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360" yWindow="12" windowWidth="20952" windowHeight="9720"/>
  </bookViews>
  <sheets>
    <sheet name="Приложение 2" sheetId="1" r:id="rId1"/>
  </sheets>
  <definedNames>
    <definedName name="_xlnm._FilterDatabase" localSheetId="0" hidden="1">'Приложение 2'!$A$12:$AN$5722</definedName>
    <definedName name="Print_Titles" localSheetId="0">'Приложение 2'!#REF!</definedName>
    <definedName name="_xlnm.Print_Titles" localSheetId="0">'Приложение 2'!$9:$12</definedName>
    <definedName name="_xlnm.Print_Area" localSheetId="0">'Приложение 2'!$A$1:$AM$5723</definedName>
  </definedNames>
  <calcPr calcId="145621"/>
</workbook>
</file>

<file path=xl/calcChain.xml><?xml version="1.0" encoding="utf-8"?>
<calcChain xmlns="http://schemas.openxmlformats.org/spreadsheetml/2006/main">
  <c r="AL5721" i="1" l="1"/>
  <c r="AE5721" i="1"/>
  <c r="V5721" i="1"/>
  <c r="AM5721" i="1" s="1"/>
  <c r="K5721" i="1"/>
  <c r="E5721" i="1"/>
  <c r="AL5720" i="1"/>
  <c r="AE5720" i="1"/>
  <c r="V5720" i="1"/>
  <c r="E5720" i="1"/>
  <c r="AK5719" i="1"/>
  <c r="AK5718" i="1" s="1"/>
  <c r="AJ5719" i="1"/>
  <c r="AJ5718" i="1" s="1"/>
  <c r="AI5719" i="1"/>
  <c r="AH5719" i="1"/>
  <c r="AH5718" i="1" s="1"/>
  <c r="AG5719" i="1"/>
  <c r="AG5718" i="1" s="1"/>
  <c r="AF5719" i="1"/>
  <c r="AD5719" i="1"/>
  <c r="AC5719" i="1"/>
  <c r="AE5719" i="1" s="1"/>
  <c r="AB5719" i="1"/>
  <c r="AB5718" i="1" s="1"/>
  <c r="AA5719" i="1"/>
  <c r="Z5719" i="1"/>
  <c r="Y5719" i="1"/>
  <c r="Y5718" i="1" s="1"/>
  <c r="X5719" i="1"/>
  <c r="W5719" i="1"/>
  <c r="W5718" i="1" s="1"/>
  <c r="T5719" i="1"/>
  <c r="T5718" i="1" s="1"/>
  <c r="S5719" i="1"/>
  <c r="S5718" i="1" s="1"/>
  <c r="R5719" i="1"/>
  <c r="Q5719" i="1"/>
  <c r="Q5718" i="1" s="1"/>
  <c r="P5719" i="1"/>
  <c r="P5718" i="1" s="1"/>
  <c r="O5719" i="1"/>
  <c r="O5718" i="1" s="1"/>
  <c r="N5719" i="1"/>
  <c r="N5718" i="1" s="1"/>
  <c r="M5719" i="1"/>
  <c r="M5718" i="1" s="1"/>
  <c r="L5719" i="1"/>
  <c r="L5718" i="1" s="1"/>
  <c r="K5719" i="1"/>
  <c r="K5718" i="1" s="1"/>
  <c r="J5719" i="1"/>
  <c r="J5718" i="1" s="1"/>
  <c r="I5719" i="1"/>
  <c r="E5719" i="1"/>
  <c r="AI5718" i="1"/>
  <c r="AD5718" i="1"/>
  <c r="AA5718" i="1"/>
  <c r="Z5718" i="1"/>
  <c r="X5718" i="1"/>
  <c r="R5718" i="1"/>
  <c r="I5718" i="1"/>
  <c r="E5718" i="1"/>
  <c r="AL5717" i="1"/>
  <c r="AE5717" i="1"/>
  <c r="V5717" i="1"/>
  <c r="E5717" i="1"/>
  <c r="AK5716" i="1"/>
  <c r="AK5715" i="1" s="1"/>
  <c r="AK5714" i="1" s="1"/>
  <c r="AK5713" i="1" s="1"/>
  <c r="AJ5716" i="1"/>
  <c r="AJ5715" i="1" s="1"/>
  <c r="AI5716" i="1"/>
  <c r="AI5715" i="1" s="1"/>
  <c r="AI5714" i="1" s="1"/>
  <c r="AI5713" i="1" s="1"/>
  <c r="AH5716" i="1"/>
  <c r="AH5715" i="1" s="1"/>
  <c r="AG5716" i="1"/>
  <c r="AG5715" i="1" s="1"/>
  <c r="AG5714" i="1" s="1"/>
  <c r="AG5713" i="1" s="1"/>
  <c r="AF5716" i="1"/>
  <c r="AD5716" i="1"/>
  <c r="AD5715" i="1" s="1"/>
  <c r="AD5714" i="1" s="1"/>
  <c r="AC5716" i="1"/>
  <c r="AC5715" i="1" s="1"/>
  <c r="AB5716" i="1"/>
  <c r="AB5715" i="1" s="1"/>
  <c r="AA5716" i="1"/>
  <c r="AA5715" i="1" s="1"/>
  <c r="Z5716" i="1"/>
  <c r="Y5716" i="1"/>
  <c r="Y5715" i="1" s="1"/>
  <c r="X5716" i="1"/>
  <c r="X5715" i="1" s="1"/>
  <c r="W5716" i="1"/>
  <c r="W5715" i="1" s="1"/>
  <c r="T5716" i="1"/>
  <c r="T5715" i="1" s="1"/>
  <c r="S5716" i="1"/>
  <c r="S5715" i="1" s="1"/>
  <c r="R5716" i="1"/>
  <c r="R5715" i="1" s="1"/>
  <c r="Q5716" i="1"/>
  <c r="Q5715" i="1" s="1"/>
  <c r="P5716" i="1"/>
  <c r="P5715" i="1" s="1"/>
  <c r="O5716" i="1"/>
  <c r="O5715" i="1" s="1"/>
  <c r="N5716" i="1"/>
  <c r="N5715" i="1" s="1"/>
  <c r="M5716" i="1"/>
  <c r="M5715" i="1" s="1"/>
  <c r="L5716" i="1"/>
  <c r="L5715" i="1" s="1"/>
  <c r="K5716" i="1"/>
  <c r="K5715" i="1" s="1"/>
  <c r="J5716" i="1"/>
  <c r="J5715" i="1" s="1"/>
  <c r="I5716" i="1"/>
  <c r="E5716" i="1"/>
  <c r="Z5715" i="1"/>
  <c r="Z5714" i="1" s="1"/>
  <c r="Z5713" i="1" s="1"/>
  <c r="I5715" i="1"/>
  <c r="E5715" i="1"/>
  <c r="E5714" i="1"/>
  <c r="E5713" i="1"/>
  <c r="AL5712" i="1"/>
  <c r="AE5712" i="1"/>
  <c r="V5712" i="1"/>
  <c r="E5712" i="1"/>
  <c r="AK5711" i="1"/>
  <c r="AK5710" i="1" s="1"/>
  <c r="AJ5711" i="1"/>
  <c r="AJ5710" i="1" s="1"/>
  <c r="AI5711" i="1"/>
  <c r="AI5710" i="1" s="1"/>
  <c r="AH5711" i="1"/>
  <c r="AH5710" i="1" s="1"/>
  <c r="AG5711" i="1"/>
  <c r="AG5710" i="1" s="1"/>
  <c r="AF5711" i="1"/>
  <c r="AF5710" i="1" s="1"/>
  <c r="AD5711" i="1"/>
  <c r="AC5711" i="1"/>
  <c r="AC5710" i="1" s="1"/>
  <c r="AB5711" i="1"/>
  <c r="AB5710" i="1" s="1"/>
  <c r="AA5711" i="1"/>
  <c r="AA5710" i="1" s="1"/>
  <c r="Z5711" i="1"/>
  <c r="Z5710" i="1" s="1"/>
  <c r="Y5711" i="1"/>
  <c r="Y5710" i="1" s="1"/>
  <c r="X5711" i="1"/>
  <c r="X5710" i="1" s="1"/>
  <c r="W5711" i="1"/>
  <c r="T5711" i="1"/>
  <c r="T5710" i="1" s="1"/>
  <c r="S5711" i="1"/>
  <c r="S5710" i="1" s="1"/>
  <c r="R5711" i="1"/>
  <c r="R5710" i="1" s="1"/>
  <c r="Q5711" i="1"/>
  <c r="Q5710" i="1" s="1"/>
  <c r="P5711" i="1"/>
  <c r="P5710" i="1" s="1"/>
  <c r="O5711" i="1"/>
  <c r="O5710" i="1" s="1"/>
  <c r="N5711" i="1"/>
  <c r="N5710" i="1" s="1"/>
  <c r="M5711" i="1"/>
  <c r="M5710" i="1" s="1"/>
  <c r="L5711" i="1"/>
  <c r="L5710" i="1" s="1"/>
  <c r="K5711" i="1"/>
  <c r="K5710" i="1" s="1"/>
  <c r="J5711" i="1"/>
  <c r="J5710" i="1" s="1"/>
  <c r="I5711" i="1"/>
  <c r="I5710" i="1" s="1"/>
  <c r="E5711" i="1"/>
  <c r="W5710" i="1"/>
  <c r="E5710" i="1"/>
  <c r="AL5709" i="1"/>
  <c r="AE5709" i="1"/>
  <c r="R5709" i="1"/>
  <c r="R5708" i="1" s="1"/>
  <c r="R5707" i="1" s="1"/>
  <c r="E5709" i="1"/>
  <c r="AK5708" i="1"/>
  <c r="AK5707" i="1" s="1"/>
  <c r="AJ5708" i="1"/>
  <c r="AI5708" i="1"/>
  <c r="AI5707" i="1" s="1"/>
  <c r="AH5708" i="1"/>
  <c r="AH5707" i="1" s="1"/>
  <c r="AG5708" i="1"/>
  <c r="AG5707" i="1" s="1"/>
  <c r="AF5708" i="1"/>
  <c r="AF5707" i="1" s="1"/>
  <c r="AD5708" i="1"/>
  <c r="AC5708" i="1"/>
  <c r="AC5707" i="1" s="1"/>
  <c r="AB5708" i="1"/>
  <c r="AA5708" i="1"/>
  <c r="Z5708" i="1"/>
  <c r="Z5707" i="1" s="1"/>
  <c r="Y5708" i="1"/>
  <c r="Y5707" i="1" s="1"/>
  <c r="X5708" i="1"/>
  <c r="X5707" i="1" s="1"/>
  <c r="W5708" i="1"/>
  <c r="W5707" i="1" s="1"/>
  <c r="T5708" i="1"/>
  <c r="T5707" i="1" s="1"/>
  <c r="S5708" i="1"/>
  <c r="S5707" i="1" s="1"/>
  <c r="Q5708" i="1"/>
  <c r="Q5707" i="1" s="1"/>
  <c r="P5708" i="1"/>
  <c r="P5707" i="1" s="1"/>
  <c r="O5708" i="1"/>
  <c r="N5708" i="1"/>
  <c r="N5707" i="1" s="1"/>
  <c r="M5708" i="1"/>
  <c r="M5707" i="1" s="1"/>
  <c r="L5708" i="1"/>
  <c r="L5707" i="1" s="1"/>
  <c r="K5708" i="1"/>
  <c r="K5707" i="1" s="1"/>
  <c r="J5708" i="1"/>
  <c r="J5707" i="1" s="1"/>
  <c r="I5708" i="1"/>
  <c r="I5707" i="1" s="1"/>
  <c r="E5708" i="1"/>
  <c r="AJ5707" i="1"/>
  <c r="AB5707" i="1"/>
  <c r="AA5707" i="1"/>
  <c r="O5707" i="1"/>
  <c r="E5707" i="1"/>
  <c r="AL5706" i="1"/>
  <c r="AE5706" i="1"/>
  <c r="V5706" i="1"/>
  <c r="AM5706" i="1" s="1"/>
  <c r="E5706" i="1"/>
  <c r="AK5705" i="1"/>
  <c r="AK5704" i="1" s="1"/>
  <c r="AJ5705" i="1"/>
  <c r="AJ5704" i="1" s="1"/>
  <c r="AI5705" i="1"/>
  <c r="AI5704" i="1" s="1"/>
  <c r="AH5705" i="1"/>
  <c r="AH5704" i="1" s="1"/>
  <c r="AG5705" i="1"/>
  <c r="AG5704" i="1" s="1"/>
  <c r="AF5705" i="1"/>
  <c r="AD5705" i="1"/>
  <c r="AC5705" i="1"/>
  <c r="AC5704" i="1" s="1"/>
  <c r="AB5705" i="1"/>
  <c r="AB5704" i="1" s="1"/>
  <c r="AA5705" i="1"/>
  <c r="AA5704" i="1" s="1"/>
  <c r="Z5705" i="1"/>
  <c r="Z5704" i="1" s="1"/>
  <c r="Y5705" i="1"/>
  <c r="Y5704" i="1" s="1"/>
  <c r="X5705" i="1"/>
  <c r="X5704" i="1" s="1"/>
  <c r="W5705" i="1"/>
  <c r="T5705" i="1"/>
  <c r="T5704" i="1" s="1"/>
  <c r="S5705" i="1"/>
  <c r="S5704" i="1" s="1"/>
  <c r="R5705" i="1"/>
  <c r="R5704" i="1" s="1"/>
  <c r="Q5705" i="1"/>
  <c r="Q5704" i="1" s="1"/>
  <c r="P5705" i="1"/>
  <c r="P5704" i="1" s="1"/>
  <c r="O5705" i="1"/>
  <c r="O5704" i="1" s="1"/>
  <c r="N5705" i="1"/>
  <c r="M5705" i="1"/>
  <c r="M5704" i="1" s="1"/>
  <c r="L5705" i="1"/>
  <c r="L5704" i="1" s="1"/>
  <c r="K5705" i="1"/>
  <c r="K5704" i="1" s="1"/>
  <c r="J5705" i="1"/>
  <c r="I5705" i="1"/>
  <c r="I5704" i="1" s="1"/>
  <c r="E5705" i="1"/>
  <c r="W5704" i="1"/>
  <c r="N5704" i="1"/>
  <c r="J5704" i="1"/>
  <c r="E5704" i="1"/>
  <c r="AL5703" i="1"/>
  <c r="AE5703" i="1"/>
  <c r="V5703" i="1"/>
  <c r="E5703" i="1"/>
  <c r="AK5702" i="1"/>
  <c r="AJ5702" i="1"/>
  <c r="AI5702" i="1"/>
  <c r="AH5702" i="1"/>
  <c r="AG5702" i="1"/>
  <c r="AF5702" i="1"/>
  <c r="AD5702" i="1"/>
  <c r="AC5702" i="1"/>
  <c r="AB5702" i="1"/>
  <c r="AA5702" i="1"/>
  <c r="Z5702" i="1"/>
  <c r="Y5702" i="1"/>
  <c r="X5702" i="1"/>
  <c r="W5702" i="1"/>
  <c r="T5702" i="1"/>
  <c r="S5702" i="1"/>
  <c r="R5702" i="1"/>
  <c r="Q5702" i="1"/>
  <c r="P5702" i="1"/>
  <c r="O5702" i="1"/>
  <c r="N5702" i="1"/>
  <c r="M5702" i="1"/>
  <c r="L5702" i="1"/>
  <c r="K5702" i="1"/>
  <c r="J5702" i="1"/>
  <c r="I5702" i="1"/>
  <c r="E5702" i="1"/>
  <c r="AL5701" i="1"/>
  <c r="AE5701" i="1"/>
  <c r="V5701" i="1"/>
  <c r="E5701" i="1"/>
  <c r="AK5700" i="1"/>
  <c r="AJ5700" i="1"/>
  <c r="AI5700" i="1"/>
  <c r="AH5700" i="1"/>
  <c r="AH5699" i="1" s="1"/>
  <c r="AG5700" i="1"/>
  <c r="AF5700" i="1"/>
  <c r="AD5700" i="1"/>
  <c r="AC5700" i="1"/>
  <c r="AB5700" i="1"/>
  <c r="AA5700" i="1"/>
  <c r="Z5700" i="1"/>
  <c r="Y5700" i="1"/>
  <c r="Y5699" i="1" s="1"/>
  <c r="X5700" i="1"/>
  <c r="W5700" i="1"/>
  <c r="W5699" i="1" s="1"/>
  <c r="T5700" i="1"/>
  <c r="S5700" i="1"/>
  <c r="S5699" i="1" s="1"/>
  <c r="R5700" i="1"/>
  <c r="Q5700" i="1"/>
  <c r="Q5699" i="1" s="1"/>
  <c r="P5700" i="1"/>
  <c r="O5700" i="1"/>
  <c r="O5699" i="1" s="1"/>
  <c r="N5700" i="1"/>
  <c r="M5700" i="1"/>
  <c r="M5699" i="1" s="1"/>
  <c r="M5698" i="1" s="1"/>
  <c r="M5697" i="1" s="1"/>
  <c r="L5700" i="1"/>
  <c r="K5700" i="1"/>
  <c r="K5699" i="1" s="1"/>
  <c r="J5700" i="1"/>
  <c r="I5700" i="1"/>
  <c r="E5700" i="1"/>
  <c r="AK5699" i="1"/>
  <c r="AC5699" i="1"/>
  <c r="E5699" i="1"/>
  <c r="E5698" i="1"/>
  <c r="E5697" i="1"/>
  <c r="E5696" i="1"/>
  <c r="E5695" i="1"/>
  <c r="E5694" i="1"/>
  <c r="AL5693" i="1"/>
  <c r="AE5693" i="1"/>
  <c r="V5693" i="1"/>
  <c r="E5693" i="1"/>
  <c r="AK5692" i="1"/>
  <c r="AK5691" i="1" s="1"/>
  <c r="AK5690" i="1" s="1"/>
  <c r="AK5689" i="1" s="1"/>
  <c r="AJ5692" i="1"/>
  <c r="AJ5691" i="1" s="1"/>
  <c r="AJ5690" i="1" s="1"/>
  <c r="AJ5689" i="1" s="1"/>
  <c r="AI5692" i="1"/>
  <c r="AI5691" i="1" s="1"/>
  <c r="AI5690" i="1" s="1"/>
  <c r="AI5689" i="1" s="1"/>
  <c r="AH5692" i="1"/>
  <c r="AG5692" i="1"/>
  <c r="AG5691" i="1" s="1"/>
  <c r="AG5690" i="1" s="1"/>
  <c r="AG5689" i="1" s="1"/>
  <c r="AF5692" i="1"/>
  <c r="AF5691" i="1" s="1"/>
  <c r="AD5692" i="1"/>
  <c r="AD5691" i="1" s="1"/>
  <c r="AD5690" i="1" s="1"/>
  <c r="AC5692" i="1"/>
  <c r="AC5691" i="1" s="1"/>
  <c r="AC5690" i="1" s="1"/>
  <c r="AC5689" i="1" s="1"/>
  <c r="AB5692" i="1"/>
  <c r="AB5691" i="1" s="1"/>
  <c r="AB5690" i="1" s="1"/>
  <c r="AB5689" i="1" s="1"/>
  <c r="AA5692" i="1"/>
  <c r="AA5691" i="1" s="1"/>
  <c r="AA5690" i="1" s="1"/>
  <c r="AA5689" i="1" s="1"/>
  <c r="Z5692" i="1"/>
  <c r="Y5692" i="1"/>
  <c r="Y5691" i="1" s="1"/>
  <c r="Y5690" i="1" s="1"/>
  <c r="Y5689" i="1" s="1"/>
  <c r="X5692" i="1"/>
  <c r="X5691" i="1" s="1"/>
  <c r="X5690" i="1" s="1"/>
  <c r="X5689" i="1" s="1"/>
  <c r="W5692" i="1"/>
  <c r="W5691" i="1" s="1"/>
  <c r="W5690" i="1" s="1"/>
  <c r="W5689" i="1" s="1"/>
  <c r="T5692" i="1"/>
  <c r="T5691" i="1" s="1"/>
  <c r="T5690" i="1" s="1"/>
  <c r="T5689" i="1" s="1"/>
  <c r="S5692" i="1"/>
  <c r="S5691" i="1" s="1"/>
  <c r="S5690" i="1" s="1"/>
  <c r="S5689" i="1" s="1"/>
  <c r="R5692" i="1"/>
  <c r="R5691" i="1" s="1"/>
  <c r="Q5692" i="1"/>
  <c r="Q5691" i="1" s="1"/>
  <c r="Q5690" i="1" s="1"/>
  <c r="Q5689" i="1" s="1"/>
  <c r="P5692" i="1"/>
  <c r="P5691" i="1" s="1"/>
  <c r="P5690" i="1" s="1"/>
  <c r="P5689" i="1" s="1"/>
  <c r="O5692" i="1"/>
  <c r="N5692" i="1"/>
  <c r="N5691" i="1" s="1"/>
  <c r="N5690" i="1" s="1"/>
  <c r="N5689" i="1" s="1"/>
  <c r="M5692" i="1"/>
  <c r="M5691" i="1" s="1"/>
  <c r="M5690" i="1" s="1"/>
  <c r="M5689" i="1" s="1"/>
  <c r="L5692" i="1"/>
  <c r="L5691" i="1" s="1"/>
  <c r="L5690" i="1" s="1"/>
  <c r="L5689" i="1" s="1"/>
  <c r="K5692" i="1"/>
  <c r="J5692" i="1"/>
  <c r="J5691" i="1" s="1"/>
  <c r="J5690" i="1" s="1"/>
  <c r="J5689" i="1" s="1"/>
  <c r="I5692" i="1"/>
  <c r="I5691" i="1" s="1"/>
  <c r="I5690" i="1" s="1"/>
  <c r="I5689" i="1" s="1"/>
  <c r="E5692" i="1"/>
  <c r="AH5691" i="1"/>
  <c r="AH5690" i="1" s="1"/>
  <c r="AH5689" i="1" s="1"/>
  <c r="Z5691" i="1"/>
  <c r="Z5690" i="1" s="1"/>
  <c r="Z5689" i="1" s="1"/>
  <c r="O5691" i="1"/>
  <c r="O5690" i="1" s="1"/>
  <c r="O5689" i="1" s="1"/>
  <c r="K5691" i="1"/>
  <c r="K5690" i="1" s="1"/>
  <c r="K5689" i="1" s="1"/>
  <c r="E5691" i="1"/>
  <c r="R5690" i="1"/>
  <c r="R5689" i="1" s="1"/>
  <c r="E5690" i="1"/>
  <c r="E5689" i="1"/>
  <c r="AL5688" i="1"/>
  <c r="AE5688" i="1"/>
  <c r="V5688" i="1"/>
  <c r="E5688" i="1"/>
  <c r="AK5687" i="1"/>
  <c r="AJ5687" i="1"/>
  <c r="AI5687" i="1"/>
  <c r="AH5687" i="1"/>
  <c r="AG5687" i="1"/>
  <c r="AF5687" i="1"/>
  <c r="AD5687" i="1"/>
  <c r="AC5687" i="1"/>
  <c r="AB5687" i="1"/>
  <c r="P5687" i="1"/>
  <c r="O5687" i="1"/>
  <c r="E5687" i="1"/>
  <c r="AL5686" i="1"/>
  <c r="AE5686" i="1"/>
  <c r="V5686" i="1"/>
  <c r="E5686" i="1"/>
  <c r="AK5685" i="1"/>
  <c r="AJ5685" i="1"/>
  <c r="AI5685" i="1"/>
  <c r="AH5685" i="1"/>
  <c r="AG5685" i="1"/>
  <c r="AF5685" i="1"/>
  <c r="AD5685" i="1"/>
  <c r="AC5685" i="1"/>
  <c r="AB5685" i="1"/>
  <c r="AA5685" i="1"/>
  <c r="Z5685" i="1"/>
  <c r="Y5685" i="1"/>
  <c r="X5685" i="1"/>
  <c r="X5682" i="1" s="1"/>
  <c r="W5685" i="1"/>
  <c r="T5685" i="1"/>
  <c r="S5685" i="1"/>
  <c r="R5685" i="1"/>
  <c r="Q5685" i="1"/>
  <c r="P5685" i="1"/>
  <c r="O5685" i="1"/>
  <c r="N5685" i="1"/>
  <c r="M5685" i="1"/>
  <c r="L5685" i="1"/>
  <c r="K5685" i="1"/>
  <c r="J5685" i="1"/>
  <c r="I5685" i="1"/>
  <c r="E5685" i="1"/>
  <c r="AL5684" i="1"/>
  <c r="AE5684" i="1"/>
  <c r="V5684" i="1"/>
  <c r="E5684" i="1"/>
  <c r="AK5683" i="1"/>
  <c r="AJ5683" i="1"/>
  <c r="AI5683" i="1"/>
  <c r="AH5683" i="1"/>
  <c r="AG5683" i="1"/>
  <c r="AF5683" i="1"/>
  <c r="AD5683" i="1"/>
  <c r="AC5683" i="1"/>
  <c r="AB5683" i="1"/>
  <c r="AA5683" i="1"/>
  <c r="Z5683" i="1"/>
  <c r="Y5683" i="1"/>
  <c r="X5683" i="1"/>
  <c r="W5683" i="1"/>
  <c r="T5683" i="1"/>
  <c r="S5683" i="1"/>
  <c r="R5683" i="1"/>
  <c r="Q5683" i="1"/>
  <c r="P5683" i="1"/>
  <c r="O5683" i="1"/>
  <c r="O5682" i="1" s="1"/>
  <c r="N5683" i="1"/>
  <c r="M5683" i="1"/>
  <c r="L5683" i="1"/>
  <c r="K5683" i="1"/>
  <c r="J5683" i="1"/>
  <c r="I5683" i="1"/>
  <c r="E5683" i="1"/>
  <c r="AF5682" i="1"/>
  <c r="I5682" i="1"/>
  <c r="E5682" i="1"/>
  <c r="AL5681" i="1"/>
  <c r="AE5681" i="1"/>
  <c r="V5681" i="1"/>
  <c r="E5681" i="1"/>
  <c r="AK5680" i="1"/>
  <c r="AJ5680" i="1"/>
  <c r="AI5680" i="1"/>
  <c r="AH5680" i="1"/>
  <c r="AG5680" i="1"/>
  <c r="AG5677" i="1" s="1"/>
  <c r="AF5680" i="1"/>
  <c r="AD5680" i="1"/>
  <c r="AE5680" i="1" s="1"/>
  <c r="AC5680" i="1"/>
  <c r="AB5680" i="1"/>
  <c r="S5680" i="1"/>
  <c r="R5680" i="1"/>
  <c r="R5677" i="1" s="1"/>
  <c r="Q5680" i="1"/>
  <c r="P5680" i="1"/>
  <c r="O5680" i="1"/>
  <c r="E5680" i="1"/>
  <c r="AL5679" i="1"/>
  <c r="AE5679" i="1"/>
  <c r="V5679" i="1"/>
  <c r="E5679" i="1"/>
  <c r="AK5678" i="1"/>
  <c r="AJ5678" i="1"/>
  <c r="AJ5677" i="1" s="1"/>
  <c r="AI5678" i="1"/>
  <c r="AH5678" i="1"/>
  <c r="AG5678" i="1"/>
  <c r="AF5678" i="1"/>
  <c r="AF5677" i="1" s="1"/>
  <c r="AF5676" i="1" s="1"/>
  <c r="AD5678" i="1"/>
  <c r="AC5678" i="1"/>
  <c r="AC5677" i="1" s="1"/>
  <c r="AB5678" i="1"/>
  <c r="AA5678" i="1"/>
  <c r="Z5678" i="1"/>
  <c r="Z5677" i="1" s="1"/>
  <c r="Y5678" i="1"/>
  <c r="Y5677" i="1" s="1"/>
  <c r="X5678" i="1"/>
  <c r="X5677" i="1" s="1"/>
  <c r="X5676" i="1" s="1"/>
  <c r="X5675" i="1" s="1"/>
  <c r="X5674" i="1" s="1"/>
  <c r="X5673" i="1" s="1"/>
  <c r="W5678" i="1"/>
  <c r="W5677" i="1" s="1"/>
  <c r="T5678" i="1"/>
  <c r="S5678" i="1"/>
  <c r="R5678" i="1"/>
  <c r="Q5678" i="1"/>
  <c r="Q5677" i="1" s="1"/>
  <c r="P5678" i="1"/>
  <c r="O5678" i="1"/>
  <c r="N5678" i="1"/>
  <c r="M5678" i="1"/>
  <c r="M5677" i="1" s="1"/>
  <c r="L5678" i="1"/>
  <c r="K5678" i="1"/>
  <c r="K5677" i="1" s="1"/>
  <c r="J5678" i="1"/>
  <c r="J5677" i="1" s="1"/>
  <c r="I5678" i="1"/>
  <c r="I5677" i="1" s="1"/>
  <c r="E5678" i="1"/>
  <c r="AK5677" i="1"/>
  <c r="AA5677" i="1"/>
  <c r="T5677" i="1"/>
  <c r="N5677" i="1"/>
  <c r="L5677" i="1"/>
  <c r="E5677" i="1"/>
  <c r="E5676" i="1"/>
  <c r="E5675" i="1"/>
  <c r="E5674" i="1"/>
  <c r="E5673" i="1"/>
  <c r="E5672" i="1"/>
  <c r="AL5671" i="1"/>
  <c r="AE5671" i="1"/>
  <c r="V5671" i="1"/>
  <c r="AM5671" i="1" s="1"/>
  <c r="E5671" i="1"/>
  <c r="AK5670" i="1"/>
  <c r="AJ5670" i="1"/>
  <c r="AI5670" i="1"/>
  <c r="AH5670" i="1"/>
  <c r="AG5670" i="1"/>
  <c r="AF5670" i="1"/>
  <c r="AD5670" i="1"/>
  <c r="AD5666" i="1" s="1"/>
  <c r="AC5670" i="1"/>
  <c r="AB5670" i="1"/>
  <c r="AA5670" i="1"/>
  <c r="Z5670" i="1"/>
  <c r="Y5670" i="1"/>
  <c r="X5670" i="1"/>
  <c r="W5670" i="1"/>
  <c r="T5670" i="1"/>
  <c r="S5670" i="1"/>
  <c r="R5670" i="1"/>
  <c r="Q5670" i="1"/>
  <c r="P5670" i="1"/>
  <c r="O5670" i="1"/>
  <c r="N5670" i="1"/>
  <c r="M5670" i="1"/>
  <c r="L5670" i="1"/>
  <c r="K5670" i="1"/>
  <c r="J5670" i="1"/>
  <c r="I5670" i="1"/>
  <c r="E5670" i="1"/>
  <c r="AL5669" i="1"/>
  <c r="AE5669" i="1"/>
  <c r="V5669" i="1"/>
  <c r="E5669" i="1"/>
  <c r="AL5668" i="1"/>
  <c r="AE5668" i="1"/>
  <c r="V5668" i="1"/>
  <c r="E5668" i="1"/>
  <c r="AK5667" i="1"/>
  <c r="AJ5667" i="1"/>
  <c r="AI5667" i="1"/>
  <c r="AH5667" i="1"/>
  <c r="AH5666" i="1" s="1"/>
  <c r="AH5665" i="1" s="1"/>
  <c r="AH5664" i="1" s="1"/>
  <c r="AG5667" i="1"/>
  <c r="AF5667" i="1"/>
  <c r="AD5667" i="1"/>
  <c r="AC5667" i="1"/>
  <c r="AC5666" i="1" s="1"/>
  <c r="AC5665" i="1" s="1"/>
  <c r="AC5664" i="1" s="1"/>
  <c r="AB5667" i="1"/>
  <c r="AA5667" i="1"/>
  <c r="Z5667" i="1"/>
  <c r="Y5667" i="1"/>
  <c r="Y5666" i="1" s="1"/>
  <c r="Y5665" i="1" s="1"/>
  <c r="Y5664" i="1" s="1"/>
  <c r="X5667" i="1"/>
  <c r="W5667" i="1"/>
  <c r="T5667" i="1"/>
  <c r="S5667" i="1"/>
  <c r="S5666" i="1" s="1"/>
  <c r="S5665" i="1" s="1"/>
  <c r="S5664" i="1" s="1"/>
  <c r="R5667" i="1"/>
  <c r="Q5667" i="1"/>
  <c r="Q5666" i="1" s="1"/>
  <c r="Q5665" i="1" s="1"/>
  <c r="Q5664" i="1" s="1"/>
  <c r="P5667" i="1"/>
  <c r="O5667" i="1"/>
  <c r="O5666" i="1" s="1"/>
  <c r="O5665" i="1" s="1"/>
  <c r="O5664" i="1" s="1"/>
  <c r="N5667" i="1"/>
  <c r="M5667" i="1"/>
  <c r="L5667" i="1"/>
  <c r="K5667" i="1"/>
  <c r="K5666" i="1" s="1"/>
  <c r="K5665" i="1" s="1"/>
  <c r="K5664" i="1" s="1"/>
  <c r="J5667" i="1"/>
  <c r="I5667" i="1"/>
  <c r="I5666" i="1" s="1"/>
  <c r="I5665" i="1" s="1"/>
  <c r="E5667" i="1"/>
  <c r="AJ5666" i="1"/>
  <c r="AJ5665" i="1" s="1"/>
  <c r="AJ5664" i="1" s="1"/>
  <c r="AF5666" i="1"/>
  <c r="AF5665" i="1" s="1"/>
  <c r="Z5666" i="1"/>
  <c r="Z5665" i="1" s="1"/>
  <c r="Z5664" i="1" s="1"/>
  <c r="M5666" i="1"/>
  <c r="M5665" i="1" s="1"/>
  <c r="M5664" i="1" s="1"/>
  <c r="E5666" i="1"/>
  <c r="E5665" i="1"/>
  <c r="E5664" i="1"/>
  <c r="AL5663" i="1"/>
  <c r="AE5663" i="1"/>
  <c r="V5663" i="1"/>
  <c r="E5663" i="1"/>
  <c r="AL5662" i="1"/>
  <c r="AE5662" i="1"/>
  <c r="V5662" i="1"/>
  <c r="E5662" i="1"/>
  <c r="AK5661" i="1"/>
  <c r="AJ5661" i="1"/>
  <c r="AJ5658" i="1" s="1"/>
  <c r="AJ5657" i="1" s="1"/>
  <c r="AJ5656" i="1" s="1"/>
  <c r="AJ5655" i="1" s="1"/>
  <c r="AI5661" i="1"/>
  <c r="AH5661" i="1"/>
  <c r="AH5658" i="1" s="1"/>
  <c r="AH5657" i="1" s="1"/>
  <c r="AH5656" i="1" s="1"/>
  <c r="AH5655" i="1" s="1"/>
  <c r="AG5661" i="1"/>
  <c r="AF5661" i="1"/>
  <c r="AD5661" i="1"/>
  <c r="AC5661" i="1"/>
  <c r="AC5658" i="1" s="1"/>
  <c r="AB5661" i="1"/>
  <c r="AA5661" i="1"/>
  <c r="Z5661" i="1"/>
  <c r="Z5658" i="1" s="1"/>
  <c r="Y5661" i="1"/>
  <c r="Y5658" i="1" s="1"/>
  <c r="Y5657" i="1" s="1"/>
  <c r="Y5656" i="1" s="1"/>
  <c r="Y5655" i="1" s="1"/>
  <c r="X5661" i="1"/>
  <c r="X5658" i="1" s="1"/>
  <c r="X5657" i="1" s="1"/>
  <c r="X5656" i="1" s="1"/>
  <c r="X5655" i="1" s="1"/>
  <c r="W5661" i="1"/>
  <c r="W5658" i="1" s="1"/>
  <c r="W5657" i="1" s="1"/>
  <c r="W5656" i="1" s="1"/>
  <c r="W5655" i="1" s="1"/>
  <c r="T5661" i="1"/>
  <c r="S5661" i="1"/>
  <c r="R5661" i="1"/>
  <c r="Q5661" i="1"/>
  <c r="P5661" i="1"/>
  <c r="O5661" i="1"/>
  <c r="N5661" i="1"/>
  <c r="M5661" i="1"/>
  <c r="L5661" i="1"/>
  <c r="K5661" i="1"/>
  <c r="K5658" i="1" s="1"/>
  <c r="K5657" i="1" s="1"/>
  <c r="K5656" i="1" s="1"/>
  <c r="K5655" i="1" s="1"/>
  <c r="J5661" i="1"/>
  <c r="I5661" i="1"/>
  <c r="I5658" i="1" s="1"/>
  <c r="I5657" i="1" s="1"/>
  <c r="I5656" i="1" s="1"/>
  <c r="E5661" i="1"/>
  <c r="AL5660" i="1"/>
  <c r="AE5660" i="1"/>
  <c r="V5660" i="1"/>
  <c r="E5660" i="1"/>
  <c r="AK5659" i="1"/>
  <c r="AJ5659" i="1"/>
  <c r="AI5659" i="1"/>
  <c r="AH5659" i="1"/>
  <c r="AG5659" i="1"/>
  <c r="AF5659" i="1"/>
  <c r="AD5659" i="1"/>
  <c r="AC5659" i="1"/>
  <c r="AB5659" i="1"/>
  <c r="T5659" i="1"/>
  <c r="S5659" i="1"/>
  <c r="R5659" i="1"/>
  <c r="Q5659" i="1"/>
  <c r="P5659" i="1"/>
  <c r="O5659" i="1"/>
  <c r="E5659" i="1"/>
  <c r="AA5658" i="1"/>
  <c r="AA5657" i="1" s="1"/>
  <c r="AA5656" i="1" s="1"/>
  <c r="AA5655" i="1" s="1"/>
  <c r="N5658" i="1"/>
  <c r="N5657" i="1" s="1"/>
  <c r="N5656" i="1" s="1"/>
  <c r="N5655" i="1" s="1"/>
  <c r="M5658" i="1"/>
  <c r="M5657" i="1" s="1"/>
  <c r="M5656" i="1" s="1"/>
  <c r="M5655" i="1" s="1"/>
  <c r="L5658" i="1"/>
  <c r="L5657" i="1" s="1"/>
  <c r="L5656" i="1" s="1"/>
  <c r="L5655" i="1" s="1"/>
  <c r="J5658" i="1"/>
  <c r="J5657" i="1" s="1"/>
  <c r="J5656" i="1" s="1"/>
  <c r="J5655" i="1" s="1"/>
  <c r="E5658" i="1"/>
  <c r="Z5657" i="1"/>
  <c r="Z5656" i="1" s="1"/>
  <c r="Z5655" i="1" s="1"/>
  <c r="E5657" i="1"/>
  <c r="E5656" i="1"/>
  <c r="E5655" i="1"/>
  <c r="AL5654" i="1"/>
  <c r="AE5654" i="1"/>
  <c r="V5654" i="1"/>
  <c r="E5654" i="1"/>
  <c r="AK5653" i="1"/>
  <c r="AJ5653" i="1"/>
  <c r="AJ5652" i="1" s="1"/>
  <c r="AI5653" i="1"/>
  <c r="AI5652" i="1" s="1"/>
  <c r="AI5651" i="1" s="1"/>
  <c r="AI5650" i="1" s="1"/>
  <c r="AI5649" i="1" s="1"/>
  <c r="AH5653" i="1"/>
  <c r="AH5652" i="1" s="1"/>
  <c r="AH5651" i="1" s="1"/>
  <c r="AH5650" i="1" s="1"/>
  <c r="AH5649" i="1" s="1"/>
  <c r="AG5653" i="1"/>
  <c r="AF5653" i="1"/>
  <c r="AF5652" i="1" s="1"/>
  <c r="AF5651" i="1" s="1"/>
  <c r="AF5650" i="1" s="1"/>
  <c r="AD5653" i="1"/>
  <c r="AC5653" i="1"/>
  <c r="AC5652" i="1" s="1"/>
  <c r="AC5651" i="1" s="1"/>
  <c r="AC5650" i="1" s="1"/>
  <c r="AC5649" i="1" s="1"/>
  <c r="AB5653" i="1"/>
  <c r="AB5652" i="1" s="1"/>
  <c r="AA5653" i="1"/>
  <c r="Z5653" i="1"/>
  <c r="Z5652" i="1" s="1"/>
  <c r="Z5651" i="1" s="1"/>
  <c r="Z5650" i="1" s="1"/>
  <c r="Z5649" i="1" s="1"/>
  <c r="Y5653" i="1"/>
  <c r="Y5652" i="1" s="1"/>
  <c r="Y5651" i="1" s="1"/>
  <c r="Y5650" i="1" s="1"/>
  <c r="Y5649" i="1" s="1"/>
  <c r="X5653" i="1"/>
  <c r="X5652" i="1" s="1"/>
  <c r="W5653" i="1"/>
  <c r="T5653" i="1"/>
  <c r="T5652" i="1" s="1"/>
  <c r="T5651" i="1" s="1"/>
  <c r="T5650" i="1" s="1"/>
  <c r="T5649" i="1" s="1"/>
  <c r="S5653" i="1"/>
  <c r="S5652" i="1" s="1"/>
  <c r="S5651" i="1" s="1"/>
  <c r="S5650" i="1" s="1"/>
  <c r="S5649" i="1" s="1"/>
  <c r="R5653" i="1"/>
  <c r="Q5653" i="1"/>
  <c r="Q5652" i="1" s="1"/>
  <c r="Q5651" i="1" s="1"/>
  <c r="Q5650" i="1" s="1"/>
  <c r="P5653" i="1"/>
  <c r="P5652" i="1" s="1"/>
  <c r="P5651" i="1" s="1"/>
  <c r="P5650" i="1" s="1"/>
  <c r="P5649" i="1" s="1"/>
  <c r="O5653" i="1"/>
  <c r="O5652" i="1" s="1"/>
  <c r="O5651" i="1" s="1"/>
  <c r="O5650" i="1" s="1"/>
  <c r="O5649" i="1" s="1"/>
  <c r="N5653" i="1"/>
  <c r="M5653" i="1"/>
  <c r="M5652" i="1" s="1"/>
  <c r="M5651" i="1" s="1"/>
  <c r="M5650" i="1" s="1"/>
  <c r="M5649" i="1" s="1"/>
  <c r="L5653" i="1"/>
  <c r="L5652" i="1" s="1"/>
  <c r="L5651" i="1" s="1"/>
  <c r="L5650" i="1" s="1"/>
  <c r="L5649" i="1" s="1"/>
  <c r="K5653" i="1"/>
  <c r="K5652" i="1" s="1"/>
  <c r="K5651" i="1" s="1"/>
  <c r="K5650" i="1" s="1"/>
  <c r="K5649" i="1" s="1"/>
  <c r="J5653" i="1"/>
  <c r="I5653" i="1"/>
  <c r="I5652" i="1" s="1"/>
  <c r="E5653" i="1"/>
  <c r="AK5652" i="1"/>
  <c r="AK5651" i="1" s="1"/>
  <c r="AK5650" i="1" s="1"/>
  <c r="AK5649" i="1" s="1"/>
  <c r="AG5652" i="1"/>
  <c r="AG5651" i="1" s="1"/>
  <c r="AA5652" i="1"/>
  <c r="AA5651" i="1" s="1"/>
  <c r="AA5650" i="1" s="1"/>
  <c r="AA5649" i="1" s="1"/>
  <c r="W5652" i="1"/>
  <c r="W5651" i="1" s="1"/>
  <c r="W5650" i="1" s="1"/>
  <c r="W5649" i="1" s="1"/>
  <c r="R5652" i="1"/>
  <c r="R5651" i="1" s="1"/>
  <c r="R5650" i="1" s="1"/>
  <c r="R5649" i="1" s="1"/>
  <c r="N5652" i="1"/>
  <c r="N5651" i="1" s="1"/>
  <c r="J5652" i="1"/>
  <c r="J5651" i="1" s="1"/>
  <c r="J5650" i="1" s="1"/>
  <c r="J5649" i="1" s="1"/>
  <c r="E5652" i="1"/>
  <c r="AJ5651" i="1"/>
  <c r="AJ5650" i="1" s="1"/>
  <c r="AB5651" i="1"/>
  <c r="AB5650" i="1" s="1"/>
  <c r="AB5649" i="1" s="1"/>
  <c r="X5651" i="1"/>
  <c r="X5650" i="1" s="1"/>
  <c r="X5649" i="1" s="1"/>
  <c r="I5651" i="1"/>
  <c r="I5650" i="1" s="1"/>
  <c r="E5651" i="1"/>
  <c r="AG5650" i="1"/>
  <c r="AG5649" i="1" s="1"/>
  <c r="N5650" i="1"/>
  <c r="N5649" i="1" s="1"/>
  <c r="E5650" i="1"/>
  <c r="AJ5649" i="1"/>
  <c r="AF5649" i="1"/>
  <c r="Q5649" i="1"/>
  <c r="I5649" i="1"/>
  <c r="E5649" i="1"/>
  <c r="E5648" i="1"/>
  <c r="AL5647" i="1"/>
  <c r="AE5647" i="1"/>
  <c r="V5647" i="1"/>
  <c r="E5647" i="1"/>
  <c r="AK5646" i="1"/>
  <c r="AK5645" i="1" s="1"/>
  <c r="AJ5646" i="1"/>
  <c r="AJ5645" i="1" s="1"/>
  <c r="AI5646" i="1"/>
  <c r="AI5645" i="1" s="1"/>
  <c r="AH5646" i="1"/>
  <c r="AH5645" i="1" s="1"/>
  <c r="AG5646" i="1"/>
  <c r="AG5645" i="1" s="1"/>
  <c r="AF5646" i="1"/>
  <c r="AF5645" i="1" s="1"/>
  <c r="AD5646" i="1"/>
  <c r="AD5645" i="1" s="1"/>
  <c r="AE5645" i="1" s="1"/>
  <c r="AC5646" i="1"/>
  <c r="AC5645" i="1" s="1"/>
  <c r="AB5646" i="1"/>
  <c r="AA5646" i="1"/>
  <c r="AA5645" i="1" s="1"/>
  <c r="Z5646" i="1"/>
  <c r="Z5645" i="1" s="1"/>
  <c r="Z5641" i="1" s="1"/>
  <c r="Z5640" i="1" s="1"/>
  <c r="Z5639" i="1" s="1"/>
  <c r="Z5638" i="1" s="1"/>
  <c r="Y5646" i="1"/>
  <c r="Y5645" i="1" s="1"/>
  <c r="X5646" i="1"/>
  <c r="X5645" i="1" s="1"/>
  <c r="W5646" i="1"/>
  <c r="W5645" i="1" s="1"/>
  <c r="T5646" i="1"/>
  <c r="T5645" i="1" s="1"/>
  <c r="S5646" i="1"/>
  <c r="S5645" i="1" s="1"/>
  <c r="R5646" i="1"/>
  <c r="R5645" i="1" s="1"/>
  <c r="Q5646" i="1"/>
  <c r="P5646" i="1"/>
  <c r="P5645" i="1" s="1"/>
  <c r="O5646" i="1"/>
  <c r="N5646" i="1"/>
  <c r="N5645" i="1" s="1"/>
  <c r="M5646" i="1"/>
  <c r="M5645" i="1" s="1"/>
  <c r="L5646" i="1"/>
  <c r="L5645" i="1" s="1"/>
  <c r="K5646" i="1"/>
  <c r="K5645" i="1" s="1"/>
  <c r="J5646" i="1"/>
  <c r="J5645" i="1" s="1"/>
  <c r="I5646" i="1"/>
  <c r="I5645" i="1" s="1"/>
  <c r="E5646" i="1"/>
  <c r="AB5645" i="1"/>
  <c r="Q5645" i="1"/>
  <c r="O5645" i="1"/>
  <c r="E5645" i="1"/>
  <c r="AL5644" i="1"/>
  <c r="AE5644" i="1"/>
  <c r="V5644" i="1"/>
  <c r="E5644" i="1"/>
  <c r="AK5643" i="1"/>
  <c r="AK5642" i="1" s="1"/>
  <c r="AJ5643" i="1"/>
  <c r="AJ5642" i="1" s="1"/>
  <c r="AI5643" i="1"/>
  <c r="AI5642" i="1" s="1"/>
  <c r="AH5643" i="1"/>
  <c r="AH5642" i="1" s="1"/>
  <c r="AG5643" i="1"/>
  <c r="AF5643" i="1"/>
  <c r="AF5642" i="1" s="1"/>
  <c r="AD5643" i="1"/>
  <c r="AC5643" i="1"/>
  <c r="AC5642" i="1" s="1"/>
  <c r="AB5643" i="1"/>
  <c r="AB5642" i="1" s="1"/>
  <c r="AA5643" i="1"/>
  <c r="AA5642" i="1" s="1"/>
  <c r="AA5641" i="1" s="1"/>
  <c r="Z5643" i="1"/>
  <c r="Z5642" i="1" s="1"/>
  <c r="Y5643" i="1"/>
  <c r="Y5642" i="1" s="1"/>
  <c r="X5643" i="1"/>
  <c r="X5642" i="1" s="1"/>
  <c r="W5643" i="1"/>
  <c r="W5642" i="1" s="1"/>
  <c r="W5641" i="1" s="1"/>
  <c r="W5640" i="1" s="1"/>
  <c r="W5639" i="1" s="1"/>
  <c r="W5638" i="1" s="1"/>
  <c r="T5643" i="1"/>
  <c r="S5643" i="1"/>
  <c r="S5642" i="1" s="1"/>
  <c r="R5643" i="1"/>
  <c r="R5642" i="1" s="1"/>
  <c r="Q5643" i="1"/>
  <c r="Q5642" i="1" s="1"/>
  <c r="P5643" i="1"/>
  <c r="P5642" i="1" s="1"/>
  <c r="O5643" i="1"/>
  <c r="O5642" i="1" s="1"/>
  <c r="N5643" i="1"/>
  <c r="N5642" i="1" s="1"/>
  <c r="M5643" i="1"/>
  <c r="M5642" i="1" s="1"/>
  <c r="L5643" i="1"/>
  <c r="K5643" i="1"/>
  <c r="K5642" i="1" s="1"/>
  <c r="J5643" i="1"/>
  <c r="J5642" i="1" s="1"/>
  <c r="I5643" i="1"/>
  <c r="I5642" i="1" s="1"/>
  <c r="E5643" i="1"/>
  <c r="AG5642" i="1"/>
  <c r="T5642" i="1"/>
  <c r="T5641" i="1" s="1"/>
  <c r="T5640" i="1" s="1"/>
  <c r="T5639" i="1" s="1"/>
  <c r="T5638" i="1" s="1"/>
  <c r="L5642" i="1"/>
  <c r="E5642" i="1"/>
  <c r="Q5641" i="1"/>
  <c r="Q5640" i="1" s="1"/>
  <c r="Q5639" i="1" s="1"/>
  <c r="Q5638" i="1" s="1"/>
  <c r="E5641" i="1"/>
  <c r="AA5640" i="1"/>
  <c r="AA5639" i="1" s="1"/>
  <c r="AA5638" i="1" s="1"/>
  <c r="E5640" i="1"/>
  <c r="E5639" i="1"/>
  <c r="E5638" i="1"/>
  <c r="E5637" i="1"/>
  <c r="AL5636" i="1"/>
  <c r="AE5636" i="1"/>
  <c r="V5636" i="1"/>
  <c r="E5636" i="1"/>
  <c r="AK5635" i="1"/>
  <c r="AJ5635" i="1"/>
  <c r="AI5635" i="1"/>
  <c r="AH5635" i="1"/>
  <c r="AG5635" i="1"/>
  <c r="AF5635" i="1"/>
  <c r="AD5635" i="1"/>
  <c r="AC5635" i="1"/>
  <c r="AB5635" i="1"/>
  <c r="AA5635" i="1"/>
  <c r="Z5635" i="1"/>
  <c r="Y5635" i="1"/>
  <c r="X5635" i="1"/>
  <c r="W5635" i="1"/>
  <c r="T5635" i="1"/>
  <c r="S5635" i="1"/>
  <c r="R5635" i="1"/>
  <c r="Q5635" i="1"/>
  <c r="P5635" i="1"/>
  <c r="O5635" i="1"/>
  <c r="N5635" i="1"/>
  <c r="M5635" i="1"/>
  <c r="L5635" i="1"/>
  <c r="K5635" i="1"/>
  <c r="J5635" i="1"/>
  <c r="I5635" i="1"/>
  <c r="E5635" i="1"/>
  <c r="AL5634" i="1"/>
  <c r="AE5634" i="1"/>
  <c r="V5634" i="1"/>
  <c r="E5634" i="1"/>
  <c r="AK5633" i="1"/>
  <c r="AJ5633" i="1"/>
  <c r="AI5633" i="1"/>
  <c r="AH5633" i="1"/>
  <c r="AG5633" i="1"/>
  <c r="AF5633" i="1"/>
  <c r="AD5633" i="1"/>
  <c r="AC5633" i="1"/>
  <c r="AB5633" i="1"/>
  <c r="R5633" i="1"/>
  <c r="Q5633" i="1"/>
  <c r="P5633" i="1"/>
  <c r="O5633" i="1"/>
  <c r="E5633" i="1"/>
  <c r="AL5632" i="1"/>
  <c r="AE5632" i="1"/>
  <c r="V5632" i="1"/>
  <c r="K5632" i="1"/>
  <c r="J5632" i="1"/>
  <c r="I5632" i="1"/>
  <c r="I5631" i="1" s="1"/>
  <c r="E5632" i="1"/>
  <c r="AK5631" i="1"/>
  <c r="AJ5631" i="1"/>
  <c r="AI5631" i="1"/>
  <c r="AH5631" i="1"/>
  <c r="AG5631" i="1"/>
  <c r="AF5631" i="1"/>
  <c r="AD5631" i="1"/>
  <c r="AC5631" i="1"/>
  <c r="AB5631" i="1"/>
  <c r="AA5631" i="1"/>
  <c r="Z5631" i="1"/>
  <c r="Y5631" i="1"/>
  <c r="X5631" i="1"/>
  <c r="W5631" i="1"/>
  <c r="T5631" i="1"/>
  <c r="S5631" i="1"/>
  <c r="R5631" i="1"/>
  <c r="Q5631" i="1"/>
  <c r="P5631" i="1"/>
  <c r="O5631" i="1"/>
  <c r="N5631" i="1"/>
  <c r="M5631" i="1"/>
  <c r="L5631" i="1"/>
  <c r="K5631" i="1"/>
  <c r="J5631" i="1"/>
  <c r="E5631" i="1"/>
  <c r="AL5630" i="1"/>
  <c r="AE5630" i="1"/>
  <c r="K5630" i="1"/>
  <c r="K5629" i="1" s="1"/>
  <c r="J5630" i="1"/>
  <c r="J5629" i="1" s="1"/>
  <c r="I5630" i="1"/>
  <c r="V5630" i="1" s="1"/>
  <c r="AM5630" i="1" s="1"/>
  <c r="E5630" i="1"/>
  <c r="AK5629" i="1"/>
  <c r="AJ5629" i="1"/>
  <c r="AI5629" i="1"/>
  <c r="AH5629" i="1"/>
  <c r="AG5629" i="1"/>
  <c r="AF5629" i="1"/>
  <c r="AD5629" i="1"/>
  <c r="AC5629" i="1"/>
  <c r="AB5629" i="1"/>
  <c r="AA5629" i="1"/>
  <c r="AA5628" i="1" s="1"/>
  <c r="AA5627" i="1" s="1"/>
  <c r="AA5626" i="1" s="1"/>
  <c r="AA5625" i="1" s="1"/>
  <c r="AA5624" i="1" s="1"/>
  <c r="Z5629" i="1"/>
  <c r="Z5628" i="1" s="1"/>
  <c r="Z5627" i="1" s="1"/>
  <c r="Z5626" i="1" s="1"/>
  <c r="Z5625" i="1" s="1"/>
  <c r="Z5624" i="1" s="1"/>
  <c r="Y5629" i="1"/>
  <c r="X5629" i="1"/>
  <c r="W5629" i="1"/>
  <c r="W5628" i="1" s="1"/>
  <c r="W5627" i="1" s="1"/>
  <c r="W5626" i="1" s="1"/>
  <c r="W5625" i="1" s="1"/>
  <c r="W5624" i="1" s="1"/>
  <c r="T5629" i="1"/>
  <c r="S5629" i="1"/>
  <c r="R5629" i="1"/>
  <c r="Q5629" i="1"/>
  <c r="Q5628" i="1" s="1"/>
  <c r="Q5627" i="1" s="1"/>
  <c r="Q5626" i="1" s="1"/>
  <c r="Q5625" i="1" s="1"/>
  <c r="Q5624" i="1" s="1"/>
  <c r="P5629" i="1"/>
  <c r="P5628" i="1" s="1"/>
  <c r="P5627" i="1" s="1"/>
  <c r="P5626" i="1" s="1"/>
  <c r="P5625" i="1" s="1"/>
  <c r="P5624" i="1" s="1"/>
  <c r="O5629" i="1"/>
  <c r="N5629" i="1"/>
  <c r="M5629" i="1"/>
  <c r="L5629" i="1"/>
  <c r="E5629" i="1"/>
  <c r="M5628" i="1"/>
  <c r="M5627" i="1" s="1"/>
  <c r="M5626" i="1" s="1"/>
  <c r="M5625" i="1" s="1"/>
  <c r="M5624" i="1" s="1"/>
  <c r="E5628" i="1"/>
  <c r="E5627" i="1"/>
  <c r="E5626" i="1"/>
  <c r="E5625" i="1"/>
  <c r="E5624" i="1"/>
  <c r="AL5623" i="1"/>
  <c r="AE5623" i="1"/>
  <c r="V5623" i="1"/>
  <c r="E5623" i="1"/>
  <c r="AK5622" i="1"/>
  <c r="AJ5622" i="1"/>
  <c r="AI5622" i="1"/>
  <c r="AH5622" i="1"/>
  <c r="AG5622" i="1"/>
  <c r="AF5622" i="1"/>
  <c r="AD5622" i="1"/>
  <c r="AC5622" i="1"/>
  <c r="AB5622" i="1"/>
  <c r="Q5622" i="1"/>
  <c r="P5622" i="1"/>
  <c r="O5622" i="1"/>
  <c r="E5622" i="1"/>
  <c r="AL5621" i="1"/>
  <c r="AE5621" i="1"/>
  <c r="V5621" i="1"/>
  <c r="E5621" i="1"/>
  <c r="AK5620" i="1"/>
  <c r="AJ5620" i="1"/>
  <c r="AI5620" i="1"/>
  <c r="AH5620" i="1"/>
  <c r="AG5620" i="1"/>
  <c r="AF5620" i="1"/>
  <c r="AD5620" i="1"/>
  <c r="AC5620" i="1"/>
  <c r="AC5619" i="1" s="1"/>
  <c r="AC5618" i="1" s="1"/>
  <c r="AC5617" i="1" s="1"/>
  <c r="AB5620" i="1"/>
  <c r="S5620" i="1"/>
  <c r="R5620" i="1"/>
  <c r="R5619" i="1" s="1"/>
  <c r="R5618" i="1" s="1"/>
  <c r="R5617" i="1" s="1"/>
  <c r="Q5620" i="1"/>
  <c r="P5620" i="1"/>
  <c r="P5619" i="1" s="1"/>
  <c r="P5618" i="1" s="1"/>
  <c r="P5617" i="1" s="1"/>
  <c r="O5620" i="1"/>
  <c r="E5620" i="1"/>
  <c r="AG5619" i="1"/>
  <c r="AG5618" i="1" s="1"/>
  <c r="AG5617" i="1" s="1"/>
  <c r="E5619" i="1"/>
  <c r="E5618" i="1"/>
  <c r="E5617" i="1"/>
  <c r="AL5616" i="1"/>
  <c r="AE5616" i="1"/>
  <c r="V5616" i="1"/>
  <c r="E5616" i="1"/>
  <c r="AK5615" i="1"/>
  <c r="AJ5615" i="1"/>
  <c r="AI5615" i="1"/>
  <c r="AH5615" i="1"/>
  <c r="AG5615" i="1"/>
  <c r="AF5615" i="1"/>
  <c r="AD5615" i="1"/>
  <c r="AC5615" i="1"/>
  <c r="AB5615" i="1"/>
  <c r="AA5615" i="1"/>
  <c r="Z5615" i="1"/>
  <c r="Y5615" i="1"/>
  <c r="X5615" i="1"/>
  <c r="W5615" i="1"/>
  <c r="T5615" i="1"/>
  <c r="S5615" i="1"/>
  <c r="R5615" i="1"/>
  <c r="Q5615" i="1"/>
  <c r="P5615" i="1"/>
  <c r="O5615" i="1"/>
  <c r="N5615" i="1"/>
  <c r="N5612" i="1" s="1"/>
  <c r="N5611" i="1" s="1"/>
  <c r="N5610" i="1" s="1"/>
  <c r="M5615" i="1"/>
  <c r="L5615" i="1"/>
  <c r="K5615" i="1"/>
  <c r="J5615" i="1"/>
  <c r="I5615" i="1"/>
  <c r="E5615" i="1"/>
  <c r="AL5614" i="1"/>
  <c r="AE5614" i="1"/>
  <c r="V5614" i="1"/>
  <c r="K5614" i="1"/>
  <c r="J5614" i="1"/>
  <c r="J5613" i="1" s="1"/>
  <c r="J5612" i="1" s="1"/>
  <c r="J5611" i="1" s="1"/>
  <c r="J5610" i="1" s="1"/>
  <c r="I5614" i="1"/>
  <c r="E5614" i="1"/>
  <c r="AK5613" i="1"/>
  <c r="AJ5613" i="1"/>
  <c r="AI5613" i="1"/>
  <c r="AH5613" i="1"/>
  <c r="AG5613" i="1"/>
  <c r="AF5613" i="1"/>
  <c r="AD5613" i="1"/>
  <c r="AC5613" i="1"/>
  <c r="AB5613" i="1"/>
  <c r="AA5613" i="1"/>
  <c r="Z5613" i="1"/>
  <c r="Y5613" i="1"/>
  <c r="X5613" i="1"/>
  <c r="W5613" i="1"/>
  <c r="T5613" i="1"/>
  <c r="S5613" i="1"/>
  <c r="R5613" i="1"/>
  <c r="Q5613" i="1"/>
  <c r="P5613" i="1"/>
  <c r="O5613" i="1"/>
  <c r="N5613" i="1"/>
  <c r="M5613" i="1"/>
  <c r="L5613" i="1"/>
  <c r="K5613" i="1"/>
  <c r="I5613" i="1"/>
  <c r="E5613" i="1"/>
  <c r="P5612" i="1"/>
  <c r="P5611" i="1" s="1"/>
  <c r="P5610" i="1" s="1"/>
  <c r="E5612" i="1"/>
  <c r="E5611" i="1"/>
  <c r="E5610" i="1"/>
  <c r="AL5609" i="1"/>
  <c r="AE5609" i="1"/>
  <c r="Q5609" i="1"/>
  <c r="P5609" i="1"/>
  <c r="E5609" i="1"/>
  <c r="AK5608" i="1"/>
  <c r="AJ5608" i="1"/>
  <c r="AI5608" i="1"/>
  <c r="AH5608" i="1"/>
  <c r="AG5608" i="1"/>
  <c r="AF5608" i="1"/>
  <c r="AD5608" i="1"/>
  <c r="AC5608" i="1"/>
  <c r="AB5608" i="1"/>
  <c r="AA5608" i="1"/>
  <c r="Z5608" i="1"/>
  <c r="Y5608" i="1"/>
  <c r="X5608" i="1"/>
  <c r="W5608" i="1"/>
  <c r="T5608" i="1"/>
  <c r="S5608" i="1"/>
  <c r="R5608" i="1"/>
  <c r="Q5608" i="1"/>
  <c r="Q5605" i="1" s="1"/>
  <c r="Q5604" i="1" s="1"/>
  <c r="Q5603" i="1" s="1"/>
  <c r="P5608" i="1"/>
  <c r="O5608" i="1"/>
  <c r="N5608" i="1"/>
  <c r="M5608" i="1"/>
  <c r="L5608" i="1"/>
  <c r="L5605" i="1" s="1"/>
  <c r="L5604" i="1" s="1"/>
  <c r="L5603" i="1" s="1"/>
  <c r="K5608" i="1"/>
  <c r="J5608" i="1"/>
  <c r="I5608" i="1"/>
  <c r="I5605" i="1" s="1"/>
  <c r="I5604" i="1" s="1"/>
  <c r="I5603" i="1" s="1"/>
  <c r="E5608" i="1"/>
  <c r="AL5607" i="1"/>
  <c r="AG5607" i="1"/>
  <c r="AE5607" i="1"/>
  <c r="R5607" i="1"/>
  <c r="Q5607" i="1"/>
  <c r="P5607" i="1"/>
  <c r="O5607" i="1"/>
  <c r="O5606" i="1" s="1"/>
  <c r="E5607" i="1"/>
  <c r="AK5606" i="1"/>
  <c r="AK5605" i="1" s="1"/>
  <c r="AK5604" i="1" s="1"/>
  <c r="AK5603" i="1" s="1"/>
  <c r="AJ5606" i="1"/>
  <c r="AI5606" i="1"/>
  <c r="AH5606" i="1"/>
  <c r="AG5606" i="1"/>
  <c r="AF5606" i="1"/>
  <c r="AD5606" i="1"/>
  <c r="AC5606" i="1"/>
  <c r="AC5605" i="1" s="1"/>
  <c r="AC5604" i="1" s="1"/>
  <c r="AC5603" i="1" s="1"/>
  <c r="AB5606" i="1"/>
  <c r="AB5605" i="1" s="1"/>
  <c r="AB5604" i="1" s="1"/>
  <c r="AB5603" i="1" s="1"/>
  <c r="AA5606" i="1"/>
  <c r="Z5606" i="1"/>
  <c r="Y5606" i="1"/>
  <c r="Y5605" i="1" s="1"/>
  <c r="Y5604" i="1" s="1"/>
  <c r="Y5603" i="1" s="1"/>
  <c r="X5606" i="1"/>
  <c r="X5605" i="1" s="1"/>
  <c r="X5604" i="1" s="1"/>
  <c r="X5603" i="1" s="1"/>
  <c r="W5606" i="1"/>
  <c r="U5606" i="1"/>
  <c r="U5605" i="1" s="1"/>
  <c r="U5604" i="1" s="1"/>
  <c r="U5603" i="1" s="1"/>
  <c r="T5606" i="1"/>
  <c r="T5605" i="1" s="1"/>
  <c r="T5604" i="1" s="1"/>
  <c r="T5603" i="1" s="1"/>
  <c r="S5606" i="1"/>
  <c r="Q5606" i="1"/>
  <c r="P5606" i="1"/>
  <c r="N5606" i="1"/>
  <c r="N5605" i="1" s="1"/>
  <c r="N5604" i="1" s="1"/>
  <c r="N5603" i="1" s="1"/>
  <c r="M5606" i="1"/>
  <c r="M5605" i="1" s="1"/>
  <c r="M5604" i="1" s="1"/>
  <c r="M5603" i="1" s="1"/>
  <c r="L5606" i="1"/>
  <c r="K5606" i="1"/>
  <c r="J5606" i="1"/>
  <c r="I5606" i="1"/>
  <c r="E5606" i="1"/>
  <c r="AH5605" i="1"/>
  <c r="AH5604" i="1" s="1"/>
  <c r="AH5603" i="1" s="1"/>
  <c r="AG5605" i="1"/>
  <c r="S5605" i="1"/>
  <c r="S5604" i="1" s="1"/>
  <c r="S5603" i="1" s="1"/>
  <c r="J5605" i="1"/>
  <c r="J5604" i="1" s="1"/>
  <c r="J5603" i="1" s="1"/>
  <c r="E5605" i="1"/>
  <c r="AG5604" i="1"/>
  <c r="AG5603" i="1" s="1"/>
  <c r="E5604" i="1"/>
  <c r="E5603" i="1"/>
  <c r="AL5602" i="1"/>
  <c r="AE5602" i="1"/>
  <c r="V5602" i="1"/>
  <c r="E5602" i="1"/>
  <c r="AK5601" i="1"/>
  <c r="AJ5601" i="1"/>
  <c r="AI5601" i="1"/>
  <c r="AH5601" i="1"/>
  <c r="AG5601" i="1"/>
  <c r="AF5601" i="1"/>
  <c r="AD5601" i="1"/>
  <c r="AC5601" i="1"/>
  <c r="AB5601" i="1"/>
  <c r="T5601" i="1"/>
  <c r="S5601" i="1"/>
  <c r="R5601" i="1"/>
  <c r="Q5601" i="1"/>
  <c r="P5601" i="1"/>
  <c r="O5601" i="1"/>
  <c r="E5601" i="1"/>
  <c r="AK5600" i="1"/>
  <c r="AJ5600" i="1"/>
  <c r="AI5600" i="1"/>
  <c r="AH5600" i="1"/>
  <c r="AG5600" i="1"/>
  <c r="AF5600" i="1"/>
  <c r="AD5600" i="1"/>
  <c r="AC5600" i="1"/>
  <c r="AB5600" i="1"/>
  <c r="T5600" i="1"/>
  <c r="S5600" i="1"/>
  <c r="R5600" i="1"/>
  <c r="Q5600" i="1"/>
  <c r="P5600" i="1"/>
  <c r="O5600" i="1"/>
  <c r="E5600" i="1"/>
  <c r="AL5599" i="1"/>
  <c r="AE5599" i="1"/>
  <c r="V5599" i="1"/>
  <c r="E5599" i="1"/>
  <c r="AL5598" i="1"/>
  <c r="AE5598" i="1"/>
  <c r="V5598" i="1"/>
  <c r="E5598" i="1"/>
  <c r="AK5597" i="1"/>
  <c r="AJ5597" i="1"/>
  <c r="AI5597" i="1"/>
  <c r="AH5597" i="1"/>
  <c r="AG5597" i="1"/>
  <c r="AF5597" i="1"/>
  <c r="AD5597" i="1"/>
  <c r="AE5597" i="1" s="1"/>
  <c r="AC5597" i="1"/>
  <c r="AB5597" i="1"/>
  <c r="AA5597" i="1"/>
  <c r="Z5597" i="1"/>
  <c r="Y5597" i="1"/>
  <c r="X5597" i="1"/>
  <c r="W5597" i="1"/>
  <c r="T5597" i="1"/>
  <c r="S5597" i="1"/>
  <c r="R5597" i="1"/>
  <c r="Q5597" i="1"/>
  <c r="P5597" i="1"/>
  <c r="O5597" i="1"/>
  <c r="N5597" i="1"/>
  <c r="M5597" i="1"/>
  <c r="L5597" i="1"/>
  <c r="K5597" i="1"/>
  <c r="J5597" i="1"/>
  <c r="I5597" i="1"/>
  <c r="E5597" i="1"/>
  <c r="AL5596" i="1"/>
  <c r="AE5596" i="1"/>
  <c r="V5596" i="1"/>
  <c r="E5596" i="1"/>
  <c r="AK5595" i="1"/>
  <c r="AK5594" i="1" s="1"/>
  <c r="AK5593" i="1" s="1"/>
  <c r="AK5592" i="1" s="1"/>
  <c r="AJ5595" i="1"/>
  <c r="AJ5594" i="1" s="1"/>
  <c r="AJ5593" i="1" s="1"/>
  <c r="AJ5592" i="1" s="1"/>
  <c r="AI5595" i="1"/>
  <c r="AI5594" i="1" s="1"/>
  <c r="AI5593" i="1" s="1"/>
  <c r="AI5592" i="1" s="1"/>
  <c r="AH5595" i="1"/>
  <c r="AH5594" i="1" s="1"/>
  <c r="AH5593" i="1" s="1"/>
  <c r="AH5592" i="1" s="1"/>
  <c r="AG5595" i="1"/>
  <c r="AG5594" i="1" s="1"/>
  <c r="AG5593" i="1" s="1"/>
  <c r="AG5592" i="1" s="1"/>
  <c r="AF5595" i="1"/>
  <c r="AF5594" i="1" s="1"/>
  <c r="AD5595" i="1"/>
  <c r="AD5594" i="1" s="1"/>
  <c r="AE5594" i="1" s="1"/>
  <c r="AC5595" i="1"/>
  <c r="AC5594" i="1" s="1"/>
  <c r="AB5595" i="1"/>
  <c r="AB5594" i="1" s="1"/>
  <c r="AA5595" i="1"/>
  <c r="AA5594" i="1" s="1"/>
  <c r="AA5593" i="1" s="1"/>
  <c r="AA5592" i="1" s="1"/>
  <c r="Z5595" i="1"/>
  <c r="Z5594" i="1" s="1"/>
  <c r="Z5593" i="1" s="1"/>
  <c r="Z5592" i="1" s="1"/>
  <c r="Y5595" i="1"/>
  <c r="Y5594" i="1" s="1"/>
  <c r="Y5593" i="1" s="1"/>
  <c r="Y5592" i="1" s="1"/>
  <c r="X5595" i="1"/>
  <c r="X5594" i="1" s="1"/>
  <c r="X5593" i="1" s="1"/>
  <c r="X5592" i="1" s="1"/>
  <c r="W5595" i="1"/>
  <c r="W5594" i="1" s="1"/>
  <c r="W5593" i="1" s="1"/>
  <c r="W5592" i="1" s="1"/>
  <c r="T5595" i="1"/>
  <c r="T5594" i="1" s="1"/>
  <c r="T5593" i="1" s="1"/>
  <c r="T5592" i="1" s="1"/>
  <c r="S5595" i="1"/>
  <c r="S5594" i="1" s="1"/>
  <c r="S5593" i="1" s="1"/>
  <c r="S5592" i="1" s="1"/>
  <c r="R5595" i="1"/>
  <c r="R5594" i="1" s="1"/>
  <c r="Q5595" i="1"/>
  <c r="Q5594" i="1" s="1"/>
  <c r="P5595" i="1"/>
  <c r="P5594" i="1" s="1"/>
  <c r="P5593" i="1" s="1"/>
  <c r="P5592" i="1" s="1"/>
  <c r="O5595" i="1"/>
  <c r="O5594" i="1" s="1"/>
  <c r="O5593" i="1" s="1"/>
  <c r="O5592" i="1" s="1"/>
  <c r="N5595" i="1"/>
  <c r="N5594" i="1" s="1"/>
  <c r="N5593" i="1" s="1"/>
  <c r="N5592" i="1" s="1"/>
  <c r="M5595" i="1"/>
  <c r="M5594" i="1" s="1"/>
  <c r="M5593" i="1" s="1"/>
  <c r="M5592" i="1" s="1"/>
  <c r="L5595" i="1"/>
  <c r="L5594" i="1" s="1"/>
  <c r="L5593" i="1" s="1"/>
  <c r="L5592" i="1" s="1"/>
  <c r="K5595" i="1"/>
  <c r="J5595" i="1"/>
  <c r="J5594" i="1" s="1"/>
  <c r="J5593" i="1" s="1"/>
  <c r="J5592" i="1" s="1"/>
  <c r="I5595" i="1"/>
  <c r="E5595" i="1"/>
  <c r="K5594" i="1"/>
  <c r="K5593" i="1" s="1"/>
  <c r="K5592" i="1" s="1"/>
  <c r="E5594" i="1"/>
  <c r="E5593" i="1"/>
  <c r="E5592" i="1"/>
  <c r="AL5591" i="1"/>
  <c r="AE5591" i="1"/>
  <c r="V5591" i="1"/>
  <c r="E5591" i="1"/>
  <c r="AL5590" i="1"/>
  <c r="AE5590" i="1"/>
  <c r="V5590" i="1"/>
  <c r="E5590" i="1"/>
  <c r="AK5589" i="1"/>
  <c r="AJ5589" i="1"/>
  <c r="AI5589" i="1"/>
  <c r="AH5589" i="1"/>
  <c r="AG5589" i="1"/>
  <c r="AF5589" i="1"/>
  <c r="AD5589" i="1"/>
  <c r="AC5589" i="1"/>
  <c r="AB5589" i="1"/>
  <c r="S5589" i="1"/>
  <c r="R5589" i="1"/>
  <c r="Q5589" i="1"/>
  <c r="P5589" i="1"/>
  <c r="O5589" i="1"/>
  <c r="E5589" i="1"/>
  <c r="AL5588" i="1"/>
  <c r="AE5588" i="1"/>
  <c r="V5588" i="1"/>
  <c r="E5588" i="1"/>
  <c r="AK5587" i="1"/>
  <c r="AJ5587" i="1"/>
  <c r="AI5587" i="1"/>
  <c r="AH5587" i="1"/>
  <c r="AG5587" i="1"/>
  <c r="AF5587" i="1"/>
  <c r="AF5584" i="1" s="1"/>
  <c r="AD5587" i="1"/>
  <c r="AC5587" i="1"/>
  <c r="AB5587" i="1"/>
  <c r="AA5587" i="1"/>
  <c r="AA5584" i="1" s="1"/>
  <c r="Z5587" i="1"/>
  <c r="Z5584" i="1" s="1"/>
  <c r="Y5587" i="1"/>
  <c r="Y5584" i="1" s="1"/>
  <c r="X5587" i="1"/>
  <c r="X5584" i="1" s="1"/>
  <c r="W5587" i="1"/>
  <c r="W5584" i="1" s="1"/>
  <c r="T5587" i="1"/>
  <c r="T5584" i="1" s="1"/>
  <c r="S5587" i="1"/>
  <c r="R5587" i="1"/>
  <c r="Q5587" i="1"/>
  <c r="P5587" i="1"/>
  <c r="O5587" i="1"/>
  <c r="N5587" i="1"/>
  <c r="N5584" i="1" s="1"/>
  <c r="M5587" i="1"/>
  <c r="M5584" i="1" s="1"/>
  <c r="L5587" i="1"/>
  <c r="L5584" i="1" s="1"/>
  <c r="K5587" i="1"/>
  <c r="K5584" i="1" s="1"/>
  <c r="J5587" i="1"/>
  <c r="J5584" i="1" s="1"/>
  <c r="I5587" i="1"/>
  <c r="E5587" i="1"/>
  <c r="AL5586" i="1"/>
  <c r="AE5586" i="1"/>
  <c r="V5586" i="1"/>
  <c r="E5586" i="1"/>
  <c r="AK5585" i="1"/>
  <c r="AJ5585" i="1"/>
  <c r="AI5585" i="1"/>
  <c r="AH5585" i="1"/>
  <c r="AG5585" i="1"/>
  <c r="AF5585" i="1"/>
  <c r="AD5585" i="1"/>
  <c r="AC5585" i="1"/>
  <c r="AB5585" i="1"/>
  <c r="Q5585" i="1"/>
  <c r="P5585" i="1"/>
  <c r="O5585" i="1"/>
  <c r="E5585" i="1"/>
  <c r="E5584" i="1"/>
  <c r="AL5583" i="1"/>
  <c r="AE5583" i="1"/>
  <c r="V5583" i="1"/>
  <c r="E5583" i="1"/>
  <c r="AK5582" i="1"/>
  <c r="AJ5582" i="1"/>
  <c r="AI5582" i="1"/>
  <c r="AH5582" i="1"/>
  <c r="AG5582" i="1"/>
  <c r="AF5582" i="1"/>
  <c r="AD5582" i="1"/>
  <c r="AC5582" i="1"/>
  <c r="AB5582" i="1"/>
  <c r="S5582" i="1"/>
  <c r="R5582" i="1"/>
  <c r="Q5582" i="1"/>
  <c r="P5582" i="1"/>
  <c r="O5582" i="1"/>
  <c r="E5582" i="1"/>
  <c r="AL5581" i="1"/>
  <c r="AE5581" i="1"/>
  <c r="V5581" i="1"/>
  <c r="E5581" i="1"/>
  <c r="AK5580" i="1"/>
  <c r="AK5579" i="1" s="1"/>
  <c r="AJ5580" i="1"/>
  <c r="AJ5579" i="1" s="1"/>
  <c r="AI5580" i="1"/>
  <c r="AH5580" i="1"/>
  <c r="AG5580" i="1"/>
  <c r="AG5579" i="1" s="1"/>
  <c r="AF5580" i="1"/>
  <c r="AF5579" i="1" s="1"/>
  <c r="AD5580" i="1"/>
  <c r="AC5580" i="1"/>
  <c r="AB5580" i="1"/>
  <c r="AB5579" i="1" s="1"/>
  <c r="AA5580" i="1"/>
  <c r="AA5579" i="1" s="1"/>
  <c r="Z5580" i="1"/>
  <c r="Z5579" i="1" s="1"/>
  <c r="Y5580" i="1"/>
  <c r="Y5579" i="1" s="1"/>
  <c r="X5580" i="1"/>
  <c r="X5579" i="1" s="1"/>
  <c r="W5580" i="1"/>
  <c r="T5580" i="1"/>
  <c r="S5580" i="1"/>
  <c r="R5580" i="1"/>
  <c r="Q5580" i="1"/>
  <c r="P5580" i="1"/>
  <c r="O5580" i="1"/>
  <c r="N5580" i="1"/>
  <c r="N5579" i="1" s="1"/>
  <c r="M5580" i="1"/>
  <c r="M5579" i="1" s="1"/>
  <c r="L5580" i="1"/>
  <c r="L5579" i="1" s="1"/>
  <c r="K5580" i="1"/>
  <c r="K5579" i="1" s="1"/>
  <c r="J5580" i="1"/>
  <c r="J5579" i="1" s="1"/>
  <c r="J5578" i="1" s="1"/>
  <c r="I5580" i="1"/>
  <c r="I5579" i="1" s="1"/>
  <c r="E5580" i="1"/>
  <c r="W5579" i="1"/>
  <c r="T5579" i="1"/>
  <c r="E5579" i="1"/>
  <c r="E5578" i="1"/>
  <c r="AL5577" i="1"/>
  <c r="AE5577" i="1"/>
  <c r="V5577" i="1"/>
  <c r="E5577" i="1"/>
  <c r="AK5576" i="1"/>
  <c r="AK5575" i="1" s="1"/>
  <c r="AJ5576" i="1"/>
  <c r="AJ5575" i="1" s="1"/>
  <c r="AI5576" i="1"/>
  <c r="AI5575" i="1" s="1"/>
  <c r="AH5576" i="1"/>
  <c r="AH5575" i="1" s="1"/>
  <c r="AG5576" i="1"/>
  <c r="AG5575" i="1" s="1"/>
  <c r="AF5576" i="1"/>
  <c r="AF5575" i="1" s="1"/>
  <c r="AD5576" i="1"/>
  <c r="AC5576" i="1"/>
  <c r="AC5575" i="1" s="1"/>
  <c r="AB5576" i="1"/>
  <c r="AB5575" i="1" s="1"/>
  <c r="AA5576" i="1"/>
  <c r="AA5575" i="1" s="1"/>
  <c r="Z5576" i="1"/>
  <c r="Z5575" i="1" s="1"/>
  <c r="Y5576" i="1"/>
  <c r="Y5575" i="1" s="1"/>
  <c r="X5576" i="1"/>
  <c r="X5575" i="1" s="1"/>
  <c r="W5576" i="1"/>
  <c r="W5575" i="1" s="1"/>
  <c r="T5576" i="1"/>
  <c r="S5576" i="1"/>
  <c r="S5575" i="1" s="1"/>
  <c r="R5576" i="1"/>
  <c r="R5575" i="1" s="1"/>
  <c r="Q5576" i="1"/>
  <c r="Q5575" i="1" s="1"/>
  <c r="P5576" i="1"/>
  <c r="P5575" i="1" s="1"/>
  <c r="O5576" i="1"/>
  <c r="O5575" i="1" s="1"/>
  <c r="N5576" i="1"/>
  <c r="N5575" i="1" s="1"/>
  <c r="M5576" i="1"/>
  <c r="M5575" i="1" s="1"/>
  <c r="L5576" i="1"/>
  <c r="L5575" i="1" s="1"/>
  <c r="K5576" i="1"/>
  <c r="K5575" i="1" s="1"/>
  <c r="J5576" i="1"/>
  <c r="J5575" i="1" s="1"/>
  <c r="I5576" i="1"/>
  <c r="I5575" i="1" s="1"/>
  <c r="E5576" i="1"/>
  <c r="T5575" i="1"/>
  <c r="E5575" i="1"/>
  <c r="AL5574" i="1"/>
  <c r="AE5574" i="1"/>
  <c r="V5574" i="1"/>
  <c r="E5574" i="1"/>
  <c r="AE5573" i="1"/>
  <c r="E5573" i="1"/>
  <c r="AK5572" i="1"/>
  <c r="AJ5572" i="1"/>
  <c r="AI5572" i="1"/>
  <c r="AH5572" i="1"/>
  <c r="AG5572" i="1"/>
  <c r="AF5572" i="1"/>
  <c r="AD5572" i="1"/>
  <c r="AC5572" i="1"/>
  <c r="AB5572" i="1"/>
  <c r="S5572" i="1"/>
  <c r="R5572" i="1"/>
  <c r="Q5572" i="1"/>
  <c r="P5572" i="1"/>
  <c r="O5572" i="1"/>
  <c r="E5572" i="1"/>
  <c r="AL5571" i="1"/>
  <c r="AE5571" i="1"/>
  <c r="V5571" i="1"/>
  <c r="E5571" i="1"/>
  <c r="AK5570" i="1"/>
  <c r="AJ5570" i="1"/>
  <c r="AJ5569" i="1" s="1"/>
  <c r="AI5570" i="1"/>
  <c r="AH5570" i="1"/>
  <c r="AG5570" i="1"/>
  <c r="AF5570" i="1"/>
  <c r="AD5570" i="1"/>
  <c r="AC5570" i="1"/>
  <c r="AB5570" i="1"/>
  <c r="S5570" i="1"/>
  <c r="R5570" i="1"/>
  <c r="Q5570" i="1"/>
  <c r="P5570" i="1"/>
  <c r="O5570" i="1"/>
  <c r="O5569" i="1" s="1"/>
  <c r="E5570" i="1"/>
  <c r="AC5569" i="1"/>
  <c r="E5569" i="1"/>
  <c r="AL5568" i="1"/>
  <c r="AE5568" i="1"/>
  <c r="V5568" i="1"/>
  <c r="E5568" i="1"/>
  <c r="AL5567" i="1"/>
  <c r="AE5567" i="1"/>
  <c r="V5567" i="1"/>
  <c r="E5567" i="1"/>
  <c r="AK5566" i="1"/>
  <c r="AJ5566" i="1"/>
  <c r="AI5566" i="1"/>
  <c r="AH5566" i="1"/>
  <c r="AG5566" i="1"/>
  <c r="AF5566" i="1"/>
  <c r="AD5566" i="1"/>
  <c r="AC5566" i="1"/>
  <c r="AB5566" i="1"/>
  <c r="T5566" i="1"/>
  <c r="S5566" i="1"/>
  <c r="R5566" i="1"/>
  <c r="Q5566" i="1"/>
  <c r="P5566" i="1"/>
  <c r="O5566" i="1"/>
  <c r="E5566" i="1"/>
  <c r="AL5565" i="1"/>
  <c r="AE5565" i="1"/>
  <c r="V5565" i="1"/>
  <c r="S5565" i="1"/>
  <c r="E5565" i="1"/>
  <c r="AK5564" i="1"/>
  <c r="AJ5564" i="1"/>
  <c r="AI5564" i="1"/>
  <c r="AH5564" i="1"/>
  <c r="AG5564" i="1"/>
  <c r="AF5564" i="1"/>
  <c r="AD5564" i="1"/>
  <c r="AC5564" i="1"/>
  <c r="AB5564" i="1"/>
  <c r="AA5564" i="1"/>
  <c r="AA5563" i="1" s="1"/>
  <c r="AA5562" i="1" s="1"/>
  <c r="Z5564" i="1"/>
  <c r="Z5563" i="1" s="1"/>
  <c r="Z5562" i="1" s="1"/>
  <c r="Y5564" i="1"/>
  <c r="Y5563" i="1" s="1"/>
  <c r="Y5562" i="1" s="1"/>
  <c r="X5564" i="1"/>
  <c r="X5563" i="1" s="1"/>
  <c r="W5564" i="1"/>
  <c r="W5563" i="1" s="1"/>
  <c r="T5564" i="1"/>
  <c r="S5564" i="1"/>
  <c r="R5564" i="1"/>
  <c r="Q5564" i="1"/>
  <c r="P5564" i="1"/>
  <c r="O5564" i="1"/>
  <c r="N5564" i="1"/>
  <c r="M5564" i="1"/>
  <c r="M5563" i="1" s="1"/>
  <c r="M5562" i="1" s="1"/>
  <c r="L5564" i="1"/>
  <c r="L5563" i="1" s="1"/>
  <c r="K5564" i="1"/>
  <c r="K5563" i="1" s="1"/>
  <c r="K5562" i="1" s="1"/>
  <c r="J5564" i="1"/>
  <c r="J5563" i="1" s="1"/>
  <c r="I5564" i="1"/>
  <c r="I5563" i="1" s="1"/>
  <c r="E5564" i="1"/>
  <c r="AK5563" i="1"/>
  <c r="N5563" i="1"/>
  <c r="E5563" i="1"/>
  <c r="U5562" i="1"/>
  <c r="U5561" i="1" s="1"/>
  <c r="E5562" i="1"/>
  <c r="E5561" i="1"/>
  <c r="E5560" i="1"/>
  <c r="E5559" i="1"/>
  <c r="E5558" i="1"/>
  <c r="AL5557" i="1"/>
  <c r="AE5557" i="1"/>
  <c r="V5557" i="1"/>
  <c r="E5557" i="1"/>
  <c r="AL5556" i="1"/>
  <c r="AE5556" i="1"/>
  <c r="V5556" i="1"/>
  <c r="E5556" i="1"/>
  <c r="AK5555" i="1"/>
  <c r="AJ5555" i="1"/>
  <c r="AJ5554" i="1" s="1"/>
  <c r="AJ5553" i="1" s="1"/>
  <c r="AJ5552" i="1" s="1"/>
  <c r="AI5555" i="1"/>
  <c r="AI5554" i="1" s="1"/>
  <c r="AI5553" i="1" s="1"/>
  <c r="AI5552" i="1" s="1"/>
  <c r="AH5555" i="1"/>
  <c r="AH5554" i="1" s="1"/>
  <c r="AH5553" i="1" s="1"/>
  <c r="AH5552" i="1" s="1"/>
  <c r="AG5555" i="1"/>
  <c r="AF5555" i="1"/>
  <c r="AF5554" i="1" s="1"/>
  <c r="AD5555" i="1"/>
  <c r="AC5555" i="1"/>
  <c r="AC5554" i="1" s="1"/>
  <c r="AC5553" i="1" s="1"/>
  <c r="AC5552" i="1" s="1"/>
  <c r="AB5555" i="1"/>
  <c r="AB5554" i="1" s="1"/>
  <c r="AB5553" i="1" s="1"/>
  <c r="AB5552" i="1" s="1"/>
  <c r="AA5555" i="1"/>
  <c r="AA5554" i="1" s="1"/>
  <c r="AA5553" i="1" s="1"/>
  <c r="AA5552" i="1" s="1"/>
  <c r="Z5555" i="1"/>
  <c r="Z5554" i="1" s="1"/>
  <c r="Z5553" i="1" s="1"/>
  <c r="Z5552" i="1" s="1"/>
  <c r="Y5555" i="1"/>
  <c r="Y5554" i="1" s="1"/>
  <c r="Y5553" i="1" s="1"/>
  <c r="Y5552" i="1" s="1"/>
  <c r="X5555" i="1"/>
  <c r="X5554" i="1" s="1"/>
  <c r="X5553" i="1" s="1"/>
  <c r="X5552" i="1" s="1"/>
  <c r="W5555" i="1"/>
  <c r="T5555" i="1"/>
  <c r="S5555" i="1"/>
  <c r="S5554" i="1" s="1"/>
  <c r="S5553" i="1" s="1"/>
  <c r="S5552" i="1" s="1"/>
  <c r="R5555" i="1"/>
  <c r="Q5555" i="1"/>
  <c r="Q5554" i="1" s="1"/>
  <c r="Q5553" i="1" s="1"/>
  <c r="Q5552" i="1" s="1"/>
  <c r="P5555" i="1"/>
  <c r="P5554" i="1" s="1"/>
  <c r="P5553" i="1" s="1"/>
  <c r="P5552" i="1" s="1"/>
  <c r="O5555" i="1"/>
  <c r="O5554" i="1" s="1"/>
  <c r="O5553" i="1" s="1"/>
  <c r="O5552" i="1" s="1"/>
  <c r="N5555" i="1"/>
  <c r="M5555" i="1"/>
  <c r="M5554" i="1" s="1"/>
  <c r="M5553" i="1" s="1"/>
  <c r="M5552" i="1" s="1"/>
  <c r="L5555" i="1"/>
  <c r="L5554" i="1" s="1"/>
  <c r="L5553" i="1" s="1"/>
  <c r="L5552" i="1" s="1"/>
  <c r="K5555" i="1"/>
  <c r="K5554" i="1" s="1"/>
  <c r="K5553" i="1" s="1"/>
  <c r="K5552" i="1" s="1"/>
  <c r="J5555" i="1"/>
  <c r="J5554" i="1" s="1"/>
  <c r="J5553" i="1" s="1"/>
  <c r="J5552" i="1" s="1"/>
  <c r="I5555" i="1"/>
  <c r="I5554" i="1" s="1"/>
  <c r="E5555" i="1"/>
  <c r="AK5554" i="1"/>
  <c r="AK5553" i="1" s="1"/>
  <c r="AK5552" i="1" s="1"/>
  <c r="AG5554" i="1"/>
  <c r="AG5553" i="1" s="1"/>
  <c r="AG5552" i="1" s="1"/>
  <c r="W5554" i="1"/>
  <c r="W5553" i="1" s="1"/>
  <c r="W5552" i="1" s="1"/>
  <c r="T5554" i="1"/>
  <c r="T5553" i="1" s="1"/>
  <c r="T5552" i="1" s="1"/>
  <c r="R5554" i="1"/>
  <c r="R5553" i="1" s="1"/>
  <c r="R5552" i="1" s="1"/>
  <c r="N5554" i="1"/>
  <c r="N5553" i="1" s="1"/>
  <c r="N5552" i="1" s="1"/>
  <c r="E5554" i="1"/>
  <c r="E5553" i="1"/>
  <c r="E5552" i="1"/>
  <c r="AL5551" i="1"/>
  <c r="AE5551" i="1"/>
  <c r="V5551" i="1"/>
  <c r="E5551" i="1"/>
  <c r="AK5550" i="1"/>
  <c r="AJ5550" i="1"/>
  <c r="AI5550" i="1"/>
  <c r="AH5550" i="1"/>
  <c r="AG5550" i="1"/>
  <c r="AF5550" i="1"/>
  <c r="AD5550" i="1"/>
  <c r="AC5550" i="1"/>
  <c r="AB5550" i="1"/>
  <c r="AA5550" i="1"/>
  <c r="Z5550" i="1"/>
  <c r="Y5550" i="1"/>
  <c r="X5550" i="1"/>
  <c r="W5550" i="1"/>
  <c r="T5550" i="1"/>
  <c r="S5550" i="1"/>
  <c r="R5550" i="1"/>
  <c r="Q5550" i="1"/>
  <c r="P5550" i="1"/>
  <c r="O5550" i="1"/>
  <c r="N5550" i="1"/>
  <c r="M5550" i="1"/>
  <c r="L5550" i="1"/>
  <c r="K5550" i="1"/>
  <c r="K5545" i="1" s="1"/>
  <c r="J5550" i="1"/>
  <c r="I5550" i="1"/>
  <c r="E5550" i="1"/>
  <c r="AL5549" i="1"/>
  <c r="AE5549" i="1"/>
  <c r="V5549" i="1"/>
  <c r="E5549" i="1"/>
  <c r="AK5548" i="1"/>
  <c r="AJ5548" i="1"/>
  <c r="AI5548" i="1"/>
  <c r="AH5548" i="1"/>
  <c r="AG5548" i="1"/>
  <c r="AF5548" i="1"/>
  <c r="AD5548" i="1"/>
  <c r="AC5548" i="1"/>
  <c r="AB5548" i="1"/>
  <c r="AB5545" i="1" s="1"/>
  <c r="AA5548" i="1"/>
  <c r="AA5545" i="1" s="1"/>
  <c r="Z5548" i="1"/>
  <c r="Y5548" i="1"/>
  <c r="X5548" i="1"/>
  <c r="X5545" i="1" s="1"/>
  <c r="W5548" i="1"/>
  <c r="W5545" i="1" s="1"/>
  <c r="T5548" i="1"/>
  <c r="S5548" i="1"/>
  <c r="R5548" i="1"/>
  <c r="Q5548" i="1"/>
  <c r="Q5545" i="1" s="1"/>
  <c r="P5548" i="1"/>
  <c r="O5548" i="1"/>
  <c r="N5548" i="1"/>
  <c r="M5548" i="1"/>
  <c r="M5545" i="1" s="1"/>
  <c r="L5548" i="1"/>
  <c r="K5548" i="1"/>
  <c r="J5548" i="1"/>
  <c r="I5548" i="1"/>
  <c r="E5548" i="1"/>
  <c r="AL5547" i="1"/>
  <c r="AE5547" i="1"/>
  <c r="V5547" i="1"/>
  <c r="E5547" i="1"/>
  <c r="AK5546" i="1"/>
  <c r="AJ5546" i="1"/>
  <c r="AI5546" i="1"/>
  <c r="AH5546" i="1"/>
  <c r="AG5546" i="1"/>
  <c r="AF5546" i="1"/>
  <c r="AD5546" i="1"/>
  <c r="AE5546" i="1" s="1"/>
  <c r="AC5546" i="1"/>
  <c r="AB5546" i="1"/>
  <c r="O5546" i="1"/>
  <c r="E5546" i="1"/>
  <c r="E5545" i="1"/>
  <c r="AL5544" i="1"/>
  <c r="AE5544" i="1"/>
  <c r="V5544" i="1"/>
  <c r="E5544" i="1"/>
  <c r="AK5543" i="1"/>
  <c r="AK5542" i="1" s="1"/>
  <c r="AJ5543" i="1"/>
  <c r="AJ5542" i="1" s="1"/>
  <c r="AI5543" i="1"/>
  <c r="AI5542" i="1" s="1"/>
  <c r="AH5543" i="1"/>
  <c r="AH5542" i="1" s="1"/>
  <c r="AG5543" i="1"/>
  <c r="AG5542" i="1" s="1"/>
  <c r="AF5543" i="1"/>
  <c r="AF5542" i="1" s="1"/>
  <c r="AD5543" i="1"/>
  <c r="AC5543" i="1"/>
  <c r="AB5543" i="1"/>
  <c r="AB5542" i="1" s="1"/>
  <c r="AA5543" i="1"/>
  <c r="Z5543" i="1"/>
  <c r="Z5542" i="1" s="1"/>
  <c r="Y5543" i="1"/>
  <c r="Y5542" i="1" s="1"/>
  <c r="X5543" i="1"/>
  <c r="X5542" i="1" s="1"/>
  <c r="W5543" i="1"/>
  <c r="T5543" i="1"/>
  <c r="T5542" i="1" s="1"/>
  <c r="S5543" i="1"/>
  <c r="S5542" i="1" s="1"/>
  <c r="R5543" i="1"/>
  <c r="R5542" i="1" s="1"/>
  <c r="Q5543" i="1"/>
  <c r="Q5542" i="1" s="1"/>
  <c r="P5543" i="1"/>
  <c r="P5542" i="1" s="1"/>
  <c r="O5543" i="1"/>
  <c r="O5542" i="1" s="1"/>
  <c r="N5543" i="1"/>
  <c r="N5542" i="1" s="1"/>
  <c r="M5543" i="1"/>
  <c r="M5542" i="1" s="1"/>
  <c r="L5543" i="1"/>
  <c r="L5542" i="1" s="1"/>
  <c r="K5543" i="1"/>
  <c r="K5542" i="1" s="1"/>
  <c r="J5543" i="1"/>
  <c r="I5543" i="1"/>
  <c r="I5542" i="1" s="1"/>
  <c r="E5543" i="1"/>
  <c r="AC5542" i="1"/>
  <c r="AA5542" i="1"/>
  <c r="W5542" i="1"/>
  <c r="J5542" i="1"/>
  <c r="E5542" i="1"/>
  <c r="E5541" i="1"/>
  <c r="E5540" i="1"/>
  <c r="AL5539" i="1"/>
  <c r="AE5539" i="1"/>
  <c r="V5539" i="1"/>
  <c r="E5539" i="1"/>
  <c r="AK5538" i="1"/>
  <c r="AK5537" i="1" s="1"/>
  <c r="AK5536" i="1" s="1"/>
  <c r="AK5535" i="1" s="1"/>
  <c r="AJ5538" i="1"/>
  <c r="AJ5537" i="1" s="1"/>
  <c r="AJ5536" i="1" s="1"/>
  <c r="AJ5535" i="1" s="1"/>
  <c r="AI5538" i="1"/>
  <c r="AI5537" i="1" s="1"/>
  <c r="AI5536" i="1" s="1"/>
  <c r="AI5535" i="1" s="1"/>
  <c r="AH5538" i="1"/>
  <c r="AG5538" i="1"/>
  <c r="AG5537" i="1" s="1"/>
  <c r="AG5536" i="1" s="1"/>
  <c r="AG5535" i="1" s="1"/>
  <c r="AF5538" i="1"/>
  <c r="AD5538" i="1"/>
  <c r="AE5538" i="1" s="1"/>
  <c r="AC5538" i="1"/>
  <c r="AC5537" i="1" s="1"/>
  <c r="AB5538" i="1"/>
  <c r="AB5537" i="1" s="1"/>
  <c r="AB5536" i="1" s="1"/>
  <c r="AB5535" i="1" s="1"/>
  <c r="AA5538" i="1"/>
  <c r="AA5537" i="1" s="1"/>
  <c r="AA5536" i="1" s="1"/>
  <c r="AA5535" i="1" s="1"/>
  <c r="Z5538" i="1"/>
  <c r="Z5537" i="1" s="1"/>
  <c r="Z5536" i="1" s="1"/>
  <c r="Z5535" i="1" s="1"/>
  <c r="Y5538" i="1"/>
  <c r="Y5537" i="1" s="1"/>
  <c r="X5538" i="1"/>
  <c r="X5537" i="1" s="1"/>
  <c r="X5536" i="1" s="1"/>
  <c r="X5535" i="1" s="1"/>
  <c r="W5538" i="1"/>
  <c r="W5537" i="1" s="1"/>
  <c r="W5536" i="1" s="1"/>
  <c r="W5535" i="1" s="1"/>
  <c r="T5538" i="1"/>
  <c r="T5537" i="1" s="1"/>
  <c r="T5536" i="1" s="1"/>
  <c r="T5535" i="1" s="1"/>
  <c r="S5538" i="1"/>
  <c r="R5538" i="1"/>
  <c r="R5537" i="1" s="1"/>
  <c r="R5536" i="1" s="1"/>
  <c r="R5535" i="1" s="1"/>
  <c r="Q5538" i="1"/>
  <c r="Q5537" i="1" s="1"/>
  <c r="Q5536" i="1" s="1"/>
  <c r="Q5535" i="1" s="1"/>
  <c r="P5538" i="1"/>
  <c r="P5537" i="1" s="1"/>
  <c r="P5536" i="1" s="1"/>
  <c r="P5535" i="1" s="1"/>
  <c r="O5538" i="1"/>
  <c r="N5538" i="1"/>
  <c r="N5537" i="1" s="1"/>
  <c r="N5536" i="1" s="1"/>
  <c r="N5535" i="1" s="1"/>
  <c r="M5538" i="1"/>
  <c r="M5537" i="1" s="1"/>
  <c r="M5536" i="1" s="1"/>
  <c r="M5535" i="1" s="1"/>
  <c r="L5538" i="1"/>
  <c r="L5537" i="1" s="1"/>
  <c r="L5536" i="1" s="1"/>
  <c r="L5535" i="1" s="1"/>
  <c r="K5538" i="1"/>
  <c r="J5538" i="1"/>
  <c r="J5537" i="1" s="1"/>
  <c r="J5536" i="1" s="1"/>
  <c r="J5535" i="1" s="1"/>
  <c r="I5538" i="1"/>
  <c r="I5537" i="1" s="1"/>
  <c r="I5536" i="1" s="1"/>
  <c r="I5535" i="1" s="1"/>
  <c r="E5538" i="1"/>
  <c r="AH5537" i="1"/>
  <c r="AH5536" i="1" s="1"/>
  <c r="AH5535" i="1" s="1"/>
  <c r="AF5537" i="1"/>
  <c r="AF5536" i="1" s="1"/>
  <c r="AF5535" i="1" s="1"/>
  <c r="S5537" i="1"/>
  <c r="S5536" i="1" s="1"/>
  <c r="S5535" i="1" s="1"/>
  <c r="O5537" i="1"/>
  <c r="O5536" i="1" s="1"/>
  <c r="K5537" i="1"/>
  <c r="K5536" i="1" s="1"/>
  <c r="K5535" i="1" s="1"/>
  <c r="E5537" i="1"/>
  <c r="AC5536" i="1"/>
  <c r="AC5535" i="1" s="1"/>
  <c r="Y5536" i="1"/>
  <c r="Y5535" i="1" s="1"/>
  <c r="E5536" i="1"/>
  <c r="O5535" i="1"/>
  <c r="E5535" i="1"/>
  <c r="E5534" i="1"/>
  <c r="E5533" i="1"/>
  <c r="E5532" i="1"/>
  <c r="AL5531" i="1"/>
  <c r="AE5531" i="1"/>
  <c r="V5531" i="1"/>
  <c r="E5531" i="1"/>
  <c r="AK5530" i="1"/>
  <c r="AK5529" i="1" s="1"/>
  <c r="AK5528" i="1" s="1"/>
  <c r="AK5527" i="1" s="1"/>
  <c r="AJ5530" i="1"/>
  <c r="AJ5529" i="1" s="1"/>
  <c r="AJ5528" i="1" s="1"/>
  <c r="AJ5527" i="1" s="1"/>
  <c r="AI5530" i="1"/>
  <c r="AI5529" i="1" s="1"/>
  <c r="AI5528" i="1" s="1"/>
  <c r="AI5527" i="1" s="1"/>
  <c r="AH5530" i="1"/>
  <c r="AG5530" i="1"/>
  <c r="AG5529" i="1" s="1"/>
  <c r="AG5528" i="1" s="1"/>
  <c r="AG5527" i="1" s="1"/>
  <c r="AF5530" i="1"/>
  <c r="AD5530" i="1"/>
  <c r="AD5529" i="1" s="1"/>
  <c r="AC5530" i="1"/>
  <c r="AB5530" i="1"/>
  <c r="AB5529" i="1" s="1"/>
  <c r="AB5528" i="1" s="1"/>
  <c r="AB5527" i="1" s="1"/>
  <c r="S5530" i="1"/>
  <c r="S5529" i="1" s="1"/>
  <c r="R5530" i="1"/>
  <c r="Q5530" i="1"/>
  <c r="Q5529" i="1" s="1"/>
  <c r="Q5528" i="1" s="1"/>
  <c r="Q5527" i="1" s="1"/>
  <c r="P5530" i="1"/>
  <c r="P5529" i="1" s="1"/>
  <c r="P5528" i="1" s="1"/>
  <c r="P5527" i="1" s="1"/>
  <c r="O5530" i="1"/>
  <c r="O5529" i="1" s="1"/>
  <c r="O5528" i="1" s="1"/>
  <c r="O5527" i="1" s="1"/>
  <c r="E5530" i="1"/>
  <c r="AH5529" i="1"/>
  <c r="AH5528" i="1" s="1"/>
  <c r="AH5527" i="1" s="1"/>
  <c r="AF5529" i="1"/>
  <c r="E5529" i="1"/>
  <c r="E5528" i="1"/>
  <c r="E5527" i="1"/>
  <c r="AL5526" i="1"/>
  <c r="AE5526" i="1"/>
  <c r="V5526" i="1"/>
  <c r="E5526" i="1"/>
  <c r="AK5525" i="1"/>
  <c r="AK5524" i="1" s="1"/>
  <c r="AJ5525" i="1"/>
  <c r="AJ5524" i="1" s="1"/>
  <c r="AI5525" i="1"/>
  <c r="AI5524" i="1" s="1"/>
  <c r="AH5525" i="1"/>
  <c r="AH5524" i="1" s="1"/>
  <c r="AG5525" i="1"/>
  <c r="AG5524" i="1" s="1"/>
  <c r="AF5525" i="1"/>
  <c r="AF5524" i="1" s="1"/>
  <c r="AD5525" i="1"/>
  <c r="AE5525" i="1" s="1"/>
  <c r="AC5525" i="1"/>
  <c r="AB5525" i="1"/>
  <c r="AB5524" i="1" s="1"/>
  <c r="AA5525" i="1"/>
  <c r="AA5524" i="1" s="1"/>
  <c r="Z5525" i="1"/>
  <c r="Z5524" i="1" s="1"/>
  <c r="Y5525" i="1"/>
  <c r="X5525" i="1"/>
  <c r="X5524" i="1" s="1"/>
  <c r="W5525" i="1"/>
  <c r="W5524" i="1" s="1"/>
  <c r="T5525" i="1"/>
  <c r="T5524" i="1" s="1"/>
  <c r="S5525" i="1"/>
  <c r="S5524" i="1" s="1"/>
  <c r="R5525" i="1"/>
  <c r="R5524" i="1" s="1"/>
  <c r="Q5525" i="1"/>
  <c r="Q5524" i="1" s="1"/>
  <c r="P5525" i="1"/>
  <c r="P5524" i="1" s="1"/>
  <c r="O5525" i="1"/>
  <c r="O5524" i="1" s="1"/>
  <c r="N5525" i="1"/>
  <c r="N5524" i="1" s="1"/>
  <c r="M5525" i="1"/>
  <c r="M5524" i="1" s="1"/>
  <c r="L5525" i="1"/>
  <c r="L5524" i="1" s="1"/>
  <c r="K5525" i="1"/>
  <c r="K5524" i="1" s="1"/>
  <c r="J5525" i="1"/>
  <c r="J5524" i="1" s="1"/>
  <c r="I5525" i="1"/>
  <c r="I5524" i="1" s="1"/>
  <c r="E5525" i="1"/>
  <c r="AC5524" i="1"/>
  <c r="Y5524" i="1"/>
  <c r="E5524" i="1"/>
  <c r="AL5523" i="1"/>
  <c r="AE5523" i="1"/>
  <c r="V5523" i="1"/>
  <c r="E5523" i="1"/>
  <c r="AK5522" i="1"/>
  <c r="AK5521" i="1" s="1"/>
  <c r="AJ5522" i="1"/>
  <c r="AJ5521" i="1" s="1"/>
  <c r="AI5522" i="1"/>
  <c r="AI5521" i="1" s="1"/>
  <c r="AH5522" i="1"/>
  <c r="AG5522" i="1"/>
  <c r="AG5521" i="1" s="1"/>
  <c r="AF5522" i="1"/>
  <c r="AF5521" i="1" s="1"/>
  <c r="AD5522" i="1"/>
  <c r="AD5521" i="1" s="1"/>
  <c r="AC5522" i="1"/>
  <c r="AB5522" i="1"/>
  <c r="AB5521" i="1" s="1"/>
  <c r="AA5522" i="1"/>
  <c r="AA5521" i="1" s="1"/>
  <c r="Z5522" i="1"/>
  <c r="Z5521" i="1" s="1"/>
  <c r="Y5522" i="1"/>
  <c r="Y5521" i="1" s="1"/>
  <c r="X5522" i="1"/>
  <c r="W5522" i="1"/>
  <c r="W5521" i="1" s="1"/>
  <c r="T5522" i="1"/>
  <c r="T5521" i="1" s="1"/>
  <c r="S5522" i="1"/>
  <c r="S5521" i="1" s="1"/>
  <c r="R5522" i="1"/>
  <c r="R5521" i="1" s="1"/>
  <c r="Q5522" i="1"/>
  <c r="Q5521" i="1" s="1"/>
  <c r="P5522" i="1"/>
  <c r="P5521" i="1" s="1"/>
  <c r="O5522" i="1"/>
  <c r="O5521" i="1" s="1"/>
  <c r="N5522" i="1"/>
  <c r="N5521" i="1" s="1"/>
  <c r="M5522" i="1"/>
  <c r="M5521" i="1" s="1"/>
  <c r="L5522" i="1"/>
  <c r="L5521" i="1" s="1"/>
  <c r="K5522" i="1"/>
  <c r="J5522" i="1"/>
  <c r="J5521" i="1" s="1"/>
  <c r="I5522" i="1"/>
  <c r="E5522" i="1"/>
  <c r="AH5521" i="1"/>
  <c r="X5521" i="1"/>
  <c r="K5521" i="1"/>
  <c r="E5521" i="1"/>
  <c r="AL5520" i="1"/>
  <c r="AE5520" i="1"/>
  <c r="V5520" i="1"/>
  <c r="E5520" i="1"/>
  <c r="AK5519" i="1"/>
  <c r="AK5518" i="1" s="1"/>
  <c r="AK5517" i="1" s="1"/>
  <c r="AK5516" i="1" s="1"/>
  <c r="AK5515" i="1" s="1"/>
  <c r="AJ5519" i="1"/>
  <c r="AJ5518" i="1" s="1"/>
  <c r="AI5519" i="1"/>
  <c r="AI5518" i="1" s="1"/>
  <c r="AI5517" i="1" s="1"/>
  <c r="AI5516" i="1" s="1"/>
  <c r="AI5515" i="1" s="1"/>
  <c r="AH5519" i="1"/>
  <c r="AH5518" i="1" s="1"/>
  <c r="AH5517" i="1" s="1"/>
  <c r="AH5516" i="1" s="1"/>
  <c r="AH5515" i="1" s="1"/>
  <c r="AG5519" i="1"/>
  <c r="AF5519" i="1"/>
  <c r="AD5519" i="1"/>
  <c r="AC5519" i="1"/>
  <c r="AC5518" i="1" s="1"/>
  <c r="AB5519" i="1"/>
  <c r="AB5518" i="1" s="1"/>
  <c r="AA5519" i="1"/>
  <c r="Z5519" i="1"/>
  <c r="Z5518" i="1" s="1"/>
  <c r="Y5519" i="1"/>
  <c r="Y5518" i="1" s="1"/>
  <c r="X5519" i="1"/>
  <c r="X5518" i="1" s="1"/>
  <c r="W5519" i="1"/>
  <c r="T5519" i="1"/>
  <c r="S5519" i="1"/>
  <c r="S5518" i="1" s="1"/>
  <c r="S5517" i="1" s="1"/>
  <c r="S5516" i="1" s="1"/>
  <c r="R5519" i="1"/>
  <c r="Q5519" i="1"/>
  <c r="Q5518" i="1" s="1"/>
  <c r="P5519" i="1"/>
  <c r="P5518" i="1" s="1"/>
  <c r="P5517" i="1" s="1"/>
  <c r="P5516" i="1" s="1"/>
  <c r="P5515" i="1" s="1"/>
  <c r="O5519" i="1"/>
  <c r="O5518" i="1" s="1"/>
  <c r="O5517" i="1" s="1"/>
  <c r="O5516" i="1" s="1"/>
  <c r="N5519" i="1"/>
  <c r="N5518" i="1" s="1"/>
  <c r="M5519" i="1"/>
  <c r="M5518" i="1" s="1"/>
  <c r="L5519" i="1"/>
  <c r="L5518" i="1" s="1"/>
  <c r="K5519" i="1"/>
  <c r="K5518" i="1" s="1"/>
  <c r="K5517" i="1" s="1"/>
  <c r="K5516" i="1" s="1"/>
  <c r="K5515" i="1" s="1"/>
  <c r="J5519" i="1"/>
  <c r="J5518" i="1" s="1"/>
  <c r="I5519" i="1"/>
  <c r="I5518" i="1" s="1"/>
  <c r="E5519" i="1"/>
  <c r="AG5518" i="1"/>
  <c r="AA5518" i="1"/>
  <c r="W5518" i="1"/>
  <c r="T5518" i="1"/>
  <c r="R5518" i="1"/>
  <c r="E5518" i="1"/>
  <c r="E5517" i="1"/>
  <c r="E5516" i="1"/>
  <c r="E5515" i="1"/>
  <c r="AL5514" i="1"/>
  <c r="AE5514" i="1"/>
  <c r="V5514" i="1"/>
  <c r="E5514" i="1"/>
  <c r="AK5513" i="1"/>
  <c r="AJ5513" i="1"/>
  <c r="AI5513" i="1"/>
  <c r="AH5513" i="1"/>
  <c r="AG5513" i="1"/>
  <c r="AF5513" i="1"/>
  <c r="AD5513" i="1"/>
  <c r="AC5513" i="1"/>
  <c r="AB5513" i="1"/>
  <c r="AA5513" i="1"/>
  <c r="Z5513" i="1"/>
  <c r="Y5513" i="1"/>
  <c r="X5513" i="1"/>
  <c r="W5513" i="1"/>
  <c r="T5513" i="1"/>
  <c r="S5513" i="1"/>
  <c r="R5513" i="1"/>
  <c r="Q5513" i="1"/>
  <c r="P5513" i="1"/>
  <c r="O5513" i="1"/>
  <c r="N5513" i="1"/>
  <c r="M5513" i="1"/>
  <c r="L5513" i="1"/>
  <c r="K5513" i="1"/>
  <c r="J5513" i="1"/>
  <c r="I5513" i="1"/>
  <c r="E5513" i="1"/>
  <c r="AL5512" i="1"/>
  <c r="AE5512" i="1"/>
  <c r="V5512" i="1"/>
  <c r="E5512" i="1"/>
  <c r="AK5511" i="1"/>
  <c r="AJ5511" i="1"/>
  <c r="AI5511" i="1"/>
  <c r="AH5511" i="1"/>
  <c r="AG5511" i="1"/>
  <c r="AF5511" i="1"/>
  <c r="AD5511" i="1"/>
  <c r="AC5511" i="1"/>
  <c r="AB5511" i="1"/>
  <c r="AA5511" i="1"/>
  <c r="Z5511" i="1"/>
  <c r="Z5510" i="1" s="1"/>
  <c r="Y5511" i="1"/>
  <c r="X5511" i="1"/>
  <c r="W5511" i="1"/>
  <c r="T5511" i="1"/>
  <c r="T5510" i="1" s="1"/>
  <c r="S5511" i="1"/>
  <c r="R5511" i="1"/>
  <c r="Q5511" i="1"/>
  <c r="P5511" i="1"/>
  <c r="P5510" i="1" s="1"/>
  <c r="O5511" i="1"/>
  <c r="N5511" i="1"/>
  <c r="M5511" i="1"/>
  <c r="L5511" i="1"/>
  <c r="L5510" i="1" s="1"/>
  <c r="K5511" i="1"/>
  <c r="J5511" i="1"/>
  <c r="I5511" i="1"/>
  <c r="I5510" i="1" s="1"/>
  <c r="E5511" i="1"/>
  <c r="AC5510" i="1"/>
  <c r="R5510" i="1"/>
  <c r="E5510" i="1"/>
  <c r="AL5509" i="1"/>
  <c r="AE5509" i="1"/>
  <c r="V5509" i="1"/>
  <c r="E5509" i="1"/>
  <c r="AK5508" i="1"/>
  <c r="AK5507" i="1" s="1"/>
  <c r="AJ5508" i="1"/>
  <c r="AJ5507" i="1" s="1"/>
  <c r="AI5508" i="1"/>
  <c r="AI5507" i="1" s="1"/>
  <c r="AH5508" i="1"/>
  <c r="AG5508" i="1"/>
  <c r="AG5507" i="1" s="1"/>
  <c r="AF5508" i="1"/>
  <c r="AD5508" i="1"/>
  <c r="AD5507" i="1" s="1"/>
  <c r="AC5508" i="1"/>
  <c r="AC5507" i="1" s="1"/>
  <c r="AB5508" i="1"/>
  <c r="AB5507" i="1" s="1"/>
  <c r="AA5508" i="1"/>
  <c r="AA5507" i="1" s="1"/>
  <c r="Z5508" i="1"/>
  <c r="Z5507" i="1" s="1"/>
  <c r="Z5506" i="1" s="1"/>
  <c r="Y5508" i="1"/>
  <c r="Y5507" i="1" s="1"/>
  <c r="X5508" i="1"/>
  <c r="X5507" i="1" s="1"/>
  <c r="W5508" i="1"/>
  <c r="W5507" i="1" s="1"/>
  <c r="T5508" i="1"/>
  <c r="T5507" i="1" s="1"/>
  <c r="S5508" i="1"/>
  <c r="S5507" i="1" s="1"/>
  <c r="R5508" i="1"/>
  <c r="R5507" i="1" s="1"/>
  <c r="Q5508" i="1"/>
  <c r="Q5507" i="1" s="1"/>
  <c r="P5508" i="1"/>
  <c r="P5507" i="1" s="1"/>
  <c r="O5508" i="1"/>
  <c r="O5507" i="1" s="1"/>
  <c r="N5508" i="1"/>
  <c r="N5507" i="1" s="1"/>
  <c r="M5508" i="1"/>
  <c r="L5508" i="1"/>
  <c r="L5507" i="1" s="1"/>
  <c r="K5508" i="1"/>
  <c r="K5507" i="1" s="1"/>
  <c r="J5508" i="1"/>
  <c r="J5507" i="1" s="1"/>
  <c r="I5508" i="1"/>
  <c r="I5507" i="1" s="1"/>
  <c r="E5508" i="1"/>
  <c r="AH5507" i="1"/>
  <c r="M5507" i="1"/>
  <c r="E5507" i="1"/>
  <c r="E5506" i="1"/>
  <c r="AL5505" i="1"/>
  <c r="AE5505" i="1"/>
  <c r="V5505" i="1"/>
  <c r="E5505" i="1"/>
  <c r="AK5504" i="1"/>
  <c r="AK5503" i="1" s="1"/>
  <c r="AJ5504" i="1"/>
  <c r="AJ5503" i="1" s="1"/>
  <c r="AI5504" i="1"/>
  <c r="AI5503" i="1" s="1"/>
  <c r="AH5504" i="1"/>
  <c r="AG5504" i="1"/>
  <c r="AG5503" i="1" s="1"/>
  <c r="AF5504" i="1"/>
  <c r="AF5503" i="1" s="1"/>
  <c r="AD5504" i="1"/>
  <c r="AD5503" i="1" s="1"/>
  <c r="AC5504" i="1"/>
  <c r="AB5504" i="1"/>
  <c r="AB5503" i="1" s="1"/>
  <c r="AA5504" i="1"/>
  <c r="AA5503" i="1" s="1"/>
  <c r="Z5504" i="1"/>
  <c r="Z5503" i="1" s="1"/>
  <c r="Y5504" i="1"/>
  <c r="Y5503" i="1" s="1"/>
  <c r="X5504" i="1"/>
  <c r="X5503" i="1" s="1"/>
  <c r="W5504" i="1"/>
  <c r="W5503" i="1" s="1"/>
  <c r="T5504" i="1"/>
  <c r="T5503" i="1" s="1"/>
  <c r="S5504" i="1"/>
  <c r="S5503" i="1" s="1"/>
  <c r="R5504" i="1"/>
  <c r="R5503" i="1" s="1"/>
  <c r="Q5504" i="1"/>
  <c r="Q5503" i="1" s="1"/>
  <c r="P5504" i="1"/>
  <c r="P5503" i="1" s="1"/>
  <c r="O5504" i="1"/>
  <c r="O5503" i="1" s="1"/>
  <c r="N5504" i="1"/>
  <c r="N5503" i="1" s="1"/>
  <c r="M5504" i="1"/>
  <c r="L5504" i="1"/>
  <c r="L5503" i="1" s="1"/>
  <c r="K5504" i="1"/>
  <c r="K5503" i="1" s="1"/>
  <c r="J5504" i="1"/>
  <c r="J5503" i="1" s="1"/>
  <c r="I5504" i="1"/>
  <c r="E5504" i="1"/>
  <c r="AH5503" i="1"/>
  <c r="M5503" i="1"/>
  <c r="E5503" i="1"/>
  <c r="AL5502" i="1"/>
  <c r="AE5502" i="1"/>
  <c r="V5502" i="1"/>
  <c r="E5502" i="1"/>
  <c r="AK5501" i="1"/>
  <c r="AK5500" i="1" s="1"/>
  <c r="AK5499" i="1" s="1"/>
  <c r="AJ5501" i="1"/>
  <c r="AJ5500" i="1" s="1"/>
  <c r="AI5501" i="1"/>
  <c r="AH5501" i="1"/>
  <c r="AH5500" i="1" s="1"/>
  <c r="AH5499" i="1" s="1"/>
  <c r="AG5501" i="1"/>
  <c r="AG5500" i="1" s="1"/>
  <c r="AG5499" i="1" s="1"/>
  <c r="AF5501" i="1"/>
  <c r="AD5501" i="1"/>
  <c r="AC5501" i="1"/>
  <c r="AC5500" i="1" s="1"/>
  <c r="AB5501" i="1"/>
  <c r="AB5500" i="1" s="1"/>
  <c r="AA5501" i="1"/>
  <c r="Z5501" i="1"/>
  <c r="Z5500" i="1" s="1"/>
  <c r="Y5501" i="1"/>
  <c r="Y5500" i="1" s="1"/>
  <c r="Y5499" i="1" s="1"/>
  <c r="X5501" i="1"/>
  <c r="X5500" i="1" s="1"/>
  <c r="W5501" i="1"/>
  <c r="T5501" i="1"/>
  <c r="S5501" i="1"/>
  <c r="S5500" i="1" s="1"/>
  <c r="R5501" i="1"/>
  <c r="R5500" i="1" s="1"/>
  <c r="R5499" i="1" s="1"/>
  <c r="Q5501" i="1"/>
  <c r="Q5500" i="1" s="1"/>
  <c r="P5501" i="1"/>
  <c r="P5500" i="1" s="1"/>
  <c r="O5501" i="1"/>
  <c r="O5500" i="1" s="1"/>
  <c r="N5501" i="1"/>
  <c r="N5500" i="1" s="1"/>
  <c r="N5499" i="1" s="1"/>
  <c r="M5501" i="1"/>
  <c r="M5500" i="1" s="1"/>
  <c r="L5501" i="1"/>
  <c r="L5500" i="1" s="1"/>
  <c r="K5501" i="1"/>
  <c r="K5500" i="1" s="1"/>
  <c r="J5501" i="1"/>
  <c r="J5500" i="1" s="1"/>
  <c r="J5499" i="1" s="1"/>
  <c r="I5501" i="1"/>
  <c r="I5500" i="1" s="1"/>
  <c r="E5501" i="1"/>
  <c r="AI5500" i="1"/>
  <c r="AA5500" i="1"/>
  <c r="AA5499" i="1" s="1"/>
  <c r="W5500" i="1"/>
  <c r="W5499" i="1" s="1"/>
  <c r="T5500" i="1"/>
  <c r="E5500" i="1"/>
  <c r="E5499" i="1"/>
  <c r="E5498" i="1"/>
  <c r="E5497" i="1"/>
  <c r="E5496" i="1"/>
  <c r="E5495" i="1"/>
  <c r="AL5494" i="1"/>
  <c r="AE5494" i="1"/>
  <c r="V5494" i="1"/>
  <c r="AM5494" i="1" s="1"/>
  <c r="E5494" i="1"/>
  <c r="AK5493" i="1"/>
  <c r="AJ5493" i="1"/>
  <c r="AI5493" i="1"/>
  <c r="AI5488" i="1" s="1"/>
  <c r="AH5493" i="1"/>
  <c r="AG5493" i="1"/>
  <c r="AF5493" i="1"/>
  <c r="AD5493" i="1"/>
  <c r="AC5493" i="1"/>
  <c r="AB5493" i="1"/>
  <c r="AA5493" i="1"/>
  <c r="Z5493" i="1"/>
  <c r="Y5493" i="1"/>
  <c r="X5493" i="1"/>
  <c r="W5493" i="1"/>
  <c r="T5493" i="1"/>
  <c r="T5488" i="1" s="1"/>
  <c r="S5493" i="1"/>
  <c r="R5493" i="1"/>
  <c r="Q5493" i="1"/>
  <c r="P5493" i="1"/>
  <c r="P5488" i="1" s="1"/>
  <c r="O5493" i="1"/>
  <c r="N5493" i="1"/>
  <c r="M5493" i="1"/>
  <c r="L5493" i="1"/>
  <c r="L5488" i="1" s="1"/>
  <c r="K5493" i="1"/>
  <c r="J5493" i="1"/>
  <c r="I5493" i="1"/>
  <c r="E5493" i="1"/>
  <c r="AL5492" i="1"/>
  <c r="AE5492" i="1"/>
  <c r="V5492" i="1"/>
  <c r="E5492" i="1"/>
  <c r="AK5491" i="1"/>
  <c r="AJ5491" i="1"/>
  <c r="AI5491" i="1"/>
  <c r="AH5491" i="1"/>
  <c r="AG5491" i="1"/>
  <c r="AF5491" i="1"/>
  <c r="AD5491" i="1"/>
  <c r="AC5491" i="1"/>
  <c r="AC5488" i="1" s="1"/>
  <c r="AB5491" i="1"/>
  <c r="AA5491" i="1"/>
  <c r="Z5491" i="1"/>
  <c r="Y5491" i="1"/>
  <c r="Y5488" i="1" s="1"/>
  <c r="X5491" i="1"/>
  <c r="W5491" i="1"/>
  <c r="T5491" i="1"/>
  <c r="S5491" i="1"/>
  <c r="S5488" i="1" s="1"/>
  <c r="R5491" i="1"/>
  <c r="Q5491" i="1"/>
  <c r="P5491" i="1"/>
  <c r="O5491" i="1"/>
  <c r="O5488" i="1" s="1"/>
  <c r="N5491" i="1"/>
  <c r="M5491" i="1"/>
  <c r="L5491" i="1"/>
  <c r="K5491" i="1"/>
  <c r="J5491" i="1"/>
  <c r="I5491" i="1"/>
  <c r="E5491" i="1"/>
  <c r="AL5490" i="1"/>
  <c r="AE5490" i="1"/>
  <c r="V5490" i="1"/>
  <c r="E5490" i="1"/>
  <c r="AK5489" i="1"/>
  <c r="AJ5489" i="1"/>
  <c r="AJ5488" i="1" s="1"/>
  <c r="AI5489" i="1"/>
  <c r="AH5489" i="1"/>
  <c r="AG5489" i="1"/>
  <c r="AF5489" i="1"/>
  <c r="AF5488" i="1" s="1"/>
  <c r="AD5489" i="1"/>
  <c r="AC5489" i="1"/>
  <c r="AB5489" i="1"/>
  <c r="AB5488" i="1" s="1"/>
  <c r="AA5489" i="1"/>
  <c r="AA5488" i="1" s="1"/>
  <c r="Z5489" i="1"/>
  <c r="Y5489" i="1"/>
  <c r="X5489" i="1"/>
  <c r="W5489" i="1"/>
  <c r="W5488" i="1" s="1"/>
  <c r="T5489" i="1"/>
  <c r="S5489" i="1"/>
  <c r="R5489" i="1"/>
  <c r="Q5489" i="1"/>
  <c r="Q5488" i="1" s="1"/>
  <c r="P5489" i="1"/>
  <c r="O5489" i="1"/>
  <c r="N5489" i="1"/>
  <c r="M5489" i="1"/>
  <c r="M5488" i="1" s="1"/>
  <c r="L5489" i="1"/>
  <c r="K5489" i="1"/>
  <c r="J5489" i="1"/>
  <c r="J5488" i="1" s="1"/>
  <c r="I5489" i="1"/>
  <c r="I5488" i="1" s="1"/>
  <c r="E5489" i="1"/>
  <c r="E5488" i="1"/>
  <c r="AL5487" i="1"/>
  <c r="AE5487" i="1"/>
  <c r="V5487" i="1"/>
  <c r="E5487" i="1"/>
  <c r="AK5486" i="1"/>
  <c r="AK5485" i="1" s="1"/>
  <c r="AJ5486" i="1"/>
  <c r="AJ5485" i="1" s="1"/>
  <c r="AI5486" i="1"/>
  <c r="AI5485" i="1" s="1"/>
  <c r="AH5486" i="1"/>
  <c r="AG5486" i="1"/>
  <c r="AG5485" i="1" s="1"/>
  <c r="AF5486" i="1"/>
  <c r="AF5485" i="1" s="1"/>
  <c r="AD5486" i="1"/>
  <c r="AD5485" i="1" s="1"/>
  <c r="AC5486" i="1"/>
  <c r="AB5486" i="1"/>
  <c r="AA5486" i="1"/>
  <c r="Z5486" i="1"/>
  <c r="Y5486" i="1"/>
  <c r="Y5485" i="1" s="1"/>
  <c r="X5486" i="1"/>
  <c r="X5485" i="1" s="1"/>
  <c r="W5486" i="1"/>
  <c r="W5485" i="1" s="1"/>
  <c r="T5486" i="1"/>
  <c r="T5485" i="1" s="1"/>
  <c r="S5486" i="1"/>
  <c r="R5486" i="1"/>
  <c r="Q5486" i="1"/>
  <c r="Q5485" i="1" s="1"/>
  <c r="P5486" i="1"/>
  <c r="P5485" i="1" s="1"/>
  <c r="O5486" i="1"/>
  <c r="O5485" i="1" s="1"/>
  <c r="N5486" i="1"/>
  <c r="N5485" i="1" s="1"/>
  <c r="M5486" i="1"/>
  <c r="M5485" i="1" s="1"/>
  <c r="L5486" i="1"/>
  <c r="L5485" i="1" s="1"/>
  <c r="K5486" i="1"/>
  <c r="J5486" i="1"/>
  <c r="I5486" i="1"/>
  <c r="E5486" i="1"/>
  <c r="AH5485" i="1"/>
  <c r="AB5485" i="1"/>
  <c r="AA5485" i="1"/>
  <c r="Z5485" i="1"/>
  <c r="S5485" i="1"/>
  <c r="R5485" i="1"/>
  <c r="K5485" i="1"/>
  <c r="J5485" i="1"/>
  <c r="I5485" i="1"/>
  <c r="E5485" i="1"/>
  <c r="E5484" i="1"/>
  <c r="AL5483" i="1"/>
  <c r="AE5483" i="1"/>
  <c r="V5483" i="1"/>
  <c r="E5483" i="1"/>
  <c r="AK5482" i="1"/>
  <c r="AK5481" i="1" s="1"/>
  <c r="AK5480" i="1" s="1"/>
  <c r="AJ5482" i="1"/>
  <c r="AJ5481" i="1" s="1"/>
  <c r="AJ5480" i="1" s="1"/>
  <c r="AI5482" i="1"/>
  <c r="AI5481" i="1" s="1"/>
  <c r="AI5480" i="1" s="1"/>
  <c r="AH5482" i="1"/>
  <c r="AH5481" i="1" s="1"/>
  <c r="AH5480" i="1" s="1"/>
  <c r="AG5482" i="1"/>
  <c r="AG5481" i="1" s="1"/>
  <c r="AG5480" i="1" s="1"/>
  <c r="AF5482" i="1"/>
  <c r="AF5481" i="1" s="1"/>
  <c r="AD5482" i="1"/>
  <c r="AD5481" i="1" s="1"/>
  <c r="AD5480" i="1" s="1"/>
  <c r="AC5482" i="1"/>
  <c r="AB5482" i="1"/>
  <c r="AA5482" i="1"/>
  <c r="AA5481" i="1" s="1"/>
  <c r="AA5480" i="1" s="1"/>
  <c r="Z5482" i="1"/>
  <c r="Y5482" i="1"/>
  <c r="Y5481" i="1" s="1"/>
  <c r="Y5480" i="1" s="1"/>
  <c r="X5482" i="1"/>
  <c r="X5481" i="1" s="1"/>
  <c r="X5480" i="1" s="1"/>
  <c r="W5482" i="1"/>
  <c r="W5481" i="1" s="1"/>
  <c r="W5480" i="1" s="1"/>
  <c r="T5482" i="1"/>
  <c r="T5481" i="1" s="1"/>
  <c r="T5480" i="1" s="1"/>
  <c r="S5482" i="1"/>
  <c r="S5481" i="1" s="1"/>
  <c r="S5480" i="1" s="1"/>
  <c r="R5482" i="1"/>
  <c r="R5481" i="1" s="1"/>
  <c r="R5480" i="1" s="1"/>
  <c r="Q5482" i="1"/>
  <c r="Q5481" i="1" s="1"/>
  <c r="Q5480" i="1" s="1"/>
  <c r="P5482" i="1"/>
  <c r="P5481" i="1" s="1"/>
  <c r="P5480" i="1" s="1"/>
  <c r="O5482" i="1"/>
  <c r="O5481" i="1" s="1"/>
  <c r="O5480" i="1" s="1"/>
  <c r="N5482" i="1"/>
  <c r="N5481" i="1" s="1"/>
  <c r="N5480" i="1" s="1"/>
  <c r="M5482" i="1"/>
  <c r="M5481" i="1" s="1"/>
  <c r="M5480" i="1" s="1"/>
  <c r="L5482" i="1"/>
  <c r="L5481" i="1" s="1"/>
  <c r="L5480" i="1" s="1"/>
  <c r="K5482" i="1"/>
  <c r="K5481" i="1" s="1"/>
  <c r="K5480" i="1" s="1"/>
  <c r="J5482" i="1"/>
  <c r="J5481" i="1" s="1"/>
  <c r="J5480" i="1" s="1"/>
  <c r="I5482" i="1"/>
  <c r="I5481" i="1" s="1"/>
  <c r="I5480" i="1" s="1"/>
  <c r="E5482" i="1"/>
  <c r="AB5481" i="1"/>
  <c r="AB5480" i="1" s="1"/>
  <c r="Z5481" i="1"/>
  <c r="Z5480" i="1" s="1"/>
  <c r="E5481" i="1"/>
  <c r="E5480" i="1"/>
  <c r="E5479" i="1"/>
  <c r="E5478" i="1"/>
  <c r="E5477" i="1"/>
  <c r="E5476" i="1"/>
  <c r="AL5475" i="1"/>
  <c r="AE5475" i="1"/>
  <c r="V5475" i="1"/>
  <c r="AM5475" i="1" s="1"/>
  <c r="E5475" i="1"/>
  <c r="AK5474" i="1"/>
  <c r="AJ5474" i="1"/>
  <c r="AJ5473" i="1" s="1"/>
  <c r="AJ5472" i="1" s="1"/>
  <c r="AJ5471" i="1" s="1"/>
  <c r="AI5474" i="1"/>
  <c r="AI5473" i="1" s="1"/>
  <c r="AI5472" i="1" s="1"/>
  <c r="AI5471" i="1" s="1"/>
  <c r="AH5474" i="1"/>
  <c r="AG5474" i="1"/>
  <c r="AF5474" i="1"/>
  <c r="AF5473" i="1" s="1"/>
  <c r="AF5472" i="1" s="1"/>
  <c r="AF5471" i="1" s="1"/>
  <c r="AE5474" i="1"/>
  <c r="AD5474" i="1"/>
  <c r="AC5474" i="1"/>
  <c r="AB5474" i="1"/>
  <c r="AB5473" i="1" s="1"/>
  <c r="AB5472" i="1" s="1"/>
  <c r="AB5471" i="1" s="1"/>
  <c r="V5474" i="1"/>
  <c r="P5474" i="1"/>
  <c r="O5474" i="1"/>
  <c r="E5474" i="1"/>
  <c r="AK5473" i="1"/>
  <c r="AK5472" i="1" s="1"/>
  <c r="AK5471" i="1" s="1"/>
  <c r="AH5473" i="1"/>
  <c r="AG5473" i="1"/>
  <c r="AG5472" i="1" s="1"/>
  <c r="AG5471" i="1" s="1"/>
  <c r="AD5473" i="1"/>
  <c r="AD5472" i="1" s="1"/>
  <c r="AC5473" i="1"/>
  <c r="AC5472" i="1" s="1"/>
  <c r="AC5471" i="1" s="1"/>
  <c r="P5473" i="1"/>
  <c r="P5472" i="1" s="1"/>
  <c r="O5473" i="1"/>
  <c r="O5472" i="1" s="1"/>
  <c r="O5471" i="1" s="1"/>
  <c r="E5473" i="1"/>
  <c r="E5472" i="1"/>
  <c r="E5471" i="1"/>
  <c r="AL5470" i="1"/>
  <c r="AE5470" i="1"/>
  <c r="V5470" i="1"/>
  <c r="E5470" i="1"/>
  <c r="AK5469" i="1"/>
  <c r="AJ5469" i="1"/>
  <c r="AI5469" i="1"/>
  <c r="AH5469" i="1"/>
  <c r="AG5469" i="1"/>
  <c r="AF5469" i="1"/>
  <c r="AD5469" i="1"/>
  <c r="AE5469" i="1" s="1"/>
  <c r="AC5469" i="1"/>
  <c r="AB5469" i="1"/>
  <c r="AA5469" i="1"/>
  <c r="AA5466" i="1" s="1"/>
  <c r="Z5469" i="1"/>
  <c r="Y5469" i="1"/>
  <c r="X5469" i="1"/>
  <c r="W5469" i="1"/>
  <c r="W5466" i="1" s="1"/>
  <c r="T5469" i="1"/>
  <c r="S5469" i="1"/>
  <c r="R5469" i="1"/>
  <c r="Q5469" i="1"/>
  <c r="P5469" i="1"/>
  <c r="O5469" i="1"/>
  <c r="N5469" i="1"/>
  <c r="M5469" i="1"/>
  <c r="M5466" i="1" s="1"/>
  <c r="L5469" i="1"/>
  <c r="K5469" i="1"/>
  <c r="J5469" i="1"/>
  <c r="I5469" i="1"/>
  <c r="I5466" i="1" s="1"/>
  <c r="E5469" i="1"/>
  <c r="AL5468" i="1"/>
  <c r="AE5468" i="1"/>
  <c r="V5468" i="1"/>
  <c r="AM5468" i="1" s="1"/>
  <c r="E5468" i="1"/>
  <c r="AK5467" i="1"/>
  <c r="AJ5467" i="1"/>
  <c r="AI5467" i="1"/>
  <c r="AI5466" i="1" s="1"/>
  <c r="AH5467" i="1"/>
  <c r="AH5466" i="1" s="1"/>
  <c r="AG5467" i="1"/>
  <c r="AF5467" i="1"/>
  <c r="AD5467" i="1"/>
  <c r="AD5466" i="1" s="1"/>
  <c r="AC5467" i="1"/>
  <c r="AB5467" i="1"/>
  <c r="AA5467" i="1"/>
  <c r="Z5467" i="1"/>
  <c r="Z5466" i="1" s="1"/>
  <c r="Y5467" i="1"/>
  <c r="X5467" i="1"/>
  <c r="W5467" i="1"/>
  <c r="T5467" i="1"/>
  <c r="S5467" i="1"/>
  <c r="R5467" i="1"/>
  <c r="Q5467" i="1"/>
  <c r="P5467" i="1"/>
  <c r="P5466" i="1" s="1"/>
  <c r="O5467" i="1"/>
  <c r="N5467" i="1"/>
  <c r="N5466" i="1" s="1"/>
  <c r="M5467" i="1"/>
  <c r="L5467" i="1"/>
  <c r="L5466" i="1" s="1"/>
  <c r="K5467" i="1"/>
  <c r="J5467" i="1"/>
  <c r="I5467" i="1"/>
  <c r="E5467" i="1"/>
  <c r="AG5466" i="1"/>
  <c r="R5466" i="1"/>
  <c r="E5466" i="1"/>
  <c r="AL5465" i="1"/>
  <c r="AE5465" i="1"/>
  <c r="V5465" i="1"/>
  <c r="E5465" i="1"/>
  <c r="AK5464" i="1"/>
  <c r="AJ5464" i="1"/>
  <c r="AI5464" i="1"/>
  <c r="AI5463" i="1" s="1"/>
  <c r="AH5464" i="1"/>
  <c r="AH5463" i="1" s="1"/>
  <c r="AH5462" i="1" s="1"/>
  <c r="AH5461" i="1" s="1"/>
  <c r="AG5464" i="1"/>
  <c r="AG5463" i="1" s="1"/>
  <c r="AG5462" i="1" s="1"/>
  <c r="AG5461" i="1" s="1"/>
  <c r="AF5464" i="1"/>
  <c r="AF5463" i="1" s="1"/>
  <c r="AD5464" i="1"/>
  <c r="AD5463" i="1" s="1"/>
  <c r="AC5464" i="1"/>
  <c r="AC5463" i="1" s="1"/>
  <c r="AB5464" i="1"/>
  <c r="AA5464" i="1"/>
  <c r="AA5463" i="1" s="1"/>
  <c r="Z5464" i="1"/>
  <c r="Z5463" i="1" s="1"/>
  <c r="Y5464" i="1"/>
  <c r="Y5463" i="1" s="1"/>
  <c r="X5464" i="1"/>
  <c r="X5463" i="1" s="1"/>
  <c r="W5464" i="1"/>
  <c r="W5463" i="1" s="1"/>
  <c r="T5464" i="1"/>
  <c r="T5463" i="1" s="1"/>
  <c r="S5464" i="1"/>
  <c r="S5463" i="1" s="1"/>
  <c r="R5464" i="1"/>
  <c r="R5463" i="1" s="1"/>
  <c r="Q5464" i="1"/>
  <c r="Q5463" i="1" s="1"/>
  <c r="P5464" i="1"/>
  <c r="P5463" i="1" s="1"/>
  <c r="O5464" i="1"/>
  <c r="O5463" i="1" s="1"/>
  <c r="N5464" i="1"/>
  <c r="N5463" i="1" s="1"/>
  <c r="M5464" i="1"/>
  <c r="M5463" i="1" s="1"/>
  <c r="L5464" i="1"/>
  <c r="L5463" i="1" s="1"/>
  <c r="K5464" i="1"/>
  <c r="K5463" i="1" s="1"/>
  <c r="J5464" i="1"/>
  <c r="J5463" i="1" s="1"/>
  <c r="I5464" i="1"/>
  <c r="E5464" i="1"/>
  <c r="AK5463" i="1"/>
  <c r="AJ5463" i="1"/>
  <c r="AB5463" i="1"/>
  <c r="E5463" i="1"/>
  <c r="E5462" i="1"/>
  <c r="E5461" i="1"/>
  <c r="AL5460" i="1"/>
  <c r="AE5460" i="1"/>
  <c r="K5460" i="1"/>
  <c r="K5459" i="1" s="1"/>
  <c r="J5460" i="1"/>
  <c r="I5460" i="1"/>
  <c r="V5460" i="1" s="1"/>
  <c r="AM5460" i="1" s="1"/>
  <c r="E5460" i="1"/>
  <c r="AK5459" i="1"/>
  <c r="AJ5459" i="1"/>
  <c r="AI5459" i="1"/>
  <c r="AH5459" i="1"/>
  <c r="AG5459" i="1"/>
  <c r="AF5459" i="1"/>
  <c r="AD5459" i="1"/>
  <c r="AE5459" i="1" s="1"/>
  <c r="AC5459" i="1"/>
  <c r="AB5459" i="1"/>
  <c r="AA5459" i="1"/>
  <c r="Z5459" i="1"/>
  <c r="Y5459" i="1"/>
  <c r="X5459" i="1"/>
  <c r="W5459" i="1"/>
  <c r="T5459" i="1"/>
  <c r="S5459" i="1"/>
  <c r="R5459" i="1"/>
  <c r="Q5459" i="1"/>
  <c r="P5459" i="1"/>
  <c r="O5459" i="1"/>
  <c r="N5459" i="1"/>
  <c r="M5459" i="1"/>
  <c r="L5459" i="1"/>
  <c r="J5459" i="1"/>
  <c r="E5459" i="1"/>
  <c r="AL5458" i="1"/>
  <c r="AE5458" i="1"/>
  <c r="K5458" i="1"/>
  <c r="J5458" i="1"/>
  <c r="J5457" i="1" s="1"/>
  <c r="I5458" i="1"/>
  <c r="V5458" i="1" s="1"/>
  <c r="AM5458" i="1" s="1"/>
  <c r="E5458" i="1"/>
  <c r="AK5457" i="1"/>
  <c r="AJ5457" i="1"/>
  <c r="AI5457" i="1"/>
  <c r="AH5457" i="1"/>
  <c r="AG5457" i="1"/>
  <c r="AF5457" i="1"/>
  <c r="AD5457" i="1"/>
  <c r="AC5457" i="1"/>
  <c r="AC5456" i="1" s="1"/>
  <c r="AC5455" i="1" s="1"/>
  <c r="AC5454" i="1" s="1"/>
  <c r="AB5457" i="1"/>
  <c r="AA5457" i="1"/>
  <c r="Z5457" i="1"/>
  <c r="Y5457" i="1"/>
  <c r="Y5456" i="1" s="1"/>
  <c r="Y5455" i="1" s="1"/>
  <c r="Y5454" i="1" s="1"/>
  <c r="X5457" i="1"/>
  <c r="W5457" i="1"/>
  <c r="T5457" i="1"/>
  <c r="S5457" i="1"/>
  <c r="S5456" i="1" s="1"/>
  <c r="S5455" i="1" s="1"/>
  <c r="S5454" i="1" s="1"/>
  <c r="R5457" i="1"/>
  <c r="Q5457" i="1"/>
  <c r="P5457" i="1"/>
  <c r="O5457" i="1"/>
  <c r="O5456" i="1" s="1"/>
  <c r="O5455" i="1" s="1"/>
  <c r="O5454" i="1" s="1"/>
  <c r="N5457" i="1"/>
  <c r="M5457" i="1"/>
  <c r="L5457" i="1"/>
  <c r="K5457" i="1"/>
  <c r="E5457" i="1"/>
  <c r="AK5456" i="1"/>
  <c r="AK5455" i="1" s="1"/>
  <c r="AK5454" i="1" s="1"/>
  <c r="AG5456" i="1"/>
  <c r="AG5455" i="1" s="1"/>
  <c r="AG5454" i="1" s="1"/>
  <c r="AB5456" i="1"/>
  <c r="AB5455" i="1" s="1"/>
  <c r="AB5454" i="1" s="1"/>
  <c r="X5456" i="1"/>
  <c r="X5455" i="1" s="1"/>
  <c r="X5454" i="1" s="1"/>
  <c r="E5456" i="1"/>
  <c r="E5455" i="1"/>
  <c r="E5454" i="1"/>
  <c r="E5453" i="1"/>
  <c r="AL5452" i="1"/>
  <c r="AE5452" i="1"/>
  <c r="V5452" i="1"/>
  <c r="E5452" i="1"/>
  <c r="AL5451" i="1"/>
  <c r="AE5451" i="1"/>
  <c r="V5451" i="1"/>
  <c r="E5451" i="1"/>
  <c r="AK5450" i="1"/>
  <c r="AK5449" i="1" s="1"/>
  <c r="AK5448" i="1" s="1"/>
  <c r="AJ5450" i="1"/>
  <c r="AJ5449" i="1" s="1"/>
  <c r="AJ5448" i="1" s="1"/>
  <c r="AI5450" i="1"/>
  <c r="AI5449" i="1" s="1"/>
  <c r="AI5448" i="1" s="1"/>
  <c r="AH5450" i="1"/>
  <c r="AH5449" i="1" s="1"/>
  <c r="AG5450" i="1"/>
  <c r="AG5449" i="1" s="1"/>
  <c r="AG5448" i="1" s="1"/>
  <c r="AF5450" i="1"/>
  <c r="AD5450" i="1"/>
  <c r="AC5450" i="1"/>
  <c r="AC5449" i="1" s="1"/>
  <c r="AC5448" i="1" s="1"/>
  <c r="AB5450" i="1"/>
  <c r="AB5449" i="1" s="1"/>
  <c r="AB5448" i="1" s="1"/>
  <c r="T5450" i="1"/>
  <c r="T5449" i="1" s="1"/>
  <c r="T5448" i="1" s="1"/>
  <c r="S5450" i="1"/>
  <c r="S5449" i="1" s="1"/>
  <c r="S5448" i="1" s="1"/>
  <c r="R5450" i="1"/>
  <c r="R5449" i="1" s="1"/>
  <c r="R5448" i="1" s="1"/>
  <c r="Q5450" i="1"/>
  <c r="Q5449" i="1" s="1"/>
  <c r="Q5448" i="1" s="1"/>
  <c r="P5450" i="1"/>
  <c r="P5449" i="1" s="1"/>
  <c r="P5448" i="1" s="1"/>
  <c r="O5450" i="1"/>
  <c r="E5450" i="1"/>
  <c r="AF5449" i="1"/>
  <c r="AF5448" i="1" s="1"/>
  <c r="AD5449" i="1"/>
  <c r="AD5448" i="1" s="1"/>
  <c r="AE5448" i="1" s="1"/>
  <c r="O5449" i="1"/>
  <c r="O5448" i="1" s="1"/>
  <c r="E5449" i="1"/>
  <c r="E5448" i="1"/>
  <c r="AL5447" i="1"/>
  <c r="AE5447" i="1"/>
  <c r="V5447" i="1"/>
  <c r="E5447" i="1"/>
  <c r="AL5446" i="1"/>
  <c r="AE5446" i="1"/>
  <c r="V5446" i="1"/>
  <c r="E5446" i="1"/>
  <c r="AK5445" i="1"/>
  <c r="AK5444" i="1" s="1"/>
  <c r="AJ5445" i="1"/>
  <c r="AJ5444" i="1" s="1"/>
  <c r="AI5445" i="1"/>
  <c r="AI5444" i="1" s="1"/>
  <c r="AH5445" i="1"/>
  <c r="AH5444" i="1" s="1"/>
  <c r="AG5445" i="1"/>
  <c r="AG5444" i="1" s="1"/>
  <c r="AF5445" i="1"/>
  <c r="AF5444" i="1" s="1"/>
  <c r="AD5445" i="1"/>
  <c r="AD5444" i="1" s="1"/>
  <c r="AC5445" i="1"/>
  <c r="AB5445" i="1"/>
  <c r="AB5444" i="1" s="1"/>
  <c r="AA5445" i="1"/>
  <c r="AA5444" i="1" s="1"/>
  <c r="Z5445" i="1"/>
  <c r="Z5444" i="1" s="1"/>
  <c r="Y5445" i="1"/>
  <c r="Y5444" i="1" s="1"/>
  <c r="X5445" i="1"/>
  <c r="X5444" i="1" s="1"/>
  <c r="W5445" i="1"/>
  <c r="T5445" i="1"/>
  <c r="T5444" i="1" s="1"/>
  <c r="S5445" i="1"/>
  <c r="S5444" i="1" s="1"/>
  <c r="R5445" i="1"/>
  <c r="R5444" i="1" s="1"/>
  <c r="Q5445" i="1"/>
  <c r="Q5444" i="1" s="1"/>
  <c r="P5445" i="1"/>
  <c r="P5444" i="1" s="1"/>
  <c r="O5445" i="1"/>
  <c r="N5445" i="1"/>
  <c r="N5444" i="1" s="1"/>
  <c r="M5445" i="1"/>
  <c r="M5444" i="1" s="1"/>
  <c r="L5445" i="1"/>
  <c r="L5444" i="1" s="1"/>
  <c r="K5445" i="1"/>
  <c r="K5444" i="1" s="1"/>
  <c r="J5445" i="1"/>
  <c r="J5444" i="1" s="1"/>
  <c r="I5445" i="1"/>
  <c r="I5444" i="1" s="1"/>
  <c r="E5445" i="1"/>
  <c r="W5444" i="1"/>
  <c r="O5444" i="1"/>
  <c r="E5444" i="1"/>
  <c r="AL5443" i="1"/>
  <c r="AE5443" i="1"/>
  <c r="V5443" i="1"/>
  <c r="E5443" i="1"/>
  <c r="AK5442" i="1"/>
  <c r="AK5441" i="1" s="1"/>
  <c r="AJ5442" i="1"/>
  <c r="AJ5441" i="1" s="1"/>
  <c r="AI5442" i="1"/>
  <c r="AI5441" i="1" s="1"/>
  <c r="AH5442" i="1"/>
  <c r="AG5442" i="1"/>
  <c r="AG5441" i="1" s="1"/>
  <c r="AF5442" i="1"/>
  <c r="AD5442" i="1"/>
  <c r="AD5441" i="1" s="1"/>
  <c r="AC5442" i="1"/>
  <c r="AB5442" i="1"/>
  <c r="AB5441" i="1" s="1"/>
  <c r="AA5442" i="1"/>
  <c r="AA5441" i="1" s="1"/>
  <c r="Z5442" i="1"/>
  <c r="Z5441" i="1" s="1"/>
  <c r="Y5442" i="1"/>
  <c r="Y5441" i="1" s="1"/>
  <c r="X5442" i="1"/>
  <c r="X5441" i="1" s="1"/>
  <c r="W5442" i="1"/>
  <c r="T5442" i="1"/>
  <c r="S5442" i="1"/>
  <c r="S5441" i="1" s="1"/>
  <c r="R5442" i="1"/>
  <c r="Q5442" i="1"/>
  <c r="Q5441" i="1" s="1"/>
  <c r="P5442" i="1"/>
  <c r="P5441" i="1" s="1"/>
  <c r="O5442" i="1"/>
  <c r="O5441" i="1" s="1"/>
  <c r="N5442" i="1"/>
  <c r="N5441" i="1" s="1"/>
  <c r="M5442" i="1"/>
  <c r="M5441" i="1" s="1"/>
  <c r="L5442" i="1"/>
  <c r="L5441" i="1" s="1"/>
  <c r="K5442" i="1"/>
  <c r="K5441" i="1" s="1"/>
  <c r="J5442" i="1"/>
  <c r="J5441" i="1" s="1"/>
  <c r="I5442" i="1"/>
  <c r="I5441" i="1" s="1"/>
  <c r="E5442" i="1"/>
  <c r="AH5441" i="1"/>
  <c r="W5441" i="1"/>
  <c r="T5441" i="1"/>
  <c r="R5441" i="1"/>
  <c r="E5441" i="1"/>
  <c r="AL5440" i="1"/>
  <c r="AE5440" i="1"/>
  <c r="V5440" i="1"/>
  <c r="AM5440" i="1" s="1"/>
  <c r="E5440" i="1"/>
  <c r="AL5439" i="1"/>
  <c r="AE5439" i="1"/>
  <c r="V5439" i="1"/>
  <c r="AM5439" i="1" s="1"/>
  <c r="E5439" i="1"/>
  <c r="AK5438" i="1"/>
  <c r="AK5437" i="1" s="1"/>
  <c r="AJ5438" i="1"/>
  <c r="AJ5437" i="1" s="1"/>
  <c r="AI5438" i="1"/>
  <c r="AI5437" i="1" s="1"/>
  <c r="AH5438" i="1"/>
  <c r="AG5438" i="1"/>
  <c r="AF5438" i="1"/>
  <c r="AD5438" i="1"/>
  <c r="AC5438" i="1"/>
  <c r="AC5437" i="1" s="1"/>
  <c r="AB5438" i="1"/>
  <c r="AB5437" i="1" s="1"/>
  <c r="AA5438" i="1"/>
  <c r="Z5438" i="1"/>
  <c r="Z5437" i="1" s="1"/>
  <c r="Y5438" i="1"/>
  <c r="X5438" i="1"/>
  <c r="X5437" i="1" s="1"/>
  <c r="W5438" i="1"/>
  <c r="W5437" i="1" s="1"/>
  <c r="T5438" i="1"/>
  <c r="T5437" i="1" s="1"/>
  <c r="S5438" i="1"/>
  <c r="S5437" i="1" s="1"/>
  <c r="R5438" i="1"/>
  <c r="R5437" i="1" s="1"/>
  <c r="Q5438" i="1"/>
  <c r="P5438" i="1"/>
  <c r="P5437" i="1" s="1"/>
  <c r="O5438" i="1"/>
  <c r="O5437" i="1" s="1"/>
  <c r="N5438" i="1"/>
  <c r="M5438" i="1"/>
  <c r="M5437" i="1" s="1"/>
  <c r="L5438" i="1"/>
  <c r="L5437" i="1" s="1"/>
  <c r="K5438" i="1"/>
  <c r="K5437" i="1" s="1"/>
  <c r="J5438" i="1"/>
  <c r="J5437" i="1" s="1"/>
  <c r="I5438" i="1"/>
  <c r="I5437" i="1" s="1"/>
  <c r="E5438" i="1"/>
  <c r="AH5437" i="1"/>
  <c r="AG5437" i="1"/>
  <c r="AA5437" i="1"/>
  <c r="Y5437" i="1"/>
  <c r="Q5437" i="1"/>
  <c r="N5437" i="1"/>
  <c r="E5437" i="1"/>
  <c r="AL5436" i="1"/>
  <c r="AE5436" i="1"/>
  <c r="V5436" i="1"/>
  <c r="E5436" i="1"/>
  <c r="AK5435" i="1"/>
  <c r="AK5434" i="1" s="1"/>
  <c r="AJ5435" i="1"/>
  <c r="AJ5434" i="1" s="1"/>
  <c r="AI5435" i="1"/>
  <c r="AI5434" i="1" s="1"/>
  <c r="AH5435" i="1"/>
  <c r="AH5434" i="1" s="1"/>
  <c r="AG5435" i="1"/>
  <c r="AG5434" i="1" s="1"/>
  <c r="AF5435" i="1"/>
  <c r="AF5434" i="1" s="1"/>
  <c r="AD5435" i="1"/>
  <c r="AC5435" i="1"/>
  <c r="AC5434" i="1" s="1"/>
  <c r="AB5435" i="1"/>
  <c r="AB5434" i="1" s="1"/>
  <c r="O5435" i="1"/>
  <c r="V5435" i="1" s="1"/>
  <c r="E5435" i="1"/>
  <c r="AD5434" i="1"/>
  <c r="E5434" i="1"/>
  <c r="AL5433" i="1"/>
  <c r="AE5433" i="1"/>
  <c r="V5433" i="1"/>
  <c r="E5433" i="1"/>
  <c r="AL5432" i="1"/>
  <c r="AE5432" i="1"/>
  <c r="V5432" i="1"/>
  <c r="E5432" i="1"/>
  <c r="AK5431" i="1"/>
  <c r="AK5430" i="1" s="1"/>
  <c r="AJ5431" i="1"/>
  <c r="AJ5430" i="1" s="1"/>
  <c r="AI5431" i="1"/>
  <c r="AI5430" i="1" s="1"/>
  <c r="AH5431" i="1"/>
  <c r="AG5431" i="1"/>
  <c r="AG5430" i="1" s="1"/>
  <c r="AF5431" i="1"/>
  <c r="AF5430" i="1" s="1"/>
  <c r="AD5431" i="1"/>
  <c r="AD5430" i="1" s="1"/>
  <c r="AC5431" i="1"/>
  <c r="AC5430" i="1" s="1"/>
  <c r="AB5431" i="1"/>
  <c r="AB5430" i="1" s="1"/>
  <c r="AA5431" i="1"/>
  <c r="AA5430" i="1" s="1"/>
  <c r="Z5431" i="1"/>
  <c r="Z5430" i="1" s="1"/>
  <c r="Y5431" i="1"/>
  <c r="Y5430" i="1" s="1"/>
  <c r="X5431" i="1"/>
  <c r="X5430" i="1" s="1"/>
  <c r="W5431" i="1"/>
  <c r="W5430" i="1" s="1"/>
  <c r="T5431" i="1"/>
  <c r="T5430" i="1" s="1"/>
  <c r="S5431" i="1"/>
  <c r="S5430" i="1" s="1"/>
  <c r="R5431" i="1"/>
  <c r="R5430" i="1" s="1"/>
  <c r="Q5431" i="1"/>
  <c r="P5431" i="1"/>
  <c r="P5430" i="1" s="1"/>
  <c r="O5431" i="1"/>
  <c r="N5431" i="1"/>
  <c r="N5430" i="1" s="1"/>
  <c r="M5431" i="1"/>
  <c r="L5431" i="1"/>
  <c r="L5430" i="1" s="1"/>
  <c r="K5431" i="1"/>
  <c r="K5430" i="1" s="1"/>
  <c r="J5431" i="1"/>
  <c r="J5430" i="1" s="1"/>
  <c r="I5431" i="1"/>
  <c r="E5431" i="1"/>
  <c r="AH5430" i="1"/>
  <c r="Q5430" i="1"/>
  <c r="O5430" i="1"/>
  <c r="M5430" i="1"/>
  <c r="I5430" i="1"/>
  <c r="E5430" i="1"/>
  <c r="AL5429" i="1"/>
  <c r="AE5429" i="1"/>
  <c r="R5429" i="1"/>
  <c r="V5429" i="1" s="1"/>
  <c r="E5429" i="1"/>
  <c r="AL5428" i="1"/>
  <c r="AE5428" i="1"/>
  <c r="V5428" i="1"/>
  <c r="E5428" i="1"/>
  <c r="AK5427" i="1"/>
  <c r="AK5426" i="1" s="1"/>
  <c r="AJ5427" i="1"/>
  <c r="AJ5426" i="1" s="1"/>
  <c r="AI5427" i="1"/>
  <c r="AI5426" i="1" s="1"/>
  <c r="AH5427" i="1"/>
  <c r="AH5426" i="1" s="1"/>
  <c r="AG5427" i="1"/>
  <c r="AF5427" i="1"/>
  <c r="AD5427" i="1"/>
  <c r="AC5427" i="1"/>
  <c r="AC5426" i="1" s="1"/>
  <c r="AB5427" i="1"/>
  <c r="AB5426" i="1" s="1"/>
  <c r="AA5427" i="1"/>
  <c r="Z5427" i="1"/>
  <c r="Z5426" i="1" s="1"/>
  <c r="Y5427" i="1"/>
  <c r="Y5426" i="1" s="1"/>
  <c r="X5427" i="1"/>
  <c r="X5426" i="1" s="1"/>
  <c r="W5427" i="1"/>
  <c r="T5427" i="1"/>
  <c r="T5426" i="1" s="1"/>
  <c r="S5427" i="1"/>
  <c r="S5426" i="1" s="1"/>
  <c r="Q5427" i="1"/>
  <c r="Q5426" i="1" s="1"/>
  <c r="P5427" i="1"/>
  <c r="O5427" i="1"/>
  <c r="O5426" i="1" s="1"/>
  <c r="N5427" i="1"/>
  <c r="N5426" i="1" s="1"/>
  <c r="M5427" i="1"/>
  <c r="M5426" i="1" s="1"/>
  <c r="L5427" i="1"/>
  <c r="K5427" i="1"/>
  <c r="K5426" i="1" s="1"/>
  <c r="J5427" i="1"/>
  <c r="J5426" i="1" s="1"/>
  <c r="I5427" i="1"/>
  <c r="I5426" i="1" s="1"/>
  <c r="E5427" i="1"/>
  <c r="AG5426" i="1"/>
  <c r="AA5426" i="1"/>
  <c r="W5426" i="1"/>
  <c r="P5426" i="1"/>
  <c r="L5426" i="1"/>
  <c r="E5426" i="1"/>
  <c r="E5425" i="1"/>
  <c r="AL5424" i="1"/>
  <c r="AE5424" i="1"/>
  <c r="V5424" i="1"/>
  <c r="E5424" i="1"/>
  <c r="AK5423" i="1"/>
  <c r="AK5422" i="1" s="1"/>
  <c r="AK5421" i="1" s="1"/>
  <c r="AJ5423" i="1"/>
  <c r="AJ5422" i="1" s="1"/>
  <c r="AJ5421" i="1" s="1"/>
  <c r="AI5423" i="1"/>
  <c r="AI5422" i="1" s="1"/>
  <c r="AI5421" i="1" s="1"/>
  <c r="AH5423" i="1"/>
  <c r="AH5422" i="1" s="1"/>
  <c r="AH5421" i="1" s="1"/>
  <c r="AG5423" i="1"/>
  <c r="AF5423" i="1"/>
  <c r="AF5422" i="1" s="1"/>
  <c r="AD5423" i="1"/>
  <c r="AC5423" i="1"/>
  <c r="AC5422" i="1" s="1"/>
  <c r="AC5421" i="1" s="1"/>
  <c r="AB5423" i="1"/>
  <c r="AB5422" i="1" s="1"/>
  <c r="AB5421" i="1" s="1"/>
  <c r="AA5423" i="1"/>
  <c r="AA5422" i="1" s="1"/>
  <c r="AA5421" i="1" s="1"/>
  <c r="Z5423" i="1"/>
  <c r="Z5422" i="1" s="1"/>
  <c r="Z5421" i="1" s="1"/>
  <c r="Y5423" i="1"/>
  <c r="Y5422" i="1" s="1"/>
  <c r="Y5421" i="1" s="1"/>
  <c r="X5423" i="1"/>
  <c r="X5422" i="1" s="1"/>
  <c r="X5421" i="1" s="1"/>
  <c r="W5423" i="1"/>
  <c r="W5422" i="1" s="1"/>
  <c r="W5421" i="1" s="1"/>
  <c r="T5423" i="1"/>
  <c r="S5423" i="1"/>
  <c r="S5422" i="1" s="1"/>
  <c r="S5421" i="1" s="1"/>
  <c r="R5423" i="1"/>
  <c r="R5422" i="1" s="1"/>
  <c r="R5421" i="1" s="1"/>
  <c r="Q5423" i="1"/>
  <c r="Q5422" i="1" s="1"/>
  <c r="Q5421" i="1" s="1"/>
  <c r="P5423" i="1"/>
  <c r="P5422" i="1" s="1"/>
  <c r="P5421" i="1" s="1"/>
  <c r="O5423" i="1"/>
  <c r="O5422" i="1" s="1"/>
  <c r="O5421" i="1" s="1"/>
  <c r="N5423" i="1"/>
  <c r="M5423" i="1"/>
  <c r="M5422" i="1" s="1"/>
  <c r="M5421" i="1" s="1"/>
  <c r="L5423" i="1"/>
  <c r="L5422" i="1" s="1"/>
  <c r="L5421" i="1" s="1"/>
  <c r="K5423" i="1"/>
  <c r="K5422" i="1" s="1"/>
  <c r="K5421" i="1" s="1"/>
  <c r="J5423" i="1"/>
  <c r="J5422" i="1" s="1"/>
  <c r="J5421" i="1" s="1"/>
  <c r="I5423" i="1"/>
  <c r="I5422" i="1" s="1"/>
  <c r="E5423" i="1"/>
  <c r="AG5422" i="1"/>
  <c r="AG5421" i="1" s="1"/>
  <c r="T5422" i="1"/>
  <c r="T5421" i="1" s="1"/>
  <c r="N5422" i="1"/>
  <c r="N5421" i="1" s="1"/>
  <c r="E5422" i="1"/>
  <c r="E5421" i="1"/>
  <c r="AL5420" i="1"/>
  <c r="AE5420" i="1"/>
  <c r="V5420" i="1"/>
  <c r="E5420" i="1"/>
  <c r="AK5419" i="1"/>
  <c r="AK5418" i="1" s="1"/>
  <c r="AK5417" i="1" s="1"/>
  <c r="AJ5419" i="1"/>
  <c r="AJ5418" i="1" s="1"/>
  <c r="AJ5417" i="1" s="1"/>
  <c r="AI5419" i="1"/>
  <c r="AI5418" i="1" s="1"/>
  <c r="AI5417" i="1" s="1"/>
  <c r="AH5419" i="1"/>
  <c r="AH5418" i="1" s="1"/>
  <c r="AH5417" i="1" s="1"/>
  <c r="AG5419" i="1"/>
  <c r="AG5418" i="1" s="1"/>
  <c r="AG5417" i="1" s="1"/>
  <c r="AF5419" i="1"/>
  <c r="AD5419" i="1"/>
  <c r="AC5419" i="1"/>
  <c r="AB5419" i="1"/>
  <c r="AB5418" i="1" s="1"/>
  <c r="AB5417" i="1" s="1"/>
  <c r="AA5419" i="1"/>
  <c r="Z5419" i="1"/>
  <c r="Z5418" i="1" s="1"/>
  <c r="Z5417" i="1" s="1"/>
  <c r="Y5419" i="1"/>
  <c r="Y5418" i="1" s="1"/>
  <c r="Y5417" i="1" s="1"/>
  <c r="X5419" i="1"/>
  <c r="X5418" i="1" s="1"/>
  <c r="X5417" i="1" s="1"/>
  <c r="W5419" i="1"/>
  <c r="T5419" i="1"/>
  <c r="S5419" i="1"/>
  <c r="S5418" i="1" s="1"/>
  <c r="S5417" i="1" s="1"/>
  <c r="R5419" i="1"/>
  <c r="R5418" i="1" s="1"/>
  <c r="R5417" i="1" s="1"/>
  <c r="Q5419" i="1"/>
  <c r="Q5418" i="1" s="1"/>
  <c r="Q5417" i="1" s="1"/>
  <c r="P5419" i="1"/>
  <c r="P5418" i="1" s="1"/>
  <c r="P5417" i="1" s="1"/>
  <c r="O5419" i="1"/>
  <c r="O5418" i="1" s="1"/>
  <c r="O5417" i="1" s="1"/>
  <c r="N5419" i="1"/>
  <c r="N5418" i="1" s="1"/>
  <c r="N5417" i="1" s="1"/>
  <c r="M5419" i="1"/>
  <c r="M5418" i="1" s="1"/>
  <c r="M5417" i="1" s="1"/>
  <c r="L5419" i="1"/>
  <c r="L5418" i="1" s="1"/>
  <c r="L5417" i="1" s="1"/>
  <c r="K5419" i="1"/>
  <c r="K5418" i="1" s="1"/>
  <c r="K5417" i="1" s="1"/>
  <c r="J5419" i="1"/>
  <c r="J5418" i="1" s="1"/>
  <c r="J5417" i="1" s="1"/>
  <c r="I5419" i="1"/>
  <c r="I5418" i="1" s="1"/>
  <c r="E5419" i="1"/>
  <c r="AC5418" i="1"/>
  <c r="AC5417" i="1" s="1"/>
  <c r="AA5418" i="1"/>
  <c r="AA5417" i="1" s="1"/>
  <c r="W5418" i="1"/>
  <c r="W5417" i="1" s="1"/>
  <c r="T5418" i="1"/>
  <c r="T5417" i="1" s="1"/>
  <c r="E5418" i="1"/>
  <c r="E5417" i="1"/>
  <c r="E5416" i="1"/>
  <c r="AL5415" i="1"/>
  <c r="AE5415" i="1"/>
  <c r="V5415" i="1"/>
  <c r="E5415" i="1"/>
  <c r="AK5414" i="1"/>
  <c r="AK5413" i="1" s="1"/>
  <c r="AJ5414" i="1"/>
  <c r="AJ5413" i="1" s="1"/>
  <c r="AI5414" i="1"/>
  <c r="AI5413" i="1" s="1"/>
  <c r="AH5414" i="1"/>
  <c r="AH5413" i="1" s="1"/>
  <c r="AG5414" i="1"/>
  <c r="AG5413" i="1" s="1"/>
  <c r="AF5414" i="1"/>
  <c r="AF5413" i="1" s="1"/>
  <c r="AD5414" i="1"/>
  <c r="AD5413" i="1" s="1"/>
  <c r="AC5414" i="1"/>
  <c r="AC5413" i="1" s="1"/>
  <c r="AB5414" i="1"/>
  <c r="AB5413" i="1" s="1"/>
  <c r="AA5414" i="1"/>
  <c r="AA5413" i="1" s="1"/>
  <c r="Z5414" i="1"/>
  <c r="Z5413" i="1" s="1"/>
  <c r="Y5414" i="1"/>
  <c r="Y5413" i="1" s="1"/>
  <c r="X5414" i="1"/>
  <c r="X5413" i="1" s="1"/>
  <c r="W5414" i="1"/>
  <c r="W5413" i="1" s="1"/>
  <c r="T5414" i="1"/>
  <c r="T5413" i="1" s="1"/>
  <c r="S5414" i="1"/>
  <c r="S5413" i="1" s="1"/>
  <c r="R5414" i="1"/>
  <c r="R5413" i="1" s="1"/>
  <c r="Q5414" i="1"/>
  <c r="Q5413" i="1" s="1"/>
  <c r="P5414" i="1"/>
  <c r="P5413" i="1" s="1"/>
  <c r="O5414" i="1"/>
  <c r="O5413" i="1" s="1"/>
  <c r="N5414" i="1"/>
  <c r="N5413" i="1" s="1"/>
  <c r="M5414" i="1"/>
  <c r="M5413" i="1" s="1"/>
  <c r="L5414" i="1"/>
  <c r="L5413" i="1" s="1"/>
  <c r="K5414" i="1"/>
  <c r="K5413" i="1" s="1"/>
  <c r="J5414" i="1"/>
  <c r="J5413" i="1" s="1"/>
  <c r="I5414" i="1"/>
  <c r="I5413" i="1" s="1"/>
  <c r="E5414" i="1"/>
  <c r="E5413" i="1"/>
  <c r="AL5412" i="1"/>
  <c r="AE5412" i="1"/>
  <c r="V5412" i="1"/>
  <c r="E5412" i="1"/>
  <c r="AK5411" i="1"/>
  <c r="AK5410" i="1" s="1"/>
  <c r="AJ5411" i="1"/>
  <c r="AJ5410" i="1" s="1"/>
  <c r="AI5411" i="1"/>
  <c r="AI5410" i="1" s="1"/>
  <c r="AI5409" i="1" s="1"/>
  <c r="AH5411" i="1"/>
  <c r="AH5410" i="1" s="1"/>
  <c r="AG5411" i="1"/>
  <c r="AG5410" i="1" s="1"/>
  <c r="AG5409" i="1" s="1"/>
  <c r="AF5411" i="1"/>
  <c r="AD5411" i="1"/>
  <c r="AC5411" i="1"/>
  <c r="AB5411" i="1"/>
  <c r="AB5410" i="1" s="1"/>
  <c r="AA5411" i="1"/>
  <c r="AA5410" i="1" s="1"/>
  <c r="AA5409" i="1" s="1"/>
  <c r="Z5411" i="1"/>
  <c r="Z5410" i="1" s="1"/>
  <c r="Y5411" i="1"/>
  <c r="Y5410" i="1" s="1"/>
  <c r="X5411" i="1"/>
  <c r="X5410" i="1" s="1"/>
  <c r="W5411" i="1"/>
  <c r="W5410" i="1" s="1"/>
  <c r="W5409" i="1" s="1"/>
  <c r="T5411" i="1"/>
  <c r="S5411" i="1"/>
  <c r="S5410" i="1" s="1"/>
  <c r="R5411" i="1"/>
  <c r="R5410" i="1" s="1"/>
  <c r="R5409" i="1" s="1"/>
  <c r="Q5411" i="1"/>
  <c r="Q5410" i="1" s="1"/>
  <c r="Q5409" i="1" s="1"/>
  <c r="P5411" i="1"/>
  <c r="P5410" i="1" s="1"/>
  <c r="P5409" i="1" s="1"/>
  <c r="O5411" i="1"/>
  <c r="O5410" i="1" s="1"/>
  <c r="N5411" i="1"/>
  <c r="N5410" i="1" s="1"/>
  <c r="N5409" i="1" s="1"/>
  <c r="M5411" i="1"/>
  <c r="M5410" i="1" s="1"/>
  <c r="L5411" i="1"/>
  <c r="L5410" i="1" s="1"/>
  <c r="K5411" i="1"/>
  <c r="K5410" i="1" s="1"/>
  <c r="J5411" i="1"/>
  <c r="J5410" i="1" s="1"/>
  <c r="J5409" i="1" s="1"/>
  <c r="I5411" i="1"/>
  <c r="I5410" i="1" s="1"/>
  <c r="E5411" i="1"/>
  <c r="AC5410" i="1"/>
  <c r="T5410" i="1"/>
  <c r="E5410" i="1"/>
  <c r="E5409" i="1"/>
  <c r="AL5408" i="1"/>
  <c r="AE5408" i="1"/>
  <c r="V5408" i="1"/>
  <c r="AM5408" i="1" s="1"/>
  <c r="E5408" i="1"/>
  <c r="AK5407" i="1"/>
  <c r="AJ5407" i="1"/>
  <c r="AI5407" i="1"/>
  <c r="AH5407" i="1"/>
  <c r="AG5407" i="1"/>
  <c r="AF5407" i="1"/>
  <c r="AD5407" i="1"/>
  <c r="AC5407" i="1"/>
  <c r="AB5407" i="1"/>
  <c r="AA5407" i="1"/>
  <c r="Z5407" i="1"/>
  <c r="Y5407" i="1"/>
  <c r="X5407" i="1"/>
  <c r="W5407" i="1"/>
  <c r="T5407" i="1"/>
  <c r="S5407" i="1"/>
  <c r="R5407" i="1"/>
  <c r="Q5407" i="1"/>
  <c r="P5407" i="1"/>
  <c r="O5407" i="1"/>
  <c r="N5407" i="1"/>
  <c r="M5407" i="1"/>
  <c r="L5407" i="1"/>
  <c r="E5407" i="1"/>
  <c r="AK5406" i="1"/>
  <c r="AJ5406" i="1"/>
  <c r="AI5406" i="1"/>
  <c r="AH5406" i="1"/>
  <c r="AG5406" i="1"/>
  <c r="AF5406" i="1"/>
  <c r="AD5406" i="1"/>
  <c r="AC5406" i="1"/>
  <c r="AB5406" i="1"/>
  <c r="AA5406" i="1"/>
  <c r="Z5406" i="1"/>
  <c r="Y5406" i="1"/>
  <c r="X5406" i="1"/>
  <c r="W5406" i="1"/>
  <c r="T5406" i="1"/>
  <c r="S5406" i="1"/>
  <c r="R5406" i="1"/>
  <c r="Q5406" i="1"/>
  <c r="P5406" i="1"/>
  <c r="O5406" i="1"/>
  <c r="N5406" i="1"/>
  <c r="M5406" i="1"/>
  <c r="L5406" i="1"/>
  <c r="E5406" i="1"/>
  <c r="AL5405" i="1"/>
  <c r="AE5405" i="1"/>
  <c r="V5405" i="1"/>
  <c r="AM5405" i="1" s="1"/>
  <c r="E5405" i="1"/>
  <c r="AK5404" i="1"/>
  <c r="AK5403" i="1" s="1"/>
  <c r="AJ5404" i="1"/>
  <c r="AI5404" i="1"/>
  <c r="AI5403" i="1" s="1"/>
  <c r="AH5404" i="1"/>
  <c r="AG5404" i="1"/>
  <c r="AG5403" i="1" s="1"/>
  <c r="AF5404" i="1"/>
  <c r="AF5403" i="1" s="1"/>
  <c r="AD5404" i="1"/>
  <c r="AD5403" i="1" s="1"/>
  <c r="AC5404" i="1"/>
  <c r="AC5403" i="1" s="1"/>
  <c r="AB5404" i="1"/>
  <c r="Q5404" i="1"/>
  <c r="Q5403" i="1" s="1"/>
  <c r="P5404" i="1"/>
  <c r="P5403" i="1" s="1"/>
  <c r="O5404" i="1"/>
  <c r="E5404" i="1"/>
  <c r="AJ5403" i="1"/>
  <c r="AB5403" i="1"/>
  <c r="O5403" i="1"/>
  <c r="E5403" i="1"/>
  <c r="AL5402" i="1"/>
  <c r="AE5402" i="1"/>
  <c r="V5402" i="1"/>
  <c r="E5402" i="1"/>
  <c r="AK5401" i="1"/>
  <c r="AK5400" i="1" s="1"/>
  <c r="AJ5401" i="1"/>
  <c r="AJ5400" i="1" s="1"/>
  <c r="AI5401" i="1"/>
  <c r="AI5400" i="1" s="1"/>
  <c r="AH5401" i="1"/>
  <c r="AH5400" i="1" s="1"/>
  <c r="AG5401" i="1"/>
  <c r="AF5401" i="1"/>
  <c r="AF5400" i="1" s="1"/>
  <c r="AD5401" i="1"/>
  <c r="AC5401" i="1"/>
  <c r="AC5400" i="1" s="1"/>
  <c r="AB5401" i="1"/>
  <c r="AB5400" i="1" s="1"/>
  <c r="AA5401" i="1"/>
  <c r="AA5400" i="1" s="1"/>
  <c r="Z5401" i="1"/>
  <c r="Z5400" i="1" s="1"/>
  <c r="Y5401" i="1"/>
  <c r="Y5400" i="1" s="1"/>
  <c r="X5401" i="1"/>
  <c r="X5400" i="1" s="1"/>
  <c r="W5401" i="1"/>
  <c r="W5400" i="1" s="1"/>
  <c r="T5401" i="1"/>
  <c r="S5401" i="1"/>
  <c r="S5400" i="1" s="1"/>
  <c r="R5401" i="1"/>
  <c r="R5400" i="1" s="1"/>
  <c r="Q5401" i="1"/>
  <c r="Q5400" i="1" s="1"/>
  <c r="P5401" i="1"/>
  <c r="O5401" i="1"/>
  <c r="O5400" i="1" s="1"/>
  <c r="N5401" i="1"/>
  <c r="N5400" i="1" s="1"/>
  <c r="M5401" i="1"/>
  <c r="M5400" i="1" s="1"/>
  <c r="L5401" i="1"/>
  <c r="L5400" i="1" s="1"/>
  <c r="K5401" i="1"/>
  <c r="K5400" i="1" s="1"/>
  <c r="J5401" i="1"/>
  <c r="I5401" i="1"/>
  <c r="I5400" i="1" s="1"/>
  <c r="E5401" i="1"/>
  <c r="AG5400" i="1"/>
  <c r="T5400" i="1"/>
  <c r="P5400" i="1"/>
  <c r="J5400" i="1"/>
  <c r="E5400" i="1"/>
  <c r="AL5399" i="1"/>
  <c r="AE5399" i="1"/>
  <c r="V5399" i="1"/>
  <c r="E5399" i="1"/>
  <c r="AL5398" i="1"/>
  <c r="AE5398" i="1"/>
  <c r="V5398" i="1"/>
  <c r="E5398" i="1"/>
  <c r="AK5397" i="1"/>
  <c r="AK5396" i="1" s="1"/>
  <c r="AJ5397" i="1"/>
  <c r="AJ5396" i="1" s="1"/>
  <c r="AI5397" i="1"/>
  <c r="AI5396" i="1" s="1"/>
  <c r="AH5397" i="1"/>
  <c r="AH5396" i="1" s="1"/>
  <c r="AG5397" i="1"/>
  <c r="AG5396" i="1" s="1"/>
  <c r="AF5397" i="1"/>
  <c r="AF5396" i="1" s="1"/>
  <c r="AD5397" i="1"/>
  <c r="AC5397" i="1"/>
  <c r="AC5396" i="1" s="1"/>
  <c r="AB5397" i="1"/>
  <c r="AB5396" i="1" s="1"/>
  <c r="AA5397" i="1"/>
  <c r="AA5396" i="1" s="1"/>
  <c r="Z5397" i="1"/>
  <c r="Z5396" i="1" s="1"/>
  <c r="Y5397" i="1"/>
  <c r="Y5396" i="1" s="1"/>
  <c r="X5397" i="1"/>
  <c r="X5396" i="1" s="1"/>
  <c r="W5397" i="1"/>
  <c r="T5397" i="1"/>
  <c r="T5396" i="1" s="1"/>
  <c r="S5397" i="1"/>
  <c r="S5396" i="1" s="1"/>
  <c r="R5397" i="1"/>
  <c r="R5396" i="1" s="1"/>
  <c r="Q5397" i="1"/>
  <c r="Q5396" i="1" s="1"/>
  <c r="P5397" i="1"/>
  <c r="P5396" i="1" s="1"/>
  <c r="O5397" i="1"/>
  <c r="O5396" i="1" s="1"/>
  <c r="N5397" i="1"/>
  <c r="N5396" i="1" s="1"/>
  <c r="M5397" i="1"/>
  <c r="M5396" i="1" s="1"/>
  <c r="L5397" i="1"/>
  <c r="L5396" i="1" s="1"/>
  <c r="K5397" i="1"/>
  <c r="K5396" i="1" s="1"/>
  <c r="J5397" i="1"/>
  <c r="J5396" i="1" s="1"/>
  <c r="I5397" i="1"/>
  <c r="I5396" i="1" s="1"/>
  <c r="E5397" i="1"/>
  <c r="W5396" i="1"/>
  <c r="E5396" i="1"/>
  <c r="AL5395" i="1"/>
  <c r="AE5395" i="1"/>
  <c r="V5395" i="1"/>
  <c r="E5395" i="1"/>
  <c r="AL5394" i="1"/>
  <c r="AE5394" i="1"/>
  <c r="V5394" i="1"/>
  <c r="E5394" i="1"/>
  <c r="AK5393" i="1"/>
  <c r="AK5392" i="1" s="1"/>
  <c r="AJ5393" i="1"/>
  <c r="AJ5392" i="1" s="1"/>
  <c r="AI5393" i="1"/>
  <c r="AI5392" i="1" s="1"/>
  <c r="AH5393" i="1"/>
  <c r="AH5392" i="1" s="1"/>
  <c r="AG5393" i="1"/>
  <c r="AG5392" i="1" s="1"/>
  <c r="AF5393" i="1"/>
  <c r="AF5392" i="1" s="1"/>
  <c r="AD5393" i="1"/>
  <c r="AC5393" i="1"/>
  <c r="AC5392" i="1" s="1"/>
  <c r="AB5393" i="1"/>
  <c r="AB5392" i="1" s="1"/>
  <c r="AA5393" i="1"/>
  <c r="AA5392" i="1" s="1"/>
  <c r="Z5393" i="1"/>
  <c r="Z5392" i="1" s="1"/>
  <c r="Y5393" i="1"/>
  <c r="X5393" i="1"/>
  <c r="X5392" i="1" s="1"/>
  <c r="W5393" i="1"/>
  <c r="W5392" i="1" s="1"/>
  <c r="T5393" i="1"/>
  <c r="T5392" i="1" s="1"/>
  <c r="S5393" i="1"/>
  <c r="S5392" i="1" s="1"/>
  <c r="R5393" i="1"/>
  <c r="R5392" i="1" s="1"/>
  <c r="Q5393" i="1"/>
  <c r="Q5392" i="1" s="1"/>
  <c r="P5393" i="1"/>
  <c r="P5392" i="1" s="1"/>
  <c r="O5393" i="1"/>
  <c r="O5392" i="1" s="1"/>
  <c r="N5393" i="1"/>
  <c r="N5392" i="1" s="1"/>
  <c r="M5393" i="1"/>
  <c r="M5392" i="1" s="1"/>
  <c r="L5393" i="1"/>
  <c r="L5392" i="1" s="1"/>
  <c r="K5393" i="1"/>
  <c r="K5392" i="1" s="1"/>
  <c r="K5391" i="1" s="1"/>
  <c r="J5393" i="1"/>
  <c r="J5392" i="1" s="1"/>
  <c r="I5393" i="1"/>
  <c r="I5392" i="1" s="1"/>
  <c r="E5393" i="1"/>
  <c r="Y5392" i="1"/>
  <c r="E5392" i="1"/>
  <c r="E5391" i="1"/>
  <c r="AL5390" i="1"/>
  <c r="AE5390" i="1"/>
  <c r="V5390" i="1"/>
  <c r="E5390" i="1"/>
  <c r="AL5389" i="1"/>
  <c r="AE5389" i="1"/>
  <c r="V5389" i="1"/>
  <c r="AM5389" i="1" s="1"/>
  <c r="E5389" i="1"/>
  <c r="AK5388" i="1"/>
  <c r="AK5387" i="1" s="1"/>
  <c r="AK5386" i="1" s="1"/>
  <c r="AJ5388" i="1"/>
  <c r="AI5388" i="1"/>
  <c r="AI5387" i="1" s="1"/>
  <c r="AI5386" i="1" s="1"/>
  <c r="AH5388" i="1"/>
  <c r="AH5387" i="1" s="1"/>
  <c r="AH5386" i="1" s="1"/>
  <c r="AG5388" i="1"/>
  <c r="AG5387" i="1" s="1"/>
  <c r="AG5386" i="1" s="1"/>
  <c r="AF5388" i="1"/>
  <c r="AF5387" i="1" s="1"/>
  <c r="AF5386" i="1" s="1"/>
  <c r="AD5388" i="1"/>
  <c r="AD5387" i="1" s="1"/>
  <c r="AD5386" i="1" s="1"/>
  <c r="AC5388" i="1"/>
  <c r="AC5387" i="1" s="1"/>
  <c r="AB5388" i="1"/>
  <c r="AB5387" i="1" s="1"/>
  <c r="AB5386" i="1" s="1"/>
  <c r="AA5388" i="1"/>
  <c r="AA5387" i="1" s="1"/>
  <c r="AA5386" i="1" s="1"/>
  <c r="Z5388" i="1"/>
  <c r="Z5387" i="1" s="1"/>
  <c r="Z5386" i="1" s="1"/>
  <c r="Y5388" i="1"/>
  <c r="Y5387" i="1" s="1"/>
  <c r="Y5386" i="1" s="1"/>
  <c r="X5388" i="1"/>
  <c r="X5387" i="1" s="1"/>
  <c r="X5386" i="1" s="1"/>
  <c r="W5388" i="1"/>
  <c r="W5387" i="1" s="1"/>
  <c r="W5386" i="1" s="1"/>
  <c r="T5388" i="1"/>
  <c r="T5387" i="1" s="1"/>
  <c r="T5386" i="1" s="1"/>
  <c r="S5388" i="1"/>
  <c r="S5387" i="1" s="1"/>
  <c r="S5386" i="1" s="1"/>
  <c r="R5388" i="1"/>
  <c r="R5387" i="1" s="1"/>
  <c r="R5386" i="1" s="1"/>
  <c r="Q5388" i="1"/>
  <c r="Q5387" i="1" s="1"/>
  <c r="Q5386" i="1" s="1"/>
  <c r="P5388" i="1"/>
  <c r="P5387" i="1" s="1"/>
  <c r="P5386" i="1" s="1"/>
  <c r="O5388" i="1"/>
  <c r="O5387" i="1" s="1"/>
  <c r="O5386" i="1" s="1"/>
  <c r="N5388" i="1"/>
  <c r="N5387" i="1" s="1"/>
  <c r="N5386" i="1" s="1"/>
  <c r="M5388" i="1"/>
  <c r="M5387" i="1" s="1"/>
  <c r="M5386" i="1" s="1"/>
  <c r="L5388" i="1"/>
  <c r="L5387" i="1" s="1"/>
  <c r="L5386" i="1" s="1"/>
  <c r="K5388" i="1"/>
  <c r="K5387" i="1" s="1"/>
  <c r="K5386" i="1" s="1"/>
  <c r="J5388" i="1"/>
  <c r="I5388" i="1"/>
  <c r="I5387" i="1" s="1"/>
  <c r="E5388" i="1"/>
  <c r="AJ5387" i="1"/>
  <c r="AJ5386" i="1" s="1"/>
  <c r="J5387" i="1"/>
  <c r="J5386" i="1" s="1"/>
  <c r="E5387" i="1"/>
  <c r="E5386" i="1"/>
  <c r="E5385" i="1"/>
  <c r="E5384" i="1"/>
  <c r="E5383" i="1"/>
  <c r="AL5382" i="1"/>
  <c r="AE5382" i="1"/>
  <c r="V5382" i="1"/>
  <c r="AM5382" i="1" s="1"/>
  <c r="E5382" i="1"/>
  <c r="AK5381" i="1"/>
  <c r="AK5380" i="1" s="1"/>
  <c r="AK5379" i="1" s="1"/>
  <c r="AK5378" i="1" s="1"/>
  <c r="AK5377" i="1" s="1"/>
  <c r="AJ5381" i="1"/>
  <c r="AJ5380" i="1" s="1"/>
  <c r="AJ5379" i="1" s="1"/>
  <c r="AJ5378" i="1" s="1"/>
  <c r="AJ5377" i="1" s="1"/>
  <c r="AI5381" i="1"/>
  <c r="AI5380" i="1" s="1"/>
  <c r="AI5379" i="1" s="1"/>
  <c r="AI5378" i="1" s="1"/>
  <c r="AI5377" i="1" s="1"/>
  <c r="AH5381" i="1"/>
  <c r="AH5380" i="1" s="1"/>
  <c r="AH5379" i="1" s="1"/>
  <c r="AH5378" i="1" s="1"/>
  <c r="AH5377" i="1" s="1"/>
  <c r="AG5381" i="1"/>
  <c r="AF5381" i="1"/>
  <c r="AF5380" i="1" s="1"/>
  <c r="AD5381" i="1"/>
  <c r="AC5381" i="1"/>
  <c r="AC5380" i="1" s="1"/>
  <c r="AC5379" i="1" s="1"/>
  <c r="AC5378" i="1" s="1"/>
  <c r="AC5377" i="1" s="1"/>
  <c r="AB5381" i="1"/>
  <c r="AB5380" i="1" s="1"/>
  <c r="AB5379" i="1" s="1"/>
  <c r="AB5378" i="1" s="1"/>
  <c r="AB5377" i="1" s="1"/>
  <c r="AA5381" i="1"/>
  <c r="AA5380" i="1" s="1"/>
  <c r="AA5379" i="1" s="1"/>
  <c r="AA5378" i="1" s="1"/>
  <c r="AA5377" i="1" s="1"/>
  <c r="Z5381" i="1"/>
  <c r="Z5380" i="1" s="1"/>
  <c r="Z5379" i="1" s="1"/>
  <c r="Z5378" i="1" s="1"/>
  <c r="Z5377" i="1" s="1"/>
  <c r="Y5381" i="1"/>
  <c r="Y5380" i="1" s="1"/>
  <c r="Y5379" i="1" s="1"/>
  <c r="Y5378" i="1" s="1"/>
  <c r="Y5377" i="1" s="1"/>
  <c r="X5381" i="1"/>
  <c r="X5380" i="1" s="1"/>
  <c r="X5379" i="1" s="1"/>
  <c r="X5378" i="1" s="1"/>
  <c r="X5377" i="1" s="1"/>
  <c r="W5381" i="1"/>
  <c r="W5380" i="1" s="1"/>
  <c r="W5379" i="1" s="1"/>
  <c r="W5378" i="1" s="1"/>
  <c r="W5377" i="1" s="1"/>
  <c r="T5381" i="1"/>
  <c r="T5380" i="1" s="1"/>
  <c r="T5379" i="1" s="1"/>
  <c r="T5378" i="1" s="1"/>
  <c r="T5377" i="1" s="1"/>
  <c r="S5381" i="1"/>
  <c r="S5380" i="1" s="1"/>
  <c r="S5379" i="1" s="1"/>
  <c r="S5378" i="1" s="1"/>
  <c r="S5377" i="1" s="1"/>
  <c r="R5381" i="1"/>
  <c r="R5380" i="1" s="1"/>
  <c r="R5379" i="1" s="1"/>
  <c r="R5378" i="1" s="1"/>
  <c r="R5377" i="1" s="1"/>
  <c r="Q5381" i="1"/>
  <c r="Q5380" i="1" s="1"/>
  <c r="Q5379" i="1" s="1"/>
  <c r="Q5378" i="1" s="1"/>
  <c r="Q5377" i="1" s="1"/>
  <c r="P5381" i="1"/>
  <c r="P5380" i="1" s="1"/>
  <c r="P5379" i="1" s="1"/>
  <c r="P5378" i="1" s="1"/>
  <c r="P5377" i="1" s="1"/>
  <c r="O5381" i="1"/>
  <c r="O5380" i="1" s="1"/>
  <c r="O5379" i="1" s="1"/>
  <c r="O5378" i="1" s="1"/>
  <c r="O5377" i="1" s="1"/>
  <c r="N5381" i="1"/>
  <c r="N5380" i="1" s="1"/>
  <c r="N5379" i="1" s="1"/>
  <c r="N5378" i="1" s="1"/>
  <c r="N5377" i="1" s="1"/>
  <c r="M5381" i="1"/>
  <c r="M5380" i="1" s="1"/>
  <c r="M5379" i="1" s="1"/>
  <c r="M5378" i="1" s="1"/>
  <c r="M5377" i="1" s="1"/>
  <c r="L5381" i="1"/>
  <c r="L5380" i="1" s="1"/>
  <c r="L5379" i="1" s="1"/>
  <c r="L5378" i="1" s="1"/>
  <c r="L5377" i="1" s="1"/>
  <c r="K5381" i="1"/>
  <c r="K5380" i="1" s="1"/>
  <c r="K5379" i="1" s="1"/>
  <c r="K5378" i="1" s="1"/>
  <c r="K5377" i="1" s="1"/>
  <c r="J5381" i="1"/>
  <c r="I5381" i="1"/>
  <c r="I5380" i="1" s="1"/>
  <c r="E5381" i="1"/>
  <c r="AG5380" i="1"/>
  <c r="AG5379" i="1" s="1"/>
  <c r="AG5378" i="1" s="1"/>
  <c r="AG5377" i="1" s="1"/>
  <c r="J5380" i="1"/>
  <c r="J5379" i="1" s="1"/>
  <c r="J5378" i="1" s="1"/>
  <c r="J5377" i="1" s="1"/>
  <c r="E5380" i="1"/>
  <c r="E5379" i="1"/>
  <c r="E5378" i="1"/>
  <c r="E5377" i="1"/>
  <c r="AL5376" i="1"/>
  <c r="AE5376" i="1"/>
  <c r="V5376" i="1"/>
  <c r="E5376" i="1"/>
  <c r="AL5375" i="1"/>
  <c r="AE5375" i="1"/>
  <c r="V5375" i="1"/>
  <c r="E5375" i="1"/>
  <c r="AK5374" i="1"/>
  <c r="AJ5374" i="1"/>
  <c r="AI5374" i="1"/>
  <c r="AH5374" i="1"/>
  <c r="AG5374" i="1"/>
  <c r="AF5374" i="1"/>
  <c r="AD5374" i="1"/>
  <c r="AC5374" i="1"/>
  <c r="AB5374" i="1"/>
  <c r="AA5374" i="1"/>
  <c r="Z5374" i="1"/>
  <c r="Y5374" i="1"/>
  <c r="X5374" i="1"/>
  <c r="W5374" i="1"/>
  <c r="T5374" i="1"/>
  <c r="S5374" i="1"/>
  <c r="R5374" i="1"/>
  <c r="Q5374" i="1"/>
  <c r="P5374" i="1"/>
  <c r="O5374" i="1"/>
  <c r="N5374" i="1"/>
  <c r="M5374" i="1"/>
  <c r="L5374" i="1"/>
  <c r="K5374" i="1"/>
  <c r="J5374" i="1"/>
  <c r="I5374" i="1"/>
  <c r="E5374" i="1"/>
  <c r="AE5373" i="1"/>
  <c r="E5373" i="1"/>
  <c r="AD5372" i="1"/>
  <c r="AC5372" i="1"/>
  <c r="V5372" i="1"/>
  <c r="E5372" i="1"/>
  <c r="AL5371" i="1"/>
  <c r="AE5371" i="1"/>
  <c r="V5371" i="1"/>
  <c r="E5371" i="1"/>
  <c r="AK5370" i="1"/>
  <c r="AJ5370" i="1"/>
  <c r="AI5370" i="1"/>
  <c r="AH5370" i="1"/>
  <c r="AG5370" i="1"/>
  <c r="AF5370" i="1"/>
  <c r="AD5370" i="1"/>
  <c r="AC5370" i="1"/>
  <c r="AB5370" i="1"/>
  <c r="AB5369" i="1" s="1"/>
  <c r="AA5370" i="1"/>
  <c r="Z5370" i="1"/>
  <c r="Y5370" i="1"/>
  <c r="X5370" i="1"/>
  <c r="X5369" i="1" s="1"/>
  <c r="W5370" i="1"/>
  <c r="T5370" i="1"/>
  <c r="S5370" i="1"/>
  <c r="R5370" i="1"/>
  <c r="R5369" i="1" s="1"/>
  <c r="Q5370" i="1"/>
  <c r="P5370" i="1"/>
  <c r="O5370" i="1"/>
  <c r="N5370" i="1"/>
  <c r="N5369" i="1" s="1"/>
  <c r="M5370" i="1"/>
  <c r="L5370" i="1"/>
  <c r="K5370" i="1"/>
  <c r="J5370" i="1"/>
  <c r="J5369" i="1" s="1"/>
  <c r="I5370" i="1"/>
  <c r="E5370" i="1"/>
  <c r="E5369" i="1"/>
  <c r="AL5368" i="1"/>
  <c r="AE5368" i="1"/>
  <c r="V5368" i="1"/>
  <c r="E5368" i="1"/>
  <c r="AK5367" i="1"/>
  <c r="AK5366" i="1" s="1"/>
  <c r="AJ5367" i="1"/>
  <c r="AJ5366" i="1" s="1"/>
  <c r="AI5367" i="1"/>
  <c r="AI5366" i="1" s="1"/>
  <c r="AH5367" i="1"/>
  <c r="AG5367" i="1"/>
  <c r="AG5366" i="1" s="1"/>
  <c r="AF5367" i="1"/>
  <c r="AF5366" i="1" s="1"/>
  <c r="AD5367" i="1"/>
  <c r="AD5366" i="1" s="1"/>
  <c r="AC5367" i="1"/>
  <c r="AC5366" i="1" s="1"/>
  <c r="AB5367" i="1"/>
  <c r="AB5366" i="1" s="1"/>
  <c r="AA5367" i="1"/>
  <c r="AA5366" i="1" s="1"/>
  <c r="Z5367" i="1"/>
  <c r="Y5367" i="1"/>
  <c r="Y5366" i="1" s="1"/>
  <c r="X5367" i="1"/>
  <c r="X5366" i="1" s="1"/>
  <c r="W5367" i="1"/>
  <c r="W5366" i="1" s="1"/>
  <c r="T5367" i="1"/>
  <c r="T5366" i="1" s="1"/>
  <c r="S5367" i="1"/>
  <c r="S5366" i="1" s="1"/>
  <c r="R5367" i="1"/>
  <c r="R5366" i="1" s="1"/>
  <c r="Q5367" i="1"/>
  <c r="Q5366" i="1" s="1"/>
  <c r="P5367" i="1"/>
  <c r="P5366" i="1" s="1"/>
  <c r="O5367" i="1"/>
  <c r="O5366" i="1" s="1"/>
  <c r="N5367" i="1"/>
  <c r="N5366" i="1" s="1"/>
  <c r="M5367" i="1"/>
  <c r="M5366" i="1" s="1"/>
  <c r="L5367" i="1"/>
  <c r="L5366" i="1" s="1"/>
  <c r="K5367" i="1"/>
  <c r="K5366" i="1" s="1"/>
  <c r="J5367" i="1"/>
  <c r="J5366" i="1" s="1"/>
  <c r="I5367" i="1"/>
  <c r="E5367" i="1"/>
  <c r="AH5366" i="1"/>
  <c r="Z5366" i="1"/>
  <c r="E5366" i="1"/>
  <c r="E5365" i="1"/>
  <c r="E5364" i="1"/>
  <c r="E5363" i="1"/>
  <c r="E5362" i="1"/>
  <c r="AL5361" i="1"/>
  <c r="AE5361" i="1"/>
  <c r="V5361" i="1"/>
  <c r="AM5361" i="1" s="1"/>
  <c r="E5361" i="1"/>
  <c r="AK5360" i="1"/>
  <c r="AJ5360" i="1"/>
  <c r="AJ5359" i="1" s="1"/>
  <c r="AJ5358" i="1" s="1"/>
  <c r="AI5360" i="1"/>
  <c r="AI5359" i="1" s="1"/>
  <c r="AI5358" i="1" s="1"/>
  <c r="AH5360" i="1"/>
  <c r="AH5359" i="1" s="1"/>
  <c r="AH5358" i="1" s="1"/>
  <c r="AG5360" i="1"/>
  <c r="AF5360" i="1"/>
  <c r="AF5359" i="1" s="1"/>
  <c r="AD5360" i="1"/>
  <c r="AC5360" i="1"/>
  <c r="AC5359" i="1" s="1"/>
  <c r="AC5358" i="1" s="1"/>
  <c r="AB5360" i="1"/>
  <c r="AB5359" i="1" s="1"/>
  <c r="AB5358" i="1" s="1"/>
  <c r="AA5360" i="1"/>
  <c r="Z5360" i="1"/>
  <c r="Z5359" i="1" s="1"/>
  <c r="Z5358" i="1" s="1"/>
  <c r="Y5360" i="1"/>
  <c r="Y5359" i="1" s="1"/>
  <c r="Y5358" i="1" s="1"/>
  <c r="X5360" i="1"/>
  <c r="X5359" i="1" s="1"/>
  <c r="X5358" i="1" s="1"/>
  <c r="W5360" i="1"/>
  <c r="W5359" i="1" s="1"/>
  <c r="W5358" i="1" s="1"/>
  <c r="T5360" i="1"/>
  <c r="T5359" i="1" s="1"/>
  <c r="T5358" i="1" s="1"/>
  <c r="S5360" i="1"/>
  <c r="S5359" i="1" s="1"/>
  <c r="S5358" i="1" s="1"/>
  <c r="R5360" i="1"/>
  <c r="Q5360" i="1"/>
  <c r="Q5359" i="1" s="1"/>
  <c r="Q5358" i="1" s="1"/>
  <c r="P5360" i="1"/>
  <c r="P5359" i="1" s="1"/>
  <c r="P5358" i="1" s="1"/>
  <c r="O5360" i="1"/>
  <c r="O5359" i="1" s="1"/>
  <c r="O5358" i="1" s="1"/>
  <c r="N5360" i="1"/>
  <c r="M5360" i="1"/>
  <c r="M5359" i="1" s="1"/>
  <c r="M5358" i="1" s="1"/>
  <c r="L5360" i="1"/>
  <c r="L5359" i="1" s="1"/>
  <c r="L5358" i="1" s="1"/>
  <c r="K5360" i="1"/>
  <c r="K5359" i="1" s="1"/>
  <c r="K5358" i="1" s="1"/>
  <c r="J5360" i="1"/>
  <c r="I5360" i="1"/>
  <c r="I5359" i="1" s="1"/>
  <c r="E5360" i="1"/>
  <c r="AK5359" i="1"/>
  <c r="AK5358" i="1" s="1"/>
  <c r="AG5359" i="1"/>
  <c r="AG5358" i="1" s="1"/>
  <c r="AA5359" i="1"/>
  <c r="AA5358" i="1" s="1"/>
  <c r="R5359" i="1"/>
  <c r="R5358" i="1" s="1"/>
  <c r="N5359" i="1"/>
  <c r="N5358" i="1" s="1"/>
  <c r="J5359" i="1"/>
  <c r="J5358" i="1" s="1"/>
  <c r="E5359" i="1"/>
  <c r="E5358" i="1"/>
  <c r="AL5357" i="1"/>
  <c r="AE5357" i="1"/>
  <c r="V5357" i="1"/>
  <c r="E5357" i="1"/>
  <c r="AK5356" i="1"/>
  <c r="AK5355" i="1" s="1"/>
  <c r="AJ5356" i="1"/>
  <c r="AJ5355" i="1" s="1"/>
  <c r="AI5356" i="1"/>
  <c r="AI5355" i="1" s="1"/>
  <c r="AH5356" i="1"/>
  <c r="AH5355" i="1" s="1"/>
  <c r="AG5356" i="1"/>
  <c r="AG5355" i="1" s="1"/>
  <c r="AF5356" i="1"/>
  <c r="AF5355" i="1" s="1"/>
  <c r="AD5356" i="1"/>
  <c r="AC5356" i="1"/>
  <c r="AC5355" i="1" s="1"/>
  <c r="AB5356" i="1"/>
  <c r="AB5355" i="1" s="1"/>
  <c r="AA5356" i="1"/>
  <c r="Z5356" i="1"/>
  <c r="Z5355" i="1" s="1"/>
  <c r="Y5356" i="1"/>
  <c r="Y5355" i="1" s="1"/>
  <c r="X5356" i="1"/>
  <c r="X5355" i="1" s="1"/>
  <c r="W5356" i="1"/>
  <c r="T5356" i="1"/>
  <c r="T5355" i="1" s="1"/>
  <c r="S5356" i="1"/>
  <c r="S5355" i="1" s="1"/>
  <c r="R5356" i="1"/>
  <c r="R5355" i="1" s="1"/>
  <c r="Q5356" i="1"/>
  <c r="Q5355" i="1" s="1"/>
  <c r="P5356" i="1"/>
  <c r="P5355" i="1" s="1"/>
  <c r="O5356" i="1"/>
  <c r="O5355" i="1" s="1"/>
  <c r="N5356" i="1"/>
  <c r="N5355" i="1" s="1"/>
  <c r="M5356" i="1"/>
  <c r="M5355" i="1" s="1"/>
  <c r="L5356" i="1"/>
  <c r="L5355" i="1" s="1"/>
  <c r="K5356" i="1"/>
  <c r="K5355" i="1" s="1"/>
  <c r="J5356" i="1"/>
  <c r="J5355" i="1" s="1"/>
  <c r="I5356" i="1"/>
  <c r="I5355" i="1" s="1"/>
  <c r="E5356" i="1"/>
  <c r="AA5355" i="1"/>
  <c r="W5355" i="1"/>
  <c r="E5355" i="1"/>
  <c r="AL5354" i="1"/>
  <c r="AE5354" i="1"/>
  <c r="V5354" i="1"/>
  <c r="E5354" i="1"/>
  <c r="AK5353" i="1"/>
  <c r="AK5352" i="1" s="1"/>
  <c r="AJ5353" i="1"/>
  <c r="AJ5352" i="1" s="1"/>
  <c r="AJ5351" i="1" s="1"/>
  <c r="AI5353" i="1"/>
  <c r="AI5352" i="1" s="1"/>
  <c r="AH5353" i="1"/>
  <c r="AH5352" i="1" s="1"/>
  <c r="AG5353" i="1"/>
  <c r="AG5352" i="1" s="1"/>
  <c r="AF5353" i="1"/>
  <c r="AF5352" i="1" s="1"/>
  <c r="AD5353" i="1"/>
  <c r="AD5352" i="1" s="1"/>
  <c r="AC5353" i="1"/>
  <c r="AC5352" i="1" s="1"/>
  <c r="AB5353" i="1"/>
  <c r="AB5352" i="1" s="1"/>
  <c r="AB5351" i="1" s="1"/>
  <c r="AA5353" i="1"/>
  <c r="AA5352" i="1" s="1"/>
  <c r="Z5353" i="1"/>
  <c r="Z5352" i="1" s="1"/>
  <c r="Y5353" i="1"/>
  <c r="Y5352" i="1" s="1"/>
  <c r="X5353" i="1"/>
  <c r="X5352" i="1" s="1"/>
  <c r="X5351" i="1" s="1"/>
  <c r="W5353" i="1"/>
  <c r="W5352" i="1" s="1"/>
  <c r="T5353" i="1"/>
  <c r="T5352" i="1" s="1"/>
  <c r="S5353" i="1"/>
  <c r="S5352" i="1" s="1"/>
  <c r="R5353" i="1"/>
  <c r="R5352" i="1" s="1"/>
  <c r="Q5353" i="1"/>
  <c r="P5353" i="1"/>
  <c r="P5352" i="1" s="1"/>
  <c r="O5353" i="1"/>
  <c r="O5352" i="1" s="1"/>
  <c r="N5353" i="1"/>
  <c r="N5352" i="1" s="1"/>
  <c r="M5353" i="1"/>
  <c r="L5353" i="1"/>
  <c r="L5352" i="1" s="1"/>
  <c r="K5353" i="1"/>
  <c r="K5352" i="1" s="1"/>
  <c r="J5353" i="1"/>
  <c r="J5352" i="1" s="1"/>
  <c r="I5353" i="1"/>
  <c r="E5353" i="1"/>
  <c r="Q5352" i="1"/>
  <c r="Q5351" i="1" s="1"/>
  <c r="M5352" i="1"/>
  <c r="I5352" i="1"/>
  <c r="I5351" i="1" s="1"/>
  <c r="E5352" i="1"/>
  <c r="E5351" i="1"/>
  <c r="AL5350" i="1"/>
  <c r="AE5350" i="1"/>
  <c r="V5350" i="1"/>
  <c r="E5350" i="1"/>
  <c r="AL5349" i="1"/>
  <c r="AE5349" i="1"/>
  <c r="V5349" i="1"/>
  <c r="E5349" i="1"/>
  <c r="AK5348" i="1"/>
  <c r="AJ5348" i="1"/>
  <c r="AJ5347" i="1" s="1"/>
  <c r="AI5348" i="1"/>
  <c r="AI5347" i="1" s="1"/>
  <c r="AH5348" i="1"/>
  <c r="AH5347" i="1" s="1"/>
  <c r="AG5348" i="1"/>
  <c r="AF5348" i="1"/>
  <c r="AF5347" i="1" s="1"/>
  <c r="AD5348" i="1"/>
  <c r="AC5348" i="1"/>
  <c r="AC5347" i="1" s="1"/>
  <c r="AB5348" i="1"/>
  <c r="AB5347" i="1" s="1"/>
  <c r="AA5348" i="1"/>
  <c r="Z5348" i="1"/>
  <c r="Z5347" i="1" s="1"/>
  <c r="Y5348" i="1"/>
  <c r="Y5347" i="1" s="1"/>
  <c r="X5348" i="1"/>
  <c r="X5347" i="1" s="1"/>
  <c r="W5348" i="1"/>
  <c r="W5347" i="1" s="1"/>
  <c r="T5348" i="1"/>
  <c r="T5347" i="1" s="1"/>
  <c r="S5348" i="1"/>
  <c r="S5347" i="1" s="1"/>
  <c r="R5348" i="1"/>
  <c r="R5347" i="1" s="1"/>
  <c r="Q5348" i="1"/>
  <c r="Q5347" i="1" s="1"/>
  <c r="P5348" i="1"/>
  <c r="P5347" i="1" s="1"/>
  <c r="O5348" i="1"/>
  <c r="O5347" i="1" s="1"/>
  <c r="N5348" i="1"/>
  <c r="M5348" i="1"/>
  <c r="M5347" i="1" s="1"/>
  <c r="L5348" i="1"/>
  <c r="L5347" i="1" s="1"/>
  <c r="K5348" i="1"/>
  <c r="K5347" i="1" s="1"/>
  <c r="J5348" i="1"/>
  <c r="I5348" i="1"/>
  <c r="I5347" i="1" s="1"/>
  <c r="E5348" i="1"/>
  <c r="AK5347" i="1"/>
  <c r="AG5347" i="1"/>
  <c r="AA5347" i="1"/>
  <c r="N5347" i="1"/>
  <c r="J5347" i="1"/>
  <c r="E5347" i="1"/>
  <c r="AL5346" i="1"/>
  <c r="AE5346" i="1"/>
  <c r="V5346" i="1"/>
  <c r="E5346" i="1"/>
  <c r="AL5345" i="1"/>
  <c r="AE5345" i="1"/>
  <c r="V5345" i="1"/>
  <c r="E5345" i="1"/>
  <c r="AK5344" i="1"/>
  <c r="AJ5344" i="1"/>
  <c r="AJ5343" i="1" s="1"/>
  <c r="AI5344" i="1"/>
  <c r="AI5343" i="1" s="1"/>
  <c r="AH5344" i="1"/>
  <c r="AH5343" i="1" s="1"/>
  <c r="AG5344" i="1"/>
  <c r="AF5344" i="1"/>
  <c r="AF5343" i="1" s="1"/>
  <c r="AD5344" i="1"/>
  <c r="AC5344" i="1"/>
  <c r="AC5343" i="1" s="1"/>
  <c r="AB5344" i="1"/>
  <c r="AB5343" i="1" s="1"/>
  <c r="AA5344" i="1"/>
  <c r="AA5343" i="1" s="1"/>
  <c r="Z5344" i="1"/>
  <c r="Z5343" i="1" s="1"/>
  <c r="Z5342" i="1" s="1"/>
  <c r="Y5344" i="1"/>
  <c r="Y5343" i="1" s="1"/>
  <c r="X5344" i="1"/>
  <c r="X5343" i="1" s="1"/>
  <c r="W5344" i="1"/>
  <c r="T5344" i="1"/>
  <c r="T5343" i="1" s="1"/>
  <c r="T5342" i="1" s="1"/>
  <c r="S5344" i="1"/>
  <c r="S5343" i="1" s="1"/>
  <c r="R5344" i="1"/>
  <c r="Q5344" i="1"/>
  <c r="Q5343" i="1" s="1"/>
  <c r="P5344" i="1"/>
  <c r="P5343" i="1" s="1"/>
  <c r="O5344" i="1"/>
  <c r="O5343" i="1" s="1"/>
  <c r="N5344" i="1"/>
  <c r="M5344" i="1"/>
  <c r="M5343" i="1" s="1"/>
  <c r="L5344" i="1"/>
  <c r="L5343" i="1" s="1"/>
  <c r="L5342" i="1" s="1"/>
  <c r="K5344" i="1"/>
  <c r="K5343" i="1" s="1"/>
  <c r="J5344" i="1"/>
  <c r="I5344" i="1"/>
  <c r="I5343" i="1" s="1"/>
  <c r="E5344" i="1"/>
  <c r="AK5343" i="1"/>
  <c r="AG5343" i="1"/>
  <c r="W5343" i="1"/>
  <c r="R5343" i="1"/>
  <c r="N5343" i="1"/>
  <c r="J5343" i="1"/>
  <c r="E5343" i="1"/>
  <c r="E5342" i="1"/>
  <c r="AL5341" i="1"/>
  <c r="AE5341" i="1"/>
  <c r="V5341" i="1"/>
  <c r="AM5341" i="1" s="1"/>
  <c r="E5341" i="1"/>
  <c r="AL5340" i="1"/>
  <c r="AE5340" i="1"/>
  <c r="V5340" i="1"/>
  <c r="AM5340" i="1" s="1"/>
  <c r="E5340" i="1"/>
  <c r="AK5339" i="1"/>
  <c r="AK5338" i="1" s="1"/>
  <c r="AJ5339" i="1"/>
  <c r="AJ5338" i="1" s="1"/>
  <c r="AI5339" i="1"/>
  <c r="AI5338" i="1" s="1"/>
  <c r="AH5339" i="1"/>
  <c r="AG5339" i="1"/>
  <c r="AG5338" i="1" s="1"/>
  <c r="AF5339" i="1"/>
  <c r="AD5339" i="1"/>
  <c r="AD5338" i="1" s="1"/>
  <c r="AC5339" i="1"/>
  <c r="AC5338" i="1" s="1"/>
  <c r="AB5339" i="1"/>
  <c r="AB5338" i="1" s="1"/>
  <c r="AA5339" i="1"/>
  <c r="AA5338" i="1" s="1"/>
  <c r="Z5339" i="1"/>
  <c r="Z5338" i="1" s="1"/>
  <c r="Y5339" i="1"/>
  <c r="Y5338" i="1" s="1"/>
  <c r="X5339" i="1"/>
  <c r="X5338" i="1" s="1"/>
  <c r="W5339" i="1"/>
  <c r="W5338" i="1" s="1"/>
  <c r="T5339" i="1"/>
  <c r="T5338" i="1" s="1"/>
  <c r="S5339" i="1"/>
  <c r="S5338" i="1" s="1"/>
  <c r="R5339" i="1"/>
  <c r="R5338" i="1" s="1"/>
  <c r="Q5339" i="1"/>
  <c r="Q5338" i="1" s="1"/>
  <c r="P5339" i="1"/>
  <c r="P5338" i="1" s="1"/>
  <c r="O5339" i="1"/>
  <c r="O5338" i="1" s="1"/>
  <c r="N5339" i="1"/>
  <c r="N5338" i="1" s="1"/>
  <c r="M5339" i="1"/>
  <c r="L5339" i="1"/>
  <c r="L5338" i="1" s="1"/>
  <c r="K5339" i="1"/>
  <c r="K5338" i="1" s="1"/>
  <c r="J5339" i="1"/>
  <c r="J5338" i="1" s="1"/>
  <c r="I5339" i="1"/>
  <c r="E5339" i="1"/>
  <c r="AH5338" i="1"/>
  <c r="AF5338" i="1"/>
  <c r="M5338" i="1"/>
  <c r="E5338" i="1"/>
  <c r="AL5337" i="1"/>
  <c r="AE5337" i="1"/>
  <c r="V5337" i="1"/>
  <c r="E5337" i="1"/>
  <c r="AL5336" i="1"/>
  <c r="AE5336" i="1"/>
  <c r="V5336" i="1"/>
  <c r="E5336" i="1"/>
  <c r="AK5335" i="1"/>
  <c r="AK5334" i="1" s="1"/>
  <c r="AJ5335" i="1"/>
  <c r="AI5335" i="1"/>
  <c r="AI5334" i="1" s="1"/>
  <c r="AH5335" i="1"/>
  <c r="AH5334" i="1" s="1"/>
  <c r="AG5335" i="1"/>
  <c r="AG5334" i="1" s="1"/>
  <c r="AF5335" i="1"/>
  <c r="AD5335" i="1"/>
  <c r="AC5335" i="1"/>
  <c r="AC5334" i="1" s="1"/>
  <c r="AB5335" i="1"/>
  <c r="AB5334" i="1" s="1"/>
  <c r="AA5335" i="1"/>
  <c r="AA5334" i="1" s="1"/>
  <c r="AA5333" i="1" s="1"/>
  <c r="Z5335" i="1"/>
  <c r="Y5335" i="1"/>
  <c r="Y5334" i="1" s="1"/>
  <c r="X5335" i="1"/>
  <c r="X5334" i="1" s="1"/>
  <c r="W5335" i="1"/>
  <c r="W5334" i="1" s="1"/>
  <c r="W5333" i="1" s="1"/>
  <c r="T5335" i="1"/>
  <c r="T5334" i="1" s="1"/>
  <c r="S5335" i="1"/>
  <c r="S5334" i="1" s="1"/>
  <c r="R5335" i="1"/>
  <c r="R5334" i="1" s="1"/>
  <c r="Q5335" i="1"/>
  <c r="P5335" i="1"/>
  <c r="P5334" i="1" s="1"/>
  <c r="O5335" i="1"/>
  <c r="O5334" i="1" s="1"/>
  <c r="N5335" i="1"/>
  <c r="N5334" i="1" s="1"/>
  <c r="M5335" i="1"/>
  <c r="M5334" i="1" s="1"/>
  <c r="M5333" i="1" s="1"/>
  <c r="L5335" i="1"/>
  <c r="L5334" i="1" s="1"/>
  <c r="K5335" i="1"/>
  <c r="K5334" i="1" s="1"/>
  <c r="J5335" i="1"/>
  <c r="J5334" i="1" s="1"/>
  <c r="I5335" i="1"/>
  <c r="I5334" i="1" s="1"/>
  <c r="E5335" i="1"/>
  <c r="AJ5334" i="1"/>
  <c r="AF5334" i="1"/>
  <c r="AF5333" i="1" s="1"/>
  <c r="AD5334" i="1"/>
  <c r="Z5334" i="1"/>
  <c r="Q5334" i="1"/>
  <c r="E5334" i="1"/>
  <c r="E5333" i="1"/>
  <c r="E5332" i="1"/>
  <c r="AL5331" i="1"/>
  <c r="AE5331" i="1"/>
  <c r="V5331" i="1"/>
  <c r="E5331" i="1"/>
  <c r="AK5330" i="1"/>
  <c r="AJ5330" i="1"/>
  <c r="AI5330" i="1"/>
  <c r="AH5330" i="1"/>
  <c r="AG5330" i="1"/>
  <c r="AF5330" i="1"/>
  <c r="AD5330" i="1"/>
  <c r="AC5330" i="1"/>
  <c r="AB5330" i="1"/>
  <c r="AA5330" i="1"/>
  <c r="Z5330" i="1"/>
  <c r="Y5330" i="1"/>
  <c r="X5330" i="1"/>
  <c r="W5330" i="1"/>
  <c r="T5330" i="1"/>
  <c r="S5330" i="1"/>
  <c r="R5330" i="1"/>
  <c r="Q5330" i="1"/>
  <c r="P5330" i="1"/>
  <c r="O5330" i="1"/>
  <c r="N5330" i="1"/>
  <c r="M5330" i="1"/>
  <c r="L5330" i="1"/>
  <c r="E5330" i="1"/>
  <c r="AK5329" i="1"/>
  <c r="AJ5329" i="1"/>
  <c r="AI5329" i="1"/>
  <c r="AH5329" i="1"/>
  <c r="AG5329" i="1"/>
  <c r="AF5329" i="1"/>
  <c r="AD5329" i="1"/>
  <c r="AC5329" i="1"/>
  <c r="AB5329" i="1"/>
  <c r="AA5329" i="1"/>
  <c r="Z5329" i="1"/>
  <c r="Y5329" i="1"/>
  <c r="X5329" i="1"/>
  <c r="W5329" i="1"/>
  <c r="T5329" i="1"/>
  <c r="S5329" i="1"/>
  <c r="R5329" i="1"/>
  <c r="Q5329" i="1"/>
  <c r="P5329" i="1"/>
  <c r="O5329" i="1"/>
  <c r="N5329" i="1"/>
  <c r="M5329" i="1"/>
  <c r="L5329" i="1"/>
  <c r="E5329" i="1"/>
  <c r="AL5328" i="1"/>
  <c r="AE5328" i="1"/>
  <c r="V5328" i="1"/>
  <c r="E5328" i="1"/>
  <c r="AK5327" i="1"/>
  <c r="AK5326" i="1" s="1"/>
  <c r="AJ5327" i="1"/>
  <c r="AJ5326" i="1" s="1"/>
  <c r="AI5327" i="1"/>
  <c r="AI5326" i="1" s="1"/>
  <c r="AH5327" i="1"/>
  <c r="AH5326" i="1" s="1"/>
  <c r="AG5327" i="1"/>
  <c r="AG5326" i="1" s="1"/>
  <c r="AF5327" i="1"/>
  <c r="AD5327" i="1"/>
  <c r="AC5327" i="1"/>
  <c r="AC5326" i="1" s="1"/>
  <c r="AB5327" i="1"/>
  <c r="AB5326" i="1" s="1"/>
  <c r="T5327" i="1"/>
  <c r="T5326" i="1" s="1"/>
  <c r="S5327" i="1"/>
  <c r="S5326" i="1" s="1"/>
  <c r="R5327" i="1"/>
  <c r="R5326" i="1" s="1"/>
  <c r="Q5327" i="1"/>
  <c r="P5327" i="1"/>
  <c r="P5326" i="1" s="1"/>
  <c r="O5327" i="1"/>
  <c r="E5327" i="1"/>
  <c r="AF5326" i="1"/>
  <c r="AD5326" i="1"/>
  <c r="Q5326" i="1"/>
  <c r="O5326" i="1"/>
  <c r="E5326" i="1"/>
  <c r="AL5325" i="1"/>
  <c r="AE5325" i="1"/>
  <c r="V5325" i="1"/>
  <c r="E5325" i="1"/>
  <c r="AK5324" i="1"/>
  <c r="AK5323" i="1" s="1"/>
  <c r="AJ5324" i="1"/>
  <c r="AJ5323" i="1" s="1"/>
  <c r="AI5324" i="1"/>
  <c r="AH5324" i="1"/>
  <c r="AG5324" i="1"/>
  <c r="AG5323" i="1" s="1"/>
  <c r="AF5324" i="1"/>
  <c r="AD5324" i="1"/>
  <c r="AD5323" i="1" s="1"/>
  <c r="AC5324" i="1"/>
  <c r="AC5323" i="1" s="1"/>
  <c r="AB5324" i="1"/>
  <c r="AB5323" i="1" s="1"/>
  <c r="R5324" i="1"/>
  <c r="Q5324" i="1"/>
  <c r="Q5323" i="1" s="1"/>
  <c r="P5324" i="1"/>
  <c r="P5323" i="1" s="1"/>
  <c r="O5324" i="1"/>
  <c r="O5323" i="1" s="1"/>
  <c r="E5324" i="1"/>
  <c r="AI5323" i="1"/>
  <c r="AH5323" i="1"/>
  <c r="R5323" i="1"/>
  <c r="E5323" i="1"/>
  <c r="AL5322" i="1"/>
  <c r="AE5322" i="1"/>
  <c r="S5322" i="1"/>
  <c r="V5322" i="1" s="1"/>
  <c r="AM5322" i="1" s="1"/>
  <c r="E5322" i="1"/>
  <c r="AK5321" i="1"/>
  <c r="AK5320" i="1" s="1"/>
  <c r="AJ5321" i="1"/>
  <c r="AJ5320" i="1" s="1"/>
  <c r="AI5321" i="1"/>
  <c r="AI5320" i="1" s="1"/>
  <c r="AH5321" i="1"/>
  <c r="AH5320" i="1" s="1"/>
  <c r="AG5321" i="1"/>
  <c r="AG5320" i="1" s="1"/>
  <c r="AF5321" i="1"/>
  <c r="AF5320" i="1" s="1"/>
  <c r="AD5321" i="1"/>
  <c r="AC5321" i="1"/>
  <c r="AC5320" i="1" s="1"/>
  <c r="AB5321" i="1"/>
  <c r="AB5320" i="1" s="1"/>
  <c r="AA5321" i="1"/>
  <c r="AA5320" i="1" s="1"/>
  <c r="Z5321" i="1"/>
  <c r="Z5320" i="1" s="1"/>
  <c r="Y5321" i="1"/>
  <c r="Y5320" i="1" s="1"/>
  <c r="X5321" i="1"/>
  <c r="X5320" i="1" s="1"/>
  <c r="W5321" i="1"/>
  <c r="W5320" i="1" s="1"/>
  <c r="T5321" i="1"/>
  <c r="T5320" i="1" s="1"/>
  <c r="S5321" i="1"/>
  <c r="S5320" i="1" s="1"/>
  <c r="R5321" i="1"/>
  <c r="R5320" i="1" s="1"/>
  <c r="Q5321" i="1"/>
  <c r="Q5320" i="1" s="1"/>
  <c r="P5321" i="1"/>
  <c r="P5320" i="1" s="1"/>
  <c r="O5321" i="1"/>
  <c r="O5320" i="1" s="1"/>
  <c r="N5321" i="1"/>
  <c r="N5320" i="1" s="1"/>
  <c r="M5321" i="1"/>
  <c r="M5320" i="1" s="1"/>
  <c r="L5321" i="1"/>
  <c r="L5320" i="1" s="1"/>
  <c r="K5321" i="1"/>
  <c r="K5320" i="1" s="1"/>
  <c r="J5321" i="1"/>
  <c r="J5320" i="1" s="1"/>
  <c r="I5321" i="1"/>
  <c r="I5320" i="1" s="1"/>
  <c r="E5321" i="1"/>
  <c r="E5320" i="1"/>
  <c r="AL5319" i="1"/>
  <c r="AE5319" i="1"/>
  <c r="R5319" i="1"/>
  <c r="V5319" i="1" s="1"/>
  <c r="N5319" i="1"/>
  <c r="N5318" i="1" s="1"/>
  <c r="N5317" i="1" s="1"/>
  <c r="E5319" i="1"/>
  <c r="AK5318" i="1"/>
  <c r="AK5317" i="1" s="1"/>
  <c r="AJ5318" i="1"/>
  <c r="AJ5317" i="1" s="1"/>
  <c r="AI5318" i="1"/>
  <c r="AI5317" i="1" s="1"/>
  <c r="AH5318" i="1"/>
  <c r="AG5318" i="1"/>
  <c r="AG5317" i="1" s="1"/>
  <c r="AF5318" i="1"/>
  <c r="AD5318" i="1"/>
  <c r="AC5318" i="1"/>
  <c r="AC5317" i="1" s="1"/>
  <c r="AB5318" i="1"/>
  <c r="AB5317" i="1" s="1"/>
  <c r="AA5318" i="1"/>
  <c r="AA5317" i="1" s="1"/>
  <c r="Z5318" i="1"/>
  <c r="Z5317" i="1" s="1"/>
  <c r="Y5318" i="1"/>
  <c r="Y5317" i="1" s="1"/>
  <c r="X5318" i="1"/>
  <c r="X5317" i="1" s="1"/>
  <c r="W5318" i="1"/>
  <c r="W5317" i="1" s="1"/>
  <c r="T5318" i="1"/>
  <c r="T5317" i="1" s="1"/>
  <c r="S5318" i="1"/>
  <c r="S5317" i="1" s="1"/>
  <c r="Q5318" i="1"/>
  <c r="Q5317" i="1" s="1"/>
  <c r="P5318" i="1"/>
  <c r="P5317" i="1" s="1"/>
  <c r="O5318" i="1"/>
  <c r="M5318" i="1"/>
  <c r="M5317" i="1" s="1"/>
  <c r="L5318" i="1"/>
  <c r="L5317" i="1" s="1"/>
  <c r="K5318" i="1"/>
  <c r="K5317" i="1" s="1"/>
  <c r="J5318" i="1"/>
  <c r="J5317" i="1" s="1"/>
  <c r="I5318" i="1"/>
  <c r="I5317" i="1" s="1"/>
  <c r="E5318" i="1"/>
  <c r="AH5317" i="1"/>
  <c r="O5317" i="1"/>
  <c r="E5317" i="1"/>
  <c r="AL5316" i="1"/>
  <c r="AE5316" i="1"/>
  <c r="V5316" i="1"/>
  <c r="AM5316" i="1" s="1"/>
  <c r="E5316" i="1"/>
  <c r="AK5315" i="1"/>
  <c r="AJ5315" i="1"/>
  <c r="AJ5314" i="1" s="1"/>
  <c r="AI5315" i="1"/>
  <c r="AI5314" i="1" s="1"/>
  <c r="AH5315" i="1"/>
  <c r="AH5314" i="1" s="1"/>
  <c r="AG5315" i="1"/>
  <c r="AF5315" i="1"/>
  <c r="AF5314" i="1" s="1"/>
  <c r="AD5315" i="1"/>
  <c r="AC5315" i="1"/>
  <c r="AC5314" i="1" s="1"/>
  <c r="AB5315" i="1"/>
  <c r="AB5314" i="1" s="1"/>
  <c r="AA5315" i="1"/>
  <c r="Z5315" i="1"/>
  <c r="Z5314" i="1" s="1"/>
  <c r="Y5315" i="1"/>
  <c r="Y5314" i="1" s="1"/>
  <c r="X5315" i="1"/>
  <c r="X5314" i="1" s="1"/>
  <c r="W5315" i="1"/>
  <c r="W5314" i="1" s="1"/>
  <c r="T5315" i="1"/>
  <c r="T5314" i="1" s="1"/>
  <c r="S5315" i="1"/>
  <c r="S5314" i="1" s="1"/>
  <c r="R5315" i="1"/>
  <c r="Q5315" i="1"/>
  <c r="Q5314" i="1" s="1"/>
  <c r="P5315" i="1"/>
  <c r="P5314" i="1" s="1"/>
  <c r="O5315" i="1"/>
  <c r="O5314" i="1" s="1"/>
  <c r="N5315" i="1"/>
  <c r="N5314" i="1" s="1"/>
  <c r="M5315" i="1"/>
  <c r="M5314" i="1" s="1"/>
  <c r="L5315" i="1"/>
  <c r="L5314" i="1" s="1"/>
  <c r="K5315" i="1"/>
  <c r="K5314" i="1" s="1"/>
  <c r="J5315" i="1"/>
  <c r="I5315" i="1"/>
  <c r="I5314" i="1" s="1"/>
  <c r="E5315" i="1"/>
  <c r="AK5314" i="1"/>
  <c r="AG5314" i="1"/>
  <c r="AA5314" i="1"/>
  <c r="R5314" i="1"/>
  <c r="J5314" i="1"/>
  <c r="E5314" i="1"/>
  <c r="AL5313" i="1"/>
  <c r="AE5313" i="1"/>
  <c r="V5313" i="1"/>
  <c r="E5313" i="1"/>
  <c r="AK5312" i="1"/>
  <c r="AK5311" i="1" s="1"/>
  <c r="AJ5312" i="1"/>
  <c r="AJ5311" i="1" s="1"/>
  <c r="AI5312" i="1"/>
  <c r="AI5311" i="1" s="1"/>
  <c r="AH5312" i="1"/>
  <c r="AG5312" i="1"/>
  <c r="AG5311" i="1" s="1"/>
  <c r="AF5312" i="1"/>
  <c r="AF5311" i="1" s="1"/>
  <c r="AD5312" i="1"/>
  <c r="AD5311" i="1" s="1"/>
  <c r="AC5312" i="1"/>
  <c r="AB5312" i="1"/>
  <c r="AB5311" i="1" s="1"/>
  <c r="R5312" i="1"/>
  <c r="R5311" i="1" s="1"/>
  <c r="Q5312" i="1"/>
  <c r="P5312" i="1"/>
  <c r="P5311" i="1" s="1"/>
  <c r="O5312" i="1"/>
  <c r="O5311" i="1" s="1"/>
  <c r="E5312" i="1"/>
  <c r="E5311" i="1"/>
  <c r="E5310" i="1"/>
  <c r="E5309" i="1"/>
  <c r="E5308" i="1"/>
  <c r="E5307" i="1"/>
  <c r="E5306" i="1"/>
  <c r="AL5305" i="1"/>
  <c r="AE5305" i="1"/>
  <c r="V5305" i="1"/>
  <c r="E5305" i="1"/>
  <c r="AL5304" i="1"/>
  <c r="AE5304" i="1"/>
  <c r="V5304" i="1"/>
  <c r="E5304" i="1"/>
  <c r="AK5303" i="1"/>
  <c r="AK5300" i="1" s="1"/>
  <c r="AK5299" i="1" s="1"/>
  <c r="AK5298" i="1" s="1"/>
  <c r="AK5297" i="1" s="1"/>
  <c r="AK5296" i="1" s="1"/>
  <c r="AK5295" i="1" s="1"/>
  <c r="AJ5303" i="1"/>
  <c r="AJ5300" i="1" s="1"/>
  <c r="AJ5299" i="1" s="1"/>
  <c r="AJ5298" i="1" s="1"/>
  <c r="AJ5297" i="1" s="1"/>
  <c r="AJ5296" i="1" s="1"/>
  <c r="AJ5295" i="1" s="1"/>
  <c r="AI5303" i="1"/>
  <c r="AI5300" i="1" s="1"/>
  <c r="AI5299" i="1" s="1"/>
  <c r="AI5298" i="1" s="1"/>
  <c r="AI5297" i="1" s="1"/>
  <c r="AI5296" i="1" s="1"/>
  <c r="AI5295" i="1" s="1"/>
  <c r="AH5303" i="1"/>
  <c r="AH5300" i="1" s="1"/>
  <c r="AH5299" i="1" s="1"/>
  <c r="AH5298" i="1" s="1"/>
  <c r="AH5297" i="1" s="1"/>
  <c r="AH5296" i="1" s="1"/>
  <c r="AH5295" i="1" s="1"/>
  <c r="AG5303" i="1"/>
  <c r="AG5300" i="1" s="1"/>
  <c r="AG5299" i="1" s="1"/>
  <c r="AG5298" i="1" s="1"/>
  <c r="AG5297" i="1" s="1"/>
  <c r="AG5296" i="1" s="1"/>
  <c r="AG5295" i="1" s="1"/>
  <c r="AF5303" i="1"/>
  <c r="AD5303" i="1"/>
  <c r="AC5303" i="1"/>
  <c r="AB5303" i="1"/>
  <c r="AB5300" i="1" s="1"/>
  <c r="AB5299" i="1" s="1"/>
  <c r="AB5298" i="1" s="1"/>
  <c r="AB5297" i="1" s="1"/>
  <c r="AB5296" i="1" s="1"/>
  <c r="AB5295" i="1" s="1"/>
  <c r="AA5303" i="1"/>
  <c r="AA5300" i="1" s="1"/>
  <c r="Z5303" i="1"/>
  <c r="Z5300" i="1" s="1"/>
  <c r="Z5299" i="1" s="1"/>
  <c r="Z5298" i="1" s="1"/>
  <c r="Z5297" i="1" s="1"/>
  <c r="Z5296" i="1" s="1"/>
  <c r="Z5295" i="1" s="1"/>
  <c r="Y5303" i="1"/>
  <c r="Y5300" i="1" s="1"/>
  <c r="Y5299" i="1" s="1"/>
  <c r="Y5298" i="1" s="1"/>
  <c r="Y5297" i="1" s="1"/>
  <c r="Y5296" i="1" s="1"/>
  <c r="Y5295" i="1" s="1"/>
  <c r="X5303" i="1"/>
  <c r="X5300" i="1" s="1"/>
  <c r="X5299" i="1" s="1"/>
  <c r="X5298" i="1" s="1"/>
  <c r="X5297" i="1" s="1"/>
  <c r="X5296" i="1" s="1"/>
  <c r="X5295" i="1" s="1"/>
  <c r="W5303" i="1"/>
  <c r="W5300" i="1" s="1"/>
  <c r="T5303" i="1"/>
  <c r="T5300" i="1" s="1"/>
  <c r="T5299" i="1" s="1"/>
  <c r="T5298" i="1" s="1"/>
  <c r="T5297" i="1" s="1"/>
  <c r="T5296" i="1" s="1"/>
  <c r="T5295" i="1" s="1"/>
  <c r="S5303" i="1"/>
  <c r="S5300" i="1" s="1"/>
  <c r="S5299" i="1" s="1"/>
  <c r="S5298" i="1" s="1"/>
  <c r="S5297" i="1" s="1"/>
  <c r="S5296" i="1" s="1"/>
  <c r="S5295" i="1" s="1"/>
  <c r="R5303" i="1"/>
  <c r="R5300" i="1" s="1"/>
  <c r="R5299" i="1" s="1"/>
  <c r="R5298" i="1" s="1"/>
  <c r="R5297" i="1" s="1"/>
  <c r="R5296" i="1" s="1"/>
  <c r="R5295" i="1" s="1"/>
  <c r="Q5303" i="1"/>
  <c r="P5303" i="1"/>
  <c r="P5300" i="1" s="1"/>
  <c r="P5299" i="1" s="1"/>
  <c r="P5298" i="1" s="1"/>
  <c r="P5297" i="1" s="1"/>
  <c r="P5296" i="1" s="1"/>
  <c r="P5295" i="1" s="1"/>
  <c r="O5303" i="1"/>
  <c r="O5300" i="1" s="1"/>
  <c r="O5299" i="1" s="1"/>
  <c r="O5298" i="1" s="1"/>
  <c r="O5297" i="1" s="1"/>
  <c r="O5296" i="1" s="1"/>
  <c r="O5295" i="1" s="1"/>
  <c r="N5303" i="1"/>
  <c r="N5300" i="1" s="1"/>
  <c r="N5299" i="1" s="1"/>
  <c r="N5298" i="1" s="1"/>
  <c r="N5297" i="1" s="1"/>
  <c r="N5296" i="1" s="1"/>
  <c r="N5295" i="1" s="1"/>
  <c r="M5303" i="1"/>
  <c r="L5303" i="1"/>
  <c r="L5300" i="1" s="1"/>
  <c r="L5299" i="1" s="1"/>
  <c r="L5298" i="1" s="1"/>
  <c r="L5297" i="1" s="1"/>
  <c r="L5296" i="1" s="1"/>
  <c r="L5295" i="1" s="1"/>
  <c r="K5303" i="1"/>
  <c r="K5300" i="1" s="1"/>
  <c r="K5299" i="1" s="1"/>
  <c r="K5298" i="1" s="1"/>
  <c r="K5297" i="1" s="1"/>
  <c r="K5296" i="1" s="1"/>
  <c r="K5295" i="1" s="1"/>
  <c r="J5303" i="1"/>
  <c r="J5300" i="1" s="1"/>
  <c r="J5299" i="1" s="1"/>
  <c r="J5298" i="1" s="1"/>
  <c r="J5297" i="1" s="1"/>
  <c r="J5296" i="1" s="1"/>
  <c r="J5295" i="1" s="1"/>
  <c r="I5303" i="1"/>
  <c r="E5303" i="1"/>
  <c r="AE5302" i="1"/>
  <c r="E5302" i="1"/>
  <c r="AD5301" i="1"/>
  <c r="AC5301" i="1"/>
  <c r="V5301" i="1"/>
  <c r="E5301" i="1"/>
  <c r="AF5300" i="1"/>
  <c r="AD5300" i="1"/>
  <c r="AD5299" i="1" s="1"/>
  <c r="AD5298" i="1" s="1"/>
  <c r="Q5300" i="1"/>
  <c r="Q5299" i="1" s="1"/>
  <c r="Q5298" i="1" s="1"/>
  <c r="Q5297" i="1" s="1"/>
  <c r="Q5296" i="1" s="1"/>
  <c r="Q5295" i="1" s="1"/>
  <c r="M5300" i="1"/>
  <c r="M5299" i="1" s="1"/>
  <c r="M5298" i="1" s="1"/>
  <c r="M5297" i="1" s="1"/>
  <c r="M5296" i="1" s="1"/>
  <c r="M5295" i="1" s="1"/>
  <c r="I5300" i="1"/>
  <c r="E5300" i="1"/>
  <c r="AA5299" i="1"/>
  <c r="AA5298" i="1" s="1"/>
  <c r="AA5297" i="1" s="1"/>
  <c r="AA5296" i="1" s="1"/>
  <c r="AA5295" i="1" s="1"/>
  <c r="W5299" i="1"/>
  <c r="W5298" i="1" s="1"/>
  <c r="W5297" i="1" s="1"/>
  <c r="W5296" i="1" s="1"/>
  <c r="W5295" i="1" s="1"/>
  <c r="E5299" i="1"/>
  <c r="E5298" i="1"/>
  <c r="E5297" i="1"/>
  <c r="E5296" i="1"/>
  <c r="E5295" i="1"/>
  <c r="AL5294" i="1"/>
  <c r="AE5294" i="1"/>
  <c r="V5294" i="1"/>
  <c r="E5294" i="1"/>
  <c r="AL5293" i="1"/>
  <c r="AM5293" i="1" s="1"/>
  <c r="AE5293" i="1"/>
  <c r="V5293" i="1"/>
  <c r="E5293" i="1"/>
  <c r="AK5292" i="1"/>
  <c r="AK5291" i="1" s="1"/>
  <c r="AK5290" i="1" s="1"/>
  <c r="AJ5292" i="1"/>
  <c r="AJ5291" i="1" s="1"/>
  <c r="AJ5290" i="1" s="1"/>
  <c r="AI5292" i="1"/>
  <c r="AH5292" i="1"/>
  <c r="AH5291" i="1" s="1"/>
  <c r="AH5290" i="1" s="1"/>
  <c r="AG5292" i="1"/>
  <c r="AF5292" i="1"/>
  <c r="AF5291" i="1" s="1"/>
  <c r="AD5292" i="1"/>
  <c r="AD5291" i="1" s="1"/>
  <c r="AC5292" i="1"/>
  <c r="AC5291" i="1" s="1"/>
  <c r="AC5290" i="1" s="1"/>
  <c r="AB5292" i="1"/>
  <c r="AB5291" i="1" s="1"/>
  <c r="AB5290" i="1" s="1"/>
  <c r="AA5292" i="1"/>
  <c r="AA5291" i="1" s="1"/>
  <c r="AA5290" i="1" s="1"/>
  <c r="AA5285" i="1" s="1"/>
  <c r="AA5284" i="1" s="1"/>
  <c r="AA5283" i="1" s="1"/>
  <c r="AA5282" i="1" s="1"/>
  <c r="Z5292" i="1"/>
  <c r="Y5292" i="1"/>
  <c r="Y5291" i="1" s="1"/>
  <c r="Y5290" i="1" s="1"/>
  <c r="Y5285" i="1" s="1"/>
  <c r="Y5284" i="1" s="1"/>
  <c r="Y5283" i="1" s="1"/>
  <c r="Y5282" i="1" s="1"/>
  <c r="X5292" i="1"/>
  <c r="X5291" i="1" s="1"/>
  <c r="X5290" i="1" s="1"/>
  <c r="X5285" i="1" s="1"/>
  <c r="X5284" i="1" s="1"/>
  <c r="X5283" i="1" s="1"/>
  <c r="X5282" i="1" s="1"/>
  <c r="W5292" i="1"/>
  <c r="W5291" i="1" s="1"/>
  <c r="W5290" i="1" s="1"/>
  <c r="W5285" i="1" s="1"/>
  <c r="W5284" i="1" s="1"/>
  <c r="W5283" i="1" s="1"/>
  <c r="W5282" i="1" s="1"/>
  <c r="T5292" i="1"/>
  <c r="S5292" i="1"/>
  <c r="S5291" i="1" s="1"/>
  <c r="S5290" i="1" s="1"/>
  <c r="S5285" i="1" s="1"/>
  <c r="S5284" i="1" s="1"/>
  <c r="S5283" i="1" s="1"/>
  <c r="S5282" i="1" s="1"/>
  <c r="R5292" i="1"/>
  <c r="R5291" i="1" s="1"/>
  <c r="R5290" i="1" s="1"/>
  <c r="Q5292" i="1"/>
  <c r="Q5291" i="1" s="1"/>
  <c r="Q5290" i="1" s="1"/>
  <c r="P5292" i="1"/>
  <c r="P5291" i="1" s="1"/>
  <c r="P5290" i="1" s="1"/>
  <c r="O5292" i="1"/>
  <c r="O5291" i="1" s="1"/>
  <c r="O5290" i="1" s="1"/>
  <c r="N5292" i="1"/>
  <c r="N5291" i="1" s="1"/>
  <c r="N5290" i="1" s="1"/>
  <c r="N5285" i="1" s="1"/>
  <c r="N5284" i="1" s="1"/>
  <c r="N5283" i="1" s="1"/>
  <c r="N5282" i="1" s="1"/>
  <c r="M5292" i="1"/>
  <c r="L5292" i="1"/>
  <c r="L5291" i="1" s="1"/>
  <c r="L5290" i="1" s="1"/>
  <c r="L5285" i="1" s="1"/>
  <c r="L5284" i="1" s="1"/>
  <c r="L5283" i="1" s="1"/>
  <c r="L5282" i="1" s="1"/>
  <c r="K5292" i="1"/>
  <c r="K5291" i="1" s="1"/>
  <c r="K5290" i="1" s="1"/>
  <c r="K5285" i="1" s="1"/>
  <c r="K5284" i="1" s="1"/>
  <c r="K5283" i="1" s="1"/>
  <c r="K5282" i="1" s="1"/>
  <c r="J5292" i="1"/>
  <c r="J5291" i="1" s="1"/>
  <c r="J5290" i="1" s="1"/>
  <c r="J5285" i="1" s="1"/>
  <c r="J5284" i="1" s="1"/>
  <c r="J5283" i="1" s="1"/>
  <c r="J5282" i="1" s="1"/>
  <c r="I5292" i="1"/>
  <c r="I5291" i="1" s="1"/>
  <c r="I5290" i="1" s="1"/>
  <c r="E5292" i="1"/>
  <c r="AI5291" i="1"/>
  <c r="AI5290" i="1" s="1"/>
  <c r="AG5291" i="1"/>
  <c r="AG5290" i="1" s="1"/>
  <c r="Z5291" i="1"/>
  <c r="Z5290" i="1" s="1"/>
  <c r="Z5285" i="1" s="1"/>
  <c r="Z5284" i="1" s="1"/>
  <c r="Z5283" i="1" s="1"/>
  <c r="Z5282" i="1" s="1"/>
  <c r="T5291" i="1"/>
  <c r="T5290" i="1" s="1"/>
  <c r="T5285" i="1" s="1"/>
  <c r="T5284" i="1" s="1"/>
  <c r="T5283" i="1" s="1"/>
  <c r="T5282" i="1" s="1"/>
  <c r="M5291" i="1"/>
  <c r="M5290" i="1" s="1"/>
  <c r="M5285" i="1" s="1"/>
  <c r="M5284" i="1" s="1"/>
  <c r="M5283" i="1" s="1"/>
  <c r="M5282" i="1" s="1"/>
  <c r="E5291" i="1"/>
  <c r="E5290" i="1"/>
  <c r="AL5289" i="1"/>
  <c r="AE5289" i="1"/>
  <c r="V5289" i="1"/>
  <c r="E5289" i="1"/>
  <c r="AK5288" i="1"/>
  <c r="AK5287" i="1" s="1"/>
  <c r="AK5286" i="1" s="1"/>
  <c r="AJ5288" i="1"/>
  <c r="AJ5287" i="1" s="1"/>
  <c r="AJ5286" i="1" s="1"/>
  <c r="AI5288" i="1"/>
  <c r="AH5288" i="1"/>
  <c r="AG5288" i="1"/>
  <c r="AG5287" i="1" s="1"/>
  <c r="AG5286" i="1" s="1"/>
  <c r="AF5288" i="1"/>
  <c r="AF5287" i="1" s="1"/>
  <c r="AD5288" i="1"/>
  <c r="AC5288" i="1"/>
  <c r="AC5287" i="1" s="1"/>
  <c r="AC5286" i="1" s="1"/>
  <c r="AB5288" i="1"/>
  <c r="AB5287" i="1" s="1"/>
  <c r="AB5286" i="1" s="1"/>
  <c r="R5288" i="1"/>
  <c r="Q5288" i="1"/>
  <c r="Q5287" i="1" s="1"/>
  <c r="Q5286" i="1" s="1"/>
  <c r="P5288" i="1"/>
  <c r="P5287" i="1" s="1"/>
  <c r="P5286" i="1" s="1"/>
  <c r="O5288" i="1"/>
  <c r="O5287" i="1" s="1"/>
  <c r="O5286" i="1" s="1"/>
  <c r="E5288" i="1"/>
  <c r="AI5287" i="1"/>
  <c r="AI5286" i="1" s="1"/>
  <c r="E5287" i="1"/>
  <c r="E5286" i="1"/>
  <c r="E5285" i="1"/>
  <c r="E5284" i="1"/>
  <c r="E5283" i="1"/>
  <c r="E5282" i="1"/>
  <c r="E5281" i="1"/>
  <c r="AL5280" i="1"/>
  <c r="AE5280" i="1"/>
  <c r="V5280" i="1"/>
  <c r="AM5280" i="1" s="1"/>
  <c r="E5280" i="1"/>
  <c r="AK5279" i="1"/>
  <c r="AJ5279" i="1"/>
  <c r="AJ5278" i="1" s="1"/>
  <c r="AJ5277" i="1" s="1"/>
  <c r="AJ5276" i="1" s="1"/>
  <c r="AJ5275" i="1" s="1"/>
  <c r="AJ5274" i="1" s="1"/>
  <c r="AI5279" i="1"/>
  <c r="AI5278" i="1" s="1"/>
  <c r="AI5277" i="1" s="1"/>
  <c r="AI5276" i="1" s="1"/>
  <c r="AI5275" i="1" s="1"/>
  <c r="AI5274" i="1" s="1"/>
  <c r="AH5279" i="1"/>
  <c r="AH5278" i="1" s="1"/>
  <c r="AG5279" i="1"/>
  <c r="AG5278" i="1" s="1"/>
  <c r="AG5277" i="1" s="1"/>
  <c r="AG5276" i="1" s="1"/>
  <c r="AG5275" i="1" s="1"/>
  <c r="AG5274" i="1" s="1"/>
  <c r="AF5279" i="1"/>
  <c r="AF5278" i="1" s="1"/>
  <c r="AD5279" i="1"/>
  <c r="AD5278" i="1" s="1"/>
  <c r="AC5279" i="1"/>
  <c r="AB5279" i="1"/>
  <c r="AB5278" i="1" s="1"/>
  <c r="AB5277" i="1" s="1"/>
  <c r="AB5276" i="1" s="1"/>
  <c r="AA5279" i="1"/>
  <c r="AA5278" i="1" s="1"/>
  <c r="AA5277" i="1" s="1"/>
  <c r="AA5276" i="1" s="1"/>
  <c r="AA5275" i="1" s="1"/>
  <c r="AA5274" i="1" s="1"/>
  <c r="Z5279" i="1"/>
  <c r="Z5278" i="1" s="1"/>
  <c r="Z5277" i="1" s="1"/>
  <c r="Z5276" i="1" s="1"/>
  <c r="Z5275" i="1" s="1"/>
  <c r="Z5274" i="1" s="1"/>
  <c r="Y5279" i="1"/>
  <c r="Y5278" i="1" s="1"/>
  <c r="Y5277" i="1" s="1"/>
  <c r="Y5276" i="1" s="1"/>
  <c r="Y5275" i="1" s="1"/>
  <c r="Y5274" i="1" s="1"/>
  <c r="X5279" i="1"/>
  <c r="X5278" i="1" s="1"/>
  <c r="X5277" i="1" s="1"/>
  <c r="X5276" i="1" s="1"/>
  <c r="X5275" i="1" s="1"/>
  <c r="X5274" i="1" s="1"/>
  <c r="W5279" i="1"/>
  <c r="W5278" i="1" s="1"/>
  <c r="W5277" i="1" s="1"/>
  <c r="W5276" i="1" s="1"/>
  <c r="W5275" i="1" s="1"/>
  <c r="W5274" i="1" s="1"/>
  <c r="T5279" i="1"/>
  <c r="T5278" i="1" s="1"/>
  <c r="T5277" i="1" s="1"/>
  <c r="T5276" i="1" s="1"/>
  <c r="T5275" i="1" s="1"/>
  <c r="T5274" i="1" s="1"/>
  <c r="S5279" i="1"/>
  <c r="S5278" i="1" s="1"/>
  <c r="S5277" i="1" s="1"/>
  <c r="S5276" i="1" s="1"/>
  <c r="S5275" i="1" s="1"/>
  <c r="S5274" i="1" s="1"/>
  <c r="R5279" i="1"/>
  <c r="R5278" i="1" s="1"/>
  <c r="R5277" i="1" s="1"/>
  <c r="R5276" i="1" s="1"/>
  <c r="R5275" i="1" s="1"/>
  <c r="R5274" i="1" s="1"/>
  <c r="Q5279" i="1"/>
  <c r="Q5278" i="1" s="1"/>
  <c r="Q5277" i="1" s="1"/>
  <c r="Q5276" i="1" s="1"/>
  <c r="Q5275" i="1" s="1"/>
  <c r="Q5274" i="1" s="1"/>
  <c r="P5279" i="1"/>
  <c r="P5278" i="1" s="1"/>
  <c r="P5277" i="1" s="1"/>
  <c r="P5276" i="1" s="1"/>
  <c r="P5275" i="1" s="1"/>
  <c r="P5274" i="1" s="1"/>
  <c r="O5279" i="1"/>
  <c r="O5278" i="1" s="1"/>
  <c r="O5277" i="1" s="1"/>
  <c r="O5276" i="1" s="1"/>
  <c r="O5275" i="1" s="1"/>
  <c r="O5274" i="1" s="1"/>
  <c r="N5279" i="1"/>
  <c r="N5278" i="1" s="1"/>
  <c r="N5277" i="1" s="1"/>
  <c r="N5276" i="1" s="1"/>
  <c r="N5275" i="1" s="1"/>
  <c r="N5274" i="1" s="1"/>
  <c r="M5279" i="1"/>
  <c r="M5278" i="1" s="1"/>
  <c r="M5277" i="1" s="1"/>
  <c r="M5276" i="1" s="1"/>
  <c r="M5275" i="1" s="1"/>
  <c r="M5274" i="1" s="1"/>
  <c r="L5279" i="1"/>
  <c r="L5278" i="1" s="1"/>
  <c r="L5277" i="1" s="1"/>
  <c r="L5276" i="1" s="1"/>
  <c r="L5275" i="1" s="1"/>
  <c r="L5274" i="1" s="1"/>
  <c r="K5279" i="1"/>
  <c r="K5278" i="1" s="1"/>
  <c r="K5277" i="1" s="1"/>
  <c r="K5276" i="1" s="1"/>
  <c r="J5279" i="1"/>
  <c r="J5278" i="1" s="1"/>
  <c r="J5277" i="1" s="1"/>
  <c r="J5276" i="1" s="1"/>
  <c r="J5275" i="1" s="1"/>
  <c r="J5274" i="1" s="1"/>
  <c r="I5279" i="1"/>
  <c r="I5278" i="1" s="1"/>
  <c r="I5277" i="1" s="1"/>
  <c r="I5276" i="1" s="1"/>
  <c r="E5279" i="1"/>
  <c r="AK5278" i="1"/>
  <c r="AK5277" i="1" s="1"/>
  <c r="AK5276" i="1" s="1"/>
  <c r="AK5275" i="1" s="1"/>
  <c r="AK5274" i="1" s="1"/>
  <c r="E5278" i="1"/>
  <c r="AH5277" i="1"/>
  <c r="AH5276" i="1" s="1"/>
  <c r="AH5275" i="1" s="1"/>
  <c r="AH5274" i="1" s="1"/>
  <c r="E5277" i="1"/>
  <c r="E5276" i="1"/>
  <c r="AB5275" i="1"/>
  <c r="AB5274" i="1" s="1"/>
  <c r="K5275" i="1"/>
  <c r="K5274" i="1" s="1"/>
  <c r="E5275" i="1"/>
  <c r="E5274" i="1"/>
  <c r="AL5273" i="1"/>
  <c r="AE5273" i="1"/>
  <c r="K5273" i="1"/>
  <c r="J5273" i="1"/>
  <c r="J5272" i="1" s="1"/>
  <c r="J5271" i="1" s="1"/>
  <c r="J5270" i="1" s="1"/>
  <c r="J5269" i="1" s="1"/>
  <c r="J5268" i="1" s="1"/>
  <c r="J5267" i="1" s="1"/>
  <c r="I5273" i="1"/>
  <c r="E5273" i="1"/>
  <c r="AK5272" i="1"/>
  <c r="AK5271" i="1" s="1"/>
  <c r="AK5270" i="1" s="1"/>
  <c r="AK5269" i="1" s="1"/>
  <c r="AK5268" i="1" s="1"/>
  <c r="AK5267" i="1" s="1"/>
  <c r="AJ5272" i="1"/>
  <c r="AI5272" i="1"/>
  <c r="AI5271" i="1" s="1"/>
  <c r="AI5270" i="1" s="1"/>
  <c r="AI5269" i="1" s="1"/>
  <c r="AI5268" i="1" s="1"/>
  <c r="AI5267" i="1" s="1"/>
  <c r="AH5272" i="1"/>
  <c r="AH5271" i="1" s="1"/>
  <c r="AH5270" i="1" s="1"/>
  <c r="AH5269" i="1" s="1"/>
  <c r="AH5268" i="1" s="1"/>
  <c r="AH5267" i="1" s="1"/>
  <c r="AG5272" i="1"/>
  <c r="AG5271" i="1" s="1"/>
  <c r="AG5270" i="1" s="1"/>
  <c r="AG5269" i="1" s="1"/>
  <c r="AG5268" i="1" s="1"/>
  <c r="AG5267" i="1" s="1"/>
  <c r="AF5272" i="1"/>
  <c r="AF5271" i="1" s="1"/>
  <c r="AF5270" i="1" s="1"/>
  <c r="AD5272" i="1"/>
  <c r="AC5272" i="1"/>
  <c r="AC5271" i="1" s="1"/>
  <c r="AC5270" i="1" s="1"/>
  <c r="AC5269" i="1" s="1"/>
  <c r="AC5268" i="1" s="1"/>
  <c r="AC5267" i="1" s="1"/>
  <c r="AB5272" i="1"/>
  <c r="AA5272" i="1"/>
  <c r="AA5271" i="1" s="1"/>
  <c r="AA5270" i="1" s="1"/>
  <c r="AA5269" i="1" s="1"/>
  <c r="AA5268" i="1" s="1"/>
  <c r="AA5267" i="1" s="1"/>
  <c r="Z5272" i="1"/>
  <c r="Z5271" i="1" s="1"/>
  <c r="Z5270" i="1" s="1"/>
  <c r="Z5269" i="1" s="1"/>
  <c r="Z5268" i="1" s="1"/>
  <c r="Z5267" i="1" s="1"/>
  <c r="Y5272" i="1"/>
  <c r="Y5271" i="1" s="1"/>
  <c r="Y5270" i="1" s="1"/>
  <c r="Y5269" i="1" s="1"/>
  <c r="Y5268" i="1" s="1"/>
  <c r="Y5267" i="1" s="1"/>
  <c r="X5272" i="1"/>
  <c r="W5272" i="1"/>
  <c r="T5272" i="1"/>
  <c r="T5271" i="1" s="1"/>
  <c r="T5270" i="1" s="1"/>
  <c r="T5269" i="1" s="1"/>
  <c r="T5268" i="1" s="1"/>
  <c r="T5267" i="1" s="1"/>
  <c r="S5272" i="1"/>
  <c r="S5271" i="1" s="1"/>
  <c r="S5270" i="1" s="1"/>
  <c r="S5269" i="1" s="1"/>
  <c r="S5268" i="1" s="1"/>
  <c r="S5267" i="1" s="1"/>
  <c r="R5272" i="1"/>
  <c r="R5271" i="1" s="1"/>
  <c r="R5270" i="1" s="1"/>
  <c r="R5269" i="1" s="1"/>
  <c r="R5268" i="1" s="1"/>
  <c r="R5267" i="1" s="1"/>
  <c r="Q5272" i="1"/>
  <c r="Q5271" i="1" s="1"/>
  <c r="Q5270" i="1" s="1"/>
  <c r="Q5269" i="1" s="1"/>
  <c r="Q5268" i="1" s="1"/>
  <c r="Q5267" i="1" s="1"/>
  <c r="P5272" i="1"/>
  <c r="P5271" i="1" s="1"/>
  <c r="P5270" i="1" s="1"/>
  <c r="P5269" i="1" s="1"/>
  <c r="P5268" i="1" s="1"/>
  <c r="P5267" i="1" s="1"/>
  <c r="O5272" i="1"/>
  <c r="O5271" i="1" s="1"/>
  <c r="O5270" i="1" s="1"/>
  <c r="O5269" i="1" s="1"/>
  <c r="O5268" i="1" s="1"/>
  <c r="O5267" i="1" s="1"/>
  <c r="N5272" i="1"/>
  <c r="N5271" i="1" s="1"/>
  <c r="N5270" i="1" s="1"/>
  <c r="N5269" i="1" s="1"/>
  <c r="N5268" i="1" s="1"/>
  <c r="N5267" i="1" s="1"/>
  <c r="M5272" i="1"/>
  <c r="M5271" i="1" s="1"/>
  <c r="M5270" i="1" s="1"/>
  <c r="M5269" i="1" s="1"/>
  <c r="L5272" i="1"/>
  <c r="L5271" i="1" s="1"/>
  <c r="L5270" i="1" s="1"/>
  <c r="L5269" i="1" s="1"/>
  <c r="L5268" i="1" s="1"/>
  <c r="L5267" i="1" s="1"/>
  <c r="K5272" i="1"/>
  <c r="K5271" i="1" s="1"/>
  <c r="K5270" i="1" s="1"/>
  <c r="K5269" i="1" s="1"/>
  <c r="K5268" i="1" s="1"/>
  <c r="K5267" i="1" s="1"/>
  <c r="E5272" i="1"/>
  <c r="AJ5271" i="1"/>
  <c r="AJ5270" i="1" s="1"/>
  <c r="AJ5269" i="1" s="1"/>
  <c r="AJ5268" i="1" s="1"/>
  <c r="AJ5267" i="1" s="1"/>
  <c r="AB5271" i="1"/>
  <c r="AB5270" i="1" s="1"/>
  <c r="AB5269" i="1" s="1"/>
  <c r="AB5268" i="1" s="1"/>
  <c r="AB5267" i="1" s="1"/>
  <c r="X5271" i="1"/>
  <c r="X5270" i="1" s="1"/>
  <c r="X5269" i="1" s="1"/>
  <c r="X5268" i="1" s="1"/>
  <c r="X5267" i="1" s="1"/>
  <c r="W5271" i="1"/>
  <c r="W5270" i="1" s="1"/>
  <c r="W5269" i="1" s="1"/>
  <c r="W5268" i="1" s="1"/>
  <c r="W5267" i="1" s="1"/>
  <c r="E5271" i="1"/>
  <c r="E5270" i="1"/>
  <c r="E5269" i="1"/>
  <c r="M5268" i="1"/>
  <c r="M5267" i="1" s="1"/>
  <c r="E5268" i="1"/>
  <c r="E5267" i="1"/>
  <c r="AL5266" i="1"/>
  <c r="AE5266" i="1"/>
  <c r="V5266" i="1"/>
  <c r="E5266" i="1"/>
  <c r="AK5265" i="1"/>
  <c r="AK5264" i="1" s="1"/>
  <c r="AK5263" i="1" s="1"/>
  <c r="AK5262" i="1" s="1"/>
  <c r="AK5261" i="1" s="1"/>
  <c r="AK5260" i="1" s="1"/>
  <c r="AK5259" i="1" s="1"/>
  <c r="AJ5265" i="1"/>
  <c r="AJ5264" i="1" s="1"/>
  <c r="AJ5263" i="1" s="1"/>
  <c r="AJ5262" i="1" s="1"/>
  <c r="AJ5261" i="1" s="1"/>
  <c r="AJ5260" i="1" s="1"/>
  <c r="AJ5259" i="1" s="1"/>
  <c r="AI5265" i="1"/>
  <c r="AI5264" i="1" s="1"/>
  <c r="AI5263" i="1" s="1"/>
  <c r="AI5262" i="1" s="1"/>
  <c r="AI5261" i="1" s="1"/>
  <c r="AI5260" i="1" s="1"/>
  <c r="AH5265" i="1"/>
  <c r="AG5265" i="1"/>
  <c r="AG5264" i="1" s="1"/>
  <c r="AG5263" i="1" s="1"/>
  <c r="AG5262" i="1" s="1"/>
  <c r="AG5261" i="1" s="1"/>
  <c r="AG5260" i="1" s="1"/>
  <c r="AG5259" i="1" s="1"/>
  <c r="AF5265" i="1"/>
  <c r="AF5264" i="1" s="1"/>
  <c r="AD5265" i="1"/>
  <c r="AD5264" i="1" s="1"/>
  <c r="AD5263" i="1" s="1"/>
  <c r="AD5262" i="1" s="1"/>
  <c r="AC5265" i="1"/>
  <c r="AB5265" i="1"/>
  <c r="AA5265" i="1"/>
  <c r="Z5265" i="1"/>
  <c r="Z5264" i="1" s="1"/>
  <c r="Z5263" i="1" s="1"/>
  <c r="Z5262" i="1" s="1"/>
  <c r="Z5261" i="1" s="1"/>
  <c r="Z5260" i="1" s="1"/>
  <c r="Z5259" i="1" s="1"/>
  <c r="Y5265" i="1"/>
  <c r="Y5264" i="1" s="1"/>
  <c r="Y5263" i="1" s="1"/>
  <c r="Y5262" i="1" s="1"/>
  <c r="Y5261" i="1" s="1"/>
  <c r="Y5260" i="1" s="1"/>
  <c r="Y5259" i="1" s="1"/>
  <c r="X5265" i="1"/>
  <c r="X5264" i="1" s="1"/>
  <c r="X5263" i="1" s="1"/>
  <c r="X5262" i="1" s="1"/>
  <c r="X5261" i="1" s="1"/>
  <c r="X5260" i="1" s="1"/>
  <c r="X5259" i="1" s="1"/>
  <c r="W5265" i="1"/>
  <c r="W5264" i="1" s="1"/>
  <c r="W5263" i="1" s="1"/>
  <c r="W5262" i="1" s="1"/>
  <c r="W5261" i="1" s="1"/>
  <c r="W5260" i="1" s="1"/>
  <c r="W5259" i="1" s="1"/>
  <c r="T5265" i="1"/>
  <c r="T5264" i="1" s="1"/>
  <c r="T5263" i="1" s="1"/>
  <c r="T5262" i="1" s="1"/>
  <c r="T5261" i="1" s="1"/>
  <c r="T5260" i="1" s="1"/>
  <c r="T5259" i="1" s="1"/>
  <c r="S5265" i="1"/>
  <c r="S5264" i="1" s="1"/>
  <c r="S5263" i="1" s="1"/>
  <c r="S5262" i="1" s="1"/>
  <c r="S5261" i="1" s="1"/>
  <c r="S5260" i="1" s="1"/>
  <c r="S5259" i="1" s="1"/>
  <c r="R5265" i="1"/>
  <c r="R5264" i="1" s="1"/>
  <c r="R5263" i="1" s="1"/>
  <c r="R5262" i="1" s="1"/>
  <c r="R5261" i="1" s="1"/>
  <c r="R5260" i="1" s="1"/>
  <c r="R5259" i="1" s="1"/>
  <c r="Q5265" i="1"/>
  <c r="Q5264" i="1" s="1"/>
  <c r="Q5263" i="1" s="1"/>
  <c r="Q5262" i="1" s="1"/>
  <c r="Q5261" i="1" s="1"/>
  <c r="Q5260" i="1" s="1"/>
  <c r="Q5259" i="1" s="1"/>
  <c r="P5265" i="1"/>
  <c r="P5264" i="1" s="1"/>
  <c r="P5263" i="1" s="1"/>
  <c r="P5262" i="1" s="1"/>
  <c r="P5261" i="1" s="1"/>
  <c r="P5260" i="1" s="1"/>
  <c r="P5259" i="1" s="1"/>
  <c r="O5265" i="1"/>
  <c r="O5264" i="1" s="1"/>
  <c r="O5263" i="1" s="1"/>
  <c r="O5262" i="1" s="1"/>
  <c r="O5261" i="1" s="1"/>
  <c r="O5260" i="1" s="1"/>
  <c r="O5259" i="1" s="1"/>
  <c r="N5265" i="1"/>
  <c r="N5264" i="1" s="1"/>
  <c r="N5263" i="1" s="1"/>
  <c r="N5262" i="1" s="1"/>
  <c r="N5261" i="1" s="1"/>
  <c r="N5260" i="1" s="1"/>
  <c r="N5259" i="1" s="1"/>
  <c r="M5265" i="1"/>
  <c r="M5264" i="1" s="1"/>
  <c r="M5263" i="1" s="1"/>
  <c r="M5262" i="1" s="1"/>
  <c r="M5261" i="1" s="1"/>
  <c r="M5260" i="1" s="1"/>
  <c r="M5259" i="1" s="1"/>
  <c r="L5265" i="1"/>
  <c r="L5264" i="1" s="1"/>
  <c r="L5263" i="1" s="1"/>
  <c r="L5262" i="1" s="1"/>
  <c r="L5261" i="1" s="1"/>
  <c r="L5260" i="1" s="1"/>
  <c r="L5259" i="1" s="1"/>
  <c r="K5265" i="1"/>
  <c r="K5264" i="1" s="1"/>
  <c r="K5263" i="1" s="1"/>
  <c r="K5262" i="1" s="1"/>
  <c r="K5261" i="1" s="1"/>
  <c r="K5260" i="1" s="1"/>
  <c r="K5259" i="1" s="1"/>
  <c r="J5265" i="1"/>
  <c r="J5264" i="1" s="1"/>
  <c r="J5263" i="1" s="1"/>
  <c r="J5262" i="1" s="1"/>
  <c r="J5261" i="1" s="1"/>
  <c r="J5260" i="1" s="1"/>
  <c r="J5259" i="1" s="1"/>
  <c r="I5265" i="1"/>
  <c r="I5264" i="1" s="1"/>
  <c r="I5263" i="1" s="1"/>
  <c r="E5265" i="1"/>
  <c r="AH5264" i="1"/>
  <c r="AH5263" i="1" s="1"/>
  <c r="AH5262" i="1" s="1"/>
  <c r="AH5261" i="1" s="1"/>
  <c r="AH5260" i="1" s="1"/>
  <c r="AH5259" i="1" s="1"/>
  <c r="AB5264" i="1"/>
  <c r="AB5263" i="1" s="1"/>
  <c r="AB5262" i="1" s="1"/>
  <c r="AB5261" i="1" s="1"/>
  <c r="AB5260" i="1" s="1"/>
  <c r="AB5259" i="1" s="1"/>
  <c r="AA5264" i="1"/>
  <c r="AA5263" i="1" s="1"/>
  <c r="AA5262" i="1" s="1"/>
  <c r="AA5261" i="1" s="1"/>
  <c r="AA5260" i="1" s="1"/>
  <c r="AA5259" i="1" s="1"/>
  <c r="E5264" i="1"/>
  <c r="E5263" i="1"/>
  <c r="E5262" i="1"/>
  <c r="E5261" i="1"/>
  <c r="E5260" i="1"/>
  <c r="AI5259" i="1"/>
  <c r="E5259" i="1"/>
  <c r="AL5258" i="1"/>
  <c r="AE5258" i="1"/>
  <c r="V5258" i="1"/>
  <c r="E5258" i="1"/>
  <c r="AK5257" i="1"/>
  <c r="AK5256" i="1" s="1"/>
  <c r="AK5255" i="1" s="1"/>
  <c r="AK5254" i="1" s="1"/>
  <c r="AK5253" i="1" s="1"/>
  <c r="AK5252" i="1" s="1"/>
  <c r="AJ5257" i="1"/>
  <c r="AJ5256" i="1" s="1"/>
  <c r="AJ5255" i="1" s="1"/>
  <c r="AJ5254" i="1" s="1"/>
  <c r="AJ5253" i="1" s="1"/>
  <c r="AJ5252" i="1" s="1"/>
  <c r="AI5257" i="1"/>
  <c r="AI5256" i="1" s="1"/>
  <c r="AI5255" i="1" s="1"/>
  <c r="AI5254" i="1" s="1"/>
  <c r="AI5253" i="1" s="1"/>
  <c r="AI5252" i="1" s="1"/>
  <c r="AH5257" i="1"/>
  <c r="AG5257" i="1"/>
  <c r="AG5256" i="1" s="1"/>
  <c r="AG5255" i="1" s="1"/>
  <c r="AG5254" i="1" s="1"/>
  <c r="AG5253" i="1" s="1"/>
  <c r="AG5252" i="1" s="1"/>
  <c r="AF5257" i="1"/>
  <c r="AF5256" i="1" s="1"/>
  <c r="AD5257" i="1"/>
  <c r="AC5257" i="1"/>
  <c r="AC5256" i="1" s="1"/>
  <c r="AC5255" i="1" s="1"/>
  <c r="AC5254" i="1" s="1"/>
  <c r="AC5253" i="1" s="1"/>
  <c r="AC5252" i="1" s="1"/>
  <c r="AB5257" i="1"/>
  <c r="AB5256" i="1" s="1"/>
  <c r="AB5255" i="1" s="1"/>
  <c r="AB5254" i="1" s="1"/>
  <c r="AB5253" i="1" s="1"/>
  <c r="AB5252" i="1" s="1"/>
  <c r="AA5257" i="1"/>
  <c r="AA5256" i="1" s="1"/>
  <c r="AA5255" i="1" s="1"/>
  <c r="AA5254" i="1" s="1"/>
  <c r="AA5253" i="1" s="1"/>
  <c r="AA5252" i="1" s="1"/>
  <c r="Z5257" i="1"/>
  <c r="Z5256" i="1" s="1"/>
  <c r="Z5255" i="1" s="1"/>
  <c r="Z5254" i="1" s="1"/>
  <c r="Z5253" i="1" s="1"/>
  <c r="Z5252" i="1" s="1"/>
  <c r="Y5257" i="1"/>
  <c r="Y5256" i="1" s="1"/>
  <c r="Y5255" i="1" s="1"/>
  <c r="Y5254" i="1" s="1"/>
  <c r="Y5253" i="1" s="1"/>
  <c r="Y5252" i="1" s="1"/>
  <c r="X5257" i="1"/>
  <c r="X5256" i="1" s="1"/>
  <c r="X5255" i="1" s="1"/>
  <c r="X5254" i="1" s="1"/>
  <c r="X5253" i="1" s="1"/>
  <c r="X5252" i="1" s="1"/>
  <c r="W5257" i="1"/>
  <c r="W5256" i="1" s="1"/>
  <c r="W5255" i="1" s="1"/>
  <c r="W5254" i="1" s="1"/>
  <c r="W5253" i="1" s="1"/>
  <c r="W5252" i="1" s="1"/>
  <c r="T5257" i="1"/>
  <c r="T5256" i="1" s="1"/>
  <c r="T5255" i="1" s="1"/>
  <c r="T5254" i="1" s="1"/>
  <c r="T5253" i="1" s="1"/>
  <c r="T5252" i="1" s="1"/>
  <c r="S5257" i="1"/>
  <c r="S5256" i="1" s="1"/>
  <c r="R5257" i="1"/>
  <c r="R5256" i="1" s="1"/>
  <c r="R5255" i="1" s="1"/>
  <c r="R5254" i="1" s="1"/>
  <c r="R5253" i="1" s="1"/>
  <c r="R5252" i="1" s="1"/>
  <c r="Q5257" i="1"/>
  <c r="Q5256" i="1" s="1"/>
  <c r="Q5255" i="1" s="1"/>
  <c r="Q5254" i="1" s="1"/>
  <c r="Q5253" i="1" s="1"/>
  <c r="Q5252" i="1" s="1"/>
  <c r="P5257" i="1"/>
  <c r="P5256" i="1" s="1"/>
  <c r="P5255" i="1" s="1"/>
  <c r="P5254" i="1" s="1"/>
  <c r="P5253" i="1" s="1"/>
  <c r="P5252" i="1" s="1"/>
  <c r="O5257" i="1"/>
  <c r="O5256" i="1" s="1"/>
  <c r="O5255" i="1" s="1"/>
  <c r="O5254" i="1" s="1"/>
  <c r="O5253" i="1" s="1"/>
  <c r="O5252" i="1" s="1"/>
  <c r="N5257" i="1"/>
  <c r="N5256" i="1" s="1"/>
  <c r="N5255" i="1" s="1"/>
  <c r="N5254" i="1" s="1"/>
  <c r="N5253" i="1" s="1"/>
  <c r="N5252" i="1" s="1"/>
  <c r="M5257" i="1"/>
  <c r="M5256" i="1" s="1"/>
  <c r="M5255" i="1" s="1"/>
  <c r="M5254" i="1" s="1"/>
  <c r="M5253" i="1" s="1"/>
  <c r="M5252" i="1" s="1"/>
  <c r="L5257" i="1"/>
  <c r="L5256" i="1" s="1"/>
  <c r="L5255" i="1" s="1"/>
  <c r="L5254" i="1" s="1"/>
  <c r="L5253" i="1" s="1"/>
  <c r="L5252" i="1" s="1"/>
  <c r="K5257" i="1"/>
  <c r="K5256" i="1" s="1"/>
  <c r="K5255" i="1" s="1"/>
  <c r="K5254" i="1" s="1"/>
  <c r="K5253" i="1" s="1"/>
  <c r="K5252" i="1" s="1"/>
  <c r="J5257" i="1"/>
  <c r="J5256" i="1" s="1"/>
  <c r="J5255" i="1" s="1"/>
  <c r="J5254" i="1" s="1"/>
  <c r="J5253" i="1" s="1"/>
  <c r="J5252" i="1" s="1"/>
  <c r="I5257" i="1"/>
  <c r="I5256" i="1" s="1"/>
  <c r="I5255" i="1" s="1"/>
  <c r="E5257" i="1"/>
  <c r="AD5256" i="1"/>
  <c r="E5256" i="1"/>
  <c r="S5255" i="1"/>
  <c r="S5254" i="1" s="1"/>
  <c r="S5253" i="1" s="1"/>
  <c r="S5252" i="1" s="1"/>
  <c r="E5255" i="1"/>
  <c r="E5254" i="1"/>
  <c r="E5253" i="1"/>
  <c r="E5252" i="1"/>
  <c r="AL5251" i="1"/>
  <c r="AE5251" i="1"/>
  <c r="V5251" i="1"/>
  <c r="E5251" i="1"/>
  <c r="AK5250" i="1"/>
  <c r="AK5249" i="1" s="1"/>
  <c r="AJ5250" i="1"/>
  <c r="AJ5249" i="1" s="1"/>
  <c r="AI5250" i="1"/>
  <c r="AI5249" i="1" s="1"/>
  <c r="AH5250" i="1"/>
  <c r="AH5249" i="1" s="1"/>
  <c r="AG5250" i="1"/>
  <c r="AG5249" i="1" s="1"/>
  <c r="AF5250" i="1"/>
  <c r="AD5250" i="1"/>
  <c r="AC5250" i="1"/>
  <c r="AC5249" i="1" s="1"/>
  <c r="AB5250" i="1"/>
  <c r="AB5249" i="1" s="1"/>
  <c r="AA5250" i="1"/>
  <c r="AA5249" i="1" s="1"/>
  <c r="Z5250" i="1"/>
  <c r="Z5249" i="1" s="1"/>
  <c r="Y5250" i="1"/>
  <c r="Y5249" i="1" s="1"/>
  <c r="X5250" i="1"/>
  <c r="X5249" i="1" s="1"/>
  <c r="W5250" i="1"/>
  <c r="W5249" i="1" s="1"/>
  <c r="T5250" i="1"/>
  <c r="T5249" i="1" s="1"/>
  <c r="S5250" i="1"/>
  <c r="S5249" i="1" s="1"/>
  <c r="R5250" i="1"/>
  <c r="R5249" i="1" s="1"/>
  <c r="Q5250" i="1"/>
  <c r="Q5249" i="1" s="1"/>
  <c r="P5250" i="1"/>
  <c r="O5250" i="1"/>
  <c r="O5249" i="1" s="1"/>
  <c r="N5250" i="1"/>
  <c r="N5249" i="1" s="1"/>
  <c r="M5250" i="1"/>
  <c r="M5249" i="1" s="1"/>
  <c r="L5250" i="1"/>
  <c r="L5249" i="1" s="1"/>
  <c r="K5250" i="1"/>
  <c r="K5249" i="1" s="1"/>
  <c r="J5250" i="1"/>
  <c r="J5249" i="1" s="1"/>
  <c r="I5250" i="1"/>
  <c r="I5249" i="1" s="1"/>
  <c r="E5250" i="1"/>
  <c r="AF5249" i="1"/>
  <c r="P5249" i="1"/>
  <c r="E5249" i="1"/>
  <c r="AL5248" i="1"/>
  <c r="AE5248" i="1"/>
  <c r="V5248" i="1"/>
  <c r="E5248" i="1"/>
  <c r="AK5247" i="1"/>
  <c r="AK5246" i="1" s="1"/>
  <c r="AJ5247" i="1"/>
  <c r="AJ5246" i="1" s="1"/>
  <c r="AI5247" i="1"/>
  <c r="AI5246" i="1" s="1"/>
  <c r="AH5247" i="1"/>
  <c r="AH5246" i="1" s="1"/>
  <c r="AG5247" i="1"/>
  <c r="AG5246" i="1" s="1"/>
  <c r="AF5247" i="1"/>
  <c r="AF5246" i="1" s="1"/>
  <c r="AD5247" i="1"/>
  <c r="AD5246" i="1" s="1"/>
  <c r="AE5246" i="1" s="1"/>
  <c r="AC5247" i="1"/>
  <c r="AC5246" i="1" s="1"/>
  <c r="AB5247" i="1"/>
  <c r="AB5246" i="1" s="1"/>
  <c r="AA5247" i="1"/>
  <c r="AA5246" i="1" s="1"/>
  <c r="Z5247" i="1"/>
  <c r="Z5246" i="1" s="1"/>
  <c r="Y5247" i="1"/>
  <c r="Y5246" i="1" s="1"/>
  <c r="X5247" i="1"/>
  <c r="X5246" i="1" s="1"/>
  <c r="W5247" i="1"/>
  <c r="W5246" i="1" s="1"/>
  <c r="T5247" i="1"/>
  <c r="T5246" i="1" s="1"/>
  <c r="S5247" i="1"/>
  <c r="R5247" i="1"/>
  <c r="R5246" i="1" s="1"/>
  <c r="Q5247" i="1"/>
  <c r="Q5246" i="1" s="1"/>
  <c r="P5247" i="1"/>
  <c r="P5246" i="1" s="1"/>
  <c r="O5247" i="1"/>
  <c r="O5246" i="1" s="1"/>
  <c r="N5247" i="1"/>
  <c r="N5246" i="1" s="1"/>
  <c r="M5247" i="1"/>
  <c r="M5246" i="1" s="1"/>
  <c r="L5247" i="1"/>
  <c r="L5246" i="1" s="1"/>
  <c r="K5247" i="1"/>
  <c r="J5247" i="1"/>
  <c r="J5246" i="1" s="1"/>
  <c r="I5247" i="1"/>
  <c r="I5246" i="1" s="1"/>
  <c r="E5247" i="1"/>
  <c r="S5246" i="1"/>
  <c r="K5246" i="1"/>
  <c r="E5246" i="1"/>
  <c r="AL5245" i="1"/>
  <c r="AE5245" i="1"/>
  <c r="V5245" i="1"/>
  <c r="E5245" i="1"/>
  <c r="AK5244" i="1"/>
  <c r="AK5243" i="1" s="1"/>
  <c r="AJ5244" i="1"/>
  <c r="AJ5243" i="1" s="1"/>
  <c r="AI5244" i="1"/>
  <c r="AI5243" i="1" s="1"/>
  <c r="AH5244" i="1"/>
  <c r="AG5244" i="1"/>
  <c r="AG5243" i="1" s="1"/>
  <c r="AF5244" i="1"/>
  <c r="AF5243" i="1" s="1"/>
  <c r="AD5244" i="1"/>
  <c r="AC5244" i="1"/>
  <c r="AB5244" i="1"/>
  <c r="AB5243" i="1" s="1"/>
  <c r="O5244" i="1"/>
  <c r="V5244" i="1" s="1"/>
  <c r="E5244" i="1"/>
  <c r="AC5243" i="1"/>
  <c r="E5243" i="1"/>
  <c r="AL5242" i="1"/>
  <c r="AE5242" i="1"/>
  <c r="V5242" i="1"/>
  <c r="E5242" i="1"/>
  <c r="AK5241" i="1"/>
  <c r="AK5240" i="1" s="1"/>
  <c r="AJ5241" i="1"/>
  <c r="AJ5240" i="1" s="1"/>
  <c r="AI5241" i="1"/>
  <c r="AI5240" i="1" s="1"/>
  <c r="AH5241" i="1"/>
  <c r="AG5241" i="1"/>
  <c r="AG5240" i="1" s="1"/>
  <c r="AF5241" i="1"/>
  <c r="AF5240" i="1" s="1"/>
  <c r="AD5241" i="1"/>
  <c r="AD5240" i="1" s="1"/>
  <c r="AC5241" i="1"/>
  <c r="AC5240" i="1" s="1"/>
  <c r="AB5241" i="1"/>
  <c r="AB5240" i="1" s="1"/>
  <c r="R5241" i="1"/>
  <c r="R5240" i="1" s="1"/>
  <c r="Q5241" i="1"/>
  <c r="Q5240" i="1" s="1"/>
  <c r="P5241" i="1"/>
  <c r="P5240" i="1" s="1"/>
  <c r="O5241" i="1"/>
  <c r="O5240" i="1" s="1"/>
  <c r="E5241" i="1"/>
  <c r="E5240" i="1"/>
  <c r="AL5239" i="1"/>
  <c r="AE5239" i="1"/>
  <c r="V5239" i="1"/>
  <c r="E5239" i="1"/>
  <c r="AL5238" i="1"/>
  <c r="AE5238" i="1"/>
  <c r="V5238" i="1"/>
  <c r="E5238" i="1"/>
  <c r="AK5237" i="1"/>
  <c r="AJ5237" i="1"/>
  <c r="AI5237" i="1"/>
  <c r="AH5237" i="1"/>
  <c r="AG5237" i="1"/>
  <c r="AF5237" i="1"/>
  <c r="AD5237" i="1"/>
  <c r="AC5237" i="1"/>
  <c r="AB5237" i="1"/>
  <c r="AA5237" i="1"/>
  <c r="Z5237" i="1"/>
  <c r="Y5237" i="1"/>
  <c r="X5237" i="1"/>
  <c r="W5237" i="1"/>
  <c r="U5237" i="1"/>
  <c r="T5237" i="1"/>
  <c r="T5236" i="1" s="1"/>
  <c r="S5237" i="1"/>
  <c r="S5236" i="1" s="1"/>
  <c r="R5237" i="1"/>
  <c r="R5236" i="1" s="1"/>
  <c r="Q5237" i="1"/>
  <c r="Q5236" i="1" s="1"/>
  <c r="P5237" i="1"/>
  <c r="O5237" i="1"/>
  <c r="O5236" i="1" s="1"/>
  <c r="N5237" i="1"/>
  <c r="N5236" i="1" s="1"/>
  <c r="M5237" i="1"/>
  <c r="M5236" i="1" s="1"/>
  <c r="L5237" i="1"/>
  <c r="L5236" i="1" s="1"/>
  <c r="K5237" i="1"/>
  <c r="K5236" i="1" s="1"/>
  <c r="J5237" i="1"/>
  <c r="J5236" i="1" s="1"/>
  <c r="I5237" i="1"/>
  <c r="E5237" i="1"/>
  <c r="AK5236" i="1"/>
  <c r="AJ5236" i="1"/>
  <c r="AI5236" i="1"/>
  <c r="AH5236" i="1"/>
  <c r="AG5236" i="1"/>
  <c r="AF5236" i="1"/>
  <c r="AD5236" i="1"/>
  <c r="AC5236" i="1"/>
  <c r="AB5236" i="1"/>
  <c r="AA5236" i="1"/>
  <c r="Z5236" i="1"/>
  <c r="Y5236" i="1"/>
  <c r="X5236" i="1"/>
  <c r="W5236" i="1"/>
  <c r="P5236" i="1"/>
  <c r="E5236" i="1"/>
  <c r="AL5235" i="1"/>
  <c r="AE5235" i="1"/>
  <c r="V5235" i="1"/>
  <c r="AM5235" i="1" s="1"/>
  <c r="E5235" i="1"/>
  <c r="AK5234" i="1"/>
  <c r="AK5233" i="1" s="1"/>
  <c r="AJ5234" i="1"/>
  <c r="AJ5233" i="1" s="1"/>
  <c r="AI5234" i="1"/>
  <c r="AI5233" i="1" s="1"/>
  <c r="AH5234" i="1"/>
  <c r="AH5233" i="1" s="1"/>
  <c r="AG5234" i="1"/>
  <c r="AG5233" i="1" s="1"/>
  <c r="AF5234" i="1"/>
  <c r="AF5233" i="1" s="1"/>
  <c r="AD5234" i="1"/>
  <c r="AD5233" i="1" s="1"/>
  <c r="AC5234" i="1"/>
  <c r="AB5234" i="1"/>
  <c r="AA5234" i="1"/>
  <c r="AA5233" i="1" s="1"/>
  <c r="Z5234" i="1"/>
  <c r="Z5233" i="1" s="1"/>
  <c r="Y5234" i="1"/>
  <c r="Y5233" i="1" s="1"/>
  <c r="X5234" i="1"/>
  <c r="W5234" i="1"/>
  <c r="W5233" i="1" s="1"/>
  <c r="T5234" i="1"/>
  <c r="T5233" i="1" s="1"/>
  <c r="S5234" i="1"/>
  <c r="S5233" i="1" s="1"/>
  <c r="R5234" i="1"/>
  <c r="R5233" i="1" s="1"/>
  <c r="Q5234" i="1"/>
  <c r="Q5233" i="1" s="1"/>
  <c r="P5234" i="1"/>
  <c r="P5233" i="1" s="1"/>
  <c r="O5234" i="1"/>
  <c r="O5233" i="1" s="1"/>
  <c r="N5234" i="1"/>
  <c r="N5233" i="1" s="1"/>
  <c r="M5234" i="1"/>
  <c r="M5233" i="1" s="1"/>
  <c r="L5234" i="1"/>
  <c r="L5233" i="1" s="1"/>
  <c r="K5234" i="1"/>
  <c r="K5233" i="1" s="1"/>
  <c r="J5234" i="1"/>
  <c r="J5233" i="1" s="1"/>
  <c r="I5234" i="1"/>
  <c r="I5233" i="1" s="1"/>
  <c r="E5234" i="1"/>
  <c r="AB5233" i="1"/>
  <c r="X5233" i="1"/>
  <c r="E5233" i="1"/>
  <c r="AL5232" i="1"/>
  <c r="AM5232" i="1" s="1"/>
  <c r="AE5232" i="1"/>
  <c r="V5232" i="1"/>
  <c r="E5232" i="1"/>
  <c r="AK5231" i="1"/>
  <c r="AK5230" i="1" s="1"/>
  <c r="AJ5231" i="1"/>
  <c r="AJ5230" i="1" s="1"/>
  <c r="AI5231" i="1"/>
  <c r="AI5230" i="1" s="1"/>
  <c r="AH5231" i="1"/>
  <c r="AH5230" i="1" s="1"/>
  <c r="AG5231" i="1"/>
  <c r="AG5230" i="1" s="1"/>
  <c r="AF5231" i="1"/>
  <c r="AD5231" i="1"/>
  <c r="AC5231" i="1"/>
  <c r="AC5230" i="1" s="1"/>
  <c r="AB5231" i="1"/>
  <c r="AB5230" i="1" s="1"/>
  <c r="AA5231" i="1"/>
  <c r="AA5230" i="1" s="1"/>
  <c r="Z5231" i="1"/>
  <c r="Z5230" i="1" s="1"/>
  <c r="Y5231" i="1"/>
  <c r="Y5230" i="1" s="1"/>
  <c r="X5231" i="1"/>
  <c r="X5230" i="1" s="1"/>
  <c r="W5231" i="1"/>
  <c r="W5230" i="1" s="1"/>
  <c r="T5231" i="1"/>
  <c r="T5230" i="1" s="1"/>
  <c r="S5231" i="1"/>
  <c r="S5230" i="1" s="1"/>
  <c r="R5231" i="1"/>
  <c r="R5230" i="1" s="1"/>
  <c r="Q5231" i="1"/>
  <c r="Q5230" i="1" s="1"/>
  <c r="P5231" i="1"/>
  <c r="O5231" i="1"/>
  <c r="O5230" i="1" s="1"/>
  <c r="N5231" i="1"/>
  <c r="N5230" i="1" s="1"/>
  <c r="M5231" i="1"/>
  <c r="M5230" i="1" s="1"/>
  <c r="L5231" i="1"/>
  <c r="L5230" i="1" s="1"/>
  <c r="K5231" i="1"/>
  <c r="K5230" i="1" s="1"/>
  <c r="J5231" i="1"/>
  <c r="J5230" i="1" s="1"/>
  <c r="I5231" i="1"/>
  <c r="I5230" i="1" s="1"/>
  <c r="E5231" i="1"/>
  <c r="P5230" i="1"/>
  <c r="E5230" i="1"/>
  <c r="AL5229" i="1"/>
  <c r="AE5229" i="1"/>
  <c r="V5229" i="1"/>
  <c r="K5229" i="1"/>
  <c r="J5229" i="1"/>
  <c r="J5228" i="1" s="1"/>
  <c r="J5227" i="1" s="1"/>
  <c r="I5229" i="1"/>
  <c r="E5229" i="1"/>
  <c r="AK5228" i="1"/>
  <c r="AK5227" i="1" s="1"/>
  <c r="AJ5228" i="1"/>
  <c r="AJ5227" i="1" s="1"/>
  <c r="AI5228" i="1"/>
  <c r="AH5228" i="1"/>
  <c r="AH5227" i="1" s="1"/>
  <c r="AG5228" i="1"/>
  <c r="AG5227" i="1" s="1"/>
  <c r="AF5228" i="1"/>
  <c r="AF5227" i="1" s="1"/>
  <c r="AD5228" i="1"/>
  <c r="AC5228" i="1"/>
  <c r="AC5227" i="1" s="1"/>
  <c r="AB5228" i="1"/>
  <c r="AB5227" i="1" s="1"/>
  <c r="AA5228" i="1"/>
  <c r="AA5227" i="1" s="1"/>
  <c r="Z5228" i="1"/>
  <c r="Z5227" i="1" s="1"/>
  <c r="Y5228" i="1"/>
  <c r="X5228" i="1"/>
  <c r="X5227" i="1" s="1"/>
  <c r="W5228" i="1"/>
  <c r="W5227" i="1" s="1"/>
  <c r="T5228" i="1"/>
  <c r="T5227" i="1" s="1"/>
  <c r="S5228" i="1"/>
  <c r="S5227" i="1" s="1"/>
  <c r="R5228" i="1"/>
  <c r="R5227" i="1" s="1"/>
  <c r="Q5228" i="1"/>
  <c r="Q5227" i="1" s="1"/>
  <c r="P5228" i="1"/>
  <c r="O5228" i="1"/>
  <c r="O5227" i="1" s="1"/>
  <c r="N5228" i="1"/>
  <c r="N5227" i="1" s="1"/>
  <c r="M5228" i="1"/>
  <c r="M5227" i="1" s="1"/>
  <c r="L5228" i="1"/>
  <c r="K5228" i="1"/>
  <c r="K5227" i="1" s="1"/>
  <c r="I5228" i="1"/>
  <c r="I5227" i="1" s="1"/>
  <c r="E5228" i="1"/>
  <c r="AI5227" i="1"/>
  <c r="Y5227" i="1"/>
  <c r="P5227" i="1"/>
  <c r="L5227" i="1"/>
  <c r="E5227" i="1"/>
  <c r="AL5226" i="1"/>
  <c r="AE5226" i="1"/>
  <c r="V5226" i="1"/>
  <c r="AM5226" i="1" s="1"/>
  <c r="E5226" i="1"/>
  <c r="AK5225" i="1"/>
  <c r="AK5224" i="1" s="1"/>
  <c r="AJ5225" i="1"/>
  <c r="AJ5224" i="1" s="1"/>
  <c r="AI5225" i="1"/>
  <c r="AI5224" i="1" s="1"/>
  <c r="AH5225" i="1"/>
  <c r="AG5225" i="1"/>
  <c r="AG5224" i="1" s="1"/>
  <c r="AF5225" i="1"/>
  <c r="AF5224" i="1" s="1"/>
  <c r="AD5225" i="1"/>
  <c r="AD5224" i="1" s="1"/>
  <c r="AC5225" i="1"/>
  <c r="AB5225" i="1"/>
  <c r="AB5224" i="1" s="1"/>
  <c r="AA5225" i="1"/>
  <c r="AA5224" i="1" s="1"/>
  <c r="Z5225" i="1"/>
  <c r="Z5224" i="1" s="1"/>
  <c r="Y5225" i="1"/>
  <c r="Y5224" i="1" s="1"/>
  <c r="X5225" i="1"/>
  <c r="X5224" i="1" s="1"/>
  <c r="W5225" i="1"/>
  <c r="W5224" i="1" s="1"/>
  <c r="T5225" i="1"/>
  <c r="T5224" i="1" s="1"/>
  <c r="S5225" i="1"/>
  <c r="R5225" i="1"/>
  <c r="R5224" i="1" s="1"/>
  <c r="Q5225" i="1"/>
  <c r="Q5224" i="1" s="1"/>
  <c r="P5225" i="1"/>
  <c r="P5224" i="1" s="1"/>
  <c r="O5225" i="1"/>
  <c r="N5225" i="1"/>
  <c r="N5224" i="1" s="1"/>
  <c r="M5225" i="1"/>
  <c r="M5224" i="1" s="1"/>
  <c r="L5225" i="1"/>
  <c r="L5224" i="1" s="1"/>
  <c r="K5225" i="1"/>
  <c r="K5224" i="1" s="1"/>
  <c r="J5225" i="1"/>
  <c r="J5224" i="1" s="1"/>
  <c r="I5225" i="1"/>
  <c r="E5225" i="1"/>
  <c r="AH5224" i="1"/>
  <c r="S5224" i="1"/>
  <c r="O5224" i="1"/>
  <c r="E5224" i="1"/>
  <c r="AL5223" i="1"/>
  <c r="AE5223" i="1"/>
  <c r="V5223" i="1"/>
  <c r="E5223" i="1"/>
  <c r="AK5222" i="1"/>
  <c r="AK5221" i="1" s="1"/>
  <c r="AJ5222" i="1"/>
  <c r="AJ5221" i="1" s="1"/>
  <c r="AI5222" i="1"/>
  <c r="AI5221" i="1" s="1"/>
  <c r="AH5222" i="1"/>
  <c r="AH5221" i="1" s="1"/>
  <c r="AG5222" i="1"/>
  <c r="AG5221" i="1" s="1"/>
  <c r="AF5222" i="1"/>
  <c r="AD5222" i="1"/>
  <c r="AC5222" i="1"/>
  <c r="AB5222" i="1"/>
  <c r="AB5221" i="1" s="1"/>
  <c r="AA5222" i="1"/>
  <c r="AA5221" i="1" s="1"/>
  <c r="Z5222" i="1"/>
  <c r="Z5221" i="1" s="1"/>
  <c r="Y5222" i="1"/>
  <c r="Y5221" i="1" s="1"/>
  <c r="X5222" i="1"/>
  <c r="X5221" i="1" s="1"/>
  <c r="W5222" i="1"/>
  <c r="W5221" i="1" s="1"/>
  <c r="T5222" i="1"/>
  <c r="S5222" i="1"/>
  <c r="S5221" i="1" s="1"/>
  <c r="R5222" i="1"/>
  <c r="R5221" i="1" s="1"/>
  <c r="Q5222" i="1"/>
  <c r="Q5221" i="1" s="1"/>
  <c r="P5222" i="1"/>
  <c r="P5221" i="1" s="1"/>
  <c r="O5222" i="1"/>
  <c r="O5221" i="1" s="1"/>
  <c r="N5222" i="1"/>
  <c r="N5221" i="1" s="1"/>
  <c r="M5222" i="1"/>
  <c r="M5221" i="1" s="1"/>
  <c r="L5222" i="1"/>
  <c r="L5221" i="1" s="1"/>
  <c r="K5222" i="1"/>
  <c r="K5221" i="1" s="1"/>
  <c r="J5222" i="1"/>
  <c r="J5221" i="1" s="1"/>
  <c r="I5222" i="1"/>
  <c r="I5221" i="1" s="1"/>
  <c r="E5222" i="1"/>
  <c r="AC5221" i="1"/>
  <c r="T5221" i="1"/>
  <c r="E5221" i="1"/>
  <c r="AL5220" i="1"/>
  <c r="AE5220" i="1"/>
  <c r="V5220" i="1"/>
  <c r="R5220" i="1"/>
  <c r="E5220" i="1"/>
  <c r="AK5219" i="1"/>
  <c r="AK5218" i="1" s="1"/>
  <c r="AJ5219" i="1"/>
  <c r="AJ5218" i="1" s="1"/>
  <c r="AI5219" i="1"/>
  <c r="AI5218" i="1" s="1"/>
  <c r="AH5219" i="1"/>
  <c r="AH5218" i="1" s="1"/>
  <c r="AG5219" i="1"/>
  <c r="AG5218" i="1" s="1"/>
  <c r="AF5219" i="1"/>
  <c r="AD5219" i="1"/>
  <c r="AC5219" i="1"/>
  <c r="AC5218" i="1" s="1"/>
  <c r="AB5219" i="1"/>
  <c r="AB5218" i="1" s="1"/>
  <c r="AA5219" i="1"/>
  <c r="AA5218" i="1" s="1"/>
  <c r="Z5219" i="1"/>
  <c r="Z5218" i="1" s="1"/>
  <c r="Y5219" i="1"/>
  <c r="Y5218" i="1" s="1"/>
  <c r="X5219" i="1"/>
  <c r="X5218" i="1" s="1"/>
  <c r="W5219" i="1"/>
  <c r="W5218" i="1" s="1"/>
  <c r="T5219" i="1"/>
  <c r="T5218" i="1" s="1"/>
  <c r="S5219" i="1"/>
  <c r="S5218" i="1" s="1"/>
  <c r="R5219" i="1"/>
  <c r="R5218" i="1" s="1"/>
  <c r="Q5219" i="1"/>
  <c r="Q5218" i="1" s="1"/>
  <c r="P5219" i="1"/>
  <c r="P5218" i="1" s="1"/>
  <c r="O5219" i="1"/>
  <c r="O5218" i="1" s="1"/>
  <c r="N5219" i="1"/>
  <c r="N5218" i="1" s="1"/>
  <c r="M5219" i="1"/>
  <c r="M5218" i="1" s="1"/>
  <c r="L5219" i="1"/>
  <c r="L5218" i="1" s="1"/>
  <c r="K5219" i="1"/>
  <c r="K5218" i="1" s="1"/>
  <c r="J5219" i="1"/>
  <c r="J5218" i="1" s="1"/>
  <c r="I5219" i="1"/>
  <c r="I5218" i="1" s="1"/>
  <c r="E5219" i="1"/>
  <c r="E5218" i="1"/>
  <c r="AL5217" i="1"/>
  <c r="AE5217" i="1"/>
  <c r="V5217" i="1"/>
  <c r="E5217" i="1"/>
  <c r="AK5216" i="1"/>
  <c r="AK5215" i="1" s="1"/>
  <c r="AJ5216" i="1"/>
  <c r="AJ5215" i="1" s="1"/>
  <c r="AI5216" i="1"/>
  <c r="AI5215" i="1" s="1"/>
  <c r="AH5216" i="1"/>
  <c r="AG5216" i="1"/>
  <c r="AG5215" i="1" s="1"/>
  <c r="AF5216" i="1"/>
  <c r="AF5215" i="1" s="1"/>
  <c r="AD5216" i="1"/>
  <c r="AE5216" i="1" s="1"/>
  <c r="AC5216" i="1"/>
  <c r="AC5215" i="1" s="1"/>
  <c r="AB5216" i="1"/>
  <c r="AA5216" i="1"/>
  <c r="AA5215" i="1" s="1"/>
  <c r="Z5216" i="1"/>
  <c r="Z5215" i="1" s="1"/>
  <c r="Y5216" i="1"/>
  <c r="Y5215" i="1" s="1"/>
  <c r="X5216" i="1"/>
  <c r="X5215" i="1" s="1"/>
  <c r="W5216" i="1"/>
  <c r="W5215" i="1" s="1"/>
  <c r="T5216" i="1"/>
  <c r="T5215" i="1" s="1"/>
  <c r="S5216" i="1"/>
  <c r="S5215" i="1" s="1"/>
  <c r="R5216" i="1"/>
  <c r="R5215" i="1" s="1"/>
  <c r="Q5216" i="1"/>
  <c r="Q5215" i="1" s="1"/>
  <c r="P5216" i="1"/>
  <c r="P5215" i="1" s="1"/>
  <c r="O5216" i="1"/>
  <c r="N5216" i="1"/>
  <c r="N5215" i="1" s="1"/>
  <c r="M5216" i="1"/>
  <c r="M5215" i="1" s="1"/>
  <c r="L5216" i="1"/>
  <c r="L5215" i="1" s="1"/>
  <c r="K5216" i="1"/>
  <c r="K5215" i="1" s="1"/>
  <c r="J5216" i="1"/>
  <c r="J5215" i="1" s="1"/>
  <c r="I5216" i="1"/>
  <c r="I5215" i="1" s="1"/>
  <c r="E5216" i="1"/>
  <c r="AH5215" i="1"/>
  <c r="AB5215" i="1"/>
  <c r="O5215" i="1"/>
  <c r="E5215" i="1"/>
  <c r="E5214" i="1"/>
  <c r="AL5213" i="1"/>
  <c r="AE5213" i="1"/>
  <c r="V5213" i="1"/>
  <c r="E5213" i="1"/>
  <c r="AK5212" i="1"/>
  <c r="AK5211" i="1" s="1"/>
  <c r="AJ5212" i="1"/>
  <c r="AJ5211" i="1" s="1"/>
  <c r="AI5212" i="1"/>
  <c r="AI5211" i="1" s="1"/>
  <c r="AH5212" i="1"/>
  <c r="AG5212" i="1"/>
  <c r="AG5211" i="1" s="1"/>
  <c r="AF5212" i="1"/>
  <c r="AD5212" i="1"/>
  <c r="AD5211" i="1" s="1"/>
  <c r="AC5212" i="1"/>
  <c r="AB5212" i="1"/>
  <c r="AB5211" i="1" s="1"/>
  <c r="AA5212" i="1"/>
  <c r="AA5211" i="1" s="1"/>
  <c r="Z5212" i="1"/>
  <c r="Z5211" i="1" s="1"/>
  <c r="Y5212" i="1"/>
  <c r="Y5211" i="1" s="1"/>
  <c r="X5212" i="1"/>
  <c r="X5211" i="1" s="1"/>
  <c r="W5212" i="1"/>
  <c r="W5211" i="1" s="1"/>
  <c r="T5212" i="1"/>
  <c r="T5211" i="1" s="1"/>
  <c r="S5212" i="1"/>
  <c r="R5212" i="1"/>
  <c r="R5211" i="1" s="1"/>
  <c r="Q5212" i="1"/>
  <c r="Q5211" i="1" s="1"/>
  <c r="P5212" i="1"/>
  <c r="P5211" i="1" s="1"/>
  <c r="O5212" i="1"/>
  <c r="N5212" i="1"/>
  <c r="N5211" i="1" s="1"/>
  <c r="M5212" i="1"/>
  <c r="M5211" i="1" s="1"/>
  <c r="L5212" i="1"/>
  <c r="L5211" i="1" s="1"/>
  <c r="K5212" i="1"/>
  <c r="J5212" i="1"/>
  <c r="J5211" i="1" s="1"/>
  <c r="I5212" i="1"/>
  <c r="E5212" i="1"/>
  <c r="AH5211" i="1"/>
  <c r="AF5211" i="1"/>
  <c r="S5211" i="1"/>
  <c r="O5211" i="1"/>
  <c r="K5211" i="1"/>
  <c r="E5211" i="1"/>
  <c r="AL5210" i="1"/>
  <c r="AE5210" i="1"/>
  <c r="V5210" i="1"/>
  <c r="E5210" i="1"/>
  <c r="AK5209" i="1"/>
  <c r="AK5208" i="1" s="1"/>
  <c r="AJ5209" i="1"/>
  <c r="AJ5208" i="1" s="1"/>
  <c r="AI5209" i="1"/>
  <c r="AI5208" i="1" s="1"/>
  <c r="AH5209" i="1"/>
  <c r="AH5208" i="1" s="1"/>
  <c r="AG5209" i="1"/>
  <c r="AG5208" i="1" s="1"/>
  <c r="AF5209" i="1"/>
  <c r="AD5209" i="1"/>
  <c r="AC5209" i="1"/>
  <c r="AC5208" i="1" s="1"/>
  <c r="AB5209" i="1"/>
  <c r="AB5208" i="1" s="1"/>
  <c r="AA5209" i="1"/>
  <c r="AA5208" i="1" s="1"/>
  <c r="Z5209" i="1"/>
  <c r="Z5208" i="1" s="1"/>
  <c r="Y5209" i="1"/>
  <c r="Y5208" i="1" s="1"/>
  <c r="X5209" i="1"/>
  <c r="X5208" i="1" s="1"/>
  <c r="W5209" i="1"/>
  <c r="W5208" i="1" s="1"/>
  <c r="T5209" i="1"/>
  <c r="T5208" i="1" s="1"/>
  <c r="S5209" i="1"/>
  <c r="S5208" i="1" s="1"/>
  <c r="R5209" i="1"/>
  <c r="R5208" i="1" s="1"/>
  <c r="Q5209" i="1"/>
  <c r="Q5208" i="1" s="1"/>
  <c r="P5209" i="1"/>
  <c r="O5209" i="1"/>
  <c r="O5208" i="1" s="1"/>
  <c r="N5209" i="1"/>
  <c r="N5208" i="1" s="1"/>
  <c r="M5209" i="1"/>
  <c r="M5208" i="1" s="1"/>
  <c r="L5209" i="1"/>
  <c r="K5209" i="1"/>
  <c r="K5208" i="1" s="1"/>
  <c r="J5209" i="1"/>
  <c r="J5208" i="1" s="1"/>
  <c r="I5209" i="1"/>
  <c r="I5208" i="1" s="1"/>
  <c r="E5209" i="1"/>
  <c r="P5208" i="1"/>
  <c r="L5208" i="1"/>
  <c r="E5208" i="1"/>
  <c r="AL5207" i="1"/>
  <c r="AE5207" i="1"/>
  <c r="V5207" i="1"/>
  <c r="AM5207" i="1" s="1"/>
  <c r="E5207" i="1"/>
  <c r="AK5206" i="1"/>
  <c r="AK5205" i="1" s="1"/>
  <c r="AJ5206" i="1"/>
  <c r="AJ5205" i="1" s="1"/>
  <c r="AI5206" i="1"/>
  <c r="AI5205" i="1" s="1"/>
  <c r="AH5206" i="1"/>
  <c r="AG5206" i="1"/>
  <c r="AG5205" i="1" s="1"/>
  <c r="AF5206" i="1"/>
  <c r="AF5205" i="1" s="1"/>
  <c r="AD5206" i="1"/>
  <c r="AD5205" i="1" s="1"/>
  <c r="AC5206" i="1"/>
  <c r="AC5205" i="1" s="1"/>
  <c r="AB5206" i="1"/>
  <c r="AA5206" i="1"/>
  <c r="AA5205" i="1" s="1"/>
  <c r="Z5206" i="1"/>
  <c r="Z5205" i="1" s="1"/>
  <c r="Z5204" i="1" s="1"/>
  <c r="Y5206" i="1"/>
  <c r="Y5205" i="1" s="1"/>
  <c r="X5206" i="1"/>
  <c r="W5206" i="1"/>
  <c r="W5205" i="1" s="1"/>
  <c r="T5206" i="1"/>
  <c r="T5205" i="1" s="1"/>
  <c r="S5206" i="1"/>
  <c r="S5205" i="1" s="1"/>
  <c r="R5206" i="1"/>
  <c r="R5205" i="1" s="1"/>
  <c r="Q5206" i="1"/>
  <c r="Q5205" i="1" s="1"/>
  <c r="P5206" i="1"/>
  <c r="P5205" i="1" s="1"/>
  <c r="O5206" i="1"/>
  <c r="O5205" i="1" s="1"/>
  <c r="N5206" i="1"/>
  <c r="N5205" i="1" s="1"/>
  <c r="M5206" i="1"/>
  <c r="M5205" i="1" s="1"/>
  <c r="L5206" i="1"/>
  <c r="L5205" i="1" s="1"/>
  <c r="L5204" i="1" s="1"/>
  <c r="K5206" i="1"/>
  <c r="J5206" i="1"/>
  <c r="J5205" i="1" s="1"/>
  <c r="I5206" i="1"/>
  <c r="E5206" i="1"/>
  <c r="AB5205" i="1"/>
  <c r="X5205" i="1"/>
  <c r="K5205" i="1"/>
  <c r="E5205" i="1"/>
  <c r="E5204" i="1"/>
  <c r="AL5203" i="1"/>
  <c r="AE5203" i="1"/>
  <c r="I5203" i="1"/>
  <c r="V5203" i="1" s="1"/>
  <c r="E5203" i="1"/>
  <c r="AK5202" i="1"/>
  <c r="AK5201" i="1" s="1"/>
  <c r="AJ5202" i="1"/>
  <c r="AJ5201" i="1" s="1"/>
  <c r="AI5202" i="1"/>
  <c r="AI5201" i="1" s="1"/>
  <c r="AH5202" i="1"/>
  <c r="AH5201" i="1" s="1"/>
  <c r="AG5202" i="1"/>
  <c r="AG5201" i="1" s="1"/>
  <c r="AF5202" i="1"/>
  <c r="AF5201" i="1" s="1"/>
  <c r="AD5202" i="1"/>
  <c r="AC5202" i="1"/>
  <c r="AC5201" i="1" s="1"/>
  <c r="AB5202" i="1"/>
  <c r="AB5201" i="1" s="1"/>
  <c r="AA5202" i="1"/>
  <c r="AA5201" i="1" s="1"/>
  <c r="Z5202" i="1"/>
  <c r="Z5201" i="1" s="1"/>
  <c r="Y5202" i="1"/>
  <c r="Y5201" i="1" s="1"/>
  <c r="X5202" i="1"/>
  <c r="X5201" i="1" s="1"/>
  <c r="W5202" i="1"/>
  <c r="W5201" i="1" s="1"/>
  <c r="T5202" i="1"/>
  <c r="T5201" i="1" s="1"/>
  <c r="S5202" i="1"/>
  <c r="S5201" i="1" s="1"/>
  <c r="R5202" i="1"/>
  <c r="R5201" i="1" s="1"/>
  <c r="Q5202" i="1"/>
  <c r="Q5201" i="1" s="1"/>
  <c r="P5202" i="1"/>
  <c r="P5201" i="1" s="1"/>
  <c r="O5202" i="1"/>
  <c r="O5201" i="1" s="1"/>
  <c r="N5202" i="1"/>
  <c r="N5201" i="1" s="1"/>
  <c r="M5202" i="1"/>
  <c r="M5201" i="1" s="1"/>
  <c r="L5202" i="1"/>
  <c r="K5202" i="1"/>
  <c r="K5201" i="1" s="1"/>
  <c r="J5202" i="1"/>
  <c r="J5201" i="1" s="1"/>
  <c r="E5202" i="1"/>
  <c r="L5201" i="1"/>
  <c r="E5201" i="1"/>
  <c r="AL5200" i="1"/>
  <c r="AE5200" i="1"/>
  <c r="V5200" i="1"/>
  <c r="AM5200" i="1" s="1"/>
  <c r="E5200" i="1"/>
  <c r="AK5199" i="1"/>
  <c r="AJ5199" i="1"/>
  <c r="AI5199" i="1"/>
  <c r="AH5199" i="1"/>
  <c r="AG5199" i="1"/>
  <c r="AF5199" i="1"/>
  <c r="AD5199" i="1"/>
  <c r="AC5199" i="1"/>
  <c r="AB5199" i="1"/>
  <c r="AA5199" i="1"/>
  <c r="Z5199" i="1"/>
  <c r="Y5199" i="1"/>
  <c r="X5199" i="1"/>
  <c r="W5199" i="1"/>
  <c r="T5199" i="1"/>
  <c r="S5199" i="1"/>
  <c r="R5199" i="1"/>
  <c r="Q5199" i="1"/>
  <c r="P5199" i="1"/>
  <c r="O5199" i="1"/>
  <c r="N5199" i="1"/>
  <c r="M5199" i="1"/>
  <c r="L5199" i="1"/>
  <c r="K5199" i="1"/>
  <c r="J5199" i="1"/>
  <c r="I5199" i="1"/>
  <c r="E5199" i="1"/>
  <c r="AL5198" i="1"/>
  <c r="AE5198" i="1"/>
  <c r="V5198" i="1"/>
  <c r="AM5198" i="1" s="1"/>
  <c r="Q5198" i="1"/>
  <c r="I5198" i="1"/>
  <c r="I5197" i="1" s="1"/>
  <c r="E5198" i="1"/>
  <c r="AK5197" i="1"/>
  <c r="AK5196" i="1" s="1"/>
  <c r="AJ5197" i="1"/>
  <c r="AI5197" i="1"/>
  <c r="AH5197" i="1"/>
  <c r="AG5197" i="1"/>
  <c r="AG5196" i="1" s="1"/>
  <c r="AF5197" i="1"/>
  <c r="AD5197" i="1"/>
  <c r="AE5197" i="1" s="1"/>
  <c r="AC5197" i="1"/>
  <c r="AB5197" i="1"/>
  <c r="AB5196" i="1" s="1"/>
  <c r="AA5197" i="1"/>
  <c r="Z5197" i="1"/>
  <c r="Y5197" i="1"/>
  <c r="X5197" i="1"/>
  <c r="X5196" i="1" s="1"/>
  <c r="W5197" i="1"/>
  <c r="T5197" i="1"/>
  <c r="S5197" i="1"/>
  <c r="R5197" i="1"/>
  <c r="R5196" i="1" s="1"/>
  <c r="Q5197" i="1"/>
  <c r="P5197" i="1"/>
  <c r="O5197" i="1"/>
  <c r="N5197" i="1"/>
  <c r="N5196" i="1" s="1"/>
  <c r="M5197" i="1"/>
  <c r="M5196" i="1" s="1"/>
  <c r="L5197" i="1"/>
  <c r="K5197" i="1"/>
  <c r="J5197" i="1"/>
  <c r="J5196" i="1" s="1"/>
  <c r="E5197" i="1"/>
  <c r="AH5196" i="1"/>
  <c r="E5196" i="1"/>
  <c r="AL5195" i="1"/>
  <c r="AE5195" i="1"/>
  <c r="V5195" i="1"/>
  <c r="E5195" i="1"/>
  <c r="AK5194" i="1"/>
  <c r="AJ5194" i="1"/>
  <c r="AI5194" i="1"/>
  <c r="AH5194" i="1"/>
  <c r="AG5194" i="1"/>
  <c r="AF5194" i="1"/>
  <c r="AD5194" i="1"/>
  <c r="AC5194" i="1"/>
  <c r="AB5194" i="1"/>
  <c r="AA5194" i="1"/>
  <c r="Z5194" i="1"/>
  <c r="Y5194" i="1"/>
  <c r="X5194" i="1"/>
  <c r="W5194" i="1"/>
  <c r="T5194" i="1"/>
  <c r="S5194" i="1"/>
  <c r="R5194" i="1"/>
  <c r="Q5194" i="1"/>
  <c r="P5194" i="1"/>
  <c r="O5194" i="1"/>
  <c r="N5194" i="1"/>
  <c r="M5194" i="1"/>
  <c r="L5194" i="1"/>
  <c r="K5194" i="1"/>
  <c r="J5194" i="1"/>
  <c r="I5194" i="1"/>
  <c r="E5194" i="1"/>
  <c r="AL5193" i="1"/>
  <c r="AM5193" i="1" s="1"/>
  <c r="AE5193" i="1"/>
  <c r="V5193" i="1"/>
  <c r="E5193" i="1"/>
  <c r="AK5192" i="1"/>
  <c r="AJ5192" i="1"/>
  <c r="AI5192" i="1"/>
  <c r="AH5192" i="1"/>
  <c r="AG5192" i="1"/>
  <c r="AF5192" i="1"/>
  <c r="AD5192" i="1"/>
  <c r="AC5192" i="1"/>
  <c r="AB5192" i="1"/>
  <c r="AA5192" i="1"/>
  <c r="Z5192" i="1"/>
  <c r="Y5192" i="1"/>
  <c r="X5192" i="1"/>
  <c r="W5192" i="1"/>
  <c r="T5192" i="1"/>
  <c r="S5192" i="1"/>
  <c r="R5192" i="1"/>
  <c r="Q5192" i="1"/>
  <c r="P5192" i="1"/>
  <c r="O5192" i="1"/>
  <c r="N5192" i="1"/>
  <c r="M5192" i="1"/>
  <c r="L5192" i="1"/>
  <c r="K5192" i="1"/>
  <c r="J5192" i="1"/>
  <c r="I5192" i="1"/>
  <c r="E5192" i="1"/>
  <c r="AL5191" i="1"/>
  <c r="AE5191" i="1"/>
  <c r="V5191" i="1"/>
  <c r="E5191" i="1"/>
  <c r="AK5190" i="1"/>
  <c r="AJ5190" i="1"/>
  <c r="AI5190" i="1"/>
  <c r="AH5190" i="1"/>
  <c r="AG5190" i="1"/>
  <c r="AF5190" i="1"/>
  <c r="AD5190" i="1"/>
  <c r="AC5190" i="1"/>
  <c r="AB5190" i="1"/>
  <c r="AA5190" i="1"/>
  <c r="AA5189" i="1" s="1"/>
  <c r="Z5190" i="1"/>
  <c r="Y5190" i="1"/>
  <c r="X5190" i="1"/>
  <c r="W5190" i="1"/>
  <c r="T5190" i="1"/>
  <c r="S5190" i="1"/>
  <c r="R5190" i="1"/>
  <c r="Q5190" i="1"/>
  <c r="P5190" i="1"/>
  <c r="O5190" i="1"/>
  <c r="N5190" i="1"/>
  <c r="M5190" i="1"/>
  <c r="L5190" i="1"/>
  <c r="K5190" i="1"/>
  <c r="J5190" i="1"/>
  <c r="I5190" i="1"/>
  <c r="E5190" i="1"/>
  <c r="E5189" i="1"/>
  <c r="E5188" i="1"/>
  <c r="E5187" i="1"/>
  <c r="AL5186" i="1"/>
  <c r="AE5186" i="1"/>
  <c r="V5186" i="1"/>
  <c r="E5186" i="1"/>
  <c r="AK5185" i="1"/>
  <c r="AK5184" i="1" s="1"/>
  <c r="AK5183" i="1" s="1"/>
  <c r="AK5182" i="1" s="1"/>
  <c r="AK5181" i="1" s="1"/>
  <c r="AJ5185" i="1"/>
  <c r="AJ5184" i="1" s="1"/>
  <c r="AJ5183" i="1" s="1"/>
  <c r="AJ5182" i="1" s="1"/>
  <c r="AJ5181" i="1" s="1"/>
  <c r="AI5185" i="1"/>
  <c r="AI5184" i="1" s="1"/>
  <c r="AI5183" i="1" s="1"/>
  <c r="AI5182" i="1" s="1"/>
  <c r="AI5181" i="1" s="1"/>
  <c r="AH5185" i="1"/>
  <c r="AH5184" i="1" s="1"/>
  <c r="AH5183" i="1" s="1"/>
  <c r="AG5185" i="1"/>
  <c r="AG5184" i="1" s="1"/>
  <c r="AG5183" i="1" s="1"/>
  <c r="AG5182" i="1" s="1"/>
  <c r="AG5181" i="1" s="1"/>
  <c r="AF5185" i="1"/>
  <c r="AF5184" i="1" s="1"/>
  <c r="AF5183" i="1" s="1"/>
  <c r="AF5182" i="1" s="1"/>
  <c r="AF5181" i="1" s="1"/>
  <c r="AD5185" i="1"/>
  <c r="AC5185" i="1"/>
  <c r="AC5184" i="1" s="1"/>
  <c r="AC5183" i="1" s="1"/>
  <c r="AC5182" i="1" s="1"/>
  <c r="AC5181" i="1" s="1"/>
  <c r="AB5185" i="1"/>
  <c r="AB5184" i="1" s="1"/>
  <c r="AB5183" i="1" s="1"/>
  <c r="AB5182" i="1" s="1"/>
  <c r="AB5181" i="1" s="1"/>
  <c r="AA5185" i="1"/>
  <c r="AA5184" i="1" s="1"/>
  <c r="AA5183" i="1" s="1"/>
  <c r="AA5182" i="1" s="1"/>
  <c r="AA5181" i="1" s="1"/>
  <c r="Z5185" i="1"/>
  <c r="Z5184" i="1" s="1"/>
  <c r="Z5183" i="1" s="1"/>
  <c r="Z5182" i="1" s="1"/>
  <c r="Z5181" i="1" s="1"/>
  <c r="Y5185" i="1"/>
  <c r="Y5184" i="1" s="1"/>
  <c r="Y5183" i="1" s="1"/>
  <c r="Y5182" i="1" s="1"/>
  <c r="Y5181" i="1" s="1"/>
  <c r="X5185" i="1"/>
  <c r="X5184" i="1" s="1"/>
  <c r="X5183" i="1" s="1"/>
  <c r="X5182" i="1" s="1"/>
  <c r="X5181" i="1" s="1"/>
  <c r="W5185" i="1"/>
  <c r="T5185" i="1"/>
  <c r="T5184" i="1" s="1"/>
  <c r="T5183" i="1" s="1"/>
  <c r="T5182" i="1" s="1"/>
  <c r="T5181" i="1" s="1"/>
  <c r="S5185" i="1"/>
  <c r="S5184" i="1" s="1"/>
  <c r="S5183" i="1" s="1"/>
  <c r="S5182" i="1" s="1"/>
  <c r="S5181" i="1" s="1"/>
  <c r="R5185" i="1"/>
  <c r="R5184" i="1" s="1"/>
  <c r="R5183" i="1" s="1"/>
  <c r="R5182" i="1" s="1"/>
  <c r="R5181" i="1" s="1"/>
  <c r="Q5185" i="1"/>
  <c r="Q5184" i="1" s="1"/>
  <c r="Q5183" i="1" s="1"/>
  <c r="Q5182" i="1" s="1"/>
  <c r="Q5181" i="1" s="1"/>
  <c r="P5185" i="1"/>
  <c r="P5184" i="1" s="1"/>
  <c r="P5183" i="1" s="1"/>
  <c r="P5182" i="1" s="1"/>
  <c r="P5181" i="1" s="1"/>
  <c r="O5185" i="1"/>
  <c r="O5184" i="1" s="1"/>
  <c r="O5183" i="1" s="1"/>
  <c r="O5182" i="1" s="1"/>
  <c r="O5181" i="1" s="1"/>
  <c r="N5185" i="1"/>
  <c r="N5184" i="1" s="1"/>
  <c r="N5183" i="1" s="1"/>
  <c r="N5182" i="1" s="1"/>
  <c r="N5181" i="1" s="1"/>
  <c r="M5185" i="1"/>
  <c r="L5185" i="1"/>
  <c r="L5184" i="1" s="1"/>
  <c r="L5183" i="1" s="1"/>
  <c r="E5185" i="1"/>
  <c r="W5184" i="1"/>
  <c r="W5183" i="1" s="1"/>
  <c r="W5182" i="1" s="1"/>
  <c r="W5181" i="1" s="1"/>
  <c r="M5184" i="1"/>
  <c r="M5183" i="1" s="1"/>
  <c r="M5182" i="1" s="1"/>
  <c r="M5181" i="1" s="1"/>
  <c r="E5184" i="1"/>
  <c r="E5183" i="1"/>
  <c r="E5182" i="1"/>
  <c r="E5181" i="1"/>
  <c r="AL5180" i="1"/>
  <c r="AE5180" i="1"/>
  <c r="V5180" i="1"/>
  <c r="E5180" i="1"/>
  <c r="AK5179" i="1"/>
  <c r="AJ5179" i="1"/>
  <c r="AI5179" i="1"/>
  <c r="AH5179" i="1"/>
  <c r="AG5179" i="1"/>
  <c r="AF5179" i="1"/>
  <c r="AD5179" i="1"/>
  <c r="AC5179" i="1"/>
  <c r="AB5179" i="1"/>
  <c r="AA5179" i="1"/>
  <c r="Z5179" i="1"/>
  <c r="Y5179" i="1"/>
  <c r="X5179" i="1"/>
  <c r="W5179" i="1"/>
  <c r="T5179" i="1"/>
  <c r="S5179" i="1"/>
  <c r="R5179" i="1"/>
  <c r="Q5179" i="1"/>
  <c r="P5179" i="1"/>
  <c r="O5179" i="1"/>
  <c r="N5179" i="1"/>
  <c r="M5179" i="1"/>
  <c r="L5179" i="1"/>
  <c r="K5179" i="1"/>
  <c r="J5179" i="1"/>
  <c r="I5179" i="1"/>
  <c r="E5179" i="1"/>
  <c r="AL5178" i="1"/>
  <c r="AE5178" i="1"/>
  <c r="V5178" i="1"/>
  <c r="E5178" i="1"/>
  <c r="AK5177" i="1"/>
  <c r="AJ5177" i="1"/>
  <c r="AI5177" i="1"/>
  <c r="AH5177" i="1"/>
  <c r="AG5177" i="1"/>
  <c r="AF5177" i="1"/>
  <c r="AD5177" i="1"/>
  <c r="AC5177" i="1"/>
  <c r="AB5177" i="1"/>
  <c r="AA5177" i="1"/>
  <c r="AA5176" i="1" s="1"/>
  <c r="Z5177" i="1"/>
  <c r="Y5177" i="1"/>
  <c r="X5177" i="1"/>
  <c r="W5177" i="1"/>
  <c r="T5177" i="1"/>
  <c r="S5177" i="1"/>
  <c r="R5177" i="1"/>
  <c r="Q5177" i="1"/>
  <c r="P5177" i="1"/>
  <c r="O5177" i="1"/>
  <c r="N5177" i="1"/>
  <c r="M5177" i="1"/>
  <c r="L5177" i="1"/>
  <c r="K5177" i="1"/>
  <c r="J5177" i="1"/>
  <c r="I5177" i="1"/>
  <c r="E5177" i="1"/>
  <c r="E5176" i="1"/>
  <c r="AL5175" i="1"/>
  <c r="AE5175" i="1"/>
  <c r="V5175" i="1"/>
  <c r="E5175" i="1"/>
  <c r="AK5174" i="1"/>
  <c r="AJ5174" i="1"/>
  <c r="AI5174" i="1"/>
  <c r="AH5174" i="1"/>
  <c r="AH5171" i="1" s="1"/>
  <c r="AG5174" i="1"/>
  <c r="AF5174" i="1"/>
  <c r="AD5174" i="1"/>
  <c r="AC5174" i="1"/>
  <c r="AB5174" i="1"/>
  <c r="AA5174" i="1"/>
  <c r="Z5174" i="1"/>
  <c r="Y5174" i="1"/>
  <c r="X5174" i="1"/>
  <c r="W5174" i="1"/>
  <c r="T5174" i="1"/>
  <c r="S5174" i="1"/>
  <c r="R5174" i="1"/>
  <c r="Q5174" i="1"/>
  <c r="P5174" i="1"/>
  <c r="O5174" i="1"/>
  <c r="N5174" i="1"/>
  <c r="M5174" i="1"/>
  <c r="L5174" i="1"/>
  <c r="K5174" i="1"/>
  <c r="J5174" i="1"/>
  <c r="I5174" i="1"/>
  <c r="E5174" i="1"/>
  <c r="AL5173" i="1"/>
  <c r="AE5173" i="1"/>
  <c r="V5173" i="1"/>
  <c r="E5173" i="1"/>
  <c r="AK5172" i="1"/>
  <c r="AJ5172" i="1"/>
  <c r="AJ5171" i="1" s="1"/>
  <c r="AI5172" i="1"/>
  <c r="AH5172" i="1"/>
  <c r="AG5172" i="1"/>
  <c r="AF5172" i="1"/>
  <c r="AD5172" i="1"/>
  <c r="AC5172" i="1"/>
  <c r="AB5172" i="1"/>
  <c r="AA5172" i="1"/>
  <c r="AA5171" i="1" s="1"/>
  <c r="Z5172" i="1"/>
  <c r="Z5171" i="1" s="1"/>
  <c r="Y5172" i="1"/>
  <c r="X5172" i="1"/>
  <c r="W5172" i="1"/>
  <c r="W5171" i="1" s="1"/>
  <c r="T5172" i="1"/>
  <c r="S5172" i="1"/>
  <c r="R5172" i="1"/>
  <c r="Q5172" i="1"/>
  <c r="Q5171" i="1" s="1"/>
  <c r="P5172" i="1"/>
  <c r="O5172" i="1"/>
  <c r="N5172" i="1"/>
  <c r="M5172" i="1"/>
  <c r="M5171" i="1" s="1"/>
  <c r="L5172" i="1"/>
  <c r="K5172" i="1"/>
  <c r="J5172" i="1"/>
  <c r="I5172" i="1"/>
  <c r="I5171" i="1" s="1"/>
  <c r="E5172" i="1"/>
  <c r="E5171" i="1"/>
  <c r="AL5170" i="1"/>
  <c r="AE5170" i="1"/>
  <c r="V5170" i="1"/>
  <c r="E5170" i="1"/>
  <c r="AK5169" i="1"/>
  <c r="AJ5169" i="1"/>
  <c r="AJ5168" i="1" s="1"/>
  <c r="AI5169" i="1"/>
  <c r="AI5168" i="1" s="1"/>
  <c r="AH5169" i="1"/>
  <c r="AH5168" i="1" s="1"/>
  <c r="AG5169" i="1"/>
  <c r="AF5169" i="1"/>
  <c r="AF5168" i="1" s="1"/>
  <c r="AD5169" i="1"/>
  <c r="AC5169" i="1"/>
  <c r="AC5168" i="1" s="1"/>
  <c r="AB5169" i="1"/>
  <c r="AB5168" i="1" s="1"/>
  <c r="AA5169" i="1"/>
  <c r="Z5169" i="1"/>
  <c r="Z5168" i="1" s="1"/>
  <c r="Y5169" i="1"/>
  <c r="Y5168" i="1" s="1"/>
  <c r="X5169" i="1"/>
  <c r="X5168" i="1" s="1"/>
  <c r="W5169" i="1"/>
  <c r="W5168" i="1" s="1"/>
  <c r="T5169" i="1"/>
  <c r="T5168" i="1" s="1"/>
  <c r="S5169" i="1"/>
  <c r="S5168" i="1" s="1"/>
  <c r="R5169" i="1"/>
  <c r="R5168" i="1" s="1"/>
  <c r="Q5169" i="1"/>
  <c r="Q5168" i="1" s="1"/>
  <c r="P5169" i="1"/>
  <c r="P5168" i="1" s="1"/>
  <c r="O5169" i="1"/>
  <c r="O5168" i="1" s="1"/>
  <c r="N5169" i="1"/>
  <c r="N5168" i="1" s="1"/>
  <c r="M5169" i="1"/>
  <c r="M5168" i="1" s="1"/>
  <c r="L5169" i="1"/>
  <c r="L5168" i="1" s="1"/>
  <c r="K5169" i="1"/>
  <c r="K5168" i="1" s="1"/>
  <c r="J5169" i="1"/>
  <c r="I5169" i="1"/>
  <c r="I5168" i="1" s="1"/>
  <c r="E5169" i="1"/>
  <c r="AK5168" i="1"/>
  <c r="AG5168" i="1"/>
  <c r="AA5168" i="1"/>
  <c r="J5168" i="1"/>
  <c r="E5168" i="1"/>
  <c r="E5167" i="1"/>
  <c r="E5166" i="1"/>
  <c r="AL5165" i="1"/>
  <c r="AE5165" i="1"/>
  <c r="V5165" i="1"/>
  <c r="E5165" i="1"/>
  <c r="AL5164" i="1"/>
  <c r="AE5164" i="1"/>
  <c r="V5164" i="1"/>
  <c r="E5164" i="1"/>
  <c r="AL5163" i="1"/>
  <c r="AE5163" i="1"/>
  <c r="V5163" i="1"/>
  <c r="E5163" i="1"/>
  <c r="AK5162" i="1"/>
  <c r="AK5161" i="1" s="1"/>
  <c r="AJ5162" i="1"/>
  <c r="AJ5161" i="1" s="1"/>
  <c r="AI5162" i="1"/>
  <c r="AI5161" i="1" s="1"/>
  <c r="AH5162" i="1"/>
  <c r="AH5161" i="1" s="1"/>
  <c r="AG5162" i="1"/>
  <c r="AG5161" i="1" s="1"/>
  <c r="AF5162" i="1"/>
  <c r="AF5161" i="1" s="1"/>
  <c r="AD5162" i="1"/>
  <c r="AD5161" i="1" s="1"/>
  <c r="AC5162" i="1"/>
  <c r="AB5162" i="1"/>
  <c r="AB5161" i="1" s="1"/>
  <c r="AA5162" i="1"/>
  <c r="AA5161" i="1" s="1"/>
  <c r="Z5162" i="1"/>
  <c r="Z5161" i="1" s="1"/>
  <c r="Y5162" i="1"/>
  <c r="Y5161" i="1" s="1"/>
  <c r="X5162" i="1"/>
  <c r="X5161" i="1" s="1"/>
  <c r="W5162" i="1"/>
  <c r="W5161" i="1" s="1"/>
  <c r="T5162" i="1"/>
  <c r="T5161" i="1" s="1"/>
  <c r="S5162" i="1"/>
  <c r="S5161" i="1" s="1"/>
  <c r="R5162" i="1"/>
  <c r="R5161" i="1" s="1"/>
  <c r="Q5162" i="1"/>
  <c r="Q5161" i="1" s="1"/>
  <c r="P5162" i="1"/>
  <c r="P5161" i="1" s="1"/>
  <c r="O5162" i="1"/>
  <c r="O5161" i="1" s="1"/>
  <c r="N5162" i="1"/>
  <c r="N5161" i="1" s="1"/>
  <c r="M5162" i="1"/>
  <c r="L5162" i="1"/>
  <c r="L5161" i="1" s="1"/>
  <c r="K5162" i="1"/>
  <c r="K5161" i="1" s="1"/>
  <c r="J5162" i="1"/>
  <c r="J5161" i="1" s="1"/>
  <c r="I5162" i="1"/>
  <c r="I5161" i="1" s="1"/>
  <c r="E5162" i="1"/>
  <c r="M5161" i="1"/>
  <c r="E5161" i="1"/>
  <c r="AL5160" i="1"/>
  <c r="AE5160" i="1"/>
  <c r="V5160" i="1"/>
  <c r="E5160" i="1"/>
  <c r="AK5159" i="1"/>
  <c r="AK5158" i="1" s="1"/>
  <c r="AJ5159" i="1"/>
  <c r="AJ5158" i="1" s="1"/>
  <c r="AI5159" i="1"/>
  <c r="AI5158" i="1" s="1"/>
  <c r="AH5159" i="1"/>
  <c r="AH5158" i="1" s="1"/>
  <c r="AG5159" i="1"/>
  <c r="AG5158" i="1" s="1"/>
  <c r="AF5159" i="1"/>
  <c r="AD5159" i="1"/>
  <c r="AC5159" i="1"/>
  <c r="AC5158" i="1" s="1"/>
  <c r="AB5159" i="1"/>
  <c r="AB5158" i="1" s="1"/>
  <c r="AA5159" i="1"/>
  <c r="AA5158" i="1" s="1"/>
  <c r="Z5159" i="1"/>
  <c r="Z5158" i="1" s="1"/>
  <c r="Y5159" i="1"/>
  <c r="Y5158" i="1" s="1"/>
  <c r="X5159" i="1"/>
  <c r="X5158" i="1" s="1"/>
  <c r="W5159" i="1"/>
  <c r="W5158" i="1" s="1"/>
  <c r="T5159" i="1"/>
  <c r="T5158" i="1" s="1"/>
  <c r="S5159" i="1"/>
  <c r="S5158" i="1" s="1"/>
  <c r="R5159" i="1"/>
  <c r="R5158" i="1" s="1"/>
  <c r="Q5159" i="1"/>
  <c r="Q5158" i="1" s="1"/>
  <c r="P5159" i="1"/>
  <c r="P5158" i="1" s="1"/>
  <c r="O5159" i="1"/>
  <c r="O5158" i="1" s="1"/>
  <c r="N5159" i="1"/>
  <c r="N5158" i="1" s="1"/>
  <c r="M5159" i="1"/>
  <c r="M5158" i="1" s="1"/>
  <c r="L5159" i="1"/>
  <c r="L5158" i="1" s="1"/>
  <c r="K5159" i="1"/>
  <c r="K5158" i="1" s="1"/>
  <c r="J5159" i="1"/>
  <c r="J5158" i="1" s="1"/>
  <c r="I5159" i="1"/>
  <c r="I5158" i="1" s="1"/>
  <c r="E5159" i="1"/>
  <c r="E5158" i="1"/>
  <c r="AL5157" i="1"/>
  <c r="AE5157" i="1"/>
  <c r="V5157" i="1"/>
  <c r="E5157" i="1"/>
  <c r="AK5156" i="1"/>
  <c r="AK5155" i="1" s="1"/>
  <c r="AJ5156" i="1"/>
  <c r="AJ5155" i="1" s="1"/>
  <c r="AI5156" i="1"/>
  <c r="AI5155" i="1" s="1"/>
  <c r="AH5156" i="1"/>
  <c r="AH5155" i="1" s="1"/>
  <c r="AG5156" i="1"/>
  <c r="AG5155" i="1" s="1"/>
  <c r="AF5156" i="1"/>
  <c r="AF5155" i="1" s="1"/>
  <c r="AD5156" i="1"/>
  <c r="AD5155" i="1" s="1"/>
  <c r="AC5156" i="1"/>
  <c r="AC5155" i="1" s="1"/>
  <c r="AB5156" i="1"/>
  <c r="AB5155" i="1" s="1"/>
  <c r="AA5156" i="1"/>
  <c r="AA5155" i="1" s="1"/>
  <c r="Z5156" i="1"/>
  <c r="Z5155" i="1" s="1"/>
  <c r="Y5156" i="1"/>
  <c r="Y5155" i="1" s="1"/>
  <c r="X5156" i="1"/>
  <c r="W5156" i="1"/>
  <c r="W5155" i="1" s="1"/>
  <c r="T5156" i="1"/>
  <c r="T5155" i="1" s="1"/>
  <c r="S5156" i="1"/>
  <c r="S5155" i="1" s="1"/>
  <c r="R5156" i="1"/>
  <c r="R5155" i="1" s="1"/>
  <c r="Q5156" i="1"/>
  <c r="Q5155" i="1" s="1"/>
  <c r="P5156" i="1"/>
  <c r="P5155" i="1" s="1"/>
  <c r="O5156" i="1"/>
  <c r="O5155" i="1" s="1"/>
  <c r="N5156" i="1"/>
  <c r="N5155" i="1" s="1"/>
  <c r="M5156" i="1"/>
  <c r="M5155" i="1" s="1"/>
  <c r="L5156" i="1"/>
  <c r="L5155" i="1" s="1"/>
  <c r="K5156" i="1"/>
  <c r="K5155" i="1" s="1"/>
  <c r="J5156" i="1"/>
  <c r="J5155" i="1" s="1"/>
  <c r="I5156" i="1"/>
  <c r="I5155" i="1" s="1"/>
  <c r="E5156" i="1"/>
  <c r="X5155" i="1"/>
  <c r="E5155" i="1"/>
  <c r="AL5154" i="1"/>
  <c r="AE5154" i="1"/>
  <c r="V5154" i="1"/>
  <c r="E5154" i="1"/>
  <c r="AK5153" i="1"/>
  <c r="AJ5153" i="1"/>
  <c r="AI5153" i="1"/>
  <c r="AH5153" i="1"/>
  <c r="AG5153" i="1"/>
  <c r="AF5153" i="1"/>
  <c r="AD5153" i="1"/>
  <c r="AC5153" i="1"/>
  <c r="AB5153" i="1"/>
  <c r="AA5153" i="1"/>
  <c r="Z5153" i="1"/>
  <c r="Y5153" i="1"/>
  <c r="X5153" i="1"/>
  <c r="W5153" i="1"/>
  <c r="T5153" i="1"/>
  <c r="S5153" i="1"/>
  <c r="R5153" i="1"/>
  <c r="Q5153" i="1"/>
  <c r="P5153" i="1"/>
  <c r="O5153" i="1"/>
  <c r="N5153" i="1"/>
  <c r="M5153" i="1"/>
  <c r="L5153" i="1"/>
  <c r="K5153" i="1"/>
  <c r="J5153" i="1"/>
  <c r="I5153" i="1"/>
  <c r="E5153" i="1"/>
  <c r="AL5152" i="1"/>
  <c r="AE5152" i="1"/>
  <c r="V5152" i="1"/>
  <c r="E5152" i="1"/>
  <c r="AK5151" i="1"/>
  <c r="AK5150" i="1" s="1"/>
  <c r="AJ5151" i="1"/>
  <c r="AI5151" i="1"/>
  <c r="AI5150" i="1" s="1"/>
  <c r="AH5151" i="1"/>
  <c r="AG5151" i="1"/>
  <c r="AG5150" i="1" s="1"/>
  <c r="AF5151" i="1"/>
  <c r="AD5151" i="1"/>
  <c r="AC5151" i="1"/>
  <c r="AB5151" i="1"/>
  <c r="AB5150" i="1" s="1"/>
  <c r="AA5151" i="1"/>
  <c r="Z5151" i="1"/>
  <c r="Y5151" i="1"/>
  <c r="X5151" i="1"/>
  <c r="X5150" i="1" s="1"/>
  <c r="W5151" i="1"/>
  <c r="T5151" i="1"/>
  <c r="T5150" i="1" s="1"/>
  <c r="S5151" i="1"/>
  <c r="R5151" i="1"/>
  <c r="R5150" i="1" s="1"/>
  <c r="Q5151" i="1"/>
  <c r="P5151" i="1"/>
  <c r="P5150" i="1" s="1"/>
  <c r="O5151" i="1"/>
  <c r="N5151" i="1"/>
  <c r="N5150" i="1" s="1"/>
  <c r="M5151" i="1"/>
  <c r="L5151" i="1"/>
  <c r="K5151" i="1"/>
  <c r="J5151" i="1"/>
  <c r="J5150" i="1" s="1"/>
  <c r="I5151" i="1"/>
  <c r="E5151" i="1"/>
  <c r="E5150" i="1"/>
  <c r="E5149" i="1"/>
  <c r="E5148" i="1"/>
  <c r="E5147" i="1"/>
  <c r="E5146" i="1"/>
  <c r="AL5145" i="1"/>
  <c r="AE5145" i="1"/>
  <c r="V5145" i="1"/>
  <c r="E5145" i="1"/>
  <c r="AK5144" i="1"/>
  <c r="AK5143" i="1" s="1"/>
  <c r="AK5142" i="1" s="1"/>
  <c r="AK5141" i="1" s="1"/>
  <c r="AK5140" i="1" s="1"/>
  <c r="AJ5144" i="1"/>
  <c r="AJ5143" i="1" s="1"/>
  <c r="AJ5142" i="1" s="1"/>
  <c r="AJ5141" i="1" s="1"/>
  <c r="AJ5140" i="1" s="1"/>
  <c r="AI5144" i="1"/>
  <c r="AI5143" i="1" s="1"/>
  <c r="AI5142" i="1" s="1"/>
  <c r="AI5141" i="1" s="1"/>
  <c r="AI5140" i="1" s="1"/>
  <c r="AH5144" i="1"/>
  <c r="AH5143" i="1" s="1"/>
  <c r="AH5142" i="1" s="1"/>
  <c r="AH5141" i="1" s="1"/>
  <c r="AH5140" i="1" s="1"/>
  <c r="AG5144" i="1"/>
  <c r="AG5143" i="1" s="1"/>
  <c r="AG5142" i="1" s="1"/>
  <c r="AG5141" i="1" s="1"/>
  <c r="AG5140" i="1" s="1"/>
  <c r="AF5144" i="1"/>
  <c r="AF5143" i="1" s="1"/>
  <c r="AD5144" i="1"/>
  <c r="AC5144" i="1"/>
  <c r="AB5144" i="1"/>
  <c r="AB5143" i="1" s="1"/>
  <c r="AB5142" i="1" s="1"/>
  <c r="AB5141" i="1" s="1"/>
  <c r="AB5140" i="1" s="1"/>
  <c r="AA5144" i="1"/>
  <c r="AA5143" i="1" s="1"/>
  <c r="AA5142" i="1" s="1"/>
  <c r="AA5141" i="1" s="1"/>
  <c r="AA5140" i="1" s="1"/>
  <c r="Z5144" i="1"/>
  <c r="Z5143" i="1" s="1"/>
  <c r="Z5142" i="1" s="1"/>
  <c r="Z5141" i="1" s="1"/>
  <c r="Z5140" i="1" s="1"/>
  <c r="Y5144" i="1"/>
  <c r="Y5143" i="1" s="1"/>
  <c r="Y5142" i="1" s="1"/>
  <c r="Y5141" i="1" s="1"/>
  <c r="Y5140" i="1" s="1"/>
  <c r="X5144" i="1"/>
  <c r="X5143" i="1" s="1"/>
  <c r="X5142" i="1" s="1"/>
  <c r="X5141" i="1" s="1"/>
  <c r="X5140" i="1" s="1"/>
  <c r="W5144" i="1"/>
  <c r="W5143" i="1" s="1"/>
  <c r="W5142" i="1" s="1"/>
  <c r="W5141" i="1" s="1"/>
  <c r="W5140" i="1" s="1"/>
  <c r="T5144" i="1"/>
  <c r="T5143" i="1" s="1"/>
  <c r="T5142" i="1" s="1"/>
  <c r="T5141" i="1" s="1"/>
  <c r="T5140" i="1" s="1"/>
  <c r="S5144" i="1"/>
  <c r="S5143" i="1" s="1"/>
  <c r="S5142" i="1" s="1"/>
  <c r="S5141" i="1" s="1"/>
  <c r="S5140" i="1" s="1"/>
  <c r="R5144" i="1"/>
  <c r="R5143" i="1" s="1"/>
  <c r="R5142" i="1" s="1"/>
  <c r="R5141" i="1" s="1"/>
  <c r="R5140" i="1" s="1"/>
  <c r="Q5144" i="1"/>
  <c r="Q5143" i="1" s="1"/>
  <c r="Q5142" i="1" s="1"/>
  <c r="Q5141" i="1" s="1"/>
  <c r="Q5140" i="1" s="1"/>
  <c r="P5144" i="1"/>
  <c r="P5143" i="1" s="1"/>
  <c r="P5142" i="1" s="1"/>
  <c r="P5141" i="1" s="1"/>
  <c r="P5140" i="1" s="1"/>
  <c r="O5144" i="1"/>
  <c r="O5143" i="1" s="1"/>
  <c r="O5142" i="1" s="1"/>
  <c r="O5141" i="1" s="1"/>
  <c r="O5140" i="1" s="1"/>
  <c r="N5144" i="1"/>
  <c r="N5143" i="1" s="1"/>
  <c r="N5142" i="1" s="1"/>
  <c r="N5141" i="1" s="1"/>
  <c r="N5140" i="1" s="1"/>
  <c r="M5144" i="1"/>
  <c r="L5144" i="1"/>
  <c r="L5143" i="1" s="1"/>
  <c r="L5142" i="1" s="1"/>
  <c r="L5141" i="1" s="1"/>
  <c r="L5140" i="1" s="1"/>
  <c r="K5144" i="1"/>
  <c r="K5143" i="1" s="1"/>
  <c r="K5142" i="1" s="1"/>
  <c r="K5141" i="1" s="1"/>
  <c r="K5140" i="1" s="1"/>
  <c r="J5144" i="1"/>
  <c r="J5143" i="1" s="1"/>
  <c r="J5142" i="1" s="1"/>
  <c r="J5141" i="1" s="1"/>
  <c r="J5140" i="1" s="1"/>
  <c r="I5144" i="1"/>
  <c r="I5143" i="1" s="1"/>
  <c r="I5142" i="1" s="1"/>
  <c r="E5144" i="1"/>
  <c r="AD5143" i="1"/>
  <c r="M5143" i="1"/>
  <c r="M5142" i="1" s="1"/>
  <c r="M5141" i="1" s="1"/>
  <c r="M5140" i="1" s="1"/>
  <c r="E5143" i="1"/>
  <c r="E5142" i="1"/>
  <c r="E5141" i="1"/>
  <c r="E5140" i="1"/>
  <c r="AL5139" i="1"/>
  <c r="AE5139" i="1"/>
  <c r="V5139" i="1"/>
  <c r="E5139" i="1"/>
  <c r="AK5138" i="1"/>
  <c r="AJ5138" i="1"/>
  <c r="AI5138" i="1"/>
  <c r="AH5138" i="1"/>
  <c r="AG5138" i="1"/>
  <c r="AF5138" i="1"/>
  <c r="AD5138" i="1"/>
  <c r="AC5138" i="1"/>
  <c r="AB5138" i="1"/>
  <c r="AA5138" i="1"/>
  <c r="Z5138" i="1"/>
  <c r="Y5138" i="1"/>
  <c r="X5138" i="1"/>
  <c r="W5138" i="1"/>
  <c r="T5138" i="1"/>
  <c r="S5138" i="1"/>
  <c r="R5138" i="1"/>
  <c r="Q5138" i="1"/>
  <c r="P5138" i="1"/>
  <c r="O5138" i="1"/>
  <c r="N5138" i="1"/>
  <c r="M5138" i="1"/>
  <c r="L5138" i="1"/>
  <c r="K5138" i="1"/>
  <c r="J5138" i="1"/>
  <c r="I5138" i="1"/>
  <c r="E5138" i="1"/>
  <c r="AL5137" i="1"/>
  <c r="AE5137" i="1"/>
  <c r="V5137" i="1"/>
  <c r="K5137" i="1"/>
  <c r="J5137" i="1"/>
  <c r="J5136" i="1" s="1"/>
  <c r="J5133" i="1" s="1"/>
  <c r="I5137" i="1"/>
  <c r="E5137" i="1"/>
  <c r="AK5136" i="1"/>
  <c r="AJ5136" i="1"/>
  <c r="AI5136" i="1"/>
  <c r="AH5136" i="1"/>
  <c r="AG5136" i="1"/>
  <c r="AF5136" i="1"/>
  <c r="AD5136" i="1"/>
  <c r="AC5136" i="1"/>
  <c r="AB5136" i="1"/>
  <c r="AA5136" i="1"/>
  <c r="Z5136" i="1"/>
  <c r="Y5136" i="1"/>
  <c r="X5136" i="1"/>
  <c r="W5136" i="1"/>
  <c r="T5136" i="1"/>
  <c r="S5136" i="1"/>
  <c r="R5136" i="1"/>
  <c r="Q5136" i="1"/>
  <c r="P5136" i="1"/>
  <c r="O5136" i="1"/>
  <c r="N5136" i="1"/>
  <c r="M5136" i="1"/>
  <c r="L5136" i="1"/>
  <c r="K5136" i="1"/>
  <c r="I5136" i="1"/>
  <c r="E5136" i="1"/>
  <c r="AL5135" i="1"/>
  <c r="AE5135" i="1"/>
  <c r="V5135" i="1"/>
  <c r="E5135" i="1"/>
  <c r="AK5134" i="1"/>
  <c r="AJ5134" i="1"/>
  <c r="AI5134" i="1"/>
  <c r="AH5134" i="1"/>
  <c r="AG5134" i="1"/>
  <c r="AF5134" i="1"/>
  <c r="AD5134" i="1"/>
  <c r="AC5134" i="1"/>
  <c r="AB5134" i="1"/>
  <c r="AA5134" i="1"/>
  <c r="Z5134" i="1"/>
  <c r="Y5134" i="1"/>
  <c r="X5134" i="1"/>
  <c r="W5134" i="1"/>
  <c r="T5134" i="1"/>
  <c r="S5134" i="1"/>
  <c r="R5134" i="1"/>
  <c r="Q5134" i="1"/>
  <c r="P5134" i="1"/>
  <c r="O5134" i="1"/>
  <c r="N5134" i="1"/>
  <c r="M5134" i="1"/>
  <c r="L5134" i="1"/>
  <c r="K5134" i="1"/>
  <c r="J5134" i="1"/>
  <c r="I5134" i="1"/>
  <c r="I5133" i="1" s="1"/>
  <c r="E5134" i="1"/>
  <c r="E5133" i="1"/>
  <c r="AL5132" i="1"/>
  <c r="AE5132" i="1"/>
  <c r="V5132" i="1"/>
  <c r="E5132" i="1"/>
  <c r="AK5131" i="1"/>
  <c r="AK5130" i="1" s="1"/>
  <c r="AJ5131" i="1"/>
  <c r="AJ5130" i="1" s="1"/>
  <c r="AI5131" i="1"/>
  <c r="AI5130" i="1" s="1"/>
  <c r="AH5131" i="1"/>
  <c r="AH5130" i="1" s="1"/>
  <c r="AG5131" i="1"/>
  <c r="AG5130" i="1" s="1"/>
  <c r="AF5131" i="1"/>
  <c r="AD5131" i="1"/>
  <c r="AC5131" i="1"/>
  <c r="AC5130" i="1" s="1"/>
  <c r="AB5131" i="1"/>
  <c r="AB5130" i="1" s="1"/>
  <c r="AA5131" i="1"/>
  <c r="AA5130" i="1" s="1"/>
  <c r="Z5131" i="1"/>
  <c r="Z5130" i="1" s="1"/>
  <c r="Y5131" i="1"/>
  <c r="Y5130" i="1" s="1"/>
  <c r="X5131" i="1"/>
  <c r="X5130" i="1" s="1"/>
  <c r="W5131" i="1"/>
  <c r="W5130" i="1" s="1"/>
  <c r="T5131" i="1"/>
  <c r="T5130" i="1" s="1"/>
  <c r="S5131" i="1"/>
  <c r="S5130" i="1" s="1"/>
  <c r="R5131" i="1"/>
  <c r="R5130" i="1" s="1"/>
  <c r="Q5131" i="1"/>
  <c r="Q5130" i="1" s="1"/>
  <c r="P5131" i="1"/>
  <c r="P5130" i="1" s="1"/>
  <c r="O5131" i="1"/>
  <c r="O5130" i="1" s="1"/>
  <c r="N5131" i="1"/>
  <c r="N5130" i="1" s="1"/>
  <c r="M5131" i="1"/>
  <c r="L5131" i="1"/>
  <c r="L5130" i="1" s="1"/>
  <c r="K5131" i="1"/>
  <c r="K5130" i="1" s="1"/>
  <c r="J5131" i="1"/>
  <c r="J5130" i="1" s="1"/>
  <c r="I5131" i="1"/>
  <c r="E5131" i="1"/>
  <c r="M5130" i="1"/>
  <c r="E5130" i="1"/>
  <c r="E5129" i="1"/>
  <c r="E5128" i="1"/>
  <c r="E5127" i="1"/>
  <c r="AL5126" i="1"/>
  <c r="AE5126" i="1"/>
  <c r="V5126" i="1"/>
  <c r="E5126" i="1"/>
  <c r="AK5125" i="1"/>
  <c r="AK5124" i="1" s="1"/>
  <c r="AK5123" i="1" s="1"/>
  <c r="AK5122" i="1" s="1"/>
  <c r="AK5121" i="1" s="1"/>
  <c r="AJ5125" i="1"/>
  <c r="AJ5124" i="1" s="1"/>
  <c r="AJ5123" i="1" s="1"/>
  <c r="AJ5122" i="1" s="1"/>
  <c r="AJ5121" i="1" s="1"/>
  <c r="AI5125" i="1"/>
  <c r="AI5124" i="1" s="1"/>
  <c r="AI5123" i="1" s="1"/>
  <c r="AI5122" i="1" s="1"/>
  <c r="AI5121" i="1" s="1"/>
  <c r="AH5125" i="1"/>
  <c r="AH5124" i="1" s="1"/>
  <c r="AH5123" i="1" s="1"/>
  <c r="AH5122" i="1" s="1"/>
  <c r="AH5121" i="1" s="1"/>
  <c r="AG5125" i="1"/>
  <c r="AG5124" i="1" s="1"/>
  <c r="AG5123" i="1" s="1"/>
  <c r="AG5122" i="1" s="1"/>
  <c r="AG5121" i="1" s="1"/>
  <c r="AF5125" i="1"/>
  <c r="AD5125" i="1"/>
  <c r="AC5125" i="1"/>
  <c r="AC5124" i="1" s="1"/>
  <c r="AC5123" i="1" s="1"/>
  <c r="AC5122" i="1" s="1"/>
  <c r="AC5121" i="1" s="1"/>
  <c r="AB5125" i="1"/>
  <c r="AA5125" i="1"/>
  <c r="AA5124" i="1" s="1"/>
  <c r="AA5123" i="1" s="1"/>
  <c r="AA5122" i="1" s="1"/>
  <c r="AA5121" i="1" s="1"/>
  <c r="Z5125" i="1"/>
  <c r="Z5124" i="1" s="1"/>
  <c r="Z5123" i="1" s="1"/>
  <c r="Z5122" i="1" s="1"/>
  <c r="Z5121" i="1" s="1"/>
  <c r="Y5125" i="1"/>
  <c r="Y5124" i="1" s="1"/>
  <c r="Y5123" i="1" s="1"/>
  <c r="Y5122" i="1" s="1"/>
  <c r="Y5121" i="1" s="1"/>
  <c r="X5125" i="1"/>
  <c r="X5124" i="1" s="1"/>
  <c r="X5123" i="1" s="1"/>
  <c r="X5122" i="1" s="1"/>
  <c r="X5121" i="1" s="1"/>
  <c r="W5125" i="1"/>
  <c r="W5124" i="1" s="1"/>
  <c r="W5123" i="1" s="1"/>
  <c r="W5122" i="1" s="1"/>
  <c r="W5121" i="1" s="1"/>
  <c r="T5125" i="1"/>
  <c r="T5124" i="1" s="1"/>
  <c r="T5123" i="1" s="1"/>
  <c r="T5122" i="1" s="1"/>
  <c r="T5121" i="1" s="1"/>
  <c r="S5125" i="1"/>
  <c r="S5124" i="1" s="1"/>
  <c r="S5123" i="1" s="1"/>
  <c r="S5122" i="1" s="1"/>
  <c r="S5121" i="1" s="1"/>
  <c r="R5125" i="1"/>
  <c r="R5124" i="1" s="1"/>
  <c r="R5123" i="1" s="1"/>
  <c r="R5122" i="1" s="1"/>
  <c r="R5121" i="1" s="1"/>
  <c r="Q5125" i="1"/>
  <c r="Q5124" i="1" s="1"/>
  <c r="Q5123" i="1" s="1"/>
  <c r="Q5122" i="1" s="1"/>
  <c r="Q5121" i="1" s="1"/>
  <c r="P5125" i="1"/>
  <c r="P5124" i="1" s="1"/>
  <c r="P5123" i="1" s="1"/>
  <c r="P5122" i="1" s="1"/>
  <c r="P5121" i="1" s="1"/>
  <c r="O5125" i="1"/>
  <c r="O5124" i="1" s="1"/>
  <c r="O5123" i="1" s="1"/>
  <c r="O5122" i="1" s="1"/>
  <c r="O5121" i="1" s="1"/>
  <c r="N5125" i="1"/>
  <c r="N5124" i="1" s="1"/>
  <c r="N5123" i="1" s="1"/>
  <c r="N5122" i="1" s="1"/>
  <c r="N5121" i="1" s="1"/>
  <c r="M5125" i="1"/>
  <c r="L5125" i="1"/>
  <c r="L5124" i="1" s="1"/>
  <c r="L5123" i="1" s="1"/>
  <c r="L5122" i="1" s="1"/>
  <c r="L5121" i="1" s="1"/>
  <c r="K5125" i="1"/>
  <c r="K5124" i="1" s="1"/>
  <c r="K5123" i="1" s="1"/>
  <c r="K5122" i="1" s="1"/>
  <c r="K5121" i="1" s="1"/>
  <c r="J5125" i="1"/>
  <c r="J5124" i="1" s="1"/>
  <c r="J5123" i="1" s="1"/>
  <c r="J5122" i="1" s="1"/>
  <c r="J5121" i="1" s="1"/>
  <c r="I5125" i="1"/>
  <c r="I5124" i="1" s="1"/>
  <c r="I5123" i="1" s="1"/>
  <c r="E5125" i="1"/>
  <c r="AD5124" i="1"/>
  <c r="AB5124" i="1"/>
  <c r="AB5123" i="1" s="1"/>
  <c r="AB5122" i="1" s="1"/>
  <c r="AB5121" i="1" s="1"/>
  <c r="M5124" i="1"/>
  <c r="M5123" i="1" s="1"/>
  <c r="M5122" i="1" s="1"/>
  <c r="M5121" i="1" s="1"/>
  <c r="E5124" i="1"/>
  <c r="E5123" i="1"/>
  <c r="E5122" i="1"/>
  <c r="E5121" i="1"/>
  <c r="E5120" i="1"/>
  <c r="E5119" i="1"/>
  <c r="AE5118" i="1"/>
  <c r="E5118" i="1"/>
  <c r="AD5117" i="1"/>
  <c r="AC5117" i="1"/>
  <c r="V5117" i="1"/>
  <c r="E5117" i="1"/>
  <c r="AL5116" i="1"/>
  <c r="AE5116" i="1"/>
  <c r="V5116" i="1"/>
  <c r="E5116" i="1"/>
  <c r="AK5115" i="1"/>
  <c r="AJ5115" i="1"/>
  <c r="AI5115" i="1"/>
  <c r="AH5115" i="1"/>
  <c r="AG5115" i="1"/>
  <c r="AF5115" i="1"/>
  <c r="AD5115" i="1"/>
  <c r="AC5115" i="1"/>
  <c r="AB5115" i="1"/>
  <c r="AA5115" i="1"/>
  <c r="AA5112" i="1" s="1"/>
  <c r="Z5115" i="1"/>
  <c r="Z5112" i="1" s="1"/>
  <c r="Y5115" i="1"/>
  <c r="Y5112" i="1" s="1"/>
  <c r="X5115" i="1"/>
  <c r="X5112" i="1" s="1"/>
  <c r="W5115" i="1"/>
  <c r="W5112" i="1" s="1"/>
  <c r="T5115" i="1"/>
  <c r="T5112" i="1" s="1"/>
  <c r="S5115" i="1"/>
  <c r="S5112" i="1" s="1"/>
  <c r="R5115" i="1"/>
  <c r="Q5115" i="1"/>
  <c r="Q5112" i="1" s="1"/>
  <c r="P5115" i="1"/>
  <c r="P5112" i="1" s="1"/>
  <c r="O5115" i="1"/>
  <c r="N5115" i="1"/>
  <c r="N5112" i="1" s="1"/>
  <c r="M5115" i="1"/>
  <c r="M5112" i="1" s="1"/>
  <c r="L5115" i="1"/>
  <c r="K5115" i="1"/>
  <c r="K5112" i="1" s="1"/>
  <c r="J5115" i="1"/>
  <c r="I5115" i="1"/>
  <c r="I5112" i="1" s="1"/>
  <c r="E5115" i="1"/>
  <c r="AL5114" i="1"/>
  <c r="AE5114" i="1"/>
  <c r="V5114" i="1"/>
  <c r="E5114" i="1"/>
  <c r="AK5113" i="1"/>
  <c r="AJ5113" i="1"/>
  <c r="AI5113" i="1"/>
  <c r="AH5113" i="1"/>
  <c r="AG5113" i="1"/>
  <c r="AF5113" i="1"/>
  <c r="AD5113" i="1"/>
  <c r="AC5113" i="1"/>
  <c r="AB5113" i="1"/>
  <c r="O5113" i="1"/>
  <c r="V5113" i="1" s="1"/>
  <c r="E5113" i="1"/>
  <c r="AG5112" i="1"/>
  <c r="R5112" i="1"/>
  <c r="L5112" i="1"/>
  <c r="J5112" i="1"/>
  <c r="E5112" i="1"/>
  <c r="AL5111" i="1"/>
  <c r="AE5111" i="1"/>
  <c r="V5111" i="1"/>
  <c r="AM5111" i="1" s="1"/>
  <c r="E5111" i="1"/>
  <c r="AK5110" i="1"/>
  <c r="AK5109" i="1" s="1"/>
  <c r="AJ5110" i="1"/>
  <c r="AJ5109" i="1" s="1"/>
  <c r="AI5110" i="1"/>
  <c r="AI5109" i="1" s="1"/>
  <c r="AH5110" i="1"/>
  <c r="AG5110" i="1"/>
  <c r="AG5109" i="1" s="1"/>
  <c r="AF5110" i="1"/>
  <c r="AE5110" i="1"/>
  <c r="AD5110" i="1"/>
  <c r="AC5110" i="1"/>
  <c r="AC5109" i="1" s="1"/>
  <c r="AB5110" i="1"/>
  <c r="AB5109" i="1" s="1"/>
  <c r="AA5110" i="1"/>
  <c r="AA5109" i="1" s="1"/>
  <c r="Z5110" i="1"/>
  <c r="Y5110" i="1"/>
  <c r="Y5109" i="1" s="1"/>
  <c r="X5110" i="1"/>
  <c r="X5109" i="1" s="1"/>
  <c r="W5110" i="1"/>
  <c r="W5109" i="1" s="1"/>
  <c r="T5110" i="1"/>
  <c r="T5109" i="1" s="1"/>
  <c r="S5110" i="1"/>
  <c r="S5109" i="1" s="1"/>
  <c r="R5110" i="1"/>
  <c r="R5109" i="1" s="1"/>
  <c r="Q5110" i="1"/>
  <c r="Q5109" i="1" s="1"/>
  <c r="P5110" i="1"/>
  <c r="P5109" i="1" s="1"/>
  <c r="O5110" i="1"/>
  <c r="O5109" i="1" s="1"/>
  <c r="N5110" i="1"/>
  <c r="N5109" i="1" s="1"/>
  <c r="M5110" i="1"/>
  <c r="M5109" i="1" s="1"/>
  <c r="L5110" i="1"/>
  <c r="L5109" i="1" s="1"/>
  <c r="K5110" i="1"/>
  <c r="K5109" i="1" s="1"/>
  <c r="J5110" i="1"/>
  <c r="J5109" i="1" s="1"/>
  <c r="I5110" i="1"/>
  <c r="E5110" i="1"/>
  <c r="AH5109" i="1"/>
  <c r="AF5109" i="1"/>
  <c r="AD5109" i="1"/>
  <c r="Z5109" i="1"/>
  <c r="Z5108" i="1" s="1"/>
  <c r="Z5107" i="1" s="1"/>
  <c r="E5109" i="1"/>
  <c r="E5108" i="1"/>
  <c r="E5107" i="1"/>
  <c r="AL5106" i="1"/>
  <c r="AE5106" i="1"/>
  <c r="V5106" i="1"/>
  <c r="E5106" i="1"/>
  <c r="AK5105" i="1"/>
  <c r="AJ5105" i="1"/>
  <c r="AI5105" i="1"/>
  <c r="AH5105" i="1"/>
  <c r="AG5105" i="1"/>
  <c r="AF5105" i="1"/>
  <c r="AD5105" i="1"/>
  <c r="AE5105" i="1" s="1"/>
  <c r="AC5105" i="1"/>
  <c r="AB5105" i="1"/>
  <c r="AA5105" i="1"/>
  <c r="Z5105" i="1"/>
  <c r="Y5105" i="1"/>
  <c r="X5105" i="1"/>
  <c r="W5105" i="1"/>
  <c r="T5105" i="1"/>
  <c r="S5105" i="1"/>
  <c r="R5105" i="1"/>
  <c r="Q5105" i="1"/>
  <c r="P5105" i="1"/>
  <c r="O5105" i="1"/>
  <c r="N5105" i="1"/>
  <c r="M5105" i="1"/>
  <c r="L5105" i="1"/>
  <c r="K5105" i="1"/>
  <c r="J5105" i="1"/>
  <c r="I5105" i="1"/>
  <c r="E5105" i="1"/>
  <c r="AL5104" i="1"/>
  <c r="AE5104" i="1"/>
  <c r="V5104" i="1"/>
  <c r="E5104" i="1"/>
  <c r="AK5103" i="1"/>
  <c r="AJ5103" i="1"/>
  <c r="AI5103" i="1"/>
  <c r="AH5103" i="1"/>
  <c r="AG5103" i="1"/>
  <c r="AF5103" i="1"/>
  <c r="AD5103" i="1"/>
  <c r="AC5103" i="1"/>
  <c r="AB5103" i="1"/>
  <c r="AA5103" i="1"/>
  <c r="Z5103" i="1"/>
  <c r="Y5103" i="1"/>
  <c r="X5103" i="1"/>
  <c r="W5103" i="1"/>
  <c r="T5103" i="1"/>
  <c r="S5103" i="1"/>
  <c r="R5103" i="1"/>
  <c r="Q5103" i="1"/>
  <c r="P5103" i="1"/>
  <c r="O5103" i="1"/>
  <c r="N5103" i="1"/>
  <c r="M5103" i="1"/>
  <c r="L5103" i="1"/>
  <c r="K5103" i="1"/>
  <c r="J5103" i="1"/>
  <c r="I5103" i="1"/>
  <c r="E5103" i="1"/>
  <c r="AL5102" i="1"/>
  <c r="AE5102" i="1"/>
  <c r="V5102" i="1"/>
  <c r="E5102" i="1"/>
  <c r="AK5101" i="1"/>
  <c r="AJ5101" i="1"/>
  <c r="AI5101" i="1"/>
  <c r="AH5101" i="1"/>
  <c r="AG5101" i="1"/>
  <c r="AF5101" i="1"/>
  <c r="AD5101" i="1"/>
  <c r="AC5101" i="1"/>
  <c r="AB5101" i="1"/>
  <c r="AA5101" i="1"/>
  <c r="Z5101" i="1"/>
  <c r="Y5101" i="1"/>
  <c r="X5101" i="1"/>
  <c r="W5101" i="1"/>
  <c r="T5101" i="1"/>
  <c r="S5101" i="1"/>
  <c r="R5101" i="1"/>
  <c r="Q5101" i="1"/>
  <c r="P5101" i="1"/>
  <c r="O5101" i="1"/>
  <c r="N5101" i="1"/>
  <c r="N5100" i="1" s="1"/>
  <c r="M5101" i="1"/>
  <c r="L5101" i="1"/>
  <c r="K5101" i="1"/>
  <c r="J5101" i="1"/>
  <c r="I5101" i="1"/>
  <c r="E5101" i="1"/>
  <c r="E5100" i="1"/>
  <c r="AL5099" i="1"/>
  <c r="AE5099" i="1"/>
  <c r="V5099" i="1"/>
  <c r="E5099" i="1"/>
  <c r="AK5098" i="1"/>
  <c r="AK5097" i="1" s="1"/>
  <c r="AJ5098" i="1"/>
  <c r="AJ5097" i="1" s="1"/>
  <c r="AI5098" i="1"/>
  <c r="AI5097" i="1" s="1"/>
  <c r="AH5098" i="1"/>
  <c r="AH5097" i="1" s="1"/>
  <c r="AG5098" i="1"/>
  <c r="AG5097" i="1" s="1"/>
  <c r="AF5098" i="1"/>
  <c r="AF5097" i="1" s="1"/>
  <c r="AD5098" i="1"/>
  <c r="AD5097" i="1" s="1"/>
  <c r="AC5098" i="1"/>
  <c r="AC5097" i="1" s="1"/>
  <c r="AB5098" i="1"/>
  <c r="AB5097" i="1" s="1"/>
  <c r="AA5098" i="1"/>
  <c r="AA5097" i="1" s="1"/>
  <c r="Z5098" i="1"/>
  <c r="Z5097" i="1" s="1"/>
  <c r="Y5098" i="1"/>
  <c r="Y5097" i="1" s="1"/>
  <c r="X5098" i="1"/>
  <c r="X5097" i="1" s="1"/>
  <c r="W5098" i="1"/>
  <c r="W5097" i="1" s="1"/>
  <c r="T5098" i="1"/>
  <c r="S5098" i="1"/>
  <c r="S5097" i="1" s="1"/>
  <c r="R5098" i="1"/>
  <c r="R5097" i="1" s="1"/>
  <c r="Q5098" i="1"/>
  <c r="Q5097" i="1" s="1"/>
  <c r="P5098" i="1"/>
  <c r="O5098" i="1"/>
  <c r="O5097" i="1" s="1"/>
  <c r="N5098" i="1"/>
  <c r="N5097" i="1" s="1"/>
  <c r="M5098" i="1"/>
  <c r="M5097" i="1" s="1"/>
  <c r="L5098" i="1"/>
  <c r="L5097" i="1" s="1"/>
  <c r="E5098" i="1"/>
  <c r="T5097" i="1"/>
  <c r="P5097" i="1"/>
  <c r="E5097" i="1"/>
  <c r="E5096" i="1"/>
  <c r="E5095" i="1"/>
  <c r="AL5094" i="1"/>
  <c r="AE5094" i="1"/>
  <c r="V5094" i="1"/>
  <c r="E5094" i="1"/>
  <c r="AK5093" i="1"/>
  <c r="AK5092" i="1" s="1"/>
  <c r="AK5091" i="1" s="1"/>
  <c r="AJ5093" i="1"/>
  <c r="AJ5092" i="1" s="1"/>
  <c r="AJ5091" i="1" s="1"/>
  <c r="AI5093" i="1"/>
  <c r="AI5092" i="1" s="1"/>
  <c r="AI5091" i="1" s="1"/>
  <c r="AH5093" i="1"/>
  <c r="AH5092" i="1" s="1"/>
  <c r="AH5091" i="1" s="1"/>
  <c r="AG5093" i="1"/>
  <c r="AG5092" i="1" s="1"/>
  <c r="AG5091" i="1" s="1"/>
  <c r="AF5093" i="1"/>
  <c r="AF5092" i="1" s="1"/>
  <c r="AD5093" i="1"/>
  <c r="AC5093" i="1"/>
  <c r="AC5092" i="1" s="1"/>
  <c r="AC5091" i="1" s="1"/>
  <c r="AB5093" i="1"/>
  <c r="AB5092" i="1" s="1"/>
  <c r="AB5091" i="1" s="1"/>
  <c r="AA5093" i="1"/>
  <c r="AA5092" i="1" s="1"/>
  <c r="AA5091" i="1" s="1"/>
  <c r="Z5093" i="1"/>
  <c r="Z5092" i="1" s="1"/>
  <c r="Z5091" i="1" s="1"/>
  <c r="Y5093" i="1"/>
  <c r="Y5092" i="1" s="1"/>
  <c r="Y5091" i="1" s="1"/>
  <c r="X5093" i="1"/>
  <c r="X5092" i="1" s="1"/>
  <c r="X5091" i="1" s="1"/>
  <c r="W5093" i="1"/>
  <c r="T5093" i="1"/>
  <c r="S5093" i="1"/>
  <c r="S5092" i="1" s="1"/>
  <c r="S5091" i="1" s="1"/>
  <c r="R5093" i="1"/>
  <c r="R5092" i="1" s="1"/>
  <c r="R5091" i="1" s="1"/>
  <c r="Q5093" i="1"/>
  <c r="Q5092" i="1" s="1"/>
  <c r="Q5091" i="1" s="1"/>
  <c r="P5093" i="1"/>
  <c r="P5092" i="1" s="1"/>
  <c r="P5091" i="1" s="1"/>
  <c r="O5093" i="1"/>
  <c r="O5092" i="1" s="1"/>
  <c r="O5091" i="1" s="1"/>
  <c r="N5093" i="1"/>
  <c r="N5092" i="1" s="1"/>
  <c r="N5091" i="1" s="1"/>
  <c r="M5093" i="1"/>
  <c r="M5092" i="1" s="1"/>
  <c r="M5091" i="1" s="1"/>
  <c r="L5093" i="1"/>
  <c r="K5093" i="1"/>
  <c r="K5092" i="1" s="1"/>
  <c r="K5091" i="1" s="1"/>
  <c r="J5093" i="1"/>
  <c r="J5092" i="1" s="1"/>
  <c r="J5091" i="1" s="1"/>
  <c r="I5093" i="1"/>
  <c r="I5092" i="1" s="1"/>
  <c r="E5093" i="1"/>
  <c r="W5092" i="1"/>
  <c r="W5091" i="1" s="1"/>
  <c r="T5092" i="1"/>
  <c r="T5091" i="1" s="1"/>
  <c r="L5092" i="1"/>
  <c r="L5091" i="1" s="1"/>
  <c r="E5092" i="1"/>
  <c r="E5091" i="1"/>
  <c r="AL5090" i="1"/>
  <c r="AE5090" i="1"/>
  <c r="V5090" i="1"/>
  <c r="E5090" i="1"/>
  <c r="AK5089" i="1"/>
  <c r="AJ5089" i="1"/>
  <c r="AJ5088" i="1" s="1"/>
  <c r="AJ5087" i="1" s="1"/>
  <c r="AI5089" i="1"/>
  <c r="AI5088" i="1" s="1"/>
  <c r="AI5087" i="1" s="1"/>
  <c r="AH5089" i="1"/>
  <c r="AH5088" i="1" s="1"/>
  <c r="AH5087" i="1" s="1"/>
  <c r="AG5089" i="1"/>
  <c r="AF5089" i="1"/>
  <c r="AD5089" i="1"/>
  <c r="AC5089" i="1"/>
  <c r="AC5088" i="1" s="1"/>
  <c r="AC5087" i="1" s="1"/>
  <c r="AB5089" i="1"/>
  <c r="AB5088" i="1" s="1"/>
  <c r="AB5087" i="1" s="1"/>
  <c r="AA5089" i="1"/>
  <c r="Z5089" i="1"/>
  <c r="Z5088" i="1" s="1"/>
  <c r="Y5089" i="1"/>
  <c r="Y5088" i="1" s="1"/>
  <c r="Y5087" i="1" s="1"/>
  <c r="X5089" i="1"/>
  <c r="X5088" i="1" s="1"/>
  <c r="X5087" i="1" s="1"/>
  <c r="W5089" i="1"/>
  <c r="W5088" i="1" s="1"/>
  <c r="W5087" i="1" s="1"/>
  <c r="T5089" i="1"/>
  <c r="S5089" i="1"/>
  <c r="S5088" i="1" s="1"/>
  <c r="S5087" i="1" s="1"/>
  <c r="R5089" i="1"/>
  <c r="Q5089" i="1"/>
  <c r="Q5088" i="1" s="1"/>
  <c r="Q5087" i="1" s="1"/>
  <c r="P5089" i="1"/>
  <c r="P5088" i="1" s="1"/>
  <c r="P5087" i="1" s="1"/>
  <c r="O5089" i="1"/>
  <c r="O5088" i="1" s="1"/>
  <c r="O5087" i="1" s="1"/>
  <c r="N5089" i="1"/>
  <c r="M5089" i="1"/>
  <c r="M5088" i="1" s="1"/>
  <c r="M5087" i="1" s="1"/>
  <c r="L5089" i="1"/>
  <c r="K5089" i="1"/>
  <c r="K5088" i="1" s="1"/>
  <c r="K5087" i="1" s="1"/>
  <c r="J5089" i="1"/>
  <c r="J5088" i="1" s="1"/>
  <c r="J5087" i="1" s="1"/>
  <c r="I5089" i="1"/>
  <c r="I5088" i="1" s="1"/>
  <c r="I5087" i="1" s="1"/>
  <c r="E5089" i="1"/>
  <c r="AK5088" i="1"/>
  <c r="AK5087" i="1" s="1"/>
  <c r="AG5088" i="1"/>
  <c r="AG5087" i="1" s="1"/>
  <c r="AA5088" i="1"/>
  <c r="AA5087" i="1" s="1"/>
  <c r="T5088" i="1"/>
  <c r="T5087" i="1" s="1"/>
  <c r="R5088" i="1"/>
  <c r="R5087" i="1" s="1"/>
  <c r="N5088" i="1"/>
  <c r="N5087" i="1" s="1"/>
  <c r="L5088" i="1"/>
  <c r="L5087" i="1" s="1"/>
  <c r="E5088" i="1"/>
  <c r="Z5087" i="1"/>
  <c r="E5087" i="1"/>
  <c r="E5086" i="1"/>
  <c r="E5085" i="1"/>
  <c r="E5084" i="1"/>
  <c r="AL5083" i="1"/>
  <c r="AE5083" i="1"/>
  <c r="V5083" i="1"/>
  <c r="E5083" i="1"/>
  <c r="AK5082" i="1"/>
  <c r="AK5081" i="1" s="1"/>
  <c r="AK5080" i="1" s="1"/>
  <c r="AK5079" i="1" s="1"/>
  <c r="AJ5082" i="1"/>
  <c r="AJ5081" i="1" s="1"/>
  <c r="AJ5080" i="1" s="1"/>
  <c r="AJ5079" i="1" s="1"/>
  <c r="AI5082" i="1"/>
  <c r="AI5081" i="1" s="1"/>
  <c r="AI5080" i="1" s="1"/>
  <c r="AI5079" i="1" s="1"/>
  <c r="AH5082" i="1"/>
  <c r="AH5081" i="1" s="1"/>
  <c r="AH5080" i="1" s="1"/>
  <c r="AH5079" i="1" s="1"/>
  <c r="AG5082" i="1"/>
  <c r="AG5081" i="1" s="1"/>
  <c r="AG5080" i="1" s="1"/>
  <c r="AG5079" i="1" s="1"/>
  <c r="AF5082" i="1"/>
  <c r="AF5081" i="1" s="1"/>
  <c r="AF5080" i="1" s="1"/>
  <c r="AF5079" i="1" s="1"/>
  <c r="AD5082" i="1"/>
  <c r="AD5081" i="1" s="1"/>
  <c r="AC5082" i="1"/>
  <c r="AC5081" i="1" s="1"/>
  <c r="AC5080" i="1" s="1"/>
  <c r="AB5082" i="1"/>
  <c r="P5082" i="1"/>
  <c r="P5081" i="1" s="1"/>
  <c r="O5082" i="1"/>
  <c r="O5081" i="1" s="1"/>
  <c r="O5080" i="1" s="1"/>
  <c r="E5082" i="1"/>
  <c r="AB5081" i="1"/>
  <c r="AB5080" i="1" s="1"/>
  <c r="AB5079" i="1" s="1"/>
  <c r="E5081" i="1"/>
  <c r="E5080" i="1"/>
  <c r="E5079" i="1"/>
  <c r="AL5078" i="1"/>
  <c r="AE5078" i="1"/>
  <c r="V5078" i="1"/>
  <c r="E5078" i="1"/>
  <c r="AK5077" i="1"/>
  <c r="AK5076" i="1" s="1"/>
  <c r="AJ5077" i="1"/>
  <c r="AJ5076" i="1" s="1"/>
  <c r="AI5077" i="1"/>
  <c r="AI5076" i="1" s="1"/>
  <c r="AH5077" i="1"/>
  <c r="AH5076" i="1" s="1"/>
  <c r="AG5077" i="1"/>
  <c r="AF5077" i="1"/>
  <c r="AD5077" i="1"/>
  <c r="AC5077" i="1"/>
  <c r="AC5076" i="1" s="1"/>
  <c r="AB5077" i="1"/>
  <c r="AB5076" i="1" s="1"/>
  <c r="AA5077" i="1"/>
  <c r="AA5076" i="1" s="1"/>
  <c r="Z5077" i="1"/>
  <c r="Z5076" i="1" s="1"/>
  <c r="Y5077" i="1"/>
  <c r="Y5076" i="1" s="1"/>
  <c r="X5077" i="1"/>
  <c r="X5076" i="1" s="1"/>
  <c r="W5077" i="1"/>
  <c r="W5076" i="1" s="1"/>
  <c r="T5077" i="1"/>
  <c r="T5076" i="1" s="1"/>
  <c r="S5077" i="1"/>
  <c r="S5076" i="1" s="1"/>
  <c r="R5077" i="1"/>
  <c r="R5076" i="1" s="1"/>
  <c r="Q5077" i="1"/>
  <c r="Q5076" i="1" s="1"/>
  <c r="P5077" i="1"/>
  <c r="P5076" i="1" s="1"/>
  <c r="O5077" i="1"/>
  <c r="O5076" i="1" s="1"/>
  <c r="N5077" i="1"/>
  <c r="N5076" i="1" s="1"/>
  <c r="M5077" i="1"/>
  <c r="M5076" i="1" s="1"/>
  <c r="L5077" i="1"/>
  <c r="L5076" i="1" s="1"/>
  <c r="K5077" i="1"/>
  <c r="K5076" i="1" s="1"/>
  <c r="J5077" i="1"/>
  <c r="J5076" i="1" s="1"/>
  <c r="I5077" i="1"/>
  <c r="I5076" i="1" s="1"/>
  <c r="E5077" i="1"/>
  <c r="AG5076" i="1"/>
  <c r="AF5076" i="1"/>
  <c r="E5076" i="1"/>
  <c r="AL5075" i="1"/>
  <c r="AE5075" i="1"/>
  <c r="V5075" i="1"/>
  <c r="AM5075" i="1" s="1"/>
  <c r="R5075" i="1"/>
  <c r="R5074" i="1" s="1"/>
  <c r="R5073" i="1" s="1"/>
  <c r="E5075" i="1"/>
  <c r="AK5074" i="1"/>
  <c r="AK5073" i="1" s="1"/>
  <c r="AJ5074" i="1"/>
  <c r="AJ5073" i="1" s="1"/>
  <c r="AJ5072" i="1" s="1"/>
  <c r="AJ5071" i="1" s="1"/>
  <c r="AI5074" i="1"/>
  <c r="AI5073" i="1" s="1"/>
  <c r="AH5074" i="1"/>
  <c r="AH5073" i="1" s="1"/>
  <c r="AG5074" i="1"/>
  <c r="AG5073" i="1" s="1"/>
  <c r="AG5072" i="1" s="1"/>
  <c r="AG5071" i="1" s="1"/>
  <c r="AF5074" i="1"/>
  <c r="AF5073" i="1" s="1"/>
  <c r="AF5072" i="1" s="1"/>
  <c r="AF5071" i="1" s="1"/>
  <c r="AD5074" i="1"/>
  <c r="AE5074" i="1" s="1"/>
  <c r="AC5074" i="1"/>
  <c r="AB5074" i="1"/>
  <c r="AB5073" i="1" s="1"/>
  <c r="AA5074" i="1"/>
  <c r="AA5073" i="1" s="1"/>
  <c r="Z5074" i="1"/>
  <c r="Z5073" i="1" s="1"/>
  <c r="Y5074" i="1"/>
  <c r="X5074" i="1"/>
  <c r="X5073" i="1" s="1"/>
  <c r="W5074" i="1"/>
  <c r="T5074" i="1"/>
  <c r="T5073" i="1" s="1"/>
  <c r="S5074" i="1"/>
  <c r="Q5074" i="1"/>
  <c r="Q5073" i="1" s="1"/>
  <c r="Q5072" i="1" s="1"/>
  <c r="Q5071" i="1" s="1"/>
  <c r="P5074" i="1"/>
  <c r="P5073" i="1" s="1"/>
  <c r="O5074" i="1"/>
  <c r="O5073" i="1" s="1"/>
  <c r="N5074" i="1"/>
  <c r="M5074" i="1"/>
  <c r="M5073" i="1" s="1"/>
  <c r="M5072" i="1" s="1"/>
  <c r="M5071" i="1" s="1"/>
  <c r="L5074" i="1"/>
  <c r="L5073" i="1" s="1"/>
  <c r="K5074" i="1"/>
  <c r="K5073" i="1" s="1"/>
  <c r="J5074" i="1"/>
  <c r="I5074" i="1"/>
  <c r="I5073" i="1" s="1"/>
  <c r="E5074" i="1"/>
  <c r="AC5073" i="1"/>
  <c r="Y5073" i="1"/>
  <c r="W5073" i="1"/>
  <c r="W5072" i="1" s="1"/>
  <c r="W5071" i="1" s="1"/>
  <c r="S5073" i="1"/>
  <c r="N5073" i="1"/>
  <c r="J5073" i="1"/>
  <c r="E5073" i="1"/>
  <c r="E5072" i="1"/>
  <c r="E5071" i="1"/>
  <c r="AL5070" i="1"/>
  <c r="AE5070" i="1"/>
  <c r="V5070" i="1"/>
  <c r="E5070" i="1"/>
  <c r="AK5069" i="1"/>
  <c r="AJ5069" i="1"/>
  <c r="AI5069" i="1"/>
  <c r="AH5069" i="1"/>
  <c r="AG5069" i="1"/>
  <c r="AF5069" i="1"/>
  <c r="AD5069" i="1"/>
  <c r="AC5069" i="1"/>
  <c r="AB5069" i="1"/>
  <c r="O5069" i="1"/>
  <c r="V5069" i="1" s="1"/>
  <c r="E5069" i="1"/>
  <c r="AL5068" i="1"/>
  <c r="AE5068" i="1"/>
  <c r="V5068" i="1"/>
  <c r="E5068" i="1"/>
  <c r="AK5067" i="1"/>
  <c r="AJ5067" i="1"/>
  <c r="AI5067" i="1"/>
  <c r="AH5067" i="1"/>
  <c r="AG5067" i="1"/>
  <c r="AF5067" i="1"/>
  <c r="AD5067" i="1"/>
  <c r="AC5067" i="1"/>
  <c r="AB5067" i="1"/>
  <c r="AA5067" i="1"/>
  <c r="Z5067" i="1"/>
  <c r="Y5067" i="1"/>
  <c r="X5067" i="1"/>
  <c r="W5067" i="1"/>
  <c r="T5067" i="1"/>
  <c r="S5067" i="1"/>
  <c r="R5067" i="1"/>
  <c r="Q5067" i="1"/>
  <c r="P5067" i="1"/>
  <c r="O5067" i="1"/>
  <c r="N5067" i="1"/>
  <c r="M5067" i="1"/>
  <c r="L5067" i="1"/>
  <c r="K5067" i="1"/>
  <c r="J5067" i="1"/>
  <c r="I5067" i="1"/>
  <c r="E5067" i="1"/>
  <c r="AL5066" i="1"/>
  <c r="AE5066" i="1"/>
  <c r="V5066" i="1"/>
  <c r="E5066" i="1"/>
  <c r="AK5065" i="1"/>
  <c r="AJ5065" i="1"/>
  <c r="AI5065" i="1"/>
  <c r="AH5065" i="1"/>
  <c r="AG5065" i="1"/>
  <c r="AF5065" i="1"/>
  <c r="AD5065" i="1"/>
  <c r="AC5065" i="1"/>
  <c r="AB5065" i="1"/>
  <c r="AB5064" i="1" s="1"/>
  <c r="AA5065" i="1"/>
  <c r="AA5064" i="1" s="1"/>
  <c r="Z5065" i="1"/>
  <c r="Y5065" i="1"/>
  <c r="Y5064" i="1" s="1"/>
  <c r="X5065" i="1"/>
  <c r="X5064" i="1" s="1"/>
  <c r="W5065" i="1"/>
  <c r="W5064" i="1" s="1"/>
  <c r="T5065" i="1"/>
  <c r="S5065" i="1"/>
  <c r="R5065" i="1"/>
  <c r="R5064" i="1" s="1"/>
  <c r="Q5065" i="1"/>
  <c r="Q5064" i="1" s="1"/>
  <c r="P5065" i="1"/>
  <c r="O5065" i="1"/>
  <c r="N5065" i="1"/>
  <c r="N5064" i="1" s="1"/>
  <c r="M5065" i="1"/>
  <c r="L5065" i="1"/>
  <c r="K5065" i="1"/>
  <c r="K5064" i="1" s="1"/>
  <c r="J5065" i="1"/>
  <c r="J5064" i="1" s="1"/>
  <c r="I5065" i="1"/>
  <c r="E5065" i="1"/>
  <c r="S5064" i="1"/>
  <c r="M5064" i="1"/>
  <c r="E5064" i="1"/>
  <c r="AL5063" i="1"/>
  <c r="AE5063" i="1"/>
  <c r="V5063" i="1"/>
  <c r="E5063" i="1"/>
  <c r="AK5062" i="1"/>
  <c r="AJ5062" i="1"/>
  <c r="AI5062" i="1"/>
  <c r="AH5062" i="1"/>
  <c r="AG5062" i="1"/>
  <c r="AF5062" i="1"/>
  <c r="AD5062" i="1"/>
  <c r="AC5062" i="1"/>
  <c r="AB5062" i="1"/>
  <c r="AA5062" i="1"/>
  <c r="AA5057" i="1" s="1"/>
  <c r="AA5056" i="1" s="1"/>
  <c r="Z5062" i="1"/>
  <c r="Y5062" i="1"/>
  <c r="X5062" i="1"/>
  <c r="W5062" i="1"/>
  <c r="T5062" i="1"/>
  <c r="S5062" i="1"/>
  <c r="R5062" i="1"/>
  <c r="Q5062" i="1"/>
  <c r="Q5057" i="1" s="1"/>
  <c r="P5062" i="1"/>
  <c r="O5062" i="1"/>
  <c r="N5062" i="1"/>
  <c r="M5062" i="1"/>
  <c r="M5057" i="1" s="1"/>
  <c r="M5056" i="1" s="1"/>
  <c r="L5062" i="1"/>
  <c r="K5062" i="1"/>
  <c r="J5062" i="1"/>
  <c r="I5062" i="1"/>
  <c r="E5062" i="1"/>
  <c r="AL5061" i="1"/>
  <c r="AE5061" i="1"/>
  <c r="K5061" i="1"/>
  <c r="K5060" i="1" s="1"/>
  <c r="J5061" i="1"/>
  <c r="I5061" i="1"/>
  <c r="I5060" i="1" s="1"/>
  <c r="E5061" i="1"/>
  <c r="AK5060" i="1"/>
  <c r="AJ5060" i="1"/>
  <c r="AI5060" i="1"/>
  <c r="AH5060" i="1"/>
  <c r="AG5060" i="1"/>
  <c r="AF5060" i="1"/>
  <c r="AD5060" i="1"/>
  <c r="AC5060" i="1"/>
  <c r="AB5060" i="1"/>
  <c r="AA5060" i="1"/>
  <c r="Z5060" i="1"/>
  <c r="Y5060" i="1"/>
  <c r="X5060" i="1"/>
  <c r="W5060" i="1"/>
  <c r="T5060" i="1"/>
  <c r="S5060" i="1"/>
  <c r="R5060" i="1"/>
  <c r="Q5060" i="1"/>
  <c r="P5060" i="1"/>
  <c r="O5060" i="1"/>
  <c r="N5060" i="1"/>
  <c r="M5060" i="1"/>
  <c r="L5060" i="1"/>
  <c r="J5060" i="1"/>
  <c r="E5060" i="1"/>
  <c r="AL5059" i="1"/>
  <c r="AE5059" i="1"/>
  <c r="V5059" i="1"/>
  <c r="AM5059" i="1" s="1"/>
  <c r="K5059" i="1"/>
  <c r="J5059" i="1"/>
  <c r="I5059" i="1"/>
  <c r="I5058" i="1" s="1"/>
  <c r="E5059" i="1"/>
  <c r="AK5058" i="1"/>
  <c r="AJ5058" i="1"/>
  <c r="AI5058" i="1"/>
  <c r="AH5058" i="1"/>
  <c r="AG5058" i="1"/>
  <c r="AF5058" i="1"/>
  <c r="AD5058" i="1"/>
  <c r="AC5058" i="1"/>
  <c r="AB5058" i="1"/>
  <c r="AA5058" i="1"/>
  <c r="Z5058" i="1"/>
  <c r="Y5058" i="1"/>
  <c r="X5058" i="1"/>
  <c r="W5058" i="1"/>
  <c r="T5058" i="1"/>
  <c r="S5058" i="1"/>
  <c r="R5058" i="1"/>
  <c r="Q5058" i="1"/>
  <c r="P5058" i="1"/>
  <c r="O5058" i="1"/>
  <c r="N5058" i="1"/>
  <c r="M5058" i="1"/>
  <c r="L5058" i="1"/>
  <c r="K5058" i="1"/>
  <c r="J5058" i="1"/>
  <c r="E5058" i="1"/>
  <c r="AI5057" i="1"/>
  <c r="E5057" i="1"/>
  <c r="E5056" i="1"/>
  <c r="AL5055" i="1"/>
  <c r="AE5055" i="1"/>
  <c r="K5055" i="1"/>
  <c r="K5054" i="1" s="1"/>
  <c r="J5055" i="1"/>
  <c r="I5055" i="1"/>
  <c r="I5054" i="1" s="1"/>
  <c r="E5055" i="1"/>
  <c r="AK5054" i="1"/>
  <c r="AJ5054" i="1"/>
  <c r="AI5054" i="1"/>
  <c r="AH5054" i="1"/>
  <c r="AG5054" i="1"/>
  <c r="AF5054" i="1"/>
  <c r="AD5054" i="1"/>
  <c r="AC5054" i="1"/>
  <c r="AB5054" i="1"/>
  <c r="AA5054" i="1"/>
  <c r="Z5054" i="1"/>
  <c r="Y5054" i="1"/>
  <c r="X5054" i="1"/>
  <c r="W5054" i="1"/>
  <c r="T5054" i="1"/>
  <c r="S5054" i="1"/>
  <c r="R5054" i="1"/>
  <c r="Q5054" i="1"/>
  <c r="P5054" i="1"/>
  <c r="O5054" i="1"/>
  <c r="N5054" i="1"/>
  <c r="M5054" i="1"/>
  <c r="L5054" i="1"/>
  <c r="J5054" i="1"/>
  <c r="E5054" i="1"/>
  <c r="AL5053" i="1"/>
  <c r="AE5053" i="1"/>
  <c r="V5053" i="1"/>
  <c r="E5053" i="1"/>
  <c r="AK5052" i="1"/>
  <c r="AJ5052" i="1"/>
  <c r="AI5052" i="1"/>
  <c r="AH5052" i="1"/>
  <c r="AG5052" i="1"/>
  <c r="AF5052" i="1"/>
  <c r="AD5052" i="1"/>
  <c r="AC5052" i="1"/>
  <c r="AB5052" i="1"/>
  <c r="R5052" i="1"/>
  <c r="Q5052" i="1"/>
  <c r="P5052" i="1"/>
  <c r="O5052" i="1"/>
  <c r="E5052" i="1"/>
  <c r="AL5051" i="1"/>
  <c r="AE5051" i="1"/>
  <c r="K5051" i="1"/>
  <c r="K5050" i="1" s="1"/>
  <c r="J5051" i="1"/>
  <c r="J5050" i="1" s="1"/>
  <c r="I5051" i="1"/>
  <c r="E5051" i="1"/>
  <c r="AK5050" i="1"/>
  <c r="AJ5050" i="1"/>
  <c r="AI5050" i="1"/>
  <c r="AH5050" i="1"/>
  <c r="AG5050" i="1"/>
  <c r="AF5050" i="1"/>
  <c r="AD5050" i="1"/>
  <c r="AC5050" i="1"/>
  <c r="AB5050" i="1"/>
  <c r="AA5050" i="1"/>
  <c r="Z5050" i="1"/>
  <c r="Y5050" i="1"/>
  <c r="X5050" i="1"/>
  <c r="W5050" i="1"/>
  <c r="T5050" i="1"/>
  <c r="S5050" i="1"/>
  <c r="R5050" i="1"/>
  <c r="Q5050" i="1"/>
  <c r="P5050" i="1"/>
  <c r="O5050" i="1"/>
  <c r="N5050" i="1"/>
  <c r="M5050" i="1"/>
  <c r="L5050" i="1"/>
  <c r="E5050" i="1"/>
  <c r="AL5049" i="1"/>
  <c r="AE5049" i="1"/>
  <c r="V5049" i="1"/>
  <c r="E5049" i="1"/>
  <c r="AK5048" i="1"/>
  <c r="AJ5048" i="1"/>
  <c r="AI5048" i="1"/>
  <c r="AH5048" i="1"/>
  <c r="AG5048" i="1"/>
  <c r="AF5048" i="1"/>
  <c r="AD5048" i="1"/>
  <c r="AC5048" i="1"/>
  <c r="AE5048" i="1" s="1"/>
  <c r="AB5048" i="1"/>
  <c r="AA5048" i="1"/>
  <c r="Z5048" i="1"/>
  <c r="Y5048" i="1"/>
  <c r="X5048" i="1"/>
  <c r="W5048" i="1"/>
  <c r="T5048" i="1"/>
  <c r="S5048" i="1"/>
  <c r="R5048" i="1"/>
  <c r="Q5048" i="1"/>
  <c r="P5048" i="1"/>
  <c r="O5048" i="1"/>
  <c r="N5048" i="1"/>
  <c r="M5048" i="1"/>
  <c r="L5048" i="1"/>
  <c r="K5048" i="1"/>
  <c r="J5048" i="1"/>
  <c r="I5048" i="1"/>
  <c r="E5048" i="1"/>
  <c r="E5047" i="1"/>
  <c r="E5046" i="1"/>
  <c r="E5045" i="1"/>
  <c r="E5044" i="1"/>
  <c r="E5043" i="1"/>
  <c r="AL5042" i="1"/>
  <c r="AE5042" i="1"/>
  <c r="V5042" i="1"/>
  <c r="E5042" i="1"/>
  <c r="AK5041" i="1"/>
  <c r="AK5040" i="1" s="1"/>
  <c r="AJ5041" i="1"/>
  <c r="AJ5040" i="1" s="1"/>
  <c r="AI5041" i="1"/>
  <c r="AI5040" i="1" s="1"/>
  <c r="AH5041" i="1"/>
  <c r="AH5040" i="1" s="1"/>
  <c r="AG5041" i="1"/>
  <c r="AG5040" i="1" s="1"/>
  <c r="AF5041" i="1"/>
  <c r="AF5040" i="1" s="1"/>
  <c r="AD5041" i="1"/>
  <c r="AC5041" i="1"/>
  <c r="AB5041" i="1"/>
  <c r="AB5040" i="1" s="1"/>
  <c r="AA5041" i="1"/>
  <c r="AA5040" i="1" s="1"/>
  <c r="Z5041" i="1"/>
  <c r="Z5040" i="1" s="1"/>
  <c r="Y5041" i="1"/>
  <c r="Y5040" i="1" s="1"/>
  <c r="X5041" i="1"/>
  <c r="X5040" i="1" s="1"/>
  <c r="W5041" i="1"/>
  <c r="W5040" i="1" s="1"/>
  <c r="T5041" i="1"/>
  <c r="T5040" i="1" s="1"/>
  <c r="S5041" i="1"/>
  <c r="S5040" i="1" s="1"/>
  <c r="R5041" i="1"/>
  <c r="R5040" i="1" s="1"/>
  <c r="Q5041" i="1"/>
  <c r="Q5040" i="1" s="1"/>
  <c r="P5041" i="1"/>
  <c r="P5040" i="1" s="1"/>
  <c r="O5041" i="1"/>
  <c r="O5040" i="1" s="1"/>
  <c r="N5041" i="1"/>
  <c r="N5040" i="1" s="1"/>
  <c r="M5041" i="1"/>
  <c r="M5040" i="1" s="1"/>
  <c r="L5041" i="1"/>
  <c r="L5040" i="1" s="1"/>
  <c r="K5041" i="1"/>
  <c r="K5040" i="1" s="1"/>
  <c r="J5041" i="1"/>
  <c r="J5040" i="1" s="1"/>
  <c r="I5041" i="1"/>
  <c r="I5040" i="1" s="1"/>
  <c r="E5041" i="1"/>
  <c r="AC5040" i="1"/>
  <c r="E5040" i="1"/>
  <c r="AL5039" i="1"/>
  <c r="AE5039" i="1"/>
  <c r="V5039" i="1"/>
  <c r="E5039" i="1"/>
  <c r="AK5038" i="1"/>
  <c r="AJ5038" i="1"/>
  <c r="AI5038" i="1"/>
  <c r="AH5038" i="1"/>
  <c r="AH5033" i="1" s="1"/>
  <c r="AH5032" i="1" s="1"/>
  <c r="AH5031" i="1" s="1"/>
  <c r="AH5030" i="1" s="1"/>
  <c r="AH5029" i="1" s="1"/>
  <c r="AG5038" i="1"/>
  <c r="AF5038" i="1"/>
  <c r="AD5038" i="1"/>
  <c r="AC5038" i="1"/>
  <c r="AB5038" i="1"/>
  <c r="AA5038" i="1"/>
  <c r="Z5038" i="1"/>
  <c r="Y5038" i="1"/>
  <c r="X5038" i="1"/>
  <c r="W5038" i="1"/>
  <c r="T5038" i="1"/>
  <c r="S5038" i="1"/>
  <c r="R5038" i="1"/>
  <c r="Q5038" i="1"/>
  <c r="P5038" i="1"/>
  <c r="O5038" i="1"/>
  <c r="N5038" i="1"/>
  <c r="M5038" i="1"/>
  <c r="L5038" i="1"/>
  <c r="K5038" i="1"/>
  <c r="J5038" i="1"/>
  <c r="I5038" i="1"/>
  <c r="E5038" i="1"/>
  <c r="AL5037" i="1"/>
  <c r="AE5037" i="1"/>
  <c r="K5037" i="1"/>
  <c r="J5037" i="1"/>
  <c r="J5036" i="1" s="1"/>
  <c r="I5037" i="1"/>
  <c r="V5037" i="1" s="1"/>
  <c r="E5037" i="1"/>
  <c r="AK5036" i="1"/>
  <c r="AJ5036" i="1"/>
  <c r="AI5036" i="1"/>
  <c r="AH5036" i="1"/>
  <c r="AG5036" i="1"/>
  <c r="AF5036" i="1"/>
  <c r="AD5036" i="1"/>
  <c r="AC5036" i="1"/>
  <c r="AB5036" i="1"/>
  <c r="AA5036" i="1"/>
  <c r="Z5036" i="1"/>
  <c r="Y5036" i="1"/>
  <c r="X5036" i="1"/>
  <c r="W5036" i="1"/>
  <c r="T5036" i="1"/>
  <c r="S5036" i="1"/>
  <c r="R5036" i="1"/>
  <c r="Q5036" i="1"/>
  <c r="P5036" i="1"/>
  <c r="O5036" i="1"/>
  <c r="N5036" i="1"/>
  <c r="M5036" i="1"/>
  <c r="L5036" i="1"/>
  <c r="K5036" i="1"/>
  <c r="I5036" i="1"/>
  <c r="E5036" i="1"/>
  <c r="AL5035" i="1"/>
  <c r="AE5035" i="1"/>
  <c r="K5035" i="1"/>
  <c r="K5034" i="1" s="1"/>
  <c r="J5035" i="1"/>
  <c r="J5034" i="1" s="1"/>
  <c r="I5035" i="1"/>
  <c r="V5035" i="1" s="1"/>
  <c r="AM5035" i="1" s="1"/>
  <c r="E5035" i="1"/>
  <c r="AK5034" i="1"/>
  <c r="AJ5034" i="1"/>
  <c r="AI5034" i="1"/>
  <c r="AH5034" i="1"/>
  <c r="AG5034" i="1"/>
  <c r="AF5034" i="1"/>
  <c r="AD5034" i="1"/>
  <c r="AD5033" i="1" s="1"/>
  <c r="AC5034" i="1"/>
  <c r="AB5034" i="1"/>
  <c r="AA5034" i="1"/>
  <c r="Z5034" i="1"/>
  <c r="Y5034" i="1"/>
  <c r="X5034" i="1"/>
  <c r="W5034" i="1"/>
  <c r="T5034" i="1"/>
  <c r="S5034" i="1"/>
  <c r="R5034" i="1"/>
  <c r="Q5034" i="1"/>
  <c r="P5034" i="1"/>
  <c r="O5034" i="1"/>
  <c r="N5034" i="1"/>
  <c r="M5034" i="1"/>
  <c r="L5034" i="1"/>
  <c r="I5034" i="1"/>
  <c r="E5034" i="1"/>
  <c r="E5033" i="1"/>
  <c r="E5032" i="1"/>
  <c r="E5031" i="1"/>
  <c r="E5030" i="1"/>
  <c r="E5029" i="1"/>
  <c r="E5028" i="1"/>
  <c r="AL5027" i="1"/>
  <c r="AE5027" i="1"/>
  <c r="V5027" i="1"/>
  <c r="E5027" i="1"/>
  <c r="AK5026" i="1"/>
  <c r="AK5025" i="1" s="1"/>
  <c r="AK5024" i="1" s="1"/>
  <c r="AK5023" i="1" s="1"/>
  <c r="AK5022" i="1" s="1"/>
  <c r="AK5021" i="1" s="1"/>
  <c r="AJ5026" i="1"/>
  <c r="AI5026" i="1"/>
  <c r="AH5026" i="1"/>
  <c r="AH5025" i="1" s="1"/>
  <c r="AH5024" i="1" s="1"/>
  <c r="AH5023" i="1" s="1"/>
  <c r="AH5022" i="1" s="1"/>
  <c r="AH5021" i="1" s="1"/>
  <c r="AG5026" i="1"/>
  <c r="AG5025" i="1" s="1"/>
  <c r="AG5024" i="1" s="1"/>
  <c r="AG5023" i="1" s="1"/>
  <c r="AG5022" i="1" s="1"/>
  <c r="AG5021" i="1" s="1"/>
  <c r="AF5026" i="1"/>
  <c r="AF5025" i="1" s="1"/>
  <c r="AF5024" i="1" s="1"/>
  <c r="AD5026" i="1"/>
  <c r="AD5025" i="1" s="1"/>
  <c r="AD5024" i="1" s="1"/>
  <c r="AD5023" i="1" s="1"/>
  <c r="AC5026" i="1"/>
  <c r="AC5025" i="1" s="1"/>
  <c r="AB5026" i="1"/>
  <c r="AB5025" i="1" s="1"/>
  <c r="AB5024" i="1" s="1"/>
  <c r="AB5023" i="1" s="1"/>
  <c r="AB5022" i="1" s="1"/>
  <c r="AB5021" i="1" s="1"/>
  <c r="AA5026" i="1"/>
  <c r="Z5026" i="1"/>
  <c r="Z5025" i="1" s="1"/>
  <c r="Z5024" i="1" s="1"/>
  <c r="Z5023" i="1" s="1"/>
  <c r="Z5022" i="1" s="1"/>
  <c r="Z5021" i="1" s="1"/>
  <c r="Y5026" i="1"/>
  <c r="Y5025" i="1" s="1"/>
  <c r="Y5024" i="1" s="1"/>
  <c r="Y5023" i="1" s="1"/>
  <c r="Y5022" i="1" s="1"/>
  <c r="Y5021" i="1" s="1"/>
  <c r="X5026" i="1"/>
  <c r="X5025" i="1" s="1"/>
  <c r="X5024" i="1" s="1"/>
  <c r="X5023" i="1" s="1"/>
  <c r="X5022" i="1" s="1"/>
  <c r="X5021" i="1" s="1"/>
  <c r="W5026" i="1"/>
  <c r="T5026" i="1"/>
  <c r="T5025" i="1" s="1"/>
  <c r="T5024" i="1" s="1"/>
  <c r="T5023" i="1" s="1"/>
  <c r="T5022" i="1" s="1"/>
  <c r="T5021" i="1" s="1"/>
  <c r="S5026" i="1"/>
  <c r="S5025" i="1" s="1"/>
  <c r="S5024" i="1" s="1"/>
  <c r="S5023" i="1" s="1"/>
  <c r="S5022" i="1" s="1"/>
  <c r="S5021" i="1" s="1"/>
  <c r="R5026" i="1"/>
  <c r="R5025" i="1" s="1"/>
  <c r="R5024" i="1" s="1"/>
  <c r="R5023" i="1" s="1"/>
  <c r="R5022" i="1" s="1"/>
  <c r="R5021" i="1" s="1"/>
  <c r="Q5026" i="1"/>
  <c r="P5026" i="1"/>
  <c r="P5025" i="1" s="1"/>
  <c r="P5024" i="1" s="1"/>
  <c r="P5023" i="1" s="1"/>
  <c r="P5022" i="1" s="1"/>
  <c r="P5021" i="1" s="1"/>
  <c r="O5026" i="1"/>
  <c r="O5025" i="1" s="1"/>
  <c r="O5024" i="1" s="1"/>
  <c r="O5023" i="1" s="1"/>
  <c r="O5022" i="1" s="1"/>
  <c r="O5021" i="1" s="1"/>
  <c r="N5026" i="1"/>
  <c r="N5025" i="1" s="1"/>
  <c r="N5024" i="1" s="1"/>
  <c r="N5023" i="1" s="1"/>
  <c r="N5022" i="1" s="1"/>
  <c r="N5021" i="1" s="1"/>
  <c r="M5026" i="1"/>
  <c r="M5025" i="1" s="1"/>
  <c r="M5024" i="1" s="1"/>
  <c r="M5023" i="1" s="1"/>
  <c r="M5022" i="1" s="1"/>
  <c r="M5021" i="1" s="1"/>
  <c r="L5026" i="1"/>
  <c r="L5025" i="1" s="1"/>
  <c r="L5024" i="1" s="1"/>
  <c r="L5023" i="1" s="1"/>
  <c r="L5022" i="1" s="1"/>
  <c r="L5021" i="1" s="1"/>
  <c r="K5026" i="1"/>
  <c r="K5025" i="1" s="1"/>
  <c r="K5024" i="1" s="1"/>
  <c r="K5023" i="1" s="1"/>
  <c r="K5022" i="1" s="1"/>
  <c r="K5021" i="1" s="1"/>
  <c r="J5026" i="1"/>
  <c r="J5025" i="1" s="1"/>
  <c r="J5024" i="1" s="1"/>
  <c r="J5023" i="1" s="1"/>
  <c r="J5022" i="1" s="1"/>
  <c r="J5021" i="1" s="1"/>
  <c r="I5026" i="1"/>
  <c r="E5026" i="1"/>
  <c r="AJ5025" i="1"/>
  <c r="AJ5024" i="1" s="1"/>
  <c r="AJ5023" i="1" s="1"/>
  <c r="AJ5022" i="1" s="1"/>
  <c r="AJ5021" i="1" s="1"/>
  <c r="AI5025" i="1"/>
  <c r="AI5024" i="1" s="1"/>
  <c r="AI5023" i="1" s="1"/>
  <c r="AI5022" i="1" s="1"/>
  <c r="AI5021" i="1" s="1"/>
  <c r="AA5025" i="1"/>
  <c r="AA5024" i="1" s="1"/>
  <c r="AA5023" i="1" s="1"/>
  <c r="AA5022" i="1" s="1"/>
  <c r="AA5021" i="1" s="1"/>
  <c r="W5025" i="1"/>
  <c r="W5024" i="1" s="1"/>
  <c r="W5023" i="1" s="1"/>
  <c r="W5022" i="1" s="1"/>
  <c r="W5021" i="1" s="1"/>
  <c r="Q5025" i="1"/>
  <c r="Q5024" i="1" s="1"/>
  <c r="I5025" i="1"/>
  <c r="I5024" i="1" s="1"/>
  <c r="I5023" i="1" s="1"/>
  <c r="I5022" i="1" s="1"/>
  <c r="E5025" i="1"/>
  <c r="E5024" i="1"/>
  <c r="Q5023" i="1"/>
  <c r="Q5022" i="1" s="1"/>
  <c r="Q5021" i="1" s="1"/>
  <c r="E5023" i="1"/>
  <c r="E5022" i="1"/>
  <c r="E5021" i="1"/>
  <c r="E5020" i="1"/>
  <c r="AL5019" i="1"/>
  <c r="AE5019" i="1"/>
  <c r="V5019" i="1"/>
  <c r="E5019" i="1"/>
  <c r="AL5018" i="1"/>
  <c r="AE5018" i="1"/>
  <c r="V5018" i="1"/>
  <c r="E5018" i="1"/>
  <c r="AK5017" i="1"/>
  <c r="AK5016" i="1" s="1"/>
  <c r="AK5015" i="1" s="1"/>
  <c r="AJ5017" i="1"/>
  <c r="AJ5016" i="1" s="1"/>
  <c r="AJ5015" i="1" s="1"/>
  <c r="AI5017" i="1"/>
  <c r="AI5016" i="1" s="1"/>
  <c r="AI5015" i="1" s="1"/>
  <c r="AH5017" i="1"/>
  <c r="AH5016" i="1" s="1"/>
  <c r="AH5015" i="1" s="1"/>
  <c r="AG5017" i="1"/>
  <c r="AG5016" i="1" s="1"/>
  <c r="AG5015" i="1" s="1"/>
  <c r="AF5017" i="1"/>
  <c r="AD5017" i="1"/>
  <c r="AD5016" i="1" s="1"/>
  <c r="AC5017" i="1"/>
  <c r="AB5017" i="1"/>
  <c r="AB5016" i="1" s="1"/>
  <c r="AB5015" i="1" s="1"/>
  <c r="T5017" i="1"/>
  <c r="T5016" i="1" s="1"/>
  <c r="T5015" i="1" s="1"/>
  <c r="T5010" i="1" s="1"/>
  <c r="S5017" i="1"/>
  <c r="S5016" i="1" s="1"/>
  <c r="S5015" i="1" s="1"/>
  <c r="R5017" i="1"/>
  <c r="Q5017" i="1"/>
  <c r="Q5016" i="1" s="1"/>
  <c r="Q5015" i="1" s="1"/>
  <c r="P5017" i="1"/>
  <c r="P5016" i="1" s="1"/>
  <c r="O5017" i="1"/>
  <c r="E5017" i="1"/>
  <c r="AF5016" i="1"/>
  <c r="AF5015" i="1" s="1"/>
  <c r="O5016" i="1"/>
  <c r="O5015" i="1" s="1"/>
  <c r="E5016" i="1"/>
  <c r="P5015" i="1"/>
  <c r="E5015" i="1"/>
  <c r="AL5014" i="1"/>
  <c r="AE5014" i="1"/>
  <c r="V5014" i="1"/>
  <c r="E5014" i="1"/>
  <c r="AK5013" i="1"/>
  <c r="AK5012" i="1" s="1"/>
  <c r="AK5011" i="1" s="1"/>
  <c r="AJ5013" i="1"/>
  <c r="AJ5012" i="1" s="1"/>
  <c r="AJ5011" i="1" s="1"/>
  <c r="AI5013" i="1"/>
  <c r="AI5012" i="1" s="1"/>
  <c r="AI5011" i="1" s="1"/>
  <c r="AH5013" i="1"/>
  <c r="AG5013" i="1"/>
  <c r="AG5012" i="1" s="1"/>
  <c r="AG5011" i="1" s="1"/>
  <c r="AF5013" i="1"/>
  <c r="AD5013" i="1"/>
  <c r="AD5012" i="1" s="1"/>
  <c r="AD5011" i="1" s="1"/>
  <c r="AC5013" i="1"/>
  <c r="AC5012" i="1" s="1"/>
  <c r="AB5013" i="1"/>
  <c r="AB5012" i="1" s="1"/>
  <c r="AB5011" i="1" s="1"/>
  <c r="S5013" i="1"/>
  <c r="S5012" i="1" s="1"/>
  <c r="S5011" i="1" s="1"/>
  <c r="R5013" i="1"/>
  <c r="R5012" i="1" s="1"/>
  <c r="Q5013" i="1"/>
  <c r="Q5012" i="1" s="1"/>
  <c r="Q5011" i="1" s="1"/>
  <c r="P5013" i="1"/>
  <c r="O5013" i="1"/>
  <c r="O5012" i="1" s="1"/>
  <c r="O5011" i="1" s="1"/>
  <c r="E5013" i="1"/>
  <c r="AH5012" i="1"/>
  <c r="AH5011" i="1" s="1"/>
  <c r="P5012" i="1"/>
  <c r="P5011" i="1" s="1"/>
  <c r="E5012" i="1"/>
  <c r="E5011" i="1"/>
  <c r="E5010" i="1"/>
  <c r="AL5009" i="1"/>
  <c r="AE5009" i="1"/>
  <c r="V5009" i="1"/>
  <c r="E5009" i="1"/>
  <c r="AK5008" i="1"/>
  <c r="AJ5008" i="1"/>
  <c r="AI5008" i="1"/>
  <c r="AH5008" i="1"/>
  <c r="AG5008" i="1"/>
  <c r="AF5008" i="1"/>
  <c r="AD5008" i="1"/>
  <c r="AC5008" i="1"/>
  <c r="AC5005" i="1" s="1"/>
  <c r="AB5008" i="1"/>
  <c r="AA5008" i="1"/>
  <c r="AA5005" i="1" s="1"/>
  <c r="Z5008" i="1"/>
  <c r="Z5005" i="1" s="1"/>
  <c r="Y5008" i="1"/>
  <c r="Y5005" i="1" s="1"/>
  <c r="X5008" i="1"/>
  <c r="W5008" i="1"/>
  <c r="W5005" i="1" s="1"/>
  <c r="T5008" i="1"/>
  <c r="T5005" i="1" s="1"/>
  <c r="S5008" i="1"/>
  <c r="R5008" i="1"/>
  <c r="Q5008" i="1"/>
  <c r="P5008" i="1"/>
  <c r="O5008" i="1"/>
  <c r="O5005" i="1" s="1"/>
  <c r="N5008" i="1"/>
  <c r="N5005" i="1" s="1"/>
  <c r="M5008" i="1"/>
  <c r="M5005" i="1" s="1"/>
  <c r="L5008" i="1"/>
  <c r="L5005" i="1" s="1"/>
  <c r="K5008" i="1"/>
  <c r="K5005" i="1" s="1"/>
  <c r="J5008" i="1"/>
  <c r="J5005" i="1" s="1"/>
  <c r="I5008" i="1"/>
  <c r="I5005" i="1" s="1"/>
  <c r="E5008" i="1"/>
  <c r="AL5007" i="1"/>
  <c r="AE5007" i="1"/>
  <c r="V5007" i="1"/>
  <c r="E5007" i="1"/>
  <c r="AK5006" i="1"/>
  <c r="AK5005" i="1" s="1"/>
  <c r="AJ5006" i="1"/>
  <c r="AJ5005" i="1" s="1"/>
  <c r="AI5006" i="1"/>
  <c r="AH5006" i="1"/>
  <c r="AG5006" i="1"/>
  <c r="AG5005" i="1" s="1"/>
  <c r="AF5006" i="1"/>
  <c r="AD5006" i="1"/>
  <c r="AC5006" i="1"/>
  <c r="AB5006" i="1"/>
  <c r="AB5005" i="1" s="1"/>
  <c r="S5006" i="1"/>
  <c r="R5006" i="1"/>
  <c r="Q5006" i="1"/>
  <c r="P5006" i="1"/>
  <c r="O5006" i="1"/>
  <c r="E5006" i="1"/>
  <c r="X5005" i="1"/>
  <c r="E5005" i="1"/>
  <c r="AL5004" i="1"/>
  <c r="AE5004" i="1"/>
  <c r="V5004" i="1"/>
  <c r="AM5004" i="1" s="1"/>
  <c r="E5004" i="1"/>
  <c r="AK5003" i="1"/>
  <c r="AK5002" i="1" s="1"/>
  <c r="AJ5003" i="1"/>
  <c r="AJ5002" i="1" s="1"/>
  <c r="AI5003" i="1"/>
  <c r="AI5002" i="1" s="1"/>
  <c r="AH5003" i="1"/>
  <c r="AH5002" i="1" s="1"/>
  <c r="AG5003" i="1"/>
  <c r="AF5003" i="1"/>
  <c r="AF5002" i="1" s="1"/>
  <c r="AD5003" i="1"/>
  <c r="AC5003" i="1"/>
  <c r="AC5002" i="1" s="1"/>
  <c r="AB5003" i="1"/>
  <c r="AA5003" i="1"/>
  <c r="AA5002" i="1" s="1"/>
  <c r="Z5003" i="1"/>
  <c r="Z5002" i="1" s="1"/>
  <c r="Z5001" i="1" s="1"/>
  <c r="Z5000" i="1" s="1"/>
  <c r="Y5003" i="1"/>
  <c r="Y5002" i="1" s="1"/>
  <c r="X5003" i="1"/>
  <c r="X5002" i="1" s="1"/>
  <c r="W5003" i="1"/>
  <c r="W5002" i="1" s="1"/>
  <c r="T5003" i="1"/>
  <c r="T5002" i="1" s="1"/>
  <c r="T5001" i="1" s="1"/>
  <c r="T5000" i="1" s="1"/>
  <c r="S5003" i="1"/>
  <c r="S5002" i="1" s="1"/>
  <c r="R5003" i="1"/>
  <c r="R5002" i="1" s="1"/>
  <c r="Q5003" i="1"/>
  <c r="Q5002" i="1" s="1"/>
  <c r="P5003" i="1"/>
  <c r="P5002" i="1" s="1"/>
  <c r="O5003" i="1"/>
  <c r="O5002" i="1" s="1"/>
  <c r="N5003" i="1"/>
  <c r="M5003" i="1"/>
  <c r="M5002" i="1" s="1"/>
  <c r="L5003" i="1"/>
  <c r="L5002" i="1" s="1"/>
  <c r="L5001" i="1" s="1"/>
  <c r="L5000" i="1" s="1"/>
  <c r="K5003" i="1"/>
  <c r="K5002" i="1" s="1"/>
  <c r="J5003" i="1"/>
  <c r="J5002" i="1" s="1"/>
  <c r="I5003" i="1"/>
  <c r="I5002" i="1" s="1"/>
  <c r="E5003" i="1"/>
  <c r="AG5002" i="1"/>
  <c r="AB5002" i="1"/>
  <c r="AB5001" i="1" s="1"/>
  <c r="AB5000" i="1" s="1"/>
  <c r="N5002" i="1"/>
  <c r="E5002" i="1"/>
  <c r="E5001" i="1"/>
  <c r="E5000" i="1"/>
  <c r="AL4999" i="1"/>
  <c r="AE4999" i="1"/>
  <c r="V4999" i="1"/>
  <c r="AM4999" i="1" s="1"/>
  <c r="E4999" i="1"/>
  <c r="AK4998" i="1"/>
  <c r="AK4997" i="1" s="1"/>
  <c r="AK4996" i="1" s="1"/>
  <c r="AK4995" i="1" s="1"/>
  <c r="AK4994" i="1" s="1"/>
  <c r="AJ4998" i="1"/>
  <c r="AI4998" i="1"/>
  <c r="AI4997" i="1" s="1"/>
  <c r="AI4996" i="1" s="1"/>
  <c r="AI4995" i="1" s="1"/>
  <c r="AI4994" i="1" s="1"/>
  <c r="AH4998" i="1"/>
  <c r="AH4997" i="1" s="1"/>
  <c r="AH4996" i="1" s="1"/>
  <c r="AH4995" i="1" s="1"/>
  <c r="AH4994" i="1" s="1"/>
  <c r="AG4998" i="1"/>
  <c r="AG4997" i="1" s="1"/>
  <c r="AG4996" i="1" s="1"/>
  <c r="AG4995" i="1" s="1"/>
  <c r="AG4994" i="1" s="1"/>
  <c r="AF4998" i="1"/>
  <c r="AF4997" i="1" s="1"/>
  <c r="AF4996" i="1" s="1"/>
  <c r="AF4995" i="1" s="1"/>
  <c r="AF4994" i="1" s="1"/>
  <c r="AD4998" i="1"/>
  <c r="AC4998" i="1"/>
  <c r="AC4997" i="1" s="1"/>
  <c r="AC4996" i="1" s="1"/>
  <c r="AC4995" i="1" s="1"/>
  <c r="AC4994" i="1" s="1"/>
  <c r="AB4998" i="1"/>
  <c r="AB4997" i="1" s="1"/>
  <c r="AB4996" i="1" s="1"/>
  <c r="AB4995" i="1" s="1"/>
  <c r="AB4994" i="1" s="1"/>
  <c r="AA4998" i="1"/>
  <c r="AA4997" i="1" s="1"/>
  <c r="AA4996" i="1" s="1"/>
  <c r="AA4995" i="1" s="1"/>
  <c r="AA4994" i="1" s="1"/>
  <c r="Z4998" i="1"/>
  <c r="Z4997" i="1" s="1"/>
  <c r="Z4996" i="1" s="1"/>
  <c r="Z4995" i="1" s="1"/>
  <c r="Z4994" i="1" s="1"/>
  <c r="Y4998" i="1"/>
  <c r="Y4997" i="1" s="1"/>
  <c r="Y4996" i="1" s="1"/>
  <c r="Y4995" i="1" s="1"/>
  <c r="Y4994" i="1" s="1"/>
  <c r="X4998" i="1"/>
  <c r="X4997" i="1" s="1"/>
  <c r="X4996" i="1" s="1"/>
  <c r="X4995" i="1" s="1"/>
  <c r="X4994" i="1" s="1"/>
  <c r="W4998" i="1"/>
  <c r="W4997" i="1" s="1"/>
  <c r="W4996" i="1" s="1"/>
  <c r="W4995" i="1" s="1"/>
  <c r="W4994" i="1" s="1"/>
  <c r="T4998" i="1"/>
  <c r="T4997" i="1" s="1"/>
  <c r="T4996" i="1" s="1"/>
  <c r="T4995" i="1" s="1"/>
  <c r="T4994" i="1" s="1"/>
  <c r="S4998" i="1"/>
  <c r="S4997" i="1" s="1"/>
  <c r="S4996" i="1" s="1"/>
  <c r="S4995" i="1" s="1"/>
  <c r="S4994" i="1" s="1"/>
  <c r="R4998" i="1"/>
  <c r="R4997" i="1" s="1"/>
  <c r="R4996" i="1" s="1"/>
  <c r="R4995" i="1" s="1"/>
  <c r="R4994" i="1" s="1"/>
  <c r="Q4998" i="1"/>
  <c r="Q4997" i="1" s="1"/>
  <c r="Q4996" i="1" s="1"/>
  <c r="Q4995" i="1" s="1"/>
  <c r="Q4994" i="1" s="1"/>
  <c r="P4998" i="1"/>
  <c r="P4997" i="1" s="1"/>
  <c r="P4996" i="1" s="1"/>
  <c r="P4995" i="1" s="1"/>
  <c r="P4994" i="1" s="1"/>
  <c r="O4998" i="1"/>
  <c r="O4997" i="1" s="1"/>
  <c r="O4996" i="1" s="1"/>
  <c r="O4995" i="1" s="1"/>
  <c r="O4994" i="1" s="1"/>
  <c r="N4998" i="1"/>
  <c r="N4997" i="1" s="1"/>
  <c r="N4996" i="1" s="1"/>
  <c r="N4995" i="1" s="1"/>
  <c r="N4994" i="1" s="1"/>
  <c r="M4998" i="1"/>
  <c r="M4997" i="1" s="1"/>
  <c r="M4996" i="1" s="1"/>
  <c r="M4995" i="1" s="1"/>
  <c r="M4994" i="1" s="1"/>
  <c r="L4998" i="1"/>
  <c r="K4998" i="1"/>
  <c r="K4997" i="1" s="1"/>
  <c r="J4998" i="1"/>
  <c r="J4997" i="1" s="1"/>
  <c r="J4996" i="1" s="1"/>
  <c r="J4995" i="1" s="1"/>
  <c r="J4994" i="1" s="1"/>
  <c r="I4998" i="1"/>
  <c r="E4998" i="1"/>
  <c r="AJ4997" i="1"/>
  <c r="AJ4996" i="1" s="1"/>
  <c r="AJ4995" i="1" s="1"/>
  <c r="AJ4994" i="1" s="1"/>
  <c r="AD4997" i="1"/>
  <c r="L4997" i="1"/>
  <c r="L4996" i="1" s="1"/>
  <c r="L4995" i="1" s="1"/>
  <c r="L4994" i="1" s="1"/>
  <c r="E4997" i="1"/>
  <c r="K4996" i="1"/>
  <c r="K4995" i="1" s="1"/>
  <c r="K4994" i="1" s="1"/>
  <c r="E4996" i="1"/>
  <c r="E4995" i="1"/>
  <c r="E4994" i="1"/>
  <c r="AL4993" i="1"/>
  <c r="AE4993" i="1"/>
  <c r="V4993" i="1"/>
  <c r="E4993" i="1"/>
  <c r="AK4992" i="1"/>
  <c r="AJ4992" i="1"/>
  <c r="AI4992" i="1"/>
  <c r="AH4992" i="1"/>
  <c r="AG4992" i="1"/>
  <c r="AF4992" i="1"/>
  <c r="AD4992" i="1"/>
  <c r="AD4989" i="1" s="1"/>
  <c r="AC4992" i="1"/>
  <c r="AB4992" i="1"/>
  <c r="AA4992" i="1"/>
  <c r="Z4992" i="1"/>
  <c r="Z4989" i="1" s="1"/>
  <c r="Z4988" i="1" s="1"/>
  <c r="Z4987" i="1" s="1"/>
  <c r="Y4992" i="1"/>
  <c r="X4992" i="1"/>
  <c r="W4992" i="1"/>
  <c r="T4992" i="1"/>
  <c r="T4989" i="1" s="1"/>
  <c r="T4988" i="1" s="1"/>
  <c r="T4987" i="1" s="1"/>
  <c r="S4992" i="1"/>
  <c r="R4992" i="1"/>
  <c r="Q4992" i="1"/>
  <c r="P4992" i="1"/>
  <c r="P4989" i="1" s="1"/>
  <c r="P4988" i="1" s="1"/>
  <c r="P4987" i="1" s="1"/>
  <c r="O4992" i="1"/>
  <c r="N4992" i="1"/>
  <c r="M4992" i="1"/>
  <c r="L4992" i="1"/>
  <c r="L4989" i="1" s="1"/>
  <c r="L4988" i="1" s="1"/>
  <c r="L4987" i="1" s="1"/>
  <c r="K4992" i="1"/>
  <c r="J4992" i="1"/>
  <c r="I4992" i="1"/>
  <c r="E4992" i="1"/>
  <c r="AL4991" i="1"/>
  <c r="AE4991" i="1"/>
  <c r="V4991" i="1"/>
  <c r="E4991" i="1"/>
  <c r="AK4990" i="1"/>
  <c r="AJ4990" i="1"/>
  <c r="AJ4989" i="1" s="1"/>
  <c r="AJ4988" i="1" s="1"/>
  <c r="AJ4987" i="1" s="1"/>
  <c r="AI4990" i="1"/>
  <c r="AH4990" i="1"/>
  <c r="AG4990" i="1"/>
  <c r="AF4990" i="1"/>
  <c r="AF4989" i="1" s="1"/>
  <c r="AF4988" i="1" s="1"/>
  <c r="AF4987" i="1" s="1"/>
  <c r="AD4990" i="1"/>
  <c r="AC4990" i="1"/>
  <c r="AE4990" i="1" s="1"/>
  <c r="AB4990" i="1"/>
  <c r="AA4990" i="1"/>
  <c r="AA4989" i="1" s="1"/>
  <c r="AA4988" i="1" s="1"/>
  <c r="AA4987" i="1" s="1"/>
  <c r="Z4990" i="1"/>
  <c r="Y4990" i="1"/>
  <c r="X4990" i="1"/>
  <c r="W4990" i="1"/>
  <c r="W4989" i="1" s="1"/>
  <c r="W4988" i="1" s="1"/>
  <c r="W4987" i="1" s="1"/>
  <c r="T4990" i="1"/>
  <c r="S4990" i="1"/>
  <c r="S4989" i="1" s="1"/>
  <c r="S4988" i="1" s="1"/>
  <c r="S4987" i="1" s="1"/>
  <c r="R4990" i="1"/>
  <c r="Q4990" i="1"/>
  <c r="Q4989" i="1" s="1"/>
  <c r="Q4988" i="1" s="1"/>
  <c r="Q4987" i="1" s="1"/>
  <c r="P4990" i="1"/>
  <c r="O4990" i="1"/>
  <c r="N4990" i="1"/>
  <c r="M4990" i="1"/>
  <c r="M4989" i="1" s="1"/>
  <c r="M4988" i="1" s="1"/>
  <c r="M4987" i="1" s="1"/>
  <c r="L4990" i="1"/>
  <c r="K4990" i="1"/>
  <c r="J4990" i="1"/>
  <c r="I4990" i="1"/>
  <c r="I4989" i="1" s="1"/>
  <c r="I4988" i="1" s="1"/>
  <c r="E4990" i="1"/>
  <c r="AH4989" i="1"/>
  <c r="AH4988" i="1" s="1"/>
  <c r="AH4987" i="1" s="1"/>
  <c r="E4989" i="1"/>
  <c r="E4988" i="1"/>
  <c r="E4987" i="1"/>
  <c r="AL4986" i="1"/>
  <c r="AE4986" i="1"/>
  <c r="V4986" i="1"/>
  <c r="E4986" i="1"/>
  <c r="AK4985" i="1"/>
  <c r="AK4984" i="1" s="1"/>
  <c r="AK4983" i="1" s="1"/>
  <c r="AK4982" i="1" s="1"/>
  <c r="AJ4985" i="1"/>
  <c r="AJ4984" i="1" s="1"/>
  <c r="AJ4983" i="1" s="1"/>
  <c r="AJ4982" i="1" s="1"/>
  <c r="AI4985" i="1"/>
  <c r="AH4985" i="1"/>
  <c r="AH4984" i="1" s="1"/>
  <c r="AH4983" i="1" s="1"/>
  <c r="AH4982" i="1" s="1"/>
  <c r="AG4985" i="1"/>
  <c r="AG4984" i="1" s="1"/>
  <c r="AG4983" i="1" s="1"/>
  <c r="AG4982" i="1" s="1"/>
  <c r="AF4985" i="1"/>
  <c r="AD4985" i="1"/>
  <c r="AD4984" i="1" s="1"/>
  <c r="AD4983" i="1" s="1"/>
  <c r="AC4985" i="1"/>
  <c r="AC4984" i="1" s="1"/>
  <c r="AB4985" i="1"/>
  <c r="AB4984" i="1" s="1"/>
  <c r="AB4983" i="1" s="1"/>
  <c r="AB4982" i="1" s="1"/>
  <c r="AA4985" i="1"/>
  <c r="AA4984" i="1" s="1"/>
  <c r="AA4983" i="1" s="1"/>
  <c r="AA4982" i="1" s="1"/>
  <c r="Z4985" i="1"/>
  <c r="Y4985" i="1"/>
  <c r="Y4984" i="1" s="1"/>
  <c r="Y4983" i="1" s="1"/>
  <c r="Y4982" i="1" s="1"/>
  <c r="X4985" i="1"/>
  <c r="X4984" i="1" s="1"/>
  <c r="X4983" i="1" s="1"/>
  <c r="X4982" i="1" s="1"/>
  <c r="W4985" i="1"/>
  <c r="W4984" i="1" s="1"/>
  <c r="W4983" i="1" s="1"/>
  <c r="W4982" i="1" s="1"/>
  <c r="T4985" i="1"/>
  <c r="S4985" i="1"/>
  <c r="S4984" i="1" s="1"/>
  <c r="S4983" i="1" s="1"/>
  <c r="S4982" i="1" s="1"/>
  <c r="R4985" i="1"/>
  <c r="R4984" i="1" s="1"/>
  <c r="R4983" i="1" s="1"/>
  <c r="R4982" i="1" s="1"/>
  <c r="Q4985" i="1"/>
  <c r="Q4984" i="1" s="1"/>
  <c r="Q4983" i="1" s="1"/>
  <c r="Q4982" i="1" s="1"/>
  <c r="P4985" i="1"/>
  <c r="O4985" i="1"/>
  <c r="O4984" i="1" s="1"/>
  <c r="O4983" i="1" s="1"/>
  <c r="O4982" i="1" s="1"/>
  <c r="N4985" i="1"/>
  <c r="N4984" i="1" s="1"/>
  <c r="N4983" i="1" s="1"/>
  <c r="N4982" i="1" s="1"/>
  <c r="M4985" i="1"/>
  <c r="M4984" i="1" s="1"/>
  <c r="M4983" i="1" s="1"/>
  <c r="M4982" i="1" s="1"/>
  <c r="L4985" i="1"/>
  <c r="K4985" i="1"/>
  <c r="K4984" i="1" s="1"/>
  <c r="K4983" i="1" s="1"/>
  <c r="K4982" i="1" s="1"/>
  <c r="J4985" i="1"/>
  <c r="J4984" i="1" s="1"/>
  <c r="J4983" i="1" s="1"/>
  <c r="J4982" i="1" s="1"/>
  <c r="I4985" i="1"/>
  <c r="I4984" i="1" s="1"/>
  <c r="E4985" i="1"/>
  <c r="AI4984" i="1"/>
  <c r="AI4983" i="1" s="1"/>
  <c r="AI4982" i="1" s="1"/>
  <c r="Z4984" i="1"/>
  <c r="Z4983" i="1" s="1"/>
  <c r="Z4982" i="1" s="1"/>
  <c r="T4984" i="1"/>
  <c r="T4983" i="1" s="1"/>
  <c r="T4982" i="1" s="1"/>
  <c r="P4984" i="1"/>
  <c r="P4983" i="1" s="1"/>
  <c r="P4982" i="1" s="1"/>
  <c r="L4984" i="1"/>
  <c r="L4983" i="1" s="1"/>
  <c r="L4982" i="1" s="1"/>
  <c r="E4984" i="1"/>
  <c r="E4983" i="1"/>
  <c r="E4982" i="1"/>
  <c r="AL4981" i="1"/>
  <c r="AE4981" i="1"/>
  <c r="V4981" i="1"/>
  <c r="E4981" i="1"/>
  <c r="AK4980" i="1"/>
  <c r="AK4979" i="1" s="1"/>
  <c r="AK4978" i="1" s="1"/>
  <c r="AK4977" i="1" s="1"/>
  <c r="AJ4980" i="1"/>
  <c r="AJ4979" i="1" s="1"/>
  <c r="AJ4978" i="1" s="1"/>
  <c r="AJ4977" i="1" s="1"/>
  <c r="AI4980" i="1"/>
  <c r="AI4979" i="1" s="1"/>
  <c r="AI4978" i="1" s="1"/>
  <c r="AI4977" i="1" s="1"/>
  <c r="AH4980" i="1"/>
  <c r="AG4980" i="1"/>
  <c r="AG4979" i="1" s="1"/>
  <c r="AG4978" i="1" s="1"/>
  <c r="AG4977" i="1" s="1"/>
  <c r="AF4980" i="1"/>
  <c r="AD4980" i="1"/>
  <c r="AD4979" i="1" s="1"/>
  <c r="AD4978" i="1" s="1"/>
  <c r="AD4977" i="1" s="1"/>
  <c r="AC4980" i="1"/>
  <c r="AB4980" i="1"/>
  <c r="AB4979" i="1" s="1"/>
  <c r="AB4978" i="1" s="1"/>
  <c r="AB4977" i="1" s="1"/>
  <c r="AA4980" i="1"/>
  <c r="AA4979" i="1" s="1"/>
  <c r="AA4978" i="1" s="1"/>
  <c r="AA4977" i="1" s="1"/>
  <c r="Z4980" i="1"/>
  <c r="Z4979" i="1" s="1"/>
  <c r="Z4978" i="1" s="1"/>
  <c r="Z4977" i="1" s="1"/>
  <c r="Y4980" i="1"/>
  <c r="Y4979" i="1" s="1"/>
  <c r="Y4978" i="1" s="1"/>
  <c r="Y4977" i="1" s="1"/>
  <c r="X4980" i="1"/>
  <c r="W4980" i="1"/>
  <c r="W4979" i="1" s="1"/>
  <c r="W4978" i="1" s="1"/>
  <c r="W4977" i="1" s="1"/>
  <c r="T4980" i="1"/>
  <c r="T4979" i="1" s="1"/>
  <c r="T4978" i="1" s="1"/>
  <c r="T4977" i="1" s="1"/>
  <c r="S4980" i="1"/>
  <c r="S4979" i="1" s="1"/>
  <c r="S4978" i="1" s="1"/>
  <c r="S4977" i="1" s="1"/>
  <c r="R4980" i="1"/>
  <c r="R4979" i="1" s="1"/>
  <c r="R4978" i="1" s="1"/>
  <c r="R4977" i="1" s="1"/>
  <c r="Q4980" i="1"/>
  <c r="Q4979" i="1" s="1"/>
  <c r="Q4978" i="1" s="1"/>
  <c r="Q4977" i="1" s="1"/>
  <c r="P4980" i="1"/>
  <c r="P4979" i="1" s="1"/>
  <c r="P4978" i="1" s="1"/>
  <c r="P4977" i="1" s="1"/>
  <c r="O4980" i="1"/>
  <c r="O4979" i="1" s="1"/>
  <c r="O4978" i="1" s="1"/>
  <c r="O4977" i="1" s="1"/>
  <c r="N4980" i="1"/>
  <c r="N4979" i="1" s="1"/>
  <c r="N4978" i="1" s="1"/>
  <c r="N4977" i="1" s="1"/>
  <c r="M4980" i="1"/>
  <c r="M4979" i="1" s="1"/>
  <c r="M4978" i="1" s="1"/>
  <c r="M4977" i="1" s="1"/>
  <c r="L4980" i="1"/>
  <c r="L4979" i="1" s="1"/>
  <c r="L4978" i="1" s="1"/>
  <c r="L4977" i="1" s="1"/>
  <c r="K4980" i="1"/>
  <c r="J4980" i="1"/>
  <c r="J4979" i="1" s="1"/>
  <c r="J4978" i="1" s="1"/>
  <c r="J4977" i="1" s="1"/>
  <c r="I4980" i="1"/>
  <c r="I4979" i="1" s="1"/>
  <c r="I4978" i="1" s="1"/>
  <c r="I4977" i="1" s="1"/>
  <c r="E4980" i="1"/>
  <c r="AH4979" i="1"/>
  <c r="AH4978" i="1" s="1"/>
  <c r="AH4977" i="1" s="1"/>
  <c r="X4979" i="1"/>
  <c r="X4978" i="1" s="1"/>
  <c r="X4977" i="1" s="1"/>
  <c r="K4979" i="1"/>
  <c r="K4978" i="1" s="1"/>
  <c r="K4977" i="1" s="1"/>
  <c r="E4979" i="1"/>
  <c r="E4978" i="1"/>
  <c r="E4977" i="1"/>
  <c r="AL4976" i="1"/>
  <c r="AE4976" i="1"/>
  <c r="V4976" i="1"/>
  <c r="E4976" i="1"/>
  <c r="AK4975" i="1"/>
  <c r="AK4974" i="1" s="1"/>
  <c r="AJ4975" i="1"/>
  <c r="AJ4974" i="1" s="1"/>
  <c r="AI4975" i="1"/>
  <c r="AI4974" i="1" s="1"/>
  <c r="AH4975" i="1"/>
  <c r="AH4974" i="1" s="1"/>
  <c r="AG4975" i="1"/>
  <c r="AG4974" i="1" s="1"/>
  <c r="AF4975" i="1"/>
  <c r="AF4974" i="1" s="1"/>
  <c r="AD4975" i="1"/>
  <c r="AC4975" i="1"/>
  <c r="AC4974" i="1" s="1"/>
  <c r="AB4975" i="1"/>
  <c r="AB4974" i="1" s="1"/>
  <c r="AA4975" i="1"/>
  <c r="AA4974" i="1" s="1"/>
  <c r="Z4975" i="1"/>
  <c r="Z4974" i="1" s="1"/>
  <c r="Y4975" i="1"/>
  <c r="Y4974" i="1" s="1"/>
  <c r="X4975" i="1"/>
  <c r="X4974" i="1" s="1"/>
  <c r="X4970" i="1" s="1"/>
  <c r="W4975" i="1"/>
  <c r="T4975" i="1"/>
  <c r="T4974" i="1" s="1"/>
  <c r="S4975" i="1"/>
  <c r="S4974" i="1" s="1"/>
  <c r="R4975" i="1"/>
  <c r="R4974" i="1" s="1"/>
  <c r="Q4975" i="1"/>
  <c r="Q4974" i="1" s="1"/>
  <c r="P4975" i="1"/>
  <c r="P4974" i="1" s="1"/>
  <c r="O4975" i="1"/>
  <c r="O4974" i="1" s="1"/>
  <c r="N4975" i="1"/>
  <c r="N4974" i="1" s="1"/>
  <c r="M4975" i="1"/>
  <c r="M4974" i="1" s="1"/>
  <c r="L4975" i="1"/>
  <c r="L4974" i="1" s="1"/>
  <c r="K4975" i="1"/>
  <c r="K4974" i="1" s="1"/>
  <c r="J4975" i="1"/>
  <c r="J4974" i="1" s="1"/>
  <c r="I4975" i="1"/>
  <c r="I4974" i="1" s="1"/>
  <c r="I4970" i="1" s="1"/>
  <c r="E4975" i="1"/>
  <c r="W4974" i="1"/>
  <c r="E4974" i="1"/>
  <c r="AL4973" i="1"/>
  <c r="AE4973" i="1"/>
  <c r="R4973" i="1"/>
  <c r="R4972" i="1" s="1"/>
  <c r="R4971" i="1" s="1"/>
  <c r="E4973" i="1"/>
  <c r="AK4972" i="1"/>
  <c r="AK4971" i="1" s="1"/>
  <c r="AJ4972" i="1"/>
  <c r="AJ4971" i="1" s="1"/>
  <c r="AJ4970" i="1" s="1"/>
  <c r="AI4972" i="1"/>
  <c r="AI4971" i="1" s="1"/>
  <c r="AH4972" i="1"/>
  <c r="AH4971" i="1" s="1"/>
  <c r="AG4972" i="1"/>
  <c r="AG4971" i="1" s="1"/>
  <c r="AF4972" i="1"/>
  <c r="AF4971" i="1" s="1"/>
  <c r="AD4972" i="1"/>
  <c r="AC4972" i="1"/>
  <c r="AC4971" i="1" s="1"/>
  <c r="AB4972" i="1"/>
  <c r="AB4971" i="1" s="1"/>
  <c r="AA4972" i="1"/>
  <c r="AA4971" i="1" s="1"/>
  <c r="Z4972" i="1"/>
  <c r="Z4971" i="1" s="1"/>
  <c r="Y4972" i="1"/>
  <c r="Y4971" i="1" s="1"/>
  <c r="X4972" i="1"/>
  <c r="W4972" i="1"/>
  <c r="W4971" i="1" s="1"/>
  <c r="T4972" i="1"/>
  <c r="T4971" i="1" s="1"/>
  <c r="S4972" i="1"/>
  <c r="S4971" i="1" s="1"/>
  <c r="Q4972" i="1"/>
  <c r="Q4971" i="1" s="1"/>
  <c r="P4972" i="1"/>
  <c r="P4971" i="1" s="1"/>
  <c r="O4972" i="1"/>
  <c r="O4971" i="1" s="1"/>
  <c r="N4972" i="1"/>
  <c r="N4971" i="1" s="1"/>
  <c r="M4972" i="1"/>
  <c r="M4971" i="1" s="1"/>
  <c r="L4972" i="1"/>
  <c r="L4971" i="1" s="1"/>
  <c r="K4972" i="1"/>
  <c r="K4971" i="1" s="1"/>
  <c r="J4972" i="1"/>
  <c r="J4971" i="1" s="1"/>
  <c r="I4972" i="1"/>
  <c r="I4971" i="1" s="1"/>
  <c r="E4972" i="1"/>
  <c r="X4971" i="1"/>
  <c r="E4971" i="1"/>
  <c r="E4970" i="1"/>
  <c r="AL4969" i="1"/>
  <c r="AE4969" i="1"/>
  <c r="S4969" i="1"/>
  <c r="V4969" i="1" s="1"/>
  <c r="E4969" i="1"/>
  <c r="AK4968" i="1"/>
  <c r="AK4967" i="1" s="1"/>
  <c r="AJ4968" i="1"/>
  <c r="AI4968" i="1"/>
  <c r="AI4967" i="1" s="1"/>
  <c r="AH4968" i="1"/>
  <c r="AH4967" i="1" s="1"/>
  <c r="AG4968" i="1"/>
  <c r="AG4967" i="1" s="1"/>
  <c r="AF4968" i="1"/>
  <c r="AF4967" i="1" s="1"/>
  <c r="AD4968" i="1"/>
  <c r="AD4967" i="1" s="1"/>
  <c r="AC4968" i="1"/>
  <c r="AC4967" i="1" s="1"/>
  <c r="AB4968" i="1"/>
  <c r="AB4967" i="1" s="1"/>
  <c r="AA4968" i="1"/>
  <c r="AA4967" i="1" s="1"/>
  <c r="Z4968" i="1"/>
  <c r="Z4967" i="1" s="1"/>
  <c r="Y4968" i="1"/>
  <c r="Y4967" i="1" s="1"/>
  <c r="X4968" i="1"/>
  <c r="X4967" i="1" s="1"/>
  <c r="W4968" i="1"/>
  <c r="T4968" i="1"/>
  <c r="T4967" i="1" s="1"/>
  <c r="S4968" i="1"/>
  <c r="S4967" i="1" s="1"/>
  <c r="R4968" i="1"/>
  <c r="R4967" i="1" s="1"/>
  <c r="Q4968" i="1"/>
  <c r="Q4967" i="1" s="1"/>
  <c r="P4968" i="1"/>
  <c r="P4967" i="1" s="1"/>
  <c r="O4968" i="1"/>
  <c r="O4967" i="1" s="1"/>
  <c r="N4968" i="1"/>
  <c r="N4967" i="1" s="1"/>
  <c r="M4968" i="1"/>
  <c r="L4968" i="1"/>
  <c r="L4967" i="1" s="1"/>
  <c r="K4968" i="1"/>
  <c r="K4967" i="1" s="1"/>
  <c r="J4968" i="1"/>
  <c r="J4967" i="1" s="1"/>
  <c r="I4968" i="1"/>
  <c r="I4967" i="1" s="1"/>
  <c r="E4968" i="1"/>
  <c r="AJ4967" i="1"/>
  <c r="W4967" i="1"/>
  <c r="M4967" i="1"/>
  <c r="E4967" i="1"/>
  <c r="AL4966" i="1"/>
  <c r="AE4966" i="1"/>
  <c r="V4966" i="1"/>
  <c r="E4966" i="1"/>
  <c r="AK4965" i="1"/>
  <c r="AK4964" i="1" s="1"/>
  <c r="AJ4965" i="1"/>
  <c r="AJ4964" i="1" s="1"/>
  <c r="AI4965" i="1"/>
  <c r="AI4964" i="1" s="1"/>
  <c r="AH4965" i="1"/>
  <c r="AH4964" i="1" s="1"/>
  <c r="AG4965" i="1"/>
  <c r="AG4964" i="1" s="1"/>
  <c r="AF4965" i="1"/>
  <c r="AF4964" i="1" s="1"/>
  <c r="AD4965" i="1"/>
  <c r="AC4965" i="1"/>
  <c r="AC4964" i="1" s="1"/>
  <c r="AB4965" i="1"/>
  <c r="AB4964" i="1" s="1"/>
  <c r="AA4965" i="1"/>
  <c r="AA4964" i="1" s="1"/>
  <c r="Z4965" i="1"/>
  <c r="Z4964" i="1" s="1"/>
  <c r="Y4965" i="1"/>
  <c r="Y4964" i="1" s="1"/>
  <c r="X4965" i="1"/>
  <c r="X4964" i="1" s="1"/>
  <c r="W4965" i="1"/>
  <c r="W4964" i="1" s="1"/>
  <c r="T4965" i="1"/>
  <c r="T4964" i="1" s="1"/>
  <c r="S4965" i="1"/>
  <c r="S4964" i="1" s="1"/>
  <c r="R4965" i="1"/>
  <c r="Q4965" i="1"/>
  <c r="Q4964" i="1" s="1"/>
  <c r="P4965" i="1"/>
  <c r="P4964" i="1" s="1"/>
  <c r="O4965" i="1"/>
  <c r="O4964" i="1" s="1"/>
  <c r="N4965" i="1"/>
  <c r="M4965" i="1"/>
  <c r="M4964" i="1" s="1"/>
  <c r="L4965" i="1"/>
  <c r="L4964" i="1" s="1"/>
  <c r="K4965" i="1"/>
  <c r="K4964" i="1" s="1"/>
  <c r="J4965" i="1"/>
  <c r="J4964" i="1" s="1"/>
  <c r="I4965" i="1"/>
  <c r="I4964" i="1" s="1"/>
  <c r="E4965" i="1"/>
  <c r="R4964" i="1"/>
  <c r="N4964" i="1"/>
  <c r="E4964" i="1"/>
  <c r="AL4963" i="1"/>
  <c r="AM4963" i="1" s="1"/>
  <c r="AE4963" i="1"/>
  <c r="V4963" i="1"/>
  <c r="E4963" i="1"/>
  <c r="AK4962" i="1"/>
  <c r="AK4961" i="1" s="1"/>
  <c r="AJ4962" i="1"/>
  <c r="AJ4961" i="1" s="1"/>
  <c r="AI4962" i="1"/>
  <c r="AI4961" i="1" s="1"/>
  <c r="AH4962" i="1"/>
  <c r="AH4961" i="1" s="1"/>
  <c r="AG4962" i="1"/>
  <c r="AG4961" i="1" s="1"/>
  <c r="AF4962" i="1"/>
  <c r="AD4962" i="1"/>
  <c r="AD4961" i="1" s="1"/>
  <c r="AC4962" i="1"/>
  <c r="AC4961" i="1" s="1"/>
  <c r="AB4962" i="1"/>
  <c r="AB4961" i="1" s="1"/>
  <c r="AA4962" i="1"/>
  <c r="AA4961" i="1" s="1"/>
  <c r="Z4962" i="1"/>
  <c r="Z4961" i="1" s="1"/>
  <c r="Y4962" i="1"/>
  <c r="Y4961" i="1" s="1"/>
  <c r="X4962" i="1"/>
  <c r="X4961" i="1" s="1"/>
  <c r="W4962" i="1"/>
  <c r="W4961" i="1" s="1"/>
  <c r="T4962" i="1"/>
  <c r="T4961" i="1" s="1"/>
  <c r="S4962" i="1"/>
  <c r="S4961" i="1" s="1"/>
  <c r="R4962" i="1"/>
  <c r="R4961" i="1" s="1"/>
  <c r="Q4962" i="1"/>
  <c r="Q4961" i="1" s="1"/>
  <c r="P4962" i="1"/>
  <c r="P4961" i="1" s="1"/>
  <c r="O4962" i="1"/>
  <c r="O4961" i="1" s="1"/>
  <c r="N4962" i="1"/>
  <c r="N4961" i="1" s="1"/>
  <c r="M4962" i="1"/>
  <c r="M4961" i="1" s="1"/>
  <c r="L4962" i="1"/>
  <c r="L4961" i="1" s="1"/>
  <c r="K4962" i="1"/>
  <c r="K4961" i="1" s="1"/>
  <c r="J4962" i="1"/>
  <c r="J4961" i="1" s="1"/>
  <c r="I4962" i="1"/>
  <c r="I4961" i="1" s="1"/>
  <c r="E4962" i="1"/>
  <c r="E4961" i="1"/>
  <c r="AL4960" i="1"/>
  <c r="AE4960" i="1"/>
  <c r="V4960" i="1"/>
  <c r="E4960" i="1"/>
  <c r="AK4959" i="1"/>
  <c r="AK4958" i="1" s="1"/>
  <c r="AJ4959" i="1"/>
  <c r="AJ4958" i="1" s="1"/>
  <c r="AI4959" i="1"/>
  <c r="AI4958" i="1" s="1"/>
  <c r="AH4959" i="1"/>
  <c r="AG4959" i="1"/>
  <c r="AG4958" i="1" s="1"/>
  <c r="AF4959" i="1"/>
  <c r="AF4958" i="1" s="1"/>
  <c r="AD4959" i="1"/>
  <c r="AC4959" i="1"/>
  <c r="AC4958" i="1" s="1"/>
  <c r="AB4959" i="1"/>
  <c r="AB4958" i="1" s="1"/>
  <c r="R4959" i="1"/>
  <c r="Q4959" i="1"/>
  <c r="Q4958" i="1" s="1"/>
  <c r="P4959" i="1"/>
  <c r="P4958" i="1" s="1"/>
  <c r="O4959" i="1"/>
  <c r="O4958" i="1" s="1"/>
  <c r="E4959" i="1"/>
  <c r="E4958" i="1"/>
  <c r="AL4957" i="1"/>
  <c r="AE4957" i="1"/>
  <c r="V4957" i="1"/>
  <c r="E4957" i="1"/>
  <c r="AK4956" i="1"/>
  <c r="AK4955" i="1" s="1"/>
  <c r="AJ4956" i="1"/>
  <c r="AJ4955" i="1" s="1"/>
  <c r="AI4956" i="1"/>
  <c r="AI4955" i="1" s="1"/>
  <c r="AH4956" i="1"/>
  <c r="AH4955" i="1" s="1"/>
  <c r="AG4956" i="1"/>
  <c r="AG4955" i="1" s="1"/>
  <c r="AF4956" i="1"/>
  <c r="AD4956" i="1"/>
  <c r="AC4956" i="1"/>
  <c r="AC4955" i="1" s="1"/>
  <c r="AB4956" i="1"/>
  <c r="AB4955" i="1" s="1"/>
  <c r="AA4956" i="1"/>
  <c r="AA4955" i="1" s="1"/>
  <c r="Z4956" i="1"/>
  <c r="Z4955" i="1" s="1"/>
  <c r="Y4956" i="1"/>
  <c r="Y4955" i="1" s="1"/>
  <c r="X4956" i="1"/>
  <c r="X4955" i="1" s="1"/>
  <c r="W4956" i="1"/>
  <c r="W4955" i="1" s="1"/>
  <c r="T4956" i="1"/>
  <c r="T4955" i="1" s="1"/>
  <c r="S4956" i="1"/>
  <c r="S4955" i="1" s="1"/>
  <c r="R4956" i="1"/>
  <c r="R4955" i="1" s="1"/>
  <c r="Q4956" i="1"/>
  <c r="Q4955" i="1" s="1"/>
  <c r="P4956" i="1"/>
  <c r="P4955" i="1" s="1"/>
  <c r="O4956" i="1"/>
  <c r="O4955" i="1" s="1"/>
  <c r="N4956" i="1"/>
  <c r="N4955" i="1" s="1"/>
  <c r="M4956" i="1"/>
  <c r="M4955" i="1" s="1"/>
  <c r="L4956" i="1"/>
  <c r="L4955" i="1" s="1"/>
  <c r="K4956" i="1"/>
  <c r="K4955" i="1" s="1"/>
  <c r="J4956" i="1"/>
  <c r="J4955" i="1" s="1"/>
  <c r="I4956" i="1"/>
  <c r="I4955" i="1" s="1"/>
  <c r="E4956" i="1"/>
  <c r="E4955" i="1"/>
  <c r="E4954" i="1"/>
  <c r="E4953" i="1"/>
  <c r="E4952" i="1"/>
  <c r="E4951" i="1"/>
  <c r="AL4950" i="1"/>
  <c r="AE4950" i="1"/>
  <c r="V4950" i="1"/>
  <c r="E4950" i="1"/>
  <c r="AK4949" i="1"/>
  <c r="AK4948" i="1" s="1"/>
  <c r="AJ4949" i="1"/>
  <c r="AJ4948" i="1" s="1"/>
  <c r="AI4949" i="1"/>
  <c r="AI4948" i="1" s="1"/>
  <c r="AH4949" i="1"/>
  <c r="AH4948" i="1" s="1"/>
  <c r="AG4949" i="1"/>
  <c r="AG4948" i="1" s="1"/>
  <c r="AG4944" i="1" s="1"/>
  <c r="AG4943" i="1" s="1"/>
  <c r="AG4942" i="1" s="1"/>
  <c r="AG4941" i="1" s="1"/>
  <c r="AF4949" i="1"/>
  <c r="AF4948" i="1" s="1"/>
  <c r="AD4949" i="1"/>
  <c r="AC4949" i="1"/>
  <c r="AB4949" i="1"/>
  <c r="AB4948" i="1" s="1"/>
  <c r="AA4949" i="1"/>
  <c r="AA4948" i="1" s="1"/>
  <c r="AA4944" i="1" s="1"/>
  <c r="AA4943" i="1" s="1"/>
  <c r="AA4942" i="1" s="1"/>
  <c r="AA4941" i="1" s="1"/>
  <c r="Z4949" i="1"/>
  <c r="Z4948" i="1" s="1"/>
  <c r="Z4944" i="1" s="1"/>
  <c r="Z4943" i="1" s="1"/>
  <c r="Z4942" i="1" s="1"/>
  <c r="Z4941" i="1" s="1"/>
  <c r="Y4949" i="1"/>
  <c r="Y4948" i="1" s="1"/>
  <c r="Y4944" i="1" s="1"/>
  <c r="Y4943" i="1" s="1"/>
  <c r="Y4942" i="1" s="1"/>
  <c r="Y4941" i="1" s="1"/>
  <c r="X4949" i="1"/>
  <c r="X4948" i="1" s="1"/>
  <c r="X4944" i="1" s="1"/>
  <c r="X4943" i="1" s="1"/>
  <c r="X4942" i="1" s="1"/>
  <c r="X4941" i="1" s="1"/>
  <c r="W4949" i="1"/>
  <c r="W4948" i="1" s="1"/>
  <c r="W4944" i="1" s="1"/>
  <c r="W4943" i="1" s="1"/>
  <c r="W4942" i="1" s="1"/>
  <c r="W4941" i="1" s="1"/>
  <c r="T4949" i="1"/>
  <c r="T4948" i="1" s="1"/>
  <c r="S4949" i="1"/>
  <c r="S4948" i="1" s="1"/>
  <c r="R4949" i="1"/>
  <c r="R4948" i="1" s="1"/>
  <c r="Q4949" i="1"/>
  <c r="Q4948" i="1" s="1"/>
  <c r="P4949" i="1"/>
  <c r="P4948" i="1" s="1"/>
  <c r="O4949" i="1"/>
  <c r="O4948" i="1" s="1"/>
  <c r="N4949" i="1"/>
  <c r="N4948" i="1" s="1"/>
  <c r="N4944" i="1" s="1"/>
  <c r="N4943" i="1" s="1"/>
  <c r="N4942" i="1" s="1"/>
  <c r="N4941" i="1" s="1"/>
  <c r="M4949" i="1"/>
  <c r="M4948" i="1" s="1"/>
  <c r="M4944" i="1" s="1"/>
  <c r="M4943" i="1" s="1"/>
  <c r="M4942" i="1" s="1"/>
  <c r="M4941" i="1" s="1"/>
  <c r="L4949" i="1"/>
  <c r="L4948" i="1" s="1"/>
  <c r="L4944" i="1" s="1"/>
  <c r="L4943" i="1" s="1"/>
  <c r="L4942" i="1" s="1"/>
  <c r="L4941" i="1" s="1"/>
  <c r="K4949" i="1"/>
  <c r="K4948" i="1" s="1"/>
  <c r="K4944" i="1" s="1"/>
  <c r="K4943" i="1" s="1"/>
  <c r="K4942" i="1" s="1"/>
  <c r="K4941" i="1" s="1"/>
  <c r="J4949" i="1"/>
  <c r="J4948" i="1" s="1"/>
  <c r="J4944" i="1" s="1"/>
  <c r="J4943" i="1" s="1"/>
  <c r="J4942" i="1" s="1"/>
  <c r="J4941" i="1" s="1"/>
  <c r="I4949" i="1"/>
  <c r="I4948" i="1" s="1"/>
  <c r="E4949" i="1"/>
  <c r="AC4948" i="1"/>
  <c r="E4948" i="1"/>
  <c r="AL4947" i="1"/>
  <c r="AE4947" i="1"/>
  <c r="V4947" i="1"/>
  <c r="E4947" i="1"/>
  <c r="AK4946" i="1"/>
  <c r="AJ4946" i="1"/>
  <c r="AI4946" i="1"/>
  <c r="AH4946" i="1"/>
  <c r="AG4946" i="1"/>
  <c r="AF4946" i="1"/>
  <c r="AD4946" i="1"/>
  <c r="AC4946" i="1"/>
  <c r="AB4946" i="1"/>
  <c r="T4946" i="1"/>
  <c r="S4946" i="1"/>
  <c r="R4946" i="1"/>
  <c r="Q4946" i="1"/>
  <c r="P4946" i="1"/>
  <c r="O4946" i="1"/>
  <c r="E4946" i="1"/>
  <c r="AK4945" i="1"/>
  <c r="AJ4945" i="1"/>
  <c r="AI4945" i="1"/>
  <c r="AH4945" i="1"/>
  <c r="AG4945" i="1"/>
  <c r="AF4945" i="1"/>
  <c r="AD4945" i="1"/>
  <c r="AC4945" i="1"/>
  <c r="AB4945" i="1"/>
  <c r="T4945" i="1"/>
  <c r="S4945" i="1"/>
  <c r="R4945" i="1"/>
  <c r="Q4945" i="1"/>
  <c r="P4945" i="1"/>
  <c r="O4945" i="1"/>
  <c r="E4945" i="1"/>
  <c r="E4944" i="1"/>
  <c r="E4943" i="1"/>
  <c r="E4942" i="1"/>
  <c r="E4941" i="1"/>
  <c r="AL4940" i="1"/>
  <c r="AE4940" i="1"/>
  <c r="V4940" i="1"/>
  <c r="E4940" i="1"/>
  <c r="AK4939" i="1"/>
  <c r="AK4938" i="1" s="1"/>
  <c r="AJ4939" i="1"/>
  <c r="AJ4938" i="1" s="1"/>
  <c r="AI4939" i="1"/>
  <c r="AI4938" i="1" s="1"/>
  <c r="AH4939" i="1"/>
  <c r="AH4938" i="1" s="1"/>
  <c r="AG4939" i="1"/>
  <c r="AG4938" i="1" s="1"/>
  <c r="AF4939" i="1"/>
  <c r="AF4938" i="1" s="1"/>
  <c r="AD4939" i="1"/>
  <c r="AC4939" i="1"/>
  <c r="AC4938" i="1" s="1"/>
  <c r="AB4939" i="1"/>
  <c r="AB4938" i="1" s="1"/>
  <c r="AA4939" i="1"/>
  <c r="AA4938" i="1" s="1"/>
  <c r="Z4939" i="1"/>
  <c r="Z4938" i="1" s="1"/>
  <c r="Y4939" i="1"/>
  <c r="Y4938" i="1" s="1"/>
  <c r="X4939" i="1"/>
  <c r="X4938" i="1" s="1"/>
  <c r="W4939" i="1"/>
  <c r="W4938" i="1" s="1"/>
  <c r="T4939" i="1"/>
  <c r="T4938" i="1" s="1"/>
  <c r="S4939" i="1"/>
  <c r="S4938" i="1" s="1"/>
  <c r="R4939" i="1"/>
  <c r="R4938" i="1" s="1"/>
  <c r="Q4939" i="1"/>
  <c r="Q4938" i="1" s="1"/>
  <c r="P4939" i="1"/>
  <c r="P4938" i="1" s="1"/>
  <c r="O4939" i="1"/>
  <c r="O4938" i="1" s="1"/>
  <c r="N4939" i="1"/>
  <c r="N4938" i="1" s="1"/>
  <c r="M4939" i="1"/>
  <c r="M4938" i="1" s="1"/>
  <c r="L4939" i="1"/>
  <c r="L4938" i="1" s="1"/>
  <c r="K4939" i="1"/>
  <c r="K4938" i="1" s="1"/>
  <c r="J4939" i="1"/>
  <c r="J4938" i="1" s="1"/>
  <c r="I4939" i="1"/>
  <c r="I4938" i="1" s="1"/>
  <c r="E4939" i="1"/>
  <c r="E4938" i="1"/>
  <c r="AL4937" i="1"/>
  <c r="AE4937" i="1"/>
  <c r="V4937" i="1"/>
  <c r="E4937" i="1"/>
  <c r="AK4936" i="1"/>
  <c r="AK4935" i="1" s="1"/>
  <c r="AJ4936" i="1"/>
  <c r="AJ4935" i="1" s="1"/>
  <c r="AI4936" i="1"/>
  <c r="AI4935" i="1" s="1"/>
  <c r="AH4936" i="1"/>
  <c r="AG4936" i="1"/>
  <c r="AG4935" i="1" s="1"/>
  <c r="AF4936" i="1"/>
  <c r="AF4935" i="1" s="1"/>
  <c r="AD4936" i="1"/>
  <c r="AC4936" i="1"/>
  <c r="AC4935" i="1" s="1"/>
  <c r="AB4936" i="1"/>
  <c r="AB4935" i="1" s="1"/>
  <c r="AA4936" i="1"/>
  <c r="AA4935" i="1" s="1"/>
  <c r="Z4936" i="1"/>
  <c r="Z4935" i="1" s="1"/>
  <c r="Y4936" i="1"/>
  <c r="Y4935" i="1" s="1"/>
  <c r="X4936" i="1"/>
  <c r="X4935" i="1" s="1"/>
  <c r="W4936" i="1"/>
  <c r="W4935" i="1" s="1"/>
  <c r="T4936" i="1"/>
  <c r="T4935" i="1" s="1"/>
  <c r="S4936" i="1"/>
  <c r="S4935" i="1" s="1"/>
  <c r="R4936" i="1"/>
  <c r="R4935" i="1" s="1"/>
  <c r="Q4936" i="1"/>
  <c r="Q4935" i="1" s="1"/>
  <c r="P4936" i="1"/>
  <c r="P4935" i="1" s="1"/>
  <c r="O4936" i="1"/>
  <c r="O4935" i="1" s="1"/>
  <c r="N4936" i="1"/>
  <c r="N4935" i="1" s="1"/>
  <c r="M4936" i="1"/>
  <c r="M4935" i="1" s="1"/>
  <c r="L4936" i="1"/>
  <c r="L4935" i="1" s="1"/>
  <c r="K4936" i="1"/>
  <c r="K4935" i="1" s="1"/>
  <c r="J4936" i="1"/>
  <c r="J4935" i="1" s="1"/>
  <c r="I4936" i="1"/>
  <c r="E4936" i="1"/>
  <c r="E4935" i="1"/>
  <c r="AL4934" i="1"/>
  <c r="AE4934" i="1"/>
  <c r="V4934" i="1"/>
  <c r="E4934" i="1"/>
  <c r="AK4933" i="1"/>
  <c r="AK4932" i="1" s="1"/>
  <c r="AJ4933" i="1"/>
  <c r="AJ4932" i="1" s="1"/>
  <c r="AI4933" i="1"/>
  <c r="AH4933" i="1"/>
  <c r="AH4932" i="1" s="1"/>
  <c r="AG4933" i="1"/>
  <c r="AG4932" i="1" s="1"/>
  <c r="AF4933" i="1"/>
  <c r="AF4932" i="1" s="1"/>
  <c r="AD4933" i="1"/>
  <c r="AC4933" i="1"/>
  <c r="AC4932" i="1" s="1"/>
  <c r="AB4933" i="1"/>
  <c r="AB4932" i="1" s="1"/>
  <c r="AA4933" i="1"/>
  <c r="AA4932" i="1" s="1"/>
  <c r="Z4933" i="1"/>
  <c r="Z4932" i="1" s="1"/>
  <c r="Y4933" i="1"/>
  <c r="Y4932" i="1" s="1"/>
  <c r="X4933" i="1"/>
  <c r="X4932" i="1" s="1"/>
  <c r="W4933" i="1"/>
  <c r="W4932" i="1" s="1"/>
  <c r="T4933" i="1"/>
  <c r="T4932" i="1" s="1"/>
  <c r="S4933" i="1"/>
  <c r="S4932" i="1" s="1"/>
  <c r="R4933" i="1"/>
  <c r="R4932" i="1" s="1"/>
  <c r="Q4933" i="1"/>
  <c r="Q4932" i="1" s="1"/>
  <c r="P4933" i="1"/>
  <c r="P4932" i="1" s="1"/>
  <c r="O4933" i="1"/>
  <c r="O4932" i="1" s="1"/>
  <c r="N4933" i="1"/>
  <c r="N4932" i="1" s="1"/>
  <c r="M4933" i="1"/>
  <c r="M4932" i="1" s="1"/>
  <c r="L4933" i="1"/>
  <c r="L4932" i="1" s="1"/>
  <c r="K4933" i="1"/>
  <c r="K4932" i="1" s="1"/>
  <c r="J4933" i="1"/>
  <c r="J4932" i="1" s="1"/>
  <c r="I4933" i="1"/>
  <c r="I4932" i="1" s="1"/>
  <c r="E4933" i="1"/>
  <c r="AI4932" i="1"/>
  <c r="E4932" i="1"/>
  <c r="AL4931" i="1"/>
  <c r="AE4931" i="1"/>
  <c r="V4931" i="1"/>
  <c r="E4931" i="1"/>
  <c r="AK4930" i="1"/>
  <c r="AK4929" i="1" s="1"/>
  <c r="AJ4930" i="1"/>
  <c r="AJ4929" i="1" s="1"/>
  <c r="AI4930" i="1"/>
  <c r="AI4929" i="1" s="1"/>
  <c r="AH4930" i="1"/>
  <c r="AH4929" i="1" s="1"/>
  <c r="AG4930" i="1"/>
  <c r="AG4929" i="1" s="1"/>
  <c r="AF4930" i="1"/>
  <c r="AD4930" i="1"/>
  <c r="AD4929" i="1" s="1"/>
  <c r="AC4930" i="1"/>
  <c r="AC4929" i="1" s="1"/>
  <c r="AB4930" i="1"/>
  <c r="AB4929" i="1" s="1"/>
  <c r="AA4930" i="1"/>
  <c r="AA4929" i="1" s="1"/>
  <c r="Z4930" i="1"/>
  <c r="Z4929" i="1" s="1"/>
  <c r="Y4930" i="1"/>
  <c r="Y4929" i="1" s="1"/>
  <c r="X4930" i="1"/>
  <c r="X4929" i="1" s="1"/>
  <c r="W4930" i="1"/>
  <c r="W4929" i="1" s="1"/>
  <c r="T4930" i="1"/>
  <c r="T4929" i="1" s="1"/>
  <c r="S4930" i="1"/>
  <c r="S4929" i="1" s="1"/>
  <c r="R4930" i="1"/>
  <c r="R4929" i="1" s="1"/>
  <c r="Q4930" i="1"/>
  <c r="Q4929" i="1" s="1"/>
  <c r="P4930" i="1"/>
  <c r="P4929" i="1" s="1"/>
  <c r="O4930" i="1"/>
  <c r="O4929" i="1" s="1"/>
  <c r="N4930" i="1"/>
  <c r="N4929" i="1" s="1"/>
  <c r="M4930" i="1"/>
  <c r="M4929" i="1" s="1"/>
  <c r="L4930" i="1"/>
  <c r="L4929" i="1" s="1"/>
  <c r="K4930" i="1"/>
  <c r="K4929" i="1" s="1"/>
  <c r="J4930" i="1"/>
  <c r="J4929" i="1" s="1"/>
  <c r="I4930" i="1"/>
  <c r="I4929" i="1" s="1"/>
  <c r="E4930" i="1"/>
  <c r="E4929" i="1"/>
  <c r="AL4928" i="1"/>
  <c r="AE4928" i="1"/>
  <c r="V4928" i="1"/>
  <c r="E4928" i="1"/>
  <c r="AK4927" i="1"/>
  <c r="AK4926" i="1" s="1"/>
  <c r="AJ4927" i="1"/>
  <c r="AJ4926" i="1" s="1"/>
  <c r="AI4927" i="1"/>
  <c r="AI4926" i="1" s="1"/>
  <c r="AH4927" i="1"/>
  <c r="AH4926" i="1" s="1"/>
  <c r="AG4927" i="1"/>
  <c r="AG4926" i="1" s="1"/>
  <c r="AF4927" i="1"/>
  <c r="AF4926" i="1" s="1"/>
  <c r="AD4927" i="1"/>
  <c r="AC4927" i="1"/>
  <c r="AB4927" i="1"/>
  <c r="AB4926" i="1" s="1"/>
  <c r="AA4927" i="1"/>
  <c r="AA4926" i="1" s="1"/>
  <c r="Z4927" i="1"/>
  <c r="Z4926" i="1" s="1"/>
  <c r="Y4927" i="1"/>
  <c r="Y4926" i="1" s="1"/>
  <c r="X4927" i="1"/>
  <c r="X4926" i="1" s="1"/>
  <c r="W4927" i="1"/>
  <c r="W4926" i="1" s="1"/>
  <c r="T4927" i="1"/>
  <c r="T4926" i="1" s="1"/>
  <c r="S4927" i="1"/>
  <c r="S4926" i="1" s="1"/>
  <c r="R4927" i="1"/>
  <c r="R4926" i="1" s="1"/>
  <c r="Q4927" i="1"/>
  <c r="Q4926" i="1" s="1"/>
  <c r="P4927" i="1"/>
  <c r="P4926" i="1" s="1"/>
  <c r="O4927" i="1"/>
  <c r="O4926" i="1" s="1"/>
  <c r="N4927" i="1"/>
  <c r="N4926" i="1" s="1"/>
  <c r="M4927" i="1"/>
  <c r="M4926" i="1" s="1"/>
  <c r="L4927" i="1"/>
  <c r="L4926" i="1" s="1"/>
  <c r="K4927" i="1"/>
  <c r="K4926" i="1" s="1"/>
  <c r="J4927" i="1"/>
  <c r="J4926" i="1" s="1"/>
  <c r="I4927" i="1"/>
  <c r="I4926" i="1" s="1"/>
  <c r="E4927" i="1"/>
  <c r="AC4926" i="1"/>
  <c r="E4926" i="1"/>
  <c r="E4925" i="1"/>
  <c r="E4924" i="1"/>
  <c r="E4923" i="1"/>
  <c r="AL4922" i="1"/>
  <c r="AE4922" i="1"/>
  <c r="V4922" i="1"/>
  <c r="E4922" i="1"/>
  <c r="AK4921" i="1"/>
  <c r="AK4920" i="1" s="1"/>
  <c r="AK4919" i="1" s="1"/>
  <c r="AJ4921" i="1"/>
  <c r="AI4921" i="1"/>
  <c r="AI4920" i="1" s="1"/>
  <c r="AI4919" i="1" s="1"/>
  <c r="AH4921" i="1"/>
  <c r="AH4920" i="1" s="1"/>
  <c r="AG4921" i="1"/>
  <c r="AG4920" i="1" s="1"/>
  <c r="AG4919" i="1" s="1"/>
  <c r="AF4921" i="1"/>
  <c r="AF4920" i="1" s="1"/>
  <c r="AF4919" i="1" s="1"/>
  <c r="AD4921" i="1"/>
  <c r="AC4921" i="1"/>
  <c r="AB4921" i="1"/>
  <c r="AB4920" i="1" s="1"/>
  <c r="AB4919" i="1" s="1"/>
  <c r="AA4921" i="1"/>
  <c r="AA4920" i="1" s="1"/>
  <c r="AA4919" i="1" s="1"/>
  <c r="Z4921" i="1"/>
  <c r="Z4920" i="1" s="1"/>
  <c r="Z4919" i="1" s="1"/>
  <c r="Y4921" i="1"/>
  <c r="Y4920" i="1" s="1"/>
  <c r="Y4919" i="1" s="1"/>
  <c r="X4921" i="1"/>
  <c r="X4920" i="1" s="1"/>
  <c r="X4919" i="1" s="1"/>
  <c r="W4921" i="1"/>
  <c r="W4920" i="1" s="1"/>
  <c r="W4919" i="1" s="1"/>
  <c r="T4921" i="1"/>
  <c r="T4920" i="1" s="1"/>
  <c r="T4919" i="1" s="1"/>
  <c r="S4921" i="1"/>
  <c r="S4920" i="1" s="1"/>
  <c r="S4919" i="1" s="1"/>
  <c r="R4921" i="1"/>
  <c r="R4920" i="1" s="1"/>
  <c r="R4919" i="1" s="1"/>
  <c r="Q4921" i="1"/>
  <c r="Q4920" i="1" s="1"/>
  <c r="Q4919" i="1" s="1"/>
  <c r="P4921" i="1"/>
  <c r="P4920" i="1" s="1"/>
  <c r="P4919" i="1" s="1"/>
  <c r="O4921" i="1"/>
  <c r="O4920" i="1" s="1"/>
  <c r="O4919" i="1" s="1"/>
  <c r="N4921" i="1"/>
  <c r="N4920" i="1" s="1"/>
  <c r="N4919" i="1" s="1"/>
  <c r="M4921" i="1"/>
  <c r="M4920" i="1" s="1"/>
  <c r="M4919" i="1" s="1"/>
  <c r="L4921" i="1"/>
  <c r="L4920" i="1" s="1"/>
  <c r="L4919" i="1" s="1"/>
  <c r="K4921" i="1"/>
  <c r="K4920" i="1" s="1"/>
  <c r="K4919" i="1" s="1"/>
  <c r="J4921" i="1"/>
  <c r="J4920" i="1" s="1"/>
  <c r="J4919" i="1" s="1"/>
  <c r="I4921" i="1"/>
  <c r="I4920" i="1" s="1"/>
  <c r="E4921" i="1"/>
  <c r="AJ4920" i="1"/>
  <c r="AJ4919" i="1" s="1"/>
  <c r="AC4920" i="1"/>
  <c r="AC4919" i="1" s="1"/>
  <c r="E4920" i="1"/>
  <c r="E4919" i="1"/>
  <c r="AL4918" i="1"/>
  <c r="AE4918" i="1"/>
  <c r="V4918" i="1"/>
  <c r="E4918" i="1"/>
  <c r="AK4917" i="1"/>
  <c r="AK4916" i="1" s="1"/>
  <c r="AJ4917" i="1"/>
  <c r="AJ4916" i="1" s="1"/>
  <c r="AI4917" i="1"/>
  <c r="AI4916" i="1" s="1"/>
  <c r="AH4917" i="1"/>
  <c r="AH4916" i="1" s="1"/>
  <c r="AG4917" i="1"/>
  <c r="AG4916" i="1" s="1"/>
  <c r="AF4917" i="1"/>
  <c r="AF4916" i="1" s="1"/>
  <c r="AD4917" i="1"/>
  <c r="AD4916" i="1" s="1"/>
  <c r="AC4917" i="1"/>
  <c r="AC4916" i="1" s="1"/>
  <c r="AB4917" i="1"/>
  <c r="AB4916" i="1" s="1"/>
  <c r="AA4917" i="1"/>
  <c r="AA4916" i="1" s="1"/>
  <c r="Z4917" i="1"/>
  <c r="Z4916" i="1" s="1"/>
  <c r="Y4917" i="1"/>
  <c r="Y4916" i="1" s="1"/>
  <c r="X4917" i="1"/>
  <c r="X4916" i="1" s="1"/>
  <c r="W4917" i="1"/>
  <c r="W4916" i="1" s="1"/>
  <c r="T4917" i="1"/>
  <c r="T4916" i="1" s="1"/>
  <c r="S4917" i="1"/>
  <c r="S4916" i="1" s="1"/>
  <c r="R4917" i="1"/>
  <c r="R4916" i="1" s="1"/>
  <c r="Q4917" i="1"/>
  <c r="Q4916" i="1" s="1"/>
  <c r="P4917" i="1"/>
  <c r="P4916" i="1" s="1"/>
  <c r="O4917" i="1"/>
  <c r="O4916" i="1" s="1"/>
  <c r="N4917" i="1"/>
  <c r="M4917" i="1"/>
  <c r="M4916" i="1" s="1"/>
  <c r="L4917" i="1"/>
  <c r="L4916" i="1" s="1"/>
  <c r="K4917" i="1"/>
  <c r="K4916" i="1" s="1"/>
  <c r="J4917" i="1"/>
  <c r="J4916" i="1" s="1"/>
  <c r="I4917" i="1"/>
  <c r="I4916" i="1" s="1"/>
  <c r="E4917" i="1"/>
  <c r="N4916" i="1"/>
  <c r="E4916" i="1"/>
  <c r="AL4915" i="1"/>
  <c r="AE4915" i="1"/>
  <c r="V4915" i="1"/>
  <c r="E4915" i="1"/>
  <c r="AK4914" i="1"/>
  <c r="AK4913" i="1" s="1"/>
  <c r="AJ4914" i="1"/>
  <c r="AJ4913" i="1" s="1"/>
  <c r="AI4914" i="1"/>
  <c r="AI4913" i="1" s="1"/>
  <c r="AH4914" i="1"/>
  <c r="AH4913" i="1" s="1"/>
  <c r="AG4914" i="1"/>
  <c r="AG4913" i="1" s="1"/>
  <c r="AF4914" i="1"/>
  <c r="AD4914" i="1"/>
  <c r="AC4914" i="1"/>
  <c r="AC4913" i="1" s="1"/>
  <c r="AB4914" i="1"/>
  <c r="AB4913" i="1" s="1"/>
  <c r="AA4914" i="1"/>
  <c r="AA4913" i="1" s="1"/>
  <c r="Z4914" i="1"/>
  <c r="Z4913" i="1" s="1"/>
  <c r="Y4914" i="1"/>
  <c r="Y4913" i="1" s="1"/>
  <c r="X4914" i="1"/>
  <c r="X4913" i="1" s="1"/>
  <c r="W4914" i="1"/>
  <c r="W4913" i="1" s="1"/>
  <c r="T4914" i="1"/>
  <c r="T4913" i="1" s="1"/>
  <c r="S4914" i="1"/>
  <c r="S4913" i="1" s="1"/>
  <c r="R4914" i="1"/>
  <c r="R4913" i="1" s="1"/>
  <c r="Q4914" i="1"/>
  <c r="Q4913" i="1" s="1"/>
  <c r="P4914" i="1"/>
  <c r="P4913" i="1" s="1"/>
  <c r="O4914" i="1"/>
  <c r="O4913" i="1" s="1"/>
  <c r="N4914" i="1"/>
  <c r="N4913" i="1" s="1"/>
  <c r="M4914" i="1"/>
  <c r="M4913" i="1" s="1"/>
  <c r="L4914" i="1"/>
  <c r="L4913" i="1" s="1"/>
  <c r="K4914" i="1"/>
  <c r="K4913" i="1" s="1"/>
  <c r="J4914" i="1"/>
  <c r="J4913" i="1" s="1"/>
  <c r="I4914" i="1"/>
  <c r="I4913" i="1" s="1"/>
  <c r="E4914" i="1"/>
  <c r="AD4913" i="1"/>
  <c r="E4913" i="1"/>
  <c r="AL4912" i="1"/>
  <c r="AE4912" i="1"/>
  <c r="V4912" i="1"/>
  <c r="AM4912" i="1" s="1"/>
  <c r="E4912" i="1"/>
  <c r="AK4911" i="1"/>
  <c r="AJ4911" i="1"/>
  <c r="AJ4910" i="1" s="1"/>
  <c r="AI4911" i="1"/>
  <c r="AI4910" i="1" s="1"/>
  <c r="AH4911" i="1"/>
  <c r="AH4910" i="1" s="1"/>
  <c r="AG4911" i="1"/>
  <c r="AF4911" i="1"/>
  <c r="AF4910" i="1" s="1"/>
  <c r="AD4911" i="1"/>
  <c r="AC4911" i="1"/>
  <c r="AC4910" i="1" s="1"/>
  <c r="AB4911" i="1"/>
  <c r="AA4911" i="1"/>
  <c r="AA4910" i="1" s="1"/>
  <c r="Z4911" i="1"/>
  <c r="Z4910" i="1" s="1"/>
  <c r="Y4911" i="1"/>
  <c r="Y4910" i="1" s="1"/>
  <c r="X4911" i="1"/>
  <c r="W4911" i="1"/>
  <c r="W4910" i="1" s="1"/>
  <c r="T4911" i="1"/>
  <c r="T4910" i="1" s="1"/>
  <c r="S4911" i="1"/>
  <c r="S4910" i="1" s="1"/>
  <c r="R4911" i="1"/>
  <c r="R4910" i="1" s="1"/>
  <c r="Q4911" i="1"/>
  <c r="Q4910" i="1" s="1"/>
  <c r="P4911" i="1"/>
  <c r="O4911" i="1"/>
  <c r="O4910" i="1" s="1"/>
  <c r="N4911" i="1"/>
  <c r="N4910" i="1" s="1"/>
  <c r="M4911" i="1"/>
  <c r="M4910" i="1" s="1"/>
  <c r="L4911" i="1"/>
  <c r="L4910" i="1" s="1"/>
  <c r="K4911" i="1"/>
  <c r="K4910" i="1" s="1"/>
  <c r="J4911" i="1"/>
  <c r="J4910" i="1" s="1"/>
  <c r="I4911" i="1"/>
  <c r="I4910" i="1" s="1"/>
  <c r="E4911" i="1"/>
  <c r="AK4910" i="1"/>
  <c r="AG4910" i="1"/>
  <c r="AB4910" i="1"/>
  <c r="X4910" i="1"/>
  <c r="P4910" i="1"/>
  <c r="E4910" i="1"/>
  <c r="AL4909" i="1"/>
  <c r="AE4909" i="1"/>
  <c r="V4909" i="1"/>
  <c r="E4909" i="1"/>
  <c r="AK4908" i="1"/>
  <c r="AK4907" i="1" s="1"/>
  <c r="AJ4908" i="1"/>
  <c r="AJ4907" i="1" s="1"/>
  <c r="AI4908" i="1"/>
  <c r="AH4908" i="1"/>
  <c r="AG4908" i="1"/>
  <c r="AG4907" i="1" s="1"/>
  <c r="AF4908" i="1"/>
  <c r="AD4908" i="1"/>
  <c r="AC4908" i="1"/>
  <c r="AC4907" i="1" s="1"/>
  <c r="AB4908" i="1"/>
  <c r="AB4907" i="1" s="1"/>
  <c r="AB4906" i="1" s="1"/>
  <c r="AA4908" i="1"/>
  <c r="Z4908" i="1"/>
  <c r="Z4907" i="1" s="1"/>
  <c r="Y4908" i="1"/>
  <c r="Y4907" i="1" s="1"/>
  <c r="X4908" i="1"/>
  <c r="X4907" i="1" s="1"/>
  <c r="X4906" i="1" s="1"/>
  <c r="W4908" i="1"/>
  <c r="W4907" i="1" s="1"/>
  <c r="T4908" i="1"/>
  <c r="T4907" i="1" s="1"/>
  <c r="S4908" i="1"/>
  <c r="S4907" i="1" s="1"/>
  <c r="R4908" i="1"/>
  <c r="R4907" i="1" s="1"/>
  <c r="Q4908" i="1"/>
  <c r="Q4907" i="1" s="1"/>
  <c r="P4908" i="1"/>
  <c r="P4907" i="1" s="1"/>
  <c r="O4908" i="1"/>
  <c r="O4907" i="1" s="1"/>
  <c r="N4908" i="1"/>
  <c r="N4907" i="1" s="1"/>
  <c r="M4908" i="1"/>
  <c r="M4907" i="1" s="1"/>
  <c r="L4908" i="1"/>
  <c r="L4907" i="1" s="1"/>
  <c r="K4908" i="1"/>
  <c r="J4908" i="1"/>
  <c r="J4907" i="1" s="1"/>
  <c r="I4908" i="1"/>
  <c r="E4908" i="1"/>
  <c r="AI4907" i="1"/>
  <c r="AF4907" i="1"/>
  <c r="AA4907" i="1"/>
  <c r="K4907" i="1"/>
  <c r="E4907" i="1"/>
  <c r="E4906" i="1"/>
  <c r="E4905" i="1"/>
  <c r="E4904" i="1"/>
  <c r="E4903" i="1"/>
  <c r="AL4902" i="1"/>
  <c r="AE4902" i="1"/>
  <c r="V4902" i="1"/>
  <c r="E4902" i="1"/>
  <c r="AK4901" i="1"/>
  <c r="AJ4901" i="1"/>
  <c r="AI4901" i="1"/>
  <c r="AH4901" i="1"/>
  <c r="AG4901" i="1"/>
  <c r="AF4901" i="1"/>
  <c r="AD4901" i="1"/>
  <c r="AC4901" i="1"/>
  <c r="AB4901" i="1"/>
  <c r="AA4901" i="1"/>
  <c r="Z4901" i="1"/>
  <c r="Y4901" i="1"/>
  <c r="X4901" i="1"/>
  <c r="W4901" i="1"/>
  <c r="T4901" i="1"/>
  <c r="S4901" i="1"/>
  <c r="R4901" i="1"/>
  <c r="Q4901" i="1"/>
  <c r="P4901" i="1"/>
  <c r="O4901" i="1"/>
  <c r="N4901" i="1"/>
  <c r="M4901" i="1"/>
  <c r="L4901" i="1"/>
  <c r="K4901" i="1"/>
  <c r="J4901" i="1"/>
  <c r="I4901" i="1"/>
  <c r="E4901" i="1"/>
  <c r="AL4900" i="1"/>
  <c r="AE4900" i="1"/>
  <c r="V4900" i="1"/>
  <c r="E4900" i="1"/>
  <c r="AK4899" i="1"/>
  <c r="AJ4899" i="1"/>
  <c r="AI4899" i="1"/>
  <c r="AH4899" i="1"/>
  <c r="AG4899" i="1"/>
  <c r="AF4899" i="1"/>
  <c r="AD4899" i="1"/>
  <c r="AC4899" i="1"/>
  <c r="AB4899" i="1"/>
  <c r="AA4899" i="1"/>
  <c r="Z4899" i="1"/>
  <c r="Y4899" i="1"/>
  <c r="X4899" i="1"/>
  <c r="W4899" i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E4899" i="1"/>
  <c r="E4898" i="1"/>
  <c r="E4897" i="1"/>
  <c r="E4896" i="1"/>
  <c r="E4895" i="1"/>
  <c r="E4894" i="1"/>
  <c r="AL4893" i="1"/>
  <c r="AE4893" i="1"/>
  <c r="V4893" i="1"/>
  <c r="E4893" i="1"/>
  <c r="AK4892" i="1"/>
  <c r="AJ4892" i="1"/>
  <c r="AI4892" i="1"/>
  <c r="AH4892" i="1"/>
  <c r="AG4892" i="1"/>
  <c r="AF4892" i="1"/>
  <c r="AD4892" i="1"/>
  <c r="AC4892" i="1"/>
  <c r="AB4892" i="1"/>
  <c r="AA4892" i="1"/>
  <c r="Z4892" i="1"/>
  <c r="Y4892" i="1"/>
  <c r="X4892" i="1"/>
  <c r="W4892" i="1"/>
  <c r="T4892" i="1"/>
  <c r="S4892" i="1"/>
  <c r="R4892" i="1"/>
  <c r="Q4892" i="1"/>
  <c r="P4892" i="1"/>
  <c r="O4892" i="1"/>
  <c r="N4892" i="1"/>
  <c r="M4892" i="1"/>
  <c r="M4889" i="1" s="1"/>
  <c r="M4888" i="1" s="1"/>
  <c r="L4892" i="1"/>
  <c r="K4892" i="1"/>
  <c r="J4892" i="1"/>
  <c r="I4892" i="1"/>
  <c r="E4892" i="1"/>
  <c r="AL4891" i="1"/>
  <c r="AE4891" i="1"/>
  <c r="V4891" i="1"/>
  <c r="E4891" i="1"/>
  <c r="AK4890" i="1"/>
  <c r="AK4889" i="1" s="1"/>
  <c r="AK4888" i="1" s="1"/>
  <c r="AJ4890" i="1"/>
  <c r="AI4890" i="1"/>
  <c r="AI4889" i="1" s="1"/>
  <c r="AI4888" i="1" s="1"/>
  <c r="AH4890" i="1"/>
  <c r="AG4890" i="1"/>
  <c r="AF4890" i="1"/>
  <c r="AD4890" i="1"/>
  <c r="AE4890" i="1" s="1"/>
  <c r="AC4890" i="1"/>
  <c r="AB4890" i="1"/>
  <c r="AB4889" i="1" s="1"/>
  <c r="AB4888" i="1" s="1"/>
  <c r="AA4890" i="1"/>
  <c r="Z4890" i="1"/>
  <c r="Z4889" i="1" s="1"/>
  <c r="Z4888" i="1" s="1"/>
  <c r="Y4890" i="1"/>
  <c r="X4890" i="1"/>
  <c r="X4889" i="1" s="1"/>
  <c r="X4888" i="1" s="1"/>
  <c r="W4890" i="1"/>
  <c r="T4890" i="1"/>
  <c r="T4889" i="1" s="1"/>
  <c r="T4888" i="1" s="1"/>
  <c r="S4890" i="1"/>
  <c r="R4890" i="1"/>
  <c r="R4889" i="1" s="1"/>
  <c r="R4888" i="1" s="1"/>
  <c r="Q4890" i="1"/>
  <c r="P4890" i="1"/>
  <c r="O4890" i="1"/>
  <c r="N4890" i="1"/>
  <c r="N4889" i="1" s="1"/>
  <c r="N4888" i="1" s="1"/>
  <c r="M4890" i="1"/>
  <c r="L4890" i="1"/>
  <c r="L4889" i="1" s="1"/>
  <c r="L4888" i="1" s="1"/>
  <c r="K4890" i="1"/>
  <c r="J4890" i="1"/>
  <c r="J4889" i="1" s="1"/>
  <c r="J4888" i="1" s="1"/>
  <c r="I4890" i="1"/>
  <c r="E4890" i="1"/>
  <c r="P4889" i="1"/>
  <c r="P4888" i="1" s="1"/>
  <c r="E4889" i="1"/>
  <c r="E4888" i="1"/>
  <c r="AL4887" i="1"/>
  <c r="AE4887" i="1"/>
  <c r="V4887" i="1"/>
  <c r="E4887" i="1"/>
  <c r="AK4886" i="1"/>
  <c r="AJ4886" i="1"/>
  <c r="AI4886" i="1"/>
  <c r="AH4886" i="1"/>
  <c r="AG4886" i="1"/>
  <c r="AF4886" i="1"/>
  <c r="AF4883" i="1" s="1"/>
  <c r="AD4886" i="1"/>
  <c r="AC4886" i="1"/>
  <c r="AB4886" i="1"/>
  <c r="AA4886" i="1"/>
  <c r="Z4886" i="1"/>
  <c r="Y4886" i="1"/>
  <c r="X4886" i="1"/>
  <c r="W4886" i="1"/>
  <c r="W4883" i="1" s="1"/>
  <c r="T4886" i="1"/>
  <c r="S4886" i="1"/>
  <c r="S4883" i="1" s="1"/>
  <c r="R4886" i="1"/>
  <c r="Q4886" i="1"/>
  <c r="P4886" i="1"/>
  <c r="O4886" i="1"/>
  <c r="N4886" i="1"/>
  <c r="M4886" i="1"/>
  <c r="L4886" i="1"/>
  <c r="K4886" i="1"/>
  <c r="K4883" i="1" s="1"/>
  <c r="J4886" i="1"/>
  <c r="I4886" i="1"/>
  <c r="E4886" i="1"/>
  <c r="AL4885" i="1"/>
  <c r="AE4885" i="1"/>
  <c r="V4885" i="1"/>
  <c r="E4885" i="1"/>
  <c r="AK4884" i="1"/>
  <c r="AJ4884" i="1"/>
  <c r="AI4884" i="1"/>
  <c r="AI4883" i="1" s="1"/>
  <c r="AH4884" i="1"/>
  <c r="AG4884" i="1"/>
  <c r="AF4884" i="1"/>
  <c r="AD4884" i="1"/>
  <c r="AC4884" i="1"/>
  <c r="AB4884" i="1"/>
  <c r="AB4883" i="1" s="1"/>
  <c r="AA4884" i="1"/>
  <c r="Z4884" i="1"/>
  <c r="Y4884" i="1"/>
  <c r="X4884" i="1"/>
  <c r="X4883" i="1" s="1"/>
  <c r="W4884" i="1"/>
  <c r="T4884" i="1"/>
  <c r="S4884" i="1"/>
  <c r="R4884" i="1"/>
  <c r="R4883" i="1" s="1"/>
  <c r="Q4884" i="1"/>
  <c r="P4884" i="1"/>
  <c r="O4884" i="1"/>
  <c r="N4884" i="1"/>
  <c r="N4883" i="1" s="1"/>
  <c r="M4884" i="1"/>
  <c r="L4884" i="1"/>
  <c r="K4884" i="1"/>
  <c r="J4884" i="1"/>
  <c r="J4883" i="1" s="1"/>
  <c r="I4884" i="1"/>
  <c r="E4884" i="1"/>
  <c r="E4883" i="1"/>
  <c r="AL4882" i="1"/>
  <c r="AE4882" i="1"/>
  <c r="V4882" i="1"/>
  <c r="AM4882" i="1" s="1"/>
  <c r="E4882" i="1"/>
  <c r="AK4881" i="1"/>
  <c r="AK4880" i="1" s="1"/>
  <c r="AJ4881" i="1"/>
  <c r="AJ4880" i="1" s="1"/>
  <c r="AI4881" i="1"/>
  <c r="AI4880" i="1" s="1"/>
  <c r="AH4881" i="1"/>
  <c r="AH4880" i="1" s="1"/>
  <c r="AG4881" i="1"/>
  <c r="AG4880" i="1" s="1"/>
  <c r="AF4881" i="1"/>
  <c r="AF4880" i="1" s="1"/>
  <c r="AD4881" i="1"/>
  <c r="AD4880" i="1" s="1"/>
  <c r="AC4881" i="1"/>
  <c r="AB4881" i="1"/>
  <c r="AB4880" i="1" s="1"/>
  <c r="AA4881" i="1"/>
  <c r="AA4880" i="1" s="1"/>
  <c r="Z4881" i="1"/>
  <c r="Z4880" i="1" s="1"/>
  <c r="Y4881" i="1"/>
  <c r="Y4880" i="1" s="1"/>
  <c r="X4881" i="1"/>
  <c r="X4880" i="1" s="1"/>
  <c r="W4881" i="1"/>
  <c r="W4880" i="1" s="1"/>
  <c r="W4879" i="1" s="1"/>
  <c r="T4881" i="1"/>
  <c r="T4880" i="1" s="1"/>
  <c r="S4881" i="1"/>
  <c r="S4880" i="1" s="1"/>
  <c r="R4881" i="1"/>
  <c r="R4880" i="1" s="1"/>
  <c r="Q4881" i="1"/>
  <c r="Q4880" i="1" s="1"/>
  <c r="P4881" i="1"/>
  <c r="P4880" i="1" s="1"/>
  <c r="O4881" i="1"/>
  <c r="O4880" i="1" s="1"/>
  <c r="N4881" i="1"/>
  <c r="M4881" i="1"/>
  <c r="M4880" i="1" s="1"/>
  <c r="L4881" i="1"/>
  <c r="L4880" i="1" s="1"/>
  <c r="K4881" i="1"/>
  <c r="K4880" i="1" s="1"/>
  <c r="J4881" i="1"/>
  <c r="J4880" i="1" s="1"/>
  <c r="I4881" i="1"/>
  <c r="I4880" i="1" s="1"/>
  <c r="E4881" i="1"/>
  <c r="N4880" i="1"/>
  <c r="E4880" i="1"/>
  <c r="E4879" i="1"/>
  <c r="AL4878" i="1"/>
  <c r="AE4878" i="1"/>
  <c r="V4878" i="1"/>
  <c r="E4878" i="1"/>
  <c r="AK4877" i="1"/>
  <c r="AJ4877" i="1"/>
  <c r="AI4877" i="1"/>
  <c r="AH4877" i="1"/>
  <c r="AG4877" i="1"/>
  <c r="AF4877" i="1"/>
  <c r="AD4877" i="1"/>
  <c r="AC4877" i="1"/>
  <c r="AB4877" i="1"/>
  <c r="AA4877" i="1"/>
  <c r="Z4877" i="1"/>
  <c r="Y4877" i="1"/>
  <c r="X4877" i="1"/>
  <c r="W4877" i="1"/>
  <c r="T4877" i="1"/>
  <c r="S4877" i="1"/>
  <c r="R4877" i="1"/>
  <c r="Q4877" i="1"/>
  <c r="P4877" i="1"/>
  <c r="O4877" i="1"/>
  <c r="N4877" i="1"/>
  <c r="M4877" i="1"/>
  <c r="L4877" i="1"/>
  <c r="K4877" i="1"/>
  <c r="K4872" i="1" s="1"/>
  <c r="K4871" i="1" s="1"/>
  <c r="J4877" i="1"/>
  <c r="I4877" i="1"/>
  <c r="E4877" i="1"/>
  <c r="AL4876" i="1"/>
  <c r="AE4876" i="1"/>
  <c r="V4876" i="1"/>
  <c r="E4876" i="1"/>
  <c r="AK4875" i="1"/>
  <c r="AJ4875" i="1"/>
  <c r="AI4875" i="1"/>
  <c r="AH4875" i="1"/>
  <c r="AG4875" i="1"/>
  <c r="AF4875" i="1"/>
  <c r="AD4875" i="1"/>
  <c r="AC4875" i="1"/>
  <c r="AB4875" i="1"/>
  <c r="AA4875" i="1"/>
  <c r="Z4875" i="1"/>
  <c r="Y4875" i="1"/>
  <c r="X4875" i="1"/>
  <c r="W4875" i="1"/>
  <c r="T4875" i="1"/>
  <c r="S4875" i="1"/>
  <c r="R4875" i="1"/>
  <c r="Q4875" i="1"/>
  <c r="P4875" i="1"/>
  <c r="O4875" i="1"/>
  <c r="N4875" i="1"/>
  <c r="M4875" i="1"/>
  <c r="L4875" i="1"/>
  <c r="K4875" i="1"/>
  <c r="J4875" i="1"/>
  <c r="I4875" i="1"/>
  <c r="E4875" i="1"/>
  <c r="AL4874" i="1"/>
  <c r="AE4874" i="1"/>
  <c r="V4874" i="1"/>
  <c r="E4874" i="1"/>
  <c r="AK4873" i="1"/>
  <c r="AJ4873" i="1"/>
  <c r="AI4873" i="1"/>
  <c r="AH4873" i="1"/>
  <c r="AG4873" i="1"/>
  <c r="AF4873" i="1"/>
  <c r="AD4873" i="1"/>
  <c r="AC4873" i="1"/>
  <c r="AB4873" i="1"/>
  <c r="AA4873" i="1"/>
  <c r="Z4873" i="1"/>
  <c r="Y4873" i="1"/>
  <c r="X4873" i="1"/>
  <c r="W4873" i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E4873" i="1"/>
  <c r="E4872" i="1"/>
  <c r="E4871" i="1"/>
  <c r="E4870" i="1"/>
  <c r="E4869" i="1"/>
  <c r="E4868" i="1"/>
  <c r="E4867" i="1"/>
  <c r="AE4866" i="1"/>
  <c r="E4866" i="1"/>
  <c r="AD4865" i="1"/>
  <c r="AC4865" i="1"/>
  <c r="V4865" i="1"/>
  <c r="E4865" i="1"/>
  <c r="AE4864" i="1"/>
  <c r="E4864" i="1"/>
  <c r="AD4863" i="1"/>
  <c r="AC4863" i="1"/>
  <c r="V4863" i="1"/>
  <c r="E4863" i="1"/>
  <c r="E4862" i="1"/>
  <c r="AL4861" i="1"/>
  <c r="AE4861" i="1"/>
  <c r="V4861" i="1"/>
  <c r="E4861" i="1"/>
  <c r="AK4860" i="1"/>
  <c r="AJ4860" i="1"/>
  <c r="AI4860" i="1"/>
  <c r="AH4860" i="1"/>
  <c r="AG4860" i="1"/>
  <c r="AF4860" i="1"/>
  <c r="AD4860" i="1"/>
  <c r="AC4860" i="1"/>
  <c r="AB4860" i="1"/>
  <c r="AA4860" i="1"/>
  <c r="Z4860" i="1"/>
  <c r="Y4860" i="1"/>
  <c r="X4860" i="1"/>
  <c r="W4860" i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E4860" i="1"/>
  <c r="AL4859" i="1"/>
  <c r="AE4859" i="1"/>
  <c r="V4859" i="1"/>
  <c r="E4859" i="1"/>
  <c r="AK4858" i="1"/>
  <c r="AJ4858" i="1"/>
  <c r="AJ4857" i="1" s="1"/>
  <c r="AJ4856" i="1" s="1"/>
  <c r="AJ4855" i="1" s="1"/>
  <c r="AJ4854" i="1" s="1"/>
  <c r="AJ4853" i="1" s="1"/>
  <c r="AJ4852" i="1" s="1"/>
  <c r="AI4858" i="1"/>
  <c r="AH4858" i="1"/>
  <c r="AG4858" i="1"/>
  <c r="AF4858" i="1"/>
  <c r="AD4858" i="1"/>
  <c r="AC4858" i="1"/>
  <c r="AB4858" i="1"/>
  <c r="AA4858" i="1"/>
  <c r="AA4857" i="1" s="1"/>
  <c r="AA4856" i="1" s="1"/>
  <c r="AA4855" i="1" s="1"/>
  <c r="AA4854" i="1" s="1"/>
  <c r="AA4853" i="1" s="1"/>
  <c r="AA4852" i="1" s="1"/>
  <c r="Z4858" i="1"/>
  <c r="Y4858" i="1"/>
  <c r="X4858" i="1"/>
  <c r="W4858" i="1"/>
  <c r="W4857" i="1" s="1"/>
  <c r="W4856" i="1" s="1"/>
  <c r="W4855" i="1" s="1"/>
  <c r="W4854" i="1" s="1"/>
  <c r="W4853" i="1" s="1"/>
  <c r="W4852" i="1" s="1"/>
  <c r="T4858" i="1"/>
  <c r="S4858" i="1"/>
  <c r="R4858" i="1"/>
  <c r="Q4858" i="1"/>
  <c r="Q4857" i="1" s="1"/>
  <c r="Q4856" i="1" s="1"/>
  <c r="Q4855" i="1" s="1"/>
  <c r="Q4854" i="1" s="1"/>
  <c r="Q4853" i="1" s="1"/>
  <c r="Q4852" i="1" s="1"/>
  <c r="P4858" i="1"/>
  <c r="O4858" i="1"/>
  <c r="N4858" i="1"/>
  <c r="M4858" i="1"/>
  <c r="M4857" i="1" s="1"/>
  <c r="M4856" i="1" s="1"/>
  <c r="M4855" i="1" s="1"/>
  <c r="M4854" i="1" s="1"/>
  <c r="M4853" i="1" s="1"/>
  <c r="M4852" i="1" s="1"/>
  <c r="L4858" i="1"/>
  <c r="K4858" i="1"/>
  <c r="J4858" i="1"/>
  <c r="I4858" i="1"/>
  <c r="I4857" i="1" s="1"/>
  <c r="I4856" i="1" s="1"/>
  <c r="E4858" i="1"/>
  <c r="T4857" i="1"/>
  <c r="T4856" i="1" s="1"/>
  <c r="T4855" i="1" s="1"/>
  <c r="T4854" i="1" s="1"/>
  <c r="T4853" i="1" s="1"/>
  <c r="T4852" i="1" s="1"/>
  <c r="E4857" i="1"/>
  <c r="E4856" i="1"/>
  <c r="E4855" i="1"/>
  <c r="E4854" i="1"/>
  <c r="E4853" i="1"/>
  <c r="E4852" i="1"/>
  <c r="E4851" i="1"/>
  <c r="AL4850" i="1"/>
  <c r="AE4850" i="1"/>
  <c r="V4850" i="1"/>
  <c r="E4850" i="1"/>
  <c r="AK4849" i="1"/>
  <c r="AK4848" i="1" s="1"/>
  <c r="AK4847" i="1" s="1"/>
  <c r="AK4846" i="1" s="1"/>
  <c r="AJ4849" i="1"/>
  <c r="AJ4848" i="1" s="1"/>
  <c r="AJ4847" i="1" s="1"/>
  <c r="AJ4846" i="1" s="1"/>
  <c r="AI4849" i="1"/>
  <c r="AI4848" i="1" s="1"/>
  <c r="AI4847" i="1" s="1"/>
  <c r="AI4846" i="1" s="1"/>
  <c r="AH4849" i="1"/>
  <c r="AG4849" i="1"/>
  <c r="AG4848" i="1" s="1"/>
  <c r="AG4847" i="1" s="1"/>
  <c r="AG4846" i="1" s="1"/>
  <c r="AF4849" i="1"/>
  <c r="AF4848" i="1" s="1"/>
  <c r="AD4849" i="1"/>
  <c r="AD4848" i="1" s="1"/>
  <c r="AD4847" i="1" s="1"/>
  <c r="AC4849" i="1"/>
  <c r="AB4849" i="1"/>
  <c r="AB4848" i="1" s="1"/>
  <c r="AB4847" i="1" s="1"/>
  <c r="AB4846" i="1" s="1"/>
  <c r="S4849" i="1"/>
  <c r="S4848" i="1" s="1"/>
  <c r="S4847" i="1" s="1"/>
  <c r="R4849" i="1"/>
  <c r="Q4849" i="1"/>
  <c r="Q4848" i="1" s="1"/>
  <c r="Q4847" i="1" s="1"/>
  <c r="Q4846" i="1" s="1"/>
  <c r="P4849" i="1"/>
  <c r="P4848" i="1" s="1"/>
  <c r="P4847" i="1" s="1"/>
  <c r="P4846" i="1" s="1"/>
  <c r="O4849" i="1"/>
  <c r="E4849" i="1"/>
  <c r="AH4848" i="1"/>
  <c r="AH4847" i="1" s="1"/>
  <c r="AH4846" i="1" s="1"/>
  <c r="O4848" i="1"/>
  <c r="O4847" i="1" s="1"/>
  <c r="O4846" i="1" s="1"/>
  <c r="E4848" i="1"/>
  <c r="E4847" i="1"/>
  <c r="E4846" i="1"/>
  <c r="AL4845" i="1"/>
  <c r="AE4845" i="1"/>
  <c r="V4845" i="1"/>
  <c r="E4845" i="1"/>
  <c r="AK4844" i="1"/>
  <c r="AK4843" i="1" s="1"/>
  <c r="AK4842" i="1" s="1"/>
  <c r="AK4841" i="1" s="1"/>
  <c r="AJ4844" i="1"/>
  <c r="AI4844" i="1"/>
  <c r="AI4843" i="1" s="1"/>
  <c r="AI4842" i="1" s="1"/>
  <c r="AI4841" i="1" s="1"/>
  <c r="AH4844" i="1"/>
  <c r="AG4844" i="1"/>
  <c r="AG4843" i="1" s="1"/>
  <c r="AG4842" i="1" s="1"/>
  <c r="AG4841" i="1" s="1"/>
  <c r="AF4844" i="1"/>
  <c r="AD4844" i="1"/>
  <c r="AC4844" i="1"/>
  <c r="AC4843" i="1" s="1"/>
  <c r="AC4842" i="1" s="1"/>
  <c r="AC4841" i="1" s="1"/>
  <c r="AB4844" i="1"/>
  <c r="AB4843" i="1" s="1"/>
  <c r="AB4842" i="1" s="1"/>
  <c r="AB4841" i="1" s="1"/>
  <c r="AA4844" i="1"/>
  <c r="Z4844" i="1"/>
  <c r="Z4843" i="1" s="1"/>
  <c r="Z4842" i="1" s="1"/>
  <c r="Z4841" i="1" s="1"/>
  <c r="Y4844" i="1"/>
  <c r="Y4843" i="1" s="1"/>
  <c r="Y4842" i="1" s="1"/>
  <c r="Y4841" i="1" s="1"/>
  <c r="X4844" i="1"/>
  <c r="X4843" i="1" s="1"/>
  <c r="X4842" i="1" s="1"/>
  <c r="X4841" i="1" s="1"/>
  <c r="W4844" i="1"/>
  <c r="T4844" i="1"/>
  <c r="T4843" i="1" s="1"/>
  <c r="T4842" i="1" s="1"/>
  <c r="T4841" i="1" s="1"/>
  <c r="S4844" i="1"/>
  <c r="S4843" i="1" s="1"/>
  <c r="S4842" i="1" s="1"/>
  <c r="S4841" i="1" s="1"/>
  <c r="R4844" i="1"/>
  <c r="R4843" i="1" s="1"/>
  <c r="R4842" i="1" s="1"/>
  <c r="R4841" i="1" s="1"/>
  <c r="Q4844" i="1"/>
  <c r="Q4843" i="1" s="1"/>
  <c r="Q4842" i="1" s="1"/>
  <c r="P4844" i="1"/>
  <c r="P4843" i="1" s="1"/>
  <c r="P4842" i="1" s="1"/>
  <c r="P4841" i="1" s="1"/>
  <c r="O4844" i="1"/>
  <c r="O4843" i="1" s="1"/>
  <c r="O4842" i="1" s="1"/>
  <c r="O4841" i="1" s="1"/>
  <c r="N4844" i="1"/>
  <c r="N4843" i="1" s="1"/>
  <c r="N4842" i="1" s="1"/>
  <c r="N4841" i="1" s="1"/>
  <c r="M4844" i="1"/>
  <c r="M4843" i="1" s="1"/>
  <c r="M4842" i="1" s="1"/>
  <c r="L4844" i="1"/>
  <c r="L4843" i="1" s="1"/>
  <c r="L4842" i="1" s="1"/>
  <c r="L4841" i="1" s="1"/>
  <c r="K4844" i="1"/>
  <c r="K4843" i="1" s="1"/>
  <c r="K4842" i="1" s="1"/>
  <c r="K4841" i="1" s="1"/>
  <c r="J4844" i="1"/>
  <c r="J4843" i="1" s="1"/>
  <c r="J4842" i="1" s="1"/>
  <c r="J4841" i="1" s="1"/>
  <c r="I4844" i="1"/>
  <c r="E4844" i="1"/>
  <c r="AJ4843" i="1"/>
  <c r="AJ4842" i="1" s="1"/>
  <c r="AJ4841" i="1" s="1"/>
  <c r="AF4843" i="1"/>
  <c r="AA4843" i="1"/>
  <c r="AA4842" i="1" s="1"/>
  <c r="AA4841" i="1" s="1"/>
  <c r="W4843" i="1"/>
  <c r="E4843" i="1"/>
  <c r="W4842" i="1"/>
  <c r="W4841" i="1" s="1"/>
  <c r="E4842" i="1"/>
  <c r="Q4841" i="1"/>
  <c r="M4841" i="1"/>
  <c r="E4841" i="1"/>
  <c r="AL4840" i="1"/>
  <c r="AE4840" i="1"/>
  <c r="V4840" i="1"/>
  <c r="E4840" i="1"/>
  <c r="AK4839" i="1"/>
  <c r="AK4838" i="1" s="1"/>
  <c r="AJ4839" i="1"/>
  <c r="AJ4838" i="1" s="1"/>
  <c r="AI4839" i="1"/>
  <c r="AI4838" i="1" s="1"/>
  <c r="AH4839" i="1"/>
  <c r="AH4838" i="1" s="1"/>
  <c r="AG4839" i="1"/>
  <c r="AG4838" i="1" s="1"/>
  <c r="AF4839" i="1"/>
  <c r="AF4838" i="1" s="1"/>
  <c r="AD4839" i="1"/>
  <c r="AC4839" i="1"/>
  <c r="AC4838" i="1" s="1"/>
  <c r="AB4839" i="1"/>
  <c r="AA4839" i="1"/>
  <c r="AA4838" i="1" s="1"/>
  <c r="Z4839" i="1"/>
  <c r="Z4838" i="1" s="1"/>
  <c r="Y4839" i="1"/>
  <c r="Y4838" i="1" s="1"/>
  <c r="X4839" i="1"/>
  <c r="X4838" i="1" s="1"/>
  <c r="W4839" i="1"/>
  <c r="W4838" i="1" s="1"/>
  <c r="T4839" i="1"/>
  <c r="S4839" i="1"/>
  <c r="S4838" i="1" s="1"/>
  <c r="R4839" i="1"/>
  <c r="R4838" i="1" s="1"/>
  <c r="Q4839" i="1"/>
  <c r="Q4838" i="1" s="1"/>
  <c r="P4839" i="1"/>
  <c r="P4838" i="1" s="1"/>
  <c r="O4839" i="1"/>
  <c r="O4838" i="1" s="1"/>
  <c r="N4839" i="1"/>
  <c r="N4838" i="1" s="1"/>
  <c r="M4839" i="1"/>
  <c r="M4838" i="1" s="1"/>
  <c r="L4839" i="1"/>
  <c r="L4838" i="1" s="1"/>
  <c r="K4839" i="1"/>
  <c r="K4838" i="1" s="1"/>
  <c r="J4839" i="1"/>
  <c r="J4838" i="1" s="1"/>
  <c r="I4839" i="1"/>
  <c r="I4838" i="1" s="1"/>
  <c r="E4839" i="1"/>
  <c r="AB4838" i="1"/>
  <c r="T4838" i="1"/>
  <c r="E4838" i="1"/>
  <c r="AL4837" i="1"/>
  <c r="AE4837" i="1"/>
  <c r="R4837" i="1"/>
  <c r="E4837" i="1"/>
  <c r="AK4836" i="1"/>
  <c r="AK4835" i="1" s="1"/>
  <c r="AJ4836" i="1"/>
  <c r="AJ4835" i="1" s="1"/>
  <c r="AI4836" i="1"/>
  <c r="AI4835" i="1" s="1"/>
  <c r="AI4834" i="1" s="1"/>
  <c r="AH4836" i="1"/>
  <c r="AH4835" i="1" s="1"/>
  <c r="AG4836" i="1"/>
  <c r="AG4835" i="1" s="1"/>
  <c r="AF4836" i="1"/>
  <c r="AD4836" i="1"/>
  <c r="AC4836" i="1"/>
  <c r="AC4835" i="1" s="1"/>
  <c r="AB4836" i="1"/>
  <c r="AB4835" i="1" s="1"/>
  <c r="AB4834" i="1" s="1"/>
  <c r="AA4836" i="1"/>
  <c r="AA4835" i="1" s="1"/>
  <c r="Z4836" i="1"/>
  <c r="Z4835" i="1" s="1"/>
  <c r="Z4834" i="1" s="1"/>
  <c r="Y4836" i="1"/>
  <c r="X4836" i="1"/>
  <c r="X4835" i="1" s="1"/>
  <c r="X4834" i="1" s="1"/>
  <c r="W4836" i="1"/>
  <c r="W4835" i="1" s="1"/>
  <c r="T4836" i="1"/>
  <c r="T4835" i="1" s="1"/>
  <c r="T4834" i="1" s="1"/>
  <c r="S4836" i="1"/>
  <c r="S4835" i="1" s="1"/>
  <c r="Q4836" i="1"/>
  <c r="Q4835" i="1" s="1"/>
  <c r="P4836" i="1"/>
  <c r="P4835" i="1" s="1"/>
  <c r="O4836" i="1"/>
  <c r="O4835" i="1" s="1"/>
  <c r="O4834" i="1" s="1"/>
  <c r="N4836" i="1"/>
  <c r="N4835" i="1" s="1"/>
  <c r="M4836" i="1"/>
  <c r="M4835" i="1" s="1"/>
  <c r="L4836" i="1"/>
  <c r="L4835" i="1" s="1"/>
  <c r="K4836" i="1"/>
  <c r="K4835" i="1" s="1"/>
  <c r="J4836" i="1"/>
  <c r="J4835" i="1" s="1"/>
  <c r="I4836" i="1"/>
  <c r="I4835" i="1" s="1"/>
  <c r="E4836" i="1"/>
  <c r="AF4835" i="1"/>
  <c r="Y4835" i="1"/>
  <c r="E4835" i="1"/>
  <c r="E4834" i="1"/>
  <c r="AL4833" i="1"/>
  <c r="AE4833" i="1"/>
  <c r="V4833" i="1"/>
  <c r="E4833" i="1"/>
  <c r="AK4832" i="1"/>
  <c r="AK4831" i="1" s="1"/>
  <c r="AK4830" i="1" s="1"/>
  <c r="AJ4832" i="1"/>
  <c r="AJ4831" i="1" s="1"/>
  <c r="AJ4830" i="1" s="1"/>
  <c r="AI4832" i="1"/>
  <c r="AI4831" i="1" s="1"/>
  <c r="AI4830" i="1" s="1"/>
  <c r="AH4832" i="1"/>
  <c r="AH4831" i="1" s="1"/>
  <c r="AH4830" i="1" s="1"/>
  <c r="AG4832" i="1"/>
  <c r="AG4831" i="1" s="1"/>
  <c r="AG4830" i="1" s="1"/>
  <c r="AF4832" i="1"/>
  <c r="AD4832" i="1"/>
  <c r="AD4831" i="1" s="1"/>
  <c r="AD4830" i="1" s="1"/>
  <c r="AC4832" i="1"/>
  <c r="AB4832" i="1"/>
  <c r="AB4831" i="1" s="1"/>
  <c r="AB4830" i="1" s="1"/>
  <c r="AA4832" i="1"/>
  <c r="Z4832" i="1"/>
  <c r="Y4832" i="1"/>
  <c r="Y4831" i="1" s="1"/>
  <c r="Y4830" i="1" s="1"/>
  <c r="X4832" i="1"/>
  <c r="X4831" i="1" s="1"/>
  <c r="X4830" i="1" s="1"/>
  <c r="W4832" i="1"/>
  <c r="W4831" i="1" s="1"/>
  <c r="W4830" i="1" s="1"/>
  <c r="T4832" i="1"/>
  <c r="T4831" i="1" s="1"/>
  <c r="T4830" i="1" s="1"/>
  <c r="S4832" i="1"/>
  <c r="S4831" i="1" s="1"/>
  <c r="S4830" i="1" s="1"/>
  <c r="R4832" i="1"/>
  <c r="R4831" i="1" s="1"/>
  <c r="R4830" i="1" s="1"/>
  <c r="Q4832" i="1"/>
  <c r="Q4831" i="1" s="1"/>
  <c r="Q4830" i="1" s="1"/>
  <c r="P4832" i="1"/>
  <c r="P4831" i="1" s="1"/>
  <c r="P4830" i="1" s="1"/>
  <c r="O4832" i="1"/>
  <c r="O4831" i="1" s="1"/>
  <c r="O4830" i="1" s="1"/>
  <c r="N4832" i="1"/>
  <c r="M4832" i="1"/>
  <c r="M4831" i="1" s="1"/>
  <c r="M4830" i="1" s="1"/>
  <c r="L4832" i="1"/>
  <c r="L4831" i="1" s="1"/>
  <c r="L4830" i="1" s="1"/>
  <c r="K4832" i="1"/>
  <c r="K4831" i="1" s="1"/>
  <c r="K4830" i="1" s="1"/>
  <c r="J4832" i="1"/>
  <c r="J4831" i="1" s="1"/>
  <c r="J4830" i="1" s="1"/>
  <c r="I4832" i="1"/>
  <c r="I4831" i="1" s="1"/>
  <c r="I4830" i="1" s="1"/>
  <c r="E4832" i="1"/>
  <c r="AA4831" i="1"/>
  <c r="AA4830" i="1" s="1"/>
  <c r="Z4831" i="1"/>
  <c r="N4831" i="1"/>
  <c r="N4830" i="1" s="1"/>
  <c r="E4831" i="1"/>
  <c r="Z4830" i="1"/>
  <c r="E4830" i="1"/>
  <c r="E4829" i="1"/>
  <c r="AL4828" i="1"/>
  <c r="AE4828" i="1"/>
  <c r="V4828" i="1"/>
  <c r="E4828" i="1"/>
  <c r="AK4827" i="1"/>
  <c r="AK4826" i="1" s="1"/>
  <c r="AJ4827" i="1"/>
  <c r="AJ4826" i="1" s="1"/>
  <c r="AI4827" i="1"/>
  <c r="AI4826" i="1" s="1"/>
  <c r="AH4827" i="1"/>
  <c r="AG4827" i="1"/>
  <c r="AG4826" i="1" s="1"/>
  <c r="AF4827" i="1"/>
  <c r="AF4826" i="1" s="1"/>
  <c r="AD4827" i="1"/>
  <c r="AC4827" i="1"/>
  <c r="AC4826" i="1" s="1"/>
  <c r="AB4827" i="1"/>
  <c r="AB4826" i="1" s="1"/>
  <c r="AA4827" i="1"/>
  <c r="AA4826" i="1" s="1"/>
  <c r="Z4827" i="1"/>
  <c r="Z4826" i="1" s="1"/>
  <c r="Y4827" i="1"/>
  <c r="Y4826" i="1" s="1"/>
  <c r="X4827" i="1"/>
  <c r="W4827" i="1"/>
  <c r="W4826" i="1" s="1"/>
  <c r="T4827" i="1"/>
  <c r="T4826" i="1" s="1"/>
  <c r="S4827" i="1"/>
  <c r="S4826" i="1" s="1"/>
  <c r="R4827" i="1"/>
  <c r="R4826" i="1" s="1"/>
  <c r="Q4827" i="1"/>
  <c r="Q4826" i="1" s="1"/>
  <c r="P4827" i="1"/>
  <c r="P4826" i="1" s="1"/>
  <c r="O4827" i="1"/>
  <c r="O4826" i="1" s="1"/>
  <c r="N4827" i="1"/>
  <c r="N4826" i="1" s="1"/>
  <c r="M4827" i="1"/>
  <c r="M4826" i="1" s="1"/>
  <c r="L4827" i="1"/>
  <c r="L4826" i="1" s="1"/>
  <c r="K4827" i="1"/>
  <c r="K4826" i="1" s="1"/>
  <c r="J4827" i="1"/>
  <c r="J4826" i="1" s="1"/>
  <c r="I4827" i="1"/>
  <c r="E4827" i="1"/>
  <c r="X4826" i="1"/>
  <c r="E4826" i="1"/>
  <c r="AL4825" i="1"/>
  <c r="AE4825" i="1"/>
  <c r="V4825" i="1"/>
  <c r="E4825" i="1"/>
  <c r="AK4824" i="1"/>
  <c r="AK4823" i="1" s="1"/>
  <c r="AK4822" i="1" s="1"/>
  <c r="AJ4824" i="1"/>
  <c r="AJ4823" i="1" s="1"/>
  <c r="AI4824" i="1"/>
  <c r="AI4823" i="1" s="1"/>
  <c r="AI4822" i="1" s="1"/>
  <c r="AH4824" i="1"/>
  <c r="AG4824" i="1"/>
  <c r="AG4823" i="1" s="1"/>
  <c r="AG4822" i="1" s="1"/>
  <c r="AF4824" i="1"/>
  <c r="AD4824" i="1"/>
  <c r="AD4823" i="1" s="1"/>
  <c r="AC4824" i="1"/>
  <c r="AB4824" i="1"/>
  <c r="AB4823" i="1" s="1"/>
  <c r="AA4824" i="1"/>
  <c r="AA4823" i="1" s="1"/>
  <c r="Z4824" i="1"/>
  <c r="Z4823" i="1" s="1"/>
  <c r="Z4822" i="1" s="1"/>
  <c r="Y4824" i="1"/>
  <c r="Y4823" i="1" s="1"/>
  <c r="X4824" i="1"/>
  <c r="X4823" i="1" s="1"/>
  <c r="W4824" i="1"/>
  <c r="W4823" i="1" s="1"/>
  <c r="T4824" i="1"/>
  <c r="T4823" i="1" s="1"/>
  <c r="S4824" i="1"/>
  <c r="S4823" i="1" s="1"/>
  <c r="R4824" i="1"/>
  <c r="Q4824" i="1"/>
  <c r="Q4823" i="1" s="1"/>
  <c r="P4824" i="1"/>
  <c r="P4823" i="1" s="1"/>
  <c r="O4824" i="1"/>
  <c r="O4823" i="1" s="1"/>
  <c r="N4824" i="1"/>
  <c r="N4823" i="1" s="1"/>
  <c r="N4822" i="1" s="1"/>
  <c r="M4824" i="1"/>
  <c r="M4823" i="1" s="1"/>
  <c r="L4824" i="1"/>
  <c r="L4823" i="1" s="1"/>
  <c r="K4824" i="1"/>
  <c r="K4823" i="1" s="1"/>
  <c r="J4824" i="1"/>
  <c r="J4823" i="1" s="1"/>
  <c r="I4824" i="1"/>
  <c r="I4823" i="1" s="1"/>
  <c r="E4824" i="1"/>
  <c r="AH4823" i="1"/>
  <c r="R4823" i="1"/>
  <c r="R4822" i="1" s="1"/>
  <c r="E4823" i="1"/>
  <c r="E4822" i="1"/>
  <c r="AL4821" i="1"/>
  <c r="AE4821" i="1"/>
  <c r="V4821" i="1"/>
  <c r="E4821" i="1"/>
  <c r="AK4820" i="1"/>
  <c r="AK4819" i="1" s="1"/>
  <c r="AJ4820" i="1"/>
  <c r="AJ4819" i="1" s="1"/>
  <c r="AI4820" i="1"/>
  <c r="AI4819" i="1" s="1"/>
  <c r="AH4820" i="1"/>
  <c r="AH4819" i="1" s="1"/>
  <c r="AG4820" i="1"/>
  <c r="AG4819" i="1" s="1"/>
  <c r="AF4820" i="1"/>
  <c r="AF4819" i="1" s="1"/>
  <c r="AD4820" i="1"/>
  <c r="AC4820" i="1"/>
  <c r="AB4820" i="1"/>
  <c r="AB4819" i="1" s="1"/>
  <c r="R4820" i="1"/>
  <c r="Q4820" i="1"/>
  <c r="Q4819" i="1" s="1"/>
  <c r="P4820" i="1"/>
  <c r="P4819" i="1" s="1"/>
  <c r="O4820" i="1"/>
  <c r="O4819" i="1" s="1"/>
  <c r="E4820" i="1"/>
  <c r="AC4819" i="1"/>
  <c r="E4819" i="1"/>
  <c r="AL4818" i="1"/>
  <c r="AE4818" i="1"/>
  <c r="V4818" i="1"/>
  <c r="E4818" i="1"/>
  <c r="AK4817" i="1"/>
  <c r="AJ4817" i="1"/>
  <c r="AI4817" i="1"/>
  <c r="AH4817" i="1"/>
  <c r="AG4817" i="1"/>
  <c r="AF4817" i="1"/>
  <c r="AD4817" i="1"/>
  <c r="AC4817" i="1"/>
  <c r="AB4817" i="1"/>
  <c r="AA4817" i="1"/>
  <c r="Z4817" i="1"/>
  <c r="Y4817" i="1"/>
  <c r="X4817" i="1"/>
  <c r="W4817" i="1"/>
  <c r="T4817" i="1"/>
  <c r="S4817" i="1"/>
  <c r="R4817" i="1"/>
  <c r="Q4817" i="1"/>
  <c r="P4817" i="1"/>
  <c r="O4817" i="1"/>
  <c r="N4817" i="1"/>
  <c r="M4817" i="1"/>
  <c r="L4817" i="1"/>
  <c r="K4817" i="1"/>
  <c r="J4817" i="1"/>
  <c r="I4817" i="1"/>
  <c r="E4817" i="1"/>
  <c r="AE4816" i="1"/>
  <c r="E4816" i="1"/>
  <c r="AD4815" i="1"/>
  <c r="AC4815" i="1"/>
  <c r="V4815" i="1"/>
  <c r="E4815" i="1"/>
  <c r="AL4814" i="1"/>
  <c r="AE4814" i="1"/>
  <c r="V4814" i="1"/>
  <c r="K4814" i="1"/>
  <c r="K4813" i="1" s="1"/>
  <c r="J4814" i="1"/>
  <c r="J4813" i="1" s="1"/>
  <c r="E4814" i="1"/>
  <c r="AK4813" i="1"/>
  <c r="AJ4813" i="1"/>
  <c r="AI4813" i="1"/>
  <c r="AH4813" i="1"/>
  <c r="AG4813" i="1"/>
  <c r="AF4813" i="1"/>
  <c r="AD4813" i="1"/>
  <c r="AC4813" i="1"/>
  <c r="AB4813" i="1"/>
  <c r="AA4813" i="1"/>
  <c r="Z4813" i="1"/>
  <c r="Y4813" i="1"/>
  <c r="X4813" i="1"/>
  <c r="W4813" i="1"/>
  <c r="T4813" i="1"/>
  <c r="S4813" i="1"/>
  <c r="R4813" i="1"/>
  <c r="Q4813" i="1"/>
  <c r="P4813" i="1"/>
  <c r="O4813" i="1"/>
  <c r="N4813" i="1"/>
  <c r="M4813" i="1"/>
  <c r="L4813" i="1"/>
  <c r="I4813" i="1"/>
  <c r="E4813" i="1"/>
  <c r="AL4812" i="1"/>
  <c r="AE4812" i="1"/>
  <c r="V4812" i="1"/>
  <c r="K4812" i="1"/>
  <c r="K4811" i="1" s="1"/>
  <c r="J4812" i="1"/>
  <c r="J4811" i="1" s="1"/>
  <c r="E4812" i="1"/>
  <c r="AK4811" i="1"/>
  <c r="AJ4811" i="1"/>
  <c r="AI4811" i="1"/>
  <c r="AH4811" i="1"/>
  <c r="AG4811" i="1"/>
  <c r="AF4811" i="1"/>
  <c r="AD4811" i="1"/>
  <c r="AC4811" i="1"/>
  <c r="AB4811" i="1"/>
  <c r="AA4811" i="1"/>
  <c r="Z4811" i="1"/>
  <c r="Y4811" i="1"/>
  <c r="X4811" i="1"/>
  <c r="W4811" i="1"/>
  <c r="T4811" i="1"/>
  <c r="S4811" i="1"/>
  <c r="R4811" i="1"/>
  <c r="Q4811" i="1"/>
  <c r="P4811" i="1"/>
  <c r="O4811" i="1"/>
  <c r="N4811" i="1"/>
  <c r="M4811" i="1"/>
  <c r="L4811" i="1"/>
  <c r="I4811" i="1"/>
  <c r="E4811" i="1"/>
  <c r="E4810" i="1"/>
  <c r="E4809" i="1"/>
  <c r="E4808" i="1"/>
  <c r="AL4807" i="1"/>
  <c r="AE4807" i="1"/>
  <c r="V4807" i="1"/>
  <c r="E4807" i="1"/>
  <c r="AK4806" i="1"/>
  <c r="AK4805" i="1" s="1"/>
  <c r="AJ4806" i="1"/>
  <c r="AJ4805" i="1" s="1"/>
  <c r="AI4806" i="1"/>
  <c r="AI4805" i="1" s="1"/>
  <c r="AH4806" i="1"/>
  <c r="AG4806" i="1"/>
  <c r="AG4805" i="1" s="1"/>
  <c r="AF4806" i="1"/>
  <c r="AD4806" i="1"/>
  <c r="AD4805" i="1" s="1"/>
  <c r="AC4806" i="1"/>
  <c r="AC4805" i="1" s="1"/>
  <c r="AB4806" i="1"/>
  <c r="AB4805" i="1" s="1"/>
  <c r="AA4806" i="1"/>
  <c r="AA4805" i="1" s="1"/>
  <c r="Z4806" i="1"/>
  <c r="Z4805" i="1" s="1"/>
  <c r="Y4806" i="1"/>
  <c r="Y4805" i="1" s="1"/>
  <c r="X4806" i="1"/>
  <c r="X4805" i="1" s="1"/>
  <c r="W4806" i="1"/>
  <c r="W4805" i="1" s="1"/>
  <c r="T4806" i="1"/>
  <c r="S4806" i="1"/>
  <c r="S4805" i="1" s="1"/>
  <c r="R4806" i="1"/>
  <c r="R4805" i="1" s="1"/>
  <c r="Q4806" i="1"/>
  <c r="Q4805" i="1" s="1"/>
  <c r="P4806" i="1"/>
  <c r="P4805" i="1" s="1"/>
  <c r="O4806" i="1"/>
  <c r="O4805" i="1" s="1"/>
  <c r="N4806" i="1"/>
  <c r="N4805" i="1" s="1"/>
  <c r="M4806" i="1"/>
  <c r="M4805" i="1" s="1"/>
  <c r="L4806" i="1"/>
  <c r="L4805" i="1" s="1"/>
  <c r="K4806" i="1"/>
  <c r="K4805" i="1" s="1"/>
  <c r="J4806" i="1"/>
  <c r="J4805" i="1" s="1"/>
  <c r="I4806" i="1"/>
  <c r="I4805" i="1" s="1"/>
  <c r="E4806" i="1"/>
  <c r="AH4805" i="1"/>
  <c r="T4805" i="1"/>
  <c r="E4805" i="1"/>
  <c r="AL4804" i="1"/>
  <c r="AE4804" i="1"/>
  <c r="V4804" i="1"/>
  <c r="R4804" i="1"/>
  <c r="E4804" i="1"/>
  <c r="AK4803" i="1"/>
  <c r="AK4802" i="1" s="1"/>
  <c r="AJ4803" i="1"/>
  <c r="AJ4802" i="1" s="1"/>
  <c r="AI4803" i="1"/>
  <c r="AI4802" i="1" s="1"/>
  <c r="AH4803" i="1"/>
  <c r="AG4803" i="1"/>
  <c r="AF4803" i="1"/>
  <c r="AD4803" i="1"/>
  <c r="AD4802" i="1" s="1"/>
  <c r="AC4803" i="1"/>
  <c r="AC4802" i="1" s="1"/>
  <c r="AC4801" i="1" s="1"/>
  <c r="AC4800" i="1" s="1"/>
  <c r="AB4803" i="1"/>
  <c r="AB4802" i="1" s="1"/>
  <c r="AA4803" i="1"/>
  <c r="AA4802" i="1" s="1"/>
  <c r="Z4803" i="1"/>
  <c r="Z4802" i="1" s="1"/>
  <c r="Y4803" i="1"/>
  <c r="Y4802" i="1" s="1"/>
  <c r="X4803" i="1"/>
  <c r="X4802" i="1" s="1"/>
  <c r="W4803" i="1"/>
  <c r="W4802" i="1" s="1"/>
  <c r="T4803" i="1"/>
  <c r="T4802" i="1" s="1"/>
  <c r="S4803" i="1"/>
  <c r="S4802" i="1" s="1"/>
  <c r="R4803" i="1"/>
  <c r="R4802" i="1" s="1"/>
  <c r="Q4803" i="1"/>
  <c r="Q4802" i="1" s="1"/>
  <c r="P4803" i="1"/>
  <c r="P4802" i="1" s="1"/>
  <c r="O4803" i="1"/>
  <c r="O4802" i="1" s="1"/>
  <c r="N4803" i="1"/>
  <c r="N4802" i="1" s="1"/>
  <c r="M4803" i="1"/>
  <c r="M4802" i="1" s="1"/>
  <c r="L4803" i="1"/>
  <c r="K4803" i="1"/>
  <c r="K4802" i="1" s="1"/>
  <c r="J4803" i="1"/>
  <c r="J4802" i="1" s="1"/>
  <c r="I4803" i="1"/>
  <c r="E4803" i="1"/>
  <c r="AH4802" i="1"/>
  <c r="AH4801" i="1" s="1"/>
  <c r="AH4800" i="1" s="1"/>
  <c r="AG4802" i="1"/>
  <c r="L4802" i="1"/>
  <c r="L4801" i="1" s="1"/>
  <c r="L4800" i="1" s="1"/>
  <c r="E4802" i="1"/>
  <c r="E4801" i="1"/>
  <c r="E4800" i="1"/>
  <c r="AL4799" i="1"/>
  <c r="AE4799" i="1"/>
  <c r="V4799" i="1"/>
  <c r="E4799" i="1"/>
  <c r="AK4798" i="1"/>
  <c r="AK4797" i="1" s="1"/>
  <c r="AK4796" i="1" s="1"/>
  <c r="AK4795" i="1" s="1"/>
  <c r="AJ4798" i="1"/>
  <c r="AJ4797" i="1" s="1"/>
  <c r="AJ4796" i="1" s="1"/>
  <c r="AJ4795" i="1" s="1"/>
  <c r="AI4798" i="1"/>
  <c r="AI4797" i="1" s="1"/>
  <c r="AI4796" i="1" s="1"/>
  <c r="AI4795" i="1" s="1"/>
  <c r="AH4798" i="1"/>
  <c r="AG4798" i="1"/>
  <c r="AG4797" i="1" s="1"/>
  <c r="AG4796" i="1" s="1"/>
  <c r="AG4795" i="1" s="1"/>
  <c r="AF4798" i="1"/>
  <c r="AD4798" i="1"/>
  <c r="AD4797" i="1" s="1"/>
  <c r="AD4796" i="1" s="1"/>
  <c r="AD4795" i="1" s="1"/>
  <c r="AC4798" i="1"/>
  <c r="AB4798" i="1"/>
  <c r="AB4797" i="1" s="1"/>
  <c r="AB4796" i="1" s="1"/>
  <c r="AB4795" i="1" s="1"/>
  <c r="AA4798" i="1"/>
  <c r="AA4797" i="1" s="1"/>
  <c r="Z4798" i="1"/>
  <c r="Z4797" i="1" s="1"/>
  <c r="Z4796" i="1" s="1"/>
  <c r="Z4795" i="1" s="1"/>
  <c r="Y4798" i="1"/>
  <c r="Y4797" i="1" s="1"/>
  <c r="Y4796" i="1" s="1"/>
  <c r="Y4795" i="1" s="1"/>
  <c r="X4798" i="1"/>
  <c r="X4797" i="1" s="1"/>
  <c r="X4796" i="1" s="1"/>
  <c r="X4795" i="1" s="1"/>
  <c r="W4798" i="1"/>
  <c r="T4798" i="1"/>
  <c r="T4797" i="1" s="1"/>
  <c r="T4796" i="1" s="1"/>
  <c r="T4795" i="1" s="1"/>
  <c r="S4798" i="1"/>
  <c r="R4798" i="1"/>
  <c r="R4797" i="1" s="1"/>
  <c r="R4796" i="1" s="1"/>
  <c r="R4795" i="1" s="1"/>
  <c r="Q4798" i="1"/>
  <c r="Q4797" i="1" s="1"/>
  <c r="Q4796" i="1" s="1"/>
  <c r="Q4795" i="1" s="1"/>
  <c r="P4798" i="1"/>
  <c r="P4797" i="1" s="1"/>
  <c r="P4796" i="1" s="1"/>
  <c r="P4795" i="1" s="1"/>
  <c r="O4798" i="1"/>
  <c r="O4797" i="1" s="1"/>
  <c r="O4796" i="1" s="1"/>
  <c r="O4795" i="1" s="1"/>
  <c r="N4798" i="1"/>
  <c r="N4797" i="1" s="1"/>
  <c r="N4796" i="1" s="1"/>
  <c r="N4795" i="1" s="1"/>
  <c r="M4798" i="1"/>
  <c r="L4798" i="1"/>
  <c r="L4797" i="1" s="1"/>
  <c r="L4796" i="1" s="1"/>
  <c r="K4798" i="1"/>
  <c r="K4797" i="1" s="1"/>
  <c r="K4796" i="1" s="1"/>
  <c r="K4795" i="1" s="1"/>
  <c r="J4798" i="1"/>
  <c r="J4797" i="1" s="1"/>
  <c r="J4796" i="1" s="1"/>
  <c r="J4795" i="1" s="1"/>
  <c r="I4798" i="1"/>
  <c r="I4797" i="1" s="1"/>
  <c r="I4796" i="1" s="1"/>
  <c r="I4795" i="1" s="1"/>
  <c r="E4798" i="1"/>
  <c r="AH4797" i="1"/>
  <c r="AH4796" i="1" s="1"/>
  <c r="AH4795" i="1" s="1"/>
  <c r="W4797" i="1"/>
  <c r="W4796" i="1" s="1"/>
  <c r="W4795" i="1" s="1"/>
  <c r="S4797" i="1"/>
  <c r="S4796" i="1" s="1"/>
  <c r="S4795" i="1" s="1"/>
  <c r="M4797" i="1"/>
  <c r="M4796" i="1" s="1"/>
  <c r="M4795" i="1" s="1"/>
  <c r="E4797" i="1"/>
  <c r="AA4796" i="1"/>
  <c r="AA4795" i="1" s="1"/>
  <c r="E4796" i="1"/>
  <c r="L4795" i="1"/>
  <c r="E4795" i="1"/>
  <c r="E4794" i="1"/>
  <c r="E4793" i="1"/>
  <c r="E4792" i="1"/>
  <c r="AL4791" i="1"/>
  <c r="AE4791" i="1"/>
  <c r="V4791" i="1"/>
  <c r="E4791" i="1"/>
  <c r="AK4790" i="1"/>
  <c r="AK4789" i="1" s="1"/>
  <c r="AK4788" i="1" s="1"/>
  <c r="AK4787" i="1" s="1"/>
  <c r="AK4786" i="1" s="1"/>
  <c r="AK4785" i="1" s="1"/>
  <c r="AK4784" i="1" s="1"/>
  <c r="AJ4790" i="1"/>
  <c r="AJ4789" i="1" s="1"/>
  <c r="AJ4788" i="1" s="1"/>
  <c r="AJ4787" i="1" s="1"/>
  <c r="AJ4786" i="1" s="1"/>
  <c r="AJ4785" i="1" s="1"/>
  <c r="AJ4784" i="1" s="1"/>
  <c r="AI4790" i="1"/>
  <c r="AH4790" i="1"/>
  <c r="AH4789" i="1" s="1"/>
  <c r="AH4788" i="1" s="1"/>
  <c r="AH4787" i="1" s="1"/>
  <c r="AH4786" i="1" s="1"/>
  <c r="AH4785" i="1" s="1"/>
  <c r="AH4784" i="1" s="1"/>
  <c r="AG4790" i="1"/>
  <c r="AG4789" i="1" s="1"/>
  <c r="AG4788" i="1" s="1"/>
  <c r="AG4787" i="1" s="1"/>
  <c r="AG4786" i="1" s="1"/>
  <c r="AG4785" i="1" s="1"/>
  <c r="AG4784" i="1" s="1"/>
  <c r="AF4790" i="1"/>
  <c r="AD4790" i="1"/>
  <c r="AD4789" i="1" s="1"/>
  <c r="AD4788" i="1" s="1"/>
  <c r="AC4790" i="1"/>
  <c r="AB4790" i="1"/>
  <c r="AB4789" i="1" s="1"/>
  <c r="AB4788" i="1" s="1"/>
  <c r="AB4787" i="1" s="1"/>
  <c r="AB4786" i="1" s="1"/>
  <c r="AB4785" i="1" s="1"/>
  <c r="AB4784" i="1" s="1"/>
  <c r="AA4790" i="1"/>
  <c r="AA4789" i="1" s="1"/>
  <c r="AA4788" i="1" s="1"/>
  <c r="AA4787" i="1" s="1"/>
  <c r="AA4786" i="1" s="1"/>
  <c r="AA4785" i="1" s="1"/>
  <c r="AA4784" i="1" s="1"/>
  <c r="Z4790" i="1"/>
  <c r="Z4789" i="1" s="1"/>
  <c r="Z4788" i="1" s="1"/>
  <c r="Z4787" i="1" s="1"/>
  <c r="Z4786" i="1" s="1"/>
  <c r="Z4785" i="1" s="1"/>
  <c r="Z4784" i="1" s="1"/>
  <c r="Y4790" i="1"/>
  <c r="Y4789" i="1" s="1"/>
  <c r="Y4788" i="1" s="1"/>
  <c r="Y4787" i="1" s="1"/>
  <c r="Y4786" i="1" s="1"/>
  <c r="Y4785" i="1" s="1"/>
  <c r="Y4784" i="1" s="1"/>
  <c r="X4790" i="1"/>
  <c r="X4789" i="1" s="1"/>
  <c r="X4788" i="1" s="1"/>
  <c r="X4787" i="1" s="1"/>
  <c r="X4786" i="1" s="1"/>
  <c r="X4785" i="1" s="1"/>
  <c r="X4784" i="1" s="1"/>
  <c r="W4790" i="1"/>
  <c r="W4789" i="1" s="1"/>
  <c r="W4788" i="1" s="1"/>
  <c r="W4787" i="1" s="1"/>
  <c r="W4786" i="1" s="1"/>
  <c r="W4785" i="1" s="1"/>
  <c r="W4784" i="1" s="1"/>
  <c r="T4790" i="1"/>
  <c r="T4789" i="1" s="1"/>
  <c r="T4788" i="1" s="1"/>
  <c r="T4787" i="1" s="1"/>
  <c r="T4786" i="1" s="1"/>
  <c r="T4785" i="1" s="1"/>
  <c r="T4784" i="1" s="1"/>
  <c r="S4790" i="1"/>
  <c r="S4789" i="1" s="1"/>
  <c r="S4788" i="1" s="1"/>
  <c r="S4787" i="1" s="1"/>
  <c r="S4786" i="1" s="1"/>
  <c r="S4785" i="1" s="1"/>
  <c r="S4784" i="1" s="1"/>
  <c r="R4790" i="1"/>
  <c r="Q4790" i="1"/>
  <c r="Q4789" i="1" s="1"/>
  <c r="P4790" i="1"/>
  <c r="P4789" i="1" s="1"/>
  <c r="P4788" i="1" s="1"/>
  <c r="P4787" i="1" s="1"/>
  <c r="P4786" i="1" s="1"/>
  <c r="P4785" i="1" s="1"/>
  <c r="P4784" i="1" s="1"/>
  <c r="O4790" i="1"/>
  <c r="O4789" i="1" s="1"/>
  <c r="O4788" i="1" s="1"/>
  <c r="O4787" i="1" s="1"/>
  <c r="O4786" i="1" s="1"/>
  <c r="O4785" i="1" s="1"/>
  <c r="O4784" i="1" s="1"/>
  <c r="N4790" i="1"/>
  <c r="M4790" i="1"/>
  <c r="M4789" i="1" s="1"/>
  <c r="M4788" i="1" s="1"/>
  <c r="M4787" i="1" s="1"/>
  <c r="M4786" i="1" s="1"/>
  <c r="M4785" i="1" s="1"/>
  <c r="M4784" i="1" s="1"/>
  <c r="L4790" i="1"/>
  <c r="L4789" i="1" s="1"/>
  <c r="L4788" i="1" s="1"/>
  <c r="L4787" i="1" s="1"/>
  <c r="L4786" i="1" s="1"/>
  <c r="L4785" i="1" s="1"/>
  <c r="L4784" i="1" s="1"/>
  <c r="K4790" i="1"/>
  <c r="K4789" i="1" s="1"/>
  <c r="K4788" i="1" s="1"/>
  <c r="K4787" i="1" s="1"/>
  <c r="K4786" i="1" s="1"/>
  <c r="K4785" i="1" s="1"/>
  <c r="K4784" i="1" s="1"/>
  <c r="J4790" i="1"/>
  <c r="J4789" i="1" s="1"/>
  <c r="J4788" i="1" s="1"/>
  <c r="J4787" i="1" s="1"/>
  <c r="J4786" i="1" s="1"/>
  <c r="J4785" i="1" s="1"/>
  <c r="J4784" i="1" s="1"/>
  <c r="I4790" i="1"/>
  <c r="E4790" i="1"/>
  <c r="AI4789" i="1"/>
  <c r="AI4788" i="1" s="1"/>
  <c r="AI4787" i="1" s="1"/>
  <c r="AI4786" i="1" s="1"/>
  <c r="AI4785" i="1" s="1"/>
  <c r="AI4784" i="1" s="1"/>
  <c r="R4789" i="1"/>
  <c r="R4788" i="1" s="1"/>
  <c r="R4787" i="1" s="1"/>
  <c r="R4786" i="1" s="1"/>
  <c r="R4785" i="1" s="1"/>
  <c r="R4784" i="1" s="1"/>
  <c r="N4789" i="1"/>
  <c r="N4788" i="1" s="1"/>
  <c r="N4787" i="1" s="1"/>
  <c r="N4786" i="1" s="1"/>
  <c r="N4785" i="1" s="1"/>
  <c r="N4784" i="1" s="1"/>
  <c r="I4789" i="1"/>
  <c r="I4788" i="1" s="1"/>
  <c r="I4787" i="1" s="1"/>
  <c r="E4789" i="1"/>
  <c r="Q4788" i="1"/>
  <c r="Q4787" i="1" s="1"/>
  <c r="Q4786" i="1" s="1"/>
  <c r="Q4785" i="1" s="1"/>
  <c r="Q4784" i="1" s="1"/>
  <c r="E4788" i="1"/>
  <c r="E4787" i="1"/>
  <c r="E4786" i="1"/>
  <c r="E4785" i="1"/>
  <c r="E4784" i="1"/>
  <c r="AL4783" i="1"/>
  <c r="AE4783" i="1"/>
  <c r="V4783" i="1"/>
  <c r="E4783" i="1"/>
  <c r="AK4782" i="1"/>
  <c r="AJ4782" i="1"/>
  <c r="AI4782" i="1"/>
  <c r="AH4782" i="1"/>
  <c r="AG4782" i="1"/>
  <c r="AF4782" i="1"/>
  <c r="AD4782" i="1"/>
  <c r="AC4782" i="1"/>
  <c r="AB4782" i="1"/>
  <c r="T4782" i="1"/>
  <c r="S4782" i="1"/>
  <c r="R4782" i="1"/>
  <c r="Q4782" i="1"/>
  <c r="P4782" i="1"/>
  <c r="O4782" i="1"/>
  <c r="E4782" i="1"/>
  <c r="AK4781" i="1"/>
  <c r="AJ4781" i="1"/>
  <c r="AI4781" i="1"/>
  <c r="AH4781" i="1"/>
  <c r="AG4781" i="1"/>
  <c r="AF4781" i="1"/>
  <c r="AD4781" i="1"/>
  <c r="AC4781" i="1"/>
  <c r="AB4781" i="1"/>
  <c r="T4781" i="1"/>
  <c r="S4781" i="1"/>
  <c r="R4781" i="1"/>
  <c r="Q4781" i="1"/>
  <c r="P4781" i="1"/>
  <c r="O4781" i="1"/>
  <c r="E4781" i="1"/>
  <c r="AK4780" i="1"/>
  <c r="AJ4780" i="1"/>
  <c r="AI4780" i="1"/>
  <c r="AH4780" i="1"/>
  <c r="AG4780" i="1"/>
  <c r="AF4780" i="1"/>
  <c r="AD4780" i="1"/>
  <c r="AC4780" i="1"/>
  <c r="AB4780" i="1"/>
  <c r="T4780" i="1"/>
  <c r="S4780" i="1"/>
  <c r="R4780" i="1"/>
  <c r="Q4780" i="1"/>
  <c r="P4780" i="1"/>
  <c r="O4780" i="1"/>
  <c r="E4780" i="1"/>
  <c r="AK4779" i="1"/>
  <c r="AJ4779" i="1"/>
  <c r="AI4779" i="1"/>
  <c r="AH4779" i="1"/>
  <c r="AG4779" i="1"/>
  <c r="AF4779" i="1"/>
  <c r="AD4779" i="1"/>
  <c r="AC4779" i="1"/>
  <c r="AB4779" i="1"/>
  <c r="T4779" i="1"/>
  <c r="S4779" i="1"/>
  <c r="R4779" i="1"/>
  <c r="Q4779" i="1"/>
  <c r="P4779" i="1"/>
  <c r="O4779" i="1"/>
  <c r="E4779" i="1"/>
  <c r="AL4778" i="1"/>
  <c r="AE4778" i="1"/>
  <c r="V4778" i="1"/>
  <c r="E4778" i="1"/>
  <c r="AK4777" i="1"/>
  <c r="AJ4777" i="1"/>
  <c r="AI4777" i="1"/>
  <c r="AH4777" i="1"/>
  <c r="AG4777" i="1"/>
  <c r="AF4777" i="1"/>
  <c r="AD4777" i="1"/>
  <c r="AC4777" i="1"/>
  <c r="AB4777" i="1"/>
  <c r="S4777" i="1"/>
  <c r="R4777" i="1"/>
  <c r="Q4777" i="1"/>
  <c r="P4777" i="1"/>
  <c r="O4777" i="1"/>
  <c r="E4777" i="1"/>
  <c r="AL4776" i="1"/>
  <c r="AE4776" i="1"/>
  <c r="V4776" i="1"/>
  <c r="E4776" i="1"/>
  <c r="AK4775" i="1"/>
  <c r="AJ4775" i="1"/>
  <c r="AJ4772" i="1" s="1"/>
  <c r="AI4775" i="1"/>
  <c r="AH4775" i="1"/>
  <c r="AG4775" i="1"/>
  <c r="AF4775" i="1"/>
  <c r="AD4775" i="1"/>
  <c r="AC4775" i="1"/>
  <c r="AB4775" i="1"/>
  <c r="AA4775" i="1"/>
  <c r="Z4775" i="1"/>
  <c r="Y4775" i="1"/>
  <c r="X4775" i="1"/>
  <c r="W4775" i="1"/>
  <c r="T4775" i="1"/>
  <c r="S4775" i="1"/>
  <c r="R4775" i="1"/>
  <c r="Q4775" i="1"/>
  <c r="P4775" i="1"/>
  <c r="O4775" i="1"/>
  <c r="N4775" i="1"/>
  <c r="M4775" i="1"/>
  <c r="L4775" i="1"/>
  <c r="K4775" i="1"/>
  <c r="J4775" i="1"/>
  <c r="I4775" i="1"/>
  <c r="E4775" i="1"/>
  <c r="AL4774" i="1"/>
  <c r="AE4774" i="1"/>
  <c r="V4774" i="1"/>
  <c r="E4774" i="1"/>
  <c r="AK4773" i="1"/>
  <c r="AJ4773" i="1"/>
  <c r="AI4773" i="1"/>
  <c r="AH4773" i="1"/>
  <c r="AG4773" i="1"/>
  <c r="AF4773" i="1"/>
  <c r="AD4773" i="1"/>
  <c r="AC4773" i="1"/>
  <c r="AB4773" i="1"/>
  <c r="AA4773" i="1"/>
  <c r="Z4773" i="1"/>
  <c r="Y4773" i="1"/>
  <c r="X4773" i="1"/>
  <c r="W4773" i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E4773" i="1"/>
  <c r="E4772" i="1"/>
  <c r="AL4771" i="1"/>
  <c r="AE4771" i="1"/>
  <c r="V4771" i="1"/>
  <c r="E4771" i="1"/>
  <c r="AK4770" i="1"/>
  <c r="AJ4770" i="1"/>
  <c r="AI4770" i="1"/>
  <c r="AH4770" i="1"/>
  <c r="AG4770" i="1"/>
  <c r="AF4770" i="1"/>
  <c r="AD4770" i="1"/>
  <c r="AC4770" i="1"/>
  <c r="AB4770" i="1"/>
  <c r="Q4770" i="1"/>
  <c r="P4770" i="1"/>
  <c r="O4770" i="1"/>
  <c r="E4770" i="1"/>
  <c r="AL4769" i="1"/>
  <c r="AE4769" i="1"/>
  <c r="V4769" i="1"/>
  <c r="E4769" i="1"/>
  <c r="AK4768" i="1"/>
  <c r="AJ4768" i="1"/>
  <c r="AI4768" i="1"/>
  <c r="AH4768" i="1"/>
  <c r="AG4768" i="1"/>
  <c r="AG4767" i="1" s="1"/>
  <c r="AF4768" i="1"/>
  <c r="AD4768" i="1"/>
  <c r="AC4768" i="1"/>
  <c r="AB4768" i="1"/>
  <c r="AA4768" i="1"/>
  <c r="AA4767" i="1" s="1"/>
  <c r="Z4768" i="1"/>
  <c r="Z4767" i="1" s="1"/>
  <c r="Y4768" i="1"/>
  <c r="Y4767" i="1" s="1"/>
  <c r="X4768" i="1"/>
  <c r="X4767" i="1" s="1"/>
  <c r="W4768" i="1"/>
  <c r="W4767" i="1" s="1"/>
  <c r="T4768" i="1"/>
  <c r="S4768" i="1"/>
  <c r="S4767" i="1" s="1"/>
  <c r="R4768" i="1"/>
  <c r="R4767" i="1" s="1"/>
  <c r="Q4768" i="1"/>
  <c r="P4768" i="1"/>
  <c r="O4768" i="1"/>
  <c r="N4768" i="1"/>
  <c r="N4767" i="1" s="1"/>
  <c r="M4768" i="1"/>
  <c r="M4767" i="1" s="1"/>
  <c r="L4768" i="1"/>
  <c r="K4768" i="1"/>
  <c r="K4767" i="1" s="1"/>
  <c r="J4768" i="1"/>
  <c r="J4767" i="1" s="1"/>
  <c r="I4768" i="1"/>
  <c r="I4767" i="1" s="1"/>
  <c r="E4768" i="1"/>
  <c r="T4767" i="1"/>
  <c r="L4767" i="1"/>
  <c r="E4767" i="1"/>
  <c r="E4766" i="1"/>
  <c r="E4765" i="1"/>
  <c r="AL4764" i="1"/>
  <c r="AE4764" i="1"/>
  <c r="V4764" i="1"/>
  <c r="E4764" i="1"/>
  <c r="AK4763" i="1"/>
  <c r="AK4762" i="1" s="1"/>
  <c r="AK4761" i="1" s="1"/>
  <c r="AK4760" i="1" s="1"/>
  <c r="AJ4763" i="1"/>
  <c r="AJ4762" i="1" s="1"/>
  <c r="AJ4761" i="1" s="1"/>
  <c r="AJ4760" i="1" s="1"/>
  <c r="AI4763" i="1"/>
  <c r="AI4762" i="1" s="1"/>
  <c r="AI4761" i="1" s="1"/>
  <c r="AI4760" i="1" s="1"/>
  <c r="AH4763" i="1"/>
  <c r="AG4763" i="1"/>
  <c r="AG4762" i="1" s="1"/>
  <c r="AG4761" i="1" s="1"/>
  <c r="AG4760" i="1" s="1"/>
  <c r="AF4763" i="1"/>
  <c r="AF4762" i="1" s="1"/>
  <c r="AD4763" i="1"/>
  <c r="AD4762" i="1" s="1"/>
  <c r="AC4763" i="1"/>
  <c r="AB4763" i="1"/>
  <c r="AB4762" i="1" s="1"/>
  <c r="AB4761" i="1" s="1"/>
  <c r="AB4760" i="1" s="1"/>
  <c r="AA4763" i="1"/>
  <c r="AA4762" i="1" s="1"/>
  <c r="AA4761" i="1" s="1"/>
  <c r="AA4760" i="1" s="1"/>
  <c r="Z4763" i="1"/>
  <c r="Z4762" i="1" s="1"/>
  <c r="Z4761" i="1" s="1"/>
  <c r="Z4760" i="1" s="1"/>
  <c r="Y4763" i="1"/>
  <c r="Y4762" i="1" s="1"/>
  <c r="Y4761" i="1" s="1"/>
  <c r="Y4760" i="1" s="1"/>
  <c r="X4763" i="1"/>
  <c r="X4762" i="1" s="1"/>
  <c r="X4761" i="1" s="1"/>
  <c r="X4760" i="1" s="1"/>
  <c r="W4763" i="1"/>
  <c r="W4762" i="1" s="1"/>
  <c r="W4761" i="1" s="1"/>
  <c r="W4760" i="1" s="1"/>
  <c r="T4763" i="1"/>
  <c r="T4762" i="1" s="1"/>
  <c r="T4761" i="1" s="1"/>
  <c r="T4760" i="1" s="1"/>
  <c r="S4763" i="1"/>
  <c r="S4762" i="1" s="1"/>
  <c r="S4761" i="1" s="1"/>
  <c r="S4760" i="1" s="1"/>
  <c r="R4763" i="1"/>
  <c r="R4762" i="1" s="1"/>
  <c r="R4761" i="1" s="1"/>
  <c r="R4760" i="1" s="1"/>
  <c r="Q4763" i="1"/>
  <c r="Q4762" i="1" s="1"/>
  <c r="Q4761" i="1" s="1"/>
  <c r="Q4760" i="1" s="1"/>
  <c r="P4763" i="1"/>
  <c r="P4762" i="1" s="1"/>
  <c r="P4761" i="1" s="1"/>
  <c r="P4760" i="1" s="1"/>
  <c r="O4763" i="1"/>
  <c r="O4762" i="1" s="1"/>
  <c r="O4761" i="1" s="1"/>
  <c r="O4760" i="1" s="1"/>
  <c r="N4763" i="1"/>
  <c r="N4762" i="1" s="1"/>
  <c r="N4761" i="1" s="1"/>
  <c r="N4760" i="1" s="1"/>
  <c r="M4763" i="1"/>
  <c r="M4762" i="1" s="1"/>
  <c r="M4761" i="1" s="1"/>
  <c r="M4760" i="1" s="1"/>
  <c r="L4763" i="1"/>
  <c r="L4762" i="1" s="1"/>
  <c r="L4761" i="1" s="1"/>
  <c r="L4760" i="1" s="1"/>
  <c r="K4763" i="1"/>
  <c r="J4763" i="1"/>
  <c r="J4762" i="1" s="1"/>
  <c r="J4761" i="1" s="1"/>
  <c r="J4760" i="1" s="1"/>
  <c r="I4763" i="1"/>
  <c r="I4762" i="1" s="1"/>
  <c r="I4761" i="1" s="1"/>
  <c r="E4763" i="1"/>
  <c r="K4762" i="1"/>
  <c r="K4761" i="1" s="1"/>
  <c r="K4760" i="1" s="1"/>
  <c r="E4762" i="1"/>
  <c r="E4761" i="1"/>
  <c r="E4760" i="1"/>
  <c r="AL4759" i="1"/>
  <c r="AE4759" i="1"/>
  <c r="V4759" i="1"/>
  <c r="E4759" i="1"/>
  <c r="AK4758" i="1"/>
  <c r="AK4757" i="1" s="1"/>
  <c r="AK4756" i="1" s="1"/>
  <c r="AK4755" i="1" s="1"/>
  <c r="AK4754" i="1" s="1"/>
  <c r="AJ4758" i="1"/>
  <c r="AJ4757" i="1" s="1"/>
  <c r="AJ4756" i="1" s="1"/>
  <c r="AJ4755" i="1" s="1"/>
  <c r="AJ4754" i="1" s="1"/>
  <c r="AI4758" i="1"/>
  <c r="AI4757" i="1" s="1"/>
  <c r="AI4756" i="1" s="1"/>
  <c r="AI4755" i="1" s="1"/>
  <c r="AI4754" i="1" s="1"/>
  <c r="AH4758" i="1"/>
  <c r="AH4757" i="1" s="1"/>
  <c r="AH4756" i="1" s="1"/>
  <c r="AH4755" i="1" s="1"/>
  <c r="AH4754" i="1" s="1"/>
  <c r="AG4758" i="1"/>
  <c r="AF4758" i="1"/>
  <c r="AF4757" i="1" s="1"/>
  <c r="AD4758" i="1"/>
  <c r="AC4758" i="1"/>
  <c r="AC4757" i="1" s="1"/>
  <c r="AC4756" i="1" s="1"/>
  <c r="AC4755" i="1" s="1"/>
  <c r="AC4754" i="1" s="1"/>
  <c r="AB4758" i="1"/>
  <c r="AB4757" i="1" s="1"/>
  <c r="AB4756" i="1" s="1"/>
  <c r="AB4755" i="1" s="1"/>
  <c r="AB4754" i="1" s="1"/>
  <c r="AA4758" i="1"/>
  <c r="AA4757" i="1" s="1"/>
  <c r="AA4756" i="1" s="1"/>
  <c r="AA4755" i="1" s="1"/>
  <c r="AA4754" i="1" s="1"/>
  <c r="Z4758" i="1"/>
  <c r="Z4757" i="1" s="1"/>
  <c r="Z4756" i="1" s="1"/>
  <c r="Z4755" i="1" s="1"/>
  <c r="Z4754" i="1" s="1"/>
  <c r="Y4758" i="1"/>
  <c r="Y4757" i="1" s="1"/>
  <c r="Y4756" i="1" s="1"/>
  <c r="Y4755" i="1" s="1"/>
  <c r="Y4754" i="1" s="1"/>
  <c r="X4758" i="1"/>
  <c r="X4757" i="1" s="1"/>
  <c r="X4756" i="1" s="1"/>
  <c r="X4755" i="1" s="1"/>
  <c r="X4754" i="1" s="1"/>
  <c r="W4758" i="1"/>
  <c r="W4757" i="1" s="1"/>
  <c r="W4756" i="1" s="1"/>
  <c r="W4755" i="1" s="1"/>
  <c r="W4754" i="1" s="1"/>
  <c r="T4758" i="1"/>
  <c r="S4758" i="1"/>
  <c r="S4757" i="1" s="1"/>
  <c r="S4756" i="1" s="1"/>
  <c r="S4755" i="1" s="1"/>
  <c r="S4754" i="1" s="1"/>
  <c r="R4758" i="1"/>
  <c r="R4757" i="1" s="1"/>
  <c r="R4756" i="1" s="1"/>
  <c r="R4755" i="1" s="1"/>
  <c r="R4754" i="1" s="1"/>
  <c r="Q4758" i="1"/>
  <c r="Q4757" i="1" s="1"/>
  <c r="Q4756" i="1" s="1"/>
  <c r="Q4755" i="1" s="1"/>
  <c r="Q4754" i="1" s="1"/>
  <c r="P4758" i="1"/>
  <c r="P4757" i="1" s="1"/>
  <c r="P4756" i="1" s="1"/>
  <c r="P4755" i="1" s="1"/>
  <c r="P4754" i="1" s="1"/>
  <c r="O4758" i="1"/>
  <c r="O4757" i="1" s="1"/>
  <c r="O4756" i="1" s="1"/>
  <c r="O4755" i="1" s="1"/>
  <c r="O4754" i="1" s="1"/>
  <c r="N4758" i="1"/>
  <c r="N4757" i="1" s="1"/>
  <c r="N4756" i="1" s="1"/>
  <c r="N4755" i="1" s="1"/>
  <c r="N4754" i="1" s="1"/>
  <c r="M4758" i="1"/>
  <c r="M4757" i="1" s="1"/>
  <c r="M4756" i="1" s="1"/>
  <c r="M4755" i="1" s="1"/>
  <c r="M4754" i="1" s="1"/>
  <c r="L4758" i="1"/>
  <c r="K4758" i="1"/>
  <c r="K4757" i="1" s="1"/>
  <c r="K4756" i="1" s="1"/>
  <c r="K4755" i="1" s="1"/>
  <c r="K4754" i="1" s="1"/>
  <c r="J4758" i="1"/>
  <c r="J4757" i="1" s="1"/>
  <c r="J4756" i="1" s="1"/>
  <c r="J4755" i="1" s="1"/>
  <c r="J4754" i="1" s="1"/>
  <c r="I4758" i="1"/>
  <c r="I4757" i="1" s="1"/>
  <c r="E4758" i="1"/>
  <c r="AG4757" i="1"/>
  <c r="AG4756" i="1" s="1"/>
  <c r="AG4755" i="1" s="1"/>
  <c r="AG4754" i="1" s="1"/>
  <c r="T4757" i="1"/>
  <c r="T4756" i="1" s="1"/>
  <c r="T4755" i="1" s="1"/>
  <c r="T4754" i="1" s="1"/>
  <c r="L4757" i="1"/>
  <c r="L4756" i="1" s="1"/>
  <c r="L4755" i="1" s="1"/>
  <c r="L4754" i="1" s="1"/>
  <c r="E4757" i="1"/>
  <c r="E4756" i="1"/>
  <c r="E4755" i="1"/>
  <c r="E4754" i="1"/>
  <c r="E4753" i="1"/>
  <c r="E4752" i="1"/>
  <c r="E4751" i="1"/>
  <c r="AL4750" i="1"/>
  <c r="AE4750" i="1"/>
  <c r="V4750" i="1"/>
  <c r="E4750" i="1"/>
  <c r="AK4749" i="1"/>
  <c r="AK4748" i="1" s="1"/>
  <c r="AJ4749" i="1"/>
  <c r="AJ4748" i="1" s="1"/>
  <c r="AI4749" i="1"/>
  <c r="AI4748" i="1" s="1"/>
  <c r="AH4749" i="1"/>
  <c r="AH4748" i="1" s="1"/>
  <c r="AG4749" i="1"/>
  <c r="AG4748" i="1" s="1"/>
  <c r="AF4749" i="1"/>
  <c r="AF4748" i="1" s="1"/>
  <c r="AD4749" i="1"/>
  <c r="AD4748" i="1" s="1"/>
  <c r="AC4749" i="1"/>
  <c r="AC4748" i="1" s="1"/>
  <c r="AB4749" i="1"/>
  <c r="AB4748" i="1" s="1"/>
  <c r="AA4749" i="1"/>
  <c r="AA4748" i="1" s="1"/>
  <c r="Z4749" i="1"/>
  <c r="Z4748" i="1" s="1"/>
  <c r="Y4749" i="1"/>
  <c r="Y4748" i="1" s="1"/>
  <c r="X4749" i="1"/>
  <c r="X4748" i="1" s="1"/>
  <c r="W4749" i="1"/>
  <c r="W4748" i="1" s="1"/>
  <c r="T4749" i="1"/>
  <c r="T4748" i="1" s="1"/>
  <c r="S4749" i="1"/>
  <c r="R4749" i="1"/>
  <c r="R4748" i="1" s="1"/>
  <c r="Q4749" i="1"/>
  <c r="Q4748" i="1" s="1"/>
  <c r="P4749" i="1"/>
  <c r="P4748" i="1" s="1"/>
  <c r="O4749" i="1"/>
  <c r="O4748" i="1" s="1"/>
  <c r="N4749" i="1"/>
  <c r="N4748" i="1" s="1"/>
  <c r="M4749" i="1"/>
  <c r="M4748" i="1" s="1"/>
  <c r="L4749" i="1"/>
  <c r="L4748" i="1" s="1"/>
  <c r="K4749" i="1"/>
  <c r="K4748" i="1" s="1"/>
  <c r="J4749" i="1"/>
  <c r="J4748" i="1" s="1"/>
  <c r="I4749" i="1"/>
  <c r="E4749" i="1"/>
  <c r="S4748" i="1"/>
  <c r="I4748" i="1"/>
  <c r="E4748" i="1"/>
  <c r="AL4747" i="1"/>
  <c r="AE4747" i="1"/>
  <c r="V4747" i="1"/>
  <c r="E4747" i="1"/>
  <c r="AK4746" i="1"/>
  <c r="AK4745" i="1" s="1"/>
  <c r="AJ4746" i="1"/>
  <c r="AJ4745" i="1" s="1"/>
  <c r="AI4746" i="1"/>
  <c r="AI4745" i="1" s="1"/>
  <c r="AH4746" i="1"/>
  <c r="AH4745" i="1" s="1"/>
  <c r="AG4746" i="1"/>
  <c r="AG4745" i="1" s="1"/>
  <c r="AF4746" i="1"/>
  <c r="AF4745" i="1" s="1"/>
  <c r="AD4746" i="1"/>
  <c r="AC4746" i="1"/>
  <c r="AC4745" i="1" s="1"/>
  <c r="AB4746" i="1"/>
  <c r="AB4745" i="1" s="1"/>
  <c r="AA4746" i="1"/>
  <c r="AA4745" i="1" s="1"/>
  <c r="Z4746" i="1"/>
  <c r="Z4745" i="1" s="1"/>
  <c r="Y4746" i="1"/>
  <c r="X4746" i="1"/>
  <c r="X4745" i="1" s="1"/>
  <c r="W4746" i="1"/>
  <c r="W4745" i="1" s="1"/>
  <c r="T4746" i="1"/>
  <c r="T4745" i="1" s="1"/>
  <c r="S4746" i="1"/>
  <c r="S4745" i="1" s="1"/>
  <c r="R4746" i="1"/>
  <c r="R4745" i="1" s="1"/>
  <c r="Q4746" i="1"/>
  <c r="Q4745" i="1" s="1"/>
  <c r="P4746" i="1"/>
  <c r="P4745" i="1" s="1"/>
  <c r="O4746" i="1"/>
  <c r="O4745" i="1" s="1"/>
  <c r="N4746" i="1"/>
  <c r="M4746" i="1"/>
  <c r="M4745" i="1" s="1"/>
  <c r="L4746" i="1"/>
  <c r="L4745" i="1" s="1"/>
  <c r="K4746" i="1"/>
  <c r="K4745" i="1" s="1"/>
  <c r="J4746" i="1"/>
  <c r="J4745" i="1" s="1"/>
  <c r="I4746" i="1"/>
  <c r="I4745" i="1" s="1"/>
  <c r="E4746" i="1"/>
  <c r="Y4745" i="1"/>
  <c r="N4745" i="1"/>
  <c r="E4745" i="1"/>
  <c r="E4744" i="1"/>
  <c r="E4743" i="1"/>
  <c r="E4742" i="1"/>
  <c r="E4741" i="1"/>
  <c r="AL4740" i="1"/>
  <c r="AE4740" i="1"/>
  <c r="V4740" i="1"/>
  <c r="E4740" i="1"/>
  <c r="AK4739" i="1"/>
  <c r="AJ4739" i="1"/>
  <c r="AI4739" i="1"/>
  <c r="AH4739" i="1"/>
  <c r="AG4739" i="1"/>
  <c r="AF4739" i="1"/>
  <c r="AD4739" i="1"/>
  <c r="AD4736" i="1" s="1"/>
  <c r="AD4732" i="1" s="1"/>
  <c r="AC4739" i="1"/>
  <c r="AB4739" i="1"/>
  <c r="AA4739" i="1"/>
  <c r="Z4739" i="1"/>
  <c r="Z4736" i="1" s="1"/>
  <c r="Y4739" i="1"/>
  <c r="Y4736" i="1" s="1"/>
  <c r="X4739" i="1"/>
  <c r="X4736" i="1" s="1"/>
  <c r="W4739" i="1"/>
  <c r="W4736" i="1" s="1"/>
  <c r="T4739" i="1"/>
  <c r="T4736" i="1" s="1"/>
  <c r="S4739" i="1"/>
  <c r="S4736" i="1" s="1"/>
  <c r="R4739" i="1"/>
  <c r="Q4739" i="1"/>
  <c r="P4739" i="1"/>
  <c r="O4739" i="1"/>
  <c r="N4739" i="1"/>
  <c r="N4736" i="1" s="1"/>
  <c r="M4739" i="1"/>
  <c r="M4736" i="1" s="1"/>
  <c r="L4739" i="1"/>
  <c r="L4736" i="1" s="1"/>
  <c r="K4739" i="1"/>
  <c r="K4736" i="1" s="1"/>
  <c r="J4739" i="1"/>
  <c r="J4736" i="1" s="1"/>
  <c r="I4739" i="1"/>
  <c r="E4739" i="1"/>
  <c r="AL4738" i="1"/>
  <c r="AE4738" i="1"/>
  <c r="V4738" i="1"/>
  <c r="E4738" i="1"/>
  <c r="AK4737" i="1"/>
  <c r="AJ4737" i="1"/>
  <c r="AJ4736" i="1" s="1"/>
  <c r="AI4737" i="1"/>
  <c r="AH4737" i="1"/>
  <c r="AG4737" i="1"/>
  <c r="AF4737" i="1"/>
  <c r="AF4736" i="1" s="1"/>
  <c r="AD4737" i="1"/>
  <c r="AC4737" i="1"/>
  <c r="AB4737" i="1"/>
  <c r="R4737" i="1"/>
  <c r="Q4737" i="1"/>
  <c r="Q4736" i="1" s="1"/>
  <c r="P4737" i="1"/>
  <c r="O4737" i="1"/>
  <c r="O4736" i="1" s="1"/>
  <c r="E4737" i="1"/>
  <c r="AA4736" i="1"/>
  <c r="I4736" i="1"/>
  <c r="E4736" i="1"/>
  <c r="AF4735" i="1"/>
  <c r="AL4735" i="1" s="1"/>
  <c r="AE4735" i="1"/>
  <c r="V4735" i="1"/>
  <c r="E4735" i="1"/>
  <c r="AK4734" i="1"/>
  <c r="AK4733" i="1" s="1"/>
  <c r="AJ4734" i="1"/>
  <c r="AJ4733" i="1" s="1"/>
  <c r="AI4734" i="1"/>
  <c r="AI4733" i="1" s="1"/>
  <c r="AH4734" i="1"/>
  <c r="AG4734" i="1"/>
  <c r="AG4733" i="1" s="1"/>
  <c r="AF4734" i="1"/>
  <c r="AD4734" i="1"/>
  <c r="AD4733" i="1" s="1"/>
  <c r="AC4734" i="1"/>
  <c r="AC4733" i="1" s="1"/>
  <c r="AE4733" i="1" s="1"/>
  <c r="AB4734" i="1"/>
  <c r="AB4733" i="1" s="1"/>
  <c r="AA4734" i="1"/>
  <c r="AA4733" i="1" s="1"/>
  <c r="Z4734" i="1"/>
  <c r="Z4733" i="1" s="1"/>
  <c r="Y4734" i="1"/>
  <c r="Y4733" i="1" s="1"/>
  <c r="X4734" i="1"/>
  <c r="X4733" i="1" s="1"/>
  <c r="W4734" i="1"/>
  <c r="W4733" i="1" s="1"/>
  <c r="W4732" i="1" s="1"/>
  <c r="W4731" i="1" s="1"/>
  <c r="T4734" i="1"/>
  <c r="T4733" i="1" s="1"/>
  <c r="S4734" i="1"/>
  <c r="S4733" i="1" s="1"/>
  <c r="R4734" i="1"/>
  <c r="R4733" i="1" s="1"/>
  <c r="Q4734" i="1"/>
  <c r="Q4733" i="1" s="1"/>
  <c r="P4734" i="1"/>
  <c r="O4734" i="1"/>
  <c r="O4733" i="1" s="1"/>
  <c r="N4734" i="1"/>
  <c r="N4733" i="1" s="1"/>
  <c r="M4734" i="1"/>
  <c r="M4733" i="1" s="1"/>
  <c r="L4734" i="1"/>
  <c r="L4733" i="1" s="1"/>
  <c r="K4734" i="1"/>
  <c r="K4733" i="1" s="1"/>
  <c r="J4734" i="1"/>
  <c r="I4734" i="1"/>
  <c r="E4734" i="1"/>
  <c r="AH4733" i="1"/>
  <c r="P4733" i="1"/>
  <c r="J4733" i="1"/>
  <c r="E4733" i="1"/>
  <c r="E4732" i="1"/>
  <c r="E4731" i="1"/>
  <c r="AL4730" i="1"/>
  <c r="AE4730" i="1"/>
  <c r="V4730" i="1"/>
  <c r="AM4730" i="1" s="1"/>
  <c r="E4730" i="1"/>
  <c r="AK4729" i="1"/>
  <c r="AJ4729" i="1"/>
  <c r="AI4729" i="1"/>
  <c r="AH4729" i="1"/>
  <c r="AG4729" i="1"/>
  <c r="AF4729" i="1"/>
  <c r="AD4729" i="1"/>
  <c r="AC4729" i="1"/>
  <c r="AB4729" i="1"/>
  <c r="AA4729" i="1"/>
  <c r="Z4729" i="1"/>
  <c r="Y4729" i="1"/>
  <c r="X4729" i="1"/>
  <c r="W4729" i="1"/>
  <c r="T4729" i="1"/>
  <c r="S4729" i="1"/>
  <c r="R4729" i="1"/>
  <c r="Q4729" i="1"/>
  <c r="P4729" i="1"/>
  <c r="O4729" i="1"/>
  <c r="N4729" i="1"/>
  <c r="M4729" i="1"/>
  <c r="L4729" i="1"/>
  <c r="K4729" i="1"/>
  <c r="J4729" i="1"/>
  <c r="I4729" i="1"/>
  <c r="E4729" i="1"/>
  <c r="AL4728" i="1"/>
  <c r="AE4728" i="1"/>
  <c r="V4728" i="1"/>
  <c r="K4728" i="1"/>
  <c r="K4727" i="1" s="1"/>
  <c r="J4728" i="1"/>
  <c r="I4728" i="1"/>
  <c r="I4727" i="1" s="1"/>
  <c r="E4728" i="1"/>
  <c r="AK4727" i="1"/>
  <c r="AJ4727" i="1"/>
  <c r="AI4727" i="1"/>
  <c r="AH4727" i="1"/>
  <c r="AG4727" i="1"/>
  <c r="AF4727" i="1"/>
  <c r="AD4727" i="1"/>
  <c r="AC4727" i="1"/>
  <c r="AB4727" i="1"/>
  <c r="AA4727" i="1"/>
  <c r="Z4727" i="1"/>
  <c r="Y4727" i="1"/>
  <c r="X4727" i="1"/>
  <c r="W4727" i="1"/>
  <c r="T4727" i="1"/>
  <c r="S4727" i="1"/>
  <c r="R4727" i="1"/>
  <c r="Q4727" i="1"/>
  <c r="Q4724" i="1" s="1"/>
  <c r="Q4723" i="1" s="1"/>
  <c r="Q4722" i="1" s="1"/>
  <c r="P4727" i="1"/>
  <c r="O4727" i="1"/>
  <c r="N4727" i="1"/>
  <c r="M4727" i="1"/>
  <c r="L4727" i="1"/>
  <c r="J4727" i="1"/>
  <c r="E4727" i="1"/>
  <c r="AL4726" i="1"/>
  <c r="AE4726" i="1"/>
  <c r="K4726" i="1"/>
  <c r="K4725" i="1" s="1"/>
  <c r="J4726" i="1"/>
  <c r="I4726" i="1"/>
  <c r="V4726" i="1" s="1"/>
  <c r="AM4726" i="1" s="1"/>
  <c r="E4726" i="1"/>
  <c r="AK4725" i="1"/>
  <c r="AJ4725" i="1"/>
  <c r="AI4725" i="1"/>
  <c r="AH4725" i="1"/>
  <c r="AG4725" i="1"/>
  <c r="AF4725" i="1"/>
  <c r="AD4725" i="1"/>
  <c r="AC4725" i="1"/>
  <c r="AB4725" i="1"/>
  <c r="AA4725" i="1"/>
  <c r="Z4725" i="1"/>
  <c r="Y4725" i="1"/>
  <c r="X4725" i="1"/>
  <c r="W4725" i="1"/>
  <c r="T4725" i="1"/>
  <c r="S4725" i="1"/>
  <c r="R4725" i="1"/>
  <c r="Q4725" i="1"/>
  <c r="P4725" i="1"/>
  <c r="O4725" i="1"/>
  <c r="N4725" i="1"/>
  <c r="M4725" i="1"/>
  <c r="L4725" i="1"/>
  <c r="J4725" i="1"/>
  <c r="E4725" i="1"/>
  <c r="E4724" i="1"/>
  <c r="E4723" i="1"/>
  <c r="E4722" i="1"/>
  <c r="E4721" i="1"/>
  <c r="E4720" i="1"/>
  <c r="E4719" i="1"/>
  <c r="AL4718" i="1"/>
  <c r="AE4718" i="1"/>
  <c r="V4718" i="1"/>
  <c r="E4718" i="1"/>
  <c r="AK4717" i="1"/>
  <c r="AK4716" i="1" s="1"/>
  <c r="AK4715" i="1" s="1"/>
  <c r="AK4714" i="1" s="1"/>
  <c r="AJ4717" i="1"/>
  <c r="AI4717" i="1"/>
  <c r="AI4716" i="1" s="1"/>
  <c r="AI4715" i="1" s="1"/>
  <c r="AI4714" i="1" s="1"/>
  <c r="AH4717" i="1"/>
  <c r="AH4716" i="1" s="1"/>
  <c r="AH4715" i="1" s="1"/>
  <c r="AH4714" i="1" s="1"/>
  <c r="AG4717" i="1"/>
  <c r="AG4716" i="1" s="1"/>
  <c r="AG4715" i="1" s="1"/>
  <c r="AG4714" i="1" s="1"/>
  <c r="AF4717" i="1"/>
  <c r="AF4716" i="1" s="1"/>
  <c r="AF4715" i="1" s="1"/>
  <c r="AD4717" i="1"/>
  <c r="AC4717" i="1"/>
  <c r="AC4716" i="1" s="1"/>
  <c r="AC4715" i="1" s="1"/>
  <c r="AC4714" i="1" s="1"/>
  <c r="AB4717" i="1"/>
  <c r="AB4716" i="1" s="1"/>
  <c r="AB4715" i="1" s="1"/>
  <c r="AB4714" i="1" s="1"/>
  <c r="Q4717" i="1"/>
  <c r="Q4716" i="1" s="1"/>
  <c r="Q4715" i="1" s="1"/>
  <c r="P4717" i="1"/>
  <c r="P4716" i="1" s="1"/>
  <c r="P4715" i="1" s="1"/>
  <c r="P4714" i="1" s="1"/>
  <c r="O4717" i="1"/>
  <c r="O4716" i="1" s="1"/>
  <c r="O4715" i="1" s="1"/>
  <c r="O4714" i="1" s="1"/>
  <c r="E4717" i="1"/>
  <c r="AJ4716" i="1"/>
  <c r="AJ4715" i="1" s="1"/>
  <c r="AJ4714" i="1" s="1"/>
  <c r="AD4716" i="1"/>
  <c r="AD4715" i="1" s="1"/>
  <c r="E4716" i="1"/>
  <c r="E4715" i="1"/>
  <c r="E4714" i="1"/>
  <c r="AL4713" i="1"/>
  <c r="AE4713" i="1"/>
  <c r="V4713" i="1"/>
  <c r="E4713" i="1"/>
  <c r="AK4712" i="1"/>
  <c r="AK4711" i="1" s="1"/>
  <c r="AK4710" i="1" s="1"/>
  <c r="AK4709" i="1" s="1"/>
  <c r="AK4708" i="1" s="1"/>
  <c r="AJ4712" i="1"/>
  <c r="AJ4711" i="1" s="1"/>
  <c r="AJ4710" i="1" s="1"/>
  <c r="AJ4709" i="1" s="1"/>
  <c r="AJ4708" i="1" s="1"/>
  <c r="AI4712" i="1"/>
  <c r="AI4711" i="1" s="1"/>
  <c r="AI4710" i="1" s="1"/>
  <c r="AI4709" i="1" s="1"/>
  <c r="AI4708" i="1" s="1"/>
  <c r="AH4712" i="1"/>
  <c r="AH4711" i="1" s="1"/>
  <c r="AH4710" i="1" s="1"/>
  <c r="AH4709" i="1" s="1"/>
  <c r="AH4708" i="1" s="1"/>
  <c r="AG4712" i="1"/>
  <c r="AG4711" i="1" s="1"/>
  <c r="AG4710" i="1" s="1"/>
  <c r="AG4709" i="1" s="1"/>
  <c r="AG4708" i="1" s="1"/>
  <c r="AF4712" i="1"/>
  <c r="AF4711" i="1" s="1"/>
  <c r="AD4712" i="1"/>
  <c r="AC4712" i="1"/>
  <c r="AC4711" i="1" s="1"/>
  <c r="AC4710" i="1" s="1"/>
  <c r="AC4709" i="1" s="1"/>
  <c r="AC4708" i="1" s="1"/>
  <c r="AB4712" i="1"/>
  <c r="S4712" i="1"/>
  <c r="R4712" i="1"/>
  <c r="R4711" i="1" s="1"/>
  <c r="R4710" i="1" s="1"/>
  <c r="R4709" i="1" s="1"/>
  <c r="R4708" i="1" s="1"/>
  <c r="R4707" i="1" s="1"/>
  <c r="R4706" i="1" s="1"/>
  <c r="Q4712" i="1"/>
  <c r="P4712" i="1"/>
  <c r="P4711" i="1" s="1"/>
  <c r="P4710" i="1" s="1"/>
  <c r="P4709" i="1" s="1"/>
  <c r="P4708" i="1" s="1"/>
  <c r="P4707" i="1" s="1"/>
  <c r="P4706" i="1" s="1"/>
  <c r="O4712" i="1"/>
  <c r="O4711" i="1" s="1"/>
  <c r="O4710" i="1" s="1"/>
  <c r="O4709" i="1" s="1"/>
  <c r="O4708" i="1" s="1"/>
  <c r="E4712" i="1"/>
  <c r="AB4711" i="1"/>
  <c r="AB4710" i="1" s="1"/>
  <c r="AB4709" i="1" s="1"/>
  <c r="AB4708" i="1" s="1"/>
  <c r="Q4711" i="1"/>
  <c r="Q4710" i="1" s="1"/>
  <c r="Q4709" i="1" s="1"/>
  <c r="Q4708" i="1" s="1"/>
  <c r="E4711" i="1"/>
  <c r="E4710" i="1"/>
  <c r="E4709" i="1"/>
  <c r="E4708" i="1"/>
  <c r="E4707" i="1"/>
  <c r="E4706" i="1"/>
  <c r="AL4705" i="1"/>
  <c r="AE4705" i="1"/>
  <c r="K4705" i="1"/>
  <c r="K4704" i="1" s="1"/>
  <c r="K4703" i="1" s="1"/>
  <c r="J4705" i="1"/>
  <c r="J4704" i="1" s="1"/>
  <c r="J4703" i="1" s="1"/>
  <c r="I4705" i="1"/>
  <c r="V4705" i="1" s="1"/>
  <c r="AM4705" i="1" s="1"/>
  <c r="E4705" i="1"/>
  <c r="AK4704" i="1"/>
  <c r="AK4703" i="1" s="1"/>
  <c r="AJ4704" i="1"/>
  <c r="AJ4703" i="1" s="1"/>
  <c r="AI4704" i="1"/>
  <c r="AI4703" i="1" s="1"/>
  <c r="AH4704" i="1"/>
  <c r="AH4703" i="1" s="1"/>
  <c r="AG4704" i="1"/>
  <c r="AG4703" i="1" s="1"/>
  <c r="AF4704" i="1"/>
  <c r="AF4703" i="1" s="1"/>
  <c r="AD4704" i="1"/>
  <c r="AD4703" i="1" s="1"/>
  <c r="AC4704" i="1"/>
  <c r="AB4704" i="1"/>
  <c r="AA4704" i="1"/>
  <c r="AA4703" i="1" s="1"/>
  <c r="Z4704" i="1"/>
  <c r="Z4703" i="1" s="1"/>
  <c r="Y4704" i="1"/>
  <c r="Y4703" i="1" s="1"/>
  <c r="X4704" i="1"/>
  <c r="W4704" i="1"/>
  <c r="W4703" i="1" s="1"/>
  <c r="T4704" i="1"/>
  <c r="T4703" i="1" s="1"/>
  <c r="S4704" i="1"/>
  <c r="S4703" i="1" s="1"/>
  <c r="R4704" i="1"/>
  <c r="R4703" i="1" s="1"/>
  <c r="Q4704" i="1"/>
  <c r="Q4703" i="1" s="1"/>
  <c r="P4704" i="1"/>
  <c r="P4703" i="1" s="1"/>
  <c r="O4704" i="1"/>
  <c r="O4703" i="1" s="1"/>
  <c r="N4704" i="1"/>
  <c r="N4703" i="1" s="1"/>
  <c r="M4704" i="1"/>
  <c r="M4703" i="1" s="1"/>
  <c r="L4704" i="1"/>
  <c r="L4703" i="1" s="1"/>
  <c r="E4704" i="1"/>
  <c r="AB4703" i="1"/>
  <c r="AB4699" i="1" s="1"/>
  <c r="AB4698" i="1" s="1"/>
  <c r="AB4697" i="1" s="1"/>
  <c r="AB4696" i="1" s="1"/>
  <c r="X4703" i="1"/>
  <c r="E4703" i="1"/>
  <c r="AL4702" i="1"/>
  <c r="AE4702" i="1"/>
  <c r="V4702" i="1"/>
  <c r="R4702" i="1"/>
  <c r="E4702" i="1"/>
  <c r="AK4701" i="1"/>
  <c r="AK4700" i="1" s="1"/>
  <c r="AK4699" i="1" s="1"/>
  <c r="AK4698" i="1" s="1"/>
  <c r="AK4697" i="1" s="1"/>
  <c r="AK4696" i="1" s="1"/>
  <c r="AJ4701" i="1"/>
  <c r="AJ4700" i="1" s="1"/>
  <c r="AI4701" i="1"/>
  <c r="AI4700" i="1" s="1"/>
  <c r="AH4701" i="1"/>
  <c r="AG4701" i="1"/>
  <c r="AG4700" i="1" s="1"/>
  <c r="AG4699" i="1" s="1"/>
  <c r="AG4698" i="1" s="1"/>
  <c r="AG4697" i="1" s="1"/>
  <c r="AG4696" i="1" s="1"/>
  <c r="AF4701" i="1"/>
  <c r="AF4700" i="1" s="1"/>
  <c r="AD4701" i="1"/>
  <c r="AD4700" i="1" s="1"/>
  <c r="AC4701" i="1"/>
  <c r="AC4700" i="1" s="1"/>
  <c r="AB4701" i="1"/>
  <c r="AA4701" i="1"/>
  <c r="AA4700" i="1" s="1"/>
  <c r="Z4701" i="1"/>
  <c r="Z4700" i="1" s="1"/>
  <c r="Y4701" i="1"/>
  <c r="Y4700" i="1" s="1"/>
  <c r="Y4699" i="1" s="1"/>
  <c r="Y4698" i="1" s="1"/>
  <c r="Y4697" i="1" s="1"/>
  <c r="Y4696" i="1" s="1"/>
  <c r="X4701" i="1"/>
  <c r="X4700" i="1" s="1"/>
  <c r="W4701" i="1"/>
  <c r="W4700" i="1" s="1"/>
  <c r="T4701" i="1"/>
  <c r="T4700" i="1" s="1"/>
  <c r="T4699" i="1" s="1"/>
  <c r="T4698" i="1" s="1"/>
  <c r="T4697" i="1" s="1"/>
  <c r="T4696" i="1" s="1"/>
  <c r="S4701" i="1"/>
  <c r="S4700" i="1" s="1"/>
  <c r="S4699" i="1" s="1"/>
  <c r="S4698" i="1" s="1"/>
  <c r="S4697" i="1" s="1"/>
  <c r="S4696" i="1" s="1"/>
  <c r="R4701" i="1"/>
  <c r="R4700" i="1" s="1"/>
  <c r="R4699" i="1" s="1"/>
  <c r="R4698" i="1" s="1"/>
  <c r="R4697" i="1" s="1"/>
  <c r="R4696" i="1" s="1"/>
  <c r="Q4701" i="1"/>
  <c r="Q4700" i="1" s="1"/>
  <c r="P4701" i="1"/>
  <c r="P4700" i="1" s="1"/>
  <c r="O4701" i="1"/>
  <c r="O4700" i="1" s="1"/>
  <c r="O4699" i="1" s="1"/>
  <c r="O4698" i="1" s="1"/>
  <c r="O4697" i="1" s="1"/>
  <c r="O4696" i="1" s="1"/>
  <c r="N4701" i="1"/>
  <c r="N4700" i="1" s="1"/>
  <c r="N4699" i="1" s="1"/>
  <c r="N4698" i="1" s="1"/>
  <c r="N4697" i="1" s="1"/>
  <c r="N4696" i="1" s="1"/>
  <c r="M4701" i="1"/>
  <c r="M4700" i="1" s="1"/>
  <c r="L4701" i="1"/>
  <c r="L4700" i="1" s="1"/>
  <c r="K4701" i="1"/>
  <c r="K4700" i="1" s="1"/>
  <c r="J4701" i="1"/>
  <c r="J4700" i="1" s="1"/>
  <c r="I4701" i="1"/>
  <c r="I4700" i="1" s="1"/>
  <c r="E4701" i="1"/>
  <c r="AH4700" i="1"/>
  <c r="AB4700" i="1"/>
  <c r="E4700" i="1"/>
  <c r="E4699" i="1"/>
  <c r="E4698" i="1"/>
  <c r="E4697" i="1"/>
  <c r="E4696" i="1"/>
  <c r="AL4695" i="1"/>
  <c r="AE4695" i="1"/>
  <c r="V4695" i="1"/>
  <c r="E4695" i="1"/>
  <c r="AK4694" i="1"/>
  <c r="AK4693" i="1" s="1"/>
  <c r="AK4692" i="1" s="1"/>
  <c r="AK4691" i="1" s="1"/>
  <c r="AJ4694" i="1"/>
  <c r="AI4694" i="1"/>
  <c r="AI4693" i="1" s="1"/>
  <c r="AI4692" i="1" s="1"/>
  <c r="AI4691" i="1" s="1"/>
  <c r="AH4694" i="1"/>
  <c r="AH4693" i="1" s="1"/>
  <c r="AH4692" i="1" s="1"/>
  <c r="AH4691" i="1" s="1"/>
  <c r="AG4694" i="1"/>
  <c r="AF4694" i="1"/>
  <c r="AF4693" i="1" s="1"/>
  <c r="AD4694" i="1"/>
  <c r="AC4694" i="1"/>
  <c r="AC4693" i="1" s="1"/>
  <c r="AC4692" i="1" s="1"/>
  <c r="AC4691" i="1" s="1"/>
  <c r="AB4694" i="1"/>
  <c r="AB4693" i="1" s="1"/>
  <c r="AB4692" i="1" s="1"/>
  <c r="AB4691" i="1" s="1"/>
  <c r="S4694" i="1"/>
  <c r="R4694" i="1"/>
  <c r="R4693" i="1" s="1"/>
  <c r="R4692" i="1" s="1"/>
  <c r="R4691" i="1" s="1"/>
  <c r="Q4694" i="1"/>
  <c r="Q4693" i="1" s="1"/>
  <c r="Q4692" i="1" s="1"/>
  <c r="Q4691" i="1" s="1"/>
  <c r="P4694" i="1"/>
  <c r="P4693" i="1" s="1"/>
  <c r="P4692" i="1" s="1"/>
  <c r="P4691" i="1" s="1"/>
  <c r="O4694" i="1"/>
  <c r="O4693" i="1" s="1"/>
  <c r="O4692" i="1" s="1"/>
  <c r="O4691" i="1" s="1"/>
  <c r="E4694" i="1"/>
  <c r="AJ4693" i="1"/>
  <c r="AJ4692" i="1" s="1"/>
  <c r="AJ4691" i="1" s="1"/>
  <c r="AG4693" i="1"/>
  <c r="AG4692" i="1" s="1"/>
  <c r="AG4691" i="1" s="1"/>
  <c r="E4693" i="1"/>
  <c r="E4692" i="1"/>
  <c r="E4691" i="1"/>
  <c r="AE4690" i="1"/>
  <c r="E4690" i="1"/>
  <c r="AD4689" i="1"/>
  <c r="AC4689" i="1"/>
  <c r="V4689" i="1"/>
  <c r="E4689" i="1"/>
  <c r="AL4688" i="1"/>
  <c r="AE4688" i="1"/>
  <c r="V4688" i="1"/>
  <c r="E4688" i="1"/>
  <c r="AK4687" i="1"/>
  <c r="AJ4687" i="1"/>
  <c r="AI4687" i="1"/>
  <c r="AH4687" i="1"/>
  <c r="AG4687" i="1"/>
  <c r="AG4684" i="1" s="1"/>
  <c r="AF4687" i="1"/>
  <c r="AD4687" i="1"/>
  <c r="AC4687" i="1"/>
  <c r="AB4687" i="1"/>
  <c r="AA4687" i="1"/>
  <c r="Z4687" i="1"/>
  <c r="Y4687" i="1"/>
  <c r="X4687" i="1"/>
  <c r="W4687" i="1"/>
  <c r="T4687" i="1"/>
  <c r="S4687" i="1"/>
  <c r="R4687" i="1"/>
  <c r="Q4687" i="1"/>
  <c r="P4687" i="1"/>
  <c r="O4687" i="1"/>
  <c r="N4687" i="1"/>
  <c r="M4687" i="1"/>
  <c r="L4687" i="1"/>
  <c r="K4687" i="1"/>
  <c r="J4687" i="1"/>
  <c r="I4687" i="1"/>
  <c r="E4687" i="1"/>
  <c r="AL4686" i="1"/>
  <c r="AE4686" i="1"/>
  <c r="V4686" i="1"/>
  <c r="E4686" i="1"/>
  <c r="AK4685" i="1"/>
  <c r="AJ4685" i="1"/>
  <c r="AI4685" i="1"/>
  <c r="AH4685" i="1"/>
  <c r="AG4685" i="1"/>
  <c r="AF4685" i="1"/>
  <c r="AD4685" i="1"/>
  <c r="AC4685" i="1"/>
  <c r="AB4685" i="1"/>
  <c r="AA4685" i="1"/>
  <c r="Z4685" i="1"/>
  <c r="Y4685" i="1"/>
  <c r="Y4684" i="1" s="1"/>
  <c r="X4685" i="1"/>
  <c r="W4685" i="1"/>
  <c r="T4685" i="1"/>
  <c r="S4685" i="1"/>
  <c r="R4685" i="1"/>
  <c r="Q4685" i="1"/>
  <c r="P4685" i="1"/>
  <c r="O4685" i="1"/>
  <c r="N4685" i="1"/>
  <c r="M4685" i="1"/>
  <c r="L4685" i="1"/>
  <c r="K4685" i="1"/>
  <c r="J4685" i="1"/>
  <c r="I4685" i="1"/>
  <c r="E4685" i="1"/>
  <c r="R4684" i="1"/>
  <c r="E4684" i="1"/>
  <c r="AL4683" i="1"/>
  <c r="AE4683" i="1"/>
  <c r="V4683" i="1"/>
  <c r="E4683" i="1"/>
  <c r="AK4682" i="1"/>
  <c r="AJ4682" i="1"/>
  <c r="AI4682" i="1"/>
  <c r="AH4682" i="1"/>
  <c r="AG4682" i="1"/>
  <c r="AF4682" i="1"/>
  <c r="AD4682" i="1"/>
  <c r="AD4679" i="1" s="1"/>
  <c r="AC4682" i="1"/>
  <c r="AB4682" i="1"/>
  <c r="O4682" i="1"/>
  <c r="V4682" i="1" s="1"/>
  <c r="E4682" i="1"/>
  <c r="AL4681" i="1"/>
  <c r="AE4681" i="1"/>
  <c r="V4681" i="1"/>
  <c r="E4681" i="1"/>
  <c r="AK4680" i="1"/>
  <c r="AJ4680" i="1"/>
  <c r="AJ4679" i="1" s="1"/>
  <c r="AI4680" i="1"/>
  <c r="AH4680" i="1"/>
  <c r="AG4680" i="1"/>
  <c r="AF4680" i="1"/>
  <c r="AD4680" i="1"/>
  <c r="AC4680" i="1"/>
  <c r="AB4680" i="1"/>
  <c r="AA4680" i="1"/>
  <c r="Z4680" i="1"/>
  <c r="Z4679" i="1" s="1"/>
  <c r="Y4680" i="1"/>
  <c r="Y4679" i="1" s="1"/>
  <c r="X4680" i="1"/>
  <c r="X4679" i="1" s="1"/>
  <c r="W4680" i="1"/>
  <c r="W4679" i="1" s="1"/>
  <c r="T4680" i="1"/>
  <c r="T4679" i="1" s="1"/>
  <c r="S4680" i="1"/>
  <c r="S4679" i="1" s="1"/>
  <c r="R4680" i="1"/>
  <c r="Q4680" i="1"/>
  <c r="Q4679" i="1" s="1"/>
  <c r="P4680" i="1"/>
  <c r="P4679" i="1" s="1"/>
  <c r="O4680" i="1"/>
  <c r="O4679" i="1" s="1"/>
  <c r="N4680" i="1"/>
  <c r="N4679" i="1" s="1"/>
  <c r="M4680" i="1"/>
  <c r="L4680" i="1"/>
  <c r="L4679" i="1" s="1"/>
  <c r="K4680" i="1"/>
  <c r="K4679" i="1" s="1"/>
  <c r="J4680" i="1"/>
  <c r="J4679" i="1" s="1"/>
  <c r="I4680" i="1"/>
  <c r="I4679" i="1" s="1"/>
  <c r="E4680" i="1"/>
  <c r="AA4679" i="1"/>
  <c r="R4679" i="1"/>
  <c r="M4679" i="1"/>
  <c r="E4679" i="1"/>
  <c r="E4678" i="1"/>
  <c r="E4677" i="1"/>
  <c r="AL4676" i="1"/>
  <c r="AE4676" i="1"/>
  <c r="V4676" i="1"/>
  <c r="E4676" i="1"/>
  <c r="AK4675" i="1"/>
  <c r="AK4674" i="1" s="1"/>
  <c r="AK4673" i="1" s="1"/>
  <c r="AK4672" i="1" s="1"/>
  <c r="AJ4675" i="1"/>
  <c r="AJ4674" i="1" s="1"/>
  <c r="AJ4673" i="1" s="1"/>
  <c r="AJ4672" i="1" s="1"/>
  <c r="AI4675" i="1"/>
  <c r="AI4674" i="1" s="1"/>
  <c r="AI4673" i="1" s="1"/>
  <c r="AI4672" i="1" s="1"/>
  <c r="AH4675" i="1"/>
  <c r="AH4674" i="1" s="1"/>
  <c r="AH4673" i="1" s="1"/>
  <c r="AH4672" i="1" s="1"/>
  <c r="AG4675" i="1"/>
  <c r="AG4674" i="1" s="1"/>
  <c r="AG4673" i="1" s="1"/>
  <c r="AG4672" i="1" s="1"/>
  <c r="AF4675" i="1"/>
  <c r="AF4674" i="1" s="1"/>
  <c r="AD4675" i="1"/>
  <c r="AC4675" i="1"/>
  <c r="AC4674" i="1" s="1"/>
  <c r="AC4673" i="1" s="1"/>
  <c r="AC4672" i="1" s="1"/>
  <c r="AB4675" i="1"/>
  <c r="AA4675" i="1"/>
  <c r="AA4674" i="1" s="1"/>
  <c r="AA4673" i="1" s="1"/>
  <c r="AA4672" i="1" s="1"/>
  <c r="Z4675" i="1"/>
  <c r="Z4674" i="1" s="1"/>
  <c r="Z4673" i="1" s="1"/>
  <c r="Z4672" i="1" s="1"/>
  <c r="Y4675" i="1"/>
  <c r="Y4674" i="1" s="1"/>
  <c r="Y4673" i="1" s="1"/>
  <c r="Y4672" i="1" s="1"/>
  <c r="X4675" i="1"/>
  <c r="X4674" i="1" s="1"/>
  <c r="W4675" i="1"/>
  <c r="W4674" i="1" s="1"/>
  <c r="W4673" i="1" s="1"/>
  <c r="W4672" i="1" s="1"/>
  <c r="T4675" i="1"/>
  <c r="T4674" i="1" s="1"/>
  <c r="T4673" i="1" s="1"/>
  <c r="T4672" i="1" s="1"/>
  <c r="S4675" i="1"/>
  <c r="S4674" i="1" s="1"/>
  <c r="S4673" i="1" s="1"/>
  <c r="S4672" i="1" s="1"/>
  <c r="R4675" i="1"/>
  <c r="Q4675" i="1"/>
  <c r="Q4674" i="1" s="1"/>
  <c r="Q4673" i="1" s="1"/>
  <c r="Q4672" i="1" s="1"/>
  <c r="P4675" i="1"/>
  <c r="P4674" i="1" s="1"/>
  <c r="P4673" i="1" s="1"/>
  <c r="P4672" i="1" s="1"/>
  <c r="O4675" i="1"/>
  <c r="O4674" i="1" s="1"/>
  <c r="O4673" i="1" s="1"/>
  <c r="O4672" i="1" s="1"/>
  <c r="N4675" i="1"/>
  <c r="M4675" i="1"/>
  <c r="M4674" i="1" s="1"/>
  <c r="M4673" i="1" s="1"/>
  <c r="M4672" i="1" s="1"/>
  <c r="L4675" i="1"/>
  <c r="L4674" i="1" s="1"/>
  <c r="L4673" i="1" s="1"/>
  <c r="L4672" i="1" s="1"/>
  <c r="K4675" i="1"/>
  <c r="K4674" i="1" s="1"/>
  <c r="K4673" i="1" s="1"/>
  <c r="K4672" i="1" s="1"/>
  <c r="J4675" i="1"/>
  <c r="J4674" i="1" s="1"/>
  <c r="J4673" i="1" s="1"/>
  <c r="J4672" i="1" s="1"/>
  <c r="I4675" i="1"/>
  <c r="I4674" i="1" s="1"/>
  <c r="E4675" i="1"/>
  <c r="AB4674" i="1"/>
  <c r="AB4673" i="1" s="1"/>
  <c r="AB4672" i="1" s="1"/>
  <c r="R4674" i="1"/>
  <c r="R4673" i="1" s="1"/>
  <c r="R4672" i="1" s="1"/>
  <c r="N4674" i="1"/>
  <c r="N4673" i="1" s="1"/>
  <c r="N4672" i="1" s="1"/>
  <c r="E4674" i="1"/>
  <c r="X4673" i="1"/>
  <c r="X4672" i="1" s="1"/>
  <c r="E4673" i="1"/>
  <c r="E4672" i="1"/>
  <c r="AL4671" i="1"/>
  <c r="AE4671" i="1"/>
  <c r="Z4671" i="1"/>
  <c r="Z4670" i="1" s="1"/>
  <c r="V4671" i="1"/>
  <c r="E4671" i="1"/>
  <c r="AK4670" i="1"/>
  <c r="AJ4670" i="1"/>
  <c r="AI4670" i="1"/>
  <c r="AH4670" i="1"/>
  <c r="AG4670" i="1"/>
  <c r="AF4670" i="1"/>
  <c r="AD4670" i="1"/>
  <c r="AC4670" i="1"/>
  <c r="AB4670" i="1"/>
  <c r="AA4670" i="1"/>
  <c r="Y4670" i="1"/>
  <c r="X4670" i="1"/>
  <c r="W4670" i="1"/>
  <c r="T4670" i="1"/>
  <c r="S4670" i="1"/>
  <c r="R4670" i="1"/>
  <c r="Q4670" i="1"/>
  <c r="P4670" i="1"/>
  <c r="O4670" i="1"/>
  <c r="O4667" i="1" s="1"/>
  <c r="O4666" i="1" s="1"/>
  <c r="N4670" i="1"/>
  <c r="M4670" i="1"/>
  <c r="L4670" i="1"/>
  <c r="K4670" i="1"/>
  <c r="J4670" i="1"/>
  <c r="I4670" i="1"/>
  <c r="E4670" i="1"/>
  <c r="AL4669" i="1"/>
  <c r="AE4669" i="1"/>
  <c r="Z4669" i="1"/>
  <c r="Z4668" i="1" s="1"/>
  <c r="Z4667" i="1" s="1"/>
  <c r="Z4666" i="1" s="1"/>
  <c r="V4669" i="1"/>
  <c r="E4669" i="1"/>
  <c r="AK4668" i="1"/>
  <c r="AJ4668" i="1"/>
  <c r="AJ4667" i="1" s="1"/>
  <c r="AJ4666" i="1" s="1"/>
  <c r="AI4668" i="1"/>
  <c r="AH4668" i="1"/>
  <c r="AH4667" i="1" s="1"/>
  <c r="AH4666" i="1" s="1"/>
  <c r="AG4668" i="1"/>
  <c r="AF4668" i="1"/>
  <c r="AF4667" i="1" s="1"/>
  <c r="AD4668" i="1"/>
  <c r="AC4668" i="1"/>
  <c r="AB4668" i="1"/>
  <c r="AA4668" i="1"/>
  <c r="AA4667" i="1" s="1"/>
  <c r="AA4666" i="1" s="1"/>
  <c r="Y4668" i="1"/>
  <c r="X4668" i="1"/>
  <c r="X4667" i="1" s="1"/>
  <c r="X4666" i="1" s="1"/>
  <c r="W4668" i="1"/>
  <c r="T4668" i="1"/>
  <c r="T4667" i="1" s="1"/>
  <c r="T4666" i="1" s="1"/>
  <c r="S4668" i="1"/>
  <c r="R4668" i="1"/>
  <c r="R4667" i="1" s="1"/>
  <c r="R4666" i="1" s="1"/>
  <c r="Q4668" i="1"/>
  <c r="P4668" i="1"/>
  <c r="P4667" i="1" s="1"/>
  <c r="P4666" i="1" s="1"/>
  <c r="O4668" i="1"/>
  <c r="N4668" i="1"/>
  <c r="N4667" i="1" s="1"/>
  <c r="N4666" i="1" s="1"/>
  <c r="M4668" i="1"/>
  <c r="L4668" i="1"/>
  <c r="L4667" i="1" s="1"/>
  <c r="L4666" i="1" s="1"/>
  <c r="K4668" i="1"/>
  <c r="J4668" i="1"/>
  <c r="J4667" i="1" s="1"/>
  <c r="J4666" i="1" s="1"/>
  <c r="I4668" i="1"/>
  <c r="E4668" i="1"/>
  <c r="K4667" i="1"/>
  <c r="K4666" i="1" s="1"/>
  <c r="E4667" i="1"/>
  <c r="E4666" i="1"/>
  <c r="AL4665" i="1"/>
  <c r="AE4665" i="1"/>
  <c r="V4665" i="1"/>
  <c r="E4665" i="1"/>
  <c r="AK4664" i="1"/>
  <c r="AK4663" i="1" s="1"/>
  <c r="AJ4664" i="1"/>
  <c r="AI4664" i="1"/>
  <c r="AI4663" i="1" s="1"/>
  <c r="AH4664" i="1"/>
  <c r="AH4663" i="1" s="1"/>
  <c r="AG4664" i="1"/>
  <c r="AG4663" i="1" s="1"/>
  <c r="AF4664" i="1"/>
  <c r="AF4663" i="1" s="1"/>
  <c r="AD4664" i="1"/>
  <c r="AC4664" i="1"/>
  <c r="AC4663" i="1" s="1"/>
  <c r="AB4664" i="1"/>
  <c r="AB4663" i="1" s="1"/>
  <c r="AA4664" i="1"/>
  <c r="AA4663" i="1" s="1"/>
  <c r="Z4664" i="1"/>
  <c r="Y4664" i="1"/>
  <c r="Y4663" i="1" s="1"/>
  <c r="X4664" i="1"/>
  <c r="X4663" i="1" s="1"/>
  <c r="W4664" i="1"/>
  <c r="W4663" i="1" s="1"/>
  <c r="T4664" i="1"/>
  <c r="T4663" i="1" s="1"/>
  <c r="S4664" i="1"/>
  <c r="S4663" i="1" s="1"/>
  <c r="R4664" i="1"/>
  <c r="R4663" i="1" s="1"/>
  <c r="Q4664" i="1"/>
  <c r="Q4663" i="1" s="1"/>
  <c r="P4664" i="1"/>
  <c r="P4663" i="1" s="1"/>
  <c r="O4664" i="1"/>
  <c r="O4663" i="1" s="1"/>
  <c r="N4664" i="1"/>
  <c r="N4663" i="1" s="1"/>
  <c r="M4664" i="1"/>
  <c r="M4663" i="1" s="1"/>
  <c r="L4664" i="1"/>
  <c r="K4664" i="1"/>
  <c r="K4663" i="1" s="1"/>
  <c r="J4664" i="1"/>
  <c r="J4663" i="1" s="1"/>
  <c r="I4664" i="1"/>
  <c r="E4664" i="1"/>
  <c r="AJ4663" i="1"/>
  <c r="AD4663" i="1"/>
  <c r="Z4663" i="1"/>
  <c r="L4663" i="1"/>
  <c r="E4663" i="1"/>
  <c r="AL4662" i="1"/>
  <c r="AE4662" i="1"/>
  <c r="V4662" i="1"/>
  <c r="E4662" i="1"/>
  <c r="AK4661" i="1"/>
  <c r="AJ4661" i="1"/>
  <c r="AJ4660" i="1" s="1"/>
  <c r="AI4661" i="1"/>
  <c r="AI4660" i="1" s="1"/>
  <c r="AH4661" i="1"/>
  <c r="AH4660" i="1" s="1"/>
  <c r="AG4661" i="1"/>
  <c r="AG4660" i="1" s="1"/>
  <c r="AF4661" i="1"/>
  <c r="AF4660" i="1" s="1"/>
  <c r="AD4661" i="1"/>
  <c r="AC4661" i="1"/>
  <c r="AC4660" i="1" s="1"/>
  <c r="AC4659" i="1" s="1"/>
  <c r="AB4661" i="1"/>
  <c r="AB4660" i="1" s="1"/>
  <c r="AA4661" i="1"/>
  <c r="AA4660" i="1" s="1"/>
  <c r="Z4661" i="1"/>
  <c r="Z4660" i="1" s="1"/>
  <c r="Y4661" i="1"/>
  <c r="Y4660" i="1" s="1"/>
  <c r="X4661" i="1"/>
  <c r="W4661" i="1"/>
  <c r="T4661" i="1"/>
  <c r="T4660" i="1" s="1"/>
  <c r="S4661" i="1"/>
  <c r="S4660" i="1" s="1"/>
  <c r="R4661" i="1"/>
  <c r="R4660" i="1" s="1"/>
  <c r="Q4661" i="1"/>
  <c r="Q4660" i="1" s="1"/>
  <c r="P4661" i="1"/>
  <c r="P4660" i="1" s="1"/>
  <c r="O4661" i="1"/>
  <c r="O4660" i="1" s="1"/>
  <c r="N4661" i="1"/>
  <c r="N4660" i="1" s="1"/>
  <c r="M4661" i="1"/>
  <c r="M4660" i="1" s="1"/>
  <c r="L4661" i="1"/>
  <c r="K4661" i="1"/>
  <c r="K4660" i="1" s="1"/>
  <c r="J4661" i="1"/>
  <c r="J4660" i="1" s="1"/>
  <c r="I4661" i="1"/>
  <c r="I4660" i="1" s="1"/>
  <c r="E4661" i="1"/>
  <c r="AK4660" i="1"/>
  <c r="X4660" i="1"/>
  <c r="W4660" i="1"/>
  <c r="L4660" i="1"/>
  <c r="E4660" i="1"/>
  <c r="E4659" i="1"/>
  <c r="AL4658" i="1"/>
  <c r="AE4658" i="1"/>
  <c r="V4658" i="1"/>
  <c r="E4658" i="1"/>
  <c r="AK4657" i="1"/>
  <c r="AK4656" i="1" s="1"/>
  <c r="AK4655" i="1" s="1"/>
  <c r="AJ4657" i="1"/>
  <c r="AJ4656" i="1" s="1"/>
  <c r="AJ4655" i="1" s="1"/>
  <c r="AI4657" i="1"/>
  <c r="AI4656" i="1" s="1"/>
  <c r="AI4655" i="1" s="1"/>
  <c r="AH4657" i="1"/>
  <c r="AG4657" i="1"/>
  <c r="AG4656" i="1" s="1"/>
  <c r="AG4655" i="1" s="1"/>
  <c r="AF4657" i="1"/>
  <c r="AD4657" i="1"/>
  <c r="AD4656" i="1" s="1"/>
  <c r="AC4657" i="1"/>
  <c r="AB4657" i="1"/>
  <c r="AB4656" i="1" s="1"/>
  <c r="AB4655" i="1" s="1"/>
  <c r="AA4657" i="1"/>
  <c r="AA4656" i="1" s="1"/>
  <c r="AA4655" i="1" s="1"/>
  <c r="Z4657" i="1"/>
  <c r="Z4656" i="1" s="1"/>
  <c r="Z4655" i="1" s="1"/>
  <c r="Y4657" i="1"/>
  <c r="Y4656" i="1" s="1"/>
  <c r="Y4655" i="1" s="1"/>
  <c r="X4657" i="1"/>
  <c r="X4656" i="1" s="1"/>
  <c r="X4655" i="1" s="1"/>
  <c r="W4657" i="1"/>
  <c r="W4656" i="1" s="1"/>
  <c r="W4655" i="1" s="1"/>
  <c r="T4657" i="1"/>
  <c r="T4656" i="1" s="1"/>
  <c r="T4655" i="1" s="1"/>
  <c r="S4657" i="1"/>
  <c r="S4656" i="1" s="1"/>
  <c r="S4655" i="1" s="1"/>
  <c r="R4657" i="1"/>
  <c r="R4656" i="1" s="1"/>
  <c r="R4655" i="1" s="1"/>
  <c r="Q4657" i="1"/>
  <c r="Q4656" i="1" s="1"/>
  <c r="Q4655" i="1" s="1"/>
  <c r="P4657" i="1"/>
  <c r="P4656" i="1" s="1"/>
  <c r="P4655" i="1" s="1"/>
  <c r="O4657" i="1"/>
  <c r="O4656" i="1" s="1"/>
  <c r="O4655" i="1" s="1"/>
  <c r="N4657" i="1"/>
  <c r="N4656" i="1" s="1"/>
  <c r="N4655" i="1" s="1"/>
  <c r="M4657" i="1"/>
  <c r="L4657" i="1"/>
  <c r="L4656" i="1" s="1"/>
  <c r="L4655" i="1" s="1"/>
  <c r="K4657" i="1"/>
  <c r="K4656" i="1" s="1"/>
  <c r="K4655" i="1" s="1"/>
  <c r="J4657" i="1"/>
  <c r="J4656" i="1" s="1"/>
  <c r="J4655" i="1" s="1"/>
  <c r="I4657" i="1"/>
  <c r="I4656" i="1" s="1"/>
  <c r="E4657" i="1"/>
  <c r="AH4656" i="1"/>
  <c r="AH4655" i="1" s="1"/>
  <c r="M4656" i="1"/>
  <c r="M4655" i="1" s="1"/>
  <c r="E4656" i="1"/>
  <c r="E4655" i="1"/>
  <c r="AG4654" i="1"/>
  <c r="AL4654" i="1" s="1"/>
  <c r="AE4654" i="1"/>
  <c r="U4654" i="1"/>
  <c r="O4654" i="1"/>
  <c r="V4654" i="1" s="1"/>
  <c r="E4654" i="1"/>
  <c r="AK4653" i="1"/>
  <c r="AK4652" i="1" s="1"/>
  <c r="AJ4653" i="1"/>
  <c r="AJ4652" i="1" s="1"/>
  <c r="AI4653" i="1"/>
  <c r="AI4652" i="1" s="1"/>
  <c r="AH4653" i="1"/>
  <c r="AG4653" i="1"/>
  <c r="AG4652" i="1" s="1"/>
  <c r="AF4653" i="1"/>
  <c r="AD4653" i="1"/>
  <c r="AD4652" i="1" s="1"/>
  <c r="AC4653" i="1"/>
  <c r="AC4652" i="1" s="1"/>
  <c r="AB4653" i="1"/>
  <c r="AB4652" i="1" s="1"/>
  <c r="AA4653" i="1"/>
  <c r="Z4653" i="1"/>
  <c r="Z4652" i="1" s="1"/>
  <c r="Y4653" i="1"/>
  <c r="X4653" i="1"/>
  <c r="X4652" i="1" s="1"/>
  <c r="W4653" i="1"/>
  <c r="U4653" i="1"/>
  <c r="U4652" i="1" s="1"/>
  <c r="U4641" i="1" s="1"/>
  <c r="T4653" i="1"/>
  <c r="T4652" i="1" s="1"/>
  <c r="S4653" i="1"/>
  <c r="S4652" i="1" s="1"/>
  <c r="R4653" i="1"/>
  <c r="Q4653" i="1"/>
  <c r="Q4652" i="1" s="1"/>
  <c r="P4653" i="1"/>
  <c r="N4653" i="1"/>
  <c r="N4652" i="1" s="1"/>
  <c r="M4653" i="1"/>
  <c r="M4652" i="1" s="1"/>
  <c r="L4653" i="1"/>
  <c r="L4652" i="1" s="1"/>
  <c r="K4653" i="1"/>
  <c r="K4652" i="1" s="1"/>
  <c r="J4653" i="1"/>
  <c r="J4652" i="1" s="1"/>
  <c r="I4653" i="1"/>
  <c r="E4653" i="1"/>
  <c r="AH4652" i="1"/>
  <c r="AF4652" i="1"/>
  <c r="AA4652" i="1"/>
  <c r="Y4652" i="1"/>
  <c r="W4652" i="1"/>
  <c r="R4652" i="1"/>
  <c r="P4652" i="1"/>
  <c r="I4652" i="1"/>
  <c r="E4652" i="1"/>
  <c r="AL4651" i="1"/>
  <c r="AE4651" i="1"/>
  <c r="V4651" i="1"/>
  <c r="E4651" i="1"/>
  <c r="AK4650" i="1"/>
  <c r="AK4649" i="1" s="1"/>
  <c r="AJ4650" i="1"/>
  <c r="AI4650" i="1"/>
  <c r="AI4649" i="1" s="1"/>
  <c r="AH4650" i="1"/>
  <c r="AH4649" i="1" s="1"/>
  <c r="AG4650" i="1"/>
  <c r="AF4650" i="1"/>
  <c r="AF4649" i="1" s="1"/>
  <c r="AD4650" i="1"/>
  <c r="AC4650" i="1"/>
  <c r="AC4649" i="1" s="1"/>
  <c r="AB4650" i="1"/>
  <c r="AB4649" i="1" s="1"/>
  <c r="AA4650" i="1"/>
  <c r="Z4650" i="1"/>
  <c r="Z4649" i="1" s="1"/>
  <c r="Y4650" i="1"/>
  <c r="X4650" i="1"/>
  <c r="X4649" i="1" s="1"/>
  <c r="W4650" i="1"/>
  <c r="T4650" i="1"/>
  <c r="T4649" i="1" s="1"/>
  <c r="S4650" i="1"/>
  <c r="R4650" i="1"/>
  <c r="R4649" i="1" s="1"/>
  <c r="Q4650" i="1"/>
  <c r="Q4649" i="1" s="1"/>
  <c r="P4650" i="1"/>
  <c r="P4649" i="1" s="1"/>
  <c r="O4650" i="1"/>
  <c r="O4649" i="1" s="1"/>
  <c r="N4650" i="1"/>
  <c r="N4649" i="1" s="1"/>
  <c r="M4650" i="1"/>
  <c r="M4649" i="1" s="1"/>
  <c r="L4650" i="1"/>
  <c r="L4649" i="1" s="1"/>
  <c r="K4650" i="1"/>
  <c r="K4649" i="1" s="1"/>
  <c r="J4650" i="1"/>
  <c r="J4649" i="1" s="1"/>
  <c r="I4650" i="1"/>
  <c r="I4649" i="1" s="1"/>
  <c r="E4650" i="1"/>
  <c r="AJ4649" i="1"/>
  <c r="AG4649" i="1"/>
  <c r="AA4649" i="1"/>
  <c r="Y4649" i="1"/>
  <c r="W4649" i="1"/>
  <c r="S4649" i="1"/>
  <c r="E4649" i="1"/>
  <c r="AL4648" i="1"/>
  <c r="AE4648" i="1"/>
  <c r="V4648" i="1"/>
  <c r="E4648" i="1"/>
  <c r="AK4647" i="1"/>
  <c r="AJ4647" i="1"/>
  <c r="AI4647" i="1"/>
  <c r="AH4647" i="1"/>
  <c r="AG4647" i="1"/>
  <c r="AF4647" i="1"/>
  <c r="AD4647" i="1"/>
  <c r="AC4647" i="1"/>
  <c r="AB4647" i="1"/>
  <c r="AA4647" i="1"/>
  <c r="Z4647" i="1"/>
  <c r="Y4647" i="1"/>
  <c r="X4647" i="1"/>
  <c r="W4647" i="1"/>
  <c r="T4647" i="1"/>
  <c r="S4647" i="1"/>
  <c r="R4647" i="1"/>
  <c r="Q4647" i="1"/>
  <c r="P4647" i="1"/>
  <c r="O4647" i="1"/>
  <c r="N4647" i="1"/>
  <c r="M4647" i="1"/>
  <c r="L4647" i="1"/>
  <c r="K4647" i="1"/>
  <c r="J4647" i="1"/>
  <c r="I4647" i="1"/>
  <c r="E4647" i="1"/>
  <c r="AL4646" i="1"/>
  <c r="AE4646" i="1"/>
  <c r="V4646" i="1"/>
  <c r="K4646" i="1"/>
  <c r="J4646" i="1"/>
  <c r="J4645" i="1" s="1"/>
  <c r="I4646" i="1"/>
  <c r="I4645" i="1" s="1"/>
  <c r="E4646" i="1"/>
  <c r="AK4645" i="1"/>
  <c r="AJ4645" i="1"/>
  <c r="AI4645" i="1"/>
  <c r="AH4645" i="1"/>
  <c r="AG4645" i="1"/>
  <c r="AF4645" i="1"/>
  <c r="AD4645" i="1"/>
  <c r="AC4645" i="1"/>
  <c r="AB4645" i="1"/>
  <c r="AA4645" i="1"/>
  <c r="Z4645" i="1"/>
  <c r="Y4645" i="1"/>
  <c r="X4645" i="1"/>
  <c r="W4645" i="1"/>
  <c r="T4645" i="1"/>
  <c r="S4645" i="1"/>
  <c r="R4645" i="1"/>
  <c r="Q4645" i="1"/>
  <c r="P4645" i="1"/>
  <c r="O4645" i="1"/>
  <c r="N4645" i="1"/>
  <c r="M4645" i="1"/>
  <c r="L4645" i="1"/>
  <c r="K4645" i="1"/>
  <c r="E4645" i="1"/>
  <c r="AL4644" i="1"/>
  <c r="AE4644" i="1"/>
  <c r="K4644" i="1"/>
  <c r="K4643" i="1" s="1"/>
  <c r="J4644" i="1"/>
  <c r="J4643" i="1" s="1"/>
  <c r="I4644" i="1"/>
  <c r="V4644" i="1" s="1"/>
  <c r="AM4644" i="1" s="1"/>
  <c r="E4644" i="1"/>
  <c r="AK4643" i="1"/>
  <c r="AJ4643" i="1"/>
  <c r="AI4643" i="1"/>
  <c r="AH4643" i="1"/>
  <c r="AG4643" i="1"/>
  <c r="AF4643" i="1"/>
  <c r="AD4643" i="1"/>
  <c r="AE4643" i="1" s="1"/>
  <c r="AC4643" i="1"/>
  <c r="AB4643" i="1"/>
  <c r="AA4643" i="1"/>
  <c r="Z4643" i="1"/>
  <c r="Y4643" i="1"/>
  <c r="X4643" i="1"/>
  <c r="W4643" i="1"/>
  <c r="T4643" i="1"/>
  <c r="S4643" i="1"/>
  <c r="R4643" i="1"/>
  <c r="R4642" i="1" s="1"/>
  <c r="R4641" i="1" s="1"/>
  <c r="Q4643" i="1"/>
  <c r="P4643" i="1"/>
  <c r="O4643" i="1"/>
  <c r="N4643" i="1"/>
  <c r="N4642" i="1" s="1"/>
  <c r="M4643" i="1"/>
  <c r="L4643" i="1"/>
  <c r="E4643" i="1"/>
  <c r="Z4642" i="1"/>
  <c r="E4642" i="1"/>
  <c r="E4641" i="1"/>
  <c r="AL4640" i="1"/>
  <c r="AE4640" i="1"/>
  <c r="U4640" i="1"/>
  <c r="V4640" i="1" s="1"/>
  <c r="E4640" i="1"/>
  <c r="AK4639" i="1"/>
  <c r="AK4638" i="1" s="1"/>
  <c r="AJ4639" i="1"/>
  <c r="AJ4638" i="1" s="1"/>
  <c r="AI4639" i="1"/>
  <c r="AI4638" i="1" s="1"/>
  <c r="AH4639" i="1"/>
  <c r="AG4639" i="1"/>
  <c r="AG4638" i="1" s="1"/>
  <c r="AF4639" i="1"/>
  <c r="AF4638" i="1" s="1"/>
  <c r="AD4639" i="1"/>
  <c r="AD4638" i="1" s="1"/>
  <c r="AC4639" i="1"/>
  <c r="AB4639" i="1"/>
  <c r="AB4638" i="1" s="1"/>
  <c r="AA4639" i="1"/>
  <c r="AA4638" i="1" s="1"/>
  <c r="Z4639" i="1"/>
  <c r="Z4638" i="1" s="1"/>
  <c r="Y4639" i="1"/>
  <c r="X4639" i="1"/>
  <c r="X4638" i="1" s="1"/>
  <c r="W4639" i="1"/>
  <c r="W4638" i="1" s="1"/>
  <c r="U4639" i="1"/>
  <c r="U4638" i="1" s="1"/>
  <c r="T4639" i="1"/>
  <c r="S4639" i="1"/>
  <c r="R4639" i="1"/>
  <c r="R4638" i="1" s="1"/>
  <c r="Q4639" i="1"/>
  <c r="Q4638" i="1" s="1"/>
  <c r="P4639" i="1"/>
  <c r="P4638" i="1" s="1"/>
  <c r="O4639" i="1"/>
  <c r="O4638" i="1" s="1"/>
  <c r="E4639" i="1"/>
  <c r="AC4638" i="1"/>
  <c r="Y4638" i="1"/>
  <c r="T4638" i="1"/>
  <c r="E4638" i="1"/>
  <c r="AL4637" i="1"/>
  <c r="AE4637" i="1"/>
  <c r="U4637" i="1"/>
  <c r="V4637" i="1" s="1"/>
  <c r="E4637" i="1"/>
  <c r="AK4636" i="1"/>
  <c r="AJ4636" i="1"/>
  <c r="AI4636" i="1"/>
  <c r="AH4636" i="1"/>
  <c r="AG4636" i="1"/>
  <c r="AF4636" i="1"/>
  <c r="AD4636" i="1"/>
  <c r="AC4636" i="1"/>
  <c r="AB4636" i="1"/>
  <c r="AA4636" i="1"/>
  <c r="Z4636" i="1"/>
  <c r="Y4636" i="1"/>
  <c r="X4636" i="1"/>
  <c r="W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E4636" i="1"/>
  <c r="AK4635" i="1"/>
  <c r="AJ4635" i="1"/>
  <c r="AI4635" i="1"/>
  <c r="AH4635" i="1"/>
  <c r="AG4635" i="1"/>
  <c r="AF4635" i="1"/>
  <c r="AD4635" i="1"/>
  <c r="AC4635" i="1"/>
  <c r="AB4635" i="1"/>
  <c r="AA4635" i="1"/>
  <c r="Z4635" i="1"/>
  <c r="Y4635" i="1"/>
  <c r="X4635" i="1"/>
  <c r="W4635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I4635" i="1"/>
  <c r="E4635" i="1"/>
  <c r="AG4634" i="1"/>
  <c r="AE4634" i="1"/>
  <c r="O4634" i="1"/>
  <c r="V4634" i="1" s="1"/>
  <c r="E4634" i="1"/>
  <c r="AK4633" i="1"/>
  <c r="AK4632" i="1" s="1"/>
  <c r="AJ4633" i="1"/>
  <c r="AJ4632" i="1" s="1"/>
  <c r="AI4633" i="1"/>
  <c r="AI4632" i="1" s="1"/>
  <c r="AH4633" i="1"/>
  <c r="AH4632" i="1" s="1"/>
  <c r="AF4633" i="1"/>
  <c r="AF4632" i="1" s="1"/>
  <c r="AD4633" i="1"/>
  <c r="AD4632" i="1" s="1"/>
  <c r="AC4633" i="1"/>
  <c r="AE4633" i="1" s="1"/>
  <c r="AB4633" i="1"/>
  <c r="AA4633" i="1"/>
  <c r="AA4632" i="1" s="1"/>
  <c r="Z4633" i="1"/>
  <c r="Z4632" i="1" s="1"/>
  <c r="Y4633" i="1"/>
  <c r="Y4632" i="1" s="1"/>
  <c r="X4633" i="1"/>
  <c r="X4632" i="1" s="1"/>
  <c r="W4633" i="1"/>
  <c r="W4632" i="1" s="1"/>
  <c r="U4633" i="1"/>
  <c r="U4632" i="1" s="1"/>
  <c r="T4633" i="1"/>
  <c r="T4632" i="1" s="1"/>
  <c r="T4631" i="1" s="1"/>
  <c r="S4633" i="1"/>
  <c r="S4632" i="1" s="1"/>
  <c r="R4633" i="1"/>
  <c r="R4632" i="1" s="1"/>
  <c r="Q4633" i="1"/>
  <c r="P4633" i="1"/>
  <c r="P4632" i="1" s="1"/>
  <c r="O4633" i="1"/>
  <c r="O4632" i="1" s="1"/>
  <c r="N4633" i="1"/>
  <c r="N4632" i="1" s="1"/>
  <c r="N4631" i="1" s="1"/>
  <c r="M4633" i="1"/>
  <c r="L4633" i="1"/>
  <c r="L4632" i="1" s="1"/>
  <c r="L4631" i="1" s="1"/>
  <c r="K4633" i="1"/>
  <c r="K4632" i="1" s="1"/>
  <c r="J4633" i="1"/>
  <c r="J4632" i="1" s="1"/>
  <c r="J4631" i="1" s="1"/>
  <c r="I4633" i="1"/>
  <c r="E4633" i="1"/>
  <c r="AB4632" i="1"/>
  <c r="Q4632" i="1"/>
  <c r="M4632" i="1"/>
  <c r="I4632" i="1"/>
  <c r="E4632" i="1"/>
  <c r="E4631" i="1"/>
  <c r="E4630" i="1"/>
  <c r="E4629" i="1"/>
  <c r="E4628" i="1"/>
  <c r="E4627" i="1"/>
  <c r="AL4626" i="1"/>
  <c r="AE4626" i="1"/>
  <c r="V4626" i="1"/>
  <c r="E4626" i="1"/>
  <c r="AK4625" i="1"/>
  <c r="AK4624" i="1" s="1"/>
  <c r="AJ4625" i="1"/>
  <c r="AJ4624" i="1" s="1"/>
  <c r="AI4625" i="1"/>
  <c r="AH4625" i="1"/>
  <c r="AH4624" i="1" s="1"/>
  <c r="AG4625" i="1"/>
  <c r="AG4624" i="1" s="1"/>
  <c r="AF4625" i="1"/>
  <c r="AF4624" i="1" s="1"/>
  <c r="AD4625" i="1"/>
  <c r="AC4625" i="1"/>
  <c r="AC4624" i="1" s="1"/>
  <c r="AB4625" i="1"/>
  <c r="AB4624" i="1" s="1"/>
  <c r="AA4625" i="1"/>
  <c r="AA4624" i="1" s="1"/>
  <c r="Z4625" i="1"/>
  <c r="Z4624" i="1" s="1"/>
  <c r="Y4625" i="1"/>
  <c r="Y4624" i="1" s="1"/>
  <c r="X4625" i="1"/>
  <c r="X4624" i="1" s="1"/>
  <c r="W4625" i="1"/>
  <c r="W4624" i="1" s="1"/>
  <c r="T4625" i="1"/>
  <c r="T4624" i="1" s="1"/>
  <c r="S4625" i="1"/>
  <c r="S4624" i="1" s="1"/>
  <c r="R4625" i="1"/>
  <c r="R4624" i="1" s="1"/>
  <c r="Q4625" i="1"/>
  <c r="Q4624" i="1" s="1"/>
  <c r="P4625" i="1"/>
  <c r="P4624" i="1" s="1"/>
  <c r="O4625" i="1"/>
  <c r="O4624" i="1" s="1"/>
  <c r="N4625" i="1"/>
  <c r="N4624" i="1" s="1"/>
  <c r="M4625" i="1"/>
  <c r="M4624" i="1" s="1"/>
  <c r="L4625" i="1"/>
  <c r="L4624" i="1" s="1"/>
  <c r="K4625" i="1"/>
  <c r="K4624" i="1" s="1"/>
  <c r="J4625" i="1"/>
  <c r="J4624" i="1" s="1"/>
  <c r="I4625" i="1"/>
  <c r="I4624" i="1" s="1"/>
  <c r="E4625" i="1"/>
  <c r="AI4624" i="1"/>
  <c r="E4624" i="1"/>
  <c r="AL4623" i="1"/>
  <c r="AE4623" i="1"/>
  <c r="V4623" i="1"/>
  <c r="E4623" i="1"/>
  <c r="AK4622" i="1"/>
  <c r="AK4621" i="1" s="1"/>
  <c r="AJ4622" i="1"/>
  <c r="AJ4621" i="1" s="1"/>
  <c r="AI4622" i="1"/>
  <c r="AI4621" i="1" s="1"/>
  <c r="AH4622" i="1"/>
  <c r="AG4622" i="1"/>
  <c r="AG4621" i="1" s="1"/>
  <c r="AF4622" i="1"/>
  <c r="AF4621" i="1" s="1"/>
  <c r="AD4622" i="1"/>
  <c r="AD4621" i="1" s="1"/>
  <c r="AC4622" i="1"/>
  <c r="AC4621" i="1" s="1"/>
  <c r="AB4622" i="1"/>
  <c r="AB4621" i="1" s="1"/>
  <c r="AA4622" i="1"/>
  <c r="AA4621" i="1" s="1"/>
  <c r="Z4622" i="1"/>
  <c r="Z4621" i="1" s="1"/>
  <c r="Y4622" i="1"/>
  <c r="Y4621" i="1" s="1"/>
  <c r="X4622" i="1"/>
  <c r="X4621" i="1" s="1"/>
  <c r="W4622" i="1"/>
  <c r="W4621" i="1" s="1"/>
  <c r="T4622" i="1"/>
  <c r="T4621" i="1" s="1"/>
  <c r="S4622" i="1"/>
  <c r="S4621" i="1" s="1"/>
  <c r="R4622" i="1"/>
  <c r="R4621" i="1" s="1"/>
  <c r="Q4622" i="1"/>
  <c r="Q4621" i="1" s="1"/>
  <c r="P4622" i="1"/>
  <c r="P4621" i="1" s="1"/>
  <c r="O4622" i="1"/>
  <c r="O4621" i="1" s="1"/>
  <c r="N4622" i="1"/>
  <c r="N4621" i="1" s="1"/>
  <c r="M4622" i="1"/>
  <c r="M4621" i="1" s="1"/>
  <c r="L4622" i="1"/>
  <c r="L4621" i="1" s="1"/>
  <c r="K4622" i="1"/>
  <c r="K4621" i="1" s="1"/>
  <c r="J4622" i="1"/>
  <c r="J4621" i="1" s="1"/>
  <c r="I4622" i="1"/>
  <c r="I4621" i="1" s="1"/>
  <c r="E4622" i="1"/>
  <c r="AH4621" i="1"/>
  <c r="E4621" i="1"/>
  <c r="E4620" i="1"/>
  <c r="E4619" i="1"/>
  <c r="E4618" i="1"/>
  <c r="E4617" i="1"/>
  <c r="E4616" i="1"/>
  <c r="AL4615" i="1"/>
  <c r="AE4615" i="1"/>
  <c r="V4615" i="1"/>
  <c r="E4615" i="1"/>
  <c r="AL4614" i="1"/>
  <c r="AE4614" i="1"/>
  <c r="V4614" i="1"/>
  <c r="E4614" i="1"/>
  <c r="AK4613" i="1"/>
  <c r="AJ4613" i="1"/>
  <c r="AJ4612" i="1" s="1"/>
  <c r="AJ4611" i="1" s="1"/>
  <c r="AJ4610" i="1" s="1"/>
  <c r="AI4613" i="1"/>
  <c r="AI4612" i="1" s="1"/>
  <c r="AI4611" i="1" s="1"/>
  <c r="AI4610" i="1" s="1"/>
  <c r="AH4613" i="1"/>
  <c r="AH4612" i="1" s="1"/>
  <c r="AH4611" i="1" s="1"/>
  <c r="AG4613" i="1"/>
  <c r="AG4612" i="1" s="1"/>
  <c r="AG4611" i="1" s="1"/>
  <c r="AG4610" i="1" s="1"/>
  <c r="AF4613" i="1"/>
  <c r="AF4612" i="1" s="1"/>
  <c r="AF4611" i="1" s="1"/>
  <c r="AF4610" i="1" s="1"/>
  <c r="AD4613" i="1"/>
  <c r="AD4612" i="1" s="1"/>
  <c r="AC4613" i="1"/>
  <c r="AC4612" i="1" s="1"/>
  <c r="AC4611" i="1" s="1"/>
  <c r="AC4610" i="1" s="1"/>
  <c r="AB4613" i="1"/>
  <c r="AB4612" i="1" s="1"/>
  <c r="AB4611" i="1" s="1"/>
  <c r="AB4610" i="1" s="1"/>
  <c r="T4613" i="1"/>
  <c r="T4612" i="1" s="1"/>
  <c r="T4611" i="1" s="1"/>
  <c r="T4610" i="1" s="1"/>
  <c r="S4613" i="1"/>
  <c r="S4612" i="1" s="1"/>
  <c r="S4611" i="1" s="1"/>
  <c r="S4610" i="1" s="1"/>
  <c r="R4613" i="1"/>
  <c r="R4612" i="1" s="1"/>
  <c r="R4611" i="1" s="1"/>
  <c r="R4610" i="1" s="1"/>
  <c r="Q4613" i="1"/>
  <c r="P4613" i="1"/>
  <c r="P4612" i="1" s="1"/>
  <c r="P4611" i="1" s="1"/>
  <c r="P4610" i="1" s="1"/>
  <c r="O4613" i="1"/>
  <c r="O4612" i="1" s="1"/>
  <c r="O4611" i="1" s="1"/>
  <c r="O4610" i="1" s="1"/>
  <c r="E4613" i="1"/>
  <c r="AK4612" i="1"/>
  <c r="AK4611" i="1" s="1"/>
  <c r="AK4610" i="1" s="1"/>
  <c r="E4612" i="1"/>
  <c r="E4611" i="1"/>
  <c r="E4610" i="1"/>
  <c r="AL4609" i="1"/>
  <c r="AE4609" i="1"/>
  <c r="V4609" i="1"/>
  <c r="E4609" i="1"/>
  <c r="AK4608" i="1"/>
  <c r="AJ4608" i="1"/>
  <c r="AI4608" i="1"/>
  <c r="AH4608" i="1"/>
  <c r="AG4608" i="1"/>
  <c r="AF4608" i="1"/>
  <c r="AD4608" i="1"/>
  <c r="AC4608" i="1"/>
  <c r="AB4608" i="1"/>
  <c r="P4608" i="1"/>
  <c r="O4608" i="1"/>
  <c r="E4608" i="1"/>
  <c r="AL4607" i="1"/>
  <c r="AE4607" i="1"/>
  <c r="V4607" i="1"/>
  <c r="E4607" i="1"/>
  <c r="AK4606" i="1"/>
  <c r="AJ4606" i="1"/>
  <c r="AI4606" i="1"/>
  <c r="AH4606" i="1"/>
  <c r="AG4606" i="1"/>
  <c r="AF4606" i="1"/>
  <c r="AD4606" i="1"/>
  <c r="AC4606" i="1"/>
  <c r="AB4606" i="1"/>
  <c r="AA4606" i="1"/>
  <c r="Z4606" i="1"/>
  <c r="Z4603" i="1" s="1"/>
  <c r="Y4606" i="1"/>
  <c r="Y4603" i="1" s="1"/>
  <c r="X4606" i="1"/>
  <c r="X4603" i="1" s="1"/>
  <c r="W4606" i="1"/>
  <c r="W4603" i="1" s="1"/>
  <c r="T4606" i="1"/>
  <c r="T4603" i="1" s="1"/>
  <c r="S4606" i="1"/>
  <c r="S4603" i="1" s="1"/>
  <c r="R4606" i="1"/>
  <c r="Q4606" i="1"/>
  <c r="P4606" i="1"/>
  <c r="O4606" i="1"/>
  <c r="N4606" i="1"/>
  <c r="N4603" i="1" s="1"/>
  <c r="M4606" i="1"/>
  <c r="M4603" i="1" s="1"/>
  <c r="L4606" i="1"/>
  <c r="L4603" i="1" s="1"/>
  <c r="K4606" i="1"/>
  <c r="K4603" i="1" s="1"/>
  <c r="J4606" i="1"/>
  <c r="I4606" i="1"/>
  <c r="I4603" i="1" s="1"/>
  <c r="E4606" i="1"/>
  <c r="AL4605" i="1"/>
  <c r="AE4605" i="1"/>
  <c r="V4605" i="1"/>
  <c r="E4605" i="1"/>
  <c r="AK4604" i="1"/>
  <c r="AJ4604" i="1"/>
  <c r="AI4604" i="1"/>
  <c r="AH4604" i="1"/>
  <c r="AG4604" i="1"/>
  <c r="AF4604" i="1"/>
  <c r="AD4604" i="1"/>
  <c r="AC4604" i="1"/>
  <c r="AB4604" i="1"/>
  <c r="R4604" i="1"/>
  <c r="Q4604" i="1"/>
  <c r="Q4603" i="1" s="1"/>
  <c r="P4604" i="1"/>
  <c r="O4604" i="1"/>
  <c r="E4604" i="1"/>
  <c r="AA4603" i="1"/>
  <c r="J4603" i="1"/>
  <c r="E4603" i="1"/>
  <c r="AL4602" i="1"/>
  <c r="AE4602" i="1"/>
  <c r="V4602" i="1"/>
  <c r="E4602" i="1"/>
  <c r="AK4601" i="1"/>
  <c r="AJ4601" i="1"/>
  <c r="AI4601" i="1"/>
  <c r="AH4601" i="1"/>
  <c r="AG4601" i="1"/>
  <c r="AF4601" i="1"/>
  <c r="AD4601" i="1"/>
  <c r="AC4601" i="1"/>
  <c r="AB4601" i="1"/>
  <c r="S4601" i="1"/>
  <c r="R4601" i="1"/>
  <c r="Q4601" i="1"/>
  <c r="P4601" i="1"/>
  <c r="O4601" i="1"/>
  <c r="E4601" i="1"/>
  <c r="AL4600" i="1"/>
  <c r="AE4600" i="1"/>
  <c r="V4600" i="1"/>
  <c r="E4600" i="1"/>
  <c r="AK4599" i="1"/>
  <c r="AJ4599" i="1"/>
  <c r="AI4599" i="1"/>
  <c r="AH4599" i="1"/>
  <c r="AG4599" i="1"/>
  <c r="AF4599" i="1"/>
  <c r="AD4599" i="1"/>
  <c r="AC4599" i="1"/>
  <c r="AC4598" i="1" s="1"/>
  <c r="AB4599" i="1"/>
  <c r="AA4599" i="1"/>
  <c r="AA4598" i="1" s="1"/>
  <c r="Z4599" i="1"/>
  <c r="Z4598" i="1" s="1"/>
  <c r="Y4599" i="1"/>
  <c r="Y4598" i="1" s="1"/>
  <c r="X4599" i="1"/>
  <c r="X4598" i="1" s="1"/>
  <c r="W4599" i="1"/>
  <c r="W4598" i="1" s="1"/>
  <c r="T4599" i="1"/>
  <c r="T4598" i="1" s="1"/>
  <c r="S4599" i="1"/>
  <c r="R4599" i="1"/>
  <c r="Q4599" i="1"/>
  <c r="P4599" i="1"/>
  <c r="O4599" i="1"/>
  <c r="N4599" i="1"/>
  <c r="N4598" i="1" s="1"/>
  <c r="M4599" i="1"/>
  <c r="M4598" i="1" s="1"/>
  <c r="L4599" i="1"/>
  <c r="L4598" i="1" s="1"/>
  <c r="K4599" i="1"/>
  <c r="K4598" i="1" s="1"/>
  <c r="J4599" i="1"/>
  <c r="J4598" i="1" s="1"/>
  <c r="I4599" i="1"/>
  <c r="I4598" i="1" s="1"/>
  <c r="E4599" i="1"/>
  <c r="AG4598" i="1"/>
  <c r="E4598" i="1"/>
  <c r="E4597" i="1"/>
  <c r="E4596" i="1"/>
  <c r="AL4595" i="1"/>
  <c r="AE4595" i="1"/>
  <c r="V4595" i="1"/>
  <c r="E4595" i="1"/>
  <c r="AK4594" i="1"/>
  <c r="AJ4594" i="1"/>
  <c r="AI4594" i="1"/>
  <c r="AH4594" i="1"/>
  <c r="AG4594" i="1"/>
  <c r="AF4594" i="1"/>
  <c r="AD4594" i="1"/>
  <c r="AC4594" i="1"/>
  <c r="AB4594" i="1"/>
  <c r="AA4594" i="1"/>
  <c r="Z4594" i="1"/>
  <c r="Y4594" i="1"/>
  <c r="X4594" i="1"/>
  <c r="W4594" i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E4594" i="1"/>
  <c r="AL4593" i="1"/>
  <c r="AE4593" i="1"/>
  <c r="V4593" i="1"/>
  <c r="E4593" i="1"/>
  <c r="AK4592" i="1"/>
  <c r="AJ4592" i="1"/>
  <c r="AI4592" i="1"/>
  <c r="AH4592" i="1"/>
  <c r="AG4592" i="1"/>
  <c r="AF4592" i="1"/>
  <c r="AD4592" i="1"/>
  <c r="AC4592" i="1"/>
  <c r="AB4592" i="1"/>
  <c r="AA4592" i="1"/>
  <c r="Z4592" i="1"/>
  <c r="Y4592" i="1"/>
  <c r="X4592" i="1"/>
  <c r="W4592" i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E4592" i="1"/>
  <c r="AL4591" i="1"/>
  <c r="AE4591" i="1"/>
  <c r="V4591" i="1"/>
  <c r="E4591" i="1"/>
  <c r="AK4590" i="1"/>
  <c r="AJ4590" i="1"/>
  <c r="AI4590" i="1"/>
  <c r="AH4590" i="1"/>
  <c r="AG4590" i="1"/>
  <c r="AF4590" i="1"/>
  <c r="AD4590" i="1"/>
  <c r="AC4590" i="1"/>
  <c r="AB4590" i="1"/>
  <c r="AA4590" i="1"/>
  <c r="Z4590" i="1"/>
  <c r="Y4590" i="1"/>
  <c r="X4590" i="1"/>
  <c r="W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E4590" i="1"/>
  <c r="Q4589" i="1"/>
  <c r="Q4588" i="1" s="1"/>
  <c r="Q4587" i="1" s="1"/>
  <c r="Q4586" i="1" s="1"/>
  <c r="E4589" i="1"/>
  <c r="E4588" i="1"/>
  <c r="E4587" i="1"/>
  <c r="E4586" i="1"/>
  <c r="E4585" i="1"/>
  <c r="AE4584" i="1"/>
  <c r="E4584" i="1"/>
  <c r="AD4583" i="1"/>
  <c r="AC4583" i="1"/>
  <c r="V4583" i="1"/>
  <c r="E4583" i="1"/>
  <c r="AE4582" i="1"/>
  <c r="E4582" i="1"/>
  <c r="AD4581" i="1"/>
  <c r="AC4581" i="1"/>
  <c r="V4581" i="1"/>
  <c r="V4580" i="1" s="1"/>
  <c r="V4579" i="1" s="1"/>
  <c r="V4578" i="1" s="1"/>
  <c r="E4581" i="1"/>
  <c r="E4580" i="1"/>
  <c r="E4579" i="1"/>
  <c r="E4578" i="1"/>
  <c r="AL4577" i="1"/>
  <c r="AE4577" i="1"/>
  <c r="V4577" i="1"/>
  <c r="E4577" i="1"/>
  <c r="AK4576" i="1"/>
  <c r="AK4575" i="1" s="1"/>
  <c r="AK4574" i="1" s="1"/>
  <c r="AJ4576" i="1"/>
  <c r="AJ4575" i="1" s="1"/>
  <c r="AJ4574" i="1" s="1"/>
  <c r="AI4576" i="1"/>
  <c r="AI4575" i="1" s="1"/>
  <c r="AI4574" i="1" s="1"/>
  <c r="AH4576" i="1"/>
  <c r="AH4575" i="1" s="1"/>
  <c r="AH4574" i="1" s="1"/>
  <c r="AG4576" i="1"/>
  <c r="AG4575" i="1" s="1"/>
  <c r="AG4574" i="1" s="1"/>
  <c r="AF4576" i="1"/>
  <c r="AF4575" i="1" s="1"/>
  <c r="AD4576" i="1"/>
  <c r="AC4576" i="1"/>
  <c r="AC4575" i="1" s="1"/>
  <c r="AC4574" i="1" s="1"/>
  <c r="AB4576" i="1"/>
  <c r="AB4575" i="1" s="1"/>
  <c r="AB4574" i="1" s="1"/>
  <c r="AA4576" i="1"/>
  <c r="AA4575" i="1" s="1"/>
  <c r="AA4574" i="1" s="1"/>
  <c r="Z4576" i="1"/>
  <c r="Z4575" i="1" s="1"/>
  <c r="Z4574" i="1" s="1"/>
  <c r="Y4576" i="1"/>
  <c r="Y4575" i="1" s="1"/>
  <c r="Y4574" i="1" s="1"/>
  <c r="X4576" i="1"/>
  <c r="X4575" i="1" s="1"/>
  <c r="X4574" i="1" s="1"/>
  <c r="W4576" i="1"/>
  <c r="W4575" i="1" s="1"/>
  <c r="W4574" i="1" s="1"/>
  <c r="T4576" i="1"/>
  <c r="S4576" i="1"/>
  <c r="S4575" i="1" s="1"/>
  <c r="S4574" i="1" s="1"/>
  <c r="R4576" i="1"/>
  <c r="R4575" i="1" s="1"/>
  <c r="R4574" i="1" s="1"/>
  <c r="Q4576" i="1"/>
  <c r="P4576" i="1"/>
  <c r="P4575" i="1" s="1"/>
  <c r="P4574" i="1" s="1"/>
  <c r="O4576" i="1"/>
  <c r="O4575" i="1" s="1"/>
  <c r="O4574" i="1" s="1"/>
  <c r="E4576" i="1"/>
  <c r="Q4575" i="1"/>
  <c r="Q4574" i="1" s="1"/>
  <c r="E4575" i="1"/>
  <c r="E4574" i="1"/>
  <c r="AL4573" i="1"/>
  <c r="AE4573" i="1"/>
  <c r="V4573" i="1"/>
  <c r="E4573" i="1"/>
  <c r="AK4572" i="1"/>
  <c r="AK4571" i="1" s="1"/>
  <c r="AK4570" i="1" s="1"/>
  <c r="AK4569" i="1" s="1"/>
  <c r="AK4568" i="1" s="1"/>
  <c r="AJ4572" i="1"/>
  <c r="AJ4571" i="1" s="1"/>
  <c r="AJ4570" i="1" s="1"/>
  <c r="AJ4569" i="1" s="1"/>
  <c r="AJ4568" i="1" s="1"/>
  <c r="AI4572" i="1"/>
  <c r="AI4571" i="1" s="1"/>
  <c r="AI4570" i="1" s="1"/>
  <c r="AI4569" i="1" s="1"/>
  <c r="AI4568" i="1" s="1"/>
  <c r="AH4572" i="1"/>
  <c r="AG4572" i="1"/>
  <c r="AG4571" i="1" s="1"/>
  <c r="AG4570" i="1" s="1"/>
  <c r="AG4569" i="1" s="1"/>
  <c r="AG4568" i="1" s="1"/>
  <c r="AF4572" i="1"/>
  <c r="AF4571" i="1" s="1"/>
  <c r="AD4572" i="1"/>
  <c r="AD4571" i="1" s="1"/>
  <c r="AD4570" i="1" s="1"/>
  <c r="AC4572" i="1"/>
  <c r="AB4572" i="1"/>
  <c r="AB4571" i="1" s="1"/>
  <c r="AB4570" i="1" s="1"/>
  <c r="AB4569" i="1" s="1"/>
  <c r="AB4568" i="1" s="1"/>
  <c r="AA4572" i="1"/>
  <c r="AA4571" i="1" s="1"/>
  <c r="AA4570" i="1" s="1"/>
  <c r="AA4569" i="1" s="1"/>
  <c r="AA4568" i="1" s="1"/>
  <c r="Z4572" i="1"/>
  <c r="Z4571" i="1" s="1"/>
  <c r="Z4570" i="1" s="1"/>
  <c r="Z4569" i="1" s="1"/>
  <c r="Z4568" i="1" s="1"/>
  <c r="Y4572" i="1"/>
  <c r="Y4571" i="1" s="1"/>
  <c r="Y4570" i="1" s="1"/>
  <c r="Y4569" i="1" s="1"/>
  <c r="Y4568" i="1" s="1"/>
  <c r="X4572" i="1"/>
  <c r="X4571" i="1" s="1"/>
  <c r="X4570" i="1" s="1"/>
  <c r="X4569" i="1" s="1"/>
  <c r="X4568" i="1" s="1"/>
  <c r="W4572" i="1"/>
  <c r="W4571" i="1" s="1"/>
  <c r="W4570" i="1" s="1"/>
  <c r="W4569" i="1" s="1"/>
  <c r="W4568" i="1" s="1"/>
  <c r="T4572" i="1"/>
  <c r="T4571" i="1" s="1"/>
  <c r="T4570" i="1" s="1"/>
  <c r="T4569" i="1" s="1"/>
  <c r="T4568" i="1" s="1"/>
  <c r="S4572" i="1"/>
  <c r="S4571" i="1" s="1"/>
  <c r="S4570" i="1" s="1"/>
  <c r="S4569" i="1" s="1"/>
  <c r="S4568" i="1" s="1"/>
  <c r="R4572" i="1"/>
  <c r="R4571" i="1" s="1"/>
  <c r="R4570" i="1" s="1"/>
  <c r="R4569" i="1" s="1"/>
  <c r="R4568" i="1" s="1"/>
  <c r="Q4572" i="1"/>
  <c r="Q4571" i="1" s="1"/>
  <c r="Q4570" i="1" s="1"/>
  <c r="Q4569" i="1" s="1"/>
  <c r="Q4568" i="1" s="1"/>
  <c r="P4572" i="1"/>
  <c r="P4571" i="1" s="1"/>
  <c r="P4570" i="1" s="1"/>
  <c r="P4569" i="1" s="1"/>
  <c r="P4568" i="1" s="1"/>
  <c r="O4572" i="1"/>
  <c r="O4571" i="1" s="1"/>
  <c r="O4570" i="1" s="1"/>
  <c r="O4569" i="1" s="1"/>
  <c r="O4568" i="1" s="1"/>
  <c r="N4572" i="1"/>
  <c r="N4571" i="1" s="1"/>
  <c r="N4570" i="1" s="1"/>
  <c r="N4569" i="1" s="1"/>
  <c r="N4568" i="1" s="1"/>
  <c r="M4572" i="1"/>
  <c r="M4571" i="1" s="1"/>
  <c r="M4570" i="1" s="1"/>
  <c r="M4569" i="1" s="1"/>
  <c r="M4568" i="1" s="1"/>
  <c r="L4572" i="1"/>
  <c r="L4571" i="1" s="1"/>
  <c r="L4570" i="1" s="1"/>
  <c r="L4569" i="1" s="1"/>
  <c r="L4568" i="1" s="1"/>
  <c r="K4572" i="1"/>
  <c r="K4571" i="1" s="1"/>
  <c r="K4570" i="1" s="1"/>
  <c r="K4569" i="1" s="1"/>
  <c r="K4568" i="1" s="1"/>
  <c r="J4572" i="1"/>
  <c r="I4572" i="1"/>
  <c r="I4571" i="1" s="1"/>
  <c r="I4570" i="1" s="1"/>
  <c r="I4569" i="1" s="1"/>
  <c r="E4572" i="1"/>
  <c r="AH4571" i="1"/>
  <c r="AH4570" i="1" s="1"/>
  <c r="AH4569" i="1" s="1"/>
  <c r="AH4568" i="1" s="1"/>
  <c r="J4571" i="1"/>
  <c r="J4570" i="1" s="1"/>
  <c r="J4569" i="1" s="1"/>
  <c r="J4568" i="1" s="1"/>
  <c r="E4571" i="1"/>
  <c r="E4570" i="1"/>
  <c r="E4569" i="1"/>
  <c r="E4568" i="1"/>
  <c r="AL4567" i="1"/>
  <c r="AE4567" i="1"/>
  <c r="V4567" i="1"/>
  <c r="E4567" i="1"/>
  <c r="AK4566" i="1"/>
  <c r="AK4565" i="1" s="1"/>
  <c r="AJ4566" i="1"/>
  <c r="AJ4565" i="1" s="1"/>
  <c r="AI4566" i="1"/>
  <c r="AI4565" i="1" s="1"/>
  <c r="AH4566" i="1"/>
  <c r="AH4565" i="1" s="1"/>
  <c r="AG4566" i="1"/>
  <c r="AG4565" i="1" s="1"/>
  <c r="AF4566" i="1"/>
  <c r="AF4565" i="1" s="1"/>
  <c r="AD4566" i="1"/>
  <c r="AC4566" i="1"/>
  <c r="AC4565" i="1" s="1"/>
  <c r="AB4566" i="1"/>
  <c r="AB4565" i="1" s="1"/>
  <c r="AA4566" i="1"/>
  <c r="AA4565" i="1" s="1"/>
  <c r="Z4566" i="1"/>
  <c r="Z4565" i="1" s="1"/>
  <c r="Y4566" i="1"/>
  <c r="Y4565" i="1" s="1"/>
  <c r="X4566" i="1"/>
  <c r="X4565" i="1" s="1"/>
  <c r="W4566" i="1"/>
  <c r="W4565" i="1" s="1"/>
  <c r="T4566" i="1"/>
  <c r="T4565" i="1" s="1"/>
  <c r="S4566" i="1"/>
  <c r="S4565" i="1" s="1"/>
  <c r="R4566" i="1"/>
  <c r="Q4566" i="1"/>
  <c r="Q4565" i="1" s="1"/>
  <c r="P4566" i="1"/>
  <c r="P4565" i="1" s="1"/>
  <c r="O4566" i="1"/>
  <c r="O4565" i="1" s="1"/>
  <c r="N4566" i="1"/>
  <c r="N4565" i="1" s="1"/>
  <c r="M4566" i="1"/>
  <c r="M4565" i="1" s="1"/>
  <c r="L4566" i="1"/>
  <c r="L4565" i="1" s="1"/>
  <c r="K4566" i="1"/>
  <c r="K4565" i="1" s="1"/>
  <c r="J4566" i="1"/>
  <c r="J4565" i="1" s="1"/>
  <c r="I4566" i="1"/>
  <c r="I4565" i="1" s="1"/>
  <c r="E4566" i="1"/>
  <c r="R4565" i="1"/>
  <c r="E4565" i="1"/>
  <c r="AL4564" i="1"/>
  <c r="AE4564" i="1"/>
  <c r="V4564" i="1"/>
  <c r="E4564" i="1"/>
  <c r="AK4563" i="1"/>
  <c r="AK4562" i="1" s="1"/>
  <c r="AJ4563" i="1"/>
  <c r="AJ4562" i="1" s="1"/>
  <c r="AI4563" i="1"/>
  <c r="AI4562" i="1" s="1"/>
  <c r="AH4563" i="1"/>
  <c r="AG4563" i="1"/>
  <c r="AG4562" i="1" s="1"/>
  <c r="AF4563" i="1"/>
  <c r="AF4562" i="1" s="1"/>
  <c r="AD4563" i="1"/>
  <c r="AC4563" i="1"/>
  <c r="AB4563" i="1"/>
  <c r="AB4562" i="1" s="1"/>
  <c r="AA4563" i="1"/>
  <c r="AA4562" i="1" s="1"/>
  <c r="Z4563" i="1"/>
  <c r="Z4562" i="1" s="1"/>
  <c r="Y4563" i="1"/>
  <c r="Y4562" i="1" s="1"/>
  <c r="X4563" i="1"/>
  <c r="X4562" i="1" s="1"/>
  <c r="W4563" i="1"/>
  <c r="W4562" i="1" s="1"/>
  <c r="T4563" i="1"/>
  <c r="S4563" i="1"/>
  <c r="S4562" i="1" s="1"/>
  <c r="R4563" i="1"/>
  <c r="R4562" i="1" s="1"/>
  <c r="Q4563" i="1"/>
  <c r="Q4562" i="1" s="1"/>
  <c r="P4563" i="1"/>
  <c r="O4563" i="1"/>
  <c r="O4562" i="1" s="1"/>
  <c r="N4563" i="1"/>
  <c r="N4562" i="1" s="1"/>
  <c r="M4563" i="1"/>
  <c r="M4562" i="1" s="1"/>
  <c r="L4563" i="1"/>
  <c r="L4562" i="1" s="1"/>
  <c r="K4563" i="1"/>
  <c r="K4562" i="1" s="1"/>
  <c r="J4563" i="1"/>
  <c r="J4562" i="1" s="1"/>
  <c r="I4563" i="1"/>
  <c r="I4562" i="1" s="1"/>
  <c r="E4563" i="1"/>
  <c r="AH4562" i="1"/>
  <c r="AD4562" i="1"/>
  <c r="AC4562" i="1"/>
  <c r="T4562" i="1"/>
  <c r="P4562" i="1"/>
  <c r="E4562" i="1"/>
  <c r="E4561" i="1"/>
  <c r="E4560" i="1"/>
  <c r="E4559" i="1"/>
  <c r="AL4558" i="1"/>
  <c r="AE4558" i="1"/>
  <c r="R4558" i="1"/>
  <c r="V4558" i="1" s="1"/>
  <c r="E4558" i="1"/>
  <c r="AK4557" i="1"/>
  <c r="AK4556" i="1" s="1"/>
  <c r="AK4555" i="1" s="1"/>
  <c r="AK4554" i="1" s="1"/>
  <c r="AJ4557" i="1"/>
  <c r="AJ4556" i="1" s="1"/>
  <c r="AJ4555" i="1" s="1"/>
  <c r="AJ4554" i="1" s="1"/>
  <c r="AI4557" i="1"/>
  <c r="AI4556" i="1" s="1"/>
  <c r="AI4555" i="1" s="1"/>
  <c r="AI4554" i="1" s="1"/>
  <c r="AH4557" i="1"/>
  <c r="AH4556" i="1" s="1"/>
  <c r="AH4555" i="1" s="1"/>
  <c r="AH4554" i="1" s="1"/>
  <c r="AG4557" i="1"/>
  <c r="AG4556" i="1" s="1"/>
  <c r="AG4555" i="1" s="1"/>
  <c r="AG4554" i="1" s="1"/>
  <c r="AF4557" i="1"/>
  <c r="AD4557" i="1"/>
  <c r="AD4556" i="1" s="1"/>
  <c r="AC4557" i="1"/>
  <c r="AC4556" i="1" s="1"/>
  <c r="AC4555" i="1" s="1"/>
  <c r="AC4554" i="1" s="1"/>
  <c r="AB4557" i="1"/>
  <c r="AB4556" i="1" s="1"/>
  <c r="AB4555" i="1" s="1"/>
  <c r="AB4554" i="1" s="1"/>
  <c r="Q4557" i="1"/>
  <c r="Q4556" i="1" s="1"/>
  <c r="Q4555" i="1" s="1"/>
  <c r="Q4554" i="1" s="1"/>
  <c r="P4557" i="1"/>
  <c r="P4556" i="1" s="1"/>
  <c r="P4555" i="1" s="1"/>
  <c r="P4554" i="1" s="1"/>
  <c r="O4557" i="1"/>
  <c r="O4556" i="1" s="1"/>
  <c r="O4555" i="1" s="1"/>
  <c r="O4554" i="1" s="1"/>
  <c r="E4557" i="1"/>
  <c r="E4556" i="1"/>
  <c r="E4555" i="1"/>
  <c r="E4554" i="1"/>
  <c r="AL4553" i="1"/>
  <c r="AE4553" i="1"/>
  <c r="V4553" i="1"/>
  <c r="E4553" i="1"/>
  <c r="AK4552" i="1"/>
  <c r="AJ4552" i="1"/>
  <c r="AI4552" i="1"/>
  <c r="AH4552" i="1"/>
  <c r="AG4552" i="1"/>
  <c r="AF4552" i="1"/>
  <c r="AD4552" i="1"/>
  <c r="AC4552" i="1"/>
  <c r="AB4552" i="1"/>
  <c r="AA4552" i="1"/>
  <c r="Z4552" i="1"/>
  <c r="Y4552" i="1"/>
  <c r="X4552" i="1"/>
  <c r="W4552" i="1"/>
  <c r="T4552" i="1"/>
  <c r="S4552" i="1"/>
  <c r="R4552" i="1"/>
  <c r="Q4552" i="1"/>
  <c r="P4552" i="1"/>
  <c r="O4552" i="1"/>
  <c r="N4552" i="1"/>
  <c r="M4552" i="1"/>
  <c r="L4552" i="1"/>
  <c r="E4552" i="1"/>
  <c r="AK4551" i="1"/>
  <c r="AJ4551" i="1"/>
  <c r="AI4551" i="1"/>
  <c r="AH4551" i="1"/>
  <c r="AG4551" i="1"/>
  <c r="AF4551" i="1"/>
  <c r="AD4551" i="1"/>
  <c r="AC4551" i="1"/>
  <c r="AB4551" i="1"/>
  <c r="AA4551" i="1"/>
  <c r="Z4551" i="1"/>
  <c r="Y4551" i="1"/>
  <c r="X4551" i="1"/>
  <c r="W4551" i="1"/>
  <c r="T4551" i="1"/>
  <c r="S4551" i="1"/>
  <c r="R4551" i="1"/>
  <c r="Q4551" i="1"/>
  <c r="P4551" i="1"/>
  <c r="O4551" i="1"/>
  <c r="N4551" i="1"/>
  <c r="M4551" i="1"/>
  <c r="L4551" i="1"/>
  <c r="E4551" i="1"/>
  <c r="AK4550" i="1"/>
  <c r="AJ4550" i="1"/>
  <c r="AI4550" i="1"/>
  <c r="AH4550" i="1"/>
  <c r="AG4550" i="1"/>
  <c r="AF4550" i="1"/>
  <c r="AD4550" i="1"/>
  <c r="AC4550" i="1"/>
  <c r="AB4550" i="1"/>
  <c r="AA4550" i="1"/>
  <c r="Z4550" i="1"/>
  <c r="Y4550" i="1"/>
  <c r="X4550" i="1"/>
  <c r="W4550" i="1"/>
  <c r="T4550" i="1"/>
  <c r="S4550" i="1"/>
  <c r="R4550" i="1"/>
  <c r="Q4550" i="1"/>
  <c r="P4550" i="1"/>
  <c r="O4550" i="1"/>
  <c r="N4550" i="1"/>
  <c r="M4550" i="1"/>
  <c r="L4550" i="1"/>
  <c r="E4550" i="1"/>
  <c r="AK4549" i="1"/>
  <c r="AJ4549" i="1"/>
  <c r="AI4549" i="1"/>
  <c r="AH4549" i="1"/>
  <c r="AG4549" i="1"/>
  <c r="AF4549" i="1"/>
  <c r="AD4549" i="1"/>
  <c r="AC4549" i="1"/>
  <c r="AB4549" i="1"/>
  <c r="AA4549" i="1"/>
  <c r="Z4549" i="1"/>
  <c r="Y4549" i="1"/>
  <c r="X4549" i="1"/>
  <c r="W4549" i="1"/>
  <c r="T4549" i="1"/>
  <c r="S4549" i="1"/>
  <c r="R4549" i="1"/>
  <c r="Q4549" i="1"/>
  <c r="P4549" i="1"/>
  <c r="O4549" i="1"/>
  <c r="N4549" i="1"/>
  <c r="M4549" i="1"/>
  <c r="L4549" i="1"/>
  <c r="E4549" i="1"/>
  <c r="AL4548" i="1"/>
  <c r="AE4548" i="1"/>
  <c r="V4548" i="1"/>
  <c r="E4548" i="1"/>
  <c r="AK4547" i="1"/>
  <c r="AK4546" i="1" s="1"/>
  <c r="AK4545" i="1" s="1"/>
  <c r="AJ4547" i="1"/>
  <c r="AI4547" i="1"/>
  <c r="AH4547" i="1"/>
  <c r="AG4547" i="1"/>
  <c r="AG4546" i="1" s="1"/>
  <c r="AG4545" i="1" s="1"/>
  <c r="AF4547" i="1"/>
  <c r="AF4546" i="1" s="1"/>
  <c r="AF4545" i="1" s="1"/>
  <c r="AD4547" i="1"/>
  <c r="AC4547" i="1"/>
  <c r="AC4546" i="1" s="1"/>
  <c r="AC4545" i="1" s="1"/>
  <c r="AB4547" i="1"/>
  <c r="AB4546" i="1" s="1"/>
  <c r="AB4545" i="1" s="1"/>
  <c r="Q4547" i="1"/>
  <c r="P4547" i="1"/>
  <c r="P4546" i="1" s="1"/>
  <c r="P4545" i="1" s="1"/>
  <c r="O4547" i="1"/>
  <c r="E4547" i="1"/>
  <c r="AJ4546" i="1"/>
  <c r="AJ4545" i="1" s="1"/>
  <c r="AI4546" i="1"/>
  <c r="AI4545" i="1" s="1"/>
  <c r="O4546" i="1"/>
  <c r="O4545" i="1" s="1"/>
  <c r="E4546" i="1"/>
  <c r="E4545" i="1"/>
  <c r="AL4544" i="1"/>
  <c r="AE4544" i="1"/>
  <c r="Y4544" i="1"/>
  <c r="Y4543" i="1" s="1"/>
  <c r="Y4540" i="1" s="1"/>
  <c r="Y4533" i="1" s="1"/>
  <c r="V4544" i="1"/>
  <c r="E4544" i="1"/>
  <c r="AK4543" i="1"/>
  <c r="AJ4543" i="1"/>
  <c r="AI4543" i="1"/>
  <c r="AH4543" i="1"/>
  <c r="AG4543" i="1"/>
  <c r="AF4543" i="1"/>
  <c r="AD4543" i="1"/>
  <c r="AC4543" i="1"/>
  <c r="AB4543" i="1"/>
  <c r="AA4543" i="1"/>
  <c r="AA4540" i="1" s="1"/>
  <c r="AA4533" i="1" s="1"/>
  <c r="Z4543" i="1"/>
  <c r="Z4540" i="1" s="1"/>
  <c r="Z4533" i="1" s="1"/>
  <c r="X4543" i="1"/>
  <c r="X4540" i="1" s="1"/>
  <c r="X4533" i="1" s="1"/>
  <c r="W4543" i="1"/>
  <c r="W4540" i="1" s="1"/>
  <c r="W4533" i="1" s="1"/>
  <c r="T4543" i="1"/>
  <c r="S4543" i="1"/>
  <c r="S4540" i="1" s="1"/>
  <c r="R4543" i="1"/>
  <c r="R4540" i="1" s="1"/>
  <c r="Q4543" i="1"/>
  <c r="P4543" i="1"/>
  <c r="O4543" i="1"/>
  <c r="N4543" i="1"/>
  <c r="N4540" i="1" s="1"/>
  <c r="N4533" i="1" s="1"/>
  <c r="M4543" i="1"/>
  <c r="M4540" i="1" s="1"/>
  <c r="M4533" i="1" s="1"/>
  <c r="L4543" i="1"/>
  <c r="L4540" i="1" s="1"/>
  <c r="L4533" i="1" s="1"/>
  <c r="K4543" i="1"/>
  <c r="K4540" i="1" s="1"/>
  <c r="K4533" i="1" s="1"/>
  <c r="J4543" i="1"/>
  <c r="J4540" i="1" s="1"/>
  <c r="J4533" i="1" s="1"/>
  <c r="I4543" i="1"/>
  <c r="I4540" i="1" s="1"/>
  <c r="E4543" i="1"/>
  <c r="AL4542" i="1"/>
  <c r="AE4542" i="1"/>
  <c r="Q4542" i="1"/>
  <c r="V4542" i="1" s="1"/>
  <c r="E4542" i="1"/>
  <c r="AK4541" i="1"/>
  <c r="AJ4541" i="1"/>
  <c r="AI4541" i="1"/>
  <c r="AH4541" i="1"/>
  <c r="AG4541" i="1"/>
  <c r="AF4541" i="1"/>
  <c r="AD4541" i="1"/>
  <c r="AC4541" i="1"/>
  <c r="AB4541" i="1"/>
  <c r="P4541" i="1"/>
  <c r="O4541" i="1"/>
  <c r="E4541" i="1"/>
  <c r="T4540" i="1"/>
  <c r="E4540" i="1"/>
  <c r="AL4539" i="1"/>
  <c r="AE4539" i="1"/>
  <c r="V4539" i="1"/>
  <c r="E4539" i="1"/>
  <c r="AK4538" i="1"/>
  <c r="AK4537" i="1" s="1"/>
  <c r="AJ4538" i="1"/>
  <c r="AJ4537" i="1" s="1"/>
  <c r="AI4538" i="1"/>
  <c r="AI4537" i="1" s="1"/>
  <c r="AH4538" i="1"/>
  <c r="AH4537" i="1" s="1"/>
  <c r="AG4538" i="1"/>
  <c r="AG4537" i="1" s="1"/>
  <c r="AF4538" i="1"/>
  <c r="AD4538" i="1"/>
  <c r="AC4538" i="1"/>
  <c r="AC4537" i="1" s="1"/>
  <c r="AB4538" i="1"/>
  <c r="AB4537" i="1" s="1"/>
  <c r="U4538" i="1"/>
  <c r="T4538" i="1"/>
  <c r="T4537" i="1" s="1"/>
  <c r="S4538" i="1"/>
  <c r="S4537" i="1" s="1"/>
  <c r="R4538" i="1"/>
  <c r="R4537" i="1" s="1"/>
  <c r="Q4538" i="1"/>
  <c r="Q4537" i="1" s="1"/>
  <c r="P4538" i="1"/>
  <c r="P4537" i="1" s="1"/>
  <c r="O4538" i="1"/>
  <c r="O4537" i="1" s="1"/>
  <c r="E4538" i="1"/>
  <c r="AD4537" i="1"/>
  <c r="E4537" i="1"/>
  <c r="AL4536" i="1"/>
  <c r="AE4536" i="1"/>
  <c r="V4536" i="1"/>
  <c r="E4536" i="1"/>
  <c r="AK4535" i="1"/>
  <c r="AK4534" i="1" s="1"/>
  <c r="AJ4535" i="1"/>
  <c r="AJ4534" i="1" s="1"/>
  <c r="AI4535" i="1"/>
  <c r="AI4534" i="1" s="1"/>
  <c r="AH4535" i="1"/>
  <c r="AH4534" i="1" s="1"/>
  <c r="AG4535" i="1"/>
  <c r="AG4534" i="1" s="1"/>
  <c r="AF4535" i="1"/>
  <c r="AD4535" i="1"/>
  <c r="AD4534" i="1" s="1"/>
  <c r="AC4535" i="1"/>
  <c r="AC4534" i="1" s="1"/>
  <c r="AB4535" i="1"/>
  <c r="AB4534" i="1" s="1"/>
  <c r="T4535" i="1"/>
  <c r="T4534" i="1" s="1"/>
  <c r="S4535" i="1"/>
  <c r="S4534" i="1" s="1"/>
  <c r="R4535" i="1"/>
  <c r="Q4535" i="1"/>
  <c r="Q4534" i="1" s="1"/>
  <c r="P4535" i="1"/>
  <c r="P4534" i="1" s="1"/>
  <c r="O4535" i="1"/>
  <c r="O4534" i="1" s="1"/>
  <c r="E4535" i="1"/>
  <c r="AF4534" i="1"/>
  <c r="E4534" i="1"/>
  <c r="E4533" i="1"/>
  <c r="AL4532" i="1"/>
  <c r="AE4532" i="1"/>
  <c r="V4532" i="1"/>
  <c r="E4532" i="1"/>
  <c r="AK4531" i="1"/>
  <c r="AK4530" i="1" s="1"/>
  <c r="AJ4531" i="1"/>
  <c r="AJ4530" i="1" s="1"/>
  <c r="AI4531" i="1"/>
  <c r="AI4530" i="1" s="1"/>
  <c r="AH4531" i="1"/>
  <c r="AH4530" i="1" s="1"/>
  <c r="AG4531" i="1"/>
  <c r="AG4530" i="1" s="1"/>
  <c r="AF4531" i="1"/>
  <c r="AF4530" i="1" s="1"/>
  <c r="AD4531" i="1"/>
  <c r="AE4531" i="1" s="1"/>
  <c r="AC4531" i="1"/>
  <c r="AC4530" i="1" s="1"/>
  <c r="AB4531" i="1"/>
  <c r="AB4530" i="1" s="1"/>
  <c r="AA4531" i="1"/>
  <c r="Z4531" i="1"/>
  <c r="Z4530" i="1" s="1"/>
  <c r="Y4531" i="1"/>
  <c r="Y4530" i="1" s="1"/>
  <c r="X4531" i="1"/>
  <c r="X4530" i="1" s="1"/>
  <c r="W4531" i="1"/>
  <c r="W4530" i="1" s="1"/>
  <c r="T4531" i="1"/>
  <c r="T4530" i="1" s="1"/>
  <c r="S4531" i="1"/>
  <c r="R4531" i="1"/>
  <c r="R4530" i="1" s="1"/>
  <c r="Q4531" i="1"/>
  <c r="Q4530" i="1" s="1"/>
  <c r="P4531" i="1"/>
  <c r="P4530" i="1" s="1"/>
  <c r="O4531" i="1"/>
  <c r="O4530" i="1" s="1"/>
  <c r="N4531" i="1"/>
  <c r="N4530" i="1" s="1"/>
  <c r="M4531" i="1"/>
  <c r="M4530" i="1" s="1"/>
  <c r="L4531" i="1"/>
  <c r="L4530" i="1" s="1"/>
  <c r="K4531" i="1"/>
  <c r="J4531" i="1"/>
  <c r="J4530" i="1" s="1"/>
  <c r="I4531" i="1"/>
  <c r="E4531" i="1"/>
  <c r="AA4530" i="1"/>
  <c r="S4530" i="1"/>
  <c r="K4530" i="1"/>
  <c r="E4530" i="1"/>
  <c r="AL4529" i="1"/>
  <c r="AE4529" i="1"/>
  <c r="V4529" i="1"/>
  <c r="E4529" i="1"/>
  <c r="AK4528" i="1"/>
  <c r="AK4527" i="1" s="1"/>
  <c r="AJ4528" i="1"/>
  <c r="AJ4527" i="1" s="1"/>
  <c r="AI4528" i="1"/>
  <c r="AI4527" i="1" s="1"/>
  <c r="AH4528" i="1"/>
  <c r="AH4527" i="1" s="1"/>
  <c r="AG4528" i="1"/>
  <c r="AG4527" i="1" s="1"/>
  <c r="AF4528" i="1"/>
  <c r="AF4527" i="1" s="1"/>
  <c r="AD4528" i="1"/>
  <c r="AD4527" i="1" s="1"/>
  <c r="AC4528" i="1"/>
  <c r="AC4527" i="1" s="1"/>
  <c r="AB4528" i="1"/>
  <c r="AB4527" i="1" s="1"/>
  <c r="AA4528" i="1"/>
  <c r="AA4527" i="1" s="1"/>
  <c r="Z4528" i="1"/>
  <c r="Z4527" i="1" s="1"/>
  <c r="Y4528" i="1"/>
  <c r="Y4527" i="1" s="1"/>
  <c r="Y4526" i="1" s="1"/>
  <c r="X4528" i="1"/>
  <c r="X4527" i="1" s="1"/>
  <c r="W4528" i="1"/>
  <c r="W4527" i="1" s="1"/>
  <c r="T4528" i="1"/>
  <c r="T4527" i="1" s="1"/>
  <c r="S4528" i="1"/>
  <c r="S4527" i="1" s="1"/>
  <c r="R4528" i="1"/>
  <c r="R4527" i="1" s="1"/>
  <c r="Q4528" i="1"/>
  <c r="Q4527" i="1" s="1"/>
  <c r="P4528" i="1"/>
  <c r="P4527" i="1" s="1"/>
  <c r="O4528" i="1"/>
  <c r="O4527" i="1" s="1"/>
  <c r="N4528" i="1"/>
  <c r="M4528" i="1"/>
  <c r="M4527" i="1" s="1"/>
  <c r="L4528" i="1"/>
  <c r="L4527" i="1" s="1"/>
  <c r="K4528" i="1"/>
  <c r="K4527" i="1" s="1"/>
  <c r="J4528" i="1"/>
  <c r="I4528" i="1"/>
  <c r="I4527" i="1" s="1"/>
  <c r="E4528" i="1"/>
  <c r="N4527" i="1"/>
  <c r="J4527" i="1"/>
  <c r="E4527" i="1"/>
  <c r="E4526" i="1"/>
  <c r="AL4525" i="1"/>
  <c r="AE4525" i="1"/>
  <c r="V4525" i="1"/>
  <c r="E4525" i="1"/>
  <c r="AK4524" i="1"/>
  <c r="AK4523" i="1" s="1"/>
  <c r="AK4522" i="1" s="1"/>
  <c r="AJ4524" i="1"/>
  <c r="AJ4523" i="1" s="1"/>
  <c r="AJ4522" i="1" s="1"/>
  <c r="AI4524" i="1"/>
  <c r="AI4523" i="1" s="1"/>
  <c r="AI4522" i="1" s="1"/>
  <c r="AH4524" i="1"/>
  <c r="AH4523" i="1" s="1"/>
  <c r="AH4522" i="1" s="1"/>
  <c r="AG4524" i="1"/>
  <c r="AG4523" i="1" s="1"/>
  <c r="AG4522" i="1" s="1"/>
  <c r="AF4524" i="1"/>
  <c r="AF4523" i="1" s="1"/>
  <c r="AD4524" i="1"/>
  <c r="AC4524" i="1"/>
  <c r="AB4524" i="1"/>
  <c r="AB4523" i="1" s="1"/>
  <c r="AB4522" i="1" s="1"/>
  <c r="AA4524" i="1"/>
  <c r="AA4523" i="1" s="1"/>
  <c r="AA4522" i="1" s="1"/>
  <c r="Z4524" i="1"/>
  <c r="Z4523" i="1" s="1"/>
  <c r="Z4522" i="1" s="1"/>
  <c r="Y4524" i="1"/>
  <c r="Y4523" i="1" s="1"/>
  <c r="Y4522" i="1" s="1"/>
  <c r="X4524" i="1"/>
  <c r="X4523" i="1" s="1"/>
  <c r="X4522" i="1" s="1"/>
  <c r="W4524" i="1"/>
  <c r="W4523" i="1" s="1"/>
  <c r="W4522" i="1" s="1"/>
  <c r="T4524" i="1"/>
  <c r="T4523" i="1" s="1"/>
  <c r="T4522" i="1" s="1"/>
  <c r="S4524" i="1"/>
  <c r="R4524" i="1"/>
  <c r="R4523" i="1" s="1"/>
  <c r="R4522" i="1" s="1"/>
  <c r="Q4524" i="1"/>
  <c r="Q4523" i="1" s="1"/>
  <c r="Q4522" i="1" s="1"/>
  <c r="P4524" i="1"/>
  <c r="P4523" i="1" s="1"/>
  <c r="P4522" i="1" s="1"/>
  <c r="O4524" i="1"/>
  <c r="N4524" i="1"/>
  <c r="N4523" i="1" s="1"/>
  <c r="N4522" i="1" s="1"/>
  <c r="M4524" i="1"/>
  <c r="M4523" i="1" s="1"/>
  <c r="M4522" i="1" s="1"/>
  <c r="L4524" i="1"/>
  <c r="L4523" i="1" s="1"/>
  <c r="L4522" i="1" s="1"/>
  <c r="K4524" i="1"/>
  <c r="K4523" i="1" s="1"/>
  <c r="K4522" i="1" s="1"/>
  <c r="J4524" i="1"/>
  <c r="J4523" i="1" s="1"/>
  <c r="J4522" i="1" s="1"/>
  <c r="I4524" i="1"/>
  <c r="I4523" i="1" s="1"/>
  <c r="E4524" i="1"/>
  <c r="AC4523" i="1"/>
  <c r="AC4522" i="1" s="1"/>
  <c r="S4523" i="1"/>
  <c r="S4522" i="1" s="1"/>
  <c r="O4523" i="1"/>
  <c r="O4522" i="1" s="1"/>
  <c r="E4523" i="1"/>
  <c r="E4522" i="1"/>
  <c r="AM4521" i="1"/>
  <c r="AL4521" i="1"/>
  <c r="AE4521" i="1"/>
  <c r="V4521" i="1"/>
  <c r="E4521" i="1"/>
  <c r="AK4520" i="1"/>
  <c r="AK4519" i="1" s="1"/>
  <c r="AJ4520" i="1"/>
  <c r="AJ4519" i="1" s="1"/>
  <c r="AI4520" i="1"/>
  <c r="AH4520" i="1"/>
  <c r="AH4519" i="1" s="1"/>
  <c r="AG4520" i="1"/>
  <c r="AG4519" i="1" s="1"/>
  <c r="AF4520" i="1"/>
  <c r="AF4519" i="1" s="1"/>
  <c r="AD4520" i="1"/>
  <c r="AC4520" i="1"/>
  <c r="AC4519" i="1" s="1"/>
  <c r="AB4520" i="1"/>
  <c r="AB4519" i="1" s="1"/>
  <c r="AA4520" i="1"/>
  <c r="AA4519" i="1" s="1"/>
  <c r="Z4520" i="1"/>
  <c r="Z4519" i="1" s="1"/>
  <c r="Y4520" i="1"/>
  <c r="Y4519" i="1" s="1"/>
  <c r="X4520" i="1"/>
  <c r="X4519" i="1" s="1"/>
  <c r="W4520" i="1"/>
  <c r="W4519" i="1" s="1"/>
  <c r="T4520" i="1"/>
  <c r="T4519" i="1" s="1"/>
  <c r="S4520" i="1"/>
  <c r="S4519" i="1" s="1"/>
  <c r="R4520" i="1"/>
  <c r="R4519" i="1" s="1"/>
  <c r="Q4520" i="1"/>
  <c r="P4520" i="1"/>
  <c r="P4519" i="1" s="1"/>
  <c r="O4520" i="1"/>
  <c r="O4519" i="1" s="1"/>
  <c r="N4520" i="1"/>
  <c r="N4519" i="1" s="1"/>
  <c r="M4520" i="1"/>
  <c r="M4519" i="1" s="1"/>
  <c r="L4520" i="1"/>
  <c r="L4519" i="1" s="1"/>
  <c r="K4520" i="1"/>
  <c r="K4519" i="1" s="1"/>
  <c r="J4520" i="1"/>
  <c r="J4519" i="1" s="1"/>
  <c r="I4520" i="1"/>
  <c r="I4519" i="1" s="1"/>
  <c r="E4520" i="1"/>
  <c r="AI4519" i="1"/>
  <c r="Q4519" i="1"/>
  <c r="E4519" i="1"/>
  <c r="AL4518" i="1"/>
  <c r="AE4518" i="1"/>
  <c r="V4518" i="1"/>
  <c r="E4518" i="1"/>
  <c r="AK4517" i="1"/>
  <c r="AJ4517" i="1"/>
  <c r="AJ4516" i="1" s="1"/>
  <c r="AI4517" i="1"/>
  <c r="AI4516" i="1" s="1"/>
  <c r="AH4517" i="1"/>
  <c r="AH4516" i="1" s="1"/>
  <c r="AG4517" i="1"/>
  <c r="AG4516" i="1" s="1"/>
  <c r="AF4517" i="1"/>
  <c r="AF4516" i="1" s="1"/>
  <c r="AD4517" i="1"/>
  <c r="AD4516" i="1" s="1"/>
  <c r="AC4517" i="1"/>
  <c r="AC4516" i="1" s="1"/>
  <c r="AB4517" i="1"/>
  <c r="AB4516" i="1" s="1"/>
  <c r="AA4517" i="1"/>
  <c r="AA4516" i="1" s="1"/>
  <c r="Z4517" i="1"/>
  <c r="Y4517" i="1"/>
  <c r="Y4516" i="1" s="1"/>
  <c r="X4517" i="1"/>
  <c r="X4516" i="1" s="1"/>
  <c r="W4517" i="1"/>
  <c r="W4516" i="1" s="1"/>
  <c r="T4517" i="1"/>
  <c r="S4517" i="1"/>
  <c r="S4516" i="1" s="1"/>
  <c r="R4517" i="1"/>
  <c r="R4516" i="1" s="1"/>
  <c r="Q4517" i="1"/>
  <c r="Q4516" i="1" s="1"/>
  <c r="P4517" i="1"/>
  <c r="P4516" i="1" s="1"/>
  <c r="O4517" i="1"/>
  <c r="O4516" i="1" s="1"/>
  <c r="N4517" i="1"/>
  <c r="N4516" i="1" s="1"/>
  <c r="M4517" i="1"/>
  <c r="M4516" i="1" s="1"/>
  <c r="L4517" i="1"/>
  <c r="L4516" i="1" s="1"/>
  <c r="K4517" i="1"/>
  <c r="K4516" i="1" s="1"/>
  <c r="J4517" i="1"/>
  <c r="J4516" i="1" s="1"/>
  <c r="I4517" i="1"/>
  <c r="E4517" i="1"/>
  <c r="AK4516" i="1"/>
  <c r="Z4516" i="1"/>
  <c r="T4516" i="1"/>
  <c r="E4516" i="1"/>
  <c r="AL4515" i="1"/>
  <c r="AE4515" i="1"/>
  <c r="V4515" i="1"/>
  <c r="E4515" i="1"/>
  <c r="AK4514" i="1"/>
  <c r="AJ4514" i="1"/>
  <c r="AI4514" i="1"/>
  <c r="AH4514" i="1"/>
  <c r="AG4514" i="1"/>
  <c r="AF4514" i="1"/>
  <c r="AD4514" i="1"/>
  <c r="AC4514" i="1"/>
  <c r="AB4514" i="1"/>
  <c r="T4514" i="1"/>
  <c r="S4514" i="1"/>
  <c r="R4514" i="1"/>
  <c r="Q4514" i="1"/>
  <c r="P4514" i="1"/>
  <c r="O4514" i="1"/>
  <c r="E4514" i="1"/>
  <c r="AK4513" i="1"/>
  <c r="AJ4513" i="1"/>
  <c r="AI4513" i="1"/>
  <c r="AH4513" i="1"/>
  <c r="AG4513" i="1"/>
  <c r="AF4513" i="1"/>
  <c r="AD4513" i="1"/>
  <c r="AC4513" i="1"/>
  <c r="AB4513" i="1"/>
  <c r="T4513" i="1"/>
  <c r="S4513" i="1"/>
  <c r="R4513" i="1"/>
  <c r="Q4513" i="1"/>
  <c r="P4513" i="1"/>
  <c r="O4513" i="1"/>
  <c r="E4513" i="1"/>
  <c r="E4512" i="1"/>
  <c r="E4511" i="1"/>
  <c r="AL4510" i="1"/>
  <c r="AE4510" i="1"/>
  <c r="V4510" i="1"/>
  <c r="E4510" i="1"/>
  <c r="AK4509" i="1"/>
  <c r="AK4508" i="1" s="1"/>
  <c r="AK4507" i="1" s="1"/>
  <c r="AJ4509" i="1"/>
  <c r="AJ4508" i="1" s="1"/>
  <c r="AJ4507" i="1" s="1"/>
  <c r="AI4509" i="1"/>
  <c r="AI4508" i="1" s="1"/>
  <c r="AI4507" i="1" s="1"/>
  <c r="AH4509" i="1"/>
  <c r="AH4508" i="1" s="1"/>
  <c r="AH4507" i="1" s="1"/>
  <c r="AG4509" i="1"/>
  <c r="AG4508" i="1" s="1"/>
  <c r="AG4507" i="1" s="1"/>
  <c r="AF4509" i="1"/>
  <c r="AF4508" i="1" s="1"/>
  <c r="AF4507" i="1" s="1"/>
  <c r="AD4509" i="1"/>
  <c r="AC4509" i="1"/>
  <c r="AC4508" i="1" s="1"/>
  <c r="AC4507" i="1" s="1"/>
  <c r="AB4509" i="1"/>
  <c r="AB4508" i="1" s="1"/>
  <c r="AB4507" i="1" s="1"/>
  <c r="AA4509" i="1"/>
  <c r="AA4508" i="1" s="1"/>
  <c r="AA4507" i="1" s="1"/>
  <c r="Z4509" i="1"/>
  <c r="Z4508" i="1" s="1"/>
  <c r="Z4507" i="1" s="1"/>
  <c r="Y4509" i="1"/>
  <c r="Y4508" i="1" s="1"/>
  <c r="Y4507" i="1" s="1"/>
  <c r="X4509" i="1"/>
  <c r="W4509" i="1"/>
  <c r="W4508" i="1" s="1"/>
  <c r="W4507" i="1" s="1"/>
  <c r="T4509" i="1"/>
  <c r="T4508" i="1" s="1"/>
  <c r="T4507" i="1" s="1"/>
  <c r="S4509" i="1"/>
  <c r="S4508" i="1" s="1"/>
  <c r="S4507" i="1" s="1"/>
  <c r="R4509" i="1"/>
  <c r="R4508" i="1" s="1"/>
  <c r="R4507" i="1" s="1"/>
  <c r="Q4509" i="1"/>
  <c r="Q4508" i="1" s="1"/>
  <c r="Q4507" i="1" s="1"/>
  <c r="P4509" i="1"/>
  <c r="P4508" i="1" s="1"/>
  <c r="P4507" i="1" s="1"/>
  <c r="O4509" i="1"/>
  <c r="O4508" i="1" s="1"/>
  <c r="O4507" i="1" s="1"/>
  <c r="N4509" i="1"/>
  <c r="N4508" i="1" s="1"/>
  <c r="N4507" i="1" s="1"/>
  <c r="M4509" i="1"/>
  <c r="M4508" i="1" s="1"/>
  <c r="M4507" i="1" s="1"/>
  <c r="L4509" i="1"/>
  <c r="L4508" i="1" s="1"/>
  <c r="L4507" i="1" s="1"/>
  <c r="K4509" i="1"/>
  <c r="K4508" i="1" s="1"/>
  <c r="K4507" i="1" s="1"/>
  <c r="J4509" i="1"/>
  <c r="J4508" i="1" s="1"/>
  <c r="J4507" i="1" s="1"/>
  <c r="I4509" i="1"/>
  <c r="E4509" i="1"/>
  <c r="X4508" i="1"/>
  <c r="X4507" i="1" s="1"/>
  <c r="E4508" i="1"/>
  <c r="E4507" i="1"/>
  <c r="AL4506" i="1"/>
  <c r="AE4506" i="1"/>
  <c r="I4506" i="1"/>
  <c r="V4506" i="1" s="1"/>
  <c r="E4506" i="1"/>
  <c r="AK4505" i="1"/>
  <c r="AK4504" i="1" s="1"/>
  <c r="AK4503" i="1" s="1"/>
  <c r="AJ4505" i="1"/>
  <c r="AJ4504" i="1" s="1"/>
  <c r="AJ4503" i="1" s="1"/>
  <c r="AI4505" i="1"/>
  <c r="AI4504" i="1" s="1"/>
  <c r="AI4503" i="1" s="1"/>
  <c r="AH4505" i="1"/>
  <c r="AH4504" i="1" s="1"/>
  <c r="AH4503" i="1" s="1"/>
  <c r="AG4505" i="1"/>
  <c r="AG4504" i="1" s="1"/>
  <c r="AG4503" i="1" s="1"/>
  <c r="AF4505" i="1"/>
  <c r="AF4504" i="1" s="1"/>
  <c r="AD4505" i="1"/>
  <c r="AC4505" i="1"/>
  <c r="AC4504" i="1" s="1"/>
  <c r="AB4505" i="1"/>
  <c r="AB4504" i="1" s="1"/>
  <c r="AB4503" i="1" s="1"/>
  <c r="AA4505" i="1"/>
  <c r="Z4505" i="1"/>
  <c r="Z4504" i="1" s="1"/>
  <c r="Z4503" i="1" s="1"/>
  <c r="Y4505" i="1"/>
  <c r="Y4504" i="1" s="1"/>
  <c r="Y4503" i="1" s="1"/>
  <c r="X4505" i="1"/>
  <c r="X4504" i="1" s="1"/>
  <c r="X4503" i="1" s="1"/>
  <c r="W4505" i="1"/>
  <c r="W4504" i="1" s="1"/>
  <c r="W4503" i="1" s="1"/>
  <c r="T4505" i="1"/>
  <c r="T4504" i="1" s="1"/>
  <c r="T4503" i="1" s="1"/>
  <c r="S4505" i="1"/>
  <c r="S4504" i="1" s="1"/>
  <c r="S4503" i="1" s="1"/>
  <c r="R4505" i="1"/>
  <c r="R4504" i="1" s="1"/>
  <c r="R4503" i="1" s="1"/>
  <c r="Q4505" i="1"/>
  <c r="P4505" i="1"/>
  <c r="P4504" i="1" s="1"/>
  <c r="P4503" i="1" s="1"/>
  <c r="O4505" i="1"/>
  <c r="O4504" i="1" s="1"/>
  <c r="O4503" i="1" s="1"/>
  <c r="N4505" i="1"/>
  <c r="N4504" i="1" s="1"/>
  <c r="N4503" i="1" s="1"/>
  <c r="M4505" i="1"/>
  <c r="M4504" i="1" s="1"/>
  <c r="M4503" i="1" s="1"/>
  <c r="L4505" i="1"/>
  <c r="L4504" i="1" s="1"/>
  <c r="L4503" i="1" s="1"/>
  <c r="K4505" i="1"/>
  <c r="K4504" i="1" s="1"/>
  <c r="K4503" i="1" s="1"/>
  <c r="J4505" i="1"/>
  <c r="J4504" i="1" s="1"/>
  <c r="J4503" i="1" s="1"/>
  <c r="E4505" i="1"/>
  <c r="AD4504" i="1"/>
  <c r="AA4504" i="1"/>
  <c r="AA4503" i="1" s="1"/>
  <c r="Q4504" i="1"/>
  <c r="Q4503" i="1" s="1"/>
  <c r="E4504" i="1"/>
  <c r="AD4503" i="1"/>
  <c r="E4503" i="1"/>
  <c r="AL4502" i="1"/>
  <c r="AE4502" i="1"/>
  <c r="V4502" i="1"/>
  <c r="E4502" i="1"/>
  <c r="AK4501" i="1"/>
  <c r="AJ4501" i="1"/>
  <c r="AI4501" i="1"/>
  <c r="AH4501" i="1"/>
  <c r="AG4501" i="1"/>
  <c r="AF4501" i="1"/>
  <c r="AD4501" i="1"/>
  <c r="AC4501" i="1"/>
  <c r="AB4501" i="1"/>
  <c r="AA4501" i="1"/>
  <c r="Z4501" i="1"/>
  <c r="Y4501" i="1"/>
  <c r="X4501" i="1"/>
  <c r="W4501" i="1"/>
  <c r="T4501" i="1"/>
  <c r="S4501" i="1"/>
  <c r="R4501" i="1"/>
  <c r="Q4501" i="1"/>
  <c r="P4501" i="1"/>
  <c r="O4501" i="1"/>
  <c r="N4501" i="1"/>
  <c r="M4501" i="1"/>
  <c r="L4501" i="1"/>
  <c r="K4501" i="1"/>
  <c r="J4501" i="1"/>
  <c r="I4501" i="1"/>
  <c r="E4501" i="1"/>
  <c r="AL4500" i="1"/>
  <c r="AE4500" i="1"/>
  <c r="V4500" i="1"/>
  <c r="E4500" i="1"/>
  <c r="AK4499" i="1"/>
  <c r="AJ4499" i="1"/>
  <c r="AI4499" i="1"/>
  <c r="AH4499" i="1"/>
  <c r="AG4499" i="1"/>
  <c r="AF4499" i="1"/>
  <c r="AD4499" i="1"/>
  <c r="AC4499" i="1"/>
  <c r="AB4499" i="1"/>
  <c r="AB4498" i="1" s="1"/>
  <c r="AA4499" i="1"/>
  <c r="Z4499" i="1"/>
  <c r="Y4499" i="1"/>
  <c r="X4499" i="1"/>
  <c r="W4499" i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E4499" i="1"/>
  <c r="E4498" i="1"/>
  <c r="AL4497" i="1"/>
  <c r="AE4497" i="1"/>
  <c r="V4497" i="1"/>
  <c r="E4497" i="1"/>
  <c r="AK4496" i="1"/>
  <c r="AK4495" i="1" s="1"/>
  <c r="AJ4496" i="1"/>
  <c r="AJ4495" i="1" s="1"/>
  <c r="AI4496" i="1"/>
  <c r="AI4495" i="1" s="1"/>
  <c r="AH4496" i="1"/>
  <c r="AH4495" i="1" s="1"/>
  <c r="AG4496" i="1"/>
  <c r="AG4495" i="1" s="1"/>
  <c r="AF4496" i="1"/>
  <c r="AF4495" i="1" s="1"/>
  <c r="AD4496" i="1"/>
  <c r="AC4496" i="1"/>
  <c r="AC4495" i="1" s="1"/>
  <c r="AB4496" i="1"/>
  <c r="AB4495" i="1" s="1"/>
  <c r="AA4496" i="1"/>
  <c r="AA4495" i="1" s="1"/>
  <c r="Z4496" i="1"/>
  <c r="Z4495" i="1" s="1"/>
  <c r="Y4496" i="1"/>
  <c r="Y4495" i="1" s="1"/>
  <c r="X4496" i="1"/>
  <c r="X4495" i="1" s="1"/>
  <c r="W4496" i="1"/>
  <c r="W4495" i="1" s="1"/>
  <c r="T4496" i="1"/>
  <c r="T4495" i="1" s="1"/>
  <c r="S4496" i="1"/>
  <c r="S4495" i="1" s="1"/>
  <c r="R4496" i="1"/>
  <c r="R4495" i="1" s="1"/>
  <c r="Q4496" i="1"/>
  <c r="Q4495" i="1" s="1"/>
  <c r="P4496" i="1"/>
  <c r="P4495" i="1" s="1"/>
  <c r="O4496" i="1"/>
  <c r="O4495" i="1" s="1"/>
  <c r="N4496" i="1"/>
  <c r="N4495" i="1" s="1"/>
  <c r="M4496" i="1"/>
  <c r="M4495" i="1" s="1"/>
  <c r="L4496" i="1"/>
  <c r="L4495" i="1" s="1"/>
  <c r="K4496" i="1"/>
  <c r="J4496" i="1"/>
  <c r="J4495" i="1" s="1"/>
  <c r="I4496" i="1"/>
  <c r="E4496" i="1"/>
  <c r="K4495" i="1"/>
  <c r="E4495" i="1"/>
  <c r="AL4494" i="1"/>
  <c r="AE4494" i="1"/>
  <c r="V4494" i="1"/>
  <c r="E4494" i="1"/>
  <c r="AK4493" i="1"/>
  <c r="AK4492" i="1" s="1"/>
  <c r="AJ4493" i="1"/>
  <c r="AJ4492" i="1" s="1"/>
  <c r="AI4493" i="1"/>
  <c r="AI4492" i="1" s="1"/>
  <c r="AH4493" i="1"/>
  <c r="AH4492" i="1" s="1"/>
  <c r="AG4493" i="1"/>
  <c r="AG4492" i="1" s="1"/>
  <c r="AF4493" i="1"/>
  <c r="AF4492" i="1" s="1"/>
  <c r="AD4493" i="1"/>
  <c r="AD4492" i="1" s="1"/>
  <c r="AC4493" i="1"/>
  <c r="AC4492" i="1" s="1"/>
  <c r="AB4493" i="1"/>
  <c r="AB4492" i="1" s="1"/>
  <c r="AA4493" i="1"/>
  <c r="AA4492" i="1" s="1"/>
  <c r="Z4493" i="1"/>
  <c r="Z4492" i="1" s="1"/>
  <c r="Y4493" i="1"/>
  <c r="Y4492" i="1" s="1"/>
  <c r="X4493" i="1"/>
  <c r="X4492" i="1" s="1"/>
  <c r="W4493" i="1"/>
  <c r="W4492" i="1" s="1"/>
  <c r="T4493" i="1"/>
  <c r="T4492" i="1" s="1"/>
  <c r="S4493" i="1"/>
  <c r="S4492" i="1" s="1"/>
  <c r="R4493" i="1"/>
  <c r="R4492" i="1" s="1"/>
  <c r="Q4493" i="1"/>
  <c r="Q4492" i="1" s="1"/>
  <c r="P4493" i="1"/>
  <c r="P4492" i="1" s="1"/>
  <c r="O4493" i="1"/>
  <c r="O4492" i="1" s="1"/>
  <c r="N4493" i="1"/>
  <c r="N4492" i="1" s="1"/>
  <c r="M4493" i="1"/>
  <c r="M4492" i="1" s="1"/>
  <c r="L4493" i="1"/>
  <c r="L4492" i="1" s="1"/>
  <c r="K4493" i="1"/>
  <c r="K4492" i="1" s="1"/>
  <c r="J4493" i="1"/>
  <c r="J4492" i="1" s="1"/>
  <c r="I4493" i="1"/>
  <c r="I4492" i="1" s="1"/>
  <c r="E4493" i="1"/>
  <c r="E4492" i="1"/>
  <c r="E4491" i="1"/>
  <c r="AL4490" i="1"/>
  <c r="AE4490" i="1"/>
  <c r="V4490" i="1"/>
  <c r="E4490" i="1"/>
  <c r="AK4489" i="1"/>
  <c r="AK4488" i="1" s="1"/>
  <c r="AJ4489" i="1"/>
  <c r="AJ4488" i="1" s="1"/>
  <c r="AI4489" i="1"/>
  <c r="AI4488" i="1" s="1"/>
  <c r="AH4489" i="1"/>
  <c r="AH4488" i="1" s="1"/>
  <c r="AG4489" i="1"/>
  <c r="AG4488" i="1" s="1"/>
  <c r="AF4489" i="1"/>
  <c r="AF4488" i="1" s="1"/>
  <c r="AD4489" i="1"/>
  <c r="AC4489" i="1"/>
  <c r="AC4488" i="1" s="1"/>
  <c r="AB4489" i="1"/>
  <c r="AB4488" i="1" s="1"/>
  <c r="AA4489" i="1"/>
  <c r="AA4488" i="1" s="1"/>
  <c r="Z4489" i="1"/>
  <c r="Z4488" i="1" s="1"/>
  <c r="Y4489" i="1"/>
  <c r="Y4488" i="1" s="1"/>
  <c r="X4489" i="1"/>
  <c r="X4488" i="1" s="1"/>
  <c r="W4489" i="1"/>
  <c r="W4488" i="1" s="1"/>
  <c r="T4489" i="1"/>
  <c r="T4488" i="1" s="1"/>
  <c r="S4489" i="1"/>
  <c r="S4488" i="1" s="1"/>
  <c r="R4489" i="1"/>
  <c r="R4488" i="1" s="1"/>
  <c r="Q4489" i="1"/>
  <c r="Q4488" i="1" s="1"/>
  <c r="P4489" i="1"/>
  <c r="P4488" i="1" s="1"/>
  <c r="O4489" i="1"/>
  <c r="O4488" i="1" s="1"/>
  <c r="N4489" i="1"/>
  <c r="N4488" i="1" s="1"/>
  <c r="M4489" i="1"/>
  <c r="M4488" i="1" s="1"/>
  <c r="L4489" i="1"/>
  <c r="L4488" i="1" s="1"/>
  <c r="K4489" i="1"/>
  <c r="K4488" i="1" s="1"/>
  <c r="J4489" i="1"/>
  <c r="J4488" i="1" s="1"/>
  <c r="I4489" i="1"/>
  <c r="I4488" i="1" s="1"/>
  <c r="E4489" i="1"/>
  <c r="E4488" i="1"/>
  <c r="AL4487" i="1"/>
  <c r="AE4487" i="1"/>
  <c r="V4487" i="1"/>
  <c r="E4487" i="1"/>
  <c r="AK4486" i="1"/>
  <c r="AK4485" i="1" s="1"/>
  <c r="AJ4486" i="1"/>
  <c r="AI4486" i="1"/>
  <c r="AI4485" i="1" s="1"/>
  <c r="AH4486" i="1"/>
  <c r="AH4485" i="1" s="1"/>
  <c r="AG4486" i="1"/>
  <c r="AG4485" i="1" s="1"/>
  <c r="AF4486" i="1"/>
  <c r="AD4486" i="1"/>
  <c r="AC4486" i="1"/>
  <c r="AC4485" i="1" s="1"/>
  <c r="AB4486" i="1"/>
  <c r="AB4485" i="1" s="1"/>
  <c r="AA4486" i="1"/>
  <c r="Z4486" i="1"/>
  <c r="Z4485" i="1" s="1"/>
  <c r="Y4486" i="1"/>
  <c r="Y4485" i="1" s="1"/>
  <c r="X4486" i="1"/>
  <c r="X4485" i="1" s="1"/>
  <c r="X4484" i="1" s="1"/>
  <c r="W4486" i="1"/>
  <c r="W4485" i="1" s="1"/>
  <c r="T4486" i="1"/>
  <c r="T4485" i="1" s="1"/>
  <c r="S4486" i="1"/>
  <c r="S4485" i="1" s="1"/>
  <c r="R4486" i="1"/>
  <c r="R4485" i="1" s="1"/>
  <c r="Q4486" i="1"/>
  <c r="Q4485" i="1" s="1"/>
  <c r="P4486" i="1"/>
  <c r="P4485" i="1" s="1"/>
  <c r="O4486" i="1"/>
  <c r="O4485" i="1" s="1"/>
  <c r="N4486" i="1"/>
  <c r="N4485" i="1" s="1"/>
  <c r="M4486" i="1"/>
  <c r="M4485" i="1" s="1"/>
  <c r="L4486" i="1"/>
  <c r="L4485" i="1" s="1"/>
  <c r="K4486" i="1"/>
  <c r="J4486" i="1"/>
  <c r="J4485" i="1" s="1"/>
  <c r="I4486" i="1"/>
  <c r="E4486" i="1"/>
  <c r="AJ4485" i="1"/>
  <c r="AF4485" i="1"/>
  <c r="AA4485" i="1"/>
  <c r="K4485" i="1"/>
  <c r="E4485" i="1"/>
  <c r="E4484" i="1"/>
  <c r="AL4483" i="1"/>
  <c r="AE4483" i="1"/>
  <c r="V4483" i="1"/>
  <c r="E4483" i="1"/>
  <c r="AK4482" i="1"/>
  <c r="AK4481" i="1" s="1"/>
  <c r="AK4480" i="1" s="1"/>
  <c r="AJ4482" i="1"/>
  <c r="AJ4481" i="1" s="1"/>
  <c r="AJ4480" i="1" s="1"/>
  <c r="AI4482" i="1"/>
  <c r="AI4481" i="1" s="1"/>
  <c r="AI4480" i="1" s="1"/>
  <c r="AH4482" i="1"/>
  <c r="AH4481" i="1" s="1"/>
  <c r="AH4480" i="1" s="1"/>
  <c r="AG4482" i="1"/>
  <c r="AG4481" i="1" s="1"/>
  <c r="AG4480" i="1" s="1"/>
  <c r="AF4482" i="1"/>
  <c r="AF4481" i="1" s="1"/>
  <c r="AF4480" i="1" s="1"/>
  <c r="AD4482" i="1"/>
  <c r="AE4482" i="1" s="1"/>
  <c r="AC4482" i="1"/>
  <c r="AC4481" i="1" s="1"/>
  <c r="AC4480" i="1" s="1"/>
  <c r="AB4482" i="1"/>
  <c r="AB4481" i="1" s="1"/>
  <c r="AB4480" i="1" s="1"/>
  <c r="AA4482" i="1"/>
  <c r="AA4481" i="1" s="1"/>
  <c r="AA4480" i="1" s="1"/>
  <c r="Z4482" i="1"/>
  <c r="Z4481" i="1" s="1"/>
  <c r="Z4480" i="1" s="1"/>
  <c r="Y4482" i="1"/>
  <c r="Y4481" i="1" s="1"/>
  <c r="Y4480" i="1" s="1"/>
  <c r="X4482" i="1"/>
  <c r="X4481" i="1" s="1"/>
  <c r="X4480" i="1" s="1"/>
  <c r="W4482" i="1"/>
  <c r="W4481" i="1" s="1"/>
  <c r="W4480" i="1" s="1"/>
  <c r="T4482" i="1"/>
  <c r="T4481" i="1" s="1"/>
  <c r="T4480" i="1" s="1"/>
  <c r="S4482" i="1"/>
  <c r="S4481" i="1" s="1"/>
  <c r="S4480" i="1" s="1"/>
  <c r="R4482" i="1"/>
  <c r="R4481" i="1" s="1"/>
  <c r="R4480" i="1" s="1"/>
  <c r="Q4482" i="1"/>
  <c r="Q4481" i="1" s="1"/>
  <c r="Q4480" i="1" s="1"/>
  <c r="P4482" i="1"/>
  <c r="O4482" i="1"/>
  <c r="O4481" i="1" s="1"/>
  <c r="O4480" i="1" s="1"/>
  <c r="N4482" i="1"/>
  <c r="N4481" i="1" s="1"/>
  <c r="N4480" i="1" s="1"/>
  <c r="M4482" i="1"/>
  <c r="M4481" i="1" s="1"/>
  <c r="M4480" i="1" s="1"/>
  <c r="L4482" i="1"/>
  <c r="L4481" i="1" s="1"/>
  <c r="L4480" i="1" s="1"/>
  <c r="K4482" i="1"/>
  <c r="K4481" i="1" s="1"/>
  <c r="K4480" i="1" s="1"/>
  <c r="J4482" i="1"/>
  <c r="J4481" i="1" s="1"/>
  <c r="J4480" i="1" s="1"/>
  <c r="I4482" i="1"/>
  <c r="E4482" i="1"/>
  <c r="P4481" i="1"/>
  <c r="P4480" i="1" s="1"/>
  <c r="E4481" i="1"/>
  <c r="E4480" i="1"/>
  <c r="AL4479" i="1"/>
  <c r="AE4479" i="1"/>
  <c r="P4479" i="1"/>
  <c r="V4479" i="1" s="1"/>
  <c r="E4479" i="1"/>
  <c r="AK4478" i="1"/>
  <c r="AK4477" i="1" s="1"/>
  <c r="AK4476" i="1" s="1"/>
  <c r="AJ4478" i="1"/>
  <c r="AJ4477" i="1" s="1"/>
  <c r="AJ4476" i="1" s="1"/>
  <c r="AI4478" i="1"/>
  <c r="AI4477" i="1" s="1"/>
  <c r="AI4476" i="1" s="1"/>
  <c r="AH4478" i="1"/>
  <c r="AH4477" i="1" s="1"/>
  <c r="AH4476" i="1" s="1"/>
  <c r="AG4478" i="1"/>
  <c r="AF4478" i="1"/>
  <c r="AF4477" i="1" s="1"/>
  <c r="AD4478" i="1"/>
  <c r="AC4478" i="1"/>
  <c r="AC4477" i="1" s="1"/>
  <c r="AC4476" i="1" s="1"/>
  <c r="AB4478" i="1"/>
  <c r="AB4477" i="1" s="1"/>
  <c r="AB4476" i="1" s="1"/>
  <c r="AA4478" i="1"/>
  <c r="AA4477" i="1" s="1"/>
  <c r="AA4476" i="1" s="1"/>
  <c r="Z4478" i="1"/>
  <c r="Z4477" i="1" s="1"/>
  <c r="Z4476" i="1" s="1"/>
  <c r="Y4478" i="1"/>
  <c r="Y4477" i="1" s="1"/>
  <c r="Y4476" i="1" s="1"/>
  <c r="X4478" i="1"/>
  <c r="X4477" i="1" s="1"/>
  <c r="X4476" i="1" s="1"/>
  <c r="W4478" i="1"/>
  <c r="W4477" i="1" s="1"/>
  <c r="W4476" i="1" s="1"/>
  <c r="T4478" i="1"/>
  <c r="T4477" i="1" s="1"/>
  <c r="T4476" i="1" s="1"/>
  <c r="S4478" i="1"/>
  <c r="S4477" i="1" s="1"/>
  <c r="S4476" i="1" s="1"/>
  <c r="R4478" i="1"/>
  <c r="R4477" i="1" s="1"/>
  <c r="R4476" i="1" s="1"/>
  <c r="Q4478" i="1"/>
  <c r="Q4477" i="1" s="1"/>
  <c r="Q4476" i="1" s="1"/>
  <c r="P4478" i="1"/>
  <c r="O4478" i="1"/>
  <c r="O4477" i="1" s="1"/>
  <c r="O4476" i="1" s="1"/>
  <c r="N4478" i="1"/>
  <c r="N4477" i="1" s="1"/>
  <c r="N4476" i="1" s="1"/>
  <c r="M4478" i="1"/>
  <c r="M4477" i="1" s="1"/>
  <c r="M4476" i="1" s="1"/>
  <c r="L4478" i="1"/>
  <c r="L4477" i="1" s="1"/>
  <c r="L4476" i="1" s="1"/>
  <c r="K4478" i="1"/>
  <c r="K4477" i="1" s="1"/>
  <c r="K4476" i="1" s="1"/>
  <c r="J4478" i="1"/>
  <c r="I4478" i="1"/>
  <c r="I4477" i="1" s="1"/>
  <c r="E4478" i="1"/>
  <c r="AG4477" i="1"/>
  <c r="AG4476" i="1" s="1"/>
  <c r="P4477" i="1"/>
  <c r="P4476" i="1" s="1"/>
  <c r="J4477" i="1"/>
  <c r="J4476" i="1" s="1"/>
  <c r="E4477" i="1"/>
  <c r="E4476" i="1"/>
  <c r="AL4475" i="1"/>
  <c r="AE4475" i="1"/>
  <c r="V4475" i="1"/>
  <c r="E4475" i="1"/>
  <c r="AK4474" i="1"/>
  <c r="AK4473" i="1" s="1"/>
  <c r="AJ4474" i="1"/>
  <c r="AJ4473" i="1" s="1"/>
  <c r="AI4474" i="1"/>
  <c r="AI4473" i="1" s="1"/>
  <c r="AH4474" i="1"/>
  <c r="AG4474" i="1"/>
  <c r="AG4473" i="1" s="1"/>
  <c r="AF4474" i="1"/>
  <c r="AF4473" i="1" s="1"/>
  <c r="AD4474" i="1"/>
  <c r="AD4473" i="1" s="1"/>
  <c r="AC4474" i="1"/>
  <c r="AB4474" i="1"/>
  <c r="AB4473" i="1" s="1"/>
  <c r="AA4474" i="1"/>
  <c r="AA4473" i="1" s="1"/>
  <c r="Z4474" i="1"/>
  <c r="Z4473" i="1" s="1"/>
  <c r="Y4474" i="1"/>
  <c r="X4474" i="1"/>
  <c r="X4473" i="1" s="1"/>
  <c r="W4474" i="1"/>
  <c r="W4473" i="1" s="1"/>
  <c r="T4474" i="1"/>
  <c r="S4474" i="1"/>
  <c r="S4473" i="1" s="1"/>
  <c r="R4474" i="1"/>
  <c r="R4473" i="1" s="1"/>
  <c r="Q4474" i="1"/>
  <c r="Q4473" i="1" s="1"/>
  <c r="P4474" i="1"/>
  <c r="O4474" i="1"/>
  <c r="O4473" i="1" s="1"/>
  <c r="E4474" i="1"/>
  <c r="AH4473" i="1"/>
  <c r="Y4473" i="1"/>
  <c r="P4473" i="1"/>
  <c r="E4473" i="1"/>
  <c r="AL4472" i="1"/>
  <c r="AE4472" i="1"/>
  <c r="V4472" i="1"/>
  <c r="AM4472" i="1" s="1"/>
  <c r="E4472" i="1"/>
  <c r="AK4471" i="1"/>
  <c r="AJ4471" i="1"/>
  <c r="AI4471" i="1"/>
  <c r="AH4471" i="1"/>
  <c r="AG4471" i="1"/>
  <c r="AF4471" i="1"/>
  <c r="AD4471" i="1"/>
  <c r="AC4471" i="1"/>
  <c r="AB4471" i="1"/>
  <c r="AA4471" i="1"/>
  <c r="Z4471" i="1"/>
  <c r="Y4471" i="1"/>
  <c r="X4471" i="1"/>
  <c r="W4471" i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E4471" i="1"/>
  <c r="AL4470" i="1"/>
  <c r="AE4470" i="1"/>
  <c r="R4470" i="1"/>
  <c r="Q4470" i="1"/>
  <c r="Q4469" i="1" s="1"/>
  <c r="Q4468" i="1" s="1"/>
  <c r="E4470" i="1"/>
  <c r="AK4469" i="1"/>
  <c r="AK4468" i="1" s="1"/>
  <c r="AJ4469" i="1"/>
  <c r="AI4469" i="1"/>
  <c r="AH4469" i="1"/>
  <c r="AG4469" i="1"/>
  <c r="AG4468" i="1" s="1"/>
  <c r="AF4469" i="1"/>
  <c r="AD4469" i="1"/>
  <c r="AE4469" i="1" s="1"/>
  <c r="AC4469" i="1"/>
  <c r="AC4468" i="1" s="1"/>
  <c r="AB4469" i="1"/>
  <c r="AB4468" i="1" s="1"/>
  <c r="AA4469" i="1"/>
  <c r="Z4469" i="1"/>
  <c r="Y4469" i="1"/>
  <c r="Y4468" i="1" s="1"/>
  <c r="X4469" i="1"/>
  <c r="W4469" i="1"/>
  <c r="T4469" i="1"/>
  <c r="T4468" i="1" s="1"/>
  <c r="S4469" i="1"/>
  <c r="P4469" i="1"/>
  <c r="O4469" i="1"/>
  <c r="N4469" i="1"/>
  <c r="M4469" i="1"/>
  <c r="L4469" i="1"/>
  <c r="K4469" i="1"/>
  <c r="J4469" i="1"/>
  <c r="I4469" i="1"/>
  <c r="E4469" i="1"/>
  <c r="AJ4468" i="1"/>
  <c r="X4468" i="1"/>
  <c r="X4467" i="1" s="1"/>
  <c r="S4468" i="1"/>
  <c r="E4468" i="1"/>
  <c r="E4467" i="1"/>
  <c r="E4466" i="1"/>
  <c r="E4465" i="1"/>
  <c r="AL4464" i="1"/>
  <c r="AE4464" i="1"/>
  <c r="V4464" i="1"/>
  <c r="E4464" i="1"/>
  <c r="AK4463" i="1"/>
  <c r="AK4462" i="1" s="1"/>
  <c r="AJ4463" i="1"/>
  <c r="AJ4462" i="1" s="1"/>
  <c r="AI4463" i="1"/>
  <c r="AI4462" i="1" s="1"/>
  <c r="AH4463" i="1"/>
  <c r="AH4462" i="1" s="1"/>
  <c r="AG4463" i="1"/>
  <c r="AG4462" i="1" s="1"/>
  <c r="AF4463" i="1"/>
  <c r="AD4463" i="1"/>
  <c r="AD4462" i="1" s="1"/>
  <c r="AC4463" i="1"/>
  <c r="AC4462" i="1" s="1"/>
  <c r="AB4463" i="1"/>
  <c r="AB4462" i="1" s="1"/>
  <c r="AA4463" i="1"/>
  <c r="AA4462" i="1" s="1"/>
  <c r="Z4463" i="1"/>
  <c r="Z4462" i="1" s="1"/>
  <c r="Y4463" i="1"/>
  <c r="Y4462" i="1" s="1"/>
  <c r="X4463" i="1"/>
  <c r="X4462" i="1" s="1"/>
  <c r="W4463" i="1"/>
  <c r="W4462" i="1" s="1"/>
  <c r="T4463" i="1"/>
  <c r="S4463" i="1"/>
  <c r="S4462" i="1" s="1"/>
  <c r="R4463" i="1"/>
  <c r="R4462" i="1" s="1"/>
  <c r="Q4463" i="1"/>
  <c r="Q4462" i="1" s="1"/>
  <c r="P4463" i="1"/>
  <c r="P4462" i="1" s="1"/>
  <c r="O4463" i="1"/>
  <c r="O4462" i="1" s="1"/>
  <c r="E4463" i="1"/>
  <c r="E4462" i="1"/>
  <c r="AL4461" i="1"/>
  <c r="AE4461" i="1"/>
  <c r="V4461" i="1"/>
  <c r="E4461" i="1"/>
  <c r="AK4460" i="1"/>
  <c r="AK4459" i="1" s="1"/>
  <c r="AJ4460" i="1"/>
  <c r="AJ4459" i="1" s="1"/>
  <c r="AI4460" i="1"/>
  <c r="AI4459" i="1" s="1"/>
  <c r="AH4460" i="1"/>
  <c r="AH4459" i="1" s="1"/>
  <c r="AG4460" i="1"/>
  <c r="AG4459" i="1" s="1"/>
  <c r="AF4460" i="1"/>
  <c r="AD4460" i="1"/>
  <c r="AC4460" i="1"/>
  <c r="AC4459" i="1" s="1"/>
  <c r="AB4460" i="1"/>
  <c r="AB4459" i="1" s="1"/>
  <c r="S4460" i="1"/>
  <c r="S4459" i="1" s="1"/>
  <c r="R4460" i="1"/>
  <c r="R4459" i="1" s="1"/>
  <c r="Q4460" i="1"/>
  <c r="P4460" i="1"/>
  <c r="P4459" i="1" s="1"/>
  <c r="O4460" i="1"/>
  <c r="E4460" i="1"/>
  <c r="O4459" i="1"/>
  <c r="E4459" i="1"/>
  <c r="AL4458" i="1"/>
  <c r="AE4458" i="1"/>
  <c r="V4458" i="1"/>
  <c r="AM4458" i="1" s="1"/>
  <c r="E4458" i="1"/>
  <c r="AK4457" i="1"/>
  <c r="AK4456" i="1" s="1"/>
  <c r="AJ4457" i="1"/>
  <c r="AJ4456" i="1" s="1"/>
  <c r="AI4457" i="1"/>
  <c r="AI4456" i="1" s="1"/>
  <c r="AH4457" i="1"/>
  <c r="AH4456" i="1" s="1"/>
  <c r="AG4457" i="1"/>
  <c r="AG4456" i="1" s="1"/>
  <c r="AF4457" i="1"/>
  <c r="AF4456" i="1" s="1"/>
  <c r="AD4457" i="1"/>
  <c r="AD4456" i="1" s="1"/>
  <c r="AC4457" i="1"/>
  <c r="AC4456" i="1" s="1"/>
  <c r="AB4457" i="1"/>
  <c r="AB4456" i="1" s="1"/>
  <c r="AA4457" i="1"/>
  <c r="AA4456" i="1" s="1"/>
  <c r="Z4457" i="1"/>
  <c r="Z4456" i="1" s="1"/>
  <c r="Y4457" i="1"/>
  <c r="Y4456" i="1" s="1"/>
  <c r="Y4455" i="1" s="1"/>
  <c r="Y4454" i="1" s="1"/>
  <c r="Y4453" i="1" s="1"/>
  <c r="X4457" i="1"/>
  <c r="X4456" i="1" s="1"/>
  <c r="W4457" i="1"/>
  <c r="W4456" i="1" s="1"/>
  <c r="T4457" i="1"/>
  <c r="T4456" i="1" s="1"/>
  <c r="S4457" i="1"/>
  <c r="R4457" i="1"/>
  <c r="R4456" i="1" s="1"/>
  <c r="Q4457" i="1"/>
  <c r="Q4456" i="1" s="1"/>
  <c r="P4457" i="1"/>
  <c r="P4456" i="1" s="1"/>
  <c r="O4457" i="1"/>
  <c r="N4457" i="1"/>
  <c r="N4456" i="1" s="1"/>
  <c r="N4455" i="1" s="1"/>
  <c r="N4454" i="1" s="1"/>
  <c r="N4453" i="1" s="1"/>
  <c r="M4457" i="1"/>
  <c r="M4456" i="1" s="1"/>
  <c r="M4455" i="1" s="1"/>
  <c r="M4454" i="1" s="1"/>
  <c r="M4453" i="1" s="1"/>
  <c r="L4457" i="1"/>
  <c r="L4456" i="1" s="1"/>
  <c r="L4455" i="1" s="1"/>
  <c r="L4454" i="1" s="1"/>
  <c r="L4453" i="1" s="1"/>
  <c r="K4457" i="1"/>
  <c r="K4456" i="1" s="1"/>
  <c r="K4455" i="1" s="1"/>
  <c r="K4454" i="1" s="1"/>
  <c r="K4453" i="1" s="1"/>
  <c r="J4457" i="1"/>
  <c r="J4456" i="1" s="1"/>
  <c r="J4455" i="1" s="1"/>
  <c r="J4454" i="1" s="1"/>
  <c r="J4453" i="1" s="1"/>
  <c r="I4457" i="1"/>
  <c r="I4456" i="1" s="1"/>
  <c r="E4457" i="1"/>
  <c r="S4456" i="1"/>
  <c r="O4456" i="1"/>
  <c r="E4456" i="1"/>
  <c r="E4455" i="1"/>
  <c r="E4454" i="1"/>
  <c r="E4453" i="1"/>
  <c r="AL4452" i="1"/>
  <c r="AE4452" i="1"/>
  <c r="V4452" i="1"/>
  <c r="E4452" i="1"/>
  <c r="AK4451" i="1"/>
  <c r="AJ4451" i="1"/>
  <c r="AI4451" i="1"/>
  <c r="AI4450" i="1" s="1"/>
  <c r="AH4451" i="1"/>
  <c r="AH4450" i="1" s="1"/>
  <c r="AG4451" i="1"/>
  <c r="AG4450" i="1" s="1"/>
  <c r="AF4451" i="1"/>
  <c r="AF4450" i="1" s="1"/>
  <c r="AD4451" i="1"/>
  <c r="AD4450" i="1" s="1"/>
  <c r="AC4451" i="1"/>
  <c r="AC4450" i="1" s="1"/>
  <c r="AB4451" i="1"/>
  <c r="AB4450" i="1" s="1"/>
  <c r="T4451" i="1"/>
  <c r="S4451" i="1"/>
  <c r="S4450" i="1" s="1"/>
  <c r="R4451" i="1"/>
  <c r="R4450" i="1" s="1"/>
  <c r="Q4451" i="1"/>
  <c r="Q4450" i="1" s="1"/>
  <c r="P4451" i="1"/>
  <c r="P4450" i="1" s="1"/>
  <c r="O4451" i="1"/>
  <c r="O4450" i="1" s="1"/>
  <c r="E4451" i="1"/>
  <c r="AK4450" i="1"/>
  <c r="AJ4450" i="1"/>
  <c r="T4450" i="1"/>
  <c r="T4444" i="1" s="1"/>
  <c r="T4443" i="1" s="1"/>
  <c r="T4442" i="1" s="1"/>
  <c r="E4450" i="1"/>
  <c r="AL4449" i="1"/>
  <c r="AE4449" i="1"/>
  <c r="V4449" i="1"/>
  <c r="E4449" i="1"/>
  <c r="AK4448" i="1"/>
  <c r="AJ4448" i="1"/>
  <c r="AI4448" i="1"/>
  <c r="AH4448" i="1"/>
  <c r="AG4448" i="1"/>
  <c r="AF4448" i="1"/>
  <c r="AD4448" i="1"/>
  <c r="AE4448" i="1" s="1"/>
  <c r="AC4448" i="1"/>
  <c r="AB4448" i="1"/>
  <c r="O4448" i="1"/>
  <c r="V4448" i="1" s="1"/>
  <c r="E4448" i="1"/>
  <c r="AL4447" i="1"/>
  <c r="AE4447" i="1"/>
  <c r="V4447" i="1"/>
  <c r="E4447" i="1"/>
  <c r="AK4446" i="1"/>
  <c r="AJ4446" i="1"/>
  <c r="AI4446" i="1"/>
  <c r="AH4446" i="1"/>
  <c r="AH4445" i="1" s="1"/>
  <c r="AG4446" i="1"/>
  <c r="AF4446" i="1"/>
  <c r="AD4446" i="1"/>
  <c r="AC4446" i="1"/>
  <c r="AC4445" i="1" s="1"/>
  <c r="AB4446" i="1"/>
  <c r="S4446" i="1"/>
  <c r="S4445" i="1" s="1"/>
  <c r="R4446" i="1"/>
  <c r="R4445" i="1" s="1"/>
  <c r="Q4446" i="1"/>
  <c r="P4446" i="1"/>
  <c r="O4446" i="1"/>
  <c r="E4446" i="1"/>
  <c r="AK4445" i="1"/>
  <c r="P4445" i="1"/>
  <c r="O4445" i="1"/>
  <c r="E4445" i="1"/>
  <c r="E4444" i="1"/>
  <c r="E4443" i="1"/>
  <c r="E4442" i="1"/>
  <c r="E4441" i="1"/>
  <c r="E4440" i="1"/>
  <c r="AL4439" i="1"/>
  <c r="AE4439" i="1"/>
  <c r="V4439" i="1"/>
  <c r="E4439" i="1"/>
  <c r="AK4438" i="1"/>
  <c r="AK4437" i="1" s="1"/>
  <c r="AK4436" i="1" s="1"/>
  <c r="AJ4438" i="1"/>
  <c r="AJ4437" i="1" s="1"/>
  <c r="AJ4436" i="1" s="1"/>
  <c r="AI4438" i="1"/>
  <c r="AH4438" i="1"/>
  <c r="AH4437" i="1" s="1"/>
  <c r="AH4436" i="1" s="1"/>
  <c r="AG4438" i="1"/>
  <c r="AG4437" i="1" s="1"/>
  <c r="AG4436" i="1" s="1"/>
  <c r="AF4438" i="1"/>
  <c r="AD4438" i="1"/>
  <c r="AD4437" i="1" s="1"/>
  <c r="AC4438" i="1"/>
  <c r="AE4438" i="1" s="1"/>
  <c r="AB4438" i="1"/>
  <c r="AB4437" i="1" s="1"/>
  <c r="AB4436" i="1" s="1"/>
  <c r="AA4438" i="1"/>
  <c r="AA4437" i="1" s="1"/>
  <c r="AA4436" i="1" s="1"/>
  <c r="Z4438" i="1"/>
  <c r="Y4438" i="1"/>
  <c r="Y4437" i="1" s="1"/>
  <c r="Y4436" i="1" s="1"/>
  <c r="X4438" i="1"/>
  <c r="X4437" i="1" s="1"/>
  <c r="X4436" i="1" s="1"/>
  <c r="W4438" i="1"/>
  <c r="W4437" i="1" s="1"/>
  <c r="W4436" i="1" s="1"/>
  <c r="T4438" i="1"/>
  <c r="S4438" i="1"/>
  <c r="S4437" i="1" s="1"/>
  <c r="S4436" i="1" s="1"/>
  <c r="R4438" i="1"/>
  <c r="R4437" i="1" s="1"/>
  <c r="R4436" i="1" s="1"/>
  <c r="Q4438" i="1"/>
  <c r="P4438" i="1"/>
  <c r="P4437" i="1" s="1"/>
  <c r="P4436" i="1" s="1"/>
  <c r="O4438" i="1"/>
  <c r="O4437" i="1" s="1"/>
  <c r="O4436" i="1" s="1"/>
  <c r="E4438" i="1"/>
  <c r="AI4437" i="1"/>
  <c r="Z4437" i="1"/>
  <c r="Z4436" i="1" s="1"/>
  <c r="T4437" i="1"/>
  <c r="T4436" i="1" s="1"/>
  <c r="Q4437" i="1"/>
  <c r="Q4436" i="1" s="1"/>
  <c r="E4437" i="1"/>
  <c r="AI4436" i="1"/>
  <c r="E4436" i="1"/>
  <c r="AL4435" i="1"/>
  <c r="AE4435" i="1"/>
  <c r="V4435" i="1"/>
  <c r="E4435" i="1"/>
  <c r="AK4434" i="1"/>
  <c r="AK4433" i="1" s="1"/>
  <c r="AJ4434" i="1"/>
  <c r="AJ4433" i="1" s="1"/>
  <c r="AI4434" i="1"/>
  <c r="AI4433" i="1" s="1"/>
  <c r="AH4434" i="1"/>
  <c r="AG4434" i="1"/>
  <c r="AG4433" i="1" s="1"/>
  <c r="AF4434" i="1"/>
  <c r="AD4434" i="1"/>
  <c r="AD4433" i="1" s="1"/>
  <c r="AC4434" i="1"/>
  <c r="AB4434" i="1"/>
  <c r="AA4434" i="1"/>
  <c r="AA4433" i="1" s="1"/>
  <c r="Z4434" i="1"/>
  <c r="Z4433" i="1" s="1"/>
  <c r="Y4434" i="1"/>
  <c r="Y4433" i="1" s="1"/>
  <c r="X4434" i="1"/>
  <c r="X4433" i="1" s="1"/>
  <c r="W4434" i="1"/>
  <c r="W4433" i="1" s="1"/>
  <c r="T4434" i="1"/>
  <c r="T4433" i="1" s="1"/>
  <c r="S4434" i="1"/>
  <c r="S4433" i="1" s="1"/>
  <c r="R4434" i="1"/>
  <c r="Q4434" i="1"/>
  <c r="P4434" i="1"/>
  <c r="P4433" i="1" s="1"/>
  <c r="O4434" i="1"/>
  <c r="O4433" i="1" s="1"/>
  <c r="N4434" i="1"/>
  <c r="N4433" i="1" s="1"/>
  <c r="M4434" i="1"/>
  <c r="M4433" i="1" s="1"/>
  <c r="L4434" i="1"/>
  <c r="L4433" i="1" s="1"/>
  <c r="K4434" i="1"/>
  <c r="K4433" i="1" s="1"/>
  <c r="J4434" i="1"/>
  <c r="I4434" i="1"/>
  <c r="E4434" i="1"/>
  <c r="AH4433" i="1"/>
  <c r="AB4433" i="1"/>
  <c r="R4433" i="1"/>
  <c r="Q4433" i="1"/>
  <c r="J4433" i="1"/>
  <c r="E4433" i="1"/>
  <c r="AL4432" i="1"/>
  <c r="AE4432" i="1"/>
  <c r="V4432" i="1"/>
  <c r="E4432" i="1"/>
  <c r="AK4431" i="1"/>
  <c r="AK4430" i="1" s="1"/>
  <c r="AK4429" i="1" s="1"/>
  <c r="AK4428" i="1" s="1"/>
  <c r="AJ4431" i="1"/>
  <c r="AJ4430" i="1" s="1"/>
  <c r="AI4431" i="1"/>
  <c r="AI4430" i="1" s="1"/>
  <c r="AH4431" i="1"/>
  <c r="AH4430" i="1" s="1"/>
  <c r="AG4431" i="1"/>
  <c r="AG4430" i="1" s="1"/>
  <c r="AG4429" i="1" s="1"/>
  <c r="AG4428" i="1" s="1"/>
  <c r="AF4431" i="1"/>
  <c r="AD4431" i="1"/>
  <c r="AD4430" i="1" s="1"/>
  <c r="AC4431" i="1"/>
  <c r="AC4430" i="1" s="1"/>
  <c r="AB4431" i="1"/>
  <c r="AB4430" i="1" s="1"/>
  <c r="AA4431" i="1"/>
  <c r="AA4430" i="1" s="1"/>
  <c r="Z4431" i="1"/>
  <c r="Z4430" i="1" s="1"/>
  <c r="Y4431" i="1"/>
  <c r="Y4430" i="1" s="1"/>
  <c r="X4431" i="1"/>
  <c r="X4430" i="1" s="1"/>
  <c r="W4431" i="1"/>
  <c r="W4430" i="1" s="1"/>
  <c r="T4431" i="1"/>
  <c r="T4430" i="1" s="1"/>
  <c r="S4431" i="1"/>
  <c r="S4430" i="1" s="1"/>
  <c r="R4431" i="1"/>
  <c r="R4430" i="1" s="1"/>
  <c r="R4429" i="1" s="1"/>
  <c r="R4428" i="1" s="1"/>
  <c r="Q4431" i="1"/>
  <c r="Q4430" i="1" s="1"/>
  <c r="P4431" i="1"/>
  <c r="P4430" i="1" s="1"/>
  <c r="O4431" i="1"/>
  <c r="O4430" i="1" s="1"/>
  <c r="N4431" i="1"/>
  <c r="N4430" i="1" s="1"/>
  <c r="M4431" i="1"/>
  <c r="M4430" i="1" s="1"/>
  <c r="L4431" i="1"/>
  <c r="L4430" i="1" s="1"/>
  <c r="K4431" i="1"/>
  <c r="K4430" i="1" s="1"/>
  <c r="J4431" i="1"/>
  <c r="J4430" i="1" s="1"/>
  <c r="I4431" i="1"/>
  <c r="I4430" i="1" s="1"/>
  <c r="E4431" i="1"/>
  <c r="E4430" i="1"/>
  <c r="Q4429" i="1"/>
  <c r="Q4428" i="1" s="1"/>
  <c r="E4429" i="1"/>
  <c r="E4428" i="1"/>
  <c r="AL4427" i="1"/>
  <c r="AE4427" i="1"/>
  <c r="V4427" i="1"/>
  <c r="E4427" i="1"/>
  <c r="AK4426" i="1"/>
  <c r="AK4425" i="1" s="1"/>
  <c r="AJ4426" i="1"/>
  <c r="AJ4425" i="1" s="1"/>
  <c r="AI4426" i="1"/>
  <c r="AI4425" i="1" s="1"/>
  <c r="AH4426" i="1"/>
  <c r="AH4425" i="1" s="1"/>
  <c r="AG4426" i="1"/>
  <c r="AG4425" i="1" s="1"/>
  <c r="AF4426" i="1"/>
  <c r="AF4425" i="1" s="1"/>
  <c r="AD4426" i="1"/>
  <c r="AD4425" i="1" s="1"/>
  <c r="AC4426" i="1"/>
  <c r="AB4426" i="1"/>
  <c r="AB4425" i="1" s="1"/>
  <c r="AA4426" i="1"/>
  <c r="AA4425" i="1" s="1"/>
  <c r="Z4426" i="1"/>
  <c r="Z4425" i="1" s="1"/>
  <c r="Y4426" i="1"/>
  <c r="Y4425" i="1" s="1"/>
  <c r="X4426" i="1"/>
  <c r="X4425" i="1" s="1"/>
  <c r="W4426" i="1"/>
  <c r="W4425" i="1" s="1"/>
  <c r="T4426" i="1"/>
  <c r="T4425" i="1" s="1"/>
  <c r="S4426" i="1"/>
  <c r="S4425" i="1" s="1"/>
  <c r="R4426" i="1"/>
  <c r="R4425" i="1" s="1"/>
  <c r="Q4426" i="1"/>
  <c r="Q4425" i="1" s="1"/>
  <c r="P4426" i="1"/>
  <c r="P4425" i="1" s="1"/>
  <c r="O4426" i="1"/>
  <c r="O4425" i="1" s="1"/>
  <c r="N4426" i="1"/>
  <c r="N4425" i="1" s="1"/>
  <c r="M4426" i="1"/>
  <c r="M4425" i="1" s="1"/>
  <c r="L4426" i="1"/>
  <c r="L4425" i="1" s="1"/>
  <c r="K4426" i="1"/>
  <c r="K4425" i="1" s="1"/>
  <c r="J4426" i="1"/>
  <c r="I4426" i="1"/>
  <c r="I4425" i="1" s="1"/>
  <c r="E4426" i="1"/>
  <c r="J4425" i="1"/>
  <c r="E4425" i="1"/>
  <c r="AL4424" i="1"/>
  <c r="AE4424" i="1"/>
  <c r="V4424" i="1"/>
  <c r="E4424" i="1"/>
  <c r="AK4423" i="1"/>
  <c r="AJ4423" i="1"/>
  <c r="AJ4422" i="1" s="1"/>
  <c r="AI4423" i="1"/>
  <c r="AI4422" i="1" s="1"/>
  <c r="AI4421" i="1" s="1"/>
  <c r="AH4423" i="1"/>
  <c r="AH4422" i="1" s="1"/>
  <c r="AH4421" i="1" s="1"/>
  <c r="AG4423" i="1"/>
  <c r="AF4423" i="1"/>
  <c r="AD4423" i="1"/>
  <c r="AD4422" i="1" s="1"/>
  <c r="AC4423" i="1"/>
  <c r="AC4422" i="1" s="1"/>
  <c r="AB4423" i="1"/>
  <c r="AB4422" i="1" s="1"/>
  <c r="AA4423" i="1"/>
  <c r="Z4423" i="1"/>
  <c r="Z4422" i="1" s="1"/>
  <c r="Y4423" i="1"/>
  <c r="Y4422" i="1" s="1"/>
  <c r="X4423" i="1"/>
  <c r="X4422" i="1" s="1"/>
  <c r="W4423" i="1"/>
  <c r="W4422" i="1" s="1"/>
  <c r="T4423" i="1"/>
  <c r="T4422" i="1" s="1"/>
  <c r="S4423" i="1"/>
  <c r="S4422" i="1" s="1"/>
  <c r="R4423" i="1"/>
  <c r="R4422" i="1" s="1"/>
  <c r="Q4423" i="1"/>
  <c r="Q4422" i="1" s="1"/>
  <c r="P4423" i="1"/>
  <c r="P4422" i="1" s="1"/>
  <c r="O4423" i="1"/>
  <c r="O4422" i="1" s="1"/>
  <c r="N4423" i="1"/>
  <c r="M4423" i="1"/>
  <c r="M4422" i="1" s="1"/>
  <c r="L4423" i="1"/>
  <c r="L4422" i="1" s="1"/>
  <c r="K4423" i="1"/>
  <c r="K4422" i="1" s="1"/>
  <c r="J4423" i="1"/>
  <c r="J4422" i="1" s="1"/>
  <c r="I4423" i="1"/>
  <c r="I4422" i="1" s="1"/>
  <c r="E4423" i="1"/>
  <c r="AK4422" i="1"/>
  <c r="AG4422" i="1"/>
  <c r="AA4422" i="1"/>
  <c r="N4422" i="1"/>
  <c r="N4421" i="1" s="1"/>
  <c r="E4422" i="1"/>
  <c r="E4421" i="1"/>
  <c r="AL4420" i="1"/>
  <c r="AE4420" i="1"/>
  <c r="V4420" i="1"/>
  <c r="E4420" i="1"/>
  <c r="AK4419" i="1"/>
  <c r="AK4418" i="1" s="1"/>
  <c r="AJ4419" i="1"/>
  <c r="AJ4418" i="1" s="1"/>
  <c r="AI4419" i="1"/>
  <c r="AI4418" i="1" s="1"/>
  <c r="AH4419" i="1"/>
  <c r="AH4418" i="1" s="1"/>
  <c r="AG4419" i="1"/>
  <c r="AG4418" i="1" s="1"/>
  <c r="AF4419" i="1"/>
  <c r="AF4418" i="1" s="1"/>
  <c r="AD4419" i="1"/>
  <c r="AC4419" i="1"/>
  <c r="AC4418" i="1" s="1"/>
  <c r="AB4419" i="1"/>
  <c r="AA4419" i="1"/>
  <c r="AA4418" i="1" s="1"/>
  <c r="Z4419" i="1"/>
  <c r="Z4418" i="1" s="1"/>
  <c r="Y4419" i="1"/>
  <c r="Y4418" i="1" s="1"/>
  <c r="X4419" i="1"/>
  <c r="X4418" i="1" s="1"/>
  <c r="W4419" i="1"/>
  <c r="W4418" i="1" s="1"/>
  <c r="T4419" i="1"/>
  <c r="T4418" i="1" s="1"/>
  <c r="S4419" i="1"/>
  <c r="S4418" i="1" s="1"/>
  <c r="R4419" i="1"/>
  <c r="R4418" i="1" s="1"/>
  <c r="Q4419" i="1"/>
  <c r="Q4418" i="1" s="1"/>
  <c r="P4419" i="1"/>
  <c r="P4418" i="1" s="1"/>
  <c r="O4419" i="1"/>
  <c r="O4418" i="1" s="1"/>
  <c r="N4419" i="1"/>
  <c r="N4418" i="1" s="1"/>
  <c r="M4419" i="1"/>
  <c r="M4418" i="1" s="1"/>
  <c r="L4419" i="1"/>
  <c r="L4418" i="1" s="1"/>
  <c r="K4419" i="1"/>
  <c r="K4418" i="1" s="1"/>
  <c r="J4419" i="1"/>
  <c r="I4419" i="1"/>
  <c r="I4418" i="1" s="1"/>
  <c r="E4419" i="1"/>
  <c r="AB4418" i="1"/>
  <c r="J4418" i="1"/>
  <c r="E4418" i="1"/>
  <c r="AL4417" i="1"/>
  <c r="AE4417" i="1"/>
  <c r="V4417" i="1"/>
  <c r="E4417" i="1"/>
  <c r="AK4416" i="1"/>
  <c r="AK4415" i="1" s="1"/>
  <c r="AJ4416" i="1"/>
  <c r="AJ4415" i="1" s="1"/>
  <c r="AI4416" i="1"/>
  <c r="AI4415" i="1" s="1"/>
  <c r="AH4416" i="1"/>
  <c r="AH4415" i="1" s="1"/>
  <c r="AG4416" i="1"/>
  <c r="AG4415" i="1" s="1"/>
  <c r="AF4416" i="1"/>
  <c r="AF4415" i="1" s="1"/>
  <c r="AD4416" i="1"/>
  <c r="AD4415" i="1" s="1"/>
  <c r="AC4416" i="1"/>
  <c r="AB4416" i="1"/>
  <c r="AA4416" i="1"/>
  <c r="AA4415" i="1" s="1"/>
  <c r="Z4416" i="1"/>
  <c r="Z4415" i="1" s="1"/>
  <c r="Y4416" i="1"/>
  <c r="Y4415" i="1" s="1"/>
  <c r="X4416" i="1"/>
  <c r="W4416" i="1"/>
  <c r="T4416" i="1"/>
  <c r="T4415" i="1" s="1"/>
  <c r="S4416" i="1"/>
  <c r="S4415" i="1" s="1"/>
  <c r="R4416" i="1"/>
  <c r="R4415" i="1" s="1"/>
  <c r="Q4416" i="1"/>
  <c r="Q4415" i="1" s="1"/>
  <c r="P4416" i="1"/>
  <c r="P4415" i="1" s="1"/>
  <c r="O4416" i="1"/>
  <c r="O4415" i="1" s="1"/>
  <c r="N4416" i="1"/>
  <c r="N4415" i="1" s="1"/>
  <c r="M4416" i="1"/>
  <c r="M4415" i="1" s="1"/>
  <c r="L4416" i="1"/>
  <c r="L4415" i="1" s="1"/>
  <c r="K4416" i="1"/>
  <c r="J4416" i="1"/>
  <c r="I4416" i="1"/>
  <c r="I4415" i="1" s="1"/>
  <c r="E4416" i="1"/>
  <c r="AB4415" i="1"/>
  <c r="X4415" i="1"/>
  <c r="W4415" i="1"/>
  <c r="K4415" i="1"/>
  <c r="J4415" i="1"/>
  <c r="E4415" i="1"/>
  <c r="AL4414" i="1"/>
  <c r="AE4414" i="1"/>
  <c r="V4414" i="1"/>
  <c r="E4414" i="1"/>
  <c r="AK4413" i="1"/>
  <c r="AK4412" i="1" s="1"/>
  <c r="AJ4413" i="1"/>
  <c r="AJ4412" i="1" s="1"/>
  <c r="AI4413" i="1"/>
  <c r="AI4412" i="1" s="1"/>
  <c r="AH4413" i="1"/>
  <c r="AH4412" i="1" s="1"/>
  <c r="AG4413" i="1"/>
  <c r="AG4412" i="1" s="1"/>
  <c r="AF4413" i="1"/>
  <c r="AD4413" i="1"/>
  <c r="AD4412" i="1" s="1"/>
  <c r="AC4413" i="1"/>
  <c r="AB4413" i="1"/>
  <c r="AB4412" i="1" s="1"/>
  <c r="AA4413" i="1"/>
  <c r="AA4412" i="1" s="1"/>
  <c r="Z4413" i="1"/>
  <c r="Z4412" i="1" s="1"/>
  <c r="Y4413" i="1"/>
  <c r="Y4412" i="1" s="1"/>
  <c r="X4413" i="1"/>
  <c r="X4412" i="1" s="1"/>
  <c r="W4413" i="1"/>
  <c r="W4412" i="1" s="1"/>
  <c r="T4413" i="1"/>
  <c r="T4412" i="1" s="1"/>
  <c r="S4413" i="1"/>
  <c r="S4412" i="1" s="1"/>
  <c r="R4413" i="1"/>
  <c r="R4412" i="1" s="1"/>
  <c r="Q4413" i="1"/>
  <c r="Q4412" i="1" s="1"/>
  <c r="P4413" i="1"/>
  <c r="P4412" i="1" s="1"/>
  <c r="O4413" i="1"/>
  <c r="O4412" i="1" s="1"/>
  <c r="N4413" i="1"/>
  <c r="N4412" i="1" s="1"/>
  <c r="M4413" i="1"/>
  <c r="M4412" i="1" s="1"/>
  <c r="L4413" i="1"/>
  <c r="L4412" i="1" s="1"/>
  <c r="K4413" i="1"/>
  <c r="K4412" i="1" s="1"/>
  <c r="J4413" i="1"/>
  <c r="J4412" i="1" s="1"/>
  <c r="I4413" i="1"/>
  <c r="I4412" i="1" s="1"/>
  <c r="E4413" i="1"/>
  <c r="AC4412" i="1"/>
  <c r="E4412" i="1"/>
  <c r="AL4411" i="1"/>
  <c r="AE4411" i="1"/>
  <c r="V4411" i="1"/>
  <c r="E4411" i="1"/>
  <c r="AK4410" i="1"/>
  <c r="AJ4410" i="1"/>
  <c r="AI4410" i="1"/>
  <c r="AI4409" i="1" s="1"/>
  <c r="AH4410" i="1"/>
  <c r="AH4409" i="1" s="1"/>
  <c r="AG4410" i="1"/>
  <c r="AG4409" i="1" s="1"/>
  <c r="AF4410" i="1"/>
  <c r="AF4409" i="1" s="1"/>
  <c r="AD4410" i="1"/>
  <c r="AC4410" i="1"/>
  <c r="AC4409" i="1" s="1"/>
  <c r="AB4410" i="1"/>
  <c r="AB4409" i="1" s="1"/>
  <c r="AA4410" i="1"/>
  <c r="AA4409" i="1" s="1"/>
  <c r="Z4410" i="1"/>
  <c r="Z4409" i="1" s="1"/>
  <c r="Y4410" i="1"/>
  <c r="Y4409" i="1" s="1"/>
  <c r="X4410" i="1"/>
  <c r="X4409" i="1" s="1"/>
  <c r="W4410" i="1"/>
  <c r="W4409" i="1" s="1"/>
  <c r="T4410" i="1"/>
  <c r="T4409" i="1" s="1"/>
  <c r="S4410" i="1"/>
  <c r="S4409" i="1" s="1"/>
  <c r="R4410" i="1"/>
  <c r="R4409" i="1" s="1"/>
  <c r="Q4410" i="1"/>
  <c r="Q4409" i="1" s="1"/>
  <c r="P4410" i="1"/>
  <c r="P4409" i="1" s="1"/>
  <c r="O4410" i="1"/>
  <c r="O4409" i="1" s="1"/>
  <c r="N4410" i="1"/>
  <c r="N4409" i="1" s="1"/>
  <c r="M4410" i="1"/>
  <c r="M4409" i="1" s="1"/>
  <c r="L4410" i="1"/>
  <c r="L4409" i="1" s="1"/>
  <c r="K4410" i="1"/>
  <c r="K4409" i="1" s="1"/>
  <c r="J4410" i="1"/>
  <c r="J4409" i="1" s="1"/>
  <c r="I4410" i="1"/>
  <c r="E4410" i="1"/>
  <c r="AK4409" i="1"/>
  <c r="AJ4409" i="1"/>
  <c r="E4409" i="1"/>
  <c r="AL4408" i="1"/>
  <c r="AE4408" i="1"/>
  <c r="V4408" i="1"/>
  <c r="E4408" i="1"/>
  <c r="AK4407" i="1"/>
  <c r="AK4406" i="1" s="1"/>
  <c r="AJ4407" i="1"/>
  <c r="AJ4406" i="1" s="1"/>
  <c r="AI4407" i="1"/>
  <c r="AI4406" i="1" s="1"/>
  <c r="AH4407" i="1"/>
  <c r="AH4406" i="1" s="1"/>
  <c r="AG4407" i="1"/>
  <c r="AG4406" i="1" s="1"/>
  <c r="AF4407" i="1"/>
  <c r="AF4406" i="1" s="1"/>
  <c r="AD4407" i="1"/>
  <c r="AC4407" i="1"/>
  <c r="AC4406" i="1" s="1"/>
  <c r="AB4407" i="1"/>
  <c r="AA4407" i="1"/>
  <c r="AA4406" i="1" s="1"/>
  <c r="Z4407" i="1"/>
  <c r="Z4406" i="1" s="1"/>
  <c r="Y4407" i="1"/>
  <c r="Y4406" i="1" s="1"/>
  <c r="X4407" i="1"/>
  <c r="W4407" i="1"/>
  <c r="W4406" i="1" s="1"/>
  <c r="T4407" i="1"/>
  <c r="T4406" i="1" s="1"/>
  <c r="S4407" i="1"/>
  <c r="S4406" i="1" s="1"/>
  <c r="R4407" i="1"/>
  <c r="R4406" i="1" s="1"/>
  <c r="Q4407" i="1"/>
  <c r="Q4406" i="1" s="1"/>
  <c r="P4407" i="1"/>
  <c r="P4406" i="1" s="1"/>
  <c r="O4407" i="1"/>
  <c r="O4406" i="1" s="1"/>
  <c r="N4407" i="1"/>
  <c r="N4406" i="1" s="1"/>
  <c r="M4407" i="1"/>
  <c r="M4406" i="1" s="1"/>
  <c r="L4407" i="1"/>
  <c r="L4406" i="1" s="1"/>
  <c r="K4407" i="1"/>
  <c r="K4406" i="1" s="1"/>
  <c r="J4407" i="1"/>
  <c r="J4406" i="1" s="1"/>
  <c r="I4407" i="1"/>
  <c r="I4406" i="1" s="1"/>
  <c r="E4407" i="1"/>
  <c r="AB4406" i="1"/>
  <c r="X4406" i="1"/>
  <c r="E4406" i="1"/>
  <c r="AL4405" i="1"/>
  <c r="AE4405" i="1"/>
  <c r="V4405" i="1"/>
  <c r="E4405" i="1"/>
  <c r="AK4404" i="1"/>
  <c r="AK4403" i="1" s="1"/>
  <c r="AJ4404" i="1"/>
  <c r="AJ4403" i="1" s="1"/>
  <c r="AI4404" i="1"/>
  <c r="AI4403" i="1" s="1"/>
  <c r="AH4404" i="1"/>
  <c r="AG4404" i="1"/>
  <c r="AG4403" i="1" s="1"/>
  <c r="AF4404" i="1"/>
  <c r="AD4404" i="1"/>
  <c r="AD4403" i="1" s="1"/>
  <c r="AC4404" i="1"/>
  <c r="AB4404" i="1"/>
  <c r="AA4404" i="1"/>
  <c r="AA4403" i="1" s="1"/>
  <c r="Z4404" i="1"/>
  <c r="Z4403" i="1" s="1"/>
  <c r="Y4404" i="1"/>
  <c r="Y4403" i="1" s="1"/>
  <c r="X4404" i="1"/>
  <c r="X4403" i="1" s="1"/>
  <c r="W4404" i="1"/>
  <c r="W4403" i="1" s="1"/>
  <c r="T4404" i="1"/>
  <c r="T4403" i="1" s="1"/>
  <c r="S4404" i="1"/>
  <c r="S4403" i="1" s="1"/>
  <c r="R4404" i="1"/>
  <c r="R4403" i="1" s="1"/>
  <c r="Q4404" i="1"/>
  <c r="Q4403" i="1" s="1"/>
  <c r="P4404" i="1"/>
  <c r="P4403" i="1" s="1"/>
  <c r="O4404" i="1"/>
  <c r="O4403" i="1" s="1"/>
  <c r="N4404" i="1"/>
  <c r="N4403" i="1" s="1"/>
  <c r="M4404" i="1"/>
  <c r="M4403" i="1" s="1"/>
  <c r="L4404" i="1"/>
  <c r="L4403" i="1" s="1"/>
  <c r="K4404" i="1"/>
  <c r="K4403" i="1" s="1"/>
  <c r="J4404" i="1"/>
  <c r="J4403" i="1" s="1"/>
  <c r="I4404" i="1"/>
  <c r="E4404" i="1"/>
  <c r="AH4403" i="1"/>
  <c r="AB4403" i="1"/>
  <c r="E4403" i="1"/>
  <c r="AL4402" i="1"/>
  <c r="AE4402" i="1"/>
  <c r="V4402" i="1"/>
  <c r="E4402" i="1"/>
  <c r="AK4401" i="1"/>
  <c r="AK4400" i="1" s="1"/>
  <c r="AJ4401" i="1"/>
  <c r="AJ4400" i="1" s="1"/>
  <c r="AI4401" i="1"/>
  <c r="AI4400" i="1" s="1"/>
  <c r="AH4401" i="1"/>
  <c r="AG4401" i="1"/>
  <c r="AG4400" i="1" s="1"/>
  <c r="AF4401" i="1"/>
  <c r="AD4401" i="1"/>
  <c r="AC4401" i="1"/>
  <c r="AB4401" i="1"/>
  <c r="AB4400" i="1" s="1"/>
  <c r="AA4401" i="1"/>
  <c r="AA4400" i="1" s="1"/>
  <c r="Z4401" i="1"/>
  <c r="Z4400" i="1" s="1"/>
  <c r="Y4401" i="1"/>
  <c r="Y4400" i="1" s="1"/>
  <c r="X4401" i="1"/>
  <c r="X4400" i="1" s="1"/>
  <c r="W4401" i="1"/>
  <c r="W4400" i="1" s="1"/>
  <c r="T4401" i="1"/>
  <c r="T4400" i="1" s="1"/>
  <c r="S4401" i="1"/>
  <c r="S4400" i="1" s="1"/>
  <c r="R4401" i="1"/>
  <c r="R4400" i="1" s="1"/>
  <c r="Q4401" i="1"/>
  <c r="Q4400" i="1" s="1"/>
  <c r="P4401" i="1"/>
  <c r="P4400" i="1" s="1"/>
  <c r="O4401" i="1"/>
  <c r="O4400" i="1" s="1"/>
  <c r="N4401" i="1"/>
  <c r="N4400" i="1" s="1"/>
  <c r="M4401" i="1"/>
  <c r="M4400" i="1" s="1"/>
  <c r="L4401" i="1"/>
  <c r="L4400" i="1" s="1"/>
  <c r="K4401" i="1"/>
  <c r="K4400" i="1" s="1"/>
  <c r="J4401" i="1"/>
  <c r="J4400" i="1" s="1"/>
  <c r="I4401" i="1"/>
  <c r="I4400" i="1" s="1"/>
  <c r="E4401" i="1"/>
  <c r="AH4400" i="1"/>
  <c r="AD4400" i="1"/>
  <c r="E4400" i="1"/>
  <c r="AL4399" i="1"/>
  <c r="AE4399" i="1"/>
  <c r="V4399" i="1"/>
  <c r="E4399" i="1"/>
  <c r="AK4398" i="1"/>
  <c r="AK4397" i="1" s="1"/>
  <c r="AJ4398" i="1"/>
  <c r="AJ4397" i="1" s="1"/>
  <c r="AI4398" i="1"/>
  <c r="AI4397" i="1" s="1"/>
  <c r="AH4398" i="1"/>
  <c r="AG4398" i="1"/>
  <c r="AG4397" i="1" s="1"/>
  <c r="AF4398" i="1"/>
  <c r="AF4397" i="1" s="1"/>
  <c r="AD4398" i="1"/>
  <c r="AD4397" i="1" s="1"/>
  <c r="AC4398" i="1"/>
  <c r="AC4397" i="1" s="1"/>
  <c r="AB4398" i="1"/>
  <c r="AB4397" i="1" s="1"/>
  <c r="AA4398" i="1"/>
  <c r="AA4397" i="1" s="1"/>
  <c r="Z4398" i="1"/>
  <c r="Z4397" i="1" s="1"/>
  <c r="Y4398" i="1"/>
  <c r="Y4397" i="1" s="1"/>
  <c r="X4398" i="1"/>
  <c r="X4397" i="1" s="1"/>
  <c r="W4398" i="1"/>
  <c r="W4397" i="1" s="1"/>
  <c r="T4398" i="1"/>
  <c r="T4397" i="1" s="1"/>
  <c r="S4398" i="1"/>
  <c r="R4398" i="1"/>
  <c r="R4397" i="1" s="1"/>
  <c r="Q4398" i="1"/>
  <c r="Q4397" i="1" s="1"/>
  <c r="P4398" i="1"/>
  <c r="P4397" i="1" s="1"/>
  <c r="O4398" i="1"/>
  <c r="O4397" i="1" s="1"/>
  <c r="N4398" i="1"/>
  <c r="N4397" i="1" s="1"/>
  <c r="M4398" i="1"/>
  <c r="M4397" i="1" s="1"/>
  <c r="L4398" i="1"/>
  <c r="L4397" i="1" s="1"/>
  <c r="K4398" i="1"/>
  <c r="K4397" i="1" s="1"/>
  <c r="J4398" i="1"/>
  <c r="J4397" i="1" s="1"/>
  <c r="I4398" i="1"/>
  <c r="I4397" i="1" s="1"/>
  <c r="E4398" i="1"/>
  <c r="S4397" i="1"/>
  <c r="E4397" i="1"/>
  <c r="AL4396" i="1"/>
  <c r="AE4396" i="1"/>
  <c r="V4396" i="1"/>
  <c r="E4396" i="1"/>
  <c r="AK4395" i="1"/>
  <c r="AK4394" i="1" s="1"/>
  <c r="AJ4395" i="1"/>
  <c r="AJ4394" i="1" s="1"/>
  <c r="AI4395" i="1"/>
  <c r="AI4394" i="1" s="1"/>
  <c r="AH4395" i="1"/>
  <c r="AH4394" i="1" s="1"/>
  <c r="AG4395" i="1"/>
  <c r="AF4395" i="1"/>
  <c r="AF4394" i="1" s="1"/>
  <c r="AD4395" i="1"/>
  <c r="AC4395" i="1"/>
  <c r="AC4394" i="1" s="1"/>
  <c r="AB4395" i="1"/>
  <c r="AB4394" i="1" s="1"/>
  <c r="AA4395" i="1"/>
  <c r="AA4394" i="1" s="1"/>
  <c r="Z4395" i="1"/>
  <c r="Z4394" i="1" s="1"/>
  <c r="Y4395" i="1"/>
  <c r="Y4394" i="1" s="1"/>
  <c r="X4395" i="1"/>
  <c r="X4394" i="1" s="1"/>
  <c r="W4395" i="1"/>
  <c r="W4394" i="1" s="1"/>
  <c r="T4395" i="1"/>
  <c r="T4394" i="1" s="1"/>
  <c r="S4395" i="1"/>
  <c r="S4394" i="1" s="1"/>
  <c r="R4395" i="1"/>
  <c r="R4394" i="1" s="1"/>
  <c r="Q4395" i="1"/>
  <c r="Q4394" i="1" s="1"/>
  <c r="P4395" i="1"/>
  <c r="P4394" i="1" s="1"/>
  <c r="O4395" i="1"/>
  <c r="O4394" i="1" s="1"/>
  <c r="N4395" i="1"/>
  <c r="N4394" i="1" s="1"/>
  <c r="M4395" i="1"/>
  <c r="M4394" i="1" s="1"/>
  <c r="L4395" i="1"/>
  <c r="L4394" i="1" s="1"/>
  <c r="K4395" i="1"/>
  <c r="K4394" i="1" s="1"/>
  <c r="J4395" i="1"/>
  <c r="J4394" i="1" s="1"/>
  <c r="I4395" i="1"/>
  <c r="I4394" i="1" s="1"/>
  <c r="E4395" i="1"/>
  <c r="AG4394" i="1"/>
  <c r="E4394" i="1"/>
  <c r="AL4393" i="1"/>
  <c r="AE4393" i="1"/>
  <c r="V4393" i="1"/>
  <c r="E4393" i="1"/>
  <c r="AK4392" i="1"/>
  <c r="AK4391" i="1" s="1"/>
  <c r="AJ4392" i="1"/>
  <c r="AJ4391" i="1" s="1"/>
  <c r="AI4392" i="1"/>
  <c r="AI4391" i="1" s="1"/>
  <c r="AH4392" i="1"/>
  <c r="AH4391" i="1" s="1"/>
  <c r="AG4392" i="1"/>
  <c r="AG4391" i="1" s="1"/>
  <c r="AF4392" i="1"/>
  <c r="AD4392" i="1"/>
  <c r="AD4391" i="1" s="1"/>
  <c r="AC4392" i="1"/>
  <c r="AB4392" i="1"/>
  <c r="AB4391" i="1" s="1"/>
  <c r="AA4392" i="1"/>
  <c r="AA4391" i="1" s="1"/>
  <c r="Z4392" i="1"/>
  <c r="Z4391" i="1" s="1"/>
  <c r="Y4392" i="1"/>
  <c r="Y4391" i="1" s="1"/>
  <c r="X4392" i="1"/>
  <c r="X4391" i="1" s="1"/>
  <c r="W4392" i="1"/>
  <c r="W4391" i="1" s="1"/>
  <c r="T4392" i="1"/>
  <c r="T4391" i="1" s="1"/>
  <c r="S4392" i="1"/>
  <c r="S4391" i="1" s="1"/>
  <c r="R4392" i="1"/>
  <c r="R4391" i="1" s="1"/>
  <c r="Q4392" i="1"/>
  <c r="P4392" i="1"/>
  <c r="P4391" i="1" s="1"/>
  <c r="O4392" i="1"/>
  <c r="O4391" i="1" s="1"/>
  <c r="N4392" i="1"/>
  <c r="M4392" i="1"/>
  <c r="M4391" i="1" s="1"/>
  <c r="L4392" i="1"/>
  <c r="L4391" i="1" s="1"/>
  <c r="K4392" i="1"/>
  <c r="K4391" i="1" s="1"/>
  <c r="J4392" i="1"/>
  <c r="I4392" i="1"/>
  <c r="E4392" i="1"/>
  <c r="AF4391" i="1"/>
  <c r="Q4391" i="1"/>
  <c r="N4391" i="1"/>
  <c r="J4391" i="1"/>
  <c r="I4391" i="1"/>
  <c r="E4391" i="1"/>
  <c r="AL4390" i="1"/>
  <c r="AE4390" i="1"/>
  <c r="V4390" i="1"/>
  <c r="E4390" i="1"/>
  <c r="AK4389" i="1"/>
  <c r="AK4388" i="1" s="1"/>
  <c r="AJ4389" i="1"/>
  <c r="AJ4388" i="1" s="1"/>
  <c r="AI4389" i="1"/>
  <c r="AI4388" i="1" s="1"/>
  <c r="AH4389" i="1"/>
  <c r="AH4388" i="1" s="1"/>
  <c r="AG4389" i="1"/>
  <c r="AG4388" i="1" s="1"/>
  <c r="AF4389" i="1"/>
  <c r="AD4389" i="1"/>
  <c r="AD4388" i="1" s="1"/>
  <c r="AC4389" i="1"/>
  <c r="AB4389" i="1"/>
  <c r="AB4388" i="1" s="1"/>
  <c r="AA4389" i="1"/>
  <c r="AA4388" i="1" s="1"/>
  <c r="Z4389" i="1"/>
  <c r="Z4388" i="1" s="1"/>
  <c r="Y4389" i="1"/>
  <c r="Y4388" i="1" s="1"/>
  <c r="X4389" i="1"/>
  <c r="X4388" i="1" s="1"/>
  <c r="W4389" i="1"/>
  <c r="T4389" i="1"/>
  <c r="T4388" i="1" s="1"/>
  <c r="S4389" i="1"/>
  <c r="S4388" i="1" s="1"/>
  <c r="R4389" i="1"/>
  <c r="R4388" i="1" s="1"/>
  <c r="Q4389" i="1"/>
  <c r="Q4388" i="1" s="1"/>
  <c r="P4389" i="1"/>
  <c r="P4388" i="1" s="1"/>
  <c r="O4389" i="1"/>
  <c r="O4388" i="1" s="1"/>
  <c r="N4389" i="1"/>
  <c r="N4388" i="1" s="1"/>
  <c r="M4389" i="1"/>
  <c r="M4388" i="1" s="1"/>
  <c r="L4389" i="1"/>
  <c r="L4388" i="1" s="1"/>
  <c r="K4389" i="1"/>
  <c r="K4388" i="1" s="1"/>
  <c r="J4389" i="1"/>
  <c r="J4388" i="1" s="1"/>
  <c r="I4389" i="1"/>
  <c r="E4389" i="1"/>
  <c r="AC4388" i="1"/>
  <c r="W4388" i="1"/>
  <c r="I4388" i="1"/>
  <c r="E4388" i="1"/>
  <c r="AL4387" i="1"/>
  <c r="AE4387" i="1"/>
  <c r="V4387" i="1"/>
  <c r="R4387" i="1"/>
  <c r="E4387" i="1"/>
  <c r="AK4386" i="1"/>
  <c r="AK4385" i="1" s="1"/>
  <c r="AJ4386" i="1"/>
  <c r="AJ4385" i="1" s="1"/>
  <c r="AI4386" i="1"/>
  <c r="AI4385" i="1" s="1"/>
  <c r="AH4386" i="1"/>
  <c r="AH4385" i="1" s="1"/>
  <c r="AG4386" i="1"/>
  <c r="AG4385" i="1" s="1"/>
  <c r="AF4386" i="1"/>
  <c r="AD4386" i="1"/>
  <c r="AD4385" i="1" s="1"/>
  <c r="AC4386" i="1"/>
  <c r="AB4386" i="1"/>
  <c r="AB4385" i="1" s="1"/>
  <c r="AA4386" i="1"/>
  <c r="AA4385" i="1" s="1"/>
  <c r="Z4386" i="1"/>
  <c r="Z4385" i="1" s="1"/>
  <c r="Y4386" i="1"/>
  <c r="Y4385" i="1" s="1"/>
  <c r="X4386" i="1"/>
  <c r="X4385" i="1" s="1"/>
  <c r="W4386" i="1"/>
  <c r="W4385" i="1" s="1"/>
  <c r="T4386" i="1"/>
  <c r="S4386" i="1"/>
  <c r="R4386" i="1"/>
  <c r="R4385" i="1" s="1"/>
  <c r="Q4386" i="1"/>
  <c r="Q4385" i="1" s="1"/>
  <c r="P4386" i="1"/>
  <c r="P4385" i="1" s="1"/>
  <c r="O4386" i="1"/>
  <c r="O4385" i="1" s="1"/>
  <c r="E4386" i="1"/>
  <c r="AC4385" i="1"/>
  <c r="T4385" i="1"/>
  <c r="E4385" i="1"/>
  <c r="AL4384" i="1"/>
  <c r="AE4384" i="1"/>
  <c r="V4384" i="1"/>
  <c r="E4384" i="1"/>
  <c r="AK4383" i="1"/>
  <c r="AJ4383" i="1"/>
  <c r="AJ4382" i="1" s="1"/>
  <c r="AI4383" i="1"/>
  <c r="AI4382" i="1" s="1"/>
  <c r="AH4383" i="1"/>
  <c r="AG4383" i="1"/>
  <c r="AG4382" i="1" s="1"/>
  <c r="AF4383" i="1"/>
  <c r="AF4382" i="1" s="1"/>
  <c r="AD4383" i="1"/>
  <c r="AD4382" i="1" s="1"/>
  <c r="AC4383" i="1"/>
  <c r="AC4382" i="1" s="1"/>
  <c r="AB4383" i="1"/>
  <c r="AA4383" i="1"/>
  <c r="AA4382" i="1" s="1"/>
  <c r="Z4383" i="1"/>
  <c r="Y4383" i="1"/>
  <c r="Y4382" i="1" s="1"/>
  <c r="X4383" i="1"/>
  <c r="W4383" i="1"/>
  <c r="W4382" i="1" s="1"/>
  <c r="T4383" i="1"/>
  <c r="T4382" i="1" s="1"/>
  <c r="S4383" i="1"/>
  <c r="S4382" i="1" s="1"/>
  <c r="R4383" i="1"/>
  <c r="R4382" i="1" s="1"/>
  <c r="Q4383" i="1"/>
  <c r="Q4382" i="1" s="1"/>
  <c r="P4383" i="1"/>
  <c r="P4382" i="1" s="1"/>
  <c r="O4383" i="1"/>
  <c r="O4382" i="1" s="1"/>
  <c r="N4383" i="1"/>
  <c r="N4382" i="1" s="1"/>
  <c r="M4383" i="1"/>
  <c r="M4382" i="1" s="1"/>
  <c r="L4383" i="1"/>
  <c r="L4382" i="1" s="1"/>
  <c r="K4383" i="1"/>
  <c r="K4382" i="1" s="1"/>
  <c r="J4383" i="1"/>
  <c r="J4382" i="1" s="1"/>
  <c r="I4383" i="1"/>
  <c r="I4382" i="1" s="1"/>
  <c r="E4383" i="1"/>
  <c r="AK4382" i="1"/>
  <c r="AB4382" i="1"/>
  <c r="Z4382" i="1"/>
  <c r="X4382" i="1"/>
  <c r="E4382" i="1"/>
  <c r="AL4381" i="1"/>
  <c r="AE4381" i="1"/>
  <c r="V4381" i="1"/>
  <c r="E4381" i="1"/>
  <c r="AK4380" i="1"/>
  <c r="AK4379" i="1" s="1"/>
  <c r="AJ4380" i="1"/>
  <c r="AJ4379" i="1" s="1"/>
  <c r="AI4380" i="1"/>
  <c r="AI4379" i="1" s="1"/>
  <c r="AH4380" i="1"/>
  <c r="AH4379" i="1" s="1"/>
  <c r="AG4380" i="1"/>
  <c r="AG4379" i="1" s="1"/>
  <c r="AF4380" i="1"/>
  <c r="AF4379" i="1" s="1"/>
  <c r="AD4380" i="1"/>
  <c r="AC4380" i="1"/>
  <c r="AC4379" i="1" s="1"/>
  <c r="AB4380" i="1"/>
  <c r="AB4379" i="1" s="1"/>
  <c r="AA4380" i="1"/>
  <c r="AA4379" i="1" s="1"/>
  <c r="Z4380" i="1"/>
  <c r="Z4379" i="1" s="1"/>
  <c r="Y4380" i="1"/>
  <c r="Y4379" i="1" s="1"/>
  <c r="X4380" i="1"/>
  <c r="X4379" i="1" s="1"/>
  <c r="W4380" i="1"/>
  <c r="W4379" i="1" s="1"/>
  <c r="T4380" i="1"/>
  <c r="T4379" i="1" s="1"/>
  <c r="S4380" i="1"/>
  <c r="S4379" i="1" s="1"/>
  <c r="R4380" i="1"/>
  <c r="R4379" i="1" s="1"/>
  <c r="Q4380" i="1"/>
  <c r="Q4379" i="1" s="1"/>
  <c r="P4380" i="1"/>
  <c r="P4379" i="1" s="1"/>
  <c r="O4380" i="1"/>
  <c r="O4379" i="1" s="1"/>
  <c r="N4380" i="1"/>
  <c r="N4379" i="1" s="1"/>
  <c r="M4380" i="1"/>
  <c r="M4379" i="1" s="1"/>
  <c r="L4380" i="1"/>
  <c r="L4379" i="1" s="1"/>
  <c r="K4380" i="1"/>
  <c r="K4379" i="1" s="1"/>
  <c r="J4380" i="1"/>
  <c r="J4379" i="1" s="1"/>
  <c r="I4380" i="1"/>
  <c r="I4379" i="1" s="1"/>
  <c r="E4380" i="1"/>
  <c r="E4379" i="1"/>
  <c r="AL4378" i="1"/>
  <c r="AE4378" i="1"/>
  <c r="V4378" i="1"/>
  <c r="E4378" i="1"/>
  <c r="AK4377" i="1"/>
  <c r="AK4376" i="1" s="1"/>
  <c r="AJ4377" i="1"/>
  <c r="AJ4376" i="1" s="1"/>
  <c r="AI4377" i="1"/>
  <c r="AI4376" i="1" s="1"/>
  <c r="AH4377" i="1"/>
  <c r="AH4376" i="1" s="1"/>
  <c r="AG4377" i="1"/>
  <c r="AG4376" i="1" s="1"/>
  <c r="AF4377" i="1"/>
  <c r="AF4376" i="1" s="1"/>
  <c r="AD4377" i="1"/>
  <c r="AD4376" i="1" s="1"/>
  <c r="AC4377" i="1"/>
  <c r="AB4377" i="1"/>
  <c r="AB4376" i="1" s="1"/>
  <c r="AA4377" i="1"/>
  <c r="AA4376" i="1" s="1"/>
  <c r="Z4377" i="1"/>
  <c r="Z4376" i="1" s="1"/>
  <c r="Y4377" i="1"/>
  <c r="Y4376" i="1" s="1"/>
  <c r="X4377" i="1"/>
  <c r="X4376" i="1" s="1"/>
  <c r="W4377" i="1"/>
  <c r="W4376" i="1" s="1"/>
  <c r="T4377" i="1"/>
  <c r="T4376" i="1" s="1"/>
  <c r="S4377" i="1"/>
  <c r="S4376" i="1" s="1"/>
  <c r="R4377" i="1"/>
  <c r="R4376" i="1" s="1"/>
  <c r="Q4377" i="1"/>
  <c r="Q4376" i="1" s="1"/>
  <c r="P4377" i="1"/>
  <c r="P4376" i="1" s="1"/>
  <c r="O4377" i="1"/>
  <c r="O4376" i="1" s="1"/>
  <c r="N4377" i="1"/>
  <c r="N4376" i="1" s="1"/>
  <c r="M4377" i="1"/>
  <c r="L4377" i="1"/>
  <c r="L4376" i="1" s="1"/>
  <c r="K4377" i="1"/>
  <c r="K4376" i="1" s="1"/>
  <c r="J4377" i="1"/>
  <c r="J4376" i="1" s="1"/>
  <c r="I4377" i="1"/>
  <c r="E4377" i="1"/>
  <c r="M4376" i="1"/>
  <c r="I4376" i="1"/>
  <c r="E4376" i="1"/>
  <c r="AL4375" i="1"/>
  <c r="AE4375" i="1"/>
  <c r="V4375" i="1"/>
  <c r="E4375" i="1"/>
  <c r="AK4374" i="1"/>
  <c r="AJ4374" i="1"/>
  <c r="AI4374" i="1"/>
  <c r="AI4371" i="1" s="1"/>
  <c r="AH4374" i="1"/>
  <c r="AG4374" i="1"/>
  <c r="AF4374" i="1"/>
  <c r="AD4374" i="1"/>
  <c r="AD4371" i="1" s="1"/>
  <c r="AC4374" i="1"/>
  <c r="AB4374" i="1"/>
  <c r="AA4374" i="1"/>
  <c r="AA4371" i="1" s="1"/>
  <c r="Z4374" i="1"/>
  <c r="Z4371" i="1" s="1"/>
  <c r="Y4374" i="1"/>
  <c r="X4374" i="1"/>
  <c r="X4371" i="1" s="1"/>
  <c r="W4374" i="1"/>
  <c r="W4371" i="1" s="1"/>
  <c r="T4374" i="1"/>
  <c r="T4371" i="1" s="1"/>
  <c r="S4374" i="1"/>
  <c r="R4374" i="1"/>
  <c r="R4371" i="1" s="1"/>
  <c r="Q4374" i="1"/>
  <c r="P4374" i="1"/>
  <c r="O4374" i="1"/>
  <c r="E4374" i="1"/>
  <c r="AL4373" i="1"/>
  <c r="AE4373" i="1"/>
  <c r="V4373" i="1"/>
  <c r="E4373" i="1"/>
  <c r="AK4372" i="1"/>
  <c r="AJ4372" i="1"/>
  <c r="AI4372" i="1"/>
  <c r="AH4372" i="1"/>
  <c r="AG4372" i="1"/>
  <c r="AF4372" i="1"/>
  <c r="AD4372" i="1"/>
  <c r="AC4372" i="1"/>
  <c r="AB4372" i="1"/>
  <c r="S4372" i="1"/>
  <c r="R4372" i="1"/>
  <c r="Q4372" i="1"/>
  <c r="P4372" i="1"/>
  <c r="O4372" i="1"/>
  <c r="E4372" i="1"/>
  <c r="AC4371" i="1"/>
  <c r="Y4371" i="1"/>
  <c r="E4371" i="1"/>
  <c r="AL4370" i="1"/>
  <c r="AE4370" i="1"/>
  <c r="V4370" i="1"/>
  <c r="AM4370" i="1" s="1"/>
  <c r="E4370" i="1"/>
  <c r="AK4369" i="1"/>
  <c r="AJ4369" i="1"/>
  <c r="AI4369" i="1"/>
  <c r="AH4369" i="1"/>
  <c r="AG4369" i="1"/>
  <c r="AF4369" i="1"/>
  <c r="AF4366" i="1" s="1"/>
  <c r="AD4369" i="1"/>
  <c r="AC4369" i="1"/>
  <c r="AB4369" i="1"/>
  <c r="AA4369" i="1"/>
  <c r="AA4366" i="1" s="1"/>
  <c r="Z4369" i="1"/>
  <c r="Z4366" i="1" s="1"/>
  <c r="Y4369" i="1"/>
  <c r="X4369" i="1"/>
  <c r="W4369" i="1"/>
  <c r="W4366" i="1" s="1"/>
  <c r="T4369" i="1"/>
  <c r="T4366" i="1" s="1"/>
  <c r="S4369" i="1"/>
  <c r="S4366" i="1" s="1"/>
  <c r="R4369" i="1"/>
  <c r="Q4369" i="1"/>
  <c r="P4369" i="1"/>
  <c r="O4369" i="1"/>
  <c r="N4369" i="1"/>
  <c r="N4366" i="1" s="1"/>
  <c r="M4369" i="1"/>
  <c r="M4366" i="1" s="1"/>
  <c r="L4369" i="1"/>
  <c r="L4366" i="1" s="1"/>
  <c r="K4369" i="1"/>
  <c r="K4366" i="1" s="1"/>
  <c r="J4369" i="1"/>
  <c r="J4366" i="1" s="1"/>
  <c r="I4369" i="1"/>
  <c r="E4369" i="1"/>
  <c r="AL4368" i="1"/>
  <c r="AE4368" i="1"/>
  <c r="V4368" i="1"/>
  <c r="AM4368" i="1" s="1"/>
  <c r="E4368" i="1"/>
  <c r="AK4367" i="1"/>
  <c r="AJ4367" i="1"/>
  <c r="AI4367" i="1"/>
  <c r="AH4367" i="1"/>
  <c r="AG4367" i="1"/>
  <c r="AG4366" i="1" s="1"/>
  <c r="AF4367" i="1"/>
  <c r="AD4367" i="1"/>
  <c r="AE4367" i="1" s="1"/>
  <c r="AC4367" i="1"/>
  <c r="AB4367" i="1"/>
  <c r="R4367" i="1"/>
  <c r="Q4367" i="1"/>
  <c r="P4367" i="1"/>
  <c r="O4367" i="1"/>
  <c r="O4366" i="1" s="1"/>
  <c r="E4367" i="1"/>
  <c r="AK4366" i="1"/>
  <c r="Y4366" i="1"/>
  <c r="X4366" i="1"/>
  <c r="E4366" i="1"/>
  <c r="AL4365" i="1"/>
  <c r="AE4365" i="1"/>
  <c r="R4365" i="1"/>
  <c r="R4364" i="1" s="1"/>
  <c r="E4365" i="1"/>
  <c r="AK4364" i="1"/>
  <c r="AJ4364" i="1"/>
  <c r="AI4364" i="1"/>
  <c r="AH4364" i="1"/>
  <c r="AG4364" i="1"/>
  <c r="AF4364" i="1"/>
  <c r="AD4364" i="1"/>
  <c r="AC4364" i="1"/>
  <c r="AB4364" i="1"/>
  <c r="U4364" i="1"/>
  <c r="T4364" i="1"/>
  <c r="S4364" i="1"/>
  <c r="Q4364" i="1"/>
  <c r="P4364" i="1"/>
  <c r="O4364" i="1"/>
  <c r="E4364" i="1"/>
  <c r="AL4363" i="1"/>
  <c r="AE4363" i="1"/>
  <c r="V4363" i="1"/>
  <c r="E4363" i="1"/>
  <c r="AK4362" i="1"/>
  <c r="AJ4362" i="1"/>
  <c r="AI4362" i="1"/>
  <c r="AI4361" i="1" s="1"/>
  <c r="AH4362" i="1"/>
  <c r="AG4362" i="1"/>
  <c r="AF4362" i="1"/>
  <c r="AD4362" i="1"/>
  <c r="AC4362" i="1"/>
  <c r="AB4362" i="1"/>
  <c r="AA4362" i="1"/>
  <c r="AA4361" i="1" s="1"/>
  <c r="Z4362" i="1"/>
  <c r="Z4361" i="1" s="1"/>
  <c r="Y4362" i="1"/>
  <c r="Y4361" i="1" s="1"/>
  <c r="X4362" i="1"/>
  <c r="X4361" i="1" s="1"/>
  <c r="W4362" i="1"/>
  <c r="W4361" i="1" s="1"/>
  <c r="T4362" i="1"/>
  <c r="S4362" i="1"/>
  <c r="S4361" i="1" s="1"/>
  <c r="R4362" i="1"/>
  <c r="Q4362" i="1"/>
  <c r="P4362" i="1"/>
  <c r="O4362" i="1"/>
  <c r="N4362" i="1"/>
  <c r="M4362" i="1"/>
  <c r="M4361" i="1" s="1"/>
  <c r="L4362" i="1"/>
  <c r="L4361" i="1" s="1"/>
  <c r="K4362" i="1"/>
  <c r="K4361" i="1" s="1"/>
  <c r="J4362" i="1"/>
  <c r="I4362" i="1"/>
  <c r="E4362" i="1"/>
  <c r="N4361" i="1"/>
  <c r="J4361" i="1"/>
  <c r="I4361" i="1"/>
  <c r="E4361" i="1"/>
  <c r="E4360" i="1"/>
  <c r="E4359" i="1"/>
  <c r="E4358" i="1"/>
  <c r="AL4357" i="1"/>
  <c r="AE4357" i="1"/>
  <c r="V4357" i="1"/>
  <c r="K4357" i="1"/>
  <c r="K4356" i="1" s="1"/>
  <c r="K4355" i="1" s="1"/>
  <c r="K4354" i="1" s="1"/>
  <c r="K4353" i="1" s="1"/>
  <c r="K4352" i="1" s="1"/>
  <c r="J4357" i="1"/>
  <c r="J4356" i="1" s="1"/>
  <c r="J4355" i="1" s="1"/>
  <c r="J4354" i="1" s="1"/>
  <c r="J4353" i="1" s="1"/>
  <c r="J4352" i="1" s="1"/>
  <c r="I4357" i="1"/>
  <c r="E4357" i="1"/>
  <c r="AK4356" i="1"/>
  <c r="AK4355" i="1" s="1"/>
  <c r="AK4354" i="1" s="1"/>
  <c r="AK4353" i="1" s="1"/>
  <c r="AK4352" i="1" s="1"/>
  <c r="AJ4356" i="1"/>
  <c r="AJ4355" i="1" s="1"/>
  <c r="AJ4354" i="1" s="1"/>
  <c r="AJ4353" i="1" s="1"/>
  <c r="AJ4352" i="1" s="1"/>
  <c r="AI4356" i="1"/>
  <c r="AI4355" i="1" s="1"/>
  <c r="AI4354" i="1" s="1"/>
  <c r="AI4353" i="1" s="1"/>
  <c r="AI4352" i="1" s="1"/>
  <c r="AH4356" i="1"/>
  <c r="AH4355" i="1" s="1"/>
  <c r="AH4354" i="1" s="1"/>
  <c r="AH4353" i="1" s="1"/>
  <c r="AH4352" i="1" s="1"/>
  <c r="AG4356" i="1"/>
  <c r="AG4355" i="1" s="1"/>
  <c r="AG4354" i="1" s="1"/>
  <c r="AG4353" i="1" s="1"/>
  <c r="AG4352" i="1" s="1"/>
  <c r="AF4356" i="1"/>
  <c r="AD4356" i="1"/>
  <c r="AD4355" i="1" s="1"/>
  <c r="AC4356" i="1"/>
  <c r="AC4355" i="1" s="1"/>
  <c r="AC4354" i="1" s="1"/>
  <c r="AC4353" i="1" s="1"/>
  <c r="AC4352" i="1" s="1"/>
  <c r="AB4356" i="1"/>
  <c r="AB4355" i="1" s="1"/>
  <c r="AB4354" i="1" s="1"/>
  <c r="AB4353" i="1" s="1"/>
  <c r="AB4352" i="1" s="1"/>
  <c r="AA4356" i="1"/>
  <c r="AA4355" i="1" s="1"/>
  <c r="AA4354" i="1" s="1"/>
  <c r="AA4353" i="1" s="1"/>
  <c r="AA4352" i="1" s="1"/>
  <c r="Z4356" i="1"/>
  <c r="Z4355" i="1" s="1"/>
  <c r="Z4354" i="1" s="1"/>
  <c r="Z4353" i="1" s="1"/>
  <c r="Z4352" i="1" s="1"/>
  <c r="Y4356" i="1"/>
  <c r="X4356" i="1"/>
  <c r="X4355" i="1" s="1"/>
  <c r="X4354" i="1" s="1"/>
  <c r="X4353" i="1" s="1"/>
  <c r="X4352" i="1" s="1"/>
  <c r="W4356" i="1"/>
  <c r="W4355" i="1" s="1"/>
  <c r="W4354" i="1" s="1"/>
  <c r="W4353" i="1" s="1"/>
  <c r="W4352" i="1" s="1"/>
  <c r="T4356" i="1"/>
  <c r="T4355" i="1" s="1"/>
  <c r="T4354" i="1" s="1"/>
  <c r="T4353" i="1" s="1"/>
  <c r="T4352" i="1" s="1"/>
  <c r="S4356" i="1"/>
  <c r="S4355" i="1" s="1"/>
  <c r="S4354" i="1" s="1"/>
  <c r="S4353" i="1" s="1"/>
  <c r="S4352" i="1" s="1"/>
  <c r="R4356" i="1"/>
  <c r="R4355" i="1" s="1"/>
  <c r="R4354" i="1" s="1"/>
  <c r="R4353" i="1" s="1"/>
  <c r="R4352" i="1" s="1"/>
  <c r="Q4356" i="1"/>
  <c r="P4356" i="1"/>
  <c r="P4355" i="1" s="1"/>
  <c r="P4354" i="1" s="1"/>
  <c r="P4353" i="1" s="1"/>
  <c r="P4352" i="1" s="1"/>
  <c r="O4356" i="1"/>
  <c r="O4355" i="1" s="1"/>
  <c r="O4354" i="1" s="1"/>
  <c r="O4353" i="1" s="1"/>
  <c r="O4352" i="1" s="1"/>
  <c r="N4356" i="1"/>
  <c r="N4355" i="1" s="1"/>
  <c r="N4354" i="1" s="1"/>
  <c r="N4353" i="1" s="1"/>
  <c r="N4352" i="1" s="1"/>
  <c r="M4356" i="1"/>
  <c r="M4355" i="1" s="1"/>
  <c r="M4354" i="1" s="1"/>
  <c r="M4353" i="1" s="1"/>
  <c r="M4352" i="1" s="1"/>
  <c r="L4356" i="1"/>
  <c r="L4355" i="1" s="1"/>
  <c r="L4354" i="1" s="1"/>
  <c r="L4353" i="1" s="1"/>
  <c r="L4352" i="1" s="1"/>
  <c r="I4356" i="1"/>
  <c r="I4355" i="1" s="1"/>
  <c r="I4354" i="1" s="1"/>
  <c r="I4353" i="1" s="1"/>
  <c r="E4356" i="1"/>
  <c r="Y4355" i="1"/>
  <c r="Y4354" i="1" s="1"/>
  <c r="Y4353" i="1" s="1"/>
  <c r="Y4352" i="1" s="1"/>
  <c r="Q4355" i="1"/>
  <c r="Q4354" i="1" s="1"/>
  <c r="Q4353" i="1" s="1"/>
  <c r="Q4352" i="1" s="1"/>
  <c r="E4355" i="1"/>
  <c r="E4354" i="1"/>
  <c r="E4353" i="1"/>
  <c r="E4352" i="1"/>
  <c r="AL4351" i="1"/>
  <c r="AE4351" i="1"/>
  <c r="V4351" i="1"/>
  <c r="E4351" i="1"/>
  <c r="AK4350" i="1"/>
  <c r="AJ4350" i="1"/>
  <c r="AI4350" i="1"/>
  <c r="AH4350" i="1"/>
  <c r="AG4350" i="1"/>
  <c r="AF4350" i="1"/>
  <c r="AD4350" i="1"/>
  <c r="AC4350" i="1"/>
  <c r="AB4350" i="1"/>
  <c r="AA4350" i="1"/>
  <c r="Z4350" i="1"/>
  <c r="Y4350" i="1"/>
  <c r="X4350" i="1"/>
  <c r="W4350" i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E4350" i="1"/>
  <c r="AL4349" i="1"/>
  <c r="AE4349" i="1"/>
  <c r="V4349" i="1"/>
  <c r="E4349" i="1"/>
  <c r="AK4348" i="1"/>
  <c r="AJ4348" i="1"/>
  <c r="AI4348" i="1"/>
  <c r="AI4347" i="1" s="1"/>
  <c r="AI4346" i="1" s="1"/>
  <c r="AI4345" i="1" s="1"/>
  <c r="AH4348" i="1"/>
  <c r="AG4348" i="1"/>
  <c r="AF4348" i="1"/>
  <c r="AD4348" i="1"/>
  <c r="AC4348" i="1"/>
  <c r="AB4348" i="1"/>
  <c r="AA4348" i="1"/>
  <c r="Z4348" i="1"/>
  <c r="Z4347" i="1" s="1"/>
  <c r="Z4346" i="1" s="1"/>
  <c r="Z4345" i="1" s="1"/>
  <c r="Y4348" i="1"/>
  <c r="X4348" i="1"/>
  <c r="W4348" i="1"/>
  <c r="T4348" i="1"/>
  <c r="S4348" i="1"/>
  <c r="R4348" i="1"/>
  <c r="Q4348" i="1"/>
  <c r="P4348" i="1"/>
  <c r="O4348" i="1"/>
  <c r="N4348" i="1"/>
  <c r="M4348" i="1"/>
  <c r="L4348" i="1"/>
  <c r="L4347" i="1" s="1"/>
  <c r="L4346" i="1" s="1"/>
  <c r="L4345" i="1" s="1"/>
  <c r="L4339" i="1" s="1"/>
  <c r="K4348" i="1"/>
  <c r="J4348" i="1"/>
  <c r="I4348" i="1"/>
  <c r="E4348" i="1"/>
  <c r="E4347" i="1"/>
  <c r="E4346" i="1"/>
  <c r="E4345" i="1"/>
  <c r="AL4344" i="1"/>
  <c r="AE4344" i="1"/>
  <c r="V4344" i="1"/>
  <c r="E4344" i="1"/>
  <c r="AK4343" i="1"/>
  <c r="AK4342" i="1" s="1"/>
  <c r="AK4341" i="1" s="1"/>
  <c r="AK4340" i="1" s="1"/>
  <c r="AJ4343" i="1"/>
  <c r="AJ4342" i="1" s="1"/>
  <c r="AJ4341" i="1" s="1"/>
  <c r="AJ4340" i="1" s="1"/>
  <c r="AI4343" i="1"/>
  <c r="AI4342" i="1" s="1"/>
  <c r="AI4341" i="1" s="1"/>
  <c r="AI4340" i="1" s="1"/>
  <c r="AH4343" i="1"/>
  <c r="AG4343" i="1"/>
  <c r="AG4342" i="1" s="1"/>
  <c r="AG4341" i="1" s="1"/>
  <c r="AG4340" i="1" s="1"/>
  <c r="AF4343" i="1"/>
  <c r="AF4342" i="1" s="1"/>
  <c r="AD4343" i="1"/>
  <c r="AD4342" i="1" s="1"/>
  <c r="AD4341" i="1" s="1"/>
  <c r="AD4340" i="1" s="1"/>
  <c r="AC4343" i="1"/>
  <c r="AB4343" i="1"/>
  <c r="AA4343" i="1"/>
  <c r="AA4342" i="1" s="1"/>
  <c r="AA4341" i="1" s="1"/>
  <c r="AA4340" i="1" s="1"/>
  <c r="Z4343" i="1"/>
  <c r="Z4342" i="1" s="1"/>
  <c r="Z4341" i="1" s="1"/>
  <c r="Z4340" i="1" s="1"/>
  <c r="Y4343" i="1"/>
  <c r="Y4342" i="1" s="1"/>
  <c r="Y4341" i="1" s="1"/>
  <c r="Y4340" i="1" s="1"/>
  <c r="X4343" i="1"/>
  <c r="X4342" i="1" s="1"/>
  <c r="X4341" i="1" s="1"/>
  <c r="X4340" i="1" s="1"/>
  <c r="W4343" i="1"/>
  <c r="W4342" i="1" s="1"/>
  <c r="W4341" i="1" s="1"/>
  <c r="W4340" i="1" s="1"/>
  <c r="T4343" i="1"/>
  <c r="T4342" i="1" s="1"/>
  <c r="T4341" i="1" s="1"/>
  <c r="T4340" i="1" s="1"/>
  <c r="S4343" i="1"/>
  <c r="S4342" i="1" s="1"/>
  <c r="S4341" i="1" s="1"/>
  <c r="S4340" i="1" s="1"/>
  <c r="R4343" i="1"/>
  <c r="Q4343" i="1"/>
  <c r="Q4342" i="1" s="1"/>
  <c r="Q4341" i="1" s="1"/>
  <c r="Q4340" i="1" s="1"/>
  <c r="P4343" i="1"/>
  <c r="P4342" i="1" s="1"/>
  <c r="P4341" i="1" s="1"/>
  <c r="P4340" i="1" s="1"/>
  <c r="O4343" i="1"/>
  <c r="O4342" i="1" s="1"/>
  <c r="O4341" i="1" s="1"/>
  <c r="O4340" i="1" s="1"/>
  <c r="N4343" i="1"/>
  <c r="N4342" i="1" s="1"/>
  <c r="N4341" i="1" s="1"/>
  <c r="N4340" i="1" s="1"/>
  <c r="M4343" i="1"/>
  <c r="M4342" i="1" s="1"/>
  <c r="M4341" i="1" s="1"/>
  <c r="M4340" i="1" s="1"/>
  <c r="L4343" i="1"/>
  <c r="L4342" i="1" s="1"/>
  <c r="L4341" i="1" s="1"/>
  <c r="L4340" i="1" s="1"/>
  <c r="K4343" i="1"/>
  <c r="K4342" i="1" s="1"/>
  <c r="K4341" i="1" s="1"/>
  <c r="K4340" i="1" s="1"/>
  <c r="J4343" i="1"/>
  <c r="J4342" i="1" s="1"/>
  <c r="J4341" i="1" s="1"/>
  <c r="J4340" i="1" s="1"/>
  <c r="I4343" i="1"/>
  <c r="I4342" i="1" s="1"/>
  <c r="I4341" i="1" s="1"/>
  <c r="I4340" i="1" s="1"/>
  <c r="E4343" i="1"/>
  <c r="AH4342" i="1"/>
  <c r="AH4341" i="1" s="1"/>
  <c r="AH4340" i="1" s="1"/>
  <c r="AB4342" i="1"/>
  <c r="AB4341" i="1" s="1"/>
  <c r="AB4340" i="1" s="1"/>
  <c r="R4342" i="1"/>
  <c r="R4341" i="1" s="1"/>
  <c r="R4340" i="1" s="1"/>
  <c r="E4342" i="1"/>
  <c r="E4341" i="1"/>
  <c r="E4340" i="1"/>
  <c r="E4339" i="1"/>
  <c r="AL4338" i="1"/>
  <c r="AE4338" i="1"/>
  <c r="V4338" i="1"/>
  <c r="E4338" i="1"/>
  <c r="AK4337" i="1"/>
  <c r="AJ4337" i="1"/>
  <c r="AI4337" i="1"/>
  <c r="AH4337" i="1"/>
  <c r="AG4337" i="1"/>
  <c r="AF4337" i="1"/>
  <c r="AD4337" i="1"/>
  <c r="AC4337" i="1"/>
  <c r="AB4337" i="1"/>
  <c r="AA4337" i="1"/>
  <c r="Z4337" i="1"/>
  <c r="Y4337" i="1"/>
  <c r="X4337" i="1"/>
  <c r="W4337" i="1"/>
  <c r="T4337" i="1"/>
  <c r="S4337" i="1"/>
  <c r="R4337" i="1"/>
  <c r="Q4337" i="1"/>
  <c r="P4337" i="1"/>
  <c r="O4337" i="1"/>
  <c r="N4337" i="1"/>
  <c r="M4337" i="1"/>
  <c r="L4337" i="1"/>
  <c r="K4337" i="1"/>
  <c r="J4337" i="1"/>
  <c r="I4337" i="1"/>
  <c r="E4337" i="1"/>
  <c r="AL4336" i="1"/>
  <c r="AE4336" i="1"/>
  <c r="R4336" i="1"/>
  <c r="V4336" i="1" s="1"/>
  <c r="L4336" i="1"/>
  <c r="E4336" i="1"/>
  <c r="AK4335" i="1"/>
  <c r="AJ4335" i="1"/>
  <c r="AI4335" i="1"/>
  <c r="AH4335" i="1"/>
  <c r="AG4335" i="1"/>
  <c r="AF4335" i="1"/>
  <c r="AD4335" i="1"/>
  <c r="AC4335" i="1"/>
  <c r="AB4335" i="1"/>
  <c r="AA4335" i="1"/>
  <c r="Z4335" i="1"/>
  <c r="Y4335" i="1"/>
  <c r="X4335" i="1"/>
  <c r="W4335" i="1"/>
  <c r="T4335" i="1"/>
  <c r="S4335" i="1"/>
  <c r="Q4335" i="1"/>
  <c r="P4335" i="1"/>
  <c r="O4335" i="1"/>
  <c r="N4335" i="1"/>
  <c r="N4334" i="1" s="1"/>
  <c r="N4333" i="1" s="1"/>
  <c r="M4335" i="1"/>
  <c r="L4335" i="1"/>
  <c r="K4335" i="1"/>
  <c r="J4335" i="1"/>
  <c r="J4334" i="1" s="1"/>
  <c r="J4333" i="1" s="1"/>
  <c r="I4335" i="1"/>
  <c r="E4335" i="1"/>
  <c r="E4334" i="1"/>
  <c r="E4333" i="1"/>
  <c r="AL4332" i="1"/>
  <c r="AE4332" i="1"/>
  <c r="V4332" i="1"/>
  <c r="E4332" i="1"/>
  <c r="AK4331" i="1"/>
  <c r="AK4330" i="1" s="1"/>
  <c r="AK4329" i="1" s="1"/>
  <c r="AJ4331" i="1"/>
  <c r="AJ4330" i="1" s="1"/>
  <c r="AJ4329" i="1" s="1"/>
  <c r="AI4331" i="1"/>
  <c r="AI4330" i="1" s="1"/>
  <c r="AI4329" i="1" s="1"/>
  <c r="AH4331" i="1"/>
  <c r="AG4331" i="1"/>
  <c r="AG4330" i="1" s="1"/>
  <c r="AG4329" i="1" s="1"/>
  <c r="AF4331" i="1"/>
  <c r="AF4330" i="1" s="1"/>
  <c r="AD4331" i="1"/>
  <c r="AD4330" i="1" s="1"/>
  <c r="AD4329" i="1" s="1"/>
  <c r="AC4331" i="1"/>
  <c r="AB4331" i="1"/>
  <c r="AB4330" i="1" s="1"/>
  <c r="AB4329" i="1" s="1"/>
  <c r="AA4331" i="1"/>
  <c r="AA4330" i="1" s="1"/>
  <c r="AA4329" i="1" s="1"/>
  <c r="Z4331" i="1"/>
  <c r="Y4331" i="1"/>
  <c r="Y4330" i="1" s="1"/>
  <c r="Y4329" i="1" s="1"/>
  <c r="X4331" i="1"/>
  <c r="X4330" i="1" s="1"/>
  <c r="X4329" i="1" s="1"/>
  <c r="W4331" i="1"/>
  <c r="W4330" i="1" s="1"/>
  <c r="W4329" i="1" s="1"/>
  <c r="T4331" i="1"/>
  <c r="T4330" i="1" s="1"/>
  <c r="T4329" i="1" s="1"/>
  <c r="S4331" i="1"/>
  <c r="S4330" i="1" s="1"/>
  <c r="S4329" i="1" s="1"/>
  <c r="R4331" i="1"/>
  <c r="R4330" i="1" s="1"/>
  <c r="R4329" i="1" s="1"/>
  <c r="Q4331" i="1"/>
  <c r="Q4330" i="1" s="1"/>
  <c r="Q4329" i="1" s="1"/>
  <c r="P4331" i="1"/>
  <c r="P4330" i="1" s="1"/>
  <c r="P4329" i="1" s="1"/>
  <c r="O4331" i="1"/>
  <c r="O4330" i="1" s="1"/>
  <c r="O4329" i="1" s="1"/>
  <c r="N4331" i="1"/>
  <c r="N4330" i="1" s="1"/>
  <c r="N4329" i="1" s="1"/>
  <c r="M4331" i="1"/>
  <c r="M4330" i="1" s="1"/>
  <c r="M4329" i="1" s="1"/>
  <c r="L4331" i="1"/>
  <c r="L4330" i="1" s="1"/>
  <c r="L4329" i="1" s="1"/>
  <c r="K4331" i="1"/>
  <c r="K4330" i="1" s="1"/>
  <c r="K4329" i="1" s="1"/>
  <c r="J4331" i="1"/>
  <c r="J4330" i="1" s="1"/>
  <c r="J4329" i="1" s="1"/>
  <c r="I4331" i="1"/>
  <c r="E4331" i="1"/>
  <c r="AH4330" i="1"/>
  <c r="AH4329" i="1" s="1"/>
  <c r="Z4330" i="1"/>
  <c r="Z4329" i="1" s="1"/>
  <c r="E4330" i="1"/>
  <c r="E4329" i="1"/>
  <c r="E4328" i="1"/>
  <c r="AL4327" i="1"/>
  <c r="AE4327" i="1"/>
  <c r="V4327" i="1"/>
  <c r="E4327" i="1"/>
  <c r="AK4326" i="1"/>
  <c r="AJ4326" i="1"/>
  <c r="AI4326" i="1"/>
  <c r="AH4326" i="1"/>
  <c r="AG4326" i="1"/>
  <c r="AF4326" i="1"/>
  <c r="AD4326" i="1"/>
  <c r="AC4326" i="1"/>
  <c r="AB4326" i="1"/>
  <c r="AA4326" i="1"/>
  <c r="AA4321" i="1" s="1"/>
  <c r="AA4320" i="1" s="1"/>
  <c r="AA4319" i="1" s="1"/>
  <c r="Z4326" i="1"/>
  <c r="Y4326" i="1"/>
  <c r="X4326" i="1"/>
  <c r="W4326" i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E4326" i="1"/>
  <c r="AL4325" i="1"/>
  <c r="AE4325" i="1"/>
  <c r="K4325" i="1"/>
  <c r="J4325" i="1"/>
  <c r="I4325" i="1"/>
  <c r="E4325" i="1"/>
  <c r="AK4324" i="1"/>
  <c r="AJ4324" i="1"/>
  <c r="AI4324" i="1"/>
  <c r="AH4324" i="1"/>
  <c r="AG4324" i="1"/>
  <c r="AF4324" i="1"/>
  <c r="AD4324" i="1"/>
  <c r="AC4324" i="1"/>
  <c r="AB4324" i="1"/>
  <c r="AA4324" i="1"/>
  <c r="Z4324" i="1"/>
  <c r="Y4324" i="1"/>
  <c r="X4324" i="1"/>
  <c r="W4324" i="1"/>
  <c r="T4324" i="1"/>
  <c r="S4324" i="1"/>
  <c r="R4324" i="1"/>
  <c r="Q4324" i="1"/>
  <c r="P4324" i="1"/>
  <c r="O4324" i="1"/>
  <c r="N4324" i="1"/>
  <c r="M4324" i="1"/>
  <c r="L4324" i="1"/>
  <c r="K4324" i="1"/>
  <c r="J4324" i="1"/>
  <c r="E4324" i="1"/>
  <c r="AL4323" i="1"/>
  <c r="AE4323" i="1"/>
  <c r="K4323" i="1"/>
  <c r="J4323" i="1"/>
  <c r="J4322" i="1" s="1"/>
  <c r="I4323" i="1"/>
  <c r="I4322" i="1" s="1"/>
  <c r="E4323" i="1"/>
  <c r="AK4322" i="1"/>
  <c r="AJ4322" i="1"/>
  <c r="AI4322" i="1"/>
  <c r="AH4322" i="1"/>
  <c r="AG4322" i="1"/>
  <c r="AF4322" i="1"/>
  <c r="AD4322" i="1"/>
  <c r="AC4322" i="1"/>
  <c r="AB4322" i="1"/>
  <c r="AA4322" i="1"/>
  <c r="Z4322" i="1"/>
  <c r="Y4322" i="1"/>
  <c r="X4322" i="1"/>
  <c r="W4322" i="1"/>
  <c r="T4322" i="1"/>
  <c r="S4322" i="1"/>
  <c r="R4322" i="1"/>
  <c r="Q4322" i="1"/>
  <c r="P4322" i="1"/>
  <c r="O4322" i="1"/>
  <c r="N4322" i="1"/>
  <c r="M4322" i="1"/>
  <c r="L4322" i="1"/>
  <c r="K4322" i="1"/>
  <c r="E4322" i="1"/>
  <c r="E4321" i="1"/>
  <c r="E4320" i="1"/>
  <c r="E4319" i="1"/>
  <c r="AL4318" i="1"/>
  <c r="AE4318" i="1"/>
  <c r="V4318" i="1"/>
  <c r="E4318" i="1"/>
  <c r="AK4317" i="1"/>
  <c r="AK4316" i="1" s="1"/>
  <c r="AJ4317" i="1"/>
  <c r="AJ4316" i="1" s="1"/>
  <c r="AI4317" i="1"/>
  <c r="AI4316" i="1" s="1"/>
  <c r="AH4317" i="1"/>
  <c r="AH4316" i="1" s="1"/>
  <c r="AG4317" i="1"/>
  <c r="AG4316" i="1" s="1"/>
  <c r="AF4317" i="1"/>
  <c r="AF4316" i="1" s="1"/>
  <c r="AD4317" i="1"/>
  <c r="AD4316" i="1" s="1"/>
  <c r="AC4317" i="1"/>
  <c r="AB4317" i="1"/>
  <c r="AA4317" i="1"/>
  <c r="Z4317" i="1"/>
  <c r="Z4316" i="1" s="1"/>
  <c r="Y4317" i="1"/>
  <c r="Y4316" i="1" s="1"/>
  <c r="X4317" i="1"/>
  <c r="X4316" i="1" s="1"/>
  <c r="W4317" i="1"/>
  <c r="W4316" i="1" s="1"/>
  <c r="T4317" i="1"/>
  <c r="T4316" i="1" s="1"/>
  <c r="S4317" i="1"/>
  <c r="S4316" i="1" s="1"/>
  <c r="R4317" i="1"/>
  <c r="R4316" i="1" s="1"/>
  <c r="Q4317" i="1"/>
  <c r="Q4316" i="1" s="1"/>
  <c r="P4317" i="1"/>
  <c r="P4316" i="1" s="1"/>
  <c r="O4317" i="1"/>
  <c r="O4316" i="1" s="1"/>
  <c r="N4317" i="1"/>
  <c r="N4316" i="1" s="1"/>
  <c r="M4317" i="1"/>
  <c r="M4316" i="1" s="1"/>
  <c r="L4317" i="1"/>
  <c r="L4316" i="1" s="1"/>
  <c r="K4317" i="1"/>
  <c r="K4316" i="1" s="1"/>
  <c r="J4317" i="1"/>
  <c r="J4316" i="1" s="1"/>
  <c r="I4317" i="1"/>
  <c r="E4317" i="1"/>
  <c r="AB4316" i="1"/>
  <c r="AA4316" i="1"/>
  <c r="I4316" i="1"/>
  <c r="E4316" i="1"/>
  <c r="AL4315" i="1"/>
  <c r="AE4315" i="1"/>
  <c r="V4315" i="1"/>
  <c r="E4315" i="1"/>
  <c r="AK4314" i="1"/>
  <c r="AK4313" i="1" s="1"/>
  <c r="AJ4314" i="1"/>
  <c r="AJ4313" i="1" s="1"/>
  <c r="AI4314" i="1"/>
  <c r="AI4313" i="1" s="1"/>
  <c r="AH4314" i="1"/>
  <c r="AH4313" i="1" s="1"/>
  <c r="AG4314" i="1"/>
  <c r="AG4313" i="1" s="1"/>
  <c r="AF4314" i="1"/>
  <c r="AD4314" i="1"/>
  <c r="AD4313" i="1" s="1"/>
  <c r="AC4314" i="1"/>
  <c r="AB4314" i="1"/>
  <c r="AB4313" i="1" s="1"/>
  <c r="AA4314" i="1"/>
  <c r="AA4313" i="1" s="1"/>
  <c r="Z4314" i="1"/>
  <c r="Z4313" i="1" s="1"/>
  <c r="Z4312" i="1" s="1"/>
  <c r="Y4314" i="1"/>
  <c r="Y4313" i="1" s="1"/>
  <c r="X4314" i="1"/>
  <c r="X4313" i="1" s="1"/>
  <c r="W4314" i="1"/>
  <c r="T4314" i="1"/>
  <c r="T4313" i="1" s="1"/>
  <c r="S4314" i="1"/>
  <c r="S4313" i="1" s="1"/>
  <c r="R4314" i="1"/>
  <c r="R4313" i="1" s="1"/>
  <c r="Q4314" i="1"/>
  <c r="Q4313" i="1" s="1"/>
  <c r="P4314" i="1"/>
  <c r="P4313" i="1" s="1"/>
  <c r="O4314" i="1"/>
  <c r="O4313" i="1" s="1"/>
  <c r="N4314" i="1"/>
  <c r="N4313" i="1" s="1"/>
  <c r="M4314" i="1"/>
  <c r="L4314" i="1"/>
  <c r="L4313" i="1" s="1"/>
  <c r="K4314" i="1"/>
  <c r="K4313" i="1" s="1"/>
  <c r="J4314" i="1"/>
  <c r="J4313" i="1" s="1"/>
  <c r="I4314" i="1"/>
  <c r="I4313" i="1" s="1"/>
  <c r="E4314" i="1"/>
  <c r="AC4313" i="1"/>
  <c r="W4313" i="1"/>
  <c r="M4313" i="1"/>
  <c r="M4312" i="1" s="1"/>
  <c r="E4313" i="1"/>
  <c r="E4312" i="1"/>
  <c r="AL4311" i="1"/>
  <c r="AE4311" i="1"/>
  <c r="V4311" i="1"/>
  <c r="E4311" i="1"/>
  <c r="AK4310" i="1"/>
  <c r="AK4309" i="1" s="1"/>
  <c r="AJ4310" i="1"/>
  <c r="AJ4309" i="1" s="1"/>
  <c r="AI4310" i="1"/>
  <c r="AI4309" i="1" s="1"/>
  <c r="AH4310" i="1"/>
  <c r="AH4309" i="1" s="1"/>
  <c r="AG4310" i="1"/>
  <c r="AG4309" i="1" s="1"/>
  <c r="AF4310" i="1"/>
  <c r="AF4309" i="1" s="1"/>
  <c r="AD4310" i="1"/>
  <c r="AC4310" i="1"/>
  <c r="AC4309" i="1" s="1"/>
  <c r="AB4310" i="1"/>
  <c r="AB4309" i="1" s="1"/>
  <c r="AA4310" i="1"/>
  <c r="AA4309" i="1" s="1"/>
  <c r="Z4310" i="1"/>
  <c r="Z4309" i="1" s="1"/>
  <c r="Y4310" i="1"/>
  <c r="Y4309" i="1" s="1"/>
  <c r="X4310" i="1"/>
  <c r="X4309" i="1" s="1"/>
  <c r="W4310" i="1"/>
  <c r="W4309" i="1" s="1"/>
  <c r="T4310" i="1"/>
  <c r="S4310" i="1"/>
  <c r="S4309" i="1" s="1"/>
  <c r="R4310" i="1"/>
  <c r="R4309" i="1" s="1"/>
  <c r="Q4310" i="1"/>
  <c r="Q4309" i="1" s="1"/>
  <c r="P4310" i="1"/>
  <c r="P4309" i="1" s="1"/>
  <c r="O4310" i="1"/>
  <c r="N4310" i="1"/>
  <c r="N4309" i="1" s="1"/>
  <c r="M4310" i="1"/>
  <c r="M4309" i="1" s="1"/>
  <c r="L4310" i="1"/>
  <c r="L4309" i="1" s="1"/>
  <c r="K4310" i="1"/>
  <c r="K4309" i="1" s="1"/>
  <c r="J4310" i="1"/>
  <c r="J4309" i="1" s="1"/>
  <c r="I4310" i="1"/>
  <c r="I4309" i="1" s="1"/>
  <c r="E4310" i="1"/>
  <c r="T4309" i="1"/>
  <c r="O4309" i="1"/>
  <c r="E4309" i="1"/>
  <c r="AL4308" i="1"/>
  <c r="AE4308" i="1"/>
  <c r="V4308" i="1"/>
  <c r="E4308" i="1"/>
  <c r="AK4307" i="1"/>
  <c r="AK4306" i="1" s="1"/>
  <c r="AJ4307" i="1"/>
  <c r="AJ4306" i="1" s="1"/>
  <c r="AI4307" i="1"/>
  <c r="AI4306" i="1" s="1"/>
  <c r="AH4307" i="1"/>
  <c r="AG4307" i="1"/>
  <c r="AG4306" i="1" s="1"/>
  <c r="AF4307" i="1"/>
  <c r="AD4307" i="1"/>
  <c r="AD4306" i="1" s="1"/>
  <c r="AC4307" i="1"/>
  <c r="AB4307" i="1"/>
  <c r="AB4306" i="1" s="1"/>
  <c r="AA4307" i="1"/>
  <c r="AA4306" i="1" s="1"/>
  <c r="Z4307" i="1"/>
  <c r="Z4306" i="1" s="1"/>
  <c r="Y4307" i="1"/>
  <c r="Y4306" i="1" s="1"/>
  <c r="X4307" i="1"/>
  <c r="X4306" i="1" s="1"/>
  <c r="W4307" i="1"/>
  <c r="W4306" i="1" s="1"/>
  <c r="T4307" i="1"/>
  <c r="T4306" i="1" s="1"/>
  <c r="S4307" i="1"/>
  <c r="S4306" i="1" s="1"/>
  <c r="R4307" i="1"/>
  <c r="R4306" i="1" s="1"/>
  <c r="Q4307" i="1"/>
  <c r="Q4306" i="1" s="1"/>
  <c r="P4307" i="1"/>
  <c r="P4306" i="1" s="1"/>
  <c r="O4307" i="1"/>
  <c r="O4306" i="1" s="1"/>
  <c r="N4307" i="1"/>
  <c r="N4306" i="1" s="1"/>
  <c r="M4307" i="1"/>
  <c r="M4306" i="1" s="1"/>
  <c r="L4307" i="1"/>
  <c r="L4306" i="1" s="1"/>
  <c r="K4307" i="1"/>
  <c r="K4306" i="1" s="1"/>
  <c r="J4307" i="1"/>
  <c r="J4306" i="1" s="1"/>
  <c r="I4307" i="1"/>
  <c r="E4307" i="1"/>
  <c r="AH4306" i="1"/>
  <c r="E4306" i="1"/>
  <c r="AL4305" i="1"/>
  <c r="AE4305" i="1"/>
  <c r="V4305" i="1"/>
  <c r="E4305" i="1"/>
  <c r="AK4304" i="1"/>
  <c r="AK4303" i="1" s="1"/>
  <c r="AJ4304" i="1"/>
  <c r="AJ4303" i="1" s="1"/>
  <c r="AI4304" i="1"/>
  <c r="AH4304" i="1"/>
  <c r="AH4303" i="1" s="1"/>
  <c r="AG4304" i="1"/>
  <c r="AG4303" i="1" s="1"/>
  <c r="AF4304" i="1"/>
  <c r="AD4304" i="1"/>
  <c r="AD4303" i="1" s="1"/>
  <c r="AC4304" i="1"/>
  <c r="AC4303" i="1" s="1"/>
  <c r="AB4304" i="1"/>
  <c r="AB4303" i="1" s="1"/>
  <c r="AA4304" i="1"/>
  <c r="AA4303" i="1" s="1"/>
  <c r="Z4304" i="1"/>
  <c r="Z4303" i="1" s="1"/>
  <c r="Y4304" i="1"/>
  <c r="Y4303" i="1" s="1"/>
  <c r="X4304" i="1"/>
  <c r="X4303" i="1" s="1"/>
  <c r="W4304" i="1"/>
  <c r="W4303" i="1" s="1"/>
  <c r="T4304" i="1"/>
  <c r="T4303" i="1" s="1"/>
  <c r="S4304" i="1"/>
  <c r="S4303" i="1" s="1"/>
  <c r="R4304" i="1"/>
  <c r="R4303" i="1" s="1"/>
  <c r="Q4304" i="1"/>
  <c r="P4304" i="1"/>
  <c r="O4304" i="1"/>
  <c r="O4303" i="1" s="1"/>
  <c r="N4304" i="1"/>
  <c r="N4303" i="1" s="1"/>
  <c r="M4304" i="1"/>
  <c r="M4303" i="1" s="1"/>
  <c r="L4304" i="1"/>
  <c r="L4303" i="1" s="1"/>
  <c r="K4304" i="1"/>
  <c r="K4303" i="1" s="1"/>
  <c r="J4304" i="1"/>
  <c r="J4303" i="1" s="1"/>
  <c r="I4304" i="1"/>
  <c r="I4303" i="1" s="1"/>
  <c r="E4304" i="1"/>
  <c r="AI4303" i="1"/>
  <c r="Q4303" i="1"/>
  <c r="P4303" i="1"/>
  <c r="E4303" i="1"/>
  <c r="AL4302" i="1"/>
  <c r="AE4302" i="1"/>
  <c r="V4302" i="1"/>
  <c r="E4302" i="1"/>
  <c r="AK4301" i="1"/>
  <c r="AK4300" i="1" s="1"/>
  <c r="AJ4301" i="1"/>
  <c r="AJ4300" i="1" s="1"/>
  <c r="AI4301" i="1"/>
  <c r="AI4300" i="1" s="1"/>
  <c r="AH4301" i="1"/>
  <c r="AG4301" i="1"/>
  <c r="AG4300" i="1" s="1"/>
  <c r="AF4301" i="1"/>
  <c r="AF4300" i="1" s="1"/>
  <c r="AD4301" i="1"/>
  <c r="AC4301" i="1"/>
  <c r="AC4300" i="1" s="1"/>
  <c r="AB4301" i="1"/>
  <c r="AB4300" i="1" s="1"/>
  <c r="AA4301" i="1"/>
  <c r="AA4300" i="1" s="1"/>
  <c r="Z4301" i="1"/>
  <c r="Y4301" i="1"/>
  <c r="Y4300" i="1" s="1"/>
  <c r="X4301" i="1"/>
  <c r="X4300" i="1" s="1"/>
  <c r="W4301" i="1"/>
  <c r="W4300" i="1" s="1"/>
  <c r="T4301" i="1"/>
  <c r="S4301" i="1"/>
  <c r="S4300" i="1" s="1"/>
  <c r="R4301" i="1"/>
  <c r="R4300" i="1" s="1"/>
  <c r="Q4301" i="1"/>
  <c r="Q4300" i="1" s="1"/>
  <c r="P4301" i="1"/>
  <c r="O4301" i="1"/>
  <c r="O4300" i="1" s="1"/>
  <c r="N4301" i="1"/>
  <c r="N4300" i="1" s="1"/>
  <c r="M4301" i="1"/>
  <c r="L4301" i="1"/>
  <c r="L4300" i="1" s="1"/>
  <c r="K4301" i="1"/>
  <c r="K4300" i="1" s="1"/>
  <c r="J4301" i="1"/>
  <c r="J4300" i="1" s="1"/>
  <c r="I4301" i="1"/>
  <c r="I4300" i="1" s="1"/>
  <c r="E4301" i="1"/>
  <c r="AH4300" i="1"/>
  <c r="Z4300" i="1"/>
  <c r="T4300" i="1"/>
  <c r="P4300" i="1"/>
  <c r="M4300" i="1"/>
  <c r="E4300" i="1"/>
  <c r="AL4299" i="1"/>
  <c r="AE4299" i="1"/>
  <c r="V4299" i="1"/>
  <c r="E4299" i="1"/>
  <c r="AK4298" i="1"/>
  <c r="AJ4298" i="1"/>
  <c r="AJ4297" i="1" s="1"/>
  <c r="AI4298" i="1"/>
  <c r="AI4297" i="1" s="1"/>
  <c r="AH4298" i="1"/>
  <c r="AH4297" i="1" s="1"/>
  <c r="AG4298" i="1"/>
  <c r="AF4298" i="1"/>
  <c r="AF4297" i="1" s="1"/>
  <c r="AD4298" i="1"/>
  <c r="AC4298" i="1"/>
  <c r="AC4297" i="1" s="1"/>
  <c r="AB4298" i="1"/>
  <c r="AB4297" i="1" s="1"/>
  <c r="AA4298" i="1"/>
  <c r="Z4298" i="1"/>
  <c r="Z4297" i="1" s="1"/>
  <c r="Y4298" i="1"/>
  <c r="Y4297" i="1" s="1"/>
  <c r="X4298" i="1"/>
  <c r="X4297" i="1" s="1"/>
  <c r="W4298" i="1"/>
  <c r="W4297" i="1" s="1"/>
  <c r="T4298" i="1"/>
  <c r="S4298" i="1"/>
  <c r="S4297" i="1" s="1"/>
  <c r="R4298" i="1"/>
  <c r="Q4298" i="1"/>
  <c r="Q4297" i="1" s="1"/>
  <c r="P4298" i="1"/>
  <c r="P4297" i="1" s="1"/>
  <c r="O4298" i="1"/>
  <c r="O4297" i="1" s="1"/>
  <c r="N4298" i="1"/>
  <c r="N4297" i="1" s="1"/>
  <c r="M4298" i="1"/>
  <c r="M4297" i="1" s="1"/>
  <c r="L4298" i="1"/>
  <c r="L4297" i="1" s="1"/>
  <c r="K4298" i="1"/>
  <c r="K4297" i="1" s="1"/>
  <c r="J4298" i="1"/>
  <c r="I4298" i="1"/>
  <c r="I4297" i="1" s="1"/>
  <c r="E4298" i="1"/>
  <c r="AK4297" i="1"/>
  <c r="AG4297" i="1"/>
  <c r="AA4297" i="1"/>
  <c r="T4297" i="1"/>
  <c r="R4297" i="1"/>
  <c r="J4297" i="1"/>
  <c r="E4297" i="1"/>
  <c r="AL4296" i="1"/>
  <c r="AE4296" i="1"/>
  <c r="V4296" i="1"/>
  <c r="E4296" i="1"/>
  <c r="AK4295" i="1"/>
  <c r="AK4294" i="1" s="1"/>
  <c r="AJ4295" i="1"/>
  <c r="AJ4294" i="1" s="1"/>
  <c r="AI4295" i="1"/>
  <c r="AI4294" i="1" s="1"/>
  <c r="AH4295" i="1"/>
  <c r="AH4294" i="1" s="1"/>
  <c r="AG4295" i="1"/>
  <c r="AG4294" i="1" s="1"/>
  <c r="AF4295" i="1"/>
  <c r="AD4295" i="1"/>
  <c r="AD4294" i="1" s="1"/>
  <c r="AC4295" i="1"/>
  <c r="AB4295" i="1"/>
  <c r="AB4294" i="1" s="1"/>
  <c r="AA4295" i="1"/>
  <c r="AA4294" i="1" s="1"/>
  <c r="Z4295" i="1"/>
  <c r="Z4294" i="1" s="1"/>
  <c r="Y4295" i="1"/>
  <c r="Y4294" i="1" s="1"/>
  <c r="X4295" i="1"/>
  <c r="X4294" i="1" s="1"/>
  <c r="W4295" i="1"/>
  <c r="W4294" i="1" s="1"/>
  <c r="T4295" i="1"/>
  <c r="T4294" i="1" s="1"/>
  <c r="S4295" i="1"/>
  <c r="S4294" i="1" s="1"/>
  <c r="R4295" i="1"/>
  <c r="R4294" i="1" s="1"/>
  <c r="Q4295" i="1"/>
  <c r="Q4294" i="1" s="1"/>
  <c r="P4295" i="1"/>
  <c r="P4294" i="1" s="1"/>
  <c r="O4295" i="1"/>
  <c r="O4294" i="1" s="1"/>
  <c r="N4295" i="1"/>
  <c r="N4294" i="1" s="1"/>
  <c r="M4295" i="1"/>
  <c r="L4295" i="1"/>
  <c r="L4294" i="1" s="1"/>
  <c r="K4295" i="1"/>
  <c r="K4294" i="1" s="1"/>
  <c r="J4295" i="1"/>
  <c r="J4294" i="1" s="1"/>
  <c r="I4295" i="1"/>
  <c r="E4295" i="1"/>
  <c r="AF4294" i="1"/>
  <c r="M4294" i="1"/>
  <c r="I4294" i="1"/>
  <c r="E4294" i="1"/>
  <c r="AL4293" i="1"/>
  <c r="AE4293" i="1"/>
  <c r="V4293" i="1"/>
  <c r="AM4293" i="1" s="1"/>
  <c r="E4293" i="1"/>
  <c r="AK4292" i="1"/>
  <c r="AK4291" i="1" s="1"/>
  <c r="AJ4292" i="1"/>
  <c r="AJ4291" i="1" s="1"/>
  <c r="AI4292" i="1"/>
  <c r="AI4291" i="1" s="1"/>
  <c r="AH4292" i="1"/>
  <c r="AH4291" i="1" s="1"/>
  <c r="AG4292" i="1"/>
  <c r="AF4292" i="1"/>
  <c r="AD4292" i="1"/>
  <c r="AC4292" i="1"/>
  <c r="AC4291" i="1" s="1"/>
  <c r="AB4292" i="1"/>
  <c r="AB4291" i="1" s="1"/>
  <c r="AA4292" i="1"/>
  <c r="AA4291" i="1" s="1"/>
  <c r="Z4292" i="1"/>
  <c r="Z4291" i="1" s="1"/>
  <c r="Y4292" i="1"/>
  <c r="X4292" i="1"/>
  <c r="X4291" i="1" s="1"/>
  <c r="W4292" i="1"/>
  <c r="W4291" i="1" s="1"/>
  <c r="T4292" i="1"/>
  <c r="T4291" i="1" s="1"/>
  <c r="S4292" i="1"/>
  <c r="S4291" i="1" s="1"/>
  <c r="R4292" i="1"/>
  <c r="Q4292" i="1"/>
  <c r="Q4291" i="1" s="1"/>
  <c r="P4292" i="1"/>
  <c r="P4291" i="1" s="1"/>
  <c r="O4292" i="1"/>
  <c r="O4291" i="1" s="1"/>
  <c r="N4292" i="1"/>
  <c r="N4291" i="1" s="1"/>
  <c r="M4292" i="1"/>
  <c r="M4291" i="1" s="1"/>
  <c r="L4292" i="1"/>
  <c r="L4291" i="1" s="1"/>
  <c r="K4292" i="1"/>
  <c r="K4291" i="1" s="1"/>
  <c r="J4292" i="1"/>
  <c r="I4292" i="1"/>
  <c r="I4291" i="1" s="1"/>
  <c r="E4292" i="1"/>
  <c r="AG4291" i="1"/>
  <c r="Y4291" i="1"/>
  <c r="R4291" i="1"/>
  <c r="J4291" i="1"/>
  <c r="E4291" i="1"/>
  <c r="E4290" i="1"/>
  <c r="AL4289" i="1"/>
  <c r="AE4289" i="1"/>
  <c r="V4289" i="1"/>
  <c r="E4289" i="1"/>
  <c r="AK4288" i="1"/>
  <c r="AK4287" i="1" s="1"/>
  <c r="AK4286" i="1" s="1"/>
  <c r="AJ4288" i="1"/>
  <c r="AJ4287" i="1" s="1"/>
  <c r="AJ4286" i="1" s="1"/>
  <c r="AI4288" i="1"/>
  <c r="AI4287" i="1" s="1"/>
  <c r="AI4286" i="1" s="1"/>
  <c r="AH4288" i="1"/>
  <c r="AH4287" i="1" s="1"/>
  <c r="AH4286" i="1" s="1"/>
  <c r="AG4288" i="1"/>
  <c r="AF4288" i="1"/>
  <c r="AF4287" i="1" s="1"/>
  <c r="AF4286" i="1" s="1"/>
  <c r="AD4288" i="1"/>
  <c r="AC4288" i="1"/>
  <c r="AC4287" i="1" s="1"/>
  <c r="AC4286" i="1" s="1"/>
  <c r="AB4288" i="1"/>
  <c r="AB4287" i="1" s="1"/>
  <c r="AB4286" i="1" s="1"/>
  <c r="AA4288" i="1"/>
  <c r="AA4287" i="1" s="1"/>
  <c r="AA4286" i="1" s="1"/>
  <c r="Z4288" i="1"/>
  <c r="Z4287" i="1" s="1"/>
  <c r="Z4286" i="1" s="1"/>
  <c r="Y4288" i="1"/>
  <c r="X4288" i="1"/>
  <c r="W4288" i="1"/>
  <c r="W4287" i="1" s="1"/>
  <c r="W4286" i="1" s="1"/>
  <c r="T4288" i="1"/>
  <c r="T4287" i="1" s="1"/>
  <c r="T4286" i="1" s="1"/>
  <c r="S4288" i="1"/>
  <c r="R4288" i="1"/>
  <c r="R4287" i="1" s="1"/>
  <c r="R4286" i="1" s="1"/>
  <c r="Q4288" i="1"/>
  <c r="Q4287" i="1" s="1"/>
  <c r="Q4286" i="1" s="1"/>
  <c r="P4288" i="1"/>
  <c r="P4287" i="1" s="1"/>
  <c r="P4286" i="1" s="1"/>
  <c r="O4288" i="1"/>
  <c r="O4287" i="1" s="1"/>
  <c r="O4286" i="1" s="1"/>
  <c r="N4288" i="1"/>
  <c r="M4288" i="1"/>
  <c r="M4287" i="1" s="1"/>
  <c r="M4286" i="1" s="1"/>
  <c r="L4288" i="1"/>
  <c r="L4287" i="1" s="1"/>
  <c r="L4286" i="1" s="1"/>
  <c r="K4288" i="1"/>
  <c r="J4288" i="1"/>
  <c r="J4287" i="1" s="1"/>
  <c r="J4286" i="1" s="1"/>
  <c r="I4288" i="1"/>
  <c r="I4287" i="1" s="1"/>
  <c r="E4288" i="1"/>
  <c r="AG4287" i="1"/>
  <c r="AG4286" i="1" s="1"/>
  <c r="Y4287" i="1"/>
  <c r="Y4286" i="1" s="1"/>
  <c r="X4287" i="1"/>
  <c r="X4286" i="1" s="1"/>
  <c r="S4287" i="1"/>
  <c r="S4286" i="1" s="1"/>
  <c r="N4287" i="1"/>
  <c r="N4286" i="1" s="1"/>
  <c r="K4287" i="1"/>
  <c r="E4287" i="1"/>
  <c r="K4286" i="1"/>
  <c r="E4286" i="1"/>
  <c r="AL4285" i="1"/>
  <c r="AE4285" i="1"/>
  <c r="V4285" i="1"/>
  <c r="E4285" i="1"/>
  <c r="AK4284" i="1"/>
  <c r="AK4283" i="1" s="1"/>
  <c r="AJ4284" i="1"/>
  <c r="AJ4283" i="1" s="1"/>
  <c r="AI4284" i="1"/>
  <c r="AI4283" i="1" s="1"/>
  <c r="AH4284" i="1"/>
  <c r="AH4283" i="1" s="1"/>
  <c r="AG4284" i="1"/>
  <c r="AG4283" i="1" s="1"/>
  <c r="AF4284" i="1"/>
  <c r="AD4284" i="1"/>
  <c r="AC4284" i="1"/>
  <c r="AB4284" i="1"/>
  <c r="AB4283" i="1" s="1"/>
  <c r="AA4284" i="1"/>
  <c r="AA4283" i="1" s="1"/>
  <c r="Z4284" i="1"/>
  <c r="Z4283" i="1" s="1"/>
  <c r="Y4284" i="1"/>
  <c r="Y4283" i="1" s="1"/>
  <c r="X4284" i="1"/>
  <c r="X4283" i="1" s="1"/>
  <c r="W4284" i="1"/>
  <c r="W4283" i="1" s="1"/>
  <c r="T4284" i="1"/>
  <c r="T4283" i="1" s="1"/>
  <c r="S4284" i="1"/>
  <c r="S4283" i="1" s="1"/>
  <c r="R4284" i="1"/>
  <c r="R4283" i="1" s="1"/>
  <c r="Q4284" i="1"/>
  <c r="Q4283" i="1" s="1"/>
  <c r="P4284" i="1"/>
  <c r="P4283" i="1" s="1"/>
  <c r="O4284" i="1"/>
  <c r="O4283" i="1" s="1"/>
  <c r="N4284" i="1"/>
  <c r="N4283" i="1" s="1"/>
  <c r="M4284" i="1"/>
  <c r="M4283" i="1" s="1"/>
  <c r="L4284" i="1"/>
  <c r="L4283" i="1" s="1"/>
  <c r="K4284" i="1"/>
  <c r="K4283" i="1" s="1"/>
  <c r="J4284" i="1"/>
  <c r="J4283" i="1" s="1"/>
  <c r="I4284" i="1"/>
  <c r="E4284" i="1"/>
  <c r="AC4283" i="1"/>
  <c r="I4283" i="1"/>
  <c r="E4283" i="1"/>
  <c r="AL4282" i="1"/>
  <c r="AE4282" i="1"/>
  <c r="V4282" i="1"/>
  <c r="E4282" i="1"/>
  <c r="AK4281" i="1"/>
  <c r="AK4280" i="1" s="1"/>
  <c r="AJ4281" i="1"/>
  <c r="AI4281" i="1"/>
  <c r="AI4280" i="1" s="1"/>
  <c r="AH4281" i="1"/>
  <c r="AH4280" i="1" s="1"/>
  <c r="AG4281" i="1"/>
  <c r="AG4280" i="1" s="1"/>
  <c r="AF4281" i="1"/>
  <c r="AF4280" i="1" s="1"/>
  <c r="AD4281" i="1"/>
  <c r="AD4280" i="1" s="1"/>
  <c r="AC4281" i="1"/>
  <c r="AB4281" i="1"/>
  <c r="AB4280" i="1" s="1"/>
  <c r="AA4281" i="1"/>
  <c r="AA4280" i="1" s="1"/>
  <c r="Z4281" i="1"/>
  <c r="Z4280" i="1" s="1"/>
  <c r="Y4281" i="1"/>
  <c r="X4281" i="1"/>
  <c r="X4280" i="1" s="1"/>
  <c r="W4281" i="1"/>
  <c r="W4280" i="1" s="1"/>
  <c r="T4281" i="1"/>
  <c r="T4280" i="1" s="1"/>
  <c r="S4281" i="1"/>
  <c r="R4281" i="1"/>
  <c r="R4280" i="1" s="1"/>
  <c r="Q4281" i="1"/>
  <c r="Q4280" i="1" s="1"/>
  <c r="Q4279" i="1" s="1"/>
  <c r="P4281" i="1"/>
  <c r="O4281" i="1"/>
  <c r="N4281" i="1"/>
  <c r="N4280" i="1" s="1"/>
  <c r="M4281" i="1"/>
  <c r="M4280" i="1" s="1"/>
  <c r="L4281" i="1"/>
  <c r="L4280" i="1" s="1"/>
  <c r="K4281" i="1"/>
  <c r="K4280" i="1" s="1"/>
  <c r="J4281" i="1"/>
  <c r="J4280" i="1" s="1"/>
  <c r="I4281" i="1"/>
  <c r="E4281" i="1"/>
  <c r="AJ4280" i="1"/>
  <c r="AC4280" i="1"/>
  <c r="Y4280" i="1"/>
  <c r="S4280" i="1"/>
  <c r="P4280" i="1"/>
  <c r="O4280" i="1"/>
  <c r="E4280" i="1"/>
  <c r="E4279" i="1"/>
  <c r="AL4278" i="1"/>
  <c r="AE4278" i="1"/>
  <c r="V4278" i="1"/>
  <c r="K4278" i="1"/>
  <c r="K4277" i="1" s="1"/>
  <c r="K4276" i="1" s="1"/>
  <c r="J4278" i="1"/>
  <c r="E4278" i="1"/>
  <c r="AK4277" i="1"/>
  <c r="AJ4277" i="1"/>
  <c r="AJ4276" i="1" s="1"/>
  <c r="AI4277" i="1"/>
  <c r="AI4276" i="1" s="1"/>
  <c r="AH4277" i="1"/>
  <c r="AH4276" i="1" s="1"/>
  <c r="AG4277" i="1"/>
  <c r="AF4277" i="1"/>
  <c r="AF4276" i="1" s="1"/>
  <c r="AD4277" i="1"/>
  <c r="AD4276" i="1" s="1"/>
  <c r="AC4277" i="1"/>
  <c r="AC4276" i="1" s="1"/>
  <c r="AB4277" i="1"/>
  <c r="AA4277" i="1"/>
  <c r="AA4276" i="1" s="1"/>
  <c r="Z4277" i="1"/>
  <c r="Z4276" i="1" s="1"/>
  <c r="Y4277" i="1"/>
  <c r="Y4276" i="1" s="1"/>
  <c r="X4277" i="1"/>
  <c r="X4276" i="1" s="1"/>
  <c r="W4277" i="1"/>
  <c r="W4276" i="1" s="1"/>
  <c r="T4277" i="1"/>
  <c r="S4277" i="1"/>
  <c r="R4277" i="1"/>
  <c r="R4276" i="1" s="1"/>
  <c r="Q4277" i="1"/>
  <c r="Q4276" i="1" s="1"/>
  <c r="P4277" i="1"/>
  <c r="P4276" i="1" s="1"/>
  <c r="O4277" i="1"/>
  <c r="O4276" i="1" s="1"/>
  <c r="N4277" i="1"/>
  <c r="N4276" i="1" s="1"/>
  <c r="M4277" i="1"/>
  <c r="M4276" i="1" s="1"/>
  <c r="L4277" i="1"/>
  <c r="L4276" i="1" s="1"/>
  <c r="J4277" i="1"/>
  <c r="J4276" i="1" s="1"/>
  <c r="I4277" i="1"/>
  <c r="I4276" i="1" s="1"/>
  <c r="E4277" i="1"/>
  <c r="AK4276" i="1"/>
  <c r="AG4276" i="1"/>
  <c r="AB4276" i="1"/>
  <c r="T4276" i="1"/>
  <c r="S4276" i="1"/>
  <c r="E4276" i="1"/>
  <c r="AL4275" i="1"/>
  <c r="AE4275" i="1"/>
  <c r="R4275" i="1"/>
  <c r="V4275" i="1" s="1"/>
  <c r="Q4275" i="1"/>
  <c r="E4275" i="1"/>
  <c r="AK4274" i="1"/>
  <c r="AK4273" i="1" s="1"/>
  <c r="AJ4274" i="1"/>
  <c r="AJ4273" i="1" s="1"/>
  <c r="AI4274" i="1"/>
  <c r="AH4274" i="1"/>
  <c r="AH4273" i="1" s="1"/>
  <c r="AG4274" i="1"/>
  <c r="AG4273" i="1" s="1"/>
  <c r="AF4274" i="1"/>
  <c r="AD4274" i="1"/>
  <c r="AE4274" i="1" s="1"/>
  <c r="AC4274" i="1"/>
  <c r="AB4274" i="1"/>
  <c r="AB4273" i="1" s="1"/>
  <c r="AA4274" i="1"/>
  <c r="AA4273" i="1" s="1"/>
  <c r="Z4274" i="1"/>
  <c r="Z4273" i="1" s="1"/>
  <c r="Y4274" i="1"/>
  <c r="Y4273" i="1" s="1"/>
  <c r="X4274" i="1"/>
  <c r="X4273" i="1" s="1"/>
  <c r="W4274" i="1"/>
  <c r="W4273" i="1" s="1"/>
  <c r="T4274" i="1"/>
  <c r="T4273" i="1" s="1"/>
  <c r="S4274" i="1"/>
  <c r="S4273" i="1" s="1"/>
  <c r="R4274" i="1"/>
  <c r="R4273" i="1" s="1"/>
  <c r="R4272" i="1" s="1"/>
  <c r="Q4274" i="1"/>
  <c r="P4274" i="1"/>
  <c r="P4273" i="1" s="1"/>
  <c r="O4274" i="1"/>
  <c r="O4273" i="1" s="1"/>
  <c r="N4274" i="1"/>
  <c r="N4273" i="1" s="1"/>
  <c r="M4274" i="1"/>
  <c r="M4273" i="1" s="1"/>
  <c r="L4274" i="1"/>
  <c r="L4273" i="1" s="1"/>
  <c r="K4274" i="1"/>
  <c r="K4273" i="1" s="1"/>
  <c r="J4274" i="1"/>
  <c r="J4273" i="1" s="1"/>
  <c r="I4274" i="1"/>
  <c r="I4273" i="1" s="1"/>
  <c r="E4274" i="1"/>
  <c r="AI4273" i="1"/>
  <c r="AD4273" i="1"/>
  <c r="AC4273" i="1"/>
  <c r="Q4273" i="1"/>
  <c r="E4273" i="1"/>
  <c r="E4272" i="1"/>
  <c r="E4271" i="1"/>
  <c r="E4270" i="1"/>
  <c r="E4269" i="1"/>
  <c r="AL4268" i="1"/>
  <c r="AE4268" i="1"/>
  <c r="V4268" i="1"/>
  <c r="E4268" i="1"/>
  <c r="AK4267" i="1"/>
  <c r="AJ4267" i="1"/>
  <c r="AJ4266" i="1" s="1"/>
  <c r="AI4267" i="1"/>
  <c r="AI4266" i="1" s="1"/>
  <c r="AH4267" i="1"/>
  <c r="AH4266" i="1" s="1"/>
  <c r="AG4267" i="1"/>
  <c r="AG4266" i="1" s="1"/>
  <c r="AF4267" i="1"/>
  <c r="AF4266" i="1" s="1"/>
  <c r="AD4267" i="1"/>
  <c r="AD4266" i="1" s="1"/>
  <c r="AC4267" i="1"/>
  <c r="AB4267" i="1"/>
  <c r="AB4266" i="1" s="1"/>
  <c r="AA4267" i="1"/>
  <c r="AA4266" i="1" s="1"/>
  <c r="Z4267" i="1"/>
  <c r="Z4266" i="1" s="1"/>
  <c r="Y4267" i="1"/>
  <c r="Y4266" i="1" s="1"/>
  <c r="X4267" i="1"/>
  <c r="X4266" i="1" s="1"/>
  <c r="W4267" i="1"/>
  <c r="W4266" i="1" s="1"/>
  <c r="T4267" i="1"/>
  <c r="S4267" i="1"/>
  <c r="S4266" i="1" s="1"/>
  <c r="R4267" i="1"/>
  <c r="R4266" i="1" s="1"/>
  <c r="Q4267" i="1"/>
  <c r="P4267" i="1"/>
  <c r="P4266" i="1" s="1"/>
  <c r="O4267" i="1"/>
  <c r="O4266" i="1" s="1"/>
  <c r="N4267" i="1"/>
  <c r="N4266" i="1" s="1"/>
  <c r="M4267" i="1"/>
  <c r="M4266" i="1" s="1"/>
  <c r="L4267" i="1"/>
  <c r="L4266" i="1" s="1"/>
  <c r="K4267" i="1"/>
  <c r="K4266" i="1" s="1"/>
  <c r="J4267" i="1"/>
  <c r="J4266" i="1" s="1"/>
  <c r="I4267" i="1"/>
  <c r="I4266" i="1" s="1"/>
  <c r="E4267" i="1"/>
  <c r="AK4266" i="1"/>
  <c r="T4266" i="1"/>
  <c r="Q4266" i="1"/>
  <c r="Q4262" i="1" s="1"/>
  <c r="Q4261" i="1" s="1"/>
  <c r="Q4260" i="1" s="1"/>
  <c r="Q4259" i="1" s="1"/>
  <c r="E4266" i="1"/>
  <c r="AL4265" i="1"/>
  <c r="AE4265" i="1"/>
  <c r="V4265" i="1"/>
  <c r="E4265" i="1"/>
  <c r="AK4264" i="1"/>
  <c r="AK4263" i="1" s="1"/>
  <c r="AJ4264" i="1"/>
  <c r="AI4264" i="1"/>
  <c r="AI4263" i="1" s="1"/>
  <c r="AH4264" i="1"/>
  <c r="AH4263" i="1" s="1"/>
  <c r="AG4264" i="1"/>
  <c r="AG4263" i="1" s="1"/>
  <c r="AF4264" i="1"/>
  <c r="AF4263" i="1" s="1"/>
  <c r="AD4264" i="1"/>
  <c r="AC4264" i="1"/>
  <c r="AC4263" i="1" s="1"/>
  <c r="AB4264" i="1"/>
  <c r="AB4263" i="1" s="1"/>
  <c r="AA4264" i="1"/>
  <c r="AA4263" i="1" s="1"/>
  <c r="Z4264" i="1"/>
  <c r="Z4263" i="1" s="1"/>
  <c r="Y4264" i="1"/>
  <c r="Y4263" i="1" s="1"/>
  <c r="X4264" i="1"/>
  <c r="X4263" i="1" s="1"/>
  <c r="W4264" i="1"/>
  <c r="T4264" i="1"/>
  <c r="T4263" i="1" s="1"/>
  <c r="S4264" i="1"/>
  <c r="S4263" i="1" s="1"/>
  <c r="R4264" i="1"/>
  <c r="R4263" i="1" s="1"/>
  <c r="Q4264" i="1"/>
  <c r="Q4263" i="1" s="1"/>
  <c r="P4264" i="1"/>
  <c r="O4264" i="1"/>
  <c r="O4263" i="1" s="1"/>
  <c r="N4264" i="1"/>
  <c r="N4263" i="1" s="1"/>
  <c r="M4264" i="1"/>
  <c r="M4263" i="1" s="1"/>
  <c r="L4264" i="1"/>
  <c r="L4263" i="1" s="1"/>
  <c r="K4264" i="1"/>
  <c r="K4263" i="1" s="1"/>
  <c r="J4264" i="1"/>
  <c r="J4263" i="1" s="1"/>
  <c r="I4264" i="1"/>
  <c r="I4263" i="1" s="1"/>
  <c r="E4264" i="1"/>
  <c r="AJ4263" i="1"/>
  <c r="W4263" i="1"/>
  <c r="P4263" i="1"/>
  <c r="E4263" i="1"/>
  <c r="E4262" i="1"/>
  <c r="E4261" i="1"/>
  <c r="E4260" i="1"/>
  <c r="E4259" i="1"/>
  <c r="E4258" i="1"/>
  <c r="AL4257" i="1"/>
  <c r="AE4257" i="1"/>
  <c r="V4257" i="1"/>
  <c r="E4257" i="1"/>
  <c r="AK4256" i="1"/>
  <c r="AJ4256" i="1"/>
  <c r="AI4256" i="1"/>
  <c r="AH4256" i="1"/>
  <c r="AH4253" i="1" s="1"/>
  <c r="AG4256" i="1"/>
  <c r="AF4256" i="1"/>
  <c r="AD4256" i="1"/>
  <c r="AC4256" i="1"/>
  <c r="AC4253" i="1" s="1"/>
  <c r="AB4256" i="1"/>
  <c r="AA4256" i="1"/>
  <c r="Z4256" i="1"/>
  <c r="Y4256" i="1"/>
  <c r="Y4253" i="1" s="1"/>
  <c r="X4256" i="1"/>
  <c r="W4256" i="1"/>
  <c r="T4256" i="1"/>
  <c r="S4256" i="1"/>
  <c r="R4256" i="1"/>
  <c r="Q4256" i="1"/>
  <c r="P4256" i="1"/>
  <c r="O4256" i="1"/>
  <c r="N4256" i="1"/>
  <c r="M4256" i="1"/>
  <c r="L4256" i="1"/>
  <c r="K4256" i="1"/>
  <c r="J4256" i="1"/>
  <c r="I4256" i="1"/>
  <c r="E4256" i="1"/>
  <c r="AL4255" i="1"/>
  <c r="AE4255" i="1"/>
  <c r="V4255" i="1"/>
  <c r="E4255" i="1"/>
  <c r="AK4254" i="1"/>
  <c r="AK4253" i="1" s="1"/>
  <c r="AJ4254" i="1"/>
  <c r="AI4254" i="1"/>
  <c r="AI4253" i="1" s="1"/>
  <c r="AH4254" i="1"/>
  <c r="AG4254" i="1"/>
  <c r="AG4253" i="1" s="1"/>
  <c r="AF4254" i="1"/>
  <c r="AD4254" i="1"/>
  <c r="AD4253" i="1" s="1"/>
  <c r="AC4254" i="1"/>
  <c r="AB4254" i="1"/>
  <c r="AA4254" i="1"/>
  <c r="Z4254" i="1"/>
  <c r="Y4254" i="1"/>
  <c r="X4254" i="1"/>
  <c r="W4254" i="1"/>
  <c r="T4254" i="1"/>
  <c r="S4254" i="1"/>
  <c r="R4254" i="1"/>
  <c r="Q4254" i="1"/>
  <c r="P4254" i="1"/>
  <c r="P4253" i="1" s="1"/>
  <c r="O4254" i="1"/>
  <c r="N4254" i="1"/>
  <c r="N4253" i="1" s="1"/>
  <c r="M4254" i="1"/>
  <c r="L4254" i="1"/>
  <c r="L4253" i="1" s="1"/>
  <c r="K4254" i="1"/>
  <c r="J4254" i="1"/>
  <c r="I4254" i="1"/>
  <c r="E4254" i="1"/>
  <c r="Z4253" i="1"/>
  <c r="E4253" i="1"/>
  <c r="AL4252" i="1"/>
  <c r="AE4252" i="1"/>
  <c r="V4252" i="1"/>
  <c r="E4252" i="1"/>
  <c r="AK4251" i="1"/>
  <c r="AK4250" i="1" s="1"/>
  <c r="AJ4251" i="1"/>
  <c r="AI4251" i="1"/>
  <c r="AI4250" i="1" s="1"/>
  <c r="AH4251" i="1"/>
  <c r="AH4250" i="1" s="1"/>
  <c r="AG4251" i="1"/>
  <c r="AG4250" i="1" s="1"/>
  <c r="AF4251" i="1"/>
  <c r="AF4250" i="1" s="1"/>
  <c r="AD4251" i="1"/>
  <c r="AD4250" i="1" s="1"/>
  <c r="AC4251" i="1"/>
  <c r="AB4251" i="1"/>
  <c r="AB4250" i="1" s="1"/>
  <c r="AA4251" i="1"/>
  <c r="AA4250" i="1" s="1"/>
  <c r="Z4251" i="1"/>
  <c r="Z4250" i="1" s="1"/>
  <c r="Y4251" i="1"/>
  <c r="X4251" i="1"/>
  <c r="X4250" i="1" s="1"/>
  <c r="W4251" i="1"/>
  <c r="W4250" i="1" s="1"/>
  <c r="T4251" i="1"/>
  <c r="T4250" i="1" s="1"/>
  <c r="S4251" i="1"/>
  <c r="S4250" i="1" s="1"/>
  <c r="R4251" i="1"/>
  <c r="R4250" i="1" s="1"/>
  <c r="Q4251" i="1"/>
  <c r="Q4250" i="1" s="1"/>
  <c r="P4251" i="1"/>
  <c r="P4250" i="1" s="1"/>
  <c r="O4251" i="1"/>
  <c r="O4250" i="1" s="1"/>
  <c r="N4251" i="1"/>
  <c r="N4250" i="1" s="1"/>
  <c r="M4251" i="1"/>
  <c r="L4251" i="1"/>
  <c r="K4251" i="1"/>
  <c r="K4250" i="1" s="1"/>
  <c r="J4251" i="1"/>
  <c r="J4250" i="1" s="1"/>
  <c r="I4251" i="1"/>
  <c r="I4250" i="1" s="1"/>
  <c r="E4251" i="1"/>
  <c r="AJ4250" i="1"/>
  <c r="Y4250" i="1"/>
  <c r="M4250" i="1"/>
  <c r="L4250" i="1"/>
  <c r="E4250" i="1"/>
  <c r="AL4249" i="1"/>
  <c r="AE4249" i="1"/>
  <c r="V4249" i="1"/>
  <c r="E4249" i="1"/>
  <c r="AK4248" i="1"/>
  <c r="AK4247" i="1" s="1"/>
  <c r="AJ4248" i="1"/>
  <c r="AJ4247" i="1" s="1"/>
  <c r="AI4248" i="1"/>
  <c r="AI4247" i="1" s="1"/>
  <c r="AH4248" i="1"/>
  <c r="AH4247" i="1" s="1"/>
  <c r="AG4248" i="1"/>
  <c r="AG4247" i="1" s="1"/>
  <c r="AF4248" i="1"/>
  <c r="AF4247" i="1" s="1"/>
  <c r="AD4248" i="1"/>
  <c r="AC4248" i="1"/>
  <c r="AC4247" i="1" s="1"/>
  <c r="AB4248" i="1"/>
  <c r="AB4247" i="1" s="1"/>
  <c r="AA4248" i="1"/>
  <c r="AA4247" i="1" s="1"/>
  <c r="Z4248" i="1"/>
  <c r="Z4247" i="1" s="1"/>
  <c r="Y4248" i="1"/>
  <c r="Y4247" i="1" s="1"/>
  <c r="X4248" i="1"/>
  <c r="X4247" i="1" s="1"/>
  <c r="W4248" i="1"/>
  <c r="W4247" i="1" s="1"/>
  <c r="T4248" i="1"/>
  <c r="T4247" i="1" s="1"/>
  <c r="S4248" i="1"/>
  <c r="S4247" i="1" s="1"/>
  <c r="R4248" i="1"/>
  <c r="Q4248" i="1"/>
  <c r="Q4247" i="1" s="1"/>
  <c r="P4248" i="1"/>
  <c r="P4247" i="1" s="1"/>
  <c r="O4248" i="1"/>
  <c r="O4247" i="1" s="1"/>
  <c r="N4248" i="1"/>
  <c r="N4247" i="1" s="1"/>
  <c r="M4248" i="1"/>
  <c r="M4247" i="1" s="1"/>
  <c r="L4248" i="1"/>
  <c r="L4247" i="1" s="1"/>
  <c r="K4248" i="1"/>
  <c r="K4247" i="1" s="1"/>
  <c r="J4248" i="1"/>
  <c r="J4247" i="1" s="1"/>
  <c r="I4248" i="1"/>
  <c r="I4247" i="1" s="1"/>
  <c r="E4248" i="1"/>
  <c r="R4247" i="1"/>
  <c r="E4247" i="1"/>
  <c r="E4246" i="1"/>
  <c r="E4245" i="1"/>
  <c r="E4244" i="1"/>
  <c r="E4243" i="1"/>
  <c r="E4242" i="1"/>
  <c r="AL4241" i="1"/>
  <c r="AE4241" i="1"/>
  <c r="V4241" i="1"/>
  <c r="E4241" i="1"/>
  <c r="AK4240" i="1"/>
  <c r="AK4239" i="1" s="1"/>
  <c r="AJ4240" i="1"/>
  <c r="AJ4239" i="1" s="1"/>
  <c r="AI4240" i="1"/>
  <c r="AI4239" i="1" s="1"/>
  <c r="AH4240" i="1"/>
  <c r="AH4239" i="1" s="1"/>
  <c r="AG4240" i="1"/>
  <c r="AG4239" i="1" s="1"/>
  <c r="AF4240" i="1"/>
  <c r="AD4240" i="1"/>
  <c r="AD4239" i="1" s="1"/>
  <c r="AC4240" i="1"/>
  <c r="AB4240" i="1"/>
  <c r="AB4239" i="1" s="1"/>
  <c r="AA4240" i="1"/>
  <c r="AA4239" i="1" s="1"/>
  <c r="Z4240" i="1"/>
  <c r="Y4240" i="1"/>
  <c r="Y4239" i="1" s="1"/>
  <c r="X4240" i="1"/>
  <c r="X4239" i="1" s="1"/>
  <c r="W4240" i="1"/>
  <c r="W4239" i="1" s="1"/>
  <c r="T4240" i="1"/>
  <c r="T4239" i="1" s="1"/>
  <c r="S4240" i="1"/>
  <c r="S4239" i="1" s="1"/>
  <c r="R4240" i="1"/>
  <c r="R4239" i="1" s="1"/>
  <c r="Q4240" i="1"/>
  <c r="Q4239" i="1" s="1"/>
  <c r="P4240" i="1"/>
  <c r="P4239" i="1" s="1"/>
  <c r="O4240" i="1"/>
  <c r="O4239" i="1" s="1"/>
  <c r="E4240" i="1"/>
  <c r="Z4239" i="1"/>
  <c r="E4239" i="1"/>
  <c r="AL4238" i="1"/>
  <c r="AE4238" i="1"/>
  <c r="V4238" i="1"/>
  <c r="E4238" i="1"/>
  <c r="AK4237" i="1"/>
  <c r="AK4236" i="1" s="1"/>
  <c r="AJ4237" i="1"/>
  <c r="AJ4236" i="1" s="1"/>
  <c r="AI4237" i="1"/>
  <c r="AI4236" i="1" s="1"/>
  <c r="AH4237" i="1"/>
  <c r="AG4237" i="1"/>
  <c r="AG4236" i="1" s="1"/>
  <c r="AF4237" i="1"/>
  <c r="AF4236" i="1" s="1"/>
  <c r="AD4237" i="1"/>
  <c r="AD4236" i="1" s="1"/>
  <c r="AC4237" i="1"/>
  <c r="AC4236" i="1" s="1"/>
  <c r="AB4237" i="1"/>
  <c r="AB4236" i="1" s="1"/>
  <c r="AA4237" i="1"/>
  <c r="AA4236" i="1" s="1"/>
  <c r="Z4237" i="1"/>
  <c r="Z4236" i="1" s="1"/>
  <c r="Y4237" i="1"/>
  <c r="Y4236" i="1" s="1"/>
  <c r="X4237" i="1"/>
  <c r="X4236" i="1" s="1"/>
  <c r="W4237" i="1"/>
  <c r="W4236" i="1" s="1"/>
  <c r="T4237" i="1"/>
  <c r="T4236" i="1" s="1"/>
  <c r="S4237" i="1"/>
  <c r="R4237" i="1"/>
  <c r="R4236" i="1" s="1"/>
  <c r="Q4237" i="1"/>
  <c r="Q4236" i="1" s="1"/>
  <c r="P4237" i="1"/>
  <c r="P4236" i="1" s="1"/>
  <c r="O4237" i="1"/>
  <c r="O4236" i="1" s="1"/>
  <c r="N4237" i="1"/>
  <c r="N4236" i="1" s="1"/>
  <c r="M4237" i="1"/>
  <c r="M4236" i="1" s="1"/>
  <c r="L4237" i="1"/>
  <c r="L4236" i="1" s="1"/>
  <c r="K4237" i="1"/>
  <c r="K4236" i="1" s="1"/>
  <c r="J4237" i="1"/>
  <c r="J4236" i="1" s="1"/>
  <c r="I4237" i="1"/>
  <c r="I4236" i="1" s="1"/>
  <c r="E4237" i="1"/>
  <c r="S4236" i="1"/>
  <c r="E4236" i="1"/>
  <c r="AL4235" i="1"/>
  <c r="AE4235" i="1"/>
  <c r="V4235" i="1"/>
  <c r="E4235" i="1"/>
  <c r="AK4234" i="1"/>
  <c r="AK4233" i="1" s="1"/>
  <c r="AJ4234" i="1"/>
  <c r="AI4234" i="1"/>
  <c r="AI4233" i="1" s="1"/>
  <c r="AH4234" i="1"/>
  <c r="AH4233" i="1" s="1"/>
  <c r="AG4234" i="1"/>
  <c r="AG4233" i="1" s="1"/>
  <c r="AF4234" i="1"/>
  <c r="AD4234" i="1"/>
  <c r="AC4234" i="1"/>
  <c r="AC4233" i="1" s="1"/>
  <c r="AB4234" i="1"/>
  <c r="AB4233" i="1" s="1"/>
  <c r="AA4234" i="1"/>
  <c r="Z4234" i="1"/>
  <c r="Z4233" i="1" s="1"/>
  <c r="Y4234" i="1"/>
  <c r="Y4233" i="1" s="1"/>
  <c r="X4234" i="1"/>
  <c r="X4233" i="1" s="1"/>
  <c r="W4234" i="1"/>
  <c r="T4234" i="1"/>
  <c r="T4233" i="1" s="1"/>
  <c r="S4234" i="1"/>
  <c r="S4233" i="1" s="1"/>
  <c r="R4234" i="1"/>
  <c r="R4233" i="1" s="1"/>
  <c r="Q4234" i="1"/>
  <c r="Q4233" i="1" s="1"/>
  <c r="P4234" i="1"/>
  <c r="P4233" i="1" s="1"/>
  <c r="O4234" i="1"/>
  <c r="O4233" i="1" s="1"/>
  <c r="N4234" i="1"/>
  <c r="N4233" i="1" s="1"/>
  <c r="M4234" i="1"/>
  <c r="M4233" i="1" s="1"/>
  <c r="L4234" i="1"/>
  <c r="L4233" i="1" s="1"/>
  <c r="K4234" i="1"/>
  <c r="K4233" i="1" s="1"/>
  <c r="J4234" i="1"/>
  <c r="J4233" i="1" s="1"/>
  <c r="I4234" i="1"/>
  <c r="I4233" i="1" s="1"/>
  <c r="E4234" i="1"/>
  <c r="AJ4233" i="1"/>
  <c r="AF4233" i="1"/>
  <c r="AA4233" i="1"/>
  <c r="W4233" i="1"/>
  <c r="E4233" i="1"/>
  <c r="AL4232" i="1"/>
  <c r="AE4232" i="1"/>
  <c r="V4232" i="1"/>
  <c r="E4232" i="1"/>
  <c r="AK4231" i="1"/>
  <c r="AK4230" i="1" s="1"/>
  <c r="AJ4231" i="1"/>
  <c r="AI4231" i="1"/>
  <c r="AI4230" i="1" s="1"/>
  <c r="AH4231" i="1"/>
  <c r="AH4230" i="1" s="1"/>
  <c r="AG4231" i="1"/>
  <c r="AG4230" i="1" s="1"/>
  <c r="AF4231" i="1"/>
  <c r="AF4230" i="1" s="1"/>
  <c r="AD4231" i="1"/>
  <c r="AD4230" i="1" s="1"/>
  <c r="AC4231" i="1"/>
  <c r="AB4231" i="1"/>
  <c r="AA4231" i="1"/>
  <c r="AA4230" i="1" s="1"/>
  <c r="Z4231" i="1"/>
  <c r="Z4230" i="1" s="1"/>
  <c r="Y4231" i="1"/>
  <c r="Y4230" i="1" s="1"/>
  <c r="X4231" i="1"/>
  <c r="X4230" i="1" s="1"/>
  <c r="W4231" i="1"/>
  <c r="W4230" i="1" s="1"/>
  <c r="T4231" i="1"/>
  <c r="T4230" i="1" s="1"/>
  <c r="S4231" i="1"/>
  <c r="S4230" i="1" s="1"/>
  <c r="R4231" i="1"/>
  <c r="Q4231" i="1"/>
  <c r="Q4230" i="1" s="1"/>
  <c r="P4231" i="1"/>
  <c r="P4230" i="1" s="1"/>
  <c r="O4231" i="1"/>
  <c r="O4230" i="1" s="1"/>
  <c r="N4231" i="1"/>
  <c r="N4230" i="1" s="1"/>
  <c r="M4231" i="1"/>
  <c r="L4231" i="1"/>
  <c r="L4230" i="1" s="1"/>
  <c r="K4231" i="1"/>
  <c r="K4230" i="1" s="1"/>
  <c r="J4231" i="1"/>
  <c r="I4231" i="1"/>
  <c r="I4230" i="1" s="1"/>
  <c r="E4231" i="1"/>
  <c r="AJ4230" i="1"/>
  <c r="AB4230" i="1"/>
  <c r="R4230" i="1"/>
  <c r="M4230" i="1"/>
  <c r="J4230" i="1"/>
  <c r="E4230" i="1"/>
  <c r="U4229" i="1"/>
  <c r="U4228" i="1" s="1"/>
  <c r="U4227" i="1" s="1"/>
  <c r="E4229" i="1"/>
  <c r="E4228" i="1"/>
  <c r="E4227" i="1"/>
  <c r="E4226" i="1"/>
  <c r="E4225" i="1"/>
  <c r="AL4224" i="1"/>
  <c r="AE4224" i="1"/>
  <c r="V4224" i="1"/>
  <c r="E4224" i="1"/>
  <c r="AK4223" i="1"/>
  <c r="AK4222" i="1" s="1"/>
  <c r="AK4221" i="1" s="1"/>
  <c r="AJ4223" i="1"/>
  <c r="AI4223" i="1"/>
  <c r="AH4223" i="1"/>
  <c r="AH4222" i="1" s="1"/>
  <c r="AG4223" i="1"/>
  <c r="AG4222" i="1" s="1"/>
  <c r="AG4221" i="1" s="1"/>
  <c r="AG4220" i="1" s="1"/>
  <c r="AG4219" i="1" s="1"/>
  <c r="AG4218" i="1" s="1"/>
  <c r="AF4223" i="1"/>
  <c r="AF4222" i="1" s="1"/>
  <c r="AF4221" i="1" s="1"/>
  <c r="AD4223" i="1"/>
  <c r="AC4223" i="1"/>
  <c r="AC4222" i="1" s="1"/>
  <c r="AC4221" i="1" s="1"/>
  <c r="AC4220" i="1" s="1"/>
  <c r="AC4219" i="1" s="1"/>
  <c r="AC4218" i="1" s="1"/>
  <c r="AB4223" i="1"/>
  <c r="AA4223" i="1"/>
  <c r="Z4223" i="1"/>
  <c r="Z4222" i="1" s="1"/>
  <c r="Z4221" i="1" s="1"/>
  <c r="Z4220" i="1" s="1"/>
  <c r="Z4219" i="1" s="1"/>
  <c r="Z4218" i="1" s="1"/>
  <c r="Y4223" i="1"/>
  <c r="Y4222" i="1" s="1"/>
  <c r="Y4221" i="1" s="1"/>
  <c r="Y4220" i="1" s="1"/>
  <c r="Y4219" i="1" s="1"/>
  <c r="Y4218" i="1" s="1"/>
  <c r="X4223" i="1"/>
  <c r="X4222" i="1" s="1"/>
  <c r="X4221" i="1" s="1"/>
  <c r="X4220" i="1" s="1"/>
  <c r="X4219" i="1" s="1"/>
  <c r="X4218" i="1" s="1"/>
  <c r="W4223" i="1"/>
  <c r="W4222" i="1" s="1"/>
  <c r="W4221" i="1" s="1"/>
  <c r="W4220" i="1" s="1"/>
  <c r="W4219" i="1" s="1"/>
  <c r="W4218" i="1" s="1"/>
  <c r="T4223" i="1"/>
  <c r="T4222" i="1" s="1"/>
  <c r="S4223" i="1"/>
  <c r="S4222" i="1" s="1"/>
  <c r="S4221" i="1" s="1"/>
  <c r="S4220" i="1" s="1"/>
  <c r="S4219" i="1" s="1"/>
  <c r="S4218" i="1" s="1"/>
  <c r="R4223" i="1"/>
  <c r="R4222" i="1" s="1"/>
  <c r="R4221" i="1" s="1"/>
  <c r="R4220" i="1" s="1"/>
  <c r="R4219" i="1" s="1"/>
  <c r="R4218" i="1" s="1"/>
  <c r="Q4223" i="1"/>
  <c r="Q4222" i="1" s="1"/>
  <c r="Q4221" i="1" s="1"/>
  <c r="Q4220" i="1" s="1"/>
  <c r="Q4219" i="1" s="1"/>
  <c r="Q4218" i="1" s="1"/>
  <c r="P4223" i="1"/>
  <c r="P4222" i="1" s="1"/>
  <c r="P4221" i="1" s="1"/>
  <c r="P4220" i="1" s="1"/>
  <c r="P4219" i="1" s="1"/>
  <c r="P4218" i="1" s="1"/>
  <c r="O4223" i="1"/>
  <c r="O4222" i="1" s="1"/>
  <c r="O4221" i="1" s="1"/>
  <c r="O4220" i="1" s="1"/>
  <c r="O4219" i="1" s="1"/>
  <c r="O4218" i="1" s="1"/>
  <c r="E4223" i="1"/>
  <c r="AJ4222" i="1"/>
  <c r="AI4222" i="1"/>
  <c r="AI4221" i="1" s="1"/>
  <c r="AI4220" i="1" s="1"/>
  <c r="AI4219" i="1" s="1"/>
  <c r="AI4218" i="1" s="1"/>
  <c r="AB4222" i="1"/>
  <c r="AB4221" i="1" s="1"/>
  <c r="AB4220" i="1" s="1"/>
  <c r="AB4219" i="1" s="1"/>
  <c r="AB4218" i="1" s="1"/>
  <c r="AA4222" i="1"/>
  <c r="AA4221" i="1" s="1"/>
  <c r="AA4220" i="1" s="1"/>
  <c r="AA4219" i="1" s="1"/>
  <c r="AA4218" i="1" s="1"/>
  <c r="E4222" i="1"/>
  <c r="AJ4221" i="1"/>
  <c r="AJ4220" i="1" s="1"/>
  <c r="AJ4219" i="1" s="1"/>
  <c r="AJ4218" i="1" s="1"/>
  <c r="E4221" i="1"/>
  <c r="AK4220" i="1"/>
  <c r="AK4219" i="1" s="1"/>
  <c r="AK4218" i="1" s="1"/>
  <c r="E4220" i="1"/>
  <c r="E4219" i="1"/>
  <c r="E4218" i="1"/>
  <c r="AL4217" i="1"/>
  <c r="AE4217" i="1"/>
  <c r="V4217" i="1"/>
  <c r="E4217" i="1"/>
  <c r="AK4216" i="1"/>
  <c r="AK4215" i="1" s="1"/>
  <c r="AK4214" i="1" s="1"/>
  <c r="AK4213" i="1" s="1"/>
  <c r="AK4212" i="1" s="1"/>
  <c r="AK4211" i="1" s="1"/>
  <c r="AJ4216" i="1"/>
  <c r="AJ4215" i="1" s="1"/>
  <c r="AJ4214" i="1" s="1"/>
  <c r="AJ4213" i="1" s="1"/>
  <c r="AJ4212" i="1" s="1"/>
  <c r="AJ4211" i="1" s="1"/>
  <c r="AI4216" i="1"/>
  <c r="AI4215" i="1" s="1"/>
  <c r="AI4214" i="1" s="1"/>
  <c r="AI4213" i="1" s="1"/>
  <c r="AI4212" i="1" s="1"/>
  <c r="AI4211" i="1" s="1"/>
  <c r="AH4216" i="1"/>
  <c r="AH4215" i="1" s="1"/>
  <c r="AH4214" i="1" s="1"/>
  <c r="AH4213" i="1" s="1"/>
  <c r="AH4212" i="1" s="1"/>
  <c r="AH4211" i="1" s="1"/>
  <c r="AG4216" i="1"/>
  <c r="AG4215" i="1" s="1"/>
  <c r="AG4214" i="1" s="1"/>
  <c r="AG4213" i="1" s="1"/>
  <c r="AG4212" i="1" s="1"/>
  <c r="AG4211" i="1" s="1"/>
  <c r="AF4216" i="1"/>
  <c r="AF4215" i="1" s="1"/>
  <c r="AD4216" i="1"/>
  <c r="AC4216" i="1"/>
  <c r="AB4216" i="1"/>
  <c r="AB4215" i="1" s="1"/>
  <c r="AB4214" i="1" s="1"/>
  <c r="AB4213" i="1" s="1"/>
  <c r="AB4212" i="1" s="1"/>
  <c r="AB4211" i="1" s="1"/>
  <c r="AA4216" i="1"/>
  <c r="AA4215" i="1" s="1"/>
  <c r="AA4214" i="1" s="1"/>
  <c r="AA4213" i="1" s="1"/>
  <c r="AA4212" i="1" s="1"/>
  <c r="AA4211" i="1" s="1"/>
  <c r="Z4216" i="1"/>
  <c r="Z4215" i="1" s="1"/>
  <c r="Z4214" i="1" s="1"/>
  <c r="Z4213" i="1" s="1"/>
  <c r="Z4212" i="1" s="1"/>
  <c r="Z4211" i="1" s="1"/>
  <c r="Y4216" i="1"/>
  <c r="Y4215" i="1" s="1"/>
  <c r="Y4214" i="1" s="1"/>
  <c r="Y4213" i="1" s="1"/>
  <c r="Y4212" i="1" s="1"/>
  <c r="Y4211" i="1" s="1"/>
  <c r="X4216" i="1"/>
  <c r="X4215" i="1" s="1"/>
  <c r="X4214" i="1" s="1"/>
  <c r="X4213" i="1" s="1"/>
  <c r="X4212" i="1" s="1"/>
  <c r="X4211" i="1" s="1"/>
  <c r="W4216" i="1"/>
  <c r="W4215" i="1" s="1"/>
  <c r="W4214" i="1" s="1"/>
  <c r="W4213" i="1" s="1"/>
  <c r="W4212" i="1" s="1"/>
  <c r="W4211" i="1" s="1"/>
  <c r="T4216" i="1"/>
  <c r="T4215" i="1" s="1"/>
  <c r="T4214" i="1" s="1"/>
  <c r="T4213" i="1" s="1"/>
  <c r="T4212" i="1" s="1"/>
  <c r="T4211" i="1" s="1"/>
  <c r="S4216" i="1"/>
  <c r="S4215" i="1" s="1"/>
  <c r="S4214" i="1" s="1"/>
  <c r="S4213" i="1" s="1"/>
  <c r="S4212" i="1" s="1"/>
  <c r="S4211" i="1" s="1"/>
  <c r="R4216" i="1"/>
  <c r="R4215" i="1" s="1"/>
  <c r="R4214" i="1" s="1"/>
  <c r="R4213" i="1" s="1"/>
  <c r="R4212" i="1" s="1"/>
  <c r="R4211" i="1" s="1"/>
  <c r="Q4216" i="1"/>
  <c r="P4216" i="1"/>
  <c r="P4215" i="1" s="1"/>
  <c r="P4214" i="1" s="1"/>
  <c r="P4213" i="1" s="1"/>
  <c r="P4212" i="1" s="1"/>
  <c r="P4211" i="1" s="1"/>
  <c r="O4216" i="1"/>
  <c r="O4215" i="1" s="1"/>
  <c r="O4214" i="1" s="1"/>
  <c r="O4213" i="1" s="1"/>
  <c r="O4212" i="1" s="1"/>
  <c r="O4211" i="1" s="1"/>
  <c r="N4216" i="1"/>
  <c r="N4215" i="1" s="1"/>
  <c r="N4214" i="1" s="1"/>
  <c r="N4213" i="1" s="1"/>
  <c r="N4212" i="1" s="1"/>
  <c r="N4211" i="1" s="1"/>
  <c r="M4216" i="1"/>
  <c r="M4215" i="1" s="1"/>
  <c r="M4214" i="1" s="1"/>
  <c r="M4213" i="1" s="1"/>
  <c r="M4212" i="1" s="1"/>
  <c r="M4211" i="1" s="1"/>
  <c r="L4216" i="1"/>
  <c r="L4215" i="1" s="1"/>
  <c r="L4214" i="1" s="1"/>
  <c r="L4213" i="1" s="1"/>
  <c r="L4212" i="1" s="1"/>
  <c r="L4211" i="1" s="1"/>
  <c r="K4216" i="1"/>
  <c r="J4216" i="1"/>
  <c r="J4215" i="1" s="1"/>
  <c r="J4214" i="1" s="1"/>
  <c r="J4213" i="1" s="1"/>
  <c r="J4212" i="1" s="1"/>
  <c r="J4211" i="1" s="1"/>
  <c r="I4216" i="1"/>
  <c r="I4215" i="1" s="1"/>
  <c r="I4214" i="1" s="1"/>
  <c r="I4213" i="1" s="1"/>
  <c r="I4212" i="1" s="1"/>
  <c r="E4216" i="1"/>
  <c r="AD4215" i="1"/>
  <c r="AD4214" i="1" s="1"/>
  <c r="AD4213" i="1" s="1"/>
  <c r="Q4215" i="1"/>
  <c r="Q4214" i="1" s="1"/>
  <c r="Q4213" i="1" s="1"/>
  <c r="Q4212" i="1" s="1"/>
  <c r="Q4211" i="1" s="1"/>
  <c r="K4215" i="1"/>
  <c r="K4214" i="1" s="1"/>
  <c r="K4213" i="1" s="1"/>
  <c r="K4212" i="1" s="1"/>
  <c r="K4211" i="1" s="1"/>
  <c r="E4215" i="1"/>
  <c r="E4214" i="1"/>
  <c r="E4213" i="1"/>
  <c r="E4212" i="1"/>
  <c r="E4211" i="1"/>
  <c r="AL4210" i="1"/>
  <c r="AE4210" i="1"/>
  <c r="AA4210" i="1"/>
  <c r="V4210" i="1"/>
  <c r="E4210" i="1"/>
  <c r="AK4209" i="1"/>
  <c r="AK4208" i="1" s="1"/>
  <c r="AK4207" i="1" s="1"/>
  <c r="AJ4209" i="1"/>
  <c r="AJ4208" i="1" s="1"/>
  <c r="AJ4207" i="1" s="1"/>
  <c r="AI4209" i="1"/>
  <c r="AI4208" i="1" s="1"/>
  <c r="AI4207" i="1" s="1"/>
  <c r="AH4209" i="1"/>
  <c r="AH4208" i="1" s="1"/>
  <c r="AH4207" i="1" s="1"/>
  <c r="AG4209" i="1"/>
  <c r="AG4208" i="1" s="1"/>
  <c r="AG4207" i="1" s="1"/>
  <c r="AF4209" i="1"/>
  <c r="AF4208" i="1" s="1"/>
  <c r="AD4209" i="1"/>
  <c r="AD4208" i="1" s="1"/>
  <c r="AD4207" i="1" s="1"/>
  <c r="AC4209" i="1"/>
  <c r="AB4209" i="1"/>
  <c r="AA4209" i="1"/>
  <c r="AA4208" i="1" s="1"/>
  <c r="AA4207" i="1" s="1"/>
  <c r="Z4209" i="1"/>
  <c r="Z4208" i="1" s="1"/>
  <c r="Z4207" i="1" s="1"/>
  <c r="Y4209" i="1"/>
  <c r="Y4208" i="1" s="1"/>
  <c r="Y4207" i="1" s="1"/>
  <c r="X4209" i="1"/>
  <c r="X4208" i="1" s="1"/>
  <c r="X4207" i="1" s="1"/>
  <c r="W4209" i="1"/>
  <c r="W4208" i="1" s="1"/>
  <c r="W4207" i="1" s="1"/>
  <c r="T4209" i="1"/>
  <c r="T4208" i="1" s="1"/>
  <c r="T4207" i="1" s="1"/>
  <c r="S4209" i="1"/>
  <c r="R4209" i="1"/>
  <c r="R4208" i="1" s="1"/>
  <c r="R4207" i="1" s="1"/>
  <c r="Q4209" i="1"/>
  <c r="Q4208" i="1" s="1"/>
  <c r="Q4207" i="1" s="1"/>
  <c r="P4209" i="1"/>
  <c r="P4208" i="1" s="1"/>
  <c r="P4207" i="1" s="1"/>
  <c r="O4209" i="1"/>
  <c r="O4208" i="1" s="1"/>
  <c r="O4207" i="1" s="1"/>
  <c r="N4209" i="1"/>
  <c r="M4209" i="1"/>
  <c r="M4208" i="1" s="1"/>
  <c r="M4207" i="1" s="1"/>
  <c r="L4209" i="1"/>
  <c r="L4208" i="1" s="1"/>
  <c r="L4207" i="1" s="1"/>
  <c r="K4209" i="1"/>
  <c r="K4208" i="1" s="1"/>
  <c r="K4207" i="1" s="1"/>
  <c r="J4209" i="1"/>
  <c r="J4208" i="1" s="1"/>
  <c r="J4207" i="1" s="1"/>
  <c r="I4209" i="1"/>
  <c r="I4208" i="1" s="1"/>
  <c r="I4207" i="1" s="1"/>
  <c r="E4209" i="1"/>
  <c r="AB4208" i="1"/>
  <c r="AB4207" i="1" s="1"/>
  <c r="S4208" i="1"/>
  <c r="S4207" i="1" s="1"/>
  <c r="N4208" i="1"/>
  <c r="N4207" i="1" s="1"/>
  <c r="E4208" i="1"/>
  <c r="E4207" i="1"/>
  <c r="AL4206" i="1"/>
  <c r="AE4206" i="1"/>
  <c r="V4206" i="1"/>
  <c r="E4206" i="1"/>
  <c r="AK4205" i="1"/>
  <c r="AJ4205" i="1"/>
  <c r="AJ4204" i="1" s="1"/>
  <c r="AI4205" i="1"/>
  <c r="AI4204" i="1" s="1"/>
  <c r="AH4205" i="1"/>
  <c r="AH4204" i="1" s="1"/>
  <c r="AG4205" i="1"/>
  <c r="AF4205" i="1"/>
  <c r="AF4204" i="1" s="1"/>
  <c r="AD4205" i="1"/>
  <c r="AD4204" i="1" s="1"/>
  <c r="AC4205" i="1"/>
  <c r="AC4204" i="1" s="1"/>
  <c r="AB4205" i="1"/>
  <c r="AB4204" i="1" s="1"/>
  <c r="AA4205" i="1"/>
  <c r="AA4204" i="1" s="1"/>
  <c r="Z4205" i="1"/>
  <c r="Y4205" i="1"/>
  <c r="X4205" i="1"/>
  <c r="X4204" i="1" s="1"/>
  <c r="W4205" i="1"/>
  <c r="W4204" i="1" s="1"/>
  <c r="T4205" i="1"/>
  <c r="T4204" i="1" s="1"/>
  <c r="S4205" i="1"/>
  <c r="S4204" i="1" s="1"/>
  <c r="R4205" i="1"/>
  <c r="R4204" i="1" s="1"/>
  <c r="Q4205" i="1"/>
  <c r="Q4204" i="1" s="1"/>
  <c r="P4205" i="1"/>
  <c r="O4205" i="1"/>
  <c r="O4204" i="1" s="1"/>
  <c r="N4205" i="1"/>
  <c r="N4204" i="1" s="1"/>
  <c r="M4205" i="1"/>
  <c r="M4204" i="1" s="1"/>
  <c r="L4205" i="1"/>
  <c r="L4204" i="1" s="1"/>
  <c r="K4205" i="1"/>
  <c r="K4204" i="1" s="1"/>
  <c r="J4205" i="1"/>
  <c r="J4204" i="1" s="1"/>
  <c r="I4205" i="1"/>
  <c r="I4204" i="1" s="1"/>
  <c r="E4205" i="1"/>
  <c r="AK4204" i="1"/>
  <c r="AG4204" i="1"/>
  <c r="Z4204" i="1"/>
  <c r="Y4204" i="1"/>
  <c r="P4204" i="1"/>
  <c r="E4204" i="1"/>
  <c r="AJ4203" i="1"/>
  <c r="AL4203" i="1" s="1"/>
  <c r="AE4203" i="1"/>
  <c r="W4203" i="1"/>
  <c r="W4202" i="1" s="1"/>
  <c r="W4201" i="1" s="1"/>
  <c r="V4203" i="1"/>
  <c r="E4203" i="1"/>
  <c r="AK4202" i="1"/>
  <c r="AK4201" i="1" s="1"/>
  <c r="AI4202" i="1"/>
  <c r="AI4201" i="1" s="1"/>
  <c r="AH4202" i="1"/>
  <c r="AG4202" i="1"/>
  <c r="AG4201" i="1" s="1"/>
  <c r="AF4202" i="1"/>
  <c r="AD4202" i="1"/>
  <c r="AE4202" i="1" s="1"/>
  <c r="AC4202" i="1"/>
  <c r="AC4201" i="1" s="1"/>
  <c r="AB4202" i="1"/>
  <c r="AB4201" i="1" s="1"/>
  <c r="AA4202" i="1"/>
  <c r="AA4201" i="1" s="1"/>
  <c r="Z4202" i="1"/>
  <c r="Z4201" i="1" s="1"/>
  <c r="Y4202" i="1"/>
  <c r="Y4201" i="1" s="1"/>
  <c r="X4202" i="1"/>
  <c r="X4201" i="1" s="1"/>
  <c r="T4202" i="1"/>
  <c r="T4201" i="1" s="1"/>
  <c r="S4202" i="1"/>
  <c r="S4201" i="1" s="1"/>
  <c r="R4202" i="1"/>
  <c r="R4201" i="1" s="1"/>
  <c r="Q4202" i="1"/>
  <c r="Q4201" i="1" s="1"/>
  <c r="P4202" i="1"/>
  <c r="P4201" i="1" s="1"/>
  <c r="O4202" i="1"/>
  <c r="O4201" i="1" s="1"/>
  <c r="N4202" i="1"/>
  <c r="N4201" i="1" s="1"/>
  <c r="M4202" i="1"/>
  <c r="L4202" i="1"/>
  <c r="L4201" i="1" s="1"/>
  <c r="K4202" i="1"/>
  <c r="K4201" i="1" s="1"/>
  <c r="J4202" i="1"/>
  <c r="J4201" i="1" s="1"/>
  <c r="I4202" i="1"/>
  <c r="I4201" i="1" s="1"/>
  <c r="E4202" i="1"/>
  <c r="AH4201" i="1"/>
  <c r="M4201" i="1"/>
  <c r="E4201" i="1"/>
  <c r="AL4200" i="1"/>
  <c r="AE4200" i="1"/>
  <c r="V4200" i="1"/>
  <c r="E4200" i="1"/>
  <c r="AK4199" i="1"/>
  <c r="AK4198" i="1" s="1"/>
  <c r="AJ4199" i="1"/>
  <c r="AJ4198" i="1" s="1"/>
  <c r="AI4199" i="1"/>
  <c r="AI4198" i="1" s="1"/>
  <c r="AH4199" i="1"/>
  <c r="AG4199" i="1"/>
  <c r="AG4198" i="1" s="1"/>
  <c r="AF4199" i="1"/>
  <c r="AF4198" i="1" s="1"/>
  <c r="AD4199" i="1"/>
  <c r="AD4198" i="1" s="1"/>
  <c r="AC4199" i="1"/>
  <c r="AC4198" i="1" s="1"/>
  <c r="AB4199" i="1"/>
  <c r="AA4199" i="1"/>
  <c r="AA4198" i="1" s="1"/>
  <c r="Z4199" i="1"/>
  <c r="Z4198" i="1" s="1"/>
  <c r="Y4199" i="1"/>
  <c r="Y4198" i="1" s="1"/>
  <c r="X4199" i="1"/>
  <c r="X4198" i="1" s="1"/>
  <c r="W4199" i="1"/>
  <c r="W4198" i="1" s="1"/>
  <c r="T4199" i="1"/>
  <c r="T4198" i="1" s="1"/>
  <c r="S4199" i="1"/>
  <c r="S4198" i="1" s="1"/>
  <c r="R4199" i="1"/>
  <c r="R4198" i="1" s="1"/>
  <c r="Q4199" i="1"/>
  <c r="Q4198" i="1" s="1"/>
  <c r="P4199" i="1"/>
  <c r="P4198" i="1" s="1"/>
  <c r="O4199" i="1"/>
  <c r="O4198" i="1" s="1"/>
  <c r="N4199" i="1"/>
  <c r="N4198" i="1" s="1"/>
  <c r="M4199" i="1"/>
  <c r="M4198" i="1" s="1"/>
  <c r="L4199" i="1"/>
  <c r="L4198" i="1" s="1"/>
  <c r="K4199" i="1"/>
  <c r="J4199" i="1"/>
  <c r="J4198" i="1" s="1"/>
  <c r="I4199" i="1"/>
  <c r="I4198" i="1" s="1"/>
  <c r="E4199" i="1"/>
  <c r="AB4198" i="1"/>
  <c r="K4198" i="1"/>
  <c r="E4198" i="1"/>
  <c r="E4197" i="1"/>
  <c r="AL4196" i="1"/>
  <c r="AE4196" i="1"/>
  <c r="V4196" i="1"/>
  <c r="AM4196" i="1" s="1"/>
  <c r="E4196" i="1"/>
  <c r="AK4195" i="1"/>
  <c r="AK4194" i="1" s="1"/>
  <c r="AJ4195" i="1"/>
  <c r="AJ4194" i="1" s="1"/>
  <c r="AI4195" i="1"/>
  <c r="AI4194" i="1" s="1"/>
  <c r="AH4195" i="1"/>
  <c r="AH4194" i="1" s="1"/>
  <c r="AG4195" i="1"/>
  <c r="AG4194" i="1" s="1"/>
  <c r="AF4195" i="1"/>
  <c r="AF4194" i="1" s="1"/>
  <c r="AD4195" i="1"/>
  <c r="AD4194" i="1" s="1"/>
  <c r="AC4195" i="1"/>
  <c r="AB4195" i="1"/>
  <c r="AA4195" i="1"/>
  <c r="AA4194" i="1" s="1"/>
  <c r="Z4195" i="1"/>
  <c r="Z4194" i="1" s="1"/>
  <c r="Y4195" i="1"/>
  <c r="Y4194" i="1" s="1"/>
  <c r="X4195" i="1"/>
  <c r="X4194" i="1" s="1"/>
  <c r="W4195" i="1"/>
  <c r="T4195" i="1"/>
  <c r="T4194" i="1" s="1"/>
  <c r="S4195" i="1"/>
  <c r="S4194" i="1" s="1"/>
  <c r="R4195" i="1"/>
  <c r="Q4195" i="1"/>
  <c r="Q4194" i="1" s="1"/>
  <c r="P4195" i="1"/>
  <c r="P4194" i="1" s="1"/>
  <c r="O4195" i="1"/>
  <c r="O4194" i="1" s="1"/>
  <c r="N4195" i="1"/>
  <c r="M4195" i="1"/>
  <c r="M4194" i="1" s="1"/>
  <c r="L4195" i="1"/>
  <c r="L4194" i="1" s="1"/>
  <c r="K4195" i="1"/>
  <c r="K4194" i="1" s="1"/>
  <c r="J4195" i="1"/>
  <c r="I4195" i="1"/>
  <c r="I4194" i="1" s="1"/>
  <c r="E4195" i="1"/>
  <c r="AB4194" i="1"/>
  <c r="W4194" i="1"/>
  <c r="R4194" i="1"/>
  <c r="N4194" i="1"/>
  <c r="J4194" i="1"/>
  <c r="E4194" i="1"/>
  <c r="AL4193" i="1"/>
  <c r="AE4193" i="1"/>
  <c r="W4193" i="1"/>
  <c r="V4193" i="1"/>
  <c r="AM4193" i="1" s="1"/>
  <c r="E4193" i="1"/>
  <c r="AK4192" i="1"/>
  <c r="AK4191" i="1" s="1"/>
  <c r="AJ4192" i="1"/>
  <c r="AJ4191" i="1" s="1"/>
  <c r="AI4192" i="1"/>
  <c r="AI4191" i="1" s="1"/>
  <c r="AH4192" i="1"/>
  <c r="AH4191" i="1" s="1"/>
  <c r="AG4192" i="1"/>
  <c r="AG4191" i="1" s="1"/>
  <c r="AF4192" i="1"/>
  <c r="AD4192" i="1"/>
  <c r="AD4191" i="1" s="1"/>
  <c r="AC4192" i="1"/>
  <c r="AB4192" i="1"/>
  <c r="AB4191" i="1" s="1"/>
  <c r="AA4192" i="1"/>
  <c r="AA4191" i="1" s="1"/>
  <c r="Z4192" i="1"/>
  <c r="Z4191" i="1" s="1"/>
  <c r="Y4192" i="1"/>
  <c r="Y4191" i="1" s="1"/>
  <c r="X4192" i="1"/>
  <c r="X4191" i="1" s="1"/>
  <c r="W4192" i="1"/>
  <c r="W4191" i="1" s="1"/>
  <c r="T4192" i="1"/>
  <c r="T4191" i="1" s="1"/>
  <c r="S4192" i="1"/>
  <c r="S4191" i="1" s="1"/>
  <c r="R4192" i="1"/>
  <c r="Q4192" i="1"/>
  <c r="P4192" i="1"/>
  <c r="P4191" i="1" s="1"/>
  <c r="O4192" i="1"/>
  <c r="O4191" i="1" s="1"/>
  <c r="N4192" i="1"/>
  <c r="N4191" i="1" s="1"/>
  <c r="M4192" i="1"/>
  <c r="M4191" i="1" s="1"/>
  <c r="L4192" i="1"/>
  <c r="L4191" i="1" s="1"/>
  <c r="K4192" i="1"/>
  <c r="K4191" i="1" s="1"/>
  <c r="J4192" i="1"/>
  <c r="I4192" i="1"/>
  <c r="E4192" i="1"/>
  <c r="AF4191" i="1"/>
  <c r="R4191" i="1"/>
  <c r="Q4191" i="1"/>
  <c r="J4191" i="1"/>
  <c r="I4191" i="1"/>
  <c r="E4191" i="1"/>
  <c r="AL4190" i="1"/>
  <c r="AE4190" i="1"/>
  <c r="V4190" i="1"/>
  <c r="E4190" i="1"/>
  <c r="AK4189" i="1"/>
  <c r="AJ4189" i="1"/>
  <c r="AJ4188" i="1" s="1"/>
  <c r="AI4189" i="1"/>
  <c r="AI4188" i="1" s="1"/>
  <c r="AH4189" i="1"/>
  <c r="AH4188" i="1" s="1"/>
  <c r="AG4189" i="1"/>
  <c r="AG4188" i="1" s="1"/>
  <c r="AF4189" i="1"/>
  <c r="AD4189" i="1"/>
  <c r="AD4188" i="1" s="1"/>
  <c r="AC4189" i="1"/>
  <c r="AB4189" i="1"/>
  <c r="AB4188" i="1" s="1"/>
  <c r="AA4189" i="1"/>
  <c r="AA4188" i="1" s="1"/>
  <c r="Z4189" i="1"/>
  <c r="Y4189" i="1"/>
  <c r="Y4188" i="1" s="1"/>
  <c r="X4189" i="1"/>
  <c r="X4188" i="1" s="1"/>
  <c r="W4189" i="1"/>
  <c r="W4188" i="1" s="1"/>
  <c r="T4189" i="1"/>
  <c r="S4189" i="1"/>
  <c r="S4188" i="1" s="1"/>
  <c r="R4189" i="1"/>
  <c r="R4188" i="1" s="1"/>
  <c r="Q4189" i="1"/>
  <c r="Q4188" i="1" s="1"/>
  <c r="P4189" i="1"/>
  <c r="P4188" i="1" s="1"/>
  <c r="O4189" i="1"/>
  <c r="O4188" i="1" s="1"/>
  <c r="N4189" i="1"/>
  <c r="N4188" i="1" s="1"/>
  <c r="M4189" i="1"/>
  <c r="M4188" i="1" s="1"/>
  <c r="L4189" i="1"/>
  <c r="K4189" i="1"/>
  <c r="K4188" i="1" s="1"/>
  <c r="J4189" i="1"/>
  <c r="J4188" i="1" s="1"/>
  <c r="I4189" i="1"/>
  <c r="I4188" i="1" s="1"/>
  <c r="E4189" i="1"/>
  <c r="AK4188" i="1"/>
  <c r="Z4188" i="1"/>
  <c r="T4188" i="1"/>
  <c r="L4188" i="1"/>
  <c r="E4188" i="1"/>
  <c r="AL4187" i="1"/>
  <c r="AE4187" i="1"/>
  <c r="R4187" i="1"/>
  <c r="L4187" i="1"/>
  <c r="V4187" i="1" s="1"/>
  <c r="J4187" i="1"/>
  <c r="J4186" i="1" s="1"/>
  <c r="J4185" i="1" s="1"/>
  <c r="E4187" i="1"/>
  <c r="AK4186" i="1"/>
  <c r="AK4185" i="1" s="1"/>
  <c r="AJ4186" i="1"/>
  <c r="AJ4185" i="1" s="1"/>
  <c r="AI4186" i="1"/>
  <c r="AH4186" i="1"/>
  <c r="AH4185" i="1" s="1"/>
  <c r="AG4186" i="1"/>
  <c r="AG4185" i="1" s="1"/>
  <c r="AF4186" i="1"/>
  <c r="AF4185" i="1" s="1"/>
  <c r="AD4186" i="1"/>
  <c r="AC4186" i="1"/>
  <c r="AC4185" i="1" s="1"/>
  <c r="AB4186" i="1"/>
  <c r="AB4185" i="1" s="1"/>
  <c r="AA4186" i="1"/>
  <c r="AA4185" i="1" s="1"/>
  <c r="Z4186" i="1"/>
  <c r="Z4185" i="1" s="1"/>
  <c r="Y4186" i="1"/>
  <c r="Y4185" i="1" s="1"/>
  <c r="X4186" i="1"/>
  <c r="X4185" i="1" s="1"/>
  <c r="W4186" i="1"/>
  <c r="W4185" i="1" s="1"/>
  <c r="T4186" i="1"/>
  <c r="T4185" i="1" s="1"/>
  <c r="S4186" i="1"/>
  <c r="R4186" i="1"/>
  <c r="Q4186" i="1"/>
  <c r="Q4185" i="1" s="1"/>
  <c r="P4186" i="1"/>
  <c r="P4185" i="1" s="1"/>
  <c r="O4186" i="1"/>
  <c r="O4185" i="1" s="1"/>
  <c r="N4186" i="1"/>
  <c r="N4185" i="1" s="1"/>
  <c r="M4186" i="1"/>
  <c r="M4185" i="1" s="1"/>
  <c r="K4186" i="1"/>
  <c r="I4186" i="1"/>
  <c r="E4186" i="1"/>
  <c r="AI4185" i="1"/>
  <c r="S4185" i="1"/>
  <c r="R4185" i="1"/>
  <c r="K4185" i="1"/>
  <c r="E4185" i="1"/>
  <c r="AL4184" i="1"/>
  <c r="AE4184" i="1"/>
  <c r="V4184" i="1"/>
  <c r="K4184" i="1"/>
  <c r="K4183" i="1" s="1"/>
  <c r="E4184" i="1"/>
  <c r="AK4183" i="1"/>
  <c r="AK4182" i="1" s="1"/>
  <c r="AJ4183" i="1"/>
  <c r="AJ4182" i="1" s="1"/>
  <c r="AI4183" i="1"/>
  <c r="AI4182" i="1" s="1"/>
  <c r="AH4183" i="1"/>
  <c r="AH4182" i="1" s="1"/>
  <c r="AG4183" i="1"/>
  <c r="AG4182" i="1" s="1"/>
  <c r="AF4183" i="1"/>
  <c r="AF4182" i="1" s="1"/>
  <c r="AD4183" i="1"/>
  <c r="AC4183" i="1"/>
  <c r="AC4182" i="1" s="1"/>
  <c r="AB4183" i="1"/>
  <c r="AB4182" i="1" s="1"/>
  <c r="AA4183" i="1"/>
  <c r="AA4182" i="1" s="1"/>
  <c r="Z4183" i="1"/>
  <c r="Z4182" i="1" s="1"/>
  <c r="Y4183" i="1"/>
  <c r="Y4182" i="1" s="1"/>
  <c r="X4183" i="1"/>
  <c r="X4182" i="1" s="1"/>
  <c r="W4183" i="1"/>
  <c r="W4182" i="1" s="1"/>
  <c r="T4183" i="1"/>
  <c r="T4182" i="1" s="1"/>
  <c r="S4183" i="1"/>
  <c r="S4182" i="1" s="1"/>
  <c r="R4183" i="1"/>
  <c r="R4182" i="1" s="1"/>
  <c r="Q4183" i="1"/>
  <c r="Q4182" i="1" s="1"/>
  <c r="P4183" i="1"/>
  <c r="P4182" i="1" s="1"/>
  <c r="O4183" i="1"/>
  <c r="O4182" i="1" s="1"/>
  <c r="N4183" i="1"/>
  <c r="N4182" i="1" s="1"/>
  <c r="M4183" i="1"/>
  <c r="M4182" i="1" s="1"/>
  <c r="L4183" i="1"/>
  <c r="L4182" i="1" s="1"/>
  <c r="J4183" i="1"/>
  <c r="J4182" i="1" s="1"/>
  <c r="I4183" i="1"/>
  <c r="I4182" i="1" s="1"/>
  <c r="E4183" i="1"/>
  <c r="K4182" i="1"/>
  <c r="E4182" i="1"/>
  <c r="AL4181" i="1"/>
  <c r="AE4181" i="1"/>
  <c r="V4181" i="1"/>
  <c r="K4181" i="1"/>
  <c r="K4180" i="1" s="1"/>
  <c r="K4179" i="1" s="1"/>
  <c r="E4181" i="1"/>
  <c r="AK4180" i="1"/>
  <c r="AK4179" i="1" s="1"/>
  <c r="AJ4180" i="1"/>
  <c r="AJ4179" i="1" s="1"/>
  <c r="AI4180" i="1"/>
  <c r="AH4180" i="1"/>
  <c r="AH4179" i="1" s="1"/>
  <c r="AG4180" i="1"/>
  <c r="AG4179" i="1" s="1"/>
  <c r="AF4180" i="1"/>
  <c r="AF4179" i="1" s="1"/>
  <c r="AD4180" i="1"/>
  <c r="AC4180" i="1"/>
  <c r="AB4180" i="1"/>
  <c r="AB4179" i="1" s="1"/>
  <c r="AA4180" i="1"/>
  <c r="AA4179" i="1" s="1"/>
  <c r="Z4180" i="1"/>
  <c r="Z4179" i="1" s="1"/>
  <c r="Y4180" i="1"/>
  <c r="Y4179" i="1" s="1"/>
  <c r="X4180" i="1"/>
  <c r="W4180" i="1"/>
  <c r="W4179" i="1" s="1"/>
  <c r="T4180" i="1"/>
  <c r="T4179" i="1" s="1"/>
  <c r="S4180" i="1"/>
  <c r="S4179" i="1" s="1"/>
  <c r="R4180" i="1"/>
  <c r="R4179" i="1" s="1"/>
  <c r="Q4180" i="1"/>
  <c r="Q4179" i="1" s="1"/>
  <c r="P4180" i="1"/>
  <c r="P4179" i="1" s="1"/>
  <c r="O4180" i="1"/>
  <c r="N4180" i="1"/>
  <c r="N4179" i="1" s="1"/>
  <c r="M4180" i="1"/>
  <c r="M4179" i="1" s="1"/>
  <c r="L4180" i="1"/>
  <c r="L4179" i="1" s="1"/>
  <c r="J4180" i="1"/>
  <c r="I4180" i="1"/>
  <c r="I4179" i="1" s="1"/>
  <c r="E4180" i="1"/>
  <c r="AI4179" i="1"/>
  <c r="AC4179" i="1"/>
  <c r="X4179" i="1"/>
  <c r="O4179" i="1"/>
  <c r="J4179" i="1"/>
  <c r="E4179" i="1"/>
  <c r="AL4178" i="1"/>
  <c r="AE4178" i="1"/>
  <c r="I4178" i="1"/>
  <c r="E4178" i="1"/>
  <c r="AK4177" i="1"/>
  <c r="AK4176" i="1" s="1"/>
  <c r="AJ4177" i="1"/>
  <c r="AJ4176" i="1" s="1"/>
  <c r="AI4177" i="1"/>
  <c r="AI4176" i="1" s="1"/>
  <c r="AH4177" i="1"/>
  <c r="AH4176" i="1" s="1"/>
  <c r="AG4177" i="1"/>
  <c r="AG4176" i="1" s="1"/>
  <c r="AF4177" i="1"/>
  <c r="AF4176" i="1" s="1"/>
  <c r="AD4177" i="1"/>
  <c r="AC4177" i="1"/>
  <c r="AC4176" i="1" s="1"/>
  <c r="AB4177" i="1"/>
  <c r="AA4177" i="1"/>
  <c r="AA4176" i="1" s="1"/>
  <c r="Z4177" i="1"/>
  <c r="Z4176" i="1" s="1"/>
  <c r="Y4177" i="1"/>
  <c r="Y4176" i="1" s="1"/>
  <c r="X4177" i="1"/>
  <c r="X4176" i="1" s="1"/>
  <c r="W4177" i="1"/>
  <c r="W4176" i="1" s="1"/>
  <c r="T4177" i="1"/>
  <c r="T4176" i="1" s="1"/>
  <c r="S4177" i="1"/>
  <c r="S4176" i="1" s="1"/>
  <c r="R4177" i="1"/>
  <c r="R4176" i="1" s="1"/>
  <c r="Q4177" i="1"/>
  <c r="Q4176" i="1" s="1"/>
  <c r="P4177" i="1"/>
  <c r="P4176" i="1" s="1"/>
  <c r="O4177" i="1"/>
  <c r="N4177" i="1"/>
  <c r="M4177" i="1"/>
  <c r="M4176" i="1" s="1"/>
  <c r="L4177" i="1"/>
  <c r="L4176" i="1" s="1"/>
  <c r="K4177" i="1"/>
  <c r="K4176" i="1" s="1"/>
  <c r="J4177" i="1"/>
  <c r="J4176" i="1" s="1"/>
  <c r="E4177" i="1"/>
  <c r="AB4176" i="1"/>
  <c r="O4176" i="1"/>
  <c r="N4176" i="1"/>
  <c r="E4176" i="1"/>
  <c r="AL4175" i="1"/>
  <c r="AE4175" i="1"/>
  <c r="V4175" i="1"/>
  <c r="E4175" i="1"/>
  <c r="AK4174" i="1"/>
  <c r="AK4173" i="1" s="1"/>
  <c r="AJ4174" i="1"/>
  <c r="AJ4173" i="1" s="1"/>
  <c r="AI4174" i="1"/>
  <c r="AI4173" i="1" s="1"/>
  <c r="AH4174" i="1"/>
  <c r="AG4174" i="1"/>
  <c r="AG4173" i="1" s="1"/>
  <c r="AF4174" i="1"/>
  <c r="AD4174" i="1"/>
  <c r="AD4173" i="1" s="1"/>
  <c r="AC4174" i="1"/>
  <c r="AB4174" i="1"/>
  <c r="AB4173" i="1" s="1"/>
  <c r="AA4174" i="1"/>
  <c r="AA4173" i="1" s="1"/>
  <c r="Z4174" i="1"/>
  <c r="Z4173" i="1" s="1"/>
  <c r="Y4174" i="1"/>
  <c r="Y4173" i="1" s="1"/>
  <c r="X4174" i="1"/>
  <c r="X4173" i="1" s="1"/>
  <c r="W4174" i="1"/>
  <c r="W4173" i="1" s="1"/>
  <c r="T4174" i="1"/>
  <c r="T4173" i="1" s="1"/>
  <c r="S4174" i="1"/>
  <c r="S4173" i="1" s="1"/>
  <c r="R4174" i="1"/>
  <c r="R4173" i="1" s="1"/>
  <c r="Q4174" i="1"/>
  <c r="Q4173" i="1" s="1"/>
  <c r="P4174" i="1"/>
  <c r="P4173" i="1" s="1"/>
  <c r="O4174" i="1"/>
  <c r="O4173" i="1" s="1"/>
  <c r="N4174" i="1"/>
  <c r="N4173" i="1" s="1"/>
  <c r="M4174" i="1"/>
  <c r="M4173" i="1" s="1"/>
  <c r="L4174" i="1"/>
  <c r="L4173" i="1" s="1"/>
  <c r="K4174" i="1"/>
  <c r="K4173" i="1" s="1"/>
  <c r="J4174" i="1"/>
  <c r="J4173" i="1" s="1"/>
  <c r="I4174" i="1"/>
  <c r="I4173" i="1" s="1"/>
  <c r="E4174" i="1"/>
  <c r="AH4173" i="1"/>
  <c r="AF4173" i="1"/>
  <c r="E4173" i="1"/>
  <c r="AL4172" i="1"/>
  <c r="AE4172" i="1"/>
  <c r="W4172" i="1"/>
  <c r="V4172" i="1"/>
  <c r="R4172" i="1"/>
  <c r="R4171" i="1" s="1"/>
  <c r="R4170" i="1" s="1"/>
  <c r="E4172" i="1"/>
  <c r="AK4171" i="1"/>
  <c r="AK4170" i="1" s="1"/>
  <c r="AJ4171" i="1"/>
  <c r="AJ4170" i="1" s="1"/>
  <c r="AI4171" i="1"/>
  <c r="AI4170" i="1" s="1"/>
  <c r="AH4171" i="1"/>
  <c r="AH4170" i="1" s="1"/>
  <c r="AG4171" i="1"/>
  <c r="AG4170" i="1" s="1"/>
  <c r="AF4171" i="1"/>
  <c r="AF4170" i="1" s="1"/>
  <c r="AD4171" i="1"/>
  <c r="AC4171" i="1"/>
  <c r="AB4171" i="1"/>
  <c r="AA4171" i="1"/>
  <c r="AA4170" i="1" s="1"/>
  <c r="Z4171" i="1"/>
  <c r="Z4170" i="1" s="1"/>
  <c r="Y4171" i="1"/>
  <c r="Y4170" i="1" s="1"/>
  <c r="X4171" i="1"/>
  <c r="X4170" i="1" s="1"/>
  <c r="W4171" i="1"/>
  <c r="W4170" i="1" s="1"/>
  <c r="T4171" i="1"/>
  <c r="T4170" i="1" s="1"/>
  <c r="S4171" i="1"/>
  <c r="S4170" i="1" s="1"/>
  <c r="Q4171" i="1"/>
  <c r="Q4170" i="1" s="1"/>
  <c r="P4171" i="1"/>
  <c r="P4170" i="1" s="1"/>
  <c r="O4171" i="1"/>
  <c r="O4170" i="1" s="1"/>
  <c r="N4171" i="1"/>
  <c r="N4170" i="1" s="1"/>
  <c r="M4171" i="1"/>
  <c r="M4170" i="1" s="1"/>
  <c r="L4171" i="1"/>
  <c r="L4170" i="1" s="1"/>
  <c r="K4171" i="1"/>
  <c r="K4170" i="1" s="1"/>
  <c r="J4171" i="1"/>
  <c r="J4170" i="1" s="1"/>
  <c r="I4171" i="1"/>
  <c r="I4170" i="1" s="1"/>
  <c r="E4171" i="1"/>
  <c r="AC4170" i="1"/>
  <c r="AB4170" i="1"/>
  <c r="E4170" i="1"/>
  <c r="E4169" i="1"/>
  <c r="E4168" i="1"/>
  <c r="E4167" i="1"/>
  <c r="E4166" i="1"/>
  <c r="AL4165" i="1"/>
  <c r="AE4165" i="1"/>
  <c r="V4165" i="1"/>
  <c r="E4165" i="1"/>
  <c r="AK4164" i="1"/>
  <c r="AK4163" i="1" s="1"/>
  <c r="AK4162" i="1" s="1"/>
  <c r="AK4161" i="1" s="1"/>
  <c r="AK4160" i="1" s="1"/>
  <c r="AK4159" i="1" s="1"/>
  <c r="AJ4164" i="1"/>
  <c r="AJ4163" i="1" s="1"/>
  <c r="AJ4162" i="1" s="1"/>
  <c r="AJ4161" i="1" s="1"/>
  <c r="AJ4160" i="1" s="1"/>
  <c r="AJ4159" i="1" s="1"/>
  <c r="AI4164" i="1"/>
  <c r="AI4163" i="1" s="1"/>
  <c r="AI4162" i="1" s="1"/>
  <c r="AI4161" i="1" s="1"/>
  <c r="AI4160" i="1" s="1"/>
  <c r="AI4159" i="1" s="1"/>
  <c r="AH4164" i="1"/>
  <c r="AH4163" i="1" s="1"/>
  <c r="AH4162" i="1" s="1"/>
  <c r="AH4161" i="1" s="1"/>
  <c r="AH4160" i="1" s="1"/>
  <c r="AH4159" i="1" s="1"/>
  <c r="AG4164" i="1"/>
  <c r="AG4163" i="1" s="1"/>
  <c r="AG4162" i="1" s="1"/>
  <c r="AG4161" i="1" s="1"/>
  <c r="AG4160" i="1" s="1"/>
  <c r="AG4159" i="1" s="1"/>
  <c r="AF4164" i="1"/>
  <c r="AD4164" i="1"/>
  <c r="AC4164" i="1"/>
  <c r="AC4163" i="1" s="1"/>
  <c r="AC4162" i="1" s="1"/>
  <c r="AC4161" i="1" s="1"/>
  <c r="AC4160" i="1" s="1"/>
  <c r="AC4159" i="1" s="1"/>
  <c r="AB4164" i="1"/>
  <c r="AB4163" i="1" s="1"/>
  <c r="AB4162" i="1" s="1"/>
  <c r="AB4161" i="1" s="1"/>
  <c r="AB4160" i="1" s="1"/>
  <c r="AB4159" i="1" s="1"/>
  <c r="AA4164" i="1"/>
  <c r="Z4164" i="1"/>
  <c r="Z4163" i="1" s="1"/>
  <c r="Z4162" i="1" s="1"/>
  <c r="Z4161" i="1" s="1"/>
  <c r="Z4160" i="1" s="1"/>
  <c r="Z4159" i="1" s="1"/>
  <c r="Y4164" i="1"/>
  <c r="Y4163" i="1" s="1"/>
  <c r="Y4162" i="1" s="1"/>
  <c r="Y4161" i="1" s="1"/>
  <c r="Y4160" i="1" s="1"/>
  <c r="Y4159" i="1" s="1"/>
  <c r="X4164" i="1"/>
  <c r="X4163" i="1" s="1"/>
  <c r="X4162" i="1" s="1"/>
  <c r="X4161" i="1" s="1"/>
  <c r="X4160" i="1" s="1"/>
  <c r="X4159" i="1" s="1"/>
  <c r="W4164" i="1"/>
  <c r="T4164" i="1"/>
  <c r="T4163" i="1" s="1"/>
  <c r="T4162" i="1" s="1"/>
  <c r="T4161" i="1" s="1"/>
  <c r="T4160" i="1" s="1"/>
  <c r="T4159" i="1" s="1"/>
  <c r="S4164" i="1"/>
  <c r="S4163" i="1" s="1"/>
  <c r="S4162" i="1" s="1"/>
  <c r="S4161" i="1" s="1"/>
  <c r="S4160" i="1" s="1"/>
  <c r="S4159" i="1" s="1"/>
  <c r="R4164" i="1"/>
  <c r="R4163" i="1" s="1"/>
  <c r="R4162" i="1" s="1"/>
  <c r="R4161" i="1" s="1"/>
  <c r="R4160" i="1" s="1"/>
  <c r="R4159" i="1" s="1"/>
  <c r="Q4164" i="1"/>
  <c r="Q4163" i="1" s="1"/>
  <c r="Q4162" i="1" s="1"/>
  <c r="Q4161" i="1" s="1"/>
  <c r="Q4160" i="1" s="1"/>
  <c r="Q4159" i="1" s="1"/>
  <c r="P4164" i="1"/>
  <c r="P4163" i="1" s="1"/>
  <c r="P4162" i="1" s="1"/>
  <c r="P4161" i="1" s="1"/>
  <c r="P4160" i="1" s="1"/>
  <c r="P4159" i="1" s="1"/>
  <c r="O4164" i="1"/>
  <c r="O4163" i="1" s="1"/>
  <c r="O4162" i="1" s="1"/>
  <c r="O4161" i="1" s="1"/>
  <c r="O4160" i="1" s="1"/>
  <c r="O4159" i="1" s="1"/>
  <c r="N4164" i="1"/>
  <c r="N4163" i="1" s="1"/>
  <c r="N4162" i="1" s="1"/>
  <c r="N4161" i="1" s="1"/>
  <c r="N4160" i="1" s="1"/>
  <c r="N4159" i="1" s="1"/>
  <c r="M4164" i="1"/>
  <c r="M4163" i="1" s="1"/>
  <c r="M4162" i="1" s="1"/>
  <c r="M4161" i="1" s="1"/>
  <c r="M4160" i="1" s="1"/>
  <c r="M4159" i="1" s="1"/>
  <c r="L4164" i="1"/>
  <c r="L4163" i="1" s="1"/>
  <c r="L4162" i="1" s="1"/>
  <c r="L4161" i="1" s="1"/>
  <c r="L4160" i="1" s="1"/>
  <c r="L4159" i="1" s="1"/>
  <c r="K4164" i="1"/>
  <c r="K4163" i="1" s="1"/>
  <c r="K4162" i="1" s="1"/>
  <c r="K4161" i="1" s="1"/>
  <c r="K4160" i="1" s="1"/>
  <c r="K4159" i="1" s="1"/>
  <c r="J4164" i="1"/>
  <c r="J4163" i="1" s="1"/>
  <c r="J4162" i="1" s="1"/>
  <c r="J4161" i="1" s="1"/>
  <c r="J4160" i="1" s="1"/>
  <c r="J4159" i="1" s="1"/>
  <c r="I4164" i="1"/>
  <c r="I4163" i="1" s="1"/>
  <c r="E4164" i="1"/>
  <c r="AA4163" i="1"/>
  <c r="AA4162" i="1" s="1"/>
  <c r="AA4161" i="1" s="1"/>
  <c r="AA4160" i="1" s="1"/>
  <c r="AA4159" i="1" s="1"/>
  <c r="W4163" i="1"/>
  <c r="W4162" i="1" s="1"/>
  <c r="W4161" i="1" s="1"/>
  <c r="W4160" i="1" s="1"/>
  <c r="E4163" i="1"/>
  <c r="E4162" i="1"/>
  <c r="E4161" i="1"/>
  <c r="E4160" i="1"/>
  <c r="W4159" i="1"/>
  <c r="E4159" i="1"/>
  <c r="E4158" i="1"/>
  <c r="AL4157" i="1"/>
  <c r="AE4157" i="1"/>
  <c r="V4157" i="1"/>
  <c r="E4157" i="1"/>
  <c r="AK4156" i="1"/>
  <c r="AK4155" i="1" s="1"/>
  <c r="AK4154" i="1" s="1"/>
  <c r="AK4153" i="1" s="1"/>
  <c r="AK4152" i="1" s="1"/>
  <c r="AJ4156" i="1"/>
  <c r="AJ4155" i="1" s="1"/>
  <c r="AJ4154" i="1" s="1"/>
  <c r="AJ4153" i="1" s="1"/>
  <c r="AJ4152" i="1" s="1"/>
  <c r="AI4156" i="1"/>
  <c r="AI4155" i="1" s="1"/>
  <c r="AI4154" i="1" s="1"/>
  <c r="AI4153" i="1" s="1"/>
  <c r="AI4152" i="1" s="1"/>
  <c r="AH4156" i="1"/>
  <c r="AH4155" i="1" s="1"/>
  <c r="AH4154" i="1" s="1"/>
  <c r="AH4153" i="1" s="1"/>
  <c r="AH4152" i="1" s="1"/>
  <c r="AG4156" i="1"/>
  <c r="AG4155" i="1" s="1"/>
  <c r="AG4154" i="1" s="1"/>
  <c r="AG4153" i="1" s="1"/>
  <c r="AG4152" i="1" s="1"/>
  <c r="AF4156" i="1"/>
  <c r="AF4155" i="1" s="1"/>
  <c r="AF4154" i="1" s="1"/>
  <c r="AD4156" i="1"/>
  <c r="AC4156" i="1"/>
  <c r="AC4155" i="1" s="1"/>
  <c r="AC4154" i="1" s="1"/>
  <c r="AC4153" i="1" s="1"/>
  <c r="AC4152" i="1" s="1"/>
  <c r="AB4156" i="1"/>
  <c r="AB4155" i="1" s="1"/>
  <c r="AB4154" i="1" s="1"/>
  <c r="AB4153" i="1" s="1"/>
  <c r="AB4152" i="1" s="1"/>
  <c r="AA4156" i="1"/>
  <c r="AA4155" i="1" s="1"/>
  <c r="AA4154" i="1" s="1"/>
  <c r="AA4153" i="1" s="1"/>
  <c r="AA4152" i="1" s="1"/>
  <c r="Z4156" i="1"/>
  <c r="Z4155" i="1" s="1"/>
  <c r="Z4154" i="1" s="1"/>
  <c r="Z4153" i="1" s="1"/>
  <c r="Z4152" i="1" s="1"/>
  <c r="Y4156" i="1"/>
  <c r="Y4155" i="1" s="1"/>
  <c r="Y4154" i="1" s="1"/>
  <c r="Y4153" i="1" s="1"/>
  <c r="Y4152" i="1" s="1"/>
  <c r="X4156" i="1"/>
  <c r="X4155" i="1" s="1"/>
  <c r="X4154" i="1" s="1"/>
  <c r="X4153" i="1" s="1"/>
  <c r="X4152" i="1" s="1"/>
  <c r="W4156" i="1"/>
  <c r="W4155" i="1" s="1"/>
  <c r="W4154" i="1" s="1"/>
  <c r="W4153" i="1" s="1"/>
  <c r="W4152" i="1" s="1"/>
  <c r="T4156" i="1"/>
  <c r="T4155" i="1" s="1"/>
  <c r="T4154" i="1" s="1"/>
  <c r="T4153" i="1" s="1"/>
  <c r="T4152" i="1" s="1"/>
  <c r="S4156" i="1"/>
  <c r="S4155" i="1" s="1"/>
  <c r="S4154" i="1" s="1"/>
  <c r="S4153" i="1" s="1"/>
  <c r="S4152" i="1" s="1"/>
  <c r="R4156" i="1"/>
  <c r="R4155" i="1" s="1"/>
  <c r="R4154" i="1" s="1"/>
  <c r="R4153" i="1" s="1"/>
  <c r="R4152" i="1" s="1"/>
  <c r="Q4156" i="1"/>
  <c r="Q4155" i="1" s="1"/>
  <c r="Q4154" i="1" s="1"/>
  <c r="Q4153" i="1" s="1"/>
  <c r="Q4152" i="1" s="1"/>
  <c r="P4156" i="1"/>
  <c r="P4155" i="1" s="1"/>
  <c r="P4154" i="1" s="1"/>
  <c r="P4153" i="1" s="1"/>
  <c r="P4152" i="1" s="1"/>
  <c r="O4156" i="1"/>
  <c r="O4155" i="1" s="1"/>
  <c r="N4156" i="1"/>
  <c r="N4155" i="1" s="1"/>
  <c r="N4154" i="1" s="1"/>
  <c r="N4153" i="1" s="1"/>
  <c r="N4152" i="1" s="1"/>
  <c r="M4156" i="1"/>
  <c r="M4155" i="1" s="1"/>
  <c r="M4154" i="1" s="1"/>
  <c r="M4153" i="1" s="1"/>
  <c r="M4152" i="1" s="1"/>
  <c r="L4156" i="1"/>
  <c r="L4155" i="1" s="1"/>
  <c r="L4154" i="1" s="1"/>
  <c r="L4153" i="1" s="1"/>
  <c r="L4152" i="1" s="1"/>
  <c r="K4156" i="1"/>
  <c r="K4155" i="1" s="1"/>
  <c r="K4154" i="1" s="1"/>
  <c r="K4153" i="1" s="1"/>
  <c r="K4152" i="1" s="1"/>
  <c r="J4156" i="1"/>
  <c r="J4155" i="1" s="1"/>
  <c r="J4154" i="1" s="1"/>
  <c r="J4153" i="1" s="1"/>
  <c r="J4152" i="1" s="1"/>
  <c r="I4156" i="1"/>
  <c r="I4155" i="1" s="1"/>
  <c r="E4156" i="1"/>
  <c r="E4155" i="1"/>
  <c r="O4154" i="1"/>
  <c r="O4153" i="1" s="1"/>
  <c r="O4152" i="1" s="1"/>
  <c r="E4154" i="1"/>
  <c r="E4153" i="1"/>
  <c r="E4152" i="1"/>
  <c r="AL4151" i="1"/>
  <c r="AM4151" i="1" s="1"/>
  <c r="AE4151" i="1"/>
  <c r="V4151" i="1"/>
  <c r="E4151" i="1"/>
  <c r="AK4150" i="1"/>
  <c r="AK4149" i="1" s="1"/>
  <c r="AK4148" i="1" s="1"/>
  <c r="AK4147" i="1" s="1"/>
  <c r="AK4146" i="1" s="1"/>
  <c r="AJ4150" i="1"/>
  <c r="AJ4149" i="1" s="1"/>
  <c r="AJ4148" i="1" s="1"/>
  <c r="AJ4147" i="1" s="1"/>
  <c r="AJ4146" i="1" s="1"/>
  <c r="AI4150" i="1"/>
  <c r="AI4149" i="1" s="1"/>
  <c r="AI4148" i="1" s="1"/>
  <c r="AI4147" i="1" s="1"/>
  <c r="AI4146" i="1" s="1"/>
  <c r="AH4150" i="1"/>
  <c r="AH4149" i="1" s="1"/>
  <c r="AH4148" i="1" s="1"/>
  <c r="AH4147" i="1" s="1"/>
  <c r="AH4146" i="1" s="1"/>
  <c r="AG4150" i="1"/>
  <c r="AG4149" i="1" s="1"/>
  <c r="AG4148" i="1" s="1"/>
  <c r="AG4147" i="1" s="1"/>
  <c r="AG4146" i="1" s="1"/>
  <c r="AF4150" i="1"/>
  <c r="AF4149" i="1" s="1"/>
  <c r="AF4148" i="1" s="1"/>
  <c r="AD4150" i="1"/>
  <c r="AC4150" i="1"/>
  <c r="AB4150" i="1"/>
  <c r="AB4149" i="1" s="1"/>
  <c r="AB4148" i="1" s="1"/>
  <c r="AB4147" i="1" s="1"/>
  <c r="AB4146" i="1" s="1"/>
  <c r="AA4150" i="1"/>
  <c r="AA4149" i="1" s="1"/>
  <c r="AA4148" i="1" s="1"/>
  <c r="AA4147" i="1" s="1"/>
  <c r="AA4146" i="1" s="1"/>
  <c r="Z4150" i="1"/>
  <c r="Z4149" i="1" s="1"/>
  <c r="Z4148" i="1" s="1"/>
  <c r="Z4147" i="1" s="1"/>
  <c r="Z4146" i="1" s="1"/>
  <c r="Y4150" i="1"/>
  <c r="Y4149" i="1" s="1"/>
  <c r="Y4148" i="1" s="1"/>
  <c r="Y4147" i="1" s="1"/>
  <c r="Y4146" i="1" s="1"/>
  <c r="X4150" i="1"/>
  <c r="X4149" i="1" s="1"/>
  <c r="X4148" i="1" s="1"/>
  <c r="X4147" i="1" s="1"/>
  <c r="X4146" i="1" s="1"/>
  <c r="W4150" i="1"/>
  <c r="W4149" i="1" s="1"/>
  <c r="W4148" i="1" s="1"/>
  <c r="T4150" i="1"/>
  <c r="T4149" i="1" s="1"/>
  <c r="T4148" i="1" s="1"/>
  <c r="T4147" i="1" s="1"/>
  <c r="T4146" i="1" s="1"/>
  <c r="S4150" i="1"/>
  <c r="S4149" i="1" s="1"/>
  <c r="S4148" i="1" s="1"/>
  <c r="S4147" i="1" s="1"/>
  <c r="S4146" i="1" s="1"/>
  <c r="R4150" i="1"/>
  <c r="R4149" i="1" s="1"/>
  <c r="R4148" i="1" s="1"/>
  <c r="R4147" i="1" s="1"/>
  <c r="R4146" i="1" s="1"/>
  <c r="Q4150" i="1"/>
  <c r="Q4149" i="1" s="1"/>
  <c r="Q4148" i="1" s="1"/>
  <c r="Q4147" i="1" s="1"/>
  <c r="Q4146" i="1" s="1"/>
  <c r="P4150" i="1"/>
  <c r="P4149" i="1" s="1"/>
  <c r="P4148" i="1" s="1"/>
  <c r="P4147" i="1" s="1"/>
  <c r="P4146" i="1" s="1"/>
  <c r="O4150" i="1"/>
  <c r="O4149" i="1" s="1"/>
  <c r="O4148" i="1" s="1"/>
  <c r="O4147" i="1" s="1"/>
  <c r="O4146" i="1" s="1"/>
  <c r="N4150" i="1"/>
  <c r="N4149" i="1" s="1"/>
  <c r="N4148" i="1" s="1"/>
  <c r="N4147" i="1" s="1"/>
  <c r="N4146" i="1" s="1"/>
  <c r="M4150" i="1"/>
  <c r="M4149" i="1" s="1"/>
  <c r="M4148" i="1" s="1"/>
  <c r="M4147" i="1" s="1"/>
  <c r="M4146" i="1" s="1"/>
  <c r="L4150" i="1"/>
  <c r="K4150" i="1"/>
  <c r="K4149" i="1" s="1"/>
  <c r="K4148" i="1" s="1"/>
  <c r="K4147" i="1" s="1"/>
  <c r="K4146" i="1" s="1"/>
  <c r="J4150" i="1"/>
  <c r="J4149" i="1" s="1"/>
  <c r="J4148" i="1" s="1"/>
  <c r="J4147" i="1" s="1"/>
  <c r="J4146" i="1" s="1"/>
  <c r="I4150" i="1"/>
  <c r="I4149" i="1" s="1"/>
  <c r="E4150" i="1"/>
  <c r="AC4149" i="1"/>
  <c r="AC4148" i="1" s="1"/>
  <c r="AC4147" i="1" s="1"/>
  <c r="AC4146" i="1" s="1"/>
  <c r="L4149" i="1"/>
  <c r="L4148" i="1" s="1"/>
  <c r="L4147" i="1" s="1"/>
  <c r="L4146" i="1" s="1"/>
  <c r="E4149" i="1"/>
  <c r="E4148" i="1"/>
  <c r="W4147" i="1"/>
  <c r="W4146" i="1" s="1"/>
  <c r="E4147" i="1"/>
  <c r="E4146" i="1"/>
  <c r="E4145" i="1"/>
  <c r="AL4144" i="1"/>
  <c r="AE4144" i="1"/>
  <c r="V4144" i="1"/>
  <c r="E4144" i="1"/>
  <c r="AK4143" i="1"/>
  <c r="AK4142" i="1" s="1"/>
  <c r="AK4141" i="1" s="1"/>
  <c r="AJ4143" i="1"/>
  <c r="AJ4142" i="1" s="1"/>
  <c r="AJ4141" i="1" s="1"/>
  <c r="AI4143" i="1"/>
  <c r="AI4142" i="1" s="1"/>
  <c r="AI4141" i="1" s="1"/>
  <c r="AH4143" i="1"/>
  <c r="AH4142" i="1" s="1"/>
  <c r="AH4141" i="1" s="1"/>
  <c r="AG4143" i="1"/>
  <c r="AG4142" i="1" s="1"/>
  <c r="AG4141" i="1" s="1"/>
  <c r="AF4143" i="1"/>
  <c r="AF4142" i="1" s="1"/>
  <c r="AD4143" i="1"/>
  <c r="AC4143" i="1"/>
  <c r="AC4142" i="1" s="1"/>
  <c r="AC4141" i="1" s="1"/>
  <c r="AB4143" i="1"/>
  <c r="AB4142" i="1" s="1"/>
  <c r="AB4141" i="1" s="1"/>
  <c r="AA4143" i="1"/>
  <c r="AA4142" i="1" s="1"/>
  <c r="AA4141" i="1" s="1"/>
  <c r="Z4143" i="1"/>
  <c r="Z4142" i="1" s="1"/>
  <c r="Z4141" i="1" s="1"/>
  <c r="Y4143" i="1"/>
  <c r="Y4142" i="1" s="1"/>
  <c r="Y4141" i="1" s="1"/>
  <c r="X4143" i="1"/>
  <c r="X4142" i="1" s="1"/>
  <c r="X4141" i="1" s="1"/>
  <c r="W4143" i="1"/>
  <c r="W4142" i="1" s="1"/>
  <c r="W4141" i="1" s="1"/>
  <c r="T4143" i="1"/>
  <c r="T4142" i="1" s="1"/>
  <c r="T4141" i="1" s="1"/>
  <c r="S4143" i="1"/>
  <c r="R4143" i="1"/>
  <c r="R4142" i="1" s="1"/>
  <c r="R4141" i="1" s="1"/>
  <c r="Q4143" i="1"/>
  <c r="Q4142" i="1" s="1"/>
  <c r="Q4141" i="1" s="1"/>
  <c r="P4143" i="1"/>
  <c r="P4142" i="1" s="1"/>
  <c r="P4141" i="1" s="1"/>
  <c r="O4143" i="1"/>
  <c r="O4142" i="1" s="1"/>
  <c r="O4141" i="1" s="1"/>
  <c r="N4143" i="1"/>
  <c r="N4142" i="1" s="1"/>
  <c r="N4141" i="1" s="1"/>
  <c r="M4143" i="1"/>
  <c r="M4142" i="1" s="1"/>
  <c r="M4141" i="1" s="1"/>
  <c r="L4143" i="1"/>
  <c r="L4142" i="1" s="1"/>
  <c r="L4141" i="1" s="1"/>
  <c r="K4143" i="1"/>
  <c r="K4142" i="1" s="1"/>
  <c r="K4141" i="1" s="1"/>
  <c r="J4143" i="1"/>
  <c r="J4142" i="1" s="1"/>
  <c r="J4141" i="1" s="1"/>
  <c r="I4143" i="1"/>
  <c r="I4142" i="1" s="1"/>
  <c r="E4143" i="1"/>
  <c r="S4142" i="1"/>
  <c r="S4141" i="1" s="1"/>
  <c r="E4142" i="1"/>
  <c r="E4141" i="1"/>
  <c r="AL4140" i="1"/>
  <c r="AE4140" i="1"/>
  <c r="V4140" i="1"/>
  <c r="E4140" i="1"/>
  <c r="AK4139" i="1"/>
  <c r="AK4138" i="1" s="1"/>
  <c r="AK4137" i="1" s="1"/>
  <c r="AJ4139" i="1"/>
  <c r="AJ4138" i="1" s="1"/>
  <c r="AJ4137" i="1" s="1"/>
  <c r="AI4139" i="1"/>
  <c r="AI4138" i="1" s="1"/>
  <c r="AI4137" i="1" s="1"/>
  <c r="AH4139" i="1"/>
  <c r="AG4139" i="1"/>
  <c r="AG4138" i="1" s="1"/>
  <c r="AG4137" i="1" s="1"/>
  <c r="AF4139" i="1"/>
  <c r="AD4139" i="1"/>
  <c r="AC4139" i="1"/>
  <c r="AC4138" i="1" s="1"/>
  <c r="AC4137" i="1" s="1"/>
  <c r="AB4139" i="1"/>
  <c r="AB4138" i="1" s="1"/>
  <c r="AB4137" i="1" s="1"/>
  <c r="AA4139" i="1"/>
  <c r="AA4138" i="1" s="1"/>
  <c r="AA4137" i="1" s="1"/>
  <c r="Z4139" i="1"/>
  <c r="Z4138" i="1" s="1"/>
  <c r="Z4137" i="1" s="1"/>
  <c r="Y4139" i="1"/>
  <c r="Y4138" i="1" s="1"/>
  <c r="Y4137" i="1" s="1"/>
  <c r="X4139" i="1"/>
  <c r="X4138" i="1" s="1"/>
  <c r="X4137" i="1" s="1"/>
  <c r="W4139" i="1"/>
  <c r="W4138" i="1" s="1"/>
  <c r="W4137" i="1" s="1"/>
  <c r="T4139" i="1"/>
  <c r="T4138" i="1" s="1"/>
  <c r="T4137" i="1" s="1"/>
  <c r="S4139" i="1"/>
  <c r="S4138" i="1" s="1"/>
  <c r="S4137" i="1" s="1"/>
  <c r="R4139" i="1"/>
  <c r="R4138" i="1" s="1"/>
  <c r="R4137" i="1" s="1"/>
  <c r="Q4139" i="1"/>
  <c r="Q4138" i="1" s="1"/>
  <c r="Q4137" i="1" s="1"/>
  <c r="P4139" i="1"/>
  <c r="P4138" i="1" s="1"/>
  <c r="P4137" i="1" s="1"/>
  <c r="O4139" i="1"/>
  <c r="O4138" i="1" s="1"/>
  <c r="O4137" i="1" s="1"/>
  <c r="N4139" i="1"/>
  <c r="N4138" i="1" s="1"/>
  <c r="N4137" i="1" s="1"/>
  <c r="M4139" i="1"/>
  <c r="M4138" i="1" s="1"/>
  <c r="M4137" i="1" s="1"/>
  <c r="L4139" i="1"/>
  <c r="L4138" i="1" s="1"/>
  <c r="L4137" i="1" s="1"/>
  <c r="K4139" i="1"/>
  <c r="K4138" i="1" s="1"/>
  <c r="K4137" i="1" s="1"/>
  <c r="J4139" i="1"/>
  <c r="J4138" i="1" s="1"/>
  <c r="J4137" i="1" s="1"/>
  <c r="I4139" i="1"/>
  <c r="I4138" i="1" s="1"/>
  <c r="I4137" i="1" s="1"/>
  <c r="E4139" i="1"/>
  <c r="AH4138" i="1"/>
  <c r="AH4137" i="1" s="1"/>
  <c r="E4138" i="1"/>
  <c r="E4137" i="1"/>
  <c r="AL4136" i="1"/>
  <c r="AE4136" i="1"/>
  <c r="V4136" i="1"/>
  <c r="E4136" i="1"/>
  <c r="AK4135" i="1"/>
  <c r="AK4134" i="1" s="1"/>
  <c r="AJ4135" i="1"/>
  <c r="AI4135" i="1"/>
  <c r="AI4134" i="1" s="1"/>
  <c r="AH4135" i="1"/>
  <c r="AH4134" i="1" s="1"/>
  <c r="AG4135" i="1"/>
  <c r="AG4134" i="1" s="1"/>
  <c r="AF4135" i="1"/>
  <c r="AF4134" i="1" s="1"/>
  <c r="AD4135" i="1"/>
  <c r="AC4135" i="1"/>
  <c r="AC4134" i="1" s="1"/>
  <c r="AB4135" i="1"/>
  <c r="AA4135" i="1"/>
  <c r="AA4134" i="1" s="1"/>
  <c r="Z4135" i="1"/>
  <c r="Z4134" i="1" s="1"/>
  <c r="Y4135" i="1"/>
  <c r="Y4134" i="1" s="1"/>
  <c r="X4135" i="1"/>
  <c r="X4134" i="1" s="1"/>
  <c r="W4135" i="1"/>
  <c r="W4134" i="1" s="1"/>
  <c r="T4135" i="1"/>
  <c r="T4134" i="1" s="1"/>
  <c r="S4135" i="1"/>
  <c r="S4134" i="1" s="1"/>
  <c r="R4135" i="1"/>
  <c r="R4134" i="1" s="1"/>
  <c r="Q4135" i="1"/>
  <c r="Q4134" i="1" s="1"/>
  <c r="P4135" i="1"/>
  <c r="P4134" i="1" s="1"/>
  <c r="O4135" i="1"/>
  <c r="O4134" i="1" s="1"/>
  <c r="N4135" i="1"/>
  <c r="N4134" i="1" s="1"/>
  <c r="M4135" i="1"/>
  <c r="M4134" i="1" s="1"/>
  <c r="L4135" i="1"/>
  <c r="L4134" i="1" s="1"/>
  <c r="K4135" i="1"/>
  <c r="K4134" i="1" s="1"/>
  <c r="J4135" i="1"/>
  <c r="J4134" i="1" s="1"/>
  <c r="I4135" i="1"/>
  <c r="I4134" i="1" s="1"/>
  <c r="E4135" i="1"/>
  <c r="AJ4134" i="1"/>
  <c r="AB4134" i="1"/>
  <c r="E4134" i="1"/>
  <c r="AL4133" i="1"/>
  <c r="AE4133" i="1"/>
  <c r="I4133" i="1"/>
  <c r="E4133" i="1"/>
  <c r="AK4132" i="1"/>
  <c r="AK4131" i="1" s="1"/>
  <c r="AJ4132" i="1"/>
  <c r="AJ4131" i="1" s="1"/>
  <c r="AI4132" i="1"/>
  <c r="AI4131" i="1" s="1"/>
  <c r="AH4132" i="1"/>
  <c r="AH4131" i="1" s="1"/>
  <c r="AG4132" i="1"/>
  <c r="AG4131" i="1" s="1"/>
  <c r="AF4132" i="1"/>
  <c r="AF4131" i="1" s="1"/>
  <c r="AD4132" i="1"/>
  <c r="AC4132" i="1"/>
  <c r="AC4131" i="1" s="1"/>
  <c r="AB4132" i="1"/>
  <c r="AB4131" i="1" s="1"/>
  <c r="AA4132" i="1"/>
  <c r="AA4131" i="1" s="1"/>
  <c r="Z4132" i="1"/>
  <c r="Z4131" i="1" s="1"/>
  <c r="Y4132" i="1"/>
  <c r="Y4131" i="1" s="1"/>
  <c r="X4132" i="1"/>
  <c r="X4131" i="1" s="1"/>
  <c r="W4132" i="1"/>
  <c r="W4131" i="1" s="1"/>
  <c r="T4132" i="1"/>
  <c r="T4131" i="1" s="1"/>
  <c r="S4132" i="1"/>
  <c r="S4131" i="1" s="1"/>
  <c r="R4132" i="1"/>
  <c r="R4131" i="1" s="1"/>
  <c r="Q4132" i="1"/>
  <c r="Q4131" i="1" s="1"/>
  <c r="P4132" i="1"/>
  <c r="P4131" i="1" s="1"/>
  <c r="O4132" i="1"/>
  <c r="O4131" i="1" s="1"/>
  <c r="N4132" i="1"/>
  <c r="N4131" i="1" s="1"/>
  <c r="M4132" i="1"/>
  <c r="M4131" i="1" s="1"/>
  <c r="L4132" i="1"/>
  <c r="L4131" i="1" s="1"/>
  <c r="K4132" i="1"/>
  <c r="K4131" i="1" s="1"/>
  <c r="J4132" i="1"/>
  <c r="J4131" i="1" s="1"/>
  <c r="E4132" i="1"/>
  <c r="E4131" i="1"/>
  <c r="AL4130" i="1"/>
  <c r="AE4130" i="1"/>
  <c r="I4130" i="1"/>
  <c r="E4130" i="1"/>
  <c r="AK4129" i="1"/>
  <c r="AK4128" i="1" s="1"/>
  <c r="AJ4129" i="1"/>
  <c r="AJ4128" i="1" s="1"/>
  <c r="AI4129" i="1"/>
  <c r="AI4128" i="1" s="1"/>
  <c r="AH4129" i="1"/>
  <c r="AH4128" i="1" s="1"/>
  <c r="AG4129" i="1"/>
  <c r="AG4128" i="1" s="1"/>
  <c r="AF4129" i="1"/>
  <c r="AF4128" i="1" s="1"/>
  <c r="AD4129" i="1"/>
  <c r="AC4129" i="1"/>
  <c r="AC4128" i="1" s="1"/>
  <c r="AB4129" i="1"/>
  <c r="AB4128" i="1" s="1"/>
  <c r="AA4129" i="1"/>
  <c r="AA4128" i="1" s="1"/>
  <c r="Z4129" i="1"/>
  <c r="Z4128" i="1" s="1"/>
  <c r="Y4129" i="1"/>
  <c r="Y4128" i="1" s="1"/>
  <c r="X4129" i="1"/>
  <c r="X4128" i="1" s="1"/>
  <c r="W4129" i="1"/>
  <c r="W4128" i="1" s="1"/>
  <c r="T4129" i="1"/>
  <c r="T4128" i="1" s="1"/>
  <c r="S4129" i="1"/>
  <c r="S4128" i="1" s="1"/>
  <c r="R4129" i="1"/>
  <c r="R4128" i="1" s="1"/>
  <c r="Q4129" i="1"/>
  <c r="Q4128" i="1" s="1"/>
  <c r="P4129" i="1"/>
  <c r="P4128" i="1" s="1"/>
  <c r="O4129" i="1"/>
  <c r="O4128" i="1" s="1"/>
  <c r="N4129" i="1"/>
  <c r="N4128" i="1" s="1"/>
  <c r="M4129" i="1"/>
  <c r="M4128" i="1" s="1"/>
  <c r="L4129" i="1"/>
  <c r="L4128" i="1" s="1"/>
  <c r="K4129" i="1"/>
  <c r="K4128" i="1" s="1"/>
  <c r="J4129" i="1"/>
  <c r="J4128" i="1" s="1"/>
  <c r="E4129" i="1"/>
  <c r="E4128" i="1"/>
  <c r="AL4127" i="1"/>
  <c r="AE4127" i="1"/>
  <c r="V4127" i="1"/>
  <c r="E4127" i="1"/>
  <c r="AK4126" i="1"/>
  <c r="AK4125" i="1" s="1"/>
  <c r="AJ4126" i="1"/>
  <c r="AJ4125" i="1" s="1"/>
  <c r="AI4126" i="1"/>
  <c r="AI4125" i="1" s="1"/>
  <c r="AH4126" i="1"/>
  <c r="AH4125" i="1" s="1"/>
  <c r="AG4126" i="1"/>
  <c r="AG4125" i="1" s="1"/>
  <c r="AF4126" i="1"/>
  <c r="AD4126" i="1"/>
  <c r="AC4126" i="1"/>
  <c r="AC4125" i="1" s="1"/>
  <c r="AB4126" i="1"/>
  <c r="AB4125" i="1" s="1"/>
  <c r="AA4126" i="1"/>
  <c r="AA4125" i="1" s="1"/>
  <c r="Z4126" i="1"/>
  <c r="Z4125" i="1" s="1"/>
  <c r="Y4126" i="1"/>
  <c r="Y4125" i="1" s="1"/>
  <c r="X4126" i="1"/>
  <c r="X4125" i="1" s="1"/>
  <c r="W4126" i="1"/>
  <c r="W4125" i="1" s="1"/>
  <c r="T4126" i="1"/>
  <c r="T4125" i="1" s="1"/>
  <c r="S4126" i="1"/>
  <c r="S4125" i="1" s="1"/>
  <c r="R4126" i="1"/>
  <c r="R4125" i="1" s="1"/>
  <c r="Q4126" i="1"/>
  <c r="Q4125" i="1" s="1"/>
  <c r="P4126" i="1"/>
  <c r="P4125" i="1" s="1"/>
  <c r="O4126" i="1"/>
  <c r="O4125" i="1" s="1"/>
  <c r="N4126" i="1"/>
  <c r="M4126" i="1"/>
  <c r="M4125" i="1" s="1"/>
  <c r="L4126" i="1"/>
  <c r="L4125" i="1" s="1"/>
  <c r="K4126" i="1"/>
  <c r="K4125" i="1" s="1"/>
  <c r="J4126" i="1"/>
  <c r="J4125" i="1" s="1"/>
  <c r="I4126" i="1"/>
  <c r="I4125" i="1" s="1"/>
  <c r="E4126" i="1"/>
  <c r="N4125" i="1"/>
  <c r="E4125" i="1"/>
  <c r="AL4124" i="1"/>
  <c r="AE4124" i="1"/>
  <c r="V4124" i="1"/>
  <c r="E4124" i="1"/>
  <c r="AK4123" i="1"/>
  <c r="AK4122" i="1" s="1"/>
  <c r="AJ4123" i="1"/>
  <c r="AJ4122" i="1" s="1"/>
  <c r="AI4123" i="1"/>
  <c r="AI4122" i="1" s="1"/>
  <c r="AH4123" i="1"/>
  <c r="AG4123" i="1"/>
  <c r="AG4122" i="1" s="1"/>
  <c r="AF4123" i="1"/>
  <c r="AD4123" i="1"/>
  <c r="AD4122" i="1" s="1"/>
  <c r="AC4123" i="1"/>
  <c r="AC4122" i="1" s="1"/>
  <c r="AB4123" i="1"/>
  <c r="AB4122" i="1" s="1"/>
  <c r="AA4123" i="1"/>
  <c r="AA4122" i="1" s="1"/>
  <c r="Z4123" i="1"/>
  <c r="Z4122" i="1" s="1"/>
  <c r="Y4123" i="1"/>
  <c r="Y4122" i="1" s="1"/>
  <c r="X4123" i="1"/>
  <c r="X4122" i="1" s="1"/>
  <c r="W4123" i="1"/>
  <c r="W4122" i="1" s="1"/>
  <c r="T4123" i="1"/>
  <c r="T4122" i="1" s="1"/>
  <c r="S4123" i="1"/>
  <c r="S4122" i="1" s="1"/>
  <c r="R4123" i="1"/>
  <c r="R4122" i="1" s="1"/>
  <c r="Q4123" i="1"/>
  <c r="Q4122" i="1" s="1"/>
  <c r="P4123" i="1"/>
  <c r="P4122" i="1" s="1"/>
  <c r="O4123" i="1"/>
  <c r="O4122" i="1" s="1"/>
  <c r="N4123" i="1"/>
  <c r="N4122" i="1" s="1"/>
  <c r="M4123" i="1"/>
  <c r="M4122" i="1" s="1"/>
  <c r="L4123" i="1"/>
  <c r="L4122" i="1" s="1"/>
  <c r="K4123" i="1"/>
  <c r="K4122" i="1" s="1"/>
  <c r="J4123" i="1"/>
  <c r="J4122" i="1" s="1"/>
  <c r="I4123" i="1"/>
  <c r="E4123" i="1"/>
  <c r="AH4122" i="1"/>
  <c r="I4122" i="1"/>
  <c r="E4122" i="1"/>
  <c r="E4121" i="1"/>
  <c r="E4120" i="1"/>
  <c r="E4119" i="1"/>
  <c r="E4118" i="1"/>
  <c r="AL4117" i="1"/>
  <c r="AE4117" i="1"/>
  <c r="R4117" i="1"/>
  <c r="V4117" i="1" s="1"/>
  <c r="E4117" i="1"/>
  <c r="AK4116" i="1"/>
  <c r="AK4115" i="1" s="1"/>
  <c r="AJ4116" i="1"/>
  <c r="AJ4115" i="1" s="1"/>
  <c r="AI4116" i="1"/>
  <c r="AI4115" i="1" s="1"/>
  <c r="AH4116" i="1"/>
  <c r="AH4115" i="1" s="1"/>
  <c r="AG4116" i="1"/>
  <c r="AG4115" i="1" s="1"/>
  <c r="AF4116" i="1"/>
  <c r="AD4116" i="1"/>
  <c r="AD4115" i="1" s="1"/>
  <c r="AC4116" i="1"/>
  <c r="AC4115" i="1" s="1"/>
  <c r="AB4116" i="1"/>
  <c r="AB4115" i="1" s="1"/>
  <c r="Q4116" i="1"/>
  <c r="Q4115" i="1" s="1"/>
  <c r="P4116" i="1"/>
  <c r="P4115" i="1" s="1"/>
  <c r="O4116" i="1"/>
  <c r="O4115" i="1" s="1"/>
  <c r="E4116" i="1"/>
  <c r="E4115" i="1"/>
  <c r="AL4114" i="1"/>
  <c r="AE4114" i="1"/>
  <c r="V4114" i="1"/>
  <c r="E4114" i="1"/>
  <c r="AK4113" i="1"/>
  <c r="AK4112" i="1" s="1"/>
  <c r="AJ4113" i="1"/>
  <c r="AJ4112" i="1" s="1"/>
  <c r="AI4113" i="1"/>
  <c r="AI4112" i="1" s="1"/>
  <c r="AH4113" i="1"/>
  <c r="AH4112" i="1" s="1"/>
  <c r="AG4113" i="1"/>
  <c r="AG4112" i="1" s="1"/>
  <c r="AF4113" i="1"/>
  <c r="AD4113" i="1"/>
  <c r="AC4113" i="1"/>
  <c r="AC4112" i="1" s="1"/>
  <c r="AB4113" i="1"/>
  <c r="AB4112" i="1" s="1"/>
  <c r="AA4113" i="1"/>
  <c r="AA4112" i="1" s="1"/>
  <c r="Z4113" i="1"/>
  <c r="Z4112" i="1" s="1"/>
  <c r="Y4113" i="1"/>
  <c r="Y4112" i="1" s="1"/>
  <c r="X4113" i="1"/>
  <c r="X4112" i="1" s="1"/>
  <c r="W4113" i="1"/>
  <c r="W4112" i="1" s="1"/>
  <c r="T4113" i="1"/>
  <c r="T4112" i="1" s="1"/>
  <c r="S4113" i="1"/>
  <c r="S4112" i="1" s="1"/>
  <c r="R4113" i="1"/>
  <c r="R4112" i="1" s="1"/>
  <c r="Q4113" i="1"/>
  <c r="Q4112" i="1" s="1"/>
  <c r="P4113" i="1"/>
  <c r="P4112" i="1" s="1"/>
  <c r="O4113" i="1"/>
  <c r="O4112" i="1" s="1"/>
  <c r="N4113" i="1"/>
  <c r="N4112" i="1" s="1"/>
  <c r="M4113" i="1"/>
  <c r="M4112" i="1" s="1"/>
  <c r="L4113" i="1"/>
  <c r="L4112" i="1" s="1"/>
  <c r="K4113" i="1"/>
  <c r="K4112" i="1" s="1"/>
  <c r="J4113" i="1"/>
  <c r="J4112" i="1" s="1"/>
  <c r="I4113" i="1"/>
  <c r="I4112" i="1" s="1"/>
  <c r="E4113" i="1"/>
  <c r="E4112" i="1"/>
  <c r="AL4111" i="1"/>
  <c r="AE4111" i="1"/>
  <c r="V4111" i="1"/>
  <c r="E4111" i="1"/>
  <c r="AK4110" i="1"/>
  <c r="AK4109" i="1" s="1"/>
  <c r="AJ4110" i="1"/>
  <c r="AJ4109" i="1" s="1"/>
  <c r="AI4110" i="1"/>
  <c r="AI4109" i="1" s="1"/>
  <c r="AH4110" i="1"/>
  <c r="AG4110" i="1"/>
  <c r="AG4109" i="1" s="1"/>
  <c r="AF4110" i="1"/>
  <c r="AD4110" i="1"/>
  <c r="AD4109" i="1" s="1"/>
  <c r="AC4110" i="1"/>
  <c r="AC4109" i="1" s="1"/>
  <c r="AB4110" i="1"/>
  <c r="AB4109" i="1" s="1"/>
  <c r="AA4110" i="1"/>
  <c r="AA4109" i="1" s="1"/>
  <c r="Z4110" i="1"/>
  <c r="Z4109" i="1" s="1"/>
  <c r="Y4110" i="1"/>
  <c r="Y4109" i="1" s="1"/>
  <c r="Y4108" i="1" s="1"/>
  <c r="Y4107" i="1" s="1"/>
  <c r="Y4106" i="1" s="1"/>
  <c r="Y4105" i="1" s="1"/>
  <c r="X4110" i="1"/>
  <c r="X4109" i="1" s="1"/>
  <c r="W4110" i="1"/>
  <c r="W4109" i="1" s="1"/>
  <c r="T4110" i="1"/>
  <c r="T4109" i="1" s="1"/>
  <c r="S4110" i="1"/>
  <c r="S4109" i="1" s="1"/>
  <c r="R4110" i="1"/>
  <c r="R4109" i="1" s="1"/>
  <c r="Q4110" i="1"/>
  <c r="Q4109" i="1" s="1"/>
  <c r="P4110" i="1"/>
  <c r="P4109" i="1" s="1"/>
  <c r="O4110" i="1"/>
  <c r="O4109" i="1" s="1"/>
  <c r="N4110" i="1"/>
  <c r="N4109" i="1" s="1"/>
  <c r="M4110" i="1"/>
  <c r="L4110" i="1"/>
  <c r="L4109" i="1" s="1"/>
  <c r="L4108" i="1" s="1"/>
  <c r="L4107" i="1" s="1"/>
  <c r="L4106" i="1" s="1"/>
  <c r="L4105" i="1" s="1"/>
  <c r="K4110" i="1"/>
  <c r="K4109" i="1" s="1"/>
  <c r="J4110" i="1"/>
  <c r="J4109" i="1" s="1"/>
  <c r="I4110" i="1"/>
  <c r="E4110" i="1"/>
  <c r="AH4109" i="1"/>
  <c r="M4109" i="1"/>
  <c r="E4109" i="1"/>
  <c r="E4108" i="1"/>
  <c r="E4107" i="1"/>
  <c r="E4106" i="1"/>
  <c r="E4105" i="1"/>
  <c r="E4104" i="1"/>
  <c r="AL4103" i="1"/>
  <c r="AE4103" i="1"/>
  <c r="V4103" i="1"/>
  <c r="E4103" i="1"/>
  <c r="AK4102" i="1"/>
  <c r="AK4101" i="1" s="1"/>
  <c r="AJ4102" i="1"/>
  <c r="AJ4101" i="1" s="1"/>
  <c r="AI4102" i="1"/>
  <c r="AI4101" i="1" s="1"/>
  <c r="AH4102" i="1"/>
  <c r="AH4101" i="1" s="1"/>
  <c r="AG4102" i="1"/>
  <c r="AG4101" i="1" s="1"/>
  <c r="AF4102" i="1"/>
  <c r="AF4101" i="1" s="1"/>
  <c r="AD4102" i="1"/>
  <c r="AC4102" i="1"/>
  <c r="AC4101" i="1" s="1"/>
  <c r="AB4102" i="1"/>
  <c r="AB4101" i="1" s="1"/>
  <c r="AA4102" i="1"/>
  <c r="AA4101" i="1" s="1"/>
  <c r="Z4102" i="1"/>
  <c r="Z4101" i="1" s="1"/>
  <c r="Y4102" i="1"/>
  <c r="Y4101" i="1" s="1"/>
  <c r="X4102" i="1"/>
  <c r="W4102" i="1"/>
  <c r="W4101" i="1" s="1"/>
  <c r="T4102" i="1"/>
  <c r="T4101" i="1" s="1"/>
  <c r="S4102" i="1"/>
  <c r="S4101" i="1" s="1"/>
  <c r="R4102" i="1"/>
  <c r="R4101" i="1" s="1"/>
  <c r="Q4102" i="1"/>
  <c r="Q4101" i="1" s="1"/>
  <c r="P4102" i="1"/>
  <c r="P4101" i="1" s="1"/>
  <c r="O4102" i="1"/>
  <c r="O4101" i="1" s="1"/>
  <c r="N4102" i="1"/>
  <c r="N4101" i="1" s="1"/>
  <c r="M4102" i="1"/>
  <c r="M4101" i="1" s="1"/>
  <c r="L4102" i="1"/>
  <c r="L4101" i="1" s="1"/>
  <c r="K4102" i="1"/>
  <c r="K4101" i="1" s="1"/>
  <c r="J4102" i="1"/>
  <c r="J4101" i="1" s="1"/>
  <c r="I4102" i="1"/>
  <c r="I4101" i="1" s="1"/>
  <c r="E4102" i="1"/>
  <c r="X4101" i="1"/>
  <c r="E4101" i="1"/>
  <c r="AL4100" i="1"/>
  <c r="AE4100" i="1"/>
  <c r="V4100" i="1"/>
  <c r="E4100" i="1"/>
  <c r="AK4099" i="1"/>
  <c r="AK4098" i="1" s="1"/>
  <c r="AJ4099" i="1"/>
  <c r="AJ4098" i="1" s="1"/>
  <c r="AI4099" i="1"/>
  <c r="AI4098" i="1" s="1"/>
  <c r="AH4099" i="1"/>
  <c r="AH4098" i="1" s="1"/>
  <c r="AG4099" i="1"/>
  <c r="AG4098" i="1" s="1"/>
  <c r="AF4099" i="1"/>
  <c r="AD4099" i="1"/>
  <c r="AC4099" i="1"/>
  <c r="AC4098" i="1" s="1"/>
  <c r="AB4099" i="1"/>
  <c r="AB4098" i="1" s="1"/>
  <c r="AA4099" i="1"/>
  <c r="AA4098" i="1" s="1"/>
  <c r="Z4099" i="1"/>
  <c r="Z4098" i="1" s="1"/>
  <c r="Y4099" i="1"/>
  <c r="Y4098" i="1" s="1"/>
  <c r="X4099" i="1"/>
  <c r="X4098" i="1" s="1"/>
  <c r="W4099" i="1"/>
  <c r="W4098" i="1" s="1"/>
  <c r="T4099" i="1"/>
  <c r="T4098" i="1" s="1"/>
  <c r="S4099" i="1"/>
  <c r="S4098" i="1" s="1"/>
  <c r="R4099" i="1"/>
  <c r="Q4099" i="1"/>
  <c r="Q4098" i="1" s="1"/>
  <c r="P4099" i="1"/>
  <c r="P4098" i="1" s="1"/>
  <c r="O4099" i="1"/>
  <c r="O4098" i="1" s="1"/>
  <c r="N4099" i="1"/>
  <c r="N4098" i="1" s="1"/>
  <c r="M4099" i="1"/>
  <c r="M4098" i="1" s="1"/>
  <c r="L4099" i="1"/>
  <c r="L4098" i="1" s="1"/>
  <c r="K4099" i="1"/>
  <c r="K4098" i="1" s="1"/>
  <c r="J4099" i="1"/>
  <c r="J4098" i="1" s="1"/>
  <c r="I4099" i="1"/>
  <c r="I4098" i="1" s="1"/>
  <c r="E4099" i="1"/>
  <c r="R4098" i="1"/>
  <c r="E4098" i="1"/>
  <c r="AL4097" i="1"/>
  <c r="AE4097" i="1"/>
  <c r="V4097" i="1"/>
  <c r="E4097" i="1"/>
  <c r="AK4096" i="1"/>
  <c r="AK4095" i="1" s="1"/>
  <c r="AJ4096" i="1"/>
  <c r="AJ4095" i="1" s="1"/>
  <c r="AI4096" i="1"/>
  <c r="AI4095" i="1" s="1"/>
  <c r="AH4096" i="1"/>
  <c r="AH4095" i="1" s="1"/>
  <c r="AG4096" i="1"/>
  <c r="AG4095" i="1" s="1"/>
  <c r="AF4096" i="1"/>
  <c r="AD4096" i="1"/>
  <c r="AD4095" i="1" s="1"/>
  <c r="AC4096" i="1"/>
  <c r="AC4095" i="1" s="1"/>
  <c r="AB4096" i="1"/>
  <c r="AB4095" i="1" s="1"/>
  <c r="AA4096" i="1"/>
  <c r="AA4095" i="1" s="1"/>
  <c r="Z4096" i="1"/>
  <c r="Z4095" i="1" s="1"/>
  <c r="Y4096" i="1"/>
  <c r="Y4095" i="1" s="1"/>
  <c r="X4096" i="1"/>
  <c r="X4095" i="1" s="1"/>
  <c r="W4096" i="1"/>
  <c r="W4095" i="1" s="1"/>
  <c r="T4096" i="1"/>
  <c r="T4095" i="1" s="1"/>
  <c r="S4096" i="1"/>
  <c r="S4095" i="1" s="1"/>
  <c r="R4096" i="1"/>
  <c r="R4095" i="1" s="1"/>
  <c r="Q4096" i="1"/>
  <c r="Q4095" i="1" s="1"/>
  <c r="P4096" i="1"/>
  <c r="P4095" i="1" s="1"/>
  <c r="O4096" i="1"/>
  <c r="O4095" i="1" s="1"/>
  <c r="N4096" i="1"/>
  <c r="N4095" i="1" s="1"/>
  <c r="M4096" i="1"/>
  <c r="M4095" i="1" s="1"/>
  <c r="L4096" i="1"/>
  <c r="L4095" i="1" s="1"/>
  <c r="K4096" i="1"/>
  <c r="K4095" i="1" s="1"/>
  <c r="J4096" i="1"/>
  <c r="J4095" i="1" s="1"/>
  <c r="I4096" i="1"/>
  <c r="I4095" i="1" s="1"/>
  <c r="E4096" i="1"/>
  <c r="E4095" i="1"/>
  <c r="AL4094" i="1"/>
  <c r="AE4094" i="1"/>
  <c r="V4094" i="1"/>
  <c r="E4094" i="1"/>
  <c r="AK4093" i="1"/>
  <c r="AK4092" i="1" s="1"/>
  <c r="AJ4093" i="1"/>
  <c r="AJ4092" i="1" s="1"/>
  <c r="AI4093" i="1"/>
  <c r="AI4092" i="1" s="1"/>
  <c r="AH4093" i="1"/>
  <c r="AH4092" i="1" s="1"/>
  <c r="AG4093" i="1"/>
  <c r="AG4092" i="1" s="1"/>
  <c r="AF4093" i="1"/>
  <c r="AF4092" i="1" s="1"/>
  <c r="AD4093" i="1"/>
  <c r="AC4093" i="1"/>
  <c r="AC4092" i="1" s="1"/>
  <c r="AB4093" i="1"/>
  <c r="AB4092" i="1" s="1"/>
  <c r="AA4093" i="1"/>
  <c r="AA4092" i="1" s="1"/>
  <c r="Z4093" i="1"/>
  <c r="Z4092" i="1" s="1"/>
  <c r="Y4093" i="1"/>
  <c r="Y4092" i="1" s="1"/>
  <c r="X4093" i="1"/>
  <c r="X4092" i="1" s="1"/>
  <c r="W4093" i="1"/>
  <c r="W4092" i="1" s="1"/>
  <c r="T4093" i="1"/>
  <c r="T4092" i="1" s="1"/>
  <c r="S4093" i="1"/>
  <c r="S4092" i="1" s="1"/>
  <c r="R4093" i="1"/>
  <c r="R4092" i="1" s="1"/>
  <c r="Q4093" i="1"/>
  <c r="Q4092" i="1" s="1"/>
  <c r="P4093" i="1"/>
  <c r="P4092" i="1" s="1"/>
  <c r="O4093" i="1"/>
  <c r="O4092" i="1" s="1"/>
  <c r="N4093" i="1"/>
  <c r="N4092" i="1" s="1"/>
  <c r="M4093" i="1"/>
  <c r="M4092" i="1" s="1"/>
  <c r="L4093" i="1"/>
  <c r="L4092" i="1" s="1"/>
  <c r="K4093" i="1"/>
  <c r="K4092" i="1" s="1"/>
  <c r="J4093" i="1"/>
  <c r="J4092" i="1" s="1"/>
  <c r="I4093" i="1"/>
  <c r="I4092" i="1" s="1"/>
  <c r="E4093" i="1"/>
  <c r="E4092" i="1"/>
  <c r="AL4091" i="1"/>
  <c r="AE4091" i="1"/>
  <c r="V4091" i="1"/>
  <c r="E4091" i="1"/>
  <c r="AK4090" i="1"/>
  <c r="AK4089" i="1" s="1"/>
  <c r="AJ4090" i="1"/>
  <c r="AI4090" i="1"/>
  <c r="AH4090" i="1"/>
  <c r="AG4090" i="1"/>
  <c r="AG4089" i="1" s="1"/>
  <c r="AF4090" i="1"/>
  <c r="AF4089" i="1" s="1"/>
  <c r="AD4090" i="1"/>
  <c r="AD4089" i="1" s="1"/>
  <c r="AC4090" i="1"/>
  <c r="AC4089" i="1" s="1"/>
  <c r="AB4090" i="1"/>
  <c r="AB4089" i="1" s="1"/>
  <c r="AA4090" i="1"/>
  <c r="AA4089" i="1" s="1"/>
  <c r="Z4090" i="1"/>
  <c r="Z4089" i="1" s="1"/>
  <c r="Y4090" i="1"/>
  <c r="Y4089" i="1" s="1"/>
  <c r="X4090" i="1"/>
  <c r="X4089" i="1" s="1"/>
  <c r="W4090" i="1"/>
  <c r="W4089" i="1" s="1"/>
  <c r="T4090" i="1"/>
  <c r="S4090" i="1"/>
  <c r="S4089" i="1" s="1"/>
  <c r="R4090" i="1"/>
  <c r="R4089" i="1" s="1"/>
  <c r="Q4090" i="1"/>
  <c r="Q4089" i="1" s="1"/>
  <c r="P4090" i="1"/>
  <c r="P4089" i="1" s="1"/>
  <c r="O4090" i="1"/>
  <c r="O4089" i="1" s="1"/>
  <c r="E4090" i="1"/>
  <c r="AJ4089" i="1"/>
  <c r="AI4089" i="1"/>
  <c r="AH4089" i="1"/>
  <c r="E4089" i="1"/>
  <c r="AL4088" i="1"/>
  <c r="AE4088" i="1"/>
  <c r="V4088" i="1"/>
  <c r="E4088" i="1"/>
  <c r="AK4087" i="1"/>
  <c r="AK4086" i="1" s="1"/>
  <c r="AJ4087" i="1"/>
  <c r="AJ4086" i="1" s="1"/>
  <c r="AI4087" i="1"/>
  <c r="AI4086" i="1" s="1"/>
  <c r="AH4087" i="1"/>
  <c r="AH4086" i="1" s="1"/>
  <c r="AG4087" i="1"/>
  <c r="AG4086" i="1" s="1"/>
  <c r="AF4087" i="1"/>
  <c r="AD4087" i="1"/>
  <c r="AC4087" i="1"/>
  <c r="AC4086" i="1" s="1"/>
  <c r="AB4087" i="1"/>
  <c r="AB4086" i="1" s="1"/>
  <c r="AA4087" i="1"/>
  <c r="AA4086" i="1" s="1"/>
  <c r="Z4087" i="1"/>
  <c r="Z4086" i="1" s="1"/>
  <c r="Y4087" i="1"/>
  <c r="Y4086" i="1" s="1"/>
  <c r="X4087" i="1"/>
  <c r="X4086" i="1" s="1"/>
  <c r="W4087" i="1"/>
  <c r="W4086" i="1" s="1"/>
  <c r="T4087" i="1"/>
  <c r="T4086" i="1" s="1"/>
  <c r="S4087" i="1"/>
  <c r="S4086" i="1" s="1"/>
  <c r="R4087" i="1"/>
  <c r="R4086" i="1" s="1"/>
  <c r="Q4087" i="1"/>
  <c r="Q4086" i="1" s="1"/>
  <c r="P4087" i="1"/>
  <c r="P4086" i="1" s="1"/>
  <c r="O4087" i="1"/>
  <c r="O4086" i="1" s="1"/>
  <c r="N4087" i="1"/>
  <c r="N4086" i="1" s="1"/>
  <c r="M4087" i="1"/>
  <c r="M4086" i="1" s="1"/>
  <c r="L4087" i="1"/>
  <c r="L4086" i="1" s="1"/>
  <c r="K4087" i="1"/>
  <c r="K4086" i="1" s="1"/>
  <c r="J4087" i="1"/>
  <c r="J4086" i="1" s="1"/>
  <c r="I4087" i="1"/>
  <c r="I4086" i="1" s="1"/>
  <c r="E4087" i="1"/>
  <c r="E4086" i="1"/>
  <c r="AL4085" i="1"/>
  <c r="AE4085" i="1"/>
  <c r="V4085" i="1"/>
  <c r="E4085" i="1"/>
  <c r="AK4084" i="1"/>
  <c r="AK4083" i="1" s="1"/>
  <c r="AJ4084" i="1"/>
  <c r="AJ4083" i="1" s="1"/>
  <c r="AI4084" i="1"/>
  <c r="AI4083" i="1" s="1"/>
  <c r="AH4084" i="1"/>
  <c r="AG4084" i="1"/>
  <c r="AG4083" i="1" s="1"/>
  <c r="AF4084" i="1"/>
  <c r="AD4084" i="1"/>
  <c r="AD4083" i="1" s="1"/>
  <c r="AC4084" i="1"/>
  <c r="AC4083" i="1" s="1"/>
  <c r="AB4084" i="1"/>
  <c r="AB4083" i="1" s="1"/>
  <c r="AA4084" i="1"/>
  <c r="AA4083" i="1" s="1"/>
  <c r="Z4084" i="1"/>
  <c r="Z4083" i="1" s="1"/>
  <c r="Y4084" i="1"/>
  <c r="Y4083" i="1" s="1"/>
  <c r="X4084" i="1"/>
  <c r="X4083" i="1" s="1"/>
  <c r="W4084" i="1"/>
  <c r="W4083" i="1" s="1"/>
  <c r="T4084" i="1"/>
  <c r="T4083" i="1" s="1"/>
  <c r="S4084" i="1"/>
  <c r="S4083" i="1" s="1"/>
  <c r="R4084" i="1"/>
  <c r="R4083" i="1" s="1"/>
  <c r="Q4084" i="1"/>
  <c r="P4084" i="1"/>
  <c r="P4083" i="1" s="1"/>
  <c r="O4084" i="1"/>
  <c r="O4083" i="1" s="1"/>
  <c r="N4084" i="1"/>
  <c r="N4083" i="1" s="1"/>
  <c r="M4084" i="1"/>
  <c r="L4084" i="1"/>
  <c r="L4083" i="1" s="1"/>
  <c r="K4084" i="1"/>
  <c r="K4083" i="1" s="1"/>
  <c r="J4084" i="1"/>
  <c r="J4083" i="1" s="1"/>
  <c r="I4084" i="1"/>
  <c r="E4084" i="1"/>
  <c r="AH4083" i="1"/>
  <c r="Q4083" i="1"/>
  <c r="M4083" i="1"/>
  <c r="E4083" i="1"/>
  <c r="AL4082" i="1"/>
  <c r="AE4082" i="1"/>
  <c r="V4082" i="1"/>
  <c r="E4082" i="1"/>
  <c r="AK4081" i="1"/>
  <c r="AK4080" i="1" s="1"/>
  <c r="AJ4081" i="1"/>
  <c r="AJ4080" i="1" s="1"/>
  <c r="AI4081" i="1"/>
  <c r="AI4080" i="1" s="1"/>
  <c r="AH4081" i="1"/>
  <c r="AH4080" i="1" s="1"/>
  <c r="AG4081" i="1"/>
  <c r="AG4080" i="1" s="1"/>
  <c r="AF4081" i="1"/>
  <c r="AF4080" i="1" s="1"/>
  <c r="AD4081" i="1"/>
  <c r="AC4081" i="1"/>
  <c r="AC4080" i="1" s="1"/>
  <c r="AB4081" i="1"/>
  <c r="AB4080" i="1" s="1"/>
  <c r="AA4081" i="1"/>
  <c r="AA4080" i="1" s="1"/>
  <c r="Z4081" i="1"/>
  <c r="Z4080" i="1" s="1"/>
  <c r="Y4081" i="1"/>
  <c r="Y4080" i="1" s="1"/>
  <c r="X4081" i="1"/>
  <c r="X4080" i="1" s="1"/>
  <c r="W4081" i="1"/>
  <c r="W4080" i="1" s="1"/>
  <c r="T4081" i="1"/>
  <c r="T4080" i="1" s="1"/>
  <c r="S4081" i="1"/>
  <c r="S4080" i="1" s="1"/>
  <c r="R4081" i="1"/>
  <c r="R4080" i="1" s="1"/>
  <c r="Q4081" i="1"/>
  <c r="Q4080" i="1" s="1"/>
  <c r="P4081" i="1"/>
  <c r="P4080" i="1" s="1"/>
  <c r="O4081" i="1"/>
  <c r="O4080" i="1" s="1"/>
  <c r="N4081" i="1"/>
  <c r="N4080" i="1" s="1"/>
  <c r="M4081" i="1"/>
  <c r="M4080" i="1" s="1"/>
  <c r="L4081" i="1"/>
  <c r="L4080" i="1" s="1"/>
  <c r="K4081" i="1"/>
  <c r="K4080" i="1" s="1"/>
  <c r="J4081" i="1"/>
  <c r="J4080" i="1" s="1"/>
  <c r="I4081" i="1"/>
  <c r="I4080" i="1" s="1"/>
  <c r="E4081" i="1"/>
  <c r="E4080" i="1"/>
  <c r="AL4079" i="1"/>
  <c r="AE4079" i="1"/>
  <c r="V4079" i="1"/>
  <c r="E4079" i="1"/>
  <c r="AK4078" i="1"/>
  <c r="AK4077" i="1" s="1"/>
  <c r="AJ4078" i="1"/>
  <c r="AJ4077" i="1" s="1"/>
  <c r="AI4078" i="1"/>
  <c r="AI4077" i="1" s="1"/>
  <c r="AH4078" i="1"/>
  <c r="AH4077" i="1" s="1"/>
  <c r="AG4078" i="1"/>
  <c r="AG4077" i="1" s="1"/>
  <c r="AF4078" i="1"/>
  <c r="AF4077" i="1" s="1"/>
  <c r="AD4078" i="1"/>
  <c r="AC4078" i="1"/>
  <c r="AC4077" i="1" s="1"/>
  <c r="AB4078" i="1"/>
  <c r="AA4078" i="1"/>
  <c r="AA4077" i="1" s="1"/>
  <c r="Z4078" i="1"/>
  <c r="Z4077" i="1" s="1"/>
  <c r="Y4078" i="1"/>
  <c r="Y4077" i="1" s="1"/>
  <c r="X4078" i="1"/>
  <c r="W4078" i="1"/>
  <c r="W4077" i="1" s="1"/>
  <c r="T4078" i="1"/>
  <c r="T4077" i="1" s="1"/>
  <c r="S4078" i="1"/>
  <c r="S4077" i="1" s="1"/>
  <c r="R4078" i="1"/>
  <c r="R4077" i="1" s="1"/>
  <c r="Q4078" i="1"/>
  <c r="Q4077" i="1" s="1"/>
  <c r="P4078" i="1"/>
  <c r="P4077" i="1" s="1"/>
  <c r="O4078" i="1"/>
  <c r="O4077" i="1" s="1"/>
  <c r="N4078" i="1"/>
  <c r="N4077" i="1" s="1"/>
  <c r="M4078" i="1"/>
  <c r="M4077" i="1" s="1"/>
  <c r="L4078" i="1"/>
  <c r="L4077" i="1" s="1"/>
  <c r="K4078" i="1"/>
  <c r="K4077" i="1" s="1"/>
  <c r="J4078" i="1"/>
  <c r="J4077" i="1" s="1"/>
  <c r="I4078" i="1"/>
  <c r="I4077" i="1" s="1"/>
  <c r="E4078" i="1"/>
  <c r="AB4077" i="1"/>
  <c r="X4077" i="1"/>
  <c r="E4077" i="1"/>
  <c r="AL4076" i="1"/>
  <c r="AE4076" i="1"/>
  <c r="V4076" i="1"/>
  <c r="E4076" i="1"/>
  <c r="AK4075" i="1"/>
  <c r="AK4074" i="1" s="1"/>
  <c r="AJ4075" i="1"/>
  <c r="AJ4074" i="1" s="1"/>
  <c r="AI4075" i="1"/>
  <c r="AI4074" i="1" s="1"/>
  <c r="AH4075" i="1"/>
  <c r="AH4074" i="1" s="1"/>
  <c r="AG4075" i="1"/>
  <c r="AG4074" i="1" s="1"/>
  <c r="AF4075" i="1"/>
  <c r="AD4075" i="1"/>
  <c r="AC4075" i="1"/>
  <c r="AC4074" i="1" s="1"/>
  <c r="AB4075" i="1"/>
  <c r="AB4074" i="1" s="1"/>
  <c r="AA4075" i="1"/>
  <c r="AA4074" i="1" s="1"/>
  <c r="Z4075" i="1"/>
  <c r="Z4074" i="1" s="1"/>
  <c r="Y4075" i="1"/>
  <c r="Y4074" i="1" s="1"/>
  <c r="X4075" i="1"/>
  <c r="X4074" i="1" s="1"/>
  <c r="W4075" i="1"/>
  <c r="W4074" i="1" s="1"/>
  <c r="T4075" i="1"/>
  <c r="T4074" i="1" s="1"/>
  <c r="S4075" i="1"/>
  <c r="S4074" i="1" s="1"/>
  <c r="R4075" i="1"/>
  <c r="Q4075" i="1"/>
  <c r="Q4074" i="1" s="1"/>
  <c r="P4075" i="1"/>
  <c r="P4074" i="1" s="1"/>
  <c r="O4075" i="1"/>
  <c r="O4074" i="1" s="1"/>
  <c r="N4075" i="1"/>
  <c r="N4074" i="1" s="1"/>
  <c r="M4075" i="1"/>
  <c r="M4074" i="1" s="1"/>
  <c r="L4075" i="1"/>
  <c r="L4074" i="1" s="1"/>
  <c r="K4075" i="1"/>
  <c r="K4074" i="1" s="1"/>
  <c r="J4075" i="1"/>
  <c r="J4074" i="1" s="1"/>
  <c r="I4075" i="1"/>
  <c r="I4074" i="1" s="1"/>
  <c r="E4075" i="1"/>
  <c r="R4074" i="1"/>
  <c r="E4074" i="1"/>
  <c r="E4073" i="1"/>
  <c r="E4072" i="1"/>
  <c r="AL4071" i="1"/>
  <c r="AE4071" i="1"/>
  <c r="V4071" i="1"/>
  <c r="E4071" i="1"/>
  <c r="AK4070" i="1"/>
  <c r="AK4069" i="1" s="1"/>
  <c r="AK4068" i="1" s="1"/>
  <c r="AJ4070" i="1"/>
  <c r="AJ4069" i="1" s="1"/>
  <c r="AJ4068" i="1" s="1"/>
  <c r="AI4070" i="1"/>
  <c r="AI4069" i="1" s="1"/>
  <c r="AI4068" i="1" s="1"/>
  <c r="AH4070" i="1"/>
  <c r="AH4069" i="1" s="1"/>
  <c r="AH4068" i="1" s="1"/>
  <c r="AG4070" i="1"/>
  <c r="AG4069" i="1" s="1"/>
  <c r="AG4068" i="1" s="1"/>
  <c r="AF4070" i="1"/>
  <c r="AF4069" i="1" s="1"/>
  <c r="AD4070" i="1"/>
  <c r="AC4070" i="1"/>
  <c r="AC4069" i="1" s="1"/>
  <c r="AC4068" i="1" s="1"/>
  <c r="AB4070" i="1"/>
  <c r="AB4069" i="1" s="1"/>
  <c r="AB4068" i="1" s="1"/>
  <c r="AA4070" i="1"/>
  <c r="AA4069" i="1" s="1"/>
  <c r="AA4068" i="1" s="1"/>
  <c r="Z4070" i="1"/>
  <c r="Z4069" i="1" s="1"/>
  <c r="Z4068" i="1" s="1"/>
  <c r="Y4070" i="1"/>
  <c r="Y4069" i="1" s="1"/>
  <c r="Y4068" i="1" s="1"/>
  <c r="X4070" i="1"/>
  <c r="X4069" i="1" s="1"/>
  <c r="X4068" i="1" s="1"/>
  <c r="W4070" i="1"/>
  <c r="W4069" i="1" s="1"/>
  <c r="T4070" i="1"/>
  <c r="T4069" i="1" s="1"/>
  <c r="T4068" i="1" s="1"/>
  <c r="S4070" i="1"/>
  <c r="R4070" i="1"/>
  <c r="R4069" i="1" s="1"/>
  <c r="R4068" i="1" s="1"/>
  <c r="Q4070" i="1"/>
  <c r="Q4069" i="1" s="1"/>
  <c r="Q4068" i="1" s="1"/>
  <c r="P4070" i="1"/>
  <c r="P4069" i="1" s="1"/>
  <c r="P4068" i="1" s="1"/>
  <c r="O4070" i="1"/>
  <c r="O4069" i="1" s="1"/>
  <c r="O4068" i="1" s="1"/>
  <c r="N4070" i="1"/>
  <c r="N4069" i="1" s="1"/>
  <c r="N4068" i="1" s="1"/>
  <c r="M4070" i="1"/>
  <c r="M4069" i="1" s="1"/>
  <c r="M4068" i="1" s="1"/>
  <c r="L4070" i="1"/>
  <c r="L4069" i="1" s="1"/>
  <c r="L4068" i="1" s="1"/>
  <c r="K4070" i="1"/>
  <c r="K4069" i="1" s="1"/>
  <c r="K4068" i="1" s="1"/>
  <c r="J4070" i="1"/>
  <c r="J4069" i="1" s="1"/>
  <c r="J4068" i="1" s="1"/>
  <c r="I4070" i="1"/>
  <c r="I4069" i="1" s="1"/>
  <c r="E4070" i="1"/>
  <c r="S4069" i="1"/>
  <c r="S4068" i="1" s="1"/>
  <c r="E4069" i="1"/>
  <c r="W4068" i="1"/>
  <c r="E4068" i="1"/>
  <c r="AL4067" i="1"/>
  <c r="AE4067" i="1"/>
  <c r="V4067" i="1"/>
  <c r="E4067" i="1"/>
  <c r="AK4066" i="1"/>
  <c r="AK4065" i="1" s="1"/>
  <c r="AK4064" i="1" s="1"/>
  <c r="AJ4066" i="1"/>
  <c r="AJ4065" i="1" s="1"/>
  <c r="AJ4064" i="1" s="1"/>
  <c r="AI4066" i="1"/>
  <c r="AI4065" i="1" s="1"/>
  <c r="AI4064" i="1" s="1"/>
  <c r="AH4066" i="1"/>
  <c r="AG4066" i="1"/>
  <c r="AG4065" i="1" s="1"/>
  <c r="AG4064" i="1" s="1"/>
  <c r="AF4066" i="1"/>
  <c r="AD4066" i="1"/>
  <c r="AD4065" i="1" s="1"/>
  <c r="AC4066" i="1"/>
  <c r="AC4065" i="1" s="1"/>
  <c r="AC4064" i="1" s="1"/>
  <c r="AB4066" i="1"/>
  <c r="AB4065" i="1" s="1"/>
  <c r="AB4064" i="1" s="1"/>
  <c r="AA4066" i="1"/>
  <c r="AA4065" i="1" s="1"/>
  <c r="AA4064" i="1" s="1"/>
  <c r="Z4066" i="1"/>
  <c r="Z4065" i="1" s="1"/>
  <c r="Z4064" i="1" s="1"/>
  <c r="Y4066" i="1"/>
  <c r="Y4065" i="1" s="1"/>
  <c r="Y4064" i="1" s="1"/>
  <c r="X4066" i="1"/>
  <c r="X4065" i="1" s="1"/>
  <c r="X4064" i="1" s="1"/>
  <c r="W4066" i="1"/>
  <c r="W4065" i="1" s="1"/>
  <c r="W4064" i="1" s="1"/>
  <c r="T4066" i="1"/>
  <c r="T4065" i="1" s="1"/>
  <c r="T4064" i="1" s="1"/>
  <c r="S4066" i="1"/>
  <c r="S4065" i="1" s="1"/>
  <c r="S4064" i="1" s="1"/>
  <c r="R4066" i="1"/>
  <c r="R4065" i="1" s="1"/>
  <c r="R4064" i="1" s="1"/>
  <c r="Q4066" i="1"/>
  <c r="P4066" i="1"/>
  <c r="P4065" i="1" s="1"/>
  <c r="P4064" i="1" s="1"/>
  <c r="O4066" i="1"/>
  <c r="O4065" i="1" s="1"/>
  <c r="O4064" i="1" s="1"/>
  <c r="N4066" i="1"/>
  <c r="N4065" i="1" s="1"/>
  <c r="N4064" i="1" s="1"/>
  <c r="M4066" i="1"/>
  <c r="L4066" i="1"/>
  <c r="L4065" i="1" s="1"/>
  <c r="L4064" i="1" s="1"/>
  <c r="K4066" i="1"/>
  <c r="K4065" i="1" s="1"/>
  <c r="K4064" i="1" s="1"/>
  <c r="J4066" i="1"/>
  <c r="J4065" i="1" s="1"/>
  <c r="J4064" i="1" s="1"/>
  <c r="I4066" i="1"/>
  <c r="I4065" i="1" s="1"/>
  <c r="I4064" i="1" s="1"/>
  <c r="E4066" i="1"/>
  <c r="AH4065" i="1"/>
  <c r="AH4064" i="1" s="1"/>
  <c r="Q4065" i="1"/>
  <c r="Q4064" i="1" s="1"/>
  <c r="M4065" i="1"/>
  <c r="M4064" i="1" s="1"/>
  <c r="E4065" i="1"/>
  <c r="E4064" i="1"/>
  <c r="E4063" i="1"/>
  <c r="E4062" i="1"/>
  <c r="E4061" i="1"/>
  <c r="E4060" i="1"/>
  <c r="AL4059" i="1"/>
  <c r="AE4059" i="1"/>
  <c r="V4059" i="1"/>
  <c r="E4059" i="1"/>
  <c r="AK4058" i="1"/>
  <c r="AJ4058" i="1"/>
  <c r="AI4058" i="1"/>
  <c r="AH4058" i="1"/>
  <c r="AG4058" i="1"/>
  <c r="AF4058" i="1"/>
  <c r="AD4058" i="1"/>
  <c r="AC4058" i="1"/>
  <c r="AB4058" i="1"/>
  <c r="AA4058" i="1"/>
  <c r="Z4058" i="1"/>
  <c r="Y4058" i="1"/>
  <c r="X4058" i="1"/>
  <c r="W4058" i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E4058" i="1"/>
  <c r="AL4057" i="1"/>
  <c r="AE4057" i="1"/>
  <c r="V4057" i="1"/>
  <c r="E4057" i="1"/>
  <c r="AK4056" i="1"/>
  <c r="AJ4056" i="1"/>
  <c r="AI4056" i="1"/>
  <c r="AH4056" i="1"/>
  <c r="AG4056" i="1"/>
  <c r="AF4056" i="1"/>
  <c r="AD4056" i="1"/>
  <c r="AC4056" i="1"/>
  <c r="AB4056" i="1"/>
  <c r="S4056" i="1"/>
  <c r="R4056" i="1"/>
  <c r="Q4056" i="1"/>
  <c r="P4056" i="1"/>
  <c r="O4056" i="1"/>
  <c r="E4056" i="1"/>
  <c r="AL4055" i="1"/>
  <c r="AE4055" i="1"/>
  <c r="K4055" i="1"/>
  <c r="J4055" i="1"/>
  <c r="J4054" i="1" s="1"/>
  <c r="I4055" i="1"/>
  <c r="I4054" i="1" s="1"/>
  <c r="E4055" i="1"/>
  <c r="AK4054" i="1"/>
  <c r="AJ4054" i="1"/>
  <c r="AI4054" i="1"/>
  <c r="AH4054" i="1"/>
  <c r="AG4054" i="1"/>
  <c r="AF4054" i="1"/>
  <c r="AD4054" i="1"/>
  <c r="AC4054" i="1"/>
  <c r="AB4054" i="1"/>
  <c r="AA4054" i="1"/>
  <c r="Z4054" i="1"/>
  <c r="Y4054" i="1"/>
  <c r="X4054" i="1"/>
  <c r="W4054" i="1"/>
  <c r="T4054" i="1"/>
  <c r="S4054" i="1"/>
  <c r="R4054" i="1"/>
  <c r="Q4054" i="1"/>
  <c r="P4054" i="1"/>
  <c r="O4054" i="1"/>
  <c r="N4054" i="1"/>
  <c r="M4054" i="1"/>
  <c r="L4054" i="1"/>
  <c r="K4054" i="1"/>
  <c r="E4054" i="1"/>
  <c r="AL4053" i="1"/>
  <c r="AE4053" i="1"/>
  <c r="K4053" i="1"/>
  <c r="K4052" i="1" s="1"/>
  <c r="J4053" i="1"/>
  <c r="J4052" i="1" s="1"/>
  <c r="I4053" i="1"/>
  <c r="I4052" i="1" s="1"/>
  <c r="E4053" i="1"/>
  <c r="AK4052" i="1"/>
  <c r="AJ4052" i="1"/>
  <c r="AI4052" i="1"/>
  <c r="AH4052" i="1"/>
  <c r="AG4052" i="1"/>
  <c r="AF4052" i="1"/>
  <c r="AD4052" i="1"/>
  <c r="AE4052" i="1" s="1"/>
  <c r="AC4052" i="1"/>
  <c r="AB4052" i="1"/>
  <c r="AB4051" i="1" s="1"/>
  <c r="AB4050" i="1" s="1"/>
  <c r="AB4049" i="1" s="1"/>
  <c r="AA4052" i="1"/>
  <c r="Z4052" i="1"/>
  <c r="Y4052" i="1"/>
  <c r="X4052" i="1"/>
  <c r="X4051" i="1" s="1"/>
  <c r="X4050" i="1" s="1"/>
  <c r="X4049" i="1" s="1"/>
  <c r="W4052" i="1"/>
  <c r="T4052" i="1"/>
  <c r="S4052" i="1"/>
  <c r="R4052" i="1"/>
  <c r="Q4052" i="1"/>
  <c r="P4052" i="1"/>
  <c r="O4052" i="1"/>
  <c r="N4052" i="1"/>
  <c r="N4051" i="1" s="1"/>
  <c r="N4050" i="1" s="1"/>
  <c r="N4049" i="1" s="1"/>
  <c r="M4052" i="1"/>
  <c r="L4052" i="1"/>
  <c r="E4052" i="1"/>
  <c r="E4051" i="1"/>
  <c r="E4050" i="1"/>
  <c r="E4049" i="1"/>
  <c r="AL4048" i="1"/>
  <c r="AE4048" i="1"/>
  <c r="V4048" i="1"/>
  <c r="E4048" i="1"/>
  <c r="AK4047" i="1"/>
  <c r="AK4046" i="1" s="1"/>
  <c r="AK4045" i="1" s="1"/>
  <c r="AK4044" i="1" s="1"/>
  <c r="AJ4047" i="1"/>
  <c r="AJ4046" i="1" s="1"/>
  <c r="AJ4045" i="1" s="1"/>
  <c r="AJ4044" i="1" s="1"/>
  <c r="AI4047" i="1"/>
  <c r="AH4047" i="1"/>
  <c r="AH4046" i="1" s="1"/>
  <c r="AH4045" i="1" s="1"/>
  <c r="AH4044" i="1" s="1"/>
  <c r="AG4047" i="1"/>
  <c r="AG4046" i="1" s="1"/>
  <c r="AG4045" i="1" s="1"/>
  <c r="AG4044" i="1" s="1"/>
  <c r="AF4047" i="1"/>
  <c r="AD4047" i="1"/>
  <c r="AC4047" i="1"/>
  <c r="AC4046" i="1" s="1"/>
  <c r="AC4045" i="1" s="1"/>
  <c r="AC4044" i="1" s="1"/>
  <c r="AB4047" i="1"/>
  <c r="AB4046" i="1" s="1"/>
  <c r="AB4045" i="1" s="1"/>
  <c r="AB4044" i="1" s="1"/>
  <c r="AA4047" i="1"/>
  <c r="AA4046" i="1" s="1"/>
  <c r="AA4045" i="1" s="1"/>
  <c r="AA4044" i="1" s="1"/>
  <c r="Z4047" i="1"/>
  <c r="Z4046" i="1" s="1"/>
  <c r="Y4047" i="1"/>
  <c r="Y4046" i="1" s="1"/>
  <c r="Y4045" i="1" s="1"/>
  <c r="Y4044" i="1" s="1"/>
  <c r="X4047" i="1"/>
  <c r="X4046" i="1" s="1"/>
  <c r="X4045" i="1" s="1"/>
  <c r="X4044" i="1" s="1"/>
  <c r="W4047" i="1"/>
  <c r="T4047" i="1"/>
  <c r="T4046" i="1" s="1"/>
  <c r="T4045" i="1" s="1"/>
  <c r="S4047" i="1"/>
  <c r="S4046" i="1" s="1"/>
  <c r="S4045" i="1" s="1"/>
  <c r="S4044" i="1" s="1"/>
  <c r="R4047" i="1"/>
  <c r="R4046" i="1" s="1"/>
  <c r="R4045" i="1" s="1"/>
  <c r="R4044" i="1" s="1"/>
  <c r="Q4047" i="1"/>
  <c r="Q4046" i="1" s="1"/>
  <c r="Q4045" i="1" s="1"/>
  <c r="Q4044" i="1" s="1"/>
  <c r="P4047" i="1"/>
  <c r="P4046" i="1" s="1"/>
  <c r="P4045" i="1" s="1"/>
  <c r="O4047" i="1"/>
  <c r="O4046" i="1" s="1"/>
  <c r="O4045" i="1" s="1"/>
  <c r="O4044" i="1" s="1"/>
  <c r="N4047" i="1"/>
  <c r="N4046" i="1" s="1"/>
  <c r="N4045" i="1" s="1"/>
  <c r="N4044" i="1" s="1"/>
  <c r="M4047" i="1"/>
  <c r="M4046" i="1" s="1"/>
  <c r="M4045" i="1" s="1"/>
  <c r="M4044" i="1" s="1"/>
  <c r="L4047" i="1"/>
  <c r="L4046" i="1" s="1"/>
  <c r="L4045" i="1" s="1"/>
  <c r="K4047" i="1"/>
  <c r="K4046" i="1" s="1"/>
  <c r="K4045" i="1" s="1"/>
  <c r="K4044" i="1" s="1"/>
  <c r="J4047" i="1"/>
  <c r="J4046" i="1" s="1"/>
  <c r="J4045" i="1" s="1"/>
  <c r="J4044" i="1" s="1"/>
  <c r="I4047" i="1"/>
  <c r="I4046" i="1" s="1"/>
  <c r="I4045" i="1" s="1"/>
  <c r="E4047" i="1"/>
  <c r="AI4046" i="1"/>
  <c r="AI4045" i="1" s="1"/>
  <c r="AI4044" i="1" s="1"/>
  <c r="W4046" i="1"/>
  <c r="W4045" i="1" s="1"/>
  <c r="W4044" i="1" s="1"/>
  <c r="E4046" i="1"/>
  <c r="Z4045" i="1"/>
  <c r="Z4044" i="1" s="1"/>
  <c r="E4045" i="1"/>
  <c r="T4044" i="1"/>
  <c r="P4044" i="1"/>
  <c r="L4044" i="1"/>
  <c r="E4044" i="1"/>
  <c r="AL4043" i="1"/>
  <c r="AE4043" i="1"/>
  <c r="V4043" i="1"/>
  <c r="E4043" i="1"/>
  <c r="AK4042" i="1"/>
  <c r="AJ4042" i="1"/>
  <c r="AI4042" i="1"/>
  <c r="AH4042" i="1"/>
  <c r="AG4042" i="1"/>
  <c r="AF4042" i="1"/>
  <c r="AD4042" i="1"/>
  <c r="AC4042" i="1"/>
  <c r="AB4042" i="1"/>
  <c r="R4042" i="1"/>
  <c r="Q4042" i="1"/>
  <c r="P4042" i="1"/>
  <c r="O4042" i="1"/>
  <c r="E4042" i="1"/>
  <c r="AL4041" i="1"/>
  <c r="AE4041" i="1"/>
  <c r="V4041" i="1"/>
  <c r="E4041" i="1"/>
  <c r="AK4040" i="1"/>
  <c r="AJ4040" i="1"/>
  <c r="AI4040" i="1"/>
  <c r="AH4040" i="1"/>
  <c r="AG4040" i="1"/>
  <c r="AF4040" i="1"/>
  <c r="AD4040" i="1"/>
  <c r="AE4040" i="1" s="1"/>
  <c r="AC4040" i="1"/>
  <c r="AB4040" i="1"/>
  <c r="AA4040" i="1"/>
  <c r="AA4037" i="1" s="1"/>
  <c r="Z4040" i="1"/>
  <c r="Y4040" i="1"/>
  <c r="Y4037" i="1" s="1"/>
  <c r="X4040" i="1"/>
  <c r="X4037" i="1" s="1"/>
  <c r="W4040" i="1"/>
  <c r="W4037" i="1" s="1"/>
  <c r="T4040" i="1"/>
  <c r="T4037" i="1" s="1"/>
  <c r="S4040" i="1"/>
  <c r="S4037" i="1" s="1"/>
  <c r="R4040" i="1"/>
  <c r="Q4040" i="1"/>
  <c r="P4040" i="1"/>
  <c r="O4040" i="1"/>
  <c r="N4040" i="1"/>
  <c r="N4037" i="1" s="1"/>
  <c r="M4040" i="1"/>
  <c r="M4037" i="1" s="1"/>
  <c r="L4040" i="1"/>
  <c r="L4037" i="1" s="1"/>
  <c r="K4040" i="1"/>
  <c r="K4037" i="1" s="1"/>
  <c r="J4040" i="1"/>
  <c r="J4037" i="1" s="1"/>
  <c r="I4040" i="1"/>
  <c r="I4037" i="1" s="1"/>
  <c r="E4040" i="1"/>
  <c r="AL4039" i="1"/>
  <c r="AE4039" i="1"/>
  <c r="V4039" i="1"/>
  <c r="AM4039" i="1" s="1"/>
  <c r="E4039" i="1"/>
  <c r="AK4038" i="1"/>
  <c r="AJ4038" i="1"/>
  <c r="AI4038" i="1"/>
  <c r="AH4038" i="1"/>
  <c r="AG4038" i="1"/>
  <c r="AF4038" i="1"/>
  <c r="AD4038" i="1"/>
  <c r="AC4038" i="1"/>
  <c r="AB4038" i="1"/>
  <c r="O4038" i="1"/>
  <c r="V4038" i="1" s="1"/>
  <c r="E4038" i="1"/>
  <c r="Z4037" i="1"/>
  <c r="E4037" i="1"/>
  <c r="AL4036" i="1"/>
  <c r="AE4036" i="1"/>
  <c r="V4036" i="1"/>
  <c r="E4036" i="1"/>
  <c r="AK4035" i="1"/>
  <c r="AJ4035" i="1"/>
  <c r="AI4035" i="1"/>
  <c r="AH4035" i="1"/>
  <c r="AG4035" i="1"/>
  <c r="AF4035" i="1"/>
  <c r="AD4035" i="1"/>
  <c r="AC4035" i="1"/>
  <c r="AB4035" i="1"/>
  <c r="Q4035" i="1"/>
  <c r="P4035" i="1"/>
  <c r="O4035" i="1"/>
  <c r="E4035" i="1"/>
  <c r="AL4034" i="1"/>
  <c r="AE4034" i="1"/>
  <c r="V4034" i="1"/>
  <c r="E4034" i="1"/>
  <c r="AK4033" i="1"/>
  <c r="AJ4033" i="1"/>
  <c r="AI4033" i="1"/>
  <c r="AH4033" i="1"/>
  <c r="AG4033" i="1"/>
  <c r="AF4033" i="1"/>
  <c r="AD4033" i="1"/>
  <c r="AC4033" i="1"/>
  <c r="AB4033" i="1"/>
  <c r="AA4033" i="1"/>
  <c r="Z4033" i="1"/>
  <c r="Z4032" i="1" s="1"/>
  <c r="Y4033" i="1"/>
  <c r="Y4032" i="1" s="1"/>
  <c r="X4033" i="1"/>
  <c r="X4032" i="1" s="1"/>
  <c r="W4033" i="1"/>
  <c r="W4032" i="1" s="1"/>
  <c r="T4033" i="1"/>
  <c r="T4032" i="1" s="1"/>
  <c r="S4033" i="1"/>
  <c r="S4032" i="1" s="1"/>
  <c r="S4031" i="1" s="1"/>
  <c r="S4030" i="1" s="1"/>
  <c r="R4033" i="1"/>
  <c r="R4032" i="1" s="1"/>
  <c r="Q4033" i="1"/>
  <c r="P4033" i="1"/>
  <c r="O4033" i="1"/>
  <c r="N4033" i="1"/>
  <c r="N4032" i="1" s="1"/>
  <c r="N4031" i="1" s="1"/>
  <c r="N4030" i="1" s="1"/>
  <c r="M4033" i="1"/>
  <c r="M4032" i="1" s="1"/>
  <c r="L4033" i="1"/>
  <c r="L4032" i="1" s="1"/>
  <c r="K4033" i="1"/>
  <c r="K4032" i="1" s="1"/>
  <c r="K4031" i="1" s="1"/>
  <c r="K4030" i="1" s="1"/>
  <c r="J4033" i="1"/>
  <c r="J4032" i="1" s="1"/>
  <c r="I4033" i="1"/>
  <c r="I4032" i="1" s="1"/>
  <c r="E4033" i="1"/>
  <c r="AA4032" i="1"/>
  <c r="AA4031" i="1" s="1"/>
  <c r="AA4030" i="1" s="1"/>
  <c r="E4032" i="1"/>
  <c r="E4031" i="1"/>
  <c r="E4030" i="1"/>
  <c r="AL4029" i="1"/>
  <c r="AE4029" i="1"/>
  <c r="V4029" i="1"/>
  <c r="E4029" i="1"/>
  <c r="AK4028" i="1"/>
  <c r="AK4027" i="1" s="1"/>
  <c r="AK4026" i="1" s="1"/>
  <c r="AK4025" i="1" s="1"/>
  <c r="AJ4028" i="1"/>
  <c r="AJ4027" i="1" s="1"/>
  <c r="AJ4026" i="1" s="1"/>
  <c r="AJ4025" i="1" s="1"/>
  <c r="AI4028" i="1"/>
  <c r="AI4027" i="1" s="1"/>
  <c r="AI4026" i="1" s="1"/>
  <c r="AI4025" i="1" s="1"/>
  <c r="AH4028" i="1"/>
  <c r="AH4027" i="1" s="1"/>
  <c r="AH4026" i="1" s="1"/>
  <c r="AH4025" i="1" s="1"/>
  <c r="AG4028" i="1"/>
  <c r="AF4028" i="1"/>
  <c r="AF4027" i="1" s="1"/>
  <c r="AD4028" i="1"/>
  <c r="AC4028" i="1"/>
  <c r="AC4027" i="1" s="1"/>
  <c r="AC4026" i="1" s="1"/>
  <c r="AC4025" i="1" s="1"/>
  <c r="AB4028" i="1"/>
  <c r="AB4027" i="1" s="1"/>
  <c r="AB4026" i="1" s="1"/>
  <c r="AB4025" i="1" s="1"/>
  <c r="AA4028" i="1"/>
  <c r="AA4027" i="1" s="1"/>
  <c r="AA4026" i="1" s="1"/>
  <c r="AA4025" i="1" s="1"/>
  <c r="Z4028" i="1"/>
  <c r="Z4027" i="1" s="1"/>
  <c r="Z4026" i="1" s="1"/>
  <c r="Z4025" i="1" s="1"/>
  <c r="Y4028" i="1"/>
  <c r="Y4027" i="1" s="1"/>
  <c r="Y4026" i="1" s="1"/>
  <c r="Y4025" i="1" s="1"/>
  <c r="X4028" i="1"/>
  <c r="X4027" i="1" s="1"/>
  <c r="X4026" i="1" s="1"/>
  <c r="X4025" i="1" s="1"/>
  <c r="W4028" i="1"/>
  <c r="W4027" i="1" s="1"/>
  <c r="W4026" i="1" s="1"/>
  <c r="W4025" i="1" s="1"/>
  <c r="T4028" i="1"/>
  <c r="T4027" i="1" s="1"/>
  <c r="T4026" i="1" s="1"/>
  <c r="T4025" i="1" s="1"/>
  <c r="S4028" i="1"/>
  <c r="S4027" i="1" s="1"/>
  <c r="S4026" i="1" s="1"/>
  <c r="S4025" i="1" s="1"/>
  <c r="R4028" i="1"/>
  <c r="Q4028" i="1"/>
  <c r="Q4027" i="1" s="1"/>
  <c r="Q4026" i="1" s="1"/>
  <c r="Q4025" i="1" s="1"/>
  <c r="P4028" i="1"/>
  <c r="P4027" i="1" s="1"/>
  <c r="P4026" i="1" s="1"/>
  <c r="P4025" i="1" s="1"/>
  <c r="O4028" i="1"/>
  <c r="O4027" i="1" s="1"/>
  <c r="O4026" i="1" s="1"/>
  <c r="O4025" i="1" s="1"/>
  <c r="N4028" i="1"/>
  <c r="N4027" i="1" s="1"/>
  <c r="N4026" i="1" s="1"/>
  <c r="N4025" i="1" s="1"/>
  <c r="M4028" i="1"/>
  <c r="M4027" i="1" s="1"/>
  <c r="M4026" i="1" s="1"/>
  <c r="M4025" i="1" s="1"/>
  <c r="L4028" i="1"/>
  <c r="K4028" i="1"/>
  <c r="K4027" i="1" s="1"/>
  <c r="K4026" i="1" s="1"/>
  <c r="K4025" i="1" s="1"/>
  <c r="J4028" i="1"/>
  <c r="J4027" i="1" s="1"/>
  <c r="J4026" i="1" s="1"/>
  <c r="J4025" i="1" s="1"/>
  <c r="I4028" i="1"/>
  <c r="I4027" i="1" s="1"/>
  <c r="E4028" i="1"/>
  <c r="AG4027" i="1"/>
  <c r="AG4026" i="1" s="1"/>
  <c r="AG4025" i="1" s="1"/>
  <c r="R4027" i="1"/>
  <c r="R4026" i="1" s="1"/>
  <c r="R4025" i="1" s="1"/>
  <c r="L4027" i="1"/>
  <c r="L4026" i="1" s="1"/>
  <c r="L4025" i="1" s="1"/>
  <c r="E4027" i="1"/>
  <c r="E4026" i="1"/>
  <c r="E4025" i="1"/>
  <c r="AL4024" i="1"/>
  <c r="AE4024" i="1"/>
  <c r="V4024" i="1"/>
  <c r="E4024" i="1"/>
  <c r="AK4023" i="1"/>
  <c r="AK4022" i="1" s="1"/>
  <c r="AJ4023" i="1"/>
  <c r="AJ4022" i="1" s="1"/>
  <c r="AI4023" i="1"/>
  <c r="AI4022" i="1" s="1"/>
  <c r="AH4023" i="1"/>
  <c r="AH4022" i="1" s="1"/>
  <c r="AG4023" i="1"/>
  <c r="AG4022" i="1" s="1"/>
  <c r="AF4023" i="1"/>
  <c r="AD4023" i="1"/>
  <c r="AC4023" i="1"/>
  <c r="AC4022" i="1" s="1"/>
  <c r="AB4023" i="1"/>
  <c r="AB4022" i="1" s="1"/>
  <c r="AA4023" i="1"/>
  <c r="AA4022" i="1" s="1"/>
  <c r="Z4023" i="1"/>
  <c r="Z4022" i="1" s="1"/>
  <c r="Y4023" i="1"/>
  <c r="Y4022" i="1" s="1"/>
  <c r="X4023" i="1"/>
  <c r="X4022" i="1" s="1"/>
  <c r="W4023" i="1"/>
  <c r="W4022" i="1" s="1"/>
  <c r="T4023" i="1"/>
  <c r="T4022" i="1" s="1"/>
  <c r="S4023" i="1"/>
  <c r="S4022" i="1" s="1"/>
  <c r="R4023" i="1"/>
  <c r="R4022" i="1" s="1"/>
  <c r="Q4023" i="1"/>
  <c r="P4023" i="1"/>
  <c r="P4022" i="1" s="1"/>
  <c r="O4023" i="1"/>
  <c r="O4022" i="1" s="1"/>
  <c r="N4023" i="1"/>
  <c r="N4022" i="1" s="1"/>
  <c r="M4023" i="1"/>
  <c r="M4022" i="1" s="1"/>
  <c r="L4023" i="1"/>
  <c r="L4022" i="1" s="1"/>
  <c r="K4023" i="1"/>
  <c r="K4022" i="1" s="1"/>
  <c r="J4023" i="1"/>
  <c r="J4022" i="1" s="1"/>
  <c r="I4023" i="1"/>
  <c r="E4023" i="1"/>
  <c r="Q4022" i="1"/>
  <c r="E4022" i="1"/>
  <c r="AL4021" i="1"/>
  <c r="AE4021" i="1"/>
  <c r="V4021" i="1"/>
  <c r="E4021" i="1"/>
  <c r="AK4020" i="1"/>
  <c r="AJ4020" i="1"/>
  <c r="AJ4019" i="1" s="1"/>
  <c r="AI4020" i="1"/>
  <c r="AI4019" i="1" s="1"/>
  <c r="AH4020" i="1"/>
  <c r="AH4019" i="1" s="1"/>
  <c r="AG4020" i="1"/>
  <c r="AF4020" i="1"/>
  <c r="AF4019" i="1" s="1"/>
  <c r="AD4020" i="1"/>
  <c r="AC4020" i="1"/>
  <c r="AC4019" i="1" s="1"/>
  <c r="AB4020" i="1"/>
  <c r="AB4019" i="1" s="1"/>
  <c r="AA4020" i="1"/>
  <c r="AA4019" i="1" s="1"/>
  <c r="Z4020" i="1"/>
  <c r="Z4019" i="1" s="1"/>
  <c r="Y4020" i="1"/>
  <c r="Y4019" i="1" s="1"/>
  <c r="X4020" i="1"/>
  <c r="X4019" i="1" s="1"/>
  <c r="W4020" i="1"/>
  <c r="W4019" i="1" s="1"/>
  <c r="T4020" i="1"/>
  <c r="T4019" i="1" s="1"/>
  <c r="S4020" i="1"/>
  <c r="S4019" i="1" s="1"/>
  <c r="R4020" i="1"/>
  <c r="R4019" i="1" s="1"/>
  <c r="Q4020" i="1"/>
  <c r="Q4019" i="1" s="1"/>
  <c r="P4020" i="1"/>
  <c r="P4019" i="1" s="1"/>
  <c r="O4020" i="1"/>
  <c r="O4019" i="1" s="1"/>
  <c r="N4020" i="1"/>
  <c r="N4019" i="1" s="1"/>
  <c r="M4020" i="1"/>
  <c r="L4020" i="1"/>
  <c r="L4019" i="1" s="1"/>
  <c r="K4020" i="1"/>
  <c r="K4019" i="1" s="1"/>
  <c r="J4020" i="1"/>
  <c r="J4019" i="1" s="1"/>
  <c r="I4020" i="1"/>
  <c r="E4020" i="1"/>
  <c r="AK4019" i="1"/>
  <c r="AG4019" i="1"/>
  <c r="M4019" i="1"/>
  <c r="E4019" i="1"/>
  <c r="AL4018" i="1"/>
  <c r="AE4018" i="1"/>
  <c r="V4018" i="1"/>
  <c r="E4018" i="1"/>
  <c r="AK4017" i="1"/>
  <c r="AK4016" i="1" s="1"/>
  <c r="AJ4017" i="1"/>
  <c r="AJ4016" i="1" s="1"/>
  <c r="AI4017" i="1"/>
  <c r="AI4016" i="1" s="1"/>
  <c r="AH4017" i="1"/>
  <c r="AH4016" i="1" s="1"/>
  <c r="AG4017" i="1"/>
  <c r="AG4016" i="1" s="1"/>
  <c r="AF4017" i="1"/>
  <c r="AD4017" i="1"/>
  <c r="AC4017" i="1"/>
  <c r="AC4016" i="1" s="1"/>
  <c r="AB4017" i="1"/>
  <c r="AB4016" i="1" s="1"/>
  <c r="AA4017" i="1"/>
  <c r="AA4016" i="1" s="1"/>
  <c r="Z4017" i="1"/>
  <c r="Z4016" i="1" s="1"/>
  <c r="Y4017" i="1"/>
  <c r="Y4016" i="1" s="1"/>
  <c r="X4017" i="1"/>
  <c r="X4016" i="1" s="1"/>
  <c r="W4017" i="1"/>
  <c r="W4016" i="1" s="1"/>
  <c r="T4017" i="1"/>
  <c r="T4016" i="1" s="1"/>
  <c r="S4017" i="1"/>
  <c r="S4016" i="1" s="1"/>
  <c r="R4017" i="1"/>
  <c r="R4016" i="1" s="1"/>
  <c r="Q4017" i="1"/>
  <c r="Q4016" i="1" s="1"/>
  <c r="P4017" i="1"/>
  <c r="P4016" i="1" s="1"/>
  <c r="O4017" i="1"/>
  <c r="O4016" i="1" s="1"/>
  <c r="N4017" i="1"/>
  <c r="N4016" i="1" s="1"/>
  <c r="M4017" i="1"/>
  <c r="M4016" i="1" s="1"/>
  <c r="L4017" i="1"/>
  <c r="L4016" i="1" s="1"/>
  <c r="K4017" i="1"/>
  <c r="K4016" i="1" s="1"/>
  <c r="J4017" i="1"/>
  <c r="J4016" i="1" s="1"/>
  <c r="I4017" i="1"/>
  <c r="I4016" i="1" s="1"/>
  <c r="E4017" i="1"/>
  <c r="AF4016" i="1"/>
  <c r="E4016" i="1"/>
  <c r="AL4015" i="1"/>
  <c r="AE4015" i="1"/>
  <c r="V4015" i="1"/>
  <c r="E4015" i="1"/>
  <c r="AK4014" i="1"/>
  <c r="AK4013" i="1" s="1"/>
  <c r="AJ4014" i="1"/>
  <c r="AJ4013" i="1" s="1"/>
  <c r="AI4014" i="1"/>
  <c r="AI4013" i="1" s="1"/>
  <c r="AH4014" i="1"/>
  <c r="AH4013" i="1" s="1"/>
  <c r="AG4014" i="1"/>
  <c r="AG4013" i="1" s="1"/>
  <c r="AF4014" i="1"/>
  <c r="AF4013" i="1" s="1"/>
  <c r="AD4014" i="1"/>
  <c r="AC4014" i="1"/>
  <c r="AC4013" i="1" s="1"/>
  <c r="AB4014" i="1"/>
  <c r="AB4013" i="1" s="1"/>
  <c r="AA4014" i="1"/>
  <c r="AA4013" i="1" s="1"/>
  <c r="Z4014" i="1"/>
  <c r="Z4013" i="1" s="1"/>
  <c r="Y4014" i="1"/>
  <c r="Y4013" i="1" s="1"/>
  <c r="X4014" i="1"/>
  <c r="X4013" i="1" s="1"/>
  <c r="W4014" i="1"/>
  <c r="W4013" i="1" s="1"/>
  <c r="T4014" i="1"/>
  <c r="T4013" i="1" s="1"/>
  <c r="S4014" i="1"/>
  <c r="S4013" i="1" s="1"/>
  <c r="R4014" i="1"/>
  <c r="R4013" i="1" s="1"/>
  <c r="Q4014" i="1"/>
  <c r="Q4013" i="1" s="1"/>
  <c r="P4014" i="1"/>
  <c r="P4013" i="1" s="1"/>
  <c r="O4014" i="1"/>
  <c r="O4013" i="1" s="1"/>
  <c r="N4014" i="1"/>
  <c r="N4013" i="1" s="1"/>
  <c r="M4014" i="1"/>
  <c r="M4013" i="1" s="1"/>
  <c r="L4014" i="1"/>
  <c r="L4013" i="1" s="1"/>
  <c r="K4014" i="1"/>
  <c r="K4013" i="1" s="1"/>
  <c r="J4014" i="1"/>
  <c r="J4013" i="1" s="1"/>
  <c r="I4014" i="1"/>
  <c r="I4013" i="1" s="1"/>
  <c r="E4014" i="1"/>
  <c r="E4013" i="1"/>
  <c r="AL4012" i="1"/>
  <c r="AE4012" i="1"/>
  <c r="V4012" i="1"/>
  <c r="E4012" i="1"/>
  <c r="AK4011" i="1"/>
  <c r="AK4010" i="1" s="1"/>
  <c r="AJ4011" i="1"/>
  <c r="AJ4010" i="1" s="1"/>
  <c r="AI4011" i="1"/>
  <c r="AI4010" i="1" s="1"/>
  <c r="AH4011" i="1"/>
  <c r="AH4010" i="1" s="1"/>
  <c r="AG4011" i="1"/>
  <c r="AG4010" i="1" s="1"/>
  <c r="AF4011" i="1"/>
  <c r="AD4011" i="1"/>
  <c r="AC4011" i="1"/>
  <c r="AC4010" i="1" s="1"/>
  <c r="AB4011" i="1"/>
  <c r="AB4010" i="1" s="1"/>
  <c r="AA4011" i="1"/>
  <c r="AA4010" i="1" s="1"/>
  <c r="Z4011" i="1"/>
  <c r="Z4010" i="1" s="1"/>
  <c r="Y4011" i="1"/>
  <c r="Y4010" i="1" s="1"/>
  <c r="X4011" i="1"/>
  <c r="X4010" i="1" s="1"/>
  <c r="W4011" i="1"/>
  <c r="W4010" i="1" s="1"/>
  <c r="T4011" i="1"/>
  <c r="T4010" i="1" s="1"/>
  <c r="S4011" i="1"/>
  <c r="S4010" i="1" s="1"/>
  <c r="R4011" i="1"/>
  <c r="R4010" i="1" s="1"/>
  <c r="Q4011" i="1"/>
  <c r="Q4010" i="1" s="1"/>
  <c r="P4011" i="1"/>
  <c r="P4010" i="1" s="1"/>
  <c r="O4011" i="1"/>
  <c r="O4010" i="1" s="1"/>
  <c r="N4011" i="1"/>
  <c r="N4010" i="1" s="1"/>
  <c r="M4011" i="1"/>
  <c r="M4010" i="1" s="1"/>
  <c r="L4011" i="1"/>
  <c r="L4010" i="1" s="1"/>
  <c r="K4011" i="1"/>
  <c r="K4010" i="1" s="1"/>
  <c r="J4011" i="1"/>
  <c r="J4010" i="1" s="1"/>
  <c r="I4011" i="1"/>
  <c r="E4011" i="1"/>
  <c r="E4010" i="1"/>
  <c r="E4009" i="1"/>
  <c r="E4008" i="1"/>
  <c r="E4007" i="1"/>
  <c r="E4006" i="1"/>
  <c r="E4005" i="1"/>
  <c r="E4004" i="1"/>
  <c r="AL4003" i="1"/>
  <c r="AE4003" i="1"/>
  <c r="V4003" i="1"/>
  <c r="E4003" i="1"/>
  <c r="AK4002" i="1"/>
  <c r="AK4001" i="1" s="1"/>
  <c r="AK4000" i="1" s="1"/>
  <c r="AJ4002" i="1"/>
  <c r="AJ4001" i="1" s="1"/>
  <c r="AJ4000" i="1" s="1"/>
  <c r="AJ3999" i="1" s="1"/>
  <c r="AJ3998" i="1" s="1"/>
  <c r="AJ3997" i="1" s="1"/>
  <c r="AJ3996" i="1" s="1"/>
  <c r="AI4002" i="1"/>
  <c r="AI4001" i="1" s="1"/>
  <c r="AI4000" i="1" s="1"/>
  <c r="AI3999" i="1" s="1"/>
  <c r="AI3998" i="1" s="1"/>
  <c r="AI3997" i="1" s="1"/>
  <c r="AI3996" i="1" s="1"/>
  <c r="AH4002" i="1"/>
  <c r="AH4001" i="1" s="1"/>
  <c r="AH4000" i="1" s="1"/>
  <c r="AH3999" i="1" s="1"/>
  <c r="AH3998" i="1" s="1"/>
  <c r="AH3997" i="1" s="1"/>
  <c r="AH3996" i="1" s="1"/>
  <c r="AG4002" i="1"/>
  <c r="AG4001" i="1" s="1"/>
  <c r="AG4000" i="1" s="1"/>
  <c r="AG3999" i="1" s="1"/>
  <c r="AG3998" i="1" s="1"/>
  <c r="AG3997" i="1" s="1"/>
  <c r="AG3996" i="1" s="1"/>
  <c r="AF4002" i="1"/>
  <c r="AD4002" i="1"/>
  <c r="AC4002" i="1"/>
  <c r="AC4001" i="1" s="1"/>
  <c r="AC4000" i="1" s="1"/>
  <c r="AC3999" i="1" s="1"/>
  <c r="AC3998" i="1" s="1"/>
  <c r="AC3997" i="1" s="1"/>
  <c r="AC3996" i="1" s="1"/>
  <c r="AB4002" i="1"/>
  <c r="AB4001" i="1" s="1"/>
  <c r="AB4000" i="1" s="1"/>
  <c r="AB3999" i="1" s="1"/>
  <c r="AB3998" i="1" s="1"/>
  <c r="AB3997" i="1" s="1"/>
  <c r="AB3996" i="1" s="1"/>
  <c r="AA4002" i="1"/>
  <c r="AA4001" i="1" s="1"/>
  <c r="AA4000" i="1" s="1"/>
  <c r="AA3999" i="1" s="1"/>
  <c r="AA3998" i="1" s="1"/>
  <c r="AA3997" i="1" s="1"/>
  <c r="AA3996" i="1" s="1"/>
  <c r="Z4002" i="1"/>
  <c r="Z4001" i="1" s="1"/>
  <c r="Z4000" i="1" s="1"/>
  <c r="Z3999" i="1" s="1"/>
  <c r="Z3998" i="1" s="1"/>
  <c r="Z3997" i="1" s="1"/>
  <c r="Z3996" i="1" s="1"/>
  <c r="Y4002" i="1"/>
  <c r="Y4001" i="1" s="1"/>
  <c r="Y4000" i="1" s="1"/>
  <c r="Y3999" i="1" s="1"/>
  <c r="Y3998" i="1" s="1"/>
  <c r="Y3997" i="1" s="1"/>
  <c r="Y3996" i="1" s="1"/>
  <c r="X4002" i="1"/>
  <c r="X4001" i="1" s="1"/>
  <c r="X4000" i="1" s="1"/>
  <c r="X3999" i="1" s="1"/>
  <c r="X3998" i="1" s="1"/>
  <c r="X3997" i="1" s="1"/>
  <c r="X3996" i="1" s="1"/>
  <c r="W4002" i="1"/>
  <c r="W4001" i="1" s="1"/>
  <c r="W4000" i="1" s="1"/>
  <c r="W3999" i="1" s="1"/>
  <c r="W3998" i="1" s="1"/>
  <c r="W3997" i="1" s="1"/>
  <c r="W3996" i="1" s="1"/>
  <c r="T4002" i="1"/>
  <c r="T4001" i="1" s="1"/>
  <c r="T4000" i="1" s="1"/>
  <c r="T3999" i="1" s="1"/>
  <c r="T3998" i="1" s="1"/>
  <c r="T3997" i="1" s="1"/>
  <c r="T3996" i="1" s="1"/>
  <c r="S4002" i="1"/>
  <c r="S4001" i="1" s="1"/>
  <c r="S4000" i="1" s="1"/>
  <c r="S3999" i="1" s="1"/>
  <c r="S3998" i="1" s="1"/>
  <c r="S3997" i="1" s="1"/>
  <c r="S3996" i="1" s="1"/>
  <c r="R4002" i="1"/>
  <c r="R4001" i="1" s="1"/>
  <c r="R4000" i="1" s="1"/>
  <c r="R3999" i="1" s="1"/>
  <c r="R3998" i="1" s="1"/>
  <c r="R3997" i="1" s="1"/>
  <c r="R3996" i="1" s="1"/>
  <c r="Q4002" i="1"/>
  <c r="Q4001" i="1" s="1"/>
  <c r="Q4000" i="1" s="1"/>
  <c r="Q3999" i="1" s="1"/>
  <c r="Q3998" i="1" s="1"/>
  <c r="Q3997" i="1" s="1"/>
  <c r="Q3996" i="1" s="1"/>
  <c r="P4002" i="1"/>
  <c r="P4001" i="1" s="1"/>
  <c r="P4000" i="1" s="1"/>
  <c r="P3999" i="1" s="1"/>
  <c r="P3998" i="1" s="1"/>
  <c r="P3997" i="1" s="1"/>
  <c r="P3996" i="1" s="1"/>
  <c r="O4002" i="1"/>
  <c r="N4002" i="1"/>
  <c r="M4002" i="1"/>
  <c r="L4002" i="1"/>
  <c r="L4001" i="1" s="1"/>
  <c r="L4000" i="1" s="1"/>
  <c r="L3999" i="1" s="1"/>
  <c r="L3998" i="1" s="1"/>
  <c r="L3997" i="1" s="1"/>
  <c r="L3996" i="1" s="1"/>
  <c r="K4002" i="1"/>
  <c r="K4001" i="1" s="1"/>
  <c r="K4000" i="1" s="1"/>
  <c r="K3999" i="1" s="1"/>
  <c r="K3998" i="1" s="1"/>
  <c r="K3997" i="1" s="1"/>
  <c r="K3996" i="1" s="1"/>
  <c r="J4002" i="1"/>
  <c r="J4001" i="1" s="1"/>
  <c r="J4000" i="1" s="1"/>
  <c r="J3999" i="1" s="1"/>
  <c r="J3998" i="1" s="1"/>
  <c r="J3997" i="1" s="1"/>
  <c r="J3996" i="1" s="1"/>
  <c r="I4002" i="1"/>
  <c r="I4001" i="1" s="1"/>
  <c r="I4000" i="1" s="1"/>
  <c r="E4002" i="1"/>
  <c r="O4001" i="1"/>
  <c r="O4000" i="1" s="1"/>
  <c r="O3999" i="1" s="1"/>
  <c r="O3998" i="1" s="1"/>
  <c r="O3997" i="1" s="1"/>
  <c r="O3996" i="1" s="1"/>
  <c r="N4001" i="1"/>
  <c r="N4000" i="1" s="1"/>
  <c r="N3999" i="1" s="1"/>
  <c r="N3998" i="1" s="1"/>
  <c r="N3997" i="1" s="1"/>
  <c r="N3996" i="1" s="1"/>
  <c r="M4001" i="1"/>
  <c r="M4000" i="1" s="1"/>
  <c r="M3999" i="1" s="1"/>
  <c r="M3998" i="1" s="1"/>
  <c r="M3997" i="1" s="1"/>
  <c r="M3996" i="1" s="1"/>
  <c r="E4001" i="1"/>
  <c r="E4000" i="1"/>
  <c r="AK3999" i="1"/>
  <c r="AK3998" i="1" s="1"/>
  <c r="AK3997" i="1" s="1"/>
  <c r="AK3996" i="1" s="1"/>
  <c r="E3999" i="1"/>
  <c r="E3998" i="1"/>
  <c r="E3997" i="1"/>
  <c r="E3996" i="1"/>
  <c r="AL3995" i="1"/>
  <c r="AE3995" i="1"/>
  <c r="V3995" i="1"/>
  <c r="E3995" i="1"/>
  <c r="AK3994" i="1"/>
  <c r="AK3993" i="1" s="1"/>
  <c r="AK3992" i="1" s="1"/>
  <c r="AK3991" i="1" s="1"/>
  <c r="AJ3994" i="1"/>
  <c r="AJ3993" i="1" s="1"/>
  <c r="AJ3992" i="1" s="1"/>
  <c r="AJ3991" i="1" s="1"/>
  <c r="AI3994" i="1"/>
  <c r="AI3993" i="1" s="1"/>
  <c r="AI3992" i="1" s="1"/>
  <c r="AI3991" i="1" s="1"/>
  <c r="AH3994" i="1"/>
  <c r="AG3994" i="1"/>
  <c r="AG3993" i="1" s="1"/>
  <c r="AG3992" i="1" s="1"/>
  <c r="AG3991" i="1" s="1"/>
  <c r="AF3994" i="1"/>
  <c r="AF3993" i="1" s="1"/>
  <c r="AF3992" i="1" s="1"/>
  <c r="AD3994" i="1"/>
  <c r="AD3993" i="1" s="1"/>
  <c r="AC3994" i="1"/>
  <c r="AB3994" i="1"/>
  <c r="AB3993" i="1" s="1"/>
  <c r="AB3992" i="1" s="1"/>
  <c r="AB3991" i="1" s="1"/>
  <c r="S3994" i="1"/>
  <c r="S3993" i="1" s="1"/>
  <c r="R3994" i="1"/>
  <c r="R3993" i="1" s="1"/>
  <c r="R3992" i="1" s="1"/>
  <c r="R3991" i="1" s="1"/>
  <c r="Q3994" i="1"/>
  <c r="Q3993" i="1" s="1"/>
  <c r="Q3992" i="1" s="1"/>
  <c r="Q3991" i="1" s="1"/>
  <c r="P3994" i="1"/>
  <c r="P3993" i="1" s="1"/>
  <c r="P3992" i="1" s="1"/>
  <c r="P3991" i="1" s="1"/>
  <c r="O3994" i="1"/>
  <c r="O3993" i="1" s="1"/>
  <c r="O3992" i="1" s="1"/>
  <c r="O3991" i="1" s="1"/>
  <c r="E3994" i="1"/>
  <c r="AC3993" i="1"/>
  <c r="AC3992" i="1" s="1"/>
  <c r="AC3991" i="1" s="1"/>
  <c r="E3993" i="1"/>
  <c r="E3992" i="1"/>
  <c r="E3991" i="1"/>
  <c r="AL3990" i="1"/>
  <c r="AE3990" i="1"/>
  <c r="V3990" i="1"/>
  <c r="AM3990" i="1" s="1"/>
  <c r="E3990" i="1"/>
  <c r="AL3989" i="1"/>
  <c r="AE3989" i="1"/>
  <c r="V3989" i="1"/>
  <c r="AM3989" i="1" s="1"/>
  <c r="E3989" i="1"/>
  <c r="AK3988" i="1"/>
  <c r="AJ3988" i="1"/>
  <c r="AI3988" i="1"/>
  <c r="AH3988" i="1"/>
  <c r="AG3988" i="1"/>
  <c r="AF3988" i="1"/>
  <c r="AD3988" i="1"/>
  <c r="AC3988" i="1"/>
  <c r="AB3988" i="1"/>
  <c r="R3988" i="1"/>
  <c r="Q3988" i="1"/>
  <c r="P3988" i="1"/>
  <c r="O3988" i="1"/>
  <c r="E3988" i="1"/>
  <c r="AL3987" i="1"/>
  <c r="AE3987" i="1"/>
  <c r="V3987" i="1"/>
  <c r="E3987" i="1"/>
  <c r="AK3986" i="1"/>
  <c r="AJ3986" i="1"/>
  <c r="AI3986" i="1"/>
  <c r="AH3986" i="1"/>
  <c r="AG3986" i="1"/>
  <c r="AF3986" i="1"/>
  <c r="AD3986" i="1"/>
  <c r="AC3986" i="1"/>
  <c r="AB3986" i="1"/>
  <c r="AA3986" i="1"/>
  <c r="Z3986" i="1"/>
  <c r="Y3986" i="1"/>
  <c r="X3986" i="1"/>
  <c r="W3986" i="1"/>
  <c r="T3986" i="1"/>
  <c r="S3986" i="1"/>
  <c r="R3986" i="1"/>
  <c r="Q3986" i="1"/>
  <c r="P3986" i="1"/>
  <c r="O3986" i="1"/>
  <c r="N3986" i="1"/>
  <c r="M3986" i="1"/>
  <c r="L3986" i="1"/>
  <c r="K3986" i="1"/>
  <c r="J3986" i="1"/>
  <c r="I3986" i="1"/>
  <c r="E3986" i="1"/>
  <c r="AL3985" i="1"/>
  <c r="AE3985" i="1"/>
  <c r="V3985" i="1"/>
  <c r="E3985" i="1"/>
  <c r="AK3984" i="1"/>
  <c r="AJ3984" i="1"/>
  <c r="AI3984" i="1"/>
  <c r="AH3984" i="1"/>
  <c r="AG3984" i="1"/>
  <c r="AF3984" i="1"/>
  <c r="AD3984" i="1"/>
  <c r="AC3984" i="1"/>
  <c r="AB3984" i="1"/>
  <c r="AA3984" i="1"/>
  <c r="Z3984" i="1"/>
  <c r="Z3983" i="1" s="1"/>
  <c r="Y3984" i="1"/>
  <c r="Y3983" i="1" s="1"/>
  <c r="X3984" i="1"/>
  <c r="W3984" i="1"/>
  <c r="T3984" i="1"/>
  <c r="S3984" i="1"/>
  <c r="R3984" i="1"/>
  <c r="Q3984" i="1"/>
  <c r="P3984" i="1"/>
  <c r="O3984" i="1"/>
  <c r="N3984" i="1"/>
  <c r="M3984" i="1"/>
  <c r="M3983" i="1" s="1"/>
  <c r="L3984" i="1"/>
  <c r="K3984" i="1"/>
  <c r="J3984" i="1"/>
  <c r="I3984" i="1"/>
  <c r="I3983" i="1" s="1"/>
  <c r="E3984" i="1"/>
  <c r="E3983" i="1"/>
  <c r="AL3982" i="1"/>
  <c r="AE3982" i="1"/>
  <c r="V3982" i="1"/>
  <c r="E3982" i="1"/>
  <c r="AK3981" i="1"/>
  <c r="AJ3981" i="1"/>
  <c r="AI3981" i="1"/>
  <c r="AH3981" i="1"/>
  <c r="AG3981" i="1"/>
  <c r="AF3981" i="1"/>
  <c r="AD3981" i="1"/>
  <c r="AC3981" i="1"/>
  <c r="AB3981" i="1"/>
  <c r="T3981" i="1"/>
  <c r="S3981" i="1"/>
  <c r="R3981" i="1"/>
  <c r="Q3981" i="1"/>
  <c r="P3981" i="1"/>
  <c r="O3981" i="1"/>
  <c r="E3981" i="1"/>
  <c r="AL3980" i="1"/>
  <c r="AE3980" i="1"/>
  <c r="V3980" i="1"/>
  <c r="E3980" i="1"/>
  <c r="AK3979" i="1"/>
  <c r="AK3978" i="1" s="1"/>
  <c r="AJ3979" i="1"/>
  <c r="AI3979" i="1"/>
  <c r="AI3978" i="1" s="1"/>
  <c r="AH3979" i="1"/>
  <c r="AG3979" i="1"/>
  <c r="AF3979" i="1"/>
  <c r="AD3979" i="1"/>
  <c r="AD3978" i="1" s="1"/>
  <c r="AC3979" i="1"/>
  <c r="AB3979" i="1"/>
  <c r="AA3979" i="1"/>
  <c r="AA3978" i="1" s="1"/>
  <c r="Z3979" i="1"/>
  <c r="Z3978" i="1" s="1"/>
  <c r="Y3979" i="1"/>
  <c r="Y3978" i="1" s="1"/>
  <c r="X3979" i="1"/>
  <c r="X3978" i="1" s="1"/>
  <c r="W3979" i="1"/>
  <c r="W3978" i="1" s="1"/>
  <c r="T3979" i="1"/>
  <c r="S3979" i="1"/>
  <c r="S3978" i="1" s="1"/>
  <c r="R3979" i="1"/>
  <c r="Q3979" i="1"/>
  <c r="P3979" i="1"/>
  <c r="O3979" i="1"/>
  <c r="O3978" i="1" s="1"/>
  <c r="N3979" i="1"/>
  <c r="N3978" i="1" s="1"/>
  <c r="M3979" i="1"/>
  <c r="M3978" i="1" s="1"/>
  <c r="L3979" i="1"/>
  <c r="L3978" i="1" s="1"/>
  <c r="K3979" i="1"/>
  <c r="K3978" i="1" s="1"/>
  <c r="J3979" i="1"/>
  <c r="J3978" i="1" s="1"/>
  <c r="I3979" i="1"/>
  <c r="E3979" i="1"/>
  <c r="I3978" i="1"/>
  <c r="I3977" i="1" s="1"/>
  <c r="I3976" i="1" s="1"/>
  <c r="E3978" i="1"/>
  <c r="E3977" i="1"/>
  <c r="E3976" i="1"/>
  <c r="AL3975" i="1"/>
  <c r="AE3975" i="1"/>
  <c r="V3975" i="1"/>
  <c r="E3975" i="1"/>
  <c r="AK3974" i="1"/>
  <c r="AJ3974" i="1"/>
  <c r="AI3974" i="1"/>
  <c r="AH3974" i="1"/>
  <c r="AG3974" i="1"/>
  <c r="AF3974" i="1"/>
  <c r="AD3974" i="1"/>
  <c r="AC3974" i="1"/>
  <c r="AB3974" i="1"/>
  <c r="AA3974" i="1"/>
  <c r="Z3974" i="1"/>
  <c r="Y3974" i="1"/>
  <c r="X3974" i="1"/>
  <c r="W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E3974" i="1"/>
  <c r="AL3973" i="1"/>
  <c r="AE3973" i="1"/>
  <c r="V3973" i="1"/>
  <c r="E3973" i="1"/>
  <c r="AK3972" i="1"/>
  <c r="AJ3972" i="1"/>
  <c r="AI3972" i="1"/>
  <c r="AH3972" i="1"/>
  <c r="AG3972" i="1"/>
  <c r="AF3972" i="1"/>
  <c r="AD3972" i="1"/>
  <c r="AC3972" i="1"/>
  <c r="AB3972" i="1"/>
  <c r="AA3972" i="1"/>
  <c r="Z3972" i="1"/>
  <c r="Y3972" i="1"/>
  <c r="X3972" i="1"/>
  <c r="W3972" i="1"/>
  <c r="T3972" i="1"/>
  <c r="S3972" i="1"/>
  <c r="R3972" i="1"/>
  <c r="Q3972" i="1"/>
  <c r="Q3969" i="1" s="1"/>
  <c r="Q3968" i="1" s="1"/>
  <c r="Q3967" i="1" s="1"/>
  <c r="P3972" i="1"/>
  <c r="O3972" i="1"/>
  <c r="N3972" i="1"/>
  <c r="M3972" i="1"/>
  <c r="L3972" i="1"/>
  <c r="K3972" i="1"/>
  <c r="J3972" i="1"/>
  <c r="I3972" i="1"/>
  <c r="E3972" i="1"/>
  <c r="AL3971" i="1"/>
  <c r="AE3971" i="1"/>
  <c r="V3971" i="1"/>
  <c r="AM3971" i="1" s="1"/>
  <c r="E3971" i="1"/>
  <c r="AK3970" i="1"/>
  <c r="AJ3970" i="1"/>
  <c r="AI3970" i="1"/>
  <c r="AI3969" i="1" s="1"/>
  <c r="AI3968" i="1" s="1"/>
  <c r="AI3967" i="1" s="1"/>
  <c r="AH3970" i="1"/>
  <c r="AG3970" i="1"/>
  <c r="AF3970" i="1"/>
  <c r="AD3970" i="1"/>
  <c r="AD3969" i="1" s="1"/>
  <c r="AD3968" i="1" s="1"/>
  <c r="AD3967" i="1" s="1"/>
  <c r="AC3970" i="1"/>
  <c r="AB3970" i="1"/>
  <c r="AA3970" i="1"/>
  <c r="Z3970" i="1"/>
  <c r="Z3969" i="1" s="1"/>
  <c r="Z3968" i="1" s="1"/>
  <c r="Z3967" i="1" s="1"/>
  <c r="Y3970" i="1"/>
  <c r="X3970" i="1"/>
  <c r="W3970" i="1"/>
  <c r="T3970" i="1"/>
  <c r="T3969" i="1" s="1"/>
  <c r="T3968" i="1" s="1"/>
  <c r="T3967" i="1" s="1"/>
  <c r="S3970" i="1"/>
  <c r="R3970" i="1"/>
  <c r="Q3970" i="1"/>
  <c r="P3970" i="1"/>
  <c r="P3969" i="1" s="1"/>
  <c r="P3968" i="1" s="1"/>
  <c r="P3967" i="1" s="1"/>
  <c r="O3970" i="1"/>
  <c r="N3970" i="1"/>
  <c r="M3970" i="1"/>
  <c r="L3970" i="1"/>
  <c r="L3969" i="1" s="1"/>
  <c r="L3968" i="1" s="1"/>
  <c r="L3967" i="1" s="1"/>
  <c r="K3970" i="1"/>
  <c r="J3970" i="1"/>
  <c r="I3970" i="1"/>
  <c r="E3970" i="1"/>
  <c r="E3969" i="1"/>
  <c r="E3968" i="1"/>
  <c r="E3967" i="1"/>
  <c r="AL3966" i="1"/>
  <c r="AE3966" i="1"/>
  <c r="V3966" i="1"/>
  <c r="E3966" i="1"/>
  <c r="AK3965" i="1"/>
  <c r="AK3964" i="1" s="1"/>
  <c r="AK3963" i="1" s="1"/>
  <c r="AK3962" i="1" s="1"/>
  <c r="AJ3965" i="1"/>
  <c r="AJ3964" i="1" s="1"/>
  <c r="AJ3963" i="1" s="1"/>
  <c r="AJ3962" i="1" s="1"/>
  <c r="AI3965" i="1"/>
  <c r="AI3964" i="1" s="1"/>
  <c r="AI3963" i="1" s="1"/>
  <c r="AI3962" i="1" s="1"/>
  <c r="AH3965" i="1"/>
  <c r="AH3964" i="1" s="1"/>
  <c r="AH3963" i="1" s="1"/>
  <c r="AH3962" i="1" s="1"/>
  <c r="AG3965" i="1"/>
  <c r="AG3964" i="1" s="1"/>
  <c r="AG3963" i="1" s="1"/>
  <c r="AG3962" i="1" s="1"/>
  <c r="AF3965" i="1"/>
  <c r="AD3965" i="1"/>
  <c r="AC3965" i="1"/>
  <c r="AC3964" i="1" s="1"/>
  <c r="AC3963" i="1" s="1"/>
  <c r="AC3962" i="1" s="1"/>
  <c r="AB3965" i="1"/>
  <c r="AB3964" i="1" s="1"/>
  <c r="AB3963" i="1" s="1"/>
  <c r="AB3962" i="1" s="1"/>
  <c r="AA3965" i="1"/>
  <c r="AA3964" i="1" s="1"/>
  <c r="AA3963" i="1" s="1"/>
  <c r="AA3962" i="1" s="1"/>
  <c r="Z3965" i="1"/>
  <c r="Z3964" i="1" s="1"/>
  <c r="Z3963" i="1" s="1"/>
  <c r="Z3962" i="1" s="1"/>
  <c r="Y3965" i="1"/>
  <c r="Y3964" i="1" s="1"/>
  <c r="Y3963" i="1" s="1"/>
  <c r="Y3962" i="1" s="1"/>
  <c r="X3965" i="1"/>
  <c r="X3964" i="1" s="1"/>
  <c r="X3963" i="1" s="1"/>
  <c r="X3962" i="1" s="1"/>
  <c r="W3965" i="1"/>
  <c r="W3964" i="1" s="1"/>
  <c r="W3963" i="1" s="1"/>
  <c r="W3962" i="1" s="1"/>
  <c r="T3965" i="1"/>
  <c r="T3964" i="1" s="1"/>
  <c r="T3963" i="1" s="1"/>
  <c r="T3962" i="1" s="1"/>
  <c r="S3965" i="1"/>
  <c r="S3964" i="1" s="1"/>
  <c r="S3963" i="1" s="1"/>
  <c r="S3962" i="1" s="1"/>
  <c r="R3965" i="1"/>
  <c r="R3964" i="1" s="1"/>
  <c r="R3963" i="1" s="1"/>
  <c r="R3962" i="1" s="1"/>
  <c r="Q3965" i="1"/>
  <c r="Q3964" i="1" s="1"/>
  <c r="Q3963" i="1" s="1"/>
  <c r="Q3962" i="1" s="1"/>
  <c r="P3965" i="1"/>
  <c r="P3964" i="1" s="1"/>
  <c r="P3963" i="1" s="1"/>
  <c r="P3962" i="1" s="1"/>
  <c r="O3965" i="1"/>
  <c r="O3964" i="1" s="1"/>
  <c r="O3963" i="1" s="1"/>
  <c r="O3962" i="1" s="1"/>
  <c r="N3965" i="1"/>
  <c r="N3964" i="1" s="1"/>
  <c r="N3963" i="1" s="1"/>
  <c r="N3962" i="1" s="1"/>
  <c r="M3965" i="1"/>
  <c r="M3964" i="1" s="1"/>
  <c r="M3963" i="1" s="1"/>
  <c r="M3962" i="1" s="1"/>
  <c r="L3965" i="1"/>
  <c r="L3964" i="1" s="1"/>
  <c r="L3963" i="1" s="1"/>
  <c r="L3962" i="1" s="1"/>
  <c r="K3965" i="1"/>
  <c r="K3964" i="1" s="1"/>
  <c r="K3963" i="1" s="1"/>
  <c r="K3962" i="1" s="1"/>
  <c r="J3965" i="1"/>
  <c r="J3964" i="1" s="1"/>
  <c r="J3963" i="1" s="1"/>
  <c r="J3962" i="1" s="1"/>
  <c r="I3965" i="1"/>
  <c r="I3964" i="1" s="1"/>
  <c r="E3965" i="1"/>
  <c r="AF3964" i="1"/>
  <c r="AF3963" i="1" s="1"/>
  <c r="E3964" i="1"/>
  <c r="E3963" i="1"/>
  <c r="E3962" i="1"/>
  <c r="E3961" i="1"/>
  <c r="E3960" i="1"/>
  <c r="AL3959" i="1"/>
  <c r="AE3959" i="1"/>
  <c r="V3959" i="1"/>
  <c r="E3959" i="1"/>
  <c r="AK3958" i="1"/>
  <c r="AK3957" i="1" s="1"/>
  <c r="AK3956" i="1" s="1"/>
  <c r="AJ3958" i="1"/>
  <c r="AJ3957" i="1" s="1"/>
  <c r="AJ3956" i="1" s="1"/>
  <c r="AJ3955" i="1" s="1"/>
  <c r="AI3958" i="1"/>
  <c r="AI3957" i="1" s="1"/>
  <c r="AI3956" i="1" s="1"/>
  <c r="AI3955" i="1" s="1"/>
  <c r="AH3958" i="1"/>
  <c r="AG3958" i="1"/>
  <c r="AG3957" i="1" s="1"/>
  <c r="AG3956" i="1" s="1"/>
  <c r="AF3958" i="1"/>
  <c r="AD3958" i="1"/>
  <c r="AC3958" i="1"/>
  <c r="AC3957" i="1" s="1"/>
  <c r="AB3958" i="1"/>
  <c r="AA3958" i="1"/>
  <c r="AA3957" i="1" s="1"/>
  <c r="AA3956" i="1" s="1"/>
  <c r="AA3955" i="1" s="1"/>
  <c r="Z3958" i="1"/>
  <c r="Z3957" i="1" s="1"/>
  <c r="Z3956" i="1" s="1"/>
  <c r="Z3955" i="1" s="1"/>
  <c r="Y3958" i="1"/>
  <c r="Y3957" i="1" s="1"/>
  <c r="Y3956" i="1" s="1"/>
  <c r="Y3955" i="1" s="1"/>
  <c r="X3958" i="1"/>
  <c r="W3958" i="1"/>
  <c r="W3957" i="1" s="1"/>
  <c r="W3956" i="1" s="1"/>
  <c r="W3955" i="1" s="1"/>
  <c r="T3958" i="1"/>
  <c r="T3957" i="1" s="1"/>
  <c r="T3956" i="1" s="1"/>
  <c r="T3955" i="1" s="1"/>
  <c r="S3958" i="1"/>
  <c r="S3957" i="1" s="1"/>
  <c r="S3956" i="1" s="1"/>
  <c r="S3955" i="1" s="1"/>
  <c r="R3958" i="1"/>
  <c r="Q3958" i="1"/>
  <c r="Q3957" i="1" s="1"/>
  <c r="Q3956" i="1" s="1"/>
  <c r="Q3955" i="1" s="1"/>
  <c r="P3958" i="1"/>
  <c r="P3957" i="1" s="1"/>
  <c r="P3956" i="1" s="1"/>
  <c r="P3955" i="1" s="1"/>
  <c r="O3958" i="1"/>
  <c r="O3957" i="1" s="1"/>
  <c r="O3956" i="1" s="1"/>
  <c r="O3955" i="1" s="1"/>
  <c r="N3958" i="1"/>
  <c r="M3958" i="1"/>
  <c r="M3957" i="1" s="1"/>
  <c r="M3956" i="1" s="1"/>
  <c r="M3955" i="1" s="1"/>
  <c r="L3958" i="1"/>
  <c r="L3957" i="1" s="1"/>
  <c r="L3956" i="1" s="1"/>
  <c r="K3958" i="1"/>
  <c r="K3957" i="1" s="1"/>
  <c r="K3956" i="1" s="1"/>
  <c r="K3955" i="1" s="1"/>
  <c r="J3958" i="1"/>
  <c r="I3958" i="1"/>
  <c r="I3957" i="1" s="1"/>
  <c r="I3956" i="1" s="1"/>
  <c r="I3955" i="1" s="1"/>
  <c r="E3958" i="1"/>
  <c r="AH3957" i="1"/>
  <c r="AH3956" i="1" s="1"/>
  <c r="AH3955" i="1" s="1"/>
  <c r="AB3957" i="1"/>
  <c r="AB3956" i="1" s="1"/>
  <c r="AB3955" i="1" s="1"/>
  <c r="X3957" i="1"/>
  <c r="X3956" i="1" s="1"/>
  <c r="X3955" i="1" s="1"/>
  <c r="R3957" i="1"/>
  <c r="N3957" i="1"/>
  <c r="N3956" i="1" s="1"/>
  <c r="N3955" i="1" s="1"/>
  <c r="J3957" i="1"/>
  <c r="J3956" i="1" s="1"/>
  <c r="J3955" i="1" s="1"/>
  <c r="E3957" i="1"/>
  <c r="R3956" i="1"/>
  <c r="R3955" i="1" s="1"/>
  <c r="E3956" i="1"/>
  <c r="AK3955" i="1"/>
  <c r="AG3955" i="1"/>
  <c r="E3955" i="1"/>
  <c r="AL3954" i="1"/>
  <c r="AE3954" i="1"/>
  <c r="V3954" i="1"/>
  <c r="E3954" i="1"/>
  <c r="AK3953" i="1"/>
  <c r="AK3952" i="1" s="1"/>
  <c r="AK3951" i="1" s="1"/>
  <c r="AK3950" i="1" s="1"/>
  <c r="AJ3953" i="1"/>
  <c r="AJ3952" i="1" s="1"/>
  <c r="AJ3951" i="1" s="1"/>
  <c r="AJ3950" i="1" s="1"/>
  <c r="AI3953" i="1"/>
  <c r="AI3952" i="1" s="1"/>
  <c r="AI3951" i="1" s="1"/>
  <c r="AI3950" i="1" s="1"/>
  <c r="AH3953" i="1"/>
  <c r="AH3952" i="1" s="1"/>
  <c r="AH3951" i="1" s="1"/>
  <c r="AH3950" i="1" s="1"/>
  <c r="AG3953" i="1"/>
  <c r="AF3953" i="1"/>
  <c r="AF3952" i="1" s="1"/>
  <c r="AD3953" i="1"/>
  <c r="AC3953" i="1"/>
  <c r="AC3952" i="1" s="1"/>
  <c r="AC3951" i="1" s="1"/>
  <c r="AC3950" i="1" s="1"/>
  <c r="AB3953" i="1"/>
  <c r="AB3952" i="1" s="1"/>
  <c r="AA3953" i="1"/>
  <c r="AA3952" i="1" s="1"/>
  <c r="AA3951" i="1" s="1"/>
  <c r="AA3950" i="1" s="1"/>
  <c r="Z3953" i="1"/>
  <c r="Z3952" i="1" s="1"/>
  <c r="Z3951" i="1" s="1"/>
  <c r="Y3953" i="1"/>
  <c r="Y3952" i="1" s="1"/>
  <c r="Y3951" i="1" s="1"/>
  <c r="Y3950" i="1" s="1"/>
  <c r="X3953" i="1"/>
  <c r="X3952" i="1" s="1"/>
  <c r="X3951" i="1" s="1"/>
  <c r="X3950" i="1" s="1"/>
  <c r="W3953" i="1"/>
  <c r="W3952" i="1" s="1"/>
  <c r="W3951" i="1" s="1"/>
  <c r="W3950" i="1" s="1"/>
  <c r="T3953" i="1"/>
  <c r="T3952" i="1" s="1"/>
  <c r="T3951" i="1" s="1"/>
  <c r="T3950" i="1" s="1"/>
  <c r="S3953" i="1"/>
  <c r="S3952" i="1" s="1"/>
  <c r="S3951" i="1" s="1"/>
  <c r="S3950" i="1" s="1"/>
  <c r="R3953" i="1"/>
  <c r="R3952" i="1" s="1"/>
  <c r="R3951" i="1" s="1"/>
  <c r="R3950" i="1" s="1"/>
  <c r="Q3953" i="1"/>
  <c r="Q3952" i="1" s="1"/>
  <c r="Q3951" i="1" s="1"/>
  <c r="Q3950" i="1" s="1"/>
  <c r="P3953" i="1"/>
  <c r="P3952" i="1" s="1"/>
  <c r="P3951" i="1" s="1"/>
  <c r="P3950" i="1" s="1"/>
  <c r="O3953" i="1"/>
  <c r="O3952" i="1" s="1"/>
  <c r="O3951" i="1" s="1"/>
  <c r="O3950" i="1" s="1"/>
  <c r="N3953" i="1"/>
  <c r="N3952" i="1" s="1"/>
  <c r="N3951" i="1" s="1"/>
  <c r="N3950" i="1" s="1"/>
  <c r="M3953" i="1"/>
  <c r="M3952" i="1" s="1"/>
  <c r="M3951" i="1" s="1"/>
  <c r="M3950" i="1" s="1"/>
  <c r="L3953" i="1"/>
  <c r="L3952" i="1" s="1"/>
  <c r="L3951" i="1" s="1"/>
  <c r="L3950" i="1" s="1"/>
  <c r="K3953" i="1"/>
  <c r="K3952" i="1" s="1"/>
  <c r="K3951" i="1" s="1"/>
  <c r="K3950" i="1" s="1"/>
  <c r="J3953" i="1"/>
  <c r="J3952" i="1" s="1"/>
  <c r="J3951" i="1" s="1"/>
  <c r="J3950" i="1" s="1"/>
  <c r="I3953" i="1"/>
  <c r="I3952" i="1" s="1"/>
  <c r="E3953" i="1"/>
  <c r="AG3952" i="1"/>
  <c r="AG3951" i="1" s="1"/>
  <c r="AG3950" i="1" s="1"/>
  <c r="E3952" i="1"/>
  <c r="AB3951" i="1"/>
  <c r="AB3950" i="1" s="1"/>
  <c r="E3951" i="1"/>
  <c r="Z3950" i="1"/>
  <c r="E3950" i="1"/>
  <c r="E3949" i="1"/>
  <c r="E3948" i="1"/>
  <c r="AL3947" i="1"/>
  <c r="AE3947" i="1"/>
  <c r="V3947" i="1"/>
  <c r="E3947" i="1"/>
  <c r="AK3946" i="1"/>
  <c r="AJ3946" i="1"/>
  <c r="AI3946" i="1"/>
  <c r="AH3946" i="1"/>
  <c r="AG3946" i="1"/>
  <c r="AF3946" i="1"/>
  <c r="AD3946" i="1"/>
  <c r="AC3946" i="1"/>
  <c r="AB3946" i="1"/>
  <c r="T3946" i="1"/>
  <c r="S3946" i="1"/>
  <c r="R3946" i="1"/>
  <c r="Q3946" i="1"/>
  <c r="P3946" i="1"/>
  <c r="O3946" i="1"/>
  <c r="E3946" i="1"/>
  <c r="AL3945" i="1"/>
  <c r="AE3945" i="1"/>
  <c r="V3945" i="1"/>
  <c r="E3945" i="1"/>
  <c r="AK3944" i="1"/>
  <c r="AK3943" i="1" s="1"/>
  <c r="AK3942" i="1" s="1"/>
  <c r="AJ3944" i="1"/>
  <c r="AI3944" i="1"/>
  <c r="AI3943" i="1" s="1"/>
  <c r="AI3942" i="1" s="1"/>
  <c r="AH3944" i="1"/>
  <c r="AH3943" i="1" s="1"/>
  <c r="AH3942" i="1" s="1"/>
  <c r="AG3944" i="1"/>
  <c r="AG3943" i="1" s="1"/>
  <c r="AG3942" i="1" s="1"/>
  <c r="AF3944" i="1"/>
  <c r="AD3944" i="1"/>
  <c r="AD3943" i="1" s="1"/>
  <c r="AC3944" i="1"/>
  <c r="AC3943" i="1" s="1"/>
  <c r="AC3942" i="1" s="1"/>
  <c r="AB3944" i="1"/>
  <c r="T3944" i="1"/>
  <c r="S3944" i="1"/>
  <c r="S3943" i="1" s="1"/>
  <c r="S3942" i="1" s="1"/>
  <c r="R3944" i="1"/>
  <c r="Q3944" i="1"/>
  <c r="Q3943" i="1" s="1"/>
  <c r="Q3942" i="1" s="1"/>
  <c r="P3944" i="1"/>
  <c r="P3943" i="1" s="1"/>
  <c r="P3942" i="1" s="1"/>
  <c r="O3944" i="1"/>
  <c r="E3944" i="1"/>
  <c r="E3943" i="1"/>
  <c r="E3942" i="1"/>
  <c r="AL3941" i="1"/>
  <c r="AE3941" i="1"/>
  <c r="V3941" i="1"/>
  <c r="E3941" i="1"/>
  <c r="AK3940" i="1"/>
  <c r="AJ3940" i="1"/>
  <c r="AJ3939" i="1" s="1"/>
  <c r="AI3940" i="1"/>
  <c r="AI3939" i="1" s="1"/>
  <c r="AH3940" i="1"/>
  <c r="AH3939" i="1" s="1"/>
  <c r="AG3940" i="1"/>
  <c r="AG3939" i="1" s="1"/>
  <c r="AF3940" i="1"/>
  <c r="AD3940" i="1"/>
  <c r="AD3939" i="1" s="1"/>
  <c r="AC3940" i="1"/>
  <c r="AB3940" i="1"/>
  <c r="AB3939" i="1" s="1"/>
  <c r="AA3940" i="1"/>
  <c r="AA3939" i="1" s="1"/>
  <c r="Z3940" i="1"/>
  <c r="Z3939" i="1" s="1"/>
  <c r="Y3940" i="1"/>
  <c r="Y3939" i="1" s="1"/>
  <c r="X3940" i="1"/>
  <c r="X3939" i="1" s="1"/>
  <c r="W3940" i="1"/>
  <c r="W3939" i="1" s="1"/>
  <c r="T3940" i="1"/>
  <c r="T3939" i="1" s="1"/>
  <c r="S3940" i="1"/>
  <c r="S3939" i="1" s="1"/>
  <c r="R3940" i="1"/>
  <c r="R3939" i="1" s="1"/>
  <c r="Q3940" i="1"/>
  <c r="Q3939" i="1" s="1"/>
  <c r="P3940" i="1"/>
  <c r="P3939" i="1" s="1"/>
  <c r="O3940" i="1"/>
  <c r="O3939" i="1" s="1"/>
  <c r="N3940" i="1"/>
  <c r="N3939" i="1" s="1"/>
  <c r="M3940" i="1"/>
  <c r="M3939" i="1" s="1"/>
  <c r="L3940" i="1"/>
  <c r="L3939" i="1" s="1"/>
  <c r="K3940" i="1"/>
  <c r="K3939" i="1" s="1"/>
  <c r="J3940" i="1"/>
  <c r="J3939" i="1" s="1"/>
  <c r="I3940" i="1"/>
  <c r="I3939" i="1" s="1"/>
  <c r="E3940" i="1"/>
  <c r="AK3939" i="1"/>
  <c r="AF3939" i="1"/>
  <c r="E3939" i="1"/>
  <c r="AL3938" i="1"/>
  <c r="AE3938" i="1"/>
  <c r="V3938" i="1"/>
  <c r="E3938" i="1"/>
  <c r="AK3937" i="1"/>
  <c r="AK3936" i="1" s="1"/>
  <c r="AJ3937" i="1"/>
  <c r="AJ3936" i="1" s="1"/>
  <c r="AI3937" i="1"/>
  <c r="AI3936" i="1" s="1"/>
  <c r="AH3937" i="1"/>
  <c r="AH3936" i="1" s="1"/>
  <c r="AG3937" i="1"/>
  <c r="AG3936" i="1" s="1"/>
  <c r="AF3937" i="1"/>
  <c r="AF3936" i="1" s="1"/>
  <c r="AF3935" i="1" s="1"/>
  <c r="AD3937" i="1"/>
  <c r="AC3937" i="1"/>
  <c r="AC3936" i="1" s="1"/>
  <c r="AB3937" i="1"/>
  <c r="AB3936" i="1" s="1"/>
  <c r="AA3937" i="1"/>
  <c r="AA3936" i="1" s="1"/>
  <c r="AA3935" i="1" s="1"/>
  <c r="AA3934" i="1" s="1"/>
  <c r="Z3937" i="1"/>
  <c r="Z3936" i="1" s="1"/>
  <c r="Y3937" i="1"/>
  <c r="Y3936" i="1" s="1"/>
  <c r="X3937" i="1"/>
  <c r="X3936" i="1" s="1"/>
  <c r="W3937" i="1"/>
  <c r="W3936" i="1" s="1"/>
  <c r="W3935" i="1" s="1"/>
  <c r="W3934" i="1" s="1"/>
  <c r="T3937" i="1"/>
  <c r="T3936" i="1" s="1"/>
  <c r="S3937" i="1"/>
  <c r="S3936" i="1" s="1"/>
  <c r="R3937" i="1"/>
  <c r="R3936" i="1" s="1"/>
  <c r="R3935" i="1" s="1"/>
  <c r="R3934" i="1" s="1"/>
  <c r="Q3937" i="1"/>
  <c r="Q3936" i="1" s="1"/>
  <c r="P3937" i="1"/>
  <c r="P3936" i="1" s="1"/>
  <c r="O3937" i="1"/>
  <c r="O3936" i="1" s="1"/>
  <c r="N3937" i="1"/>
  <c r="N3936" i="1" s="1"/>
  <c r="N3935" i="1" s="1"/>
  <c r="N3934" i="1" s="1"/>
  <c r="N3928" i="1" s="1"/>
  <c r="N3927" i="1" s="1"/>
  <c r="M3937" i="1"/>
  <c r="M3936" i="1" s="1"/>
  <c r="L3937" i="1"/>
  <c r="L3936" i="1" s="1"/>
  <c r="K3937" i="1"/>
  <c r="K3936" i="1" s="1"/>
  <c r="J3937" i="1"/>
  <c r="I3937" i="1"/>
  <c r="I3936" i="1" s="1"/>
  <c r="E3937" i="1"/>
  <c r="J3936" i="1"/>
  <c r="J3935" i="1" s="1"/>
  <c r="J3934" i="1" s="1"/>
  <c r="J3928" i="1" s="1"/>
  <c r="J3927" i="1" s="1"/>
  <c r="E3936" i="1"/>
  <c r="E3935" i="1"/>
  <c r="E3934" i="1"/>
  <c r="AL3933" i="1"/>
  <c r="AE3933" i="1"/>
  <c r="V3933" i="1"/>
  <c r="E3933" i="1"/>
  <c r="AK3932" i="1"/>
  <c r="AK3931" i="1" s="1"/>
  <c r="AJ3932" i="1"/>
  <c r="AI3932" i="1"/>
  <c r="AI3931" i="1" s="1"/>
  <c r="AI3930" i="1" s="1"/>
  <c r="AI3929" i="1" s="1"/>
  <c r="AH3932" i="1"/>
  <c r="AH3931" i="1" s="1"/>
  <c r="AH3930" i="1" s="1"/>
  <c r="AH3929" i="1" s="1"/>
  <c r="AG3932" i="1"/>
  <c r="AG3931" i="1" s="1"/>
  <c r="AG3930" i="1" s="1"/>
  <c r="AG3929" i="1" s="1"/>
  <c r="AF3932" i="1"/>
  <c r="AD3932" i="1"/>
  <c r="AC3932" i="1"/>
  <c r="AC3931" i="1" s="1"/>
  <c r="AC3930" i="1" s="1"/>
  <c r="AC3929" i="1" s="1"/>
  <c r="AB3932" i="1"/>
  <c r="AB3931" i="1" s="1"/>
  <c r="AB3930" i="1" s="1"/>
  <c r="AB3929" i="1" s="1"/>
  <c r="AA3932" i="1"/>
  <c r="AA3931" i="1" s="1"/>
  <c r="AA3930" i="1" s="1"/>
  <c r="AA3929" i="1" s="1"/>
  <c r="Z3932" i="1"/>
  <c r="Z3931" i="1" s="1"/>
  <c r="Z3930" i="1" s="1"/>
  <c r="Z3929" i="1" s="1"/>
  <c r="Y3932" i="1"/>
  <c r="X3932" i="1"/>
  <c r="X3931" i="1" s="1"/>
  <c r="X3930" i="1" s="1"/>
  <c r="X3929" i="1" s="1"/>
  <c r="W3932" i="1"/>
  <c r="T3932" i="1"/>
  <c r="T3931" i="1" s="1"/>
  <c r="T3930" i="1" s="1"/>
  <c r="T3929" i="1" s="1"/>
  <c r="S3932" i="1"/>
  <c r="S3931" i="1" s="1"/>
  <c r="S3930" i="1" s="1"/>
  <c r="S3929" i="1" s="1"/>
  <c r="R3932" i="1"/>
  <c r="R3931" i="1" s="1"/>
  <c r="R3930" i="1" s="1"/>
  <c r="R3929" i="1" s="1"/>
  <c r="Q3932" i="1"/>
  <c r="Q3931" i="1" s="1"/>
  <c r="Q3930" i="1" s="1"/>
  <c r="Q3929" i="1" s="1"/>
  <c r="P3932" i="1"/>
  <c r="P3931" i="1" s="1"/>
  <c r="P3930" i="1" s="1"/>
  <c r="P3929" i="1" s="1"/>
  <c r="O3932" i="1"/>
  <c r="O3931" i="1" s="1"/>
  <c r="O3930" i="1" s="1"/>
  <c r="O3929" i="1" s="1"/>
  <c r="E3932" i="1"/>
  <c r="AJ3931" i="1"/>
  <c r="AJ3930" i="1" s="1"/>
  <c r="AJ3929" i="1" s="1"/>
  <c r="AF3931" i="1"/>
  <c r="Y3931" i="1"/>
  <c r="Y3930" i="1" s="1"/>
  <c r="Y3929" i="1" s="1"/>
  <c r="W3931" i="1"/>
  <c r="W3930" i="1" s="1"/>
  <c r="W3929" i="1" s="1"/>
  <c r="E3931" i="1"/>
  <c r="AK3930" i="1"/>
  <c r="AK3929" i="1" s="1"/>
  <c r="E3930" i="1"/>
  <c r="E3929" i="1"/>
  <c r="E3928" i="1"/>
  <c r="E3927" i="1"/>
  <c r="AL3926" i="1"/>
  <c r="AE3926" i="1"/>
  <c r="V3926" i="1"/>
  <c r="E3926" i="1"/>
  <c r="AK3925" i="1"/>
  <c r="AK3924" i="1" s="1"/>
  <c r="AK3923" i="1" s="1"/>
  <c r="AK3922" i="1" s="1"/>
  <c r="AJ3925" i="1"/>
  <c r="AJ3924" i="1" s="1"/>
  <c r="AJ3923" i="1" s="1"/>
  <c r="AJ3922" i="1" s="1"/>
  <c r="AI3925" i="1"/>
  <c r="AI3924" i="1" s="1"/>
  <c r="AI3923" i="1" s="1"/>
  <c r="AI3922" i="1" s="1"/>
  <c r="AH3925" i="1"/>
  <c r="AH3924" i="1" s="1"/>
  <c r="AH3923" i="1" s="1"/>
  <c r="AH3922" i="1" s="1"/>
  <c r="AG3925" i="1"/>
  <c r="AG3924" i="1" s="1"/>
  <c r="AG3923" i="1" s="1"/>
  <c r="AG3922" i="1" s="1"/>
  <c r="AF3925" i="1"/>
  <c r="AF3924" i="1" s="1"/>
  <c r="AF3923" i="1" s="1"/>
  <c r="AD3925" i="1"/>
  <c r="AC3925" i="1"/>
  <c r="AB3925" i="1"/>
  <c r="AB3924" i="1" s="1"/>
  <c r="AB3923" i="1" s="1"/>
  <c r="AB3922" i="1" s="1"/>
  <c r="AA3925" i="1"/>
  <c r="AA3924" i="1" s="1"/>
  <c r="AA3923" i="1" s="1"/>
  <c r="AA3922" i="1" s="1"/>
  <c r="Z3925" i="1"/>
  <c r="Z3924" i="1" s="1"/>
  <c r="Z3923" i="1" s="1"/>
  <c r="Z3922" i="1" s="1"/>
  <c r="Y3925" i="1"/>
  <c r="Y3924" i="1" s="1"/>
  <c r="Y3923" i="1" s="1"/>
  <c r="Y3922" i="1" s="1"/>
  <c r="X3925" i="1"/>
  <c r="X3924" i="1" s="1"/>
  <c r="X3923" i="1" s="1"/>
  <c r="X3922" i="1" s="1"/>
  <c r="W3925" i="1"/>
  <c r="W3924" i="1" s="1"/>
  <c r="W3923" i="1" s="1"/>
  <c r="W3922" i="1" s="1"/>
  <c r="T3925" i="1"/>
  <c r="T3924" i="1" s="1"/>
  <c r="T3923" i="1" s="1"/>
  <c r="T3922" i="1" s="1"/>
  <c r="S3925" i="1"/>
  <c r="S3924" i="1" s="1"/>
  <c r="S3923" i="1" s="1"/>
  <c r="S3922" i="1" s="1"/>
  <c r="R3925" i="1"/>
  <c r="R3924" i="1" s="1"/>
  <c r="R3923" i="1" s="1"/>
  <c r="R3922" i="1" s="1"/>
  <c r="Q3925" i="1"/>
  <c r="Q3924" i="1" s="1"/>
  <c r="Q3923" i="1" s="1"/>
  <c r="Q3922" i="1" s="1"/>
  <c r="P3925" i="1"/>
  <c r="P3924" i="1" s="1"/>
  <c r="P3923" i="1" s="1"/>
  <c r="P3922" i="1" s="1"/>
  <c r="O3925" i="1"/>
  <c r="O3924" i="1" s="1"/>
  <c r="O3923" i="1" s="1"/>
  <c r="O3922" i="1" s="1"/>
  <c r="N3925" i="1"/>
  <c r="M3925" i="1"/>
  <c r="M3924" i="1" s="1"/>
  <c r="M3923" i="1" s="1"/>
  <c r="M3922" i="1" s="1"/>
  <c r="L3925" i="1"/>
  <c r="K3925" i="1"/>
  <c r="K3924" i="1" s="1"/>
  <c r="K3923" i="1" s="1"/>
  <c r="K3922" i="1" s="1"/>
  <c r="J3925" i="1"/>
  <c r="J3924" i="1" s="1"/>
  <c r="J3923" i="1" s="1"/>
  <c r="J3922" i="1" s="1"/>
  <c r="I3925" i="1"/>
  <c r="I3924" i="1" s="1"/>
  <c r="E3925" i="1"/>
  <c r="AC3924" i="1"/>
  <c r="AC3923" i="1" s="1"/>
  <c r="AC3922" i="1" s="1"/>
  <c r="N3924" i="1"/>
  <c r="N3923" i="1" s="1"/>
  <c r="N3922" i="1" s="1"/>
  <c r="L3924" i="1"/>
  <c r="L3923" i="1" s="1"/>
  <c r="L3922" i="1" s="1"/>
  <c r="E3924" i="1"/>
  <c r="E3923" i="1"/>
  <c r="E3922" i="1"/>
  <c r="AL3921" i="1"/>
  <c r="AE3921" i="1"/>
  <c r="V3921" i="1"/>
  <c r="E3921" i="1"/>
  <c r="AK3920" i="1"/>
  <c r="AK3919" i="1" s="1"/>
  <c r="AK3918" i="1" s="1"/>
  <c r="AJ3920" i="1"/>
  <c r="AJ3919" i="1" s="1"/>
  <c r="AJ3918" i="1" s="1"/>
  <c r="AI3920" i="1"/>
  <c r="AI3919" i="1" s="1"/>
  <c r="AI3918" i="1" s="1"/>
  <c r="AH3920" i="1"/>
  <c r="AG3920" i="1"/>
  <c r="AG3919" i="1" s="1"/>
  <c r="AG3918" i="1" s="1"/>
  <c r="AF3920" i="1"/>
  <c r="AF3919" i="1" s="1"/>
  <c r="AF3918" i="1" s="1"/>
  <c r="AD3920" i="1"/>
  <c r="AC3920" i="1"/>
  <c r="AC3919" i="1" s="1"/>
  <c r="AC3918" i="1" s="1"/>
  <c r="AB3920" i="1"/>
  <c r="AB3919" i="1" s="1"/>
  <c r="AB3918" i="1" s="1"/>
  <c r="AA3920" i="1"/>
  <c r="AA3919" i="1" s="1"/>
  <c r="AA3918" i="1" s="1"/>
  <c r="Z3920" i="1"/>
  <c r="Z3919" i="1" s="1"/>
  <c r="Z3918" i="1" s="1"/>
  <c r="Y3920" i="1"/>
  <c r="Y3919" i="1" s="1"/>
  <c r="Y3918" i="1" s="1"/>
  <c r="X3920" i="1"/>
  <c r="X3919" i="1" s="1"/>
  <c r="X3918" i="1" s="1"/>
  <c r="W3920" i="1"/>
  <c r="W3919" i="1" s="1"/>
  <c r="W3918" i="1" s="1"/>
  <c r="T3920" i="1"/>
  <c r="S3920" i="1"/>
  <c r="S3919" i="1" s="1"/>
  <c r="S3918" i="1" s="1"/>
  <c r="R3920" i="1"/>
  <c r="R3919" i="1" s="1"/>
  <c r="R3918" i="1" s="1"/>
  <c r="Q3920" i="1"/>
  <c r="Q3919" i="1" s="1"/>
  <c r="Q3918" i="1" s="1"/>
  <c r="P3920" i="1"/>
  <c r="O3920" i="1"/>
  <c r="O3919" i="1" s="1"/>
  <c r="O3918" i="1" s="1"/>
  <c r="N3920" i="1"/>
  <c r="N3919" i="1" s="1"/>
  <c r="N3918" i="1" s="1"/>
  <c r="M3920" i="1"/>
  <c r="M3919" i="1" s="1"/>
  <c r="M3918" i="1" s="1"/>
  <c r="L3920" i="1"/>
  <c r="L3919" i="1" s="1"/>
  <c r="L3918" i="1" s="1"/>
  <c r="K3920" i="1"/>
  <c r="K3919" i="1" s="1"/>
  <c r="K3918" i="1" s="1"/>
  <c r="J3920" i="1"/>
  <c r="J3919" i="1" s="1"/>
  <c r="J3918" i="1" s="1"/>
  <c r="I3920" i="1"/>
  <c r="E3920" i="1"/>
  <c r="AH3919" i="1"/>
  <c r="AH3918" i="1" s="1"/>
  <c r="AD3919" i="1"/>
  <c r="T3919" i="1"/>
  <c r="T3918" i="1" s="1"/>
  <c r="P3919" i="1"/>
  <c r="P3918" i="1" s="1"/>
  <c r="E3919" i="1"/>
  <c r="E3918" i="1"/>
  <c r="AL3917" i="1"/>
  <c r="AE3917" i="1"/>
  <c r="V3917" i="1"/>
  <c r="E3917" i="1"/>
  <c r="AK3916" i="1"/>
  <c r="AK3915" i="1" s="1"/>
  <c r="AJ3916" i="1"/>
  <c r="AJ3915" i="1" s="1"/>
  <c r="AI3916" i="1"/>
  <c r="AI3915" i="1" s="1"/>
  <c r="AH3916" i="1"/>
  <c r="AG3916" i="1"/>
  <c r="AG3915" i="1" s="1"/>
  <c r="AF3916" i="1"/>
  <c r="AD3916" i="1"/>
  <c r="AC3916" i="1"/>
  <c r="AB3916" i="1"/>
  <c r="AB3915" i="1" s="1"/>
  <c r="AA3916" i="1"/>
  <c r="Z3916" i="1"/>
  <c r="Z3915" i="1" s="1"/>
  <c r="Y3916" i="1"/>
  <c r="Y3915" i="1" s="1"/>
  <c r="X3916" i="1"/>
  <c r="X3915" i="1" s="1"/>
  <c r="W3916" i="1"/>
  <c r="W3915" i="1" s="1"/>
  <c r="T3916" i="1"/>
  <c r="T3915" i="1" s="1"/>
  <c r="S3916" i="1"/>
  <c r="S3915" i="1" s="1"/>
  <c r="R3916" i="1"/>
  <c r="R3915" i="1" s="1"/>
  <c r="Q3916" i="1"/>
  <c r="Q3915" i="1" s="1"/>
  <c r="P3916" i="1"/>
  <c r="P3915" i="1" s="1"/>
  <c r="O3916" i="1"/>
  <c r="O3915" i="1" s="1"/>
  <c r="N3916" i="1"/>
  <c r="N3915" i="1" s="1"/>
  <c r="M3916" i="1"/>
  <c r="M3915" i="1" s="1"/>
  <c r="L3916" i="1"/>
  <c r="L3915" i="1" s="1"/>
  <c r="K3916" i="1"/>
  <c r="K3915" i="1" s="1"/>
  <c r="J3916" i="1"/>
  <c r="J3915" i="1" s="1"/>
  <c r="I3916" i="1"/>
  <c r="I3915" i="1" s="1"/>
  <c r="E3916" i="1"/>
  <c r="AH3915" i="1"/>
  <c r="AD3915" i="1"/>
  <c r="AA3915" i="1"/>
  <c r="E3915" i="1"/>
  <c r="AL3914" i="1"/>
  <c r="AE3914" i="1"/>
  <c r="R3914" i="1"/>
  <c r="E3914" i="1"/>
  <c r="AK3913" i="1"/>
  <c r="AK3912" i="1" s="1"/>
  <c r="AJ3913" i="1"/>
  <c r="AJ3912" i="1" s="1"/>
  <c r="AI3913" i="1"/>
  <c r="AI3912" i="1" s="1"/>
  <c r="AH3913" i="1"/>
  <c r="AH3912" i="1" s="1"/>
  <c r="AG3913" i="1"/>
  <c r="AG3912" i="1" s="1"/>
  <c r="AF3913" i="1"/>
  <c r="AF3912" i="1" s="1"/>
  <c r="AD3913" i="1"/>
  <c r="AD3912" i="1" s="1"/>
  <c r="AC3913" i="1"/>
  <c r="AB3913" i="1"/>
  <c r="AB3912" i="1" s="1"/>
  <c r="AA3913" i="1"/>
  <c r="AA3912" i="1" s="1"/>
  <c r="Z3913" i="1"/>
  <c r="Z3912" i="1" s="1"/>
  <c r="Z3911" i="1" s="1"/>
  <c r="Z3910" i="1" s="1"/>
  <c r="Y3913" i="1"/>
  <c r="Y3912" i="1" s="1"/>
  <c r="X3913" i="1"/>
  <c r="X3912" i="1" s="1"/>
  <c r="W3913" i="1"/>
  <c r="W3912" i="1" s="1"/>
  <c r="T3913" i="1"/>
  <c r="T3912" i="1" s="1"/>
  <c r="S3913" i="1"/>
  <c r="S3912" i="1" s="1"/>
  <c r="Q3913" i="1"/>
  <c r="Q3912" i="1" s="1"/>
  <c r="P3913" i="1"/>
  <c r="P3912" i="1" s="1"/>
  <c r="O3913" i="1"/>
  <c r="O3912" i="1" s="1"/>
  <c r="N3913" i="1"/>
  <c r="N3912" i="1" s="1"/>
  <c r="M3913" i="1"/>
  <c r="M3912" i="1" s="1"/>
  <c r="L3913" i="1"/>
  <c r="L3912" i="1" s="1"/>
  <c r="K3913" i="1"/>
  <c r="J3913" i="1"/>
  <c r="I3913" i="1"/>
  <c r="I3912" i="1" s="1"/>
  <c r="E3913" i="1"/>
  <c r="K3912" i="1"/>
  <c r="J3912" i="1"/>
  <c r="E3912" i="1"/>
  <c r="E3911" i="1"/>
  <c r="E3910" i="1"/>
  <c r="AL3909" i="1"/>
  <c r="AE3909" i="1"/>
  <c r="V3909" i="1"/>
  <c r="E3909" i="1"/>
  <c r="AK3908" i="1"/>
  <c r="AK3907" i="1" s="1"/>
  <c r="AK3906" i="1" s="1"/>
  <c r="AJ3908" i="1"/>
  <c r="AJ3907" i="1" s="1"/>
  <c r="AJ3906" i="1" s="1"/>
  <c r="AI3908" i="1"/>
  <c r="AI3907" i="1" s="1"/>
  <c r="AI3906" i="1" s="1"/>
  <c r="AH3908" i="1"/>
  <c r="AH3907" i="1" s="1"/>
  <c r="AH3906" i="1" s="1"/>
  <c r="AG3908" i="1"/>
  <c r="AG3907" i="1" s="1"/>
  <c r="AG3906" i="1" s="1"/>
  <c r="AF3908" i="1"/>
  <c r="AF3907" i="1" s="1"/>
  <c r="AF3906" i="1" s="1"/>
  <c r="AD3908" i="1"/>
  <c r="AC3908" i="1"/>
  <c r="AC3907" i="1" s="1"/>
  <c r="AC3906" i="1" s="1"/>
  <c r="AB3908" i="1"/>
  <c r="AB3907" i="1" s="1"/>
  <c r="AB3906" i="1" s="1"/>
  <c r="Q3908" i="1"/>
  <c r="P3908" i="1"/>
  <c r="P3907" i="1" s="1"/>
  <c r="P3906" i="1" s="1"/>
  <c r="O3908" i="1"/>
  <c r="O3907" i="1" s="1"/>
  <c r="O3906" i="1" s="1"/>
  <c r="E3908" i="1"/>
  <c r="E3907" i="1"/>
  <c r="E3906" i="1"/>
  <c r="AL3905" i="1"/>
  <c r="AE3905" i="1"/>
  <c r="V3905" i="1"/>
  <c r="E3905" i="1"/>
  <c r="AK3904" i="1"/>
  <c r="AK3903" i="1" s="1"/>
  <c r="AK3902" i="1" s="1"/>
  <c r="AJ3904" i="1"/>
  <c r="AJ3903" i="1" s="1"/>
  <c r="AJ3902" i="1" s="1"/>
  <c r="AI3904" i="1"/>
  <c r="AI3903" i="1" s="1"/>
  <c r="AI3902" i="1" s="1"/>
  <c r="AH3904" i="1"/>
  <c r="AH3903" i="1" s="1"/>
  <c r="AH3902" i="1" s="1"/>
  <c r="AG3904" i="1"/>
  <c r="AF3904" i="1"/>
  <c r="AF3903" i="1" s="1"/>
  <c r="AF3902" i="1" s="1"/>
  <c r="AD3904" i="1"/>
  <c r="AC3904" i="1"/>
  <c r="AC3903" i="1" s="1"/>
  <c r="AC3902" i="1" s="1"/>
  <c r="AB3904" i="1"/>
  <c r="AB3903" i="1" s="1"/>
  <c r="AB3902" i="1" s="1"/>
  <c r="AA3904" i="1"/>
  <c r="AA3903" i="1" s="1"/>
  <c r="AA3902" i="1" s="1"/>
  <c r="Z3904" i="1"/>
  <c r="Z3903" i="1" s="1"/>
  <c r="Z3902" i="1" s="1"/>
  <c r="Y3904" i="1"/>
  <c r="Y3903" i="1" s="1"/>
  <c r="Y3902" i="1" s="1"/>
  <c r="X3904" i="1"/>
  <c r="X3903" i="1" s="1"/>
  <c r="X3902" i="1" s="1"/>
  <c r="W3904" i="1"/>
  <c r="W3903" i="1" s="1"/>
  <c r="W3902" i="1" s="1"/>
  <c r="T3904" i="1"/>
  <c r="T3903" i="1" s="1"/>
  <c r="T3902" i="1" s="1"/>
  <c r="S3904" i="1"/>
  <c r="R3904" i="1"/>
  <c r="R3903" i="1" s="1"/>
  <c r="Q3904" i="1"/>
  <c r="Q3903" i="1" s="1"/>
  <c r="Q3902" i="1" s="1"/>
  <c r="P3904" i="1"/>
  <c r="P3903" i="1" s="1"/>
  <c r="P3902" i="1" s="1"/>
  <c r="O3904" i="1"/>
  <c r="O3903" i="1" s="1"/>
  <c r="O3902" i="1" s="1"/>
  <c r="N3904" i="1"/>
  <c r="N3903" i="1" s="1"/>
  <c r="N3902" i="1" s="1"/>
  <c r="M3904" i="1"/>
  <c r="M3903" i="1" s="1"/>
  <c r="M3902" i="1" s="1"/>
  <c r="L3904" i="1"/>
  <c r="K3904" i="1"/>
  <c r="K3903" i="1" s="1"/>
  <c r="K3902" i="1" s="1"/>
  <c r="J3904" i="1"/>
  <c r="J3903" i="1" s="1"/>
  <c r="J3902" i="1" s="1"/>
  <c r="I3904" i="1"/>
  <c r="I3903" i="1" s="1"/>
  <c r="E3904" i="1"/>
  <c r="AG3903" i="1"/>
  <c r="AG3902" i="1" s="1"/>
  <c r="S3903" i="1"/>
  <c r="S3902" i="1" s="1"/>
  <c r="L3903" i="1"/>
  <c r="L3902" i="1" s="1"/>
  <c r="E3903" i="1"/>
  <c r="R3902" i="1"/>
  <c r="E3902" i="1"/>
  <c r="AL3901" i="1"/>
  <c r="AE3901" i="1"/>
  <c r="V3901" i="1"/>
  <c r="E3901" i="1"/>
  <c r="AK3900" i="1"/>
  <c r="AK3899" i="1" s="1"/>
  <c r="AK3898" i="1" s="1"/>
  <c r="AJ3900" i="1"/>
  <c r="AJ3899" i="1" s="1"/>
  <c r="AJ3898" i="1" s="1"/>
  <c r="AI3900" i="1"/>
  <c r="AI3899" i="1" s="1"/>
  <c r="AI3898" i="1" s="1"/>
  <c r="AH3900" i="1"/>
  <c r="AH3899" i="1" s="1"/>
  <c r="AH3898" i="1" s="1"/>
  <c r="AG3900" i="1"/>
  <c r="AG3899" i="1" s="1"/>
  <c r="AG3898" i="1" s="1"/>
  <c r="AF3900" i="1"/>
  <c r="AD3900" i="1"/>
  <c r="AD3899" i="1" s="1"/>
  <c r="AC3900" i="1"/>
  <c r="AC3899" i="1" s="1"/>
  <c r="AC3898" i="1" s="1"/>
  <c r="AB3900" i="1"/>
  <c r="AB3899" i="1" s="1"/>
  <c r="AB3898" i="1" s="1"/>
  <c r="AA3900" i="1"/>
  <c r="AA3899" i="1" s="1"/>
  <c r="AA3898" i="1" s="1"/>
  <c r="Z3900" i="1"/>
  <c r="Y3900" i="1"/>
  <c r="Y3899" i="1" s="1"/>
  <c r="Y3898" i="1" s="1"/>
  <c r="X3900" i="1"/>
  <c r="X3899" i="1" s="1"/>
  <c r="X3898" i="1" s="1"/>
  <c r="W3900" i="1"/>
  <c r="W3899" i="1" s="1"/>
  <c r="W3898" i="1" s="1"/>
  <c r="T3900" i="1"/>
  <c r="S3900" i="1"/>
  <c r="S3899" i="1" s="1"/>
  <c r="S3898" i="1" s="1"/>
  <c r="R3900" i="1"/>
  <c r="R3899" i="1" s="1"/>
  <c r="R3898" i="1" s="1"/>
  <c r="Q3900" i="1"/>
  <c r="Q3899" i="1" s="1"/>
  <c r="Q3898" i="1" s="1"/>
  <c r="P3900" i="1"/>
  <c r="P3899" i="1" s="1"/>
  <c r="P3898" i="1" s="1"/>
  <c r="O3900" i="1"/>
  <c r="O3899" i="1" s="1"/>
  <c r="O3898" i="1" s="1"/>
  <c r="N3900" i="1"/>
  <c r="N3899" i="1" s="1"/>
  <c r="N3898" i="1" s="1"/>
  <c r="M3900" i="1"/>
  <c r="M3899" i="1" s="1"/>
  <c r="M3898" i="1" s="1"/>
  <c r="L3900" i="1"/>
  <c r="L3899" i="1" s="1"/>
  <c r="L3898" i="1" s="1"/>
  <c r="K3900" i="1"/>
  <c r="K3899" i="1" s="1"/>
  <c r="K3898" i="1" s="1"/>
  <c r="J3900" i="1"/>
  <c r="J3899" i="1" s="1"/>
  <c r="J3898" i="1" s="1"/>
  <c r="I3900" i="1"/>
  <c r="I3899" i="1" s="1"/>
  <c r="I3898" i="1" s="1"/>
  <c r="E3900" i="1"/>
  <c r="Z3899" i="1"/>
  <c r="Z3898" i="1" s="1"/>
  <c r="T3899" i="1"/>
  <c r="T3898" i="1" s="1"/>
  <c r="E3899" i="1"/>
  <c r="E3898" i="1"/>
  <c r="AL3897" i="1"/>
  <c r="AE3897" i="1"/>
  <c r="V3897" i="1"/>
  <c r="E3897" i="1"/>
  <c r="AK3896" i="1"/>
  <c r="AK3895" i="1" s="1"/>
  <c r="AJ3896" i="1"/>
  <c r="AJ3895" i="1" s="1"/>
  <c r="AI3896" i="1"/>
  <c r="AI3895" i="1" s="1"/>
  <c r="AH3896" i="1"/>
  <c r="AH3895" i="1" s="1"/>
  <c r="AG3896" i="1"/>
  <c r="AG3895" i="1" s="1"/>
  <c r="AF3896" i="1"/>
  <c r="AF3895" i="1" s="1"/>
  <c r="AD3896" i="1"/>
  <c r="AC3896" i="1"/>
  <c r="AC3895" i="1" s="1"/>
  <c r="AB3896" i="1"/>
  <c r="AB3895" i="1" s="1"/>
  <c r="AA3896" i="1"/>
  <c r="AA3895" i="1" s="1"/>
  <c r="Z3896" i="1"/>
  <c r="Z3895" i="1" s="1"/>
  <c r="Y3896" i="1"/>
  <c r="Y3895" i="1" s="1"/>
  <c r="X3896" i="1"/>
  <c r="X3895" i="1" s="1"/>
  <c r="W3896" i="1"/>
  <c r="W3895" i="1" s="1"/>
  <c r="T3896" i="1"/>
  <c r="T3895" i="1" s="1"/>
  <c r="S3896" i="1"/>
  <c r="S3895" i="1" s="1"/>
  <c r="R3896" i="1"/>
  <c r="R3895" i="1" s="1"/>
  <c r="Q3896" i="1"/>
  <c r="Q3895" i="1" s="1"/>
  <c r="P3896" i="1"/>
  <c r="P3895" i="1" s="1"/>
  <c r="O3896" i="1"/>
  <c r="O3895" i="1" s="1"/>
  <c r="N3896" i="1"/>
  <c r="N3895" i="1" s="1"/>
  <c r="M3896" i="1"/>
  <c r="M3895" i="1" s="1"/>
  <c r="L3896" i="1"/>
  <c r="L3895" i="1" s="1"/>
  <c r="K3896" i="1"/>
  <c r="K3895" i="1" s="1"/>
  <c r="J3896" i="1"/>
  <c r="J3895" i="1" s="1"/>
  <c r="I3896" i="1"/>
  <c r="I3895" i="1" s="1"/>
  <c r="E3896" i="1"/>
  <c r="E3895" i="1"/>
  <c r="AL3894" i="1"/>
  <c r="AE3894" i="1"/>
  <c r="V3894" i="1"/>
  <c r="E3894" i="1"/>
  <c r="AK3893" i="1"/>
  <c r="AK3892" i="1" s="1"/>
  <c r="AJ3893" i="1"/>
  <c r="AJ3892" i="1" s="1"/>
  <c r="AI3893" i="1"/>
  <c r="AI3892" i="1" s="1"/>
  <c r="AH3893" i="1"/>
  <c r="AH3892" i="1" s="1"/>
  <c r="AG3893" i="1"/>
  <c r="AG3892" i="1" s="1"/>
  <c r="AF3893" i="1"/>
  <c r="AD3893" i="1"/>
  <c r="AD3892" i="1" s="1"/>
  <c r="AC3893" i="1"/>
  <c r="AC3892" i="1" s="1"/>
  <c r="AB3893" i="1"/>
  <c r="AB3892" i="1" s="1"/>
  <c r="AA3893" i="1"/>
  <c r="Z3893" i="1"/>
  <c r="Z3892" i="1" s="1"/>
  <c r="Y3893" i="1"/>
  <c r="Y3892" i="1" s="1"/>
  <c r="X3893" i="1"/>
  <c r="W3893" i="1"/>
  <c r="T3893" i="1"/>
  <c r="T3892" i="1" s="1"/>
  <c r="S3893" i="1"/>
  <c r="S3892" i="1" s="1"/>
  <c r="R3893" i="1"/>
  <c r="R3892" i="1" s="1"/>
  <c r="Q3893" i="1"/>
  <c r="Q3892" i="1" s="1"/>
  <c r="P3893" i="1"/>
  <c r="P3892" i="1" s="1"/>
  <c r="O3893" i="1"/>
  <c r="O3892" i="1" s="1"/>
  <c r="N3893" i="1"/>
  <c r="N3892" i="1" s="1"/>
  <c r="M3893" i="1"/>
  <c r="L3893" i="1"/>
  <c r="L3892" i="1" s="1"/>
  <c r="K3893" i="1"/>
  <c r="K3892" i="1" s="1"/>
  <c r="J3893" i="1"/>
  <c r="J3892" i="1" s="1"/>
  <c r="I3893" i="1"/>
  <c r="E3893" i="1"/>
  <c r="AA3892" i="1"/>
  <c r="X3892" i="1"/>
  <c r="W3892" i="1"/>
  <c r="M3892" i="1"/>
  <c r="I3892" i="1"/>
  <c r="E3892" i="1"/>
  <c r="AL3891" i="1"/>
  <c r="AE3891" i="1"/>
  <c r="V3891" i="1"/>
  <c r="E3891" i="1"/>
  <c r="AK3890" i="1"/>
  <c r="AJ3890" i="1"/>
  <c r="AJ3889" i="1" s="1"/>
  <c r="AI3890" i="1"/>
  <c r="AI3889" i="1" s="1"/>
  <c r="AH3890" i="1"/>
  <c r="AH3889" i="1" s="1"/>
  <c r="AG3890" i="1"/>
  <c r="AF3890" i="1"/>
  <c r="AD3890" i="1"/>
  <c r="AC3890" i="1"/>
  <c r="AC3889" i="1" s="1"/>
  <c r="AB3890" i="1"/>
  <c r="AB3889" i="1" s="1"/>
  <c r="AA3890" i="1"/>
  <c r="AA3889" i="1" s="1"/>
  <c r="Z3890" i="1"/>
  <c r="Z3889" i="1" s="1"/>
  <c r="Y3890" i="1"/>
  <c r="X3890" i="1"/>
  <c r="X3889" i="1" s="1"/>
  <c r="W3890" i="1"/>
  <c r="W3889" i="1" s="1"/>
  <c r="T3890" i="1"/>
  <c r="T3889" i="1" s="1"/>
  <c r="S3890" i="1"/>
  <c r="S3889" i="1" s="1"/>
  <c r="R3890" i="1"/>
  <c r="Q3890" i="1"/>
  <c r="Q3889" i="1" s="1"/>
  <c r="P3890" i="1"/>
  <c r="P3889" i="1" s="1"/>
  <c r="O3890" i="1"/>
  <c r="O3889" i="1" s="1"/>
  <c r="N3890" i="1"/>
  <c r="M3890" i="1"/>
  <c r="M3889" i="1" s="1"/>
  <c r="L3890" i="1"/>
  <c r="L3889" i="1" s="1"/>
  <c r="K3890" i="1"/>
  <c r="K3889" i="1" s="1"/>
  <c r="J3890" i="1"/>
  <c r="I3890" i="1"/>
  <c r="I3889" i="1" s="1"/>
  <c r="E3890" i="1"/>
  <c r="AK3889" i="1"/>
  <c r="AG3889" i="1"/>
  <c r="Y3889" i="1"/>
  <c r="R3889" i="1"/>
  <c r="N3889" i="1"/>
  <c r="J3889" i="1"/>
  <c r="E3889" i="1"/>
  <c r="AL3888" i="1"/>
  <c r="AE3888" i="1"/>
  <c r="V3888" i="1"/>
  <c r="E3888" i="1"/>
  <c r="AK3887" i="1"/>
  <c r="AK3886" i="1" s="1"/>
  <c r="AJ3887" i="1"/>
  <c r="AJ3886" i="1" s="1"/>
  <c r="AI3887" i="1"/>
  <c r="AI3886" i="1" s="1"/>
  <c r="AH3887" i="1"/>
  <c r="AG3887" i="1"/>
  <c r="AF3887" i="1"/>
  <c r="AF3886" i="1" s="1"/>
  <c r="AD3887" i="1"/>
  <c r="AC3887" i="1"/>
  <c r="AC3886" i="1" s="1"/>
  <c r="AB3887" i="1"/>
  <c r="AB3886" i="1" s="1"/>
  <c r="AA3887" i="1"/>
  <c r="AA3886" i="1" s="1"/>
  <c r="Z3887" i="1"/>
  <c r="Z3886" i="1" s="1"/>
  <c r="Y3887" i="1"/>
  <c r="Y3886" i="1" s="1"/>
  <c r="X3887" i="1"/>
  <c r="X3886" i="1" s="1"/>
  <c r="W3887" i="1"/>
  <c r="W3886" i="1" s="1"/>
  <c r="T3887" i="1"/>
  <c r="T3886" i="1" s="1"/>
  <c r="S3887" i="1"/>
  <c r="S3886" i="1" s="1"/>
  <c r="R3887" i="1"/>
  <c r="R3886" i="1" s="1"/>
  <c r="Q3887" i="1"/>
  <c r="Q3886" i="1" s="1"/>
  <c r="P3887" i="1"/>
  <c r="P3886" i="1" s="1"/>
  <c r="O3887" i="1"/>
  <c r="O3886" i="1" s="1"/>
  <c r="N3887" i="1"/>
  <c r="N3886" i="1" s="1"/>
  <c r="M3887" i="1"/>
  <c r="M3886" i="1" s="1"/>
  <c r="L3887" i="1"/>
  <c r="L3886" i="1" s="1"/>
  <c r="K3887" i="1"/>
  <c r="J3887" i="1"/>
  <c r="J3886" i="1" s="1"/>
  <c r="I3887" i="1"/>
  <c r="E3887" i="1"/>
  <c r="AH3886" i="1"/>
  <c r="AG3886" i="1"/>
  <c r="K3886" i="1"/>
  <c r="E3886" i="1"/>
  <c r="AL3885" i="1"/>
  <c r="AE3885" i="1"/>
  <c r="V3885" i="1"/>
  <c r="AM3885" i="1" s="1"/>
  <c r="E3885" i="1"/>
  <c r="AK3884" i="1"/>
  <c r="AJ3884" i="1"/>
  <c r="AJ3883" i="1" s="1"/>
  <c r="AI3884" i="1"/>
  <c r="AI3883" i="1" s="1"/>
  <c r="AH3884" i="1"/>
  <c r="AH3883" i="1" s="1"/>
  <c r="AG3884" i="1"/>
  <c r="AG3883" i="1" s="1"/>
  <c r="AF3884" i="1"/>
  <c r="AF3883" i="1" s="1"/>
  <c r="AD3884" i="1"/>
  <c r="AC3884" i="1"/>
  <c r="AC3883" i="1" s="1"/>
  <c r="AB3884" i="1"/>
  <c r="AA3884" i="1"/>
  <c r="AA3883" i="1" s="1"/>
  <c r="Z3884" i="1"/>
  <c r="Z3883" i="1" s="1"/>
  <c r="Y3884" i="1"/>
  <c r="Y3883" i="1" s="1"/>
  <c r="X3884" i="1"/>
  <c r="X3883" i="1" s="1"/>
  <c r="W3884" i="1"/>
  <c r="W3883" i="1" s="1"/>
  <c r="T3884" i="1"/>
  <c r="T3883" i="1" s="1"/>
  <c r="S3884" i="1"/>
  <c r="S3883" i="1" s="1"/>
  <c r="R3884" i="1"/>
  <c r="Q3884" i="1"/>
  <c r="Q3883" i="1" s="1"/>
  <c r="P3884" i="1"/>
  <c r="P3883" i="1" s="1"/>
  <c r="O3884" i="1"/>
  <c r="N3884" i="1"/>
  <c r="M3884" i="1"/>
  <c r="M3883" i="1" s="1"/>
  <c r="L3884" i="1"/>
  <c r="L3883" i="1" s="1"/>
  <c r="K3884" i="1"/>
  <c r="K3883" i="1" s="1"/>
  <c r="J3884" i="1"/>
  <c r="J3883" i="1" s="1"/>
  <c r="I3884" i="1"/>
  <c r="I3883" i="1" s="1"/>
  <c r="E3884" i="1"/>
  <c r="AK3883" i="1"/>
  <c r="AB3883" i="1"/>
  <c r="R3883" i="1"/>
  <c r="O3883" i="1"/>
  <c r="N3883" i="1"/>
  <c r="E3883" i="1"/>
  <c r="AL3882" i="1"/>
  <c r="AE3882" i="1"/>
  <c r="V3882" i="1"/>
  <c r="E3882" i="1"/>
  <c r="AK3881" i="1"/>
  <c r="AJ3881" i="1"/>
  <c r="AI3881" i="1"/>
  <c r="AH3881" i="1"/>
  <c r="AH3878" i="1" s="1"/>
  <c r="AG3881" i="1"/>
  <c r="AF3881" i="1"/>
  <c r="AD3881" i="1"/>
  <c r="AC3881" i="1"/>
  <c r="AB3881" i="1"/>
  <c r="AA3881" i="1"/>
  <c r="AA3878" i="1" s="1"/>
  <c r="Z3881" i="1"/>
  <c r="Z3878" i="1" s="1"/>
  <c r="Y3881" i="1"/>
  <c r="Y3878" i="1" s="1"/>
  <c r="X3881" i="1"/>
  <c r="X3878" i="1" s="1"/>
  <c r="W3881" i="1"/>
  <c r="T3881" i="1"/>
  <c r="T3878" i="1" s="1"/>
  <c r="S3881" i="1"/>
  <c r="S3878" i="1" s="1"/>
  <c r="R3881" i="1"/>
  <c r="R3878" i="1" s="1"/>
  <c r="Q3881" i="1"/>
  <c r="P3881" i="1"/>
  <c r="O3881" i="1"/>
  <c r="N3881" i="1"/>
  <c r="N3878" i="1" s="1"/>
  <c r="M3881" i="1"/>
  <c r="M3878" i="1" s="1"/>
  <c r="L3881" i="1"/>
  <c r="L3878" i="1" s="1"/>
  <c r="K3881" i="1"/>
  <c r="K3878" i="1" s="1"/>
  <c r="J3881" i="1"/>
  <c r="J3878" i="1" s="1"/>
  <c r="I3881" i="1"/>
  <c r="E3881" i="1"/>
  <c r="AL3880" i="1"/>
  <c r="AE3880" i="1"/>
  <c r="V3880" i="1"/>
  <c r="E3880" i="1"/>
  <c r="AK3879" i="1"/>
  <c r="AK3878" i="1" s="1"/>
  <c r="AJ3879" i="1"/>
  <c r="AI3879" i="1"/>
  <c r="AH3879" i="1"/>
  <c r="AG3879" i="1"/>
  <c r="AF3879" i="1"/>
  <c r="AD3879" i="1"/>
  <c r="AD3878" i="1" s="1"/>
  <c r="AC3879" i="1"/>
  <c r="AB3879" i="1"/>
  <c r="Q3879" i="1"/>
  <c r="Q3878" i="1" s="1"/>
  <c r="P3879" i="1"/>
  <c r="O3879" i="1"/>
  <c r="E3879" i="1"/>
  <c r="W3878" i="1"/>
  <c r="I3878" i="1"/>
  <c r="E3878" i="1"/>
  <c r="AL3877" i="1"/>
  <c r="AE3877" i="1"/>
  <c r="V3877" i="1"/>
  <c r="E3877" i="1"/>
  <c r="AK3876" i="1"/>
  <c r="AK3875" i="1" s="1"/>
  <c r="AJ3876" i="1"/>
  <c r="AJ3875" i="1" s="1"/>
  <c r="AI3876" i="1"/>
  <c r="AI3875" i="1" s="1"/>
  <c r="AH3876" i="1"/>
  <c r="AH3875" i="1" s="1"/>
  <c r="AG3876" i="1"/>
  <c r="AF3876" i="1"/>
  <c r="AD3876" i="1"/>
  <c r="AC3876" i="1"/>
  <c r="AC3875" i="1" s="1"/>
  <c r="AB3876" i="1"/>
  <c r="AB3875" i="1" s="1"/>
  <c r="AA3876" i="1"/>
  <c r="AA3875" i="1" s="1"/>
  <c r="Z3876" i="1"/>
  <c r="Z3875" i="1" s="1"/>
  <c r="Y3876" i="1"/>
  <c r="Y3875" i="1" s="1"/>
  <c r="X3876" i="1"/>
  <c r="X3875" i="1" s="1"/>
  <c r="W3876" i="1"/>
  <c r="W3875" i="1" s="1"/>
  <c r="T3876" i="1"/>
  <c r="T3875" i="1" s="1"/>
  <c r="S3876" i="1"/>
  <c r="S3875" i="1" s="1"/>
  <c r="R3876" i="1"/>
  <c r="R3875" i="1" s="1"/>
  <c r="Q3876" i="1"/>
  <c r="Q3875" i="1" s="1"/>
  <c r="P3876" i="1"/>
  <c r="P3875" i="1" s="1"/>
  <c r="O3876" i="1"/>
  <c r="O3875" i="1" s="1"/>
  <c r="N3876" i="1"/>
  <c r="N3875" i="1" s="1"/>
  <c r="M3876" i="1"/>
  <c r="M3875" i="1" s="1"/>
  <c r="L3876" i="1"/>
  <c r="L3875" i="1" s="1"/>
  <c r="K3876" i="1"/>
  <c r="K3875" i="1" s="1"/>
  <c r="J3876" i="1"/>
  <c r="J3875" i="1" s="1"/>
  <c r="I3876" i="1"/>
  <c r="I3875" i="1" s="1"/>
  <c r="E3876" i="1"/>
  <c r="AG3875" i="1"/>
  <c r="AF3875" i="1"/>
  <c r="E3875" i="1"/>
  <c r="AL3874" i="1"/>
  <c r="AE3874" i="1"/>
  <c r="V3874" i="1"/>
  <c r="E3874" i="1"/>
  <c r="AK3873" i="1"/>
  <c r="AK3872" i="1" s="1"/>
  <c r="AJ3873" i="1"/>
  <c r="AJ3872" i="1" s="1"/>
  <c r="AI3873" i="1"/>
  <c r="AI3872" i="1" s="1"/>
  <c r="AH3873" i="1"/>
  <c r="AH3872" i="1" s="1"/>
  <c r="AG3873" i="1"/>
  <c r="AG3872" i="1" s="1"/>
  <c r="AF3873" i="1"/>
  <c r="AF3872" i="1" s="1"/>
  <c r="AD3873" i="1"/>
  <c r="AD3872" i="1" s="1"/>
  <c r="AC3873" i="1"/>
  <c r="AB3873" i="1"/>
  <c r="AB3872" i="1" s="1"/>
  <c r="AA3873" i="1"/>
  <c r="AA3872" i="1" s="1"/>
  <c r="Z3873" i="1"/>
  <c r="Z3872" i="1" s="1"/>
  <c r="Y3873" i="1"/>
  <c r="Y3872" i="1" s="1"/>
  <c r="X3873" i="1"/>
  <c r="X3872" i="1" s="1"/>
  <c r="W3873" i="1"/>
  <c r="W3872" i="1" s="1"/>
  <c r="T3873" i="1"/>
  <c r="T3872" i="1" s="1"/>
  <c r="S3873" i="1"/>
  <c r="S3872" i="1" s="1"/>
  <c r="R3873" i="1"/>
  <c r="R3872" i="1" s="1"/>
  <c r="Q3873" i="1"/>
  <c r="Q3872" i="1" s="1"/>
  <c r="P3873" i="1"/>
  <c r="P3872" i="1" s="1"/>
  <c r="O3873" i="1"/>
  <c r="O3872" i="1" s="1"/>
  <c r="N3873" i="1"/>
  <c r="M3873" i="1"/>
  <c r="M3872" i="1" s="1"/>
  <c r="L3873" i="1"/>
  <c r="L3872" i="1" s="1"/>
  <c r="K3873" i="1"/>
  <c r="K3872" i="1" s="1"/>
  <c r="J3873" i="1"/>
  <c r="J3872" i="1" s="1"/>
  <c r="I3873" i="1"/>
  <c r="I3872" i="1" s="1"/>
  <c r="E3873" i="1"/>
  <c r="N3872" i="1"/>
  <c r="E3872" i="1"/>
  <c r="E3871" i="1"/>
  <c r="E3870" i="1"/>
  <c r="E3869" i="1"/>
  <c r="E3868" i="1"/>
  <c r="AE3867" i="1"/>
  <c r="E3867" i="1"/>
  <c r="AD3866" i="1"/>
  <c r="AC3866" i="1"/>
  <c r="V3866" i="1"/>
  <c r="V3865" i="1" s="1"/>
  <c r="E3866" i="1"/>
  <c r="AC3865" i="1"/>
  <c r="AC3864" i="1" s="1"/>
  <c r="AC3863" i="1" s="1"/>
  <c r="E3865" i="1"/>
  <c r="V3864" i="1"/>
  <c r="V3863" i="1" s="1"/>
  <c r="E3864" i="1"/>
  <c r="E3863" i="1"/>
  <c r="AL3862" i="1"/>
  <c r="AE3862" i="1"/>
  <c r="V3862" i="1"/>
  <c r="E3862" i="1"/>
  <c r="AK3861" i="1"/>
  <c r="AK3860" i="1" s="1"/>
  <c r="AK3859" i="1" s="1"/>
  <c r="AJ3861" i="1"/>
  <c r="AJ3860" i="1" s="1"/>
  <c r="AJ3859" i="1" s="1"/>
  <c r="AI3861" i="1"/>
  <c r="AI3860" i="1" s="1"/>
  <c r="AI3859" i="1" s="1"/>
  <c r="AH3861" i="1"/>
  <c r="AG3861" i="1"/>
  <c r="AG3860" i="1" s="1"/>
  <c r="AG3859" i="1" s="1"/>
  <c r="AF3861" i="1"/>
  <c r="AF3860" i="1" s="1"/>
  <c r="AD3861" i="1"/>
  <c r="AD3860" i="1" s="1"/>
  <c r="AC3861" i="1"/>
  <c r="AB3861" i="1"/>
  <c r="AA3861" i="1"/>
  <c r="AA3860" i="1" s="1"/>
  <c r="AA3859" i="1" s="1"/>
  <c r="Z3861" i="1"/>
  <c r="Z3860" i="1" s="1"/>
  <c r="Z3859" i="1" s="1"/>
  <c r="Y3861" i="1"/>
  <c r="Y3860" i="1" s="1"/>
  <c r="Y3859" i="1" s="1"/>
  <c r="X3861" i="1"/>
  <c r="X3860" i="1" s="1"/>
  <c r="X3859" i="1" s="1"/>
  <c r="W3861" i="1"/>
  <c r="W3860" i="1" s="1"/>
  <c r="W3859" i="1" s="1"/>
  <c r="T3861" i="1"/>
  <c r="T3860" i="1" s="1"/>
  <c r="T3859" i="1" s="1"/>
  <c r="S3861" i="1"/>
  <c r="S3860" i="1" s="1"/>
  <c r="S3859" i="1" s="1"/>
  <c r="R3861" i="1"/>
  <c r="R3860" i="1" s="1"/>
  <c r="R3859" i="1" s="1"/>
  <c r="Q3861" i="1"/>
  <c r="Q3860" i="1" s="1"/>
  <c r="Q3859" i="1" s="1"/>
  <c r="P3861" i="1"/>
  <c r="P3860" i="1" s="1"/>
  <c r="P3859" i="1" s="1"/>
  <c r="O3861" i="1"/>
  <c r="O3860" i="1" s="1"/>
  <c r="O3859" i="1" s="1"/>
  <c r="N3861" i="1"/>
  <c r="N3860" i="1" s="1"/>
  <c r="N3859" i="1" s="1"/>
  <c r="M3861" i="1"/>
  <c r="L3861" i="1"/>
  <c r="L3860" i="1" s="1"/>
  <c r="L3859" i="1" s="1"/>
  <c r="K3861" i="1"/>
  <c r="K3860" i="1" s="1"/>
  <c r="K3859" i="1" s="1"/>
  <c r="J3861" i="1"/>
  <c r="J3860" i="1" s="1"/>
  <c r="J3859" i="1" s="1"/>
  <c r="I3861" i="1"/>
  <c r="I3860" i="1" s="1"/>
  <c r="E3861" i="1"/>
  <c r="AH3860" i="1"/>
  <c r="AH3859" i="1" s="1"/>
  <c r="AB3860" i="1"/>
  <c r="AB3859" i="1" s="1"/>
  <c r="M3860" i="1"/>
  <c r="M3859" i="1" s="1"/>
  <c r="E3860" i="1"/>
  <c r="E3859" i="1"/>
  <c r="AL3858" i="1"/>
  <c r="AE3858" i="1"/>
  <c r="V3858" i="1"/>
  <c r="E3858" i="1"/>
  <c r="AK3857" i="1"/>
  <c r="AJ3857" i="1"/>
  <c r="AI3857" i="1"/>
  <c r="AH3857" i="1"/>
  <c r="AG3857" i="1"/>
  <c r="AF3857" i="1"/>
  <c r="AD3857" i="1"/>
  <c r="AC3857" i="1"/>
  <c r="AB3857" i="1"/>
  <c r="AA3857" i="1"/>
  <c r="Z3857" i="1"/>
  <c r="Y3857" i="1"/>
  <c r="X3857" i="1"/>
  <c r="W3857" i="1"/>
  <c r="T3857" i="1"/>
  <c r="S3857" i="1"/>
  <c r="R3857" i="1"/>
  <c r="Q3857" i="1"/>
  <c r="Q3854" i="1" s="1"/>
  <c r="Q3853" i="1" s="1"/>
  <c r="P3857" i="1"/>
  <c r="O3857" i="1"/>
  <c r="N3857" i="1"/>
  <c r="M3857" i="1"/>
  <c r="L3857" i="1"/>
  <c r="K3857" i="1"/>
  <c r="J3857" i="1"/>
  <c r="I3857" i="1"/>
  <c r="E3857" i="1"/>
  <c r="AL3856" i="1"/>
  <c r="AE3856" i="1"/>
  <c r="V3856" i="1"/>
  <c r="E3856" i="1"/>
  <c r="AK3855" i="1"/>
  <c r="AJ3855" i="1"/>
  <c r="AI3855" i="1"/>
  <c r="AH3855" i="1"/>
  <c r="AG3855" i="1"/>
  <c r="AF3855" i="1"/>
  <c r="AD3855" i="1"/>
  <c r="AC3855" i="1"/>
  <c r="AB3855" i="1"/>
  <c r="AA3855" i="1"/>
  <c r="Z3855" i="1"/>
  <c r="Y3855" i="1"/>
  <c r="X3855" i="1"/>
  <c r="W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E3855" i="1"/>
  <c r="AH3854" i="1"/>
  <c r="AH3853" i="1" s="1"/>
  <c r="E3854" i="1"/>
  <c r="E3853" i="1"/>
  <c r="AL3852" i="1"/>
  <c r="AE3852" i="1"/>
  <c r="V3852" i="1"/>
  <c r="E3852" i="1"/>
  <c r="AK3851" i="1"/>
  <c r="AK3850" i="1" s="1"/>
  <c r="AJ3851" i="1"/>
  <c r="AI3851" i="1"/>
  <c r="AI3850" i="1" s="1"/>
  <c r="AH3851" i="1"/>
  <c r="AG3851" i="1"/>
  <c r="AF3851" i="1"/>
  <c r="AF3850" i="1" s="1"/>
  <c r="AD3851" i="1"/>
  <c r="AC3851" i="1"/>
  <c r="AC3850" i="1" s="1"/>
  <c r="AB3851" i="1"/>
  <c r="AB3850" i="1" s="1"/>
  <c r="AA3851" i="1"/>
  <c r="AA3850" i="1" s="1"/>
  <c r="Z3851" i="1"/>
  <c r="Y3851" i="1"/>
  <c r="Y3850" i="1" s="1"/>
  <c r="X3851" i="1"/>
  <c r="W3851" i="1"/>
  <c r="W3850" i="1" s="1"/>
  <c r="T3851" i="1"/>
  <c r="T3850" i="1" s="1"/>
  <c r="S3851" i="1"/>
  <c r="S3850" i="1" s="1"/>
  <c r="R3851" i="1"/>
  <c r="R3850" i="1" s="1"/>
  <c r="Q3851" i="1"/>
  <c r="P3851" i="1"/>
  <c r="P3850" i="1" s="1"/>
  <c r="O3851" i="1"/>
  <c r="O3850" i="1" s="1"/>
  <c r="N3851" i="1"/>
  <c r="N3850" i="1" s="1"/>
  <c r="M3851" i="1"/>
  <c r="M3850" i="1" s="1"/>
  <c r="L3851" i="1"/>
  <c r="L3850" i="1" s="1"/>
  <c r="K3851" i="1"/>
  <c r="K3850" i="1" s="1"/>
  <c r="J3851" i="1"/>
  <c r="J3850" i="1" s="1"/>
  <c r="I3851" i="1"/>
  <c r="E3851" i="1"/>
  <c r="AJ3850" i="1"/>
  <c r="AG3850" i="1"/>
  <c r="AD3850" i="1"/>
  <c r="Z3850" i="1"/>
  <c r="X3850" i="1"/>
  <c r="Q3850" i="1"/>
  <c r="I3850" i="1"/>
  <c r="E3850" i="1"/>
  <c r="AM3849" i="1"/>
  <c r="AL3849" i="1"/>
  <c r="AE3849" i="1"/>
  <c r="V3849" i="1"/>
  <c r="E3849" i="1"/>
  <c r="AK3848" i="1"/>
  <c r="AJ3848" i="1"/>
  <c r="AI3848" i="1"/>
  <c r="AH3848" i="1"/>
  <c r="AG3848" i="1"/>
  <c r="AF3848" i="1"/>
  <c r="AD3848" i="1"/>
  <c r="AC3848" i="1"/>
  <c r="AB3848" i="1"/>
  <c r="AA3848" i="1"/>
  <c r="Z3848" i="1"/>
  <c r="Y3848" i="1"/>
  <c r="X3848" i="1"/>
  <c r="W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E3848" i="1"/>
  <c r="AL3847" i="1"/>
  <c r="AE3847" i="1"/>
  <c r="I3847" i="1"/>
  <c r="E3847" i="1"/>
  <c r="AK3846" i="1"/>
  <c r="AK3845" i="1" s="1"/>
  <c r="AJ3846" i="1"/>
  <c r="AJ3845" i="1" s="1"/>
  <c r="AI3846" i="1"/>
  <c r="AH3846" i="1"/>
  <c r="AG3846" i="1"/>
  <c r="AG3845" i="1" s="1"/>
  <c r="AF3846" i="1"/>
  <c r="AF3845" i="1" s="1"/>
  <c r="AD3846" i="1"/>
  <c r="AC3846" i="1"/>
  <c r="AB3846" i="1"/>
  <c r="AB3845" i="1" s="1"/>
  <c r="AA3846" i="1"/>
  <c r="Z3846" i="1"/>
  <c r="Y3846" i="1"/>
  <c r="X3846" i="1"/>
  <c r="X3845" i="1" s="1"/>
  <c r="W3846" i="1"/>
  <c r="T3846" i="1"/>
  <c r="S3846" i="1"/>
  <c r="R3846" i="1"/>
  <c r="R3845" i="1" s="1"/>
  <c r="Q3846" i="1"/>
  <c r="P3846" i="1"/>
  <c r="O3846" i="1"/>
  <c r="N3846" i="1"/>
  <c r="N3845" i="1" s="1"/>
  <c r="M3846" i="1"/>
  <c r="L3846" i="1"/>
  <c r="K3846" i="1"/>
  <c r="J3846" i="1"/>
  <c r="J3845" i="1" s="1"/>
  <c r="E3846" i="1"/>
  <c r="E3845" i="1"/>
  <c r="AL3844" i="1"/>
  <c r="AE3844" i="1"/>
  <c r="V3844" i="1"/>
  <c r="E3844" i="1"/>
  <c r="AK3843" i="1"/>
  <c r="AJ3843" i="1"/>
  <c r="AI3843" i="1"/>
  <c r="AH3843" i="1"/>
  <c r="AG3843" i="1"/>
  <c r="AF3843" i="1"/>
  <c r="AD3843" i="1"/>
  <c r="AE3843" i="1" s="1"/>
  <c r="AC3843" i="1"/>
  <c r="AB3843" i="1"/>
  <c r="P3843" i="1"/>
  <c r="O3843" i="1"/>
  <c r="E3843" i="1"/>
  <c r="AL3842" i="1"/>
  <c r="AE3842" i="1"/>
  <c r="V3842" i="1"/>
  <c r="E3842" i="1"/>
  <c r="AK3841" i="1"/>
  <c r="AK3840" i="1" s="1"/>
  <c r="AJ3841" i="1"/>
  <c r="AI3841" i="1"/>
  <c r="AI3840" i="1" s="1"/>
  <c r="AH3841" i="1"/>
  <c r="AH3840" i="1" s="1"/>
  <c r="AG3841" i="1"/>
  <c r="AG3840" i="1" s="1"/>
  <c r="AF3841" i="1"/>
  <c r="AF3840" i="1" s="1"/>
  <c r="AD3841" i="1"/>
  <c r="AC3841" i="1"/>
  <c r="AC3840" i="1" s="1"/>
  <c r="AB3841" i="1"/>
  <c r="S3841" i="1"/>
  <c r="R3841" i="1"/>
  <c r="R3840" i="1" s="1"/>
  <c r="Q3841" i="1"/>
  <c r="Q3840" i="1" s="1"/>
  <c r="P3841" i="1"/>
  <c r="O3841" i="1"/>
  <c r="E3841" i="1"/>
  <c r="E3840" i="1"/>
  <c r="AL3839" i="1"/>
  <c r="AE3839" i="1"/>
  <c r="V3839" i="1"/>
  <c r="E3839" i="1"/>
  <c r="AK3838" i="1"/>
  <c r="AK3837" i="1" s="1"/>
  <c r="AJ3838" i="1"/>
  <c r="AJ3837" i="1" s="1"/>
  <c r="AI3838" i="1"/>
  <c r="AI3837" i="1" s="1"/>
  <c r="AH3838" i="1"/>
  <c r="AH3837" i="1" s="1"/>
  <c r="AG3838" i="1"/>
  <c r="AG3837" i="1" s="1"/>
  <c r="AF3838" i="1"/>
  <c r="AD3838" i="1"/>
  <c r="AC3838" i="1"/>
  <c r="AC3837" i="1" s="1"/>
  <c r="AB3838" i="1"/>
  <c r="AB3837" i="1" s="1"/>
  <c r="AA3838" i="1"/>
  <c r="AA3837" i="1" s="1"/>
  <c r="Z3838" i="1"/>
  <c r="Z3837" i="1" s="1"/>
  <c r="Y3838" i="1"/>
  <c r="X3838" i="1"/>
  <c r="X3837" i="1" s="1"/>
  <c r="W3838" i="1"/>
  <c r="W3837" i="1" s="1"/>
  <c r="T3838" i="1"/>
  <c r="T3837" i="1" s="1"/>
  <c r="S3838" i="1"/>
  <c r="R3838" i="1"/>
  <c r="R3837" i="1" s="1"/>
  <c r="Q3838" i="1"/>
  <c r="Q3837" i="1" s="1"/>
  <c r="P3838" i="1"/>
  <c r="P3837" i="1" s="1"/>
  <c r="O3838" i="1"/>
  <c r="O3837" i="1" s="1"/>
  <c r="N3838" i="1"/>
  <c r="N3837" i="1" s="1"/>
  <c r="M3838" i="1"/>
  <c r="M3837" i="1" s="1"/>
  <c r="L3838" i="1"/>
  <c r="L3837" i="1" s="1"/>
  <c r="K3838" i="1"/>
  <c r="K3837" i="1" s="1"/>
  <c r="J3838" i="1"/>
  <c r="J3837" i="1" s="1"/>
  <c r="I3838" i="1"/>
  <c r="I3837" i="1" s="1"/>
  <c r="E3838" i="1"/>
  <c r="Y3837" i="1"/>
  <c r="S3837" i="1"/>
  <c r="E3837" i="1"/>
  <c r="AL3836" i="1"/>
  <c r="AE3836" i="1"/>
  <c r="V3836" i="1"/>
  <c r="E3836" i="1"/>
  <c r="AK3835" i="1"/>
  <c r="AJ3835" i="1"/>
  <c r="AI3835" i="1"/>
  <c r="AH3835" i="1"/>
  <c r="AG3835" i="1"/>
  <c r="AF3835" i="1"/>
  <c r="AD3835" i="1"/>
  <c r="AC3835" i="1"/>
  <c r="AB3835" i="1"/>
  <c r="P3835" i="1"/>
  <c r="O3835" i="1"/>
  <c r="E3835" i="1"/>
  <c r="AL3834" i="1"/>
  <c r="AE3834" i="1"/>
  <c r="V3834" i="1"/>
  <c r="E3834" i="1"/>
  <c r="AK3833" i="1"/>
  <c r="AK3832" i="1" s="1"/>
  <c r="AJ3833" i="1"/>
  <c r="AJ3832" i="1" s="1"/>
  <c r="AI3833" i="1"/>
  <c r="AI3832" i="1" s="1"/>
  <c r="AH3833" i="1"/>
  <c r="AH3832" i="1" s="1"/>
  <c r="AG3833" i="1"/>
  <c r="AG3832" i="1" s="1"/>
  <c r="AF3833" i="1"/>
  <c r="AF3832" i="1" s="1"/>
  <c r="AD3833" i="1"/>
  <c r="AC3833" i="1"/>
  <c r="AB3833" i="1"/>
  <c r="AB3832" i="1" s="1"/>
  <c r="AA3833" i="1"/>
  <c r="AA3832" i="1" s="1"/>
  <c r="Z3833" i="1"/>
  <c r="Z3832" i="1" s="1"/>
  <c r="Y3833" i="1"/>
  <c r="X3833" i="1"/>
  <c r="X3832" i="1" s="1"/>
  <c r="W3833" i="1"/>
  <c r="T3833" i="1"/>
  <c r="T3832" i="1" s="1"/>
  <c r="S3833" i="1"/>
  <c r="S3832" i="1" s="1"/>
  <c r="R3833" i="1"/>
  <c r="R3832" i="1" s="1"/>
  <c r="Q3833" i="1"/>
  <c r="Q3832" i="1" s="1"/>
  <c r="P3833" i="1"/>
  <c r="O3833" i="1"/>
  <c r="N3833" i="1"/>
  <c r="N3832" i="1" s="1"/>
  <c r="M3833" i="1"/>
  <c r="M3832" i="1" s="1"/>
  <c r="L3833" i="1"/>
  <c r="L3832" i="1" s="1"/>
  <c r="K3833" i="1"/>
  <c r="K3832" i="1" s="1"/>
  <c r="J3833" i="1"/>
  <c r="J3832" i="1" s="1"/>
  <c r="I3833" i="1"/>
  <c r="I3832" i="1" s="1"/>
  <c r="E3833" i="1"/>
  <c r="Y3832" i="1"/>
  <c r="W3832" i="1"/>
  <c r="E3832" i="1"/>
  <c r="E3831" i="1"/>
  <c r="AL3830" i="1"/>
  <c r="AE3830" i="1"/>
  <c r="V3830" i="1"/>
  <c r="K3830" i="1"/>
  <c r="K3829" i="1" s="1"/>
  <c r="J3830" i="1"/>
  <c r="J3829" i="1" s="1"/>
  <c r="J3828" i="1" s="1"/>
  <c r="J3827" i="1" s="1"/>
  <c r="E3830" i="1"/>
  <c r="AK3829" i="1"/>
  <c r="AK3828" i="1" s="1"/>
  <c r="AK3827" i="1" s="1"/>
  <c r="AJ3829" i="1"/>
  <c r="AJ3828" i="1" s="1"/>
  <c r="AJ3827" i="1" s="1"/>
  <c r="AI3829" i="1"/>
  <c r="AI3828" i="1" s="1"/>
  <c r="AI3827" i="1" s="1"/>
  <c r="AH3829" i="1"/>
  <c r="AH3828" i="1" s="1"/>
  <c r="AH3827" i="1" s="1"/>
  <c r="AG3829" i="1"/>
  <c r="AG3828" i="1" s="1"/>
  <c r="AG3827" i="1" s="1"/>
  <c r="AF3829" i="1"/>
  <c r="AD3829" i="1"/>
  <c r="AC3829" i="1"/>
  <c r="AC3828" i="1" s="1"/>
  <c r="AC3827" i="1" s="1"/>
  <c r="AB3829" i="1"/>
  <c r="AB3828" i="1" s="1"/>
  <c r="AB3827" i="1" s="1"/>
  <c r="AA3829" i="1"/>
  <c r="AA3828" i="1" s="1"/>
  <c r="AA3827" i="1" s="1"/>
  <c r="Z3829" i="1"/>
  <c r="Z3828" i="1" s="1"/>
  <c r="Z3827" i="1" s="1"/>
  <c r="Y3829" i="1"/>
  <c r="Y3828" i="1" s="1"/>
  <c r="Y3827" i="1" s="1"/>
  <c r="X3829" i="1"/>
  <c r="X3828" i="1" s="1"/>
  <c r="X3827" i="1" s="1"/>
  <c r="W3829" i="1"/>
  <c r="W3828" i="1" s="1"/>
  <c r="W3827" i="1" s="1"/>
  <c r="T3829" i="1"/>
  <c r="T3828" i="1" s="1"/>
  <c r="T3827" i="1" s="1"/>
  <c r="S3829" i="1"/>
  <c r="S3828" i="1" s="1"/>
  <c r="S3827" i="1" s="1"/>
  <c r="R3829" i="1"/>
  <c r="Q3829" i="1"/>
  <c r="Q3828" i="1" s="1"/>
  <c r="P3829" i="1"/>
  <c r="P3828" i="1" s="1"/>
  <c r="P3827" i="1" s="1"/>
  <c r="O3829" i="1"/>
  <c r="O3828" i="1" s="1"/>
  <c r="O3827" i="1" s="1"/>
  <c r="N3829" i="1"/>
  <c r="N3828" i="1" s="1"/>
  <c r="N3827" i="1" s="1"/>
  <c r="M3829" i="1"/>
  <c r="M3828" i="1" s="1"/>
  <c r="L3829" i="1"/>
  <c r="L3828" i="1" s="1"/>
  <c r="L3827" i="1" s="1"/>
  <c r="I3829" i="1"/>
  <c r="I3828" i="1" s="1"/>
  <c r="E3829" i="1"/>
  <c r="R3828" i="1"/>
  <c r="R3827" i="1" s="1"/>
  <c r="K3828" i="1"/>
  <c r="K3827" i="1" s="1"/>
  <c r="E3828" i="1"/>
  <c r="Q3827" i="1"/>
  <c r="M3827" i="1"/>
  <c r="E3827" i="1"/>
  <c r="E3826" i="1"/>
  <c r="AL3825" i="1"/>
  <c r="AE3825" i="1"/>
  <c r="V3825" i="1"/>
  <c r="E3825" i="1"/>
  <c r="AK3824" i="1"/>
  <c r="AK3823" i="1" s="1"/>
  <c r="AJ3824" i="1"/>
  <c r="AJ3823" i="1" s="1"/>
  <c r="AI3824" i="1"/>
  <c r="AI3823" i="1" s="1"/>
  <c r="AH3824" i="1"/>
  <c r="AG3824" i="1"/>
  <c r="AG3823" i="1" s="1"/>
  <c r="AF3824" i="1"/>
  <c r="AF3823" i="1" s="1"/>
  <c r="AD3824" i="1"/>
  <c r="AD3823" i="1" s="1"/>
  <c r="AC3824" i="1"/>
  <c r="AB3824" i="1"/>
  <c r="AB3823" i="1" s="1"/>
  <c r="AA3824" i="1"/>
  <c r="AA3823" i="1" s="1"/>
  <c r="Z3824" i="1"/>
  <c r="Y3824" i="1"/>
  <c r="Y3823" i="1" s="1"/>
  <c r="X3824" i="1"/>
  <c r="X3823" i="1" s="1"/>
  <c r="W3824" i="1"/>
  <c r="W3823" i="1" s="1"/>
  <c r="T3824" i="1"/>
  <c r="T3823" i="1" s="1"/>
  <c r="S3824" i="1"/>
  <c r="S3823" i="1" s="1"/>
  <c r="R3824" i="1"/>
  <c r="R3823" i="1" s="1"/>
  <c r="Q3824" i="1"/>
  <c r="Q3823" i="1" s="1"/>
  <c r="P3824" i="1"/>
  <c r="P3823" i="1" s="1"/>
  <c r="O3824" i="1"/>
  <c r="O3823" i="1" s="1"/>
  <c r="N3824" i="1"/>
  <c r="N3823" i="1" s="1"/>
  <c r="M3824" i="1"/>
  <c r="M3823" i="1" s="1"/>
  <c r="L3824" i="1"/>
  <c r="K3824" i="1"/>
  <c r="K3823" i="1" s="1"/>
  <c r="J3824" i="1"/>
  <c r="J3823" i="1" s="1"/>
  <c r="I3824" i="1"/>
  <c r="I3823" i="1" s="1"/>
  <c r="E3824" i="1"/>
  <c r="AH3823" i="1"/>
  <c r="AC3823" i="1"/>
  <c r="Z3823" i="1"/>
  <c r="L3823" i="1"/>
  <c r="E3823" i="1"/>
  <c r="AL3822" i="1"/>
  <c r="AE3822" i="1"/>
  <c r="V3822" i="1"/>
  <c r="E3822" i="1"/>
  <c r="AK3821" i="1"/>
  <c r="AK3820" i="1" s="1"/>
  <c r="AJ3821" i="1"/>
  <c r="AJ3820" i="1" s="1"/>
  <c r="AI3821" i="1"/>
  <c r="AI3820" i="1" s="1"/>
  <c r="AH3821" i="1"/>
  <c r="AH3820" i="1" s="1"/>
  <c r="AG3821" i="1"/>
  <c r="AG3820" i="1" s="1"/>
  <c r="AF3821" i="1"/>
  <c r="AF3820" i="1" s="1"/>
  <c r="AD3821" i="1"/>
  <c r="AD3820" i="1" s="1"/>
  <c r="AC3821" i="1"/>
  <c r="AC3820" i="1" s="1"/>
  <c r="AB3821" i="1"/>
  <c r="AB3820" i="1" s="1"/>
  <c r="AA3821" i="1"/>
  <c r="Z3821" i="1"/>
  <c r="Z3820" i="1" s="1"/>
  <c r="Y3821" i="1"/>
  <c r="Y3820" i="1" s="1"/>
  <c r="X3821" i="1"/>
  <c r="X3820" i="1" s="1"/>
  <c r="W3821" i="1"/>
  <c r="W3820" i="1" s="1"/>
  <c r="T3821" i="1"/>
  <c r="T3820" i="1" s="1"/>
  <c r="S3821" i="1"/>
  <c r="S3820" i="1" s="1"/>
  <c r="R3821" i="1"/>
  <c r="R3820" i="1" s="1"/>
  <c r="Q3821" i="1"/>
  <c r="Q3820" i="1" s="1"/>
  <c r="P3821" i="1"/>
  <c r="P3820" i="1" s="1"/>
  <c r="O3821" i="1"/>
  <c r="O3820" i="1" s="1"/>
  <c r="N3821" i="1"/>
  <c r="N3820" i="1" s="1"/>
  <c r="M3821" i="1"/>
  <c r="L3821" i="1"/>
  <c r="L3820" i="1" s="1"/>
  <c r="K3821" i="1"/>
  <c r="K3820" i="1" s="1"/>
  <c r="J3821" i="1"/>
  <c r="J3820" i="1" s="1"/>
  <c r="I3821" i="1"/>
  <c r="E3821" i="1"/>
  <c r="AA3820" i="1"/>
  <c r="M3820" i="1"/>
  <c r="E3820" i="1"/>
  <c r="E3819" i="1"/>
  <c r="E3818" i="1"/>
  <c r="E3817" i="1"/>
  <c r="E3816" i="1"/>
  <c r="E3815" i="1"/>
  <c r="AL3814" i="1"/>
  <c r="AE3814" i="1"/>
  <c r="V3814" i="1"/>
  <c r="AM3814" i="1" s="1"/>
  <c r="E3814" i="1"/>
  <c r="AK3813" i="1"/>
  <c r="AK3812" i="1" s="1"/>
  <c r="AJ3813" i="1"/>
  <c r="AJ3812" i="1" s="1"/>
  <c r="AI3813" i="1"/>
  <c r="AI3812" i="1" s="1"/>
  <c r="AH3813" i="1"/>
  <c r="AH3812" i="1" s="1"/>
  <c r="AG3813" i="1"/>
  <c r="AG3812" i="1" s="1"/>
  <c r="AF3813" i="1"/>
  <c r="AF3812" i="1" s="1"/>
  <c r="AD3813" i="1"/>
  <c r="AD3812" i="1" s="1"/>
  <c r="AC3813" i="1"/>
  <c r="AB3813" i="1"/>
  <c r="AB3812" i="1" s="1"/>
  <c r="AA3813" i="1"/>
  <c r="AA3812" i="1" s="1"/>
  <c r="Z3813" i="1"/>
  <c r="Z3812" i="1" s="1"/>
  <c r="Y3813" i="1"/>
  <c r="Y3812" i="1" s="1"/>
  <c r="X3813" i="1"/>
  <c r="X3812" i="1" s="1"/>
  <c r="W3813" i="1"/>
  <c r="W3812" i="1" s="1"/>
  <c r="T3813" i="1"/>
  <c r="T3812" i="1" s="1"/>
  <c r="S3813" i="1"/>
  <c r="S3812" i="1" s="1"/>
  <c r="R3813" i="1"/>
  <c r="Q3813" i="1"/>
  <c r="Q3812" i="1" s="1"/>
  <c r="P3813" i="1"/>
  <c r="P3812" i="1" s="1"/>
  <c r="O3813" i="1"/>
  <c r="O3812" i="1" s="1"/>
  <c r="N3813" i="1"/>
  <c r="N3812" i="1" s="1"/>
  <c r="M3813" i="1"/>
  <c r="M3812" i="1" s="1"/>
  <c r="L3813" i="1"/>
  <c r="L3812" i="1" s="1"/>
  <c r="K3813" i="1"/>
  <c r="K3812" i="1" s="1"/>
  <c r="J3813" i="1"/>
  <c r="I3813" i="1"/>
  <c r="I3812" i="1" s="1"/>
  <c r="E3813" i="1"/>
  <c r="R3812" i="1"/>
  <c r="J3812" i="1"/>
  <c r="E3812" i="1"/>
  <c r="AL3811" i="1"/>
  <c r="AE3811" i="1"/>
  <c r="V3811" i="1"/>
  <c r="E3811" i="1"/>
  <c r="AK3810" i="1"/>
  <c r="AJ3810" i="1"/>
  <c r="AJ3809" i="1" s="1"/>
  <c r="AI3810" i="1"/>
  <c r="AI3809" i="1" s="1"/>
  <c r="AH3810" i="1"/>
  <c r="AH3809" i="1" s="1"/>
  <c r="AG3810" i="1"/>
  <c r="AG3809" i="1" s="1"/>
  <c r="AF3810" i="1"/>
  <c r="AD3810" i="1"/>
  <c r="AC3810" i="1"/>
  <c r="AB3810" i="1"/>
  <c r="AB3809" i="1" s="1"/>
  <c r="AA3810" i="1"/>
  <c r="AA3809" i="1" s="1"/>
  <c r="Z3810" i="1"/>
  <c r="Z3809" i="1" s="1"/>
  <c r="Y3810" i="1"/>
  <c r="Y3809" i="1" s="1"/>
  <c r="X3810" i="1"/>
  <c r="X3809" i="1" s="1"/>
  <c r="W3810" i="1"/>
  <c r="T3810" i="1"/>
  <c r="T3809" i="1" s="1"/>
  <c r="S3810" i="1"/>
  <c r="S3809" i="1" s="1"/>
  <c r="R3810" i="1"/>
  <c r="R3809" i="1" s="1"/>
  <c r="Q3810" i="1"/>
  <c r="Q3809" i="1" s="1"/>
  <c r="P3810" i="1"/>
  <c r="O3810" i="1"/>
  <c r="O3809" i="1" s="1"/>
  <c r="N3810" i="1"/>
  <c r="N3809" i="1" s="1"/>
  <c r="M3810" i="1"/>
  <c r="M3809" i="1" s="1"/>
  <c r="L3810" i="1"/>
  <c r="L3809" i="1" s="1"/>
  <c r="K3810" i="1"/>
  <c r="K3809" i="1" s="1"/>
  <c r="J3810" i="1"/>
  <c r="J3809" i="1" s="1"/>
  <c r="I3810" i="1"/>
  <c r="I3809" i="1" s="1"/>
  <c r="E3810" i="1"/>
  <c r="AK3809" i="1"/>
  <c r="AC3809" i="1"/>
  <c r="W3809" i="1"/>
  <c r="P3809" i="1"/>
  <c r="E3809" i="1"/>
  <c r="AL3808" i="1"/>
  <c r="AE3808" i="1"/>
  <c r="V3808" i="1"/>
  <c r="E3808" i="1"/>
  <c r="AK3807" i="1"/>
  <c r="AK3806" i="1" s="1"/>
  <c r="AJ3807" i="1"/>
  <c r="AI3807" i="1"/>
  <c r="AI3806" i="1" s="1"/>
  <c r="AH3807" i="1"/>
  <c r="AH3806" i="1" s="1"/>
  <c r="AG3807" i="1"/>
  <c r="AG3806" i="1" s="1"/>
  <c r="AF3807" i="1"/>
  <c r="AD3807" i="1"/>
  <c r="AC3807" i="1"/>
  <c r="AC3806" i="1" s="1"/>
  <c r="AB3807" i="1"/>
  <c r="AB3806" i="1" s="1"/>
  <c r="AA3807" i="1"/>
  <c r="AA3806" i="1" s="1"/>
  <c r="Z3807" i="1"/>
  <c r="Z3806" i="1" s="1"/>
  <c r="Y3807" i="1"/>
  <c r="Y3806" i="1" s="1"/>
  <c r="X3807" i="1"/>
  <c r="X3806" i="1" s="1"/>
  <c r="W3807" i="1"/>
  <c r="W3806" i="1" s="1"/>
  <c r="T3807" i="1"/>
  <c r="T3806" i="1" s="1"/>
  <c r="S3807" i="1"/>
  <c r="S3806" i="1" s="1"/>
  <c r="R3807" i="1"/>
  <c r="R3806" i="1" s="1"/>
  <c r="Q3807" i="1"/>
  <c r="Q3806" i="1" s="1"/>
  <c r="P3807" i="1"/>
  <c r="P3806" i="1" s="1"/>
  <c r="O3807" i="1"/>
  <c r="O3806" i="1" s="1"/>
  <c r="N3807" i="1"/>
  <c r="N3806" i="1" s="1"/>
  <c r="M3807" i="1"/>
  <c r="M3806" i="1" s="1"/>
  <c r="L3807" i="1"/>
  <c r="L3806" i="1" s="1"/>
  <c r="K3807" i="1"/>
  <c r="K3806" i="1" s="1"/>
  <c r="J3807" i="1"/>
  <c r="J3806" i="1" s="1"/>
  <c r="I3807" i="1"/>
  <c r="I3806" i="1" s="1"/>
  <c r="E3807" i="1"/>
  <c r="AJ3806" i="1"/>
  <c r="AF3806" i="1"/>
  <c r="E3806" i="1"/>
  <c r="E3805" i="1"/>
  <c r="E3804" i="1"/>
  <c r="E3803" i="1"/>
  <c r="E3802" i="1"/>
  <c r="E3801" i="1"/>
  <c r="E3800" i="1"/>
  <c r="AL3799" i="1"/>
  <c r="AE3799" i="1"/>
  <c r="V3799" i="1"/>
  <c r="E3799" i="1"/>
  <c r="AK3798" i="1"/>
  <c r="AK3797" i="1" s="1"/>
  <c r="AK3796" i="1" s="1"/>
  <c r="AJ3798" i="1"/>
  <c r="AJ3797" i="1" s="1"/>
  <c r="AJ3796" i="1" s="1"/>
  <c r="AI3798" i="1"/>
  <c r="AI3797" i="1" s="1"/>
  <c r="AI3796" i="1" s="1"/>
  <c r="AH3798" i="1"/>
  <c r="AH3797" i="1" s="1"/>
  <c r="AH3796" i="1" s="1"/>
  <c r="AG3798" i="1"/>
  <c r="AG3797" i="1" s="1"/>
  <c r="AG3796" i="1" s="1"/>
  <c r="AF3798" i="1"/>
  <c r="AD3798" i="1"/>
  <c r="AD3797" i="1" s="1"/>
  <c r="AD3796" i="1" s="1"/>
  <c r="AC3798" i="1"/>
  <c r="AB3798" i="1"/>
  <c r="AB3797" i="1" s="1"/>
  <c r="AB3796" i="1" s="1"/>
  <c r="T3798" i="1"/>
  <c r="T3797" i="1" s="1"/>
  <c r="T3796" i="1" s="1"/>
  <c r="S3798" i="1"/>
  <c r="R3798" i="1"/>
  <c r="R3797" i="1" s="1"/>
  <c r="Q3798" i="1"/>
  <c r="Q3797" i="1" s="1"/>
  <c r="Q3796" i="1" s="1"/>
  <c r="P3798" i="1"/>
  <c r="P3797" i="1" s="1"/>
  <c r="P3796" i="1" s="1"/>
  <c r="O3798" i="1"/>
  <c r="O3797" i="1" s="1"/>
  <c r="O3796" i="1" s="1"/>
  <c r="E3798" i="1"/>
  <c r="S3797" i="1"/>
  <c r="S3796" i="1" s="1"/>
  <c r="E3797" i="1"/>
  <c r="E3796" i="1"/>
  <c r="AL3795" i="1"/>
  <c r="AE3795" i="1"/>
  <c r="V3795" i="1"/>
  <c r="AM3795" i="1" s="1"/>
  <c r="E3795" i="1"/>
  <c r="AK3794" i="1"/>
  <c r="AK3793" i="1" s="1"/>
  <c r="AK3792" i="1" s="1"/>
  <c r="AJ3794" i="1"/>
  <c r="AJ3793" i="1" s="1"/>
  <c r="AJ3792" i="1" s="1"/>
  <c r="AJ3791" i="1" s="1"/>
  <c r="AJ3790" i="1" s="1"/>
  <c r="AI3794" i="1"/>
  <c r="AI3793" i="1" s="1"/>
  <c r="AI3792" i="1" s="1"/>
  <c r="AI3791" i="1" s="1"/>
  <c r="AI3790" i="1" s="1"/>
  <c r="AH3794" i="1"/>
  <c r="AH3793" i="1" s="1"/>
  <c r="AH3792" i="1" s="1"/>
  <c r="AH3791" i="1" s="1"/>
  <c r="AH3790" i="1" s="1"/>
  <c r="AG3794" i="1"/>
  <c r="AG3793" i="1" s="1"/>
  <c r="AG3792" i="1" s="1"/>
  <c r="AF3794" i="1"/>
  <c r="AD3794" i="1"/>
  <c r="AD3793" i="1" s="1"/>
  <c r="AD3792" i="1" s="1"/>
  <c r="AD3791" i="1" s="1"/>
  <c r="AC3794" i="1"/>
  <c r="AB3794" i="1"/>
  <c r="AA3794" i="1"/>
  <c r="AA3793" i="1" s="1"/>
  <c r="AA3792" i="1" s="1"/>
  <c r="AA3791" i="1" s="1"/>
  <c r="AA3790" i="1" s="1"/>
  <c r="AA3789" i="1" s="1"/>
  <c r="AA3788" i="1" s="1"/>
  <c r="Z3794" i="1"/>
  <c r="Z3793" i="1" s="1"/>
  <c r="Z3792" i="1" s="1"/>
  <c r="Z3791" i="1" s="1"/>
  <c r="Z3790" i="1" s="1"/>
  <c r="Z3789" i="1" s="1"/>
  <c r="Z3788" i="1" s="1"/>
  <c r="Y3794" i="1"/>
  <c r="Y3793" i="1" s="1"/>
  <c r="Y3792" i="1" s="1"/>
  <c r="Y3791" i="1" s="1"/>
  <c r="Y3790" i="1" s="1"/>
  <c r="Y3789" i="1" s="1"/>
  <c r="Y3788" i="1" s="1"/>
  <c r="X3794" i="1"/>
  <c r="W3794" i="1"/>
  <c r="W3793" i="1" s="1"/>
  <c r="W3792" i="1" s="1"/>
  <c r="W3791" i="1" s="1"/>
  <c r="W3790" i="1" s="1"/>
  <c r="W3789" i="1" s="1"/>
  <c r="W3788" i="1" s="1"/>
  <c r="T3794" i="1"/>
  <c r="T3793" i="1" s="1"/>
  <c r="T3792" i="1" s="1"/>
  <c r="T3791" i="1" s="1"/>
  <c r="T3790" i="1" s="1"/>
  <c r="S3794" i="1"/>
  <c r="R3794" i="1"/>
  <c r="Q3794" i="1"/>
  <c r="Q3793" i="1" s="1"/>
  <c r="Q3792" i="1" s="1"/>
  <c r="Q3791" i="1" s="1"/>
  <c r="Q3790" i="1" s="1"/>
  <c r="P3794" i="1"/>
  <c r="P3793" i="1" s="1"/>
  <c r="P3792" i="1" s="1"/>
  <c r="P3791" i="1" s="1"/>
  <c r="O3794" i="1"/>
  <c r="O3793" i="1" s="1"/>
  <c r="O3792" i="1" s="1"/>
  <c r="O3791" i="1" s="1"/>
  <c r="O3790" i="1" s="1"/>
  <c r="N3794" i="1"/>
  <c r="M3794" i="1"/>
  <c r="M3793" i="1" s="1"/>
  <c r="M3792" i="1" s="1"/>
  <c r="M3791" i="1" s="1"/>
  <c r="M3790" i="1" s="1"/>
  <c r="M3789" i="1" s="1"/>
  <c r="M3788" i="1" s="1"/>
  <c r="L3794" i="1"/>
  <c r="L3793" i="1" s="1"/>
  <c r="L3792" i="1" s="1"/>
  <c r="K3794" i="1"/>
  <c r="K3793" i="1" s="1"/>
  <c r="K3792" i="1" s="1"/>
  <c r="K3791" i="1" s="1"/>
  <c r="K3790" i="1" s="1"/>
  <c r="K3789" i="1" s="1"/>
  <c r="K3788" i="1" s="1"/>
  <c r="J3794" i="1"/>
  <c r="I3794" i="1"/>
  <c r="E3794" i="1"/>
  <c r="AB3793" i="1"/>
  <c r="AB3792" i="1" s="1"/>
  <c r="AB3791" i="1" s="1"/>
  <c r="AB3790" i="1" s="1"/>
  <c r="X3793" i="1"/>
  <c r="X3792" i="1" s="1"/>
  <c r="X3791" i="1" s="1"/>
  <c r="S3793" i="1"/>
  <c r="S3792" i="1" s="1"/>
  <c r="S3791" i="1" s="1"/>
  <c r="S3790" i="1" s="1"/>
  <c r="R3793" i="1"/>
  <c r="R3792" i="1" s="1"/>
  <c r="R3791" i="1" s="1"/>
  <c r="R3790" i="1" s="1"/>
  <c r="N3793" i="1"/>
  <c r="J3793" i="1"/>
  <c r="J3792" i="1" s="1"/>
  <c r="J3791" i="1" s="1"/>
  <c r="J3790" i="1" s="1"/>
  <c r="J3789" i="1" s="1"/>
  <c r="J3788" i="1" s="1"/>
  <c r="E3793" i="1"/>
  <c r="N3792" i="1"/>
  <c r="N3791" i="1" s="1"/>
  <c r="N3790" i="1" s="1"/>
  <c r="N3789" i="1" s="1"/>
  <c r="N3788" i="1" s="1"/>
  <c r="E3792" i="1"/>
  <c r="AK3791" i="1"/>
  <c r="AK3790" i="1" s="1"/>
  <c r="AG3791" i="1"/>
  <c r="AG3790" i="1" s="1"/>
  <c r="L3791" i="1"/>
  <c r="L3790" i="1" s="1"/>
  <c r="L3789" i="1" s="1"/>
  <c r="L3788" i="1" s="1"/>
  <c r="E3791" i="1"/>
  <c r="X3790" i="1"/>
  <c r="X3789" i="1" s="1"/>
  <c r="X3788" i="1" s="1"/>
  <c r="E3790" i="1"/>
  <c r="E3789" i="1"/>
  <c r="E3788" i="1"/>
  <c r="AL3787" i="1"/>
  <c r="AE3787" i="1"/>
  <c r="V3787" i="1"/>
  <c r="E3787" i="1"/>
  <c r="AK3786" i="1"/>
  <c r="AK3785" i="1" s="1"/>
  <c r="AK3784" i="1" s="1"/>
  <c r="AK3783" i="1" s="1"/>
  <c r="AK3782" i="1" s="1"/>
  <c r="AK3781" i="1" s="1"/>
  <c r="AK3780" i="1" s="1"/>
  <c r="AJ3786" i="1"/>
  <c r="AJ3785" i="1" s="1"/>
  <c r="AJ3784" i="1" s="1"/>
  <c r="AJ3783" i="1" s="1"/>
  <c r="AJ3782" i="1" s="1"/>
  <c r="AJ3781" i="1" s="1"/>
  <c r="AJ3780" i="1" s="1"/>
  <c r="AI3786" i="1"/>
  <c r="AI3785" i="1" s="1"/>
  <c r="AI3784" i="1" s="1"/>
  <c r="AH3786" i="1"/>
  <c r="AG3786" i="1"/>
  <c r="AG3785" i="1" s="1"/>
  <c r="AG3784" i="1" s="1"/>
  <c r="AG3783" i="1" s="1"/>
  <c r="AG3782" i="1" s="1"/>
  <c r="AG3781" i="1" s="1"/>
  <c r="AG3780" i="1" s="1"/>
  <c r="AF3786" i="1"/>
  <c r="AF3785" i="1" s="1"/>
  <c r="AF3784" i="1" s="1"/>
  <c r="AF3783" i="1" s="1"/>
  <c r="AD3786" i="1"/>
  <c r="AC3786" i="1"/>
  <c r="AB3786" i="1"/>
  <c r="AB3785" i="1" s="1"/>
  <c r="AB3784" i="1" s="1"/>
  <c r="AB3783" i="1" s="1"/>
  <c r="AB3782" i="1" s="1"/>
  <c r="AB3781" i="1" s="1"/>
  <c r="AB3780" i="1" s="1"/>
  <c r="AA3786" i="1"/>
  <c r="AA3785" i="1" s="1"/>
  <c r="AA3784" i="1" s="1"/>
  <c r="AA3783" i="1" s="1"/>
  <c r="AA3782" i="1" s="1"/>
  <c r="AA3781" i="1" s="1"/>
  <c r="AA3780" i="1" s="1"/>
  <c r="Z3786" i="1"/>
  <c r="Z3785" i="1" s="1"/>
  <c r="Z3784" i="1" s="1"/>
  <c r="Z3783" i="1" s="1"/>
  <c r="Z3782" i="1" s="1"/>
  <c r="Z3781" i="1" s="1"/>
  <c r="Z3780" i="1" s="1"/>
  <c r="Y3786" i="1"/>
  <c r="Y3785" i="1" s="1"/>
  <c r="Y3784" i="1" s="1"/>
  <c r="Y3783" i="1" s="1"/>
  <c r="Y3782" i="1" s="1"/>
  <c r="Y3781" i="1" s="1"/>
  <c r="Y3780" i="1" s="1"/>
  <c r="X3786" i="1"/>
  <c r="X3785" i="1" s="1"/>
  <c r="X3784" i="1" s="1"/>
  <c r="X3783" i="1" s="1"/>
  <c r="X3782" i="1" s="1"/>
  <c r="X3781" i="1" s="1"/>
  <c r="X3780" i="1" s="1"/>
  <c r="W3786" i="1"/>
  <c r="W3785" i="1" s="1"/>
  <c r="W3784" i="1" s="1"/>
  <c r="W3783" i="1" s="1"/>
  <c r="W3782" i="1" s="1"/>
  <c r="W3781" i="1" s="1"/>
  <c r="W3780" i="1" s="1"/>
  <c r="T3786" i="1"/>
  <c r="T3785" i="1" s="1"/>
  <c r="T3784" i="1" s="1"/>
  <c r="T3783" i="1" s="1"/>
  <c r="T3782" i="1" s="1"/>
  <c r="T3781" i="1" s="1"/>
  <c r="T3780" i="1" s="1"/>
  <c r="S3786" i="1"/>
  <c r="R3786" i="1"/>
  <c r="R3785" i="1" s="1"/>
  <c r="R3784" i="1" s="1"/>
  <c r="R3783" i="1" s="1"/>
  <c r="R3782" i="1" s="1"/>
  <c r="R3781" i="1" s="1"/>
  <c r="R3780" i="1" s="1"/>
  <c r="Q3786" i="1"/>
  <c r="Q3785" i="1" s="1"/>
  <c r="Q3784" i="1" s="1"/>
  <c r="Q3783" i="1" s="1"/>
  <c r="Q3782" i="1" s="1"/>
  <c r="Q3781" i="1" s="1"/>
  <c r="Q3780" i="1" s="1"/>
  <c r="P3786" i="1"/>
  <c r="P3785" i="1" s="1"/>
  <c r="P3784" i="1" s="1"/>
  <c r="P3783" i="1" s="1"/>
  <c r="P3782" i="1" s="1"/>
  <c r="P3781" i="1" s="1"/>
  <c r="P3780" i="1" s="1"/>
  <c r="O3786" i="1"/>
  <c r="O3785" i="1" s="1"/>
  <c r="O3784" i="1" s="1"/>
  <c r="O3783" i="1" s="1"/>
  <c r="O3782" i="1" s="1"/>
  <c r="O3781" i="1" s="1"/>
  <c r="O3780" i="1" s="1"/>
  <c r="N3786" i="1"/>
  <c r="N3785" i="1" s="1"/>
  <c r="N3784" i="1" s="1"/>
  <c r="N3783" i="1" s="1"/>
  <c r="N3782" i="1" s="1"/>
  <c r="N3781" i="1" s="1"/>
  <c r="N3780" i="1" s="1"/>
  <c r="M3786" i="1"/>
  <c r="M3785" i="1" s="1"/>
  <c r="M3784" i="1" s="1"/>
  <c r="M3783" i="1" s="1"/>
  <c r="M3782" i="1" s="1"/>
  <c r="M3781" i="1" s="1"/>
  <c r="M3780" i="1" s="1"/>
  <c r="L3786" i="1"/>
  <c r="L3785" i="1" s="1"/>
  <c r="L3784" i="1" s="1"/>
  <c r="L3783" i="1" s="1"/>
  <c r="L3782" i="1" s="1"/>
  <c r="L3781" i="1" s="1"/>
  <c r="L3780" i="1" s="1"/>
  <c r="K3786" i="1"/>
  <c r="J3786" i="1"/>
  <c r="J3785" i="1" s="1"/>
  <c r="J3784" i="1" s="1"/>
  <c r="I3786" i="1"/>
  <c r="I3785" i="1" s="1"/>
  <c r="I3784" i="1" s="1"/>
  <c r="E3786" i="1"/>
  <c r="AC3785" i="1"/>
  <c r="AC3784" i="1" s="1"/>
  <c r="AC3783" i="1" s="1"/>
  <c r="AC3782" i="1" s="1"/>
  <c r="AC3781" i="1" s="1"/>
  <c r="AC3780" i="1" s="1"/>
  <c r="S3785" i="1"/>
  <c r="S3784" i="1" s="1"/>
  <c r="S3783" i="1" s="1"/>
  <c r="S3782" i="1" s="1"/>
  <c r="S3781" i="1" s="1"/>
  <c r="S3780" i="1" s="1"/>
  <c r="K3785" i="1"/>
  <c r="K3784" i="1" s="1"/>
  <c r="K3783" i="1" s="1"/>
  <c r="K3782" i="1" s="1"/>
  <c r="K3781" i="1" s="1"/>
  <c r="K3780" i="1" s="1"/>
  <c r="E3785" i="1"/>
  <c r="E3784" i="1"/>
  <c r="AI3783" i="1"/>
  <c r="AI3782" i="1" s="1"/>
  <c r="AI3781" i="1" s="1"/>
  <c r="AI3780" i="1" s="1"/>
  <c r="J3783" i="1"/>
  <c r="J3782" i="1" s="1"/>
  <c r="J3781" i="1" s="1"/>
  <c r="J3780" i="1" s="1"/>
  <c r="E3783" i="1"/>
  <c r="E3782" i="1"/>
  <c r="E3781" i="1"/>
  <c r="E3780" i="1"/>
  <c r="AL3779" i="1"/>
  <c r="AE3779" i="1"/>
  <c r="V3779" i="1"/>
  <c r="E3779" i="1"/>
  <c r="AK3778" i="1"/>
  <c r="AK3777" i="1" s="1"/>
  <c r="AK3776" i="1" s="1"/>
  <c r="AK3775" i="1" s="1"/>
  <c r="AK3774" i="1" s="1"/>
  <c r="AK3773" i="1" s="1"/>
  <c r="AK3772" i="1" s="1"/>
  <c r="AJ3778" i="1"/>
  <c r="AJ3777" i="1" s="1"/>
  <c r="AJ3776" i="1" s="1"/>
  <c r="AJ3775" i="1" s="1"/>
  <c r="AJ3774" i="1" s="1"/>
  <c r="AJ3773" i="1" s="1"/>
  <c r="AJ3772" i="1" s="1"/>
  <c r="AI3778" i="1"/>
  <c r="AI3777" i="1" s="1"/>
  <c r="AI3776" i="1" s="1"/>
  <c r="AI3775" i="1" s="1"/>
  <c r="AI3774" i="1" s="1"/>
  <c r="AI3773" i="1" s="1"/>
  <c r="AI3772" i="1" s="1"/>
  <c r="AH3778" i="1"/>
  <c r="AH3777" i="1" s="1"/>
  <c r="AH3776" i="1" s="1"/>
  <c r="AH3775" i="1" s="1"/>
  <c r="AH3774" i="1" s="1"/>
  <c r="AH3773" i="1" s="1"/>
  <c r="AH3772" i="1" s="1"/>
  <c r="AG3778" i="1"/>
  <c r="AG3777" i="1" s="1"/>
  <c r="AG3776" i="1" s="1"/>
  <c r="AG3775" i="1" s="1"/>
  <c r="AG3774" i="1" s="1"/>
  <c r="AG3773" i="1" s="1"/>
  <c r="AG3772" i="1" s="1"/>
  <c r="AF3778" i="1"/>
  <c r="AD3778" i="1"/>
  <c r="AD3777" i="1" s="1"/>
  <c r="AD3776" i="1" s="1"/>
  <c r="AD3775" i="1" s="1"/>
  <c r="AC3778" i="1"/>
  <c r="AB3778" i="1"/>
  <c r="AB3777" i="1" s="1"/>
  <c r="AB3776" i="1" s="1"/>
  <c r="AB3775" i="1" s="1"/>
  <c r="AB3774" i="1" s="1"/>
  <c r="AB3773" i="1" s="1"/>
  <c r="AB3772" i="1" s="1"/>
  <c r="AA3778" i="1"/>
  <c r="AA3777" i="1" s="1"/>
  <c r="AA3776" i="1" s="1"/>
  <c r="AA3775" i="1" s="1"/>
  <c r="AA3774" i="1" s="1"/>
  <c r="AA3773" i="1" s="1"/>
  <c r="AA3772" i="1" s="1"/>
  <c r="Z3778" i="1"/>
  <c r="Z3777" i="1" s="1"/>
  <c r="Z3776" i="1" s="1"/>
  <c r="Z3775" i="1" s="1"/>
  <c r="Z3774" i="1" s="1"/>
  <c r="Z3773" i="1" s="1"/>
  <c r="Z3772" i="1" s="1"/>
  <c r="Y3778" i="1"/>
  <c r="Y3777" i="1" s="1"/>
  <c r="Y3776" i="1" s="1"/>
  <c r="Y3775" i="1" s="1"/>
  <c r="Y3774" i="1" s="1"/>
  <c r="Y3773" i="1" s="1"/>
  <c r="Y3772" i="1" s="1"/>
  <c r="X3778" i="1"/>
  <c r="X3777" i="1" s="1"/>
  <c r="X3776" i="1" s="1"/>
  <c r="X3775" i="1" s="1"/>
  <c r="X3774" i="1" s="1"/>
  <c r="X3773" i="1" s="1"/>
  <c r="X3772" i="1" s="1"/>
  <c r="W3778" i="1"/>
  <c r="W3777" i="1" s="1"/>
  <c r="W3776" i="1" s="1"/>
  <c r="W3775" i="1" s="1"/>
  <c r="W3774" i="1" s="1"/>
  <c r="W3773" i="1" s="1"/>
  <c r="W3772" i="1" s="1"/>
  <c r="T3778" i="1"/>
  <c r="T3777" i="1" s="1"/>
  <c r="T3776" i="1" s="1"/>
  <c r="T3775" i="1" s="1"/>
  <c r="T3774" i="1" s="1"/>
  <c r="T3773" i="1" s="1"/>
  <c r="T3772" i="1" s="1"/>
  <c r="S3778" i="1"/>
  <c r="R3778" i="1"/>
  <c r="R3777" i="1" s="1"/>
  <c r="R3776" i="1" s="1"/>
  <c r="Q3778" i="1"/>
  <c r="Q3777" i="1" s="1"/>
  <c r="Q3776" i="1" s="1"/>
  <c r="Q3775" i="1" s="1"/>
  <c r="Q3774" i="1" s="1"/>
  <c r="Q3773" i="1" s="1"/>
  <c r="Q3772" i="1" s="1"/>
  <c r="P3778" i="1"/>
  <c r="P3777" i="1" s="1"/>
  <c r="P3776" i="1" s="1"/>
  <c r="P3775" i="1" s="1"/>
  <c r="P3774" i="1" s="1"/>
  <c r="P3773" i="1" s="1"/>
  <c r="P3772" i="1" s="1"/>
  <c r="O3778" i="1"/>
  <c r="O3777" i="1" s="1"/>
  <c r="O3776" i="1" s="1"/>
  <c r="O3775" i="1" s="1"/>
  <c r="O3774" i="1" s="1"/>
  <c r="O3773" i="1" s="1"/>
  <c r="O3772" i="1" s="1"/>
  <c r="N3778" i="1"/>
  <c r="N3777" i="1" s="1"/>
  <c r="N3776" i="1" s="1"/>
  <c r="N3775" i="1" s="1"/>
  <c r="N3774" i="1" s="1"/>
  <c r="N3773" i="1" s="1"/>
  <c r="N3772" i="1" s="1"/>
  <c r="M3778" i="1"/>
  <c r="M3777" i="1" s="1"/>
  <c r="M3776" i="1" s="1"/>
  <c r="M3775" i="1" s="1"/>
  <c r="M3774" i="1" s="1"/>
  <c r="M3773" i="1" s="1"/>
  <c r="M3772" i="1" s="1"/>
  <c r="L3778" i="1"/>
  <c r="L3777" i="1" s="1"/>
  <c r="L3776" i="1" s="1"/>
  <c r="L3775" i="1" s="1"/>
  <c r="K3778" i="1"/>
  <c r="K3777" i="1" s="1"/>
  <c r="K3776" i="1" s="1"/>
  <c r="K3775" i="1" s="1"/>
  <c r="K3774" i="1" s="1"/>
  <c r="K3773" i="1" s="1"/>
  <c r="K3772" i="1" s="1"/>
  <c r="J3778" i="1"/>
  <c r="J3777" i="1" s="1"/>
  <c r="J3776" i="1" s="1"/>
  <c r="J3775" i="1" s="1"/>
  <c r="J3774" i="1" s="1"/>
  <c r="J3773" i="1" s="1"/>
  <c r="J3772" i="1" s="1"/>
  <c r="I3778" i="1"/>
  <c r="I3777" i="1" s="1"/>
  <c r="I3776" i="1" s="1"/>
  <c r="I3775" i="1" s="1"/>
  <c r="I3774" i="1" s="1"/>
  <c r="E3778" i="1"/>
  <c r="S3777" i="1"/>
  <c r="S3776" i="1" s="1"/>
  <c r="S3775" i="1" s="1"/>
  <c r="S3774" i="1" s="1"/>
  <c r="S3773" i="1" s="1"/>
  <c r="S3772" i="1" s="1"/>
  <c r="E3777" i="1"/>
  <c r="E3776" i="1"/>
  <c r="E3775" i="1"/>
  <c r="E3774" i="1"/>
  <c r="E3773" i="1"/>
  <c r="E3772" i="1"/>
  <c r="AL3771" i="1"/>
  <c r="AE3771" i="1"/>
  <c r="V3771" i="1"/>
  <c r="E3771" i="1"/>
  <c r="AK3770" i="1"/>
  <c r="AK3769" i="1" s="1"/>
  <c r="AK3768" i="1" s="1"/>
  <c r="AJ3770" i="1"/>
  <c r="AI3770" i="1"/>
  <c r="AI3769" i="1" s="1"/>
  <c r="AI3768" i="1" s="1"/>
  <c r="AH3770" i="1"/>
  <c r="AG3770" i="1"/>
  <c r="AG3769" i="1" s="1"/>
  <c r="AG3768" i="1" s="1"/>
  <c r="AF3770" i="1"/>
  <c r="AF3769" i="1" s="1"/>
  <c r="AF3768" i="1" s="1"/>
  <c r="AD3770" i="1"/>
  <c r="AD3769" i="1" s="1"/>
  <c r="AC3770" i="1"/>
  <c r="AC3769" i="1" s="1"/>
  <c r="AC3768" i="1" s="1"/>
  <c r="AB3770" i="1"/>
  <c r="AB3769" i="1" s="1"/>
  <c r="AB3768" i="1" s="1"/>
  <c r="AA3770" i="1"/>
  <c r="AA3769" i="1" s="1"/>
  <c r="AA3768" i="1" s="1"/>
  <c r="Z3770" i="1"/>
  <c r="Z3769" i="1" s="1"/>
  <c r="Z3768" i="1" s="1"/>
  <c r="Y3770" i="1"/>
  <c r="Y3769" i="1" s="1"/>
  <c r="Y3768" i="1" s="1"/>
  <c r="X3770" i="1"/>
  <c r="X3769" i="1" s="1"/>
  <c r="X3768" i="1" s="1"/>
  <c r="W3770" i="1"/>
  <c r="W3769" i="1" s="1"/>
  <c r="W3768" i="1" s="1"/>
  <c r="T3770" i="1"/>
  <c r="T3769" i="1" s="1"/>
  <c r="T3768" i="1" s="1"/>
  <c r="S3770" i="1"/>
  <c r="R3770" i="1"/>
  <c r="R3769" i="1" s="1"/>
  <c r="R3768" i="1" s="1"/>
  <c r="Q3770" i="1"/>
  <c r="Q3769" i="1" s="1"/>
  <c r="Q3768" i="1" s="1"/>
  <c r="P3770" i="1"/>
  <c r="P3769" i="1" s="1"/>
  <c r="P3768" i="1" s="1"/>
  <c r="O3770" i="1"/>
  <c r="N3770" i="1"/>
  <c r="N3769" i="1" s="1"/>
  <c r="N3768" i="1" s="1"/>
  <c r="M3770" i="1"/>
  <c r="M3769" i="1" s="1"/>
  <c r="M3768" i="1" s="1"/>
  <c r="L3770" i="1"/>
  <c r="L3769" i="1" s="1"/>
  <c r="L3768" i="1" s="1"/>
  <c r="K3770" i="1"/>
  <c r="K3769" i="1" s="1"/>
  <c r="K3768" i="1" s="1"/>
  <c r="J3770" i="1"/>
  <c r="J3769" i="1" s="1"/>
  <c r="J3768" i="1" s="1"/>
  <c r="I3770" i="1"/>
  <c r="E3770" i="1"/>
  <c r="AJ3769" i="1"/>
  <c r="AJ3768" i="1" s="1"/>
  <c r="S3769" i="1"/>
  <c r="S3768" i="1" s="1"/>
  <c r="O3769" i="1"/>
  <c r="O3768" i="1" s="1"/>
  <c r="I3769" i="1"/>
  <c r="I3768" i="1" s="1"/>
  <c r="E3769" i="1"/>
  <c r="E3768" i="1"/>
  <c r="AL3767" i="1"/>
  <c r="AE3767" i="1"/>
  <c r="V3767" i="1"/>
  <c r="E3767" i="1"/>
  <c r="AK3766" i="1"/>
  <c r="AK3765" i="1" s="1"/>
  <c r="AK3764" i="1" s="1"/>
  <c r="AJ3766" i="1"/>
  <c r="AJ3765" i="1" s="1"/>
  <c r="AJ3764" i="1" s="1"/>
  <c r="AI3766" i="1"/>
  <c r="AI3765" i="1" s="1"/>
  <c r="AI3764" i="1" s="1"/>
  <c r="AH3766" i="1"/>
  <c r="AH3765" i="1" s="1"/>
  <c r="AH3764" i="1" s="1"/>
  <c r="AG3766" i="1"/>
  <c r="AG3765" i="1" s="1"/>
  <c r="AG3764" i="1" s="1"/>
  <c r="AF3766" i="1"/>
  <c r="AD3766" i="1"/>
  <c r="AD3765" i="1" s="1"/>
  <c r="AD3764" i="1" s="1"/>
  <c r="AC3766" i="1"/>
  <c r="AB3766" i="1"/>
  <c r="AB3765" i="1" s="1"/>
  <c r="AB3764" i="1" s="1"/>
  <c r="AA3766" i="1"/>
  <c r="AA3765" i="1" s="1"/>
  <c r="AA3764" i="1" s="1"/>
  <c r="Z3766" i="1"/>
  <c r="Z3765" i="1" s="1"/>
  <c r="Z3764" i="1" s="1"/>
  <c r="Y3766" i="1"/>
  <c r="Y3765" i="1" s="1"/>
  <c r="Y3764" i="1" s="1"/>
  <c r="X3766" i="1"/>
  <c r="X3765" i="1" s="1"/>
  <c r="X3764" i="1" s="1"/>
  <c r="W3766" i="1"/>
  <c r="W3765" i="1" s="1"/>
  <c r="W3764" i="1" s="1"/>
  <c r="T3766" i="1"/>
  <c r="T3765" i="1" s="1"/>
  <c r="T3764" i="1" s="1"/>
  <c r="S3766" i="1"/>
  <c r="R3766" i="1"/>
  <c r="R3765" i="1" s="1"/>
  <c r="R3764" i="1" s="1"/>
  <c r="Q3766" i="1"/>
  <c r="P3766" i="1"/>
  <c r="P3765" i="1" s="1"/>
  <c r="P3764" i="1" s="1"/>
  <c r="O3766" i="1"/>
  <c r="O3765" i="1" s="1"/>
  <c r="O3764" i="1" s="1"/>
  <c r="N3766" i="1"/>
  <c r="N3765" i="1" s="1"/>
  <c r="N3764" i="1" s="1"/>
  <c r="M3766" i="1"/>
  <c r="M3765" i="1" s="1"/>
  <c r="M3764" i="1" s="1"/>
  <c r="L3766" i="1"/>
  <c r="L3765" i="1" s="1"/>
  <c r="L3764" i="1" s="1"/>
  <c r="K3766" i="1"/>
  <c r="K3765" i="1" s="1"/>
  <c r="K3764" i="1" s="1"/>
  <c r="J3766" i="1"/>
  <c r="J3765" i="1" s="1"/>
  <c r="J3764" i="1" s="1"/>
  <c r="I3766" i="1"/>
  <c r="I3765" i="1" s="1"/>
  <c r="I3764" i="1" s="1"/>
  <c r="E3766" i="1"/>
  <c r="S3765" i="1"/>
  <c r="S3764" i="1" s="1"/>
  <c r="Q3765" i="1"/>
  <c r="Q3764" i="1" s="1"/>
  <c r="E3765" i="1"/>
  <c r="E3764" i="1"/>
  <c r="E3763" i="1"/>
  <c r="E3762" i="1"/>
  <c r="E3761" i="1"/>
  <c r="E3760" i="1"/>
  <c r="AL3759" i="1"/>
  <c r="AE3759" i="1"/>
  <c r="U3759" i="1"/>
  <c r="V3759" i="1" s="1"/>
  <c r="E3759" i="1"/>
  <c r="AK3758" i="1"/>
  <c r="AK3757" i="1" s="1"/>
  <c r="AK3756" i="1" s="1"/>
  <c r="AK3755" i="1" s="1"/>
  <c r="AJ3758" i="1"/>
  <c r="AJ3757" i="1" s="1"/>
  <c r="AJ3756" i="1" s="1"/>
  <c r="AJ3755" i="1" s="1"/>
  <c r="AI3758" i="1"/>
  <c r="AI3757" i="1" s="1"/>
  <c r="AI3756" i="1" s="1"/>
  <c r="AI3755" i="1" s="1"/>
  <c r="AH3758" i="1"/>
  <c r="AH3757" i="1" s="1"/>
  <c r="AH3756" i="1" s="1"/>
  <c r="AH3755" i="1" s="1"/>
  <c r="AG3758" i="1"/>
  <c r="AF3758" i="1"/>
  <c r="AD3758" i="1"/>
  <c r="AD3757" i="1" s="1"/>
  <c r="AC3758" i="1"/>
  <c r="AB3758" i="1"/>
  <c r="AB3757" i="1" s="1"/>
  <c r="AB3756" i="1" s="1"/>
  <c r="AB3755" i="1" s="1"/>
  <c r="AA3758" i="1"/>
  <c r="AA3757" i="1" s="1"/>
  <c r="AA3756" i="1" s="1"/>
  <c r="AA3755" i="1" s="1"/>
  <c r="Z3758" i="1"/>
  <c r="Z3757" i="1" s="1"/>
  <c r="Z3756" i="1" s="1"/>
  <c r="Z3755" i="1" s="1"/>
  <c r="Y3758" i="1"/>
  <c r="Y3757" i="1" s="1"/>
  <c r="Y3756" i="1" s="1"/>
  <c r="Y3755" i="1" s="1"/>
  <c r="X3758" i="1"/>
  <c r="X3757" i="1" s="1"/>
  <c r="X3756" i="1" s="1"/>
  <c r="X3755" i="1" s="1"/>
  <c r="W3758" i="1"/>
  <c r="W3757" i="1" s="1"/>
  <c r="W3756" i="1" s="1"/>
  <c r="W3755" i="1" s="1"/>
  <c r="T3758" i="1"/>
  <c r="S3758" i="1"/>
  <c r="S3757" i="1" s="1"/>
  <c r="S3756" i="1" s="1"/>
  <c r="S3755" i="1" s="1"/>
  <c r="R3758" i="1"/>
  <c r="R3757" i="1" s="1"/>
  <c r="R3756" i="1" s="1"/>
  <c r="R3755" i="1" s="1"/>
  <c r="Q3758" i="1"/>
  <c r="Q3757" i="1" s="1"/>
  <c r="Q3756" i="1" s="1"/>
  <c r="Q3755" i="1" s="1"/>
  <c r="P3758" i="1"/>
  <c r="P3757" i="1" s="1"/>
  <c r="P3756" i="1" s="1"/>
  <c r="P3755" i="1" s="1"/>
  <c r="O3758" i="1"/>
  <c r="O3757" i="1" s="1"/>
  <c r="O3756" i="1" s="1"/>
  <c r="O3755" i="1" s="1"/>
  <c r="E3758" i="1"/>
  <c r="AG3757" i="1"/>
  <c r="AG3756" i="1" s="1"/>
  <c r="AG3755" i="1" s="1"/>
  <c r="AC3757" i="1"/>
  <c r="AC3756" i="1" s="1"/>
  <c r="AC3755" i="1" s="1"/>
  <c r="E3757" i="1"/>
  <c r="E3756" i="1"/>
  <c r="E3755" i="1"/>
  <c r="AL3754" i="1"/>
  <c r="AE3754" i="1"/>
  <c r="V3754" i="1"/>
  <c r="E3754" i="1"/>
  <c r="AK3753" i="1"/>
  <c r="AJ3753" i="1"/>
  <c r="AI3753" i="1"/>
  <c r="AH3753" i="1"/>
  <c r="AG3753" i="1"/>
  <c r="AF3753" i="1"/>
  <c r="AD3753" i="1"/>
  <c r="AC3753" i="1"/>
  <c r="AB3753" i="1"/>
  <c r="AA3753" i="1"/>
  <c r="Z3753" i="1"/>
  <c r="Y3753" i="1"/>
  <c r="X3753" i="1"/>
  <c r="W3753" i="1"/>
  <c r="T3753" i="1"/>
  <c r="S3753" i="1"/>
  <c r="R3753" i="1"/>
  <c r="Q3753" i="1"/>
  <c r="P3753" i="1"/>
  <c r="O3753" i="1"/>
  <c r="N3753" i="1"/>
  <c r="M3753" i="1"/>
  <c r="L3753" i="1"/>
  <c r="K3753" i="1"/>
  <c r="J3753" i="1"/>
  <c r="I3753" i="1"/>
  <c r="E3753" i="1"/>
  <c r="AL3752" i="1"/>
  <c r="AE3752" i="1"/>
  <c r="V3752" i="1"/>
  <c r="E3752" i="1"/>
  <c r="AK3751" i="1"/>
  <c r="AJ3751" i="1"/>
  <c r="AI3751" i="1"/>
  <c r="AI3750" i="1" s="1"/>
  <c r="AI3749" i="1" s="1"/>
  <c r="AI3748" i="1" s="1"/>
  <c r="AI3747" i="1" s="1"/>
  <c r="AH3751" i="1"/>
  <c r="AG3751" i="1"/>
  <c r="AF3751" i="1"/>
  <c r="AD3751" i="1"/>
  <c r="AD3750" i="1" s="1"/>
  <c r="AD3749" i="1" s="1"/>
  <c r="AD3748" i="1" s="1"/>
  <c r="AC3751" i="1"/>
  <c r="AB3751" i="1"/>
  <c r="AA3751" i="1"/>
  <c r="Z3751" i="1"/>
  <c r="Z3750" i="1" s="1"/>
  <c r="Z3749" i="1" s="1"/>
  <c r="Z3748" i="1" s="1"/>
  <c r="Z3747" i="1" s="1"/>
  <c r="Y3751" i="1"/>
  <c r="X3751" i="1"/>
  <c r="W3751" i="1"/>
  <c r="T3751" i="1"/>
  <c r="T3750" i="1" s="1"/>
  <c r="T3749" i="1" s="1"/>
  <c r="T3748" i="1" s="1"/>
  <c r="T3747" i="1" s="1"/>
  <c r="S3751" i="1"/>
  <c r="R3751" i="1"/>
  <c r="Q3751" i="1"/>
  <c r="P3751" i="1"/>
  <c r="P3750" i="1" s="1"/>
  <c r="P3749" i="1" s="1"/>
  <c r="P3748" i="1" s="1"/>
  <c r="P3747" i="1" s="1"/>
  <c r="O3751" i="1"/>
  <c r="N3751" i="1"/>
  <c r="M3751" i="1"/>
  <c r="L3751" i="1"/>
  <c r="L3750" i="1" s="1"/>
  <c r="L3749" i="1" s="1"/>
  <c r="L3748" i="1" s="1"/>
  <c r="K3751" i="1"/>
  <c r="J3751" i="1"/>
  <c r="I3751" i="1"/>
  <c r="E3751" i="1"/>
  <c r="E3750" i="1"/>
  <c r="E3749" i="1"/>
  <c r="E3748" i="1"/>
  <c r="E3747" i="1"/>
  <c r="E3746" i="1"/>
  <c r="AL3745" i="1"/>
  <c r="AE3745" i="1"/>
  <c r="V3745" i="1"/>
  <c r="E3745" i="1"/>
  <c r="AK3744" i="1"/>
  <c r="AK3743" i="1" s="1"/>
  <c r="AJ3744" i="1"/>
  <c r="AJ3743" i="1" s="1"/>
  <c r="AI3744" i="1"/>
  <c r="AI3743" i="1" s="1"/>
  <c r="AH3744" i="1"/>
  <c r="AH3743" i="1" s="1"/>
  <c r="AG3744" i="1"/>
  <c r="AG3743" i="1" s="1"/>
  <c r="AF3744" i="1"/>
  <c r="AF3743" i="1" s="1"/>
  <c r="AD3744" i="1"/>
  <c r="AD3743" i="1" s="1"/>
  <c r="AC3744" i="1"/>
  <c r="AB3744" i="1"/>
  <c r="AB3743" i="1" s="1"/>
  <c r="AA3744" i="1"/>
  <c r="Z3744" i="1"/>
  <c r="Z3743" i="1" s="1"/>
  <c r="Y3744" i="1"/>
  <c r="Y3743" i="1" s="1"/>
  <c r="X3744" i="1"/>
  <c r="X3743" i="1" s="1"/>
  <c r="W3744" i="1"/>
  <c r="W3743" i="1" s="1"/>
  <c r="T3744" i="1"/>
  <c r="T3743" i="1" s="1"/>
  <c r="S3744" i="1"/>
  <c r="S3743" i="1" s="1"/>
  <c r="R3744" i="1"/>
  <c r="R3743" i="1" s="1"/>
  <c r="Q3744" i="1"/>
  <c r="P3744" i="1"/>
  <c r="P3743" i="1" s="1"/>
  <c r="O3744" i="1"/>
  <c r="O3743" i="1" s="1"/>
  <c r="N3744" i="1"/>
  <c r="N3743" i="1" s="1"/>
  <c r="M3744" i="1"/>
  <c r="M3743" i="1" s="1"/>
  <c r="L3744" i="1"/>
  <c r="L3743" i="1" s="1"/>
  <c r="K3744" i="1"/>
  <c r="K3743" i="1" s="1"/>
  <c r="J3744" i="1"/>
  <c r="J3743" i="1" s="1"/>
  <c r="I3744" i="1"/>
  <c r="I3743" i="1" s="1"/>
  <c r="E3744" i="1"/>
  <c r="AA3743" i="1"/>
  <c r="Q3743" i="1"/>
  <c r="E3743" i="1"/>
  <c r="AL3742" i="1"/>
  <c r="AE3742" i="1"/>
  <c r="V3742" i="1"/>
  <c r="E3742" i="1"/>
  <c r="AK3741" i="1"/>
  <c r="AK3740" i="1" s="1"/>
  <c r="AK3739" i="1" s="1"/>
  <c r="AK3738" i="1" s="1"/>
  <c r="AJ3741" i="1"/>
  <c r="AJ3740" i="1" s="1"/>
  <c r="AJ3739" i="1" s="1"/>
  <c r="AJ3738" i="1" s="1"/>
  <c r="AI3741" i="1"/>
  <c r="AI3740" i="1" s="1"/>
  <c r="AI3739" i="1" s="1"/>
  <c r="AI3738" i="1" s="1"/>
  <c r="AH3741" i="1"/>
  <c r="AH3740" i="1" s="1"/>
  <c r="AH3739" i="1" s="1"/>
  <c r="AH3738" i="1" s="1"/>
  <c r="AG3741" i="1"/>
  <c r="AG3740" i="1" s="1"/>
  <c r="AG3739" i="1" s="1"/>
  <c r="AG3738" i="1" s="1"/>
  <c r="AF3741" i="1"/>
  <c r="AD3741" i="1"/>
  <c r="AD3740" i="1" s="1"/>
  <c r="AD3739" i="1" s="1"/>
  <c r="AD3738" i="1" s="1"/>
  <c r="AC3741" i="1"/>
  <c r="AB3741" i="1"/>
  <c r="AB3740" i="1" s="1"/>
  <c r="AB3739" i="1" s="1"/>
  <c r="AB3738" i="1" s="1"/>
  <c r="Q3741" i="1"/>
  <c r="Q3740" i="1" s="1"/>
  <c r="Q3739" i="1" s="1"/>
  <c r="Q3738" i="1" s="1"/>
  <c r="P3741" i="1"/>
  <c r="P3740" i="1" s="1"/>
  <c r="O3741" i="1"/>
  <c r="O3740" i="1" s="1"/>
  <c r="O3739" i="1" s="1"/>
  <c r="O3738" i="1" s="1"/>
  <c r="E3741" i="1"/>
  <c r="E3740" i="1"/>
  <c r="E3739" i="1"/>
  <c r="E3738" i="1"/>
  <c r="AL3737" i="1"/>
  <c r="AE3737" i="1"/>
  <c r="V3737" i="1"/>
  <c r="E3737" i="1"/>
  <c r="AK3736" i="1"/>
  <c r="AK3735" i="1" s="1"/>
  <c r="AJ3736" i="1"/>
  <c r="AJ3735" i="1" s="1"/>
  <c r="AI3736" i="1"/>
  <c r="AI3735" i="1" s="1"/>
  <c r="AH3736" i="1"/>
  <c r="AH3735" i="1" s="1"/>
  <c r="AG3736" i="1"/>
  <c r="AG3735" i="1" s="1"/>
  <c r="AF3736" i="1"/>
  <c r="AF3735" i="1" s="1"/>
  <c r="AD3736" i="1"/>
  <c r="AD3735" i="1" s="1"/>
  <c r="AC3736" i="1"/>
  <c r="AB3736" i="1"/>
  <c r="AB3735" i="1" s="1"/>
  <c r="AA3736" i="1"/>
  <c r="AA3735" i="1" s="1"/>
  <c r="Z3736" i="1"/>
  <c r="Z3735" i="1" s="1"/>
  <c r="Y3736" i="1"/>
  <c r="Y3735" i="1" s="1"/>
  <c r="X3736" i="1"/>
  <c r="X3735" i="1" s="1"/>
  <c r="W3736" i="1"/>
  <c r="W3735" i="1" s="1"/>
  <c r="T3736" i="1"/>
  <c r="T3735" i="1" s="1"/>
  <c r="S3736" i="1"/>
  <c r="S3735" i="1" s="1"/>
  <c r="R3736" i="1"/>
  <c r="R3735" i="1" s="1"/>
  <c r="Q3736" i="1"/>
  <c r="Q3735" i="1" s="1"/>
  <c r="P3736" i="1"/>
  <c r="P3735" i="1" s="1"/>
  <c r="O3736" i="1"/>
  <c r="N3736" i="1"/>
  <c r="N3735" i="1" s="1"/>
  <c r="M3736" i="1"/>
  <c r="M3735" i="1" s="1"/>
  <c r="L3736" i="1"/>
  <c r="L3735" i="1" s="1"/>
  <c r="K3736" i="1"/>
  <c r="K3735" i="1" s="1"/>
  <c r="J3736" i="1"/>
  <c r="J3735" i="1" s="1"/>
  <c r="I3736" i="1"/>
  <c r="I3735" i="1" s="1"/>
  <c r="E3736" i="1"/>
  <c r="O3735" i="1"/>
  <c r="E3735" i="1"/>
  <c r="AL3734" i="1"/>
  <c r="AE3734" i="1"/>
  <c r="V3734" i="1"/>
  <c r="E3734" i="1"/>
  <c r="AK3733" i="1"/>
  <c r="AK3732" i="1" s="1"/>
  <c r="AJ3733" i="1"/>
  <c r="AJ3732" i="1" s="1"/>
  <c r="AI3733" i="1"/>
  <c r="AH3733" i="1"/>
  <c r="AH3732" i="1" s="1"/>
  <c r="AG3733" i="1"/>
  <c r="AG3732" i="1" s="1"/>
  <c r="AF3733" i="1"/>
  <c r="AD3733" i="1"/>
  <c r="AC3733" i="1"/>
  <c r="AC3732" i="1" s="1"/>
  <c r="AB3733" i="1"/>
  <c r="AB3732" i="1" s="1"/>
  <c r="AA3733" i="1"/>
  <c r="AA3732" i="1" s="1"/>
  <c r="Z3733" i="1"/>
  <c r="Z3732" i="1" s="1"/>
  <c r="Y3733" i="1"/>
  <c r="Y3732" i="1" s="1"/>
  <c r="Y3731" i="1" s="1"/>
  <c r="X3733" i="1"/>
  <c r="X3732" i="1" s="1"/>
  <c r="W3733" i="1"/>
  <c r="W3732" i="1" s="1"/>
  <c r="T3733" i="1"/>
  <c r="T3732" i="1" s="1"/>
  <c r="S3733" i="1"/>
  <c r="S3732" i="1" s="1"/>
  <c r="R3733" i="1"/>
  <c r="R3732" i="1" s="1"/>
  <c r="Q3733" i="1"/>
  <c r="Q3732" i="1" s="1"/>
  <c r="P3733" i="1"/>
  <c r="P3732" i="1" s="1"/>
  <c r="O3733" i="1"/>
  <c r="O3732" i="1" s="1"/>
  <c r="N3733" i="1"/>
  <c r="N3732" i="1" s="1"/>
  <c r="M3733" i="1"/>
  <c r="M3732" i="1" s="1"/>
  <c r="L3733" i="1"/>
  <c r="L3732" i="1" s="1"/>
  <c r="K3733" i="1"/>
  <c r="K3732" i="1" s="1"/>
  <c r="J3733" i="1"/>
  <c r="J3732" i="1" s="1"/>
  <c r="I3733" i="1"/>
  <c r="I3732" i="1" s="1"/>
  <c r="E3733" i="1"/>
  <c r="AI3732" i="1"/>
  <c r="E3732" i="1"/>
  <c r="E3731" i="1"/>
  <c r="AL3730" i="1"/>
  <c r="AE3730" i="1"/>
  <c r="R3730" i="1"/>
  <c r="I3730" i="1"/>
  <c r="I3729" i="1" s="1"/>
  <c r="I3728" i="1" s="1"/>
  <c r="I3727" i="1" s="1"/>
  <c r="E3730" i="1"/>
  <c r="AK3729" i="1"/>
  <c r="AK3728" i="1" s="1"/>
  <c r="AK3727" i="1" s="1"/>
  <c r="AJ3729" i="1"/>
  <c r="AJ3728" i="1" s="1"/>
  <c r="AJ3727" i="1" s="1"/>
  <c r="AI3729" i="1"/>
  <c r="AI3728" i="1" s="1"/>
  <c r="AI3727" i="1" s="1"/>
  <c r="AH3729" i="1"/>
  <c r="AH3728" i="1" s="1"/>
  <c r="AH3727" i="1" s="1"/>
  <c r="AG3729" i="1"/>
  <c r="AG3728" i="1" s="1"/>
  <c r="AG3727" i="1" s="1"/>
  <c r="AF3729" i="1"/>
  <c r="AD3729" i="1"/>
  <c r="AD3728" i="1" s="1"/>
  <c r="AC3729" i="1"/>
  <c r="AC3728" i="1" s="1"/>
  <c r="AC3727" i="1" s="1"/>
  <c r="AB3729" i="1"/>
  <c r="AB3728" i="1" s="1"/>
  <c r="AB3727" i="1" s="1"/>
  <c r="AA3729" i="1"/>
  <c r="AA3728" i="1" s="1"/>
  <c r="AA3727" i="1" s="1"/>
  <c r="Z3729" i="1"/>
  <c r="Z3728" i="1" s="1"/>
  <c r="Z3727" i="1" s="1"/>
  <c r="Y3729" i="1"/>
  <c r="Y3728" i="1" s="1"/>
  <c r="Y3727" i="1" s="1"/>
  <c r="X3729" i="1"/>
  <c r="X3728" i="1" s="1"/>
  <c r="X3727" i="1" s="1"/>
  <c r="W3729" i="1"/>
  <c r="T3729" i="1"/>
  <c r="S3729" i="1"/>
  <c r="S3728" i="1" s="1"/>
  <c r="S3727" i="1" s="1"/>
  <c r="R3729" i="1"/>
  <c r="R3728" i="1" s="1"/>
  <c r="R3727" i="1" s="1"/>
  <c r="Q3729" i="1"/>
  <c r="Q3728" i="1" s="1"/>
  <c r="Q3727" i="1" s="1"/>
  <c r="P3729" i="1"/>
  <c r="P3728" i="1" s="1"/>
  <c r="P3727" i="1" s="1"/>
  <c r="O3729" i="1"/>
  <c r="O3728" i="1" s="1"/>
  <c r="O3727" i="1" s="1"/>
  <c r="N3729" i="1"/>
  <c r="N3728" i="1" s="1"/>
  <c r="N3727" i="1" s="1"/>
  <c r="M3729" i="1"/>
  <c r="M3728" i="1" s="1"/>
  <c r="M3727" i="1" s="1"/>
  <c r="L3729" i="1"/>
  <c r="K3729" i="1"/>
  <c r="K3728" i="1" s="1"/>
  <c r="K3727" i="1" s="1"/>
  <c r="J3729" i="1"/>
  <c r="J3728" i="1" s="1"/>
  <c r="J3727" i="1" s="1"/>
  <c r="E3729" i="1"/>
  <c r="W3728" i="1"/>
  <c r="W3727" i="1" s="1"/>
  <c r="T3728" i="1"/>
  <c r="T3727" i="1" s="1"/>
  <c r="L3728" i="1"/>
  <c r="L3727" i="1" s="1"/>
  <c r="E3728" i="1"/>
  <c r="E3727" i="1"/>
  <c r="E3726" i="1"/>
  <c r="E3725" i="1"/>
  <c r="AL3724" i="1"/>
  <c r="AE3724" i="1"/>
  <c r="V3724" i="1"/>
  <c r="E3724" i="1"/>
  <c r="AK3723" i="1"/>
  <c r="AJ3723" i="1"/>
  <c r="AJ3722" i="1" s="1"/>
  <c r="AJ3721" i="1" s="1"/>
  <c r="AI3723" i="1"/>
  <c r="AI3722" i="1" s="1"/>
  <c r="AI3721" i="1" s="1"/>
  <c r="AH3723" i="1"/>
  <c r="AH3722" i="1" s="1"/>
  <c r="AH3721" i="1" s="1"/>
  <c r="AG3723" i="1"/>
  <c r="AG3722" i="1" s="1"/>
  <c r="AG3721" i="1" s="1"/>
  <c r="AF3723" i="1"/>
  <c r="AD3723" i="1"/>
  <c r="AD3722" i="1" s="1"/>
  <c r="AC3723" i="1"/>
  <c r="AB3723" i="1"/>
  <c r="AB3722" i="1" s="1"/>
  <c r="AB3721" i="1" s="1"/>
  <c r="AA3723" i="1"/>
  <c r="AA3722" i="1" s="1"/>
  <c r="AA3721" i="1" s="1"/>
  <c r="Z3723" i="1"/>
  <c r="Z3722" i="1" s="1"/>
  <c r="Z3721" i="1" s="1"/>
  <c r="Y3723" i="1"/>
  <c r="X3723" i="1"/>
  <c r="X3722" i="1" s="1"/>
  <c r="X3721" i="1" s="1"/>
  <c r="W3723" i="1"/>
  <c r="W3722" i="1" s="1"/>
  <c r="W3721" i="1" s="1"/>
  <c r="T3723" i="1"/>
  <c r="T3722" i="1" s="1"/>
  <c r="T3721" i="1" s="1"/>
  <c r="S3723" i="1"/>
  <c r="S3722" i="1" s="1"/>
  <c r="S3721" i="1" s="1"/>
  <c r="R3723" i="1"/>
  <c r="R3722" i="1" s="1"/>
  <c r="R3721" i="1" s="1"/>
  <c r="Q3723" i="1"/>
  <c r="Q3722" i="1" s="1"/>
  <c r="Q3721" i="1" s="1"/>
  <c r="P3723" i="1"/>
  <c r="P3722" i="1" s="1"/>
  <c r="P3721" i="1" s="1"/>
  <c r="O3723" i="1"/>
  <c r="O3722" i="1" s="1"/>
  <c r="O3721" i="1" s="1"/>
  <c r="N3723" i="1"/>
  <c r="N3722" i="1" s="1"/>
  <c r="N3721" i="1" s="1"/>
  <c r="M3723" i="1"/>
  <c r="M3722" i="1" s="1"/>
  <c r="M3721" i="1" s="1"/>
  <c r="L3723" i="1"/>
  <c r="L3722" i="1" s="1"/>
  <c r="L3721" i="1" s="1"/>
  <c r="K3723" i="1"/>
  <c r="K3722" i="1" s="1"/>
  <c r="K3721" i="1" s="1"/>
  <c r="J3723" i="1"/>
  <c r="J3722" i="1" s="1"/>
  <c r="J3721" i="1" s="1"/>
  <c r="I3723" i="1"/>
  <c r="I3722" i="1" s="1"/>
  <c r="I3721" i="1" s="1"/>
  <c r="E3723" i="1"/>
  <c r="AK3722" i="1"/>
  <c r="AK3721" i="1" s="1"/>
  <c r="AC3722" i="1"/>
  <c r="AC3721" i="1" s="1"/>
  <c r="Y3722" i="1"/>
  <c r="Y3721" i="1" s="1"/>
  <c r="E3722" i="1"/>
  <c r="E3721" i="1"/>
  <c r="AL3720" i="1"/>
  <c r="AE3720" i="1"/>
  <c r="V3720" i="1"/>
  <c r="E3720" i="1"/>
  <c r="AK3719" i="1"/>
  <c r="AK3718" i="1" s="1"/>
  <c r="AK3717" i="1" s="1"/>
  <c r="AJ3719" i="1"/>
  <c r="AJ3718" i="1" s="1"/>
  <c r="AJ3717" i="1" s="1"/>
  <c r="AI3719" i="1"/>
  <c r="AI3718" i="1" s="1"/>
  <c r="AI3717" i="1" s="1"/>
  <c r="AH3719" i="1"/>
  <c r="AH3718" i="1" s="1"/>
  <c r="AH3717" i="1" s="1"/>
  <c r="AG3719" i="1"/>
  <c r="AG3718" i="1" s="1"/>
  <c r="AG3717" i="1" s="1"/>
  <c r="AF3719" i="1"/>
  <c r="AF3718" i="1" s="1"/>
  <c r="AF3717" i="1" s="1"/>
  <c r="AD3719" i="1"/>
  <c r="AC3719" i="1"/>
  <c r="AB3719" i="1"/>
  <c r="AB3718" i="1" s="1"/>
  <c r="AB3717" i="1" s="1"/>
  <c r="AA3719" i="1"/>
  <c r="Z3719" i="1"/>
  <c r="Z3718" i="1" s="1"/>
  <c r="Z3717" i="1" s="1"/>
  <c r="Y3719" i="1"/>
  <c r="Y3718" i="1" s="1"/>
  <c r="Y3717" i="1" s="1"/>
  <c r="X3719" i="1"/>
  <c r="X3718" i="1" s="1"/>
  <c r="X3717" i="1" s="1"/>
  <c r="W3719" i="1"/>
  <c r="W3718" i="1" s="1"/>
  <c r="W3717" i="1" s="1"/>
  <c r="T3719" i="1"/>
  <c r="T3718" i="1" s="1"/>
  <c r="T3717" i="1" s="1"/>
  <c r="S3719" i="1"/>
  <c r="S3718" i="1" s="1"/>
  <c r="S3717" i="1" s="1"/>
  <c r="R3719" i="1"/>
  <c r="R3718" i="1" s="1"/>
  <c r="R3717" i="1" s="1"/>
  <c r="Q3719" i="1"/>
  <c r="Q3718" i="1" s="1"/>
  <c r="Q3717" i="1" s="1"/>
  <c r="P3719" i="1"/>
  <c r="P3718" i="1" s="1"/>
  <c r="P3717" i="1" s="1"/>
  <c r="O3719" i="1"/>
  <c r="O3718" i="1" s="1"/>
  <c r="O3717" i="1" s="1"/>
  <c r="N3719" i="1"/>
  <c r="N3718" i="1" s="1"/>
  <c r="N3717" i="1" s="1"/>
  <c r="M3719" i="1"/>
  <c r="M3718" i="1" s="1"/>
  <c r="M3717" i="1" s="1"/>
  <c r="L3719" i="1"/>
  <c r="L3718" i="1" s="1"/>
  <c r="L3717" i="1" s="1"/>
  <c r="K3719" i="1"/>
  <c r="K3718" i="1" s="1"/>
  <c r="K3717" i="1" s="1"/>
  <c r="J3719" i="1"/>
  <c r="J3718" i="1" s="1"/>
  <c r="J3717" i="1" s="1"/>
  <c r="I3719" i="1"/>
  <c r="I3718" i="1" s="1"/>
  <c r="E3719" i="1"/>
  <c r="AC3718" i="1"/>
  <c r="AC3717" i="1" s="1"/>
  <c r="AA3718" i="1"/>
  <c r="AA3717" i="1" s="1"/>
  <c r="E3718" i="1"/>
  <c r="E3717" i="1"/>
  <c r="AL3716" i="1"/>
  <c r="AE3716" i="1"/>
  <c r="V3716" i="1"/>
  <c r="E3716" i="1"/>
  <c r="AK3715" i="1"/>
  <c r="AJ3715" i="1"/>
  <c r="AI3715" i="1"/>
  <c r="AH3715" i="1"/>
  <c r="AG3715" i="1"/>
  <c r="AF3715" i="1"/>
  <c r="AD3715" i="1"/>
  <c r="AC3715" i="1"/>
  <c r="AB3715" i="1"/>
  <c r="AA3715" i="1"/>
  <c r="Z3715" i="1"/>
  <c r="Y3715" i="1"/>
  <c r="X3715" i="1"/>
  <c r="W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E3715" i="1"/>
  <c r="AL3714" i="1"/>
  <c r="AE3714" i="1"/>
  <c r="V3714" i="1"/>
  <c r="E3714" i="1"/>
  <c r="AK3713" i="1"/>
  <c r="AK3712" i="1" s="1"/>
  <c r="AK3711" i="1" s="1"/>
  <c r="AJ3713" i="1"/>
  <c r="AI3713" i="1"/>
  <c r="AH3713" i="1"/>
  <c r="AG3713" i="1"/>
  <c r="AF3713" i="1"/>
  <c r="AD3713" i="1"/>
  <c r="AC3713" i="1"/>
  <c r="AB3713" i="1"/>
  <c r="AA3713" i="1"/>
  <c r="Z3713" i="1"/>
  <c r="Y3713" i="1"/>
  <c r="X3713" i="1"/>
  <c r="W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E3713" i="1"/>
  <c r="AG3712" i="1"/>
  <c r="AG3711" i="1" s="1"/>
  <c r="E3712" i="1"/>
  <c r="E3711" i="1"/>
  <c r="E3710" i="1"/>
  <c r="E3709" i="1"/>
  <c r="AL3708" i="1"/>
  <c r="AE3708" i="1"/>
  <c r="V3708" i="1"/>
  <c r="E3708" i="1"/>
  <c r="AK3707" i="1"/>
  <c r="AJ3707" i="1"/>
  <c r="AJ3706" i="1" s="1"/>
  <c r="AJ3705" i="1" s="1"/>
  <c r="AJ3704" i="1" s="1"/>
  <c r="AJ3703" i="1" s="1"/>
  <c r="AI3707" i="1"/>
  <c r="AI3706" i="1" s="1"/>
  <c r="AI3705" i="1" s="1"/>
  <c r="AI3704" i="1" s="1"/>
  <c r="AI3703" i="1" s="1"/>
  <c r="AH3707" i="1"/>
  <c r="AH3706" i="1" s="1"/>
  <c r="AH3705" i="1" s="1"/>
  <c r="AH3704" i="1" s="1"/>
  <c r="AH3703" i="1" s="1"/>
  <c r="AG3707" i="1"/>
  <c r="AG3706" i="1" s="1"/>
  <c r="AG3705" i="1" s="1"/>
  <c r="AG3704" i="1" s="1"/>
  <c r="AG3703" i="1" s="1"/>
  <c r="AF3707" i="1"/>
  <c r="AD3707" i="1"/>
  <c r="AC3707" i="1"/>
  <c r="AC3706" i="1" s="1"/>
  <c r="AC3705" i="1" s="1"/>
  <c r="AC3704" i="1" s="1"/>
  <c r="AC3703" i="1" s="1"/>
  <c r="AB3707" i="1"/>
  <c r="AB3706" i="1" s="1"/>
  <c r="AB3705" i="1" s="1"/>
  <c r="AB3704" i="1" s="1"/>
  <c r="AB3703" i="1" s="1"/>
  <c r="S3707" i="1"/>
  <c r="R3707" i="1"/>
  <c r="R3706" i="1" s="1"/>
  <c r="R3705" i="1" s="1"/>
  <c r="R3704" i="1" s="1"/>
  <c r="R3703" i="1" s="1"/>
  <c r="Q3707" i="1"/>
  <c r="Q3706" i="1" s="1"/>
  <c r="Q3705" i="1" s="1"/>
  <c r="Q3704" i="1" s="1"/>
  <c r="Q3703" i="1" s="1"/>
  <c r="P3707" i="1"/>
  <c r="P3706" i="1" s="1"/>
  <c r="P3705" i="1" s="1"/>
  <c r="P3704" i="1" s="1"/>
  <c r="P3703" i="1" s="1"/>
  <c r="O3707" i="1"/>
  <c r="O3706" i="1" s="1"/>
  <c r="O3705" i="1" s="1"/>
  <c r="O3704" i="1" s="1"/>
  <c r="O3703" i="1" s="1"/>
  <c r="E3707" i="1"/>
  <c r="AK3706" i="1"/>
  <c r="AK3705" i="1" s="1"/>
  <c r="AK3704" i="1" s="1"/>
  <c r="AK3703" i="1" s="1"/>
  <c r="S3706" i="1"/>
  <c r="S3705" i="1" s="1"/>
  <c r="E3706" i="1"/>
  <c r="E3705" i="1"/>
  <c r="E3704" i="1"/>
  <c r="E3703" i="1"/>
  <c r="U3702" i="1"/>
  <c r="E3702" i="1"/>
  <c r="AL3701" i="1"/>
  <c r="AE3701" i="1"/>
  <c r="V3701" i="1"/>
  <c r="E3701" i="1"/>
  <c r="AK3700" i="1"/>
  <c r="AK3699" i="1" s="1"/>
  <c r="AK3698" i="1" s="1"/>
  <c r="AK3697" i="1" s="1"/>
  <c r="AK3696" i="1" s="1"/>
  <c r="AK3695" i="1" s="1"/>
  <c r="AJ3700" i="1"/>
  <c r="AJ3699" i="1" s="1"/>
  <c r="AJ3698" i="1" s="1"/>
  <c r="AJ3697" i="1" s="1"/>
  <c r="AJ3696" i="1" s="1"/>
  <c r="AJ3695" i="1" s="1"/>
  <c r="AI3700" i="1"/>
  <c r="AI3699" i="1" s="1"/>
  <c r="AI3698" i="1" s="1"/>
  <c r="AI3697" i="1" s="1"/>
  <c r="AI3696" i="1" s="1"/>
  <c r="AI3695" i="1" s="1"/>
  <c r="AH3700" i="1"/>
  <c r="AH3699" i="1" s="1"/>
  <c r="AH3698" i="1" s="1"/>
  <c r="AH3697" i="1" s="1"/>
  <c r="AH3696" i="1" s="1"/>
  <c r="AH3695" i="1" s="1"/>
  <c r="AG3700" i="1"/>
  <c r="AG3699" i="1" s="1"/>
  <c r="AG3698" i="1" s="1"/>
  <c r="AG3697" i="1" s="1"/>
  <c r="AG3696" i="1" s="1"/>
  <c r="AG3695" i="1" s="1"/>
  <c r="AF3700" i="1"/>
  <c r="AD3700" i="1"/>
  <c r="AD3699" i="1" s="1"/>
  <c r="AC3700" i="1"/>
  <c r="AB3700" i="1"/>
  <c r="AB3699" i="1" s="1"/>
  <c r="AB3698" i="1" s="1"/>
  <c r="AB3697" i="1" s="1"/>
  <c r="AB3696" i="1" s="1"/>
  <c r="AB3695" i="1" s="1"/>
  <c r="R3700" i="1"/>
  <c r="R3699" i="1" s="1"/>
  <c r="Q3700" i="1"/>
  <c r="Q3699" i="1" s="1"/>
  <c r="Q3698" i="1" s="1"/>
  <c r="Q3697" i="1" s="1"/>
  <c r="Q3696" i="1" s="1"/>
  <c r="Q3695" i="1" s="1"/>
  <c r="P3700" i="1"/>
  <c r="O3700" i="1"/>
  <c r="O3699" i="1" s="1"/>
  <c r="O3698" i="1" s="1"/>
  <c r="O3697" i="1" s="1"/>
  <c r="O3696" i="1" s="1"/>
  <c r="O3695" i="1" s="1"/>
  <c r="E3700" i="1"/>
  <c r="E3699" i="1"/>
  <c r="E3698" i="1"/>
  <c r="E3697" i="1"/>
  <c r="E3696" i="1"/>
  <c r="E3695" i="1"/>
  <c r="E3694" i="1"/>
  <c r="AL3693" i="1"/>
  <c r="AE3693" i="1"/>
  <c r="V3693" i="1"/>
  <c r="E3693" i="1"/>
  <c r="AK3692" i="1"/>
  <c r="AJ3692" i="1"/>
  <c r="AI3692" i="1"/>
  <c r="AH3692" i="1"/>
  <c r="AG3692" i="1"/>
  <c r="AF3692" i="1"/>
  <c r="AD3692" i="1"/>
  <c r="AC3692" i="1"/>
  <c r="AB3692" i="1"/>
  <c r="P3692" i="1"/>
  <c r="O3692" i="1"/>
  <c r="E3692" i="1"/>
  <c r="AK3691" i="1"/>
  <c r="AJ3691" i="1"/>
  <c r="AI3691" i="1"/>
  <c r="AH3691" i="1"/>
  <c r="AG3691" i="1"/>
  <c r="AF3691" i="1"/>
  <c r="AD3691" i="1"/>
  <c r="AC3691" i="1"/>
  <c r="AB3691" i="1"/>
  <c r="P3691" i="1"/>
  <c r="O3691" i="1"/>
  <c r="E3691" i="1"/>
  <c r="AK3690" i="1"/>
  <c r="AJ3690" i="1"/>
  <c r="AI3690" i="1"/>
  <c r="AH3690" i="1"/>
  <c r="AG3690" i="1"/>
  <c r="AF3690" i="1"/>
  <c r="AD3690" i="1"/>
  <c r="AC3690" i="1"/>
  <c r="AB3690" i="1"/>
  <c r="P3690" i="1"/>
  <c r="O3690" i="1"/>
  <c r="E3690" i="1"/>
  <c r="AK3689" i="1"/>
  <c r="AJ3689" i="1"/>
  <c r="AI3689" i="1"/>
  <c r="AH3689" i="1"/>
  <c r="AG3689" i="1"/>
  <c r="AF3689" i="1"/>
  <c r="AD3689" i="1"/>
  <c r="AC3689" i="1"/>
  <c r="AB3689" i="1"/>
  <c r="P3689" i="1"/>
  <c r="O3689" i="1"/>
  <c r="E3689" i="1"/>
  <c r="AK3688" i="1"/>
  <c r="AJ3688" i="1"/>
  <c r="AI3688" i="1"/>
  <c r="AH3688" i="1"/>
  <c r="AG3688" i="1"/>
  <c r="AF3688" i="1"/>
  <c r="AD3688" i="1"/>
  <c r="AC3688" i="1"/>
  <c r="AB3688" i="1"/>
  <c r="P3688" i="1"/>
  <c r="O3688" i="1"/>
  <c r="E3688" i="1"/>
  <c r="AL3687" i="1"/>
  <c r="AE3687" i="1"/>
  <c r="R3687" i="1"/>
  <c r="K3687" i="1"/>
  <c r="K3686" i="1" s="1"/>
  <c r="K3685" i="1" s="1"/>
  <c r="K3684" i="1" s="1"/>
  <c r="K3683" i="1" s="1"/>
  <c r="K3682" i="1" s="1"/>
  <c r="K3681" i="1" s="1"/>
  <c r="J3687" i="1"/>
  <c r="J3686" i="1" s="1"/>
  <c r="J3685" i="1" s="1"/>
  <c r="J3684" i="1" s="1"/>
  <c r="J3683" i="1" s="1"/>
  <c r="J3682" i="1" s="1"/>
  <c r="J3681" i="1" s="1"/>
  <c r="I3687" i="1"/>
  <c r="V3687" i="1" s="1"/>
  <c r="E3687" i="1"/>
  <c r="AK3686" i="1"/>
  <c r="AK3685" i="1" s="1"/>
  <c r="AK3684" i="1" s="1"/>
  <c r="AK3683" i="1" s="1"/>
  <c r="AK3682" i="1" s="1"/>
  <c r="AJ3686" i="1"/>
  <c r="AJ3685" i="1" s="1"/>
  <c r="AJ3684" i="1" s="1"/>
  <c r="AJ3683" i="1" s="1"/>
  <c r="AJ3682" i="1" s="1"/>
  <c r="AI3686" i="1"/>
  <c r="AI3685" i="1" s="1"/>
  <c r="AI3684" i="1" s="1"/>
  <c r="AI3683" i="1" s="1"/>
  <c r="AI3682" i="1" s="1"/>
  <c r="AH3686" i="1"/>
  <c r="AH3685" i="1" s="1"/>
  <c r="AH3684" i="1" s="1"/>
  <c r="AH3683" i="1" s="1"/>
  <c r="AH3682" i="1" s="1"/>
  <c r="AH3681" i="1" s="1"/>
  <c r="AG3686" i="1"/>
  <c r="AG3685" i="1" s="1"/>
  <c r="AG3684" i="1" s="1"/>
  <c r="AG3683" i="1" s="1"/>
  <c r="AG3682" i="1" s="1"/>
  <c r="AF3686" i="1"/>
  <c r="AF3685" i="1" s="1"/>
  <c r="AF3684" i="1" s="1"/>
  <c r="AD3686" i="1"/>
  <c r="AC3686" i="1"/>
  <c r="AC3685" i="1" s="1"/>
  <c r="AC3684" i="1" s="1"/>
  <c r="AC3683" i="1" s="1"/>
  <c r="AC3682" i="1" s="1"/>
  <c r="AB3686" i="1"/>
  <c r="AB3685" i="1" s="1"/>
  <c r="AB3684" i="1" s="1"/>
  <c r="AB3683" i="1" s="1"/>
  <c r="AB3682" i="1" s="1"/>
  <c r="AA3686" i="1"/>
  <c r="AA3685" i="1" s="1"/>
  <c r="AA3684" i="1" s="1"/>
  <c r="AA3683" i="1" s="1"/>
  <c r="AA3682" i="1" s="1"/>
  <c r="AA3681" i="1" s="1"/>
  <c r="Z3686" i="1"/>
  <c r="Z3685" i="1" s="1"/>
  <c r="Z3684" i="1" s="1"/>
  <c r="Z3683" i="1" s="1"/>
  <c r="Z3682" i="1" s="1"/>
  <c r="Z3681" i="1" s="1"/>
  <c r="Y3686" i="1"/>
  <c r="Y3685" i="1" s="1"/>
  <c r="Y3684" i="1" s="1"/>
  <c r="Y3683" i="1" s="1"/>
  <c r="Y3682" i="1" s="1"/>
  <c r="Y3681" i="1" s="1"/>
  <c r="X3686" i="1"/>
  <c r="W3686" i="1"/>
  <c r="W3685" i="1" s="1"/>
  <c r="W3684" i="1" s="1"/>
  <c r="W3683" i="1" s="1"/>
  <c r="W3682" i="1" s="1"/>
  <c r="W3681" i="1" s="1"/>
  <c r="T3686" i="1"/>
  <c r="T3685" i="1" s="1"/>
  <c r="T3684" i="1" s="1"/>
  <c r="T3683" i="1" s="1"/>
  <c r="S3686" i="1"/>
  <c r="S3685" i="1" s="1"/>
  <c r="S3684" i="1" s="1"/>
  <c r="S3683" i="1" s="1"/>
  <c r="S3682" i="1" s="1"/>
  <c r="S3681" i="1" s="1"/>
  <c r="R3686" i="1"/>
  <c r="R3685" i="1" s="1"/>
  <c r="R3684" i="1" s="1"/>
  <c r="R3683" i="1" s="1"/>
  <c r="R3682" i="1" s="1"/>
  <c r="R3681" i="1" s="1"/>
  <c r="Q3686" i="1"/>
  <c r="Q3685" i="1" s="1"/>
  <c r="Q3684" i="1" s="1"/>
  <c r="Q3683" i="1" s="1"/>
  <c r="Q3682" i="1" s="1"/>
  <c r="Q3681" i="1" s="1"/>
  <c r="P3686" i="1"/>
  <c r="P3685" i="1" s="1"/>
  <c r="P3684" i="1" s="1"/>
  <c r="P3683" i="1" s="1"/>
  <c r="P3682" i="1" s="1"/>
  <c r="P3681" i="1" s="1"/>
  <c r="O3686" i="1"/>
  <c r="O3685" i="1" s="1"/>
  <c r="O3684" i="1" s="1"/>
  <c r="O3683" i="1" s="1"/>
  <c r="O3682" i="1" s="1"/>
  <c r="O3681" i="1" s="1"/>
  <c r="N3686" i="1"/>
  <c r="N3685" i="1" s="1"/>
  <c r="N3684" i="1" s="1"/>
  <c r="N3683" i="1" s="1"/>
  <c r="N3682" i="1" s="1"/>
  <c r="N3681" i="1" s="1"/>
  <c r="M3686" i="1"/>
  <c r="M3685" i="1" s="1"/>
  <c r="M3684" i="1" s="1"/>
  <c r="M3683" i="1" s="1"/>
  <c r="M3682" i="1" s="1"/>
  <c r="M3681" i="1" s="1"/>
  <c r="L3686" i="1"/>
  <c r="I3686" i="1"/>
  <c r="I3685" i="1" s="1"/>
  <c r="E3686" i="1"/>
  <c r="X3685" i="1"/>
  <c r="X3684" i="1" s="1"/>
  <c r="X3683" i="1" s="1"/>
  <c r="X3682" i="1" s="1"/>
  <c r="X3681" i="1" s="1"/>
  <c r="L3685" i="1"/>
  <c r="L3684" i="1" s="1"/>
  <c r="L3683" i="1" s="1"/>
  <c r="L3682" i="1" s="1"/>
  <c r="L3681" i="1" s="1"/>
  <c r="E3685" i="1"/>
  <c r="E3684" i="1"/>
  <c r="E3683" i="1"/>
  <c r="T3682" i="1"/>
  <c r="T3681" i="1" s="1"/>
  <c r="E3682" i="1"/>
  <c r="E3681" i="1"/>
  <c r="AL3680" i="1"/>
  <c r="AE3680" i="1"/>
  <c r="V3680" i="1"/>
  <c r="E3680" i="1"/>
  <c r="AK3679" i="1"/>
  <c r="AJ3679" i="1"/>
  <c r="AI3679" i="1"/>
  <c r="AH3679" i="1"/>
  <c r="AG3679" i="1"/>
  <c r="AF3679" i="1"/>
  <c r="AD3679" i="1"/>
  <c r="AD3676" i="1" s="1"/>
  <c r="AC3679" i="1"/>
  <c r="AB3679" i="1"/>
  <c r="AA3679" i="1"/>
  <c r="AA3676" i="1" s="1"/>
  <c r="AA3675" i="1" s="1"/>
  <c r="AA3674" i="1" s="1"/>
  <c r="AA3673" i="1" s="1"/>
  <c r="Z3679" i="1"/>
  <c r="Z3676" i="1" s="1"/>
  <c r="Z3675" i="1" s="1"/>
  <c r="Z3674" i="1" s="1"/>
  <c r="Z3673" i="1" s="1"/>
  <c r="Y3679" i="1"/>
  <c r="X3679" i="1"/>
  <c r="X3676" i="1" s="1"/>
  <c r="W3679" i="1"/>
  <c r="W3676" i="1" s="1"/>
  <c r="W3675" i="1" s="1"/>
  <c r="W3674" i="1" s="1"/>
  <c r="W3673" i="1" s="1"/>
  <c r="T3679" i="1"/>
  <c r="T3676" i="1" s="1"/>
  <c r="T3675" i="1" s="1"/>
  <c r="T3674" i="1" s="1"/>
  <c r="T3673" i="1" s="1"/>
  <c r="S3679" i="1"/>
  <c r="S3676" i="1" s="1"/>
  <c r="S3675" i="1" s="1"/>
  <c r="S3674" i="1" s="1"/>
  <c r="S3673" i="1" s="1"/>
  <c r="R3679" i="1"/>
  <c r="R3676" i="1" s="1"/>
  <c r="R3675" i="1" s="1"/>
  <c r="R3674" i="1" s="1"/>
  <c r="R3673" i="1" s="1"/>
  <c r="Q3679" i="1"/>
  <c r="P3679" i="1"/>
  <c r="O3679" i="1"/>
  <c r="N3679" i="1"/>
  <c r="M3679" i="1"/>
  <c r="M3676" i="1" s="1"/>
  <c r="M3675" i="1" s="1"/>
  <c r="M3674" i="1" s="1"/>
  <c r="M3673" i="1" s="1"/>
  <c r="L3679" i="1"/>
  <c r="L3676" i="1" s="1"/>
  <c r="L3675" i="1" s="1"/>
  <c r="L3674" i="1" s="1"/>
  <c r="L3673" i="1" s="1"/>
  <c r="K3679" i="1"/>
  <c r="K3676" i="1" s="1"/>
  <c r="K3675" i="1" s="1"/>
  <c r="K3674" i="1" s="1"/>
  <c r="K3673" i="1" s="1"/>
  <c r="J3679" i="1"/>
  <c r="J3676" i="1" s="1"/>
  <c r="J3675" i="1" s="1"/>
  <c r="J3674" i="1" s="1"/>
  <c r="J3673" i="1" s="1"/>
  <c r="I3679" i="1"/>
  <c r="I3676" i="1" s="1"/>
  <c r="I3675" i="1" s="1"/>
  <c r="E3679" i="1"/>
  <c r="AL3678" i="1"/>
  <c r="AE3678" i="1"/>
  <c r="V3678" i="1"/>
  <c r="E3678" i="1"/>
  <c r="AK3677" i="1"/>
  <c r="AJ3677" i="1"/>
  <c r="AI3677" i="1"/>
  <c r="AH3677" i="1"/>
  <c r="AG3677" i="1"/>
  <c r="AF3677" i="1"/>
  <c r="AD3677" i="1"/>
  <c r="AC3677" i="1"/>
  <c r="AB3677" i="1"/>
  <c r="Q3677" i="1"/>
  <c r="P3677" i="1"/>
  <c r="O3677" i="1"/>
  <c r="E3677" i="1"/>
  <c r="Y3676" i="1"/>
  <c r="Y3675" i="1" s="1"/>
  <c r="Y3674" i="1" s="1"/>
  <c r="Y3673" i="1" s="1"/>
  <c r="N3676" i="1"/>
  <c r="N3675" i="1" s="1"/>
  <c r="N3674" i="1" s="1"/>
  <c r="N3673" i="1" s="1"/>
  <c r="E3676" i="1"/>
  <c r="X3675" i="1"/>
  <c r="X3674" i="1" s="1"/>
  <c r="X3673" i="1" s="1"/>
  <c r="E3675" i="1"/>
  <c r="E3674" i="1"/>
  <c r="E3673" i="1"/>
  <c r="AL3672" i="1"/>
  <c r="AE3672" i="1"/>
  <c r="V3672" i="1"/>
  <c r="E3672" i="1"/>
  <c r="AK3671" i="1"/>
  <c r="AK3670" i="1" s="1"/>
  <c r="AK3669" i="1" s="1"/>
  <c r="AK3668" i="1" s="1"/>
  <c r="AK3667" i="1" s="1"/>
  <c r="AJ3671" i="1"/>
  <c r="AJ3670" i="1" s="1"/>
  <c r="AJ3669" i="1" s="1"/>
  <c r="AJ3668" i="1" s="1"/>
  <c r="AJ3667" i="1" s="1"/>
  <c r="AI3671" i="1"/>
  <c r="AI3670" i="1" s="1"/>
  <c r="AI3669" i="1" s="1"/>
  <c r="AI3668" i="1" s="1"/>
  <c r="AI3667" i="1" s="1"/>
  <c r="AH3671" i="1"/>
  <c r="AG3671" i="1"/>
  <c r="AF3671" i="1"/>
  <c r="AF3670" i="1" s="1"/>
  <c r="AF3669" i="1" s="1"/>
  <c r="AD3671" i="1"/>
  <c r="AC3671" i="1"/>
  <c r="AC3670" i="1" s="1"/>
  <c r="AC3669" i="1" s="1"/>
  <c r="AC3668" i="1" s="1"/>
  <c r="AC3667" i="1" s="1"/>
  <c r="AB3671" i="1"/>
  <c r="AA3671" i="1"/>
  <c r="AA3670" i="1" s="1"/>
  <c r="AA3669" i="1" s="1"/>
  <c r="AA3668" i="1" s="1"/>
  <c r="AA3667" i="1" s="1"/>
  <c r="Z3671" i="1"/>
  <c r="Z3670" i="1" s="1"/>
  <c r="Z3669" i="1" s="1"/>
  <c r="Z3668" i="1" s="1"/>
  <c r="Z3667" i="1" s="1"/>
  <c r="Y3671" i="1"/>
  <c r="Y3670" i="1" s="1"/>
  <c r="Y3669" i="1" s="1"/>
  <c r="Y3668" i="1" s="1"/>
  <c r="Y3667" i="1" s="1"/>
  <c r="X3671" i="1"/>
  <c r="X3670" i="1" s="1"/>
  <c r="X3669" i="1" s="1"/>
  <c r="X3668" i="1" s="1"/>
  <c r="X3667" i="1" s="1"/>
  <c r="W3671" i="1"/>
  <c r="W3670" i="1" s="1"/>
  <c r="W3669" i="1" s="1"/>
  <c r="W3668" i="1" s="1"/>
  <c r="W3667" i="1" s="1"/>
  <c r="T3671" i="1"/>
  <c r="T3670" i="1" s="1"/>
  <c r="T3669" i="1" s="1"/>
  <c r="T3668" i="1" s="1"/>
  <c r="T3667" i="1" s="1"/>
  <c r="S3671" i="1"/>
  <c r="S3670" i="1" s="1"/>
  <c r="S3669" i="1" s="1"/>
  <c r="S3668" i="1" s="1"/>
  <c r="S3667" i="1" s="1"/>
  <c r="R3671" i="1"/>
  <c r="R3670" i="1" s="1"/>
  <c r="R3669" i="1" s="1"/>
  <c r="R3668" i="1" s="1"/>
  <c r="R3667" i="1" s="1"/>
  <c r="Q3671" i="1"/>
  <c r="Q3670" i="1" s="1"/>
  <c r="Q3669" i="1" s="1"/>
  <c r="Q3668" i="1" s="1"/>
  <c r="Q3667" i="1" s="1"/>
  <c r="P3671" i="1"/>
  <c r="P3670" i="1" s="1"/>
  <c r="P3669" i="1" s="1"/>
  <c r="P3668" i="1" s="1"/>
  <c r="P3667" i="1" s="1"/>
  <c r="O3671" i="1"/>
  <c r="O3670" i="1" s="1"/>
  <c r="O3669" i="1" s="1"/>
  <c r="O3668" i="1" s="1"/>
  <c r="O3667" i="1" s="1"/>
  <c r="N3671" i="1"/>
  <c r="N3670" i="1" s="1"/>
  <c r="N3669" i="1" s="1"/>
  <c r="N3668" i="1" s="1"/>
  <c r="N3667" i="1" s="1"/>
  <c r="M3671" i="1"/>
  <c r="M3670" i="1" s="1"/>
  <c r="M3669" i="1" s="1"/>
  <c r="M3668" i="1" s="1"/>
  <c r="M3667" i="1" s="1"/>
  <c r="L3671" i="1"/>
  <c r="K3671" i="1"/>
  <c r="J3671" i="1"/>
  <c r="J3670" i="1" s="1"/>
  <c r="J3669" i="1" s="1"/>
  <c r="J3668" i="1" s="1"/>
  <c r="J3667" i="1" s="1"/>
  <c r="I3671" i="1"/>
  <c r="I3670" i="1" s="1"/>
  <c r="I3669" i="1" s="1"/>
  <c r="E3671" i="1"/>
  <c r="AG3670" i="1"/>
  <c r="AG3669" i="1" s="1"/>
  <c r="AG3668" i="1" s="1"/>
  <c r="AG3667" i="1" s="1"/>
  <c r="AB3670" i="1"/>
  <c r="AB3669" i="1" s="1"/>
  <c r="AB3668" i="1" s="1"/>
  <c r="AB3667" i="1" s="1"/>
  <c r="L3670" i="1"/>
  <c r="K3670" i="1"/>
  <c r="K3669" i="1" s="1"/>
  <c r="K3668" i="1" s="1"/>
  <c r="K3667" i="1" s="1"/>
  <c r="E3670" i="1"/>
  <c r="E3669" i="1"/>
  <c r="E3668" i="1"/>
  <c r="E3667" i="1"/>
  <c r="AL3666" i="1"/>
  <c r="AE3666" i="1"/>
  <c r="V3666" i="1"/>
  <c r="E3666" i="1"/>
  <c r="AK3665" i="1"/>
  <c r="AK3664" i="1" s="1"/>
  <c r="AK3663" i="1" s="1"/>
  <c r="AK3662" i="1" s="1"/>
  <c r="AK3661" i="1" s="1"/>
  <c r="AJ3665" i="1"/>
  <c r="AJ3664" i="1" s="1"/>
  <c r="AJ3663" i="1" s="1"/>
  <c r="AJ3662" i="1" s="1"/>
  <c r="AJ3661" i="1" s="1"/>
  <c r="AI3665" i="1"/>
  <c r="AI3664" i="1" s="1"/>
  <c r="AI3663" i="1" s="1"/>
  <c r="AI3662" i="1" s="1"/>
  <c r="AI3661" i="1" s="1"/>
  <c r="AH3665" i="1"/>
  <c r="AH3664" i="1" s="1"/>
  <c r="AG3665" i="1"/>
  <c r="AF3665" i="1"/>
  <c r="AF3664" i="1" s="1"/>
  <c r="AF3663" i="1" s="1"/>
  <c r="AD3665" i="1"/>
  <c r="AD3664" i="1" s="1"/>
  <c r="AC3665" i="1"/>
  <c r="AC3664" i="1" s="1"/>
  <c r="AC3663" i="1" s="1"/>
  <c r="AC3662" i="1" s="1"/>
  <c r="AC3661" i="1" s="1"/>
  <c r="AB3665" i="1"/>
  <c r="AA3665" i="1"/>
  <c r="AA3664" i="1" s="1"/>
  <c r="AA3663" i="1" s="1"/>
  <c r="AA3662" i="1" s="1"/>
  <c r="AA3661" i="1" s="1"/>
  <c r="Z3665" i="1"/>
  <c r="Z3664" i="1" s="1"/>
  <c r="Z3663" i="1" s="1"/>
  <c r="Z3662" i="1" s="1"/>
  <c r="Z3661" i="1" s="1"/>
  <c r="Y3665" i="1"/>
  <c r="Y3664" i="1" s="1"/>
  <c r="Y3663" i="1" s="1"/>
  <c r="Y3662" i="1" s="1"/>
  <c r="Y3661" i="1" s="1"/>
  <c r="X3665" i="1"/>
  <c r="X3664" i="1" s="1"/>
  <c r="X3663" i="1" s="1"/>
  <c r="X3662" i="1" s="1"/>
  <c r="X3661" i="1" s="1"/>
  <c r="W3665" i="1"/>
  <c r="W3664" i="1" s="1"/>
  <c r="W3663" i="1" s="1"/>
  <c r="W3662" i="1" s="1"/>
  <c r="W3661" i="1" s="1"/>
  <c r="T3665" i="1"/>
  <c r="T3664" i="1" s="1"/>
  <c r="T3663" i="1" s="1"/>
  <c r="T3662" i="1" s="1"/>
  <c r="T3661" i="1" s="1"/>
  <c r="S3665" i="1"/>
  <c r="S3664" i="1" s="1"/>
  <c r="S3663" i="1" s="1"/>
  <c r="S3662" i="1" s="1"/>
  <c r="S3661" i="1" s="1"/>
  <c r="R3665" i="1"/>
  <c r="R3664" i="1" s="1"/>
  <c r="R3663" i="1" s="1"/>
  <c r="R3662" i="1" s="1"/>
  <c r="R3661" i="1" s="1"/>
  <c r="Q3665" i="1"/>
  <c r="Q3664" i="1" s="1"/>
  <c r="Q3663" i="1" s="1"/>
  <c r="Q3662" i="1" s="1"/>
  <c r="Q3661" i="1" s="1"/>
  <c r="P3665" i="1"/>
  <c r="P3664" i="1" s="1"/>
  <c r="P3663" i="1" s="1"/>
  <c r="P3662" i="1" s="1"/>
  <c r="P3661" i="1" s="1"/>
  <c r="O3665" i="1"/>
  <c r="N3665" i="1"/>
  <c r="N3664" i="1" s="1"/>
  <c r="N3663" i="1" s="1"/>
  <c r="N3662" i="1" s="1"/>
  <c r="N3661" i="1" s="1"/>
  <c r="M3665" i="1"/>
  <c r="M3664" i="1" s="1"/>
  <c r="M3663" i="1" s="1"/>
  <c r="M3662" i="1" s="1"/>
  <c r="M3661" i="1" s="1"/>
  <c r="L3665" i="1"/>
  <c r="L3664" i="1" s="1"/>
  <c r="L3663" i="1" s="1"/>
  <c r="L3662" i="1" s="1"/>
  <c r="L3661" i="1" s="1"/>
  <c r="K3665" i="1"/>
  <c r="K3664" i="1" s="1"/>
  <c r="K3663" i="1" s="1"/>
  <c r="K3662" i="1" s="1"/>
  <c r="K3661" i="1" s="1"/>
  <c r="J3665" i="1"/>
  <c r="J3664" i="1" s="1"/>
  <c r="J3663" i="1" s="1"/>
  <c r="I3665" i="1"/>
  <c r="I3664" i="1" s="1"/>
  <c r="E3665" i="1"/>
  <c r="AG3664" i="1"/>
  <c r="AG3663" i="1" s="1"/>
  <c r="AG3662" i="1" s="1"/>
  <c r="AG3661" i="1" s="1"/>
  <c r="AB3664" i="1"/>
  <c r="AB3663" i="1" s="1"/>
  <c r="AB3662" i="1" s="1"/>
  <c r="AB3661" i="1" s="1"/>
  <c r="O3664" i="1"/>
  <c r="O3663" i="1" s="1"/>
  <c r="O3662" i="1" s="1"/>
  <c r="O3661" i="1" s="1"/>
  <c r="E3664" i="1"/>
  <c r="E3663" i="1"/>
  <c r="J3662" i="1"/>
  <c r="J3661" i="1" s="1"/>
  <c r="E3662" i="1"/>
  <c r="E3661" i="1"/>
  <c r="AL3660" i="1"/>
  <c r="AE3660" i="1"/>
  <c r="V3660" i="1"/>
  <c r="E3660" i="1"/>
  <c r="AK3659" i="1"/>
  <c r="AK3658" i="1" s="1"/>
  <c r="AK3657" i="1" s="1"/>
  <c r="AK3656" i="1" s="1"/>
  <c r="AJ3659" i="1"/>
  <c r="AJ3658" i="1" s="1"/>
  <c r="AJ3657" i="1" s="1"/>
  <c r="AJ3656" i="1" s="1"/>
  <c r="AI3659" i="1"/>
  <c r="AI3658" i="1" s="1"/>
  <c r="AI3657" i="1" s="1"/>
  <c r="AH3659" i="1"/>
  <c r="AG3659" i="1"/>
  <c r="AG3658" i="1" s="1"/>
  <c r="AG3657" i="1" s="1"/>
  <c r="AG3656" i="1" s="1"/>
  <c r="AF3659" i="1"/>
  <c r="AF3658" i="1" s="1"/>
  <c r="AF3657" i="1" s="1"/>
  <c r="AF3656" i="1" s="1"/>
  <c r="AD3659" i="1"/>
  <c r="AC3659" i="1"/>
  <c r="AC3658" i="1" s="1"/>
  <c r="AC3657" i="1" s="1"/>
  <c r="AC3656" i="1" s="1"/>
  <c r="AB3659" i="1"/>
  <c r="AB3658" i="1" s="1"/>
  <c r="AB3657" i="1" s="1"/>
  <c r="AB3656" i="1" s="1"/>
  <c r="AA3659" i="1"/>
  <c r="AA3658" i="1" s="1"/>
  <c r="AA3657" i="1" s="1"/>
  <c r="AA3656" i="1" s="1"/>
  <c r="Z3659" i="1"/>
  <c r="Y3659" i="1"/>
  <c r="Y3658" i="1" s="1"/>
  <c r="Y3657" i="1" s="1"/>
  <c r="Y3656" i="1" s="1"/>
  <c r="X3659" i="1"/>
  <c r="X3658" i="1" s="1"/>
  <c r="X3657" i="1" s="1"/>
  <c r="X3656" i="1" s="1"/>
  <c r="W3659" i="1"/>
  <c r="W3658" i="1" s="1"/>
  <c r="W3657" i="1" s="1"/>
  <c r="W3656" i="1" s="1"/>
  <c r="T3659" i="1"/>
  <c r="S3659" i="1"/>
  <c r="S3658" i="1" s="1"/>
  <c r="S3657" i="1" s="1"/>
  <c r="S3656" i="1" s="1"/>
  <c r="R3659" i="1"/>
  <c r="R3658" i="1" s="1"/>
  <c r="R3657" i="1" s="1"/>
  <c r="R3656" i="1" s="1"/>
  <c r="Q3659" i="1"/>
  <c r="Q3658" i="1" s="1"/>
  <c r="Q3657" i="1" s="1"/>
  <c r="Q3656" i="1" s="1"/>
  <c r="P3659" i="1"/>
  <c r="P3658" i="1" s="1"/>
  <c r="P3657" i="1" s="1"/>
  <c r="P3656" i="1" s="1"/>
  <c r="O3659" i="1"/>
  <c r="O3658" i="1" s="1"/>
  <c r="O3657" i="1" s="1"/>
  <c r="O3656" i="1" s="1"/>
  <c r="N3659" i="1"/>
  <c r="N3658" i="1" s="1"/>
  <c r="N3657" i="1" s="1"/>
  <c r="N3656" i="1" s="1"/>
  <c r="M3659" i="1"/>
  <c r="M3658" i="1" s="1"/>
  <c r="M3657" i="1" s="1"/>
  <c r="M3656" i="1" s="1"/>
  <c r="L3659" i="1"/>
  <c r="L3658" i="1" s="1"/>
  <c r="L3657" i="1" s="1"/>
  <c r="L3656" i="1" s="1"/>
  <c r="K3659" i="1"/>
  <c r="K3658" i="1" s="1"/>
  <c r="K3657" i="1" s="1"/>
  <c r="K3656" i="1" s="1"/>
  <c r="J3659" i="1"/>
  <c r="J3658" i="1" s="1"/>
  <c r="J3657" i="1" s="1"/>
  <c r="J3656" i="1" s="1"/>
  <c r="I3659" i="1"/>
  <c r="I3658" i="1" s="1"/>
  <c r="I3657" i="1" s="1"/>
  <c r="E3659" i="1"/>
  <c r="Z3658" i="1"/>
  <c r="Z3657" i="1" s="1"/>
  <c r="Z3656" i="1" s="1"/>
  <c r="T3658" i="1"/>
  <c r="T3657" i="1" s="1"/>
  <c r="T3656" i="1" s="1"/>
  <c r="E3658" i="1"/>
  <c r="E3657" i="1"/>
  <c r="AI3656" i="1"/>
  <c r="E3656" i="1"/>
  <c r="AL3655" i="1"/>
  <c r="AE3655" i="1"/>
  <c r="V3655" i="1"/>
  <c r="E3655" i="1"/>
  <c r="AK3654" i="1"/>
  <c r="AK3653" i="1" s="1"/>
  <c r="AK3652" i="1" s="1"/>
  <c r="AJ3654" i="1"/>
  <c r="AJ3653" i="1" s="1"/>
  <c r="AJ3652" i="1" s="1"/>
  <c r="AI3654" i="1"/>
  <c r="AI3653" i="1" s="1"/>
  <c r="AI3652" i="1" s="1"/>
  <c r="AH3654" i="1"/>
  <c r="AH3653" i="1" s="1"/>
  <c r="AH3652" i="1" s="1"/>
  <c r="AG3654" i="1"/>
  <c r="AG3653" i="1" s="1"/>
  <c r="AG3652" i="1" s="1"/>
  <c r="AF3654" i="1"/>
  <c r="AD3654" i="1"/>
  <c r="AC3654" i="1"/>
  <c r="AB3654" i="1"/>
  <c r="AB3653" i="1" s="1"/>
  <c r="AB3652" i="1" s="1"/>
  <c r="AA3654" i="1"/>
  <c r="AA3653" i="1" s="1"/>
  <c r="AA3652" i="1" s="1"/>
  <c r="Z3654" i="1"/>
  <c r="Z3653" i="1" s="1"/>
  <c r="Z3652" i="1" s="1"/>
  <c r="Y3654" i="1"/>
  <c r="Y3653" i="1" s="1"/>
  <c r="Y3652" i="1" s="1"/>
  <c r="X3654" i="1"/>
  <c r="X3653" i="1" s="1"/>
  <c r="X3652" i="1" s="1"/>
  <c r="W3654" i="1"/>
  <c r="T3654" i="1"/>
  <c r="T3653" i="1" s="1"/>
  <c r="T3652" i="1" s="1"/>
  <c r="S3654" i="1"/>
  <c r="S3653" i="1" s="1"/>
  <c r="R3654" i="1"/>
  <c r="R3653" i="1" s="1"/>
  <c r="R3652" i="1" s="1"/>
  <c r="Q3654" i="1"/>
  <c r="Q3653" i="1" s="1"/>
  <c r="Q3652" i="1" s="1"/>
  <c r="P3654" i="1"/>
  <c r="P3653" i="1" s="1"/>
  <c r="P3652" i="1" s="1"/>
  <c r="O3654" i="1"/>
  <c r="O3653" i="1" s="1"/>
  <c r="O3652" i="1" s="1"/>
  <c r="N3654" i="1"/>
  <c r="N3653" i="1" s="1"/>
  <c r="N3652" i="1" s="1"/>
  <c r="M3654" i="1"/>
  <c r="M3653" i="1" s="1"/>
  <c r="M3652" i="1" s="1"/>
  <c r="L3654" i="1"/>
  <c r="L3653" i="1" s="1"/>
  <c r="L3652" i="1" s="1"/>
  <c r="K3654" i="1"/>
  <c r="K3653" i="1" s="1"/>
  <c r="K3652" i="1" s="1"/>
  <c r="J3654" i="1"/>
  <c r="J3653" i="1" s="1"/>
  <c r="J3652" i="1" s="1"/>
  <c r="I3654" i="1"/>
  <c r="I3653" i="1" s="1"/>
  <c r="I3652" i="1" s="1"/>
  <c r="E3654" i="1"/>
  <c r="AC3653" i="1"/>
  <c r="AC3652" i="1" s="1"/>
  <c r="W3653" i="1"/>
  <c r="W3652" i="1" s="1"/>
  <c r="E3653" i="1"/>
  <c r="E3652" i="1"/>
  <c r="AL3651" i="1"/>
  <c r="AE3651" i="1"/>
  <c r="V3651" i="1"/>
  <c r="E3651" i="1"/>
  <c r="AK3650" i="1"/>
  <c r="AK3649" i="1" s="1"/>
  <c r="AJ3650" i="1"/>
  <c r="AJ3649" i="1" s="1"/>
  <c r="AI3650" i="1"/>
  <c r="AI3649" i="1" s="1"/>
  <c r="AH3650" i="1"/>
  <c r="AH3649" i="1" s="1"/>
  <c r="AG3650" i="1"/>
  <c r="AG3649" i="1" s="1"/>
  <c r="AF3650" i="1"/>
  <c r="AF3649" i="1" s="1"/>
  <c r="AD3650" i="1"/>
  <c r="AC3650" i="1"/>
  <c r="AC3649" i="1" s="1"/>
  <c r="AB3650" i="1"/>
  <c r="AA3650" i="1"/>
  <c r="AA3649" i="1" s="1"/>
  <c r="Z3650" i="1"/>
  <c r="Z3649" i="1" s="1"/>
  <c r="Y3650" i="1"/>
  <c r="Y3649" i="1" s="1"/>
  <c r="X3650" i="1"/>
  <c r="X3649" i="1" s="1"/>
  <c r="W3650" i="1"/>
  <c r="W3649" i="1" s="1"/>
  <c r="T3650" i="1"/>
  <c r="T3649" i="1" s="1"/>
  <c r="S3650" i="1"/>
  <c r="S3649" i="1" s="1"/>
  <c r="R3650" i="1"/>
  <c r="R3649" i="1" s="1"/>
  <c r="Q3650" i="1"/>
  <c r="Q3649" i="1" s="1"/>
  <c r="P3650" i="1"/>
  <c r="P3649" i="1" s="1"/>
  <c r="O3650" i="1"/>
  <c r="O3649" i="1" s="1"/>
  <c r="N3650" i="1"/>
  <c r="N3649" i="1" s="1"/>
  <c r="M3650" i="1"/>
  <c r="M3649" i="1" s="1"/>
  <c r="L3650" i="1"/>
  <c r="L3649" i="1" s="1"/>
  <c r="K3650" i="1"/>
  <c r="K3649" i="1" s="1"/>
  <c r="J3650" i="1"/>
  <c r="J3649" i="1" s="1"/>
  <c r="I3650" i="1"/>
  <c r="I3649" i="1" s="1"/>
  <c r="E3650" i="1"/>
  <c r="AB3649" i="1"/>
  <c r="E3649" i="1"/>
  <c r="AL3648" i="1"/>
  <c r="AE3648" i="1"/>
  <c r="V3648" i="1"/>
  <c r="E3648" i="1"/>
  <c r="AK3647" i="1"/>
  <c r="AK3646" i="1" s="1"/>
  <c r="AJ3647" i="1"/>
  <c r="AJ3646" i="1" s="1"/>
  <c r="AI3647" i="1"/>
  <c r="AI3646" i="1" s="1"/>
  <c r="AH3647" i="1"/>
  <c r="AH3646" i="1" s="1"/>
  <c r="AG3647" i="1"/>
  <c r="AG3646" i="1" s="1"/>
  <c r="AF3647" i="1"/>
  <c r="AF3646" i="1" s="1"/>
  <c r="AD3647" i="1"/>
  <c r="AC3647" i="1"/>
  <c r="AC3646" i="1" s="1"/>
  <c r="AB3647" i="1"/>
  <c r="AB3646" i="1" s="1"/>
  <c r="AA3647" i="1"/>
  <c r="AA3646" i="1" s="1"/>
  <c r="Z3647" i="1"/>
  <c r="Z3646" i="1" s="1"/>
  <c r="Y3647" i="1"/>
  <c r="Y3646" i="1" s="1"/>
  <c r="X3647" i="1"/>
  <c r="X3646" i="1" s="1"/>
  <c r="W3647" i="1"/>
  <c r="W3646" i="1" s="1"/>
  <c r="T3647" i="1"/>
  <c r="T3646" i="1" s="1"/>
  <c r="S3647" i="1"/>
  <c r="S3646" i="1" s="1"/>
  <c r="R3647" i="1"/>
  <c r="R3646" i="1" s="1"/>
  <c r="Q3647" i="1"/>
  <c r="Q3646" i="1" s="1"/>
  <c r="P3647" i="1"/>
  <c r="P3646" i="1" s="1"/>
  <c r="O3647" i="1"/>
  <c r="O3646" i="1" s="1"/>
  <c r="N3647" i="1"/>
  <c r="N3646" i="1" s="1"/>
  <c r="M3647" i="1"/>
  <c r="M3646" i="1" s="1"/>
  <c r="L3647" i="1"/>
  <c r="L3646" i="1" s="1"/>
  <c r="K3647" i="1"/>
  <c r="K3646" i="1" s="1"/>
  <c r="J3647" i="1"/>
  <c r="J3646" i="1" s="1"/>
  <c r="I3647" i="1"/>
  <c r="I3646" i="1" s="1"/>
  <c r="E3647" i="1"/>
  <c r="E3646" i="1"/>
  <c r="E3645" i="1"/>
  <c r="E3644" i="1"/>
  <c r="E3643" i="1"/>
  <c r="E3642" i="1"/>
  <c r="AL3641" i="1"/>
  <c r="AE3641" i="1"/>
  <c r="V3641" i="1"/>
  <c r="E3641" i="1"/>
  <c r="AK3640" i="1"/>
  <c r="AK3639" i="1" s="1"/>
  <c r="AK3638" i="1" s="1"/>
  <c r="AK3637" i="1" s="1"/>
  <c r="AK3636" i="1" s="1"/>
  <c r="AK3635" i="1" s="1"/>
  <c r="AJ3640" i="1"/>
  <c r="AJ3639" i="1" s="1"/>
  <c r="AJ3638" i="1" s="1"/>
  <c r="AI3640" i="1"/>
  <c r="AI3639" i="1" s="1"/>
  <c r="AI3638" i="1" s="1"/>
  <c r="AI3637" i="1" s="1"/>
  <c r="AI3636" i="1" s="1"/>
  <c r="AI3635" i="1" s="1"/>
  <c r="AH3640" i="1"/>
  <c r="AG3640" i="1"/>
  <c r="AG3639" i="1" s="1"/>
  <c r="AF3640" i="1"/>
  <c r="AD3640" i="1"/>
  <c r="AD3639" i="1" s="1"/>
  <c r="AC3640" i="1"/>
  <c r="AC3639" i="1" s="1"/>
  <c r="AC3638" i="1" s="1"/>
  <c r="AC3637" i="1" s="1"/>
  <c r="AC3636" i="1" s="1"/>
  <c r="AC3635" i="1" s="1"/>
  <c r="AB3640" i="1"/>
  <c r="AB3639" i="1" s="1"/>
  <c r="AB3638" i="1" s="1"/>
  <c r="AB3637" i="1" s="1"/>
  <c r="AB3636" i="1" s="1"/>
  <c r="AB3635" i="1" s="1"/>
  <c r="AA3640" i="1"/>
  <c r="AA3639" i="1" s="1"/>
  <c r="AA3638" i="1" s="1"/>
  <c r="AA3637" i="1" s="1"/>
  <c r="AA3636" i="1" s="1"/>
  <c r="AA3635" i="1" s="1"/>
  <c r="Z3640" i="1"/>
  <c r="Z3639" i="1" s="1"/>
  <c r="Z3638" i="1" s="1"/>
  <c r="Z3637" i="1" s="1"/>
  <c r="Z3636" i="1" s="1"/>
  <c r="Z3635" i="1" s="1"/>
  <c r="Y3640" i="1"/>
  <c r="Y3639" i="1" s="1"/>
  <c r="X3640" i="1"/>
  <c r="X3639" i="1" s="1"/>
  <c r="X3638" i="1" s="1"/>
  <c r="X3637" i="1" s="1"/>
  <c r="X3636" i="1" s="1"/>
  <c r="X3635" i="1" s="1"/>
  <c r="W3640" i="1"/>
  <c r="W3639" i="1" s="1"/>
  <c r="W3638" i="1" s="1"/>
  <c r="W3637" i="1" s="1"/>
  <c r="W3636" i="1" s="1"/>
  <c r="W3635" i="1" s="1"/>
  <c r="T3640" i="1"/>
  <c r="T3639" i="1" s="1"/>
  <c r="T3638" i="1" s="1"/>
  <c r="T3637" i="1" s="1"/>
  <c r="T3636" i="1" s="1"/>
  <c r="T3635" i="1" s="1"/>
  <c r="S3640" i="1"/>
  <c r="S3639" i="1" s="1"/>
  <c r="S3638" i="1" s="1"/>
  <c r="S3637" i="1" s="1"/>
  <c r="S3636" i="1" s="1"/>
  <c r="S3635" i="1" s="1"/>
  <c r="R3640" i="1"/>
  <c r="R3639" i="1" s="1"/>
  <c r="R3638" i="1" s="1"/>
  <c r="R3637" i="1" s="1"/>
  <c r="R3636" i="1" s="1"/>
  <c r="R3635" i="1" s="1"/>
  <c r="Q3640" i="1"/>
  <c r="Q3639" i="1" s="1"/>
  <c r="Q3638" i="1" s="1"/>
  <c r="Q3637" i="1" s="1"/>
  <c r="Q3636" i="1" s="1"/>
  <c r="Q3635" i="1" s="1"/>
  <c r="P3640" i="1"/>
  <c r="P3639" i="1" s="1"/>
  <c r="P3638" i="1" s="1"/>
  <c r="P3637" i="1" s="1"/>
  <c r="P3636" i="1" s="1"/>
  <c r="P3635" i="1" s="1"/>
  <c r="O3640" i="1"/>
  <c r="O3639" i="1" s="1"/>
  <c r="O3638" i="1" s="1"/>
  <c r="O3637" i="1" s="1"/>
  <c r="O3636" i="1" s="1"/>
  <c r="O3635" i="1" s="1"/>
  <c r="N3640" i="1"/>
  <c r="N3639" i="1" s="1"/>
  <c r="N3638" i="1" s="1"/>
  <c r="N3637" i="1" s="1"/>
  <c r="N3636" i="1" s="1"/>
  <c r="N3635" i="1" s="1"/>
  <c r="M3640" i="1"/>
  <c r="M3639" i="1" s="1"/>
  <c r="M3638" i="1" s="1"/>
  <c r="M3637" i="1" s="1"/>
  <c r="M3636" i="1" s="1"/>
  <c r="M3635" i="1" s="1"/>
  <c r="L3640" i="1"/>
  <c r="L3639" i="1" s="1"/>
  <c r="L3638" i="1" s="1"/>
  <c r="L3637" i="1" s="1"/>
  <c r="L3636" i="1" s="1"/>
  <c r="L3635" i="1" s="1"/>
  <c r="K3640" i="1"/>
  <c r="K3639" i="1" s="1"/>
  <c r="K3638" i="1" s="1"/>
  <c r="J3640" i="1"/>
  <c r="J3639" i="1" s="1"/>
  <c r="J3638" i="1" s="1"/>
  <c r="J3637" i="1" s="1"/>
  <c r="J3636" i="1" s="1"/>
  <c r="J3635" i="1" s="1"/>
  <c r="I3640" i="1"/>
  <c r="I3639" i="1" s="1"/>
  <c r="I3638" i="1" s="1"/>
  <c r="I3637" i="1" s="1"/>
  <c r="E3640" i="1"/>
  <c r="AH3639" i="1"/>
  <c r="AH3638" i="1" s="1"/>
  <c r="AH3637" i="1" s="1"/>
  <c r="AH3636" i="1" s="1"/>
  <c r="AH3635" i="1" s="1"/>
  <c r="E3639" i="1"/>
  <c r="AG3638" i="1"/>
  <c r="AG3637" i="1" s="1"/>
  <c r="AG3636" i="1" s="1"/>
  <c r="AG3635" i="1" s="1"/>
  <c r="Y3638" i="1"/>
  <c r="Y3637" i="1" s="1"/>
  <c r="Y3636" i="1" s="1"/>
  <c r="Y3635" i="1" s="1"/>
  <c r="E3638" i="1"/>
  <c r="AJ3637" i="1"/>
  <c r="AJ3636" i="1" s="1"/>
  <c r="AJ3635" i="1" s="1"/>
  <c r="K3637" i="1"/>
  <c r="K3636" i="1" s="1"/>
  <c r="K3635" i="1" s="1"/>
  <c r="E3637" i="1"/>
  <c r="E3636" i="1"/>
  <c r="E3635" i="1"/>
  <c r="E3634" i="1"/>
  <c r="AL3633" i="1"/>
  <c r="AE3633" i="1"/>
  <c r="V3633" i="1"/>
  <c r="AM3633" i="1" s="1"/>
  <c r="E3633" i="1"/>
  <c r="AK3632" i="1"/>
  <c r="AJ3632" i="1"/>
  <c r="AJ3631" i="1" s="1"/>
  <c r="AI3632" i="1"/>
  <c r="AI3631" i="1" s="1"/>
  <c r="AH3632" i="1"/>
  <c r="AH3631" i="1" s="1"/>
  <c r="AG3632" i="1"/>
  <c r="AG3631" i="1" s="1"/>
  <c r="AF3632" i="1"/>
  <c r="AF3631" i="1" s="1"/>
  <c r="AD3632" i="1"/>
  <c r="AC3632" i="1"/>
  <c r="AC3631" i="1" s="1"/>
  <c r="AB3632" i="1"/>
  <c r="AA3632" i="1"/>
  <c r="AA3631" i="1" s="1"/>
  <c r="Z3632" i="1"/>
  <c r="Z3631" i="1" s="1"/>
  <c r="Y3632" i="1"/>
  <c r="Y3631" i="1" s="1"/>
  <c r="X3632" i="1"/>
  <c r="X3631" i="1" s="1"/>
  <c r="W3632" i="1"/>
  <c r="W3631" i="1" s="1"/>
  <c r="T3632" i="1"/>
  <c r="T3631" i="1" s="1"/>
  <c r="S3632" i="1"/>
  <c r="S3631" i="1" s="1"/>
  <c r="R3632" i="1"/>
  <c r="R3631" i="1" s="1"/>
  <c r="Q3632" i="1"/>
  <c r="Q3631" i="1" s="1"/>
  <c r="P3632" i="1"/>
  <c r="P3631" i="1" s="1"/>
  <c r="O3632" i="1"/>
  <c r="O3631" i="1" s="1"/>
  <c r="N3632" i="1"/>
  <c r="N3631" i="1" s="1"/>
  <c r="M3632" i="1"/>
  <c r="M3631" i="1" s="1"/>
  <c r="L3632" i="1"/>
  <c r="L3631" i="1" s="1"/>
  <c r="K3632" i="1"/>
  <c r="K3631" i="1" s="1"/>
  <c r="J3632" i="1"/>
  <c r="J3631" i="1" s="1"/>
  <c r="I3632" i="1"/>
  <c r="I3631" i="1" s="1"/>
  <c r="E3632" i="1"/>
  <c r="AK3631" i="1"/>
  <c r="AB3631" i="1"/>
  <c r="E3631" i="1"/>
  <c r="AL3630" i="1"/>
  <c r="AE3630" i="1"/>
  <c r="V3630" i="1"/>
  <c r="E3630" i="1"/>
  <c r="AK3629" i="1"/>
  <c r="AK3628" i="1" s="1"/>
  <c r="AJ3629" i="1"/>
  <c r="AJ3628" i="1" s="1"/>
  <c r="AI3629" i="1"/>
  <c r="AI3628" i="1" s="1"/>
  <c r="AH3629" i="1"/>
  <c r="AH3628" i="1" s="1"/>
  <c r="AG3629" i="1"/>
  <c r="AG3628" i="1" s="1"/>
  <c r="AF3629" i="1"/>
  <c r="AD3629" i="1"/>
  <c r="AC3629" i="1"/>
  <c r="AC3628" i="1" s="1"/>
  <c r="AB3629" i="1"/>
  <c r="AB3628" i="1" s="1"/>
  <c r="AA3629" i="1"/>
  <c r="AA3628" i="1" s="1"/>
  <c r="Z3629" i="1"/>
  <c r="Z3628" i="1" s="1"/>
  <c r="Y3629" i="1"/>
  <c r="Y3628" i="1" s="1"/>
  <c r="X3629" i="1"/>
  <c r="X3628" i="1" s="1"/>
  <c r="W3629" i="1"/>
  <c r="W3628" i="1" s="1"/>
  <c r="T3629" i="1"/>
  <c r="T3628" i="1" s="1"/>
  <c r="S3629" i="1"/>
  <c r="S3628" i="1" s="1"/>
  <c r="R3629" i="1"/>
  <c r="R3628" i="1" s="1"/>
  <c r="R3627" i="1" s="1"/>
  <c r="R3626" i="1" s="1"/>
  <c r="R3625" i="1" s="1"/>
  <c r="Q3629" i="1"/>
  <c r="Q3628" i="1" s="1"/>
  <c r="P3629" i="1"/>
  <c r="P3628" i="1" s="1"/>
  <c r="O3629" i="1"/>
  <c r="O3628" i="1" s="1"/>
  <c r="N3629" i="1"/>
  <c r="N3628" i="1" s="1"/>
  <c r="M3629" i="1"/>
  <c r="M3628" i="1" s="1"/>
  <c r="L3629" i="1"/>
  <c r="L3628" i="1" s="1"/>
  <c r="K3629" i="1"/>
  <c r="K3628" i="1" s="1"/>
  <c r="J3629" i="1"/>
  <c r="J3628" i="1" s="1"/>
  <c r="J3627" i="1" s="1"/>
  <c r="J3626" i="1" s="1"/>
  <c r="J3625" i="1" s="1"/>
  <c r="I3629" i="1"/>
  <c r="I3628" i="1" s="1"/>
  <c r="E3629" i="1"/>
  <c r="AF3628" i="1"/>
  <c r="E3628" i="1"/>
  <c r="E3627" i="1"/>
  <c r="E3626" i="1"/>
  <c r="E3625" i="1"/>
  <c r="AL3624" i="1"/>
  <c r="AE3624" i="1"/>
  <c r="V3624" i="1"/>
  <c r="E3624" i="1"/>
  <c r="AK3623" i="1"/>
  <c r="AK3622" i="1" s="1"/>
  <c r="AK3621" i="1" s="1"/>
  <c r="AK3620" i="1" s="1"/>
  <c r="AJ3623" i="1"/>
  <c r="AJ3622" i="1" s="1"/>
  <c r="AJ3621" i="1" s="1"/>
  <c r="AJ3620" i="1" s="1"/>
  <c r="AI3623" i="1"/>
  <c r="AH3623" i="1"/>
  <c r="AG3623" i="1"/>
  <c r="AG3622" i="1" s="1"/>
  <c r="AG3621" i="1" s="1"/>
  <c r="AG3620" i="1" s="1"/>
  <c r="AF3623" i="1"/>
  <c r="AD3623" i="1"/>
  <c r="AC3623" i="1"/>
  <c r="AC3622" i="1" s="1"/>
  <c r="AC3621" i="1" s="1"/>
  <c r="AC3620" i="1" s="1"/>
  <c r="AB3623" i="1"/>
  <c r="AB3622" i="1" s="1"/>
  <c r="AB3621" i="1" s="1"/>
  <c r="AB3620" i="1" s="1"/>
  <c r="R3623" i="1"/>
  <c r="R3622" i="1" s="1"/>
  <c r="Q3623" i="1"/>
  <c r="Q3622" i="1" s="1"/>
  <c r="Q3621" i="1" s="1"/>
  <c r="Q3620" i="1" s="1"/>
  <c r="P3623" i="1"/>
  <c r="P3622" i="1" s="1"/>
  <c r="P3621" i="1" s="1"/>
  <c r="P3620" i="1" s="1"/>
  <c r="O3623" i="1"/>
  <c r="E3623" i="1"/>
  <c r="AI3622" i="1"/>
  <c r="AI3621" i="1" s="1"/>
  <c r="AI3620" i="1" s="1"/>
  <c r="AH3622" i="1"/>
  <c r="AH3621" i="1" s="1"/>
  <c r="AH3620" i="1" s="1"/>
  <c r="O3622" i="1"/>
  <c r="O3621" i="1" s="1"/>
  <c r="E3622" i="1"/>
  <c r="E3621" i="1"/>
  <c r="O3620" i="1"/>
  <c r="E3620" i="1"/>
  <c r="AL3619" i="1"/>
  <c r="AE3619" i="1"/>
  <c r="V3619" i="1"/>
  <c r="E3619" i="1"/>
  <c r="AK3618" i="1"/>
  <c r="AJ3618" i="1"/>
  <c r="AI3618" i="1"/>
  <c r="AH3618" i="1"/>
  <c r="AG3618" i="1"/>
  <c r="AF3618" i="1"/>
  <c r="AD3618" i="1"/>
  <c r="AC3618" i="1"/>
  <c r="AB3618" i="1"/>
  <c r="AA3618" i="1"/>
  <c r="Z3618" i="1"/>
  <c r="Y3618" i="1"/>
  <c r="X3618" i="1"/>
  <c r="W3618" i="1"/>
  <c r="T3618" i="1"/>
  <c r="S3618" i="1"/>
  <c r="R3618" i="1"/>
  <c r="Q3618" i="1"/>
  <c r="P3618" i="1"/>
  <c r="O3618" i="1"/>
  <c r="N3618" i="1"/>
  <c r="M3618" i="1"/>
  <c r="L3618" i="1"/>
  <c r="K3618" i="1"/>
  <c r="J3618" i="1"/>
  <c r="I3618" i="1"/>
  <c r="E3618" i="1"/>
  <c r="AL3617" i="1"/>
  <c r="AE3617" i="1"/>
  <c r="V3617" i="1"/>
  <c r="E3617" i="1"/>
  <c r="AK3616" i="1"/>
  <c r="AJ3616" i="1"/>
  <c r="AI3616" i="1"/>
  <c r="AH3616" i="1"/>
  <c r="AH3615" i="1" s="1"/>
  <c r="AH3614" i="1" s="1"/>
  <c r="AH3613" i="1" s="1"/>
  <c r="AG3616" i="1"/>
  <c r="AF3616" i="1"/>
  <c r="AD3616" i="1"/>
  <c r="AC3616" i="1"/>
  <c r="AC3615" i="1" s="1"/>
  <c r="AC3614" i="1" s="1"/>
  <c r="AC3613" i="1" s="1"/>
  <c r="AB3616" i="1"/>
  <c r="AA3616" i="1"/>
  <c r="Z3616" i="1"/>
  <c r="Y3616" i="1"/>
  <c r="Y3615" i="1" s="1"/>
  <c r="Y3614" i="1" s="1"/>
  <c r="Y3613" i="1" s="1"/>
  <c r="X3616" i="1"/>
  <c r="W3616" i="1"/>
  <c r="T3616" i="1"/>
  <c r="S3616" i="1"/>
  <c r="S3615" i="1" s="1"/>
  <c r="S3614" i="1" s="1"/>
  <c r="S3613" i="1" s="1"/>
  <c r="R3616" i="1"/>
  <c r="Q3616" i="1"/>
  <c r="P3616" i="1"/>
  <c r="O3616" i="1"/>
  <c r="O3615" i="1" s="1"/>
  <c r="O3614" i="1" s="1"/>
  <c r="O3613" i="1" s="1"/>
  <c r="N3616" i="1"/>
  <c r="M3616" i="1"/>
  <c r="L3616" i="1"/>
  <c r="K3616" i="1"/>
  <c r="K3615" i="1" s="1"/>
  <c r="K3614" i="1" s="1"/>
  <c r="K3613" i="1" s="1"/>
  <c r="J3616" i="1"/>
  <c r="I3616" i="1"/>
  <c r="E3616" i="1"/>
  <c r="E3615" i="1"/>
  <c r="E3614" i="1"/>
  <c r="E3613" i="1"/>
  <c r="AL3612" i="1"/>
  <c r="AE3612" i="1"/>
  <c r="V3612" i="1"/>
  <c r="E3612" i="1"/>
  <c r="AK3611" i="1"/>
  <c r="AK3610" i="1" s="1"/>
  <c r="AK3609" i="1" s="1"/>
  <c r="AK3608" i="1" s="1"/>
  <c r="AJ3611" i="1"/>
  <c r="AJ3610" i="1" s="1"/>
  <c r="AJ3609" i="1" s="1"/>
  <c r="AJ3608" i="1" s="1"/>
  <c r="AI3611" i="1"/>
  <c r="AI3610" i="1" s="1"/>
  <c r="AI3609" i="1" s="1"/>
  <c r="AI3608" i="1" s="1"/>
  <c r="AH3611" i="1"/>
  <c r="AG3611" i="1"/>
  <c r="AG3610" i="1" s="1"/>
  <c r="AG3609" i="1" s="1"/>
  <c r="AG3608" i="1" s="1"/>
  <c r="AF3611" i="1"/>
  <c r="AF3610" i="1" s="1"/>
  <c r="AF3609" i="1" s="1"/>
  <c r="AD3611" i="1"/>
  <c r="AD3610" i="1" s="1"/>
  <c r="AC3611" i="1"/>
  <c r="AB3611" i="1"/>
  <c r="AB3610" i="1" s="1"/>
  <c r="AB3609" i="1" s="1"/>
  <c r="AB3608" i="1" s="1"/>
  <c r="AA3611" i="1"/>
  <c r="AA3610" i="1" s="1"/>
  <c r="AA3609" i="1" s="1"/>
  <c r="AA3608" i="1" s="1"/>
  <c r="Z3611" i="1"/>
  <c r="Z3610" i="1" s="1"/>
  <c r="Z3609" i="1" s="1"/>
  <c r="Z3608" i="1" s="1"/>
  <c r="Y3611" i="1"/>
  <c r="Y3610" i="1" s="1"/>
  <c r="Y3609" i="1" s="1"/>
  <c r="Y3608" i="1" s="1"/>
  <c r="X3611" i="1"/>
  <c r="X3610" i="1" s="1"/>
  <c r="X3609" i="1" s="1"/>
  <c r="X3608" i="1" s="1"/>
  <c r="W3611" i="1"/>
  <c r="W3610" i="1" s="1"/>
  <c r="W3609" i="1" s="1"/>
  <c r="W3608" i="1" s="1"/>
  <c r="T3611" i="1"/>
  <c r="S3611" i="1"/>
  <c r="S3610" i="1" s="1"/>
  <c r="S3609" i="1" s="1"/>
  <c r="S3608" i="1" s="1"/>
  <c r="R3611" i="1"/>
  <c r="R3610" i="1" s="1"/>
  <c r="R3609" i="1" s="1"/>
  <c r="R3608" i="1" s="1"/>
  <c r="Q3611" i="1"/>
  <c r="Q3610" i="1" s="1"/>
  <c r="Q3609" i="1" s="1"/>
  <c r="Q3608" i="1" s="1"/>
  <c r="P3611" i="1"/>
  <c r="P3610" i="1" s="1"/>
  <c r="P3609" i="1" s="1"/>
  <c r="P3608" i="1" s="1"/>
  <c r="O3611" i="1"/>
  <c r="O3610" i="1" s="1"/>
  <c r="O3609" i="1" s="1"/>
  <c r="O3608" i="1" s="1"/>
  <c r="N3611" i="1"/>
  <c r="N3610" i="1" s="1"/>
  <c r="N3609" i="1" s="1"/>
  <c r="N3608" i="1" s="1"/>
  <c r="M3611" i="1"/>
  <c r="M3610" i="1" s="1"/>
  <c r="M3609" i="1" s="1"/>
  <c r="M3608" i="1" s="1"/>
  <c r="L3611" i="1"/>
  <c r="L3610" i="1" s="1"/>
  <c r="L3609" i="1" s="1"/>
  <c r="L3608" i="1" s="1"/>
  <c r="K3611" i="1"/>
  <c r="K3610" i="1" s="1"/>
  <c r="K3609" i="1" s="1"/>
  <c r="K3608" i="1" s="1"/>
  <c r="J3611" i="1"/>
  <c r="J3610" i="1" s="1"/>
  <c r="J3609" i="1" s="1"/>
  <c r="J3608" i="1" s="1"/>
  <c r="I3611" i="1"/>
  <c r="E3611" i="1"/>
  <c r="AH3610" i="1"/>
  <c r="AH3609" i="1" s="1"/>
  <c r="AH3608" i="1" s="1"/>
  <c r="AC3610" i="1"/>
  <c r="AC3609" i="1" s="1"/>
  <c r="AC3608" i="1" s="1"/>
  <c r="T3610" i="1"/>
  <c r="T3609" i="1" s="1"/>
  <c r="T3608" i="1" s="1"/>
  <c r="E3610" i="1"/>
  <c r="E3609" i="1"/>
  <c r="E3608" i="1"/>
  <c r="E3607" i="1"/>
  <c r="E3606" i="1"/>
  <c r="E3605" i="1"/>
  <c r="AL3604" i="1"/>
  <c r="AE3604" i="1"/>
  <c r="V3604" i="1"/>
  <c r="E3604" i="1"/>
  <c r="AK3603" i="1"/>
  <c r="AK3602" i="1" s="1"/>
  <c r="AJ3603" i="1"/>
  <c r="AI3603" i="1"/>
  <c r="AI3602" i="1" s="1"/>
  <c r="AH3603" i="1"/>
  <c r="AH3602" i="1" s="1"/>
  <c r="AG3603" i="1"/>
  <c r="AG3602" i="1" s="1"/>
  <c r="AF3603" i="1"/>
  <c r="AD3603" i="1"/>
  <c r="AC3603" i="1"/>
  <c r="AC3602" i="1" s="1"/>
  <c r="AB3603" i="1"/>
  <c r="AB3602" i="1" s="1"/>
  <c r="AA3603" i="1"/>
  <c r="AA3602" i="1" s="1"/>
  <c r="Z3603" i="1"/>
  <c r="Z3602" i="1" s="1"/>
  <c r="Y3603" i="1"/>
  <c r="X3603" i="1"/>
  <c r="X3602" i="1" s="1"/>
  <c r="W3603" i="1"/>
  <c r="W3602" i="1" s="1"/>
  <c r="T3603" i="1"/>
  <c r="T3602" i="1" s="1"/>
  <c r="S3603" i="1"/>
  <c r="S3602" i="1" s="1"/>
  <c r="R3603" i="1"/>
  <c r="R3602" i="1" s="1"/>
  <c r="Q3603" i="1"/>
  <c r="Q3602" i="1" s="1"/>
  <c r="P3603" i="1"/>
  <c r="P3602" i="1" s="1"/>
  <c r="O3603" i="1"/>
  <c r="O3602" i="1" s="1"/>
  <c r="N3603" i="1"/>
  <c r="N3602" i="1" s="1"/>
  <c r="M3603" i="1"/>
  <c r="M3602" i="1" s="1"/>
  <c r="L3603" i="1"/>
  <c r="L3602" i="1" s="1"/>
  <c r="K3603" i="1"/>
  <c r="K3602" i="1" s="1"/>
  <c r="J3603" i="1"/>
  <c r="J3602" i="1" s="1"/>
  <c r="I3603" i="1"/>
  <c r="I3602" i="1" s="1"/>
  <c r="E3603" i="1"/>
  <c r="AJ3602" i="1"/>
  <c r="AF3602" i="1"/>
  <c r="Y3602" i="1"/>
  <c r="E3602" i="1"/>
  <c r="AL3601" i="1"/>
  <c r="AE3601" i="1"/>
  <c r="V3601" i="1"/>
  <c r="E3601" i="1"/>
  <c r="AK3600" i="1"/>
  <c r="AK3599" i="1" s="1"/>
  <c r="AJ3600" i="1"/>
  <c r="AJ3599" i="1" s="1"/>
  <c r="AI3600" i="1"/>
  <c r="AI3599" i="1" s="1"/>
  <c r="AH3600" i="1"/>
  <c r="AH3599" i="1" s="1"/>
  <c r="AG3600" i="1"/>
  <c r="AG3599" i="1" s="1"/>
  <c r="AF3600" i="1"/>
  <c r="AF3599" i="1" s="1"/>
  <c r="AD3600" i="1"/>
  <c r="AD3599" i="1" s="1"/>
  <c r="AC3600" i="1"/>
  <c r="AC3599" i="1" s="1"/>
  <c r="AB3600" i="1"/>
  <c r="AB3599" i="1" s="1"/>
  <c r="AA3600" i="1"/>
  <c r="AA3599" i="1" s="1"/>
  <c r="Z3600" i="1"/>
  <c r="Z3599" i="1" s="1"/>
  <c r="Y3600" i="1"/>
  <c r="Y3599" i="1" s="1"/>
  <c r="X3600" i="1"/>
  <c r="W3600" i="1"/>
  <c r="T3600" i="1"/>
  <c r="T3599" i="1" s="1"/>
  <c r="S3600" i="1"/>
  <c r="S3599" i="1" s="1"/>
  <c r="R3600" i="1"/>
  <c r="R3599" i="1" s="1"/>
  <c r="Q3600" i="1"/>
  <c r="Q3599" i="1" s="1"/>
  <c r="P3600" i="1"/>
  <c r="P3599" i="1" s="1"/>
  <c r="O3600" i="1"/>
  <c r="O3599" i="1" s="1"/>
  <c r="N3600" i="1"/>
  <c r="N3599" i="1" s="1"/>
  <c r="M3600" i="1"/>
  <c r="M3599" i="1" s="1"/>
  <c r="L3600" i="1"/>
  <c r="L3599" i="1" s="1"/>
  <c r="K3600" i="1"/>
  <c r="K3599" i="1" s="1"/>
  <c r="J3600" i="1"/>
  <c r="J3599" i="1" s="1"/>
  <c r="I3600" i="1"/>
  <c r="I3599" i="1" s="1"/>
  <c r="E3600" i="1"/>
  <c r="X3599" i="1"/>
  <c r="W3599" i="1"/>
  <c r="E3599" i="1"/>
  <c r="E3598" i="1"/>
  <c r="E3597" i="1"/>
  <c r="AL3596" i="1"/>
  <c r="AE3596" i="1"/>
  <c r="V3596" i="1"/>
  <c r="E3596" i="1"/>
  <c r="AK3595" i="1"/>
  <c r="AK3594" i="1" s="1"/>
  <c r="AK3593" i="1" s="1"/>
  <c r="AJ3595" i="1"/>
  <c r="AJ3594" i="1" s="1"/>
  <c r="AJ3593" i="1" s="1"/>
  <c r="AI3595" i="1"/>
  <c r="AI3594" i="1" s="1"/>
  <c r="AI3593" i="1" s="1"/>
  <c r="AH3595" i="1"/>
  <c r="AH3594" i="1" s="1"/>
  <c r="AH3593" i="1" s="1"/>
  <c r="AG3595" i="1"/>
  <c r="AG3594" i="1" s="1"/>
  <c r="AG3593" i="1" s="1"/>
  <c r="AF3595" i="1"/>
  <c r="AF3594" i="1" s="1"/>
  <c r="AF3593" i="1" s="1"/>
  <c r="AD3595" i="1"/>
  <c r="AC3595" i="1"/>
  <c r="AC3594" i="1" s="1"/>
  <c r="AC3593" i="1" s="1"/>
  <c r="AB3595" i="1"/>
  <c r="AB3594" i="1" s="1"/>
  <c r="AB3593" i="1" s="1"/>
  <c r="AA3595" i="1"/>
  <c r="AA3594" i="1" s="1"/>
  <c r="AA3593" i="1" s="1"/>
  <c r="Z3595" i="1"/>
  <c r="Z3594" i="1" s="1"/>
  <c r="Z3593" i="1" s="1"/>
  <c r="Y3595" i="1"/>
  <c r="Y3594" i="1" s="1"/>
  <c r="Y3593" i="1" s="1"/>
  <c r="X3595" i="1"/>
  <c r="X3594" i="1" s="1"/>
  <c r="X3593" i="1" s="1"/>
  <c r="W3595" i="1"/>
  <c r="W3594" i="1" s="1"/>
  <c r="W3593" i="1" s="1"/>
  <c r="T3595" i="1"/>
  <c r="T3594" i="1" s="1"/>
  <c r="T3593" i="1" s="1"/>
  <c r="S3595" i="1"/>
  <c r="R3595" i="1"/>
  <c r="R3594" i="1" s="1"/>
  <c r="R3593" i="1" s="1"/>
  <c r="Q3595" i="1"/>
  <c r="Q3594" i="1" s="1"/>
  <c r="Q3593" i="1" s="1"/>
  <c r="P3595" i="1"/>
  <c r="P3594" i="1" s="1"/>
  <c r="P3593" i="1" s="1"/>
  <c r="O3595" i="1"/>
  <c r="O3594" i="1" s="1"/>
  <c r="O3593" i="1" s="1"/>
  <c r="N3595" i="1"/>
  <c r="N3594" i="1" s="1"/>
  <c r="N3593" i="1" s="1"/>
  <c r="M3595" i="1"/>
  <c r="M3594" i="1" s="1"/>
  <c r="M3593" i="1" s="1"/>
  <c r="L3595" i="1"/>
  <c r="L3594" i="1" s="1"/>
  <c r="L3593" i="1" s="1"/>
  <c r="K3595" i="1"/>
  <c r="J3595" i="1"/>
  <c r="J3594" i="1" s="1"/>
  <c r="J3593" i="1" s="1"/>
  <c r="I3595" i="1"/>
  <c r="I3594" i="1" s="1"/>
  <c r="E3595" i="1"/>
  <c r="S3594" i="1"/>
  <c r="S3593" i="1" s="1"/>
  <c r="K3594" i="1"/>
  <c r="K3593" i="1" s="1"/>
  <c r="E3594" i="1"/>
  <c r="E3593" i="1"/>
  <c r="AL3592" i="1"/>
  <c r="AM3592" i="1" s="1"/>
  <c r="AE3592" i="1"/>
  <c r="V3592" i="1"/>
  <c r="E3592" i="1"/>
  <c r="AK3591" i="1"/>
  <c r="AK3590" i="1" s="1"/>
  <c r="AK3589" i="1" s="1"/>
  <c r="AJ3591" i="1"/>
  <c r="AJ3590" i="1" s="1"/>
  <c r="AJ3589" i="1" s="1"/>
  <c r="AI3591" i="1"/>
  <c r="AI3590" i="1" s="1"/>
  <c r="AI3589" i="1" s="1"/>
  <c r="AH3591" i="1"/>
  <c r="AG3591" i="1"/>
  <c r="AG3590" i="1" s="1"/>
  <c r="AG3589" i="1" s="1"/>
  <c r="AF3591" i="1"/>
  <c r="AF3590" i="1" s="1"/>
  <c r="AD3591" i="1"/>
  <c r="AC3591" i="1"/>
  <c r="AC3590" i="1" s="1"/>
  <c r="AC3589" i="1" s="1"/>
  <c r="AB3591" i="1"/>
  <c r="AB3590" i="1" s="1"/>
  <c r="AB3589" i="1" s="1"/>
  <c r="AA3591" i="1"/>
  <c r="AA3590" i="1" s="1"/>
  <c r="AA3589" i="1" s="1"/>
  <c r="Z3591" i="1"/>
  <c r="Y3591" i="1"/>
  <c r="Y3590" i="1" s="1"/>
  <c r="Y3589" i="1" s="1"/>
  <c r="X3591" i="1"/>
  <c r="X3590" i="1" s="1"/>
  <c r="X3589" i="1" s="1"/>
  <c r="W3591" i="1"/>
  <c r="W3590" i="1" s="1"/>
  <c r="W3589" i="1" s="1"/>
  <c r="T3591" i="1"/>
  <c r="T3590" i="1" s="1"/>
  <c r="T3589" i="1" s="1"/>
  <c r="S3591" i="1"/>
  <c r="S3590" i="1" s="1"/>
  <c r="S3589" i="1" s="1"/>
  <c r="R3591" i="1"/>
  <c r="Q3591" i="1"/>
  <c r="P3591" i="1"/>
  <c r="O3591" i="1"/>
  <c r="O3590" i="1" s="1"/>
  <c r="O3589" i="1" s="1"/>
  <c r="N3591" i="1"/>
  <c r="N3590" i="1" s="1"/>
  <c r="N3589" i="1" s="1"/>
  <c r="M3591" i="1"/>
  <c r="M3590" i="1" s="1"/>
  <c r="M3589" i="1" s="1"/>
  <c r="L3591" i="1"/>
  <c r="L3590" i="1" s="1"/>
  <c r="K3591" i="1"/>
  <c r="K3590" i="1" s="1"/>
  <c r="K3589" i="1" s="1"/>
  <c r="J3591" i="1"/>
  <c r="J3590" i="1" s="1"/>
  <c r="J3589" i="1" s="1"/>
  <c r="I3591" i="1"/>
  <c r="I3590" i="1" s="1"/>
  <c r="I3589" i="1" s="1"/>
  <c r="E3591" i="1"/>
  <c r="AH3590" i="1"/>
  <c r="AH3589" i="1" s="1"/>
  <c r="AD3590" i="1"/>
  <c r="Z3590" i="1"/>
  <c r="Z3589" i="1" s="1"/>
  <c r="R3590" i="1"/>
  <c r="R3589" i="1" s="1"/>
  <c r="Q3590" i="1"/>
  <c r="Q3589" i="1" s="1"/>
  <c r="P3590" i="1"/>
  <c r="P3589" i="1" s="1"/>
  <c r="E3590" i="1"/>
  <c r="AF3589" i="1"/>
  <c r="L3589" i="1"/>
  <c r="E3589" i="1"/>
  <c r="AL3588" i="1"/>
  <c r="AE3588" i="1"/>
  <c r="V3588" i="1"/>
  <c r="E3588" i="1"/>
  <c r="AK3587" i="1"/>
  <c r="AK3586" i="1" s="1"/>
  <c r="AJ3587" i="1"/>
  <c r="AJ3586" i="1" s="1"/>
  <c r="AI3587" i="1"/>
  <c r="AH3587" i="1"/>
  <c r="AH3586" i="1" s="1"/>
  <c r="AG3587" i="1"/>
  <c r="AG3586" i="1" s="1"/>
  <c r="AF3587" i="1"/>
  <c r="AF3586" i="1" s="1"/>
  <c r="AD3587" i="1"/>
  <c r="AC3587" i="1"/>
  <c r="AC3586" i="1" s="1"/>
  <c r="AB3587" i="1"/>
  <c r="AB3586" i="1" s="1"/>
  <c r="AA3587" i="1"/>
  <c r="AA3586" i="1" s="1"/>
  <c r="Z3587" i="1"/>
  <c r="Z3586" i="1" s="1"/>
  <c r="Y3587" i="1"/>
  <c r="Y3586" i="1" s="1"/>
  <c r="X3587" i="1"/>
  <c r="X3586" i="1" s="1"/>
  <c r="W3587" i="1"/>
  <c r="W3586" i="1" s="1"/>
  <c r="T3587" i="1"/>
  <c r="T3586" i="1" s="1"/>
  <c r="S3587" i="1"/>
  <c r="S3586" i="1" s="1"/>
  <c r="R3587" i="1"/>
  <c r="R3586" i="1" s="1"/>
  <c r="Q3587" i="1"/>
  <c r="Q3586" i="1" s="1"/>
  <c r="P3587" i="1"/>
  <c r="P3586" i="1" s="1"/>
  <c r="O3587" i="1"/>
  <c r="O3586" i="1" s="1"/>
  <c r="N3587" i="1"/>
  <c r="N3586" i="1" s="1"/>
  <c r="M3587" i="1"/>
  <c r="M3586" i="1" s="1"/>
  <c r="L3587" i="1"/>
  <c r="L3586" i="1" s="1"/>
  <c r="K3587" i="1"/>
  <c r="K3586" i="1" s="1"/>
  <c r="J3587" i="1"/>
  <c r="J3586" i="1" s="1"/>
  <c r="I3587" i="1"/>
  <c r="I3586" i="1" s="1"/>
  <c r="E3587" i="1"/>
  <c r="AI3586" i="1"/>
  <c r="E3586" i="1"/>
  <c r="AL3585" i="1"/>
  <c r="AE3585" i="1"/>
  <c r="V3585" i="1"/>
  <c r="E3585" i="1"/>
  <c r="AK3584" i="1"/>
  <c r="AK3583" i="1" s="1"/>
  <c r="AJ3584" i="1"/>
  <c r="AJ3583" i="1" s="1"/>
  <c r="AI3584" i="1"/>
  <c r="AI3583" i="1" s="1"/>
  <c r="AH3584" i="1"/>
  <c r="AH3583" i="1" s="1"/>
  <c r="AG3584" i="1"/>
  <c r="AG3583" i="1" s="1"/>
  <c r="AF3584" i="1"/>
  <c r="AD3584" i="1"/>
  <c r="AC3584" i="1"/>
  <c r="AC3583" i="1" s="1"/>
  <c r="AB3584" i="1"/>
  <c r="AB3583" i="1" s="1"/>
  <c r="AA3584" i="1"/>
  <c r="AA3583" i="1" s="1"/>
  <c r="Z3584" i="1"/>
  <c r="Y3584" i="1"/>
  <c r="Y3583" i="1" s="1"/>
  <c r="X3584" i="1"/>
  <c r="X3583" i="1" s="1"/>
  <c r="W3584" i="1"/>
  <c r="W3583" i="1" s="1"/>
  <c r="T3584" i="1"/>
  <c r="T3583" i="1" s="1"/>
  <c r="S3584" i="1"/>
  <c r="S3583" i="1" s="1"/>
  <c r="R3584" i="1"/>
  <c r="R3583" i="1" s="1"/>
  <c r="Q3584" i="1"/>
  <c r="Q3583" i="1" s="1"/>
  <c r="P3584" i="1"/>
  <c r="P3583" i="1" s="1"/>
  <c r="O3584" i="1"/>
  <c r="O3583" i="1" s="1"/>
  <c r="N3584" i="1"/>
  <c r="N3583" i="1" s="1"/>
  <c r="M3584" i="1"/>
  <c r="M3583" i="1" s="1"/>
  <c r="L3584" i="1"/>
  <c r="L3583" i="1" s="1"/>
  <c r="K3584" i="1"/>
  <c r="K3583" i="1" s="1"/>
  <c r="J3584" i="1"/>
  <c r="J3583" i="1" s="1"/>
  <c r="I3584" i="1"/>
  <c r="I3583" i="1" s="1"/>
  <c r="E3584" i="1"/>
  <c r="AD3583" i="1"/>
  <c r="Z3583" i="1"/>
  <c r="E3583" i="1"/>
  <c r="AL3582" i="1"/>
  <c r="AE3582" i="1"/>
  <c r="V3582" i="1"/>
  <c r="E3582" i="1"/>
  <c r="AK3581" i="1"/>
  <c r="AJ3581" i="1"/>
  <c r="AJ3580" i="1" s="1"/>
  <c r="AI3581" i="1"/>
  <c r="AI3580" i="1" s="1"/>
  <c r="AH3581" i="1"/>
  <c r="AG3581" i="1"/>
  <c r="AG3580" i="1" s="1"/>
  <c r="AF3581" i="1"/>
  <c r="AF3580" i="1" s="1"/>
  <c r="AD3581" i="1"/>
  <c r="AD3580" i="1" s="1"/>
  <c r="AC3581" i="1"/>
  <c r="AC3580" i="1" s="1"/>
  <c r="AB3581" i="1"/>
  <c r="AB3580" i="1" s="1"/>
  <c r="AA3581" i="1"/>
  <c r="AA3580" i="1" s="1"/>
  <c r="Z3581" i="1"/>
  <c r="Z3580" i="1" s="1"/>
  <c r="Y3581" i="1"/>
  <c r="Y3580" i="1" s="1"/>
  <c r="X3581" i="1"/>
  <c r="X3580" i="1" s="1"/>
  <c r="W3581" i="1"/>
  <c r="W3580" i="1" s="1"/>
  <c r="T3581" i="1"/>
  <c r="T3580" i="1" s="1"/>
  <c r="S3581" i="1"/>
  <c r="S3580" i="1" s="1"/>
  <c r="R3581" i="1"/>
  <c r="R3580" i="1" s="1"/>
  <c r="Q3581" i="1"/>
  <c r="Q3580" i="1" s="1"/>
  <c r="P3581" i="1"/>
  <c r="P3580" i="1" s="1"/>
  <c r="O3581" i="1"/>
  <c r="O3580" i="1" s="1"/>
  <c r="N3581" i="1"/>
  <c r="N3580" i="1" s="1"/>
  <c r="M3581" i="1"/>
  <c r="M3580" i="1" s="1"/>
  <c r="L3581" i="1"/>
  <c r="K3581" i="1"/>
  <c r="K3580" i="1" s="1"/>
  <c r="J3581" i="1"/>
  <c r="I3581" i="1"/>
  <c r="E3581" i="1"/>
  <c r="AK3580" i="1"/>
  <c r="L3580" i="1"/>
  <c r="J3580" i="1"/>
  <c r="E3580" i="1"/>
  <c r="AL3579" i="1"/>
  <c r="AE3579" i="1"/>
  <c r="V3579" i="1"/>
  <c r="AM3579" i="1" s="1"/>
  <c r="E3579" i="1"/>
  <c r="AK3578" i="1"/>
  <c r="AK3577" i="1" s="1"/>
  <c r="AJ3578" i="1"/>
  <c r="AJ3577" i="1" s="1"/>
  <c r="AI3578" i="1"/>
  <c r="AI3577" i="1" s="1"/>
  <c r="AH3578" i="1"/>
  <c r="AH3577" i="1" s="1"/>
  <c r="AG3578" i="1"/>
  <c r="AF3578" i="1"/>
  <c r="AF3577" i="1" s="1"/>
  <c r="AD3578" i="1"/>
  <c r="AC3578" i="1"/>
  <c r="AC3577" i="1" s="1"/>
  <c r="AB3578" i="1"/>
  <c r="AB3577" i="1" s="1"/>
  <c r="R3578" i="1"/>
  <c r="Q3578" i="1"/>
  <c r="Q3577" i="1" s="1"/>
  <c r="P3578" i="1"/>
  <c r="P3577" i="1" s="1"/>
  <c r="O3578" i="1"/>
  <c r="O3577" i="1" s="1"/>
  <c r="E3578" i="1"/>
  <c r="AG3577" i="1"/>
  <c r="E3577" i="1"/>
  <c r="E3576" i="1"/>
  <c r="E3575" i="1"/>
  <c r="E3574" i="1"/>
  <c r="E3573" i="1"/>
  <c r="AL3572" i="1"/>
  <c r="AE3572" i="1"/>
  <c r="V3572" i="1"/>
  <c r="E3572" i="1"/>
  <c r="AK3571" i="1"/>
  <c r="AJ3571" i="1"/>
  <c r="AI3571" i="1"/>
  <c r="AH3571" i="1"/>
  <c r="AG3571" i="1"/>
  <c r="AF3571" i="1"/>
  <c r="AD3571" i="1"/>
  <c r="AC3571" i="1"/>
  <c r="AC3568" i="1" s="1"/>
  <c r="AB3571" i="1"/>
  <c r="AA3571" i="1"/>
  <c r="AA3568" i="1" s="1"/>
  <c r="Z3571" i="1"/>
  <c r="Z3568" i="1" s="1"/>
  <c r="Y3571" i="1"/>
  <c r="Y3568" i="1" s="1"/>
  <c r="X3571" i="1"/>
  <c r="X3568" i="1" s="1"/>
  <c r="W3571" i="1"/>
  <c r="W3568" i="1" s="1"/>
  <c r="T3571" i="1"/>
  <c r="T3568" i="1" s="1"/>
  <c r="S3571" i="1"/>
  <c r="S3568" i="1" s="1"/>
  <c r="R3571" i="1"/>
  <c r="R3568" i="1" s="1"/>
  <c r="Q3571" i="1"/>
  <c r="Q3568" i="1" s="1"/>
  <c r="P3571" i="1"/>
  <c r="O3571" i="1"/>
  <c r="N3571" i="1"/>
  <c r="N3568" i="1" s="1"/>
  <c r="M3571" i="1"/>
  <c r="M3568" i="1" s="1"/>
  <c r="L3571" i="1"/>
  <c r="L3568" i="1" s="1"/>
  <c r="K3571" i="1"/>
  <c r="K3568" i="1" s="1"/>
  <c r="J3571" i="1"/>
  <c r="J3568" i="1" s="1"/>
  <c r="I3571" i="1"/>
  <c r="I3568" i="1" s="1"/>
  <c r="E3571" i="1"/>
  <c r="AL3570" i="1"/>
  <c r="AE3570" i="1"/>
  <c r="V3570" i="1"/>
  <c r="E3570" i="1"/>
  <c r="AK3569" i="1"/>
  <c r="AK3568" i="1" s="1"/>
  <c r="AK3564" i="1" s="1"/>
  <c r="AK3563" i="1" s="1"/>
  <c r="AJ3569" i="1"/>
  <c r="AI3569" i="1"/>
  <c r="AH3569" i="1"/>
  <c r="AG3569" i="1"/>
  <c r="AF3569" i="1"/>
  <c r="AD3569" i="1"/>
  <c r="AC3569" i="1"/>
  <c r="AB3569" i="1"/>
  <c r="V3569" i="1"/>
  <c r="O3569" i="1"/>
  <c r="E3569" i="1"/>
  <c r="AI3568" i="1"/>
  <c r="P3568" i="1"/>
  <c r="E3568" i="1"/>
  <c r="AL3567" i="1"/>
  <c r="AE3567" i="1"/>
  <c r="V3567" i="1"/>
  <c r="E3567" i="1"/>
  <c r="AK3566" i="1"/>
  <c r="AJ3566" i="1"/>
  <c r="AJ3565" i="1" s="1"/>
  <c r="AI3566" i="1"/>
  <c r="AI3565" i="1" s="1"/>
  <c r="AH3566" i="1"/>
  <c r="AG3566" i="1"/>
  <c r="AF3566" i="1"/>
  <c r="AF3565" i="1" s="1"/>
  <c r="AD3566" i="1"/>
  <c r="AD3565" i="1" s="1"/>
  <c r="AC3566" i="1"/>
  <c r="AB3566" i="1"/>
  <c r="AA3566" i="1"/>
  <c r="AA3565" i="1" s="1"/>
  <c r="Z3566" i="1"/>
  <c r="Z3565" i="1" s="1"/>
  <c r="Y3566" i="1"/>
  <c r="X3566" i="1"/>
  <c r="W3566" i="1"/>
  <c r="W3565" i="1" s="1"/>
  <c r="T3566" i="1"/>
  <c r="T3565" i="1" s="1"/>
  <c r="S3566" i="1"/>
  <c r="R3566" i="1"/>
  <c r="R3565" i="1" s="1"/>
  <c r="Q3566" i="1"/>
  <c r="Q3565" i="1" s="1"/>
  <c r="P3566" i="1"/>
  <c r="P3565" i="1" s="1"/>
  <c r="P3564" i="1" s="1"/>
  <c r="P3563" i="1" s="1"/>
  <c r="O3566" i="1"/>
  <c r="O3565" i="1" s="1"/>
  <c r="N3566" i="1"/>
  <c r="N3565" i="1" s="1"/>
  <c r="M3566" i="1"/>
  <c r="M3565" i="1" s="1"/>
  <c r="L3566" i="1"/>
  <c r="L3565" i="1" s="1"/>
  <c r="K3566" i="1"/>
  <c r="J3566" i="1"/>
  <c r="J3565" i="1" s="1"/>
  <c r="I3566" i="1"/>
  <c r="E3566" i="1"/>
  <c r="AK3565" i="1"/>
  <c r="AG3565" i="1"/>
  <c r="AC3565" i="1"/>
  <c r="AB3565" i="1"/>
  <c r="Y3565" i="1"/>
  <c r="X3565" i="1"/>
  <c r="S3565" i="1"/>
  <c r="K3565" i="1"/>
  <c r="E3565" i="1"/>
  <c r="E3564" i="1"/>
  <c r="E3563" i="1"/>
  <c r="AL3562" i="1"/>
  <c r="AE3562" i="1"/>
  <c r="V3562" i="1"/>
  <c r="E3562" i="1"/>
  <c r="AK3561" i="1"/>
  <c r="AJ3561" i="1"/>
  <c r="AI3561" i="1"/>
  <c r="AH3561" i="1"/>
  <c r="AG3561" i="1"/>
  <c r="AF3561" i="1"/>
  <c r="AD3561" i="1"/>
  <c r="AC3561" i="1"/>
  <c r="AB3561" i="1"/>
  <c r="O3561" i="1"/>
  <c r="V3561" i="1" s="1"/>
  <c r="E3561" i="1"/>
  <c r="AL3560" i="1"/>
  <c r="AE3560" i="1"/>
  <c r="V3560" i="1"/>
  <c r="E3560" i="1"/>
  <c r="AK3559" i="1"/>
  <c r="AK3558" i="1" s="1"/>
  <c r="AJ3559" i="1"/>
  <c r="AJ3558" i="1" s="1"/>
  <c r="AI3559" i="1"/>
  <c r="AH3559" i="1"/>
  <c r="AG3559" i="1"/>
  <c r="AG3558" i="1" s="1"/>
  <c r="AF3559" i="1"/>
  <c r="AD3559" i="1"/>
  <c r="AC3559" i="1"/>
  <c r="AB3559" i="1"/>
  <c r="AB3558" i="1" s="1"/>
  <c r="O3559" i="1"/>
  <c r="V3559" i="1" s="1"/>
  <c r="E3559" i="1"/>
  <c r="AF3558" i="1"/>
  <c r="E3558" i="1"/>
  <c r="AL3557" i="1"/>
  <c r="AE3557" i="1"/>
  <c r="V3557" i="1"/>
  <c r="E3557" i="1"/>
  <c r="AK3556" i="1"/>
  <c r="AJ3556" i="1"/>
  <c r="AI3556" i="1"/>
  <c r="AH3556" i="1"/>
  <c r="AG3556" i="1"/>
  <c r="AF3556" i="1"/>
  <c r="AD3556" i="1"/>
  <c r="AD3553" i="1" s="1"/>
  <c r="AC3556" i="1"/>
  <c r="AB3556" i="1"/>
  <c r="AA3556" i="1"/>
  <c r="Z3556" i="1"/>
  <c r="Z3553" i="1" s="1"/>
  <c r="Z3552" i="1" s="1"/>
  <c r="Z3551" i="1" s="1"/>
  <c r="Z3550" i="1" s="1"/>
  <c r="Y3556" i="1"/>
  <c r="X3556" i="1"/>
  <c r="W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E3556" i="1"/>
  <c r="AL3555" i="1"/>
  <c r="AE3555" i="1"/>
  <c r="V3555" i="1"/>
  <c r="E3555" i="1"/>
  <c r="AK3554" i="1"/>
  <c r="AJ3554" i="1"/>
  <c r="AI3554" i="1"/>
  <c r="AH3554" i="1"/>
  <c r="AH3553" i="1" s="1"/>
  <c r="AG3554" i="1"/>
  <c r="AF3554" i="1"/>
  <c r="AD3554" i="1"/>
  <c r="AC3554" i="1"/>
  <c r="AB3554" i="1"/>
  <c r="AA3554" i="1"/>
  <c r="AA3553" i="1" s="1"/>
  <c r="AA3552" i="1" s="1"/>
  <c r="AA3551" i="1" s="1"/>
  <c r="AA3550" i="1" s="1"/>
  <c r="Z3554" i="1"/>
  <c r="Y3554" i="1"/>
  <c r="Y3553" i="1" s="1"/>
  <c r="Y3552" i="1" s="1"/>
  <c r="Y3551" i="1" s="1"/>
  <c r="Y3550" i="1" s="1"/>
  <c r="X3554" i="1"/>
  <c r="W3554" i="1"/>
  <c r="T3554" i="1"/>
  <c r="S3554" i="1"/>
  <c r="R3554" i="1"/>
  <c r="Q3554" i="1"/>
  <c r="Q3553" i="1" s="1"/>
  <c r="Q3552" i="1" s="1"/>
  <c r="Q3551" i="1" s="1"/>
  <c r="Q3550" i="1" s="1"/>
  <c r="P3554" i="1"/>
  <c r="O3554" i="1"/>
  <c r="N3554" i="1"/>
  <c r="M3554" i="1"/>
  <c r="L3554" i="1"/>
  <c r="K3554" i="1"/>
  <c r="J3554" i="1"/>
  <c r="I3554" i="1"/>
  <c r="I3553" i="1" s="1"/>
  <c r="I3552" i="1" s="1"/>
  <c r="I3551" i="1" s="1"/>
  <c r="E3554" i="1"/>
  <c r="AI3553" i="1"/>
  <c r="P3553" i="1"/>
  <c r="P3552" i="1" s="1"/>
  <c r="P3551" i="1" s="1"/>
  <c r="P3550" i="1" s="1"/>
  <c r="E3553" i="1"/>
  <c r="E3552" i="1"/>
  <c r="E3551" i="1"/>
  <c r="E3550" i="1"/>
  <c r="E3549" i="1"/>
  <c r="E3548" i="1"/>
  <c r="E3547" i="1"/>
  <c r="AL3546" i="1"/>
  <c r="AE3546" i="1"/>
  <c r="V3546" i="1"/>
  <c r="E3546" i="1"/>
  <c r="AK3545" i="1"/>
  <c r="AJ3545" i="1"/>
  <c r="AI3545" i="1"/>
  <c r="AH3545" i="1"/>
  <c r="AH3544" i="1" s="1"/>
  <c r="AG3545" i="1"/>
  <c r="AG3544" i="1" s="1"/>
  <c r="AG3543" i="1" s="1"/>
  <c r="AF3545" i="1"/>
  <c r="AF3544" i="1" s="1"/>
  <c r="AF3543" i="1" s="1"/>
  <c r="AD3545" i="1"/>
  <c r="AC3545" i="1"/>
  <c r="AB3545" i="1"/>
  <c r="T3545" i="1"/>
  <c r="T3544" i="1" s="1"/>
  <c r="T3543" i="1" s="1"/>
  <c r="S3545" i="1"/>
  <c r="S3544" i="1" s="1"/>
  <c r="S3543" i="1" s="1"/>
  <c r="R3545" i="1"/>
  <c r="R3544" i="1" s="1"/>
  <c r="R3543" i="1" s="1"/>
  <c r="Q3545" i="1"/>
  <c r="Q3544" i="1" s="1"/>
  <c r="Q3543" i="1" s="1"/>
  <c r="P3545" i="1"/>
  <c r="P3544" i="1" s="1"/>
  <c r="P3543" i="1" s="1"/>
  <c r="O3545" i="1"/>
  <c r="O3544" i="1" s="1"/>
  <c r="O3543" i="1" s="1"/>
  <c r="E3545" i="1"/>
  <c r="AK3544" i="1"/>
  <c r="AK3543" i="1" s="1"/>
  <c r="AJ3544" i="1"/>
  <c r="AJ3543" i="1" s="1"/>
  <c r="AI3544" i="1"/>
  <c r="AI3543" i="1" s="1"/>
  <c r="AC3544" i="1"/>
  <c r="AC3543" i="1" s="1"/>
  <c r="AB3544" i="1"/>
  <c r="AB3543" i="1" s="1"/>
  <c r="E3544" i="1"/>
  <c r="E3543" i="1"/>
  <c r="AL3542" i="1"/>
  <c r="AE3542" i="1"/>
  <c r="V3542" i="1"/>
  <c r="E3542" i="1"/>
  <c r="AK3541" i="1"/>
  <c r="AK3540" i="1" s="1"/>
  <c r="AK3539" i="1" s="1"/>
  <c r="AK3538" i="1" s="1"/>
  <c r="AK3537" i="1" s="1"/>
  <c r="AJ3541" i="1"/>
  <c r="AJ3540" i="1" s="1"/>
  <c r="AJ3539" i="1" s="1"/>
  <c r="AJ3538" i="1" s="1"/>
  <c r="AJ3537" i="1" s="1"/>
  <c r="AI3541" i="1"/>
  <c r="AI3540" i="1" s="1"/>
  <c r="AI3539" i="1" s="1"/>
  <c r="AI3538" i="1" s="1"/>
  <c r="AH3541" i="1"/>
  <c r="AH3540" i="1" s="1"/>
  <c r="AH3539" i="1" s="1"/>
  <c r="AH3538" i="1" s="1"/>
  <c r="AH3537" i="1" s="1"/>
  <c r="AG3541" i="1"/>
  <c r="AG3540" i="1" s="1"/>
  <c r="AG3539" i="1" s="1"/>
  <c r="AG3538" i="1" s="1"/>
  <c r="AG3537" i="1" s="1"/>
  <c r="AF3541" i="1"/>
  <c r="AF3540" i="1" s="1"/>
  <c r="AF3539" i="1" s="1"/>
  <c r="AF3538" i="1" s="1"/>
  <c r="AD3541" i="1"/>
  <c r="AC3541" i="1"/>
  <c r="AC3540" i="1" s="1"/>
  <c r="AC3539" i="1" s="1"/>
  <c r="AC3538" i="1" s="1"/>
  <c r="AC3537" i="1" s="1"/>
  <c r="AB3541" i="1"/>
  <c r="AA3541" i="1"/>
  <c r="AA3540" i="1" s="1"/>
  <c r="AA3539" i="1" s="1"/>
  <c r="AA3538" i="1" s="1"/>
  <c r="AA3537" i="1" s="1"/>
  <c r="AA3536" i="1" s="1"/>
  <c r="AA3535" i="1" s="1"/>
  <c r="Z3541" i="1"/>
  <c r="Z3540" i="1" s="1"/>
  <c r="Z3539" i="1" s="1"/>
  <c r="Z3538" i="1" s="1"/>
  <c r="Z3537" i="1" s="1"/>
  <c r="Z3536" i="1" s="1"/>
  <c r="Z3535" i="1" s="1"/>
  <c r="Y3541" i="1"/>
  <c r="Y3540" i="1" s="1"/>
  <c r="Y3539" i="1" s="1"/>
  <c r="Y3538" i="1" s="1"/>
  <c r="Y3537" i="1" s="1"/>
  <c r="Y3536" i="1" s="1"/>
  <c r="Y3535" i="1" s="1"/>
  <c r="X3541" i="1"/>
  <c r="X3540" i="1" s="1"/>
  <c r="X3539" i="1" s="1"/>
  <c r="X3538" i="1" s="1"/>
  <c r="X3537" i="1" s="1"/>
  <c r="X3536" i="1" s="1"/>
  <c r="X3535" i="1" s="1"/>
  <c r="W3541" i="1"/>
  <c r="W3540" i="1" s="1"/>
  <c r="W3539" i="1" s="1"/>
  <c r="W3538" i="1" s="1"/>
  <c r="W3537" i="1" s="1"/>
  <c r="W3536" i="1" s="1"/>
  <c r="W3535" i="1" s="1"/>
  <c r="T3541" i="1"/>
  <c r="T3540" i="1" s="1"/>
  <c r="T3539" i="1" s="1"/>
  <c r="T3538" i="1" s="1"/>
  <c r="T3537" i="1" s="1"/>
  <c r="S3541" i="1"/>
  <c r="S3540" i="1" s="1"/>
  <c r="S3539" i="1" s="1"/>
  <c r="S3538" i="1" s="1"/>
  <c r="S3537" i="1" s="1"/>
  <c r="R3541" i="1"/>
  <c r="R3540" i="1" s="1"/>
  <c r="R3539" i="1" s="1"/>
  <c r="R3538" i="1" s="1"/>
  <c r="R3537" i="1" s="1"/>
  <c r="Q3541" i="1"/>
  <c r="Q3540" i="1" s="1"/>
  <c r="Q3539" i="1" s="1"/>
  <c r="Q3538" i="1" s="1"/>
  <c r="Q3537" i="1" s="1"/>
  <c r="P3541" i="1"/>
  <c r="P3540" i="1" s="1"/>
  <c r="P3539" i="1" s="1"/>
  <c r="P3538" i="1" s="1"/>
  <c r="P3537" i="1" s="1"/>
  <c r="O3541" i="1"/>
  <c r="O3540" i="1" s="1"/>
  <c r="O3539" i="1" s="1"/>
  <c r="O3538" i="1" s="1"/>
  <c r="O3537" i="1" s="1"/>
  <c r="N3541" i="1"/>
  <c r="N3540" i="1" s="1"/>
  <c r="N3539" i="1" s="1"/>
  <c r="N3538" i="1" s="1"/>
  <c r="N3537" i="1" s="1"/>
  <c r="N3536" i="1" s="1"/>
  <c r="N3535" i="1" s="1"/>
  <c r="M3541" i="1"/>
  <c r="M3540" i="1" s="1"/>
  <c r="M3539" i="1" s="1"/>
  <c r="M3538" i="1" s="1"/>
  <c r="M3537" i="1" s="1"/>
  <c r="M3536" i="1" s="1"/>
  <c r="M3535" i="1" s="1"/>
  <c r="L3541" i="1"/>
  <c r="L3540" i="1" s="1"/>
  <c r="L3539" i="1" s="1"/>
  <c r="L3538" i="1" s="1"/>
  <c r="L3537" i="1" s="1"/>
  <c r="L3536" i="1" s="1"/>
  <c r="L3535" i="1" s="1"/>
  <c r="K3541" i="1"/>
  <c r="K3540" i="1" s="1"/>
  <c r="K3539" i="1" s="1"/>
  <c r="K3538" i="1" s="1"/>
  <c r="K3537" i="1" s="1"/>
  <c r="K3536" i="1" s="1"/>
  <c r="K3535" i="1" s="1"/>
  <c r="J3541" i="1"/>
  <c r="J3540" i="1" s="1"/>
  <c r="J3539" i="1" s="1"/>
  <c r="J3538" i="1" s="1"/>
  <c r="I3541" i="1"/>
  <c r="I3540" i="1" s="1"/>
  <c r="E3541" i="1"/>
  <c r="AB3540" i="1"/>
  <c r="AB3539" i="1" s="1"/>
  <c r="AB3538" i="1" s="1"/>
  <c r="AB3537" i="1" s="1"/>
  <c r="E3540" i="1"/>
  <c r="E3539" i="1"/>
  <c r="E3538" i="1"/>
  <c r="AI3537" i="1"/>
  <c r="J3537" i="1"/>
  <c r="J3536" i="1" s="1"/>
  <c r="J3535" i="1" s="1"/>
  <c r="E3537" i="1"/>
  <c r="E3536" i="1"/>
  <c r="E3535" i="1"/>
  <c r="AL3534" i="1"/>
  <c r="AE3534" i="1"/>
  <c r="V3534" i="1"/>
  <c r="E3534" i="1"/>
  <c r="AK3533" i="1"/>
  <c r="AJ3533" i="1"/>
  <c r="AI3533" i="1"/>
  <c r="AH3533" i="1"/>
  <c r="AG3533" i="1"/>
  <c r="AF3533" i="1"/>
  <c r="AD3533" i="1"/>
  <c r="AC3533" i="1"/>
  <c r="AB3533" i="1"/>
  <c r="T3533" i="1"/>
  <c r="S3533" i="1"/>
  <c r="R3533" i="1"/>
  <c r="Q3533" i="1"/>
  <c r="P3533" i="1"/>
  <c r="O3533" i="1"/>
  <c r="E3533" i="1"/>
  <c r="AL3532" i="1"/>
  <c r="AE3532" i="1"/>
  <c r="V3532" i="1"/>
  <c r="E3532" i="1"/>
  <c r="AK3531" i="1"/>
  <c r="AJ3531" i="1"/>
  <c r="AI3531" i="1"/>
  <c r="AI3530" i="1" s="1"/>
  <c r="AI3529" i="1" s="1"/>
  <c r="AH3531" i="1"/>
  <c r="AH3530" i="1" s="1"/>
  <c r="AG3531" i="1"/>
  <c r="AF3531" i="1"/>
  <c r="AD3531" i="1"/>
  <c r="AC3531" i="1"/>
  <c r="AB3531" i="1"/>
  <c r="T3531" i="1"/>
  <c r="T3530" i="1" s="1"/>
  <c r="T3529" i="1" s="1"/>
  <c r="S3531" i="1"/>
  <c r="R3531" i="1"/>
  <c r="Q3531" i="1"/>
  <c r="Q3530" i="1" s="1"/>
  <c r="Q3529" i="1" s="1"/>
  <c r="P3531" i="1"/>
  <c r="P3530" i="1" s="1"/>
  <c r="P3529" i="1" s="1"/>
  <c r="O3531" i="1"/>
  <c r="E3531" i="1"/>
  <c r="E3530" i="1"/>
  <c r="E3529" i="1"/>
  <c r="AL3528" i="1"/>
  <c r="AE3528" i="1"/>
  <c r="V3528" i="1"/>
  <c r="E3528" i="1"/>
  <c r="AK3527" i="1"/>
  <c r="AK3526" i="1" s="1"/>
  <c r="AK3525" i="1" s="1"/>
  <c r="AK3524" i="1" s="1"/>
  <c r="AK3523" i="1" s="1"/>
  <c r="AJ3527" i="1"/>
  <c r="AI3527" i="1"/>
  <c r="AI3526" i="1" s="1"/>
  <c r="AI3525" i="1" s="1"/>
  <c r="AI3524" i="1" s="1"/>
  <c r="AI3523" i="1" s="1"/>
  <c r="AH3527" i="1"/>
  <c r="AH3526" i="1" s="1"/>
  <c r="AH3525" i="1" s="1"/>
  <c r="AH3524" i="1" s="1"/>
  <c r="AH3523" i="1" s="1"/>
  <c r="AG3527" i="1"/>
  <c r="AG3526" i="1" s="1"/>
  <c r="AG3525" i="1" s="1"/>
  <c r="AG3524" i="1" s="1"/>
  <c r="AG3523" i="1" s="1"/>
  <c r="AF3527" i="1"/>
  <c r="AD3527" i="1"/>
  <c r="AC3527" i="1"/>
  <c r="AC3526" i="1" s="1"/>
  <c r="AC3525" i="1" s="1"/>
  <c r="AC3524" i="1" s="1"/>
  <c r="AC3523" i="1" s="1"/>
  <c r="AB3527" i="1"/>
  <c r="AB3526" i="1" s="1"/>
  <c r="AB3525" i="1" s="1"/>
  <c r="AB3524" i="1" s="1"/>
  <c r="AB3523" i="1" s="1"/>
  <c r="AA3527" i="1"/>
  <c r="AA3526" i="1" s="1"/>
  <c r="AA3525" i="1" s="1"/>
  <c r="AA3524" i="1" s="1"/>
  <c r="AA3523" i="1" s="1"/>
  <c r="AA3522" i="1" s="1"/>
  <c r="AA3521" i="1" s="1"/>
  <c r="Z3527" i="1"/>
  <c r="Z3526" i="1" s="1"/>
  <c r="Z3525" i="1" s="1"/>
  <c r="Z3524" i="1" s="1"/>
  <c r="Z3523" i="1" s="1"/>
  <c r="Z3522" i="1" s="1"/>
  <c r="Z3521" i="1" s="1"/>
  <c r="Y3527" i="1"/>
  <c r="Y3526" i="1" s="1"/>
  <c r="Y3525" i="1" s="1"/>
  <c r="Y3524" i="1" s="1"/>
  <c r="Y3523" i="1" s="1"/>
  <c r="Y3522" i="1" s="1"/>
  <c r="Y3521" i="1" s="1"/>
  <c r="X3527" i="1"/>
  <c r="X3526" i="1" s="1"/>
  <c r="X3525" i="1" s="1"/>
  <c r="X3524" i="1" s="1"/>
  <c r="X3523" i="1" s="1"/>
  <c r="X3522" i="1" s="1"/>
  <c r="X3521" i="1" s="1"/>
  <c r="W3527" i="1"/>
  <c r="W3526" i="1" s="1"/>
  <c r="W3525" i="1" s="1"/>
  <c r="W3524" i="1" s="1"/>
  <c r="T3527" i="1"/>
  <c r="T3526" i="1" s="1"/>
  <c r="T3525" i="1" s="1"/>
  <c r="T3524" i="1" s="1"/>
  <c r="T3523" i="1" s="1"/>
  <c r="S3527" i="1"/>
  <c r="S3526" i="1" s="1"/>
  <c r="S3525" i="1" s="1"/>
  <c r="R3527" i="1"/>
  <c r="R3526" i="1" s="1"/>
  <c r="R3525" i="1" s="1"/>
  <c r="R3524" i="1" s="1"/>
  <c r="R3523" i="1" s="1"/>
  <c r="Q3527" i="1"/>
  <c r="P3527" i="1"/>
  <c r="P3526" i="1" s="1"/>
  <c r="P3525" i="1" s="1"/>
  <c r="P3524" i="1" s="1"/>
  <c r="P3523" i="1" s="1"/>
  <c r="O3527" i="1"/>
  <c r="O3526" i="1" s="1"/>
  <c r="O3525" i="1" s="1"/>
  <c r="O3524" i="1" s="1"/>
  <c r="O3523" i="1" s="1"/>
  <c r="N3527" i="1"/>
  <c r="N3526" i="1" s="1"/>
  <c r="N3525" i="1" s="1"/>
  <c r="N3524" i="1" s="1"/>
  <c r="N3523" i="1" s="1"/>
  <c r="N3522" i="1" s="1"/>
  <c r="N3521" i="1" s="1"/>
  <c r="M3527" i="1"/>
  <c r="M3526" i="1" s="1"/>
  <c r="M3525" i="1" s="1"/>
  <c r="M3524" i="1" s="1"/>
  <c r="M3523" i="1" s="1"/>
  <c r="M3522" i="1" s="1"/>
  <c r="M3521" i="1" s="1"/>
  <c r="L3527" i="1"/>
  <c r="L3526" i="1" s="1"/>
  <c r="L3525" i="1" s="1"/>
  <c r="L3524" i="1" s="1"/>
  <c r="L3523" i="1" s="1"/>
  <c r="L3522" i="1" s="1"/>
  <c r="L3521" i="1" s="1"/>
  <c r="K3527" i="1"/>
  <c r="K3526" i="1" s="1"/>
  <c r="K3525" i="1" s="1"/>
  <c r="K3524" i="1" s="1"/>
  <c r="K3523" i="1" s="1"/>
  <c r="K3522" i="1" s="1"/>
  <c r="K3521" i="1" s="1"/>
  <c r="J3527" i="1"/>
  <c r="J3526" i="1" s="1"/>
  <c r="J3525" i="1" s="1"/>
  <c r="J3524" i="1" s="1"/>
  <c r="J3523" i="1" s="1"/>
  <c r="J3522" i="1" s="1"/>
  <c r="J3521" i="1" s="1"/>
  <c r="I3527" i="1"/>
  <c r="E3527" i="1"/>
  <c r="AJ3526" i="1"/>
  <c r="AJ3525" i="1" s="1"/>
  <c r="AJ3524" i="1" s="1"/>
  <c r="AJ3523" i="1" s="1"/>
  <c r="AF3526" i="1"/>
  <c r="AF3525" i="1" s="1"/>
  <c r="AD3526" i="1"/>
  <c r="Q3526" i="1"/>
  <c r="Q3525" i="1" s="1"/>
  <c r="Q3524" i="1" s="1"/>
  <c r="Q3523" i="1" s="1"/>
  <c r="I3526" i="1"/>
  <c r="I3525" i="1" s="1"/>
  <c r="E3526" i="1"/>
  <c r="E3525" i="1"/>
  <c r="S3524" i="1"/>
  <c r="S3523" i="1" s="1"/>
  <c r="E3524" i="1"/>
  <c r="W3523" i="1"/>
  <c r="W3522" i="1" s="1"/>
  <c r="W3521" i="1" s="1"/>
  <c r="E3523" i="1"/>
  <c r="E3522" i="1"/>
  <c r="E3521" i="1"/>
  <c r="AL3520" i="1"/>
  <c r="AE3520" i="1"/>
  <c r="V3520" i="1"/>
  <c r="E3520" i="1"/>
  <c r="AK3519" i="1"/>
  <c r="AK3518" i="1" s="1"/>
  <c r="AK3517" i="1" s="1"/>
  <c r="AK3516" i="1" s="1"/>
  <c r="AK3515" i="1" s="1"/>
  <c r="AJ3519" i="1"/>
  <c r="AJ3518" i="1" s="1"/>
  <c r="AJ3517" i="1" s="1"/>
  <c r="AJ3516" i="1" s="1"/>
  <c r="AJ3515" i="1" s="1"/>
  <c r="AI3519" i="1"/>
  <c r="AI3518" i="1" s="1"/>
  <c r="AI3517" i="1" s="1"/>
  <c r="AI3516" i="1" s="1"/>
  <c r="AI3515" i="1" s="1"/>
  <c r="AH3519" i="1"/>
  <c r="AG3519" i="1"/>
  <c r="AG3518" i="1" s="1"/>
  <c r="AG3517" i="1" s="1"/>
  <c r="AG3516" i="1" s="1"/>
  <c r="AG3515" i="1" s="1"/>
  <c r="AF3519" i="1"/>
  <c r="AD3519" i="1"/>
  <c r="AD3518" i="1" s="1"/>
  <c r="AC3519" i="1"/>
  <c r="AB3519" i="1"/>
  <c r="AA3519" i="1"/>
  <c r="AA3518" i="1" s="1"/>
  <c r="AA3517" i="1" s="1"/>
  <c r="AA3516" i="1" s="1"/>
  <c r="AA3515" i="1" s="1"/>
  <c r="Z3519" i="1"/>
  <c r="Y3519" i="1"/>
  <c r="Y3518" i="1" s="1"/>
  <c r="Y3517" i="1" s="1"/>
  <c r="Y3516" i="1" s="1"/>
  <c r="X3519" i="1"/>
  <c r="X3518" i="1" s="1"/>
  <c r="X3517" i="1" s="1"/>
  <c r="X3516" i="1" s="1"/>
  <c r="X3515" i="1" s="1"/>
  <c r="W3519" i="1"/>
  <c r="W3518" i="1" s="1"/>
  <c r="W3517" i="1" s="1"/>
  <c r="W3516" i="1" s="1"/>
  <c r="W3515" i="1" s="1"/>
  <c r="T3519" i="1"/>
  <c r="T3518" i="1" s="1"/>
  <c r="T3517" i="1" s="1"/>
  <c r="T3516" i="1" s="1"/>
  <c r="T3515" i="1" s="1"/>
  <c r="S3519" i="1"/>
  <c r="S3518" i="1" s="1"/>
  <c r="S3517" i="1" s="1"/>
  <c r="S3516" i="1" s="1"/>
  <c r="S3515" i="1" s="1"/>
  <c r="R3519" i="1"/>
  <c r="R3518" i="1" s="1"/>
  <c r="R3517" i="1" s="1"/>
  <c r="R3516" i="1" s="1"/>
  <c r="R3515" i="1" s="1"/>
  <c r="Q3519" i="1"/>
  <c r="Q3518" i="1" s="1"/>
  <c r="Q3517" i="1" s="1"/>
  <c r="Q3516" i="1" s="1"/>
  <c r="Q3515" i="1" s="1"/>
  <c r="P3519" i="1"/>
  <c r="P3518" i="1" s="1"/>
  <c r="P3517" i="1" s="1"/>
  <c r="P3516" i="1" s="1"/>
  <c r="P3515" i="1" s="1"/>
  <c r="O3519" i="1"/>
  <c r="N3519" i="1"/>
  <c r="N3518" i="1" s="1"/>
  <c r="N3517" i="1" s="1"/>
  <c r="N3516" i="1" s="1"/>
  <c r="N3515" i="1" s="1"/>
  <c r="M3519" i="1"/>
  <c r="M3518" i="1" s="1"/>
  <c r="M3517" i="1" s="1"/>
  <c r="M3516" i="1" s="1"/>
  <c r="M3515" i="1" s="1"/>
  <c r="L3519" i="1"/>
  <c r="L3518" i="1" s="1"/>
  <c r="L3517" i="1" s="1"/>
  <c r="L3516" i="1" s="1"/>
  <c r="L3515" i="1" s="1"/>
  <c r="K3519" i="1"/>
  <c r="J3519" i="1"/>
  <c r="J3518" i="1" s="1"/>
  <c r="J3517" i="1" s="1"/>
  <c r="J3516" i="1" s="1"/>
  <c r="J3515" i="1" s="1"/>
  <c r="I3519" i="1"/>
  <c r="I3518" i="1" s="1"/>
  <c r="I3517" i="1" s="1"/>
  <c r="I3516" i="1" s="1"/>
  <c r="E3519" i="1"/>
  <c r="AH3518" i="1"/>
  <c r="AH3517" i="1" s="1"/>
  <c r="AB3518" i="1"/>
  <c r="AB3517" i="1" s="1"/>
  <c r="AB3516" i="1" s="1"/>
  <c r="AB3515" i="1" s="1"/>
  <c r="Z3518" i="1"/>
  <c r="Z3517" i="1" s="1"/>
  <c r="Z3516" i="1" s="1"/>
  <c r="Z3515" i="1" s="1"/>
  <c r="O3518" i="1"/>
  <c r="O3517" i="1" s="1"/>
  <c r="O3516" i="1" s="1"/>
  <c r="O3515" i="1" s="1"/>
  <c r="K3518" i="1"/>
  <c r="K3517" i="1" s="1"/>
  <c r="K3516" i="1" s="1"/>
  <c r="K3515" i="1" s="1"/>
  <c r="E3518" i="1"/>
  <c r="E3517" i="1"/>
  <c r="AH3516" i="1"/>
  <c r="AH3515" i="1" s="1"/>
  <c r="E3516" i="1"/>
  <c r="Y3515" i="1"/>
  <c r="E3515" i="1"/>
  <c r="AL3514" i="1"/>
  <c r="AE3514" i="1"/>
  <c r="V3514" i="1"/>
  <c r="E3514" i="1"/>
  <c r="AK3513" i="1"/>
  <c r="AK3512" i="1" s="1"/>
  <c r="AK3511" i="1" s="1"/>
  <c r="AK3510" i="1" s="1"/>
  <c r="AK3509" i="1" s="1"/>
  <c r="AJ3513" i="1"/>
  <c r="AJ3512" i="1" s="1"/>
  <c r="AJ3511" i="1" s="1"/>
  <c r="AJ3510" i="1" s="1"/>
  <c r="AJ3509" i="1" s="1"/>
  <c r="AI3513" i="1"/>
  <c r="AI3512" i="1" s="1"/>
  <c r="AI3511" i="1" s="1"/>
  <c r="AI3510" i="1" s="1"/>
  <c r="AI3509" i="1" s="1"/>
  <c r="AH3513" i="1"/>
  <c r="AH3512" i="1" s="1"/>
  <c r="AH3511" i="1" s="1"/>
  <c r="AH3510" i="1" s="1"/>
  <c r="AH3509" i="1" s="1"/>
  <c r="AG3513" i="1"/>
  <c r="AG3512" i="1" s="1"/>
  <c r="AG3511" i="1" s="1"/>
  <c r="AG3510" i="1" s="1"/>
  <c r="AG3509" i="1" s="1"/>
  <c r="AF3513" i="1"/>
  <c r="AF3512" i="1" s="1"/>
  <c r="AD3513" i="1"/>
  <c r="AD3512" i="1" s="1"/>
  <c r="AC3513" i="1"/>
  <c r="AB3513" i="1"/>
  <c r="AB3512" i="1" s="1"/>
  <c r="AB3511" i="1" s="1"/>
  <c r="AB3510" i="1" s="1"/>
  <c r="AB3509" i="1" s="1"/>
  <c r="AA3513" i="1"/>
  <c r="AA3512" i="1" s="1"/>
  <c r="AA3511" i="1" s="1"/>
  <c r="AA3510" i="1" s="1"/>
  <c r="AA3509" i="1" s="1"/>
  <c r="Z3513" i="1"/>
  <c r="Z3512" i="1" s="1"/>
  <c r="Z3511" i="1" s="1"/>
  <c r="Z3510" i="1" s="1"/>
  <c r="Z3509" i="1" s="1"/>
  <c r="Y3513" i="1"/>
  <c r="Y3512" i="1" s="1"/>
  <c r="Y3511" i="1" s="1"/>
  <c r="Y3510" i="1" s="1"/>
  <c r="Y3509" i="1" s="1"/>
  <c r="X3513" i="1"/>
  <c r="X3512" i="1" s="1"/>
  <c r="X3511" i="1" s="1"/>
  <c r="X3510" i="1" s="1"/>
  <c r="X3509" i="1" s="1"/>
  <c r="W3513" i="1"/>
  <c r="W3512" i="1" s="1"/>
  <c r="T3513" i="1"/>
  <c r="T3512" i="1" s="1"/>
  <c r="T3511" i="1" s="1"/>
  <c r="T3510" i="1" s="1"/>
  <c r="T3509" i="1" s="1"/>
  <c r="T3508" i="1" s="1"/>
  <c r="T3507" i="1" s="1"/>
  <c r="S3513" i="1"/>
  <c r="S3512" i="1" s="1"/>
  <c r="S3511" i="1" s="1"/>
  <c r="S3510" i="1" s="1"/>
  <c r="S3509" i="1" s="1"/>
  <c r="R3513" i="1"/>
  <c r="R3512" i="1" s="1"/>
  <c r="R3511" i="1" s="1"/>
  <c r="R3510" i="1" s="1"/>
  <c r="R3509" i="1" s="1"/>
  <c r="Q3513" i="1"/>
  <c r="Q3512" i="1" s="1"/>
  <c r="Q3511" i="1" s="1"/>
  <c r="Q3510" i="1" s="1"/>
  <c r="Q3509" i="1" s="1"/>
  <c r="P3513" i="1"/>
  <c r="P3512" i="1" s="1"/>
  <c r="P3511" i="1" s="1"/>
  <c r="P3510" i="1" s="1"/>
  <c r="P3509" i="1" s="1"/>
  <c r="O3513" i="1"/>
  <c r="O3512" i="1" s="1"/>
  <c r="O3511" i="1" s="1"/>
  <c r="O3510" i="1" s="1"/>
  <c r="O3509" i="1" s="1"/>
  <c r="N3513" i="1"/>
  <c r="N3512" i="1" s="1"/>
  <c r="N3511" i="1" s="1"/>
  <c r="N3510" i="1" s="1"/>
  <c r="N3509" i="1" s="1"/>
  <c r="M3513" i="1"/>
  <c r="L3513" i="1"/>
  <c r="L3512" i="1" s="1"/>
  <c r="L3511" i="1" s="1"/>
  <c r="L3510" i="1" s="1"/>
  <c r="L3509" i="1" s="1"/>
  <c r="K3513" i="1"/>
  <c r="K3512" i="1" s="1"/>
  <c r="K3511" i="1" s="1"/>
  <c r="K3510" i="1" s="1"/>
  <c r="K3509" i="1" s="1"/>
  <c r="J3513" i="1"/>
  <c r="J3512" i="1" s="1"/>
  <c r="J3511" i="1" s="1"/>
  <c r="J3510" i="1" s="1"/>
  <c r="J3509" i="1" s="1"/>
  <c r="I3513" i="1"/>
  <c r="E3513" i="1"/>
  <c r="M3512" i="1"/>
  <c r="M3511" i="1" s="1"/>
  <c r="M3510" i="1" s="1"/>
  <c r="M3509" i="1" s="1"/>
  <c r="I3512" i="1"/>
  <c r="I3511" i="1" s="1"/>
  <c r="E3512" i="1"/>
  <c r="W3511" i="1"/>
  <c r="W3510" i="1" s="1"/>
  <c r="W3509" i="1" s="1"/>
  <c r="W3508" i="1" s="1"/>
  <c r="W3507" i="1" s="1"/>
  <c r="E3511" i="1"/>
  <c r="E3510" i="1"/>
  <c r="E3509" i="1"/>
  <c r="E3508" i="1"/>
  <c r="E3507" i="1"/>
  <c r="AL3506" i="1"/>
  <c r="AE3506" i="1"/>
  <c r="V3506" i="1"/>
  <c r="E3506" i="1"/>
  <c r="AK3505" i="1"/>
  <c r="AK3504" i="1" s="1"/>
  <c r="AK3503" i="1" s="1"/>
  <c r="AJ3505" i="1"/>
  <c r="AJ3504" i="1" s="1"/>
  <c r="AJ3503" i="1" s="1"/>
  <c r="AI3505" i="1"/>
  <c r="AI3504" i="1" s="1"/>
  <c r="AI3503" i="1" s="1"/>
  <c r="AH3505" i="1"/>
  <c r="AG3505" i="1"/>
  <c r="AG3504" i="1" s="1"/>
  <c r="AG3503" i="1" s="1"/>
  <c r="AF3505" i="1"/>
  <c r="AF3504" i="1" s="1"/>
  <c r="AF3503" i="1" s="1"/>
  <c r="AD3505" i="1"/>
  <c r="AC3505" i="1"/>
  <c r="AC3504" i="1" s="1"/>
  <c r="AC3503" i="1" s="1"/>
  <c r="AB3505" i="1"/>
  <c r="AB3504" i="1" s="1"/>
  <c r="AB3503" i="1" s="1"/>
  <c r="AA3505" i="1"/>
  <c r="AA3504" i="1" s="1"/>
  <c r="AA3503" i="1" s="1"/>
  <c r="Z3505" i="1"/>
  <c r="Z3504" i="1" s="1"/>
  <c r="Z3503" i="1" s="1"/>
  <c r="Y3505" i="1"/>
  <c r="Y3504" i="1" s="1"/>
  <c r="Y3503" i="1" s="1"/>
  <c r="X3505" i="1"/>
  <c r="X3504" i="1" s="1"/>
  <c r="X3503" i="1" s="1"/>
  <c r="W3505" i="1"/>
  <c r="W3504" i="1" s="1"/>
  <c r="W3503" i="1" s="1"/>
  <c r="T3505" i="1"/>
  <c r="T3504" i="1" s="1"/>
  <c r="T3503" i="1" s="1"/>
  <c r="S3505" i="1"/>
  <c r="S3504" i="1" s="1"/>
  <c r="S3503" i="1" s="1"/>
  <c r="R3505" i="1"/>
  <c r="R3504" i="1" s="1"/>
  <c r="R3503" i="1" s="1"/>
  <c r="Q3505" i="1"/>
  <c r="Q3504" i="1" s="1"/>
  <c r="Q3503" i="1" s="1"/>
  <c r="P3505" i="1"/>
  <c r="P3504" i="1" s="1"/>
  <c r="P3503" i="1" s="1"/>
  <c r="O3505" i="1"/>
  <c r="O3504" i="1" s="1"/>
  <c r="O3503" i="1" s="1"/>
  <c r="N3505" i="1"/>
  <c r="N3504" i="1" s="1"/>
  <c r="N3503" i="1" s="1"/>
  <c r="M3505" i="1"/>
  <c r="M3504" i="1" s="1"/>
  <c r="M3503" i="1" s="1"/>
  <c r="L3505" i="1"/>
  <c r="L3504" i="1" s="1"/>
  <c r="L3503" i="1" s="1"/>
  <c r="K3505" i="1"/>
  <c r="K3504" i="1" s="1"/>
  <c r="K3503" i="1" s="1"/>
  <c r="J3505" i="1"/>
  <c r="J3504" i="1" s="1"/>
  <c r="J3503" i="1" s="1"/>
  <c r="I3505" i="1"/>
  <c r="E3505" i="1"/>
  <c r="AH3504" i="1"/>
  <c r="E3504" i="1"/>
  <c r="E3503" i="1"/>
  <c r="AL3502" i="1"/>
  <c r="AE3502" i="1"/>
  <c r="V3502" i="1"/>
  <c r="E3502" i="1"/>
  <c r="AK3501" i="1"/>
  <c r="AK3500" i="1" s="1"/>
  <c r="AK3499" i="1" s="1"/>
  <c r="AJ3501" i="1"/>
  <c r="AJ3500" i="1" s="1"/>
  <c r="AJ3499" i="1" s="1"/>
  <c r="AI3501" i="1"/>
  <c r="AI3500" i="1" s="1"/>
  <c r="AI3499" i="1" s="1"/>
  <c r="AH3501" i="1"/>
  <c r="AG3501" i="1"/>
  <c r="AG3500" i="1" s="1"/>
  <c r="AG3499" i="1" s="1"/>
  <c r="AF3501" i="1"/>
  <c r="AD3501" i="1"/>
  <c r="AD3500" i="1" s="1"/>
  <c r="AD3499" i="1" s="1"/>
  <c r="AC3501" i="1"/>
  <c r="AB3501" i="1"/>
  <c r="AB3500" i="1" s="1"/>
  <c r="AB3499" i="1" s="1"/>
  <c r="AA3501" i="1"/>
  <c r="AA3500" i="1" s="1"/>
  <c r="AA3499" i="1" s="1"/>
  <c r="Z3501" i="1"/>
  <c r="Z3500" i="1" s="1"/>
  <c r="Z3499" i="1" s="1"/>
  <c r="Y3501" i="1"/>
  <c r="Y3500" i="1" s="1"/>
  <c r="Y3499" i="1" s="1"/>
  <c r="X3501" i="1"/>
  <c r="X3500" i="1" s="1"/>
  <c r="X3499" i="1" s="1"/>
  <c r="W3501" i="1"/>
  <c r="W3500" i="1" s="1"/>
  <c r="W3499" i="1" s="1"/>
  <c r="T3501" i="1"/>
  <c r="T3500" i="1" s="1"/>
  <c r="T3499" i="1" s="1"/>
  <c r="S3501" i="1"/>
  <c r="S3500" i="1" s="1"/>
  <c r="S3499" i="1" s="1"/>
  <c r="R3501" i="1"/>
  <c r="R3500" i="1" s="1"/>
  <c r="R3499" i="1" s="1"/>
  <c r="Q3501" i="1"/>
  <c r="Q3500" i="1" s="1"/>
  <c r="Q3499" i="1" s="1"/>
  <c r="P3501" i="1"/>
  <c r="P3500" i="1" s="1"/>
  <c r="P3499" i="1" s="1"/>
  <c r="O3501" i="1"/>
  <c r="N3501" i="1"/>
  <c r="N3500" i="1" s="1"/>
  <c r="N3499" i="1" s="1"/>
  <c r="M3501" i="1"/>
  <c r="M3500" i="1" s="1"/>
  <c r="M3499" i="1" s="1"/>
  <c r="L3501" i="1"/>
  <c r="L3500" i="1" s="1"/>
  <c r="L3499" i="1" s="1"/>
  <c r="K3501" i="1"/>
  <c r="K3500" i="1" s="1"/>
  <c r="K3499" i="1" s="1"/>
  <c r="J3501" i="1"/>
  <c r="J3500" i="1" s="1"/>
  <c r="J3499" i="1" s="1"/>
  <c r="I3501" i="1"/>
  <c r="I3500" i="1" s="1"/>
  <c r="I3499" i="1" s="1"/>
  <c r="E3501" i="1"/>
  <c r="AH3500" i="1"/>
  <c r="O3500" i="1"/>
  <c r="O3499" i="1" s="1"/>
  <c r="E3500" i="1"/>
  <c r="AH3499" i="1"/>
  <c r="E3499" i="1"/>
  <c r="E3498" i="1"/>
  <c r="E3497" i="1"/>
  <c r="E3496" i="1"/>
  <c r="E3495" i="1"/>
  <c r="AL3494" i="1"/>
  <c r="AE3494" i="1"/>
  <c r="W3494" i="1"/>
  <c r="U3494" i="1"/>
  <c r="V3494" i="1" s="1"/>
  <c r="E3494" i="1"/>
  <c r="AK3493" i="1"/>
  <c r="AK3492" i="1" s="1"/>
  <c r="AK3491" i="1" s="1"/>
  <c r="AK3490" i="1" s="1"/>
  <c r="AJ3493" i="1"/>
  <c r="AJ3492" i="1" s="1"/>
  <c r="AJ3491" i="1" s="1"/>
  <c r="AJ3490" i="1" s="1"/>
  <c r="AI3493" i="1"/>
  <c r="AI3492" i="1" s="1"/>
  <c r="AI3491" i="1" s="1"/>
  <c r="AI3490" i="1" s="1"/>
  <c r="AH3493" i="1"/>
  <c r="AH3492" i="1" s="1"/>
  <c r="AH3491" i="1" s="1"/>
  <c r="AH3490" i="1" s="1"/>
  <c r="AG3493" i="1"/>
  <c r="AG3492" i="1" s="1"/>
  <c r="AG3491" i="1" s="1"/>
  <c r="AG3490" i="1" s="1"/>
  <c r="AF3493" i="1"/>
  <c r="AD3493" i="1"/>
  <c r="AC3493" i="1"/>
  <c r="AC3492" i="1" s="1"/>
  <c r="AC3491" i="1" s="1"/>
  <c r="AC3490" i="1" s="1"/>
  <c r="AB3493" i="1"/>
  <c r="AA3493" i="1"/>
  <c r="Z3493" i="1"/>
  <c r="Y3493" i="1"/>
  <c r="Y3492" i="1" s="1"/>
  <c r="Y3491" i="1" s="1"/>
  <c r="Y3490" i="1" s="1"/>
  <c r="X3493" i="1"/>
  <c r="X3492" i="1" s="1"/>
  <c r="X3491" i="1" s="1"/>
  <c r="X3490" i="1" s="1"/>
  <c r="W3493" i="1"/>
  <c r="U3493" i="1"/>
  <c r="T3493" i="1"/>
  <c r="T3492" i="1" s="1"/>
  <c r="T3491" i="1" s="1"/>
  <c r="T3490" i="1" s="1"/>
  <c r="S3493" i="1"/>
  <c r="S3492" i="1" s="1"/>
  <c r="S3491" i="1" s="1"/>
  <c r="S3490" i="1" s="1"/>
  <c r="R3493" i="1"/>
  <c r="Q3493" i="1"/>
  <c r="Q3492" i="1" s="1"/>
  <c r="Q3491" i="1" s="1"/>
  <c r="Q3490" i="1" s="1"/>
  <c r="P3493" i="1"/>
  <c r="P3492" i="1" s="1"/>
  <c r="P3491" i="1" s="1"/>
  <c r="P3490" i="1" s="1"/>
  <c r="O3493" i="1"/>
  <c r="O3492" i="1" s="1"/>
  <c r="O3491" i="1" s="1"/>
  <c r="O3490" i="1" s="1"/>
  <c r="E3493" i="1"/>
  <c r="AF3492" i="1"/>
  <c r="AF3491" i="1" s="1"/>
  <c r="AF3490" i="1" s="1"/>
  <c r="AB3492" i="1"/>
  <c r="AA3492" i="1"/>
  <c r="AA3491" i="1" s="1"/>
  <c r="AA3490" i="1" s="1"/>
  <c r="Z3492" i="1"/>
  <c r="Z3491" i="1" s="1"/>
  <c r="Z3490" i="1" s="1"/>
  <c r="W3492" i="1"/>
  <c r="W3491" i="1" s="1"/>
  <c r="W3490" i="1" s="1"/>
  <c r="R3492" i="1"/>
  <c r="R3491" i="1" s="1"/>
  <c r="R3490" i="1" s="1"/>
  <c r="E3492" i="1"/>
  <c r="AB3491" i="1"/>
  <c r="AB3490" i="1" s="1"/>
  <c r="E3491" i="1"/>
  <c r="E3490" i="1"/>
  <c r="AL3489" i="1"/>
  <c r="AE3489" i="1"/>
  <c r="V3489" i="1"/>
  <c r="E3489" i="1"/>
  <c r="AK3488" i="1"/>
  <c r="AJ3488" i="1"/>
  <c r="AI3488" i="1"/>
  <c r="AH3488" i="1"/>
  <c r="AG3488" i="1"/>
  <c r="AF3488" i="1"/>
  <c r="AD3488" i="1"/>
  <c r="AC3488" i="1"/>
  <c r="AB3488" i="1"/>
  <c r="AA3488" i="1"/>
  <c r="Z3488" i="1"/>
  <c r="Y3488" i="1"/>
  <c r="X3488" i="1"/>
  <c r="W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E3488" i="1"/>
  <c r="AL3487" i="1"/>
  <c r="AE3487" i="1"/>
  <c r="V3487" i="1"/>
  <c r="E3487" i="1"/>
  <c r="AK3486" i="1"/>
  <c r="AJ3486" i="1"/>
  <c r="AI3486" i="1"/>
  <c r="AH3486" i="1"/>
  <c r="AG3486" i="1"/>
  <c r="AF3486" i="1"/>
  <c r="AD3486" i="1"/>
  <c r="AC3486" i="1"/>
  <c r="AB3486" i="1"/>
  <c r="AA3486" i="1"/>
  <c r="Z3486" i="1"/>
  <c r="Y3486" i="1"/>
  <c r="X3486" i="1"/>
  <c r="W3486" i="1"/>
  <c r="T3486" i="1"/>
  <c r="T3485" i="1" s="1"/>
  <c r="T3484" i="1" s="1"/>
  <c r="T3483" i="1" s="1"/>
  <c r="T3482" i="1" s="1"/>
  <c r="S3486" i="1"/>
  <c r="R3486" i="1"/>
  <c r="Q3486" i="1"/>
  <c r="P3486" i="1"/>
  <c r="P3485" i="1" s="1"/>
  <c r="P3484" i="1" s="1"/>
  <c r="P3483" i="1" s="1"/>
  <c r="P3482" i="1" s="1"/>
  <c r="O3486" i="1"/>
  <c r="N3486" i="1"/>
  <c r="M3486" i="1"/>
  <c r="L3486" i="1"/>
  <c r="L3485" i="1" s="1"/>
  <c r="L3484" i="1" s="1"/>
  <c r="L3483" i="1" s="1"/>
  <c r="L3482" i="1" s="1"/>
  <c r="L3481" i="1" s="1"/>
  <c r="K3486" i="1"/>
  <c r="J3486" i="1"/>
  <c r="I3486" i="1"/>
  <c r="E3486" i="1"/>
  <c r="E3485" i="1"/>
  <c r="E3484" i="1"/>
  <c r="E3483" i="1"/>
  <c r="E3482" i="1"/>
  <c r="E3481" i="1"/>
  <c r="AL3480" i="1"/>
  <c r="AE3480" i="1"/>
  <c r="V3480" i="1"/>
  <c r="E3480" i="1"/>
  <c r="AK3479" i="1"/>
  <c r="AJ3479" i="1"/>
  <c r="AI3479" i="1"/>
  <c r="AH3479" i="1"/>
  <c r="AG3479" i="1"/>
  <c r="AF3479" i="1"/>
  <c r="AD3479" i="1"/>
  <c r="AC3479" i="1"/>
  <c r="AB3479" i="1"/>
  <c r="AA3479" i="1"/>
  <c r="Z3479" i="1"/>
  <c r="Y3479" i="1"/>
  <c r="X3479" i="1"/>
  <c r="W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E3479" i="1"/>
  <c r="AL3478" i="1"/>
  <c r="AE3478" i="1"/>
  <c r="V3478" i="1"/>
  <c r="E3478" i="1"/>
  <c r="AK3477" i="1"/>
  <c r="AJ3477" i="1"/>
  <c r="AI3477" i="1"/>
  <c r="AI3476" i="1" s="1"/>
  <c r="AI3475" i="1" s="1"/>
  <c r="AH3477" i="1"/>
  <c r="AG3477" i="1"/>
  <c r="AF3477" i="1"/>
  <c r="AD3477" i="1"/>
  <c r="AC3477" i="1"/>
  <c r="AB3477" i="1"/>
  <c r="AB3476" i="1" s="1"/>
  <c r="AB3475" i="1" s="1"/>
  <c r="AA3477" i="1"/>
  <c r="Z3477" i="1"/>
  <c r="Y3477" i="1"/>
  <c r="X3477" i="1"/>
  <c r="W3477" i="1"/>
  <c r="T3477" i="1"/>
  <c r="T3476" i="1" s="1"/>
  <c r="T3475" i="1" s="1"/>
  <c r="S3477" i="1"/>
  <c r="R3477" i="1"/>
  <c r="R3476" i="1" s="1"/>
  <c r="R3475" i="1" s="1"/>
  <c r="Q3477" i="1"/>
  <c r="P3477" i="1"/>
  <c r="P3476" i="1" s="1"/>
  <c r="P3475" i="1" s="1"/>
  <c r="O3477" i="1"/>
  <c r="N3477" i="1"/>
  <c r="M3477" i="1"/>
  <c r="L3477" i="1"/>
  <c r="L3476" i="1" s="1"/>
  <c r="L3475" i="1" s="1"/>
  <c r="K3477" i="1"/>
  <c r="J3477" i="1"/>
  <c r="J3476" i="1" s="1"/>
  <c r="J3475" i="1" s="1"/>
  <c r="I3477" i="1"/>
  <c r="E3477" i="1"/>
  <c r="E3476" i="1"/>
  <c r="E3475" i="1"/>
  <c r="AL3474" i="1"/>
  <c r="AE3474" i="1"/>
  <c r="V3474" i="1"/>
  <c r="E3474" i="1"/>
  <c r="AK3473" i="1"/>
  <c r="AJ3473" i="1"/>
  <c r="AJ3472" i="1" s="1"/>
  <c r="AI3473" i="1"/>
  <c r="AI3472" i="1" s="1"/>
  <c r="AH3473" i="1"/>
  <c r="AH3472" i="1" s="1"/>
  <c r="AG3473" i="1"/>
  <c r="AF3473" i="1"/>
  <c r="AD3473" i="1"/>
  <c r="AD3472" i="1" s="1"/>
  <c r="AC3473" i="1"/>
  <c r="AC3472" i="1" s="1"/>
  <c r="AB3473" i="1"/>
  <c r="AB3472" i="1" s="1"/>
  <c r="AA3473" i="1"/>
  <c r="AA3472" i="1" s="1"/>
  <c r="Z3473" i="1"/>
  <c r="Z3472" i="1" s="1"/>
  <c r="Z3466" i="1" s="1"/>
  <c r="Y3473" i="1"/>
  <c r="Y3472" i="1" s="1"/>
  <c r="X3473" i="1"/>
  <c r="X3472" i="1" s="1"/>
  <c r="W3473" i="1"/>
  <c r="W3472" i="1" s="1"/>
  <c r="T3473" i="1"/>
  <c r="T3472" i="1" s="1"/>
  <c r="S3473" i="1"/>
  <c r="S3472" i="1" s="1"/>
  <c r="R3473" i="1"/>
  <c r="R3472" i="1" s="1"/>
  <c r="Q3473" i="1"/>
  <c r="Q3472" i="1" s="1"/>
  <c r="P3473" i="1"/>
  <c r="P3472" i="1" s="1"/>
  <c r="O3473" i="1"/>
  <c r="O3472" i="1" s="1"/>
  <c r="N3473" i="1"/>
  <c r="N3472" i="1" s="1"/>
  <c r="M3473" i="1"/>
  <c r="M3472" i="1" s="1"/>
  <c r="L3473" i="1"/>
  <c r="L3472" i="1" s="1"/>
  <c r="K3473" i="1"/>
  <c r="K3472" i="1" s="1"/>
  <c r="K3466" i="1" s="1"/>
  <c r="J3473" i="1"/>
  <c r="J3472" i="1" s="1"/>
  <c r="I3473" i="1"/>
  <c r="E3473" i="1"/>
  <c r="AK3472" i="1"/>
  <c r="AG3472" i="1"/>
  <c r="E3472" i="1"/>
  <c r="AL3471" i="1"/>
  <c r="AE3471" i="1"/>
  <c r="V3471" i="1"/>
  <c r="E3471" i="1"/>
  <c r="AK3470" i="1"/>
  <c r="AJ3470" i="1"/>
  <c r="AI3470" i="1"/>
  <c r="AH3470" i="1"/>
  <c r="AG3470" i="1"/>
  <c r="AG3467" i="1" s="1"/>
  <c r="AG3466" i="1" s="1"/>
  <c r="AF3470" i="1"/>
  <c r="AD3470" i="1"/>
  <c r="AC3470" i="1"/>
  <c r="AB3470" i="1"/>
  <c r="AA3470" i="1"/>
  <c r="AA3467" i="1" s="1"/>
  <c r="Z3470" i="1"/>
  <c r="Z3467" i="1" s="1"/>
  <c r="Y3470" i="1"/>
  <c r="Y3467" i="1" s="1"/>
  <c r="X3470" i="1"/>
  <c r="X3467" i="1" s="1"/>
  <c r="X3466" i="1" s="1"/>
  <c r="W3470" i="1"/>
  <c r="W3467" i="1" s="1"/>
  <c r="T3470" i="1"/>
  <c r="T3467" i="1" s="1"/>
  <c r="S3470" i="1"/>
  <c r="S3467" i="1" s="1"/>
  <c r="R3470" i="1"/>
  <c r="Q3470" i="1"/>
  <c r="P3470" i="1"/>
  <c r="O3470" i="1"/>
  <c r="N3470" i="1"/>
  <c r="N3467" i="1" s="1"/>
  <c r="M3470" i="1"/>
  <c r="M3467" i="1" s="1"/>
  <c r="L3470" i="1"/>
  <c r="K3470" i="1"/>
  <c r="K3467" i="1" s="1"/>
  <c r="J3470" i="1"/>
  <c r="J3467" i="1" s="1"/>
  <c r="I3470" i="1"/>
  <c r="I3467" i="1" s="1"/>
  <c r="E3470" i="1"/>
  <c r="AL3469" i="1"/>
  <c r="AE3469" i="1"/>
  <c r="V3469" i="1"/>
  <c r="E3469" i="1"/>
  <c r="AK3468" i="1"/>
  <c r="AJ3468" i="1"/>
  <c r="AI3468" i="1"/>
  <c r="AH3468" i="1"/>
  <c r="AG3468" i="1"/>
  <c r="AF3468" i="1"/>
  <c r="AF3467" i="1" s="1"/>
  <c r="AD3468" i="1"/>
  <c r="AC3468" i="1"/>
  <c r="AB3468" i="1"/>
  <c r="R3468" i="1"/>
  <c r="Q3468" i="1"/>
  <c r="P3468" i="1"/>
  <c r="O3468" i="1"/>
  <c r="O3467" i="1" s="1"/>
  <c r="E3468" i="1"/>
  <c r="L3467" i="1"/>
  <c r="E3467" i="1"/>
  <c r="E3466" i="1"/>
  <c r="AL3465" i="1"/>
  <c r="AE3465" i="1"/>
  <c r="R3465" i="1"/>
  <c r="R3464" i="1" s="1"/>
  <c r="R3463" i="1" s="1"/>
  <c r="R3462" i="1" s="1"/>
  <c r="I3465" i="1"/>
  <c r="E3465" i="1"/>
  <c r="AK3464" i="1"/>
  <c r="AK3463" i="1" s="1"/>
  <c r="AK3462" i="1" s="1"/>
  <c r="AJ3464" i="1"/>
  <c r="AJ3463" i="1" s="1"/>
  <c r="AJ3462" i="1" s="1"/>
  <c r="AI3464" i="1"/>
  <c r="AI3463" i="1" s="1"/>
  <c r="AI3462" i="1" s="1"/>
  <c r="AH3464" i="1"/>
  <c r="AH3463" i="1" s="1"/>
  <c r="AH3462" i="1" s="1"/>
  <c r="AG3464" i="1"/>
  <c r="AG3463" i="1" s="1"/>
  <c r="AG3462" i="1" s="1"/>
  <c r="AF3464" i="1"/>
  <c r="AF3463" i="1" s="1"/>
  <c r="AD3464" i="1"/>
  <c r="AC3464" i="1"/>
  <c r="AB3464" i="1"/>
  <c r="AB3463" i="1" s="1"/>
  <c r="AB3462" i="1" s="1"/>
  <c r="AA3464" i="1"/>
  <c r="AA3463" i="1" s="1"/>
  <c r="AA3462" i="1" s="1"/>
  <c r="Z3464" i="1"/>
  <c r="Z3463" i="1" s="1"/>
  <c r="Z3462" i="1" s="1"/>
  <c r="Y3464" i="1"/>
  <c r="X3464" i="1"/>
  <c r="X3463" i="1" s="1"/>
  <c r="X3462" i="1" s="1"/>
  <c r="W3464" i="1"/>
  <c r="W3463" i="1" s="1"/>
  <c r="W3462" i="1" s="1"/>
  <c r="T3464" i="1"/>
  <c r="T3463" i="1" s="1"/>
  <c r="T3462" i="1" s="1"/>
  <c r="S3464" i="1"/>
  <c r="S3463" i="1" s="1"/>
  <c r="S3462" i="1" s="1"/>
  <c r="Q3464" i="1"/>
  <c r="Q3463" i="1" s="1"/>
  <c r="Q3462" i="1" s="1"/>
  <c r="P3464" i="1"/>
  <c r="P3463" i="1" s="1"/>
  <c r="P3462" i="1" s="1"/>
  <c r="O3464" i="1"/>
  <c r="O3463" i="1" s="1"/>
  <c r="O3462" i="1" s="1"/>
  <c r="N3464" i="1"/>
  <c r="N3463" i="1" s="1"/>
  <c r="N3462" i="1" s="1"/>
  <c r="M3464" i="1"/>
  <c r="M3463" i="1" s="1"/>
  <c r="M3462" i="1" s="1"/>
  <c r="L3464" i="1"/>
  <c r="L3463" i="1" s="1"/>
  <c r="L3462" i="1" s="1"/>
  <c r="K3464" i="1"/>
  <c r="K3463" i="1" s="1"/>
  <c r="K3462" i="1" s="1"/>
  <c r="J3464" i="1"/>
  <c r="J3463" i="1" s="1"/>
  <c r="J3462" i="1" s="1"/>
  <c r="I3464" i="1"/>
  <c r="E3464" i="1"/>
  <c r="AC3463" i="1"/>
  <c r="AC3462" i="1" s="1"/>
  <c r="Y3463" i="1"/>
  <c r="Y3462" i="1" s="1"/>
  <c r="E3463" i="1"/>
  <c r="E3462" i="1"/>
  <c r="E3461" i="1"/>
  <c r="E3460" i="1"/>
  <c r="AL3459" i="1"/>
  <c r="AE3459" i="1"/>
  <c r="V3459" i="1"/>
  <c r="E3459" i="1"/>
  <c r="AK3458" i="1"/>
  <c r="AK3457" i="1" s="1"/>
  <c r="AK3456" i="1" s="1"/>
  <c r="AK3455" i="1" s="1"/>
  <c r="AK3454" i="1" s="1"/>
  <c r="AJ3458" i="1"/>
  <c r="AJ3457" i="1" s="1"/>
  <c r="AJ3456" i="1" s="1"/>
  <c r="AJ3455" i="1" s="1"/>
  <c r="AJ3454" i="1" s="1"/>
  <c r="AI3458" i="1"/>
  <c r="AI3457" i="1" s="1"/>
  <c r="AI3456" i="1" s="1"/>
  <c r="AI3455" i="1" s="1"/>
  <c r="AI3454" i="1" s="1"/>
  <c r="AH3458" i="1"/>
  <c r="AH3457" i="1" s="1"/>
  <c r="AH3456" i="1" s="1"/>
  <c r="AH3455" i="1" s="1"/>
  <c r="AH3454" i="1" s="1"/>
  <c r="AG3458" i="1"/>
  <c r="AG3457" i="1" s="1"/>
  <c r="AG3456" i="1" s="1"/>
  <c r="AG3455" i="1" s="1"/>
  <c r="AG3454" i="1" s="1"/>
  <c r="AF3458" i="1"/>
  <c r="AF3457" i="1" s="1"/>
  <c r="AD3458" i="1"/>
  <c r="AC3458" i="1"/>
  <c r="AC3457" i="1" s="1"/>
  <c r="AC3456" i="1" s="1"/>
  <c r="AC3455" i="1" s="1"/>
  <c r="AC3454" i="1" s="1"/>
  <c r="AB3458" i="1"/>
  <c r="AB3457" i="1" s="1"/>
  <c r="AB3456" i="1" s="1"/>
  <c r="AB3455" i="1" s="1"/>
  <c r="AB3454" i="1" s="1"/>
  <c r="AA3458" i="1"/>
  <c r="AA3457" i="1" s="1"/>
  <c r="AA3456" i="1" s="1"/>
  <c r="AA3455" i="1" s="1"/>
  <c r="AA3454" i="1" s="1"/>
  <c r="Z3458" i="1"/>
  <c r="Z3457" i="1" s="1"/>
  <c r="Z3456" i="1" s="1"/>
  <c r="Z3455" i="1" s="1"/>
  <c r="Z3454" i="1" s="1"/>
  <c r="Y3458" i="1"/>
  <c r="Y3457" i="1" s="1"/>
  <c r="Y3456" i="1" s="1"/>
  <c r="Y3455" i="1" s="1"/>
  <c r="Y3454" i="1" s="1"/>
  <c r="X3458" i="1"/>
  <c r="X3457" i="1" s="1"/>
  <c r="X3456" i="1" s="1"/>
  <c r="X3455" i="1" s="1"/>
  <c r="X3454" i="1" s="1"/>
  <c r="W3458" i="1"/>
  <c r="W3457" i="1" s="1"/>
  <c r="W3456" i="1" s="1"/>
  <c r="W3455" i="1" s="1"/>
  <c r="W3454" i="1" s="1"/>
  <c r="T3458" i="1"/>
  <c r="S3458" i="1"/>
  <c r="R3458" i="1"/>
  <c r="R3457" i="1" s="1"/>
  <c r="R3456" i="1" s="1"/>
  <c r="R3455" i="1" s="1"/>
  <c r="R3454" i="1" s="1"/>
  <c r="Q3458" i="1"/>
  <c r="Q3457" i="1" s="1"/>
  <c r="Q3456" i="1" s="1"/>
  <c r="Q3455" i="1" s="1"/>
  <c r="Q3454" i="1" s="1"/>
  <c r="P3458" i="1"/>
  <c r="P3457" i="1" s="1"/>
  <c r="P3456" i="1" s="1"/>
  <c r="P3455" i="1" s="1"/>
  <c r="P3454" i="1" s="1"/>
  <c r="O3458" i="1"/>
  <c r="O3457" i="1" s="1"/>
  <c r="O3456" i="1" s="1"/>
  <c r="O3455" i="1" s="1"/>
  <c r="O3454" i="1" s="1"/>
  <c r="N3458" i="1"/>
  <c r="N3457" i="1" s="1"/>
  <c r="N3456" i="1" s="1"/>
  <c r="N3455" i="1" s="1"/>
  <c r="N3454" i="1" s="1"/>
  <c r="M3458" i="1"/>
  <c r="M3457" i="1" s="1"/>
  <c r="M3456" i="1" s="1"/>
  <c r="M3455" i="1" s="1"/>
  <c r="M3454" i="1" s="1"/>
  <c r="L3458" i="1"/>
  <c r="L3457" i="1" s="1"/>
  <c r="L3456" i="1" s="1"/>
  <c r="L3455" i="1" s="1"/>
  <c r="L3454" i="1" s="1"/>
  <c r="K3458" i="1"/>
  <c r="K3457" i="1" s="1"/>
  <c r="K3456" i="1" s="1"/>
  <c r="K3455" i="1" s="1"/>
  <c r="K3454" i="1" s="1"/>
  <c r="J3458" i="1"/>
  <c r="J3457" i="1" s="1"/>
  <c r="J3456" i="1" s="1"/>
  <c r="J3455" i="1" s="1"/>
  <c r="J3454" i="1" s="1"/>
  <c r="I3458" i="1"/>
  <c r="I3457" i="1" s="1"/>
  <c r="E3458" i="1"/>
  <c r="T3457" i="1"/>
  <c r="T3456" i="1" s="1"/>
  <c r="T3455" i="1" s="1"/>
  <c r="T3454" i="1" s="1"/>
  <c r="S3457" i="1"/>
  <c r="E3457" i="1"/>
  <c r="S3456" i="1"/>
  <c r="S3455" i="1" s="1"/>
  <c r="S3454" i="1" s="1"/>
  <c r="E3456" i="1"/>
  <c r="E3455" i="1"/>
  <c r="E3454" i="1"/>
  <c r="AL3453" i="1"/>
  <c r="AE3453" i="1"/>
  <c r="V3453" i="1"/>
  <c r="E3453" i="1"/>
  <c r="AK3452" i="1"/>
  <c r="AK3451" i="1" s="1"/>
  <c r="AK3450" i="1" s="1"/>
  <c r="AK3449" i="1" s="1"/>
  <c r="AJ3452" i="1"/>
  <c r="AJ3451" i="1" s="1"/>
  <c r="AJ3450" i="1" s="1"/>
  <c r="AJ3449" i="1" s="1"/>
  <c r="AI3452" i="1"/>
  <c r="AI3451" i="1" s="1"/>
  <c r="AI3450" i="1" s="1"/>
  <c r="AI3449" i="1" s="1"/>
  <c r="AH3452" i="1"/>
  <c r="AH3451" i="1" s="1"/>
  <c r="AH3450" i="1" s="1"/>
  <c r="AH3449" i="1" s="1"/>
  <c r="AG3452" i="1"/>
  <c r="AG3451" i="1" s="1"/>
  <c r="AG3450" i="1" s="1"/>
  <c r="AG3449" i="1" s="1"/>
  <c r="AF3452" i="1"/>
  <c r="AF3451" i="1" s="1"/>
  <c r="AD3452" i="1"/>
  <c r="AC3452" i="1"/>
  <c r="AB3452" i="1"/>
  <c r="AB3451" i="1" s="1"/>
  <c r="AB3450" i="1" s="1"/>
  <c r="AB3449" i="1" s="1"/>
  <c r="AA3452" i="1"/>
  <c r="AA3451" i="1" s="1"/>
  <c r="AA3450" i="1" s="1"/>
  <c r="AA3449" i="1" s="1"/>
  <c r="Z3452" i="1"/>
  <c r="Z3451" i="1" s="1"/>
  <c r="Z3450" i="1" s="1"/>
  <c r="Z3449" i="1" s="1"/>
  <c r="Y3452" i="1"/>
  <c r="X3452" i="1"/>
  <c r="X3451" i="1" s="1"/>
  <c r="X3450" i="1" s="1"/>
  <c r="X3449" i="1" s="1"/>
  <c r="W3452" i="1"/>
  <c r="W3451" i="1" s="1"/>
  <c r="W3450" i="1" s="1"/>
  <c r="W3449" i="1" s="1"/>
  <c r="T3452" i="1"/>
  <c r="T3451" i="1" s="1"/>
  <c r="T3450" i="1" s="1"/>
  <c r="T3449" i="1" s="1"/>
  <c r="S3452" i="1"/>
  <c r="S3451" i="1" s="1"/>
  <c r="S3450" i="1" s="1"/>
  <c r="S3449" i="1" s="1"/>
  <c r="R3452" i="1"/>
  <c r="R3451" i="1" s="1"/>
  <c r="R3450" i="1" s="1"/>
  <c r="R3449" i="1" s="1"/>
  <c r="Q3452" i="1"/>
  <c r="Q3451" i="1" s="1"/>
  <c r="Q3450" i="1" s="1"/>
  <c r="Q3449" i="1" s="1"/>
  <c r="P3452" i="1"/>
  <c r="P3451" i="1" s="1"/>
  <c r="P3450" i="1" s="1"/>
  <c r="P3449" i="1" s="1"/>
  <c r="O3452" i="1"/>
  <c r="O3451" i="1" s="1"/>
  <c r="O3450" i="1" s="1"/>
  <c r="O3449" i="1" s="1"/>
  <c r="N3452" i="1"/>
  <c r="N3451" i="1" s="1"/>
  <c r="N3450" i="1" s="1"/>
  <c r="N3449" i="1" s="1"/>
  <c r="M3452" i="1"/>
  <c r="M3451" i="1" s="1"/>
  <c r="M3450" i="1" s="1"/>
  <c r="M3449" i="1" s="1"/>
  <c r="L3452" i="1"/>
  <c r="L3451" i="1" s="1"/>
  <c r="L3450" i="1" s="1"/>
  <c r="L3449" i="1" s="1"/>
  <c r="K3452" i="1"/>
  <c r="K3451" i="1" s="1"/>
  <c r="K3450" i="1" s="1"/>
  <c r="K3449" i="1" s="1"/>
  <c r="J3452" i="1"/>
  <c r="J3451" i="1" s="1"/>
  <c r="J3450" i="1" s="1"/>
  <c r="J3449" i="1" s="1"/>
  <c r="I3452" i="1"/>
  <c r="I3451" i="1" s="1"/>
  <c r="E3452" i="1"/>
  <c r="AC3451" i="1"/>
  <c r="AC3450" i="1" s="1"/>
  <c r="AC3449" i="1" s="1"/>
  <c r="Y3451" i="1"/>
  <c r="Y3450" i="1" s="1"/>
  <c r="Y3449" i="1" s="1"/>
  <c r="E3451" i="1"/>
  <c r="E3450" i="1"/>
  <c r="E3449" i="1"/>
  <c r="AL3448" i="1"/>
  <c r="AE3448" i="1"/>
  <c r="V3448" i="1"/>
  <c r="E3448" i="1"/>
  <c r="AK3447" i="1"/>
  <c r="AK3446" i="1" s="1"/>
  <c r="AK3445" i="1" s="1"/>
  <c r="AJ3447" i="1"/>
  <c r="AJ3446" i="1" s="1"/>
  <c r="AJ3445" i="1" s="1"/>
  <c r="AI3447" i="1"/>
  <c r="AI3446" i="1" s="1"/>
  <c r="AI3445" i="1" s="1"/>
  <c r="AH3447" i="1"/>
  <c r="AG3447" i="1"/>
  <c r="AG3446" i="1" s="1"/>
  <c r="AG3445" i="1" s="1"/>
  <c r="AF3447" i="1"/>
  <c r="AF3446" i="1" s="1"/>
  <c r="AF3445" i="1" s="1"/>
  <c r="AD3447" i="1"/>
  <c r="AD3446" i="1" s="1"/>
  <c r="AC3447" i="1"/>
  <c r="AC3446" i="1" s="1"/>
  <c r="AC3445" i="1" s="1"/>
  <c r="AB3447" i="1"/>
  <c r="AB3446" i="1" s="1"/>
  <c r="AB3445" i="1" s="1"/>
  <c r="AA3447" i="1"/>
  <c r="AA3446" i="1" s="1"/>
  <c r="AA3445" i="1" s="1"/>
  <c r="AA3440" i="1" s="1"/>
  <c r="Z3447" i="1"/>
  <c r="Z3446" i="1" s="1"/>
  <c r="Z3445" i="1" s="1"/>
  <c r="Z3440" i="1" s="1"/>
  <c r="Y3447" i="1"/>
  <c r="Y3446" i="1" s="1"/>
  <c r="Y3445" i="1" s="1"/>
  <c r="Y3440" i="1" s="1"/>
  <c r="X3447" i="1"/>
  <c r="X3446" i="1" s="1"/>
  <c r="X3445" i="1" s="1"/>
  <c r="X3440" i="1" s="1"/>
  <c r="W3447" i="1"/>
  <c r="W3446" i="1" s="1"/>
  <c r="W3445" i="1" s="1"/>
  <c r="W3440" i="1" s="1"/>
  <c r="T3447" i="1"/>
  <c r="T3446" i="1" s="1"/>
  <c r="T3445" i="1" s="1"/>
  <c r="T3440" i="1" s="1"/>
  <c r="S3447" i="1"/>
  <c r="S3446" i="1" s="1"/>
  <c r="S3445" i="1" s="1"/>
  <c r="S3440" i="1" s="1"/>
  <c r="R3447" i="1"/>
  <c r="R3446" i="1" s="1"/>
  <c r="R3445" i="1" s="1"/>
  <c r="Q3447" i="1"/>
  <c r="Q3446" i="1" s="1"/>
  <c r="Q3445" i="1" s="1"/>
  <c r="P3447" i="1"/>
  <c r="P3446" i="1" s="1"/>
  <c r="P3445" i="1" s="1"/>
  <c r="O3447" i="1"/>
  <c r="N3447" i="1"/>
  <c r="N3446" i="1" s="1"/>
  <c r="N3445" i="1" s="1"/>
  <c r="N3440" i="1" s="1"/>
  <c r="M3447" i="1"/>
  <c r="M3446" i="1" s="1"/>
  <c r="M3445" i="1" s="1"/>
  <c r="M3440" i="1" s="1"/>
  <c r="L3447" i="1"/>
  <c r="L3446" i="1" s="1"/>
  <c r="L3445" i="1" s="1"/>
  <c r="L3440" i="1" s="1"/>
  <c r="K3447" i="1"/>
  <c r="K3446" i="1" s="1"/>
  <c r="K3445" i="1" s="1"/>
  <c r="K3440" i="1" s="1"/>
  <c r="J3447" i="1"/>
  <c r="J3446" i="1" s="1"/>
  <c r="J3445" i="1" s="1"/>
  <c r="J3440" i="1" s="1"/>
  <c r="I3447" i="1"/>
  <c r="I3446" i="1" s="1"/>
  <c r="I3445" i="1" s="1"/>
  <c r="E3447" i="1"/>
  <c r="O3446" i="1"/>
  <c r="O3445" i="1" s="1"/>
  <c r="E3446" i="1"/>
  <c r="E3445" i="1"/>
  <c r="AL3444" i="1"/>
  <c r="AE3444" i="1"/>
  <c r="V3444" i="1"/>
  <c r="E3444" i="1"/>
  <c r="AK3443" i="1"/>
  <c r="AK3442" i="1" s="1"/>
  <c r="AJ3443" i="1"/>
  <c r="AJ3442" i="1" s="1"/>
  <c r="AJ3441" i="1" s="1"/>
  <c r="AI3443" i="1"/>
  <c r="AH3443" i="1"/>
  <c r="AG3443" i="1"/>
  <c r="AG3442" i="1" s="1"/>
  <c r="AG3441" i="1" s="1"/>
  <c r="AF3443" i="1"/>
  <c r="AD3443" i="1"/>
  <c r="AD3442" i="1" s="1"/>
  <c r="AD3441" i="1" s="1"/>
  <c r="AC3443" i="1"/>
  <c r="AB3443" i="1"/>
  <c r="AB3442" i="1" s="1"/>
  <c r="AB3441" i="1" s="1"/>
  <c r="R3443" i="1"/>
  <c r="R3442" i="1" s="1"/>
  <c r="R3441" i="1" s="1"/>
  <c r="Q3443" i="1"/>
  <c r="P3443" i="1"/>
  <c r="P3442" i="1" s="1"/>
  <c r="P3441" i="1" s="1"/>
  <c r="O3443" i="1"/>
  <c r="O3442" i="1" s="1"/>
  <c r="O3441" i="1" s="1"/>
  <c r="E3443" i="1"/>
  <c r="AI3442" i="1"/>
  <c r="AI3441" i="1" s="1"/>
  <c r="AI3440" i="1" s="1"/>
  <c r="AH3442" i="1"/>
  <c r="AH3441" i="1" s="1"/>
  <c r="E3442" i="1"/>
  <c r="AK3441" i="1"/>
  <c r="E3441" i="1"/>
  <c r="E3440" i="1"/>
  <c r="E3439" i="1"/>
  <c r="AL3438" i="1"/>
  <c r="AE3438" i="1"/>
  <c r="V3438" i="1"/>
  <c r="E3438" i="1"/>
  <c r="AK3437" i="1"/>
  <c r="AK3436" i="1" s="1"/>
  <c r="AK3435" i="1" s="1"/>
  <c r="AJ3437" i="1"/>
  <c r="AJ3436" i="1" s="1"/>
  <c r="AJ3435" i="1" s="1"/>
  <c r="AI3437" i="1"/>
  <c r="AI3436" i="1" s="1"/>
  <c r="AI3435" i="1" s="1"/>
  <c r="AH3437" i="1"/>
  <c r="AH3436" i="1" s="1"/>
  <c r="AH3435" i="1" s="1"/>
  <c r="AG3437" i="1"/>
  <c r="AF3437" i="1"/>
  <c r="AF3436" i="1" s="1"/>
  <c r="AF3435" i="1" s="1"/>
  <c r="AD3437" i="1"/>
  <c r="AC3437" i="1"/>
  <c r="AC3436" i="1" s="1"/>
  <c r="AC3435" i="1" s="1"/>
  <c r="AB3437" i="1"/>
  <c r="AB3436" i="1" s="1"/>
  <c r="AB3435" i="1" s="1"/>
  <c r="AA3437" i="1"/>
  <c r="AA3436" i="1" s="1"/>
  <c r="AA3435" i="1" s="1"/>
  <c r="Z3437" i="1"/>
  <c r="Z3436" i="1" s="1"/>
  <c r="Z3435" i="1" s="1"/>
  <c r="Y3437" i="1"/>
  <c r="Y3436" i="1" s="1"/>
  <c r="Y3435" i="1" s="1"/>
  <c r="X3437" i="1"/>
  <c r="X3436" i="1" s="1"/>
  <c r="X3435" i="1" s="1"/>
  <c r="W3437" i="1"/>
  <c r="T3437" i="1"/>
  <c r="S3437" i="1"/>
  <c r="S3436" i="1" s="1"/>
  <c r="S3435" i="1" s="1"/>
  <c r="R3437" i="1"/>
  <c r="R3436" i="1" s="1"/>
  <c r="R3435" i="1" s="1"/>
  <c r="Q3437" i="1"/>
  <c r="Q3436" i="1" s="1"/>
  <c r="Q3435" i="1" s="1"/>
  <c r="P3437" i="1"/>
  <c r="P3436" i="1" s="1"/>
  <c r="P3435" i="1" s="1"/>
  <c r="O3437" i="1"/>
  <c r="O3436" i="1" s="1"/>
  <c r="O3435" i="1" s="1"/>
  <c r="N3437" i="1"/>
  <c r="N3436" i="1" s="1"/>
  <c r="N3435" i="1" s="1"/>
  <c r="M3437" i="1"/>
  <c r="M3436" i="1" s="1"/>
  <c r="M3435" i="1" s="1"/>
  <c r="L3437" i="1"/>
  <c r="L3436" i="1" s="1"/>
  <c r="L3435" i="1" s="1"/>
  <c r="K3437" i="1"/>
  <c r="K3436" i="1" s="1"/>
  <c r="J3437" i="1"/>
  <c r="J3436" i="1" s="1"/>
  <c r="J3435" i="1" s="1"/>
  <c r="I3437" i="1"/>
  <c r="I3436" i="1" s="1"/>
  <c r="E3437" i="1"/>
  <c r="AG3436" i="1"/>
  <c r="AG3435" i="1" s="1"/>
  <c r="W3436" i="1"/>
  <c r="W3435" i="1" s="1"/>
  <c r="T3436" i="1"/>
  <c r="T3435" i="1" s="1"/>
  <c r="E3436" i="1"/>
  <c r="K3435" i="1"/>
  <c r="E3435" i="1"/>
  <c r="AL3434" i="1"/>
  <c r="AE3434" i="1"/>
  <c r="V3434" i="1"/>
  <c r="E3434" i="1"/>
  <c r="AK3433" i="1"/>
  <c r="AK3432" i="1" s="1"/>
  <c r="AK3431" i="1" s="1"/>
  <c r="AJ3433" i="1"/>
  <c r="AJ3432" i="1" s="1"/>
  <c r="AJ3431" i="1" s="1"/>
  <c r="AI3433" i="1"/>
  <c r="AI3432" i="1" s="1"/>
  <c r="AI3431" i="1" s="1"/>
  <c r="AH3433" i="1"/>
  <c r="AH3432" i="1" s="1"/>
  <c r="AH3431" i="1" s="1"/>
  <c r="AG3433" i="1"/>
  <c r="AG3432" i="1" s="1"/>
  <c r="AG3431" i="1" s="1"/>
  <c r="AF3433" i="1"/>
  <c r="AD3433" i="1"/>
  <c r="AC3433" i="1"/>
  <c r="AC3432" i="1" s="1"/>
  <c r="AC3431" i="1" s="1"/>
  <c r="AB3433" i="1"/>
  <c r="AB3432" i="1" s="1"/>
  <c r="AB3431" i="1" s="1"/>
  <c r="AA3433" i="1"/>
  <c r="AA3432" i="1" s="1"/>
  <c r="AA3431" i="1" s="1"/>
  <c r="Z3433" i="1"/>
  <c r="Z3432" i="1" s="1"/>
  <c r="Y3433" i="1"/>
  <c r="Y3432" i="1" s="1"/>
  <c r="Y3431" i="1" s="1"/>
  <c r="X3433" i="1"/>
  <c r="X3432" i="1" s="1"/>
  <c r="X3431" i="1" s="1"/>
  <c r="W3433" i="1"/>
  <c r="W3432" i="1" s="1"/>
  <c r="W3431" i="1" s="1"/>
  <c r="T3433" i="1"/>
  <c r="T3432" i="1" s="1"/>
  <c r="T3431" i="1" s="1"/>
  <c r="S3433" i="1"/>
  <c r="S3432" i="1" s="1"/>
  <c r="S3431" i="1" s="1"/>
  <c r="R3433" i="1"/>
  <c r="R3432" i="1" s="1"/>
  <c r="R3431" i="1" s="1"/>
  <c r="Q3433" i="1"/>
  <c r="Q3432" i="1" s="1"/>
  <c r="Q3431" i="1" s="1"/>
  <c r="P3433" i="1"/>
  <c r="P3432" i="1" s="1"/>
  <c r="P3431" i="1" s="1"/>
  <c r="O3433" i="1"/>
  <c r="O3432" i="1" s="1"/>
  <c r="O3431" i="1" s="1"/>
  <c r="N3433" i="1"/>
  <c r="N3432" i="1" s="1"/>
  <c r="N3431" i="1" s="1"/>
  <c r="M3433" i="1"/>
  <c r="M3432" i="1" s="1"/>
  <c r="M3431" i="1" s="1"/>
  <c r="L3433" i="1"/>
  <c r="L3432" i="1" s="1"/>
  <c r="L3431" i="1" s="1"/>
  <c r="K3433" i="1"/>
  <c r="K3432" i="1" s="1"/>
  <c r="K3431" i="1" s="1"/>
  <c r="J3433" i="1"/>
  <c r="J3432" i="1" s="1"/>
  <c r="J3431" i="1" s="1"/>
  <c r="I3433" i="1"/>
  <c r="I3432" i="1" s="1"/>
  <c r="I3431" i="1" s="1"/>
  <c r="E3433" i="1"/>
  <c r="E3432" i="1"/>
  <c r="Z3431" i="1"/>
  <c r="E3431" i="1"/>
  <c r="AL3430" i="1"/>
  <c r="AE3430" i="1"/>
  <c r="V3430" i="1"/>
  <c r="AM3430" i="1" s="1"/>
  <c r="E3430" i="1"/>
  <c r="AK3429" i="1"/>
  <c r="AJ3429" i="1"/>
  <c r="AJ3428" i="1" s="1"/>
  <c r="AJ3427" i="1" s="1"/>
  <c r="AI3429" i="1"/>
  <c r="AI3428" i="1" s="1"/>
  <c r="AI3427" i="1" s="1"/>
  <c r="AH3429" i="1"/>
  <c r="AH3428" i="1" s="1"/>
  <c r="AH3427" i="1" s="1"/>
  <c r="AG3429" i="1"/>
  <c r="AF3429" i="1"/>
  <c r="AF3428" i="1" s="1"/>
  <c r="AD3429" i="1"/>
  <c r="AC3429" i="1"/>
  <c r="AC3428" i="1" s="1"/>
  <c r="AC3427" i="1" s="1"/>
  <c r="AB3429" i="1"/>
  <c r="AB3428" i="1" s="1"/>
  <c r="AA3429" i="1"/>
  <c r="Z3429" i="1"/>
  <c r="Z3428" i="1" s="1"/>
  <c r="Z3427" i="1" s="1"/>
  <c r="Y3429" i="1"/>
  <c r="Y3428" i="1" s="1"/>
  <c r="Y3427" i="1" s="1"/>
  <c r="X3429" i="1"/>
  <c r="X3428" i="1" s="1"/>
  <c r="X3427" i="1" s="1"/>
  <c r="W3429" i="1"/>
  <c r="W3428" i="1" s="1"/>
  <c r="W3427" i="1" s="1"/>
  <c r="T3429" i="1"/>
  <c r="T3428" i="1" s="1"/>
  <c r="T3427" i="1" s="1"/>
  <c r="S3429" i="1"/>
  <c r="S3428" i="1" s="1"/>
  <c r="S3427" i="1" s="1"/>
  <c r="R3429" i="1"/>
  <c r="Q3429" i="1"/>
  <c r="Q3428" i="1" s="1"/>
  <c r="Q3427" i="1" s="1"/>
  <c r="P3429" i="1"/>
  <c r="P3428" i="1" s="1"/>
  <c r="P3427" i="1" s="1"/>
  <c r="O3429" i="1"/>
  <c r="O3428" i="1" s="1"/>
  <c r="O3427" i="1" s="1"/>
  <c r="N3429" i="1"/>
  <c r="M3429" i="1"/>
  <c r="M3428" i="1" s="1"/>
  <c r="M3427" i="1" s="1"/>
  <c r="L3429" i="1"/>
  <c r="L3428" i="1" s="1"/>
  <c r="L3427" i="1" s="1"/>
  <c r="K3429" i="1"/>
  <c r="K3428" i="1" s="1"/>
  <c r="K3427" i="1" s="1"/>
  <c r="J3429" i="1"/>
  <c r="I3429" i="1"/>
  <c r="I3428" i="1" s="1"/>
  <c r="E3429" i="1"/>
  <c r="AK3428" i="1"/>
  <c r="AK3427" i="1" s="1"/>
  <c r="AG3428" i="1"/>
  <c r="AG3427" i="1" s="1"/>
  <c r="AA3428" i="1"/>
  <c r="AA3427" i="1" s="1"/>
  <c r="R3428" i="1"/>
  <c r="R3427" i="1" s="1"/>
  <c r="N3428" i="1"/>
  <c r="N3427" i="1" s="1"/>
  <c r="J3428" i="1"/>
  <c r="J3427" i="1" s="1"/>
  <c r="E3428" i="1"/>
  <c r="AB3427" i="1"/>
  <c r="E3427" i="1"/>
  <c r="E3426" i="1"/>
  <c r="E3425" i="1"/>
  <c r="E3424" i="1"/>
  <c r="AL3423" i="1"/>
  <c r="AE3423" i="1"/>
  <c r="V3423" i="1"/>
  <c r="E3423" i="1"/>
  <c r="AK3422" i="1"/>
  <c r="AK3421" i="1" s="1"/>
  <c r="AK3420" i="1" s="1"/>
  <c r="AK3419" i="1" s="1"/>
  <c r="AK3418" i="1" s="1"/>
  <c r="AK3417" i="1" s="1"/>
  <c r="AJ3422" i="1"/>
  <c r="AJ3421" i="1" s="1"/>
  <c r="AJ3420" i="1" s="1"/>
  <c r="AJ3419" i="1" s="1"/>
  <c r="AJ3418" i="1" s="1"/>
  <c r="AJ3417" i="1" s="1"/>
  <c r="AI3422" i="1"/>
  <c r="AI3421" i="1" s="1"/>
  <c r="AI3420" i="1" s="1"/>
  <c r="AI3419" i="1" s="1"/>
  <c r="AI3418" i="1" s="1"/>
  <c r="AI3417" i="1" s="1"/>
  <c r="AH3422" i="1"/>
  <c r="AH3421" i="1" s="1"/>
  <c r="AH3420" i="1" s="1"/>
  <c r="AH3419" i="1" s="1"/>
  <c r="AH3418" i="1" s="1"/>
  <c r="AH3417" i="1" s="1"/>
  <c r="AG3422" i="1"/>
  <c r="AG3421" i="1" s="1"/>
  <c r="AG3420" i="1" s="1"/>
  <c r="AG3419" i="1" s="1"/>
  <c r="AG3418" i="1" s="1"/>
  <c r="AG3417" i="1" s="1"/>
  <c r="AF3422" i="1"/>
  <c r="AD3422" i="1"/>
  <c r="AD3421" i="1" s="1"/>
  <c r="AD3420" i="1" s="1"/>
  <c r="AD3419" i="1" s="1"/>
  <c r="AD3418" i="1" s="1"/>
  <c r="AD3417" i="1" s="1"/>
  <c r="AC3422" i="1"/>
  <c r="AB3422" i="1"/>
  <c r="AB3421" i="1" s="1"/>
  <c r="AB3420" i="1" s="1"/>
  <c r="AB3419" i="1" s="1"/>
  <c r="AB3418" i="1" s="1"/>
  <c r="AB3417" i="1" s="1"/>
  <c r="AA3422" i="1"/>
  <c r="AA3421" i="1" s="1"/>
  <c r="AA3420" i="1" s="1"/>
  <c r="AA3419" i="1" s="1"/>
  <c r="AA3418" i="1" s="1"/>
  <c r="AA3417" i="1" s="1"/>
  <c r="Z3422" i="1"/>
  <c r="Z3421" i="1" s="1"/>
  <c r="Z3420" i="1" s="1"/>
  <c r="Z3419" i="1" s="1"/>
  <c r="Z3418" i="1" s="1"/>
  <c r="Z3417" i="1" s="1"/>
  <c r="Y3422" i="1"/>
  <c r="Y3421" i="1" s="1"/>
  <c r="Y3420" i="1" s="1"/>
  <c r="Y3419" i="1" s="1"/>
  <c r="Y3418" i="1" s="1"/>
  <c r="Y3417" i="1" s="1"/>
  <c r="X3422" i="1"/>
  <c r="X3421" i="1" s="1"/>
  <c r="X3420" i="1" s="1"/>
  <c r="X3419" i="1" s="1"/>
  <c r="X3418" i="1" s="1"/>
  <c r="X3417" i="1" s="1"/>
  <c r="W3422" i="1"/>
  <c r="U3422" i="1"/>
  <c r="T3422" i="1"/>
  <c r="T3421" i="1" s="1"/>
  <c r="T3420" i="1" s="1"/>
  <c r="T3419" i="1" s="1"/>
  <c r="T3418" i="1" s="1"/>
  <c r="T3417" i="1" s="1"/>
  <c r="S3422" i="1"/>
  <c r="S3421" i="1" s="1"/>
  <c r="S3420" i="1" s="1"/>
  <c r="S3419" i="1" s="1"/>
  <c r="S3418" i="1" s="1"/>
  <c r="S3417" i="1" s="1"/>
  <c r="R3422" i="1"/>
  <c r="R3421" i="1" s="1"/>
  <c r="R3420" i="1" s="1"/>
  <c r="R3419" i="1" s="1"/>
  <c r="R3418" i="1" s="1"/>
  <c r="R3417" i="1" s="1"/>
  <c r="Q3422" i="1"/>
  <c r="Q3421" i="1" s="1"/>
  <c r="Q3420" i="1" s="1"/>
  <c r="Q3419" i="1" s="1"/>
  <c r="Q3418" i="1" s="1"/>
  <c r="Q3417" i="1" s="1"/>
  <c r="P3422" i="1"/>
  <c r="P3421" i="1" s="1"/>
  <c r="P3420" i="1" s="1"/>
  <c r="P3419" i="1" s="1"/>
  <c r="P3418" i="1" s="1"/>
  <c r="P3417" i="1" s="1"/>
  <c r="O3422" i="1"/>
  <c r="O3421" i="1" s="1"/>
  <c r="O3420" i="1" s="1"/>
  <c r="O3419" i="1" s="1"/>
  <c r="O3418" i="1" s="1"/>
  <c r="O3417" i="1" s="1"/>
  <c r="E3422" i="1"/>
  <c r="AF3421" i="1"/>
  <c r="AF3420" i="1" s="1"/>
  <c r="AF3419" i="1" s="1"/>
  <c r="W3421" i="1"/>
  <c r="W3420" i="1" s="1"/>
  <c r="W3419" i="1" s="1"/>
  <c r="W3418" i="1" s="1"/>
  <c r="W3417" i="1" s="1"/>
  <c r="E3421" i="1"/>
  <c r="E3420" i="1"/>
  <c r="E3419" i="1"/>
  <c r="E3418" i="1"/>
  <c r="E3417" i="1"/>
  <c r="E3416" i="1"/>
  <c r="AL3415" i="1"/>
  <c r="AE3415" i="1"/>
  <c r="V3415" i="1"/>
  <c r="E3415" i="1"/>
  <c r="AK3414" i="1"/>
  <c r="AJ3414" i="1"/>
  <c r="AI3414" i="1"/>
  <c r="AH3414" i="1"/>
  <c r="AG3414" i="1"/>
  <c r="AG3413" i="1" s="1"/>
  <c r="AG3412" i="1" s="1"/>
  <c r="AF3414" i="1"/>
  <c r="AF3413" i="1" s="1"/>
  <c r="AD3414" i="1"/>
  <c r="AC3414" i="1"/>
  <c r="AC3413" i="1" s="1"/>
  <c r="AC3412" i="1" s="1"/>
  <c r="AB3414" i="1"/>
  <c r="AB3413" i="1" s="1"/>
  <c r="AB3412" i="1" s="1"/>
  <c r="P3414" i="1"/>
  <c r="O3414" i="1"/>
  <c r="O3413" i="1" s="1"/>
  <c r="O3412" i="1" s="1"/>
  <c r="E3414" i="1"/>
  <c r="AK3413" i="1"/>
  <c r="AK3412" i="1" s="1"/>
  <c r="AJ3413" i="1"/>
  <c r="AJ3412" i="1" s="1"/>
  <c r="AI3413" i="1"/>
  <c r="AI3412" i="1" s="1"/>
  <c r="E3413" i="1"/>
  <c r="AF3412" i="1"/>
  <c r="E3412" i="1"/>
  <c r="AL3411" i="1"/>
  <c r="AE3411" i="1"/>
  <c r="V3411" i="1"/>
  <c r="E3411" i="1"/>
  <c r="AK3410" i="1"/>
  <c r="AJ3410" i="1"/>
  <c r="AJ3409" i="1" s="1"/>
  <c r="AJ3408" i="1" s="1"/>
  <c r="AI3410" i="1"/>
  <c r="AI3409" i="1" s="1"/>
  <c r="AH3410" i="1"/>
  <c r="AH3409" i="1" s="1"/>
  <c r="AH3408" i="1" s="1"/>
  <c r="AG3410" i="1"/>
  <c r="AF3410" i="1"/>
  <c r="AF3409" i="1" s="1"/>
  <c r="AF3408" i="1" s="1"/>
  <c r="AD3410" i="1"/>
  <c r="AD3409" i="1" s="1"/>
  <c r="AC3410" i="1"/>
  <c r="AC3409" i="1" s="1"/>
  <c r="AC3408" i="1" s="1"/>
  <c r="AB3410" i="1"/>
  <c r="AB3409" i="1" s="1"/>
  <c r="AB3408" i="1" s="1"/>
  <c r="AA3410" i="1"/>
  <c r="AA3409" i="1" s="1"/>
  <c r="AA3408" i="1" s="1"/>
  <c r="AA3407" i="1" s="1"/>
  <c r="AA3406" i="1" s="1"/>
  <c r="Z3410" i="1"/>
  <c r="Z3409" i="1" s="1"/>
  <c r="Z3408" i="1" s="1"/>
  <c r="Z3407" i="1" s="1"/>
  <c r="Z3406" i="1" s="1"/>
  <c r="Y3410" i="1"/>
  <c r="X3410" i="1"/>
  <c r="X3409" i="1" s="1"/>
  <c r="X3408" i="1" s="1"/>
  <c r="X3407" i="1" s="1"/>
  <c r="X3406" i="1" s="1"/>
  <c r="W3410" i="1"/>
  <c r="W3409" i="1" s="1"/>
  <c r="W3408" i="1" s="1"/>
  <c r="W3407" i="1" s="1"/>
  <c r="W3406" i="1" s="1"/>
  <c r="T3410" i="1"/>
  <c r="T3409" i="1" s="1"/>
  <c r="T3408" i="1" s="1"/>
  <c r="T3407" i="1" s="1"/>
  <c r="T3406" i="1" s="1"/>
  <c r="S3410" i="1"/>
  <c r="R3410" i="1"/>
  <c r="R3409" i="1" s="1"/>
  <c r="R3408" i="1" s="1"/>
  <c r="R3407" i="1" s="1"/>
  <c r="R3406" i="1" s="1"/>
  <c r="Q3410" i="1"/>
  <c r="Q3409" i="1" s="1"/>
  <c r="Q3408" i="1" s="1"/>
  <c r="Q3407" i="1" s="1"/>
  <c r="Q3406" i="1" s="1"/>
  <c r="P3410" i="1"/>
  <c r="P3409" i="1" s="1"/>
  <c r="P3408" i="1" s="1"/>
  <c r="O3410" i="1"/>
  <c r="O3409" i="1" s="1"/>
  <c r="O3408" i="1" s="1"/>
  <c r="N3410" i="1"/>
  <c r="N3409" i="1" s="1"/>
  <c r="N3408" i="1" s="1"/>
  <c r="N3407" i="1" s="1"/>
  <c r="M3410" i="1"/>
  <c r="M3409" i="1" s="1"/>
  <c r="M3408" i="1" s="1"/>
  <c r="M3407" i="1" s="1"/>
  <c r="M3406" i="1" s="1"/>
  <c r="L3410" i="1"/>
  <c r="L3409" i="1" s="1"/>
  <c r="K3410" i="1"/>
  <c r="K3409" i="1" s="1"/>
  <c r="K3408" i="1" s="1"/>
  <c r="K3407" i="1" s="1"/>
  <c r="K3406" i="1" s="1"/>
  <c r="K3399" i="1" s="1"/>
  <c r="J3410" i="1"/>
  <c r="J3409" i="1" s="1"/>
  <c r="J3408" i="1" s="1"/>
  <c r="J3407" i="1" s="1"/>
  <c r="J3406" i="1" s="1"/>
  <c r="I3410" i="1"/>
  <c r="I3409" i="1" s="1"/>
  <c r="I3408" i="1" s="1"/>
  <c r="E3410" i="1"/>
  <c r="AK3409" i="1"/>
  <c r="AK3408" i="1" s="1"/>
  <c r="AG3409" i="1"/>
  <c r="AG3408" i="1" s="1"/>
  <c r="Y3409" i="1"/>
  <c r="Y3408" i="1" s="1"/>
  <c r="Y3407" i="1" s="1"/>
  <c r="Y3406" i="1" s="1"/>
  <c r="S3409" i="1"/>
  <c r="S3408" i="1" s="1"/>
  <c r="S3407" i="1" s="1"/>
  <c r="S3406" i="1" s="1"/>
  <c r="E3409" i="1"/>
  <c r="E3408" i="1"/>
  <c r="E3407" i="1"/>
  <c r="N3406" i="1"/>
  <c r="E3406" i="1"/>
  <c r="AL3405" i="1"/>
  <c r="AE3405" i="1"/>
  <c r="R3405" i="1"/>
  <c r="K3405" i="1"/>
  <c r="K3404" i="1" s="1"/>
  <c r="K3403" i="1" s="1"/>
  <c r="K3402" i="1" s="1"/>
  <c r="K3401" i="1" s="1"/>
  <c r="K3400" i="1" s="1"/>
  <c r="J3405" i="1"/>
  <c r="I3405" i="1"/>
  <c r="E3405" i="1"/>
  <c r="AK3404" i="1"/>
  <c r="AK3403" i="1" s="1"/>
  <c r="AK3402" i="1" s="1"/>
  <c r="AK3401" i="1" s="1"/>
  <c r="AK3400" i="1" s="1"/>
  <c r="AJ3404" i="1"/>
  <c r="AJ3403" i="1" s="1"/>
  <c r="AJ3402" i="1" s="1"/>
  <c r="AJ3401" i="1" s="1"/>
  <c r="AJ3400" i="1" s="1"/>
  <c r="AI3404" i="1"/>
  <c r="AI3403" i="1" s="1"/>
  <c r="AI3402" i="1" s="1"/>
  <c r="AI3401" i="1" s="1"/>
  <c r="AI3400" i="1" s="1"/>
  <c r="AH3404" i="1"/>
  <c r="AH3403" i="1" s="1"/>
  <c r="AH3402" i="1" s="1"/>
  <c r="AG3404" i="1"/>
  <c r="AG3403" i="1" s="1"/>
  <c r="AG3402" i="1" s="1"/>
  <c r="AG3401" i="1" s="1"/>
  <c r="AG3400" i="1" s="1"/>
  <c r="AF3404" i="1"/>
  <c r="AD3404" i="1"/>
  <c r="AD3403" i="1" s="1"/>
  <c r="AC3404" i="1"/>
  <c r="AC3403" i="1" s="1"/>
  <c r="AC3402" i="1" s="1"/>
  <c r="AC3401" i="1" s="1"/>
  <c r="AC3400" i="1" s="1"/>
  <c r="AB3404" i="1"/>
  <c r="AB3403" i="1" s="1"/>
  <c r="AB3402" i="1" s="1"/>
  <c r="AB3401" i="1" s="1"/>
  <c r="AB3400" i="1" s="1"/>
  <c r="AA3404" i="1"/>
  <c r="AA3403" i="1" s="1"/>
  <c r="AA3402" i="1" s="1"/>
  <c r="AA3401" i="1" s="1"/>
  <c r="AA3400" i="1" s="1"/>
  <c r="Z3404" i="1"/>
  <c r="Z3403" i="1" s="1"/>
  <c r="Z3402" i="1" s="1"/>
  <c r="Z3401" i="1" s="1"/>
  <c r="Z3400" i="1" s="1"/>
  <c r="Y3404" i="1"/>
  <c r="X3404" i="1"/>
  <c r="X3403" i="1" s="1"/>
  <c r="X3402" i="1" s="1"/>
  <c r="X3401" i="1" s="1"/>
  <c r="X3400" i="1" s="1"/>
  <c r="W3404" i="1"/>
  <c r="W3403" i="1" s="1"/>
  <c r="W3402" i="1" s="1"/>
  <c r="W3401" i="1" s="1"/>
  <c r="W3400" i="1" s="1"/>
  <c r="T3404" i="1"/>
  <c r="T3403" i="1" s="1"/>
  <c r="T3402" i="1" s="1"/>
  <c r="T3401" i="1" s="1"/>
  <c r="T3400" i="1" s="1"/>
  <c r="S3404" i="1"/>
  <c r="S3403" i="1" s="1"/>
  <c r="R3404" i="1"/>
  <c r="R3403" i="1" s="1"/>
  <c r="R3402" i="1" s="1"/>
  <c r="R3401" i="1" s="1"/>
  <c r="R3400" i="1" s="1"/>
  <c r="Q3404" i="1"/>
  <c r="Q3403" i="1" s="1"/>
  <c r="Q3402" i="1" s="1"/>
  <c r="Q3401" i="1" s="1"/>
  <c r="Q3400" i="1" s="1"/>
  <c r="P3404" i="1"/>
  <c r="P3403" i="1" s="1"/>
  <c r="P3402" i="1" s="1"/>
  <c r="P3401" i="1" s="1"/>
  <c r="P3400" i="1" s="1"/>
  <c r="O3404" i="1"/>
  <c r="O3403" i="1" s="1"/>
  <c r="O3402" i="1" s="1"/>
  <c r="O3401" i="1" s="1"/>
  <c r="O3400" i="1" s="1"/>
  <c r="N3404" i="1"/>
  <c r="N3403" i="1" s="1"/>
  <c r="N3402" i="1" s="1"/>
  <c r="N3401" i="1" s="1"/>
  <c r="N3400" i="1" s="1"/>
  <c r="M3404" i="1"/>
  <c r="M3403" i="1" s="1"/>
  <c r="M3402" i="1" s="1"/>
  <c r="M3401" i="1" s="1"/>
  <c r="M3400" i="1" s="1"/>
  <c r="L3404" i="1"/>
  <c r="L3403" i="1" s="1"/>
  <c r="L3402" i="1" s="1"/>
  <c r="L3401" i="1" s="1"/>
  <c r="L3400" i="1" s="1"/>
  <c r="J3404" i="1"/>
  <c r="J3403" i="1" s="1"/>
  <c r="J3402" i="1" s="1"/>
  <c r="J3401" i="1" s="1"/>
  <c r="J3400" i="1" s="1"/>
  <c r="I3404" i="1"/>
  <c r="E3404" i="1"/>
  <c r="Y3403" i="1"/>
  <c r="Y3402" i="1" s="1"/>
  <c r="Y3401" i="1" s="1"/>
  <c r="Y3400" i="1" s="1"/>
  <c r="E3403" i="1"/>
  <c r="S3402" i="1"/>
  <c r="S3401" i="1" s="1"/>
  <c r="S3400" i="1" s="1"/>
  <c r="E3402" i="1"/>
  <c r="E3401" i="1"/>
  <c r="E3400" i="1"/>
  <c r="E3399" i="1"/>
  <c r="AL3398" i="1"/>
  <c r="AE3398" i="1"/>
  <c r="V3398" i="1"/>
  <c r="AM3398" i="1" s="1"/>
  <c r="E3398" i="1"/>
  <c r="AK3397" i="1"/>
  <c r="AJ3397" i="1"/>
  <c r="AI3397" i="1"/>
  <c r="AH3397" i="1"/>
  <c r="AG3397" i="1"/>
  <c r="AF3397" i="1"/>
  <c r="AD3397" i="1"/>
  <c r="AC3397" i="1"/>
  <c r="AB3397" i="1"/>
  <c r="AA3397" i="1"/>
  <c r="Z3397" i="1"/>
  <c r="Y3397" i="1"/>
  <c r="X3397" i="1"/>
  <c r="W3397" i="1"/>
  <c r="T3397" i="1"/>
  <c r="S3397" i="1"/>
  <c r="R3397" i="1"/>
  <c r="Q3397" i="1"/>
  <c r="P3397" i="1"/>
  <c r="P3394" i="1" s="1"/>
  <c r="P3393" i="1" s="1"/>
  <c r="O3397" i="1"/>
  <c r="N3397" i="1"/>
  <c r="M3397" i="1"/>
  <c r="L3397" i="1"/>
  <c r="K3397" i="1"/>
  <c r="J3397" i="1"/>
  <c r="I3397" i="1"/>
  <c r="E3397" i="1"/>
  <c r="AL3396" i="1"/>
  <c r="AE3396" i="1"/>
  <c r="V3396" i="1"/>
  <c r="E3396" i="1"/>
  <c r="AK3395" i="1"/>
  <c r="AJ3395" i="1"/>
  <c r="AI3395" i="1"/>
  <c r="AH3395" i="1"/>
  <c r="AG3395" i="1"/>
  <c r="AF3395" i="1"/>
  <c r="AD3395" i="1"/>
  <c r="AC3395" i="1"/>
  <c r="AB3395" i="1"/>
  <c r="AA3395" i="1"/>
  <c r="Z3395" i="1"/>
  <c r="Y3395" i="1"/>
  <c r="X3395" i="1"/>
  <c r="W3395" i="1"/>
  <c r="T3395" i="1"/>
  <c r="S3395" i="1"/>
  <c r="R3395" i="1"/>
  <c r="R3394" i="1" s="1"/>
  <c r="R3393" i="1" s="1"/>
  <c r="Q3395" i="1"/>
  <c r="P3395" i="1"/>
  <c r="O3395" i="1"/>
  <c r="N3395" i="1"/>
  <c r="M3395" i="1"/>
  <c r="L3395" i="1"/>
  <c r="K3395" i="1"/>
  <c r="J3395" i="1"/>
  <c r="J3394" i="1" s="1"/>
  <c r="J3393" i="1" s="1"/>
  <c r="I3395" i="1"/>
  <c r="E3395" i="1"/>
  <c r="AG3394" i="1"/>
  <c r="AG3393" i="1" s="1"/>
  <c r="E3394" i="1"/>
  <c r="E3393" i="1"/>
  <c r="AL3392" i="1"/>
  <c r="AE3392" i="1"/>
  <c r="V3392" i="1"/>
  <c r="E3392" i="1"/>
  <c r="AK3391" i="1"/>
  <c r="AJ3391" i="1"/>
  <c r="AI3391" i="1"/>
  <c r="AH3391" i="1"/>
  <c r="AG3391" i="1"/>
  <c r="AG3388" i="1" s="1"/>
  <c r="AG3387" i="1" s="1"/>
  <c r="AG3386" i="1" s="1"/>
  <c r="AG3385" i="1" s="1"/>
  <c r="AF3391" i="1"/>
  <c r="AD3391" i="1"/>
  <c r="AC3391" i="1"/>
  <c r="AB3391" i="1"/>
  <c r="AA3391" i="1"/>
  <c r="Z3391" i="1"/>
  <c r="Y3391" i="1"/>
  <c r="X3391" i="1"/>
  <c r="X3388" i="1" s="1"/>
  <c r="X3387" i="1" s="1"/>
  <c r="X3386" i="1" s="1"/>
  <c r="X3385" i="1" s="1"/>
  <c r="W3391" i="1"/>
  <c r="T3391" i="1"/>
  <c r="S3391" i="1"/>
  <c r="R3391" i="1"/>
  <c r="R3388" i="1" s="1"/>
  <c r="R3387" i="1" s="1"/>
  <c r="R3386" i="1" s="1"/>
  <c r="R3385" i="1" s="1"/>
  <c r="Q3391" i="1"/>
  <c r="P3391" i="1"/>
  <c r="O3391" i="1"/>
  <c r="N3391" i="1"/>
  <c r="M3391" i="1"/>
  <c r="L3391" i="1"/>
  <c r="K3391" i="1"/>
  <c r="J3391" i="1"/>
  <c r="J3388" i="1" s="1"/>
  <c r="J3387" i="1" s="1"/>
  <c r="J3386" i="1" s="1"/>
  <c r="J3385" i="1" s="1"/>
  <c r="I3391" i="1"/>
  <c r="E3391" i="1"/>
  <c r="AL3390" i="1"/>
  <c r="AE3390" i="1"/>
  <c r="V3390" i="1"/>
  <c r="AM3390" i="1" s="1"/>
  <c r="E3390" i="1"/>
  <c r="AK3389" i="1"/>
  <c r="AJ3389" i="1"/>
  <c r="AI3389" i="1"/>
  <c r="AI3388" i="1" s="1"/>
  <c r="AI3387" i="1" s="1"/>
  <c r="AI3386" i="1" s="1"/>
  <c r="AI3385" i="1" s="1"/>
  <c r="AH3389" i="1"/>
  <c r="AG3389" i="1"/>
  <c r="AF3389" i="1"/>
  <c r="AD3389" i="1"/>
  <c r="AE3389" i="1" s="1"/>
  <c r="AC3389" i="1"/>
  <c r="AB3389" i="1"/>
  <c r="AA3389" i="1"/>
  <c r="AA3388" i="1" s="1"/>
  <c r="AA3387" i="1" s="1"/>
  <c r="AA3386" i="1" s="1"/>
  <c r="AA3385" i="1" s="1"/>
  <c r="Z3389" i="1"/>
  <c r="Y3389" i="1"/>
  <c r="X3389" i="1"/>
  <c r="W3389" i="1"/>
  <c r="T3389" i="1"/>
  <c r="T3388" i="1" s="1"/>
  <c r="T3387" i="1" s="1"/>
  <c r="T3386" i="1" s="1"/>
  <c r="T3385" i="1" s="1"/>
  <c r="S3389" i="1"/>
  <c r="R3389" i="1"/>
  <c r="Q3389" i="1"/>
  <c r="P3389" i="1"/>
  <c r="O3389" i="1"/>
  <c r="O3388" i="1" s="1"/>
  <c r="O3387" i="1" s="1"/>
  <c r="O3386" i="1" s="1"/>
  <c r="O3385" i="1" s="1"/>
  <c r="N3389" i="1"/>
  <c r="M3389" i="1"/>
  <c r="L3389" i="1"/>
  <c r="L3388" i="1" s="1"/>
  <c r="L3387" i="1" s="1"/>
  <c r="L3386" i="1" s="1"/>
  <c r="L3385" i="1" s="1"/>
  <c r="K3389" i="1"/>
  <c r="J3389" i="1"/>
  <c r="I3389" i="1"/>
  <c r="E3389" i="1"/>
  <c r="AC3388" i="1"/>
  <c r="AC3387" i="1" s="1"/>
  <c r="AC3386" i="1" s="1"/>
  <c r="AC3385" i="1" s="1"/>
  <c r="E3388" i="1"/>
  <c r="E3387" i="1"/>
  <c r="E3386" i="1"/>
  <c r="E3385" i="1"/>
  <c r="AL3384" i="1"/>
  <c r="AE3384" i="1"/>
  <c r="V3384" i="1"/>
  <c r="E3384" i="1"/>
  <c r="AK3383" i="1"/>
  <c r="AJ3383" i="1"/>
  <c r="AI3383" i="1"/>
  <c r="AH3383" i="1"/>
  <c r="AG3383" i="1"/>
  <c r="AF3383" i="1"/>
  <c r="AD3383" i="1"/>
  <c r="AC3383" i="1"/>
  <c r="AB3383" i="1"/>
  <c r="AA3383" i="1"/>
  <c r="Z3383" i="1"/>
  <c r="Y3383" i="1"/>
  <c r="X3383" i="1"/>
  <c r="W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E3383" i="1"/>
  <c r="AL3382" i="1"/>
  <c r="AE3382" i="1"/>
  <c r="V3382" i="1"/>
  <c r="E3382" i="1"/>
  <c r="AK3381" i="1"/>
  <c r="AJ3381" i="1"/>
  <c r="AI3381" i="1"/>
  <c r="AH3381" i="1"/>
  <c r="AG3381" i="1"/>
  <c r="AF3381" i="1"/>
  <c r="AD3381" i="1"/>
  <c r="AC3381" i="1"/>
  <c r="AB3381" i="1"/>
  <c r="AA3381" i="1"/>
  <c r="Z3381" i="1"/>
  <c r="Y3381" i="1"/>
  <c r="X3381" i="1"/>
  <c r="W3381" i="1"/>
  <c r="T3381" i="1"/>
  <c r="T3380" i="1" s="1"/>
  <c r="T3379" i="1" s="1"/>
  <c r="T3374" i="1" s="1"/>
  <c r="T3373" i="1" s="1"/>
  <c r="S3381" i="1"/>
  <c r="R3381" i="1"/>
  <c r="Q3381" i="1"/>
  <c r="P3381" i="1"/>
  <c r="P3380" i="1" s="1"/>
  <c r="P3379" i="1" s="1"/>
  <c r="O3381" i="1"/>
  <c r="N3381" i="1"/>
  <c r="M3381" i="1"/>
  <c r="L3381" i="1"/>
  <c r="L3380" i="1" s="1"/>
  <c r="L3379" i="1" s="1"/>
  <c r="L3374" i="1" s="1"/>
  <c r="L3373" i="1" s="1"/>
  <c r="K3381" i="1"/>
  <c r="J3381" i="1"/>
  <c r="I3381" i="1"/>
  <c r="E3381" i="1"/>
  <c r="E3380" i="1"/>
  <c r="E3379" i="1"/>
  <c r="AL3378" i="1"/>
  <c r="AE3378" i="1"/>
  <c r="V3378" i="1"/>
  <c r="E3378" i="1"/>
  <c r="AK3377" i="1"/>
  <c r="AK3376" i="1" s="1"/>
  <c r="AK3375" i="1" s="1"/>
  <c r="AJ3377" i="1"/>
  <c r="AJ3376" i="1" s="1"/>
  <c r="AJ3375" i="1" s="1"/>
  <c r="AI3377" i="1"/>
  <c r="AI3376" i="1" s="1"/>
  <c r="AI3375" i="1" s="1"/>
  <c r="AH3377" i="1"/>
  <c r="AH3376" i="1" s="1"/>
  <c r="AH3375" i="1" s="1"/>
  <c r="AG3377" i="1"/>
  <c r="AG3376" i="1" s="1"/>
  <c r="AG3375" i="1" s="1"/>
  <c r="AF3377" i="1"/>
  <c r="AD3377" i="1"/>
  <c r="AD3376" i="1" s="1"/>
  <c r="AD3375" i="1" s="1"/>
  <c r="AC3377" i="1"/>
  <c r="AC3376" i="1" s="1"/>
  <c r="AC3375" i="1" s="1"/>
  <c r="AB3377" i="1"/>
  <c r="AB3376" i="1" s="1"/>
  <c r="AB3375" i="1" s="1"/>
  <c r="Q3377" i="1"/>
  <c r="P3377" i="1"/>
  <c r="O3377" i="1"/>
  <c r="O3376" i="1" s="1"/>
  <c r="O3375" i="1" s="1"/>
  <c r="E3377" i="1"/>
  <c r="Q3376" i="1"/>
  <c r="E3376" i="1"/>
  <c r="E3375" i="1"/>
  <c r="E3374" i="1"/>
  <c r="E3373" i="1"/>
  <c r="AL3372" i="1"/>
  <c r="AE3372" i="1"/>
  <c r="V3372" i="1"/>
  <c r="E3372" i="1"/>
  <c r="AK3371" i="1"/>
  <c r="AK3370" i="1" s="1"/>
  <c r="AK3369" i="1" s="1"/>
  <c r="AK3368" i="1" s="1"/>
  <c r="AK3367" i="1" s="1"/>
  <c r="AJ3371" i="1"/>
  <c r="AI3371" i="1"/>
  <c r="AI3370" i="1" s="1"/>
  <c r="AI3369" i="1" s="1"/>
  <c r="AI3368" i="1" s="1"/>
  <c r="AI3367" i="1" s="1"/>
  <c r="AH3371" i="1"/>
  <c r="AH3370" i="1" s="1"/>
  <c r="AH3369" i="1" s="1"/>
  <c r="AH3368" i="1" s="1"/>
  <c r="AH3367" i="1" s="1"/>
  <c r="AG3371" i="1"/>
  <c r="AG3370" i="1" s="1"/>
  <c r="AG3369" i="1" s="1"/>
  <c r="AG3368" i="1" s="1"/>
  <c r="AG3367" i="1" s="1"/>
  <c r="AF3371" i="1"/>
  <c r="AD3371" i="1"/>
  <c r="AC3371" i="1"/>
  <c r="AC3370" i="1" s="1"/>
  <c r="AC3369" i="1" s="1"/>
  <c r="AC3368" i="1" s="1"/>
  <c r="AC3367" i="1" s="1"/>
  <c r="AB3371" i="1"/>
  <c r="AB3370" i="1" s="1"/>
  <c r="AB3369" i="1" s="1"/>
  <c r="AB3368" i="1" s="1"/>
  <c r="AB3367" i="1" s="1"/>
  <c r="AA3371" i="1"/>
  <c r="Z3371" i="1"/>
  <c r="Z3370" i="1" s="1"/>
  <c r="Z3369" i="1" s="1"/>
  <c r="Z3368" i="1" s="1"/>
  <c r="Z3367" i="1" s="1"/>
  <c r="Y3371" i="1"/>
  <c r="X3371" i="1"/>
  <c r="X3370" i="1" s="1"/>
  <c r="X3369" i="1" s="1"/>
  <c r="X3368" i="1" s="1"/>
  <c r="X3367" i="1" s="1"/>
  <c r="W3371" i="1"/>
  <c r="T3371" i="1"/>
  <c r="T3370" i="1" s="1"/>
  <c r="T3369" i="1" s="1"/>
  <c r="T3368" i="1" s="1"/>
  <c r="T3367" i="1" s="1"/>
  <c r="S3371" i="1"/>
  <c r="S3370" i="1" s="1"/>
  <c r="S3369" i="1" s="1"/>
  <c r="S3368" i="1" s="1"/>
  <c r="S3367" i="1" s="1"/>
  <c r="R3371" i="1"/>
  <c r="R3370" i="1" s="1"/>
  <c r="R3369" i="1" s="1"/>
  <c r="R3368" i="1" s="1"/>
  <c r="R3367" i="1" s="1"/>
  <c r="Q3371" i="1"/>
  <c r="Q3370" i="1" s="1"/>
  <c r="Q3369" i="1" s="1"/>
  <c r="Q3368" i="1" s="1"/>
  <c r="P3371" i="1"/>
  <c r="P3370" i="1" s="1"/>
  <c r="P3369" i="1" s="1"/>
  <c r="P3368" i="1" s="1"/>
  <c r="P3367" i="1" s="1"/>
  <c r="O3371" i="1"/>
  <c r="O3370" i="1" s="1"/>
  <c r="O3369" i="1" s="1"/>
  <c r="O3368" i="1" s="1"/>
  <c r="O3367" i="1" s="1"/>
  <c r="N3371" i="1"/>
  <c r="N3370" i="1" s="1"/>
  <c r="N3369" i="1" s="1"/>
  <c r="N3368" i="1" s="1"/>
  <c r="N3367" i="1" s="1"/>
  <c r="M3371" i="1"/>
  <c r="M3370" i="1" s="1"/>
  <c r="M3369" i="1" s="1"/>
  <c r="M3368" i="1" s="1"/>
  <c r="L3371" i="1"/>
  <c r="L3370" i="1" s="1"/>
  <c r="L3369" i="1" s="1"/>
  <c r="L3368" i="1" s="1"/>
  <c r="L3367" i="1" s="1"/>
  <c r="K3371" i="1"/>
  <c r="K3370" i="1" s="1"/>
  <c r="K3369" i="1" s="1"/>
  <c r="K3368" i="1" s="1"/>
  <c r="K3367" i="1" s="1"/>
  <c r="J3371" i="1"/>
  <c r="J3370" i="1" s="1"/>
  <c r="J3369" i="1" s="1"/>
  <c r="J3368" i="1" s="1"/>
  <c r="J3367" i="1" s="1"/>
  <c r="I3371" i="1"/>
  <c r="I3370" i="1" s="1"/>
  <c r="E3371" i="1"/>
  <c r="AJ3370" i="1"/>
  <c r="AJ3369" i="1" s="1"/>
  <c r="AJ3368" i="1" s="1"/>
  <c r="AJ3367" i="1" s="1"/>
  <c r="AF3370" i="1"/>
  <c r="AF3369" i="1" s="1"/>
  <c r="AA3370" i="1"/>
  <c r="AA3369" i="1" s="1"/>
  <c r="AA3368" i="1" s="1"/>
  <c r="AA3367" i="1" s="1"/>
  <c r="Y3370" i="1"/>
  <c r="Y3369" i="1" s="1"/>
  <c r="Y3368" i="1" s="1"/>
  <c r="Y3367" i="1" s="1"/>
  <c r="W3370" i="1"/>
  <c r="W3369" i="1" s="1"/>
  <c r="W3368" i="1" s="1"/>
  <c r="W3367" i="1" s="1"/>
  <c r="E3370" i="1"/>
  <c r="E3369" i="1"/>
  <c r="E3368" i="1"/>
  <c r="Q3367" i="1"/>
  <c r="M3367" i="1"/>
  <c r="E3367" i="1"/>
  <c r="AL3366" i="1"/>
  <c r="AE3366" i="1"/>
  <c r="V3366" i="1"/>
  <c r="E3366" i="1"/>
  <c r="AK3365" i="1"/>
  <c r="AK3364" i="1" s="1"/>
  <c r="AK3363" i="1" s="1"/>
  <c r="AK3362" i="1" s="1"/>
  <c r="AK3361" i="1" s="1"/>
  <c r="AJ3365" i="1"/>
  <c r="AJ3364" i="1" s="1"/>
  <c r="AJ3363" i="1" s="1"/>
  <c r="AJ3362" i="1" s="1"/>
  <c r="AJ3361" i="1" s="1"/>
  <c r="AI3365" i="1"/>
  <c r="AI3364" i="1" s="1"/>
  <c r="AI3363" i="1" s="1"/>
  <c r="AI3362" i="1" s="1"/>
  <c r="AI3361" i="1" s="1"/>
  <c r="AH3365" i="1"/>
  <c r="AH3364" i="1" s="1"/>
  <c r="AH3363" i="1" s="1"/>
  <c r="AH3362" i="1" s="1"/>
  <c r="AG3365" i="1"/>
  <c r="AF3365" i="1"/>
  <c r="AF3364" i="1" s="1"/>
  <c r="AF3363" i="1" s="1"/>
  <c r="AD3365" i="1"/>
  <c r="AC3365" i="1"/>
  <c r="AB3365" i="1"/>
  <c r="AB3364" i="1" s="1"/>
  <c r="AB3363" i="1" s="1"/>
  <c r="AB3362" i="1" s="1"/>
  <c r="AB3361" i="1" s="1"/>
  <c r="AA3365" i="1"/>
  <c r="AA3364" i="1" s="1"/>
  <c r="AA3363" i="1" s="1"/>
  <c r="AA3362" i="1" s="1"/>
  <c r="AA3361" i="1" s="1"/>
  <c r="Z3365" i="1"/>
  <c r="Z3364" i="1" s="1"/>
  <c r="Z3363" i="1" s="1"/>
  <c r="Z3362" i="1" s="1"/>
  <c r="Z3361" i="1" s="1"/>
  <c r="Y3365" i="1"/>
  <c r="Y3364" i="1" s="1"/>
  <c r="Y3363" i="1" s="1"/>
  <c r="Y3362" i="1" s="1"/>
  <c r="Y3361" i="1" s="1"/>
  <c r="X3365" i="1"/>
  <c r="X3364" i="1" s="1"/>
  <c r="X3363" i="1" s="1"/>
  <c r="X3362" i="1" s="1"/>
  <c r="X3361" i="1" s="1"/>
  <c r="W3365" i="1"/>
  <c r="W3364" i="1" s="1"/>
  <c r="W3363" i="1" s="1"/>
  <c r="W3362" i="1" s="1"/>
  <c r="W3361" i="1" s="1"/>
  <c r="T3365" i="1"/>
  <c r="T3364" i="1" s="1"/>
  <c r="T3363" i="1" s="1"/>
  <c r="T3362" i="1" s="1"/>
  <c r="T3361" i="1" s="1"/>
  <c r="S3365" i="1"/>
  <c r="R3365" i="1"/>
  <c r="R3364" i="1" s="1"/>
  <c r="R3363" i="1" s="1"/>
  <c r="R3362" i="1" s="1"/>
  <c r="R3361" i="1" s="1"/>
  <c r="Q3365" i="1"/>
  <c r="Q3364" i="1" s="1"/>
  <c r="Q3363" i="1" s="1"/>
  <c r="Q3362" i="1" s="1"/>
  <c r="Q3361" i="1" s="1"/>
  <c r="P3365" i="1"/>
  <c r="P3364" i="1" s="1"/>
  <c r="P3363" i="1" s="1"/>
  <c r="P3362" i="1" s="1"/>
  <c r="P3361" i="1" s="1"/>
  <c r="O3365" i="1"/>
  <c r="N3365" i="1"/>
  <c r="N3364" i="1" s="1"/>
  <c r="N3363" i="1" s="1"/>
  <c r="N3362" i="1" s="1"/>
  <c r="N3361" i="1" s="1"/>
  <c r="M3365" i="1"/>
  <c r="M3364" i="1" s="1"/>
  <c r="M3363" i="1" s="1"/>
  <c r="M3362" i="1" s="1"/>
  <c r="M3361" i="1" s="1"/>
  <c r="L3365" i="1"/>
  <c r="L3364" i="1" s="1"/>
  <c r="L3363" i="1" s="1"/>
  <c r="L3362" i="1" s="1"/>
  <c r="L3361" i="1" s="1"/>
  <c r="K3365" i="1"/>
  <c r="K3364" i="1" s="1"/>
  <c r="K3363" i="1" s="1"/>
  <c r="K3362" i="1" s="1"/>
  <c r="K3361" i="1" s="1"/>
  <c r="J3365" i="1"/>
  <c r="J3364" i="1" s="1"/>
  <c r="J3363" i="1" s="1"/>
  <c r="J3362" i="1" s="1"/>
  <c r="J3361" i="1" s="1"/>
  <c r="I3365" i="1"/>
  <c r="I3364" i="1" s="1"/>
  <c r="E3365" i="1"/>
  <c r="AG3364" i="1"/>
  <c r="AG3363" i="1" s="1"/>
  <c r="AG3362" i="1" s="1"/>
  <c r="AG3361" i="1" s="1"/>
  <c r="AC3364" i="1"/>
  <c r="AC3363" i="1" s="1"/>
  <c r="AC3362" i="1" s="1"/>
  <c r="AC3361" i="1" s="1"/>
  <c r="S3364" i="1"/>
  <c r="S3363" i="1" s="1"/>
  <c r="S3362" i="1" s="1"/>
  <c r="S3361" i="1" s="1"/>
  <c r="O3364" i="1"/>
  <c r="O3363" i="1" s="1"/>
  <c r="O3362" i="1" s="1"/>
  <c r="O3361" i="1" s="1"/>
  <c r="E3364" i="1"/>
  <c r="E3363" i="1"/>
  <c r="E3362" i="1"/>
  <c r="AH3361" i="1"/>
  <c r="E3361" i="1"/>
  <c r="AL3360" i="1"/>
  <c r="AE3360" i="1"/>
  <c r="V3360" i="1"/>
  <c r="E3360" i="1"/>
  <c r="AK3359" i="1"/>
  <c r="AK3358" i="1" s="1"/>
  <c r="AK3357" i="1" s="1"/>
  <c r="AK3356" i="1" s="1"/>
  <c r="AJ3359" i="1"/>
  <c r="AI3359" i="1"/>
  <c r="AI3358" i="1" s="1"/>
  <c r="AI3357" i="1" s="1"/>
  <c r="AI3356" i="1" s="1"/>
  <c r="AH3359" i="1"/>
  <c r="AH3358" i="1" s="1"/>
  <c r="AH3357" i="1" s="1"/>
  <c r="AH3356" i="1" s="1"/>
  <c r="AG3359" i="1"/>
  <c r="AF3359" i="1"/>
  <c r="AD3359" i="1"/>
  <c r="AC3359" i="1"/>
  <c r="AC3358" i="1" s="1"/>
  <c r="AC3357" i="1" s="1"/>
  <c r="AC3356" i="1" s="1"/>
  <c r="AB3359" i="1"/>
  <c r="AB3358" i="1" s="1"/>
  <c r="AB3357" i="1" s="1"/>
  <c r="AB3356" i="1" s="1"/>
  <c r="AA3359" i="1"/>
  <c r="AA3358" i="1" s="1"/>
  <c r="AA3357" i="1" s="1"/>
  <c r="AA3356" i="1" s="1"/>
  <c r="Z3359" i="1"/>
  <c r="Z3358" i="1" s="1"/>
  <c r="Z3357" i="1" s="1"/>
  <c r="Z3356" i="1" s="1"/>
  <c r="Y3359" i="1"/>
  <c r="Y3358" i="1" s="1"/>
  <c r="Y3357" i="1" s="1"/>
  <c r="Y3356" i="1" s="1"/>
  <c r="X3359" i="1"/>
  <c r="X3358" i="1" s="1"/>
  <c r="X3357" i="1" s="1"/>
  <c r="X3356" i="1" s="1"/>
  <c r="W3359" i="1"/>
  <c r="W3358" i="1" s="1"/>
  <c r="W3357" i="1" s="1"/>
  <c r="W3356" i="1" s="1"/>
  <c r="T3359" i="1"/>
  <c r="T3358" i="1" s="1"/>
  <c r="T3357" i="1" s="1"/>
  <c r="T3356" i="1" s="1"/>
  <c r="S3359" i="1"/>
  <c r="S3358" i="1" s="1"/>
  <c r="S3357" i="1" s="1"/>
  <c r="S3356" i="1" s="1"/>
  <c r="R3359" i="1"/>
  <c r="R3358" i="1" s="1"/>
  <c r="R3357" i="1" s="1"/>
  <c r="R3356" i="1" s="1"/>
  <c r="Q3359" i="1"/>
  <c r="Q3358" i="1" s="1"/>
  <c r="Q3357" i="1" s="1"/>
  <c r="Q3356" i="1" s="1"/>
  <c r="P3359" i="1"/>
  <c r="P3358" i="1" s="1"/>
  <c r="P3357" i="1" s="1"/>
  <c r="P3356" i="1" s="1"/>
  <c r="O3359" i="1"/>
  <c r="O3358" i="1" s="1"/>
  <c r="O3357" i="1" s="1"/>
  <c r="O3356" i="1" s="1"/>
  <c r="N3359" i="1"/>
  <c r="N3358" i="1" s="1"/>
  <c r="N3357" i="1" s="1"/>
  <c r="N3356" i="1" s="1"/>
  <c r="M3359" i="1"/>
  <c r="M3358" i="1" s="1"/>
  <c r="M3357" i="1" s="1"/>
  <c r="M3356" i="1" s="1"/>
  <c r="L3359" i="1"/>
  <c r="L3358" i="1" s="1"/>
  <c r="L3357" i="1" s="1"/>
  <c r="L3356" i="1" s="1"/>
  <c r="K3359" i="1"/>
  <c r="K3358" i="1" s="1"/>
  <c r="K3357" i="1" s="1"/>
  <c r="K3356" i="1" s="1"/>
  <c r="J3359" i="1"/>
  <c r="J3358" i="1" s="1"/>
  <c r="J3357" i="1" s="1"/>
  <c r="J3356" i="1" s="1"/>
  <c r="I3359" i="1"/>
  <c r="I3358" i="1" s="1"/>
  <c r="E3359" i="1"/>
  <c r="AJ3358" i="1"/>
  <c r="AJ3357" i="1" s="1"/>
  <c r="AJ3356" i="1" s="1"/>
  <c r="AG3358" i="1"/>
  <c r="AG3357" i="1" s="1"/>
  <c r="AG3356" i="1" s="1"/>
  <c r="AF3358" i="1"/>
  <c r="AF3357" i="1" s="1"/>
  <c r="E3358" i="1"/>
  <c r="E3357" i="1"/>
  <c r="E3356" i="1"/>
  <c r="AL3355" i="1"/>
  <c r="AE3355" i="1"/>
  <c r="V3355" i="1"/>
  <c r="E3355" i="1"/>
  <c r="AK3354" i="1"/>
  <c r="AK3353" i="1" s="1"/>
  <c r="AK3352" i="1" s="1"/>
  <c r="AJ3354" i="1"/>
  <c r="AJ3353" i="1" s="1"/>
  <c r="AJ3352" i="1" s="1"/>
  <c r="AI3354" i="1"/>
  <c r="AI3353" i="1" s="1"/>
  <c r="AI3352" i="1" s="1"/>
  <c r="AH3354" i="1"/>
  <c r="AG3354" i="1"/>
  <c r="AF3354" i="1"/>
  <c r="AF3353" i="1" s="1"/>
  <c r="AF3352" i="1" s="1"/>
  <c r="AD3354" i="1"/>
  <c r="AD3353" i="1" s="1"/>
  <c r="AC3354" i="1"/>
  <c r="AC3353" i="1" s="1"/>
  <c r="AC3352" i="1" s="1"/>
  <c r="AB3354" i="1"/>
  <c r="AB3353" i="1" s="1"/>
  <c r="AB3352" i="1" s="1"/>
  <c r="AA3354" i="1"/>
  <c r="AA3353" i="1" s="1"/>
  <c r="AA3352" i="1" s="1"/>
  <c r="Z3354" i="1"/>
  <c r="Z3353" i="1" s="1"/>
  <c r="Z3352" i="1" s="1"/>
  <c r="Y3354" i="1"/>
  <c r="Y3353" i="1" s="1"/>
  <c r="Y3352" i="1" s="1"/>
  <c r="X3354" i="1"/>
  <c r="X3353" i="1" s="1"/>
  <c r="X3352" i="1" s="1"/>
  <c r="W3354" i="1"/>
  <c r="W3353" i="1" s="1"/>
  <c r="W3352" i="1" s="1"/>
  <c r="T3354" i="1"/>
  <c r="T3353" i="1" s="1"/>
  <c r="T3352" i="1" s="1"/>
  <c r="S3354" i="1"/>
  <c r="S3353" i="1" s="1"/>
  <c r="S3352" i="1" s="1"/>
  <c r="R3354" i="1"/>
  <c r="R3353" i="1" s="1"/>
  <c r="R3352" i="1" s="1"/>
  <c r="Q3354" i="1"/>
  <c r="Q3353" i="1" s="1"/>
  <c r="Q3352" i="1" s="1"/>
  <c r="P3354" i="1"/>
  <c r="P3353" i="1" s="1"/>
  <c r="P3352" i="1" s="1"/>
  <c r="O3354" i="1"/>
  <c r="O3353" i="1" s="1"/>
  <c r="O3352" i="1" s="1"/>
  <c r="N3354" i="1"/>
  <c r="N3353" i="1" s="1"/>
  <c r="N3352" i="1" s="1"/>
  <c r="M3354" i="1"/>
  <c r="M3353" i="1" s="1"/>
  <c r="M3352" i="1" s="1"/>
  <c r="L3354" i="1"/>
  <c r="L3353" i="1" s="1"/>
  <c r="L3352" i="1" s="1"/>
  <c r="K3354" i="1"/>
  <c r="K3353" i="1" s="1"/>
  <c r="K3352" i="1" s="1"/>
  <c r="J3354" i="1"/>
  <c r="J3353" i="1" s="1"/>
  <c r="J3352" i="1" s="1"/>
  <c r="I3354" i="1"/>
  <c r="I3353" i="1" s="1"/>
  <c r="I3352" i="1" s="1"/>
  <c r="E3354" i="1"/>
  <c r="AG3353" i="1"/>
  <c r="AG3352" i="1" s="1"/>
  <c r="E3353" i="1"/>
  <c r="E3352" i="1"/>
  <c r="AL3351" i="1"/>
  <c r="AE3351" i="1"/>
  <c r="V3351" i="1"/>
  <c r="E3351" i="1"/>
  <c r="AK3350" i="1"/>
  <c r="AK3349" i="1" s="1"/>
  <c r="AK3348" i="1" s="1"/>
  <c r="AJ3350" i="1"/>
  <c r="AJ3349" i="1" s="1"/>
  <c r="AJ3348" i="1" s="1"/>
  <c r="AI3350" i="1"/>
  <c r="AI3349" i="1" s="1"/>
  <c r="AI3348" i="1" s="1"/>
  <c r="AH3350" i="1"/>
  <c r="AG3350" i="1"/>
  <c r="AG3349" i="1" s="1"/>
  <c r="AG3348" i="1" s="1"/>
  <c r="AF3350" i="1"/>
  <c r="AD3350" i="1"/>
  <c r="AD3349" i="1" s="1"/>
  <c r="AD3348" i="1" s="1"/>
  <c r="AC3350" i="1"/>
  <c r="AB3350" i="1"/>
  <c r="AB3349" i="1" s="1"/>
  <c r="AB3348" i="1" s="1"/>
  <c r="AA3350" i="1"/>
  <c r="AA3349" i="1" s="1"/>
  <c r="AA3348" i="1" s="1"/>
  <c r="Z3350" i="1"/>
  <c r="Z3349" i="1" s="1"/>
  <c r="Z3348" i="1" s="1"/>
  <c r="Y3350" i="1"/>
  <c r="Y3349" i="1" s="1"/>
  <c r="Y3348" i="1" s="1"/>
  <c r="X3350" i="1"/>
  <c r="W3350" i="1"/>
  <c r="W3349" i="1" s="1"/>
  <c r="W3348" i="1" s="1"/>
  <c r="T3350" i="1"/>
  <c r="T3349" i="1" s="1"/>
  <c r="T3348" i="1" s="1"/>
  <c r="S3350" i="1"/>
  <c r="S3349" i="1" s="1"/>
  <c r="S3348" i="1" s="1"/>
  <c r="R3350" i="1"/>
  <c r="R3349" i="1" s="1"/>
  <c r="R3348" i="1" s="1"/>
  <c r="Q3350" i="1"/>
  <c r="Q3349" i="1" s="1"/>
  <c r="Q3348" i="1" s="1"/>
  <c r="P3350" i="1"/>
  <c r="P3349" i="1" s="1"/>
  <c r="P3348" i="1" s="1"/>
  <c r="O3350" i="1"/>
  <c r="O3349" i="1" s="1"/>
  <c r="O3348" i="1" s="1"/>
  <c r="N3350" i="1"/>
  <c r="N3349" i="1" s="1"/>
  <c r="N3348" i="1" s="1"/>
  <c r="M3350" i="1"/>
  <c r="M3349" i="1" s="1"/>
  <c r="M3348" i="1" s="1"/>
  <c r="L3350" i="1"/>
  <c r="L3349" i="1" s="1"/>
  <c r="L3348" i="1" s="1"/>
  <c r="K3350" i="1"/>
  <c r="K3349" i="1" s="1"/>
  <c r="K3348" i="1" s="1"/>
  <c r="J3350" i="1"/>
  <c r="J3349" i="1" s="1"/>
  <c r="J3348" i="1" s="1"/>
  <c r="I3350" i="1"/>
  <c r="E3350" i="1"/>
  <c r="AH3349" i="1"/>
  <c r="AH3348" i="1" s="1"/>
  <c r="X3349" i="1"/>
  <c r="X3348" i="1" s="1"/>
  <c r="I3349" i="1"/>
  <c r="E3349" i="1"/>
  <c r="E3348" i="1"/>
  <c r="AL3347" i="1"/>
  <c r="AE3347" i="1"/>
  <c r="V3347" i="1"/>
  <c r="E3347" i="1"/>
  <c r="AK3346" i="1"/>
  <c r="AK3345" i="1" s="1"/>
  <c r="AJ3346" i="1"/>
  <c r="AJ3345" i="1" s="1"/>
  <c r="AI3346" i="1"/>
  <c r="AI3345" i="1" s="1"/>
  <c r="AH3346" i="1"/>
  <c r="AH3345" i="1" s="1"/>
  <c r="AG3346" i="1"/>
  <c r="AF3346" i="1"/>
  <c r="AF3345" i="1" s="1"/>
  <c r="AD3346" i="1"/>
  <c r="AD3345" i="1" s="1"/>
  <c r="AC3346" i="1"/>
  <c r="AC3345" i="1" s="1"/>
  <c r="AB3346" i="1"/>
  <c r="AB3345" i="1" s="1"/>
  <c r="AA3346" i="1"/>
  <c r="AA3345" i="1" s="1"/>
  <c r="Z3346" i="1"/>
  <c r="Z3345" i="1" s="1"/>
  <c r="Y3346" i="1"/>
  <c r="Y3345" i="1" s="1"/>
  <c r="X3346" i="1"/>
  <c r="X3345" i="1" s="1"/>
  <c r="W3346" i="1"/>
  <c r="W3345" i="1" s="1"/>
  <c r="T3346" i="1"/>
  <c r="T3345" i="1" s="1"/>
  <c r="S3346" i="1"/>
  <c r="S3345" i="1" s="1"/>
  <c r="R3346" i="1"/>
  <c r="R3345" i="1" s="1"/>
  <c r="Q3346" i="1"/>
  <c r="Q3345" i="1" s="1"/>
  <c r="P3346" i="1"/>
  <c r="P3345" i="1" s="1"/>
  <c r="O3346" i="1"/>
  <c r="O3345" i="1" s="1"/>
  <c r="N3346" i="1"/>
  <c r="N3345" i="1" s="1"/>
  <c r="M3346" i="1"/>
  <c r="M3345" i="1" s="1"/>
  <c r="L3346" i="1"/>
  <c r="L3345" i="1" s="1"/>
  <c r="K3346" i="1"/>
  <c r="K3345" i="1" s="1"/>
  <c r="J3346" i="1"/>
  <c r="J3345" i="1" s="1"/>
  <c r="I3346" i="1"/>
  <c r="I3345" i="1" s="1"/>
  <c r="E3346" i="1"/>
  <c r="AG3345" i="1"/>
  <c r="E3345" i="1"/>
  <c r="AL3344" i="1"/>
  <c r="AE3344" i="1"/>
  <c r="V3344" i="1"/>
  <c r="E3344" i="1"/>
  <c r="AK3343" i="1"/>
  <c r="AK3342" i="1" s="1"/>
  <c r="AJ3343" i="1"/>
  <c r="AJ3342" i="1" s="1"/>
  <c r="AI3343" i="1"/>
  <c r="AI3342" i="1" s="1"/>
  <c r="AH3343" i="1"/>
  <c r="AH3342" i="1" s="1"/>
  <c r="AG3343" i="1"/>
  <c r="AG3342" i="1" s="1"/>
  <c r="AF3343" i="1"/>
  <c r="AF3342" i="1" s="1"/>
  <c r="AD3343" i="1"/>
  <c r="AC3343" i="1"/>
  <c r="AC3342" i="1" s="1"/>
  <c r="AB3343" i="1"/>
  <c r="AB3342" i="1" s="1"/>
  <c r="AA3343" i="1"/>
  <c r="Z3343" i="1"/>
  <c r="Z3342" i="1" s="1"/>
  <c r="Y3343" i="1"/>
  <c r="Y3342" i="1" s="1"/>
  <c r="X3343" i="1"/>
  <c r="X3342" i="1" s="1"/>
  <c r="W3343" i="1"/>
  <c r="W3342" i="1" s="1"/>
  <c r="T3343" i="1"/>
  <c r="T3342" i="1" s="1"/>
  <c r="S3343" i="1"/>
  <c r="R3343" i="1"/>
  <c r="R3342" i="1" s="1"/>
  <c r="Q3343" i="1"/>
  <c r="Q3342" i="1" s="1"/>
  <c r="P3343" i="1"/>
  <c r="P3342" i="1" s="1"/>
  <c r="O3343" i="1"/>
  <c r="N3343" i="1"/>
  <c r="N3342" i="1" s="1"/>
  <c r="M3343" i="1"/>
  <c r="M3342" i="1" s="1"/>
  <c r="L3343" i="1"/>
  <c r="L3342" i="1" s="1"/>
  <c r="K3343" i="1"/>
  <c r="K3342" i="1" s="1"/>
  <c r="J3343" i="1"/>
  <c r="J3342" i="1" s="1"/>
  <c r="I3343" i="1"/>
  <c r="I3342" i="1" s="1"/>
  <c r="E3343" i="1"/>
  <c r="AA3342" i="1"/>
  <c r="S3342" i="1"/>
  <c r="S3341" i="1" s="1"/>
  <c r="O3342" i="1"/>
  <c r="E3342" i="1"/>
  <c r="E3341" i="1"/>
  <c r="E3340" i="1"/>
  <c r="E3339" i="1"/>
  <c r="E3338" i="1"/>
  <c r="AL3337" i="1"/>
  <c r="AE3337" i="1"/>
  <c r="V3337" i="1"/>
  <c r="E3337" i="1"/>
  <c r="AK3336" i="1"/>
  <c r="AK3335" i="1" s="1"/>
  <c r="AK3334" i="1" s="1"/>
  <c r="AK3333" i="1" s="1"/>
  <c r="AK3332" i="1" s="1"/>
  <c r="AK3331" i="1" s="1"/>
  <c r="AJ3336" i="1"/>
  <c r="AJ3335" i="1" s="1"/>
  <c r="AJ3334" i="1" s="1"/>
  <c r="AJ3333" i="1" s="1"/>
  <c r="AJ3332" i="1" s="1"/>
  <c r="AJ3331" i="1" s="1"/>
  <c r="AI3336" i="1"/>
  <c r="AI3335" i="1" s="1"/>
  <c r="AI3334" i="1" s="1"/>
  <c r="AI3333" i="1" s="1"/>
  <c r="AI3332" i="1" s="1"/>
  <c r="AI3331" i="1" s="1"/>
  <c r="AH3336" i="1"/>
  <c r="AH3335" i="1" s="1"/>
  <c r="AH3334" i="1" s="1"/>
  <c r="AH3333" i="1" s="1"/>
  <c r="AH3332" i="1" s="1"/>
  <c r="AH3331" i="1" s="1"/>
  <c r="AG3336" i="1"/>
  <c r="AG3335" i="1" s="1"/>
  <c r="AG3334" i="1" s="1"/>
  <c r="AG3333" i="1" s="1"/>
  <c r="AG3332" i="1" s="1"/>
  <c r="AG3331" i="1" s="1"/>
  <c r="AF3336" i="1"/>
  <c r="AF3335" i="1" s="1"/>
  <c r="AD3336" i="1"/>
  <c r="AD3335" i="1" s="1"/>
  <c r="AD3334" i="1" s="1"/>
  <c r="AD3333" i="1" s="1"/>
  <c r="AC3336" i="1"/>
  <c r="AB3336" i="1"/>
  <c r="AB3335" i="1" s="1"/>
  <c r="AB3334" i="1" s="1"/>
  <c r="AB3333" i="1" s="1"/>
  <c r="AB3332" i="1" s="1"/>
  <c r="AB3331" i="1" s="1"/>
  <c r="AA3336" i="1"/>
  <c r="AA3335" i="1" s="1"/>
  <c r="AA3334" i="1" s="1"/>
  <c r="AA3333" i="1" s="1"/>
  <c r="AA3332" i="1" s="1"/>
  <c r="AA3331" i="1" s="1"/>
  <c r="Z3336" i="1"/>
  <c r="Z3335" i="1" s="1"/>
  <c r="Z3334" i="1" s="1"/>
  <c r="Z3333" i="1" s="1"/>
  <c r="Z3332" i="1" s="1"/>
  <c r="Z3331" i="1" s="1"/>
  <c r="Y3336" i="1"/>
  <c r="Y3335" i="1" s="1"/>
  <c r="Y3334" i="1" s="1"/>
  <c r="Y3333" i="1" s="1"/>
  <c r="Y3332" i="1" s="1"/>
  <c r="Y3331" i="1" s="1"/>
  <c r="X3336" i="1"/>
  <c r="X3335" i="1" s="1"/>
  <c r="X3334" i="1" s="1"/>
  <c r="X3333" i="1" s="1"/>
  <c r="X3332" i="1" s="1"/>
  <c r="X3331" i="1" s="1"/>
  <c r="W3336" i="1"/>
  <c r="W3335" i="1" s="1"/>
  <c r="W3334" i="1" s="1"/>
  <c r="W3333" i="1" s="1"/>
  <c r="W3332" i="1" s="1"/>
  <c r="W3331" i="1" s="1"/>
  <c r="T3336" i="1"/>
  <c r="T3335" i="1" s="1"/>
  <c r="T3334" i="1" s="1"/>
  <c r="T3333" i="1" s="1"/>
  <c r="T3332" i="1" s="1"/>
  <c r="T3331" i="1" s="1"/>
  <c r="S3336" i="1"/>
  <c r="S3335" i="1" s="1"/>
  <c r="S3334" i="1" s="1"/>
  <c r="S3333" i="1" s="1"/>
  <c r="S3332" i="1" s="1"/>
  <c r="S3331" i="1" s="1"/>
  <c r="R3336" i="1"/>
  <c r="R3335" i="1" s="1"/>
  <c r="R3334" i="1" s="1"/>
  <c r="R3333" i="1" s="1"/>
  <c r="R3332" i="1" s="1"/>
  <c r="R3331" i="1" s="1"/>
  <c r="Q3336" i="1"/>
  <c r="Q3335" i="1" s="1"/>
  <c r="Q3334" i="1" s="1"/>
  <c r="Q3333" i="1" s="1"/>
  <c r="Q3332" i="1" s="1"/>
  <c r="Q3331" i="1" s="1"/>
  <c r="P3336" i="1"/>
  <c r="P3335" i="1" s="1"/>
  <c r="P3334" i="1" s="1"/>
  <c r="P3333" i="1" s="1"/>
  <c r="P3332" i="1" s="1"/>
  <c r="P3331" i="1" s="1"/>
  <c r="O3336" i="1"/>
  <c r="N3336" i="1"/>
  <c r="N3335" i="1" s="1"/>
  <c r="N3334" i="1" s="1"/>
  <c r="N3333" i="1" s="1"/>
  <c r="N3332" i="1" s="1"/>
  <c r="N3331" i="1" s="1"/>
  <c r="M3336" i="1"/>
  <c r="M3335" i="1" s="1"/>
  <c r="M3334" i="1" s="1"/>
  <c r="M3333" i="1" s="1"/>
  <c r="M3332" i="1" s="1"/>
  <c r="M3331" i="1" s="1"/>
  <c r="L3336" i="1"/>
  <c r="L3335" i="1" s="1"/>
  <c r="L3334" i="1" s="1"/>
  <c r="L3333" i="1" s="1"/>
  <c r="L3332" i="1" s="1"/>
  <c r="L3331" i="1" s="1"/>
  <c r="K3336" i="1"/>
  <c r="J3336" i="1"/>
  <c r="J3335" i="1" s="1"/>
  <c r="J3334" i="1" s="1"/>
  <c r="J3333" i="1" s="1"/>
  <c r="J3332" i="1" s="1"/>
  <c r="J3331" i="1" s="1"/>
  <c r="I3336" i="1"/>
  <c r="I3335" i="1" s="1"/>
  <c r="I3334" i="1" s="1"/>
  <c r="I3333" i="1" s="1"/>
  <c r="I3332" i="1" s="1"/>
  <c r="E3336" i="1"/>
  <c r="O3335" i="1"/>
  <c r="O3334" i="1" s="1"/>
  <c r="O3333" i="1" s="1"/>
  <c r="O3332" i="1" s="1"/>
  <c r="O3331" i="1" s="1"/>
  <c r="K3335" i="1"/>
  <c r="K3334" i="1" s="1"/>
  <c r="K3333" i="1" s="1"/>
  <c r="K3332" i="1" s="1"/>
  <c r="K3331" i="1" s="1"/>
  <c r="E3335" i="1"/>
  <c r="E3334" i="1"/>
  <c r="E3333" i="1"/>
  <c r="E3332" i="1"/>
  <c r="E3331" i="1"/>
  <c r="E3330" i="1"/>
  <c r="AL3329" i="1"/>
  <c r="AE3329" i="1"/>
  <c r="V3329" i="1"/>
  <c r="E3329" i="1"/>
  <c r="AK3328" i="1"/>
  <c r="AJ3328" i="1"/>
  <c r="AI3328" i="1"/>
  <c r="AH3328" i="1"/>
  <c r="AG3328" i="1"/>
  <c r="AF3328" i="1"/>
  <c r="AD3328" i="1"/>
  <c r="AC3328" i="1"/>
  <c r="AB3328" i="1"/>
  <c r="AA3328" i="1"/>
  <c r="Z3328" i="1"/>
  <c r="Y3328" i="1"/>
  <c r="X3328" i="1"/>
  <c r="W3328" i="1"/>
  <c r="T3328" i="1"/>
  <c r="T3325" i="1" s="1"/>
  <c r="S3328" i="1"/>
  <c r="R3328" i="1"/>
  <c r="Q3328" i="1"/>
  <c r="P3328" i="1"/>
  <c r="O3328" i="1"/>
  <c r="N3328" i="1"/>
  <c r="M3328" i="1"/>
  <c r="L3328" i="1"/>
  <c r="K3328" i="1"/>
  <c r="J3328" i="1"/>
  <c r="I3328" i="1"/>
  <c r="E3328" i="1"/>
  <c r="AL3327" i="1"/>
  <c r="AE3327" i="1"/>
  <c r="V3327" i="1"/>
  <c r="E3327" i="1"/>
  <c r="AK3326" i="1"/>
  <c r="AK3325" i="1" s="1"/>
  <c r="AJ3326" i="1"/>
  <c r="AI3326" i="1"/>
  <c r="AH3326" i="1"/>
  <c r="AG3326" i="1"/>
  <c r="AG3325" i="1" s="1"/>
  <c r="AF3326" i="1"/>
  <c r="AD3326" i="1"/>
  <c r="AC3326" i="1"/>
  <c r="AB3326" i="1"/>
  <c r="AB3325" i="1" s="1"/>
  <c r="AA3326" i="1"/>
  <c r="Z3326" i="1"/>
  <c r="Y3326" i="1"/>
  <c r="X3326" i="1"/>
  <c r="W3326" i="1"/>
  <c r="T3326" i="1"/>
  <c r="S3326" i="1"/>
  <c r="R3326" i="1"/>
  <c r="Q3326" i="1"/>
  <c r="P3326" i="1"/>
  <c r="O3326" i="1"/>
  <c r="N3326" i="1"/>
  <c r="M3326" i="1"/>
  <c r="M3325" i="1" s="1"/>
  <c r="L3326" i="1"/>
  <c r="K3326" i="1"/>
  <c r="J3326" i="1"/>
  <c r="I3326" i="1"/>
  <c r="E3326" i="1"/>
  <c r="AJ3325" i="1"/>
  <c r="Q3325" i="1"/>
  <c r="E3325" i="1"/>
  <c r="AL3324" i="1"/>
  <c r="AE3324" i="1"/>
  <c r="V3324" i="1"/>
  <c r="E3324" i="1"/>
  <c r="AK3323" i="1"/>
  <c r="AK3322" i="1" s="1"/>
  <c r="AJ3323" i="1"/>
  <c r="AJ3322" i="1" s="1"/>
  <c r="AI3323" i="1"/>
  <c r="AI3322" i="1" s="1"/>
  <c r="AH3323" i="1"/>
  <c r="AH3322" i="1" s="1"/>
  <c r="AG3323" i="1"/>
  <c r="AF3323" i="1"/>
  <c r="AF3322" i="1" s="1"/>
  <c r="AD3323" i="1"/>
  <c r="AC3323" i="1"/>
  <c r="AC3322" i="1" s="1"/>
  <c r="AB3323" i="1"/>
  <c r="AB3322" i="1" s="1"/>
  <c r="AA3323" i="1"/>
  <c r="AA3322" i="1" s="1"/>
  <c r="Z3323" i="1"/>
  <c r="Z3322" i="1" s="1"/>
  <c r="Y3323" i="1"/>
  <c r="Y3322" i="1" s="1"/>
  <c r="X3323" i="1"/>
  <c r="W3323" i="1"/>
  <c r="W3322" i="1" s="1"/>
  <c r="T3323" i="1"/>
  <c r="S3323" i="1"/>
  <c r="S3322" i="1" s="1"/>
  <c r="R3323" i="1"/>
  <c r="Q3323" i="1"/>
  <c r="Q3322" i="1" s="1"/>
  <c r="P3323" i="1"/>
  <c r="P3322" i="1" s="1"/>
  <c r="O3323" i="1"/>
  <c r="O3322" i="1" s="1"/>
  <c r="N3323" i="1"/>
  <c r="N3322" i="1" s="1"/>
  <c r="M3323" i="1"/>
  <c r="M3322" i="1" s="1"/>
  <c r="L3323" i="1"/>
  <c r="L3322" i="1" s="1"/>
  <c r="K3323" i="1"/>
  <c r="K3322" i="1" s="1"/>
  <c r="J3323" i="1"/>
  <c r="I3323" i="1"/>
  <c r="I3322" i="1" s="1"/>
  <c r="E3323" i="1"/>
  <c r="AG3322" i="1"/>
  <c r="X3322" i="1"/>
  <c r="T3322" i="1"/>
  <c r="R3322" i="1"/>
  <c r="J3322" i="1"/>
  <c r="E3322" i="1"/>
  <c r="AL3321" i="1"/>
  <c r="AE3321" i="1"/>
  <c r="V3321" i="1"/>
  <c r="E3321" i="1"/>
  <c r="AK3320" i="1"/>
  <c r="AK3319" i="1" s="1"/>
  <c r="AJ3320" i="1"/>
  <c r="AJ3319" i="1" s="1"/>
  <c r="AI3320" i="1"/>
  <c r="AI3319" i="1" s="1"/>
  <c r="AH3320" i="1"/>
  <c r="AH3319" i="1" s="1"/>
  <c r="AG3320" i="1"/>
  <c r="AG3319" i="1" s="1"/>
  <c r="AF3320" i="1"/>
  <c r="AF3319" i="1" s="1"/>
  <c r="AD3320" i="1"/>
  <c r="AD3319" i="1" s="1"/>
  <c r="AC3320" i="1"/>
  <c r="AB3320" i="1"/>
  <c r="AB3319" i="1" s="1"/>
  <c r="AA3320" i="1"/>
  <c r="AA3319" i="1" s="1"/>
  <c r="Z3320" i="1"/>
  <c r="Z3319" i="1" s="1"/>
  <c r="Y3320" i="1"/>
  <c r="Y3319" i="1" s="1"/>
  <c r="X3320" i="1"/>
  <c r="X3319" i="1" s="1"/>
  <c r="W3320" i="1"/>
  <c r="W3319" i="1" s="1"/>
  <c r="T3320" i="1"/>
  <c r="T3319" i="1" s="1"/>
  <c r="S3320" i="1"/>
  <c r="S3319" i="1" s="1"/>
  <c r="R3320" i="1"/>
  <c r="R3319" i="1" s="1"/>
  <c r="Q3320" i="1"/>
  <c r="Q3319" i="1" s="1"/>
  <c r="P3320" i="1"/>
  <c r="P3319" i="1" s="1"/>
  <c r="O3320" i="1"/>
  <c r="O3319" i="1" s="1"/>
  <c r="N3320" i="1"/>
  <c r="N3319" i="1" s="1"/>
  <c r="M3320" i="1"/>
  <c r="L3320" i="1"/>
  <c r="L3319" i="1" s="1"/>
  <c r="K3320" i="1"/>
  <c r="K3319" i="1" s="1"/>
  <c r="J3320" i="1"/>
  <c r="J3319" i="1" s="1"/>
  <c r="I3320" i="1"/>
  <c r="I3319" i="1" s="1"/>
  <c r="E3320" i="1"/>
  <c r="M3319" i="1"/>
  <c r="E3319" i="1"/>
  <c r="E3318" i="1"/>
  <c r="E3317" i="1"/>
  <c r="E3316" i="1"/>
  <c r="AL3315" i="1"/>
  <c r="AE3315" i="1"/>
  <c r="V3315" i="1"/>
  <c r="E3315" i="1"/>
  <c r="AK3314" i="1"/>
  <c r="AJ3314" i="1"/>
  <c r="AI3314" i="1"/>
  <c r="AH3314" i="1"/>
  <c r="AG3314" i="1"/>
  <c r="AF3314" i="1"/>
  <c r="AD3314" i="1"/>
  <c r="AC3314" i="1"/>
  <c r="AB3314" i="1"/>
  <c r="AA3314" i="1"/>
  <c r="Z3314" i="1"/>
  <c r="Y3314" i="1"/>
  <c r="X3314" i="1"/>
  <c r="W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E3314" i="1"/>
  <c r="AL3313" i="1"/>
  <c r="AE3313" i="1"/>
  <c r="V3313" i="1"/>
  <c r="E3313" i="1"/>
  <c r="AK3312" i="1"/>
  <c r="AJ3312" i="1"/>
  <c r="AJ3311" i="1" s="1"/>
  <c r="AJ3310" i="1" s="1"/>
  <c r="AJ3309" i="1" s="1"/>
  <c r="AI3312" i="1"/>
  <c r="AI3311" i="1" s="1"/>
  <c r="AI3310" i="1" s="1"/>
  <c r="AI3309" i="1" s="1"/>
  <c r="AH3312" i="1"/>
  <c r="AG3312" i="1"/>
  <c r="AF3312" i="1"/>
  <c r="AF3311" i="1" s="1"/>
  <c r="AD3312" i="1"/>
  <c r="AC3312" i="1"/>
  <c r="AB3312" i="1"/>
  <c r="AB3311" i="1" s="1"/>
  <c r="AB3310" i="1" s="1"/>
  <c r="AB3309" i="1" s="1"/>
  <c r="AA3312" i="1"/>
  <c r="Z3312" i="1"/>
  <c r="Y3312" i="1"/>
  <c r="X3312" i="1"/>
  <c r="W3312" i="1"/>
  <c r="W3311" i="1" s="1"/>
  <c r="W3310" i="1" s="1"/>
  <c r="W3309" i="1" s="1"/>
  <c r="T3312" i="1"/>
  <c r="S3312" i="1"/>
  <c r="R3312" i="1"/>
  <c r="Q3312" i="1"/>
  <c r="Q3311" i="1" s="1"/>
  <c r="Q3310" i="1" s="1"/>
  <c r="Q3309" i="1" s="1"/>
  <c r="P3312" i="1"/>
  <c r="O3312" i="1"/>
  <c r="N3312" i="1"/>
  <c r="M3312" i="1"/>
  <c r="L3312" i="1"/>
  <c r="K3312" i="1"/>
  <c r="J3312" i="1"/>
  <c r="J3311" i="1" s="1"/>
  <c r="J3310" i="1" s="1"/>
  <c r="J3309" i="1" s="1"/>
  <c r="I3312" i="1"/>
  <c r="E3312" i="1"/>
  <c r="M3311" i="1"/>
  <c r="M3310" i="1" s="1"/>
  <c r="M3309" i="1" s="1"/>
  <c r="E3311" i="1"/>
  <c r="E3310" i="1"/>
  <c r="E3309" i="1"/>
  <c r="AL3308" i="1"/>
  <c r="AE3308" i="1"/>
  <c r="V3308" i="1"/>
  <c r="E3308" i="1"/>
  <c r="AK3307" i="1"/>
  <c r="AK3306" i="1" s="1"/>
  <c r="AK3305" i="1" s="1"/>
  <c r="AK3304" i="1" s="1"/>
  <c r="AJ3307" i="1"/>
  <c r="AJ3306" i="1" s="1"/>
  <c r="AJ3305" i="1" s="1"/>
  <c r="AJ3304" i="1" s="1"/>
  <c r="AI3307" i="1"/>
  <c r="AI3306" i="1" s="1"/>
  <c r="AI3305" i="1" s="1"/>
  <c r="AI3304" i="1" s="1"/>
  <c r="AH3307" i="1"/>
  <c r="AH3306" i="1" s="1"/>
  <c r="AG3307" i="1"/>
  <c r="AF3307" i="1"/>
  <c r="AF3306" i="1" s="1"/>
  <c r="AF3305" i="1" s="1"/>
  <c r="AD3307" i="1"/>
  <c r="AC3307" i="1"/>
  <c r="AC3306" i="1" s="1"/>
  <c r="AC3305" i="1" s="1"/>
  <c r="AC3304" i="1" s="1"/>
  <c r="AB3307" i="1"/>
  <c r="AB3306" i="1" s="1"/>
  <c r="AB3305" i="1" s="1"/>
  <c r="AB3304" i="1" s="1"/>
  <c r="AA3307" i="1"/>
  <c r="AA3306" i="1" s="1"/>
  <c r="AA3305" i="1" s="1"/>
  <c r="AA3304" i="1" s="1"/>
  <c r="Z3307" i="1"/>
  <c r="Z3306" i="1" s="1"/>
  <c r="Z3305" i="1" s="1"/>
  <c r="Z3304" i="1" s="1"/>
  <c r="Y3307" i="1"/>
  <c r="Y3306" i="1" s="1"/>
  <c r="Y3305" i="1" s="1"/>
  <c r="Y3304" i="1" s="1"/>
  <c r="X3307" i="1"/>
  <c r="X3306" i="1" s="1"/>
  <c r="X3305" i="1" s="1"/>
  <c r="X3304" i="1" s="1"/>
  <c r="W3307" i="1"/>
  <c r="W3306" i="1" s="1"/>
  <c r="W3305" i="1" s="1"/>
  <c r="W3304" i="1" s="1"/>
  <c r="T3307" i="1"/>
  <c r="T3306" i="1" s="1"/>
  <c r="T3305" i="1" s="1"/>
  <c r="T3304" i="1" s="1"/>
  <c r="S3307" i="1"/>
  <c r="S3306" i="1" s="1"/>
  <c r="S3305" i="1" s="1"/>
  <c r="S3304" i="1" s="1"/>
  <c r="R3307" i="1"/>
  <c r="R3306" i="1" s="1"/>
  <c r="R3305" i="1" s="1"/>
  <c r="R3304" i="1" s="1"/>
  <c r="Q3307" i="1"/>
  <c r="Q3306" i="1" s="1"/>
  <c r="Q3305" i="1" s="1"/>
  <c r="Q3304" i="1" s="1"/>
  <c r="P3307" i="1"/>
  <c r="O3307" i="1"/>
  <c r="O3306" i="1" s="1"/>
  <c r="O3305" i="1" s="1"/>
  <c r="O3304" i="1" s="1"/>
  <c r="N3307" i="1"/>
  <c r="N3306" i="1" s="1"/>
  <c r="N3305" i="1" s="1"/>
  <c r="N3304" i="1" s="1"/>
  <c r="M3307" i="1"/>
  <c r="M3306" i="1" s="1"/>
  <c r="M3305" i="1" s="1"/>
  <c r="M3304" i="1" s="1"/>
  <c r="L3307" i="1"/>
  <c r="L3306" i="1" s="1"/>
  <c r="L3305" i="1" s="1"/>
  <c r="L3304" i="1" s="1"/>
  <c r="K3307" i="1"/>
  <c r="K3306" i="1" s="1"/>
  <c r="K3305" i="1" s="1"/>
  <c r="K3304" i="1" s="1"/>
  <c r="J3307" i="1"/>
  <c r="J3306" i="1" s="1"/>
  <c r="J3305" i="1" s="1"/>
  <c r="J3304" i="1" s="1"/>
  <c r="I3307" i="1"/>
  <c r="I3306" i="1" s="1"/>
  <c r="E3307" i="1"/>
  <c r="AG3306" i="1"/>
  <c r="AG3305" i="1" s="1"/>
  <c r="AG3304" i="1" s="1"/>
  <c r="P3306" i="1"/>
  <c r="P3305" i="1" s="1"/>
  <c r="P3304" i="1" s="1"/>
  <c r="E3306" i="1"/>
  <c r="E3305" i="1"/>
  <c r="E3304" i="1"/>
  <c r="E3303" i="1"/>
  <c r="E3302" i="1"/>
  <c r="E3301" i="1"/>
  <c r="AM3300" i="1"/>
  <c r="AL3300" i="1"/>
  <c r="AE3300" i="1"/>
  <c r="V3300" i="1"/>
  <c r="E3300" i="1"/>
  <c r="AK3299" i="1"/>
  <c r="AJ3299" i="1"/>
  <c r="AI3299" i="1"/>
  <c r="AH3299" i="1"/>
  <c r="AG3299" i="1"/>
  <c r="AF3299" i="1"/>
  <c r="AD3299" i="1"/>
  <c r="AC3299" i="1"/>
  <c r="AB3299" i="1"/>
  <c r="P3299" i="1"/>
  <c r="V3299" i="1" s="1"/>
  <c r="O3299" i="1"/>
  <c r="E3299" i="1"/>
  <c r="AK3298" i="1"/>
  <c r="AJ3298" i="1"/>
  <c r="AI3298" i="1"/>
  <c r="AH3298" i="1"/>
  <c r="AG3298" i="1"/>
  <c r="AF3298" i="1"/>
  <c r="AD3298" i="1"/>
  <c r="AC3298" i="1"/>
  <c r="AB3298" i="1"/>
  <c r="P3298" i="1"/>
  <c r="V3298" i="1" s="1"/>
  <c r="O3298" i="1"/>
  <c r="E3298" i="1"/>
  <c r="AK3297" i="1"/>
  <c r="AJ3297" i="1"/>
  <c r="AI3297" i="1"/>
  <c r="AH3297" i="1"/>
  <c r="AG3297" i="1"/>
  <c r="AF3297" i="1"/>
  <c r="AD3297" i="1"/>
  <c r="AC3297" i="1"/>
  <c r="AB3297" i="1"/>
  <c r="P3297" i="1"/>
  <c r="V3297" i="1" s="1"/>
  <c r="O3297" i="1"/>
  <c r="E3297" i="1"/>
  <c r="AK3296" i="1"/>
  <c r="AJ3296" i="1"/>
  <c r="AI3296" i="1"/>
  <c r="AH3296" i="1"/>
  <c r="AG3296" i="1"/>
  <c r="AF3296" i="1"/>
  <c r="AD3296" i="1"/>
  <c r="AC3296" i="1"/>
  <c r="AB3296" i="1"/>
  <c r="P3296" i="1"/>
  <c r="V3296" i="1" s="1"/>
  <c r="O3296" i="1"/>
  <c r="E3296" i="1"/>
  <c r="AL3295" i="1"/>
  <c r="AE3295" i="1"/>
  <c r="V3295" i="1"/>
  <c r="E3295" i="1"/>
  <c r="AK3294" i="1"/>
  <c r="AK3293" i="1" s="1"/>
  <c r="AJ3294" i="1"/>
  <c r="AJ3293" i="1" s="1"/>
  <c r="AI3294" i="1"/>
  <c r="AI3293" i="1" s="1"/>
  <c r="AH3294" i="1"/>
  <c r="AH3293" i="1" s="1"/>
  <c r="AG3294" i="1"/>
  <c r="AG3293" i="1" s="1"/>
  <c r="AF3294" i="1"/>
  <c r="AF3293" i="1" s="1"/>
  <c r="AD3294" i="1"/>
  <c r="AC3294" i="1"/>
  <c r="AC3293" i="1" s="1"/>
  <c r="AB3294" i="1"/>
  <c r="AA3294" i="1"/>
  <c r="AA3293" i="1" s="1"/>
  <c r="Z3294" i="1"/>
  <c r="Z3293" i="1" s="1"/>
  <c r="Y3294" i="1"/>
  <c r="Y3293" i="1" s="1"/>
  <c r="X3294" i="1"/>
  <c r="X3293" i="1" s="1"/>
  <c r="W3294" i="1"/>
  <c r="W3293" i="1" s="1"/>
  <c r="T3294" i="1"/>
  <c r="T3293" i="1" s="1"/>
  <c r="S3294" i="1"/>
  <c r="S3293" i="1" s="1"/>
  <c r="R3294" i="1"/>
  <c r="R3293" i="1" s="1"/>
  <c r="Q3294" i="1"/>
  <c r="Q3293" i="1" s="1"/>
  <c r="P3294" i="1"/>
  <c r="P3293" i="1" s="1"/>
  <c r="O3294" i="1"/>
  <c r="O3293" i="1" s="1"/>
  <c r="N3294" i="1"/>
  <c r="M3294" i="1"/>
  <c r="M3293" i="1" s="1"/>
  <c r="L3294" i="1"/>
  <c r="L3293" i="1" s="1"/>
  <c r="K3294" i="1"/>
  <c r="K3293" i="1" s="1"/>
  <c r="J3294" i="1"/>
  <c r="I3294" i="1"/>
  <c r="I3293" i="1" s="1"/>
  <c r="E3294" i="1"/>
  <c r="AD3293" i="1"/>
  <c r="AB3293" i="1"/>
  <c r="N3293" i="1"/>
  <c r="J3293" i="1"/>
  <c r="E3293" i="1"/>
  <c r="AL3292" i="1"/>
  <c r="AE3292" i="1"/>
  <c r="V3292" i="1"/>
  <c r="E3292" i="1"/>
  <c r="AK3291" i="1"/>
  <c r="AK3290" i="1" s="1"/>
  <c r="AJ3291" i="1"/>
  <c r="AJ3290" i="1" s="1"/>
  <c r="AI3291" i="1"/>
  <c r="AI3290" i="1" s="1"/>
  <c r="AI3289" i="1" s="1"/>
  <c r="AI3288" i="1" s="1"/>
  <c r="AH3291" i="1"/>
  <c r="AH3290" i="1" s="1"/>
  <c r="AG3291" i="1"/>
  <c r="AG3290" i="1" s="1"/>
  <c r="AF3291" i="1"/>
  <c r="AD3291" i="1"/>
  <c r="AD3290" i="1" s="1"/>
  <c r="AC3291" i="1"/>
  <c r="AC3290" i="1" s="1"/>
  <c r="AB3291" i="1"/>
  <c r="AB3290" i="1" s="1"/>
  <c r="AA3291" i="1"/>
  <c r="AA3290" i="1" s="1"/>
  <c r="Z3291" i="1"/>
  <c r="Z3290" i="1" s="1"/>
  <c r="Y3291" i="1"/>
  <c r="Y3290" i="1" s="1"/>
  <c r="X3291" i="1"/>
  <c r="X3290" i="1" s="1"/>
  <c r="W3291" i="1"/>
  <c r="W3290" i="1" s="1"/>
  <c r="T3291" i="1"/>
  <c r="T3290" i="1" s="1"/>
  <c r="S3291" i="1"/>
  <c r="S3290" i="1" s="1"/>
  <c r="R3291" i="1"/>
  <c r="R3290" i="1" s="1"/>
  <c r="Q3291" i="1"/>
  <c r="Q3290" i="1" s="1"/>
  <c r="P3291" i="1"/>
  <c r="P3290" i="1" s="1"/>
  <c r="O3291" i="1"/>
  <c r="O3290" i="1" s="1"/>
  <c r="N3291" i="1"/>
  <c r="N3290" i="1" s="1"/>
  <c r="M3291" i="1"/>
  <c r="M3290" i="1" s="1"/>
  <c r="L3291" i="1"/>
  <c r="L3290" i="1" s="1"/>
  <c r="K3291" i="1"/>
  <c r="K3290" i="1" s="1"/>
  <c r="J3291" i="1"/>
  <c r="J3290" i="1" s="1"/>
  <c r="I3291" i="1"/>
  <c r="E3291" i="1"/>
  <c r="I3290" i="1"/>
  <c r="E3290" i="1"/>
  <c r="E3289" i="1"/>
  <c r="E3288" i="1"/>
  <c r="AL3287" i="1"/>
  <c r="AE3287" i="1"/>
  <c r="V3287" i="1"/>
  <c r="E3287" i="1"/>
  <c r="AK3286" i="1"/>
  <c r="AJ3286" i="1"/>
  <c r="AI3286" i="1"/>
  <c r="AH3286" i="1"/>
  <c r="AG3286" i="1"/>
  <c r="AF3286" i="1"/>
  <c r="AD3286" i="1"/>
  <c r="AC3286" i="1"/>
  <c r="AB3286" i="1"/>
  <c r="AA3286" i="1"/>
  <c r="Z3286" i="1"/>
  <c r="Y3286" i="1"/>
  <c r="X3286" i="1"/>
  <c r="W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E3286" i="1"/>
  <c r="AL3285" i="1"/>
  <c r="AE3285" i="1"/>
  <c r="V3285" i="1"/>
  <c r="E3285" i="1"/>
  <c r="AK3284" i="1"/>
  <c r="AJ3284" i="1"/>
  <c r="AI3284" i="1"/>
  <c r="AH3284" i="1"/>
  <c r="AG3284" i="1"/>
  <c r="AF3284" i="1"/>
  <c r="AD3284" i="1"/>
  <c r="AC3284" i="1"/>
  <c r="AB3284" i="1"/>
  <c r="AA3284" i="1"/>
  <c r="Z3284" i="1"/>
  <c r="Y3284" i="1"/>
  <c r="X3284" i="1"/>
  <c r="W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E3284" i="1"/>
  <c r="E3283" i="1"/>
  <c r="E3282" i="1"/>
  <c r="AL3281" i="1"/>
  <c r="AE3281" i="1"/>
  <c r="V3281" i="1"/>
  <c r="E3281" i="1"/>
  <c r="AK3280" i="1"/>
  <c r="AK3279" i="1" s="1"/>
  <c r="AK3278" i="1" s="1"/>
  <c r="AJ3280" i="1"/>
  <c r="AJ3279" i="1" s="1"/>
  <c r="AJ3278" i="1" s="1"/>
  <c r="AI3280" i="1"/>
  <c r="AI3279" i="1" s="1"/>
  <c r="AI3278" i="1" s="1"/>
  <c r="AH3280" i="1"/>
  <c r="AH3279" i="1" s="1"/>
  <c r="AH3278" i="1" s="1"/>
  <c r="AG3280" i="1"/>
  <c r="AG3279" i="1" s="1"/>
  <c r="AG3278" i="1" s="1"/>
  <c r="AF3280" i="1"/>
  <c r="AD3280" i="1"/>
  <c r="AE3280" i="1" s="1"/>
  <c r="AC3280" i="1"/>
  <c r="AB3280" i="1"/>
  <c r="AB3279" i="1" s="1"/>
  <c r="AB3278" i="1" s="1"/>
  <c r="AA3280" i="1"/>
  <c r="AA3279" i="1" s="1"/>
  <c r="AA3278" i="1" s="1"/>
  <c r="Z3280" i="1"/>
  <c r="Z3279" i="1" s="1"/>
  <c r="Z3278" i="1" s="1"/>
  <c r="Y3280" i="1"/>
  <c r="Y3279" i="1" s="1"/>
  <c r="Y3278" i="1" s="1"/>
  <c r="X3280" i="1"/>
  <c r="X3279" i="1" s="1"/>
  <c r="X3278" i="1" s="1"/>
  <c r="W3280" i="1"/>
  <c r="W3279" i="1" s="1"/>
  <c r="W3278" i="1" s="1"/>
  <c r="T3280" i="1"/>
  <c r="T3279" i="1" s="1"/>
  <c r="T3278" i="1" s="1"/>
  <c r="S3280" i="1"/>
  <c r="R3280" i="1"/>
  <c r="R3279" i="1" s="1"/>
  <c r="R3278" i="1" s="1"/>
  <c r="Q3280" i="1"/>
  <c r="Q3279" i="1" s="1"/>
  <c r="Q3278" i="1" s="1"/>
  <c r="P3280" i="1"/>
  <c r="P3279" i="1" s="1"/>
  <c r="P3278" i="1" s="1"/>
  <c r="O3280" i="1"/>
  <c r="O3279" i="1" s="1"/>
  <c r="O3278" i="1" s="1"/>
  <c r="N3280" i="1"/>
  <c r="N3279" i="1" s="1"/>
  <c r="N3278" i="1" s="1"/>
  <c r="M3280" i="1"/>
  <c r="M3279" i="1" s="1"/>
  <c r="M3278" i="1" s="1"/>
  <c r="L3280" i="1"/>
  <c r="L3279" i="1" s="1"/>
  <c r="L3278" i="1" s="1"/>
  <c r="K3280" i="1"/>
  <c r="J3280" i="1"/>
  <c r="J3279" i="1" s="1"/>
  <c r="J3278" i="1" s="1"/>
  <c r="I3280" i="1"/>
  <c r="I3279" i="1" s="1"/>
  <c r="I3278" i="1" s="1"/>
  <c r="E3280" i="1"/>
  <c r="AF3279" i="1"/>
  <c r="AF3278" i="1" s="1"/>
  <c r="AC3279" i="1"/>
  <c r="AC3278" i="1" s="1"/>
  <c r="S3279" i="1"/>
  <c r="K3279" i="1"/>
  <c r="E3279" i="1"/>
  <c r="S3278" i="1"/>
  <c r="K3278" i="1"/>
  <c r="E3278" i="1"/>
  <c r="AL3277" i="1"/>
  <c r="AE3277" i="1"/>
  <c r="V3277" i="1"/>
  <c r="E3277" i="1"/>
  <c r="AK3276" i="1"/>
  <c r="AK3275" i="1" s="1"/>
  <c r="AJ3276" i="1"/>
  <c r="AJ3275" i="1" s="1"/>
  <c r="AI3276" i="1"/>
  <c r="AI3275" i="1" s="1"/>
  <c r="AH3276" i="1"/>
  <c r="AH3275" i="1" s="1"/>
  <c r="AG3276" i="1"/>
  <c r="AG3275" i="1" s="1"/>
  <c r="AF3276" i="1"/>
  <c r="AF3275" i="1" s="1"/>
  <c r="AD3276" i="1"/>
  <c r="AD3275" i="1" s="1"/>
  <c r="AC3276" i="1"/>
  <c r="AB3276" i="1"/>
  <c r="AB3275" i="1" s="1"/>
  <c r="AA3276" i="1"/>
  <c r="AA3275" i="1" s="1"/>
  <c r="Z3276" i="1"/>
  <c r="Y3276" i="1"/>
  <c r="Y3275" i="1" s="1"/>
  <c r="X3276" i="1"/>
  <c r="X3275" i="1" s="1"/>
  <c r="W3276" i="1"/>
  <c r="W3275" i="1" s="1"/>
  <c r="T3276" i="1"/>
  <c r="T3275" i="1" s="1"/>
  <c r="S3276" i="1"/>
  <c r="S3275" i="1" s="1"/>
  <c r="R3276" i="1"/>
  <c r="R3275" i="1" s="1"/>
  <c r="Q3276" i="1"/>
  <c r="P3276" i="1"/>
  <c r="P3275" i="1" s="1"/>
  <c r="O3276" i="1"/>
  <c r="O3275" i="1" s="1"/>
  <c r="N3276" i="1"/>
  <c r="N3275" i="1" s="1"/>
  <c r="M3276" i="1"/>
  <c r="M3275" i="1" s="1"/>
  <c r="L3276" i="1"/>
  <c r="L3275" i="1" s="1"/>
  <c r="K3276" i="1"/>
  <c r="J3276" i="1"/>
  <c r="J3275" i="1" s="1"/>
  <c r="I3276" i="1"/>
  <c r="I3275" i="1" s="1"/>
  <c r="E3276" i="1"/>
  <c r="Z3275" i="1"/>
  <c r="Q3275" i="1"/>
  <c r="K3275" i="1"/>
  <c r="E3275" i="1"/>
  <c r="AL3274" i="1"/>
  <c r="AE3274" i="1"/>
  <c r="V3274" i="1"/>
  <c r="E3274" i="1"/>
  <c r="AK3273" i="1"/>
  <c r="AK3272" i="1" s="1"/>
  <c r="AJ3273" i="1"/>
  <c r="AJ3272" i="1" s="1"/>
  <c r="AI3273" i="1"/>
  <c r="AI3272" i="1" s="1"/>
  <c r="AH3273" i="1"/>
  <c r="AG3273" i="1"/>
  <c r="AG3272" i="1" s="1"/>
  <c r="AF3273" i="1"/>
  <c r="AD3273" i="1"/>
  <c r="AD3272" i="1" s="1"/>
  <c r="AC3273" i="1"/>
  <c r="AC3272" i="1" s="1"/>
  <c r="AB3273" i="1"/>
  <c r="AB3272" i="1" s="1"/>
  <c r="AA3273" i="1"/>
  <c r="AA3272" i="1" s="1"/>
  <c r="Z3273" i="1"/>
  <c r="Z3272" i="1" s="1"/>
  <c r="Y3273" i="1"/>
  <c r="Y3272" i="1" s="1"/>
  <c r="X3273" i="1"/>
  <c r="X3272" i="1" s="1"/>
  <c r="W3273" i="1"/>
  <c r="W3272" i="1" s="1"/>
  <c r="T3273" i="1"/>
  <c r="T3272" i="1" s="1"/>
  <c r="S3273" i="1"/>
  <c r="S3272" i="1" s="1"/>
  <c r="R3273" i="1"/>
  <c r="R3272" i="1" s="1"/>
  <c r="Q3273" i="1"/>
  <c r="Q3272" i="1" s="1"/>
  <c r="P3273" i="1"/>
  <c r="P3272" i="1" s="1"/>
  <c r="O3273" i="1"/>
  <c r="O3272" i="1" s="1"/>
  <c r="N3273" i="1"/>
  <c r="N3272" i="1" s="1"/>
  <c r="M3273" i="1"/>
  <c r="M3272" i="1" s="1"/>
  <c r="L3273" i="1"/>
  <c r="L3272" i="1" s="1"/>
  <c r="K3273" i="1"/>
  <c r="K3272" i="1" s="1"/>
  <c r="J3273" i="1"/>
  <c r="J3272" i="1" s="1"/>
  <c r="I3273" i="1"/>
  <c r="I3272" i="1" s="1"/>
  <c r="E3273" i="1"/>
  <c r="AH3272" i="1"/>
  <c r="E3272" i="1"/>
  <c r="AL3271" i="1"/>
  <c r="AE3271" i="1"/>
  <c r="V3271" i="1"/>
  <c r="E3271" i="1"/>
  <c r="AK3270" i="1"/>
  <c r="AK3269" i="1" s="1"/>
  <c r="AJ3270" i="1"/>
  <c r="AJ3269" i="1" s="1"/>
  <c r="AI3270" i="1"/>
  <c r="AI3269" i="1" s="1"/>
  <c r="AH3270" i="1"/>
  <c r="AH3269" i="1" s="1"/>
  <c r="AG3270" i="1"/>
  <c r="AG3269" i="1" s="1"/>
  <c r="AF3270" i="1"/>
  <c r="AF3269" i="1" s="1"/>
  <c r="AD3270" i="1"/>
  <c r="AC3270" i="1"/>
  <c r="AC3269" i="1" s="1"/>
  <c r="AB3270" i="1"/>
  <c r="AB3269" i="1" s="1"/>
  <c r="AA3270" i="1"/>
  <c r="AA3269" i="1" s="1"/>
  <c r="Z3270" i="1"/>
  <c r="Z3269" i="1" s="1"/>
  <c r="Y3270" i="1"/>
  <c r="Y3269" i="1" s="1"/>
  <c r="X3270" i="1"/>
  <c r="X3269" i="1" s="1"/>
  <c r="W3270" i="1"/>
  <c r="W3269" i="1" s="1"/>
  <c r="T3270" i="1"/>
  <c r="S3270" i="1"/>
  <c r="S3269" i="1" s="1"/>
  <c r="R3270" i="1"/>
  <c r="R3269" i="1" s="1"/>
  <c r="Q3270" i="1"/>
  <c r="P3270" i="1"/>
  <c r="P3269" i="1" s="1"/>
  <c r="O3270" i="1"/>
  <c r="O3269" i="1" s="1"/>
  <c r="N3270" i="1"/>
  <c r="N3269" i="1" s="1"/>
  <c r="M3270" i="1"/>
  <c r="M3269" i="1" s="1"/>
  <c r="L3270" i="1"/>
  <c r="L3269" i="1" s="1"/>
  <c r="K3270" i="1"/>
  <c r="J3270" i="1"/>
  <c r="J3269" i="1" s="1"/>
  <c r="I3270" i="1"/>
  <c r="I3269" i="1" s="1"/>
  <c r="E3270" i="1"/>
  <c r="AD3269" i="1"/>
  <c r="T3269" i="1"/>
  <c r="Q3269" i="1"/>
  <c r="K3269" i="1"/>
  <c r="E3269" i="1"/>
  <c r="AL3268" i="1"/>
  <c r="AE3268" i="1"/>
  <c r="V3268" i="1"/>
  <c r="E3268" i="1"/>
  <c r="AK3267" i="1"/>
  <c r="AJ3267" i="1"/>
  <c r="AJ3264" i="1" s="1"/>
  <c r="AI3267" i="1"/>
  <c r="AH3267" i="1"/>
  <c r="AG3267" i="1"/>
  <c r="AF3267" i="1"/>
  <c r="AF3264" i="1" s="1"/>
  <c r="AD3267" i="1"/>
  <c r="AC3267" i="1"/>
  <c r="AB3267" i="1"/>
  <c r="AA3267" i="1"/>
  <c r="AA3264" i="1" s="1"/>
  <c r="Z3267" i="1"/>
  <c r="Z3264" i="1" s="1"/>
  <c r="Y3267" i="1"/>
  <c r="Y3264" i="1" s="1"/>
  <c r="X3267" i="1"/>
  <c r="X3264" i="1" s="1"/>
  <c r="W3267" i="1"/>
  <c r="W3264" i="1" s="1"/>
  <c r="T3267" i="1"/>
  <c r="S3267" i="1"/>
  <c r="R3267" i="1"/>
  <c r="Q3267" i="1"/>
  <c r="Q3264" i="1" s="1"/>
  <c r="P3267" i="1"/>
  <c r="O3267" i="1"/>
  <c r="N3267" i="1"/>
  <c r="N3264" i="1" s="1"/>
  <c r="M3267" i="1"/>
  <c r="M3264" i="1" s="1"/>
  <c r="L3267" i="1"/>
  <c r="L3264" i="1" s="1"/>
  <c r="K3267" i="1"/>
  <c r="J3267" i="1"/>
  <c r="J3264" i="1" s="1"/>
  <c r="I3267" i="1"/>
  <c r="I3264" i="1" s="1"/>
  <c r="E3267" i="1"/>
  <c r="AL3266" i="1"/>
  <c r="AE3266" i="1"/>
  <c r="V3266" i="1"/>
  <c r="AM3266" i="1" s="1"/>
  <c r="E3266" i="1"/>
  <c r="AK3265" i="1"/>
  <c r="AJ3265" i="1"/>
  <c r="AI3265" i="1"/>
  <c r="AH3265" i="1"/>
  <c r="AG3265" i="1"/>
  <c r="AF3265" i="1"/>
  <c r="AD3265" i="1"/>
  <c r="AC3265" i="1"/>
  <c r="AC3264" i="1" s="1"/>
  <c r="AB3265" i="1"/>
  <c r="T3265" i="1"/>
  <c r="S3265" i="1"/>
  <c r="R3265" i="1"/>
  <c r="Q3265" i="1"/>
  <c r="P3265" i="1"/>
  <c r="O3265" i="1"/>
  <c r="E3265" i="1"/>
  <c r="O3264" i="1"/>
  <c r="K3264" i="1"/>
  <c r="E3264" i="1"/>
  <c r="E3263" i="1"/>
  <c r="E3262" i="1"/>
  <c r="E3261" i="1"/>
  <c r="E3260" i="1"/>
  <c r="AL3259" i="1"/>
  <c r="AE3259" i="1"/>
  <c r="V3259" i="1"/>
  <c r="E3259" i="1"/>
  <c r="AK3258" i="1"/>
  <c r="AJ3258" i="1"/>
  <c r="AI3258" i="1"/>
  <c r="AH3258" i="1"/>
  <c r="AG3258" i="1"/>
  <c r="AF3258" i="1"/>
  <c r="AD3258" i="1"/>
  <c r="AC3258" i="1"/>
  <c r="AB3258" i="1"/>
  <c r="S3258" i="1"/>
  <c r="R3258" i="1"/>
  <c r="Q3258" i="1"/>
  <c r="P3258" i="1"/>
  <c r="O3258" i="1"/>
  <c r="E3258" i="1"/>
  <c r="AF3257" i="1"/>
  <c r="AL3257" i="1" s="1"/>
  <c r="AC3257" i="1"/>
  <c r="AE3257" i="1" s="1"/>
  <c r="V3257" i="1"/>
  <c r="E3257" i="1"/>
  <c r="AK3256" i="1"/>
  <c r="AK3255" i="1" s="1"/>
  <c r="AJ3256" i="1"/>
  <c r="AI3256" i="1"/>
  <c r="AH3256" i="1"/>
  <c r="AG3256" i="1"/>
  <c r="AD3256" i="1"/>
  <c r="AB3256" i="1"/>
  <c r="AA3256" i="1"/>
  <c r="AA3255" i="1" s="1"/>
  <c r="Z3256" i="1"/>
  <c r="Z3255" i="1" s="1"/>
  <c r="Y3256" i="1"/>
  <c r="Y3255" i="1" s="1"/>
  <c r="X3256" i="1"/>
  <c r="X3255" i="1" s="1"/>
  <c r="W3256" i="1"/>
  <c r="W3255" i="1" s="1"/>
  <c r="T3256" i="1"/>
  <c r="T3255" i="1" s="1"/>
  <c r="S3256" i="1"/>
  <c r="R3256" i="1"/>
  <c r="Q3256" i="1"/>
  <c r="P3256" i="1"/>
  <c r="O3256" i="1"/>
  <c r="N3256" i="1"/>
  <c r="N3255" i="1" s="1"/>
  <c r="M3256" i="1"/>
  <c r="M3255" i="1" s="1"/>
  <c r="L3256" i="1"/>
  <c r="L3255" i="1" s="1"/>
  <c r="K3256" i="1"/>
  <c r="K3255" i="1" s="1"/>
  <c r="J3256" i="1"/>
  <c r="I3256" i="1"/>
  <c r="E3256" i="1"/>
  <c r="J3255" i="1"/>
  <c r="E3255" i="1"/>
  <c r="AL3254" i="1"/>
  <c r="AE3254" i="1"/>
  <c r="V3254" i="1"/>
  <c r="E3254" i="1"/>
  <c r="AK3253" i="1"/>
  <c r="AJ3253" i="1"/>
  <c r="AI3253" i="1"/>
  <c r="AH3253" i="1"/>
  <c r="AG3253" i="1"/>
  <c r="AF3253" i="1"/>
  <c r="AD3253" i="1"/>
  <c r="AC3253" i="1"/>
  <c r="AB3253" i="1"/>
  <c r="AB3250" i="1" s="1"/>
  <c r="Q3253" i="1"/>
  <c r="P3253" i="1"/>
  <c r="O3253" i="1"/>
  <c r="E3253" i="1"/>
  <c r="AL3252" i="1"/>
  <c r="AE3252" i="1"/>
  <c r="V3252" i="1"/>
  <c r="AM3252" i="1" s="1"/>
  <c r="E3252" i="1"/>
  <c r="AK3251" i="1"/>
  <c r="AJ3251" i="1"/>
  <c r="AJ3250" i="1" s="1"/>
  <c r="AI3251" i="1"/>
  <c r="AH3251" i="1"/>
  <c r="AG3251" i="1"/>
  <c r="AF3251" i="1"/>
  <c r="AF3250" i="1" s="1"/>
  <c r="AD3251" i="1"/>
  <c r="AC3251" i="1"/>
  <c r="AB3251" i="1"/>
  <c r="AA3251" i="1"/>
  <c r="AA3250" i="1" s="1"/>
  <c r="Z3251" i="1"/>
  <c r="Z3250" i="1" s="1"/>
  <c r="Y3251" i="1"/>
  <c r="Y3250" i="1" s="1"/>
  <c r="X3251" i="1"/>
  <c r="W3251" i="1"/>
  <c r="W3250" i="1" s="1"/>
  <c r="T3251" i="1"/>
  <c r="T3250" i="1" s="1"/>
  <c r="S3251" i="1"/>
  <c r="S3250" i="1" s="1"/>
  <c r="R3251" i="1"/>
  <c r="Q3251" i="1"/>
  <c r="Q3250" i="1" s="1"/>
  <c r="P3251" i="1"/>
  <c r="O3251" i="1"/>
  <c r="N3251" i="1"/>
  <c r="M3251" i="1"/>
  <c r="M3250" i="1" s="1"/>
  <c r="L3251" i="1"/>
  <c r="L3250" i="1" s="1"/>
  <c r="K3251" i="1"/>
  <c r="K3250" i="1" s="1"/>
  <c r="J3251" i="1"/>
  <c r="I3251" i="1"/>
  <c r="I3250" i="1" s="1"/>
  <c r="E3251" i="1"/>
  <c r="X3250" i="1"/>
  <c r="R3250" i="1"/>
  <c r="N3250" i="1"/>
  <c r="J3250" i="1"/>
  <c r="E3250" i="1"/>
  <c r="E3249" i="1"/>
  <c r="E3248" i="1"/>
  <c r="AL3247" i="1"/>
  <c r="AE3247" i="1"/>
  <c r="V3247" i="1"/>
  <c r="E3247" i="1"/>
  <c r="AK3246" i="1"/>
  <c r="AJ3246" i="1"/>
  <c r="AI3246" i="1"/>
  <c r="AH3246" i="1"/>
  <c r="AG3246" i="1"/>
  <c r="AF3246" i="1"/>
  <c r="AD3246" i="1"/>
  <c r="AC3246" i="1"/>
  <c r="AC3243" i="1" s="1"/>
  <c r="AB3246" i="1"/>
  <c r="O3246" i="1"/>
  <c r="V3246" i="1" s="1"/>
  <c r="E3246" i="1"/>
  <c r="AL3245" i="1"/>
  <c r="AE3245" i="1"/>
  <c r="V3245" i="1"/>
  <c r="E3245" i="1"/>
  <c r="AK3244" i="1"/>
  <c r="AJ3244" i="1"/>
  <c r="AJ3243" i="1" s="1"/>
  <c r="AI3244" i="1"/>
  <c r="AI3243" i="1" s="1"/>
  <c r="AH3244" i="1"/>
  <c r="AG3244" i="1"/>
  <c r="AF3244" i="1"/>
  <c r="AD3244" i="1"/>
  <c r="AC3244" i="1"/>
  <c r="AB3244" i="1"/>
  <c r="O3244" i="1"/>
  <c r="E3244" i="1"/>
  <c r="E3243" i="1"/>
  <c r="AL3242" i="1"/>
  <c r="AE3242" i="1"/>
  <c r="V3242" i="1"/>
  <c r="E3242" i="1"/>
  <c r="AK3241" i="1"/>
  <c r="AJ3241" i="1"/>
  <c r="AI3241" i="1"/>
  <c r="AH3241" i="1"/>
  <c r="AG3241" i="1"/>
  <c r="AF3241" i="1"/>
  <c r="AD3241" i="1"/>
  <c r="AC3241" i="1"/>
  <c r="AB3241" i="1"/>
  <c r="AB3238" i="1" s="1"/>
  <c r="AA3241" i="1"/>
  <c r="Z3241" i="1"/>
  <c r="Y3241" i="1"/>
  <c r="X3241" i="1"/>
  <c r="W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E3241" i="1"/>
  <c r="AL3240" i="1"/>
  <c r="AE3240" i="1"/>
  <c r="V3240" i="1"/>
  <c r="E3240" i="1"/>
  <c r="AK3239" i="1"/>
  <c r="AJ3239" i="1"/>
  <c r="AI3239" i="1"/>
  <c r="AI3238" i="1" s="1"/>
  <c r="AH3239" i="1"/>
  <c r="AG3239" i="1"/>
  <c r="AF3239" i="1"/>
  <c r="AF3238" i="1" s="1"/>
  <c r="AD3239" i="1"/>
  <c r="AD3238" i="1" s="1"/>
  <c r="AC3239" i="1"/>
  <c r="AB3239" i="1"/>
  <c r="AA3239" i="1"/>
  <c r="Z3239" i="1"/>
  <c r="Z3238" i="1" s="1"/>
  <c r="Z3237" i="1" s="1"/>
  <c r="Z3236" i="1" s="1"/>
  <c r="Z3235" i="1" s="1"/>
  <c r="Y3239" i="1"/>
  <c r="X3239" i="1"/>
  <c r="W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E3239" i="1"/>
  <c r="E3238" i="1"/>
  <c r="E3237" i="1"/>
  <c r="E3236" i="1"/>
  <c r="E3235" i="1"/>
  <c r="E3234" i="1"/>
  <c r="E3233" i="1"/>
  <c r="E3232" i="1"/>
  <c r="AL3231" i="1"/>
  <c r="AE3231" i="1"/>
  <c r="V3231" i="1"/>
  <c r="E3231" i="1"/>
  <c r="AK3230" i="1"/>
  <c r="AJ3230" i="1"/>
  <c r="AI3230" i="1"/>
  <c r="AI3229" i="1" s="1"/>
  <c r="AI3228" i="1" s="1"/>
  <c r="AH3230" i="1"/>
  <c r="AH3229" i="1" s="1"/>
  <c r="AH3228" i="1" s="1"/>
  <c r="AG3230" i="1"/>
  <c r="AG3229" i="1" s="1"/>
  <c r="AG3228" i="1" s="1"/>
  <c r="AF3230" i="1"/>
  <c r="AF3229" i="1" s="1"/>
  <c r="AF3228" i="1" s="1"/>
  <c r="AD3230" i="1"/>
  <c r="AC3230" i="1"/>
  <c r="AC3229" i="1" s="1"/>
  <c r="AC3228" i="1" s="1"/>
  <c r="AB3230" i="1"/>
  <c r="AB3229" i="1" s="1"/>
  <c r="AB3228" i="1" s="1"/>
  <c r="T3230" i="1"/>
  <c r="T3229" i="1" s="1"/>
  <c r="T3228" i="1" s="1"/>
  <c r="S3230" i="1"/>
  <c r="S3229" i="1" s="1"/>
  <c r="S3228" i="1" s="1"/>
  <c r="R3230" i="1"/>
  <c r="R3229" i="1" s="1"/>
  <c r="R3228" i="1" s="1"/>
  <c r="Q3230" i="1"/>
  <c r="Q3229" i="1" s="1"/>
  <c r="P3230" i="1"/>
  <c r="P3229" i="1" s="1"/>
  <c r="P3228" i="1" s="1"/>
  <c r="O3230" i="1"/>
  <c r="O3229" i="1" s="1"/>
  <c r="O3228" i="1" s="1"/>
  <c r="E3230" i="1"/>
  <c r="AK3229" i="1"/>
  <c r="AJ3229" i="1"/>
  <c r="AJ3228" i="1" s="1"/>
  <c r="E3229" i="1"/>
  <c r="AK3228" i="1"/>
  <c r="E3228" i="1"/>
  <c r="AL3227" i="1"/>
  <c r="AE3227" i="1"/>
  <c r="V3227" i="1"/>
  <c r="E3227" i="1"/>
  <c r="AK3226" i="1"/>
  <c r="AK3225" i="1" s="1"/>
  <c r="AK3224" i="1" s="1"/>
  <c r="AK3223" i="1" s="1"/>
  <c r="AK3222" i="1" s="1"/>
  <c r="AJ3226" i="1"/>
  <c r="AJ3225" i="1" s="1"/>
  <c r="AJ3224" i="1" s="1"/>
  <c r="AJ3223" i="1" s="1"/>
  <c r="AI3226" i="1"/>
  <c r="AI3225" i="1" s="1"/>
  <c r="AI3224" i="1" s="1"/>
  <c r="AI3223" i="1" s="1"/>
  <c r="AI3222" i="1" s="1"/>
  <c r="AH3226" i="1"/>
  <c r="AH3225" i="1" s="1"/>
  <c r="AH3224" i="1" s="1"/>
  <c r="AH3223" i="1" s="1"/>
  <c r="AH3222" i="1" s="1"/>
  <c r="AG3226" i="1"/>
  <c r="AF3226" i="1"/>
  <c r="AD3226" i="1"/>
  <c r="AD3225" i="1" s="1"/>
  <c r="AC3226" i="1"/>
  <c r="AB3226" i="1"/>
  <c r="AB3225" i="1" s="1"/>
  <c r="AB3224" i="1" s="1"/>
  <c r="AB3223" i="1" s="1"/>
  <c r="AB3222" i="1" s="1"/>
  <c r="AA3226" i="1"/>
  <c r="Z3226" i="1"/>
  <c r="Z3225" i="1" s="1"/>
  <c r="Z3224" i="1" s="1"/>
  <c r="Z3223" i="1" s="1"/>
  <c r="Z3222" i="1" s="1"/>
  <c r="Z3221" i="1" s="1"/>
  <c r="Z3220" i="1" s="1"/>
  <c r="Y3226" i="1"/>
  <c r="Y3225" i="1" s="1"/>
  <c r="Y3224" i="1" s="1"/>
  <c r="Y3223" i="1" s="1"/>
  <c r="Y3222" i="1" s="1"/>
  <c r="Y3221" i="1" s="1"/>
  <c r="Y3220" i="1" s="1"/>
  <c r="X3226" i="1"/>
  <c r="X3225" i="1" s="1"/>
  <c r="X3224" i="1" s="1"/>
  <c r="X3223" i="1" s="1"/>
  <c r="X3222" i="1" s="1"/>
  <c r="X3221" i="1" s="1"/>
  <c r="X3220" i="1" s="1"/>
  <c r="W3226" i="1"/>
  <c r="T3226" i="1"/>
  <c r="T3225" i="1" s="1"/>
  <c r="T3224" i="1" s="1"/>
  <c r="T3223" i="1" s="1"/>
  <c r="T3222" i="1" s="1"/>
  <c r="S3226" i="1"/>
  <c r="S3225" i="1" s="1"/>
  <c r="S3224" i="1" s="1"/>
  <c r="S3223" i="1" s="1"/>
  <c r="S3222" i="1" s="1"/>
  <c r="R3226" i="1"/>
  <c r="R3225" i="1" s="1"/>
  <c r="R3224" i="1" s="1"/>
  <c r="R3223" i="1" s="1"/>
  <c r="R3222" i="1" s="1"/>
  <c r="R3221" i="1" s="1"/>
  <c r="R3220" i="1" s="1"/>
  <c r="Q3226" i="1"/>
  <c r="P3226" i="1"/>
  <c r="P3225" i="1" s="1"/>
  <c r="P3224" i="1" s="1"/>
  <c r="P3223" i="1" s="1"/>
  <c r="P3222" i="1" s="1"/>
  <c r="O3226" i="1"/>
  <c r="O3225" i="1" s="1"/>
  <c r="O3224" i="1" s="1"/>
  <c r="O3223" i="1" s="1"/>
  <c r="O3222" i="1" s="1"/>
  <c r="N3226" i="1"/>
  <c r="N3225" i="1" s="1"/>
  <c r="N3224" i="1" s="1"/>
  <c r="N3223" i="1" s="1"/>
  <c r="N3222" i="1" s="1"/>
  <c r="N3221" i="1" s="1"/>
  <c r="N3220" i="1" s="1"/>
  <c r="M3226" i="1"/>
  <c r="L3226" i="1"/>
  <c r="L3225" i="1" s="1"/>
  <c r="L3224" i="1" s="1"/>
  <c r="L3223" i="1" s="1"/>
  <c r="L3222" i="1" s="1"/>
  <c r="L3221" i="1" s="1"/>
  <c r="L3220" i="1" s="1"/>
  <c r="K3226" i="1"/>
  <c r="K3225" i="1" s="1"/>
  <c r="K3224" i="1" s="1"/>
  <c r="K3223" i="1" s="1"/>
  <c r="K3222" i="1" s="1"/>
  <c r="K3221" i="1" s="1"/>
  <c r="K3220" i="1" s="1"/>
  <c r="J3226" i="1"/>
  <c r="J3225" i="1" s="1"/>
  <c r="J3224" i="1" s="1"/>
  <c r="J3223" i="1" s="1"/>
  <c r="J3222" i="1" s="1"/>
  <c r="J3221" i="1" s="1"/>
  <c r="J3220" i="1" s="1"/>
  <c r="I3226" i="1"/>
  <c r="E3226" i="1"/>
  <c r="AG3225" i="1"/>
  <c r="AG3224" i="1" s="1"/>
  <c r="AG3223" i="1" s="1"/>
  <c r="AG3222" i="1" s="1"/>
  <c r="AA3225" i="1"/>
  <c r="AA3224" i="1" s="1"/>
  <c r="AA3223" i="1" s="1"/>
  <c r="AA3222" i="1" s="1"/>
  <c r="AA3221" i="1" s="1"/>
  <c r="AA3220" i="1" s="1"/>
  <c r="W3225" i="1"/>
  <c r="W3224" i="1" s="1"/>
  <c r="W3223" i="1" s="1"/>
  <c r="W3222" i="1" s="1"/>
  <c r="W3221" i="1" s="1"/>
  <c r="W3220" i="1" s="1"/>
  <c r="Q3225" i="1"/>
  <c r="Q3224" i="1" s="1"/>
  <c r="Q3223" i="1" s="1"/>
  <c r="Q3222" i="1" s="1"/>
  <c r="M3225" i="1"/>
  <c r="I3225" i="1"/>
  <c r="E3225" i="1"/>
  <c r="M3224" i="1"/>
  <c r="M3223" i="1" s="1"/>
  <c r="M3222" i="1" s="1"/>
  <c r="M3221" i="1" s="1"/>
  <c r="M3220" i="1" s="1"/>
  <c r="E3224" i="1"/>
  <c r="E3223" i="1"/>
  <c r="AJ3222" i="1"/>
  <c r="E3222" i="1"/>
  <c r="E3221" i="1"/>
  <c r="E3220" i="1"/>
  <c r="AL3219" i="1"/>
  <c r="AE3219" i="1"/>
  <c r="V3219" i="1"/>
  <c r="E3219" i="1"/>
  <c r="AK3218" i="1"/>
  <c r="AJ3218" i="1"/>
  <c r="AI3218" i="1"/>
  <c r="AH3218" i="1"/>
  <c r="AG3218" i="1"/>
  <c r="AF3218" i="1"/>
  <c r="AD3218" i="1"/>
  <c r="AC3218" i="1"/>
  <c r="AB3218" i="1"/>
  <c r="T3218" i="1"/>
  <c r="S3218" i="1"/>
  <c r="R3218" i="1"/>
  <c r="Q3218" i="1"/>
  <c r="P3218" i="1"/>
  <c r="O3218" i="1"/>
  <c r="E3218" i="1"/>
  <c r="AL3217" i="1"/>
  <c r="AE3217" i="1"/>
  <c r="V3217" i="1"/>
  <c r="E3217" i="1"/>
  <c r="AK3216" i="1"/>
  <c r="AJ3216" i="1"/>
  <c r="AJ3215" i="1" s="1"/>
  <c r="AJ3214" i="1" s="1"/>
  <c r="AI3216" i="1"/>
  <c r="AI3215" i="1" s="1"/>
  <c r="AI3214" i="1" s="1"/>
  <c r="AH3216" i="1"/>
  <c r="AH3215" i="1" s="1"/>
  <c r="AH3214" i="1" s="1"/>
  <c r="AG3216" i="1"/>
  <c r="AG3215" i="1" s="1"/>
  <c r="AG3214" i="1" s="1"/>
  <c r="AF3216" i="1"/>
  <c r="AD3216" i="1"/>
  <c r="AC3216" i="1"/>
  <c r="AE3216" i="1" s="1"/>
  <c r="AB3216" i="1"/>
  <c r="AA3216" i="1"/>
  <c r="AA3215" i="1" s="1"/>
  <c r="AA3214" i="1" s="1"/>
  <c r="Z3216" i="1"/>
  <c r="Z3215" i="1" s="1"/>
  <c r="Z3214" i="1" s="1"/>
  <c r="Y3216" i="1"/>
  <c r="Y3215" i="1" s="1"/>
  <c r="Y3214" i="1" s="1"/>
  <c r="X3216" i="1"/>
  <c r="X3215" i="1" s="1"/>
  <c r="X3214" i="1" s="1"/>
  <c r="W3216" i="1"/>
  <c r="W3215" i="1" s="1"/>
  <c r="W3214" i="1" s="1"/>
  <c r="T3216" i="1"/>
  <c r="S3216" i="1"/>
  <c r="R3216" i="1"/>
  <c r="Q3216" i="1"/>
  <c r="P3216" i="1"/>
  <c r="O3216" i="1"/>
  <c r="N3216" i="1"/>
  <c r="N3215" i="1" s="1"/>
  <c r="N3214" i="1" s="1"/>
  <c r="M3216" i="1"/>
  <c r="M3215" i="1" s="1"/>
  <c r="M3214" i="1" s="1"/>
  <c r="L3216" i="1"/>
  <c r="L3215" i="1" s="1"/>
  <c r="L3214" i="1" s="1"/>
  <c r="K3216" i="1"/>
  <c r="K3215" i="1" s="1"/>
  <c r="K3214" i="1" s="1"/>
  <c r="J3216" i="1"/>
  <c r="J3215" i="1" s="1"/>
  <c r="J3214" i="1" s="1"/>
  <c r="I3216" i="1"/>
  <c r="I3215" i="1" s="1"/>
  <c r="I3214" i="1" s="1"/>
  <c r="E3216" i="1"/>
  <c r="AK3215" i="1"/>
  <c r="AK3214" i="1" s="1"/>
  <c r="E3215" i="1"/>
  <c r="E3214" i="1"/>
  <c r="AL3213" i="1"/>
  <c r="AE3213" i="1"/>
  <c r="V3213" i="1"/>
  <c r="E3213" i="1"/>
  <c r="AK3212" i="1"/>
  <c r="AK3211" i="1" s="1"/>
  <c r="AK3210" i="1" s="1"/>
  <c r="AK3209" i="1" s="1"/>
  <c r="AJ3212" i="1"/>
  <c r="AJ3211" i="1" s="1"/>
  <c r="AJ3210" i="1" s="1"/>
  <c r="AJ3209" i="1" s="1"/>
  <c r="AJ3208" i="1" s="1"/>
  <c r="AJ3207" i="1" s="1"/>
  <c r="AJ3206" i="1" s="1"/>
  <c r="AI3212" i="1"/>
  <c r="AI3211" i="1" s="1"/>
  <c r="AI3210" i="1" s="1"/>
  <c r="AI3209" i="1" s="1"/>
  <c r="AI3208" i="1" s="1"/>
  <c r="AI3207" i="1" s="1"/>
  <c r="AI3206" i="1" s="1"/>
  <c r="AH3212" i="1"/>
  <c r="AH3211" i="1" s="1"/>
  <c r="AH3210" i="1" s="1"/>
  <c r="AH3209" i="1" s="1"/>
  <c r="AH3208" i="1" s="1"/>
  <c r="AH3207" i="1" s="1"/>
  <c r="AH3206" i="1" s="1"/>
  <c r="AG3212" i="1"/>
  <c r="AG3211" i="1" s="1"/>
  <c r="AG3210" i="1" s="1"/>
  <c r="AG3209" i="1" s="1"/>
  <c r="AF3212" i="1"/>
  <c r="AF3211" i="1" s="1"/>
  <c r="AD3212" i="1"/>
  <c r="AC3212" i="1"/>
  <c r="AC3211" i="1" s="1"/>
  <c r="AC3210" i="1" s="1"/>
  <c r="AC3209" i="1" s="1"/>
  <c r="AC3208" i="1" s="1"/>
  <c r="AB3212" i="1"/>
  <c r="AA3212" i="1"/>
  <c r="AA3211" i="1" s="1"/>
  <c r="AA3210" i="1" s="1"/>
  <c r="AA3209" i="1" s="1"/>
  <c r="AA3208" i="1" s="1"/>
  <c r="AA3207" i="1" s="1"/>
  <c r="AA3206" i="1" s="1"/>
  <c r="Z3212" i="1"/>
  <c r="Z3211" i="1" s="1"/>
  <c r="Z3210" i="1" s="1"/>
  <c r="Z3209" i="1" s="1"/>
  <c r="Z3208" i="1" s="1"/>
  <c r="Y3212" i="1"/>
  <c r="Y3211" i="1" s="1"/>
  <c r="Y3210" i="1" s="1"/>
  <c r="Y3209" i="1" s="1"/>
  <c r="Y3208" i="1" s="1"/>
  <c r="X3212" i="1"/>
  <c r="W3212" i="1"/>
  <c r="W3211" i="1" s="1"/>
  <c r="W3210" i="1" s="1"/>
  <c r="W3209" i="1" s="1"/>
  <c r="W3208" i="1" s="1"/>
  <c r="W3207" i="1" s="1"/>
  <c r="W3206" i="1" s="1"/>
  <c r="T3212" i="1"/>
  <c r="T3211" i="1" s="1"/>
  <c r="T3210" i="1" s="1"/>
  <c r="T3209" i="1" s="1"/>
  <c r="T3208" i="1" s="1"/>
  <c r="S3212" i="1"/>
  <c r="S3211" i="1" s="1"/>
  <c r="S3210" i="1" s="1"/>
  <c r="S3209" i="1" s="1"/>
  <c r="S3208" i="1" s="1"/>
  <c r="R3212" i="1"/>
  <c r="R3211" i="1" s="1"/>
  <c r="R3210" i="1" s="1"/>
  <c r="R3209" i="1" s="1"/>
  <c r="R3208" i="1" s="1"/>
  <c r="Q3212" i="1"/>
  <c r="Q3211" i="1" s="1"/>
  <c r="Q3210" i="1" s="1"/>
  <c r="Q3209" i="1" s="1"/>
  <c r="Q3208" i="1" s="1"/>
  <c r="P3212" i="1"/>
  <c r="P3211" i="1" s="1"/>
  <c r="P3210" i="1" s="1"/>
  <c r="P3209" i="1" s="1"/>
  <c r="P3208" i="1" s="1"/>
  <c r="O3212" i="1"/>
  <c r="O3211" i="1" s="1"/>
  <c r="O3210" i="1" s="1"/>
  <c r="O3209" i="1" s="1"/>
  <c r="O3208" i="1" s="1"/>
  <c r="N3212" i="1"/>
  <c r="M3212" i="1"/>
  <c r="M3211" i="1" s="1"/>
  <c r="M3210" i="1" s="1"/>
  <c r="M3209" i="1" s="1"/>
  <c r="M3208" i="1" s="1"/>
  <c r="L3212" i="1"/>
  <c r="L3211" i="1" s="1"/>
  <c r="L3210" i="1" s="1"/>
  <c r="L3209" i="1" s="1"/>
  <c r="L3208" i="1" s="1"/>
  <c r="K3212" i="1"/>
  <c r="K3211" i="1" s="1"/>
  <c r="K3210" i="1" s="1"/>
  <c r="K3209" i="1" s="1"/>
  <c r="K3208" i="1" s="1"/>
  <c r="J3212" i="1"/>
  <c r="J3211" i="1" s="1"/>
  <c r="J3210" i="1" s="1"/>
  <c r="J3209" i="1" s="1"/>
  <c r="J3208" i="1" s="1"/>
  <c r="I3212" i="1"/>
  <c r="I3211" i="1" s="1"/>
  <c r="E3212" i="1"/>
  <c r="AB3211" i="1"/>
  <c r="AB3210" i="1" s="1"/>
  <c r="AB3209" i="1" s="1"/>
  <c r="AB3208" i="1" s="1"/>
  <c r="X3211" i="1"/>
  <c r="X3210" i="1" s="1"/>
  <c r="X3209" i="1" s="1"/>
  <c r="X3208" i="1" s="1"/>
  <c r="N3211" i="1"/>
  <c r="N3210" i="1" s="1"/>
  <c r="N3209" i="1" s="1"/>
  <c r="N3208" i="1" s="1"/>
  <c r="N3207" i="1" s="1"/>
  <c r="N3206" i="1" s="1"/>
  <c r="E3211" i="1"/>
  <c r="E3210" i="1"/>
  <c r="E3209" i="1"/>
  <c r="AK3208" i="1"/>
  <c r="AG3208" i="1"/>
  <c r="E3208" i="1"/>
  <c r="E3207" i="1"/>
  <c r="E3206" i="1"/>
  <c r="AL3205" i="1"/>
  <c r="AE3205" i="1"/>
  <c r="V3205" i="1"/>
  <c r="E3205" i="1"/>
  <c r="AK3204" i="1"/>
  <c r="AJ3204" i="1"/>
  <c r="AJ3203" i="1" s="1"/>
  <c r="AJ3202" i="1" s="1"/>
  <c r="AJ3201" i="1" s="1"/>
  <c r="AJ3200" i="1" s="1"/>
  <c r="AI3204" i="1"/>
  <c r="AI3203" i="1" s="1"/>
  <c r="AI3202" i="1" s="1"/>
  <c r="AI3201" i="1" s="1"/>
  <c r="AI3200" i="1" s="1"/>
  <c r="AH3204" i="1"/>
  <c r="AH3203" i="1" s="1"/>
  <c r="AH3202" i="1" s="1"/>
  <c r="AG3204" i="1"/>
  <c r="AF3204" i="1"/>
  <c r="AF3203" i="1" s="1"/>
  <c r="AF3202" i="1" s="1"/>
  <c r="AF3201" i="1" s="1"/>
  <c r="AD3204" i="1"/>
  <c r="AD3203" i="1" s="1"/>
  <c r="AC3204" i="1"/>
  <c r="AC3203" i="1" s="1"/>
  <c r="AC3202" i="1" s="1"/>
  <c r="AC3201" i="1" s="1"/>
  <c r="AC3200" i="1" s="1"/>
  <c r="AB3204" i="1"/>
  <c r="AB3203" i="1" s="1"/>
  <c r="AB3202" i="1" s="1"/>
  <c r="AB3201" i="1" s="1"/>
  <c r="AB3200" i="1" s="1"/>
  <c r="AA3204" i="1"/>
  <c r="AA3203" i="1" s="1"/>
  <c r="AA3202" i="1" s="1"/>
  <c r="AA3201" i="1" s="1"/>
  <c r="AA3200" i="1" s="1"/>
  <c r="Z3204" i="1"/>
  <c r="Z3203" i="1" s="1"/>
  <c r="Z3202" i="1" s="1"/>
  <c r="Z3201" i="1" s="1"/>
  <c r="Z3200" i="1" s="1"/>
  <c r="Y3204" i="1"/>
  <c r="Y3203" i="1" s="1"/>
  <c r="Y3202" i="1" s="1"/>
  <c r="Y3201" i="1" s="1"/>
  <c r="Y3200" i="1" s="1"/>
  <c r="X3204" i="1"/>
  <c r="W3204" i="1"/>
  <c r="W3203" i="1" s="1"/>
  <c r="W3202" i="1" s="1"/>
  <c r="W3201" i="1" s="1"/>
  <c r="W3200" i="1" s="1"/>
  <c r="T3204" i="1"/>
  <c r="T3203" i="1" s="1"/>
  <c r="T3202" i="1" s="1"/>
  <c r="T3201" i="1" s="1"/>
  <c r="T3200" i="1" s="1"/>
  <c r="S3204" i="1"/>
  <c r="S3203" i="1" s="1"/>
  <c r="S3202" i="1" s="1"/>
  <c r="S3201" i="1" s="1"/>
  <c r="S3200" i="1" s="1"/>
  <c r="R3204" i="1"/>
  <c r="R3203" i="1" s="1"/>
  <c r="R3202" i="1" s="1"/>
  <c r="R3201" i="1" s="1"/>
  <c r="R3200" i="1" s="1"/>
  <c r="Q3204" i="1"/>
  <c r="Q3203" i="1" s="1"/>
  <c r="Q3202" i="1" s="1"/>
  <c r="Q3201" i="1" s="1"/>
  <c r="Q3200" i="1" s="1"/>
  <c r="P3204" i="1"/>
  <c r="P3203" i="1" s="1"/>
  <c r="P3202" i="1" s="1"/>
  <c r="P3201" i="1" s="1"/>
  <c r="P3200" i="1" s="1"/>
  <c r="O3204" i="1"/>
  <c r="O3203" i="1" s="1"/>
  <c r="O3202" i="1" s="1"/>
  <c r="O3201" i="1" s="1"/>
  <c r="O3200" i="1" s="1"/>
  <c r="N3204" i="1"/>
  <c r="N3203" i="1" s="1"/>
  <c r="N3202" i="1" s="1"/>
  <c r="N3201" i="1" s="1"/>
  <c r="N3200" i="1" s="1"/>
  <c r="M3204" i="1"/>
  <c r="M3203" i="1" s="1"/>
  <c r="M3202" i="1" s="1"/>
  <c r="M3201" i="1" s="1"/>
  <c r="M3200" i="1" s="1"/>
  <c r="L3204" i="1"/>
  <c r="L3203" i="1" s="1"/>
  <c r="L3202" i="1" s="1"/>
  <c r="L3201" i="1" s="1"/>
  <c r="L3200" i="1" s="1"/>
  <c r="K3204" i="1"/>
  <c r="K3203" i="1" s="1"/>
  <c r="K3202" i="1" s="1"/>
  <c r="K3201" i="1" s="1"/>
  <c r="K3200" i="1" s="1"/>
  <c r="J3204" i="1"/>
  <c r="J3203" i="1" s="1"/>
  <c r="J3202" i="1" s="1"/>
  <c r="J3201" i="1" s="1"/>
  <c r="J3200" i="1" s="1"/>
  <c r="I3204" i="1"/>
  <c r="I3203" i="1" s="1"/>
  <c r="I3202" i="1" s="1"/>
  <c r="E3204" i="1"/>
  <c r="AK3203" i="1"/>
  <c r="AK3202" i="1" s="1"/>
  <c r="AK3201" i="1" s="1"/>
  <c r="AK3200" i="1" s="1"/>
  <c r="AG3203" i="1"/>
  <c r="AG3202" i="1" s="1"/>
  <c r="AG3201" i="1" s="1"/>
  <c r="AG3200" i="1" s="1"/>
  <c r="X3203" i="1"/>
  <c r="X3202" i="1" s="1"/>
  <c r="X3201" i="1" s="1"/>
  <c r="X3200" i="1" s="1"/>
  <c r="E3203" i="1"/>
  <c r="E3202" i="1"/>
  <c r="E3201" i="1"/>
  <c r="E3200" i="1"/>
  <c r="AL3199" i="1"/>
  <c r="AE3199" i="1"/>
  <c r="V3199" i="1"/>
  <c r="E3199" i="1"/>
  <c r="AK3198" i="1"/>
  <c r="AK3197" i="1" s="1"/>
  <c r="AK3196" i="1" s="1"/>
  <c r="AK3195" i="1" s="1"/>
  <c r="AK3194" i="1" s="1"/>
  <c r="AJ3198" i="1"/>
  <c r="AJ3197" i="1" s="1"/>
  <c r="AJ3196" i="1" s="1"/>
  <c r="AJ3195" i="1" s="1"/>
  <c r="AJ3194" i="1" s="1"/>
  <c r="AI3198" i="1"/>
  <c r="AI3197" i="1" s="1"/>
  <c r="AI3196" i="1" s="1"/>
  <c r="AI3195" i="1" s="1"/>
  <c r="AI3194" i="1" s="1"/>
  <c r="AI3193" i="1" s="1"/>
  <c r="AI3192" i="1" s="1"/>
  <c r="AH3198" i="1"/>
  <c r="AG3198" i="1"/>
  <c r="AG3197" i="1" s="1"/>
  <c r="AG3196" i="1" s="1"/>
  <c r="AG3195" i="1" s="1"/>
  <c r="AG3194" i="1" s="1"/>
  <c r="AF3198" i="1"/>
  <c r="AF3197" i="1" s="1"/>
  <c r="AF3196" i="1" s="1"/>
  <c r="AD3198" i="1"/>
  <c r="AD3197" i="1" s="1"/>
  <c r="AC3198" i="1"/>
  <c r="AC3197" i="1" s="1"/>
  <c r="AC3196" i="1" s="1"/>
  <c r="AC3195" i="1" s="1"/>
  <c r="AC3194" i="1" s="1"/>
  <c r="AB3198" i="1"/>
  <c r="AB3197" i="1" s="1"/>
  <c r="AB3196" i="1" s="1"/>
  <c r="AB3195" i="1" s="1"/>
  <c r="AB3194" i="1" s="1"/>
  <c r="AA3198" i="1"/>
  <c r="AA3197" i="1" s="1"/>
  <c r="AA3196" i="1" s="1"/>
  <c r="AA3195" i="1" s="1"/>
  <c r="AA3194" i="1" s="1"/>
  <c r="AA3193" i="1" s="1"/>
  <c r="AA3192" i="1" s="1"/>
  <c r="Z3198" i="1"/>
  <c r="Z3197" i="1" s="1"/>
  <c r="Z3196" i="1" s="1"/>
  <c r="Z3195" i="1" s="1"/>
  <c r="Z3194" i="1" s="1"/>
  <c r="Y3198" i="1"/>
  <c r="X3198" i="1"/>
  <c r="X3197" i="1" s="1"/>
  <c r="X3196" i="1" s="1"/>
  <c r="X3195" i="1" s="1"/>
  <c r="X3194" i="1" s="1"/>
  <c r="W3198" i="1"/>
  <c r="W3197" i="1" s="1"/>
  <c r="W3196" i="1" s="1"/>
  <c r="W3195" i="1" s="1"/>
  <c r="W3194" i="1" s="1"/>
  <c r="W3193" i="1" s="1"/>
  <c r="W3192" i="1" s="1"/>
  <c r="T3198" i="1"/>
  <c r="T3197" i="1" s="1"/>
  <c r="S3198" i="1"/>
  <c r="R3198" i="1"/>
  <c r="R3197" i="1" s="1"/>
  <c r="R3196" i="1" s="1"/>
  <c r="R3195" i="1" s="1"/>
  <c r="R3194" i="1" s="1"/>
  <c r="Q3198" i="1"/>
  <c r="Q3197" i="1" s="1"/>
  <c r="Q3196" i="1" s="1"/>
  <c r="Q3195" i="1" s="1"/>
  <c r="Q3194" i="1" s="1"/>
  <c r="P3198" i="1"/>
  <c r="P3197" i="1" s="1"/>
  <c r="P3196" i="1" s="1"/>
  <c r="P3195" i="1" s="1"/>
  <c r="P3194" i="1" s="1"/>
  <c r="P3193" i="1" s="1"/>
  <c r="P3192" i="1" s="1"/>
  <c r="O3198" i="1"/>
  <c r="O3197" i="1" s="1"/>
  <c r="O3196" i="1" s="1"/>
  <c r="O3195" i="1" s="1"/>
  <c r="O3194" i="1" s="1"/>
  <c r="N3198" i="1"/>
  <c r="N3197" i="1" s="1"/>
  <c r="N3196" i="1" s="1"/>
  <c r="N3195" i="1" s="1"/>
  <c r="N3194" i="1" s="1"/>
  <c r="M3198" i="1"/>
  <c r="M3197" i="1" s="1"/>
  <c r="M3196" i="1" s="1"/>
  <c r="M3195" i="1" s="1"/>
  <c r="M3194" i="1" s="1"/>
  <c r="L3198" i="1"/>
  <c r="L3197" i="1" s="1"/>
  <c r="L3196" i="1" s="1"/>
  <c r="L3195" i="1" s="1"/>
  <c r="L3194" i="1" s="1"/>
  <c r="K3198" i="1"/>
  <c r="K3197" i="1" s="1"/>
  <c r="K3196" i="1" s="1"/>
  <c r="K3195" i="1" s="1"/>
  <c r="K3194" i="1" s="1"/>
  <c r="J3198" i="1"/>
  <c r="J3197" i="1" s="1"/>
  <c r="J3196" i="1" s="1"/>
  <c r="J3195" i="1" s="1"/>
  <c r="J3194" i="1" s="1"/>
  <c r="I3198" i="1"/>
  <c r="I3197" i="1" s="1"/>
  <c r="I3196" i="1" s="1"/>
  <c r="E3198" i="1"/>
  <c r="AH3197" i="1"/>
  <c r="AH3196" i="1" s="1"/>
  <c r="AH3195" i="1" s="1"/>
  <c r="AH3194" i="1" s="1"/>
  <c r="Y3197" i="1"/>
  <c r="Y3196" i="1" s="1"/>
  <c r="Y3195" i="1" s="1"/>
  <c r="Y3194" i="1" s="1"/>
  <c r="S3197" i="1"/>
  <c r="S3196" i="1" s="1"/>
  <c r="S3195" i="1" s="1"/>
  <c r="S3194" i="1" s="1"/>
  <c r="E3197" i="1"/>
  <c r="T3196" i="1"/>
  <c r="T3195" i="1" s="1"/>
  <c r="T3194" i="1" s="1"/>
  <c r="E3196" i="1"/>
  <c r="E3195" i="1"/>
  <c r="E3194" i="1"/>
  <c r="E3193" i="1"/>
  <c r="E3192" i="1"/>
  <c r="AL3191" i="1"/>
  <c r="AE3191" i="1"/>
  <c r="V3191" i="1"/>
  <c r="E3191" i="1"/>
  <c r="AK3190" i="1"/>
  <c r="AK3189" i="1" s="1"/>
  <c r="AK3188" i="1" s="1"/>
  <c r="AJ3190" i="1"/>
  <c r="AJ3189" i="1" s="1"/>
  <c r="AJ3188" i="1" s="1"/>
  <c r="AI3190" i="1"/>
  <c r="AI3189" i="1" s="1"/>
  <c r="AI3188" i="1" s="1"/>
  <c r="AH3190" i="1"/>
  <c r="AH3189" i="1" s="1"/>
  <c r="AH3188" i="1" s="1"/>
  <c r="AG3190" i="1"/>
  <c r="AG3189" i="1" s="1"/>
  <c r="AG3188" i="1" s="1"/>
  <c r="AF3190" i="1"/>
  <c r="AF3189" i="1" s="1"/>
  <c r="AD3190" i="1"/>
  <c r="AC3190" i="1"/>
  <c r="AC3189" i="1" s="1"/>
  <c r="AC3188" i="1" s="1"/>
  <c r="AB3190" i="1"/>
  <c r="AB3189" i="1" s="1"/>
  <c r="AB3188" i="1" s="1"/>
  <c r="AA3190" i="1"/>
  <c r="Z3190" i="1"/>
  <c r="Z3189" i="1" s="1"/>
  <c r="Z3188" i="1" s="1"/>
  <c r="Y3190" i="1"/>
  <c r="Y3189" i="1" s="1"/>
  <c r="Y3188" i="1" s="1"/>
  <c r="X3190" i="1"/>
  <c r="X3189" i="1" s="1"/>
  <c r="X3188" i="1" s="1"/>
  <c r="W3190" i="1"/>
  <c r="W3189" i="1" s="1"/>
  <c r="W3188" i="1" s="1"/>
  <c r="T3190" i="1"/>
  <c r="T3189" i="1" s="1"/>
  <c r="T3188" i="1" s="1"/>
  <c r="S3190" i="1"/>
  <c r="S3189" i="1" s="1"/>
  <c r="S3188" i="1" s="1"/>
  <c r="R3190" i="1"/>
  <c r="R3189" i="1" s="1"/>
  <c r="R3188" i="1" s="1"/>
  <c r="Q3190" i="1"/>
  <c r="Q3189" i="1" s="1"/>
  <c r="Q3188" i="1" s="1"/>
  <c r="P3190" i="1"/>
  <c r="P3189" i="1" s="1"/>
  <c r="P3188" i="1" s="1"/>
  <c r="O3190" i="1"/>
  <c r="O3189" i="1" s="1"/>
  <c r="O3188" i="1" s="1"/>
  <c r="N3190" i="1"/>
  <c r="N3189" i="1" s="1"/>
  <c r="N3188" i="1" s="1"/>
  <c r="M3190" i="1"/>
  <c r="M3189" i="1" s="1"/>
  <c r="M3188" i="1" s="1"/>
  <c r="L3190" i="1"/>
  <c r="L3189" i="1" s="1"/>
  <c r="L3188" i="1" s="1"/>
  <c r="K3190" i="1"/>
  <c r="K3189" i="1" s="1"/>
  <c r="K3188" i="1" s="1"/>
  <c r="J3190" i="1"/>
  <c r="J3189" i="1" s="1"/>
  <c r="J3188" i="1" s="1"/>
  <c r="I3190" i="1"/>
  <c r="I3189" i="1" s="1"/>
  <c r="I3188" i="1" s="1"/>
  <c r="E3190" i="1"/>
  <c r="AD3189" i="1"/>
  <c r="AA3189" i="1"/>
  <c r="AA3188" i="1" s="1"/>
  <c r="E3189" i="1"/>
  <c r="E3188" i="1"/>
  <c r="AL3187" i="1"/>
  <c r="AE3187" i="1"/>
  <c r="V3187" i="1"/>
  <c r="E3187" i="1"/>
  <c r="AK3186" i="1"/>
  <c r="AJ3186" i="1"/>
  <c r="AJ3185" i="1" s="1"/>
  <c r="AJ3184" i="1" s="1"/>
  <c r="AI3186" i="1"/>
  <c r="AI3185" i="1" s="1"/>
  <c r="AI3184" i="1" s="1"/>
  <c r="AH3186" i="1"/>
  <c r="AG3186" i="1"/>
  <c r="AF3186" i="1"/>
  <c r="AD3186" i="1"/>
  <c r="AD3185" i="1" s="1"/>
  <c r="AC3186" i="1"/>
  <c r="AC3185" i="1" s="1"/>
  <c r="AC3184" i="1" s="1"/>
  <c r="AB3186" i="1"/>
  <c r="AB3185" i="1" s="1"/>
  <c r="AB3184" i="1" s="1"/>
  <c r="AA3186" i="1"/>
  <c r="AA3185" i="1" s="1"/>
  <c r="AA3184" i="1" s="1"/>
  <c r="Z3186" i="1"/>
  <c r="Z3185" i="1" s="1"/>
  <c r="Z3184" i="1" s="1"/>
  <c r="Y3186" i="1"/>
  <c r="Y3185" i="1" s="1"/>
  <c r="Y3184" i="1" s="1"/>
  <c r="X3186" i="1"/>
  <c r="W3186" i="1"/>
  <c r="W3185" i="1" s="1"/>
  <c r="W3184" i="1" s="1"/>
  <c r="T3186" i="1"/>
  <c r="T3185" i="1" s="1"/>
  <c r="T3184" i="1" s="1"/>
  <c r="S3186" i="1"/>
  <c r="S3185" i="1" s="1"/>
  <c r="S3184" i="1" s="1"/>
  <c r="R3186" i="1"/>
  <c r="R3185" i="1" s="1"/>
  <c r="R3184" i="1" s="1"/>
  <c r="Q3186" i="1"/>
  <c r="Q3185" i="1" s="1"/>
  <c r="P3186" i="1"/>
  <c r="P3185" i="1" s="1"/>
  <c r="P3184" i="1" s="1"/>
  <c r="O3186" i="1"/>
  <c r="O3185" i="1" s="1"/>
  <c r="O3184" i="1" s="1"/>
  <c r="O3183" i="1" s="1"/>
  <c r="O3182" i="1" s="1"/>
  <c r="O3181" i="1" s="1"/>
  <c r="O3180" i="1" s="1"/>
  <c r="N3186" i="1"/>
  <c r="N3185" i="1" s="1"/>
  <c r="N3184" i="1" s="1"/>
  <c r="M3186" i="1"/>
  <c r="M3185" i="1" s="1"/>
  <c r="M3184" i="1" s="1"/>
  <c r="M3183" i="1" s="1"/>
  <c r="M3182" i="1" s="1"/>
  <c r="M3181" i="1" s="1"/>
  <c r="M3180" i="1" s="1"/>
  <c r="L3186" i="1"/>
  <c r="L3185" i="1" s="1"/>
  <c r="L3184" i="1" s="1"/>
  <c r="K3186" i="1"/>
  <c r="K3185" i="1" s="1"/>
  <c r="K3184" i="1" s="1"/>
  <c r="K3183" i="1" s="1"/>
  <c r="K3182" i="1" s="1"/>
  <c r="K3181" i="1" s="1"/>
  <c r="K3180" i="1" s="1"/>
  <c r="J3186" i="1"/>
  <c r="J3185" i="1" s="1"/>
  <c r="J3184" i="1" s="1"/>
  <c r="I3186" i="1"/>
  <c r="I3185" i="1" s="1"/>
  <c r="I3184" i="1" s="1"/>
  <c r="E3186" i="1"/>
  <c r="AK3185" i="1"/>
  <c r="AK3184" i="1" s="1"/>
  <c r="AG3185" i="1"/>
  <c r="AF3185" i="1"/>
  <c r="AF3184" i="1" s="1"/>
  <c r="X3185" i="1"/>
  <c r="X3184" i="1" s="1"/>
  <c r="E3185" i="1"/>
  <c r="AG3184" i="1"/>
  <c r="E3184" i="1"/>
  <c r="E3183" i="1"/>
  <c r="E3182" i="1"/>
  <c r="E3181" i="1"/>
  <c r="E3180" i="1"/>
  <c r="AL3179" i="1"/>
  <c r="AE3179" i="1"/>
  <c r="V3179" i="1"/>
  <c r="U3179" i="1"/>
  <c r="E3179" i="1"/>
  <c r="AK3178" i="1"/>
  <c r="AK3177" i="1" s="1"/>
  <c r="AK3176" i="1" s="1"/>
  <c r="AK3175" i="1" s="1"/>
  <c r="AJ3178" i="1"/>
  <c r="AJ3177" i="1" s="1"/>
  <c r="AJ3176" i="1" s="1"/>
  <c r="AJ3175" i="1" s="1"/>
  <c r="AI3178" i="1"/>
  <c r="AI3177" i="1" s="1"/>
  <c r="AI3176" i="1" s="1"/>
  <c r="AI3175" i="1" s="1"/>
  <c r="AH3178" i="1"/>
  <c r="AH3177" i="1" s="1"/>
  <c r="AG3178" i="1"/>
  <c r="AG3177" i="1" s="1"/>
  <c r="AG3176" i="1" s="1"/>
  <c r="AG3175" i="1" s="1"/>
  <c r="AF3178" i="1"/>
  <c r="AF3177" i="1" s="1"/>
  <c r="AD3178" i="1"/>
  <c r="AC3178" i="1"/>
  <c r="AC3177" i="1" s="1"/>
  <c r="AC3176" i="1" s="1"/>
  <c r="AC3175" i="1" s="1"/>
  <c r="AB3178" i="1"/>
  <c r="AB3177" i="1" s="1"/>
  <c r="AB3176" i="1" s="1"/>
  <c r="AB3175" i="1" s="1"/>
  <c r="AA3178" i="1"/>
  <c r="AA3177" i="1" s="1"/>
  <c r="AA3176" i="1" s="1"/>
  <c r="AA3175" i="1" s="1"/>
  <c r="Z3178" i="1"/>
  <c r="Z3177" i="1" s="1"/>
  <c r="Z3176" i="1" s="1"/>
  <c r="Z3175" i="1" s="1"/>
  <c r="Y3178" i="1"/>
  <c r="Y3177" i="1" s="1"/>
  <c r="Y3176" i="1" s="1"/>
  <c r="Y3175" i="1" s="1"/>
  <c r="X3178" i="1"/>
  <c r="X3177" i="1" s="1"/>
  <c r="X3176" i="1" s="1"/>
  <c r="X3175" i="1" s="1"/>
  <c r="W3178" i="1"/>
  <c r="W3177" i="1" s="1"/>
  <c r="W3176" i="1" s="1"/>
  <c r="W3175" i="1" s="1"/>
  <c r="U3178" i="1"/>
  <c r="U3177" i="1" s="1"/>
  <c r="U3176" i="1" s="1"/>
  <c r="U3175" i="1" s="1"/>
  <c r="U3164" i="1" s="1"/>
  <c r="T3178" i="1"/>
  <c r="S3178" i="1"/>
  <c r="S3177" i="1" s="1"/>
  <c r="S3176" i="1" s="1"/>
  <c r="S3175" i="1" s="1"/>
  <c r="R3178" i="1"/>
  <c r="R3177" i="1" s="1"/>
  <c r="R3176" i="1" s="1"/>
  <c r="R3175" i="1" s="1"/>
  <c r="Q3178" i="1"/>
  <c r="Q3177" i="1" s="1"/>
  <c r="Q3176" i="1" s="1"/>
  <c r="Q3175" i="1" s="1"/>
  <c r="P3178" i="1"/>
  <c r="P3177" i="1" s="1"/>
  <c r="P3176" i="1" s="1"/>
  <c r="P3175" i="1" s="1"/>
  <c r="O3178" i="1"/>
  <c r="O3177" i="1" s="1"/>
  <c r="O3176" i="1" s="1"/>
  <c r="O3175" i="1" s="1"/>
  <c r="E3178" i="1"/>
  <c r="T3177" i="1"/>
  <c r="E3177" i="1"/>
  <c r="AH3176" i="1"/>
  <c r="AH3175" i="1" s="1"/>
  <c r="E3176" i="1"/>
  <c r="E3175" i="1"/>
  <c r="AL3174" i="1"/>
  <c r="AE3174" i="1"/>
  <c r="V3174" i="1"/>
  <c r="E3174" i="1"/>
  <c r="AK3173" i="1"/>
  <c r="AJ3173" i="1"/>
  <c r="AI3173" i="1"/>
  <c r="AH3173" i="1"/>
  <c r="AG3173" i="1"/>
  <c r="AF3173" i="1"/>
  <c r="AD3173" i="1"/>
  <c r="AC3173" i="1"/>
  <c r="AB3173" i="1"/>
  <c r="AA3173" i="1"/>
  <c r="Z3173" i="1"/>
  <c r="Y3173" i="1"/>
  <c r="X3173" i="1"/>
  <c r="W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E3173" i="1"/>
  <c r="AL3172" i="1"/>
  <c r="AE3172" i="1"/>
  <c r="V3172" i="1"/>
  <c r="E3172" i="1"/>
  <c r="AK3171" i="1"/>
  <c r="AJ3171" i="1"/>
  <c r="AI3171" i="1"/>
  <c r="AH3171" i="1"/>
  <c r="AG3171" i="1"/>
  <c r="AF3171" i="1"/>
  <c r="AD3171" i="1"/>
  <c r="AC3171" i="1"/>
  <c r="AB3171" i="1"/>
  <c r="AA3171" i="1"/>
  <c r="Z3171" i="1"/>
  <c r="Y3171" i="1"/>
  <c r="X3171" i="1"/>
  <c r="W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E3171" i="1"/>
  <c r="AL3170" i="1"/>
  <c r="AE3170" i="1"/>
  <c r="V3170" i="1"/>
  <c r="E3170" i="1"/>
  <c r="AK3169" i="1"/>
  <c r="AJ3169" i="1"/>
  <c r="AI3169" i="1"/>
  <c r="AH3169" i="1"/>
  <c r="AG3169" i="1"/>
  <c r="AF3169" i="1"/>
  <c r="AD3169" i="1"/>
  <c r="AC3169" i="1"/>
  <c r="AB3169" i="1"/>
  <c r="AA3169" i="1"/>
  <c r="Z3169" i="1"/>
  <c r="Y3169" i="1"/>
  <c r="X3169" i="1"/>
  <c r="W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E3169" i="1"/>
  <c r="K3168" i="1"/>
  <c r="K3167" i="1" s="1"/>
  <c r="K3166" i="1" s="1"/>
  <c r="K3165" i="1" s="1"/>
  <c r="K3164" i="1" s="1"/>
  <c r="E3168" i="1"/>
  <c r="E3167" i="1"/>
  <c r="E3166" i="1"/>
  <c r="E3165" i="1"/>
  <c r="E3164" i="1"/>
  <c r="AL3163" i="1"/>
  <c r="AE3163" i="1"/>
  <c r="V3163" i="1"/>
  <c r="E3163" i="1"/>
  <c r="AK3162" i="1"/>
  <c r="AJ3162" i="1"/>
  <c r="AI3162" i="1"/>
  <c r="AI3161" i="1" s="1"/>
  <c r="AI3160" i="1" s="1"/>
  <c r="AI3159" i="1" s="1"/>
  <c r="AH3162" i="1"/>
  <c r="AG3162" i="1"/>
  <c r="AF3162" i="1"/>
  <c r="AF3161" i="1" s="1"/>
  <c r="AF3160" i="1" s="1"/>
  <c r="AF3159" i="1" s="1"/>
  <c r="AD3162" i="1"/>
  <c r="AD3161" i="1" s="1"/>
  <c r="AC3162" i="1"/>
  <c r="AC3161" i="1" s="1"/>
  <c r="AC3160" i="1" s="1"/>
  <c r="AC3159" i="1" s="1"/>
  <c r="AB3162" i="1"/>
  <c r="AB3161" i="1" s="1"/>
  <c r="AB3160" i="1" s="1"/>
  <c r="AB3159" i="1" s="1"/>
  <c r="P3162" i="1"/>
  <c r="P3161" i="1" s="1"/>
  <c r="O3162" i="1"/>
  <c r="O3161" i="1" s="1"/>
  <c r="O3160" i="1" s="1"/>
  <c r="O3159" i="1" s="1"/>
  <c r="E3162" i="1"/>
  <c r="AK3161" i="1"/>
  <c r="AJ3161" i="1"/>
  <c r="AJ3160" i="1" s="1"/>
  <c r="AJ3159" i="1" s="1"/>
  <c r="AG3161" i="1"/>
  <c r="AG3160" i="1" s="1"/>
  <c r="AG3159" i="1" s="1"/>
  <c r="E3161" i="1"/>
  <c r="AK3160" i="1"/>
  <c r="AK3159" i="1" s="1"/>
  <c r="E3160" i="1"/>
  <c r="E3159" i="1"/>
  <c r="AL3158" i="1"/>
  <c r="AE3158" i="1"/>
  <c r="V3158" i="1"/>
  <c r="E3158" i="1"/>
  <c r="AK3157" i="1"/>
  <c r="AJ3157" i="1"/>
  <c r="AI3157" i="1"/>
  <c r="AH3157" i="1"/>
  <c r="AG3157" i="1"/>
  <c r="AF3157" i="1"/>
  <c r="AD3157" i="1"/>
  <c r="AC3157" i="1"/>
  <c r="AC3154" i="1" s="1"/>
  <c r="AB3157" i="1"/>
  <c r="AA3157" i="1"/>
  <c r="AA3154" i="1" s="1"/>
  <c r="Z3157" i="1"/>
  <c r="Z3154" i="1" s="1"/>
  <c r="Y3157" i="1"/>
  <c r="X3157" i="1"/>
  <c r="X3154" i="1" s="1"/>
  <c r="W3157" i="1"/>
  <c r="W3154" i="1" s="1"/>
  <c r="T3157" i="1"/>
  <c r="S3157" i="1"/>
  <c r="S3154" i="1" s="1"/>
  <c r="R3157" i="1"/>
  <c r="R3154" i="1" s="1"/>
  <c r="Q3157" i="1"/>
  <c r="P3157" i="1"/>
  <c r="O3157" i="1"/>
  <c r="N3157" i="1"/>
  <c r="N3154" i="1" s="1"/>
  <c r="M3157" i="1"/>
  <c r="M3154" i="1" s="1"/>
  <c r="L3157" i="1"/>
  <c r="L3154" i="1" s="1"/>
  <c r="K3157" i="1"/>
  <c r="K3154" i="1" s="1"/>
  <c r="J3157" i="1"/>
  <c r="J3154" i="1" s="1"/>
  <c r="I3157" i="1"/>
  <c r="I3154" i="1" s="1"/>
  <c r="E3157" i="1"/>
  <c r="AL3156" i="1"/>
  <c r="AE3156" i="1"/>
  <c r="V3156" i="1"/>
  <c r="E3156" i="1"/>
  <c r="AK3155" i="1"/>
  <c r="AJ3155" i="1"/>
  <c r="AI3155" i="1"/>
  <c r="AH3155" i="1"/>
  <c r="AG3155" i="1"/>
  <c r="AF3155" i="1"/>
  <c r="AD3155" i="1"/>
  <c r="AC3155" i="1"/>
  <c r="AB3155" i="1"/>
  <c r="Q3155" i="1"/>
  <c r="P3155" i="1"/>
  <c r="O3155" i="1"/>
  <c r="E3155" i="1"/>
  <c r="Y3154" i="1"/>
  <c r="T3154" i="1"/>
  <c r="E3154" i="1"/>
  <c r="AL3153" i="1"/>
  <c r="AF3153" i="1"/>
  <c r="AE3153" i="1"/>
  <c r="V3153" i="1"/>
  <c r="E3153" i="1"/>
  <c r="AK3152" i="1"/>
  <c r="AK3149" i="1" s="1"/>
  <c r="AJ3152" i="1"/>
  <c r="AJ3149" i="1" s="1"/>
  <c r="AI3152" i="1"/>
  <c r="AI3149" i="1" s="1"/>
  <c r="AH3152" i="1"/>
  <c r="AH3149" i="1" s="1"/>
  <c r="AG3152" i="1"/>
  <c r="AG3149" i="1" s="1"/>
  <c r="AF3152" i="1"/>
  <c r="AF3149" i="1" s="1"/>
  <c r="AD3152" i="1"/>
  <c r="AC3152" i="1"/>
  <c r="AB3152" i="1"/>
  <c r="AA3152" i="1"/>
  <c r="AA3149" i="1" s="1"/>
  <c r="Z3152" i="1"/>
  <c r="Z3149" i="1" s="1"/>
  <c r="Y3152" i="1"/>
  <c r="Y3149" i="1" s="1"/>
  <c r="X3152" i="1"/>
  <c r="X3149" i="1" s="1"/>
  <c r="W3152" i="1"/>
  <c r="W3149" i="1" s="1"/>
  <c r="T3152" i="1"/>
  <c r="T3149" i="1" s="1"/>
  <c r="S3152" i="1"/>
  <c r="S3149" i="1" s="1"/>
  <c r="R3152" i="1"/>
  <c r="R3149" i="1" s="1"/>
  <c r="Q3152" i="1"/>
  <c r="Q3149" i="1" s="1"/>
  <c r="P3152" i="1"/>
  <c r="P3149" i="1" s="1"/>
  <c r="O3152" i="1"/>
  <c r="O3149" i="1" s="1"/>
  <c r="N3152" i="1"/>
  <c r="M3152" i="1"/>
  <c r="M3149" i="1" s="1"/>
  <c r="L3152" i="1"/>
  <c r="L3149" i="1" s="1"/>
  <c r="K3152" i="1"/>
  <c r="J3152" i="1"/>
  <c r="J3149" i="1" s="1"/>
  <c r="I3152" i="1"/>
  <c r="I3149" i="1" s="1"/>
  <c r="E3152" i="1"/>
  <c r="AE3151" i="1"/>
  <c r="E3151" i="1"/>
  <c r="AD3150" i="1"/>
  <c r="AC3150" i="1"/>
  <c r="AC3149" i="1" s="1"/>
  <c r="V3150" i="1"/>
  <c r="E3150" i="1"/>
  <c r="AB3149" i="1"/>
  <c r="N3149" i="1"/>
  <c r="K3149" i="1"/>
  <c r="E3149" i="1"/>
  <c r="E3148" i="1"/>
  <c r="AL3147" i="1"/>
  <c r="AE3147" i="1"/>
  <c r="R3147" i="1"/>
  <c r="R3146" i="1" s="1"/>
  <c r="R3145" i="1" s="1"/>
  <c r="R3144" i="1" s="1"/>
  <c r="I3147" i="1"/>
  <c r="E3147" i="1"/>
  <c r="AK3146" i="1"/>
  <c r="AK3145" i="1" s="1"/>
  <c r="AK3144" i="1" s="1"/>
  <c r="AJ3146" i="1"/>
  <c r="AI3146" i="1"/>
  <c r="AI3145" i="1" s="1"/>
  <c r="AI3144" i="1" s="1"/>
  <c r="AH3146" i="1"/>
  <c r="AH3145" i="1" s="1"/>
  <c r="AH3144" i="1" s="1"/>
  <c r="AG3146" i="1"/>
  <c r="AG3145" i="1" s="1"/>
  <c r="AG3144" i="1" s="1"/>
  <c r="AF3146" i="1"/>
  <c r="AF3145" i="1" s="1"/>
  <c r="AD3146" i="1"/>
  <c r="AC3146" i="1"/>
  <c r="AB3146" i="1"/>
  <c r="AA3146" i="1"/>
  <c r="AA3145" i="1" s="1"/>
  <c r="AA3144" i="1" s="1"/>
  <c r="Z3146" i="1"/>
  <c r="Y3146" i="1"/>
  <c r="Y3145" i="1" s="1"/>
  <c r="Y3144" i="1" s="1"/>
  <c r="X3146" i="1"/>
  <c r="W3146" i="1"/>
  <c r="W3145" i="1" s="1"/>
  <c r="W3144" i="1" s="1"/>
  <c r="T3146" i="1"/>
  <c r="T3145" i="1" s="1"/>
  <c r="T3144" i="1" s="1"/>
  <c r="S3146" i="1"/>
  <c r="S3145" i="1" s="1"/>
  <c r="S3144" i="1" s="1"/>
  <c r="Q3146" i="1"/>
  <c r="P3146" i="1"/>
  <c r="P3145" i="1" s="1"/>
  <c r="P3144" i="1" s="1"/>
  <c r="O3146" i="1"/>
  <c r="O3145" i="1" s="1"/>
  <c r="O3144" i="1" s="1"/>
  <c r="N3146" i="1"/>
  <c r="N3145" i="1" s="1"/>
  <c r="N3144" i="1" s="1"/>
  <c r="M3146" i="1"/>
  <c r="L3146" i="1"/>
  <c r="L3145" i="1" s="1"/>
  <c r="L3144" i="1" s="1"/>
  <c r="K3146" i="1"/>
  <c r="K3145" i="1" s="1"/>
  <c r="K3144" i="1" s="1"/>
  <c r="J3146" i="1"/>
  <c r="J3145" i="1" s="1"/>
  <c r="J3144" i="1" s="1"/>
  <c r="E3146" i="1"/>
  <c r="AJ3145" i="1"/>
  <c r="AJ3144" i="1" s="1"/>
  <c r="AD3145" i="1"/>
  <c r="AB3145" i="1"/>
  <c r="AB3144" i="1" s="1"/>
  <c r="Z3145" i="1"/>
  <c r="Z3144" i="1" s="1"/>
  <c r="X3145" i="1"/>
  <c r="X3144" i="1" s="1"/>
  <c r="Q3145" i="1"/>
  <c r="Q3144" i="1" s="1"/>
  <c r="M3145" i="1"/>
  <c r="M3144" i="1" s="1"/>
  <c r="E3145" i="1"/>
  <c r="E3144" i="1"/>
  <c r="E3143" i="1"/>
  <c r="E3142" i="1"/>
  <c r="AL3141" i="1"/>
  <c r="AE3141" i="1"/>
  <c r="V3141" i="1"/>
  <c r="AM3141" i="1" s="1"/>
  <c r="E3141" i="1"/>
  <c r="AK3140" i="1"/>
  <c r="AK3139" i="1" s="1"/>
  <c r="AK3138" i="1" s="1"/>
  <c r="AK3137" i="1" s="1"/>
  <c r="AK3136" i="1" s="1"/>
  <c r="AJ3140" i="1"/>
  <c r="AJ3139" i="1" s="1"/>
  <c r="AJ3138" i="1" s="1"/>
  <c r="AJ3137" i="1" s="1"/>
  <c r="AJ3136" i="1" s="1"/>
  <c r="AI3140" i="1"/>
  <c r="AI3139" i="1" s="1"/>
  <c r="AH3140" i="1"/>
  <c r="AH3139" i="1" s="1"/>
  <c r="AH3138" i="1" s="1"/>
  <c r="AH3137" i="1" s="1"/>
  <c r="AH3136" i="1" s="1"/>
  <c r="AG3140" i="1"/>
  <c r="AG3139" i="1" s="1"/>
  <c r="AG3138" i="1" s="1"/>
  <c r="AG3137" i="1" s="1"/>
  <c r="AF3140" i="1"/>
  <c r="AF3139" i="1" s="1"/>
  <c r="AD3140" i="1"/>
  <c r="AC3140" i="1"/>
  <c r="AB3140" i="1"/>
  <c r="AA3140" i="1"/>
  <c r="AA3139" i="1" s="1"/>
  <c r="AA3138" i="1" s="1"/>
  <c r="AA3137" i="1" s="1"/>
  <c r="AA3136" i="1" s="1"/>
  <c r="Z3140" i="1"/>
  <c r="Y3140" i="1"/>
  <c r="Y3139" i="1" s="1"/>
  <c r="Y3138" i="1" s="1"/>
  <c r="Y3137" i="1" s="1"/>
  <c r="Y3136" i="1" s="1"/>
  <c r="X3140" i="1"/>
  <c r="W3140" i="1"/>
  <c r="W3139" i="1" s="1"/>
  <c r="W3138" i="1" s="1"/>
  <c r="W3137" i="1" s="1"/>
  <c r="W3136" i="1" s="1"/>
  <c r="T3140" i="1"/>
  <c r="T3139" i="1" s="1"/>
  <c r="T3138" i="1" s="1"/>
  <c r="T3137" i="1" s="1"/>
  <c r="S3140" i="1"/>
  <c r="S3139" i="1" s="1"/>
  <c r="S3138" i="1" s="1"/>
  <c r="S3137" i="1" s="1"/>
  <c r="S3136" i="1" s="1"/>
  <c r="R3140" i="1"/>
  <c r="R3139" i="1" s="1"/>
  <c r="R3138" i="1" s="1"/>
  <c r="R3137" i="1" s="1"/>
  <c r="R3136" i="1" s="1"/>
  <c r="Q3140" i="1"/>
  <c r="Q3139" i="1" s="1"/>
  <c r="Q3138" i="1" s="1"/>
  <c r="Q3137" i="1" s="1"/>
  <c r="Q3136" i="1" s="1"/>
  <c r="P3140" i="1"/>
  <c r="P3139" i="1" s="1"/>
  <c r="P3138" i="1" s="1"/>
  <c r="P3137" i="1" s="1"/>
  <c r="P3136" i="1" s="1"/>
  <c r="O3140" i="1"/>
  <c r="O3139" i="1" s="1"/>
  <c r="O3138" i="1" s="1"/>
  <c r="O3137" i="1" s="1"/>
  <c r="O3136" i="1" s="1"/>
  <c r="N3140" i="1"/>
  <c r="N3139" i="1" s="1"/>
  <c r="N3138" i="1" s="1"/>
  <c r="N3137" i="1" s="1"/>
  <c r="N3136" i="1" s="1"/>
  <c r="M3140" i="1"/>
  <c r="M3139" i="1" s="1"/>
  <c r="M3138" i="1" s="1"/>
  <c r="M3137" i="1" s="1"/>
  <c r="M3136" i="1" s="1"/>
  <c r="L3140" i="1"/>
  <c r="L3139" i="1" s="1"/>
  <c r="L3138" i="1" s="1"/>
  <c r="L3137" i="1" s="1"/>
  <c r="K3140" i="1"/>
  <c r="K3139" i="1" s="1"/>
  <c r="K3138" i="1" s="1"/>
  <c r="K3137" i="1" s="1"/>
  <c r="K3136" i="1" s="1"/>
  <c r="J3140" i="1"/>
  <c r="J3139" i="1" s="1"/>
  <c r="I3140" i="1"/>
  <c r="E3140" i="1"/>
  <c r="AD3139" i="1"/>
  <c r="AB3139" i="1"/>
  <c r="AB3138" i="1" s="1"/>
  <c r="AB3137" i="1" s="1"/>
  <c r="AB3136" i="1" s="1"/>
  <c r="Z3139" i="1"/>
  <c r="Z3138" i="1" s="1"/>
  <c r="Z3137" i="1" s="1"/>
  <c r="Z3136" i="1" s="1"/>
  <c r="X3139" i="1"/>
  <c r="X3138" i="1" s="1"/>
  <c r="X3137" i="1" s="1"/>
  <c r="X3136" i="1" s="1"/>
  <c r="I3139" i="1"/>
  <c r="I3138" i="1" s="1"/>
  <c r="I3137" i="1" s="1"/>
  <c r="E3139" i="1"/>
  <c r="AI3138" i="1"/>
  <c r="AI3137" i="1" s="1"/>
  <c r="AI3136" i="1" s="1"/>
  <c r="J3138" i="1"/>
  <c r="J3137" i="1" s="1"/>
  <c r="J3136" i="1" s="1"/>
  <c r="E3138" i="1"/>
  <c r="E3137" i="1"/>
  <c r="AG3136" i="1"/>
  <c r="T3136" i="1"/>
  <c r="L3136" i="1"/>
  <c r="E3136" i="1"/>
  <c r="AL3135" i="1"/>
  <c r="AE3135" i="1"/>
  <c r="V3135" i="1"/>
  <c r="E3135" i="1"/>
  <c r="AK3134" i="1"/>
  <c r="AJ3134" i="1"/>
  <c r="AI3134" i="1"/>
  <c r="AH3134" i="1"/>
  <c r="AG3134" i="1"/>
  <c r="AF3134" i="1"/>
  <c r="AD3134" i="1"/>
  <c r="AC3134" i="1"/>
  <c r="AB3134" i="1"/>
  <c r="AB3131" i="1" s="1"/>
  <c r="AB3130" i="1" s="1"/>
  <c r="AA3134" i="1"/>
  <c r="Z3134" i="1"/>
  <c r="Y3134" i="1"/>
  <c r="X3134" i="1"/>
  <c r="W3134" i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E3134" i="1"/>
  <c r="AL3133" i="1"/>
  <c r="AE3133" i="1"/>
  <c r="V3133" i="1"/>
  <c r="E3133" i="1"/>
  <c r="AK3132" i="1"/>
  <c r="AJ3132" i="1"/>
  <c r="AI3132" i="1"/>
  <c r="AH3132" i="1"/>
  <c r="AG3132" i="1"/>
  <c r="AF3132" i="1"/>
  <c r="AD3132" i="1"/>
  <c r="AC3132" i="1"/>
  <c r="AB3132" i="1"/>
  <c r="AA3132" i="1"/>
  <c r="Z3132" i="1"/>
  <c r="Y3132" i="1"/>
  <c r="X3132" i="1"/>
  <c r="W3132" i="1"/>
  <c r="T3132" i="1"/>
  <c r="S3132" i="1"/>
  <c r="S3131" i="1" s="1"/>
  <c r="S3130" i="1" s="1"/>
  <c r="S3125" i="1" s="1"/>
  <c r="S3124" i="1" s="1"/>
  <c r="R3132" i="1"/>
  <c r="Q3132" i="1"/>
  <c r="P3132" i="1"/>
  <c r="O3132" i="1"/>
  <c r="N3132" i="1"/>
  <c r="M3132" i="1"/>
  <c r="L3132" i="1"/>
  <c r="K3132" i="1"/>
  <c r="K3131" i="1" s="1"/>
  <c r="K3130" i="1" s="1"/>
  <c r="K3125" i="1" s="1"/>
  <c r="K3124" i="1" s="1"/>
  <c r="J3132" i="1"/>
  <c r="I3132" i="1"/>
  <c r="E3132" i="1"/>
  <c r="AH3131" i="1"/>
  <c r="AH3130" i="1" s="1"/>
  <c r="E3131" i="1"/>
  <c r="E3130" i="1"/>
  <c r="AL3129" i="1"/>
  <c r="AE3129" i="1"/>
  <c r="V3129" i="1"/>
  <c r="E3129" i="1"/>
  <c r="AK3128" i="1"/>
  <c r="AK3127" i="1" s="1"/>
  <c r="AK3126" i="1" s="1"/>
  <c r="AJ3128" i="1"/>
  <c r="AJ3127" i="1" s="1"/>
  <c r="AJ3126" i="1" s="1"/>
  <c r="AI3128" i="1"/>
  <c r="AI3127" i="1" s="1"/>
  <c r="AI3126" i="1" s="1"/>
  <c r="AH3128" i="1"/>
  <c r="AG3128" i="1"/>
  <c r="AG3127" i="1" s="1"/>
  <c r="AG3126" i="1" s="1"/>
  <c r="AF3128" i="1"/>
  <c r="AF3127" i="1" s="1"/>
  <c r="AF3126" i="1" s="1"/>
  <c r="AD3128" i="1"/>
  <c r="AC3128" i="1"/>
  <c r="AC3127" i="1" s="1"/>
  <c r="AB3128" i="1"/>
  <c r="AB3127" i="1" s="1"/>
  <c r="AB3126" i="1" s="1"/>
  <c r="R3128" i="1"/>
  <c r="R3127" i="1" s="1"/>
  <c r="R3126" i="1" s="1"/>
  <c r="Q3128" i="1"/>
  <c r="Q3127" i="1" s="1"/>
  <c r="P3128" i="1"/>
  <c r="P3127" i="1" s="1"/>
  <c r="P3126" i="1" s="1"/>
  <c r="O3128" i="1"/>
  <c r="O3127" i="1" s="1"/>
  <c r="O3126" i="1" s="1"/>
  <c r="E3128" i="1"/>
  <c r="AD3127" i="1"/>
  <c r="AD3126" i="1" s="1"/>
  <c r="E3127" i="1"/>
  <c r="E3126" i="1"/>
  <c r="E3125" i="1"/>
  <c r="E3124" i="1"/>
  <c r="AL3123" i="1"/>
  <c r="AE3123" i="1"/>
  <c r="V3123" i="1"/>
  <c r="E3123" i="1"/>
  <c r="AK3122" i="1"/>
  <c r="AJ3122" i="1"/>
  <c r="AI3122" i="1"/>
  <c r="AH3122" i="1"/>
  <c r="AG3122" i="1"/>
  <c r="AF3122" i="1"/>
  <c r="AD3122" i="1"/>
  <c r="AC3122" i="1"/>
  <c r="AB3122" i="1"/>
  <c r="P3122" i="1"/>
  <c r="O3122" i="1"/>
  <c r="E3122" i="1"/>
  <c r="AK3121" i="1"/>
  <c r="AJ3121" i="1"/>
  <c r="AI3121" i="1"/>
  <c r="AH3121" i="1"/>
  <c r="AG3121" i="1"/>
  <c r="AF3121" i="1"/>
  <c r="AD3121" i="1"/>
  <c r="AC3121" i="1"/>
  <c r="AB3121" i="1"/>
  <c r="P3121" i="1"/>
  <c r="O3121" i="1"/>
  <c r="O3120" i="1" s="1"/>
  <c r="O3119" i="1" s="1"/>
  <c r="E3121" i="1"/>
  <c r="AK3120" i="1"/>
  <c r="AK3119" i="1" s="1"/>
  <c r="AJ3120" i="1"/>
  <c r="AJ3119" i="1" s="1"/>
  <c r="AI3120" i="1"/>
  <c r="AI3119" i="1" s="1"/>
  <c r="AH3120" i="1"/>
  <c r="AH3119" i="1" s="1"/>
  <c r="AG3120" i="1"/>
  <c r="AG3119" i="1" s="1"/>
  <c r="AF3120" i="1"/>
  <c r="AD3120" i="1"/>
  <c r="AD3119" i="1" s="1"/>
  <c r="AC3120" i="1"/>
  <c r="AC3119" i="1" s="1"/>
  <c r="AB3120" i="1"/>
  <c r="AB3119" i="1" s="1"/>
  <c r="P3120" i="1"/>
  <c r="E3120" i="1"/>
  <c r="E3119" i="1"/>
  <c r="AL3118" i="1"/>
  <c r="AE3118" i="1"/>
  <c r="V3118" i="1"/>
  <c r="E3118" i="1"/>
  <c r="AK3117" i="1"/>
  <c r="AK3116" i="1" s="1"/>
  <c r="AK3115" i="1" s="1"/>
  <c r="AJ3117" i="1"/>
  <c r="AI3117" i="1"/>
  <c r="AI3116" i="1" s="1"/>
  <c r="AI3115" i="1" s="1"/>
  <c r="AH3117" i="1"/>
  <c r="AH3116" i="1" s="1"/>
  <c r="AH3115" i="1" s="1"/>
  <c r="AG3117" i="1"/>
  <c r="AG3116" i="1" s="1"/>
  <c r="AG3115" i="1" s="1"/>
  <c r="AF3117" i="1"/>
  <c r="AF3116" i="1" s="1"/>
  <c r="AD3117" i="1"/>
  <c r="AD3116" i="1" s="1"/>
  <c r="AD3115" i="1" s="1"/>
  <c r="AC3117" i="1"/>
  <c r="AB3117" i="1"/>
  <c r="AB3116" i="1" s="1"/>
  <c r="AB3115" i="1" s="1"/>
  <c r="AA3117" i="1"/>
  <c r="Z3117" i="1"/>
  <c r="Z3116" i="1" s="1"/>
  <c r="Z3115" i="1" s="1"/>
  <c r="Y3117" i="1"/>
  <c r="Y3116" i="1" s="1"/>
  <c r="Y3115" i="1" s="1"/>
  <c r="X3117" i="1"/>
  <c r="W3117" i="1"/>
  <c r="T3117" i="1"/>
  <c r="T3116" i="1" s="1"/>
  <c r="T3115" i="1" s="1"/>
  <c r="S3117" i="1"/>
  <c r="S3116" i="1" s="1"/>
  <c r="S3115" i="1" s="1"/>
  <c r="R3117" i="1"/>
  <c r="Q3117" i="1"/>
  <c r="P3117" i="1"/>
  <c r="P3116" i="1" s="1"/>
  <c r="P3115" i="1" s="1"/>
  <c r="O3117" i="1"/>
  <c r="O3116" i="1" s="1"/>
  <c r="O3115" i="1" s="1"/>
  <c r="N3117" i="1"/>
  <c r="N3116" i="1" s="1"/>
  <c r="N3115" i="1" s="1"/>
  <c r="M3117" i="1"/>
  <c r="L3117" i="1"/>
  <c r="L3116" i="1" s="1"/>
  <c r="L3115" i="1" s="1"/>
  <c r="K3117" i="1"/>
  <c r="K3116" i="1" s="1"/>
  <c r="K3115" i="1" s="1"/>
  <c r="J3117" i="1"/>
  <c r="J3116" i="1" s="1"/>
  <c r="J3115" i="1" s="1"/>
  <c r="I3117" i="1"/>
  <c r="E3117" i="1"/>
  <c r="AJ3116" i="1"/>
  <c r="AJ3115" i="1" s="1"/>
  <c r="AA3116" i="1"/>
  <c r="X3116" i="1"/>
  <c r="X3115" i="1" s="1"/>
  <c r="W3116" i="1"/>
  <c r="W3115" i="1" s="1"/>
  <c r="R3116" i="1"/>
  <c r="R3115" i="1" s="1"/>
  <c r="Q3116" i="1"/>
  <c r="M3116" i="1"/>
  <c r="M3115" i="1" s="1"/>
  <c r="I3116" i="1"/>
  <c r="I3115" i="1" s="1"/>
  <c r="E3116" i="1"/>
  <c r="AA3115" i="1"/>
  <c r="Q3115" i="1"/>
  <c r="E3115" i="1"/>
  <c r="AL3114" i="1"/>
  <c r="AE3114" i="1"/>
  <c r="V3114" i="1"/>
  <c r="E3114" i="1"/>
  <c r="AK3113" i="1"/>
  <c r="AK3112" i="1" s="1"/>
  <c r="AK3111" i="1" s="1"/>
  <c r="AJ3113" i="1"/>
  <c r="AJ3112" i="1" s="1"/>
  <c r="AJ3111" i="1" s="1"/>
  <c r="AI3113" i="1"/>
  <c r="AI3112" i="1" s="1"/>
  <c r="AI3111" i="1" s="1"/>
  <c r="AH3113" i="1"/>
  <c r="AH3112" i="1" s="1"/>
  <c r="AG3113" i="1"/>
  <c r="AF3113" i="1"/>
  <c r="AF3112" i="1" s="1"/>
  <c r="AF3111" i="1" s="1"/>
  <c r="AD3113" i="1"/>
  <c r="AC3113" i="1"/>
  <c r="AC3112" i="1" s="1"/>
  <c r="AC3111" i="1" s="1"/>
  <c r="AB3113" i="1"/>
  <c r="AB3112" i="1" s="1"/>
  <c r="AB3111" i="1" s="1"/>
  <c r="AA3113" i="1"/>
  <c r="AA3112" i="1" s="1"/>
  <c r="AA3111" i="1" s="1"/>
  <c r="Z3113" i="1"/>
  <c r="Z3112" i="1" s="1"/>
  <c r="Z3111" i="1" s="1"/>
  <c r="Y3113" i="1"/>
  <c r="Y3112" i="1" s="1"/>
  <c r="Y3111" i="1" s="1"/>
  <c r="X3113" i="1"/>
  <c r="X3112" i="1" s="1"/>
  <c r="X3111" i="1" s="1"/>
  <c r="W3113" i="1"/>
  <c r="W3112" i="1" s="1"/>
  <c r="W3111" i="1" s="1"/>
  <c r="T3113" i="1"/>
  <c r="T3112" i="1" s="1"/>
  <c r="T3111" i="1" s="1"/>
  <c r="S3113" i="1"/>
  <c r="S3112" i="1" s="1"/>
  <c r="S3111" i="1" s="1"/>
  <c r="R3113" i="1"/>
  <c r="R3112" i="1" s="1"/>
  <c r="R3111" i="1" s="1"/>
  <c r="Q3113" i="1"/>
  <c r="Q3112" i="1" s="1"/>
  <c r="Q3111" i="1" s="1"/>
  <c r="P3113" i="1"/>
  <c r="P3112" i="1" s="1"/>
  <c r="P3111" i="1" s="1"/>
  <c r="O3113" i="1"/>
  <c r="O3112" i="1" s="1"/>
  <c r="O3111" i="1" s="1"/>
  <c r="N3113" i="1"/>
  <c r="N3112" i="1" s="1"/>
  <c r="N3111" i="1" s="1"/>
  <c r="M3113" i="1"/>
  <c r="M3112" i="1" s="1"/>
  <c r="M3111" i="1" s="1"/>
  <c r="L3113" i="1"/>
  <c r="L3112" i="1" s="1"/>
  <c r="L3111" i="1" s="1"/>
  <c r="K3113" i="1"/>
  <c r="K3112" i="1" s="1"/>
  <c r="K3111" i="1" s="1"/>
  <c r="J3113" i="1"/>
  <c r="J3112" i="1" s="1"/>
  <c r="J3111" i="1" s="1"/>
  <c r="I3113" i="1"/>
  <c r="E3113" i="1"/>
  <c r="AG3112" i="1"/>
  <c r="AG3111" i="1" s="1"/>
  <c r="E3112" i="1"/>
  <c r="E3111" i="1"/>
  <c r="AL3110" i="1"/>
  <c r="AE3110" i="1"/>
  <c r="V3110" i="1"/>
  <c r="E3110" i="1"/>
  <c r="AK3109" i="1"/>
  <c r="AK3108" i="1" s="1"/>
  <c r="AK3107" i="1" s="1"/>
  <c r="AJ3109" i="1"/>
  <c r="AI3109" i="1"/>
  <c r="AI3108" i="1" s="1"/>
  <c r="AI3107" i="1" s="1"/>
  <c r="AH3109" i="1"/>
  <c r="AH3108" i="1" s="1"/>
  <c r="AH3107" i="1" s="1"/>
  <c r="AG3109" i="1"/>
  <c r="AG3108" i="1" s="1"/>
  <c r="AG3107" i="1" s="1"/>
  <c r="AF3109" i="1"/>
  <c r="AD3109" i="1"/>
  <c r="AD3108" i="1" s="1"/>
  <c r="AD3107" i="1" s="1"/>
  <c r="AC3109" i="1"/>
  <c r="AC3108" i="1" s="1"/>
  <c r="AB3109" i="1"/>
  <c r="AB3108" i="1" s="1"/>
  <c r="AB3107" i="1" s="1"/>
  <c r="AA3109" i="1"/>
  <c r="Z3109" i="1"/>
  <c r="Z3108" i="1" s="1"/>
  <c r="Z3107" i="1" s="1"/>
  <c r="Z3106" i="1" s="1"/>
  <c r="Z3105" i="1" s="1"/>
  <c r="Y3109" i="1"/>
  <c r="Y3108" i="1" s="1"/>
  <c r="Y3107" i="1" s="1"/>
  <c r="X3109" i="1"/>
  <c r="W3109" i="1"/>
  <c r="T3109" i="1"/>
  <c r="T3108" i="1" s="1"/>
  <c r="T3107" i="1" s="1"/>
  <c r="S3109" i="1"/>
  <c r="S3108" i="1" s="1"/>
  <c r="S3107" i="1" s="1"/>
  <c r="R3109" i="1"/>
  <c r="Q3109" i="1"/>
  <c r="P3109" i="1"/>
  <c r="P3108" i="1" s="1"/>
  <c r="P3107" i="1" s="1"/>
  <c r="O3109" i="1"/>
  <c r="O3108" i="1" s="1"/>
  <c r="O3107" i="1" s="1"/>
  <c r="N3109" i="1"/>
  <c r="N3108" i="1" s="1"/>
  <c r="N3107" i="1" s="1"/>
  <c r="M3109" i="1"/>
  <c r="L3109" i="1"/>
  <c r="L3108" i="1" s="1"/>
  <c r="L3107" i="1" s="1"/>
  <c r="K3109" i="1"/>
  <c r="K3108" i="1" s="1"/>
  <c r="K3107" i="1" s="1"/>
  <c r="J3109" i="1"/>
  <c r="J3108" i="1" s="1"/>
  <c r="J3107" i="1" s="1"/>
  <c r="I3109" i="1"/>
  <c r="E3109" i="1"/>
  <c r="AJ3108" i="1"/>
  <c r="AJ3107" i="1" s="1"/>
  <c r="AF3108" i="1"/>
  <c r="AA3108" i="1"/>
  <c r="AA3107" i="1" s="1"/>
  <c r="X3108" i="1"/>
  <c r="X3107" i="1" s="1"/>
  <c r="W3108" i="1"/>
  <c r="W3107" i="1" s="1"/>
  <c r="R3108" i="1"/>
  <c r="R3107" i="1" s="1"/>
  <c r="Q3108" i="1"/>
  <c r="Q3107" i="1" s="1"/>
  <c r="M3108" i="1"/>
  <c r="M3107" i="1" s="1"/>
  <c r="I3108" i="1"/>
  <c r="I3107" i="1" s="1"/>
  <c r="E3108" i="1"/>
  <c r="E3107" i="1"/>
  <c r="E3106" i="1"/>
  <c r="E3105" i="1"/>
  <c r="AL3104" i="1"/>
  <c r="AE3104" i="1"/>
  <c r="V3104" i="1"/>
  <c r="E3104" i="1"/>
  <c r="AK3103" i="1"/>
  <c r="AK3102" i="1" s="1"/>
  <c r="AK3101" i="1" s="1"/>
  <c r="AK3100" i="1" s="1"/>
  <c r="AK3099" i="1" s="1"/>
  <c r="AJ3103" i="1"/>
  <c r="AJ3102" i="1" s="1"/>
  <c r="AJ3101" i="1" s="1"/>
  <c r="AJ3100" i="1" s="1"/>
  <c r="AJ3099" i="1" s="1"/>
  <c r="AI3103" i="1"/>
  <c r="AI3102" i="1" s="1"/>
  <c r="AI3101" i="1" s="1"/>
  <c r="AI3100" i="1" s="1"/>
  <c r="AI3099" i="1" s="1"/>
  <c r="AH3103" i="1"/>
  <c r="AH3102" i="1" s="1"/>
  <c r="AH3101" i="1" s="1"/>
  <c r="AH3100" i="1" s="1"/>
  <c r="AH3099" i="1" s="1"/>
  <c r="AG3103" i="1"/>
  <c r="AG3102" i="1" s="1"/>
  <c r="AG3101" i="1" s="1"/>
  <c r="AG3100" i="1" s="1"/>
  <c r="AF3103" i="1"/>
  <c r="AF3102" i="1" s="1"/>
  <c r="AD3103" i="1"/>
  <c r="AD3102" i="1" s="1"/>
  <c r="AE3102" i="1" s="1"/>
  <c r="AC3103" i="1"/>
  <c r="AC3102" i="1" s="1"/>
  <c r="AC3101" i="1" s="1"/>
  <c r="AC3100" i="1" s="1"/>
  <c r="AC3099" i="1" s="1"/>
  <c r="AB3103" i="1"/>
  <c r="AB3102" i="1" s="1"/>
  <c r="AB3101" i="1" s="1"/>
  <c r="AB3100" i="1" s="1"/>
  <c r="AB3099" i="1" s="1"/>
  <c r="S3103" i="1"/>
  <c r="S3102" i="1" s="1"/>
  <c r="S3101" i="1" s="1"/>
  <c r="S3100" i="1" s="1"/>
  <c r="R3103" i="1"/>
  <c r="Q3103" i="1"/>
  <c r="Q3102" i="1" s="1"/>
  <c r="Q3101" i="1" s="1"/>
  <c r="Q3100" i="1" s="1"/>
  <c r="Q3099" i="1" s="1"/>
  <c r="P3103" i="1"/>
  <c r="P3102" i="1" s="1"/>
  <c r="P3101" i="1" s="1"/>
  <c r="P3100" i="1" s="1"/>
  <c r="P3099" i="1" s="1"/>
  <c r="O3103" i="1"/>
  <c r="O3102" i="1" s="1"/>
  <c r="O3101" i="1" s="1"/>
  <c r="O3100" i="1" s="1"/>
  <c r="O3099" i="1" s="1"/>
  <c r="E3103" i="1"/>
  <c r="E3102" i="1"/>
  <c r="E3101" i="1"/>
  <c r="E3100" i="1"/>
  <c r="AG3099" i="1"/>
  <c r="E3099" i="1"/>
  <c r="E3098" i="1"/>
  <c r="AL3097" i="1"/>
  <c r="AE3097" i="1"/>
  <c r="U3097" i="1"/>
  <c r="V3097" i="1" s="1"/>
  <c r="E3097" i="1"/>
  <c r="AK3096" i="1"/>
  <c r="AJ3096" i="1"/>
  <c r="AI3096" i="1"/>
  <c r="AH3096" i="1"/>
  <c r="AG3096" i="1"/>
  <c r="AF3096" i="1"/>
  <c r="AD3096" i="1"/>
  <c r="AC3096" i="1"/>
  <c r="AB3096" i="1"/>
  <c r="AA3096" i="1"/>
  <c r="Z3096" i="1"/>
  <c r="Y3096" i="1"/>
  <c r="X3096" i="1"/>
  <c r="W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E3096" i="1"/>
  <c r="AK3095" i="1"/>
  <c r="AJ3095" i="1"/>
  <c r="AI3095" i="1"/>
  <c r="AH3095" i="1"/>
  <c r="AG3095" i="1"/>
  <c r="AF3095" i="1"/>
  <c r="AD3095" i="1"/>
  <c r="AC3095" i="1"/>
  <c r="AE3095" i="1" s="1"/>
  <c r="AB3095" i="1"/>
  <c r="AA3095" i="1"/>
  <c r="Z3095" i="1"/>
  <c r="Y3095" i="1"/>
  <c r="X3095" i="1"/>
  <c r="W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E3095" i="1"/>
  <c r="AK3094" i="1"/>
  <c r="AJ3094" i="1"/>
  <c r="AI3094" i="1"/>
  <c r="AH3094" i="1"/>
  <c r="AG3094" i="1"/>
  <c r="AF3094" i="1"/>
  <c r="AD3094" i="1"/>
  <c r="AC3094" i="1"/>
  <c r="AE3094" i="1" s="1"/>
  <c r="AB3094" i="1"/>
  <c r="AA3094" i="1"/>
  <c r="Z3094" i="1"/>
  <c r="Y3094" i="1"/>
  <c r="X3094" i="1"/>
  <c r="W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E3094" i="1"/>
  <c r="AK3093" i="1"/>
  <c r="AJ3093" i="1"/>
  <c r="AI3093" i="1"/>
  <c r="AH3093" i="1"/>
  <c r="AG3093" i="1"/>
  <c r="AF3093" i="1"/>
  <c r="AD3093" i="1"/>
  <c r="AC3093" i="1"/>
  <c r="AE3093" i="1" s="1"/>
  <c r="AB3093" i="1"/>
  <c r="AA3093" i="1"/>
  <c r="Z3093" i="1"/>
  <c r="Y3093" i="1"/>
  <c r="X3093" i="1"/>
  <c r="W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E3093" i="1"/>
  <c r="AK3092" i="1"/>
  <c r="AJ3092" i="1"/>
  <c r="AI3092" i="1"/>
  <c r="AH3092" i="1"/>
  <c r="AG3092" i="1"/>
  <c r="AF3092" i="1"/>
  <c r="AD3092" i="1"/>
  <c r="AC3092" i="1"/>
  <c r="AE3092" i="1" s="1"/>
  <c r="AB3092" i="1"/>
  <c r="AA3092" i="1"/>
  <c r="Z3092" i="1"/>
  <c r="Y3092" i="1"/>
  <c r="X3092" i="1"/>
  <c r="W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E3092" i="1"/>
  <c r="AK3091" i="1"/>
  <c r="AJ3091" i="1"/>
  <c r="AI3091" i="1"/>
  <c r="AH3091" i="1"/>
  <c r="AG3091" i="1"/>
  <c r="AF3091" i="1"/>
  <c r="AD3091" i="1"/>
  <c r="AC3091" i="1"/>
  <c r="AE3091" i="1" s="1"/>
  <c r="AB3091" i="1"/>
  <c r="AA3091" i="1"/>
  <c r="Z3091" i="1"/>
  <c r="Y3091" i="1"/>
  <c r="X3091" i="1"/>
  <c r="W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E3091" i="1"/>
  <c r="E3090" i="1"/>
  <c r="AL3089" i="1"/>
  <c r="AE3089" i="1"/>
  <c r="V3089" i="1"/>
  <c r="E3089" i="1"/>
  <c r="AK3088" i="1"/>
  <c r="AJ3088" i="1"/>
  <c r="AI3088" i="1"/>
  <c r="AH3088" i="1"/>
  <c r="AG3088" i="1"/>
  <c r="AF3088" i="1"/>
  <c r="AD3088" i="1"/>
  <c r="AE3088" i="1" s="1"/>
  <c r="AC3088" i="1"/>
  <c r="AB3088" i="1"/>
  <c r="P3088" i="1"/>
  <c r="O3088" i="1"/>
  <c r="E3088" i="1"/>
  <c r="AK3087" i="1"/>
  <c r="AJ3087" i="1"/>
  <c r="AI3087" i="1"/>
  <c r="AH3087" i="1"/>
  <c r="AH3086" i="1" s="1"/>
  <c r="AG3087" i="1"/>
  <c r="AG3086" i="1" s="1"/>
  <c r="AF3087" i="1"/>
  <c r="AF3086" i="1" s="1"/>
  <c r="AD3087" i="1"/>
  <c r="AE3087" i="1" s="1"/>
  <c r="AC3087" i="1"/>
  <c r="AB3087" i="1"/>
  <c r="AB3086" i="1" s="1"/>
  <c r="P3087" i="1"/>
  <c r="O3087" i="1"/>
  <c r="O3086" i="1" s="1"/>
  <c r="E3087" i="1"/>
  <c r="AK3086" i="1"/>
  <c r="AJ3086" i="1"/>
  <c r="AI3086" i="1"/>
  <c r="AC3086" i="1"/>
  <c r="E3086" i="1"/>
  <c r="AL3085" i="1"/>
  <c r="AE3085" i="1"/>
  <c r="V3085" i="1"/>
  <c r="E3085" i="1"/>
  <c r="AK3084" i="1"/>
  <c r="AJ3084" i="1"/>
  <c r="AJ3081" i="1" s="1"/>
  <c r="AI3084" i="1"/>
  <c r="AH3084" i="1"/>
  <c r="AH3081" i="1" s="1"/>
  <c r="AH3080" i="1" s="1"/>
  <c r="AG3084" i="1"/>
  <c r="AF3084" i="1"/>
  <c r="AF3081" i="1" s="1"/>
  <c r="AF3080" i="1" s="1"/>
  <c r="AD3084" i="1"/>
  <c r="AC3084" i="1"/>
  <c r="AC3081" i="1" s="1"/>
  <c r="AC3080" i="1" s="1"/>
  <c r="AB3084" i="1"/>
  <c r="AA3084" i="1"/>
  <c r="Z3084" i="1"/>
  <c r="Y3084" i="1"/>
  <c r="Y3081" i="1" s="1"/>
  <c r="Y3080" i="1" s="1"/>
  <c r="Y3079" i="1" s="1"/>
  <c r="Y3078" i="1" s="1"/>
  <c r="X3084" i="1"/>
  <c r="W3084" i="1"/>
  <c r="T3084" i="1"/>
  <c r="S3084" i="1"/>
  <c r="R3084" i="1"/>
  <c r="Q3084" i="1"/>
  <c r="Q3081" i="1" s="1"/>
  <c r="Q3080" i="1" s="1"/>
  <c r="Q3079" i="1" s="1"/>
  <c r="Q3078" i="1" s="1"/>
  <c r="P3084" i="1"/>
  <c r="O3084" i="1"/>
  <c r="O3081" i="1" s="1"/>
  <c r="O3080" i="1" s="1"/>
  <c r="N3084" i="1"/>
  <c r="M3084" i="1"/>
  <c r="L3084" i="1"/>
  <c r="K3084" i="1"/>
  <c r="K3081" i="1" s="1"/>
  <c r="K3080" i="1" s="1"/>
  <c r="K3079" i="1" s="1"/>
  <c r="K3078" i="1" s="1"/>
  <c r="J3084" i="1"/>
  <c r="I3084" i="1"/>
  <c r="E3084" i="1"/>
  <c r="AL3083" i="1"/>
  <c r="AE3083" i="1"/>
  <c r="V3083" i="1"/>
  <c r="E3083" i="1"/>
  <c r="AK3082" i="1"/>
  <c r="AK3081" i="1" s="1"/>
  <c r="AK3080" i="1" s="1"/>
  <c r="AJ3082" i="1"/>
  <c r="AI3082" i="1"/>
  <c r="AI3081" i="1" s="1"/>
  <c r="AI3080" i="1" s="1"/>
  <c r="AH3082" i="1"/>
  <c r="AG3082" i="1"/>
  <c r="AG3081" i="1" s="1"/>
  <c r="AG3080" i="1" s="1"/>
  <c r="AG3079" i="1" s="1"/>
  <c r="AG3078" i="1" s="1"/>
  <c r="AF3082" i="1"/>
  <c r="AD3082" i="1"/>
  <c r="AE3082" i="1" s="1"/>
  <c r="AC3082" i="1"/>
  <c r="AB3082" i="1"/>
  <c r="AB3081" i="1" s="1"/>
  <c r="AB3080" i="1" s="1"/>
  <c r="AA3082" i="1"/>
  <c r="Z3082" i="1"/>
  <c r="Z3081" i="1" s="1"/>
  <c r="Z3080" i="1" s="1"/>
  <c r="Z3079" i="1" s="1"/>
  <c r="Z3078" i="1" s="1"/>
  <c r="Y3082" i="1"/>
  <c r="X3082" i="1"/>
  <c r="X3081" i="1" s="1"/>
  <c r="X3080" i="1" s="1"/>
  <c r="X3079" i="1" s="1"/>
  <c r="X3078" i="1" s="1"/>
  <c r="W3082" i="1"/>
  <c r="T3082" i="1"/>
  <c r="T3081" i="1" s="1"/>
  <c r="T3080" i="1" s="1"/>
  <c r="T3079" i="1" s="1"/>
  <c r="T3078" i="1" s="1"/>
  <c r="S3082" i="1"/>
  <c r="R3082" i="1"/>
  <c r="Q3082" i="1"/>
  <c r="P3082" i="1"/>
  <c r="P3081" i="1" s="1"/>
  <c r="P3080" i="1" s="1"/>
  <c r="O3082" i="1"/>
  <c r="N3082" i="1"/>
  <c r="M3082" i="1"/>
  <c r="L3082" i="1"/>
  <c r="L3081" i="1" s="1"/>
  <c r="L3080" i="1" s="1"/>
  <c r="L3079" i="1" s="1"/>
  <c r="L3078" i="1" s="1"/>
  <c r="K3082" i="1"/>
  <c r="J3082" i="1"/>
  <c r="I3082" i="1"/>
  <c r="E3082" i="1"/>
  <c r="E3081" i="1"/>
  <c r="AJ3080" i="1"/>
  <c r="AJ3079" i="1" s="1"/>
  <c r="AJ3078" i="1" s="1"/>
  <c r="E3080" i="1"/>
  <c r="E3079" i="1"/>
  <c r="E3078" i="1"/>
  <c r="AL3077" i="1"/>
  <c r="AE3077" i="1"/>
  <c r="R3077" i="1"/>
  <c r="K3077" i="1"/>
  <c r="K3076" i="1" s="1"/>
  <c r="K3075" i="1" s="1"/>
  <c r="K3074" i="1" s="1"/>
  <c r="J3077" i="1"/>
  <c r="J3076" i="1" s="1"/>
  <c r="J3075" i="1" s="1"/>
  <c r="J3074" i="1" s="1"/>
  <c r="J3073" i="1" s="1"/>
  <c r="J3072" i="1" s="1"/>
  <c r="I3077" i="1"/>
  <c r="V3077" i="1" s="1"/>
  <c r="E3077" i="1"/>
  <c r="AK3076" i="1"/>
  <c r="AJ3076" i="1"/>
  <c r="AJ3075" i="1" s="1"/>
  <c r="AJ3074" i="1" s="1"/>
  <c r="AJ3073" i="1" s="1"/>
  <c r="AJ3072" i="1" s="1"/>
  <c r="AI3076" i="1"/>
  <c r="AI3075" i="1" s="1"/>
  <c r="AI3074" i="1" s="1"/>
  <c r="AI3073" i="1" s="1"/>
  <c r="AH3076" i="1"/>
  <c r="AH3075" i="1" s="1"/>
  <c r="AH3074" i="1" s="1"/>
  <c r="AH3073" i="1" s="1"/>
  <c r="AH3072" i="1" s="1"/>
  <c r="AG3076" i="1"/>
  <c r="AF3076" i="1"/>
  <c r="AF3075" i="1" s="1"/>
  <c r="AF3074" i="1" s="1"/>
  <c r="AF3073" i="1" s="1"/>
  <c r="AD3076" i="1"/>
  <c r="AD3075" i="1" s="1"/>
  <c r="AC3076" i="1"/>
  <c r="AB3076" i="1"/>
  <c r="AA3076" i="1"/>
  <c r="AA3075" i="1" s="1"/>
  <c r="AA3074" i="1" s="1"/>
  <c r="AA3073" i="1" s="1"/>
  <c r="AA3072" i="1" s="1"/>
  <c r="Z3076" i="1"/>
  <c r="Y3076" i="1"/>
  <c r="Y3075" i="1" s="1"/>
  <c r="Y3074" i="1" s="1"/>
  <c r="Y3073" i="1" s="1"/>
  <c r="Y3072" i="1" s="1"/>
  <c r="X3076" i="1"/>
  <c r="W3076" i="1"/>
  <c r="W3075" i="1" s="1"/>
  <c r="W3074" i="1" s="1"/>
  <c r="W3073" i="1" s="1"/>
  <c r="W3072" i="1" s="1"/>
  <c r="T3076" i="1"/>
  <c r="T3075" i="1" s="1"/>
  <c r="T3074" i="1" s="1"/>
  <c r="T3073" i="1" s="1"/>
  <c r="T3072" i="1" s="1"/>
  <c r="S3076" i="1"/>
  <c r="S3075" i="1" s="1"/>
  <c r="S3074" i="1" s="1"/>
  <c r="S3073" i="1" s="1"/>
  <c r="S3072" i="1" s="1"/>
  <c r="R3076" i="1"/>
  <c r="R3075" i="1" s="1"/>
  <c r="R3074" i="1" s="1"/>
  <c r="R3073" i="1" s="1"/>
  <c r="R3072" i="1" s="1"/>
  <c r="Q3076" i="1"/>
  <c r="Q3075" i="1" s="1"/>
  <c r="Q3074" i="1" s="1"/>
  <c r="Q3073" i="1" s="1"/>
  <c r="Q3072" i="1" s="1"/>
  <c r="Q3071" i="1" s="1"/>
  <c r="P3076" i="1"/>
  <c r="P3075" i="1" s="1"/>
  <c r="P3074" i="1" s="1"/>
  <c r="P3073" i="1" s="1"/>
  <c r="P3072" i="1" s="1"/>
  <c r="O3076" i="1"/>
  <c r="N3076" i="1"/>
  <c r="N3075" i="1" s="1"/>
  <c r="N3074" i="1" s="1"/>
  <c r="N3073" i="1" s="1"/>
  <c r="M3076" i="1"/>
  <c r="M3075" i="1" s="1"/>
  <c r="M3074" i="1" s="1"/>
  <c r="M3073" i="1" s="1"/>
  <c r="M3072" i="1" s="1"/>
  <c r="L3076" i="1"/>
  <c r="L3075" i="1" s="1"/>
  <c r="L3074" i="1" s="1"/>
  <c r="L3073" i="1" s="1"/>
  <c r="L3072" i="1" s="1"/>
  <c r="I3076" i="1"/>
  <c r="I3075" i="1" s="1"/>
  <c r="I3074" i="1" s="1"/>
  <c r="E3076" i="1"/>
  <c r="AK3075" i="1"/>
  <c r="AK3074" i="1" s="1"/>
  <c r="AK3073" i="1" s="1"/>
  <c r="AK3072" i="1" s="1"/>
  <c r="AG3075" i="1"/>
  <c r="AG3074" i="1" s="1"/>
  <c r="AG3073" i="1" s="1"/>
  <c r="AG3072" i="1" s="1"/>
  <c r="AC3075" i="1"/>
  <c r="AB3075" i="1"/>
  <c r="AB3074" i="1" s="1"/>
  <c r="AB3073" i="1" s="1"/>
  <c r="AB3072" i="1" s="1"/>
  <c r="Z3075" i="1"/>
  <c r="Z3074" i="1" s="1"/>
  <c r="Z3073" i="1" s="1"/>
  <c r="Z3072" i="1" s="1"/>
  <c r="X3075" i="1"/>
  <c r="X3074" i="1" s="1"/>
  <c r="X3073" i="1" s="1"/>
  <c r="X3072" i="1" s="1"/>
  <c r="O3075" i="1"/>
  <c r="O3074" i="1" s="1"/>
  <c r="O3073" i="1" s="1"/>
  <c r="O3072" i="1" s="1"/>
  <c r="E3075" i="1"/>
  <c r="AC3074" i="1"/>
  <c r="AC3073" i="1" s="1"/>
  <c r="AC3072" i="1" s="1"/>
  <c r="E3074" i="1"/>
  <c r="K3073" i="1"/>
  <c r="K3072" i="1" s="1"/>
  <c r="E3073" i="1"/>
  <c r="AI3072" i="1"/>
  <c r="N3072" i="1"/>
  <c r="E3072" i="1"/>
  <c r="E3071" i="1"/>
  <c r="AL3070" i="1"/>
  <c r="AE3070" i="1"/>
  <c r="V3070" i="1"/>
  <c r="E3070" i="1"/>
  <c r="AK3069" i="1"/>
  <c r="AJ3069" i="1"/>
  <c r="AI3069" i="1"/>
  <c r="AH3069" i="1"/>
  <c r="AG3069" i="1"/>
  <c r="AF3069" i="1"/>
  <c r="AD3069" i="1"/>
  <c r="AC3069" i="1"/>
  <c r="AB3069" i="1"/>
  <c r="AB3066" i="1" s="1"/>
  <c r="AB3065" i="1" s="1"/>
  <c r="R3069" i="1"/>
  <c r="Q3069" i="1"/>
  <c r="Q3066" i="1" s="1"/>
  <c r="Q3065" i="1" s="1"/>
  <c r="P3069" i="1"/>
  <c r="O3069" i="1"/>
  <c r="E3069" i="1"/>
  <c r="AL3068" i="1"/>
  <c r="AE3068" i="1"/>
  <c r="V3068" i="1"/>
  <c r="E3068" i="1"/>
  <c r="AK3067" i="1"/>
  <c r="AJ3067" i="1"/>
  <c r="AI3067" i="1"/>
  <c r="AH3067" i="1"/>
  <c r="AG3067" i="1"/>
  <c r="AF3067" i="1"/>
  <c r="AD3067" i="1"/>
  <c r="AC3067" i="1"/>
  <c r="AB3067" i="1"/>
  <c r="AA3067" i="1"/>
  <c r="Z3067" i="1"/>
  <c r="Z3066" i="1" s="1"/>
  <c r="Z3065" i="1" s="1"/>
  <c r="Y3067" i="1"/>
  <c r="Y3066" i="1" s="1"/>
  <c r="Y3065" i="1" s="1"/>
  <c r="X3067" i="1"/>
  <c r="X3066" i="1" s="1"/>
  <c r="X3065" i="1" s="1"/>
  <c r="W3067" i="1"/>
  <c r="T3067" i="1"/>
  <c r="T3066" i="1" s="1"/>
  <c r="T3065" i="1" s="1"/>
  <c r="S3067" i="1"/>
  <c r="S3066" i="1" s="1"/>
  <c r="S3065" i="1" s="1"/>
  <c r="R3067" i="1"/>
  <c r="Q3067" i="1"/>
  <c r="P3067" i="1"/>
  <c r="P3066" i="1" s="1"/>
  <c r="P3065" i="1" s="1"/>
  <c r="O3067" i="1"/>
  <c r="N3067" i="1"/>
  <c r="N3066" i="1" s="1"/>
  <c r="N3065" i="1" s="1"/>
  <c r="M3067" i="1"/>
  <c r="L3067" i="1"/>
  <c r="L3066" i="1" s="1"/>
  <c r="L3065" i="1" s="1"/>
  <c r="K3067" i="1"/>
  <c r="K3066" i="1" s="1"/>
  <c r="K3065" i="1" s="1"/>
  <c r="J3067" i="1"/>
  <c r="J3066" i="1" s="1"/>
  <c r="J3065" i="1" s="1"/>
  <c r="I3067" i="1"/>
  <c r="E3067" i="1"/>
  <c r="AJ3066" i="1"/>
  <c r="AJ3065" i="1" s="1"/>
  <c r="AA3066" i="1"/>
  <c r="AA3065" i="1" s="1"/>
  <c r="W3066" i="1"/>
  <c r="W3065" i="1" s="1"/>
  <c r="M3066" i="1"/>
  <c r="M3065" i="1" s="1"/>
  <c r="I3066" i="1"/>
  <c r="I3065" i="1" s="1"/>
  <c r="E3066" i="1"/>
  <c r="E3065" i="1"/>
  <c r="AL3064" i="1"/>
  <c r="AE3064" i="1"/>
  <c r="V3064" i="1"/>
  <c r="E3064" i="1"/>
  <c r="AK3063" i="1"/>
  <c r="AK3062" i="1" s="1"/>
  <c r="AK3061" i="1" s="1"/>
  <c r="AK3060" i="1" s="1"/>
  <c r="AK3059" i="1" s="1"/>
  <c r="AJ3063" i="1"/>
  <c r="AI3063" i="1"/>
  <c r="AI3062" i="1" s="1"/>
  <c r="AI3061" i="1" s="1"/>
  <c r="AI3060" i="1" s="1"/>
  <c r="AI3059" i="1" s="1"/>
  <c r="AH3063" i="1"/>
  <c r="AH3062" i="1" s="1"/>
  <c r="AG3063" i="1"/>
  <c r="AG3062" i="1" s="1"/>
  <c r="AG3061" i="1" s="1"/>
  <c r="AG3060" i="1" s="1"/>
  <c r="AG3059" i="1" s="1"/>
  <c r="AF3063" i="1"/>
  <c r="AF3062" i="1" s="1"/>
  <c r="AF3061" i="1" s="1"/>
  <c r="AF3060" i="1" s="1"/>
  <c r="AD3063" i="1"/>
  <c r="AD3062" i="1" s="1"/>
  <c r="AC3063" i="1"/>
  <c r="AC3062" i="1" s="1"/>
  <c r="AC3061" i="1" s="1"/>
  <c r="AC3060" i="1" s="1"/>
  <c r="AC3059" i="1" s="1"/>
  <c r="AB3063" i="1"/>
  <c r="AB3062" i="1" s="1"/>
  <c r="AB3061" i="1" s="1"/>
  <c r="AB3060" i="1" s="1"/>
  <c r="AB3059" i="1" s="1"/>
  <c r="AA3063" i="1"/>
  <c r="AA3062" i="1" s="1"/>
  <c r="AA3061" i="1" s="1"/>
  <c r="AA3060" i="1" s="1"/>
  <c r="Z3063" i="1"/>
  <c r="Z3062" i="1" s="1"/>
  <c r="Z3061" i="1" s="1"/>
  <c r="Z3060" i="1" s="1"/>
  <c r="Z3059" i="1" s="1"/>
  <c r="Y3063" i="1"/>
  <c r="Y3062" i="1" s="1"/>
  <c r="Y3061" i="1" s="1"/>
  <c r="Y3060" i="1" s="1"/>
  <c r="Y3059" i="1" s="1"/>
  <c r="X3063" i="1"/>
  <c r="X3062" i="1" s="1"/>
  <c r="X3061" i="1" s="1"/>
  <c r="X3060" i="1" s="1"/>
  <c r="X3059" i="1" s="1"/>
  <c r="W3063" i="1"/>
  <c r="W3062" i="1" s="1"/>
  <c r="W3061" i="1" s="1"/>
  <c r="W3060" i="1" s="1"/>
  <c r="T3063" i="1"/>
  <c r="T3062" i="1" s="1"/>
  <c r="T3061" i="1" s="1"/>
  <c r="T3060" i="1" s="1"/>
  <c r="T3059" i="1" s="1"/>
  <c r="S3063" i="1"/>
  <c r="S3062" i="1" s="1"/>
  <c r="S3061" i="1" s="1"/>
  <c r="S3060" i="1" s="1"/>
  <c r="S3059" i="1" s="1"/>
  <c r="R3063" i="1"/>
  <c r="R3062" i="1" s="1"/>
  <c r="R3061" i="1" s="1"/>
  <c r="R3060" i="1" s="1"/>
  <c r="R3059" i="1" s="1"/>
  <c r="Q3063" i="1"/>
  <c r="P3063" i="1"/>
  <c r="P3062" i="1" s="1"/>
  <c r="P3061" i="1" s="1"/>
  <c r="P3060" i="1" s="1"/>
  <c r="P3059" i="1" s="1"/>
  <c r="O3063" i="1"/>
  <c r="O3062" i="1" s="1"/>
  <c r="O3061" i="1" s="1"/>
  <c r="O3060" i="1" s="1"/>
  <c r="O3059" i="1" s="1"/>
  <c r="N3063" i="1"/>
  <c r="N3062" i="1" s="1"/>
  <c r="N3061" i="1" s="1"/>
  <c r="N3060" i="1" s="1"/>
  <c r="N3059" i="1" s="1"/>
  <c r="M3063" i="1"/>
  <c r="L3063" i="1"/>
  <c r="L3062" i="1" s="1"/>
  <c r="L3061" i="1" s="1"/>
  <c r="L3060" i="1" s="1"/>
  <c r="L3059" i="1" s="1"/>
  <c r="K3063" i="1"/>
  <c r="K3062" i="1" s="1"/>
  <c r="K3061" i="1" s="1"/>
  <c r="K3060" i="1" s="1"/>
  <c r="K3059" i="1" s="1"/>
  <c r="J3063" i="1"/>
  <c r="J3062" i="1" s="1"/>
  <c r="J3061" i="1" s="1"/>
  <c r="J3060" i="1" s="1"/>
  <c r="J3059" i="1" s="1"/>
  <c r="I3063" i="1"/>
  <c r="E3063" i="1"/>
  <c r="AJ3062" i="1"/>
  <c r="AJ3061" i="1" s="1"/>
  <c r="AJ3060" i="1" s="1"/>
  <c r="AJ3059" i="1" s="1"/>
  <c r="Q3062" i="1"/>
  <c r="Q3061" i="1" s="1"/>
  <c r="Q3060" i="1" s="1"/>
  <c r="Q3059" i="1" s="1"/>
  <c r="M3062" i="1"/>
  <c r="M3061" i="1" s="1"/>
  <c r="M3060" i="1" s="1"/>
  <c r="M3059" i="1" s="1"/>
  <c r="I3062" i="1"/>
  <c r="I3061" i="1" s="1"/>
  <c r="E3062" i="1"/>
  <c r="E3061" i="1"/>
  <c r="E3060" i="1"/>
  <c r="AA3059" i="1"/>
  <c r="W3059" i="1"/>
  <c r="E3059" i="1"/>
  <c r="AL3058" i="1"/>
  <c r="AE3058" i="1"/>
  <c r="V3058" i="1"/>
  <c r="E3058" i="1"/>
  <c r="AK3057" i="1"/>
  <c r="AJ3057" i="1"/>
  <c r="AI3057" i="1"/>
  <c r="AH3057" i="1"/>
  <c r="AG3057" i="1"/>
  <c r="AF3057" i="1"/>
  <c r="AE3057" i="1"/>
  <c r="AD3057" i="1"/>
  <c r="AC3057" i="1"/>
  <c r="AB3057" i="1"/>
  <c r="AA3057" i="1"/>
  <c r="Z3057" i="1"/>
  <c r="Y3057" i="1"/>
  <c r="X3057" i="1"/>
  <c r="W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E3057" i="1"/>
  <c r="AL3056" i="1"/>
  <c r="AE3056" i="1"/>
  <c r="V3056" i="1"/>
  <c r="AM3056" i="1" s="1"/>
  <c r="E3056" i="1"/>
  <c r="AK3055" i="1"/>
  <c r="AK3054" i="1" s="1"/>
  <c r="AK3053" i="1" s="1"/>
  <c r="AJ3055" i="1"/>
  <c r="AI3055" i="1"/>
  <c r="AH3055" i="1"/>
  <c r="AH3054" i="1" s="1"/>
  <c r="AH3053" i="1" s="1"/>
  <c r="AG3055" i="1"/>
  <c r="AG3054" i="1" s="1"/>
  <c r="AG3053" i="1" s="1"/>
  <c r="AF3055" i="1"/>
  <c r="AF3054" i="1" s="1"/>
  <c r="AF3053" i="1" s="1"/>
  <c r="AD3055" i="1"/>
  <c r="AD3054" i="1" s="1"/>
  <c r="AC3055" i="1"/>
  <c r="AB3055" i="1"/>
  <c r="AB3054" i="1" s="1"/>
  <c r="AB3053" i="1" s="1"/>
  <c r="AA3055" i="1"/>
  <c r="Z3055" i="1"/>
  <c r="Z3054" i="1" s="1"/>
  <c r="Z3053" i="1" s="1"/>
  <c r="Z3046" i="1" s="1"/>
  <c r="Z3045" i="1" s="1"/>
  <c r="Y3055" i="1"/>
  <c r="X3055" i="1"/>
  <c r="X3054" i="1" s="1"/>
  <c r="X3053" i="1" s="1"/>
  <c r="X3046" i="1" s="1"/>
  <c r="X3045" i="1" s="1"/>
  <c r="W3055" i="1"/>
  <c r="T3055" i="1"/>
  <c r="T3054" i="1" s="1"/>
  <c r="T3053" i="1" s="1"/>
  <c r="T3046" i="1" s="1"/>
  <c r="T3045" i="1" s="1"/>
  <c r="S3055" i="1"/>
  <c r="R3055" i="1"/>
  <c r="R3054" i="1" s="1"/>
  <c r="R3053" i="1" s="1"/>
  <c r="R3046" i="1" s="1"/>
  <c r="R3045" i="1" s="1"/>
  <c r="Q3055" i="1"/>
  <c r="P3055" i="1"/>
  <c r="P3054" i="1" s="1"/>
  <c r="P3053" i="1" s="1"/>
  <c r="O3055" i="1"/>
  <c r="N3055" i="1"/>
  <c r="N3054" i="1" s="1"/>
  <c r="N3053" i="1" s="1"/>
  <c r="N3046" i="1" s="1"/>
  <c r="N3045" i="1" s="1"/>
  <c r="M3055" i="1"/>
  <c r="L3055" i="1"/>
  <c r="L3054" i="1" s="1"/>
  <c r="L3053" i="1" s="1"/>
  <c r="L3046" i="1" s="1"/>
  <c r="L3045" i="1" s="1"/>
  <c r="K3055" i="1"/>
  <c r="J3055" i="1"/>
  <c r="J3054" i="1" s="1"/>
  <c r="J3053" i="1" s="1"/>
  <c r="J3046" i="1" s="1"/>
  <c r="J3045" i="1" s="1"/>
  <c r="I3055" i="1"/>
  <c r="E3055" i="1"/>
  <c r="AJ3054" i="1"/>
  <c r="AJ3053" i="1" s="1"/>
  <c r="AC3054" i="1"/>
  <c r="AC3053" i="1" s="1"/>
  <c r="Y3054" i="1"/>
  <c r="Y3053" i="1" s="1"/>
  <c r="Y3046" i="1" s="1"/>
  <c r="Y3045" i="1" s="1"/>
  <c r="S3054" i="1"/>
  <c r="S3053" i="1" s="1"/>
  <c r="S3046" i="1" s="1"/>
  <c r="S3045" i="1" s="1"/>
  <c r="O3054" i="1"/>
  <c r="O3053" i="1" s="1"/>
  <c r="K3054" i="1"/>
  <c r="E3054" i="1"/>
  <c r="K3053" i="1"/>
  <c r="K3046" i="1" s="1"/>
  <c r="K3045" i="1" s="1"/>
  <c r="E3053" i="1"/>
  <c r="AL3052" i="1"/>
  <c r="AE3052" i="1"/>
  <c r="V3052" i="1"/>
  <c r="E3052" i="1"/>
  <c r="AK3051" i="1"/>
  <c r="AJ3051" i="1"/>
  <c r="AI3051" i="1"/>
  <c r="AH3051" i="1"/>
  <c r="AG3051" i="1"/>
  <c r="AF3051" i="1"/>
  <c r="AD3051" i="1"/>
  <c r="AC3051" i="1"/>
  <c r="AB3051" i="1"/>
  <c r="P3051" i="1"/>
  <c r="O3051" i="1"/>
  <c r="E3051" i="1"/>
  <c r="AL3050" i="1"/>
  <c r="AE3050" i="1"/>
  <c r="V3050" i="1"/>
  <c r="E3050" i="1"/>
  <c r="AK3049" i="1"/>
  <c r="AJ3049" i="1"/>
  <c r="AJ3048" i="1" s="1"/>
  <c r="AJ3047" i="1" s="1"/>
  <c r="AI3049" i="1"/>
  <c r="AI3048" i="1" s="1"/>
  <c r="AI3047" i="1" s="1"/>
  <c r="AH3049" i="1"/>
  <c r="AG3049" i="1"/>
  <c r="AF3049" i="1"/>
  <c r="AF3048" i="1" s="1"/>
  <c r="AF3047" i="1" s="1"/>
  <c r="AD3049" i="1"/>
  <c r="AC3049" i="1"/>
  <c r="AB3049" i="1"/>
  <c r="P3049" i="1"/>
  <c r="O3049" i="1"/>
  <c r="E3049" i="1"/>
  <c r="AB3048" i="1"/>
  <c r="AB3047" i="1" s="1"/>
  <c r="E3048" i="1"/>
  <c r="E3047" i="1"/>
  <c r="E3046" i="1"/>
  <c r="E3045" i="1"/>
  <c r="AL3044" i="1"/>
  <c r="AE3044" i="1"/>
  <c r="V3044" i="1"/>
  <c r="E3044" i="1"/>
  <c r="AK3043" i="1"/>
  <c r="AK3042" i="1" s="1"/>
  <c r="AK3041" i="1" s="1"/>
  <c r="AK3040" i="1" s="1"/>
  <c r="AK3039" i="1" s="1"/>
  <c r="AJ3043" i="1"/>
  <c r="AJ3042" i="1" s="1"/>
  <c r="AJ3041" i="1" s="1"/>
  <c r="AJ3040" i="1" s="1"/>
  <c r="AJ3039" i="1" s="1"/>
  <c r="AI3043" i="1"/>
  <c r="AI3042" i="1" s="1"/>
  <c r="AI3041" i="1" s="1"/>
  <c r="AI3040" i="1" s="1"/>
  <c r="AI3039" i="1" s="1"/>
  <c r="AH3043" i="1"/>
  <c r="AH3042" i="1" s="1"/>
  <c r="AH3041" i="1" s="1"/>
  <c r="AH3040" i="1" s="1"/>
  <c r="AH3039" i="1" s="1"/>
  <c r="AG3043" i="1"/>
  <c r="AG3042" i="1" s="1"/>
  <c r="AG3041" i="1" s="1"/>
  <c r="AG3040" i="1" s="1"/>
  <c r="AG3039" i="1" s="1"/>
  <c r="AF3043" i="1"/>
  <c r="AF3042" i="1" s="1"/>
  <c r="AD3043" i="1"/>
  <c r="AD3042" i="1" s="1"/>
  <c r="AD3041" i="1" s="1"/>
  <c r="AD3040" i="1" s="1"/>
  <c r="AC3043" i="1"/>
  <c r="AC3042" i="1" s="1"/>
  <c r="AB3043" i="1"/>
  <c r="AB3042" i="1" s="1"/>
  <c r="AB3041" i="1" s="1"/>
  <c r="AB3040" i="1" s="1"/>
  <c r="AB3039" i="1" s="1"/>
  <c r="AA3043" i="1"/>
  <c r="AA3042" i="1" s="1"/>
  <c r="AA3041" i="1" s="1"/>
  <c r="AA3040" i="1" s="1"/>
  <c r="AA3039" i="1" s="1"/>
  <c r="Z3043" i="1"/>
  <c r="Y3043" i="1"/>
  <c r="Y3042" i="1" s="1"/>
  <c r="Y3041" i="1" s="1"/>
  <c r="Y3040" i="1" s="1"/>
  <c r="Y3039" i="1" s="1"/>
  <c r="X3043" i="1"/>
  <c r="X3042" i="1" s="1"/>
  <c r="X3041" i="1" s="1"/>
  <c r="X3040" i="1" s="1"/>
  <c r="X3039" i="1" s="1"/>
  <c r="W3043" i="1"/>
  <c r="W3042" i="1" s="1"/>
  <c r="W3041" i="1" s="1"/>
  <c r="W3040" i="1" s="1"/>
  <c r="W3039" i="1" s="1"/>
  <c r="T3043" i="1"/>
  <c r="T3042" i="1" s="1"/>
  <c r="T3041" i="1" s="1"/>
  <c r="T3040" i="1" s="1"/>
  <c r="T3039" i="1" s="1"/>
  <c r="S3043" i="1"/>
  <c r="S3042" i="1" s="1"/>
  <c r="S3041" i="1" s="1"/>
  <c r="S3040" i="1" s="1"/>
  <c r="S3039" i="1" s="1"/>
  <c r="R3043" i="1"/>
  <c r="R3042" i="1" s="1"/>
  <c r="R3041" i="1" s="1"/>
  <c r="R3040" i="1" s="1"/>
  <c r="R3039" i="1" s="1"/>
  <c r="Q3043" i="1"/>
  <c r="Q3042" i="1" s="1"/>
  <c r="Q3041" i="1" s="1"/>
  <c r="Q3040" i="1" s="1"/>
  <c r="Q3039" i="1" s="1"/>
  <c r="P3043" i="1"/>
  <c r="P3042" i="1" s="1"/>
  <c r="P3041" i="1" s="1"/>
  <c r="P3040" i="1" s="1"/>
  <c r="O3043" i="1"/>
  <c r="O3042" i="1" s="1"/>
  <c r="O3041" i="1" s="1"/>
  <c r="O3040" i="1" s="1"/>
  <c r="N3043" i="1"/>
  <c r="N3042" i="1" s="1"/>
  <c r="N3041" i="1" s="1"/>
  <c r="N3040" i="1" s="1"/>
  <c r="N3039" i="1" s="1"/>
  <c r="M3043" i="1"/>
  <c r="M3042" i="1" s="1"/>
  <c r="M3041" i="1" s="1"/>
  <c r="M3040" i="1" s="1"/>
  <c r="M3039" i="1" s="1"/>
  <c r="L3043" i="1"/>
  <c r="L3042" i="1" s="1"/>
  <c r="L3041" i="1" s="1"/>
  <c r="L3040" i="1" s="1"/>
  <c r="L3039" i="1" s="1"/>
  <c r="K3043" i="1"/>
  <c r="K3042" i="1" s="1"/>
  <c r="K3041" i="1" s="1"/>
  <c r="K3040" i="1" s="1"/>
  <c r="K3039" i="1" s="1"/>
  <c r="J3043" i="1"/>
  <c r="J3042" i="1" s="1"/>
  <c r="J3041" i="1" s="1"/>
  <c r="J3040" i="1" s="1"/>
  <c r="J3039" i="1" s="1"/>
  <c r="I3043" i="1"/>
  <c r="I3042" i="1" s="1"/>
  <c r="I3041" i="1" s="1"/>
  <c r="E3043" i="1"/>
  <c r="Z3042" i="1"/>
  <c r="Z3041" i="1" s="1"/>
  <c r="Z3040" i="1" s="1"/>
  <c r="Z3039" i="1" s="1"/>
  <c r="E3042" i="1"/>
  <c r="E3041" i="1"/>
  <c r="E3040" i="1"/>
  <c r="P3039" i="1"/>
  <c r="E3039" i="1"/>
  <c r="AL3038" i="1"/>
  <c r="AE3038" i="1"/>
  <c r="V3038" i="1"/>
  <c r="E3038" i="1"/>
  <c r="AK3037" i="1"/>
  <c r="AK3036" i="1" s="1"/>
  <c r="AK3035" i="1" s="1"/>
  <c r="AK3034" i="1" s="1"/>
  <c r="AK3033" i="1" s="1"/>
  <c r="AJ3037" i="1"/>
  <c r="AJ3036" i="1" s="1"/>
  <c r="AJ3035" i="1" s="1"/>
  <c r="AJ3034" i="1" s="1"/>
  <c r="AJ3033" i="1" s="1"/>
  <c r="AI3037" i="1"/>
  <c r="AI3036" i="1" s="1"/>
  <c r="AI3035" i="1" s="1"/>
  <c r="AI3034" i="1" s="1"/>
  <c r="AI3033" i="1" s="1"/>
  <c r="AH3037" i="1"/>
  <c r="AG3037" i="1"/>
  <c r="AG3036" i="1" s="1"/>
  <c r="AG3035" i="1" s="1"/>
  <c r="AG3034" i="1" s="1"/>
  <c r="AF3037" i="1"/>
  <c r="AF3036" i="1" s="1"/>
  <c r="AD3037" i="1"/>
  <c r="AD3036" i="1" s="1"/>
  <c r="AD3035" i="1" s="1"/>
  <c r="AD3034" i="1" s="1"/>
  <c r="AC3037" i="1"/>
  <c r="AB3037" i="1"/>
  <c r="AA3037" i="1"/>
  <c r="AA3036" i="1" s="1"/>
  <c r="AA3035" i="1" s="1"/>
  <c r="AA3034" i="1" s="1"/>
  <c r="AA3033" i="1" s="1"/>
  <c r="Z3037" i="1"/>
  <c r="Y3037" i="1"/>
  <c r="Y3036" i="1" s="1"/>
  <c r="Y3035" i="1" s="1"/>
  <c r="Y3034" i="1" s="1"/>
  <c r="Y3033" i="1" s="1"/>
  <c r="X3037" i="1"/>
  <c r="X3036" i="1" s="1"/>
  <c r="X3035" i="1" s="1"/>
  <c r="X3034" i="1" s="1"/>
  <c r="X3033" i="1" s="1"/>
  <c r="W3037" i="1"/>
  <c r="W3036" i="1" s="1"/>
  <c r="W3035" i="1" s="1"/>
  <c r="W3034" i="1" s="1"/>
  <c r="W3033" i="1" s="1"/>
  <c r="T3037" i="1"/>
  <c r="T3036" i="1" s="1"/>
  <c r="T3035" i="1" s="1"/>
  <c r="T3034" i="1" s="1"/>
  <c r="T3033" i="1" s="1"/>
  <c r="S3037" i="1"/>
  <c r="R3037" i="1"/>
  <c r="R3036" i="1" s="1"/>
  <c r="R3035" i="1" s="1"/>
  <c r="R3034" i="1" s="1"/>
  <c r="R3033" i="1" s="1"/>
  <c r="Q3037" i="1"/>
  <c r="Q3036" i="1" s="1"/>
  <c r="Q3035" i="1" s="1"/>
  <c r="Q3034" i="1" s="1"/>
  <c r="Q3033" i="1" s="1"/>
  <c r="P3037" i="1"/>
  <c r="P3036" i="1" s="1"/>
  <c r="P3035" i="1" s="1"/>
  <c r="P3034" i="1" s="1"/>
  <c r="P3033" i="1" s="1"/>
  <c r="O3037" i="1"/>
  <c r="O3036" i="1" s="1"/>
  <c r="O3035" i="1" s="1"/>
  <c r="O3034" i="1" s="1"/>
  <c r="O3033" i="1" s="1"/>
  <c r="N3037" i="1"/>
  <c r="M3037" i="1"/>
  <c r="M3036" i="1" s="1"/>
  <c r="M3035" i="1" s="1"/>
  <c r="M3034" i="1" s="1"/>
  <c r="M3033" i="1" s="1"/>
  <c r="L3037" i="1"/>
  <c r="L3036" i="1" s="1"/>
  <c r="L3035" i="1" s="1"/>
  <c r="L3034" i="1" s="1"/>
  <c r="L3033" i="1" s="1"/>
  <c r="K3037" i="1"/>
  <c r="K3036" i="1" s="1"/>
  <c r="K3035" i="1" s="1"/>
  <c r="K3034" i="1" s="1"/>
  <c r="K3033" i="1" s="1"/>
  <c r="J3037" i="1"/>
  <c r="J3036" i="1" s="1"/>
  <c r="J3035" i="1" s="1"/>
  <c r="J3034" i="1" s="1"/>
  <c r="J3033" i="1" s="1"/>
  <c r="I3037" i="1"/>
  <c r="I3036" i="1" s="1"/>
  <c r="I3035" i="1" s="1"/>
  <c r="E3037" i="1"/>
  <c r="AH3036" i="1"/>
  <c r="AH3035" i="1" s="1"/>
  <c r="AH3034" i="1" s="1"/>
  <c r="AH3033" i="1" s="1"/>
  <c r="AB3036" i="1"/>
  <c r="AB3035" i="1" s="1"/>
  <c r="AB3034" i="1" s="1"/>
  <c r="AB3033" i="1" s="1"/>
  <c r="Z3036" i="1"/>
  <c r="Z3035" i="1" s="1"/>
  <c r="Z3034" i="1" s="1"/>
  <c r="Z3033" i="1" s="1"/>
  <c r="S3036" i="1"/>
  <c r="S3035" i="1" s="1"/>
  <c r="S3034" i="1" s="1"/>
  <c r="S3033" i="1" s="1"/>
  <c r="N3036" i="1"/>
  <c r="N3035" i="1" s="1"/>
  <c r="N3034" i="1" s="1"/>
  <c r="N3033" i="1" s="1"/>
  <c r="E3036" i="1"/>
  <c r="E3035" i="1"/>
  <c r="E3034" i="1"/>
  <c r="AG3033" i="1"/>
  <c r="E3033" i="1"/>
  <c r="AL3032" i="1"/>
  <c r="AE3032" i="1"/>
  <c r="V3032" i="1"/>
  <c r="E3032" i="1"/>
  <c r="AK3031" i="1"/>
  <c r="AK3030" i="1" s="1"/>
  <c r="AK3029" i="1" s="1"/>
  <c r="AK3028" i="1" s="1"/>
  <c r="AJ3031" i="1"/>
  <c r="AJ3030" i="1" s="1"/>
  <c r="AJ3029" i="1" s="1"/>
  <c r="AJ3028" i="1" s="1"/>
  <c r="AI3031" i="1"/>
  <c r="AI3030" i="1" s="1"/>
  <c r="AI3029" i="1" s="1"/>
  <c r="AI3028" i="1" s="1"/>
  <c r="AH3031" i="1"/>
  <c r="AG3031" i="1"/>
  <c r="AG3030" i="1" s="1"/>
  <c r="AG3029" i="1" s="1"/>
  <c r="AG3028" i="1" s="1"/>
  <c r="AF3031" i="1"/>
  <c r="AF3030" i="1" s="1"/>
  <c r="AD3031" i="1"/>
  <c r="AC3031" i="1"/>
  <c r="AB3031" i="1"/>
  <c r="AB3030" i="1" s="1"/>
  <c r="AB3029" i="1" s="1"/>
  <c r="AB3028" i="1" s="1"/>
  <c r="AA3031" i="1"/>
  <c r="AA3030" i="1" s="1"/>
  <c r="AA3029" i="1" s="1"/>
  <c r="AA3028" i="1" s="1"/>
  <c r="Z3031" i="1"/>
  <c r="Z3030" i="1" s="1"/>
  <c r="Z3029" i="1" s="1"/>
  <c r="Z3028" i="1" s="1"/>
  <c r="Y3031" i="1"/>
  <c r="Y3030" i="1" s="1"/>
  <c r="Y3029" i="1" s="1"/>
  <c r="Y3028" i="1" s="1"/>
  <c r="X3031" i="1"/>
  <c r="X3030" i="1" s="1"/>
  <c r="X3029" i="1" s="1"/>
  <c r="X3028" i="1" s="1"/>
  <c r="W3031" i="1"/>
  <c r="W3030" i="1" s="1"/>
  <c r="W3029" i="1" s="1"/>
  <c r="W3028" i="1" s="1"/>
  <c r="T3031" i="1"/>
  <c r="T3030" i="1" s="1"/>
  <c r="T3029" i="1" s="1"/>
  <c r="T3028" i="1" s="1"/>
  <c r="S3031" i="1"/>
  <c r="S3030" i="1" s="1"/>
  <c r="S3029" i="1" s="1"/>
  <c r="S3028" i="1" s="1"/>
  <c r="R3031" i="1"/>
  <c r="R3030" i="1" s="1"/>
  <c r="R3029" i="1" s="1"/>
  <c r="R3028" i="1" s="1"/>
  <c r="Q3031" i="1"/>
  <c r="Q3030" i="1" s="1"/>
  <c r="Q3029" i="1" s="1"/>
  <c r="Q3028" i="1" s="1"/>
  <c r="P3031" i="1"/>
  <c r="P3030" i="1" s="1"/>
  <c r="P3029" i="1" s="1"/>
  <c r="P3028" i="1" s="1"/>
  <c r="O3031" i="1"/>
  <c r="O3030" i="1" s="1"/>
  <c r="O3029" i="1" s="1"/>
  <c r="O3028" i="1" s="1"/>
  <c r="N3031" i="1"/>
  <c r="N3030" i="1" s="1"/>
  <c r="N3029" i="1" s="1"/>
  <c r="N3028" i="1" s="1"/>
  <c r="M3031" i="1"/>
  <c r="M3030" i="1" s="1"/>
  <c r="M3029" i="1" s="1"/>
  <c r="M3028" i="1" s="1"/>
  <c r="L3031" i="1"/>
  <c r="L3030" i="1" s="1"/>
  <c r="L3029" i="1" s="1"/>
  <c r="L3028" i="1" s="1"/>
  <c r="K3031" i="1"/>
  <c r="K3030" i="1" s="1"/>
  <c r="K3029" i="1" s="1"/>
  <c r="K3028" i="1" s="1"/>
  <c r="J3031" i="1"/>
  <c r="J3030" i="1" s="1"/>
  <c r="J3029" i="1" s="1"/>
  <c r="J3028" i="1" s="1"/>
  <c r="I3031" i="1"/>
  <c r="I3030" i="1" s="1"/>
  <c r="I3029" i="1" s="1"/>
  <c r="I3028" i="1" s="1"/>
  <c r="E3031" i="1"/>
  <c r="AH3030" i="1"/>
  <c r="AH3029" i="1" s="1"/>
  <c r="AH3028" i="1" s="1"/>
  <c r="AD3030" i="1"/>
  <c r="E3030" i="1"/>
  <c r="E3029" i="1"/>
  <c r="E3028" i="1"/>
  <c r="AL3027" i="1"/>
  <c r="AE3027" i="1"/>
  <c r="V3027" i="1"/>
  <c r="E3027" i="1"/>
  <c r="AK3026" i="1"/>
  <c r="AK3025" i="1" s="1"/>
  <c r="AK3024" i="1" s="1"/>
  <c r="AJ3026" i="1"/>
  <c r="AJ3025" i="1" s="1"/>
  <c r="AI3026" i="1"/>
  <c r="AI3025" i="1" s="1"/>
  <c r="AI3024" i="1" s="1"/>
  <c r="AH3026" i="1"/>
  <c r="AH3025" i="1" s="1"/>
  <c r="AH3024" i="1" s="1"/>
  <c r="AG3026" i="1"/>
  <c r="AG3025" i="1" s="1"/>
  <c r="AG3024" i="1" s="1"/>
  <c r="AF3026" i="1"/>
  <c r="AF3025" i="1" s="1"/>
  <c r="AF3024" i="1" s="1"/>
  <c r="AD3026" i="1"/>
  <c r="AC3026" i="1"/>
  <c r="AC3025" i="1" s="1"/>
  <c r="AC3024" i="1" s="1"/>
  <c r="AB3026" i="1"/>
  <c r="AB3025" i="1" s="1"/>
  <c r="AB3024" i="1" s="1"/>
  <c r="AA3026" i="1"/>
  <c r="Z3026" i="1"/>
  <c r="Z3025" i="1" s="1"/>
  <c r="Z3024" i="1" s="1"/>
  <c r="Y3026" i="1"/>
  <c r="Y3025" i="1" s="1"/>
  <c r="Y3024" i="1" s="1"/>
  <c r="X3026" i="1"/>
  <c r="X3025" i="1" s="1"/>
  <c r="X3024" i="1" s="1"/>
  <c r="W3026" i="1"/>
  <c r="W3025" i="1" s="1"/>
  <c r="W3024" i="1" s="1"/>
  <c r="T3026" i="1"/>
  <c r="T3025" i="1" s="1"/>
  <c r="T3024" i="1" s="1"/>
  <c r="S3026" i="1"/>
  <c r="S3025" i="1" s="1"/>
  <c r="S3024" i="1" s="1"/>
  <c r="R3026" i="1"/>
  <c r="R3025" i="1" s="1"/>
  <c r="R3024" i="1" s="1"/>
  <c r="Q3026" i="1"/>
  <c r="Q3025" i="1" s="1"/>
  <c r="Q3024" i="1" s="1"/>
  <c r="P3026" i="1"/>
  <c r="P3025" i="1" s="1"/>
  <c r="P3024" i="1" s="1"/>
  <c r="O3026" i="1"/>
  <c r="O3025" i="1" s="1"/>
  <c r="O3024" i="1" s="1"/>
  <c r="N3026" i="1"/>
  <c r="N3025" i="1" s="1"/>
  <c r="N3024" i="1" s="1"/>
  <c r="M3026" i="1"/>
  <c r="M3025" i="1" s="1"/>
  <c r="M3024" i="1" s="1"/>
  <c r="L3026" i="1"/>
  <c r="L3025" i="1" s="1"/>
  <c r="L3024" i="1" s="1"/>
  <c r="K3026" i="1"/>
  <c r="K3025" i="1" s="1"/>
  <c r="J3026" i="1"/>
  <c r="J3025" i="1" s="1"/>
  <c r="J3024" i="1" s="1"/>
  <c r="I3026" i="1"/>
  <c r="I3025" i="1" s="1"/>
  <c r="E3026" i="1"/>
  <c r="AA3025" i="1"/>
  <c r="AA3024" i="1" s="1"/>
  <c r="E3025" i="1"/>
  <c r="AJ3024" i="1"/>
  <c r="K3024" i="1"/>
  <c r="E3024" i="1"/>
  <c r="AL3023" i="1"/>
  <c r="AE3023" i="1"/>
  <c r="V3023" i="1"/>
  <c r="E3023" i="1"/>
  <c r="AK3022" i="1"/>
  <c r="AK3021" i="1" s="1"/>
  <c r="AJ3022" i="1"/>
  <c r="AJ3021" i="1" s="1"/>
  <c r="AI3022" i="1"/>
  <c r="AH3022" i="1"/>
  <c r="AH3021" i="1" s="1"/>
  <c r="AG3022" i="1"/>
  <c r="AF3022" i="1"/>
  <c r="AD3022" i="1"/>
  <c r="AC3022" i="1"/>
  <c r="AC3021" i="1" s="1"/>
  <c r="AB3022" i="1"/>
  <c r="AB3021" i="1" s="1"/>
  <c r="AA3022" i="1"/>
  <c r="AA3021" i="1" s="1"/>
  <c r="Z3022" i="1"/>
  <c r="Z3021" i="1" s="1"/>
  <c r="Y3022" i="1"/>
  <c r="Y3021" i="1" s="1"/>
  <c r="X3022" i="1"/>
  <c r="X3021" i="1" s="1"/>
  <c r="W3022" i="1"/>
  <c r="T3022" i="1"/>
  <c r="S3022" i="1"/>
  <c r="S3021" i="1" s="1"/>
  <c r="R3022" i="1"/>
  <c r="R3021" i="1" s="1"/>
  <c r="Q3022" i="1"/>
  <c r="Q3021" i="1" s="1"/>
  <c r="P3022" i="1"/>
  <c r="O3022" i="1"/>
  <c r="O3021" i="1" s="1"/>
  <c r="N3022" i="1"/>
  <c r="N3021" i="1" s="1"/>
  <c r="M3022" i="1"/>
  <c r="M3021" i="1" s="1"/>
  <c r="L3022" i="1"/>
  <c r="L3021" i="1" s="1"/>
  <c r="K3022" i="1"/>
  <c r="K3021" i="1" s="1"/>
  <c r="J3022" i="1"/>
  <c r="J3021" i="1" s="1"/>
  <c r="I3022" i="1"/>
  <c r="I3021" i="1" s="1"/>
  <c r="E3022" i="1"/>
  <c r="AI3021" i="1"/>
  <c r="AG3021" i="1"/>
  <c r="W3021" i="1"/>
  <c r="T3021" i="1"/>
  <c r="P3021" i="1"/>
  <c r="P3017" i="1" s="1"/>
  <c r="E3021" i="1"/>
  <c r="AL3020" i="1"/>
  <c r="AE3020" i="1"/>
  <c r="V3020" i="1"/>
  <c r="E3020" i="1"/>
  <c r="AK3019" i="1"/>
  <c r="AK3018" i="1" s="1"/>
  <c r="AK3017" i="1" s="1"/>
  <c r="AJ3019" i="1"/>
  <c r="AJ3018" i="1" s="1"/>
  <c r="AI3019" i="1"/>
  <c r="AI3018" i="1" s="1"/>
  <c r="AH3019" i="1"/>
  <c r="AH3018" i="1" s="1"/>
  <c r="AG3019" i="1"/>
  <c r="AG3018" i="1" s="1"/>
  <c r="AF3019" i="1"/>
  <c r="AF3018" i="1" s="1"/>
  <c r="AD3019" i="1"/>
  <c r="AD3018" i="1" s="1"/>
  <c r="AC3019" i="1"/>
  <c r="AC3018" i="1" s="1"/>
  <c r="AB3019" i="1"/>
  <c r="AB3018" i="1" s="1"/>
  <c r="AB3017" i="1" s="1"/>
  <c r="AA3019" i="1"/>
  <c r="AA3018" i="1" s="1"/>
  <c r="Z3019" i="1"/>
  <c r="Z3018" i="1" s="1"/>
  <c r="Y3019" i="1"/>
  <c r="Y3018" i="1" s="1"/>
  <c r="X3019" i="1"/>
  <c r="X3018" i="1" s="1"/>
  <c r="X3017" i="1" s="1"/>
  <c r="W3019" i="1"/>
  <c r="W3018" i="1" s="1"/>
  <c r="T3019" i="1"/>
  <c r="T3018" i="1" s="1"/>
  <c r="S3019" i="1"/>
  <c r="S3018" i="1" s="1"/>
  <c r="R3019" i="1"/>
  <c r="R3018" i="1" s="1"/>
  <c r="Q3019" i="1"/>
  <c r="Q3018" i="1" s="1"/>
  <c r="P3019" i="1"/>
  <c r="P3018" i="1" s="1"/>
  <c r="O3019" i="1"/>
  <c r="O3018" i="1" s="1"/>
  <c r="N3019" i="1"/>
  <c r="N3018" i="1" s="1"/>
  <c r="M3019" i="1"/>
  <c r="M3018" i="1" s="1"/>
  <c r="L3019" i="1"/>
  <c r="L3018" i="1" s="1"/>
  <c r="K3019" i="1"/>
  <c r="K3018" i="1" s="1"/>
  <c r="J3019" i="1"/>
  <c r="J3018" i="1" s="1"/>
  <c r="I3019" i="1"/>
  <c r="I3018" i="1" s="1"/>
  <c r="E3019" i="1"/>
  <c r="E3018" i="1"/>
  <c r="E3017" i="1"/>
  <c r="E3016" i="1"/>
  <c r="E3015" i="1"/>
  <c r="E3014" i="1"/>
  <c r="AL3013" i="1"/>
  <c r="AE3013" i="1"/>
  <c r="V3013" i="1"/>
  <c r="AM3013" i="1" s="1"/>
  <c r="E3013" i="1"/>
  <c r="AK3012" i="1"/>
  <c r="AK3011" i="1" s="1"/>
  <c r="AK3010" i="1" s="1"/>
  <c r="AK3009" i="1" s="1"/>
  <c r="AK3008" i="1" s="1"/>
  <c r="AK3007" i="1" s="1"/>
  <c r="AJ3012" i="1"/>
  <c r="AJ3011" i="1" s="1"/>
  <c r="AJ3010" i="1" s="1"/>
  <c r="AJ3009" i="1" s="1"/>
  <c r="AJ3008" i="1" s="1"/>
  <c r="AJ3007" i="1" s="1"/>
  <c r="AI3012" i="1"/>
  <c r="AI3011" i="1" s="1"/>
  <c r="AI3010" i="1" s="1"/>
  <c r="AI3009" i="1" s="1"/>
  <c r="AI3008" i="1" s="1"/>
  <c r="AI3007" i="1" s="1"/>
  <c r="AH3012" i="1"/>
  <c r="AH3011" i="1" s="1"/>
  <c r="AH3010" i="1" s="1"/>
  <c r="AH3009" i="1" s="1"/>
  <c r="AH3008" i="1" s="1"/>
  <c r="AH3007" i="1" s="1"/>
  <c r="AG3012" i="1"/>
  <c r="AG3011" i="1" s="1"/>
  <c r="AG3010" i="1" s="1"/>
  <c r="AG3009" i="1" s="1"/>
  <c r="AG3008" i="1" s="1"/>
  <c r="AG3007" i="1" s="1"/>
  <c r="AF3012" i="1"/>
  <c r="AF3011" i="1" s="1"/>
  <c r="AF3010" i="1" s="1"/>
  <c r="AD3012" i="1"/>
  <c r="AC3012" i="1"/>
  <c r="AC3011" i="1" s="1"/>
  <c r="AC3010" i="1" s="1"/>
  <c r="AC3009" i="1" s="1"/>
  <c r="AC3008" i="1" s="1"/>
  <c r="AC3007" i="1" s="1"/>
  <c r="AB3012" i="1"/>
  <c r="AB3011" i="1" s="1"/>
  <c r="AB3010" i="1" s="1"/>
  <c r="AB3009" i="1" s="1"/>
  <c r="AB3008" i="1" s="1"/>
  <c r="AB3007" i="1" s="1"/>
  <c r="AA3012" i="1"/>
  <c r="AA3011" i="1" s="1"/>
  <c r="AA3010" i="1" s="1"/>
  <c r="AA3009" i="1" s="1"/>
  <c r="AA3008" i="1" s="1"/>
  <c r="AA3007" i="1" s="1"/>
  <c r="Z3012" i="1"/>
  <c r="Z3011" i="1" s="1"/>
  <c r="Z3010" i="1" s="1"/>
  <c r="Z3009" i="1" s="1"/>
  <c r="Z3008" i="1" s="1"/>
  <c r="Z3007" i="1" s="1"/>
  <c r="Y3012" i="1"/>
  <c r="Y3011" i="1" s="1"/>
  <c r="Y3010" i="1" s="1"/>
  <c r="Y3009" i="1" s="1"/>
  <c r="Y3008" i="1" s="1"/>
  <c r="Y3007" i="1" s="1"/>
  <c r="X3012" i="1"/>
  <c r="W3012" i="1"/>
  <c r="W3011" i="1" s="1"/>
  <c r="W3010" i="1" s="1"/>
  <c r="W3009" i="1" s="1"/>
  <c r="W3008" i="1" s="1"/>
  <c r="W3007" i="1" s="1"/>
  <c r="T3012" i="1"/>
  <c r="T3011" i="1" s="1"/>
  <c r="T3010" i="1" s="1"/>
  <c r="T3009" i="1" s="1"/>
  <c r="T3008" i="1" s="1"/>
  <c r="T3007" i="1" s="1"/>
  <c r="S3012" i="1"/>
  <c r="S3011" i="1" s="1"/>
  <c r="S3010" i="1" s="1"/>
  <c r="S3009" i="1" s="1"/>
  <c r="S3008" i="1" s="1"/>
  <c r="S3007" i="1" s="1"/>
  <c r="R3012" i="1"/>
  <c r="R3011" i="1" s="1"/>
  <c r="R3010" i="1" s="1"/>
  <c r="R3009" i="1" s="1"/>
  <c r="R3008" i="1" s="1"/>
  <c r="R3007" i="1" s="1"/>
  <c r="Q3012" i="1"/>
  <c r="Q3011" i="1" s="1"/>
  <c r="Q3010" i="1" s="1"/>
  <c r="Q3009" i="1" s="1"/>
  <c r="Q3008" i="1" s="1"/>
  <c r="Q3007" i="1" s="1"/>
  <c r="P3012" i="1"/>
  <c r="P3011" i="1" s="1"/>
  <c r="P3010" i="1" s="1"/>
  <c r="P3009" i="1" s="1"/>
  <c r="P3008" i="1" s="1"/>
  <c r="P3007" i="1" s="1"/>
  <c r="O3012" i="1"/>
  <c r="O3011" i="1" s="1"/>
  <c r="O3010" i="1" s="1"/>
  <c r="O3009" i="1" s="1"/>
  <c r="O3008" i="1" s="1"/>
  <c r="O3007" i="1" s="1"/>
  <c r="N3012" i="1"/>
  <c r="M3012" i="1"/>
  <c r="M3011" i="1" s="1"/>
  <c r="M3010" i="1" s="1"/>
  <c r="M3009" i="1" s="1"/>
  <c r="M3008" i="1" s="1"/>
  <c r="M3007" i="1" s="1"/>
  <c r="L3012" i="1"/>
  <c r="L3011" i="1" s="1"/>
  <c r="L3010" i="1" s="1"/>
  <c r="L3009" i="1" s="1"/>
  <c r="L3008" i="1" s="1"/>
  <c r="L3007" i="1" s="1"/>
  <c r="K3012" i="1"/>
  <c r="K3011" i="1" s="1"/>
  <c r="K3010" i="1" s="1"/>
  <c r="K3009" i="1" s="1"/>
  <c r="K3008" i="1" s="1"/>
  <c r="K3007" i="1" s="1"/>
  <c r="J3012" i="1"/>
  <c r="J3011" i="1" s="1"/>
  <c r="J3010" i="1" s="1"/>
  <c r="J3009" i="1" s="1"/>
  <c r="J3008" i="1" s="1"/>
  <c r="J3007" i="1" s="1"/>
  <c r="I3012" i="1"/>
  <c r="I3011" i="1" s="1"/>
  <c r="E3012" i="1"/>
  <c r="X3011" i="1"/>
  <c r="X3010" i="1" s="1"/>
  <c r="X3009" i="1" s="1"/>
  <c r="X3008" i="1" s="1"/>
  <c r="X3007" i="1" s="1"/>
  <c r="N3011" i="1"/>
  <c r="N3010" i="1" s="1"/>
  <c r="N3009" i="1" s="1"/>
  <c r="N3008" i="1" s="1"/>
  <c r="N3007" i="1" s="1"/>
  <c r="E3011" i="1"/>
  <c r="E3010" i="1"/>
  <c r="E3009" i="1"/>
  <c r="E3008" i="1"/>
  <c r="E3007" i="1"/>
  <c r="E3006" i="1"/>
  <c r="AL3005" i="1"/>
  <c r="AE3005" i="1"/>
  <c r="V3005" i="1"/>
  <c r="E3005" i="1"/>
  <c r="AK3004" i="1"/>
  <c r="AJ3004" i="1"/>
  <c r="AI3004" i="1"/>
  <c r="AH3004" i="1"/>
  <c r="AG3004" i="1"/>
  <c r="AF3004" i="1"/>
  <c r="AD3004" i="1"/>
  <c r="AC3004" i="1"/>
  <c r="AB3004" i="1"/>
  <c r="AA3004" i="1"/>
  <c r="Z3004" i="1"/>
  <c r="Y3004" i="1"/>
  <c r="X3004" i="1"/>
  <c r="W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E3004" i="1"/>
  <c r="AL3003" i="1"/>
  <c r="AE3003" i="1"/>
  <c r="V3003" i="1"/>
  <c r="E3003" i="1"/>
  <c r="AK3002" i="1"/>
  <c r="AJ3002" i="1"/>
  <c r="AI3002" i="1"/>
  <c r="AH3002" i="1"/>
  <c r="AG3002" i="1"/>
  <c r="AF3002" i="1"/>
  <c r="AD3002" i="1"/>
  <c r="AC3002" i="1"/>
  <c r="AB3002" i="1"/>
  <c r="AA3002" i="1"/>
  <c r="Z3002" i="1"/>
  <c r="Z3001" i="1" s="1"/>
  <c r="Y3002" i="1"/>
  <c r="X3002" i="1"/>
  <c r="W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E3002" i="1"/>
  <c r="E3001" i="1"/>
  <c r="AL3000" i="1"/>
  <c r="AE3000" i="1"/>
  <c r="V3000" i="1"/>
  <c r="E3000" i="1"/>
  <c r="AK2999" i="1"/>
  <c r="AK2998" i="1" s="1"/>
  <c r="AJ2999" i="1"/>
  <c r="AI2999" i="1"/>
  <c r="AI2998" i="1" s="1"/>
  <c r="AH2999" i="1"/>
  <c r="AH2998" i="1" s="1"/>
  <c r="AG2999" i="1"/>
  <c r="AG2998" i="1" s="1"/>
  <c r="AF2999" i="1"/>
  <c r="AF2998" i="1" s="1"/>
  <c r="AD2999" i="1"/>
  <c r="AC2999" i="1"/>
  <c r="AC2998" i="1" s="1"/>
  <c r="AB2999" i="1"/>
  <c r="AB2998" i="1" s="1"/>
  <c r="AA2999" i="1"/>
  <c r="AA2998" i="1" s="1"/>
  <c r="Z2999" i="1"/>
  <c r="Z2998" i="1" s="1"/>
  <c r="Y2999" i="1"/>
  <c r="Y2998" i="1" s="1"/>
  <c r="X2999" i="1"/>
  <c r="X2998" i="1" s="1"/>
  <c r="W2999" i="1"/>
  <c r="W2998" i="1" s="1"/>
  <c r="T2999" i="1"/>
  <c r="T2998" i="1" s="1"/>
  <c r="S2999" i="1"/>
  <c r="S2998" i="1" s="1"/>
  <c r="R2999" i="1"/>
  <c r="R2998" i="1" s="1"/>
  <c r="Q2999" i="1"/>
  <c r="Q2998" i="1" s="1"/>
  <c r="P2999" i="1"/>
  <c r="P2998" i="1" s="1"/>
  <c r="O2999" i="1"/>
  <c r="O2998" i="1" s="1"/>
  <c r="N2999" i="1"/>
  <c r="N2998" i="1" s="1"/>
  <c r="M2999" i="1"/>
  <c r="L2999" i="1"/>
  <c r="L2998" i="1" s="1"/>
  <c r="K2999" i="1"/>
  <c r="K2998" i="1" s="1"/>
  <c r="J2999" i="1"/>
  <c r="J2998" i="1" s="1"/>
  <c r="I2999" i="1"/>
  <c r="E2999" i="1"/>
  <c r="AJ2998" i="1"/>
  <c r="M2998" i="1"/>
  <c r="E2998" i="1"/>
  <c r="AL2997" i="1"/>
  <c r="AE2997" i="1"/>
  <c r="V2997" i="1"/>
  <c r="E2997" i="1"/>
  <c r="AK2996" i="1"/>
  <c r="AK2995" i="1" s="1"/>
  <c r="AJ2996" i="1"/>
  <c r="AJ2995" i="1" s="1"/>
  <c r="AI2996" i="1"/>
  <c r="AI2995" i="1" s="1"/>
  <c r="AH2996" i="1"/>
  <c r="AH2995" i="1" s="1"/>
  <c r="AG2996" i="1"/>
  <c r="AG2995" i="1" s="1"/>
  <c r="AF2996" i="1"/>
  <c r="AF2995" i="1" s="1"/>
  <c r="AD2996" i="1"/>
  <c r="AC2996" i="1"/>
  <c r="AC2995" i="1" s="1"/>
  <c r="AB2996" i="1"/>
  <c r="AB2995" i="1" s="1"/>
  <c r="AA2996" i="1"/>
  <c r="AA2995" i="1" s="1"/>
  <c r="Z2996" i="1"/>
  <c r="Z2995" i="1" s="1"/>
  <c r="Y2996" i="1"/>
  <c r="Y2995" i="1" s="1"/>
  <c r="X2996" i="1"/>
  <c r="X2995" i="1" s="1"/>
  <c r="W2996" i="1"/>
  <c r="W2995" i="1" s="1"/>
  <c r="T2996" i="1"/>
  <c r="T2995" i="1" s="1"/>
  <c r="S2996" i="1"/>
  <c r="S2995" i="1" s="1"/>
  <c r="R2996" i="1"/>
  <c r="R2995" i="1" s="1"/>
  <c r="Q2996" i="1"/>
  <c r="Q2995" i="1" s="1"/>
  <c r="P2996" i="1"/>
  <c r="P2995" i="1" s="1"/>
  <c r="O2996" i="1"/>
  <c r="O2995" i="1" s="1"/>
  <c r="N2996" i="1"/>
  <c r="N2995" i="1" s="1"/>
  <c r="M2996" i="1"/>
  <c r="M2995" i="1" s="1"/>
  <c r="L2996" i="1"/>
  <c r="L2995" i="1" s="1"/>
  <c r="K2996" i="1"/>
  <c r="K2995" i="1" s="1"/>
  <c r="J2996" i="1"/>
  <c r="J2995" i="1" s="1"/>
  <c r="I2996" i="1"/>
  <c r="I2995" i="1" s="1"/>
  <c r="E2996" i="1"/>
  <c r="E2995" i="1"/>
  <c r="E2994" i="1"/>
  <c r="E2993" i="1"/>
  <c r="E2992" i="1"/>
  <c r="AL2991" i="1"/>
  <c r="AE2991" i="1"/>
  <c r="V2991" i="1"/>
  <c r="E2991" i="1"/>
  <c r="AK2990" i="1"/>
  <c r="AJ2990" i="1"/>
  <c r="AI2990" i="1"/>
  <c r="AH2990" i="1"/>
  <c r="AG2990" i="1"/>
  <c r="AF2990" i="1"/>
  <c r="AD2990" i="1"/>
  <c r="AC2990" i="1"/>
  <c r="AB2990" i="1"/>
  <c r="AA2990" i="1"/>
  <c r="Z2990" i="1"/>
  <c r="Y2990" i="1"/>
  <c r="X2990" i="1"/>
  <c r="W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E2990" i="1"/>
  <c r="AL2989" i="1"/>
  <c r="AE2989" i="1"/>
  <c r="V2989" i="1"/>
  <c r="E2989" i="1"/>
  <c r="AK2988" i="1"/>
  <c r="AJ2988" i="1"/>
  <c r="AI2988" i="1"/>
  <c r="AH2988" i="1"/>
  <c r="AG2988" i="1"/>
  <c r="AF2988" i="1"/>
  <c r="AD2988" i="1"/>
  <c r="AC2988" i="1"/>
  <c r="AB2988" i="1"/>
  <c r="AA2988" i="1"/>
  <c r="Z2988" i="1"/>
  <c r="Y2988" i="1"/>
  <c r="X2988" i="1"/>
  <c r="W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E2988" i="1"/>
  <c r="AA2987" i="1"/>
  <c r="AA2986" i="1" s="1"/>
  <c r="AA2985" i="1" s="1"/>
  <c r="E2987" i="1"/>
  <c r="E2986" i="1"/>
  <c r="E2985" i="1"/>
  <c r="AL2984" i="1"/>
  <c r="AE2984" i="1"/>
  <c r="V2984" i="1"/>
  <c r="E2984" i="1"/>
  <c r="AK2983" i="1"/>
  <c r="AK2982" i="1" s="1"/>
  <c r="AK2981" i="1" s="1"/>
  <c r="AK2980" i="1" s="1"/>
  <c r="AJ2983" i="1"/>
  <c r="AI2983" i="1"/>
  <c r="AI2982" i="1" s="1"/>
  <c r="AI2981" i="1" s="1"/>
  <c r="AI2980" i="1" s="1"/>
  <c r="AH2983" i="1"/>
  <c r="AH2982" i="1" s="1"/>
  <c r="AH2981" i="1" s="1"/>
  <c r="AH2980" i="1" s="1"/>
  <c r="AG2983" i="1"/>
  <c r="AG2982" i="1" s="1"/>
  <c r="AG2981" i="1" s="1"/>
  <c r="AG2980" i="1" s="1"/>
  <c r="AF2983" i="1"/>
  <c r="AF2982" i="1" s="1"/>
  <c r="AF2981" i="1" s="1"/>
  <c r="AF2980" i="1" s="1"/>
  <c r="AD2983" i="1"/>
  <c r="AD2982" i="1" s="1"/>
  <c r="AC2983" i="1"/>
  <c r="AB2983" i="1"/>
  <c r="AB2982" i="1" s="1"/>
  <c r="AB2981" i="1" s="1"/>
  <c r="AB2980" i="1" s="1"/>
  <c r="AA2983" i="1"/>
  <c r="AA2982" i="1" s="1"/>
  <c r="AA2981" i="1" s="1"/>
  <c r="AA2980" i="1" s="1"/>
  <c r="Z2983" i="1"/>
  <c r="Z2982" i="1" s="1"/>
  <c r="Z2981" i="1" s="1"/>
  <c r="Z2980" i="1" s="1"/>
  <c r="Y2983" i="1"/>
  <c r="Y2982" i="1" s="1"/>
  <c r="Y2981" i="1" s="1"/>
  <c r="Y2980" i="1" s="1"/>
  <c r="X2983" i="1"/>
  <c r="X2982" i="1" s="1"/>
  <c r="X2981" i="1" s="1"/>
  <c r="X2980" i="1" s="1"/>
  <c r="W2983" i="1"/>
  <c r="W2982" i="1" s="1"/>
  <c r="W2981" i="1" s="1"/>
  <c r="W2980" i="1" s="1"/>
  <c r="T2983" i="1"/>
  <c r="T2982" i="1" s="1"/>
  <c r="T2981" i="1" s="1"/>
  <c r="T2980" i="1" s="1"/>
  <c r="S2983" i="1"/>
  <c r="R2983" i="1"/>
  <c r="R2982" i="1" s="1"/>
  <c r="R2981" i="1" s="1"/>
  <c r="R2980" i="1" s="1"/>
  <c r="Q2983" i="1"/>
  <c r="P2983" i="1"/>
  <c r="P2982" i="1" s="1"/>
  <c r="P2981" i="1" s="1"/>
  <c r="P2980" i="1" s="1"/>
  <c r="O2983" i="1"/>
  <c r="O2982" i="1" s="1"/>
  <c r="O2981" i="1" s="1"/>
  <c r="O2980" i="1" s="1"/>
  <c r="N2983" i="1"/>
  <c r="N2982" i="1" s="1"/>
  <c r="N2981" i="1" s="1"/>
  <c r="N2980" i="1" s="1"/>
  <c r="M2983" i="1"/>
  <c r="M2982" i="1" s="1"/>
  <c r="M2981" i="1" s="1"/>
  <c r="M2980" i="1" s="1"/>
  <c r="L2983" i="1"/>
  <c r="L2982" i="1" s="1"/>
  <c r="L2981" i="1" s="1"/>
  <c r="L2980" i="1" s="1"/>
  <c r="K2983" i="1"/>
  <c r="J2983" i="1"/>
  <c r="J2982" i="1" s="1"/>
  <c r="J2981" i="1" s="1"/>
  <c r="J2980" i="1" s="1"/>
  <c r="I2983" i="1"/>
  <c r="I2982" i="1" s="1"/>
  <c r="I2981" i="1" s="1"/>
  <c r="E2983" i="1"/>
  <c r="AJ2982" i="1"/>
  <c r="AJ2981" i="1" s="1"/>
  <c r="AJ2980" i="1" s="1"/>
  <c r="AC2982" i="1"/>
  <c r="AC2981" i="1" s="1"/>
  <c r="AC2980" i="1" s="1"/>
  <c r="S2982" i="1"/>
  <c r="S2981" i="1" s="1"/>
  <c r="S2980" i="1" s="1"/>
  <c r="Q2982" i="1"/>
  <c r="Q2981" i="1" s="1"/>
  <c r="Q2980" i="1" s="1"/>
  <c r="K2982" i="1"/>
  <c r="K2981" i="1" s="1"/>
  <c r="K2980" i="1" s="1"/>
  <c r="E2982" i="1"/>
  <c r="E2981" i="1"/>
  <c r="E2980" i="1"/>
  <c r="E2979" i="1"/>
  <c r="E2978" i="1"/>
  <c r="E2977" i="1"/>
  <c r="AL2976" i="1"/>
  <c r="AE2976" i="1"/>
  <c r="V2976" i="1"/>
  <c r="E2976" i="1"/>
  <c r="AK2975" i="1"/>
  <c r="AK2974" i="1" s="1"/>
  <c r="AK2973" i="1" s="1"/>
  <c r="AK2972" i="1" s="1"/>
  <c r="AJ2975" i="1"/>
  <c r="AJ2974" i="1" s="1"/>
  <c r="AJ2973" i="1" s="1"/>
  <c r="AJ2972" i="1" s="1"/>
  <c r="AI2975" i="1"/>
  <c r="AI2974" i="1" s="1"/>
  <c r="AI2973" i="1" s="1"/>
  <c r="AI2972" i="1" s="1"/>
  <c r="AH2975" i="1"/>
  <c r="AG2975" i="1"/>
  <c r="AG2974" i="1" s="1"/>
  <c r="AG2973" i="1" s="1"/>
  <c r="AG2972" i="1" s="1"/>
  <c r="AF2975" i="1"/>
  <c r="AD2975" i="1"/>
  <c r="AD2974" i="1" s="1"/>
  <c r="AD2973" i="1" s="1"/>
  <c r="AD2972" i="1" s="1"/>
  <c r="AC2975" i="1"/>
  <c r="AB2975" i="1"/>
  <c r="S2975" i="1"/>
  <c r="R2975" i="1"/>
  <c r="Q2975" i="1"/>
  <c r="P2975" i="1"/>
  <c r="P2974" i="1" s="1"/>
  <c r="P2973" i="1" s="1"/>
  <c r="P2972" i="1" s="1"/>
  <c r="O2975" i="1"/>
  <c r="O2974" i="1" s="1"/>
  <c r="O2973" i="1" s="1"/>
  <c r="O2972" i="1" s="1"/>
  <c r="E2975" i="1"/>
  <c r="AH2974" i="1"/>
  <c r="AH2973" i="1" s="1"/>
  <c r="AH2972" i="1" s="1"/>
  <c r="AB2974" i="1"/>
  <c r="AB2973" i="1" s="1"/>
  <c r="AB2972" i="1" s="1"/>
  <c r="S2974" i="1"/>
  <c r="Q2974" i="1"/>
  <c r="Q2973" i="1" s="1"/>
  <c r="Q2972" i="1" s="1"/>
  <c r="E2974" i="1"/>
  <c r="S2973" i="1"/>
  <c r="S2972" i="1" s="1"/>
  <c r="E2973" i="1"/>
  <c r="E2972" i="1"/>
  <c r="AL2971" i="1"/>
  <c r="AE2971" i="1"/>
  <c r="V2971" i="1"/>
  <c r="E2971" i="1"/>
  <c r="AK2970" i="1"/>
  <c r="AK2969" i="1" s="1"/>
  <c r="AK2968" i="1" s="1"/>
  <c r="AJ2970" i="1"/>
  <c r="AI2970" i="1"/>
  <c r="AH2970" i="1"/>
  <c r="AH2969" i="1" s="1"/>
  <c r="AH2968" i="1" s="1"/>
  <c r="AG2970" i="1"/>
  <c r="AG2969" i="1" s="1"/>
  <c r="AG2968" i="1" s="1"/>
  <c r="AF2970" i="1"/>
  <c r="AF2969" i="1" s="1"/>
  <c r="AF2968" i="1" s="1"/>
  <c r="AD2970" i="1"/>
  <c r="AC2970" i="1"/>
  <c r="AC2969" i="1" s="1"/>
  <c r="AC2968" i="1" s="1"/>
  <c r="AB2970" i="1"/>
  <c r="Q2970" i="1"/>
  <c r="P2970" i="1"/>
  <c r="O2970" i="1"/>
  <c r="O2969" i="1" s="1"/>
  <c r="O2968" i="1" s="1"/>
  <c r="E2970" i="1"/>
  <c r="AJ2969" i="1"/>
  <c r="AJ2968" i="1" s="1"/>
  <c r="AJ2964" i="1" s="1"/>
  <c r="AI2969" i="1"/>
  <c r="AI2968" i="1" s="1"/>
  <c r="AB2969" i="1"/>
  <c r="AB2968" i="1" s="1"/>
  <c r="P2969" i="1"/>
  <c r="P2968" i="1" s="1"/>
  <c r="E2969" i="1"/>
  <c r="E2968" i="1"/>
  <c r="AL2967" i="1"/>
  <c r="AE2967" i="1"/>
  <c r="V2967" i="1"/>
  <c r="AM2967" i="1" s="1"/>
  <c r="E2967" i="1"/>
  <c r="AK2966" i="1"/>
  <c r="AJ2966" i="1"/>
  <c r="AI2966" i="1"/>
  <c r="AH2966" i="1"/>
  <c r="AH2965" i="1" s="1"/>
  <c r="AG2966" i="1"/>
  <c r="AG2965" i="1" s="1"/>
  <c r="AF2966" i="1"/>
  <c r="AF2965" i="1" s="1"/>
  <c r="AD2966" i="1"/>
  <c r="AC2966" i="1"/>
  <c r="AC2965" i="1" s="1"/>
  <c r="AB2966" i="1"/>
  <c r="AB2965" i="1" s="1"/>
  <c r="T2966" i="1"/>
  <c r="S2966" i="1"/>
  <c r="S2965" i="1" s="1"/>
  <c r="S2964" i="1" s="1"/>
  <c r="R2966" i="1"/>
  <c r="R2965" i="1" s="1"/>
  <c r="R2964" i="1" s="1"/>
  <c r="Q2966" i="1"/>
  <c r="Q2965" i="1" s="1"/>
  <c r="P2966" i="1"/>
  <c r="P2965" i="1" s="1"/>
  <c r="P2964" i="1" s="1"/>
  <c r="O2966" i="1"/>
  <c r="O2965" i="1" s="1"/>
  <c r="E2966" i="1"/>
  <c r="AK2965" i="1"/>
  <c r="AJ2965" i="1"/>
  <c r="AI2965" i="1"/>
  <c r="T2965" i="1"/>
  <c r="E2965" i="1"/>
  <c r="E2964" i="1"/>
  <c r="AL2963" i="1"/>
  <c r="AE2963" i="1"/>
  <c r="V2963" i="1"/>
  <c r="E2963" i="1"/>
  <c r="AK2962" i="1"/>
  <c r="AK2961" i="1" s="1"/>
  <c r="AJ2962" i="1"/>
  <c r="AJ2961" i="1" s="1"/>
  <c r="AI2962" i="1"/>
  <c r="AI2961" i="1" s="1"/>
  <c r="AH2962" i="1"/>
  <c r="AG2962" i="1"/>
  <c r="AF2962" i="1"/>
  <c r="AD2962" i="1"/>
  <c r="AC2962" i="1"/>
  <c r="AC2961" i="1" s="1"/>
  <c r="AB2962" i="1"/>
  <c r="AA2962" i="1"/>
  <c r="AA2961" i="1" s="1"/>
  <c r="Z2962" i="1"/>
  <c r="Z2961" i="1" s="1"/>
  <c r="Y2962" i="1"/>
  <c r="Y2961" i="1" s="1"/>
  <c r="X2962" i="1"/>
  <c r="W2962" i="1"/>
  <c r="W2961" i="1" s="1"/>
  <c r="T2962" i="1"/>
  <c r="T2961" i="1" s="1"/>
  <c r="S2962" i="1"/>
  <c r="S2961" i="1" s="1"/>
  <c r="R2962" i="1"/>
  <c r="R2961" i="1" s="1"/>
  <c r="Q2962" i="1"/>
  <c r="P2962" i="1"/>
  <c r="P2961" i="1" s="1"/>
  <c r="O2962" i="1"/>
  <c r="O2961" i="1" s="1"/>
  <c r="N2962" i="1"/>
  <c r="N2961" i="1" s="1"/>
  <c r="M2962" i="1"/>
  <c r="M2961" i="1" s="1"/>
  <c r="L2962" i="1"/>
  <c r="L2961" i="1" s="1"/>
  <c r="K2962" i="1"/>
  <c r="K2961" i="1" s="1"/>
  <c r="J2962" i="1"/>
  <c r="J2961" i="1" s="1"/>
  <c r="I2962" i="1"/>
  <c r="I2961" i="1" s="1"/>
  <c r="E2962" i="1"/>
  <c r="AH2961" i="1"/>
  <c r="AG2961" i="1"/>
  <c r="AF2961" i="1"/>
  <c r="AB2961" i="1"/>
  <c r="X2961" i="1"/>
  <c r="Q2961" i="1"/>
  <c r="E2961" i="1"/>
  <c r="AL2960" i="1"/>
  <c r="AE2960" i="1"/>
  <c r="V2960" i="1"/>
  <c r="E2960" i="1"/>
  <c r="AK2959" i="1"/>
  <c r="AJ2959" i="1"/>
  <c r="AJ2958" i="1" s="1"/>
  <c r="AI2959" i="1"/>
  <c r="AI2958" i="1" s="1"/>
  <c r="AH2959" i="1"/>
  <c r="AH2958" i="1" s="1"/>
  <c r="AH2957" i="1" s="1"/>
  <c r="AH2956" i="1" s="1"/>
  <c r="AG2959" i="1"/>
  <c r="AF2959" i="1"/>
  <c r="AD2959" i="1"/>
  <c r="AC2959" i="1"/>
  <c r="AC2958" i="1" s="1"/>
  <c r="AB2959" i="1"/>
  <c r="AA2959" i="1"/>
  <c r="AA2958" i="1" s="1"/>
  <c r="Z2959" i="1"/>
  <c r="Z2958" i="1" s="1"/>
  <c r="Y2959" i="1"/>
  <c r="Y2958" i="1" s="1"/>
  <c r="X2959" i="1"/>
  <c r="W2959" i="1"/>
  <c r="W2958" i="1" s="1"/>
  <c r="T2959" i="1"/>
  <c r="T2958" i="1" s="1"/>
  <c r="S2959" i="1"/>
  <c r="S2958" i="1" s="1"/>
  <c r="S2957" i="1" s="1"/>
  <c r="S2956" i="1" s="1"/>
  <c r="R2959" i="1"/>
  <c r="R2958" i="1" s="1"/>
  <c r="Q2959" i="1"/>
  <c r="Q2958" i="1" s="1"/>
  <c r="P2959" i="1"/>
  <c r="P2958" i="1" s="1"/>
  <c r="O2959" i="1"/>
  <c r="O2958" i="1" s="1"/>
  <c r="O2957" i="1" s="1"/>
  <c r="O2956" i="1" s="1"/>
  <c r="N2959" i="1"/>
  <c r="N2958" i="1" s="1"/>
  <c r="M2959" i="1"/>
  <c r="M2958" i="1" s="1"/>
  <c r="L2959" i="1"/>
  <c r="L2958" i="1" s="1"/>
  <c r="K2959" i="1"/>
  <c r="K2958" i="1" s="1"/>
  <c r="K2957" i="1" s="1"/>
  <c r="K2956" i="1" s="1"/>
  <c r="J2959" i="1"/>
  <c r="J2958" i="1" s="1"/>
  <c r="I2959" i="1"/>
  <c r="I2958" i="1" s="1"/>
  <c r="E2959" i="1"/>
  <c r="AK2958" i="1"/>
  <c r="AG2958" i="1"/>
  <c r="AF2958" i="1"/>
  <c r="AB2958" i="1"/>
  <c r="X2958" i="1"/>
  <c r="X2957" i="1" s="1"/>
  <c r="X2956" i="1" s="1"/>
  <c r="E2958" i="1"/>
  <c r="E2957" i="1"/>
  <c r="E2956" i="1"/>
  <c r="AL2955" i="1"/>
  <c r="AM2955" i="1" s="1"/>
  <c r="AE2955" i="1"/>
  <c r="V2955" i="1"/>
  <c r="E2955" i="1"/>
  <c r="AK2954" i="1"/>
  <c r="AJ2954" i="1"/>
  <c r="AI2954" i="1"/>
  <c r="AH2954" i="1"/>
  <c r="AH2951" i="1" s="1"/>
  <c r="AH2950" i="1" s="1"/>
  <c r="AG2954" i="1"/>
  <c r="AF2954" i="1"/>
  <c r="AD2954" i="1"/>
  <c r="AC2954" i="1"/>
  <c r="AB2954" i="1"/>
  <c r="AA2954" i="1"/>
  <c r="Z2954" i="1"/>
  <c r="Y2954" i="1"/>
  <c r="Y2951" i="1" s="1"/>
  <c r="Y2950" i="1" s="1"/>
  <c r="X2954" i="1"/>
  <c r="W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E2954" i="1"/>
  <c r="AL2953" i="1"/>
  <c r="AE2953" i="1"/>
  <c r="V2953" i="1"/>
  <c r="E2953" i="1"/>
  <c r="AK2952" i="1"/>
  <c r="AJ2952" i="1"/>
  <c r="AJ2951" i="1" s="1"/>
  <c r="AJ2950" i="1" s="1"/>
  <c r="AI2952" i="1"/>
  <c r="AH2952" i="1"/>
  <c r="AG2952" i="1"/>
  <c r="AF2952" i="1"/>
  <c r="AD2952" i="1"/>
  <c r="AC2952" i="1"/>
  <c r="AB2952" i="1"/>
  <c r="AA2952" i="1"/>
  <c r="AA2951" i="1" s="1"/>
  <c r="AA2950" i="1" s="1"/>
  <c r="Z2952" i="1"/>
  <c r="Y2952" i="1"/>
  <c r="X2952" i="1"/>
  <c r="W2952" i="1"/>
  <c r="W2951" i="1" s="1"/>
  <c r="W2950" i="1" s="1"/>
  <c r="T2952" i="1"/>
  <c r="S2952" i="1"/>
  <c r="R2952" i="1"/>
  <c r="Q2952" i="1"/>
  <c r="Q2951" i="1" s="1"/>
  <c r="Q2950" i="1" s="1"/>
  <c r="P2952" i="1"/>
  <c r="O2952" i="1"/>
  <c r="N2952" i="1"/>
  <c r="M2952" i="1"/>
  <c r="M2951" i="1" s="1"/>
  <c r="M2950" i="1" s="1"/>
  <c r="L2952" i="1"/>
  <c r="K2952" i="1"/>
  <c r="J2952" i="1"/>
  <c r="I2952" i="1"/>
  <c r="I2951" i="1" s="1"/>
  <c r="I2950" i="1" s="1"/>
  <c r="E2952" i="1"/>
  <c r="AD2951" i="1"/>
  <c r="P2951" i="1"/>
  <c r="P2950" i="1" s="1"/>
  <c r="E2951" i="1"/>
  <c r="E2950" i="1"/>
  <c r="AL2949" i="1"/>
  <c r="AE2949" i="1"/>
  <c r="V2949" i="1"/>
  <c r="E2949" i="1"/>
  <c r="AK2948" i="1"/>
  <c r="AK2947" i="1" s="1"/>
  <c r="AK2946" i="1" s="1"/>
  <c r="AJ2948" i="1"/>
  <c r="AI2948" i="1"/>
  <c r="AI2947" i="1" s="1"/>
  <c r="AI2946" i="1" s="1"/>
  <c r="AH2948" i="1"/>
  <c r="AH2947" i="1" s="1"/>
  <c r="AH2946" i="1" s="1"/>
  <c r="AG2948" i="1"/>
  <c r="AG2947" i="1" s="1"/>
  <c r="AG2946" i="1" s="1"/>
  <c r="AF2948" i="1"/>
  <c r="AD2948" i="1"/>
  <c r="AD2947" i="1" s="1"/>
  <c r="AD2946" i="1" s="1"/>
  <c r="AC2948" i="1"/>
  <c r="AB2948" i="1"/>
  <c r="AB2947" i="1" s="1"/>
  <c r="AB2946" i="1" s="1"/>
  <c r="AA2948" i="1"/>
  <c r="Z2948" i="1"/>
  <c r="Z2947" i="1" s="1"/>
  <c r="Z2946" i="1" s="1"/>
  <c r="Y2948" i="1"/>
  <c r="Y2947" i="1" s="1"/>
  <c r="Y2946" i="1" s="1"/>
  <c r="X2948" i="1"/>
  <c r="X2947" i="1" s="1"/>
  <c r="X2946" i="1" s="1"/>
  <c r="W2948" i="1"/>
  <c r="W2947" i="1" s="1"/>
  <c r="W2946" i="1" s="1"/>
  <c r="T2948" i="1"/>
  <c r="T2947" i="1" s="1"/>
  <c r="T2946" i="1" s="1"/>
  <c r="S2948" i="1"/>
  <c r="S2947" i="1" s="1"/>
  <c r="S2946" i="1" s="1"/>
  <c r="R2948" i="1"/>
  <c r="R2947" i="1" s="1"/>
  <c r="R2946" i="1" s="1"/>
  <c r="Q2948" i="1"/>
  <c r="Q2947" i="1" s="1"/>
  <c r="Q2946" i="1" s="1"/>
  <c r="P2948" i="1"/>
  <c r="P2947" i="1" s="1"/>
  <c r="P2946" i="1" s="1"/>
  <c r="O2948" i="1"/>
  <c r="O2947" i="1" s="1"/>
  <c r="O2946" i="1" s="1"/>
  <c r="N2948" i="1"/>
  <c r="N2947" i="1" s="1"/>
  <c r="M2948" i="1"/>
  <c r="L2948" i="1"/>
  <c r="L2947" i="1" s="1"/>
  <c r="L2946" i="1" s="1"/>
  <c r="K2948" i="1"/>
  <c r="K2947" i="1" s="1"/>
  <c r="K2946" i="1" s="1"/>
  <c r="J2948" i="1"/>
  <c r="J2947" i="1" s="1"/>
  <c r="J2946" i="1" s="1"/>
  <c r="I2948" i="1"/>
  <c r="E2948" i="1"/>
  <c r="AJ2947" i="1"/>
  <c r="AJ2946" i="1" s="1"/>
  <c r="AF2947" i="1"/>
  <c r="AA2947" i="1"/>
  <c r="AA2946" i="1" s="1"/>
  <c r="M2947" i="1"/>
  <c r="M2946" i="1" s="1"/>
  <c r="I2947" i="1"/>
  <c r="E2947" i="1"/>
  <c r="N2946" i="1"/>
  <c r="I2946" i="1"/>
  <c r="E2946" i="1"/>
  <c r="AL2945" i="1"/>
  <c r="AE2945" i="1"/>
  <c r="V2945" i="1"/>
  <c r="E2945" i="1"/>
  <c r="AK2944" i="1"/>
  <c r="AK2943" i="1" s="1"/>
  <c r="AJ2944" i="1"/>
  <c r="AJ2943" i="1" s="1"/>
  <c r="AI2944" i="1"/>
  <c r="AI2943" i="1" s="1"/>
  <c r="AH2944" i="1"/>
  <c r="AH2943" i="1" s="1"/>
  <c r="AG2944" i="1"/>
  <c r="AG2943" i="1" s="1"/>
  <c r="AF2944" i="1"/>
  <c r="AF2943" i="1" s="1"/>
  <c r="AD2944" i="1"/>
  <c r="AC2944" i="1"/>
  <c r="AB2944" i="1"/>
  <c r="AB2943" i="1" s="1"/>
  <c r="AA2944" i="1"/>
  <c r="AA2943" i="1" s="1"/>
  <c r="Z2944" i="1"/>
  <c r="Y2944" i="1"/>
  <c r="Y2943" i="1" s="1"/>
  <c r="X2944" i="1"/>
  <c r="W2944" i="1"/>
  <c r="W2943" i="1" s="1"/>
  <c r="T2944" i="1"/>
  <c r="T2943" i="1" s="1"/>
  <c r="S2944" i="1"/>
  <c r="S2943" i="1" s="1"/>
  <c r="R2944" i="1"/>
  <c r="R2943" i="1" s="1"/>
  <c r="Q2944" i="1"/>
  <c r="Q2943" i="1" s="1"/>
  <c r="P2944" i="1"/>
  <c r="P2943" i="1" s="1"/>
  <c r="O2944" i="1"/>
  <c r="O2943" i="1" s="1"/>
  <c r="N2944" i="1"/>
  <c r="N2943" i="1" s="1"/>
  <c r="M2944" i="1"/>
  <c r="M2943" i="1" s="1"/>
  <c r="L2944" i="1"/>
  <c r="K2944" i="1"/>
  <c r="K2943" i="1" s="1"/>
  <c r="J2944" i="1"/>
  <c r="J2943" i="1" s="1"/>
  <c r="I2944" i="1"/>
  <c r="E2944" i="1"/>
  <c r="AD2943" i="1"/>
  <c r="Z2943" i="1"/>
  <c r="X2943" i="1"/>
  <c r="L2943" i="1"/>
  <c r="E2943" i="1"/>
  <c r="AL2942" i="1"/>
  <c r="AE2942" i="1"/>
  <c r="V2942" i="1"/>
  <c r="E2942" i="1"/>
  <c r="AK2941" i="1"/>
  <c r="AK2940" i="1" s="1"/>
  <c r="AJ2941" i="1"/>
  <c r="AJ2940" i="1" s="1"/>
  <c r="AI2941" i="1"/>
  <c r="AI2940" i="1" s="1"/>
  <c r="AH2941" i="1"/>
  <c r="AH2940" i="1" s="1"/>
  <c r="AG2941" i="1"/>
  <c r="AF2941" i="1"/>
  <c r="AF2940" i="1" s="1"/>
  <c r="AD2941" i="1"/>
  <c r="AC2941" i="1"/>
  <c r="AC2940" i="1" s="1"/>
  <c r="AB2941" i="1"/>
  <c r="AB2940" i="1" s="1"/>
  <c r="AA2941" i="1"/>
  <c r="AA2940" i="1" s="1"/>
  <c r="Z2941" i="1"/>
  <c r="Z2940" i="1" s="1"/>
  <c r="Y2941" i="1"/>
  <c r="Y2940" i="1" s="1"/>
  <c r="X2941" i="1"/>
  <c r="W2941" i="1"/>
  <c r="W2940" i="1" s="1"/>
  <c r="T2941" i="1"/>
  <c r="T2940" i="1" s="1"/>
  <c r="S2941" i="1"/>
  <c r="R2941" i="1"/>
  <c r="Q2941" i="1"/>
  <c r="Q2940" i="1" s="1"/>
  <c r="P2941" i="1"/>
  <c r="P2940" i="1" s="1"/>
  <c r="O2941" i="1"/>
  <c r="O2940" i="1" s="1"/>
  <c r="N2941" i="1"/>
  <c r="N2940" i="1" s="1"/>
  <c r="M2941" i="1"/>
  <c r="M2940" i="1" s="1"/>
  <c r="L2941" i="1"/>
  <c r="L2940" i="1" s="1"/>
  <c r="K2941" i="1"/>
  <c r="K2940" i="1" s="1"/>
  <c r="J2941" i="1"/>
  <c r="J2940" i="1" s="1"/>
  <c r="I2941" i="1"/>
  <c r="I2940" i="1" s="1"/>
  <c r="E2941" i="1"/>
  <c r="AG2940" i="1"/>
  <c r="X2940" i="1"/>
  <c r="S2940" i="1"/>
  <c r="R2940" i="1"/>
  <c r="E2940" i="1"/>
  <c r="AL2939" i="1"/>
  <c r="AE2939" i="1"/>
  <c r="V2939" i="1"/>
  <c r="E2939" i="1"/>
  <c r="AK2938" i="1"/>
  <c r="AK2937" i="1" s="1"/>
  <c r="AJ2938" i="1"/>
  <c r="AJ2937" i="1" s="1"/>
  <c r="AI2938" i="1"/>
  <c r="AI2937" i="1" s="1"/>
  <c r="AH2938" i="1"/>
  <c r="AH2937" i="1" s="1"/>
  <c r="AG2938" i="1"/>
  <c r="AG2937" i="1" s="1"/>
  <c r="AF2938" i="1"/>
  <c r="AF2937" i="1" s="1"/>
  <c r="AD2938" i="1"/>
  <c r="AD2937" i="1" s="1"/>
  <c r="AC2938" i="1"/>
  <c r="AB2938" i="1"/>
  <c r="AA2938" i="1"/>
  <c r="AA2937" i="1" s="1"/>
  <c r="Z2938" i="1"/>
  <c r="Z2937" i="1" s="1"/>
  <c r="Y2938" i="1"/>
  <c r="Y2937" i="1" s="1"/>
  <c r="X2938" i="1"/>
  <c r="W2938" i="1"/>
  <c r="W2937" i="1" s="1"/>
  <c r="T2938" i="1"/>
  <c r="T2937" i="1" s="1"/>
  <c r="S2938" i="1"/>
  <c r="S2937" i="1" s="1"/>
  <c r="R2938" i="1"/>
  <c r="R2937" i="1" s="1"/>
  <c r="Q2938" i="1"/>
  <c r="Q2937" i="1" s="1"/>
  <c r="P2938" i="1"/>
  <c r="P2937" i="1" s="1"/>
  <c r="O2938" i="1"/>
  <c r="O2937" i="1" s="1"/>
  <c r="N2938" i="1"/>
  <c r="N2937" i="1" s="1"/>
  <c r="M2938" i="1"/>
  <c r="M2937" i="1" s="1"/>
  <c r="L2938" i="1"/>
  <c r="L2937" i="1" s="1"/>
  <c r="K2938" i="1"/>
  <c r="K2937" i="1" s="1"/>
  <c r="J2938" i="1"/>
  <c r="J2937" i="1" s="1"/>
  <c r="I2938" i="1"/>
  <c r="I2937" i="1" s="1"/>
  <c r="E2938" i="1"/>
  <c r="AB2937" i="1"/>
  <c r="X2937" i="1"/>
  <c r="E2937" i="1"/>
  <c r="AL2936" i="1"/>
  <c r="AE2936" i="1"/>
  <c r="V2936" i="1"/>
  <c r="E2936" i="1"/>
  <c r="AK2935" i="1"/>
  <c r="AK2934" i="1" s="1"/>
  <c r="AJ2935" i="1"/>
  <c r="AJ2934" i="1" s="1"/>
  <c r="AI2935" i="1"/>
  <c r="AI2934" i="1" s="1"/>
  <c r="AH2935" i="1"/>
  <c r="AH2934" i="1" s="1"/>
  <c r="AG2935" i="1"/>
  <c r="AG2934" i="1" s="1"/>
  <c r="AF2935" i="1"/>
  <c r="AD2935" i="1"/>
  <c r="AD2934" i="1" s="1"/>
  <c r="AC2935" i="1"/>
  <c r="AC2934" i="1" s="1"/>
  <c r="AB2935" i="1"/>
  <c r="AB2934" i="1" s="1"/>
  <c r="AA2935" i="1"/>
  <c r="Z2935" i="1"/>
  <c r="Z2934" i="1" s="1"/>
  <c r="Y2935" i="1"/>
  <c r="Y2934" i="1" s="1"/>
  <c r="X2935" i="1"/>
  <c r="X2934" i="1" s="1"/>
  <c r="W2935" i="1"/>
  <c r="T2935" i="1"/>
  <c r="S2935" i="1"/>
  <c r="S2934" i="1" s="1"/>
  <c r="R2935" i="1"/>
  <c r="R2934" i="1" s="1"/>
  <c r="Q2935" i="1"/>
  <c r="Q2934" i="1" s="1"/>
  <c r="P2935" i="1"/>
  <c r="P2934" i="1" s="1"/>
  <c r="O2935" i="1"/>
  <c r="O2934" i="1" s="1"/>
  <c r="N2935" i="1"/>
  <c r="N2934" i="1" s="1"/>
  <c r="M2935" i="1"/>
  <c r="M2934" i="1" s="1"/>
  <c r="L2935" i="1"/>
  <c r="L2934" i="1" s="1"/>
  <c r="K2935" i="1"/>
  <c r="K2934" i="1" s="1"/>
  <c r="J2935" i="1"/>
  <c r="J2934" i="1" s="1"/>
  <c r="I2935" i="1"/>
  <c r="E2935" i="1"/>
  <c r="AA2934" i="1"/>
  <c r="W2934" i="1"/>
  <c r="T2934" i="1"/>
  <c r="I2934" i="1"/>
  <c r="E2934" i="1"/>
  <c r="E2933" i="1"/>
  <c r="E2932" i="1"/>
  <c r="E2931" i="1"/>
  <c r="E2930" i="1"/>
  <c r="AL2929" i="1"/>
  <c r="AE2929" i="1"/>
  <c r="V2929" i="1"/>
  <c r="E2929" i="1"/>
  <c r="AK2928" i="1"/>
  <c r="AJ2928" i="1"/>
  <c r="AI2928" i="1"/>
  <c r="AH2928" i="1"/>
  <c r="AG2928" i="1"/>
  <c r="AF2928" i="1"/>
  <c r="AD2928" i="1"/>
  <c r="AC2928" i="1"/>
  <c r="AB2928" i="1"/>
  <c r="AA2928" i="1"/>
  <c r="AA2925" i="1" s="1"/>
  <c r="Z2928" i="1"/>
  <c r="Z2925" i="1" s="1"/>
  <c r="Y2928" i="1"/>
  <c r="Y2925" i="1" s="1"/>
  <c r="X2928" i="1"/>
  <c r="X2925" i="1" s="1"/>
  <c r="W2928" i="1"/>
  <c r="W2925" i="1" s="1"/>
  <c r="T2928" i="1"/>
  <c r="T2925" i="1" s="1"/>
  <c r="S2928" i="1"/>
  <c r="S2925" i="1" s="1"/>
  <c r="R2928" i="1"/>
  <c r="R2925" i="1" s="1"/>
  <c r="Q2928" i="1"/>
  <c r="Q2925" i="1" s="1"/>
  <c r="P2928" i="1"/>
  <c r="O2928" i="1"/>
  <c r="N2928" i="1"/>
  <c r="N2925" i="1" s="1"/>
  <c r="M2928" i="1"/>
  <c r="M2925" i="1" s="1"/>
  <c r="L2928" i="1"/>
  <c r="L2925" i="1" s="1"/>
  <c r="K2928" i="1"/>
  <c r="K2925" i="1" s="1"/>
  <c r="J2928" i="1"/>
  <c r="J2925" i="1" s="1"/>
  <c r="I2928" i="1"/>
  <c r="I2925" i="1" s="1"/>
  <c r="E2928" i="1"/>
  <c r="AL2927" i="1"/>
  <c r="AE2927" i="1"/>
  <c r="V2927" i="1"/>
  <c r="E2927" i="1"/>
  <c r="AK2926" i="1"/>
  <c r="AJ2926" i="1"/>
  <c r="AI2926" i="1"/>
  <c r="AH2926" i="1"/>
  <c r="AG2926" i="1"/>
  <c r="AF2926" i="1"/>
  <c r="AD2926" i="1"/>
  <c r="AC2926" i="1"/>
  <c r="AB2926" i="1"/>
  <c r="P2926" i="1"/>
  <c r="O2926" i="1"/>
  <c r="E2926" i="1"/>
  <c r="E2925" i="1"/>
  <c r="AL2924" i="1"/>
  <c r="AE2924" i="1"/>
  <c r="V2924" i="1"/>
  <c r="E2924" i="1"/>
  <c r="AK2923" i="1"/>
  <c r="AJ2923" i="1"/>
  <c r="AI2923" i="1"/>
  <c r="AH2923" i="1"/>
  <c r="AG2923" i="1"/>
  <c r="AF2923" i="1"/>
  <c r="AD2923" i="1"/>
  <c r="AC2923" i="1"/>
  <c r="AB2923" i="1"/>
  <c r="O2923" i="1"/>
  <c r="V2923" i="1" s="1"/>
  <c r="E2923" i="1"/>
  <c r="AL2922" i="1"/>
  <c r="AE2922" i="1"/>
  <c r="V2922" i="1"/>
  <c r="E2922" i="1"/>
  <c r="AK2921" i="1"/>
  <c r="AK2920" i="1" s="1"/>
  <c r="AJ2921" i="1"/>
  <c r="AI2921" i="1"/>
  <c r="AH2921" i="1"/>
  <c r="AG2921" i="1"/>
  <c r="AF2921" i="1"/>
  <c r="AD2921" i="1"/>
  <c r="AC2921" i="1"/>
  <c r="AE2921" i="1" s="1"/>
  <c r="AB2921" i="1"/>
  <c r="AA2921" i="1"/>
  <c r="AA2920" i="1" s="1"/>
  <c r="Z2921" i="1"/>
  <c r="Y2921" i="1"/>
  <c r="Y2920" i="1" s="1"/>
  <c r="X2921" i="1"/>
  <c r="X2920" i="1" s="1"/>
  <c r="X2919" i="1" s="1"/>
  <c r="X2918" i="1" s="1"/>
  <c r="W2921" i="1"/>
  <c r="W2920" i="1" s="1"/>
  <c r="T2921" i="1"/>
  <c r="T2920" i="1" s="1"/>
  <c r="S2921" i="1"/>
  <c r="S2920" i="1" s="1"/>
  <c r="R2921" i="1"/>
  <c r="R2920" i="1" s="1"/>
  <c r="Q2921" i="1"/>
  <c r="Q2920" i="1" s="1"/>
  <c r="P2921" i="1"/>
  <c r="O2921" i="1"/>
  <c r="O2920" i="1" s="1"/>
  <c r="N2921" i="1"/>
  <c r="N2920" i="1" s="1"/>
  <c r="M2921" i="1"/>
  <c r="M2920" i="1" s="1"/>
  <c r="L2921" i="1"/>
  <c r="L2920" i="1" s="1"/>
  <c r="K2921" i="1"/>
  <c r="K2920" i="1" s="1"/>
  <c r="J2921" i="1"/>
  <c r="J2920" i="1" s="1"/>
  <c r="I2921" i="1"/>
  <c r="I2920" i="1" s="1"/>
  <c r="E2921" i="1"/>
  <c r="Z2920" i="1"/>
  <c r="P2920" i="1"/>
  <c r="E2920" i="1"/>
  <c r="E2919" i="1"/>
  <c r="E2918" i="1"/>
  <c r="AL2917" i="1"/>
  <c r="AE2917" i="1"/>
  <c r="V2917" i="1"/>
  <c r="E2917" i="1"/>
  <c r="AK2916" i="1"/>
  <c r="AJ2916" i="1"/>
  <c r="AI2916" i="1"/>
  <c r="AH2916" i="1"/>
  <c r="AG2916" i="1"/>
  <c r="AF2916" i="1"/>
  <c r="AD2916" i="1"/>
  <c r="AC2916" i="1"/>
  <c r="AB2916" i="1"/>
  <c r="O2916" i="1"/>
  <c r="V2916" i="1" s="1"/>
  <c r="E2916" i="1"/>
  <c r="AL2915" i="1"/>
  <c r="AM2915" i="1" s="1"/>
  <c r="AE2915" i="1"/>
  <c r="V2915" i="1"/>
  <c r="E2915" i="1"/>
  <c r="AK2914" i="1"/>
  <c r="AJ2914" i="1"/>
  <c r="AI2914" i="1"/>
  <c r="AH2914" i="1"/>
  <c r="AG2914" i="1"/>
  <c r="AF2914" i="1"/>
  <c r="AD2914" i="1"/>
  <c r="AD2913" i="1" s="1"/>
  <c r="AC2914" i="1"/>
  <c r="AB2914" i="1"/>
  <c r="O2914" i="1"/>
  <c r="V2914" i="1" s="1"/>
  <c r="E2914" i="1"/>
  <c r="AI2913" i="1"/>
  <c r="O2913" i="1"/>
  <c r="V2913" i="1" s="1"/>
  <c r="E2913" i="1"/>
  <c r="AL2912" i="1"/>
  <c r="AE2912" i="1"/>
  <c r="V2912" i="1"/>
  <c r="E2912" i="1"/>
  <c r="AK2911" i="1"/>
  <c r="AJ2911" i="1"/>
  <c r="AI2911" i="1"/>
  <c r="AH2911" i="1"/>
  <c r="AG2911" i="1"/>
  <c r="AF2911" i="1"/>
  <c r="AD2911" i="1"/>
  <c r="AC2911" i="1"/>
  <c r="AB2911" i="1"/>
  <c r="AA2911" i="1"/>
  <c r="Z2911" i="1"/>
  <c r="Y2911" i="1"/>
  <c r="X2911" i="1"/>
  <c r="W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E2911" i="1"/>
  <c r="AL2910" i="1"/>
  <c r="AE2910" i="1"/>
  <c r="V2910" i="1"/>
  <c r="E2910" i="1"/>
  <c r="AK2909" i="1"/>
  <c r="AJ2909" i="1"/>
  <c r="AJ2908" i="1" s="1"/>
  <c r="AI2909" i="1"/>
  <c r="AH2909" i="1"/>
  <c r="AH2908" i="1" s="1"/>
  <c r="AG2909" i="1"/>
  <c r="AF2909" i="1"/>
  <c r="AD2909" i="1"/>
  <c r="AC2909" i="1"/>
  <c r="AE2909" i="1" s="1"/>
  <c r="AB2909" i="1"/>
  <c r="AA2909" i="1"/>
  <c r="Z2909" i="1"/>
  <c r="Y2909" i="1"/>
  <c r="X2909" i="1"/>
  <c r="W2909" i="1"/>
  <c r="T2909" i="1"/>
  <c r="S2909" i="1"/>
  <c r="S2908" i="1" s="1"/>
  <c r="S2907" i="1" s="1"/>
  <c r="S2906" i="1" s="1"/>
  <c r="S2905" i="1" s="1"/>
  <c r="R2909" i="1"/>
  <c r="Q2909" i="1"/>
  <c r="Q2908" i="1" s="1"/>
  <c r="Q2907" i="1" s="1"/>
  <c r="Q2906" i="1" s="1"/>
  <c r="Q2905" i="1" s="1"/>
  <c r="P2909" i="1"/>
  <c r="O2909" i="1"/>
  <c r="N2909" i="1"/>
  <c r="M2909" i="1"/>
  <c r="L2909" i="1"/>
  <c r="K2909" i="1"/>
  <c r="J2909" i="1"/>
  <c r="I2909" i="1"/>
  <c r="I2908" i="1" s="1"/>
  <c r="I2907" i="1" s="1"/>
  <c r="E2909" i="1"/>
  <c r="Y2908" i="1"/>
  <c r="Y2907" i="1" s="1"/>
  <c r="Y2906" i="1" s="1"/>
  <c r="Y2905" i="1" s="1"/>
  <c r="E2908" i="1"/>
  <c r="E2907" i="1"/>
  <c r="E2906" i="1"/>
  <c r="E2905" i="1"/>
  <c r="E2904" i="1"/>
  <c r="E2903" i="1"/>
  <c r="E2902" i="1"/>
  <c r="AL2901" i="1"/>
  <c r="AE2901" i="1"/>
  <c r="V2901" i="1"/>
  <c r="E2901" i="1"/>
  <c r="AK2900" i="1"/>
  <c r="AK2899" i="1" s="1"/>
  <c r="AK2898" i="1" s="1"/>
  <c r="AK2897" i="1" s="1"/>
  <c r="AK2896" i="1" s="1"/>
  <c r="AK2895" i="1" s="1"/>
  <c r="AK2894" i="1" s="1"/>
  <c r="AJ2900" i="1"/>
  <c r="AJ2899" i="1" s="1"/>
  <c r="AJ2898" i="1" s="1"/>
  <c r="AJ2897" i="1" s="1"/>
  <c r="AJ2896" i="1" s="1"/>
  <c r="AJ2895" i="1" s="1"/>
  <c r="AJ2894" i="1" s="1"/>
  <c r="AI2900" i="1"/>
  <c r="AI2899" i="1" s="1"/>
  <c r="AI2898" i="1" s="1"/>
  <c r="AI2897" i="1" s="1"/>
  <c r="AI2896" i="1" s="1"/>
  <c r="AI2895" i="1" s="1"/>
  <c r="AI2894" i="1" s="1"/>
  <c r="AH2900" i="1"/>
  <c r="AH2899" i="1" s="1"/>
  <c r="AH2898" i="1" s="1"/>
  <c r="AH2897" i="1" s="1"/>
  <c r="AH2896" i="1" s="1"/>
  <c r="AH2895" i="1" s="1"/>
  <c r="AH2894" i="1" s="1"/>
  <c r="AG2900" i="1"/>
  <c r="AG2899" i="1" s="1"/>
  <c r="AG2898" i="1" s="1"/>
  <c r="AG2897" i="1" s="1"/>
  <c r="AG2896" i="1" s="1"/>
  <c r="AG2895" i="1" s="1"/>
  <c r="AG2894" i="1" s="1"/>
  <c r="AF2900" i="1"/>
  <c r="AD2900" i="1"/>
  <c r="AD2899" i="1" s="1"/>
  <c r="AC2900" i="1"/>
  <c r="AB2900" i="1"/>
  <c r="AB2899" i="1" s="1"/>
  <c r="AB2898" i="1" s="1"/>
  <c r="AB2897" i="1" s="1"/>
  <c r="AB2896" i="1" s="1"/>
  <c r="AB2895" i="1" s="1"/>
  <c r="AB2894" i="1" s="1"/>
  <c r="AA2900" i="1"/>
  <c r="AA2899" i="1" s="1"/>
  <c r="Z2900" i="1"/>
  <c r="Z2899" i="1" s="1"/>
  <c r="Z2898" i="1" s="1"/>
  <c r="Z2897" i="1" s="1"/>
  <c r="Z2896" i="1" s="1"/>
  <c r="Z2895" i="1" s="1"/>
  <c r="Z2894" i="1" s="1"/>
  <c r="Y2900" i="1"/>
  <c r="Y2899" i="1" s="1"/>
  <c r="Y2898" i="1" s="1"/>
  <c r="Y2897" i="1" s="1"/>
  <c r="Y2896" i="1" s="1"/>
  <c r="Y2895" i="1" s="1"/>
  <c r="Y2894" i="1" s="1"/>
  <c r="X2900" i="1"/>
  <c r="X2899" i="1" s="1"/>
  <c r="X2898" i="1" s="1"/>
  <c r="X2897" i="1" s="1"/>
  <c r="X2896" i="1" s="1"/>
  <c r="X2895" i="1" s="1"/>
  <c r="X2894" i="1" s="1"/>
  <c r="W2900" i="1"/>
  <c r="W2899" i="1" s="1"/>
  <c r="T2900" i="1"/>
  <c r="T2899" i="1" s="1"/>
  <c r="T2898" i="1" s="1"/>
  <c r="T2897" i="1" s="1"/>
  <c r="T2896" i="1" s="1"/>
  <c r="T2895" i="1" s="1"/>
  <c r="T2894" i="1" s="1"/>
  <c r="S2900" i="1"/>
  <c r="S2899" i="1" s="1"/>
  <c r="S2898" i="1" s="1"/>
  <c r="S2897" i="1" s="1"/>
  <c r="S2896" i="1" s="1"/>
  <c r="S2895" i="1" s="1"/>
  <c r="S2894" i="1" s="1"/>
  <c r="R2900" i="1"/>
  <c r="R2899" i="1" s="1"/>
  <c r="R2898" i="1" s="1"/>
  <c r="R2897" i="1" s="1"/>
  <c r="R2896" i="1" s="1"/>
  <c r="R2895" i="1" s="1"/>
  <c r="R2894" i="1" s="1"/>
  <c r="Q2900" i="1"/>
  <c r="Q2899" i="1" s="1"/>
  <c r="Q2898" i="1" s="1"/>
  <c r="Q2897" i="1" s="1"/>
  <c r="Q2896" i="1" s="1"/>
  <c r="Q2895" i="1" s="1"/>
  <c r="Q2894" i="1" s="1"/>
  <c r="P2900" i="1"/>
  <c r="P2899" i="1" s="1"/>
  <c r="P2898" i="1" s="1"/>
  <c r="P2897" i="1" s="1"/>
  <c r="P2896" i="1" s="1"/>
  <c r="P2895" i="1" s="1"/>
  <c r="P2894" i="1" s="1"/>
  <c r="O2900" i="1"/>
  <c r="O2899" i="1" s="1"/>
  <c r="O2898" i="1" s="1"/>
  <c r="O2897" i="1" s="1"/>
  <c r="O2896" i="1" s="1"/>
  <c r="O2895" i="1" s="1"/>
  <c r="O2894" i="1" s="1"/>
  <c r="N2900" i="1"/>
  <c r="N2899" i="1" s="1"/>
  <c r="N2898" i="1" s="1"/>
  <c r="N2897" i="1" s="1"/>
  <c r="N2896" i="1" s="1"/>
  <c r="N2895" i="1" s="1"/>
  <c r="N2894" i="1" s="1"/>
  <c r="M2900" i="1"/>
  <c r="L2900" i="1"/>
  <c r="L2899" i="1" s="1"/>
  <c r="L2898" i="1" s="1"/>
  <c r="L2897" i="1" s="1"/>
  <c r="L2896" i="1" s="1"/>
  <c r="L2895" i="1" s="1"/>
  <c r="L2894" i="1" s="1"/>
  <c r="K2900" i="1"/>
  <c r="K2899" i="1" s="1"/>
  <c r="K2898" i="1" s="1"/>
  <c r="K2897" i="1" s="1"/>
  <c r="K2896" i="1" s="1"/>
  <c r="K2895" i="1" s="1"/>
  <c r="K2894" i="1" s="1"/>
  <c r="J2900" i="1"/>
  <c r="J2899" i="1" s="1"/>
  <c r="J2898" i="1" s="1"/>
  <c r="J2897" i="1" s="1"/>
  <c r="J2896" i="1" s="1"/>
  <c r="J2895" i="1" s="1"/>
  <c r="J2894" i="1" s="1"/>
  <c r="I2900" i="1"/>
  <c r="I2899" i="1" s="1"/>
  <c r="I2898" i="1" s="1"/>
  <c r="I2897" i="1" s="1"/>
  <c r="I2896" i="1" s="1"/>
  <c r="E2900" i="1"/>
  <c r="AF2899" i="1"/>
  <c r="M2899" i="1"/>
  <c r="M2898" i="1" s="1"/>
  <c r="M2897" i="1" s="1"/>
  <c r="M2896" i="1" s="1"/>
  <c r="M2895" i="1" s="1"/>
  <c r="M2894" i="1" s="1"/>
  <c r="E2899" i="1"/>
  <c r="AA2898" i="1"/>
  <c r="AA2897" i="1" s="1"/>
  <c r="AA2896" i="1" s="1"/>
  <c r="AA2895" i="1" s="1"/>
  <c r="AA2894" i="1" s="1"/>
  <c r="W2898" i="1"/>
  <c r="W2897" i="1" s="1"/>
  <c r="W2896" i="1" s="1"/>
  <c r="W2895" i="1" s="1"/>
  <c r="W2894" i="1" s="1"/>
  <c r="E2898" i="1"/>
  <c r="E2897" i="1"/>
  <c r="E2896" i="1"/>
  <c r="E2895" i="1"/>
  <c r="E2894" i="1"/>
  <c r="AL2893" i="1"/>
  <c r="AE2893" i="1"/>
  <c r="V2893" i="1"/>
  <c r="AM2893" i="1" s="1"/>
  <c r="E2893" i="1"/>
  <c r="AK2892" i="1"/>
  <c r="AJ2892" i="1"/>
  <c r="AI2892" i="1"/>
  <c r="AH2892" i="1"/>
  <c r="AG2892" i="1"/>
  <c r="AF2892" i="1"/>
  <c r="AD2892" i="1"/>
  <c r="AE2892" i="1" s="1"/>
  <c r="AC2892" i="1"/>
  <c r="AB2892" i="1"/>
  <c r="AA2892" i="1"/>
  <c r="Z2892" i="1"/>
  <c r="Y2892" i="1"/>
  <c r="X2892" i="1"/>
  <c r="W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E2892" i="1"/>
  <c r="AL2891" i="1"/>
  <c r="AE2891" i="1"/>
  <c r="V2891" i="1"/>
  <c r="E2891" i="1"/>
  <c r="AK2890" i="1"/>
  <c r="AJ2890" i="1"/>
  <c r="AI2890" i="1"/>
  <c r="AH2890" i="1"/>
  <c r="AH2889" i="1" s="1"/>
  <c r="AH2888" i="1" s="1"/>
  <c r="AG2890" i="1"/>
  <c r="AF2890" i="1"/>
  <c r="AF2889" i="1" s="1"/>
  <c r="AF2888" i="1" s="1"/>
  <c r="AD2890" i="1"/>
  <c r="AC2890" i="1"/>
  <c r="AC2889" i="1" s="1"/>
  <c r="AC2888" i="1" s="1"/>
  <c r="AB2890" i="1"/>
  <c r="AA2890" i="1"/>
  <c r="Z2890" i="1"/>
  <c r="Y2890" i="1"/>
  <c r="Y2889" i="1" s="1"/>
  <c r="Y2888" i="1" s="1"/>
  <c r="X2890" i="1"/>
  <c r="W2890" i="1"/>
  <c r="T2890" i="1"/>
  <c r="S2890" i="1"/>
  <c r="S2889" i="1" s="1"/>
  <c r="S2888" i="1" s="1"/>
  <c r="R2890" i="1"/>
  <c r="Q2890" i="1"/>
  <c r="P2890" i="1"/>
  <c r="O2890" i="1"/>
  <c r="O2889" i="1" s="1"/>
  <c r="O2888" i="1" s="1"/>
  <c r="N2890" i="1"/>
  <c r="M2890" i="1"/>
  <c r="L2890" i="1"/>
  <c r="K2890" i="1"/>
  <c r="K2889" i="1" s="1"/>
  <c r="K2888" i="1" s="1"/>
  <c r="J2890" i="1"/>
  <c r="I2890" i="1"/>
  <c r="E2890" i="1"/>
  <c r="AJ2889" i="1"/>
  <c r="AJ2888" i="1" s="1"/>
  <c r="X2889" i="1"/>
  <c r="X2888" i="1" s="1"/>
  <c r="E2889" i="1"/>
  <c r="E2888" i="1"/>
  <c r="AL2887" i="1"/>
  <c r="AE2887" i="1"/>
  <c r="V2887" i="1"/>
  <c r="E2887" i="1"/>
  <c r="AK2886" i="1"/>
  <c r="AK2885" i="1" s="1"/>
  <c r="AK2884" i="1" s="1"/>
  <c r="AK2883" i="1" s="1"/>
  <c r="AK2882" i="1" s="1"/>
  <c r="AJ2886" i="1"/>
  <c r="AJ2885" i="1" s="1"/>
  <c r="AJ2884" i="1" s="1"/>
  <c r="AJ2883" i="1" s="1"/>
  <c r="AJ2882" i="1" s="1"/>
  <c r="AI2886" i="1"/>
  <c r="AI2885" i="1" s="1"/>
  <c r="AI2884" i="1" s="1"/>
  <c r="AI2883" i="1" s="1"/>
  <c r="AI2882" i="1" s="1"/>
  <c r="AH2886" i="1"/>
  <c r="AH2885" i="1" s="1"/>
  <c r="AH2884" i="1" s="1"/>
  <c r="AH2883" i="1" s="1"/>
  <c r="AH2882" i="1" s="1"/>
  <c r="AG2886" i="1"/>
  <c r="AG2885" i="1" s="1"/>
  <c r="AG2884" i="1" s="1"/>
  <c r="AG2883" i="1" s="1"/>
  <c r="AG2882" i="1" s="1"/>
  <c r="AF2886" i="1"/>
  <c r="AF2885" i="1" s="1"/>
  <c r="AD2886" i="1"/>
  <c r="AD2885" i="1" s="1"/>
  <c r="AC2886" i="1"/>
  <c r="AB2886" i="1"/>
  <c r="AB2885" i="1" s="1"/>
  <c r="AB2884" i="1" s="1"/>
  <c r="AB2883" i="1" s="1"/>
  <c r="AB2882" i="1" s="1"/>
  <c r="AA2886" i="1"/>
  <c r="AA2885" i="1" s="1"/>
  <c r="AA2884" i="1" s="1"/>
  <c r="AA2883" i="1" s="1"/>
  <c r="AA2882" i="1" s="1"/>
  <c r="Z2886" i="1"/>
  <c r="Z2885" i="1" s="1"/>
  <c r="Z2884" i="1" s="1"/>
  <c r="Z2883" i="1" s="1"/>
  <c r="Z2882" i="1" s="1"/>
  <c r="Y2886" i="1"/>
  <c r="Y2885" i="1" s="1"/>
  <c r="Y2884" i="1" s="1"/>
  <c r="Y2883" i="1" s="1"/>
  <c r="Y2882" i="1" s="1"/>
  <c r="X2886" i="1"/>
  <c r="X2885" i="1" s="1"/>
  <c r="X2884" i="1" s="1"/>
  <c r="X2883" i="1" s="1"/>
  <c r="X2882" i="1" s="1"/>
  <c r="X2881" i="1" s="1"/>
  <c r="X2880" i="1" s="1"/>
  <c r="W2886" i="1"/>
  <c r="W2885" i="1" s="1"/>
  <c r="T2886" i="1"/>
  <c r="T2885" i="1" s="1"/>
  <c r="T2884" i="1" s="1"/>
  <c r="T2883" i="1" s="1"/>
  <c r="T2882" i="1" s="1"/>
  <c r="S2886" i="1"/>
  <c r="S2885" i="1" s="1"/>
  <c r="S2884" i="1" s="1"/>
  <c r="S2883" i="1" s="1"/>
  <c r="S2882" i="1" s="1"/>
  <c r="R2886" i="1"/>
  <c r="R2885" i="1" s="1"/>
  <c r="R2884" i="1" s="1"/>
  <c r="R2883" i="1" s="1"/>
  <c r="R2882" i="1" s="1"/>
  <c r="Q2886" i="1"/>
  <c r="Q2885" i="1" s="1"/>
  <c r="Q2884" i="1" s="1"/>
  <c r="Q2883" i="1" s="1"/>
  <c r="Q2882" i="1" s="1"/>
  <c r="P2886" i="1"/>
  <c r="P2885" i="1" s="1"/>
  <c r="P2884" i="1" s="1"/>
  <c r="P2883" i="1" s="1"/>
  <c r="P2882" i="1" s="1"/>
  <c r="O2886" i="1"/>
  <c r="O2885" i="1" s="1"/>
  <c r="O2884" i="1" s="1"/>
  <c r="O2883" i="1" s="1"/>
  <c r="O2882" i="1" s="1"/>
  <c r="N2886" i="1"/>
  <c r="N2885" i="1" s="1"/>
  <c r="N2884" i="1" s="1"/>
  <c r="N2883" i="1" s="1"/>
  <c r="N2882" i="1" s="1"/>
  <c r="M2886" i="1"/>
  <c r="L2886" i="1"/>
  <c r="L2885" i="1" s="1"/>
  <c r="L2884" i="1" s="1"/>
  <c r="L2883" i="1" s="1"/>
  <c r="L2882" i="1" s="1"/>
  <c r="K2886" i="1"/>
  <c r="K2885" i="1" s="1"/>
  <c r="K2884" i="1" s="1"/>
  <c r="K2883" i="1" s="1"/>
  <c r="K2882" i="1" s="1"/>
  <c r="J2886" i="1"/>
  <c r="J2885" i="1" s="1"/>
  <c r="J2884" i="1" s="1"/>
  <c r="J2883" i="1" s="1"/>
  <c r="J2882" i="1" s="1"/>
  <c r="I2886" i="1"/>
  <c r="I2885" i="1" s="1"/>
  <c r="I2884" i="1" s="1"/>
  <c r="I2883" i="1" s="1"/>
  <c r="E2886" i="1"/>
  <c r="M2885" i="1"/>
  <c r="M2884" i="1" s="1"/>
  <c r="M2883" i="1" s="1"/>
  <c r="M2882" i="1" s="1"/>
  <c r="E2885" i="1"/>
  <c r="W2884" i="1"/>
  <c r="W2883" i="1" s="1"/>
  <c r="W2882" i="1" s="1"/>
  <c r="E2884" i="1"/>
  <c r="E2883" i="1"/>
  <c r="E2882" i="1"/>
  <c r="E2881" i="1"/>
  <c r="E2880" i="1"/>
  <c r="AL2879" i="1"/>
  <c r="AE2879" i="1"/>
  <c r="V2879" i="1"/>
  <c r="E2879" i="1"/>
  <c r="AK2878" i="1"/>
  <c r="AK2877" i="1" s="1"/>
  <c r="AK2876" i="1" s="1"/>
  <c r="AK2875" i="1" s="1"/>
  <c r="AK2874" i="1" s="1"/>
  <c r="AJ2878" i="1"/>
  <c r="AJ2877" i="1" s="1"/>
  <c r="AJ2876" i="1" s="1"/>
  <c r="AJ2875" i="1" s="1"/>
  <c r="AJ2874" i="1" s="1"/>
  <c r="AI2878" i="1"/>
  <c r="AI2877" i="1" s="1"/>
  <c r="AI2876" i="1" s="1"/>
  <c r="AI2875" i="1" s="1"/>
  <c r="AI2874" i="1" s="1"/>
  <c r="AH2878" i="1"/>
  <c r="AG2878" i="1"/>
  <c r="AF2878" i="1"/>
  <c r="AD2878" i="1"/>
  <c r="AD2877" i="1" s="1"/>
  <c r="AC2878" i="1"/>
  <c r="AB2878" i="1"/>
  <c r="AB2877" i="1" s="1"/>
  <c r="AB2876" i="1" s="1"/>
  <c r="AB2875" i="1" s="1"/>
  <c r="AB2874" i="1" s="1"/>
  <c r="AA2878" i="1"/>
  <c r="AA2877" i="1" s="1"/>
  <c r="AA2876" i="1" s="1"/>
  <c r="AA2875" i="1" s="1"/>
  <c r="AA2874" i="1" s="1"/>
  <c r="Z2878" i="1"/>
  <c r="Z2877" i="1" s="1"/>
  <c r="Z2876" i="1" s="1"/>
  <c r="Z2875" i="1" s="1"/>
  <c r="Z2874" i="1" s="1"/>
  <c r="Y2878" i="1"/>
  <c r="Y2877" i="1" s="1"/>
  <c r="Y2876" i="1" s="1"/>
  <c r="Y2875" i="1" s="1"/>
  <c r="Y2874" i="1" s="1"/>
  <c r="X2878" i="1"/>
  <c r="X2877" i="1" s="1"/>
  <c r="X2876" i="1" s="1"/>
  <c r="X2875" i="1" s="1"/>
  <c r="X2874" i="1" s="1"/>
  <c r="W2878" i="1"/>
  <c r="W2877" i="1" s="1"/>
  <c r="W2876" i="1" s="1"/>
  <c r="W2875" i="1" s="1"/>
  <c r="W2874" i="1" s="1"/>
  <c r="T2878" i="1"/>
  <c r="S2878" i="1"/>
  <c r="S2877" i="1" s="1"/>
  <c r="S2876" i="1" s="1"/>
  <c r="S2875" i="1" s="1"/>
  <c r="S2874" i="1" s="1"/>
  <c r="R2878" i="1"/>
  <c r="R2877" i="1" s="1"/>
  <c r="R2876" i="1" s="1"/>
  <c r="R2875" i="1" s="1"/>
  <c r="Q2878" i="1"/>
  <c r="Q2877" i="1" s="1"/>
  <c r="Q2876" i="1" s="1"/>
  <c r="Q2875" i="1" s="1"/>
  <c r="Q2874" i="1" s="1"/>
  <c r="P2878" i="1"/>
  <c r="P2877" i="1" s="1"/>
  <c r="P2876" i="1" s="1"/>
  <c r="P2875" i="1" s="1"/>
  <c r="P2874" i="1" s="1"/>
  <c r="O2878" i="1"/>
  <c r="O2877" i="1" s="1"/>
  <c r="O2876" i="1" s="1"/>
  <c r="O2875" i="1" s="1"/>
  <c r="O2874" i="1" s="1"/>
  <c r="N2878" i="1"/>
  <c r="N2877" i="1" s="1"/>
  <c r="N2876" i="1" s="1"/>
  <c r="N2875" i="1" s="1"/>
  <c r="N2874" i="1" s="1"/>
  <c r="M2878" i="1"/>
  <c r="M2877" i="1" s="1"/>
  <c r="M2876" i="1" s="1"/>
  <c r="M2875" i="1" s="1"/>
  <c r="M2874" i="1" s="1"/>
  <c r="L2878" i="1"/>
  <c r="L2877" i="1" s="1"/>
  <c r="L2876" i="1" s="1"/>
  <c r="L2875" i="1" s="1"/>
  <c r="L2874" i="1" s="1"/>
  <c r="K2878" i="1"/>
  <c r="J2878" i="1"/>
  <c r="J2877" i="1" s="1"/>
  <c r="J2876" i="1" s="1"/>
  <c r="J2875" i="1" s="1"/>
  <c r="J2874" i="1" s="1"/>
  <c r="I2878" i="1"/>
  <c r="I2877" i="1" s="1"/>
  <c r="I2876" i="1" s="1"/>
  <c r="E2878" i="1"/>
  <c r="AH2877" i="1"/>
  <c r="AH2876" i="1" s="1"/>
  <c r="AH2875" i="1" s="1"/>
  <c r="AH2874" i="1" s="1"/>
  <c r="AG2877" i="1"/>
  <c r="AG2876" i="1" s="1"/>
  <c r="AG2875" i="1" s="1"/>
  <c r="AG2874" i="1" s="1"/>
  <c r="AF2877" i="1"/>
  <c r="AF2876" i="1" s="1"/>
  <c r="AF2875" i="1" s="1"/>
  <c r="T2877" i="1"/>
  <c r="T2876" i="1" s="1"/>
  <c r="T2875" i="1" s="1"/>
  <c r="T2874" i="1" s="1"/>
  <c r="K2877" i="1"/>
  <c r="K2876" i="1" s="1"/>
  <c r="K2875" i="1" s="1"/>
  <c r="K2874" i="1" s="1"/>
  <c r="E2877" i="1"/>
  <c r="E2876" i="1"/>
  <c r="E2875" i="1"/>
  <c r="R2874" i="1"/>
  <c r="E2874" i="1"/>
  <c r="AL2873" i="1"/>
  <c r="AE2873" i="1"/>
  <c r="V2873" i="1"/>
  <c r="E2873" i="1"/>
  <c r="AK2872" i="1"/>
  <c r="AK2871" i="1" s="1"/>
  <c r="AJ2872" i="1"/>
  <c r="AJ2871" i="1" s="1"/>
  <c r="AJ2870" i="1" s="1"/>
  <c r="AJ2869" i="1" s="1"/>
  <c r="AJ2868" i="1" s="1"/>
  <c r="AI2872" i="1"/>
  <c r="AI2871" i="1" s="1"/>
  <c r="AI2870" i="1" s="1"/>
  <c r="AI2869" i="1" s="1"/>
  <c r="AI2868" i="1" s="1"/>
  <c r="AI2867" i="1" s="1"/>
  <c r="AI2866" i="1" s="1"/>
  <c r="AH2872" i="1"/>
  <c r="AG2872" i="1"/>
  <c r="AF2872" i="1"/>
  <c r="AD2872" i="1"/>
  <c r="AC2872" i="1"/>
  <c r="AC2871" i="1" s="1"/>
  <c r="AC2870" i="1" s="1"/>
  <c r="AC2869" i="1" s="1"/>
  <c r="AC2868" i="1" s="1"/>
  <c r="AB2872" i="1"/>
  <c r="AB2871" i="1" s="1"/>
  <c r="AB2870" i="1" s="1"/>
  <c r="AB2869" i="1" s="1"/>
  <c r="AB2868" i="1" s="1"/>
  <c r="AA2872" i="1"/>
  <c r="AA2871" i="1" s="1"/>
  <c r="AA2870" i="1" s="1"/>
  <c r="AA2869" i="1" s="1"/>
  <c r="AA2868" i="1" s="1"/>
  <c r="Z2872" i="1"/>
  <c r="Y2872" i="1"/>
  <c r="Y2871" i="1" s="1"/>
  <c r="Y2870" i="1" s="1"/>
  <c r="Y2869" i="1" s="1"/>
  <c r="Y2868" i="1" s="1"/>
  <c r="X2872" i="1"/>
  <c r="W2872" i="1"/>
  <c r="W2871" i="1" s="1"/>
  <c r="W2870" i="1" s="1"/>
  <c r="W2869" i="1" s="1"/>
  <c r="W2868" i="1" s="1"/>
  <c r="T2872" i="1"/>
  <c r="T2871" i="1" s="1"/>
  <c r="T2870" i="1" s="1"/>
  <c r="T2869" i="1" s="1"/>
  <c r="T2868" i="1" s="1"/>
  <c r="S2872" i="1"/>
  <c r="S2871" i="1" s="1"/>
  <c r="R2872" i="1"/>
  <c r="R2871" i="1" s="1"/>
  <c r="R2870" i="1" s="1"/>
  <c r="R2869" i="1" s="1"/>
  <c r="R2868" i="1" s="1"/>
  <c r="Q2872" i="1"/>
  <c r="P2872" i="1"/>
  <c r="O2872" i="1"/>
  <c r="O2871" i="1" s="1"/>
  <c r="O2870" i="1" s="1"/>
  <c r="O2869" i="1" s="1"/>
  <c r="O2868" i="1" s="1"/>
  <c r="N2872" i="1"/>
  <c r="N2871" i="1" s="1"/>
  <c r="N2870" i="1" s="1"/>
  <c r="N2869" i="1" s="1"/>
  <c r="N2868" i="1" s="1"/>
  <c r="M2872" i="1"/>
  <c r="M2871" i="1" s="1"/>
  <c r="M2870" i="1" s="1"/>
  <c r="M2869" i="1" s="1"/>
  <c r="M2868" i="1" s="1"/>
  <c r="L2872" i="1"/>
  <c r="L2871" i="1" s="1"/>
  <c r="L2870" i="1" s="1"/>
  <c r="L2869" i="1" s="1"/>
  <c r="L2868" i="1" s="1"/>
  <c r="K2872" i="1"/>
  <c r="K2871" i="1" s="1"/>
  <c r="K2870" i="1" s="1"/>
  <c r="K2869" i="1" s="1"/>
  <c r="K2868" i="1" s="1"/>
  <c r="J2872" i="1"/>
  <c r="J2871" i="1" s="1"/>
  <c r="J2870" i="1" s="1"/>
  <c r="J2869" i="1" s="1"/>
  <c r="J2868" i="1" s="1"/>
  <c r="I2872" i="1"/>
  <c r="I2871" i="1" s="1"/>
  <c r="I2870" i="1" s="1"/>
  <c r="E2872" i="1"/>
  <c r="AH2871" i="1"/>
  <c r="AH2870" i="1" s="1"/>
  <c r="AH2869" i="1" s="1"/>
  <c r="AH2868" i="1" s="1"/>
  <c r="AG2871" i="1"/>
  <c r="AG2870" i="1" s="1"/>
  <c r="AG2869" i="1" s="1"/>
  <c r="AG2868" i="1" s="1"/>
  <c r="AF2871" i="1"/>
  <c r="AF2870" i="1" s="1"/>
  <c r="AF2869" i="1" s="1"/>
  <c r="Z2871" i="1"/>
  <c r="Z2870" i="1" s="1"/>
  <c r="Z2869" i="1" s="1"/>
  <c r="Z2868" i="1" s="1"/>
  <c r="X2871" i="1"/>
  <c r="X2870" i="1" s="1"/>
  <c r="X2869" i="1" s="1"/>
  <c r="X2868" i="1" s="1"/>
  <c r="X2867" i="1" s="1"/>
  <c r="X2866" i="1" s="1"/>
  <c r="Q2871" i="1"/>
  <c r="Q2870" i="1" s="1"/>
  <c r="Q2869" i="1" s="1"/>
  <c r="Q2868" i="1" s="1"/>
  <c r="P2871" i="1"/>
  <c r="P2870" i="1" s="1"/>
  <c r="P2869" i="1" s="1"/>
  <c r="P2868" i="1" s="1"/>
  <c r="E2871" i="1"/>
  <c r="E2870" i="1"/>
  <c r="E2869" i="1"/>
  <c r="E2868" i="1"/>
  <c r="E2867" i="1"/>
  <c r="E2866" i="1"/>
  <c r="AL2865" i="1"/>
  <c r="AE2865" i="1"/>
  <c r="V2865" i="1"/>
  <c r="E2865" i="1"/>
  <c r="AK2864" i="1"/>
  <c r="AK2863" i="1" s="1"/>
  <c r="AK2862" i="1" s="1"/>
  <c r="AK2861" i="1" s="1"/>
  <c r="AK2860" i="1" s="1"/>
  <c r="AK2859" i="1" s="1"/>
  <c r="AK2858" i="1" s="1"/>
  <c r="AJ2864" i="1"/>
  <c r="AJ2863" i="1" s="1"/>
  <c r="AJ2862" i="1" s="1"/>
  <c r="AJ2861" i="1" s="1"/>
  <c r="AJ2860" i="1" s="1"/>
  <c r="AJ2859" i="1" s="1"/>
  <c r="AJ2858" i="1" s="1"/>
  <c r="AI2864" i="1"/>
  <c r="AI2863" i="1" s="1"/>
  <c r="AI2862" i="1" s="1"/>
  <c r="AI2861" i="1" s="1"/>
  <c r="AI2860" i="1" s="1"/>
  <c r="AI2859" i="1" s="1"/>
  <c r="AI2858" i="1" s="1"/>
  <c r="AH2864" i="1"/>
  <c r="AH2863" i="1" s="1"/>
  <c r="AH2862" i="1" s="1"/>
  <c r="AH2861" i="1" s="1"/>
  <c r="AH2860" i="1" s="1"/>
  <c r="AH2859" i="1" s="1"/>
  <c r="AH2858" i="1" s="1"/>
  <c r="AG2864" i="1"/>
  <c r="AG2863" i="1" s="1"/>
  <c r="AG2862" i="1" s="1"/>
  <c r="AG2861" i="1" s="1"/>
  <c r="AG2860" i="1" s="1"/>
  <c r="AG2859" i="1" s="1"/>
  <c r="AG2858" i="1" s="1"/>
  <c r="AF2864" i="1"/>
  <c r="AF2863" i="1" s="1"/>
  <c r="AD2864" i="1"/>
  <c r="AC2864" i="1"/>
  <c r="AC2863" i="1" s="1"/>
  <c r="AC2862" i="1" s="1"/>
  <c r="AC2861" i="1" s="1"/>
  <c r="AC2860" i="1" s="1"/>
  <c r="AC2859" i="1" s="1"/>
  <c r="AC2858" i="1" s="1"/>
  <c r="AB2864" i="1"/>
  <c r="AB2863" i="1" s="1"/>
  <c r="AB2862" i="1" s="1"/>
  <c r="AB2861" i="1" s="1"/>
  <c r="AB2860" i="1" s="1"/>
  <c r="AB2859" i="1" s="1"/>
  <c r="AB2858" i="1" s="1"/>
  <c r="AA2864" i="1"/>
  <c r="AA2863" i="1" s="1"/>
  <c r="AA2862" i="1" s="1"/>
  <c r="AA2861" i="1" s="1"/>
  <c r="AA2860" i="1" s="1"/>
  <c r="AA2859" i="1" s="1"/>
  <c r="AA2858" i="1" s="1"/>
  <c r="Z2864" i="1"/>
  <c r="Z2863" i="1" s="1"/>
  <c r="Z2862" i="1" s="1"/>
  <c r="Z2861" i="1" s="1"/>
  <c r="Z2860" i="1" s="1"/>
  <c r="Z2859" i="1" s="1"/>
  <c r="Z2858" i="1" s="1"/>
  <c r="Y2864" i="1"/>
  <c r="Y2863" i="1" s="1"/>
  <c r="Y2862" i="1" s="1"/>
  <c r="Y2861" i="1" s="1"/>
  <c r="Y2860" i="1" s="1"/>
  <c r="Y2859" i="1" s="1"/>
  <c r="Y2858" i="1" s="1"/>
  <c r="X2864" i="1"/>
  <c r="X2863" i="1" s="1"/>
  <c r="X2862" i="1" s="1"/>
  <c r="X2861" i="1" s="1"/>
  <c r="X2860" i="1" s="1"/>
  <c r="X2859" i="1" s="1"/>
  <c r="X2858" i="1" s="1"/>
  <c r="W2864" i="1"/>
  <c r="W2863" i="1" s="1"/>
  <c r="W2862" i="1" s="1"/>
  <c r="W2861" i="1" s="1"/>
  <c r="W2860" i="1" s="1"/>
  <c r="W2859" i="1" s="1"/>
  <c r="W2858" i="1" s="1"/>
  <c r="T2864" i="1"/>
  <c r="T2863" i="1" s="1"/>
  <c r="T2862" i="1" s="1"/>
  <c r="T2861" i="1" s="1"/>
  <c r="T2860" i="1" s="1"/>
  <c r="T2859" i="1" s="1"/>
  <c r="T2858" i="1" s="1"/>
  <c r="S2864" i="1"/>
  <c r="S2863" i="1" s="1"/>
  <c r="S2862" i="1" s="1"/>
  <c r="S2861" i="1" s="1"/>
  <c r="S2860" i="1" s="1"/>
  <c r="S2859" i="1" s="1"/>
  <c r="S2858" i="1" s="1"/>
  <c r="R2864" i="1"/>
  <c r="R2863" i="1" s="1"/>
  <c r="R2862" i="1" s="1"/>
  <c r="R2861" i="1" s="1"/>
  <c r="R2860" i="1" s="1"/>
  <c r="R2859" i="1" s="1"/>
  <c r="R2858" i="1" s="1"/>
  <c r="Q2864" i="1"/>
  <c r="Q2863" i="1" s="1"/>
  <c r="Q2862" i="1" s="1"/>
  <c r="Q2861" i="1" s="1"/>
  <c r="Q2860" i="1" s="1"/>
  <c r="Q2859" i="1" s="1"/>
  <c r="Q2858" i="1" s="1"/>
  <c r="P2864" i="1"/>
  <c r="P2863" i="1" s="1"/>
  <c r="P2862" i="1" s="1"/>
  <c r="P2861" i="1" s="1"/>
  <c r="P2860" i="1" s="1"/>
  <c r="P2859" i="1" s="1"/>
  <c r="P2858" i="1" s="1"/>
  <c r="O2864" i="1"/>
  <c r="O2863" i="1" s="1"/>
  <c r="O2862" i="1" s="1"/>
  <c r="O2861" i="1" s="1"/>
  <c r="O2860" i="1" s="1"/>
  <c r="O2859" i="1" s="1"/>
  <c r="O2858" i="1" s="1"/>
  <c r="N2864" i="1"/>
  <c r="N2863" i="1" s="1"/>
  <c r="N2862" i="1" s="1"/>
  <c r="N2861" i="1" s="1"/>
  <c r="N2860" i="1" s="1"/>
  <c r="N2859" i="1" s="1"/>
  <c r="N2858" i="1" s="1"/>
  <c r="M2864" i="1"/>
  <c r="M2863" i="1" s="1"/>
  <c r="M2862" i="1" s="1"/>
  <c r="M2861" i="1" s="1"/>
  <c r="M2860" i="1" s="1"/>
  <c r="M2859" i="1" s="1"/>
  <c r="M2858" i="1" s="1"/>
  <c r="L2864" i="1"/>
  <c r="L2863" i="1" s="1"/>
  <c r="L2862" i="1" s="1"/>
  <c r="L2861" i="1" s="1"/>
  <c r="L2860" i="1" s="1"/>
  <c r="L2859" i="1" s="1"/>
  <c r="L2858" i="1" s="1"/>
  <c r="K2864" i="1"/>
  <c r="K2863" i="1" s="1"/>
  <c r="K2862" i="1" s="1"/>
  <c r="K2861" i="1" s="1"/>
  <c r="K2860" i="1" s="1"/>
  <c r="K2859" i="1" s="1"/>
  <c r="K2858" i="1" s="1"/>
  <c r="J2864" i="1"/>
  <c r="J2863" i="1" s="1"/>
  <c r="J2862" i="1" s="1"/>
  <c r="J2861" i="1" s="1"/>
  <c r="J2860" i="1" s="1"/>
  <c r="J2859" i="1" s="1"/>
  <c r="J2858" i="1" s="1"/>
  <c r="I2864" i="1"/>
  <c r="I2863" i="1" s="1"/>
  <c r="E2864" i="1"/>
  <c r="E2863" i="1"/>
  <c r="E2862" i="1"/>
  <c r="E2861" i="1"/>
  <c r="E2860" i="1"/>
  <c r="E2859" i="1"/>
  <c r="E2858" i="1"/>
  <c r="AL2857" i="1"/>
  <c r="AE2857" i="1"/>
  <c r="U2857" i="1"/>
  <c r="V2857" i="1" s="1"/>
  <c r="E2857" i="1"/>
  <c r="AK2856" i="1"/>
  <c r="AK2855" i="1" s="1"/>
  <c r="AK2854" i="1" s="1"/>
  <c r="AK2853" i="1" s="1"/>
  <c r="AJ2856" i="1"/>
  <c r="AJ2855" i="1" s="1"/>
  <c r="AJ2854" i="1" s="1"/>
  <c r="AJ2853" i="1" s="1"/>
  <c r="AI2856" i="1"/>
  <c r="AI2855" i="1" s="1"/>
  <c r="AI2854" i="1" s="1"/>
  <c r="AI2853" i="1" s="1"/>
  <c r="AH2856" i="1"/>
  <c r="AG2856" i="1"/>
  <c r="AG2855" i="1" s="1"/>
  <c r="AG2854" i="1" s="1"/>
  <c r="AG2853" i="1" s="1"/>
  <c r="AF2856" i="1"/>
  <c r="AD2856" i="1"/>
  <c r="AC2856" i="1"/>
  <c r="AB2856" i="1"/>
  <c r="AB2855" i="1" s="1"/>
  <c r="AB2854" i="1" s="1"/>
  <c r="AB2853" i="1" s="1"/>
  <c r="AA2856" i="1"/>
  <c r="AA2855" i="1" s="1"/>
  <c r="AA2854" i="1" s="1"/>
  <c r="AA2853" i="1" s="1"/>
  <c r="Z2856" i="1"/>
  <c r="Z2855" i="1" s="1"/>
  <c r="Z2854" i="1" s="1"/>
  <c r="Z2853" i="1" s="1"/>
  <c r="Y2856" i="1"/>
  <c r="Y2855" i="1" s="1"/>
  <c r="Y2854" i="1" s="1"/>
  <c r="Y2853" i="1" s="1"/>
  <c r="X2856" i="1"/>
  <c r="X2855" i="1" s="1"/>
  <c r="X2854" i="1" s="1"/>
  <c r="X2853" i="1" s="1"/>
  <c r="W2856" i="1"/>
  <c r="W2855" i="1" s="1"/>
  <c r="U2856" i="1"/>
  <c r="U2855" i="1" s="1"/>
  <c r="U2854" i="1" s="1"/>
  <c r="U2853" i="1" s="1"/>
  <c r="U2842" i="1" s="1"/>
  <c r="T2856" i="1"/>
  <c r="S2856" i="1"/>
  <c r="S2855" i="1" s="1"/>
  <c r="S2854" i="1" s="1"/>
  <c r="S2853" i="1" s="1"/>
  <c r="R2856" i="1"/>
  <c r="R2855" i="1" s="1"/>
  <c r="R2854" i="1" s="1"/>
  <c r="R2853" i="1" s="1"/>
  <c r="Q2856" i="1"/>
  <c r="Q2855" i="1" s="1"/>
  <c r="Q2854" i="1" s="1"/>
  <c r="Q2853" i="1" s="1"/>
  <c r="P2856" i="1"/>
  <c r="P2855" i="1" s="1"/>
  <c r="P2854" i="1" s="1"/>
  <c r="P2853" i="1" s="1"/>
  <c r="O2856" i="1"/>
  <c r="O2855" i="1" s="1"/>
  <c r="O2854" i="1" s="1"/>
  <c r="O2853" i="1" s="1"/>
  <c r="E2856" i="1"/>
  <c r="AH2855" i="1"/>
  <c r="AH2854" i="1" s="1"/>
  <c r="AH2853" i="1" s="1"/>
  <c r="AC2855" i="1"/>
  <c r="AC2854" i="1" s="1"/>
  <c r="AC2853" i="1" s="1"/>
  <c r="E2855" i="1"/>
  <c r="W2854" i="1"/>
  <c r="W2853" i="1" s="1"/>
  <c r="E2854" i="1"/>
  <c r="E2853" i="1"/>
  <c r="AL2852" i="1"/>
  <c r="AE2852" i="1"/>
  <c r="V2852" i="1"/>
  <c r="E2852" i="1"/>
  <c r="AK2851" i="1"/>
  <c r="AJ2851" i="1"/>
  <c r="AI2851" i="1"/>
  <c r="AH2851" i="1"/>
  <c r="AG2851" i="1"/>
  <c r="AF2851" i="1"/>
  <c r="AD2851" i="1"/>
  <c r="AC2851" i="1"/>
  <c r="AB2851" i="1"/>
  <c r="AA2851" i="1"/>
  <c r="Z2851" i="1"/>
  <c r="Y2851" i="1"/>
  <c r="X2851" i="1"/>
  <c r="W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E2851" i="1"/>
  <c r="AL2850" i="1"/>
  <c r="AE2850" i="1"/>
  <c r="V2850" i="1"/>
  <c r="E2850" i="1"/>
  <c r="AK2849" i="1"/>
  <c r="AJ2849" i="1"/>
  <c r="AI2849" i="1"/>
  <c r="AH2849" i="1"/>
  <c r="AG2849" i="1"/>
  <c r="AF2849" i="1"/>
  <c r="AD2849" i="1"/>
  <c r="AC2849" i="1"/>
  <c r="AB2849" i="1"/>
  <c r="AA2849" i="1"/>
  <c r="Z2849" i="1"/>
  <c r="Y2849" i="1"/>
  <c r="X2849" i="1"/>
  <c r="W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E2849" i="1"/>
  <c r="AL2848" i="1"/>
  <c r="AE2848" i="1"/>
  <c r="V2848" i="1"/>
  <c r="E2848" i="1"/>
  <c r="AK2847" i="1"/>
  <c r="AJ2847" i="1"/>
  <c r="AI2847" i="1"/>
  <c r="AH2847" i="1"/>
  <c r="AG2847" i="1"/>
  <c r="AF2847" i="1"/>
  <c r="AD2847" i="1"/>
  <c r="AC2847" i="1"/>
  <c r="AB2847" i="1"/>
  <c r="AA2847" i="1"/>
  <c r="Z2847" i="1"/>
  <c r="Y2847" i="1"/>
  <c r="X2847" i="1"/>
  <c r="W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E2847" i="1"/>
  <c r="E2846" i="1"/>
  <c r="E2845" i="1"/>
  <c r="E2844" i="1"/>
  <c r="E2843" i="1"/>
  <c r="E2842" i="1"/>
  <c r="AL2841" i="1"/>
  <c r="AE2841" i="1"/>
  <c r="V2841" i="1"/>
  <c r="E2841" i="1"/>
  <c r="AK2840" i="1"/>
  <c r="AJ2840" i="1"/>
  <c r="AI2840" i="1"/>
  <c r="AH2840" i="1"/>
  <c r="AH2837" i="1" s="1"/>
  <c r="AG2840" i="1"/>
  <c r="AF2840" i="1"/>
  <c r="AD2840" i="1"/>
  <c r="AC2840" i="1"/>
  <c r="AB2840" i="1"/>
  <c r="AA2840" i="1"/>
  <c r="Z2840" i="1"/>
  <c r="Y2840" i="1"/>
  <c r="Y2837" i="1" s="1"/>
  <c r="Y2836" i="1" s="1"/>
  <c r="X2840" i="1"/>
  <c r="X2837" i="1" s="1"/>
  <c r="X2836" i="1" s="1"/>
  <c r="W2840" i="1"/>
  <c r="T2840" i="1"/>
  <c r="T2837" i="1" s="1"/>
  <c r="T2836" i="1" s="1"/>
  <c r="S2840" i="1"/>
  <c r="S2837" i="1" s="1"/>
  <c r="S2836" i="1" s="1"/>
  <c r="R2840" i="1"/>
  <c r="R2837" i="1" s="1"/>
  <c r="R2836" i="1" s="1"/>
  <c r="Q2840" i="1"/>
  <c r="P2840" i="1"/>
  <c r="O2840" i="1"/>
  <c r="O2837" i="1" s="1"/>
  <c r="O2836" i="1" s="1"/>
  <c r="N2840" i="1"/>
  <c r="N2837" i="1" s="1"/>
  <c r="N2836" i="1" s="1"/>
  <c r="M2840" i="1"/>
  <c r="L2840" i="1"/>
  <c r="L2837" i="1" s="1"/>
  <c r="L2836" i="1" s="1"/>
  <c r="K2840" i="1"/>
  <c r="K2837" i="1" s="1"/>
  <c r="K2836" i="1" s="1"/>
  <c r="J2840" i="1"/>
  <c r="J2837" i="1" s="1"/>
  <c r="J2836" i="1" s="1"/>
  <c r="I2840" i="1"/>
  <c r="I2837" i="1" s="1"/>
  <c r="I2836" i="1" s="1"/>
  <c r="E2840" i="1"/>
  <c r="AL2839" i="1"/>
  <c r="AE2839" i="1"/>
  <c r="V2839" i="1"/>
  <c r="E2839" i="1"/>
  <c r="AK2838" i="1"/>
  <c r="AJ2838" i="1"/>
  <c r="AI2838" i="1"/>
  <c r="AH2838" i="1"/>
  <c r="AG2838" i="1"/>
  <c r="AF2838" i="1"/>
  <c r="AD2838" i="1"/>
  <c r="AC2838" i="1"/>
  <c r="AB2838" i="1"/>
  <c r="Q2838" i="1"/>
  <c r="P2838" i="1"/>
  <c r="O2838" i="1"/>
  <c r="E2838" i="1"/>
  <c r="AA2837" i="1"/>
  <c r="AA2836" i="1" s="1"/>
  <c r="Z2837" i="1"/>
  <c r="Z2836" i="1" s="1"/>
  <c r="W2837" i="1"/>
  <c r="W2836" i="1" s="1"/>
  <c r="M2837" i="1"/>
  <c r="M2836" i="1" s="1"/>
  <c r="E2837" i="1"/>
  <c r="E2836" i="1"/>
  <c r="AL2835" i="1"/>
  <c r="AE2835" i="1"/>
  <c r="V2835" i="1"/>
  <c r="E2835" i="1"/>
  <c r="AK2834" i="1"/>
  <c r="AJ2834" i="1"/>
  <c r="AI2834" i="1"/>
  <c r="AH2834" i="1"/>
  <c r="AG2834" i="1"/>
  <c r="AF2834" i="1"/>
  <c r="AL2834" i="1" s="1"/>
  <c r="AD2834" i="1"/>
  <c r="AC2834" i="1"/>
  <c r="AB2834" i="1"/>
  <c r="P2834" i="1"/>
  <c r="O2834" i="1"/>
  <c r="E2834" i="1"/>
  <c r="AL2833" i="1"/>
  <c r="AE2833" i="1"/>
  <c r="V2833" i="1"/>
  <c r="E2833" i="1"/>
  <c r="AK2832" i="1"/>
  <c r="AJ2832" i="1"/>
  <c r="AJ2831" i="1" s="1"/>
  <c r="AJ2830" i="1" s="1"/>
  <c r="AJ2829" i="1" s="1"/>
  <c r="AI2832" i="1"/>
  <c r="AI2831" i="1" s="1"/>
  <c r="AI2830" i="1" s="1"/>
  <c r="AI2829" i="1" s="1"/>
  <c r="AH2832" i="1"/>
  <c r="AH2831" i="1" s="1"/>
  <c r="AH2830" i="1" s="1"/>
  <c r="AG2832" i="1"/>
  <c r="AF2832" i="1"/>
  <c r="AF2831" i="1" s="1"/>
  <c r="AF2830" i="1" s="1"/>
  <c r="AF2829" i="1" s="1"/>
  <c r="AD2832" i="1"/>
  <c r="AD2831" i="1" s="1"/>
  <c r="AD2830" i="1" s="1"/>
  <c r="AC2832" i="1"/>
  <c r="AB2832" i="1"/>
  <c r="AB2831" i="1" s="1"/>
  <c r="AB2830" i="1" s="1"/>
  <c r="AB2829" i="1" s="1"/>
  <c r="P2832" i="1"/>
  <c r="V2832" i="1" s="1"/>
  <c r="O2832" i="1"/>
  <c r="E2832" i="1"/>
  <c r="E2831" i="1"/>
  <c r="E2830" i="1"/>
  <c r="E2829" i="1"/>
  <c r="AL2828" i="1"/>
  <c r="AE2828" i="1"/>
  <c r="V2828" i="1"/>
  <c r="E2828" i="1"/>
  <c r="AK2827" i="1"/>
  <c r="AJ2827" i="1"/>
  <c r="AJ2824" i="1" s="1"/>
  <c r="AI2827" i="1"/>
  <c r="AH2827" i="1"/>
  <c r="AG2827" i="1"/>
  <c r="AF2827" i="1"/>
  <c r="AD2827" i="1"/>
  <c r="AC2827" i="1"/>
  <c r="AB2827" i="1"/>
  <c r="AA2827" i="1"/>
  <c r="AA2824" i="1" s="1"/>
  <c r="Z2827" i="1"/>
  <c r="Z2824" i="1" s="1"/>
  <c r="Y2827" i="1"/>
  <c r="Y2824" i="1" s="1"/>
  <c r="X2827" i="1"/>
  <c r="X2824" i="1" s="1"/>
  <c r="W2827" i="1"/>
  <c r="W2824" i="1" s="1"/>
  <c r="T2827" i="1"/>
  <c r="T2824" i="1" s="1"/>
  <c r="S2827" i="1"/>
  <c r="S2824" i="1" s="1"/>
  <c r="R2827" i="1"/>
  <c r="R2824" i="1" s="1"/>
  <c r="Q2827" i="1"/>
  <c r="P2827" i="1"/>
  <c r="O2827" i="1"/>
  <c r="N2827" i="1"/>
  <c r="N2824" i="1" s="1"/>
  <c r="M2827" i="1"/>
  <c r="M2824" i="1" s="1"/>
  <c r="L2827" i="1"/>
  <c r="L2824" i="1" s="1"/>
  <c r="K2827" i="1"/>
  <c r="K2824" i="1" s="1"/>
  <c r="J2827" i="1"/>
  <c r="J2824" i="1" s="1"/>
  <c r="I2827" i="1"/>
  <c r="I2824" i="1" s="1"/>
  <c r="E2827" i="1"/>
  <c r="AL2826" i="1"/>
  <c r="AE2826" i="1"/>
  <c r="V2826" i="1"/>
  <c r="E2826" i="1"/>
  <c r="AK2825" i="1"/>
  <c r="AJ2825" i="1"/>
  <c r="AI2825" i="1"/>
  <c r="AH2825" i="1"/>
  <c r="AG2825" i="1"/>
  <c r="AF2825" i="1"/>
  <c r="AD2825" i="1"/>
  <c r="AC2825" i="1"/>
  <c r="AB2825" i="1"/>
  <c r="Q2825" i="1"/>
  <c r="P2825" i="1"/>
  <c r="O2825" i="1"/>
  <c r="E2825" i="1"/>
  <c r="O2824" i="1"/>
  <c r="E2824" i="1"/>
  <c r="AL2823" i="1"/>
  <c r="AE2823" i="1"/>
  <c r="V2823" i="1"/>
  <c r="AM2823" i="1" s="1"/>
  <c r="E2823" i="1"/>
  <c r="AK2822" i="1"/>
  <c r="AJ2822" i="1"/>
  <c r="AJ2819" i="1" s="1"/>
  <c r="AI2822" i="1"/>
  <c r="AH2822" i="1"/>
  <c r="AG2822" i="1"/>
  <c r="AF2822" i="1"/>
  <c r="AF2819" i="1" s="1"/>
  <c r="AD2822" i="1"/>
  <c r="AC2822" i="1"/>
  <c r="AB2822" i="1"/>
  <c r="AA2822" i="1"/>
  <c r="AA2819" i="1" s="1"/>
  <c r="AA2818" i="1" s="1"/>
  <c r="Z2822" i="1"/>
  <c r="Z2819" i="1" s="1"/>
  <c r="Y2822" i="1"/>
  <c r="Y2819" i="1" s="1"/>
  <c r="X2822" i="1"/>
  <c r="W2822" i="1"/>
  <c r="W2819" i="1" s="1"/>
  <c r="W2818" i="1" s="1"/>
  <c r="T2822" i="1"/>
  <c r="T2819" i="1" s="1"/>
  <c r="S2822" i="1"/>
  <c r="S2819" i="1" s="1"/>
  <c r="R2822" i="1"/>
  <c r="Q2822" i="1"/>
  <c r="Q2819" i="1" s="1"/>
  <c r="P2822" i="1"/>
  <c r="O2822" i="1"/>
  <c r="N2822" i="1"/>
  <c r="M2822" i="1"/>
  <c r="M2819" i="1" s="1"/>
  <c r="L2822" i="1"/>
  <c r="K2822" i="1"/>
  <c r="K2819" i="1" s="1"/>
  <c r="J2822" i="1"/>
  <c r="I2822" i="1"/>
  <c r="I2819" i="1" s="1"/>
  <c r="E2822" i="1"/>
  <c r="AL2821" i="1"/>
  <c r="AE2821" i="1"/>
  <c r="V2821" i="1"/>
  <c r="E2821" i="1"/>
  <c r="AK2820" i="1"/>
  <c r="AJ2820" i="1"/>
  <c r="AI2820" i="1"/>
  <c r="AH2820" i="1"/>
  <c r="AG2820" i="1"/>
  <c r="AG2819" i="1" s="1"/>
  <c r="AF2820" i="1"/>
  <c r="AD2820" i="1"/>
  <c r="AC2820" i="1"/>
  <c r="AB2820" i="1"/>
  <c r="AB2819" i="1" s="1"/>
  <c r="P2820" i="1"/>
  <c r="O2820" i="1"/>
  <c r="E2820" i="1"/>
  <c r="AK2819" i="1"/>
  <c r="X2819" i="1"/>
  <c r="R2819" i="1"/>
  <c r="N2819" i="1"/>
  <c r="L2819" i="1"/>
  <c r="J2819" i="1"/>
  <c r="E2819" i="1"/>
  <c r="E2818" i="1"/>
  <c r="AL2817" i="1"/>
  <c r="AE2817" i="1"/>
  <c r="R2817" i="1"/>
  <c r="I2817" i="1"/>
  <c r="E2817" i="1"/>
  <c r="AK2816" i="1"/>
  <c r="AK2815" i="1" s="1"/>
  <c r="AK2814" i="1" s="1"/>
  <c r="AJ2816" i="1"/>
  <c r="AJ2815" i="1" s="1"/>
  <c r="AJ2814" i="1" s="1"/>
  <c r="AI2816" i="1"/>
  <c r="AH2816" i="1"/>
  <c r="AH2815" i="1" s="1"/>
  <c r="AH2814" i="1" s="1"/>
  <c r="AG2816" i="1"/>
  <c r="AG2815" i="1" s="1"/>
  <c r="AG2814" i="1" s="1"/>
  <c r="AF2816" i="1"/>
  <c r="AF2815" i="1" s="1"/>
  <c r="AD2816" i="1"/>
  <c r="AD2815" i="1" s="1"/>
  <c r="AC2816" i="1"/>
  <c r="AB2816" i="1"/>
  <c r="AB2815" i="1" s="1"/>
  <c r="AB2814" i="1" s="1"/>
  <c r="AA2816" i="1"/>
  <c r="AA2815" i="1" s="1"/>
  <c r="AA2814" i="1" s="1"/>
  <c r="Z2816" i="1"/>
  <c r="Y2816" i="1"/>
  <c r="Y2815" i="1" s="1"/>
  <c r="Y2814" i="1" s="1"/>
  <c r="X2816" i="1"/>
  <c r="X2815" i="1" s="1"/>
  <c r="X2814" i="1" s="1"/>
  <c r="W2816" i="1"/>
  <c r="W2815" i="1" s="1"/>
  <c r="W2814" i="1" s="1"/>
  <c r="T2816" i="1"/>
  <c r="T2815" i="1" s="1"/>
  <c r="T2814" i="1" s="1"/>
  <c r="S2816" i="1"/>
  <c r="S2815" i="1" s="1"/>
  <c r="S2814" i="1" s="1"/>
  <c r="R2816" i="1"/>
  <c r="R2815" i="1" s="1"/>
  <c r="R2814" i="1" s="1"/>
  <c r="Q2816" i="1"/>
  <c r="Q2815" i="1" s="1"/>
  <c r="Q2814" i="1" s="1"/>
  <c r="P2816" i="1"/>
  <c r="P2815" i="1" s="1"/>
  <c r="P2814" i="1" s="1"/>
  <c r="O2816" i="1"/>
  <c r="O2815" i="1" s="1"/>
  <c r="O2814" i="1" s="1"/>
  <c r="N2816" i="1"/>
  <c r="N2815" i="1" s="1"/>
  <c r="N2814" i="1" s="1"/>
  <c r="M2816" i="1"/>
  <c r="M2815" i="1" s="1"/>
  <c r="M2814" i="1" s="1"/>
  <c r="L2816" i="1"/>
  <c r="L2815" i="1" s="1"/>
  <c r="L2814" i="1" s="1"/>
  <c r="K2816" i="1"/>
  <c r="K2815" i="1" s="1"/>
  <c r="K2814" i="1" s="1"/>
  <c r="J2816" i="1"/>
  <c r="E2816" i="1"/>
  <c r="AI2815" i="1"/>
  <c r="AI2814" i="1" s="1"/>
  <c r="Z2815" i="1"/>
  <c r="Z2814" i="1" s="1"/>
  <c r="J2815" i="1"/>
  <c r="J2814" i="1" s="1"/>
  <c r="E2815" i="1"/>
  <c r="E2814" i="1"/>
  <c r="E2813" i="1"/>
  <c r="E2812" i="1"/>
  <c r="AL2811" i="1"/>
  <c r="AE2811" i="1"/>
  <c r="V2811" i="1"/>
  <c r="E2811" i="1"/>
  <c r="AK2810" i="1"/>
  <c r="AK2809" i="1" s="1"/>
  <c r="AK2808" i="1" s="1"/>
  <c r="AK2807" i="1" s="1"/>
  <c r="AK2806" i="1" s="1"/>
  <c r="AJ2810" i="1"/>
  <c r="AJ2809" i="1" s="1"/>
  <c r="AJ2808" i="1" s="1"/>
  <c r="AJ2807" i="1" s="1"/>
  <c r="AJ2806" i="1" s="1"/>
  <c r="AI2810" i="1"/>
  <c r="AI2809" i="1" s="1"/>
  <c r="AI2808" i="1" s="1"/>
  <c r="AI2807" i="1" s="1"/>
  <c r="AI2806" i="1" s="1"/>
  <c r="AH2810" i="1"/>
  <c r="AH2809" i="1" s="1"/>
  <c r="AH2808" i="1" s="1"/>
  <c r="AH2807" i="1" s="1"/>
  <c r="AH2806" i="1" s="1"/>
  <c r="AG2810" i="1"/>
  <c r="AG2809" i="1" s="1"/>
  <c r="AG2808" i="1" s="1"/>
  <c r="AG2807" i="1" s="1"/>
  <c r="AG2806" i="1" s="1"/>
  <c r="AF2810" i="1"/>
  <c r="AF2809" i="1" s="1"/>
  <c r="AD2810" i="1"/>
  <c r="AD2809" i="1" s="1"/>
  <c r="AC2810" i="1"/>
  <c r="AB2810" i="1"/>
  <c r="AA2810" i="1"/>
  <c r="AA2809" i="1" s="1"/>
  <c r="AA2808" i="1" s="1"/>
  <c r="AA2807" i="1" s="1"/>
  <c r="AA2806" i="1" s="1"/>
  <c r="Z2810" i="1"/>
  <c r="Z2809" i="1" s="1"/>
  <c r="Z2808" i="1" s="1"/>
  <c r="Z2807" i="1" s="1"/>
  <c r="Z2806" i="1" s="1"/>
  <c r="Y2810" i="1"/>
  <c r="Y2809" i="1" s="1"/>
  <c r="Y2808" i="1" s="1"/>
  <c r="Y2807" i="1" s="1"/>
  <c r="Y2806" i="1" s="1"/>
  <c r="X2810" i="1"/>
  <c r="X2809" i="1" s="1"/>
  <c r="X2808" i="1" s="1"/>
  <c r="X2807" i="1" s="1"/>
  <c r="X2806" i="1" s="1"/>
  <c r="W2810" i="1"/>
  <c r="W2809" i="1" s="1"/>
  <c r="T2810" i="1"/>
  <c r="T2809" i="1" s="1"/>
  <c r="T2808" i="1" s="1"/>
  <c r="T2807" i="1" s="1"/>
  <c r="S2810" i="1"/>
  <c r="S2809" i="1" s="1"/>
  <c r="S2808" i="1" s="1"/>
  <c r="S2807" i="1" s="1"/>
  <c r="S2806" i="1" s="1"/>
  <c r="R2810" i="1"/>
  <c r="R2809" i="1" s="1"/>
  <c r="Q2810" i="1"/>
  <c r="Q2809" i="1" s="1"/>
  <c r="Q2808" i="1" s="1"/>
  <c r="Q2807" i="1" s="1"/>
  <c r="Q2806" i="1" s="1"/>
  <c r="P2810" i="1"/>
  <c r="P2809" i="1" s="1"/>
  <c r="P2808" i="1" s="1"/>
  <c r="P2807" i="1" s="1"/>
  <c r="P2806" i="1" s="1"/>
  <c r="O2810" i="1"/>
  <c r="O2809" i="1" s="1"/>
  <c r="O2808" i="1" s="1"/>
  <c r="O2807" i="1" s="1"/>
  <c r="O2806" i="1" s="1"/>
  <c r="N2810" i="1"/>
  <c r="N2809" i="1" s="1"/>
  <c r="N2808" i="1" s="1"/>
  <c r="N2807" i="1" s="1"/>
  <c r="N2806" i="1" s="1"/>
  <c r="M2810" i="1"/>
  <c r="M2809" i="1" s="1"/>
  <c r="M2808" i="1" s="1"/>
  <c r="M2807" i="1" s="1"/>
  <c r="M2806" i="1" s="1"/>
  <c r="L2810" i="1"/>
  <c r="L2809" i="1" s="1"/>
  <c r="L2808" i="1" s="1"/>
  <c r="L2807" i="1" s="1"/>
  <c r="L2806" i="1" s="1"/>
  <c r="K2810" i="1"/>
  <c r="K2809" i="1" s="1"/>
  <c r="K2808" i="1" s="1"/>
  <c r="K2807" i="1" s="1"/>
  <c r="K2806" i="1" s="1"/>
  <c r="J2810" i="1"/>
  <c r="J2809" i="1" s="1"/>
  <c r="J2808" i="1" s="1"/>
  <c r="J2807" i="1" s="1"/>
  <c r="J2806" i="1" s="1"/>
  <c r="I2810" i="1"/>
  <c r="E2810" i="1"/>
  <c r="AB2809" i="1"/>
  <c r="AB2808" i="1" s="1"/>
  <c r="AB2807" i="1" s="1"/>
  <c r="AB2806" i="1" s="1"/>
  <c r="I2809" i="1"/>
  <c r="I2808" i="1" s="1"/>
  <c r="E2809" i="1"/>
  <c r="W2808" i="1"/>
  <c r="W2807" i="1" s="1"/>
  <c r="W2806" i="1" s="1"/>
  <c r="R2808" i="1"/>
  <c r="R2807" i="1" s="1"/>
  <c r="R2806" i="1" s="1"/>
  <c r="E2808" i="1"/>
  <c r="E2807" i="1"/>
  <c r="T2806" i="1"/>
  <c r="E2806" i="1"/>
  <c r="AL2805" i="1"/>
  <c r="AE2805" i="1"/>
  <c r="V2805" i="1"/>
  <c r="E2805" i="1"/>
  <c r="AK2804" i="1"/>
  <c r="AK2803" i="1" s="1"/>
  <c r="AK2802" i="1" s="1"/>
  <c r="AJ2804" i="1"/>
  <c r="AJ2803" i="1" s="1"/>
  <c r="AJ2802" i="1" s="1"/>
  <c r="AI2804" i="1"/>
  <c r="AI2803" i="1" s="1"/>
  <c r="AI2802" i="1" s="1"/>
  <c r="AH2804" i="1"/>
  <c r="AG2804" i="1"/>
  <c r="AG2803" i="1" s="1"/>
  <c r="AG2802" i="1" s="1"/>
  <c r="AF2804" i="1"/>
  <c r="AD2804" i="1"/>
  <c r="AD2803" i="1" s="1"/>
  <c r="AC2804" i="1"/>
  <c r="AB2804" i="1"/>
  <c r="AB2803" i="1" s="1"/>
  <c r="AB2802" i="1" s="1"/>
  <c r="AA2804" i="1"/>
  <c r="AA2803" i="1" s="1"/>
  <c r="AA2802" i="1" s="1"/>
  <c r="Z2804" i="1"/>
  <c r="Z2803" i="1" s="1"/>
  <c r="Z2802" i="1" s="1"/>
  <c r="Y2804" i="1"/>
  <c r="Y2803" i="1" s="1"/>
  <c r="Y2802" i="1" s="1"/>
  <c r="X2804" i="1"/>
  <c r="X2803" i="1" s="1"/>
  <c r="X2802" i="1" s="1"/>
  <c r="W2804" i="1"/>
  <c r="W2803" i="1" s="1"/>
  <c r="W2802" i="1" s="1"/>
  <c r="T2804" i="1"/>
  <c r="T2803" i="1" s="1"/>
  <c r="T2802" i="1" s="1"/>
  <c r="S2804" i="1"/>
  <c r="S2803" i="1" s="1"/>
  <c r="S2802" i="1" s="1"/>
  <c r="R2804" i="1"/>
  <c r="R2803" i="1" s="1"/>
  <c r="R2802" i="1" s="1"/>
  <c r="Q2804" i="1"/>
  <c r="Q2803" i="1" s="1"/>
  <c r="Q2802" i="1" s="1"/>
  <c r="P2804" i="1"/>
  <c r="P2803" i="1" s="1"/>
  <c r="P2802" i="1" s="1"/>
  <c r="O2804" i="1"/>
  <c r="N2804" i="1"/>
  <c r="N2803" i="1" s="1"/>
  <c r="N2802" i="1" s="1"/>
  <c r="M2804" i="1"/>
  <c r="L2804" i="1"/>
  <c r="L2803" i="1" s="1"/>
  <c r="L2802" i="1" s="1"/>
  <c r="K2804" i="1"/>
  <c r="K2803" i="1" s="1"/>
  <c r="K2802" i="1" s="1"/>
  <c r="J2804" i="1"/>
  <c r="J2803" i="1" s="1"/>
  <c r="J2802" i="1" s="1"/>
  <c r="I2804" i="1"/>
  <c r="I2803" i="1" s="1"/>
  <c r="I2802" i="1" s="1"/>
  <c r="E2804" i="1"/>
  <c r="AH2803" i="1"/>
  <c r="AH2802" i="1" s="1"/>
  <c r="AF2803" i="1"/>
  <c r="O2803" i="1"/>
  <c r="O2802" i="1" s="1"/>
  <c r="M2803" i="1"/>
  <c r="M2802" i="1" s="1"/>
  <c r="E2803" i="1"/>
  <c r="E2802" i="1"/>
  <c r="AL2801" i="1"/>
  <c r="AE2801" i="1"/>
  <c r="V2801" i="1"/>
  <c r="E2801" i="1"/>
  <c r="AK2800" i="1"/>
  <c r="AK2799" i="1" s="1"/>
  <c r="AJ2800" i="1"/>
  <c r="AJ2799" i="1" s="1"/>
  <c r="AI2800" i="1"/>
  <c r="AI2799" i="1" s="1"/>
  <c r="AH2800" i="1"/>
  <c r="AH2799" i="1" s="1"/>
  <c r="AG2800" i="1"/>
  <c r="AG2799" i="1" s="1"/>
  <c r="AF2800" i="1"/>
  <c r="AF2799" i="1" s="1"/>
  <c r="AD2800" i="1"/>
  <c r="AD2799" i="1" s="1"/>
  <c r="AC2800" i="1"/>
  <c r="AC2799" i="1" s="1"/>
  <c r="AB2800" i="1"/>
  <c r="AB2799" i="1" s="1"/>
  <c r="AA2800" i="1"/>
  <c r="AA2799" i="1" s="1"/>
  <c r="AA2795" i="1" s="1"/>
  <c r="Z2800" i="1"/>
  <c r="Z2799" i="1" s="1"/>
  <c r="Z2795" i="1" s="1"/>
  <c r="Y2800" i="1"/>
  <c r="Y2799" i="1" s="1"/>
  <c r="Y2795" i="1" s="1"/>
  <c r="X2800" i="1"/>
  <c r="X2799" i="1" s="1"/>
  <c r="X2795" i="1" s="1"/>
  <c r="W2800" i="1"/>
  <c r="W2799" i="1" s="1"/>
  <c r="W2795" i="1" s="1"/>
  <c r="T2800" i="1"/>
  <c r="T2799" i="1" s="1"/>
  <c r="T2795" i="1" s="1"/>
  <c r="S2800" i="1"/>
  <c r="R2800" i="1"/>
  <c r="R2799" i="1" s="1"/>
  <c r="Q2800" i="1"/>
  <c r="Q2799" i="1" s="1"/>
  <c r="P2800" i="1"/>
  <c r="P2799" i="1" s="1"/>
  <c r="O2800" i="1"/>
  <c r="O2799" i="1" s="1"/>
  <c r="N2800" i="1"/>
  <c r="N2799" i="1" s="1"/>
  <c r="N2795" i="1" s="1"/>
  <c r="M2800" i="1"/>
  <c r="M2799" i="1" s="1"/>
  <c r="M2795" i="1" s="1"/>
  <c r="L2800" i="1"/>
  <c r="L2799" i="1" s="1"/>
  <c r="L2795" i="1" s="1"/>
  <c r="K2800" i="1"/>
  <c r="K2799" i="1" s="1"/>
  <c r="K2795" i="1" s="1"/>
  <c r="J2800" i="1"/>
  <c r="J2799" i="1" s="1"/>
  <c r="J2795" i="1" s="1"/>
  <c r="I2800" i="1"/>
  <c r="I2799" i="1" s="1"/>
  <c r="E2800" i="1"/>
  <c r="S2799" i="1"/>
  <c r="S2795" i="1" s="1"/>
  <c r="E2799" i="1"/>
  <c r="AL2798" i="1"/>
  <c r="AE2798" i="1"/>
  <c r="V2798" i="1"/>
  <c r="E2798" i="1"/>
  <c r="AK2797" i="1"/>
  <c r="AK2796" i="1" s="1"/>
  <c r="AJ2797" i="1"/>
  <c r="AI2797" i="1"/>
  <c r="AI2796" i="1" s="1"/>
  <c r="AH2797" i="1"/>
  <c r="AH2796" i="1" s="1"/>
  <c r="AG2797" i="1"/>
  <c r="AG2796" i="1" s="1"/>
  <c r="AF2797" i="1"/>
  <c r="AF2796" i="1" s="1"/>
  <c r="AD2797" i="1"/>
  <c r="AC2797" i="1"/>
  <c r="AC2796" i="1" s="1"/>
  <c r="AB2797" i="1"/>
  <c r="AB2796" i="1" s="1"/>
  <c r="R2797" i="1"/>
  <c r="Q2797" i="1"/>
  <c r="Q2796" i="1" s="1"/>
  <c r="P2797" i="1"/>
  <c r="P2796" i="1" s="1"/>
  <c r="O2797" i="1"/>
  <c r="O2796" i="1" s="1"/>
  <c r="E2797" i="1"/>
  <c r="AJ2796" i="1"/>
  <c r="E2796" i="1"/>
  <c r="E2795" i="1"/>
  <c r="E2794" i="1"/>
  <c r="E2793" i="1"/>
  <c r="AL2792" i="1"/>
  <c r="AE2792" i="1"/>
  <c r="V2792" i="1"/>
  <c r="E2792" i="1"/>
  <c r="AK2791" i="1"/>
  <c r="AK2790" i="1" s="1"/>
  <c r="AK2789" i="1" s="1"/>
  <c r="AJ2791" i="1"/>
  <c r="AJ2790" i="1" s="1"/>
  <c r="AJ2789" i="1" s="1"/>
  <c r="AI2791" i="1"/>
  <c r="AH2791" i="1"/>
  <c r="AH2790" i="1" s="1"/>
  <c r="AH2789" i="1" s="1"/>
  <c r="AG2791" i="1"/>
  <c r="AG2790" i="1" s="1"/>
  <c r="AG2789" i="1" s="1"/>
  <c r="AF2791" i="1"/>
  <c r="AD2791" i="1"/>
  <c r="AC2791" i="1"/>
  <c r="AC2790" i="1" s="1"/>
  <c r="AC2789" i="1" s="1"/>
  <c r="AB2791" i="1"/>
  <c r="AB2790" i="1" s="1"/>
  <c r="AB2789" i="1" s="1"/>
  <c r="AA2791" i="1"/>
  <c r="AA2790" i="1" s="1"/>
  <c r="AA2789" i="1" s="1"/>
  <c r="Z2791" i="1"/>
  <c r="Z2790" i="1" s="1"/>
  <c r="Z2789" i="1" s="1"/>
  <c r="Y2791" i="1"/>
  <c r="Y2790" i="1" s="1"/>
  <c r="Y2789" i="1" s="1"/>
  <c r="X2791" i="1"/>
  <c r="X2790" i="1" s="1"/>
  <c r="X2789" i="1" s="1"/>
  <c r="W2791" i="1"/>
  <c r="T2791" i="1"/>
  <c r="T2790" i="1" s="1"/>
  <c r="T2789" i="1" s="1"/>
  <c r="S2791" i="1"/>
  <c r="S2790" i="1" s="1"/>
  <c r="S2789" i="1" s="1"/>
  <c r="R2791" i="1"/>
  <c r="R2790" i="1" s="1"/>
  <c r="R2789" i="1" s="1"/>
  <c r="Q2791" i="1"/>
  <c r="Q2790" i="1" s="1"/>
  <c r="Q2789" i="1" s="1"/>
  <c r="P2791" i="1"/>
  <c r="O2791" i="1"/>
  <c r="O2790" i="1" s="1"/>
  <c r="O2789" i="1" s="1"/>
  <c r="N2791" i="1"/>
  <c r="N2790" i="1" s="1"/>
  <c r="N2789" i="1" s="1"/>
  <c r="M2791" i="1"/>
  <c r="M2790" i="1" s="1"/>
  <c r="M2789" i="1" s="1"/>
  <c r="L2791" i="1"/>
  <c r="L2790" i="1" s="1"/>
  <c r="L2789" i="1" s="1"/>
  <c r="K2791" i="1"/>
  <c r="K2790" i="1" s="1"/>
  <c r="K2789" i="1" s="1"/>
  <c r="J2791" i="1"/>
  <c r="J2790" i="1" s="1"/>
  <c r="J2789" i="1" s="1"/>
  <c r="I2791" i="1"/>
  <c r="I2790" i="1" s="1"/>
  <c r="I2789" i="1" s="1"/>
  <c r="E2791" i="1"/>
  <c r="AI2790" i="1"/>
  <c r="AI2789" i="1" s="1"/>
  <c r="W2790" i="1"/>
  <c r="W2789" i="1" s="1"/>
  <c r="P2790" i="1"/>
  <c r="P2789" i="1" s="1"/>
  <c r="E2790" i="1"/>
  <c r="E2789" i="1"/>
  <c r="AL2788" i="1"/>
  <c r="AE2788" i="1"/>
  <c r="V2788" i="1"/>
  <c r="E2788" i="1"/>
  <c r="AK2787" i="1"/>
  <c r="AK2786" i="1" s="1"/>
  <c r="AK2785" i="1" s="1"/>
  <c r="AJ2787" i="1"/>
  <c r="AJ2786" i="1" s="1"/>
  <c r="AJ2785" i="1" s="1"/>
  <c r="AI2787" i="1"/>
  <c r="AI2786" i="1" s="1"/>
  <c r="AI2785" i="1" s="1"/>
  <c r="AH2787" i="1"/>
  <c r="AH2786" i="1" s="1"/>
  <c r="AH2785" i="1" s="1"/>
  <c r="AG2787" i="1"/>
  <c r="AG2786" i="1" s="1"/>
  <c r="AG2785" i="1" s="1"/>
  <c r="AF2787" i="1"/>
  <c r="AF2786" i="1" s="1"/>
  <c r="AF2785" i="1" s="1"/>
  <c r="AD2787" i="1"/>
  <c r="AC2787" i="1"/>
  <c r="AC2786" i="1" s="1"/>
  <c r="AC2785" i="1" s="1"/>
  <c r="AB2787" i="1"/>
  <c r="AB2786" i="1" s="1"/>
  <c r="AB2785" i="1" s="1"/>
  <c r="AA2787" i="1"/>
  <c r="AA2786" i="1" s="1"/>
  <c r="AA2785" i="1" s="1"/>
  <c r="Z2787" i="1"/>
  <c r="Z2786" i="1" s="1"/>
  <c r="Z2785" i="1" s="1"/>
  <c r="Y2787" i="1"/>
  <c r="Y2786" i="1" s="1"/>
  <c r="Y2785" i="1" s="1"/>
  <c r="X2787" i="1"/>
  <c r="X2786" i="1" s="1"/>
  <c r="X2785" i="1" s="1"/>
  <c r="W2787" i="1"/>
  <c r="W2786" i="1" s="1"/>
  <c r="W2785" i="1" s="1"/>
  <c r="T2787" i="1"/>
  <c r="T2786" i="1" s="1"/>
  <c r="T2785" i="1" s="1"/>
  <c r="S2787" i="1"/>
  <c r="R2787" i="1"/>
  <c r="R2786" i="1" s="1"/>
  <c r="R2785" i="1" s="1"/>
  <c r="Q2787" i="1"/>
  <c r="Q2786" i="1" s="1"/>
  <c r="Q2785" i="1" s="1"/>
  <c r="P2787" i="1"/>
  <c r="P2786" i="1" s="1"/>
  <c r="P2785" i="1" s="1"/>
  <c r="O2787" i="1"/>
  <c r="O2786" i="1" s="1"/>
  <c r="O2785" i="1" s="1"/>
  <c r="N2787" i="1"/>
  <c r="N2786" i="1" s="1"/>
  <c r="N2785" i="1" s="1"/>
  <c r="M2787" i="1"/>
  <c r="M2786" i="1" s="1"/>
  <c r="M2785" i="1" s="1"/>
  <c r="L2787" i="1"/>
  <c r="L2786" i="1" s="1"/>
  <c r="L2785" i="1" s="1"/>
  <c r="K2787" i="1"/>
  <c r="K2786" i="1" s="1"/>
  <c r="K2785" i="1" s="1"/>
  <c r="J2787" i="1"/>
  <c r="I2787" i="1"/>
  <c r="I2786" i="1" s="1"/>
  <c r="E2787" i="1"/>
  <c r="S2786" i="1"/>
  <c r="S2785" i="1" s="1"/>
  <c r="J2786" i="1"/>
  <c r="J2785" i="1" s="1"/>
  <c r="E2786" i="1"/>
  <c r="E2785" i="1"/>
  <c r="AL2784" i="1"/>
  <c r="AE2784" i="1"/>
  <c r="V2784" i="1"/>
  <c r="E2784" i="1"/>
  <c r="AK2783" i="1"/>
  <c r="AK2782" i="1" s="1"/>
  <c r="AK2781" i="1" s="1"/>
  <c r="AJ2783" i="1"/>
  <c r="AJ2782" i="1" s="1"/>
  <c r="AJ2781" i="1" s="1"/>
  <c r="AI2783" i="1"/>
  <c r="AI2782" i="1" s="1"/>
  <c r="AI2781" i="1" s="1"/>
  <c r="AH2783" i="1"/>
  <c r="AH2782" i="1" s="1"/>
  <c r="AH2781" i="1" s="1"/>
  <c r="AG2783" i="1"/>
  <c r="AG2782" i="1" s="1"/>
  <c r="AG2781" i="1" s="1"/>
  <c r="AF2783" i="1"/>
  <c r="AD2783" i="1"/>
  <c r="AD2782" i="1" s="1"/>
  <c r="AC2783" i="1"/>
  <c r="AC2782" i="1" s="1"/>
  <c r="AC2781" i="1" s="1"/>
  <c r="AB2783" i="1"/>
  <c r="AB2782" i="1" s="1"/>
  <c r="AB2781" i="1" s="1"/>
  <c r="AA2783" i="1"/>
  <c r="Z2783" i="1"/>
  <c r="Z2782" i="1" s="1"/>
  <c r="Z2781" i="1" s="1"/>
  <c r="Y2783" i="1"/>
  <c r="Y2782" i="1" s="1"/>
  <c r="Y2781" i="1" s="1"/>
  <c r="X2783" i="1"/>
  <c r="X2782" i="1" s="1"/>
  <c r="X2781" i="1" s="1"/>
  <c r="W2783" i="1"/>
  <c r="W2782" i="1" s="1"/>
  <c r="W2781" i="1" s="1"/>
  <c r="T2783" i="1"/>
  <c r="T2782" i="1" s="1"/>
  <c r="T2781" i="1" s="1"/>
  <c r="S2783" i="1"/>
  <c r="S2782" i="1" s="1"/>
  <c r="S2781" i="1" s="1"/>
  <c r="R2783" i="1"/>
  <c r="R2782" i="1" s="1"/>
  <c r="R2781" i="1" s="1"/>
  <c r="Q2783" i="1"/>
  <c r="Q2782" i="1" s="1"/>
  <c r="Q2781" i="1" s="1"/>
  <c r="P2783" i="1"/>
  <c r="P2782" i="1" s="1"/>
  <c r="P2781" i="1" s="1"/>
  <c r="O2783" i="1"/>
  <c r="O2782" i="1" s="1"/>
  <c r="O2781" i="1" s="1"/>
  <c r="N2783" i="1"/>
  <c r="N2782" i="1" s="1"/>
  <c r="N2781" i="1" s="1"/>
  <c r="M2783" i="1"/>
  <c r="M2782" i="1" s="1"/>
  <c r="M2781" i="1" s="1"/>
  <c r="L2783" i="1"/>
  <c r="L2782" i="1" s="1"/>
  <c r="L2781" i="1" s="1"/>
  <c r="K2783" i="1"/>
  <c r="K2782" i="1" s="1"/>
  <c r="K2781" i="1" s="1"/>
  <c r="J2783" i="1"/>
  <c r="J2782" i="1" s="1"/>
  <c r="J2781" i="1" s="1"/>
  <c r="I2783" i="1"/>
  <c r="I2782" i="1" s="1"/>
  <c r="E2783" i="1"/>
  <c r="AA2782" i="1"/>
  <c r="AA2781" i="1" s="1"/>
  <c r="E2782" i="1"/>
  <c r="E2781" i="1"/>
  <c r="E2780" i="1"/>
  <c r="E2779" i="1"/>
  <c r="AL2778" i="1"/>
  <c r="AE2778" i="1"/>
  <c r="V2778" i="1"/>
  <c r="E2778" i="1"/>
  <c r="AK2777" i="1"/>
  <c r="AK2776" i="1" s="1"/>
  <c r="AK2775" i="1" s="1"/>
  <c r="AK2774" i="1" s="1"/>
  <c r="AK2773" i="1" s="1"/>
  <c r="AJ2777" i="1"/>
  <c r="AJ2776" i="1" s="1"/>
  <c r="AJ2775" i="1" s="1"/>
  <c r="AJ2774" i="1" s="1"/>
  <c r="AJ2773" i="1" s="1"/>
  <c r="AI2777" i="1"/>
  <c r="AI2776" i="1" s="1"/>
  <c r="AI2775" i="1" s="1"/>
  <c r="AI2774" i="1" s="1"/>
  <c r="AI2773" i="1" s="1"/>
  <c r="AH2777" i="1"/>
  <c r="AG2777" i="1"/>
  <c r="AG2776" i="1" s="1"/>
  <c r="AG2775" i="1" s="1"/>
  <c r="AG2774" i="1" s="1"/>
  <c r="AG2773" i="1" s="1"/>
  <c r="AF2777" i="1"/>
  <c r="AF2776" i="1" s="1"/>
  <c r="AD2777" i="1"/>
  <c r="AD2776" i="1" s="1"/>
  <c r="AD2775" i="1" s="1"/>
  <c r="AD2774" i="1" s="1"/>
  <c r="AC2777" i="1"/>
  <c r="AB2777" i="1"/>
  <c r="AB2776" i="1" s="1"/>
  <c r="AB2775" i="1" s="1"/>
  <c r="AB2774" i="1" s="1"/>
  <c r="AB2773" i="1" s="1"/>
  <c r="S2777" i="1"/>
  <c r="R2777" i="1"/>
  <c r="Q2777" i="1"/>
  <c r="P2777" i="1"/>
  <c r="P2776" i="1" s="1"/>
  <c r="P2775" i="1" s="1"/>
  <c r="P2774" i="1" s="1"/>
  <c r="P2773" i="1" s="1"/>
  <c r="O2777" i="1"/>
  <c r="O2776" i="1" s="1"/>
  <c r="O2775" i="1" s="1"/>
  <c r="O2774" i="1" s="1"/>
  <c r="O2773" i="1" s="1"/>
  <c r="E2777" i="1"/>
  <c r="AH2776" i="1"/>
  <c r="S2776" i="1"/>
  <c r="S2775" i="1" s="1"/>
  <c r="S2774" i="1" s="1"/>
  <c r="Q2776" i="1"/>
  <c r="Q2775" i="1" s="1"/>
  <c r="Q2774" i="1" s="1"/>
  <c r="Q2773" i="1" s="1"/>
  <c r="E2776" i="1"/>
  <c r="AH2775" i="1"/>
  <c r="AH2774" i="1" s="1"/>
  <c r="AH2773" i="1" s="1"/>
  <c r="E2775" i="1"/>
  <c r="E2774" i="1"/>
  <c r="E2773" i="1"/>
  <c r="E2772" i="1"/>
  <c r="AL2771" i="1"/>
  <c r="AE2771" i="1"/>
  <c r="U2771" i="1"/>
  <c r="V2771" i="1" s="1"/>
  <c r="E2771" i="1"/>
  <c r="AK2770" i="1"/>
  <c r="AJ2770" i="1"/>
  <c r="AI2770" i="1"/>
  <c r="AH2770" i="1"/>
  <c r="AG2770" i="1"/>
  <c r="AF2770" i="1"/>
  <c r="AD2770" i="1"/>
  <c r="AC2770" i="1"/>
  <c r="AB2770" i="1"/>
  <c r="AA2770" i="1"/>
  <c r="Z2770" i="1"/>
  <c r="Y2770" i="1"/>
  <c r="X2770" i="1"/>
  <c r="W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E2770" i="1"/>
  <c r="AK2769" i="1"/>
  <c r="AJ2769" i="1"/>
  <c r="AI2769" i="1"/>
  <c r="AH2769" i="1"/>
  <c r="AG2769" i="1"/>
  <c r="AF2769" i="1"/>
  <c r="AD2769" i="1"/>
  <c r="AC2769" i="1"/>
  <c r="AB2769" i="1"/>
  <c r="AA2769" i="1"/>
  <c r="Z2769" i="1"/>
  <c r="Y2769" i="1"/>
  <c r="X2769" i="1"/>
  <c r="W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E2769" i="1"/>
  <c r="AK2768" i="1"/>
  <c r="AJ2768" i="1"/>
  <c r="AI2768" i="1"/>
  <c r="AH2768" i="1"/>
  <c r="AG2768" i="1"/>
  <c r="AF2768" i="1"/>
  <c r="AD2768" i="1"/>
  <c r="AC2768" i="1"/>
  <c r="AB2768" i="1"/>
  <c r="AA2768" i="1"/>
  <c r="Z2768" i="1"/>
  <c r="Y2768" i="1"/>
  <c r="X2768" i="1"/>
  <c r="W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E2768" i="1"/>
  <c r="AK2767" i="1"/>
  <c r="AJ2767" i="1"/>
  <c r="AI2767" i="1"/>
  <c r="AH2767" i="1"/>
  <c r="AG2767" i="1"/>
  <c r="AF2767" i="1"/>
  <c r="AD2767" i="1"/>
  <c r="AC2767" i="1"/>
  <c r="AB2767" i="1"/>
  <c r="AA2767" i="1"/>
  <c r="Z2767" i="1"/>
  <c r="Y2767" i="1"/>
  <c r="X2767" i="1"/>
  <c r="W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E2767" i="1"/>
  <c r="AK2766" i="1"/>
  <c r="AJ2766" i="1"/>
  <c r="AI2766" i="1"/>
  <c r="AH2766" i="1"/>
  <c r="AG2766" i="1"/>
  <c r="AF2766" i="1"/>
  <c r="AD2766" i="1"/>
  <c r="AC2766" i="1"/>
  <c r="AB2766" i="1"/>
  <c r="AA2766" i="1"/>
  <c r="Z2766" i="1"/>
  <c r="Y2766" i="1"/>
  <c r="X2766" i="1"/>
  <c r="W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E2766" i="1"/>
  <c r="AK2765" i="1"/>
  <c r="AJ2765" i="1"/>
  <c r="AI2765" i="1"/>
  <c r="AH2765" i="1"/>
  <c r="AG2765" i="1"/>
  <c r="AF2765" i="1"/>
  <c r="AD2765" i="1"/>
  <c r="AC2765" i="1"/>
  <c r="AB2765" i="1"/>
  <c r="AA2765" i="1"/>
  <c r="Z2765" i="1"/>
  <c r="Y2765" i="1"/>
  <c r="X2765" i="1"/>
  <c r="W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E2765" i="1"/>
  <c r="E2764" i="1"/>
  <c r="AL2763" i="1"/>
  <c r="AE2763" i="1"/>
  <c r="V2763" i="1"/>
  <c r="E2763" i="1"/>
  <c r="AK2762" i="1"/>
  <c r="AJ2762" i="1"/>
  <c r="AI2762" i="1"/>
  <c r="AH2762" i="1"/>
  <c r="AG2762" i="1"/>
  <c r="AF2762" i="1"/>
  <c r="AD2762" i="1"/>
  <c r="AC2762" i="1"/>
  <c r="AC2761" i="1" s="1"/>
  <c r="AC2760" i="1" s="1"/>
  <c r="AB2762" i="1"/>
  <c r="AB2761" i="1" s="1"/>
  <c r="AB2760" i="1" s="1"/>
  <c r="P2762" i="1"/>
  <c r="O2762" i="1"/>
  <c r="O2761" i="1" s="1"/>
  <c r="O2760" i="1" s="1"/>
  <c r="E2762" i="1"/>
  <c r="AK2761" i="1"/>
  <c r="AJ2761" i="1"/>
  <c r="AJ2760" i="1" s="1"/>
  <c r="AI2761" i="1"/>
  <c r="AI2760" i="1" s="1"/>
  <c r="AH2761" i="1"/>
  <c r="AH2760" i="1" s="1"/>
  <c r="AG2761" i="1"/>
  <c r="AG2760" i="1" s="1"/>
  <c r="AF2761" i="1"/>
  <c r="AF2760" i="1" s="1"/>
  <c r="E2761" i="1"/>
  <c r="AK2760" i="1"/>
  <c r="E2760" i="1"/>
  <c r="AL2759" i="1"/>
  <c r="AE2759" i="1"/>
  <c r="V2759" i="1"/>
  <c r="E2759" i="1"/>
  <c r="AK2758" i="1"/>
  <c r="AJ2758" i="1"/>
  <c r="AI2758" i="1"/>
  <c r="AH2758" i="1"/>
  <c r="AG2758" i="1"/>
  <c r="AF2758" i="1"/>
  <c r="AD2758" i="1"/>
  <c r="AC2758" i="1"/>
  <c r="AC2755" i="1" s="1"/>
  <c r="AC2754" i="1" s="1"/>
  <c r="AB2758" i="1"/>
  <c r="AA2758" i="1"/>
  <c r="Z2758" i="1"/>
  <c r="Y2758" i="1"/>
  <c r="X2758" i="1"/>
  <c r="W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E2758" i="1"/>
  <c r="AL2757" i="1"/>
  <c r="AE2757" i="1"/>
  <c r="P2757" i="1"/>
  <c r="V2757" i="1" s="1"/>
  <c r="E2757" i="1"/>
  <c r="AK2756" i="1"/>
  <c r="AJ2756" i="1"/>
  <c r="AI2756" i="1"/>
  <c r="AH2756" i="1"/>
  <c r="AG2756" i="1"/>
  <c r="AF2756" i="1"/>
  <c r="AD2756" i="1"/>
  <c r="AC2756" i="1"/>
  <c r="AB2756" i="1"/>
  <c r="AA2756" i="1"/>
  <c r="AA2755" i="1" s="1"/>
  <c r="AA2754" i="1" s="1"/>
  <c r="AA2753" i="1" s="1"/>
  <c r="AA2752" i="1" s="1"/>
  <c r="Z2756" i="1"/>
  <c r="Y2756" i="1"/>
  <c r="X2756" i="1"/>
  <c r="W2756" i="1"/>
  <c r="T2756" i="1"/>
  <c r="S2756" i="1"/>
  <c r="R2756" i="1"/>
  <c r="Q2756" i="1"/>
  <c r="Q2755" i="1" s="1"/>
  <c r="Q2754" i="1" s="1"/>
  <c r="Q2753" i="1" s="1"/>
  <c r="Q2752" i="1" s="1"/>
  <c r="P2756" i="1"/>
  <c r="O2756" i="1"/>
  <c r="N2756" i="1"/>
  <c r="M2756" i="1"/>
  <c r="M2755" i="1" s="1"/>
  <c r="M2754" i="1" s="1"/>
  <c r="M2753" i="1" s="1"/>
  <c r="M2752" i="1" s="1"/>
  <c r="L2756" i="1"/>
  <c r="K2756" i="1"/>
  <c r="J2756" i="1"/>
  <c r="I2756" i="1"/>
  <c r="E2756" i="1"/>
  <c r="W2755" i="1"/>
  <c r="W2754" i="1" s="1"/>
  <c r="W2753" i="1" s="1"/>
  <c r="W2752" i="1" s="1"/>
  <c r="I2755" i="1"/>
  <c r="I2754" i="1" s="1"/>
  <c r="I2753" i="1" s="1"/>
  <c r="E2755" i="1"/>
  <c r="E2754" i="1"/>
  <c r="E2753" i="1"/>
  <c r="E2752" i="1"/>
  <c r="AL2751" i="1"/>
  <c r="AE2751" i="1"/>
  <c r="R2751" i="1"/>
  <c r="R2750" i="1" s="1"/>
  <c r="R2749" i="1" s="1"/>
  <c r="R2748" i="1" s="1"/>
  <c r="R2747" i="1" s="1"/>
  <c r="R2746" i="1" s="1"/>
  <c r="K2751" i="1"/>
  <c r="K2750" i="1" s="1"/>
  <c r="K2749" i="1" s="1"/>
  <c r="K2748" i="1" s="1"/>
  <c r="K2747" i="1" s="1"/>
  <c r="K2746" i="1" s="1"/>
  <c r="J2751" i="1"/>
  <c r="I2751" i="1"/>
  <c r="E2751" i="1"/>
  <c r="AK2750" i="1"/>
  <c r="AK2749" i="1" s="1"/>
  <c r="AK2748" i="1" s="1"/>
  <c r="AK2747" i="1" s="1"/>
  <c r="AK2746" i="1" s="1"/>
  <c r="AJ2750" i="1"/>
  <c r="AJ2749" i="1" s="1"/>
  <c r="AJ2748" i="1" s="1"/>
  <c r="AJ2747" i="1" s="1"/>
  <c r="AJ2746" i="1" s="1"/>
  <c r="AI2750" i="1"/>
  <c r="AI2749" i="1" s="1"/>
  <c r="AI2748" i="1" s="1"/>
  <c r="AI2747" i="1" s="1"/>
  <c r="AI2746" i="1" s="1"/>
  <c r="AH2750" i="1"/>
  <c r="AH2749" i="1" s="1"/>
  <c r="AH2748" i="1" s="1"/>
  <c r="AH2747" i="1" s="1"/>
  <c r="AH2746" i="1" s="1"/>
  <c r="AG2750" i="1"/>
  <c r="AG2749" i="1" s="1"/>
  <c r="AG2748" i="1" s="1"/>
  <c r="AG2747" i="1" s="1"/>
  <c r="AG2746" i="1" s="1"/>
  <c r="AF2750" i="1"/>
  <c r="AD2750" i="1"/>
  <c r="AC2750" i="1"/>
  <c r="AC2749" i="1" s="1"/>
  <c r="AC2748" i="1" s="1"/>
  <c r="AC2747" i="1" s="1"/>
  <c r="AC2746" i="1" s="1"/>
  <c r="AB2750" i="1"/>
  <c r="AB2749" i="1" s="1"/>
  <c r="AB2748" i="1" s="1"/>
  <c r="AB2747" i="1" s="1"/>
  <c r="AB2746" i="1" s="1"/>
  <c r="AA2750" i="1"/>
  <c r="Z2750" i="1"/>
  <c r="Z2749" i="1" s="1"/>
  <c r="Z2748" i="1" s="1"/>
  <c r="Z2747" i="1" s="1"/>
  <c r="Z2746" i="1" s="1"/>
  <c r="Y2750" i="1"/>
  <c r="Y2749" i="1" s="1"/>
  <c r="Y2748" i="1" s="1"/>
  <c r="Y2747" i="1" s="1"/>
  <c r="Y2746" i="1" s="1"/>
  <c r="X2750" i="1"/>
  <c r="X2749" i="1" s="1"/>
  <c r="X2748" i="1" s="1"/>
  <c r="X2747" i="1" s="1"/>
  <c r="X2746" i="1" s="1"/>
  <c r="W2750" i="1"/>
  <c r="T2750" i="1"/>
  <c r="S2750" i="1"/>
  <c r="S2749" i="1" s="1"/>
  <c r="S2748" i="1" s="1"/>
  <c r="S2747" i="1" s="1"/>
  <c r="S2746" i="1" s="1"/>
  <c r="Q2750" i="1"/>
  <c r="Q2749" i="1" s="1"/>
  <c r="Q2748" i="1" s="1"/>
  <c r="Q2747" i="1" s="1"/>
  <c r="Q2746" i="1" s="1"/>
  <c r="Q2745" i="1" s="1"/>
  <c r="P2750" i="1"/>
  <c r="O2750" i="1"/>
  <c r="O2749" i="1" s="1"/>
  <c r="O2748" i="1" s="1"/>
  <c r="O2747" i="1" s="1"/>
  <c r="O2746" i="1" s="1"/>
  <c r="N2750" i="1"/>
  <c r="N2749" i="1" s="1"/>
  <c r="N2748" i="1" s="1"/>
  <c r="N2747" i="1" s="1"/>
  <c r="N2746" i="1" s="1"/>
  <c r="M2750" i="1"/>
  <c r="M2749" i="1" s="1"/>
  <c r="M2748" i="1" s="1"/>
  <c r="M2747" i="1" s="1"/>
  <c r="M2746" i="1" s="1"/>
  <c r="L2750" i="1"/>
  <c r="L2749" i="1" s="1"/>
  <c r="L2748" i="1" s="1"/>
  <c r="L2747" i="1" s="1"/>
  <c r="L2746" i="1" s="1"/>
  <c r="J2750" i="1"/>
  <c r="I2750" i="1"/>
  <c r="I2749" i="1" s="1"/>
  <c r="I2748" i="1" s="1"/>
  <c r="I2747" i="1" s="1"/>
  <c r="E2750" i="1"/>
  <c r="AA2749" i="1"/>
  <c r="AA2748" i="1" s="1"/>
  <c r="AA2747" i="1" s="1"/>
  <c r="AA2746" i="1" s="1"/>
  <c r="W2749" i="1"/>
  <c r="W2748" i="1" s="1"/>
  <c r="W2747" i="1" s="1"/>
  <c r="W2746" i="1" s="1"/>
  <c r="T2749" i="1"/>
  <c r="T2748" i="1" s="1"/>
  <c r="T2747" i="1" s="1"/>
  <c r="T2746" i="1" s="1"/>
  <c r="P2749" i="1"/>
  <c r="P2748" i="1" s="1"/>
  <c r="P2747" i="1" s="1"/>
  <c r="P2746" i="1" s="1"/>
  <c r="J2749" i="1"/>
  <c r="J2748" i="1" s="1"/>
  <c r="J2747" i="1" s="1"/>
  <c r="J2746" i="1" s="1"/>
  <c r="E2749" i="1"/>
  <c r="E2748" i="1"/>
  <c r="E2747" i="1"/>
  <c r="E2746" i="1"/>
  <c r="E2745" i="1"/>
  <c r="AL2744" i="1"/>
  <c r="AE2744" i="1"/>
  <c r="V2744" i="1"/>
  <c r="E2744" i="1"/>
  <c r="AK2743" i="1"/>
  <c r="AJ2743" i="1"/>
  <c r="AI2743" i="1"/>
  <c r="AH2743" i="1"/>
  <c r="AG2743" i="1"/>
  <c r="AF2743" i="1"/>
  <c r="AD2743" i="1"/>
  <c r="AC2743" i="1"/>
  <c r="AB2743" i="1"/>
  <c r="AA2743" i="1"/>
  <c r="AA2740" i="1" s="1"/>
  <c r="AA2739" i="1" s="1"/>
  <c r="Z2743" i="1"/>
  <c r="Z2740" i="1" s="1"/>
  <c r="Z2739" i="1" s="1"/>
  <c r="Y2743" i="1"/>
  <c r="X2743" i="1"/>
  <c r="W2743" i="1"/>
  <c r="W2740" i="1" s="1"/>
  <c r="W2739" i="1" s="1"/>
  <c r="T2743" i="1"/>
  <c r="T2740" i="1" s="1"/>
  <c r="T2739" i="1" s="1"/>
  <c r="S2743" i="1"/>
  <c r="S2740" i="1" s="1"/>
  <c r="S2739" i="1" s="1"/>
  <c r="R2743" i="1"/>
  <c r="R2740" i="1" s="1"/>
  <c r="Q2743" i="1"/>
  <c r="P2743" i="1"/>
  <c r="O2743" i="1"/>
  <c r="N2743" i="1"/>
  <c r="N2740" i="1" s="1"/>
  <c r="N2739" i="1" s="1"/>
  <c r="M2743" i="1"/>
  <c r="M2740" i="1" s="1"/>
  <c r="M2739" i="1" s="1"/>
  <c r="L2743" i="1"/>
  <c r="L2740" i="1" s="1"/>
  <c r="L2739" i="1" s="1"/>
  <c r="K2743" i="1"/>
  <c r="K2740" i="1" s="1"/>
  <c r="K2739" i="1" s="1"/>
  <c r="J2743" i="1"/>
  <c r="J2740" i="1" s="1"/>
  <c r="J2739" i="1" s="1"/>
  <c r="I2743" i="1"/>
  <c r="E2743" i="1"/>
  <c r="AL2742" i="1"/>
  <c r="AE2742" i="1"/>
  <c r="V2742" i="1"/>
  <c r="E2742" i="1"/>
  <c r="AK2741" i="1"/>
  <c r="AJ2741" i="1"/>
  <c r="AI2741" i="1"/>
  <c r="AH2741" i="1"/>
  <c r="AG2741" i="1"/>
  <c r="AF2741" i="1"/>
  <c r="AD2741" i="1"/>
  <c r="AC2741" i="1"/>
  <c r="AB2741" i="1"/>
  <c r="Q2741" i="1"/>
  <c r="P2741" i="1"/>
  <c r="O2741" i="1"/>
  <c r="E2741" i="1"/>
  <c r="AJ2740" i="1"/>
  <c r="AJ2739" i="1" s="1"/>
  <c r="Y2740" i="1"/>
  <c r="Y2739" i="1" s="1"/>
  <c r="X2740" i="1"/>
  <c r="X2739" i="1" s="1"/>
  <c r="I2740" i="1"/>
  <c r="E2740" i="1"/>
  <c r="R2739" i="1"/>
  <c r="E2739" i="1"/>
  <c r="AL2738" i="1"/>
  <c r="AE2738" i="1"/>
  <c r="V2738" i="1"/>
  <c r="E2738" i="1"/>
  <c r="AK2737" i="1"/>
  <c r="AJ2737" i="1"/>
  <c r="AJ2734" i="1" s="1"/>
  <c r="AJ2733" i="1" s="1"/>
  <c r="AJ2732" i="1" s="1"/>
  <c r="AJ2731" i="1" s="1"/>
  <c r="AI2737" i="1"/>
  <c r="AH2737" i="1"/>
  <c r="AG2737" i="1"/>
  <c r="AF2737" i="1"/>
  <c r="AD2737" i="1"/>
  <c r="AE2737" i="1" s="1"/>
  <c r="AC2737" i="1"/>
  <c r="AB2737" i="1"/>
  <c r="AA2737" i="1"/>
  <c r="AA2734" i="1" s="1"/>
  <c r="AA2733" i="1" s="1"/>
  <c r="AA2732" i="1" s="1"/>
  <c r="AA2731" i="1" s="1"/>
  <c r="Z2737" i="1"/>
  <c r="Z2734" i="1" s="1"/>
  <c r="Y2737" i="1"/>
  <c r="X2737" i="1"/>
  <c r="X2734" i="1" s="1"/>
  <c r="X2733" i="1" s="1"/>
  <c r="X2732" i="1" s="1"/>
  <c r="X2731" i="1" s="1"/>
  <c r="W2737" i="1"/>
  <c r="W2734" i="1" s="1"/>
  <c r="W2733" i="1" s="1"/>
  <c r="W2732" i="1" s="1"/>
  <c r="W2731" i="1" s="1"/>
  <c r="T2737" i="1"/>
  <c r="T2734" i="1" s="1"/>
  <c r="T2733" i="1" s="1"/>
  <c r="T2732" i="1" s="1"/>
  <c r="T2731" i="1" s="1"/>
  <c r="S2737" i="1"/>
  <c r="S2734" i="1" s="1"/>
  <c r="S2733" i="1" s="1"/>
  <c r="S2732" i="1" s="1"/>
  <c r="S2731" i="1" s="1"/>
  <c r="R2737" i="1"/>
  <c r="R2734" i="1" s="1"/>
  <c r="R2733" i="1" s="1"/>
  <c r="R2732" i="1" s="1"/>
  <c r="R2731" i="1" s="1"/>
  <c r="Q2737" i="1"/>
  <c r="P2737" i="1"/>
  <c r="O2737" i="1"/>
  <c r="N2737" i="1"/>
  <c r="N2734" i="1" s="1"/>
  <c r="N2733" i="1" s="1"/>
  <c r="N2732" i="1" s="1"/>
  <c r="N2731" i="1" s="1"/>
  <c r="M2737" i="1"/>
  <c r="M2734" i="1" s="1"/>
  <c r="M2733" i="1" s="1"/>
  <c r="M2732" i="1" s="1"/>
  <c r="M2731" i="1" s="1"/>
  <c r="L2737" i="1"/>
  <c r="L2734" i="1" s="1"/>
  <c r="L2733" i="1" s="1"/>
  <c r="L2732" i="1" s="1"/>
  <c r="L2731" i="1" s="1"/>
  <c r="K2737" i="1"/>
  <c r="K2734" i="1" s="1"/>
  <c r="K2733" i="1" s="1"/>
  <c r="K2732" i="1" s="1"/>
  <c r="K2731" i="1" s="1"/>
  <c r="J2737" i="1"/>
  <c r="J2734" i="1" s="1"/>
  <c r="J2733" i="1" s="1"/>
  <c r="J2732" i="1" s="1"/>
  <c r="J2731" i="1" s="1"/>
  <c r="I2737" i="1"/>
  <c r="I2734" i="1" s="1"/>
  <c r="I2733" i="1" s="1"/>
  <c r="I2732" i="1" s="1"/>
  <c r="E2737" i="1"/>
  <c r="AL2736" i="1"/>
  <c r="AE2736" i="1"/>
  <c r="V2736" i="1"/>
  <c r="E2736" i="1"/>
  <c r="AK2735" i="1"/>
  <c r="AJ2735" i="1"/>
  <c r="AI2735" i="1"/>
  <c r="AH2735" i="1"/>
  <c r="AH2734" i="1" s="1"/>
  <c r="AH2733" i="1" s="1"/>
  <c r="AH2732" i="1" s="1"/>
  <c r="AH2731" i="1" s="1"/>
  <c r="AG2735" i="1"/>
  <c r="AF2735" i="1"/>
  <c r="AD2735" i="1"/>
  <c r="AC2735" i="1"/>
  <c r="AB2735" i="1"/>
  <c r="Q2735" i="1"/>
  <c r="P2735" i="1"/>
  <c r="O2735" i="1"/>
  <c r="E2735" i="1"/>
  <c r="AD2734" i="1"/>
  <c r="AD2733" i="1" s="1"/>
  <c r="AD2732" i="1" s="1"/>
  <c r="Y2734" i="1"/>
  <c r="Y2733" i="1" s="1"/>
  <c r="Y2732" i="1" s="1"/>
  <c r="Y2731" i="1" s="1"/>
  <c r="E2734" i="1"/>
  <c r="Z2733" i="1"/>
  <c r="Z2732" i="1" s="1"/>
  <c r="Z2731" i="1" s="1"/>
  <c r="E2733" i="1"/>
  <c r="E2732" i="1"/>
  <c r="E2731" i="1"/>
  <c r="AL2730" i="1"/>
  <c r="AE2730" i="1"/>
  <c r="V2730" i="1"/>
  <c r="E2730" i="1"/>
  <c r="AK2729" i="1"/>
  <c r="AJ2729" i="1"/>
  <c r="AI2729" i="1"/>
  <c r="AH2729" i="1"/>
  <c r="AG2729" i="1"/>
  <c r="AF2729" i="1"/>
  <c r="AD2729" i="1"/>
  <c r="AC2729" i="1"/>
  <c r="AB2729" i="1"/>
  <c r="AA2729" i="1"/>
  <c r="Z2729" i="1"/>
  <c r="Y2729" i="1"/>
  <c r="X2729" i="1"/>
  <c r="W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E2729" i="1"/>
  <c r="AL2728" i="1"/>
  <c r="AE2728" i="1"/>
  <c r="V2728" i="1"/>
  <c r="E2728" i="1"/>
  <c r="AK2727" i="1"/>
  <c r="AJ2727" i="1"/>
  <c r="AJ2726" i="1" s="1"/>
  <c r="AJ2725" i="1" s="1"/>
  <c r="AI2727" i="1"/>
  <c r="AH2727" i="1"/>
  <c r="AG2727" i="1"/>
  <c r="AF2727" i="1"/>
  <c r="AF2726" i="1" s="1"/>
  <c r="AD2727" i="1"/>
  <c r="AC2727" i="1"/>
  <c r="AB2727" i="1"/>
  <c r="AA2727" i="1"/>
  <c r="AA2726" i="1" s="1"/>
  <c r="AA2725" i="1" s="1"/>
  <c r="AA2718" i="1" s="1"/>
  <c r="AA2717" i="1" s="1"/>
  <c r="Z2727" i="1"/>
  <c r="Y2727" i="1"/>
  <c r="X2727" i="1"/>
  <c r="W2727" i="1"/>
  <c r="W2726" i="1" s="1"/>
  <c r="W2725" i="1" s="1"/>
  <c r="W2718" i="1" s="1"/>
  <c r="W2717" i="1" s="1"/>
  <c r="T2727" i="1"/>
  <c r="S2727" i="1"/>
  <c r="R2727" i="1"/>
  <c r="Q2727" i="1"/>
  <c r="Q2726" i="1" s="1"/>
  <c r="Q2725" i="1" s="1"/>
  <c r="Q2718" i="1" s="1"/>
  <c r="Q2717" i="1" s="1"/>
  <c r="P2727" i="1"/>
  <c r="O2727" i="1"/>
  <c r="N2727" i="1"/>
  <c r="M2727" i="1"/>
  <c r="M2726" i="1" s="1"/>
  <c r="M2725" i="1" s="1"/>
  <c r="M2718" i="1" s="1"/>
  <c r="M2717" i="1" s="1"/>
  <c r="L2727" i="1"/>
  <c r="K2727" i="1"/>
  <c r="J2727" i="1"/>
  <c r="I2727" i="1"/>
  <c r="I2726" i="1" s="1"/>
  <c r="I2725" i="1" s="1"/>
  <c r="I2718" i="1" s="1"/>
  <c r="I2717" i="1" s="1"/>
  <c r="E2727" i="1"/>
  <c r="AI2726" i="1"/>
  <c r="AI2725" i="1" s="1"/>
  <c r="Z2726" i="1"/>
  <c r="Z2725" i="1" s="1"/>
  <c r="Z2718" i="1" s="1"/>
  <c r="Z2717" i="1" s="1"/>
  <c r="E2726" i="1"/>
  <c r="E2725" i="1"/>
  <c r="AL2724" i="1"/>
  <c r="AE2724" i="1"/>
  <c r="V2724" i="1"/>
  <c r="E2724" i="1"/>
  <c r="AK2723" i="1"/>
  <c r="AJ2723" i="1"/>
  <c r="AI2723" i="1"/>
  <c r="AH2723" i="1"/>
  <c r="AG2723" i="1"/>
  <c r="AF2723" i="1"/>
  <c r="AD2723" i="1"/>
  <c r="AC2723" i="1"/>
  <c r="AB2723" i="1"/>
  <c r="O2723" i="1"/>
  <c r="V2723" i="1" s="1"/>
  <c r="E2723" i="1"/>
  <c r="AL2722" i="1"/>
  <c r="AE2722" i="1"/>
  <c r="V2722" i="1"/>
  <c r="E2722" i="1"/>
  <c r="AK2721" i="1"/>
  <c r="AJ2721" i="1"/>
  <c r="AI2721" i="1"/>
  <c r="AH2721" i="1"/>
  <c r="AG2721" i="1"/>
  <c r="AF2721" i="1"/>
  <c r="AD2721" i="1"/>
  <c r="AC2721" i="1"/>
  <c r="AC2720" i="1" s="1"/>
  <c r="AC2719" i="1" s="1"/>
  <c r="AB2721" i="1"/>
  <c r="O2721" i="1"/>
  <c r="E2721" i="1"/>
  <c r="AH2720" i="1"/>
  <c r="AH2719" i="1" s="1"/>
  <c r="E2720" i="1"/>
  <c r="E2719" i="1"/>
  <c r="E2718" i="1"/>
  <c r="E2717" i="1"/>
  <c r="AL2716" i="1"/>
  <c r="AE2716" i="1"/>
  <c r="V2716" i="1"/>
  <c r="E2716" i="1"/>
  <c r="AK2715" i="1"/>
  <c r="AJ2715" i="1"/>
  <c r="AJ2714" i="1" s="1"/>
  <c r="AJ2713" i="1" s="1"/>
  <c r="AJ2712" i="1" s="1"/>
  <c r="AJ2711" i="1" s="1"/>
  <c r="AI2715" i="1"/>
  <c r="AI2714" i="1" s="1"/>
  <c r="AI2713" i="1" s="1"/>
  <c r="AI2712" i="1" s="1"/>
  <c r="AI2711" i="1" s="1"/>
  <c r="AH2715" i="1"/>
  <c r="AH2714" i="1" s="1"/>
  <c r="AH2713" i="1" s="1"/>
  <c r="AG2715" i="1"/>
  <c r="AG2714" i="1" s="1"/>
  <c r="AG2713" i="1" s="1"/>
  <c r="AG2712" i="1" s="1"/>
  <c r="AG2711" i="1" s="1"/>
  <c r="AF2715" i="1"/>
  <c r="AF2714" i="1" s="1"/>
  <c r="AF2713" i="1" s="1"/>
  <c r="AF2712" i="1" s="1"/>
  <c r="AD2715" i="1"/>
  <c r="AD2714" i="1" s="1"/>
  <c r="AC2715" i="1"/>
  <c r="AC2714" i="1" s="1"/>
  <c r="AC2713" i="1" s="1"/>
  <c r="AC2712" i="1" s="1"/>
  <c r="AC2711" i="1" s="1"/>
  <c r="AB2715" i="1"/>
  <c r="AB2714" i="1" s="1"/>
  <c r="AB2713" i="1" s="1"/>
  <c r="AB2712" i="1" s="1"/>
  <c r="AB2711" i="1" s="1"/>
  <c r="AA2715" i="1"/>
  <c r="AA2714" i="1" s="1"/>
  <c r="AA2713" i="1" s="1"/>
  <c r="AA2712" i="1" s="1"/>
  <c r="AA2711" i="1" s="1"/>
  <c r="Z2715" i="1"/>
  <c r="Y2715" i="1"/>
  <c r="Y2714" i="1" s="1"/>
  <c r="Y2713" i="1" s="1"/>
  <c r="Y2712" i="1" s="1"/>
  <c r="Y2711" i="1" s="1"/>
  <c r="X2715" i="1"/>
  <c r="X2714" i="1" s="1"/>
  <c r="X2713" i="1" s="1"/>
  <c r="X2712" i="1" s="1"/>
  <c r="X2711" i="1" s="1"/>
  <c r="W2715" i="1"/>
  <c r="W2714" i="1" s="1"/>
  <c r="W2713" i="1" s="1"/>
  <c r="W2712" i="1" s="1"/>
  <c r="W2711" i="1" s="1"/>
  <c r="T2715" i="1"/>
  <c r="S2715" i="1"/>
  <c r="S2714" i="1" s="1"/>
  <c r="S2713" i="1" s="1"/>
  <c r="S2712" i="1" s="1"/>
  <c r="S2711" i="1" s="1"/>
  <c r="R2715" i="1"/>
  <c r="R2714" i="1" s="1"/>
  <c r="R2713" i="1" s="1"/>
  <c r="R2712" i="1" s="1"/>
  <c r="R2711" i="1" s="1"/>
  <c r="Q2715" i="1"/>
  <c r="Q2714" i="1" s="1"/>
  <c r="Q2713" i="1" s="1"/>
  <c r="Q2712" i="1" s="1"/>
  <c r="Q2711" i="1" s="1"/>
  <c r="P2715" i="1"/>
  <c r="P2714" i="1" s="1"/>
  <c r="P2713" i="1" s="1"/>
  <c r="P2712" i="1" s="1"/>
  <c r="P2711" i="1" s="1"/>
  <c r="O2715" i="1"/>
  <c r="N2715" i="1"/>
  <c r="N2714" i="1" s="1"/>
  <c r="N2713" i="1" s="1"/>
  <c r="N2712" i="1" s="1"/>
  <c r="N2711" i="1" s="1"/>
  <c r="M2715" i="1"/>
  <c r="M2714" i="1" s="1"/>
  <c r="M2713" i="1" s="1"/>
  <c r="M2712" i="1" s="1"/>
  <c r="M2711" i="1" s="1"/>
  <c r="L2715" i="1"/>
  <c r="K2715" i="1"/>
  <c r="K2714" i="1" s="1"/>
  <c r="K2713" i="1" s="1"/>
  <c r="K2712" i="1" s="1"/>
  <c r="K2711" i="1" s="1"/>
  <c r="J2715" i="1"/>
  <c r="J2714" i="1" s="1"/>
  <c r="J2713" i="1" s="1"/>
  <c r="J2712" i="1" s="1"/>
  <c r="J2711" i="1" s="1"/>
  <c r="I2715" i="1"/>
  <c r="I2714" i="1" s="1"/>
  <c r="I2713" i="1" s="1"/>
  <c r="E2715" i="1"/>
  <c r="AK2714" i="1"/>
  <c r="AK2713" i="1" s="1"/>
  <c r="AK2712" i="1" s="1"/>
  <c r="AK2711" i="1" s="1"/>
  <c r="Z2714" i="1"/>
  <c r="Z2713" i="1" s="1"/>
  <c r="Z2712" i="1" s="1"/>
  <c r="Z2711" i="1" s="1"/>
  <c r="T2714" i="1"/>
  <c r="T2713" i="1" s="1"/>
  <c r="T2712" i="1" s="1"/>
  <c r="T2711" i="1" s="1"/>
  <c r="O2714" i="1"/>
  <c r="O2713" i="1" s="1"/>
  <c r="O2712" i="1" s="1"/>
  <c r="O2711" i="1" s="1"/>
  <c r="L2714" i="1"/>
  <c r="L2713" i="1" s="1"/>
  <c r="L2712" i="1" s="1"/>
  <c r="L2711" i="1" s="1"/>
  <c r="E2714" i="1"/>
  <c r="E2713" i="1"/>
  <c r="E2712" i="1"/>
  <c r="E2711" i="1"/>
  <c r="AL2710" i="1"/>
  <c r="AE2710" i="1"/>
  <c r="V2710" i="1"/>
  <c r="E2710" i="1"/>
  <c r="AK2709" i="1"/>
  <c r="AK2708" i="1" s="1"/>
  <c r="AK2707" i="1" s="1"/>
  <c r="AK2706" i="1" s="1"/>
  <c r="AK2705" i="1" s="1"/>
  <c r="AJ2709" i="1"/>
  <c r="AJ2708" i="1" s="1"/>
  <c r="AJ2707" i="1" s="1"/>
  <c r="AJ2706" i="1" s="1"/>
  <c r="AJ2705" i="1" s="1"/>
  <c r="AI2709" i="1"/>
  <c r="AI2708" i="1" s="1"/>
  <c r="AI2707" i="1" s="1"/>
  <c r="AI2706" i="1" s="1"/>
  <c r="AI2705" i="1" s="1"/>
  <c r="AH2709" i="1"/>
  <c r="AH2708" i="1" s="1"/>
  <c r="AH2707" i="1" s="1"/>
  <c r="AH2706" i="1" s="1"/>
  <c r="AH2705" i="1" s="1"/>
  <c r="AG2709" i="1"/>
  <c r="AG2708" i="1" s="1"/>
  <c r="AG2707" i="1" s="1"/>
  <c r="AG2706" i="1" s="1"/>
  <c r="AG2705" i="1" s="1"/>
  <c r="AF2709" i="1"/>
  <c r="AD2709" i="1"/>
  <c r="AC2709" i="1"/>
  <c r="AC2708" i="1" s="1"/>
  <c r="AC2707" i="1" s="1"/>
  <c r="AC2706" i="1" s="1"/>
  <c r="AC2705" i="1" s="1"/>
  <c r="AB2709" i="1"/>
  <c r="AB2708" i="1" s="1"/>
  <c r="AB2707" i="1" s="1"/>
  <c r="AB2706" i="1" s="1"/>
  <c r="AB2705" i="1" s="1"/>
  <c r="AA2709" i="1"/>
  <c r="AA2708" i="1" s="1"/>
  <c r="AA2707" i="1" s="1"/>
  <c r="AA2706" i="1" s="1"/>
  <c r="AA2705" i="1" s="1"/>
  <c r="Z2709" i="1"/>
  <c r="Z2708" i="1" s="1"/>
  <c r="Z2707" i="1" s="1"/>
  <c r="Z2706" i="1" s="1"/>
  <c r="Z2705" i="1" s="1"/>
  <c r="Y2709" i="1"/>
  <c r="Y2708" i="1" s="1"/>
  <c r="Y2707" i="1" s="1"/>
  <c r="Y2706" i="1" s="1"/>
  <c r="Y2705" i="1" s="1"/>
  <c r="X2709" i="1"/>
  <c r="X2708" i="1" s="1"/>
  <c r="X2707" i="1" s="1"/>
  <c r="X2706" i="1" s="1"/>
  <c r="X2705" i="1" s="1"/>
  <c r="W2709" i="1"/>
  <c r="W2708" i="1" s="1"/>
  <c r="W2707" i="1" s="1"/>
  <c r="W2706" i="1" s="1"/>
  <c r="W2705" i="1" s="1"/>
  <c r="T2709" i="1"/>
  <c r="T2708" i="1" s="1"/>
  <c r="T2707" i="1" s="1"/>
  <c r="T2706" i="1" s="1"/>
  <c r="T2705" i="1" s="1"/>
  <c r="S2709" i="1"/>
  <c r="S2708" i="1" s="1"/>
  <c r="S2707" i="1" s="1"/>
  <c r="S2706" i="1" s="1"/>
  <c r="S2705" i="1" s="1"/>
  <c r="R2709" i="1"/>
  <c r="R2708" i="1" s="1"/>
  <c r="R2707" i="1" s="1"/>
  <c r="R2706" i="1" s="1"/>
  <c r="R2705" i="1" s="1"/>
  <c r="Q2709" i="1"/>
  <c r="Q2708" i="1" s="1"/>
  <c r="Q2707" i="1" s="1"/>
  <c r="Q2706" i="1" s="1"/>
  <c r="Q2705" i="1" s="1"/>
  <c r="P2709" i="1"/>
  <c r="P2708" i="1" s="1"/>
  <c r="P2707" i="1" s="1"/>
  <c r="P2706" i="1" s="1"/>
  <c r="P2705" i="1" s="1"/>
  <c r="O2709" i="1"/>
  <c r="N2709" i="1"/>
  <c r="N2708" i="1" s="1"/>
  <c r="N2707" i="1" s="1"/>
  <c r="N2706" i="1" s="1"/>
  <c r="N2705" i="1" s="1"/>
  <c r="M2709" i="1"/>
  <c r="M2708" i="1" s="1"/>
  <c r="M2707" i="1" s="1"/>
  <c r="M2706" i="1" s="1"/>
  <c r="M2705" i="1" s="1"/>
  <c r="L2709" i="1"/>
  <c r="L2708" i="1" s="1"/>
  <c r="L2707" i="1" s="1"/>
  <c r="L2706" i="1" s="1"/>
  <c r="L2705" i="1" s="1"/>
  <c r="K2709" i="1"/>
  <c r="K2708" i="1" s="1"/>
  <c r="K2707" i="1" s="1"/>
  <c r="K2706" i="1" s="1"/>
  <c r="K2705" i="1" s="1"/>
  <c r="J2709" i="1"/>
  <c r="J2708" i="1" s="1"/>
  <c r="J2707" i="1" s="1"/>
  <c r="J2706" i="1" s="1"/>
  <c r="J2705" i="1" s="1"/>
  <c r="I2709" i="1"/>
  <c r="E2709" i="1"/>
  <c r="AF2708" i="1"/>
  <c r="AF2707" i="1" s="1"/>
  <c r="O2708" i="1"/>
  <c r="O2707" i="1" s="1"/>
  <c r="O2706" i="1" s="1"/>
  <c r="O2705" i="1" s="1"/>
  <c r="E2708" i="1"/>
  <c r="E2707" i="1"/>
  <c r="E2706" i="1"/>
  <c r="E2705" i="1"/>
  <c r="AL2704" i="1"/>
  <c r="AE2704" i="1"/>
  <c r="V2704" i="1"/>
  <c r="E2704" i="1"/>
  <c r="AK2703" i="1"/>
  <c r="AK2702" i="1" s="1"/>
  <c r="AK2701" i="1" s="1"/>
  <c r="AK2700" i="1" s="1"/>
  <c r="AJ2703" i="1"/>
  <c r="AJ2702" i="1" s="1"/>
  <c r="AJ2701" i="1" s="1"/>
  <c r="AJ2700" i="1" s="1"/>
  <c r="AI2703" i="1"/>
  <c r="AI2702" i="1" s="1"/>
  <c r="AI2701" i="1" s="1"/>
  <c r="AI2700" i="1" s="1"/>
  <c r="AH2703" i="1"/>
  <c r="AG2703" i="1"/>
  <c r="AF2703" i="1"/>
  <c r="AF2702" i="1" s="1"/>
  <c r="AF2701" i="1" s="1"/>
  <c r="AD2703" i="1"/>
  <c r="AD2702" i="1" s="1"/>
  <c r="AC2703" i="1"/>
  <c r="AC2702" i="1" s="1"/>
  <c r="AC2701" i="1" s="1"/>
  <c r="AC2700" i="1" s="1"/>
  <c r="AB2703" i="1"/>
  <c r="AB2702" i="1" s="1"/>
  <c r="AB2701" i="1" s="1"/>
  <c r="AB2700" i="1" s="1"/>
  <c r="AA2703" i="1"/>
  <c r="AA2702" i="1" s="1"/>
  <c r="AA2701" i="1" s="1"/>
  <c r="AA2700" i="1" s="1"/>
  <c r="Z2703" i="1"/>
  <c r="Z2702" i="1" s="1"/>
  <c r="Z2701" i="1" s="1"/>
  <c r="Z2700" i="1" s="1"/>
  <c r="Y2703" i="1"/>
  <c r="Y2702" i="1" s="1"/>
  <c r="Y2701" i="1" s="1"/>
  <c r="Y2700" i="1" s="1"/>
  <c r="X2703" i="1"/>
  <c r="X2702" i="1" s="1"/>
  <c r="X2701" i="1" s="1"/>
  <c r="X2700" i="1" s="1"/>
  <c r="W2703" i="1"/>
  <c r="W2702" i="1" s="1"/>
  <c r="W2701" i="1" s="1"/>
  <c r="W2700" i="1" s="1"/>
  <c r="T2703" i="1"/>
  <c r="T2702" i="1" s="1"/>
  <c r="T2701" i="1" s="1"/>
  <c r="T2700" i="1" s="1"/>
  <c r="S2703" i="1"/>
  <c r="S2702" i="1" s="1"/>
  <c r="S2701" i="1" s="1"/>
  <c r="S2700" i="1" s="1"/>
  <c r="R2703" i="1"/>
  <c r="R2702" i="1" s="1"/>
  <c r="R2701" i="1" s="1"/>
  <c r="R2700" i="1" s="1"/>
  <c r="Q2703" i="1"/>
  <c r="Q2702" i="1" s="1"/>
  <c r="Q2701" i="1" s="1"/>
  <c r="Q2700" i="1" s="1"/>
  <c r="P2703" i="1"/>
  <c r="P2702" i="1" s="1"/>
  <c r="O2703" i="1"/>
  <c r="O2702" i="1" s="1"/>
  <c r="O2701" i="1" s="1"/>
  <c r="O2700" i="1" s="1"/>
  <c r="N2703" i="1"/>
  <c r="N2702" i="1" s="1"/>
  <c r="N2701" i="1" s="1"/>
  <c r="N2700" i="1" s="1"/>
  <c r="M2703" i="1"/>
  <c r="M2702" i="1" s="1"/>
  <c r="M2701" i="1" s="1"/>
  <c r="M2700" i="1" s="1"/>
  <c r="L2703" i="1"/>
  <c r="L2702" i="1" s="1"/>
  <c r="L2701" i="1" s="1"/>
  <c r="L2700" i="1" s="1"/>
  <c r="K2703" i="1"/>
  <c r="K2702" i="1" s="1"/>
  <c r="K2701" i="1" s="1"/>
  <c r="K2700" i="1" s="1"/>
  <c r="J2703" i="1"/>
  <c r="J2702" i="1" s="1"/>
  <c r="J2701" i="1" s="1"/>
  <c r="J2700" i="1" s="1"/>
  <c r="I2703" i="1"/>
  <c r="I2702" i="1" s="1"/>
  <c r="I2701" i="1" s="1"/>
  <c r="E2703" i="1"/>
  <c r="AH2702" i="1"/>
  <c r="AH2701" i="1" s="1"/>
  <c r="AH2700" i="1" s="1"/>
  <c r="AG2702" i="1"/>
  <c r="AG2701" i="1" s="1"/>
  <c r="AG2700" i="1" s="1"/>
  <c r="E2702" i="1"/>
  <c r="P2701" i="1"/>
  <c r="P2700" i="1" s="1"/>
  <c r="E2701" i="1"/>
  <c r="E2700" i="1"/>
  <c r="AL2699" i="1"/>
  <c r="AE2699" i="1"/>
  <c r="V2699" i="1"/>
  <c r="E2699" i="1"/>
  <c r="AK2698" i="1"/>
  <c r="AK2697" i="1" s="1"/>
  <c r="AK2696" i="1" s="1"/>
  <c r="AJ2698" i="1"/>
  <c r="AJ2697" i="1" s="1"/>
  <c r="AJ2696" i="1" s="1"/>
  <c r="AI2698" i="1"/>
  <c r="AI2697" i="1" s="1"/>
  <c r="AI2696" i="1" s="1"/>
  <c r="AH2698" i="1"/>
  <c r="AG2698" i="1"/>
  <c r="AG2697" i="1" s="1"/>
  <c r="AG2696" i="1" s="1"/>
  <c r="AF2698" i="1"/>
  <c r="AD2698" i="1"/>
  <c r="AE2698" i="1" s="1"/>
  <c r="AC2698" i="1"/>
  <c r="AC2697" i="1" s="1"/>
  <c r="AC2696" i="1" s="1"/>
  <c r="AB2698" i="1"/>
  <c r="AB2697" i="1" s="1"/>
  <c r="AB2696" i="1" s="1"/>
  <c r="AA2698" i="1"/>
  <c r="AA2697" i="1" s="1"/>
  <c r="AA2696" i="1" s="1"/>
  <c r="Z2698" i="1"/>
  <c r="Z2697" i="1" s="1"/>
  <c r="Z2696" i="1" s="1"/>
  <c r="Y2698" i="1"/>
  <c r="X2698" i="1"/>
  <c r="X2697" i="1" s="1"/>
  <c r="X2696" i="1" s="1"/>
  <c r="W2698" i="1"/>
  <c r="W2697" i="1" s="1"/>
  <c r="W2696" i="1" s="1"/>
  <c r="T2698" i="1"/>
  <c r="T2697" i="1" s="1"/>
  <c r="T2696" i="1" s="1"/>
  <c r="S2698" i="1"/>
  <c r="S2697" i="1" s="1"/>
  <c r="S2696" i="1" s="1"/>
  <c r="R2698" i="1"/>
  <c r="R2697" i="1" s="1"/>
  <c r="R2696" i="1" s="1"/>
  <c r="Q2698" i="1"/>
  <c r="Q2697" i="1" s="1"/>
  <c r="Q2696" i="1" s="1"/>
  <c r="P2698" i="1"/>
  <c r="P2697" i="1" s="1"/>
  <c r="P2696" i="1" s="1"/>
  <c r="O2698" i="1"/>
  <c r="O2697" i="1" s="1"/>
  <c r="O2696" i="1" s="1"/>
  <c r="N2698" i="1"/>
  <c r="N2697" i="1" s="1"/>
  <c r="N2696" i="1" s="1"/>
  <c r="M2698" i="1"/>
  <c r="M2697" i="1" s="1"/>
  <c r="M2696" i="1" s="1"/>
  <c r="L2698" i="1"/>
  <c r="L2697" i="1" s="1"/>
  <c r="L2696" i="1" s="1"/>
  <c r="K2698" i="1"/>
  <c r="K2697" i="1" s="1"/>
  <c r="K2696" i="1" s="1"/>
  <c r="J2698" i="1"/>
  <c r="J2697" i="1" s="1"/>
  <c r="J2696" i="1" s="1"/>
  <c r="I2698" i="1"/>
  <c r="I2697" i="1" s="1"/>
  <c r="E2698" i="1"/>
  <c r="AH2697" i="1"/>
  <c r="AH2696" i="1" s="1"/>
  <c r="Y2697" i="1"/>
  <c r="Y2696" i="1" s="1"/>
  <c r="E2697" i="1"/>
  <c r="E2696" i="1"/>
  <c r="AL2695" i="1"/>
  <c r="AE2695" i="1"/>
  <c r="V2695" i="1"/>
  <c r="E2695" i="1"/>
  <c r="AK2694" i="1"/>
  <c r="AK2693" i="1" s="1"/>
  <c r="AJ2694" i="1"/>
  <c r="AJ2693" i="1" s="1"/>
  <c r="AI2694" i="1"/>
  <c r="AI2693" i="1" s="1"/>
  <c r="AH2694" i="1"/>
  <c r="AH2693" i="1" s="1"/>
  <c r="AG2694" i="1"/>
  <c r="AG2693" i="1" s="1"/>
  <c r="AF2694" i="1"/>
  <c r="AF2693" i="1" s="1"/>
  <c r="AD2694" i="1"/>
  <c r="AC2694" i="1"/>
  <c r="AC2693" i="1" s="1"/>
  <c r="AB2694" i="1"/>
  <c r="AB2693" i="1" s="1"/>
  <c r="AA2694" i="1"/>
  <c r="AA2693" i="1" s="1"/>
  <c r="Z2694" i="1"/>
  <c r="Z2693" i="1" s="1"/>
  <c r="Y2694" i="1"/>
  <c r="X2694" i="1"/>
  <c r="X2693" i="1" s="1"/>
  <c r="W2694" i="1"/>
  <c r="W2693" i="1" s="1"/>
  <c r="T2694" i="1"/>
  <c r="S2694" i="1"/>
  <c r="S2693" i="1" s="1"/>
  <c r="R2694" i="1"/>
  <c r="R2693" i="1" s="1"/>
  <c r="Q2694" i="1"/>
  <c r="Q2693" i="1" s="1"/>
  <c r="P2694" i="1"/>
  <c r="P2693" i="1" s="1"/>
  <c r="O2694" i="1"/>
  <c r="O2693" i="1" s="1"/>
  <c r="N2694" i="1"/>
  <c r="N2693" i="1" s="1"/>
  <c r="M2694" i="1"/>
  <c r="M2693" i="1" s="1"/>
  <c r="L2694" i="1"/>
  <c r="L2693" i="1" s="1"/>
  <c r="K2694" i="1"/>
  <c r="K2693" i="1" s="1"/>
  <c r="J2694" i="1"/>
  <c r="J2693" i="1" s="1"/>
  <c r="I2694" i="1"/>
  <c r="I2693" i="1" s="1"/>
  <c r="E2694" i="1"/>
  <c r="Y2693" i="1"/>
  <c r="T2693" i="1"/>
  <c r="E2693" i="1"/>
  <c r="AL2692" i="1"/>
  <c r="AE2692" i="1"/>
  <c r="V2692" i="1"/>
  <c r="E2692" i="1"/>
  <c r="AK2691" i="1"/>
  <c r="AK2690" i="1" s="1"/>
  <c r="AJ2691" i="1"/>
  <c r="AJ2690" i="1" s="1"/>
  <c r="AI2691" i="1"/>
  <c r="AI2690" i="1" s="1"/>
  <c r="AH2691" i="1"/>
  <c r="AG2691" i="1"/>
  <c r="AG2690" i="1" s="1"/>
  <c r="AF2691" i="1"/>
  <c r="AF2690" i="1" s="1"/>
  <c r="AD2691" i="1"/>
  <c r="AD2690" i="1" s="1"/>
  <c r="AC2691" i="1"/>
  <c r="AB2691" i="1"/>
  <c r="AA2691" i="1"/>
  <c r="Z2691" i="1"/>
  <c r="Y2691" i="1"/>
  <c r="Y2690" i="1" s="1"/>
  <c r="X2691" i="1"/>
  <c r="X2690" i="1" s="1"/>
  <c r="W2691" i="1"/>
  <c r="W2690" i="1" s="1"/>
  <c r="T2691" i="1"/>
  <c r="T2690" i="1" s="1"/>
  <c r="S2691" i="1"/>
  <c r="R2691" i="1"/>
  <c r="R2690" i="1" s="1"/>
  <c r="Q2691" i="1"/>
  <c r="Q2690" i="1" s="1"/>
  <c r="P2691" i="1"/>
  <c r="P2690" i="1" s="1"/>
  <c r="O2691" i="1"/>
  <c r="O2690" i="1" s="1"/>
  <c r="N2691" i="1"/>
  <c r="N2690" i="1" s="1"/>
  <c r="M2691" i="1"/>
  <c r="M2690" i="1" s="1"/>
  <c r="L2691" i="1"/>
  <c r="L2690" i="1" s="1"/>
  <c r="K2691" i="1"/>
  <c r="K2690" i="1" s="1"/>
  <c r="J2691" i="1"/>
  <c r="I2691" i="1"/>
  <c r="E2691" i="1"/>
  <c r="AH2690" i="1"/>
  <c r="AB2690" i="1"/>
  <c r="AA2690" i="1"/>
  <c r="Z2690" i="1"/>
  <c r="S2690" i="1"/>
  <c r="J2690" i="1"/>
  <c r="I2690" i="1"/>
  <c r="E2690" i="1"/>
  <c r="E2689" i="1"/>
  <c r="E2688" i="1"/>
  <c r="E2687" i="1"/>
  <c r="E2686" i="1"/>
  <c r="AL2685" i="1"/>
  <c r="AE2685" i="1"/>
  <c r="V2685" i="1"/>
  <c r="AM2685" i="1" s="1"/>
  <c r="E2685" i="1"/>
  <c r="AK2684" i="1"/>
  <c r="AJ2684" i="1"/>
  <c r="AJ2683" i="1" s="1"/>
  <c r="AJ2682" i="1" s="1"/>
  <c r="AJ2681" i="1" s="1"/>
  <c r="AJ2680" i="1" s="1"/>
  <c r="AJ2679" i="1" s="1"/>
  <c r="AI2684" i="1"/>
  <c r="AI2683" i="1" s="1"/>
  <c r="AI2682" i="1" s="1"/>
  <c r="AI2681" i="1" s="1"/>
  <c r="AI2680" i="1" s="1"/>
  <c r="AI2679" i="1" s="1"/>
  <c r="AH2684" i="1"/>
  <c r="AH2683" i="1" s="1"/>
  <c r="AH2682" i="1" s="1"/>
  <c r="AH2681" i="1" s="1"/>
  <c r="AH2680" i="1" s="1"/>
  <c r="AH2679" i="1" s="1"/>
  <c r="AG2684" i="1"/>
  <c r="AF2684" i="1"/>
  <c r="AD2684" i="1"/>
  <c r="AD2683" i="1" s="1"/>
  <c r="AC2684" i="1"/>
  <c r="AC2683" i="1" s="1"/>
  <c r="AC2682" i="1" s="1"/>
  <c r="AC2681" i="1" s="1"/>
  <c r="AC2680" i="1" s="1"/>
  <c r="AC2679" i="1" s="1"/>
  <c r="AB2684" i="1"/>
  <c r="AB2683" i="1" s="1"/>
  <c r="AB2682" i="1" s="1"/>
  <c r="AB2681" i="1" s="1"/>
  <c r="AA2684" i="1"/>
  <c r="AA2683" i="1" s="1"/>
  <c r="AA2682" i="1" s="1"/>
  <c r="AA2681" i="1" s="1"/>
  <c r="AA2680" i="1" s="1"/>
  <c r="AA2679" i="1" s="1"/>
  <c r="Z2684" i="1"/>
  <c r="Z2683" i="1" s="1"/>
  <c r="Z2682" i="1" s="1"/>
  <c r="Z2681" i="1" s="1"/>
  <c r="Z2680" i="1" s="1"/>
  <c r="Z2679" i="1" s="1"/>
  <c r="Y2684" i="1"/>
  <c r="Y2683" i="1" s="1"/>
  <c r="Y2682" i="1" s="1"/>
  <c r="Y2681" i="1" s="1"/>
  <c r="Y2680" i="1" s="1"/>
  <c r="Y2679" i="1" s="1"/>
  <c r="X2684" i="1"/>
  <c r="X2683" i="1" s="1"/>
  <c r="X2682" i="1" s="1"/>
  <c r="X2681" i="1" s="1"/>
  <c r="W2684" i="1"/>
  <c r="W2683" i="1" s="1"/>
  <c r="W2682" i="1" s="1"/>
  <c r="W2681" i="1" s="1"/>
  <c r="W2680" i="1" s="1"/>
  <c r="W2679" i="1" s="1"/>
  <c r="T2684" i="1"/>
  <c r="T2683" i="1" s="1"/>
  <c r="T2682" i="1" s="1"/>
  <c r="T2681" i="1" s="1"/>
  <c r="T2680" i="1" s="1"/>
  <c r="T2679" i="1" s="1"/>
  <c r="S2684" i="1"/>
  <c r="S2683" i="1" s="1"/>
  <c r="S2682" i="1" s="1"/>
  <c r="S2681" i="1" s="1"/>
  <c r="S2680" i="1" s="1"/>
  <c r="S2679" i="1" s="1"/>
  <c r="R2684" i="1"/>
  <c r="Q2684" i="1"/>
  <c r="Q2683" i="1" s="1"/>
  <c r="Q2682" i="1" s="1"/>
  <c r="Q2681" i="1" s="1"/>
  <c r="Q2680" i="1" s="1"/>
  <c r="Q2679" i="1" s="1"/>
  <c r="P2684" i="1"/>
  <c r="P2683" i="1" s="1"/>
  <c r="P2682" i="1" s="1"/>
  <c r="P2681" i="1" s="1"/>
  <c r="P2680" i="1" s="1"/>
  <c r="P2679" i="1" s="1"/>
  <c r="O2684" i="1"/>
  <c r="O2683" i="1" s="1"/>
  <c r="O2682" i="1" s="1"/>
  <c r="O2681" i="1" s="1"/>
  <c r="O2680" i="1" s="1"/>
  <c r="O2679" i="1" s="1"/>
  <c r="N2684" i="1"/>
  <c r="M2684" i="1"/>
  <c r="M2683" i="1" s="1"/>
  <c r="M2682" i="1" s="1"/>
  <c r="M2681" i="1" s="1"/>
  <c r="M2680" i="1" s="1"/>
  <c r="M2679" i="1" s="1"/>
  <c r="L2684" i="1"/>
  <c r="L2683" i="1" s="1"/>
  <c r="L2682" i="1" s="1"/>
  <c r="L2681" i="1" s="1"/>
  <c r="L2680" i="1" s="1"/>
  <c r="L2679" i="1" s="1"/>
  <c r="K2684" i="1"/>
  <c r="K2683" i="1" s="1"/>
  <c r="K2682" i="1" s="1"/>
  <c r="K2681" i="1" s="1"/>
  <c r="K2680" i="1" s="1"/>
  <c r="K2679" i="1" s="1"/>
  <c r="J2684" i="1"/>
  <c r="J2683" i="1" s="1"/>
  <c r="J2682" i="1" s="1"/>
  <c r="J2681" i="1" s="1"/>
  <c r="J2680" i="1" s="1"/>
  <c r="J2679" i="1" s="1"/>
  <c r="I2684" i="1"/>
  <c r="I2683" i="1" s="1"/>
  <c r="E2684" i="1"/>
  <c r="AK2683" i="1"/>
  <c r="AK2682" i="1" s="1"/>
  <c r="AK2681" i="1" s="1"/>
  <c r="AK2680" i="1" s="1"/>
  <c r="AK2679" i="1" s="1"/>
  <c r="AG2683" i="1"/>
  <c r="AG2682" i="1" s="1"/>
  <c r="AG2681" i="1" s="1"/>
  <c r="AG2680" i="1" s="1"/>
  <c r="AG2679" i="1" s="1"/>
  <c r="R2683" i="1"/>
  <c r="R2682" i="1" s="1"/>
  <c r="R2681" i="1" s="1"/>
  <c r="R2680" i="1" s="1"/>
  <c r="R2679" i="1" s="1"/>
  <c r="N2683" i="1"/>
  <c r="N2682" i="1" s="1"/>
  <c r="N2681" i="1" s="1"/>
  <c r="N2680" i="1" s="1"/>
  <c r="N2679" i="1" s="1"/>
  <c r="E2683" i="1"/>
  <c r="E2682" i="1"/>
  <c r="E2681" i="1"/>
  <c r="AB2680" i="1"/>
  <c r="AB2679" i="1" s="1"/>
  <c r="X2680" i="1"/>
  <c r="X2679" i="1" s="1"/>
  <c r="E2680" i="1"/>
  <c r="E2679" i="1"/>
  <c r="E2678" i="1"/>
  <c r="AL2677" i="1"/>
  <c r="AE2677" i="1"/>
  <c r="V2677" i="1"/>
  <c r="E2677" i="1"/>
  <c r="AK2676" i="1"/>
  <c r="AJ2676" i="1"/>
  <c r="AI2676" i="1"/>
  <c r="AH2676" i="1"/>
  <c r="AG2676" i="1"/>
  <c r="AF2676" i="1"/>
  <c r="AD2676" i="1"/>
  <c r="AC2676" i="1"/>
  <c r="AB2676" i="1"/>
  <c r="AA2676" i="1"/>
  <c r="Z2676" i="1"/>
  <c r="Y2676" i="1"/>
  <c r="X2676" i="1"/>
  <c r="W2676" i="1"/>
  <c r="T2676" i="1"/>
  <c r="T2673" i="1" s="1"/>
  <c r="S2676" i="1"/>
  <c r="R2676" i="1"/>
  <c r="Q2676" i="1"/>
  <c r="P2676" i="1"/>
  <c r="P2673" i="1" s="1"/>
  <c r="O2676" i="1"/>
  <c r="N2676" i="1"/>
  <c r="M2676" i="1"/>
  <c r="L2676" i="1"/>
  <c r="K2676" i="1"/>
  <c r="J2676" i="1"/>
  <c r="I2676" i="1"/>
  <c r="E2676" i="1"/>
  <c r="AL2675" i="1"/>
  <c r="AE2675" i="1"/>
  <c r="V2675" i="1"/>
  <c r="E2675" i="1"/>
  <c r="AK2674" i="1"/>
  <c r="AJ2674" i="1"/>
  <c r="AI2674" i="1"/>
  <c r="AH2674" i="1"/>
  <c r="AG2674" i="1"/>
  <c r="AF2674" i="1"/>
  <c r="AD2674" i="1"/>
  <c r="AC2674" i="1"/>
  <c r="AC2673" i="1" s="1"/>
  <c r="AB2674" i="1"/>
  <c r="AA2674" i="1"/>
  <c r="AA2673" i="1" s="1"/>
  <c r="Z2674" i="1"/>
  <c r="Y2674" i="1"/>
  <c r="Y2673" i="1" s="1"/>
  <c r="X2674" i="1"/>
  <c r="W2674" i="1"/>
  <c r="W2673" i="1" s="1"/>
  <c r="T2674" i="1"/>
  <c r="S2674" i="1"/>
  <c r="S2673" i="1" s="1"/>
  <c r="R2674" i="1"/>
  <c r="Q2674" i="1"/>
  <c r="P2674" i="1"/>
  <c r="O2674" i="1"/>
  <c r="O2673" i="1" s="1"/>
  <c r="N2674" i="1"/>
  <c r="M2674" i="1"/>
  <c r="L2674" i="1"/>
  <c r="K2674" i="1"/>
  <c r="K2673" i="1" s="1"/>
  <c r="J2674" i="1"/>
  <c r="I2674" i="1"/>
  <c r="E2674" i="1"/>
  <c r="AI2673" i="1"/>
  <c r="E2673" i="1"/>
  <c r="AL2672" i="1"/>
  <c r="AE2672" i="1"/>
  <c r="V2672" i="1"/>
  <c r="E2672" i="1"/>
  <c r="AK2671" i="1"/>
  <c r="AK2670" i="1" s="1"/>
  <c r="AJ2671" i="1"/>
  <c r="AJ2670" i="1" s="1"/>
  <c r="AI2671" i="1"/>
  <c r="AI2670" i="1" s="1"/>
  <c r="AH2671" i="1"/>
  <c r="AG2671" i="1"/>
  <c r="AG2670" i="1" s="1"/>
  <c r="AF2671" i="1"/>
  <c r="AD2671" i="1"/>
  <c r="AD2670" i="1" s="1"/>
  <c r="AC2671" i="1"/>
  <c r="AB2671" i="1"/>
  <c r="AA2671" i="1"/>
  <c r="Z2671" i="1"/>
  <c r="Y2671" i="1"/>
  <c r="Y2670" i="1" s="1"/>
  <c r="X2671" i="1"/>
  <c r="X2670" i="1" s="1"/>
  <c r="W2671" i="1"/>
  <c r="W2670" i="1" s="1"/>
  <c r="T2671" i="1"/>
  <c r="T2670" i="1" s="1"/>
  <c r="S2671" i="1"/>
  <c r="R2671" i="1"/>
  <c r="R2670" i="1" s="1"/>
  <c r="Q2671" i="1"/>
  <c r="Q2670" i="1" s="1"/>
  <c r="P2671" i="1"/>
  <c r="P2670" i="1" s="1"/>
  <c r="O2671" i="1"/>
  <c r="O2670" i="1" s="1"/>
  <c r="N2671" i="1"/>
  <c r="N2670" i="1" s="1"/>
  <c r="M2671" i="1"/>
  <c r="M2670" i="1" s="1"/>
  <c r="L2671" i="1"/>
  <c r="L2670" i="1" s="1"/>
  <c r="K2671" i="1"/>
  <c r="K2670" i="1" s="1"/>
  <c r="J2671" i="1"/>
  <c r="J2670" i="1" s="1"/>
  <c r="I2671" i="1"/>
  <c r="E2671" i="1"/>
  <c r="AH2670" i="1"/>
  <c r="AB2670" i="1"/>
  <c r="AA2670" i="1"/>
  <c r="Z2670" i="1"/>
  <c r="S2670" i="1"/>
  <c r="I2670" i="1"/>
  <c r="E2670" i="1"/>
  <c r="AL2669" i="1"/>
  <c r="AE2669" i="1"/>
  <c r="V2669" i="1"/>
  <c r="E2669" i="1"/>
  <c r="AK2668" i="1"/>
  <c r="AK2667" i="1" s="1"/>
  <c r="AJ2668" i="1"/>
  <c r="AJ2667" i="1" s="1"/>
  <c r="AI2668" i="1"/>
  <c r="AI2667" i="1" s="1"/>
  <c r="AH2668" i="1"/>
  <c r="AH2667" i="1" s="1"/>
  <c r="AG2668" i="1"/>
  <c r="AG2667" i="1" s="1"/>
  <c r="AF2668" i="1"/>
  <c r="AD2668" i="1"/>
  <c r="AD2667" i="1" s="1"/>
  <c r="AC2668" i="1"/>
  <c r="AB2668" i="1"/>
  <c r="AB2667" i="1" s="1"/>
  <c r="AA2668" i="1"/>
  <c r="AA2667" i="1" s="1"/>
  <c r="Z2668" i="1"/>
  <c r="Z2667" i="1" s="1"/>
  <c r="Y2668" i="1"/>
  <c r="Y2667" i="1" s="1"/>
  <c r="X2668" i="1"/>
  <c r="X2667" i="1" s="1"/>
  <c r="W2668" i="1"/>
  <c r="T2668" i="1"/>
  <c r="T2667" i="1" s="1"/>
  <c r="S2668" i="1"/>
  <c r="S2667" i="1" s="1"/>
  <c r="R2668" i="1"/>
  <c r="R2667" i="1" s="1"/>
  <c r="Q2668" i="1"/>
  <c r="P2668" i="1"/>
  <c r="P2667" i="1" s="1"/>
  <c r="O2668" i="1"/>
  <c r="O2667" i="1" s="1"/>
  <c r="N2668" i="1"/>
  <c r="N2667" i="1" s="1"/>
  <c r="M2668" i="1"/>
  <c r="M2667" i="1" s="1"/>
  <c r="L2668" i="1"/>
  <c r="L2667" i="1" s="1"/>
  <c r="K2668" i="1"/>
  <c r="K2667" i="1" s="1"/>
  <c r="J2668" i="1"/>
  <c r="J2667" i="1" s="1"/>
  <c r="I2668" i="1"/>
  <c r="I2667" i="1" s="1"/>
  <c r="E2668" i="1"/>
  <c r="AC2667" i="1"/>
  <c r="W2667" i="1"/>
  <c r="Q2667" i="1"/>
  <c r="E2667" i="1"/>
  <c r="E2666" i="1"/>
  <c r="E2665" i="1"/>
  <c r="E2664" i="1"/>
  <c r="AL2663" i="1"/>
  <c r="AE2663" i="1"/>
  <c r="V2663" i="1"/>
  <c r="E2663" i="1"/>
  <c r="AK2662" i="1"/>
  <c r="AJ2662" i="1"/>
  <c r="AJ2661" i="1" s="1"/>
  <c r="AJ2660" i="1" s="1"/>
  <c r="AJ2659" i="1" s="1"/>
  <c r="AI2662" i="1"/>
  <c r="AH2662" i="1"/>
  <c r="AH2661" i="1" s="1"/>
  <c r="AH2660" i="1" s="1"/>
  <c r="AH2659" i="1" s="1"/>
  <c r="AG2662" i="1"/>
  <c r="AF2662" i="1"/>
  <c r="AL2662" i="1" s="1"/>
  <c r="AD2662" i="1"/>
  <c r="AC2662" i="1"/>
  <c r="AC2661" i="1" s="1"/>
  <c r="AC2660" i="1" s="1"/>
  <c r="AC2659" i="1" s="1"/>
  <c r="AB2662" i="1"/>
  <c r="AB2661" i="1" s="1"/>
  <c r="AB2660" i="1" s="1"/>
  <c r="AB2659" i="1" s="1"/>
  <c r="T2662" i="1"/>
  <c r="T2661" i="1" s="1"/>
  <c r="T2660" i="1" s="1"/>
  <c r="T2659" i="1" s="1"/>
  <c r="S2662" i="1"/>
  <c r="S2661" i="1" s="1"/>
  <c r="S2660" i="1" s="1"/>
  <c r="S2659" i="1" s="1"/>
  <c r="R2662" i="1"/>
  <c r="Q2662" i="1"/>
  <c r="Q2661" i="1" s="1"/>
  <c r="Q2660" i="1" s="1"/>
  <c r="Q2659" i="1" s="1"/>
  <c r="P2662" i="1"/>
  <c r="P2661" i="1" s="1"/>
  <c r="P2660" i="1" s="1"/>
  <c r="P2659" i="1" s="1"/>
  <c r="O2662" i="1"/>
  <c r="O2661" i="1" s="1"/>
  <c r="O2660" i="1" s="1"/>
  <c r="O2659" i="1" s="1"/>
  <c r="E2662" i="1"/>
  <c r="AK2661" i="1"/>
  <c r="AK2660" i="1" s="1"/>
  <c r="AK2659" i="1" s="1"/>
  <c r="AI2661" i="1"/>
  <c r="AI2660" i="1" s="1"/>
  <c r="AI2659" i="1" s="1"/>
  <c r="AG2661" i="1"/>
  <c r="R2661" i="1"/>
  <c r="E2661" i="1"/>
  <c r="AG2660" i="1"/>
  <c r="AG2659" i="1" s="1"/>
  <c r="E2660" i="1"/>
  <c r="AA2659" i="1"/>
  <c r="Z2659" i="1"/>
  <c r="Y2659" i="1"/>
  <c r="X2659" i="1"/>
  <c r="W2659" i="1"/>
  <c r="E2659" i="1"/>
  <c r="AL2658" i="1"/>
  <c r="AE2658" i="1"/>
  <c r="V2658" i="1"/>
  <c r="E2658" i="1"/>
  <c r="AK2657" i="1"/>
  <c r="AJ2657" i="1"/>
  <c r="AI2657" i="1"/>
  <c r="AH2657" i="1"/>
  <c r="AG2657" i="1"/>
  <c r="AF2657" i="1"/>
  <c r="AD2657" i="1"/>
  <c r="AC2657" i="1"/>
  <c r="AB2657" i="1"/>
  <c r="AB2654" i="1" s="1"/>
  <c r="AB2653" i="1" s="1"/>
  <c r="AB2652" i="1" s="1"/>
  <c r="AB2646" i="1" s="1"/>
  <c r="AA2657" i="1"/>
  <c r="Z2657" i="1"/>
  <c r="Y2657" i="1"/>
  <c r="X2657" i="1"/>
  <c r="W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E2657" i="1"/>
  <c r="AL2656" i="1"/>
  <c r="AE2656" i="1"/>
  <c r="V2656" i="1"/>
  <c r="E2656" i="1"/>
  <c r="AK2655" i="1"/>
  <c r="AJ2655" i="1"/>
  <c r="AJ2654" i="1" s="1"/>
  <c r="AJ2653" i="1" s="1"/>
  <c r="AJ2652" i="1" s="1"/>
  <c r="AI2655" i="1"/>
  <c r="AH2655" i="1"/>
  <c r="AG2655" i="1"/>
  <c r="AF2655" i="1"/>
  <c r="AF2654" i="1" s="1"/>
  <c r="AD2655" i="1"/>
  <c r="AC2655" i="1"/>
  <c r="AB2655" i="1"/>
  <c r="AA2655" i="1"/>
  <c r="AA2654" i="1" s="1"/>
  <c r="AA2653" i="1" s="1"/>
  <c r="AA2652" i="1" s="1"/>
  <c r="Z2655" i="1"/>
  <c r="Y2655" i="1"/>
  <c r="X2655" i="1"/>
  <c r="W2655" i="1"/>
  <c r="W2654" i="1" s="1"/>
  <c r="W2653" i="1" s="1"/>
  <c r="W2652" i="1" s="1"/>
  <c r="T2655" i="1"/>
  <c r="S2655" i="1"/>
  <c r="R2655" i="1"/>
  <c r="Q2655" i="1"/>
  <c r="Q2654" i="1" s="1"/>
  <c r="Q2653" i="1" s="1"/>
  <c r="Q2652" i="1" s="1"/>
  <c r="P2655" i="1"/>
  <c r="O2655" i="1"/>
  <c r="N2655" i="1"/>
  <c r="M2655" i="1"/>
  <c r="M2654" i="1" s="1"/>
  <c r="M2653" i="1" s="1"/>
  <c r="M2652" i="1" s="1"/>
  <c r="L2655" i="1"/>
  <c r="K2655" i="1"/>
  <c r="J2655" i="1"/>
  <c r="I2655" i="1"/>
  <c r="I2654" i="1" s="1"/>
  <c r="E2655" i="1"/>
  <c r="S2654" i="1"/>
  <c r="S2653" i="1" s="1"/>
  <c r="S2652" i="1" s="1"/>
  <c r="E2654" i="1"/>
  <c r="E2653" i="1"/>
  <c r="E2652" i="1"/>
  <c r="AL2651" i="1"/>
  <c r="AE2651" i="1"/>
  <c r="V2651" i="1"/>
  <c r="E2651" i="1"/>
  <c r="AK2650" i="1"/>
  <c r="AJ2650" i="1"/>
  <c r="AJ2649" i="1" s="1"/>
  <c r="AJ2648" i="1" s="1"/>
  <c r="AJ2647" i="1" s="1"/>
  <c r="AI2650" i="1"/>
  <c r="AI2649" i="1" s="1"/>
  <c r="AI2648" i="1" s="1"/>
  <c r="AI2647" i="1" s="1"/>
  <c r="AH2650" i="1"/>
  <c r="AH2649" i="1" s="1"/>
  <c r="AH2648" i="1" s="1"/>
  <c r="AH2647" i="1" s="1"/>
  <c r="AG2650" i="1"/>
  <c r="AG2649" i="1" s="1"/>
  <c r="AG2648" i="1" s="1"/>
  <c r="AG2647" i="1" s="1"/>
  <c r="AF2650" i="1"/>
  <c r="AD2650" i="1"/>
  <c r="AD2649" i="1" s="1"/>
  <c r="AC2650" i="1"/>
  <c r="AB2650" i="1"/>
  <c r="AB2649" i="1" s="1"/>
  <c r="AB2648" i="1" s="1"/>
  <c r="AB2647" i="1" s="1"/>
  <c r="AA2650" i="1"/>
  <c r="AA2649" i="1" s="1"/>
  <c r="AA2648" i="1" s="1"/>
  <c r="AA2647" i="1" s="1"/>
  <c r="Z2650" i="1"/>
  <c r="Z2649" i="1" s="1"/>
  <c r="Z2648" i="1" s="1"/>
  <c r="Z2647" i="1" s="1"/>
  <c r="Y2650" i="1"/>
  <c r="Y2649" i="1" s="1"/>
  <c r="Y2648" i="1" s="1"/>
  <c r="Y2647" i="1" s="1"/>
  <c r="X2650" i="1"/>
  <c r="X2649" i="1" s="1"/>
  <c r="X2648" i="1" s="1"/>
  <c r="X2647" i="1" s="1"/>
  <c r="W2650" i="1"/>
  <c r="W2649" i="1" s="1"/>
  <c r="W2648" i="1" s="1"/>
  <c r="W2647" i="1" s="1"/>
  <c r="T2650" i="1"/>
  <c r="T2649" i="1" s="1"/>
  <c r="T2648" i="1" s="1"/>
  <c r="T2647" i="1" s="1"/>
  <c r="S2650" i="1"/>
  <c r="S2649" i="1" s="1"/>
  <c r="S2648" i="1" s="1"/>
  <c r="S2647" i="1" s="1"/>
  <c r="R2650" i="1"/>
  <c r="R2649" i="1" s="1"/>
  <c r="R2648" i="1" s="1"/>
  <c r="R2647" i="1" s="1"/>
  <c r="Q2650" i="1"/>
  <c r="P2650" i="1"/>
  <c r="P2649" i="1" s="1"/>
  <c r="P2648" i="1" s="1"/>
  <c r="P2647" i="1" s="1"/>
  <c r="O2650" i="1"/>
  <c r="O2649" i="1" s="1"/>
  <c r="O2648" i="1" s="1"/>
  <c r="O2647" i="1" s="1"/>
  <c r="N2650" i="1"/>
  <c r="N2649" i="1" s="1"/>
  <c r="N2648" i="1" s="1"/>
  <c r="N2647" i="1" s="1"/>
  <c r="M2650" i="1"/>
  <c r="M2649" i="1" s="1"/>
  <c r="M2648" i="1" s="1"/>
  <c r="M2647" i="1" s="1"/>
  <c r="L2650" i="1"/>
  <c r="K2650" i="1"/>
  <c r="K2649" i="1" s="1"/>
  <c r="K2648" i="1" s="1"/>
  <c r="K2647" i="1" s="1"/>
  <c r="J2650" i="1"/>
  <c r="J2649" i="1" s="1"/>
  <c r="J2648" i="1" s="1"/>
  <c r="J2647" i="1" s="1"/>
  <c r="I2650" i="1"/>
  <c r="I2649" i="1" s="1"/>
  <c r="I2648" i="1" s="1"/>
  <c r="E2650" i="1"/>
  <c r="AK2649" i="1"/>
  <c r="AK2648" i="1" s="1"/>
  <c r="AK2647" i="1" s="1"/>
  <c r="AF2649" i="1"/>
  <c r="AF2648" i="1" s="1"/>
  <c r="AF2647" i="1" s="1"/>
  <c r="Q2649" i="1"/>
  <c r="Q2648" i="1" s="1"/>
  <c r="Q2647" i="1" s="1"/>
  <c r="L2649" i="1"/>
  <c r="L2648" i="1" s="1"/>
  <c r="L2647" i="1" s="1"/>
  <c r="E2649" i="1"/>
  <c r="E2648" i="1"/>
  <c r="E2647" i="1"/>
  <c r="E2646" i="1"/>
  <c r="E2645" i="1"/>
  <c r="E2644" i="1"/>
  <c r="AL2643" i="1"/>
  <c r="AE2643" i="1"/>
  <c r="V2643" i="1"/>
  <c r="E2643" i="1"/>
  <c r="AK2642" i="1"/>
  <c r="AK2641" i="1" s="1"/>
  <c r="AK2640" i="1" s="1"/>
  <c r="AK2639" i="1" s="1"/>
  <c r="AJ2642" i="1"/>
  <c r="AJ2641" i="1" s="1"/>
  <c r="AJ2640" i="1" s="1"/>
  <c r="AJ2639" i="1" s="1"/>
  <c r="AI2642" i="1"/>
  <c r="AI2641" i="1" s="1"/>
  <c r="AI2640" i="1" s="1"/>
  <c r="AI2639" i="1" s="1"/>
  <c r="AH2642" i="1"/>
  <c r="AH2641" i="1" s="1"/>
  <c r="AH2640" i="1" s="1"/>
  <c r="AH2639" i="1" s="1"/>
  <c r="AG2642" i="1"/>
  <c r="AG2641" i="1" s="1"/>
  <c r="AG2640" i="1" s="1"/>
  <c r="AG2639" i="1" s="1"/>
  <c r="AF2642" i="1"/>
  <c r="AF2641" i="1" s="1"/>
  <c r="AD2642" i="1"/>
  <c r="AC2642" i="1"/>
  <c r="AC2641" i="1" s="1"/>
  <c r="AC2640" i="1" s="1"/>
  <c r="AC2639" i="1" s="1"/>
  <c r="AB2642" i="1"/>
  <c r="AB2641" i="1" s="1"/>
  <c r="AB2640" i="1" s="1"/>
  <c r="AB2639" i="1" s="1"/>
  <c r="S2642" i="1"/>
  <c r="R2642" i="1"/>
  <c r="R2641" i="1" s="1"/>
  <c r="R2640" i="1" s="1"/>
  <c r="R2639" i="1" s="1"/>
  <c r="Q2642" i="1"/>
  <c r="Q2641" i="1" s="1"/>
  <c r="Q2640" i="1" s="1"/>
  <c r="Q2639" i="1" s="1"/>
  <c r="P2642" i="1"/>
  <c r="O2642" i="1"/>
  <c r="O2641" i="1" s="1"/>
  <c r="O2640" i="1" s="1"/>
  <c r="O2639" i="1" s="1"/>
  <c r="E2642" i="1"/>
  <c r="P2641" i="1"/>
  <c r="P2640" i="1" s="1"/>
  <c r="P2639" i="1" s="1"/>
  <c r="E2641" i="1"/>
  <c r="E2640" i="1"/>
  <c r="E2639" i="1"/>
  <c r="AL2638" i="1"/>
  <c r="AE2638" i="1"/>
  <c r="V2638" i="1"/>
  <c r="E2638" i="1"/>
  <c r="AK2637" i="1"/>
  <c r="AK2636" i="1" s="1"/>
  <c r="AK2635" i="1" s="1"/>
  <c r="AJ2637" i="1"/>
  <c r="AI2637" i="1"/>
  <c r="AI2636" i="1" s="1"/>
  <c r="AI2635" i="1" s="1"/>
  <c r="AH2637" i="1"/>
  <c r="AH2636" i="1" s="1"/>
  <c r="AG2637" i="1"/>
  <c r="AG2636" i="1" s="1"/>
  <c r="AG2635" i="1" s="1"/>
  <c r="AF2637" i="1"/>
  <c r="AD2637" i="1"/>
  <c r="AC2637" i="1"/>
  <c r="AC2636" i="1" s="1"/>
  <c r="AC2635" i="1" s="1"/>
  <c r="AB2637" i="1"/>
  <c r="AB2636" i="1" s="1"/>
  <c r="AB2635" i="1" s="1"/>
  <c r="AA2637" i="1"/>
  <c r="AA2636" i="1" s="1"/>
  <c r="AA2635" i="1" s="1"/>
  <c r="Z2637" i="1"/>
  <c r="Z2636" i="1" s="1"/>
  <c r="Z2635" i="1" s="1"/>
  <c r="Y2637" i="1"/>
  <c r="Y2636" i="1" s="1"/>
  <c r="Y2635" i="1" s="1"/>
  <c r="X2637" i="1"/>
  <c r="X2636" i="1" s="1"/>
  <c r="X2635" i="1" s="1"/>
  <c r="W2637" i="1"/>
  <c r="T2637" i="1"/>
  <c r="T2636" i="1" s="1"/>
  <c r="T2635" i="1" s="1"/>
  <c r="S2637" i="1"/>
  <c r="R2637" i="1"/>
  <c r="R2636" i="1" s="1"/>
  <c r="R2635" i="1" s="1"/>
  <c r="Q2637" i="1"/>
  <c r="Q2636" i="1" s="1"/>
  <c r="Q2635" i="1" s="1"/>
  <c r="P2637" i="1"/>
  <c r="P2636" i="1" s="1"/>
  <c r="P2635" i="1" s="1"/>
  <c r="O2637" i="1"/>
  <c r="N2637" i="1"/>
  <c r="N2636" i="1" s="1"/>
  <c r="N2635" i="1" s="1"/>
  <c r="M2637" i="1"/>
  <c r="M2636" i="1" s="1"/>
  <c r="M2635" i="1" s="1"/>
  <c r="L2637" i="1"/>
  <c r="L2636" i="1" s="1"/>
  <c r="L2635" i="1" s="1"/>
  <c r="K2637" i="1"/>
  <c r="K2636" i="1" s="1"/>
  <c r="K2635" i="1" s="1"/>
  <c r="J2637" i="1"/>
  <c r="J2636" i="1" s="1"/>
  <c r="J2635" i="1" s="1"/>
  <c r="I2637" i="1"/>
  <c r="I2636" i="1" s="1"/>
  <c r="E2637" i="1"/>
  <c r="AJ2636" i="1"/>
  <c r="AJ2635" i="1" s="1"/>
  <c r="AF2636" i="1"/>
  <c r="AF2635" i="1" s="1"/>
  <c r="W2636" i="1"/>
  <c r="W2635" i="1" s="1"/>
  <c r="S2636" i="1"/>
  <c r="S2635" i="1" s="1"/>
  <c r="O2636" i="1"/>
  <c r="O2635" i="1" s="1"/>
  <c r="E2636" i="1"/>
  <c r="E2635" i="1"/>
  <c r="AL2634" i="1"/>
  <c r="AE2634" i="1"/>
  <c r="V2634" i="1"/>
  <c r="AM2634" i="1" s="1"/>
  <c r="E2634" i="1"/>
  <c r="AK2633" i="1"/>
  <c r="AK2632" i="1" s="1"/>
  <c r="AJ2633" i="1"/>
  <c r="AJ2632" i="1" s="1"/>
  <c r="AI2633" i="1"/>
  <c r="AI2632" i="1" s="1"/>
  <c r="AH2633" i="1"/>
  <c r="AH2632" i="1" s="1"/>
  <c r="AG2633" i="1"/>
  <c r="AG2632" i="1" s="1"/>
  <c r="AF2633" i="1"/>
  <c r="AD2633" i="1"/>
  <c r="AD2632" i="1" s="1"/>
  <c r="AC2633" i="1"/>
  <c r="AB2633" i="1"/>
  <c r="AB2632" i="1" s="1"/>
  <c r="AA2633" i="1"/>
  <c r="AA2632" i="1" s="1"/>
  <c r="Z2633" i="1"/>
  <c r="Z2632" i="1" s="1"/>
  <c r="Y2633" i="1"/>
  <c r="Y2632" i="1" s="1"/>
  <c r="X2633" i="1"/>
  <c r="X2632" i="1" s="1"/>
  <c r="W2633" i="1"/>
  <c r="W2632" i="1" s="1"/>
  <c r="T2633" i="1"/>
  <c r="T2632" i="1" s="1"/>
  <c r="S2633" i="1"/>
  <c r="S2632" i="1" s="1"/>
  <c r="R2633" i="1"/>
  <c r="R2632" i="1" s="1"/>
  <c r="Q2633" i="1"/>
  <c r="Q2632" i="1" s="1"/>
  <c r="P2633" i="1"/>
  <c r="P2632" i="1" s="1"/>
  <c r="O2633" i="1"/>
  <c r="O2632" i="1" s="1"/>
  <c r="N2633" i="1"/>
  <c r="N2632" i="1" s="1"/>
  <c r="M2633" i="1"/>
  <c r="M2632" i="1" s="1"/>
  <c r="L2633" i="1"/>
  <c r="L2632" i="1" s="1"/>
  <c r="K2633" i="1"/>
  <c r="K2632" i="1" s="1"/>
  <c r="J2633" i="1"/>
  <c r="J2632" i="1" s="1"/>
  <c r="I2633" i="1"/>
  <c r="I2632" i="1" s="1"/>
  <c r="E2633" i="1"/>
  <c r="E2632" i="1"/>
  <c r="AL2631" i="1"/>
  <c r="AE2631" i="1"/>
  <c r="V2631" i="1"/>
  <c r="E2631" i="1"/>
  <c r="AK2630" i="1"/>
  <c r="AK2629" i="1" s="1"/>
  <c r="AK2628" i="1" s="1"/>
  <c r="AK2627" i="1" s="1"/>
  <c r="AJ2630" i="1"/>
  <c r="AJ2629" i="1" s="1"/>
  <c r="AI2630" i="1"/>
  <c r="AI2629" i="1" s="1"/>
  <c r="AH2630" i="1"/>
  <c r="AH2629" i="1" s="1"/>
  <c r="AG2630" i="1"/>
  <c r="AG2629" i="1" s="1"/>
  <c r="AG2628" i="1" s="1"/>
  <c r="AG2627" i="1" s="1"/>
  <c r="AF2630" i="1"/>
  <c r="AD2630" i="1"/>
  <c r="AD2629" i="1" s="1"/>
  <c r="AC2630" i="1"/>
  <c r="AC2629" i="1" s="1"/>
  <c r="AB2630" i="1"/>
  <c r="AB2629" i="1" s="1"/>
  <c r="AA2630" i="1"/>
  <c r="AA2629" i="1" s="1"/>
  <c r="Z2630" i="1"/>
  <c r="Z2629" i="1" s="1"/>
  <c r="Y2630" i="1"/>
  <c r="Y2629" i="1" s="1"/>
  <c r="X2630" i="1"/>
  <c r="X2629" i="1" s="1"/>
  <c r="W2630" i="1"/>
  <c r="W2629" i="1" s="1"/>
  <c r="T2630" i="1"/>
  <c r="T2629" i="1" s="1"/>
  <c r="S2630" i="1"/>
  <c r="S2629" i="1" s="1"/>
  <c r="R2630" i="1"/>
  <c r="R2629" i="1" s="1"/>
  <c r="Q2630" i="1"/>
  <c r="Q2629" i="1" s="1"/>
  <c r="P2630" i="1"/>
  <c r="P2629" i="1" s="1"/>
  <c r="O2630" i="1"/>
  <c r="O2629" i="1" s="1"/>
  <c r="N2630" i="1"/>
  <c r="N2629" i="1" s="1"/>
  <c r="M2630" i="1"/>
  <c r="L2630" i="1"/>
  <c r="L2629" i="1" s="1"/>
  <c r="K2630" i="1"/>
  <c r="K2629" i="1" s="1"/>
  <c r="J2630" i="1"/>
  <c r="J2629" i="1" s="1"/>
  <c r="I2630" i="1"/>
  <c r="I2629" i="1" s="1"/>
  <c r="E2630" i="1"/>
  <c r="M2629" i="1"/>
  <c r="M2628" i="1" s="1"/>
  <c r="M2627" i="1" s="1"/>
  <c r="E2629" i="1"/>
  <c r="E2628" i="1"/>
  <c r="E2627" i="1"/>
  <c r="AL2626" i="1"/>
  <c r="AE2626" i="1"/>
  <c r="V2626" i="1"/>
  <c r="E2626" i="1"/>
  <c r="AK2625" i="1"/>
  <c r="AJ2625" i="1"/>
  <c r="AI2625" i="1"/>
  <c r="AH2625" i="1"/>
  <c r="AG2625" i="1"/>
  <c r="AF2625" i="1"/>
  <c r="AD2625" i="1"/>
  <c r="AC2625" i="1"/>
  <c r="AB2625" i="1"/>
  <c r="AA2625" i="1"/>
  <c r="Z2625" i="1"/>
  <c r="Y2625" i="1"/>
  <c r="X2625" i="1"/>
  <c r="W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E2625" i="1"/>
  <c r="AL2624" i="1"/>
  <c r="AE2624" i="1"/>
  <c r="V2624" i="1"/>
  <c r="E2624" i="1"/>
  <c r="AK2623" i="1"/>
  <c r="AK2622" i="1" s="1"/>
  <c r="AK2621" i="1" s="1"/>
  <c r="AJ2623" i="1"/>
  <c r="AI2623" i="1"/>
  <c r="AH2623" i="1"/>
  <c r="AG2623" i="1"/>
  <c r="AG2622" i="1" s="1"/>
  <c r="AG2621" i="1" s="1"/>
  <c r="AF2623" i="1"/>
  <c r="AD2623" i="1"/>
  <c r="AC2623" i="1"/>
  <c r="AB2623" i="1"/>
  <c r="AB2622" i="1" s="1"/>
  <c r="AB2621" i="1" s="1"/>
  <c r="AA2623" i="1"/>
  <c r="Z2623" i="1"/>
  <c r="Y2623" i="1"/>
  <c r="X2623" i="1"/>
  <c r="X2622" i="1" s="1"/>
  <c r="X2621" i="1" s="1"/>
  <c r="W2623" i="1"/>
  <c r="T2623" i="1"/>
  <c r="S2623" i="1"/>
  <c r="R2623" i="1"/>
  <c r="R2622" i="1" s="1"/>
  <c r="R2621" i="1" s="1"/>
  <c r="Q2623" i="1"/>
  <c r="P2623" i="1"/>
  <c r="O2623" i="1"/>
  <c r="N2623" i="1"/>
  <c r="N2622" i="1" s="1"/>
  <c r="N2621" i="1" s="1"/>
  <c r="M2623" i="1"/>
  <c r="L2623" i="1"/>
  <c r="K2623" i="1"/>
  <c r="J2623" i="1"/>
  <c r="J2622" i="1" s="1"/>
  <c r="J2621" i="1" s="1"/>
  <c r="I2623" i="1"/>
  <c r="E2623" i="1"/>
  <c r="E2622" i="1"/>
  <c r="E2621" i="1"/>
  <c r="AL2620" i="1"/>
  <c r="AE2620" i="1"/>
  <c r="V2620" i="1"/>
  <c r="E2620" i="1"/>
  <c r="AK2619" i="1"/>
  <c r="AK2618" i="1" s="1"/>
  <c r="AK2617" i="1" s="1"/>
  <c r="AJ2619" i="1"/>
  <c r="AI2619" i="1"/>
  <c r="AI2618" i="1" s="1"/>
  <c r="AI2617" i="1" s="1"/>
  <c r="AH2619" i="1"/>
  <c r="AH2618" i="1" s="1"/>
  <c r="AG2619" i="1"/>
  <c r="AG2618" i="1" s="1"/>
  <c r="AG2617" i="1" s="1"/>
  <c r="AF2619" i="1"/>
  <c r="AF2618" i="1" s="1"/>
  <c r="AF2617" i="1" s="1"/>
  <c r="AD2619" i="1"/>
  <c r="AC2619" i="1"/>
  <c r="AC2618" i="1" s="1"/>
  <c r="AC2617" i="1" s="1"/>
  <c r="AB2619" i="1"/>
  <c r="AA2619" i="1"/>
  <c r="AA2618" i="1" s="1"/>
  <c r="AA2617" i="1" s="1"/>
  <c r="Z2619" i="1"/>
  <c r="Z2618" i="1" s="1"/>
  <c r="Z2617" i="1" s="1"/>
  <c r="Y2619" i="1"/>
  <c r="Y2618" i="1" s="1"/>
  <c r="Y2617" i="1" s="1"/>
  <c r="X2619" i="1"/>
  <c r="X2618" i="1" s="1"/>
  <c r="X2617" i="1" s="1"/>
  <c r="W2619" i="1"/>
  <c r="W2618" i="1" s="1"/>
  <c r="W2617" i="1" s="1"/>
  <c r="T2619" i="1"/>
  <c r="T2618" i="1" s="1"/>
  <c r="T2617" i="1" s="1"/>
  <c r="S2619" i="1"/>
  <c r="S2618" i="1" s="1"/>
  <c r="S2617" i="1" s="1"/>
  <c r="R2619" i="1"/>
  <c r="R2618" i="1" s="1"/>
  <c r="R2617" i="1" s="1"/>
  <c r="Q2619" i="1"/>
  <c r="Q2618" i="1" s="1"/>
  <c r="Q2617" i="1" s="1"/>
  <c r="P2619" i="1"/>
  <c r="P2618" i="1" s="1"/>
  <c r="P2617" i="1" s="1"/>
  <c r="O2619" i="1"/>
  <c r="O2618" i="1" s="1"/>
  <c r="O2617" i="1" s="1"/>
  <c r="N2619" i="1"/>
  <c r="N2618" i="1" s="1"/>
  <c r="N2617" i="1" s="1"/>
  <c r="M2619" i="1"/>
  <c r="M2618" i="1" s="1"/>
  <c r="M2617" i="1" s="1"/>
  <c r="L2619" i="1"/>
  <c r="L2618" i="1" s="1"/>
  <c r="L2617" i="1" s="1"/>
  <c r="K2619" i="1"/>
  <c r="K2618" i="1" s="1"/>
  <c r="K2617" i="1" s="1"/>
  <c r="J2619" i="1"/>
  <c r="J2618" i="1" s="1"/>
  <c r="J2617" i="1" s="1"/>
  <c r="I2619" i="1"/>
  <c r="I2618" i="1" s="1"/>
  <c r="E2619" i="1"/>
  <c r="AJ2618" i="1"/>
  <c r="AJ2617" i="1" s="1"/>
  <c r="AB2618" i="1"/>
  <c r="AB2617" i="1" s="1"/>
  <c r="E2618" i="1"/>
  <c r="E2617" i="1"/>
  <c r="AL2616" i="1"/>
  <c r="AE2616" i="1"/>
  <c r="V2616" i="1"/>
  <c r="E2616" i="1"/>
  <c r="AK2615" i="1"/>
  <c r="AK2614" i="1" s="1"/>
  <c r="AJ2615" i="1"/>
  <c r="AJ2614" i="1" s="1"/>
  <c r="AI2615" i="1"/>
  <c r="AI2614" i="1" s="1"/>
  <c r="AH2615" i="1"/>
  <c r="AG2615" i="1"/>
  <c r="AG2614" i="1" s="1"/>
  <c r="AF2615" i="1"/>
  <c r="AD2615" i="1"/>
  <c r="AD2614" i="1" s="1"/>
  <c r="AC2615" i="1"/>
  <c r="AB2615" i="1"/>
  <c r="AB2614" i="1" s="1"/>
  <c r="AA2615" i="1"/>
  <c r="AA2614" i="1" s="1"/>
  <c r="Z2615" i="1"/>
  <c r="Z2614" i="1" s="1"/>
  <c r="Y2615" i="1"/>
  <c r="Y2614" i="1" s="1"/>
  <c r="X2615" i="1"/>
  <c r="X2614" i="1" s="1"/>
  <c r="W2615" i="1"/>
  <c r="T2615" i="1"/>
  <c r="T2614" i="1" s="1"/>
  <c r="S2615" i="1"/>
  <c r="S2614" i="1" s="1"/>
  <c r="R2615" i="1"/>
  <c r="R2614" i="1" s="1"/>
  <c r="Q2615" i="1"/>
  <c r="Q2614" i="1" s="1"/>
  <c r="P2615" i="1"/>
  <c r="P2614" i="1" s="1"/>
  <c r="O2615" i="1"/>
  <c r="O2614" i="1" s="1"/>
  <c r="N2615" i="1"/>
  <c r="N2614" i="1" s="1"/>
  <c r="M2615" i="1"/>
  <c r="M2614" i="1" s="1"/>
  <c r="L2615" i="1"/>
  <c r="L2614" i="1" s="1"/>
  <c r="K2615" i="1"/>
  <c r="K2614" i="1" s="1"/>
  <c r="J2615" i="1"/>
  <c r="J2614" i="1" s="1"/>
  <c r="I2615" i="1"/>
  <c r="I2614" i="1" s="1"/>
  <c r="E2615" i="1"/>
  <c r="AH2614" i="1"/>
  <c r="W2614" i="1"/>
  <c r="E2614" i="1"/>
  <c r="AL2613" i="1"/>
  <c r="AE2613" i="1"/>
  <c r="V2613" i="1"/>
  <c r="E2613" i="1"/>
  <c r="AK2612" i="1"/>
  <c r="AK2611" i="1" s="1"/>
  <c r="AJ2612" i="1"/>
  <c r="AJ2611" i="1" s="1"/>
  <c r="AI2612" i="1"/>
  <c r="AI2611" i="1" s="1"/>
  <c r="AH2612" i="1"/>
  <c r="AG2612" i="1"/>
  <c r="AF2612" i="1"/>
  <c r="AD2612" i="1"/>
  <c r="AC2612" i="1"/>
  <c r="AB2612" i="1"/>
  <c r="AB2611" i="1" s="1"/>
  <c r="AA2612" i="1"/>
  <c r="AA2611" i="1" s="1"/>
  <c r="Z2612" i="1"/>
  <c r="Z2611" i="1" s="1"/>
  <c r="Y2612" i="1"/>
  <c r="Y2611" i="1" s="1"/>
  <c r="X2612" i="1"/>
  <c r="X2611" i="1" s="1"/>
  <c r="W2612" i="1"/>
  <c r="W2611" i="1" s="1"/>
  <c r="T2612" i="1"/>
  <c r="T2611" i="1" s="1"/>
  <c r="S2612" i="1"/>
  <c r="S2611" i="1" s="1"/>
  <c r="R2612" i="1"/>
  <c r="R2611" i="1" s="1"/>
  <c r="Q2612" i="1"/>
  <c r="Q2611" i="1" s="1"/>
  <c r="P2612" i="1"/>
  <c r="P2611" i="1" s="1"/>
  <c r="O2612" i="1"/>
  <c r="O2611" i="1" s="1"/>
  <c r="N2612" i="1"/>
  <c r="N2611" i="1" s="1"/>
  <c r="M2612" i="1"/>
  <c r="M2611" i="1" s="1"/>
  <c r="L2612" i="1"/>
  <c r="L2611" i="1" s="1"/>
  <c r="K2612" i="1"/>
  <c r="J2612" i="1"/>
  <c r="J2611" i="1" s="1"/>
  <c r="I2612" i="1"/>
  <c r="I2611" i="1" s="1"/>
  <c r="E2612" i="1"/>
  <c r="AH2611" i="1"/>
  <c r="AG2611" i="1"/>
  <c r="AF2611" i="1"/>
  <c r="AD2611" i="1"/>
  <c r="K2611" i="1"/>
  <c r="E2611" i="1"/>
  <c r="AL2610" i="1"/>
  <c r="AE2610" i="1"/>
  <c r="V2610" i="1"/>
  <c r="E2610" i="1"/>
  <c r="AK2609" i="1"/>
  <c r="AK2608" i="1" s="1"/>
  <c r="AJ2609" i="1"/>
  <c r="AJ2608" i="1" s="1"/>
  <c r="AI2609" i="1"/>
  <c r="AI2608" i="1" s="1"/>
  <c r="AH2609" i="1"/>
  <c r="AH2608" i="1" s="1"/>
  <c r="AG2609" i="1"/>
  <c r="AG2608" i="1" s="1"/>
  <c r="AF2609" i="1"/>
  <c r="AF2608" i="1" s="1"/>
  <c r="AD2609" i="1"/>
  <c r="AC2609" i="1"/>
  <c r="AC2608" i="1" s="1"/>
  <c r="AB2609" i="1"/>
  <c r="AA2609" i="1"/>
  <c r="AA2608" i="1" s="1"/>
  <c r="Z2609" i="1"/>
  <c r="Z2608" i="1" s="1"/>
  <c r="Y2609" i="1"/>
  <c r="X2609" i="1"/>
  <c r="X2608" i="1" s="1"/>
  <c r="W2609" i="1"/>
  <c r="W2608" i="1" s="1"/>
  <c r="T2609" i="1"/>
  <c r="S2609" i="1"/>
  <c r="R2609" i="1"/>
  <c r="R2608" i="1" s="1"/>
  <c r="Q2609" i="1"/>
  <c r="Q2608" i="1" s="1"/>
  <c r="P2609" i="1"/>
  <c r="P2608" i="1" s="1"/>
  <c r="O2609" i="1"/>
  <c r="O2608" i="1" s="1"/>
  <c r="N2609" i="1"/>
  <c r="M2609" i="1"/>
  <c r="M2608" i="1" s="1"/>
  <c r="L2609" i="1"/>
  <c r="L2608" i="1" s="1"/>
  <c r="K2609" i="1"/>
  <c r="K2608" i="1" s="1"/>
  <c r="J2609" i="1"/>
  <c r="J2608" i="1" s="1"/>
  <c r="I2609" i="1"/>
  <c r="I2608" i="1" s="1"/>
  <c r="E2609" i="1"/>
  <c r="AB2608" i="1"/>
  <c r="Y2608" i="1"/>
  <c r="T2608" i="1"/>
  <c r="S2608" i="1"/>
  <c r="N2608" i="1"/>
  <c r="E2608" i="1"/>
  <c r="AL2607" i="1"/>
  <c r="AE2607" i="1"/>
  <c r="V2607" i="1"/>
  <c r="AM2607" i="1" s="1"/>
  <c r="E2607" i="1"/>
  <c r="AK2606" i="1"/>
  <c r="AK2605" i="1" s="1"/>
  <c r="AJ2606" i="1"/>
  <c r="AJ2605" i="1" s="1"/>
  <c r="AI2606" i="1"/>
  <c r="AI2605" i="1" s="1"/>
  <c r="AH2606" i="1"/>
  <c r="AG2606" i="1"/>
  <c r="AG2605" i="1" s="1"/>
  <c r="AF2606" i="1"/>
  <c r="AD2606" i="1"/>
  <c r="AD2605" i="1" s="1"/>
  <c r="AC2606" i="1"/>
  <c r="AB2606" i="1"/>
  <c r="AA2606" i="1"/>
  <c r="Z2606" i="1"/>
  <c r="Y2606" i="1"/>
  <c r="Y2605" i="1" s="1"/>
  <c r="X2606" i="1"/>
  <c r="X2605" i="1" s="1"/>
  <c r="W2606" i="1"/>
  <c r="W2605" i="1" s="1"/>
  <c r="T2606" i="1"/>
  <c r="T2605" i="1" s="1"/>
  <c r="S2606" i="1"/>
  <c r="R2606" i="1"/>
  <c r="R2605" i="1" s="1"/>
  <c r="Q2606" i="1"/>
  <c r="Q2605" i="1" s="1"/>
  <c r="P2606" i="1"/>
  <c r="P2605" i="1" s="1"/>
  <c r="O2606" i="1"/>
  <c r="O2605" i="1" s="1"/>
  <c r="N2606" i="1"/>
  <c r="M2606" i="1"/>
  <c r="M2605" i="1" s="1"/>
  <c r="L2606" i="1"/>
  <c r="L2605" i="1" s="1"/>
  <c r="K2606" i="1"/>
  <c r="J2606" i="1"/>
  <c r="I2606" i="1"/>
  <c r="I2605" i="1" s="1"/>
  <c r="E2606" i="1"/>
  <c r="AH2605" i="1"/>
  <c r="AB2605" i="1"/>
  <c r="AA2605" i="1"/>
  <c r="Z2605" i="1"/>
  <c r="S2605" i="1"/>
  <c r="N2605" i="1"/>
  <c r="K2605" i="1"/>
  <c r="J2605" i="1"/>
  <c r="E2605" i="1"/>
  <c r="E2604" i="1"/>
  <c r="E2603" i="1"/>
  <c r="E2602" i="1"/>
  <c r="E2601" i="1"/>
  <c r="AL2600" i="1"/>
  <c r="AE2600" i="1"/>
  <c r="V2600" i="1"/>
  <c r="E2600" i="1"/>
  <c r="AK2599" i="1"/>
  <c r="AJ2599" i="1"/>
  <c r="AI2599" i="1"/>
  <c r="AH2599" i="1"/>
  <c r="AG2599" i="1"/>
  <c r="AF2599" i="1"/>
  <c r="AD2599" i="1"/>
  <c r="AC2599" i="1"/>
  <c r="AB2599" i="1"/>
  <c r="AA2599" i="1"/>
  <c r="AA2596" i="1" s="1"/>
  <c r="Z2599" i="1"/>
  <c r="Z2596" i="1" s="1"/>
  <c r="Y2599" i="1"/>
  <c r="Y2596" i="1" s="1"/>
  <c r="X2599" i="1"/>
  <c r="X2596" i="1" s="1"/>
  <c r="W2599" i="1"/>
  <c r="W2596" i="1" s="1"/>
  <c r="T2599" i="1"/>
  <c r="T2596" i="1" s="1"/>
  <c r="S2599" i="1"/>
  <c r="S2596" i="1" s="1"/>
  <c r="R2599" i="1"/>
  <c r="R2596" i="1" s="1"/>
  <c r="Q2599" i="1"/>
  <c r="Q2596" i="1" s="1"/>
  <c r="P2599" i="1"/>
  <c r="P2596" i="1" s="1"/>
  <c r="O2599" i="1"/>
  <c r="N2599" i="1"/>
  <c r="N2596" i="1" s="1"/>
  <c r="M2599" i="1"/>
  <c r="M2596" i="1" s="1"/>
  <c r="L2599" i="1"/>
  <c r="L2596" i="1" s="1"/>
  <c r="K2599" i="1"/>
  <c r="K2596" i="1" s="1"/>
  <c r="J2599" i="1"/>
  <c r="I2599" i="1"/>
  <c r="I2596" i="1" s="1"/>
  <c r="E2599" i="1"/>
  <c r="AL2598" i="1"/>
  <c r="AE2598" i="1"/>
  <c r="V2598" i="1"/>
  <c r="E2598" i="1"/>
  <c r="AK2597" i="1"/>
  <c r="AJ2597" i="1"/>
  <c r="AI2597" i="1"/>
  <c r="AH2597" i="1"/>
  <c r="AG2597" i="1"/>
  <c r="AF2597" i="1"/>
  <c r="AD2597" i="1"/>
  <c r="AC2597" i="1"/>
  <c r="AB2597" i="1"/>
  <c r="O2597" i="1"/>
  <c r="V2597" i="1" s="1"/>
  <c r="E2597" i="1"/>
  <c r="AH2596" i="1"/>
  <c r="J2596" i="1"/>
  <c r="E2596" i="1"/>
  <c r="AL2595" i="1"/>
  <c r="AE2595" i="1"/>
  <c r="V2595" i="1"/>
  <c r="E2595" i="1"/>
  <c r="AK2594" i="1"/>
  <c r="AJ2594" i="1"/>
  <c r="AJ2591" i="1" s="1"/>
  <c r="AI2594" i="1"/>
  <c r="AH2594" i="1"/>
  <c r="AG2594" i="1"/>
  <c r="AF2594" i="1"/>
  <c r="AD2594" i="1"/>
  <c r="AC2594" i="1"/>
  <c r="AB2594" i="1"/>
  <c r="S2594" i="1"/>
  <c r="R2594" i="1"/>
  <c r="Q2594" i="1"/>
  <c r="P2594" i="1"/>
  <c r="O2594" i="1"/>
  <c r="E2594" i="1"/>
  <c r="AL2593" i="1"/>
  <c r="AE2593" i="1"/>
  <c r="V2593" i="1"/>
  <c r="E2593" i="1"/>
  <c r="AK2592" i="1"/>
  <c r="AJ2592" i="1"/>
  <c r="AI2592" i="1"/>
  <c r="AI2591" i="1" s="1"/>
  <c r="AH2592" i="1"/>
  <c r="AH2591" i="1" s="1"/>
  <c r="AG2592" i="1"/>
  <c r="AF2592" i="1"/>
  <c r="AD2592" i="1"/>
  <c r="AE2592" i="1" s="1"/>
  <c r="AC2592" i="1"/>
  <c r="AC2591" i="1" s="1"/>
  <c r="AB2592" i="1"/>
  <c r="AB2591" i="1" s="1"/>
  <c r="AA2592" i="1"/>
  <c r="AA2591" i="1" s="1"/>
  <c r="Z2592" i="1"/>
  <c r="Z2591" i="1" s="1"/>
  <c r="Z2590" i="1" s="1"/>
  <c r="Z2589" i="1" s="1"/>
  <c r="Y2592" i="1"/>
  <c r="X2592" i="1"/>
  <c r="X2591" i="1" s="1"/>
  <c r="W2592" i="1"/>
  <c r="W2591" i="1" s="1"/>
  <c r="T2592" i="1"/>
  <c r="T2591" i="1" s="1"/>
  <c r="T2590" i="1" s="1"/>
  <c r="T2589" i="1" s="1"/>
  <c r="S2592" i="1"/>
  <c r="R2592" i="1"/>
  <c r="Q2592" i="1"/>
  <c r="P2592" i="1"/>
  <c r="O2592" i="1"/>
  <c r="N2592" i="1"/>
  <c r="N2591" i="1" s="1"/>
  <c r="M2592" i="1"/>
  <c r="M2591" i="1" s="1"/>
  <c r="L2592" i="1"/>
  <c r="L2591" i="1" s="1"/>
  <c r="L2590" i="1" s="1"/>
  <c r="L2589" i="1" s="1"/>
  <c r="K2592" i="1"/>
  <c r="K2591" i="1" s="1"/>
  <c r="J2592" i="1"/>
  <c r="J2591" i="1" s="1"/>
  <c r="I2592" i="1"/>
  <c r="E2592" i="1"/>
  <c r="AK2591" i="1"/>
  <c r="AG2591" i="1"/>
  <c r="Y2591" i="1"/>
  <c r="Y2590" i="1" s="1"/>
  <c r="Y2589" i="1" s="1"/>
  <c r="Q2591" i="1"/>
  <c r="I2591" i="1"/>
  <c r="E2591" i="1"/>
  <c r="E2590" i="1"/>
  <c r="E2589" i="1"/>
  <c r="AL2588" i="1"/>
  <c r="AE2588" i="1"/>
  <c r="V2588" i="1"/>
  <c r="E2588" i="1"/>
  <c r="AK2587" i="1"/>
  <c r="AK2586" i="1" s="1"/>
  <c r="AK2585" i="1" s="1"/>
  <c r="AK2584" i="1" s="1"/>
  <c r="AJ2587" i="1"/>
  <c r="AJ2586" i="1" s="1"/>
  <c r="AJ2585" i="1" s="1"/>
  <c r="AJ2584" i="1" s="1"/>
  <c r="AI2587" i="1"/>
  <c r="AI2586" i="1" s="1"/>
  <c r="AI2585" i="1" s="1"/>
  <c r="AI2584" i="1" s="1"/>
  <c r="AH2587" i="1"/>
  <c r="AG2587" i="1"/>
  <c r="AG2586" i="1" s="1"/>
  <c r="AG2585" i="1" s="1"/>
  <c r="AG2584" i="1" s="1"/>
  <c r="AF2587" i="1"/>
  <c r="AD2587" i="1"/>
  <c r="AE2587" i="1" s="1"/>
  <c r="AC2587" i="1"/>
  <c r="AC2586" i="1" s="1"/>
  <c r="AC2585" i="1" s="1"/>
  <c r="AC2584" i="1" s="1"/>
  <c r="AB2587" i="1"/>
  <c r="AB2586" i="1" s="1"/>
  <c r="AB2585" i="1" s="1"/>
  <c r="AB2584" i="1" s="1"/>
  <c r="AA2587" i="1"/>
  <c r="AA2586" i="1" s="1"/>
  <c r="AA2585" i="1" s="1"/>
  <c r="AA2584" i="1" s="1"/>
  <c r="Z2587" i="1"/>
  <c r="Z2586" i="1" s="1"/>
  <c r="Z2585" i="1" s="1"/>
  <c r="Z2584" i="1" s="1"/>
  <c r="Y2587" i="1"/>
  <c r="Y2586" i="1" s="1"/>
  <c r="Y2585" i="1" s="1"/>
  <c r="Y2584" i="1" s="1"/>
  <c r="X2587" i="1"/>
  <c r="X2586" i="1" s="1"/>
  <c r="X2585" i="1" s="1"/>
  <c r="X2584" i="1" s="1"/>
  <c r="W2587" i="1"/>
  <c r="T2587" i="1"/>
  <c r="T2586" i="1" s="1"/>
  <c r="T2585" i="1" s="1"/>
  <c r="T2584" i="1" s="1"/>
  <c r="S2587" i="1"/>
  <c r="S2586" i="1" s="1"/>
  <c r="S2585" i="1" s="1"/>
  <c r="S2584" i="1" s="1"/>
  <c r="R2587" i="1"/>
  <c r="R2586" i="1" s="1"/>
  <c r="R2585" i="1" s="1"/>
  <c r="R2584" i="1" s="1"/>
  <c r="Q2587" i="1"/>
  <c r="Q2586" i="1" s="1"/>
  <c r="Q2585" i="1" s="1"/>
  <c r="Q2584" i="1" s="1"/>
  <c r="P2587" i="1"/>
  <c r="P2586" i="1" s="1"/>
  <c r="P2585" i="1" s="1"/>
  <c r="P2584" i="1" s="1"/>
  <c r="O2587" i="1"/>
  <c r="O2586" i="1" s="1"/>
  <c r="O2585" i="1" s="1"/>
  <c r="O2584" i="1" s="1"/>
  <c r="N2587" i="1"/>
  <c r="N2586" i="1" s="1"/>
  <c r="N2585" i="1" s="1"/>
  <c r="N2584" i="1" s="1"/>
  <c r="M2587" i="1"/>
  <c r="M2586" i="1" s="1"/>
  <c r="M2585" i="1" s="1"/>
  <c r="M2584" i="1" s="1"/>
  <c r="L2587" i="1"/>
  <c r="L2586" i="1" s="1"/>
  <c r="L2585" i="1" s="1"/>
  <c r="L2584" i="1" s="1"/>
  <c r="K2587" i="1"/>
  <c r="K2586" i="1" s="1"/>
  <c r="K2585" i="1" s="1"/>
  <c r="K2584" i="1" s="1"/>
  <c r="J2587" i="1"/>
  <c r="J2586" i="1" s="1"/>
  <c r="J2585" i="1" s="1"/>
  <c r="J2584" i="1" s="1"/>
  <c r="I2587" i="1"/>
  <c r="I2586" i="1" s="1"/>
  <c r="I2585" i="1" s="1"/>
  <c r="I2584" i="1" s="1"/>
  <c r="E2587" i="1"/>
  <c r="AH2586" i="1"/>
  <c r="AH2585" i="1" s="1"/>
  <c r="AH2584" i="1" s="1"/>
  <c r="W2586" i="1"/>
  <c r="W2585" i="1" s="1"/>
  <c r="W2584" i="1" s="1"/>
  <c r="E2586" i="1"/>
  <c r="E2585" i="1"/>
  <c r="E2584" i="1"/>
  <c r="AL2583" i="1"/>
  <c r="AE2583" i="1"/>
  <c r="V2583" i="1"/>
  <c r="E2583" i="1"/>
  <c r="AK2582" i="1"/>
  <c r="AJ2582" i="1"/>
  <c r="AI2582" i="1"/>
  <c r="AH2582" i="1"/>
  <c r="AG2582" i="1"/>
  <c r="AF2582" i="1"/>
  <c r="AD2582" i="1"/>
  <c r="AC2582" i="1"/>
  <c r="AB2582" i="1"/>
  <c r="AB2579" i="1" s="1"/>
  <c r="O2582" i="1"/>
  <c r="V2582" i="1" s="1"/>
  <c r="E2582" i="1"/>
  <c r="AL2581" i="1"/>
  <c r="AE2581" i="1"/>
  <c r="V2581" i="1"/>
  <c r="E2581" i="1"/>
  <c r="AK2580" i="1"/>
  <c r="AJ2580" i="1"/>
  <c r="AJ2579" i="1" s="1"/>
  <c r="AI2580" i="1"/>
  <c r="AH2580" i="1"/>
  <c r="AH2579" i="1" s="1"/>
  <c r="AG2580" i="1"/>
  <c r="AF2580" i="1"/>
  <c r="AF2579" i="1" s="1"/>
  <c r="AD2580" i="1"/>
  <c r="AC2580" i="1"/>
  <c r="AB2580" i="1"/>
  <c r="O2580" i="1"/>
  <c r="E2580" i="1"/>
  <c r="E2579" i="1"/>
  <c r="AL2578" i="1"/>
  <c r="AE2578" i="1"/>
  <c r="V2578" i="1"/>
  <c r="E2578" i="1"/>
  <c r="AK2577" i="1"/>
  <c r="AK2574" i="1" s="1"/>
  <c r="AJ2577" i="1"/>
  <c r="AI2577" i="1"/>
  <c r="AH2577" i="1"/>
  <c r="AG2577" i="1"/>
  <c r="AF2577" i="1"/>
  <c r="AD2577" i="1"/>
  <c r="AC2577" i="1"/>
  <c r="AB2577" i="1"/>
  <c r="AA2577" i="1"/>
  <c r="Z2577" i="1"/>
  <c r="Y2577" i="1"/>
  <c r="X2577" i="1"/>
  <c r="W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E2577" i="1"/>
  <c r="AL2576" i="1"/>
  <c r="AE2576" i="1"/>
  <c r="V2576" i="1"/>
  <c r="E2576" i="1"/>
  <c r="AK2575" i="1"/>
  <c r="AJ2575" i="1"/>
  <c r="AI2575" i="1"/>
  <c r="AH2575" i="1"/>
  <c r="AH2574" i="1" s="1"/>
  <c r="AG2575" i="1"/>
  <c r="AF2575" i="1"/>
  <c r="AD2575" i="1"/>
  <c r="AC2575" i="1"/>
  <c r="AC2574" i="1" s="1"/>
  <c r="AB2575" i="1"/>
  <c r="AA2575" i="1"/>
  <c r="Z2575" i="1"/>
  <c r="Z2574" i="1" s="1"/>
  <c r="Z2573" i="1" s="1"/>
  <c r="Z2572" i="1" s="1"/>
  <c r="Z2571" i="1" s="1"/>
  <c r="Y2575" i="1"/>
  <c r="Y2574" i="1" s="1"/>
  <c r="Y2573" i="1" s="1"/>
  <c r="Y2572" i="1" s="1"/>
  <c r="Y2571" i="1" s="1"/>
  <c r="X2575" i="1"/>
  <c r="W2575" i="1"/>
  <c r="T2575" i="1"/>
  <c r="T2574" i="1" s="1"/>
  <c r="T2573" i="1" s="1"/>
  <c r="T2572" i="1" s="1"/>
  <c r="T2571" i="1" s="1"/>
  <c r="S2575" i="1"/>
  <c r="S2574" i="1" s="1"/>
  <c r="S2573" i="1" s="1"/>
  <c r="S2572" i="1" s="1"/>
  <c r="S2571" i="1" s="1"/>
  <c r="R2575" i="1"/>
  <c r="Q2575" i="1"/>
  <c r="P2575" i="1"/>
  <c r="P2574" i="1" s="1"/>
  <c r="P2573" i="1" s="1"/>
  <c r="P2572" i="1" s="1"/>
  <c r="P2571" i="1" s="1"/>
  <c r="O2575" i="1"/>
  <c r="O2574" i="1" s="1"/>
  <c r="N2575" i="1"/>
  <c r="M2575" i="1"/>
  <c r="L2575" i="1"/>
  <c r="K2575" i="1"/>
  <c r="K2574" i="1" s="1"/>
  <c r="K2573" i="1" s="1"/>
  <c r="K2572" i="1" s="1"/>
  <c r="K2571" i="1" s="1"/>
  <c r="J2575" i="1"/>
  <c r="I2575" i="1"/>
  <c r="E2575" i="1"/>
  <c r="AD2574" i="1"/>
  <c r="L2574" i="1"/>
  <c r="L2573" i="1" s="1"/>
  <c r="L2572" i="1" s="1"/>
  <c r="L2571" i="1" s="1"/>
  <c r="E2574" i="1"/>
  <c r="E2573" i="1"/>
  <c r="E2572" i="1"/>
  <c r="E2571" i="1"/>
  <c r="E2570" i="1"/>
  <c r="E2569" i="1"/>
  <c r="E2568" i="1"/>
  <c r="AL2567" i="1"/>
  <c r="AE2567" i="1"/>
  <c r="V2567" i="1"/>
  <c r="E2567" i="1"/>
  <c r="AK2566" i="1"/>
  <c r="AJ2566" i="1"/>
  <c r="AI2566" i="1"/>
  <c r="AH2566" i="1"/>
  <c r="AG2566" i="1"/>
  <c r="AF2566" i="1"/>
  <c r="AC2566" i="1"/>
  <c r="AA2566" i="1"/>
  <c r="AA2563" i="1" s="1"/>
  <c r="AA2562" i="1" s="1"/>
  <c r="Z2566" i="1"/>
  <c r="Y2566" i="1"/>
  <c r="X2566" i="1"/>
  <c r="X2563" i="1" s="1"/>
  <c r="X2562" i="1" s="1"/>
  <c r="W2566" i="1"/>
  <c r="W2563" i="1" s="1"/>
  <c r="W2562" i="1" s="1"/>
  <c r="T2566" i="1"/>
  <c r="S2566" i="1"/>
  <c r="R2566" i="1"/>
  <c r="Q2566" i="1"/>
  <c r="P2566" i="1"/>
  <c r="O2566" i="1"/>
  <c r="N2566" i="1"/>
  <c r="N2563" i="1" s="1"/>
  <c r="N2562" i="1" s="1"/>
  <c r="M2566" i="1"/>
  <c r="M2563" i="1" s="1"/>
  <c r="M2562" i="1" s="1"/>
  <c r="L2566" i="1"/>
  <c r="K2566" i="1"/>
  <c r="K2563" i="1" s="1"/>
  <c r="K2562" i="1" s="1"/>
  <c r="J2566" i="1"/>
  <c r="J2563" i="1" s="1"/>
  <c r="J2562" i="1" s="1"/>
  <c r="I2566" i="1"/>
  <c r="I2563" i="1" s="1"/>
  <c r="I2562" i="1" s="1"/>
  <c r="E2566" i="1"/>
  <c r="AL2565" i="1"/>
  <c r="AE2565" i="1"/>
  <c r="V2565" i="1"/>
  <c r="AM2565" i="1" s="1"/>
  <c r="E2565" i="1"/>
  <c r="AK2564" i="1"/>
  <c r="AJ2564" i="1"/>
  <c r="AI2564" i="1"/>
  <c r="AH2564" i="1"/>
  <c r="AG2564" i="1"/>
  <c r="AF2564" i="1"/>
  <c r="AE2564" i="1"/>
  <c r="AD2564" i="1"/>
  <c r="AD2563" i="1" s="1"/>
  <c r="AD2562" i="1" s="1"/>
  <c r="AC2564" i="1"/>
  <c r="AB2564" i="1"/>
  <c r="AB2563" i="1" s="1"/>
  <c r="AB2562" i="1" s="1"/>
  <c r="T2564" i="1"/>
  <c r="T2563" i="1" s="1"/>
  <c r="T2562" i="1" s="1"/>
  <c r="S2564" i="1"/>
  <c r="R2564" i="1"/>
  <c r="Q2564" i="1"/>
  <c r="P2564" i="1"/>
  <c r="O2564" i="1"/>
  <c r="E2564" i="1"/>
  <c r="Z2563" i="1"/>
  <c r="Z2562" i="1" s="1"/>
  <c r="Y2563" i="1"/>
  <c r="Y2562" i="1" s="1"/>
  <c r="L2563" i="1"/>
  <c r="L2562" i="1" s="1"/>
  <c r="E2563" i="1"/>
  <c r="E2562" i="1"/>
  <c r="AL2561" i="1"/>
  <c r="AE2561" i="1"/>
  <c r="V2561" i="1"/>
  <c r="E2561" i="1"/>
  <c r="AK2560" i="1"/>
  <c r="AK2559" i="1" s="1"/>
  <c r="AK2558" i="1" s="1"/>
  <c r="AK2557" i="1" s="1"/>
  <c r="AK2556" i="1" s="1"/>
  <c r="AJ2560" i="1"/>
  <c r="AJ2559" i="1" s="1"/>
  <c r="AJ2558" i="1" s="1"/>
  <c r="AJ2557" i="1" s="1"/>
  <c r="AJ2556" i="1" s="1"/>
  <c r="AI2560" i="1"/>
  <c r="AI2559" i="1" s="1"/>
  <c r="AI2558" i="1" s="1"/>
  <c r="AI2557" i="1" s="1"/>
  <c r="AI2556" i="1" s="1"/>
  <c r="AH2560" i="1"/>
  <c r="AG2560" i="1"/>
  <c r="AG2559" i="1" s="1"/>
  <c r="AG2558" i="1" s="1"/>
  <c r="AG2557" i="1" s="1"/>
  <c r="AG2556" i="1" s="1"/>
  <c r="AF2560" i="1"/>
  <c r="AF2559" i="1" s="1"/>
  <c r="AF2558" i="1" s="1"/>
  <c r="AF2557" i="1" s="1"/>
  <c r="AD2560" i="1"/>
  <c r="AC2560" i="1"/>
  <c r="AB2560" i="1"/>
  <c r="AB2559" i="1" s="1"/>
  <c r="AB2558" i="1" s="1"/>
  <c r="AB2557" i="1" s="1"/>
  <c r="AB2556" i="1" s="1"/>
  <c r="AA2560" i="1"/>
  <c r="AA2559" i="1" s="1"/>
  <c r="AA2558" i="1" s="1"/>
  <c r="AA2557" i="1" s="1"/>
  <c r="Z2560" i="1"/>
  <c r="Z2559" i="1" s="1"/>
  <c r="Z2558" i="1" s="1"/>
  <c r="Z2557" i="1" s="1"/>
  <c r="Z2556" i="1" s="1"/>
  <c r="Z2555" i="1" s="1"/>
  <c r="Y2560" i="1"/>
  <c r="Y2559" i="1" s="1"/>
  <c r="Y2558" i="1" s="1"/>
  <c r="Y2557" i="1" s="1"/>
  <c r="Y2556" i="1" s="1"/>
  <c r="Y2555" i="1" s="1"/>
  <c r="X2560" i="1"/>
  <c r="X2559" i="1" s="1"/>
  <c r="X2558" i="1" s="1"/>
  <c r="X2557" i="1" s="1"/>
  <c r="X2556" i="1" s="1"/>
  <c r="X2555" i="1" s="1"/>
  <c r="W2560" i="1"/>
  <c r="W2559" i="1" s="1"/>
  <c r="W2558" i="1" s="1"/>
  <c r="W2557" i="1" s="1"/>
  <c r="W2556" i="1" s="1"/>
  <c r="W2555" i="1" s="1"/>
  <c r="T2560" i="1"/>
  <c r="T2559" i="1" s="1"/>
  <c r="T2558" i="1" s="1"/>
  <c r="T2557" i="1" s="1"/>
  <c r="T2556" i="1" s="1"/>
  <c r="S2560" i="1"/>
  <c r="S2559" i="1" s="1"/>
  <c r="S2558" i="1" s="1"/>
  <c r="S2557" i="1" s="1"/>
  <c r="S2556" i="1" s="1"/>
  <c r="R2560" i="1"/>
  <c r="R2559" i="1" s="1"/>
  <c r="R2558" i="1" s="1"/>
  <c r="R2557" i="1" s="1"/>
  <c r="R2556" i="1" s="1"/>
  <c r="Q2560" i="1"/>
  <c r="P2560" i="1"/>
  <c r="O2560" i="1"/>
  <c r="O2559" i="1" s="1"/>
  <c r="O2558" i="1" s="1"/>
  <c r="O2557" i="1" s="1"/>
  <c r="O2556" i="1" s="1"/>
  <c r="N2560" i="1"/>
  <c r="N2559" i="1" s="1"/>
  <c r="N2558" i="1" s="1"/>
  <c r="N2557" i="1" s="1"/>
  <c r="N2556" i="1" s="1"/>
  <c r="N2555" i="1" s="1"/>
  <c r="M2560" i="1"/>
  <c r="M2559" i="1" s="1"/>
  <c r="M2558" i="1" s="1"/>
  <c r="M2557" i="1" s="1"/>
  <c r="M2556" i="1" s="1"/>
  <c r="M2555" i="1" s="1"/>
  <c r="L2560" i="1"/>
  <c r="L2559" i="1" s="1"/>
  <c r="L2558" i="1" s="1"/>
  <c r="L2557" i="1" s="1"/>
  <c r="L2556" i="1" s="1"/>
  <c r="L2555" i="1" s="1"/>
  <c r="K2560" i="1"/>
  <c r="K2559" i="1" s="1"/>
  <c r="K2558" i="1" s="1"/>
  <c r="K2557" i="1" s="1"/>
  <c r="K2556" i="1" s="1"/>
  <c r="K2555" i="1" s="1"/>
  <c r="J2560" i="1"/>
  <c r="J2559" i="1" s="1"/>
  <c r="J2558" i="1" s="1"/>
  <c r="J2557" i="1" s="1"/>
  <c r="J2556" i="1" s="1"/>
  <c r="J2555" i="1" s="1"/>
  <c r="I2560" i="1"/>
  <c r="I2559" i="1" s="1"/>
  <c r="I2558" i="1" s="1"/>
  <c r="E2560" i="1"/>
  <c r="AH2559" i="1"/>
  <c r="AH2558" i="1" s="1"/>
  <c r="AH2557" i="1" s="1"/>
  <c r="AH2556" i="1" s="1"/>
  <c r="AD2559" i="1"/>
  <c r="Q2559" i="1"/>
  <c r="Q2558" i="1" s="1"/>
  <c r="Q2557" i="1" s="1"/>
  <c r="Q2556" i="1" s="1"/>
  <c r="P2559" i="1"/>
  <c r="P2558" i="1" s="1"/>
  <c r="P2557" i="1" s="1"/>
  <c r="P2556" i="1" s="1"/>
  <c r="E2559" i="1"/>
  <c r="E2558" i="1"/>
  <c r="E2557" i="1"/>
  <c r="AA2556" i="1"/>
  <c r="AA2555" i="1" s="1"/>
  <c r="E2556" i="1"/>
  <c r="E2555" i="1"/>
  <c r="E2554" i="1"/>
  <c r="AL2553" i="1"/>
  <c r="AE2553" i="1"/>
  <c r="V2553" i="1"/>
  <c r="E2553" i="1"/>
  <c r="AK2552" i="1"/>
  <c r="AJ2552" i="1"/>
  <c r="AI2552" i="1"/>
  <c r="AH2552" i="1"/>
  <c r="AG2552" i="1"/>
  <c r="AF2552" i="1"/>
  <c r="AD2552" i="1"/>
  <c r="AC2552" i="1"/>
  <c r="AB2552" i="1"/>
  <c r="AB2549" i="1" s="1"/>
  <c r="AB2548" i="1" s="1"/>
  <c r="AA2552" i="1"/>
  <c r="Z2552" i="1"/>
  <c r="Y2552" i="1"/>
  <c r="X2552" i="1"/>
  <c r="W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E2552" i="1"/>
  <c r="AL2551" i="1"/>
  <c r="AE2551" i="1"/>
  <c r="V2551" i="1"/>
  <c r="E2551" i="1"/>
  <c r="AK2550" i="1"/>
  <c r="AJ2550" i="1"/>
  <c r="AI2550" i="1"/>
  <c r="AH2550" i="1"/>
  <c r="AG2550" i="1"/>
  <c r="AF2550" i="1"/>
  <c r="AD2550" i="1"/>
  <c r="AC2550" i="1"/>
  <c r="AB2550" i="1"/>
  <c r="AA2550" i="1"/>
  <c r="Z2550" i="1"/>
  <c r="Y2550" i="1"/>
  <c r="X2550" i="1"/>
  <c r="W2550" i="1"/>
  <c r="T2550" i="1"/>
  <c r="S2550" i="1"/>
  <c r="R2550" i="1"/>
  <c r="Q2550" i="1"/>
  <c r="P2550" i="1"/>
  <c r="O2550" i="1"/>
  <c r="O2549" i="1" s="1"/>
  <c r="O2548" i="1" s="1"/>
  <c r="N2550" i="1"/>
  <c r="M2550" i="1"/>
  <c r="L2550" i="1"/>
  <c r="K2550" i="1"/>
  <c r="J2550" i="1"/>
  <c r="I2550" i="1"/>
  <c r="I2549" i="1" s="1"/>
  <c r="I2548" i="1" s="1"/>
  <c r="E2550" i="1"/>
  <c r="E2549" i="1"/>
  <c r="E2548" i="1"/>
  <c r="AL2547" i="1"/>
  <c r="AE2547" i="1"/>
  <c r="V2547" i="1"/>
  <c r="E2547" i="1"/>
  <c r="AK2546" i="1"/>
  <c r="AK2545" i="1" s="1"/>
  <c r="AK2544" i="1" s="1"/>
  <c r="AK2543" i="1" s="1"/>
  <c r="AK2542" i="1" s="1"/>
  <c r="AJ2546" i="1"/>
  <c r="AI2546" i="1"/>
  <c r="AI2545" i="1" s="1"/>
  <c r="AI2544" i="1" s="1"/>
  <c r="AI2543" i="1" s="1"/>
  <c r="AI2542" i="1" s="1"/>
  <c r="AH2546" i="1"/>
  <c r="AH2545" i="1" s="1"/>
  <c r="AH2544" i="1" s="1"/>
  <c r="AH2543" i="1" s="1"/>
  <c r="AH2542" i="1" s="1"/>
  <c r="AG2546" i="1"/>
  <c r="AG2545" i="1" s="1"/>
  <c r="AG2544" i="1" s="1"/>
  <c r="AG2543" i="1" s="1"/>
  <c r="AG2542" i="1" s="1"/>
  <c r="AF2546" i="1"/>
  <c r="AD2546" i="1"/>
  <c r="AD2545" i="1" s="1"/>
  <c r="AC2546" i="1"/>
  <c r="AB2546" i="1"/>
  <c r="AB2545" i="1" s="1"/>
  <c r="AB2544" i="1" s="1"/>
  <c r="AB2543" i="1" s="1"/>
  <c r="AB2542" i="1" s="1"/>
  <c r="AA2546" i="1"/>
  <c r="AA2545" i="1" s="1"/>
  <c r="AA2544" i="1" s="1"/>
  <c r="AA2543" i="1" s="1"/>
  <c r="Z2546" i="1"/>
  <c r="Z2545" i="1" s="1"/>
  <c r="Z2544" i="1" s="1"/>
  <c r="Z2543" i="1" s="1"/>
  <c r="Z2542" i="1" s="1"/>
  <c r="Y2546" i="1"/>
  <c r="Y2545" i="1" s="1"/>
  <c r="Y2544" i="1" s="1"/>
  <c r="Y2543" i="1" s="1"/>
  <c r="Y2542" i="1" s="1"/>
  <c r="X2546" i="1"/>
  <c r="X2545" i="1" s="1"/>
  <c r="X2544" i="1" s="1"/>
  <c r="X2543" i="1" s="1"/>
  <c r="X2542" i="1" s="1"/>
  <c r="W2546" i="1"/>
  <c r="W2545" i="1" s="1"/>
  <c r="W2544" i="1" s="1"/>
  <c r="W2543" i="1" s="1"/>
  <c r="T2546" i="1"/>
  <c r="T2545" i="1" s="1"/>
  <c r="T2544" i="1" s="1"/>
  <c r="T2543" i="1" s="1"/>
  <c r="T2542" i="1" s="1"/>
  <c r="S2546" i="1"/>
  <c r="S2545" i="1" s="1"/>
  <c r="S2544" i="1" s="1"/>
  <c r="S2543" i="1" s="1"/>
  <c r="S2542" i="1" s="1"/>
  <c r="R2546" i="1"/>
  <c r="R2545" i="1" s="1"/>
  <c r="R2544" i="1" s="1"/>
  <c r="R2543" i="1" s="1"/>
  <c r="R2542" i="1" s="1"/>
  <c r="Q2546" i="1"/>
  <c r="P2546" i="1"/>
  <c r="P2545" i="1" s="1"/>
  <c r="P2544" i="1" s="1"/>
  <c r="P2543" i="1" s="1"/>
  <c r="P2542" i="1" s="1"/>
  <c r="O2546" i="1"/>
  <c r="O2545" i="1" s="1"/>
  <c r="O2544" i="1" s="1"/>
  <c r="O2543" i="1" s="1"/>
  <c r="O2542" i="1" s="1"/>
  <c r="N2546" i="1"/>
  <c r="N2545" i="1" s="1"/>
  <c r="N2544" i="1" s="1"/>
  <c r="N2543" i="1" s="1"/>
  <c r="N2542" i="1" s="1"/>
  <c r="M2546" i="1"/>
  <c r="L2546" i="1"/>
  <c r="L2545" i="1" s="1"/>
  <c r="L2544" i="1" s="1"/>
  <c r="L2543" i="1" s="1"/>
  <c r="L2542" i="1" s="1"/>
  <c r="K2546" i="1"/>
  <c r="K2545" i="1" s="1"/>
  <c r="K2544" i="1" s="1"/>
  <c r="K2543" i="1" s="1"/>
  <c r="K2542" i="1" s="1"/>
  <c r="J2546" i="1"/>
  <c r="J2545" i="1" s="1"/>
  <c r="J2544" i="1" s="1"/>
  <c r="J2543" i="1" s="1"/>
  <c r="I2546" i="1"/>
  <c r="I2545" i="1" s="1"/>
  <c r="I2544" i="1" s="1"/>
  <c r="E2546" i="1"/>
  <c r="AJ2545" i="1"/>
  <c r="AJ2544" i="1" s="1"/>
  <c r="AJ2543" i="1" s="1"/>
  <c r="AJ2542" i="1" s="1"/>
  <c r="AF2545" i="1"/>
  <c r="Q2545" i="1"/>
  <c r="Q2544" i="1" s="1"/>
  <c r="Q2543" i="1" s="1"/>
  <c r="Q2542" i="1" s="1"/>
  <c r="M2545" i="1"/>
  <c r="M2544" i="1" s="1"/>
  <c r="M2543" i="1" s="1"/>
  <c r="M2542" i="1" s="1"/>
  <c r="E2545" i="1"/>
  <c r="AF2544" i="1"/>
  <c r="AF2543" i="1" s="1"/>
  <c r="E2544" i="1"/>
  <c r="E2543" i="1"/>
  <c r="AA2542" i="1"/>
  <c r="W2542" i="1"/>
  <c r="J2542" i="1"/>
  <c r="E2542" i="1"/>
  <c r="E2541" i="1"/>
  <c r="E2540" i="1"/>
  <c r="AL2539" i="1"/>
  <c r="AE2539" i="1"/>
  <c r="V2539" i="1"/>
  <c r="E2539" i="1"/>
  <c r="AK2538" i="1"/>
  <c r="AK2537" i="1" s="1"/>
  <c r="AK2536" i="1" s="1"/>
  <c r="AK2535" i="1" s="1"/>
  <c r="AK2534" i="1" s="1"/>
  <c r="AJ2538" i="1"/>
  <c r="AJ2537" i="1" s="1"/>
  <c r="AJ2536" i="1" s="1"/>
  <c r="AJ2535" i="1" s="1"/>
  <c r="AJ2534" i="1" s="1"/>
  <c r="AI2538" i="1"/>
  <c r="AI2537" i="1" s="1"/>
  <c r="AI2536" i="1" s="1"/>
  <c r="AI2535" i="1" s="1"/>
  <c r="AI2534" i="1" s="1"/>
  <c r="AH2538" i="1"/>
  <c r="AH2537" i="1" s="1"/>
  <c r="AH2536" i="1" s="1"/>
  <c r="AH2535" i="1" s="1"/>
  <c r="AH2534" i="1" s="1"/>
  <c r="AG2538" i="1"/>
  <c r="AG2537" i="1" s="1"/>
  <c r="AG2536" i="1" s="1"/>
  <c r="AG2535" i="1" s="1"/>
  <c r="AG2534" i="1" s="1"/>
  <c r="AF2538" i="1"/>
  <c r="AF2537" i="1" s="1"/>
  <c r="AD2538" i="1"/>
  <c r="AD2537" i="1" s="1"/>
  <c r="AD2536" i="1" s="1"/>
  <c r="AD2535" i="1" s="1"/>
  <c r="AC2538" i="1"/>
  <c r="AC2537" i="1" s="1"/>
  <c r="AB2538" i="1"/>
  <c r="AB2537" i="1" s="1"/>
  <c r="AB2536" i="1" s="1"/>
  <c r="AB2535" i="1" s="1"/>
  <c r="AB2534" i="1" s="1"/>
  <c r="AA2538" i="1"/>
  <c r="Z2538" i="1"/>
  <c r="Z2537" i="1" s="1"/>
  <c r="Z2536" i="1" s="1"/>
  <c r="Z2535" i="1" s="1"/>
  <c r="Z2534" i="1" s="1"/>
  <c r="Y2538" i="1"/>
  <c r="Y2537" i="1" s="1"/>
  <c r="Y2536" i="1" s="1"/>
  <c r="Y2535" i="1" s="1"/>
  <c r="Y2534" i="1" s="1"/>
  <c r="X2538" i="1"/>
  <c r="X2537" i="1" s="1"/>
  <c r="X2536" i="1" s="1"/>
  <c r="X2535" i="1" s="1"/>
  <c r="X2534" i="1" s="1"/>
  <c r="W2538" i="1"/>
  <c r="W2537" i="1" s="1"/>
  <c r="W2536" i="1" s="1"/>
  <c r="W2535" i="1" s="1"/>
  <c r="W2534" i="1" s="1"/>
  <c r="T2538" i="1"/>
  <c r="T2537" i="1" s="1"/>
  <c r="T2536" i="1" s="1"/>
  <c r="T2535" i="1" s="1"/>
  <c r="T2534" i="1" s="1"/>
  <c r="S2538" i="1"/>
  <c r="S2537" i="1" s="1"/>
  <c r="S2536" i="1" s="1"/>
  <c r="S2535" i="1" s="1"/>
  <c r="S2534" i="1" s="1"/>
  <c r="R2538" i="1"/>
  <c r="R2537" i="1" s="1"/>
  <c r="R2536" i="1" s="1"/>
  <c r="R2535" i="1" s="1"/>
  <c r="R2534" i="1" s="1"/>
  <c r="Q2538" i="1"/>
  <c r="Q2537" i="1" s="1"/>
  <c r="Q2536" i="1" s="1"/>
  <c r="Q2535" i="1" s="1"/>
  <c r="Q2534" i="1" s="1"/>
  <c r="P2538" i="1"/>
  <c r="P2537" i="1" s="1"/>
  <c r="P2536" i="1" s="1"/>
  <c r="P2535" i="1" s="1"/>
  <c r="P2534" i="1" s="1"/>
  <c r="O2538" i="1"/>
  <c r="O2537" i="1" s="1"/>
  <c r="O2536" i="1" s="1"/>
  <c r="O2535" i="1" s="1"/>
  <c r="O2534" i="1" s="1"/>
  <c r="N2538" i="1"/>
  <c r="N2537" i="1" s="1"/>
  <c r="N2536" i="1" s="1"/>
  <c r="N2535" i="1" s="1"/>
  <c r="N2534" i="1" s="1"/>
  <c r="M2538" i="1"/>
  <c r="M2537" i="1" s="1"/>
  <c r="M2536" i="1" s="1"/>
  <c r="M2535" i="1" s="1"/>
  <c r="M2534" i="1" s="1"/>
  <c r="L2538" i="1"/>
  <c r="L2537" i="1" s="1"/>
  <c r="L2536" i="1" s="1"/>
  <c r="L2535" i="1" s="1"/>
  <c r="L2534" i="1" s="1"/>
  <c r="K2538" i="1"/>
  <c r="K2537" i="1" s="1"/>
  <c r="K2536" i="1" s="1"/>
  <c r="K2535" i="1" s="1"/>
  <c r="K2534" i="1" s="1"/>
  <c r="J2538" i="1"/>
  <c r="J2537" i="1" s="1"/>
  <c r="J2536" i="1" s="1"/>
  <c r="J2535" i="1" s="1"/>
  <c r="J2534" i="1" s="1"/>
  <c r="I2538" i="1"/>
  <c r="I2537" i="1" s="1"/>
  <c r="I2536" i="1" s="1"/>
  <c r="I2535" i="1" s="1"/>
  <c r="I2534" i="1" s="1"/>
  <c r="E2538" i="1"/>
  <c r="AA2537" i="1"/>
  <c r="AA2536" i="1" s="1"/>
  <c r="AA2535" i="1" s="1"/>
  <c r="AA2534" i="1" s="1"/>
  <c r="E2537" i="1"/>
  <c r="E2536" i="1"/>
  <c r="E2535" i="1"/>
  <c r="E2534" i="1"/>
  <c r="AL2533" i="1"/>
  <c r="AE2533" i="1"/>
  <c r="V2533" i="1"/>
  <c r="E2533" i="1"/>
  <c r="AK2532" i="1"/>
  <c r="AK2531" i="1" s="1"/>
  <c r="AK2530" i="1" s="1"/>
  <c r="AK2529" i="1" s="1"/>
  <c r="AK2528" i="1" s="1"/>
  <c r="AJ2532" i="1"/>
  <c r="AJ2531" i="1" s="1"/>
  <c r="AJ2530" i="1" s="1"/>
  <c r="AJ2529" i="1" s="1"/>
  <c r="AJ2528" i="1" s="1"/>
  <c r="AI2532" i="1"/>
  <c r="AI2531" i="1" s="1"/>
  <c r="AI2530" i="1" s="1"/>
  <c r="AI2529" i="1" s="1"/>
  <c r="AI2528" i="1" s="1"/>
  <c r="AH2532" i="1"/>
  <c r="AH2531" i="1" s="1"/>
  <c r="AH2530" i="1" s="1"/>
  <c r="AH2529" i="1" s="1"/>
  <c r="AH2528" i="1" s="1"/>
  <c r="AG2532" i="1"/>
  <c r="AG2531" i="1" s="1"/>
  <c r="AG2530" i="1" s="1"/>
  <c r="AG2529" i="1" s="1"/>
  <c r="AG2528" i="1" s="1"/>
  <c r="AF2532" i="1"/>
  <c r="AF2531" i="1" s="1"/>
  <c r="AD2532" i="1"/>
  <c r="AD2531" i="1" s="1"/>
  <c r="AD2530" i="1" s="1"/>
  <c r="AD2529" i="1" s="1"/>
  <c r="AC2532" i="1"/>
  <c r="AB2532" i="1"/>
  <c r="AA2532" i="1"/>
  <c r="Z2532" i="1"/>
  <c r="Z2531" i="1" s="1"/>
  <c r="Z2530" i="1" s="1"/>
  <c r="Z2529" i="1" s="1"/>
  <c r="Z2528" i="1" s="1"/>
  <c r="Y2532" i="1"/>
  <c r="Y2531" i="1" s="1"/>
  <c r="Y2530" i="1" s="1"/>
  <c r="Y2529" i="1" s="1"/>
  <c r="Y2528" i="1" s="1"/>
  <c r="Y2527" i="1" s="1"/>
  <c r="Y2526" i="1" s="1"/>
  <c r="X2532" i="1"/>
  <c r="X2531" i="1" s="1"/>
  <c r="X2530" i="1" s="1"/>
  <c r="X2529" i="1" s="1"/>
  <c r="X2528" i="1" s="1"/>
  <c r="W2532" i="1"/>
  <c r="W2531" i="1" s="1"/>
  <c r="W2530" i="1" s="1"/>
  <c r="W2529" i="1" s="1"/>
  <c r="W2528" i="1" s="1"/>
  <c r="T2532" i="1"/>
  <c r="T2531" i="1" s="1"/>
  <c r="T2530" i="1" s="1"/>
  <c r="T2529" i="1" s="1"/>
  <c r="T2528" i="1" s="1"/>
  <c r="S2532" i="1"/>
  <c r="S2531" i="1" s="1"/>
  <c r="S2530" i="1" s="1"/>
  <c r="S2529" i="1" s="1"/>
  <c r="S2528" i="1" s="1"/>
  <c r="R2532" i="1"/>
  <c r="R2531" i="1" s="1"/>
  <c r="R2530" i="1" s="1"/>
  <c r="R2529" i="1" s="1"/>
  <c r="R2528" i="1" s="1"/>
  <c r="Q2532" i="1"/>
  <c r="Q2531" i="1" s="1"/>
  <c r="Q2530" i="1" s="1"/>
  <c r="Q2529" i="1" s="1"/>
  <c r="Q2528" i="1" s="1"/>
  <c r="P2532" i="1"/>
  <c r="P2531" i="1" s="1"/>
  <c r="P2530" i="1" s="1"/>
  <c r="P2529" i="1" s="1"/>
  <c r="P2528" i="1" s="1"/>
  <c r="O2532" i="1"/>
  <c r="O2531" i="1" s="1"/>
  <c r="O2530" i="1" s="1"/>
  <c r="O2529" i="1" s="1"/>
  <c r="O2528" i="1" s="1"/>
  <c r="N2532" i="1"/>
  <c r="N2531" i="1" s="1"/>
  <c r="N2530" i="1" s="1"/>
  <c r="N2529" i="1" s="1"/>
  <c r="N2528" i="1" s="1"/>
  <c r="M2532" i="1"/>
  <c r="M2531" i="1" s="1"/>
  <c r="M2530" i="1" s="1"/>
  <c r="M2529" i="1" s="1"/>
  <c r="M2528" i="1" s="1"/>
  <c r="L2532" i="1"/>
  <c r="L2531" i="1" s="1"/>
  <c r="L2530" i="1" s="1"/>
  <c r="L2529" i="1" s="1"/>
  <c r="L2528" i="1" s="1"/>
  <c r="K2532" i="1"/>
  <c r="K2531" i="1" s="1"/>
  <c r="K2530" i="1" s="1"/>
  <c r="K2529" i="1" s="1"/>
  <c r="K2528" i="1" s="1"/>
  <c r="J2532" i="1"/>
  <c r="J2531" i="1" s="1"/>
  <c r="J2530" i="1" s="1"/>
  <c r="J2529" i="1" s="1"/>
  <c r="J2528" i="1" s="1"/>
  <c r="I2532" i="1"/>
  <c r="I2531" i="1" s="1"/>
  <c r="I2530" i="1" s="1"/>
  <c r="E2532" i="1"/>
  <c r="AB2531" i="1"/>
  <c r="AB2530" i="1" s="1"/>
  <c r="AB2529" i="1" s="1"/>
  <c r="AB2528" i="1" s="1"/>
  <c r="AA2531" i="1"/>
  <c r="AA2530" i="1" s="1"/>
  <c r="AA2529" i="1" s="1"/>
  <c r="AA2528" i="1" s="1"/>
  <c r="E2531" i="1"/>
  <c r="E2530" i="1"/>
  <c r="E2529" i="1"/>
  <c r="E2528" i="1"/>
  <c r="E2527" i="1"/>
  <c r="E2526" i="1"/>
  <c r="AL2525" i="1"/>
  <c r="AE2525" i="1"/>
  <c r="V2525" i="1"/>
  <c r="E2525" i="1"/>
  <c r="AK2524" i="1"/>
  <c r="AJ2524" i="1"/>
  <c r="AJ2523" i="1" s="1"/>
  <c r="AJ2522" i="1" s="1"/>
  <c r="AI2524" i="1"/>
  <c r="AI2523" i="1" s="1"/>
  <c r="AI2522" i="1" s="1"/>
  <c r="AH2524" i="1"/>
  <c r="AH2523" i="1" s="1"/>
  <c r="AH2522" i="1" s="1"/>
  <c r="AG2524" i="1"/>
  <c r="AG2523" i="1" s="1"/>
  <c r="AG2522" i="1" s="1"/>
  <c r="AF2524" i="1"/>
  <c r="AF2523" i="1" s="1"/>
  <c r="AF2522" i="1" s="1"/>
  <c r="AD2524" i="1"/>
  <c r="AD2523" i="1" s="1"/>
  <c r="AC2524" i="1"/>
  <c r="AB2524" i="1"/>
  <c r="AA2524" i="1"/>
  <c r="AA2523" i="1" s="1"/>
  <c r="AA2522" i="1" s="1"/>
  <c r="Z2524" i="1"/>
  <c r="Z2523" i="1" s="1"/>
  <c r="Z2522" i="1" s="1"/>
  <c r="Y2524" i="1"/>
  <c r="Y2523" i="1" s="1"/>
  <c r="Y2522" i="1" s="1"/>
  <c r="X2524" i="1"/>
  <c r="W2524" i="1"/>
  <c r="W2523" i="1" s="1"/>
  <c r="W2522" i="1" s="1"/>
  <c r="T2524" i="1"/>
  <c r="T2523" i="1" s="1"/>
  <c r="T2522" i="1" s="1"/>
  <c r="S2524" i="1"/>
  <c r="S2523" i="1" s="1"/>
  <c r="S2522" i="1" s="1"/>
  <c r="R2524" i="1"/>
  <c r="R2523" i="1" s="1"/>
  <c r="R2522" i="1" s="1"/>
  <c r="Q2524" i="1"/>
  <c r="Q2523" i="1" s="1"/>
  <c r="Q2522" i="1" s="1"/>
  <c r="P2524" i="1"/>
  <c r="O2524" i="1"/>
  <c r="N2524" i="1"/>
  <c r="N2523" i="1" s="1"/>
  <c r="N2522" i="1" s="1"/>
  <c r="M2524" i="1"/>
  <c r="M2523" i="1" s="1"/>
  <c r="M2522" i="1" s="1"/>
  <c r="L2524" i="1"/>
  <c r="L2523" i="1" s="1"/>
  <c r="L2522" i="1" s="1"/>
  <c r="K2524" i="1"/>
  <c r="K2523" i="1" s="1"/>
  <c r="K2522" i="1" s="1"/>
  <c r="J2524" i="1"/>
  <c r="J2523" i="1" s="1"/>
  <c r="J2522" i="1" s="1"/>
  <c r="I2524" i="1"/>
  <c r="E2524" i="1"/>
  <c r="AK2523" i="1"/>
  <c r="AK2522" i="1" s="1"/>
  <c r="AB2523" i="1"/>
  <c r="AB2522" i="1" s="1"/>
  <c r="X2523" i="1"/>
  <c r="X2522" i="1" s="1"/>
  <c r="P2523" i="1"/>
  <c r="P2522" i="1" s="1"/>
  <c r="O2523" i="1"/>
  <c r="O2522" i="1" s="1"/>
  <c r="E2523" i="1"/>
  <c r="E2522" i="1"/>
  <c r="AL2521" i="1"/>
  <c r="AE2521" i="1"/>
  <c r="V2521" i="1"/>
  <c r="E2521" i="1"/>
  <c r="AK2520" i="1"/>
  <c r="AK2519" i="1" s="1"/>
  <c r="AK2518" i="1" s="1"/>
  <c r="AJ2520" i="1"/>
  <c r="AJ2519" i="1" s="1"/>
  <c r="AJ2518" i="1" s="1"/>
  <c r="AI2520" i="1"/>
  <c r="AI2519" i="1" s="1"/>
  <c r="AI2518" i="1" s="1"/>
  <c r="AH2520" i="1"/>
  <c r="AH2519" i="1" s="1"/>
  <c r="AH2518" i="1" s="1"/>
  <c r="AG2520" i="1"/>
  <c r="AG2519" i="1" s="1"/>
  <c r="AG2518" i="1" s="1"/>
  <c r="AF2520" i="1"/>
  <c r="AD2520" i="1"/>
  <c r="AC2520" i="1"/>
  <c r="AB2520" i="1"/>
  <c r="AB2519" i="1" s="1"/>
  <c r="AB2518" i="1" s="1"/>
  <c r="AA2520" i="1"/>
  <c r="AA2519" i="1" s="1"/>
  <c r="AA2518" i="1" s="1"/>
  <c r="Z2520" i="1"/>
  <c r="Y2520" i="1"/>
  <c r="Y2519" i="1" s="1"/>
  <c r="Y2518" i="1" s="1"/>
  <c r="X2520" i="1"/>
  <c r="X2519" i="1" s="1"/>
  <c r="X2518" i="1" s="1"/>
  <c r="W2520" i="1"/>
  <c r="W2519" i="1" s="1"/>
  <c r="W2518" i="1" s="1"/>
  <c r="T2520" i="1"/>
  <c r="T2519" i="1" s="1"/>
  <c r="T2518" i="1" s="1"/>
  <c r="S2520" i="1"/>
  <c r="S2519" i="1" s="1"/>
  <c r="S2518" i="1" s="1"/>
  <c r="R2520" i="1"/>
  <c r="R2519" i="1" s="1"/>
  <c r="R2518" i="1" s="1"/>
  <c r="Q2520" i="1"/>
  <c r="Q2519" i="1" s="1"/>
  <c r="Q2518" i="1" s="1"/>
  <c r="P2520" i="1"/>
  <c r="P2519" i="1" s="1"/>
  <c r="P2518" i="1" s="1"/>
  <c r="O2520" i="1"/>
  <c r="O2519" i="1" s="1"/>
  <c r="O2518" i="1" s="1"/>
  <c r="N2520" i="1"/>
  <c r="N2519" i="1" s="1"/>
  <c r="N2518" i="1" s="1"/>
  <c r="M2520" i="1"/>
  <c r="M2519" i="1" s="1"/>
  <c r="M2518" i="1" s="1"/>
  <c r="L2520" i="1"/>
  <c r="L2519" i="1" s="1"/>
  <c r="L2518" i="1" s="1"/>
  <c r="K2520" i="1"/>
  <c r="K2519" i="1" s="1"/>
  <c r="K2518" i="1" s="1"/>
  <c r="J2520" i="1"/>
  <c r="J2519" i="1" s="1"/>
  <c r="J2518" i="1" s="1"/>
  <c r="I2520" i="1"/>
  <c r="E2520" i="1"/>
  <c r="AF2519" i="1"/>
  <c r="AD2519" i="1"/>
  <c r="Z2519" i="1"/>
  <c r="Z2518" i="1" s="1"/>
  <c r="I2519" i="1"/>
  <c r="I2518" i="1" s="1"/>
  <c r="E2519" i="1"/>
  <c r="E2518" i="1"/>
  <c r="E2517" i="1"/>
  <c r="E2516" i="1"/>
  <c r="E2515" i="1"/>
  <c r="E2514" i="1"/>
  <c r="AL2513" i="1"/>
  <c r="AE2513" i="1"/>
  <c r="V2513" i="1"/>
  <c r="U2513" i="1"/>
  <c r="E2513" i="1"/>
  <c r="AK2512" i="1"/>
  <c r="AK2511" i="1" s="1"/>
  <c r="AK2510" i="1" s="1"/>
  <c r="AK2509" i="1" s="1"/>
  <c r="AJ2512" i="1"/>
  <c r="AJ2511" i="1" s="1"/>
  <c r="AJ2510" i="1" s="1"/>
  <c r="AJ2509" i="1" s="1"/>
  <c r="AI2512" i="1"/>
  <c r="AI2511" i="1" s="1"/>
  <c r="AI2510" i="1" s="1"/>
  <c r="AI2509" i="1" s="1"/>
  <c r="AH2512" i="1"/>
  <c r="AH2511" i="1" s="1"/>
  <c r="AH2510" i="1" s="1"/>
  <c r="AH2509" i="1" s="1"/>
  <c r="AG2512" i="1"/>
  <c r="AF2512" i="1"/>
  <c r="AD2512" i="1"/>
  <c r="AD2511" i="1" s="1"/>
  <c r="AC2512" i="1"/>
  <c r="AC2511" i="1" s="1"/>
  <c r="AC2510" i="1" s="1"/>
  <c r="AC2509" i="1" s="1"/>
  <c r="AB2512" i="1"/>
  <c r="AB2511" i="1" s="1"/>
  <c r="AB2510" i="1" s="1"/>
  <c r="AB2509" i="1" s="1"/>
  <c r="AA2512" i="1"/>
  <c r="AA2511" i="1" s="1"/>
  <c r="AA2510" i="1" s="1"/>
  <c r="AA2509" i="1" s="1"/>
  <c r="Z2512" i="1"/>
  <c r="Z2511" i="1" s="1"/>
  <c r="Z2510" i="1" s="1"/>
  <c r="Z2509" i="1" s="1"/>
  <c r="Y2512" i="1"/>
  <c r="Y2511" i="1" s="1"/>
  <c r="Y2510" i="1" s="1"/>
  <c r="Y2509" i="1" s="1"/>
  <c r="X2512" i="1"/>
  <c r="X2511" i="1" s="1"/>
  <c r="W2512" i="1"/>
  <c r="W2511" i="1" s="1"/>
  <c r="W2510" i="1" s="1"/>
  <c r="W2509" i="1" s="1"/>
  <c r="U2512" i="1"/>
  <c r="U2511" i="1" s="1"/>
  <c r="U2510" i="1" s="1"/>
  <c r="T2512" i="1"/>
  <c r="S2512" i="1"/>
  <c r="S2511" i="1" s="1"/>
  <c r="S2510" i="1" s="1"/>
  <c r="S2509" i="1" s="1"/>
  <c r="R2512" i="1"/>
  <c r="R2511" i="1" s="1"/>
  <c r="R2510" i="1" s="1"/>
  <c r="R2509" i="1" s="1"/>
  <c r="Q2512" i="1"/>
  <c r="Q2511" i="1" s="1"/>
  <c r="Q2510" i="1" s="1"/>
  <c r="Q2509" i="1" s="1"/>
  <c r="P2512" i="1"/>
  <c r="P2511" i="1" s="1"/>
  <c r="P2510" i="1" s="1"/>
  <c r="P2509" i="1" s="1"/>
  <c r="O2512" i="1"/>
  <c r="O2511" i="1" s="1"/>
  <c r="O2510" i="1" s="1"/>
  <c r="O2509" i="1" s="1"/>
  <c r="E2512" i="1"/>
  <c r="AG2511" i="1"/>
  <c r="AG2510" i="1" s="1"/>
  <c r="AG2509" i="1" s="1"/>
  <c r="E2511" i="1"/>
  <c r="X2510" i="1"/>
  <c r="X2509" i="1" s="1"/>
  <c r="E2510" i="1"/>
  <c r="E2509" i="1"/>
  <c r="AL2508" i="1"/>
  <c r="AE2508" i="1"/>
  <c r="V2508" i="1"/>
  <c r="E2508" i="1"/>
  <c r="AK2507" i="1"/>
  <c r="AJ2507" i="1"/>
  <c r="AI2507" i="1"/>
  <c r="AH2507" i="1"/>
  <c r="AG2507" i="1"/>
  <c r="AF2507" i="1"/>
  <c r="AD2507" i="1"/>
  <c r="AC2507" i="1"/>
  <c r="AB2507" i="1"/>
  <c r="AA2507" i="1"/>
  <c r="Z2507" i="1"/>
  <c r="Y2507" i="1"/>
  <c r="X2507" i="1"/>
  <c r="W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E2507" i="1"/>
  <c r="AL2506" i="1"/>
  <c r="AE2506" i="1"/>
  <c r="V2506" i="1"/>
  <c r="E2506" i="1"/>
  <c r="AK2505" i="1"/>
  <c r="AJ2505" i="1"/>
  <c r="AI2505" i="1"/>
  <c r="AH2505" i="1"/>
  <c r="AG2505" i="1"/>
  <c r="AF2505" i="1"/>
  <c r="AD2505" i="1"/>
  <c r="AC2505" i="1"/>
  <c r="AB2505" i="1"/>
  <c r="AA2505" i="1"/>
  <c r="Z2505" i="1"/>
  <c r="Y2505" i="1"/>
  <c r="X2505" i="1"/>
  <c r="W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E2505" i="1"/>
  <c r="AL2504" i="1"/>
  <c r="AE2504" i="1"/>
  <c r="V2504" i="1"/>
  <c r="E2504" i="1"/>
  <c r="AK2503" i="1"/>
  <c r="AK2502" i="1" s="1"/>
  <c r="AK2501" i="1" s="1"/>
  <c r="AK2500" i="1" s="1"/>
  <c r="AK2499" i="1" s="1"/>
  <c r="AJ2503" i="1"/>
  <c r="AI2503" i="1"/>
  <c r="AH2503" i="1"/>
  <c r="AG2503" i="1"/>
  <c r="AG2502" i="1" s="1"/>
  <c r="AG2501" i="1" s="1"/>
  <c r="AG2500" i="1" s="1"/>
  <c r="AG2499" i="1" s="1"/>
  <c r="AF2503" i="1"/>
  <c r="AD2503" i="1"/>
  <c r="AC2503" i="1"/>
  <c r="AB2503" i="1"/>
  <c r="AB2502" i="1" s="1"/>
  <c r="AB2501" i="1" s="1"/>
  <c r="AB2500" i="1" s="1"/>
  <c r="AB2499" i="1" s="1"/>
  <c r="AA2503" i="1"/>
  <c r="Z2503" i="1"/>
  <c r="Y2503" i="1"/>
  <c r="X2503" i="1"/>
  <c r="X2502" i="1" s="1"/>
  <c r="X2501" i="1" s="1"/>
  <c r="X2500" i="1" s="1"/>
  <c r="X2499" i="1" s="1"/>
  <c r="W2503" i="1"/>
  <c r="T2503" i="1"/>
  <c r="S2503" i="1"/>
  <c r="R2503" i="1"/>
  <c r="R2502" i="1" s="1"/>
  <c r="R2501" i="1" s="1"/>
  <c r="R2500" i="1" s="1"/>
  <c r="R2499" i="1" s="1"/>
  <c r="Q2503" i="1"/>
  <c r="P2503" i="1"/>
  <c r="O2503" i="1"/>
  <c r="N2503" i="1"/>
  <c r="N2502" i="1" s="1"/>
  <c r="N2501" i="1" s="1"/>
  <c r="N2500" i="1" s="1"/>
  <c r="N2499" i="1" s="1"/>
  <c r="N2498" i="1" s="1"/>
  <c r="M2503" i="1"/>
  <c r="L2503" i="1"/>
  <c r="K2503" i="1"/>
  <c r="J2503" i="1"/>
  <c r="J2502" i="1" s="1"/>
  <c r="J2501" i="1" s="1"/>
  <c r="J2500" i="1" s="1"/>
  <c r="J2499" i="1" s="1"/>
  <c r="J2498" i="1" s="1"/>
  <c r="I2503" i="1"/>
  <c r="E2503" i="1"/>
  <c r="E2502" i="1"/>
  <c r="E2501" i="1"/>
  <c r="E2500" i="1"/>
  <c r="E2499" i="1"/>
  <c r="E2498" i="1"/>
  <c r="AL2497" i="1"/>
  <c r="AE2497" i="1"/>
  <c r="V2497" i="1"/>
  <c r="E2497" i="1"/>
  <c r="AK2496" i="1"/>
  <c r="AK2495" i="1" s="1"/>
  <c r="AK2494" i="1" s="1"/>
  <c r="AJ2496" i="1"/>
  <c r="AI2496" i="1"/>
  <c r="AI2495" i="1" s="1"/>
  <c r="AI2494" i="1" s="1"/>
  <c r="AH2496" i="1"/>
  <c r="AH2495" i="1" s="1"/>
  <c r="AH2494" i="1" s="1"/>
  <c r="AG2496" i="1"/>
  <c r="AG2495" i="1" s="1"/>
  <c r="AG2494" i="1" s="1"/>
  <c r="AF2496" i="1"/>
  <c r="AD2496" i="1"/>
  <c r="AD2495" i="1" s="1"/>
  <c r="AC2496" i="1"/>
  <c r="AB2496" i="1"/>
  <c r="AB2495" i="1" s="1"/>
  <c r="AB2494" i="1" s="1"/>
  <c r="AA2496" i="1"/>
  <c r="AA2495" i="1" s="1"/>
  <c r="AA2494" i="1" s="1"/>
  <c r="Z2496" i="1"/>
  <c r="Z2495" i="1" s="1"/>
  <c r="Z2494" i="1" s="1"/>
  <c r="Y2496" i="1"/>
  <c r="Y2495" i="1" s="1"/>
  <c r="Y2494" i="1" s="1"/>
  <c r="X2496" i="1"/>
  <c r="X2495" i="1" s="1"/>
  <c r="X2494" i="1" s="1"/>
  <c r="W2496" i="1"/>
  <c r="W2495" i="1" s="1"/>
  <c r="T2496" i="1"/>
  <c r="T2495" i="1" s="1"/>
  <c r="T2494" i="1" s="1"/>
  <c r="S2496" i="1"/>
  <c r="S2495" i="1" s="1"/>
  <c r="S2494" i="1" s="1"/>
  <c r="R2496" i="1"/>
  <c r="R2495" i="1" s="1"/>
  <c r="R2494" i="1" s="1"/>
  <c r="Q2496" i="1"/>
  <c r="P2496" i="1"/>
  <c r="P2495" i="1" s="1"/>
  <c r="P2494" i="1" s="1"/>
  <c r="O2496" i="1"/>
  <c r="O2495" i="1" s="1"/>
  <c r="O2494" i="1" s="1"/>
  <c r="N2496" i="1"/>
  <c r="N2495" i="1" s="1"/>
  <c r="N2494" i="1" s="1"/>
  <c r="M2496" i="1"/>
  <c r="M2495" i="1" s="1"/>
  <c r="M2494" i="1" s="1"/>
  <c r="L2496" i="1"/>
  <c r="L2495" i="1" s="1"/>
  <c r="L2494" i="1" s="1"/>
  <c r="K2496" i="1"/>
  <c r="K2495" i="1" s="1"/>
  <c r="K2494" i="1" s="1"/>
  <c r="J2496" i="1"/>
  <c r="J2495" i="1" s="1"/>
  <c r="J2494" i="1" s="1"/>
  <c r="I2496" i="1"/>
  <c r="E2496" i="1"/>
  <c r="AJ2495" i="1"/>
  <c r="AJ2494" i="1" s="1"/>
  <c r="AF2495" i="1"/>
  <c r="Q2495" i="1"/>
  <c r="Q2494" i="1" s="1"/>
  <c r="I2495" i="1"/>
  <c r="I2494" i="1" s="1"/>
  <c r="E2495" i="1"/>
  <c r="W2494" i="1"/>
  <c r="E2494" i="1"/>
  <c r="AL2493" i="1"/>
  <c r="AE2493" i="1"/>
  <c r="V2493" i="1"/>
  <c r="E2493" i="1"/>
  <c r="AK2492" i="1"/>
  <c r="AJ2492" i="1"/>
  <c r="AJ2489" i="1" s="1"/>
  <c r="AI2492" i="1"/>
  <c r="AH2492" i="1"/>
  <c r="AG2492" i="1"/>
  <c r="AF2492" i="1"/>
  <c r="AD2492" i="1"/>
  <c r="AC2492" i="1"/>
  <c r="AB2492" i="1"/>
  <c r="AB2489" i="1" s="1"/>
  <c r="AA2492" i="1"/>
  <c r="AA2489" i="1" s="1"/>
  <c r="Z2492" i="1"/>
  <c r="Z2489" i="1" s="1"/>
  <c r="Y2492" i="1"/>
  <c r="Y2489" i="1" s="1"/>
  <c r="X2492" i="1"/>
  <c r="W2492" i="1"/>
  <c r="W2489" i="1" s="1"/>
  <c r="T2492" i="1"/>
  <c r="T2489" i="1" s="1"/>
  <c r="S2492" i="1"/>
  <c r="S2489" i="1" s="1"/>
  <c r="R2492" i="1"/>
  <c r="R2489" i="1" s="1"/>
  <c r="Q2492" i="1"/>
  <c r="Q2489" i="1" s="1"/>
  <c r="P2492" i="1"/>
  <c r="O2492" i="1"/>
  <c r="N2492" i="1"/>
  <c r="N2489" i="1" s="1"/>
  <c r="M2492" i="1"/>
  <c r="M2489" i="1" s="1"/>
  <c r="L2492" i="1"/>
  <c r="L2489" i="1" s="1"/>
  <c r="K2492" i="1"/>
  <c r="J2492" i="1"/>
  <c r="J2489" i="1" s="1"/>
  <c r="I2492" i="1"/>
  <c r="E2492" i="1"/>
  <c r="AL2491" i="1"/>
  <c r="AE2491" i="1"/>
  <c r="V2491" i="1"/>
  <c r="E2491" i="1"/>
  <c r="AK2490" i="1"/>
  <c r="AJ2490" i="1"/>
  <c r="AI2490" i="1"/>
  <c r="AH2490" i="1"/>
  <c r="AG2490" i="1"/>
  <c r="AF2490" i="1"/>
  <c r="AD2490" i="1"/>
  <c r="AC2490" i="1"/>
  <c r="AE2490" i="1" s="1"/>
  <c r="AB2490" i="1"/>
  <c r="P2490" i="1"/>
  <c r="O2490" i="1"/>
  <c r="E2490" i="1"/>
  <c r="AG2489" i="1"/>
  <c r="AF2489" i="1"/>
  <c r="X2489" i="1"/>
  <c r="K2489" i="1"/>
  <c r="E2489" i="1"/>
  <c r="AL2488" i="1"/>
  <c r="AE2488" i="1"/>
  <c r="V2488" i="1"/>
  <c r="E2488" i="1"/>
  <c r="AK2487" i="1"/>
  <c r="AJ2487" i="1"/>
  <c r="AI2487" i="1"/>
  <c r="AH2487" i="1"/>
  <c r="AG2487" i="1"/>
  <c r="AF2487" i="1"/>
  <c r="AD2487" i="1"/>
  <c r="AC2487" i="1"/>
  <c r="AB2487" i="1"/>
  <c r="AA2487" i="1"/>
  <c r="Z2487" i="1"/>
  <c r="Z2484" i="1" s="1"/>
  <c r="Y2487" i="1"/>
  <c r="Y2484" i="1" s="1"/>
  <c r="X2487" i="1"/>
  <c r="X2484" i="1" s="1"/>
  <c r="W2487" i="1"/>
  <c r="W2484" i="1" s="1"/>
  <c r="T2487" i="1"/>
  <c r="T2484" i="1" s="1"/>
  <c r="S2487" i="1"/>
  <c r="S2484" i="1" s="1"/>
  <c r="R2487" i="1"/>
  <c r="R2484" i="1" s="1"/>
  <c r="Q2487" i="1"/>
  <c r="P2487" i="1"/>
  <c r="O2487" i="1"/>
  <c r="N2487" i="1"/>
  <c r="N2484" i="1" s="1"/>
  <c r="M2487" i="1"/>
  <c r="M2484" i="1" s="1"/>
  <c r="L2487" i="1"/>
  <c r="L2484" i="1" s="1"/>
  <c r="K2487" i="1"/>
  <c r="K2484" i="1" s="1"/>
  <c r="J2487" i="1"/>
  <c r="J2484" i="1" s="1"/>
  <c r="I2487" i="1"/>
  <c r="E2487" i="1"/>
  <c r="AL2486" i="1"/>
  <c r="AE2486" i="1"/>
  <c r="V2486" i="1"/>
  <c r="E2486" i="1"/>
  <c r="AK2485" i="1"/>
  <c r="AJ2485" i="1"/>
  <c r="AI2485" i="1"/>
  <c r="AH2485" i="1"/>
  <c r="AG2485" i="1"/>
  <c r="AF2485" i="1"/>
  <c r="AF2484" i="1" s="1"/>
  <c r="AD2485" i="1"/>
  <c r="AC2485" i="1"/>
  <c r="AB2485" i="1"/>
  <c r="P2485" i="1"/>
  <c r="V2485" i="1" s="1"/>
  <c r="O2485" i="1"/>
  <c r="E2485" i="1"/>
  <c r="AA2484" i="1"/>
  <c r="Q2484" i="1"/>
  <c r="I2484" i="1"/>
  <c r="E2484" i="1"/>
  <c r="E2483" i="1"/>
  <c r="AL2482" i="1"/>
  <c r="AE2482" i="1"/>
  <c r="R2482" i="1"/>
  <c r="E2482" i="1"/>
  <c r="AK2481" i="1"/>
  <c r="AK2480" i="1" s="1"/>
  <c r="AJ2481" i="1"/>
  <c r="AJ2480" i="1" s="1"/>
  <c r="AJ2479" i="1" s="1"/>
  <c r="AI2481" i="1"/>
  <c r="AI2480" i="1" s="1"/>
  <c r="AI2479" i="1" s="1"/>
  <c r="AH2481" i="1"/>
  <c r="AH2480" i="1" s="1"/>
  <c r="AH2479" i="1" s="1"/>
  <c r="AG2481" i="1"/>
  <c r="AG2480" i="1" s="1"/>
  <c r="AF2481" i="1"/>
  <c r="AF2480" i="1" s="1"/>
  <c r="AF2479" i="1" s="1"/>
  <c r="AD2481" i="1"/>
  <c r="AC2481" i="1"/>
  <c r="AC2480" i="1" s="1"/>
  <c r="AB2481" i="1"/>
  <c r="AA2481" i="1"/>
  <c r="AA2480" i="1" s="1"/>
  <c r="AA2479" i="1" s="1"/>
  <c r="Z2481" i="1"/>
  <c r="Z2480" i="1" s="1"/>
  <c r="Z2479" i="1" s="1"/>
  <c r="Y2481" i="1"/>
  <c r="Y2480" i="1" s="1"/>
  <c r="Y2479" i="1" s="1"/>
  <c r="X2481" i="1"/>
  <c r="W2481" i="1"/>
  <c r="W2480" i="1" s="1"/>
  <c r="W2479" i="1" s="1"/>
  <c r="T2481" i="1"/>
  <c r="T2480" i="1" s="1"/>
  <c r="T2479" i="1" s="1"/>
  <c r="S2481" i="1"/>
  <c r="S2480" i="1" s="1"/>
  <c r="S2479" i="1" s="1"/>
  <c r="Q2481" i="1"/>
  <c r="P2481" i="1"/>
  <c r="P2480" i="1" s="1"/>
  <c r="P2479" i="1" s="1"/>
  <c r="O2481" i="1"/>
  <c r="O2480" i="1" s="1"/>
  <c r="O2479" i="1" s="1"/>
  <c r="N2481" i="1"/>
  <c r="N2480" i="1" s="1"/>
  <c r="N2479" i="1" s="1"/>
  <c r="M2481" i="1"/>
  <c r="M2480" i="1" s="1"/>
  <c r="M2479" i="1" s="1"/>
  <c r="L2481" i="1"/>
  <c r="L2480" i="1" s="1"/>
  <c r="L2479" i="1" s="1"/>
  <c r="K2481" i="1"/>
  <c r="K2480" i="1" s="1"/>
  <c r="K2479" i="1" s="1"/>
  <c r="J2481" i="1"/>
  <c r="J2480" i="1" s="1"/>
  <c r="J2479" i="1" s="1"/>
  <c r="I2481" i="1"/>
  <c r="E2481" i="1"/>
  <c r="AB2480" i="1"/>
  <c r="AB2479" i="1" s="1"/>
  <c r="X2480" i="1"/>
  <c r="X2479" i="1" s="1"/>
  <c r="Q2480" i="1"/>
  <c r="Q2479" i="1" s="1"/>
  <c r="I2480" i="1"/>
  <c r="I2479" i="1" s="1"/>
  <c r="E2480" i="1"/>
  <c r="AK2479" i="1"/>
  <c r="AG2479" i="1"/>
  <c r="AC2479" i="1"/>
  <c r="E2479" i="1"/>
  <c r="E2478" i="1"/>
  <c r="E2477" i="1"/>
  <c r="AL2476" i="1"/>
  <c r="AE2476" i="1"/>
  <c r="V2476" i="1"/>
  <c r="E2476" i="1"/>
  <c r="AK2475" i="1"/>
  <c r="AK2474" i="1" s="1"/>
  <c r="AK2473" i="1" s="1"/>
  <c r="AK2472" i="1" s="1"/>
  <c r="AJ2475" i="1"/>
  <c r="AJ2474" i="1" s="1"/>
  <c r="AJ2473" i="1" s="1"/>
  <c r="AJ2472" i="1" s="1"/>
  <c r="AI2475" i="1"/>
  <c r="AI2474" i="1" s="1"/>
  <c r="AI2473" i="1" s="1"/>
  <c r="AI2472" i="1" s="1"/>
  <c r="AH2475" i="1"/>
  <c r="AH2474" i="1" s="1"/>
  <c r="AH2473" i="1" s="1"/>
  <c r="AH2472" i="1" s="1"/>
  <c r="AG2475" i="1"/>
  <c r="AG2474" i="1" s="1"/>
  <c r="AG2473" i="1" s="1"/>
  <c r="AG2472" i="1" s="1"/>
  <c r="AF2475" i="1"/>
  <c r="AF2474" i="1" s="1"/>
  <c r="AF2473" i="1" s="1"/>
  <c r="AF2472" i="1" s="1"/>
  <c r="AD2475" i="1"/>
  <c r="AD2474" i="1" s="1"/>
  <c r="AC2475" i="1"/>
  <c r="AC2474" i="1" s="1"/>
  <c r="AC2473" i="1" s="1"/>
  <c r="AC2472" i="1" s="1"/>
  <c r="AB2475" i="1"/>
  <c r="AB2474" i="1" s="1"/>
  <c r="AB2473" i="1" s="1"/>
  <c r="AB2472" i="1" s="1"/>
  <c r="AA2475" i="1"/>
  <c r="AA2474" i="1" s="1"/>
  <c r="AA2473" i="1" s="1"/>
  <c r="AA2472" i="1" s="1"/>
  <c r="Z2475" i="1"/>
  <c r="Z2474" i="1" s="1"/>
  <c r="Z2473" i="1" s="1"/>
  <c r="Z2472" i="1" s="1"/>
  <c r="Y2475" i="1"/>
  <c r="Y2474" i="1" s="1"/>
  <c r="Y2473" i="1" s="1"/>
  <c r="Y2472" i="1" s="1"/>
  <c r="X2475" i="1"/>
  <c r="X2474" i="1" s="1"/>
  <c r="X2473" i="1" s="1"/>
  <c r="X2472" i="1" s="1"/>
  <c r="W2475" i="1"/>
  <c r="W2474" i="1" s="1"/>
  <c r="W2473" i="1" s="1"/>
  <c r="W2472" i="1" s="1"/>
  <c r="T2475" i="1"/>
  <c r="T2474" i="1" s="1"/>
  <c r="T2473" i="1" s="1"/>
  <c r="T2472" i="1" s="1"/>
  <c r="S2475" i="1"/>
  <c r="R2475" i="1"/>
  <c r="R2474" i="1" s="1"/>
  <c r="R2473" i="1" s="1"/>
  <c r="R2472" i="1" s="1"/>
  <c r="Q2475" i="1"/>
  <c r="Q2474" i="1" s="1"/>
  <c r="Q2473" i="1" s="1"/>
  <c r="Q2472" i="1" s="1"/>
  <c r="P2475" i="1"/>
  <c r="P2474" i="1" s="1"/>
  <c r="P2473" i="1" s="1"/>
  <c r="P2472" i="1" s="1"/>
  <c r="O2475" i="1"/>
  <c r="O2474" i="1" s="1"/>
  <c r="O2473" i="1" s="1"/>
  <c r="O2472" i="1" s="1"/>
  <c r="N2475" i="1"/>
  <c r="N2474" i="1" s="1"/>
  <c r="N2473" i="1" s="1"/>
  <c r="N2472" i="1" s="1"/>
  <c r="M2475" i="1"/>
  <c r="M2474" i="1" s="1"/>
  <c r="M2473" i="1" s="1"/>
  <c r="M2472" i="1" s="1"/>
  <c r="L2475" i="1"/>
  <c r="L2474" i="1" s="1"/>
  <c r="L2473" i="1" s="1"/>
  <c r="L2472" i="1" s="1"/>
  <c r="K2475" i="1"/>
  <c r="J2475" i="1"/>
  <c r="J2474" i="1" s="1"/>
  <c r="J2473" i="1" s="1"/>
  <c r="J2472" i="1" s="1"/>
  <c r="I2475" i="1"/>
  <c r="I2474" i="1" s="1"/>
  <c r="I2473" i="1" s="1"/>
  <c r="E2475" i="1"/>
  <c r="S2474" i="1"/>
  <c r="S2473" i="1" s="1"/>
  <c r="S2472" i="1" s="1"/>
  <c r="K2474" i="1"/>
  <c r="K2473" i="1" s="1"/>
  <c r="K2472" i="1" s="1"/>
  <c r="E2474" i="1"/>
  <c r="E2473" i="1"/>
  <c r="E2472" i="1"/>
  <c r="AL2471" i="1"/>
  <c r="AE2471" i="1"/>
  <c r="V2471" i="1"/>
  <c r="E2471" i="1"/>
  <c r="AK2470" i="1"/>
  <c r="AK2469" i="1" s="1"/>
  <c r="AK2468" i="1" s="1"/>
  <c r="AK2467" i="1" s="1"/>
  <c r="AJ2470" i="1"/>
  <c r="AJ2469" i="1" s="1"/>
  <c r="AJ2468" i="1" s="1"/>
  <c r="AJ2467" i="1" s="1"/>
  <c r="AI2470" i="1"/>
  <c r="AI2469" i="1" s="1"/>
  <c r="AI2468" i="1" s="1"/>
  <c r="AI2467" i="1" s="1"/>
  <c r="AH2470" i="1"/>
  <c r="AH2469" i="1" s="1"/>
  <c r="AH2468" i="1" s="1"/>
  <c r="AH2467" i="1" s="1"/>
  <c r="AG2470" i="1"/>
  <c r="AG2469" i="1" s="1"/>
  <c r="AG2468" i="1" s="1"/>
  <c r="AG2467" i="1" s="1"/>
  <c r="AF2470" i="1"/>
  <c r="AD2470" i="1"/>
  <c r="AC2470" i="1"/>
  <c r="AB2470" i="1"/>
  <c r="AB2469" i="1" s="1"/>
  <c r="AB2468" i="1" s="1"/>
  <c r="AB2467" i="1" s="1"/>
  <c r="AA2470" i="1"/>
  <c r="Z2470" i="1"/>
  <c r="Z2469" i="1" s="1"/>
  <c r="Z2468" i="1" s="1"/>
  <c r="Z2467" i="1" s="1"/>
  <c r="Y2470" i="1"/>
  <c r="Y2469" i="1" s="1"/>
  <c r="Y2468" i="1" s="1"/>
  <c r="Y2467" i="1" s="1"/>
  <c r="X2470" i="1"/>
  <c r="X2469" i="1" s="1"/>
  <c r="X2468" i="1" s="1"/>
  <c r="X2467" i="1" s="1"/>
  <c r="W2470" i="1"/>
  <c r="W2469" i="1" s="1"/>
  <c r="W2468" i="1" s="1"/>
  <c r="W2467" i="1" s="1"/>
  <c r="T2470" i="1"/>
  <c r="T2469" i="1" s="1"/>
  <c r="T2468" i="1" s="1"/>
  <c r="T2467" i="1" s="1"/>
  <c r="S2470" i="1"/>
  <c r="S2469" i="1" s="1"/>
  <c r="S2468" i="1" s="1"/>
  <c r="S2467" i="1" s="1"/>
  <c r="R2470" i="1"/>
  <c r="R2469" i="1" s="1"/>
  <c r="R2468" i="1" s="1"/>
  <c r="R2467" i="1" s="1"/>
  <c r="Q2470" i="1"/>
  <c r="Q2469" i="1" s="1"/>
  <c r="P2470" i="1"/>
  <c r="P2469" i="1" s="1"/>
  <c r="P2468" i="1" s="1"/>
  <c r="P2467" i="1" s="1"/>
  <c r="O2470" i="1"/>
  <c r="O2469" i="1" s="1"/>
  <c r="O2468" i="1" s="1"/>
  <c r="O2467" i="1" s="1"/>
  <c r="N2470" i="1"/>
  <c r="N2469" i="1" s="1"/>
  <c r="N2468" i="1" s="1"/>
  <c r="N2467" i="1" s="1"/>
  <c r="M2470" i="1"/>
  <c r="M2469" i="1" s="1"/>
  <c r="L2470" i="1"/>
  <c r="L2469" i="1" s="1"/>
  <c r="L2468" i="1" s="1"/>
  <c r="L2467" i="1" s="1"/>
  <c r="K2470" i="1"/>
  <c r="K2469" i="1" s="1"/>
  <c r="K2468" i="1" s="1"/>
  <c r="K2467" i="1" s="1"/>
  <c r="J2470" i="1"/>
  <c r="J2469" i="1" s="1"/>
  <c r="J2468" i="1" s="1"/>
  <c r="J2467" i="1" s="1"/>
  <c r="I2470" i="1"/>
  <c r="I2469" i="1" s="1"/>
  <c r="I2468" i="1" s="1"/>
  <c r="I2467" i="1" s="1"/>
  <c r="E2470" i="1"/>
  <c r="AC2469" i="1"/>
  <c r="AC2468" i="1" s="1"/>
  <c r="AC2467" i="1" s="1"/>
  <c r="AA2469" i="1"/>
  <c r="AA2468" i="1" s="1"/>
  <c r="AA2467" i="1" s="1"/>
  <c r="E2469" i="1"/>
  <c r="Q2468" i="1"/>
  <c r="Q2467" i="1" s="1"/>
  <c r="M2468" i="1"/>
  <c r="M2467" i="1" s="1"/>
  <c r="E2468" i="1"/>
  <c r="E2467" i="1"/>
  <c r="E2466" i="1"/>
  <c r="AL2465" i="1"/>
  <c r="AE2465" i="1"/>
  <c r="V2465" i="1"/>
  <c r="E2465" i="1"/>
  <c r="AK2464" i="1"/>
  <c r="AK2461" i="1" s="1"/>
  <c r="AK2460" i="1" s="1"/>
  <c r="AJ2464" i="1"/>
  <c r="AI2464" i="1"/>
  <c r="AH2464" i="1"/>
  <c r="AG2464" i="1"/>
  <c r="AF2464" i="1"/>
  <c r="AD2464" i="1"/>
  <c r="AC2464" i="1"/>
  <c r="AB2464" i="1"/>
  <c r="AA2464" i="1"/>
  <c r="Z2464" i="1"/>
  <c r="Y2464" i="1"/>
  <c r="X2464" i="1"/>
  <c r="W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E2464" i="1"/>
  <c r="AL2463" i="1"/>
  <c r="AE2463" i="1"/>
  <c r="V2463" i="1"/>
  <c r="E2463" i="1"/>
  <c r="AK2462" i="1"/>
  <c r="AJ2462" i="1"/>
  <c r="AI2462" i="1"/>
  <c r="AI2461" i="1" s="1"/>
  <c r="AI2460" i="1" s="1"/>
  <c r="AH2462" i="1"/>
  <c r="AG2462" i="1"/>
  <c r="AF2462" i="1"/>
  <c r="AD2462" i="1"/>
  <c r="AE2462" i="1" s="1"/>
  <c r="AC2462" i="1"/>
  <c r="AB2462" i="1"/>
  <c r="AA2462" i="1"/>
  <c r="Z2462" i="1"/>
  <c r="Z2461" i="1" s="1"/>
  <c r="Z2460" i="1" s="1"/>
  <c r="Z2455" i="1" s="1"/>
  <c r="Z2454" i="1" s="1"/>
  <c r="Y2462" i="1"/>
  <c r="X2462" i="1"/>
  <c r="W2462" i="1"/>
  <c r="T2462" i="1"/>
  <c r="T2461" i="1" s="1"/>
  <c r="T2460" i="1" s="1"/>
  <c r="T2455" i="1" s="1"/>
  <c r="T2454" i="1" s="1"/>
  <c r="S2462" i="1"/>
  <c r="R2462" i="1"/>
  <c r="R2461" i="1" s="1"/>
  <c r="R2460" i="1" s="1"/>
  <c r="Q2462" i="1"/>
  <c r="P2462" i="1"/>
  <c r="P2461" i="1" s="1"/>
  <c r="P2460" i="1" s="1"/>
  <c r="O2462" i="1"/>
  <c r="N2462" i="1"/>
  <c r="N2461" i="1" s="1"/>
  <c r="N2460" i="1" s="1"/>
  <c r="N2455" i="1" s="1"/>
  <c r="N2454" i="1" s="1"/>
  <c r="M2462" i="1"/>
  <c r="L2462" i="1"/>
  <c r="L2461" i="1" s="1"/>
  <c r="L2460" i="1" s="1"/>
  <c r="L2455" i="1" s="1"/>
  <c r="L2454" i="1" s="1"/>
  <c r="K2462" i="1"/>
  <c r="J2462" i="1"/>
  <c r="J2461" i="1" s="1"/>
  <c r="J2460" i="1" s="1"/>
  <c r="J2455" i="1" s="1"/>
  <c r="J2454" i="1" s="1"/>
  <c r="I2462" i="1"/>
  <c r="E2462" i="1"/>
  <c r="AG2461" i="1"/>
  <c r="AG2460" i="1" s="1"/>
  <c r="E2461" i="1"/>
  <c r="E2460" i="1"/>
  <c r="AL2459" i="1"/>
  <c r="AE2459" i="1"/>
  <c r="V2459" i="1"/>
  <c r="E2459" i="1"/>
  <c r="AK2458" i="1"/>
  <c r="AK2457" i="1" s="1"/>
  <c r="AK2456" i="1" s="1"/>
  <c r="AJ2458" i="1"/>
  <c r="AJ2457" i="1" s="1"/>
  <c r="AJ2456" i="1" s="1"/>
  <c r="AI2458" i="1"/>
  <c r="AI2457" i="1" s="1"/>
  <c r="AI2456" i="1" s="1"/>
  <c r="AH2458" i="1"/>
  <c r="AH2457" i="1" s="1"/>
  <c r="AG2458" i="1"/>
  <c r="AG2457" i="1" s="1"/>
  <c r="AG2456" i="1" s="1"/>
  <c r="AF2458" i="1"/>
  <c r="AF2457" i="1" s="1"/>
  <c r="AD2458" i="1"/>
  <c r="AC2458" i="1"/>
  <c r="AC2457" i="1" s="1"/>
  <c r="AC2456" i="1" s="1"/>
  <c r="AB2458" i="1"/>
  <c r="AB2457" i="1" s="1"/>
  <c r="AB2456" i="1" s="1"/>
  <c r="R2458" i="1"/>
  <c r="Q2458" i="1"/>
  <c r="Q2457" i="1" s="1"/>
  <c r="Q2456" i="1" s="1"/>
  <c r="P2458" i="1"/>
  <c r="P2457" i="1" s="1"/>
  <c r="P2456" i="1" s="1"/>
  <c r="O2458" i="1"/>
  <c r="O2457" i="1" s="1"/>
  <c r="O2456" i="1" s="1"/>
  <c r="E2458" i="1"/>
  <c r="E2457" i="1"/>
  <c r="AH2456" i="1"/>
  <c r="E2456" i="1"/>
  <c r="E2455" i="1"/>
  <c r="E2454" i="1"/>
  <c r="AL2453" i="1"/>
  <c r="AE2453" i="1"/>
  <c r="V2453" i="1"/>
  <c r="E2453" i="1"/>
  <c r="AK2452" i="1"/>
  <c r="AK2451" i="1" s="1"/>
  <c r="AK2450" i="1" s="1"/>
  <c r="AJ2452" i="1"/>
  <c r="AJ2451" i="1" s="1"/>
  <c r="AJ2450" i="1" s="1"/>
  <c r="AI2452" i="1"/>
  <c r="AI2451" i="1" s="1"/>
  <c r="AI2450" i="1" s="1"/>
  <c r="AH2452" i="1"/>
  <c r="AG2452" i="1"/>
  <c r="AG2451" i="1" s="1"/>
  <c r="AG2450" i="1" s="1"/>
  <c r="AF2452" i="1"/>
  <c r="AF2451" i="1" s="1"/>
  <c r="AF2450" i="1" s="1"/>
  <c r="AD2452" i="1"/>
  <c r="AD2451" i="1" s="1"/>
  <c r="AC2452" i="1"/>
  <c r="AB2452" i="1"/>
  <c r="AB2451" i="1" s="1"/>
  <c r="AB2450" i="1" s="1"/>
  <c r="AA2452" i="1"/>
  <c r="AA2451" i="1" s="1"/>
  <c r="AA2450" i="1" s="1"/>
  <c r="Z2452" i="1"/>
  <c r="Z2451" i="1" s="1"/>
  <c r="Z2450" i="1" s="1"/>
  <c r="Y2452" i="1"/>
  <c r="Y2451" i="1" s="1"/>
  <c r="Y2450" i="1" s="1"/>
  <c r="X2452" i="1"/>
  <c r="X2451" i="1" s="1"/>
  <c r="X2450" i="1" s="1"/>
  <c r="W2452" i="1"/>
  <c r="W2451" i="1" s="1"/>
  <c r="W2450" i="1" s="1"/>
  <c r="T2452" i="1"/>
  <c r="T2451" i="1" s="1"/>
  <c r="T2450" i="1" s="1"/>
  <c r="S2452" i="1"/>
  <c r="S2451" i="1" s="1"/>
  <c r="S2450" i="1" s="1"/>
  <c r="R2452" i="1"/>
  <c r="R2451" i="1" s="1"/>
  <c r="R2450" i="1" s="1"/>
  <c r="Q2452" i="1"/>
  <c r="Q2451" i="1" s="1"/>
  <c r="Q2450" i="1" s="1"/>
  <c r="P2452" i="1"/>
  <c r="P2451" i="1" s="1"/>
  <c r="P2450" i="1" s="1"/>
  <c r="O2452" i="1"/>
  <c r="O2451" i="1" s="1"/>
  <c r="O2450" i="1" s="1"/>
  <c r="N2452" i="1"/>
  <c r="N2451" i="1" s="1"/>
  <c r="N2450" i="1" s="1"/>
  <c r="M2452" i="1"/>
  <c r="M2451" i="1" s="1"/>
  <c r="M2450" i="1" s="1"/>
  <c r="L2452" i="1"/>
  <c r="L2451" i="1" s="1"/>
  <c r="L2450" i="1" s="1"/>
  <c r="K2452" i="1"/>
  <c r="K2451" i="1" s="1"/>
  <c r="K2450" i="1" s="1"/>
  <c r="J2452" i="1"/>
  <c r="J2451" i="1" s="1"/>
  <c r="J2450" i="1" s="1"/>
  <c r="I2452" i="1"/>
  <c r="I2451" i="1" s="1"/>
  <c r="I2450" i="1" s="1"/>
  <c r="E2452" i="1"/>
  <c r="AH2451" i="1"/>
  <c r="AH2450" i="1" s="1"/>
  <c r="E2451" i="1"/>
  <c r="E2450" i="1"/>
  <c r="AL2449" i="1"/>
  <c r="AE2449" i="1"/>
  <c r="V2449" i="1"/>
  <c r="E2449" i="1"/>
  <c r="AK2448" i="1"/>
  <c r="AK2447" i="1" s="1"/>
  <c r="AK2446" i="1" s="1"/>
  <c r="AJ2448" i="1"/>
  <c r="AJ2447" i="1" s="1"/>
  <c r="AJ2446" i="1" s="1"/>
  <c r="AI2448" i="1"/>
  <c r="AI2447" i="1" s="1"/>
  <c r="AI2446" i="1" s="1"/>
  <c r="AH2448" i="1"/>
  <c r="AH2447" i="1" s="1"/>
  <c r="AH2446" i="1" s="1"/>
  <c r="AG2448" i="1"/>
  <c r="AG2447" i="1" s="1"/>
  <c r="AG2446" i="1" s="1"/>
  <c r="AF2448" i="1"/>
  <c r="AF2447" i="1" s="1"/>
  <c r="AD2448" i="1"/>
  <c r="AC2448" i="1"/>
  <c r="AB2448" i="1"/>
  <c r="AB2447" i="1" s="1"/>
  <c r="AB2446" i="1" s="1"/>
  <c r="AA2448" i="1"/>
  <c r="AA2447" i="1" s="1"/>
  <c r="AA2446" i="1" s="1"/>
  <c r="Z2448" i="1"/>
  <c r="Z2447" i="1" s="1"/>
  <c r="Z2446" i="1" s="1"/>
  <c r="Y2448" i="1"/>
  <c r="Y2447" i="1" s="1"/>
  <c r="Y2446" i="1" s="1"/>
  <c r="X2448" i="1"/>
  <c r="X2447" i="1" s="1"/>
  <c r="X2446" i="1" s="1"/>
  <c r="W2448" i="1"/>
  <c r="W2447" i="1" s="1"/>
  <c r="W2446" i="1" s="1"/>
  <c r="T2448" i="1"/>
  <c r="T2447" i="1" s="1"/>
  <c r="T2446" i="1" s="1"/>
  <c r="S2448" i="1"/>
  <c r="S2447" i="1" s="1"/>
  <c r="S2446" i="1" s="1"/>
  <c r="R2448" i="1"/>
  <c r="R2447" i="1" s="1"/>
  <c r="R2446" i="1" s="1"/>
  <c r="Q2448" i="1"/>
  <c r="Q2447" i="1" s="1"/>
  <c r="Q2446" i="1" s="1"/>
  <c r="P2448" i="1"/>
  <c r="P2447" i="1" s="1"/>
  <c r="P2446" i="1" s="1"/>
  <c r="O2448" i="1"/>
  <c r="O2447" i="1" s="1"/>
  <c r="O2446" i="1" s="1"/>
  <c r="N2448" i="1"/>
  <c r="N2447" i="1" s="1"/>
  <c r="N2446" i="1" s="1"/>
  <c r="M2448" i="1"/>
  <c r="L2448" i="1"/>
  <c r="L2447" i="1" s="1"/>
  <c r="L2446" i="1" s="1"/>
  <c r="K2448" i="1"/>
  <c r="K2447" i="1" s="1"/>
  <c r="K2446" i="1" s="1"/>
  <c r="J2448" i="1"/>
  <c r="J2447" i="1" s="1"/>
  <c r="J2446" i="1" s="1"/>
  <c r="I2448" i="1"/>
  <c r="I2447" i="1" s="1"/>
  <c r="I2446" i="1" s="1"/>
  <c r="E2448" i="1"/>
  <c r="AD2447" i="1"/>
  <c r="M2447" i="1"/>
  <c r="M2446" i="1" s="1"/>
  <c r="E2447" i="1"/>
  <c r="E2446" i="1"/>
  <c r="AL2445" i="1"/>
  <c r="AE2445" i="1"/>
  <c r="V2445" i="1"/>
  <c r="E2445" i="1"/>
  <c r="AK2444" i="1"/>
  <c r="AK2443" i="1" s="1"/>
  <c r="AK2442" i="1" s="1"/>
  <c r="AJ2444" i="1"/>
  <c r="AJ2443" i="1" s="1"/>
  <c r="AJ2442" i="1" s="1"/>
  <c r="AI2444" i="1"/>
  <c r="AI2443" i="1" s="1"/>
  <c r="AI2442" i="1" s="1"/>
  <c r="AH2444" i="1"/>
  <c r="AH2443" i="1" s="1"/>
  <c r="AH2442" i="1" s="1"/>
  <c r="AG2444" i="1"/>
  <c r="AG2443" i="1" s="1"/>
  <c r="AG2442" i="1" s="1"/>
  <c r="AF2444" i="1"/>
  <c r="AF2443" i="1" s="1"/>
  <c r="AF2442" i="1" s="1"/>
  <c r="AD2444" i="1"/>
  <c r="AD2443" i="1" s="1"/>
  <c r="AC2444" i="1"/>
  <c r="AC2443" i="1" s="1"/>
  <c r="AC2442" i="1" s="1"/>
  <c r="AB2444" i="1"/>
  <c r="AA2444" i="1"/>
  <c r="AA2443" i="1" s="1"/>
  <c r="AA2442" i="1" s="1"/>
  <c r="Z2444" i="1"/>
  <c r="Z2443" i="1" s="1"/>
  <c r="Z2442" i="1" s="1"/>
  <c r="Y2444" i="1"/>
  <c r="Y2443" i="1" s="1"/>
  <c r="Y2442" i="1" s="1"/>
  <c r="X2444" i="1"/>
  <c r="W2444" i="1"/>
  <c r="W2443" i="1" s="1"/>
  <c r="W2442" i="1" s="1"/>
  <c r="T2444" i="1"/>
  <c r="T2443" i="1" s="1"/>
  <c r="T2442" i="1" s="1"/>
  <c r="S2444" i="1"/>
  <c r="S2443" i="1" s="1"/>
  <c r="S2442" i="1" s="1"/>
  <c r="R2444" i="1"/>
  <c r="R2443" i="1" s="1"/>
  <c r="R2442" i="1" s="1"/>
  <c r="Q2444" i="1"/>
  <c r="Q2443" i="1" s="1"/>
  <c r="Q2442" i="1" s="1"/>
  <c r="P2444" i="1"/>
  <c r="P2443" i="1" s="1"/>
  <c r="P2442" i="1" s="1"/>
  <c r="P2441" i="1" s="1"/>
  <c r="P2440" i="1" s="1"/>
  <c r="O2444" i="1"/>
  <c r="O2443" i="1" s="1"/>
  <c r="O2442" i="1" s="1"/>
  <c r="N2444" i="1"/>
  <c r="N2443" i="1" s="1"/>
  <c r="N2442" i="1" s="1"/>
  <c r="M2444" i="1"/>
  <c r="M2443" i="1" s="1"/>
  <c r="M2442" i="1" s="1"/>
  <c r="L2444" i="1"/>
  <c r="L2443" i="1" s="1"/>
  <c r="L2442" i="1" s="1"/>
  <c r="L2441" i="1" s="1"/>
  <c r="L2440" i="1" s="1"/>
  <c r="K2444" i="1"/>
  <c r="K2443" i="1" s="1"/>
  <c r="K2442" i="1" s="1"/>
  <c r="J2444" i="1"/>
  <c r="J2443" i="1" s="1"/>
  <c r="J2442" i="1" s="1"/>
  <c r="I2444" i="1"/>
  <c r="I2443" i="1" s="1"/>
  <c r="I2442" i="1" s="1"/>
  <c r="E2444" i="1"/>
  <c r="AB2443" i="1"/>
  <c r="AB2442" i="1" s="1"/>
  <c r="X2443" i="1"/>
  <c r="X2442" i="1" s="1"/>
  <c r="E2443" i="1"/>
  <c r="E2442" i="1"/>
  <c r="E2441" i="1"/>
  <c r="E2440" i="1"/>
  <c r="E2439" i="1"/>
  <c r="AL2438" i="1"/>
  <c r="AE2438" i="1"/>
  <c r="U2438" i="1"/>
  <c r="V2438" i="1" s="1"/>
  <c r="E2438" i="1"/>
  <c r="AK2437" i="1"/>
  <c r="AK2436" i="1" s="1"/>
  <c r="AK2435" i="1" s="1"/>
  <c r="AK2434" i="1" s="1"/>
  <c r="AK2433" i="1" s="1"/>
  <c r="AK2432" i="1" s="1"/>
  <c r="AJ2437" i="1"/>
  <c r="AJ2436" i="1" s="1"/>
  <c r="AJ2435" i="1" s="1"/>
  <c r="AJ2434" i="1" s="1"/>
  <c r="AJ2433" i="1" s="1"/>
  <c r="AJ2432" i="1" s="1"/>
  <c r="AI2437" i="1"/>
  <c r="AI2436" i="1" s="1"/>
  <c r="AI2435" i="1" s="1"/>
  <c r="AI2434" i="1" s="1"/>
  <c r="AI2433" i="1" s="1"/>
  <c r="AI2432" i="1" s="1"/>
  <c r="AH2437" i="1"/>
  <c r="AH2436" i="1" s="1"/>
  <c r="AH2435" i="1" s="1"/>
  <c r="AH2434" i="1" s="1"/>
  <c r="AH2433" i="1" s="1"/>
  <c r="AH2432" i="1" s="1"/>
  <c r="AG2437" i="1"/>
  <c r="AG2436" i="1" s="1"/>
  <c r="AG2435" i="1" s="1"/>
  <c r="AG2434" i="1" s="1"/>
  <c r="AG2433" i="1" s="1"/>
  <c r="AG2432" i="1" s="1"/>
  <c r="AF2437" i="1"/>
  <c r="AD2437" i="1"/>
  <c r="AD2436" i="1" s="1"/>
  <c r="AC2437" i="1"/>
  <c r="AC2436" i="1" s="1"/>
  <c r="AC2435" i="1" s="1"/>
  <c r="AC2434" i="1" s="1"/>
  <c r="AC2433" i="1" s="1"/>
  <c r="AC2432" i="1" s="1"/>
  <c r="AB2437" i="1"/>
  <c r="AB2436" i="1" s="1"/>
  <c r="AB2435" i="1" s="1"/>
  <c r="AB2434" i="1" s="1"/>
  <c r="AB2433" i="1" s="1"/>
  <c r="AB2432" i="1" s="1"/>
  <c r="AA2437" i="1"/>
  <c r="AA2436" i="1" s="1"/>
  <c r="AA2435" i="1" s="1"/>
  <c r="AA2434" i="1" s="1"/>
  <c r="AA2433" i="1" s="1"/>
  <c r="AA2432" i="1" s="1"/>
  <c r="Z2437" i="1"/>
  <c r="Z2436" i="1" s="1"/>
  <c r="Z2435" i="1" s="1"/>
  <c r="Z2434" i="1" s="1"/>
  <c r="Z2433" i="1" s="1"/>
  <c r="Z2432" i="1" s="1"/>
  <c r="Y2437" i="1"/>
  <c r="Y2436" i="1" s="1"/>
  <c r="Y2435" i="1" s="1"/>
  <c r="Y2434" i="1" s="1"/>
  <c r="Y2433" i="1" s="1"/>
  <c r="Y2432" i="1" s="1"/>
  <c r="X2437" i="1"/>
  <c r="X2436" i="1" s="1"/>
  <c r="X2435" i="1" s="1"/>
  <c r="X2434" i="1" s="1"/>
  <c r="X2433" i="1" s="1"/>
  <c r="X2432" i="1" s="1"/>
  <c r="W2437" i="1"/>
  <c r="W2436" i="1" s="1"/>
  <c r="W2435" i="1" s="1"/>
  <c r="W2434" i="1" s="1"/>
  <c r="W2433" i="1" s="1"/>
  <c r="W2432" i="1" s="1"/>
  <c r="U2437" i="1"/>
  <c r="U2436" i="1" s="1"/>
  <c r="U2435" i="1" s="1"/>
  <c r="U2434" i="1" s="1"/>
  <c r="U2433" i="1" s="1"/>
  <c r="U2432" i="1" s="1"/>
  <c r="T2437" i="1"/>
  <c r="T2436" i="1" s="1"/>
  <c r="T2435" i="1" s="1"/>
  <c r="T2434" i="1" s="1"/>
  <c r="T2433" i="1" s="1"/>
  <c r="T2432" i="1" s="1"/>
  <c r="S2437" i="1"/>
  <c r="S2436" i="1" s="1"/>
  <c r="S2435" i="1" s="1"/>
  <c r="S2434" i="1" s="1"/>
  <c r="S2433" i="1" s="1"/>
  <c r="S2432" i="1" s="1"/>
  <c r="R2437" i="1"/>
  <c r="R2436" i="1" s="1"/>
  <c r="R2435" i="1" s="1"/>
  <c r="R2434" i="1" s="1"/>
  <c r="R2433" i="1" s="1"/>
  <c r="R2432" i="1" s="1"/>
  <c r="Q2437" i="1"/>
  <c r="Q2436" i="1" s="1"/>
  <c r="Q2435" i="1" s="1"/>
  <c r="Q2434" i="1" s="1"/>
  <c r="Q2433" i="1" s="1"/>
  <c r="Q2432" i="1" s="1"/>
  <c r="P2437" i="1"/>
  <c r="O2437" i="1"/>
  <c r="O2436" i="1" s="1"/>
  <c r="O2435" i="1" s="1"/>
  <c r="O2434" i="1" s="1"/>
  <c r="O2433" i="1" s="1"/>
  <c r="O2432" i="1" s="1"/>
  <c r="N2437" i="1"/>
  <c r="N2436" i="1" s="1"/>
  <c r="N2435" i="1" s="1"/>
  <c r="N2434" i="1" s="1"/>
  <c r="N2433" i="1" s="1"/>
  <c r="N2432" i="1" s="1"/>
  <c r="M2437" i="1"/>
  <c r="L2437" i="1"/>
  <c r="L2436" i="1" s="1"/>
  <c r="L2435" i="1" s="1"/>
  <c r="L2434" i="1" s="1"/>
  <c r="L2433" i="1" s="1"/>
  <c r="L2432" i="1" s="1"/>
  <c r="K2437" i="1"/>
  <c r="K2436" i="1" s="1"/>
  <c r="K2435" i="1" s="1"/>
  <c r="K2434" i="1" s="1"/>
  <c r="K2433" i="1" s="1"/>
  <c r="K2432" i="1" s="1"/>
  <c r="J2437" i="1"/>
  <c r="J2436" i="1" s="1"/>
  <c r="J2435" i="1" s="1"/>
  <c r="J2434" i="1" s="1"/>
  <c r="J2433" i="1" s="1"/>
  <c r="J2432" i="1" s="1"/>
  <c r="I2437" i="1"/>
  <c r="I2436" i="1" s="1"/>
  <c r="I2435" i="1" s="1"/>
  <c r="I2434" i="1" s="1"/>
  <c r="I2433" i="1" s="1"/>
  <c r="I2432" i="1" s="1"/>
  <c r="E2437" i="1"/>
  <c r="AF2436" i="1"/>
  <c r="AF2435" i="1" s="1"/>
  <c r="AF2434" i="1" s="1"/>
  <c r="AF2433" i="1" s="1"/>
  <c r="AF2432" i="1" s="1"/>
  <c r="P2436" i="1"/>
  <c r="P2435" i="1" s="1"/>
  <c r="P2434" i="1" s="1"/>
  <c r="P2433" i="1" s="1"/>
  <c r="P2432" i="1" s="1"/>
  <c r="M2436" i="1"/>
  <c r="M2435" i="1" s="1"/>
  <c r="M2434" i="1" s="1"/>
  <c r="M2433" i="1" s="1"/>
  <c r="M2432" i="1" s="1"/>
  <c r="E2436" i="1"/>
  <c r="E2435" i="1"/>
  <c r="E2434" i="1"/>
  <c r="E2433" i="1"/>
  <c r="E2432" i="1"/>
  <c r="E2431" i="1"/>
  <c r="AL2430" i="1"/>
  <c r="AE2430" i="1"/>
  <c r="V2430" i="1"/>
  <c r="E2430" i="1"/>
  <c r="AK2429" i="1"/>
  <c r="AJ2429" i="1"/>
  <c r="AI2429" i="1"/>
  <c r="AH2429" i="1"/>
  <c r="AG2429" i="1"/>
  <c r="AF2429" i="1"/>
  <c r="AD2429" i="1"/>
  <c r="AC2429" i="1"/>
  <c r="AB2429" i="1"/>
  <c r="P2429" i="1"/>
  <c r="V2429" i="1" s="1"/>
  <c r="O2429" i="1"/>
  <c r="E2429" i="1"/>
  <c r="AK2428" i="1"/>
  <c r="AJ2428" i="1"/>
  <c r="AI2428" i="1"/>
  <c r="AH2428" i="1"/>
  <c r="AG2428" i="1"/>
  <c r="AF2428" i="1"/>
  <c r="AD2428" i="1"/>
  <c r="AC2428" i="1"/>
  <c r="AB2428" i="1"/>
  <c r="P2428" i="1"/>
  <c r="V2428" i="1" s="1"/>
  <c r="O2428" i="1"/>
  <c r="E2428" i="1"/>
  <c r="AK2427" i="1"/>
  <c r="AJ2427" i="1"/>
  <c r="AI2427" i="1"/>
  <c r="AH2427" i="1"/>
  <c r="AG2427" i="1"/>
  <c r="AF2427" i="1"/>
  <c r="AD2427" i="1"/>
  <c r="AC2427" i="1"/>
  <c r="AB2427" i="1"/>
  <c r="P2427" i="1"/>
  <c r="V2427" i="1" s="1"/>
  <c r="O2427" i="1"/>
  <c r="E2427" i="1"/>
  <c r="AL2426" i="1"/>
  <c r="AE2426" i="1"/>
  <c r="V2426" i="1"/>
  <c r="E2426" i="1"/>
  <c r="AK2425" i="1"/>
  <c r="AJ2425" i="1"/>
  <c r="AI2425" i="1"/>
  <c r="AH2425" i="1"/>
  <c r="AG2425" i="1"/>
  <c r="AF2425" i="1"/>
  <c r="AD2425" i="1"/>
  <c r="AC2425" i="1"/>
  <c r="AB2425" i="1"/>
  <c r="AA2425" i="1"/>
  <c r="Z2425" i="1"/>
  <c r="Y2425" i="1"/>
  <c r="X2425" i="1"/>
  <c r="W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E2425" i="1"/>
  <c r="AL2424" i="1"/>
  <c r="AE2424" i="1"/>
  <c r="V2424" i="1"/>
  <c r="E2424" i="1"/>
  <c r="AK2423" i="1"/>
  <c r="AJ2423" i="1"/>
  <c r="AI2423" i="1"/>
  <c r="AI2422" i="1" s="1"/>
  <c r="AI2421" i="1" s="1"/>
  <c r="AI2420" i="1" s="1"/>
  <c r="AI2419" i="1" s="1"/>
  <c r="AH2423" i="1"/>
  <c r="AG2423" i="1"/>
  <c r="AF2423" i="1"/>
  <c r="AD2423" i="1"/>
  <c r="AD2422" i="1" s="1"/>
  <c r="AD2421" i="1" s="1"/>
  <c r="AD2420" i="1" s="1"/>
  <c r="AC2423" i="1"/>
  <c r="AB2423" i="1"/>
  <c r="AB2422" i="1" s="1"/>
  <c r="AB2421" i="1" s="1"/>
  <c r="AA2423" i="1"/>
  <c r="Z2423" i="1"/>
  <c r="Z2422" i="1" s="1"/>
  <c r="Z2421" i="1" s="1"/>
  <c r="Z2420" i="1" s="1"/>
  <c r="Z2419" i="1" s="1"/>
  <c r="Y2423" i="1"/>
  <c r="X2423" i="1"/>
  <c r="X2422" i="1" s="1"/>
  <c r="X2421" i="1" s="1"/>
  <c r="X2420" i="1" s="1"/>
  <c r="X2419" i="1" s="1"/>
  <c r="W2423" i="1"/>
  <c r="T2423" i="1"/>
  <c r="S2423" i="1"/>
  <c r="R2423" i="1"/>
  <c r="R2422" i="1" s="1"/>
  <c r="R2421" i="1" s="1"/>
  <c r="R2420" i="1" s="1"/>
  <c r="R2419" i="1" s="1"/>
  <c r="Q2423" i="1"/>
  <c r="P2423" i="1"/>
  <c r="O2423" i="1"/>
  <c r="N2423" i="1"/>
  <c r="M2423" i="1"/>
  <c r="L2423" i="1"/>
  <c r="K2423" i="1"/>
  <c r="J2423" i="1"/>
  <c r="J2422" i="1" s="1"/>
  <c r="J2421" i="1" s="1"/>
  <c r="J2420" i="1" s="1"/>
  <c r="J2419" i="1" s="1"/>
  <c r="I2423" i="1"/>
  <c r="E2423" i="1"/>
  <c r="N2422" i="1"/>
  <c r="N2421" i="1" s="1"/>
  <c r="N2420" i="1" s="1"/>
  <c r="N2419" i="1" s="1"/>
  <c r="E2422" i="1"/>
  <c r="E2421" i="1"/>
  <c r="E2420" i="1"/>
  <c r="E2419" i="1"/>
  <c r="AL2418" i="1"/>
  <c r="AE2418" i="1"/>
  <c r="R2418" i="1"/>
  <c r="K2418" i="1"/>
  <c r="J2418" i="1"/>
  <c r="I2418" i="1"/>
  <c r="I2417" i="1" s="1"/>
  <c r="E2418" i="1"/>
  <c r="AK2417" i="1"/>
  <c r="AK2416" i="1" s="1"/>
  <c r="AK2415" i="1" s="1"/>
  <c r="AK2414" i="1" s="1"/>
  <c r="AK2413" i="1" s="1"/>
  <c r="AJ2417" i="1"/>
  <c r="AI2417" i="1"/>
  <c r="AI2416" i="1" s="1"/>
  <c r="AI2415" i="1" s="1"/>
  <c r="AI2414" i="1" s="1"/>
  <c r="AI2413" i="1" s="1"/>
  <c r="AH2417" i="1"/>
  <c r="AH2416" i="1" s="1"/>
  <c r="AH2415" i="1" s="1"/>
  <c r="AH2414" i="1" s="1"/>
  <c r="AH2413" i="1" s="1"/>
  <c r="AG2417" i="1"/>
  <c r="AG2416" i="1" s="1"/>
  <c r="AG2415" i="1" s="1"/>
  <c r="AG2414" i="1" s="1"/>
  <c r="AG2413" i="1" s="1"/>
  <c r="AF2417" i="1"/>
  <c r="AF2416" i="1" s="1"/>
  <c r="AD2417" i="1"/>
  <c r="AD2416" i="1" s="1"/>
  <c r="AD2415" i="1" s="1"/>
  <c r="AD2414" i="1" s="1"/>
  <c r="AC2417" i="1"/>
  <c r="AB2417" i="1"/>
  <c r="AB2416" i="1" s="1"/>
  <c r="AB2415" i="1" s="1"/>
  <c r="AB2414" i="1" s="1"/>
  <c r="AB2413" i="1" s="1"/>
  <c r="AA2417" i="1"/>
  <c r="Z2417" i="1"/>
  <c r="Z2416" i="1" s="1"/>
  <c r="Z2415" i="1" s="1"/>
  <c r="Z2414" i="1" s="1"/>
  <c r="Z2413" i="1" s="1"/>
  <c r="Y2417" i="1"/>
  <c r="Y2416" i="1" s="1"/>
  <c r="Y2415" i="1" s="1"/>
  <c r="Y2414" i="1" s="1"/>
  <c r="Y2413" i="1" s="1"/>
  <c r="X2417" i="1"/>
  <c r="X2416" i="1" s="1"/>
  <c r="X2415" i="1" s="1"/>
  <c r="X2414" i="1" s="1"/>
  <c r="X2413" i="1" s="1"/>
  <c r="W2417" i="1"/>
  <c r="T2417" i="1"/>
  <c r="T2416" i="1" s="1"/>
  <c r="T2415" i="1" s="1"/>
  <c r="T2414" i="1" s="1"/>
  <c r="T2413" i="1" s="1"/>
  <c r="S2417" i="1"/>
  <c r="S2416" i="1" s="1"/>
  <c r="S2415" i="1" s="1"/>
  <c r="S2414" i="1" s="1"/>
  <c r="S2413" i="1" s="1"/>
  <c r="R2417" i="1"/>
  <c r="R2416" i="1" s="1"/>
  <c r="R2415" i="1" s="1"/>
  <c r="R2414" i="1" s="1"/>
  <c r="R2413" i="1" s="1"/>
  <c r="Q2417" i="1"/>
  <c r="Q2416" i="1" s="1"/>
  <c r="Q2415" i="1" s="1"/>
  <c r="Q2414" i="1" s="1"/>
  <c r="Q2413" i="1" s="1"/>
  <c r="P2417" i="1"/>
  <c r="P2416" i="1" s="1"/>
  <c r="P2415" i="1" s="1"/>
  <c r="P2414" i="1" s="1"/>
  <c r="P2413" i="1" s="1"/>
  <c r="O2417" i="1"/>
  <c r="N2417" i="1"/>
  <c r="N2416" i="1" s="1"/>
  <c r="N2415" i="1" s="1"/>
  <c r="N2414" i="1" s="1"/>
  <c r="N2413" i="1" s="1"/>
  <c r="M2417" i="1"/>
  <c r="L2417" i="1"/>
  <c r="L2416" i="1" s="1"/>
  <c r="L2415" i="1" s="1"/>
  <c r="L2414" i="1" s="1"/>
  <c r="L2413" i="1" s="1"/>
  <c r="K2417" i="1"/>
  <c r="K2416" i="1" s="1"/>
  <c r="K2415" i="1" s="1"/>
  <c r="K2414" i="1" s="1"/>
  <c r="K2413" i="1" s="1"/>
  <c r="J2417" i="1"/>
  <c r="J2416" i="1" s="1"/>
  <c r="J2415" i="1" s="1"/>
  <c r="J2414" i="1" s="1"/>
  <c r="J2413" i="1" s="1"/>
  <c r="E2417" i="1"/>
  <c r="AJ2416" i="1"/>
  <c r="AJ2415" i="1" s="1"/>
  <c r="AJ2414" i="1" s="1"/>
  <c r="AJ2413" i="1" s="1"/>
  <c r="AA2416" i="1"/>
  <c r="AA2415" i="1" s="1"/>
  <c r="AA2414" i="1" s="1"/>
  <c r="AA2413" i="1" s="1"/>
  <c r="W2416" i="1"/>
  <c r="W2415" i="1" s="1"/>
  <c r="W2414" i="1" s="1"/>
  <c r="W2413" i="1" s="1"/>
  <c r="O2416" i="1"/>
  <c r="O2415" i="1" s="1"/>
  <c r="O2414" i="1" s="1"/>
  <c r="O2413" i="1" s="1"/>
  <c r="M2416" i="1"/>
  <c r="M2415" i="1" s="1"/>
  <c r="M2414" i="1" s="1"/>
  <c r="M2413" i="1" s="1"/>
  <c r="E2416" i="1"/>
  <c r="E2415" i="1"/>
  <c r="E2414" i="1"/>
  <c r="E2413" i="1"/>
  <c r="E2412" i="1"/>
  <c r="AL2411" i="1"/>
  <c r="AE2411" i="1"/>
  <c r="V2411" i="1"/>
  <c r="E2411" i="1"/>
  <c r="AK2410" i="1"/>
  <c r="AJ2410" i="1"/>
  <c r="AI2410" i="1"/>
  <c r="AH2410" i="1"/>
  <c r="AG2410" i="1"/>
  <c r="AF2410" i="1"/>
  <c r="AD2410" i="1"/>
  <c r="AC2410" i="1"/>
  <c r="AB2410" i="1"/>
  <c r="AA2410" i="1"/>
  <c r="Z2410" i="1"/>
  <c r="Y2410" i="1"/>
  <c r="X2410" i="1"/>
  <c r="W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E2410" i="1"/>
  <c r="AL2409" i="1"/>
  <c r="AE2409" i="1"/>
  <c r="V2409" i="1"/>
  <c r="E2409" i="1"/>
  <c r="AK2408" i="1"/>
  <c r="AJ2408" i="1"/>
  <c r="AI2408" i="1"/>
  <c r="AH2408" i="1"/>
  <c r="AG2408" i="1"/>
  <c r="AF2408" i="1"/>
  <c r="AD2408" i="1"/>
  <c r="AC2408" i="1"/>
  <c r="AB2408" i="1"/>
  <c r="AA2408" i="1"/>
  <c r="Z2408" i="1"/>
  <c r="Y2408" i="1"/>
  <c r="X2408" i="1"/>
  <c r="W2408" i="1"/>
  <c r="W2405" i="1" s="1"/>
  <c r="W2404" i="1" s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E2408" i="1"/>
  <c r="AL2407" i="1"/>
  <c r="AE2407" i="1"/>
  <c r="V2407" i="1"/>
  <c r="E2407" i="1"/>
  <c r="AK2406" i="1"/>
  <c r="AJ2406" i="1"/>
  <c r="AI2406" i="1"/>
  <c r="AH2406" i="1"/>
  <c r="AG2406" i="1"/>
  <c r="AF2406" i="1"/>
  <c r="AD2406" i="1"/>
  <c r="AC2406" i="1"/>
  <c r="AB2406" i="1"/>
  <c r="AA2406" i="1"/>
  <c r="Z2406" i="1"/>
  <c r="Y2406" i="1"/>
  <c r="X2406" i="1"/>
  <c r="W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E2406" i="1"/>
  <c r="E2405" i="1"/>
  <c r="E2404" i="1"/>
  <c r="AL2403" i="1"/>
  <c r="AE2403" i="1"/>
  <c r="V2403" i="1"/>
  <c r="E2403" i="1"/>
  <c r="AK2402" i="1"/>
  <c r="AJ2402" i="1"/>
  <c r="AI2402" i="1"/>
  <c r="AH2402" i="1"/>
  <c r="AG2402" i="1"/>
  <c r="AF2402" i="1"/>
  <c r="AD2402" i="1"/>
  <c r="AC2402" i="1"/>
  <c r="AB2402" i="1"/>
  <c r="AA2402" i="1"/>
  <c r="AA2399" i="1" s="1"/>
  <c r="AA2398" i="1" s="1"/>
  <c r="AA2397" i="1" s="1"/>
  <c r="AA2396" i="1" s="1"/>
  <c r="Z2402" i="1"/>
  <c r="Z2399" i="1" s="1"/>
  <c r="Z2398" i="1" s="1"/>
  <c r="Z2397" i="1" s="1"/>
  <c r="Z2396" i="1" s="1"/>
  <c r="Y2402" i="1"/>
  <c r="X2402" i="1"/>
  <c r="X2399" i="1" s="1"/>
  <c r="X2398" i="1" s="1"/>
  <c r="X2397" i="1" s="1"/>
  <c r="X2396" i="1" s="1"/>
  <c r="W2402" i="1"/>
  <c r="W2399" i="1" s="1"/>
  <c r="W2398" i="1" s="1"/>
  <c r="W2397" i="1" s="1"/>
  <c r="W2396" i="1" s="1"/>
  <c r="T2402" i="1"/>
  <c r="T2399" i="1" s="1"/>
  <c r="T2398" i="1" s="1"/>
  <c r="T2397" i="1" s="1"/>
  <c r="T2396" i="1" s="1"/>
  <c r="S2402" i="1"/>
  <c r="R2402" i="1"/>
  <c r="R2399" i="1" s="1"/>
  <c r="R2398" i="1" s="1"/>
  <c r="R2397" i="1" s="1"/>
  <c r="R2396" i="1" s="1"/>
  <c r="Q2402" i="1"/>
  <c r="Q2399" i="1" s="1"/>
  <c r="Q2398" i="1" s="1"/>
  <c r="Q2397" i="1" s="1"/>
  <c r="Q2396" i="1" s="1"/>
  <c r="P2402" i="1"/>
  <c r="O2402" i="1"/>
  <c r="N2402" i="1"/>
  <c r="N2399" i="1" s="1"/>
  <c r="N2398" i="1" s="1"/>
  <c r="N2397" i="1" s="1"/>
  <c r="N2396" i="1" s="1"/>
  <c r="M2402" i="1"/>
  <c r="M2399" i="1" s="1"/>
  <c r="M2398" i="1" s="1"/>
  <c r="M2397" i="1" s="1"/>
  <c r="M2396" i="1" s="1"/>
  <c r="L2402" i="1"/>
  <c r="L2399" i="1" s="1"/>
  <c r="L2398" i="1" s="1"/>
  <c r="L2397" i="1" s="1"/>
  <c r="L2396" i="1" s="1"/>
  <c r="K2402" i="1"/>
  <c r="K2399" i="1" s="1"/>
  <c r="K2398" i="1" s="1"/>
  <c r="K2397" i="1" s="1"/>
  <c r="K2396" i="1" s="1"/>
  <c r="J2402" i="1"/>
  <c r="J2399" i="1" s="1"/>
  <c r="J2398" i="1" s="1"/>
  <c r="J2397" i="1" s="1"/>
  <c r="J2396" i="1" s="1"/>
  <c r="I2402" i="1"/>
  <c r="I2399" i="1" s="1"/>
  <c r="E2402" i="1"/>
  <c r="AL2401" i="1"/>
  <c r="AE2401" i="1"/>
  <c r="V2401" i="1"/>
  <c r="E2401" i="1"/>
  <c r="AK2400" i="1"/>
  <c r="AJ2400" i="1"/>
  <c r="AI2400" i="1"/>
  <c r="AH2400" i="1"/>
  <c r="AG2400" i="1"/>
  <c r="AF2400" i="1"/>
  <c r="AD2400" i="1"/>
  <c r="AC2400" i="1"/>
  <c r="AB2400" i="1"/>
  <c r="P2400" i="1"/>
  <c r="O2400" i="1"/>
  <c r="O2399" i="1" s="1"/>
  <c r="O2398" i="1" s="1"/>
  <c r="O2397" i="1" s="1"/>
  <c r="O2396" i="1" s="1"/>
  <c r="E2400" i="1"/>
  <c r="Y2399" i="1"/>
  <c r="Y2398" i="1" s="1"/>
  <c r="Y2397" i="1" s="1"/>
  <c r="Y2396" i="1" s="1"/>
  <c r="S2399" i="1"/>
  <c r="S2398" i="1" s="1"/>
  <c r="S2397" i="1" s="1"/>
  <c r="S2396" i="1" s="1"/>
  <c r="E2399" i="1"/>
  <c r="E2398" i="1"/>
  <c r="E2397" i="1"/>
  <c r="E2396" i="1"/>
  <c r="AL2395" i="1"/>
  <c r="AE2395" i="1"/>
  <c r="V2395" i="1"/>
  <c r="E2395" i="1"/>
  <c r="AK2394" i="1"/>
  <c r="AJ2394" i="1"/>
  <c r="AI2394" i="1"/>
  <c r="AH2394" i="1"/>
  <c r="AG2394" i="1"/>
  <c r="AF2394" i="1"/>
  <c r="AD2394" i="1"/>
  <c r="AC2394" i="1"/>
  <c r="AB2394" i="1"/>
  <c r="AA2394" i="1"/>
  <c r="Z2394" i="1"/>
  <c r="Y2394" i="1"/>
  <c r="X2394" i="1"/>
  <c r="W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E2394" i="1"/>
  <c r="AL2393" i="1"/>
  <c r="AE2393" i="1"/>
  <c r="V2393" i="1"/>
  <c r="E2393" i="1"/>
  <c r="AK2392" i="1"/>
  <c r="AJ2392" i="1"/>
  <c r="AI2392" i="1"/>
  <c r="AH2392" i="1"/>
  <c r="AG2392" i="1"/>
  <c r="AF2392" i="1"/>
  <c r="AF2391" i="1" s="1"/>
  <c r="AF2390" i="1" s="1"/>
  <c r="AF2385" i="1" s="1"/>
  <c r="AF2384" i="1" s="1"/>
  <c r="AD2392" i="1"/>
  <c r="AC2392" i="1"/>
  <c r="AB2392" i="1"/>
  <c r="AA2392" i="1"/>
  <c r="Z2392" i="1"/>
  <c r="Y2392" i="1"/>
  <c r="Y2391" i="1" s="1"/>
  <c r="Y2390" i="1" s="1"/>
  <c r="Y2385" i="1" s="1"/>
  <c r="Y2384" i="1" s="1"/>
  <c r="X2392" i="1"/>
  <c r="W2392" i="1"/>
  <c r="T2392" i="1"/>
  <c r="S2392" i="1"/>
  <c r="R2392" i="1"/>
  <c r="Q2392" i="1"/>
  <c r="Q2391" i="1" s="1"/>
  <c r="Q2390" i="1" s="1"/>
  <c r="Q2385" i="1" s="1"/>
  <c r="Q2384" i="1" s="1"/>
  <c r="P2392" i="1"/>
  <c r="O2392" i="1"/>
  <c r="N2392" i="1"/>
  <c r="M2392" i="1"/>
  <c r="M2391" i="1" s="1"/>
  <c r="M2390" i="1" s="1"/>
  <c r="M2385" i="1" s="1"/>
  <c r="M2384" i="1" s="1"/>
  <c r="L2392" i="1"/>
  <c r="K2392" i="1"/>
  <c r="K2391" i="1" s="1"/>
  <c r="K2390" i="1" s="1"/>
  <c r="K2385" i="1" s="1"/>
  <c r="K2384" i="1" s="1"/>
  <c r="J2392" i="1"/>
  <c r="I2392" i="1"/>
  <c r="E2392" i="1"/>
  <c r="AJ2391" i="1"/>
  <c r="AJ2390" i="1" s="1"/>
  <c r="AJ2385" i="1" s="1"/>
  <c r="AJ2384" i="1" s="1"/>
  <c r="AB2391" i="1"/>
  <c r="AB2390" i="1" s="1"/>
  <c r="I2391" i="1"/>
  <c r="I2390" i="1" s="1"/>
  <c r="E2391" i="1"/>
  <c r="E2390" i="1"/>
  <c r="AL2389" i="1"/>
  <c r="AE2389" i="1"/>
  <c r="V2389" i="1"/>
  <c r="E2389" i="1"/>
  <c r="AK2388" i="1"/>
  <c r="AJ2388" i="1"/>
  <c r="AI2388" i="1"/>
  <c r="AH2388" i="1"/>
  <c r="AG2388" i="1"/>
  <c r="AF2388" i="1"/>
  <c r="AD2388" i="1"/>
  <c r="AC2388" i="1"/>
  <c r="AB2388" i="1"/>
  <c r="P2388" i="1"/>
  <c r="O2388" i="1"/>
  <c r="E2388" i="1"/>
  <c r="AK2387" i="1"/>
  <c r="AJ2387" i="1"/>
  <c r="AI2387" i="1"/>
  <c r="AH2387" i="1"/>
  <c r="AG2387" i="1"/>
  <c r="AF2387" i="1"/>
  <c r="AD2387" i="1"/>
  <c r="AC2387" i="1"/>
  <c r="AB2387" i="1"/>
  <c r="P2387" i="1"/>
  <c r="O2387" i="1"/>
  <c r="E2387" i="1"/>
  <c r="AK2386" i="1"/>
  <c r="AJ2386" i="1"/>
  <c r="AI2386" i="1"/>
  <c r="AH2386" i="1"/>
  <c r="AG2386" i="1"/>
  <c r="AF2386" i="1"/>
  <c r="AD2386" i="1"/>
  <c r="AC2386" i="1"/>
  <c r="AB2386" i="1"/>
  <c r="P2386" i="1"/>
  <c r="O2386" i="1"/>
  <c r="E2386" i="1"/>
  <c r="E2385" i="1"/>
  <c r="E2384" i="1"/>
  <c r="AL2383" i="1"/>
  <c r="AE2383" i="1"/>
  <c r="V2383" i="1"/>
  <c r="E2383" i="1"/>
  <c r="AK2382" i="1"/>
  <c r="AK2381" i="1" s="1"/>
  <c r="AK2380" i="1" s="1"/>
  <c r="AK2379" i="1" s="1"/>
  <c r="AK2378" i="1" s="1"/>
  <c r="AJ2382" i="1"/>
  <c r="AJ2381" i="1" s="1"/>
  <c r="AJ2380" i="1" s="1"/>
  <c r="AJ2379" i="1" s="1"/>
  <c r="AI2382" i="1"/>
  <c r="AI2381" i="1" s="1"/>
  <c r="AI2380" i="1" s="1"/>
  <c r="AI2379" i="1" s="1"/>
  <c r="AI2378" i="1" s="1"/>
  <c r="AH2382" i="1"/>
  <c r="AG2382" i="1"/>
  <c r="AG2381" i="1" s="1"/>
  <c r="AG2380" i="1" s="1"/>
  <c r="AG2379" i="1" s="1"/>
  <c r="AG2378" i="1" s="1"/>
  <c r="AF2382" i="1"/>
  <c r="AD2382" i="1"/>
  <c r="AC2382" i="1"/>
  <c r="AC2381" i="1" s="1"/>
  <c r="AB2382" i="1"/>
  <c r="AB2381" i="1" s="1"/>
  <c r="AB2380" i="1" s="1"/>
  <c r="AB2379" i="1" s="1"/>
  <c r="AB2378" i="1" s="1"/>
  <c r="AA2382" i="1"/>
  <c r="Z2382" i="1"/>
  <c r="Z2381" i="1" s="1"/>
  <c r="Z2380" i="1" s="1"/>
  <c r="Z2379" i="1" s="1"/>
  <c r="Z2378" i="1" s="1"/>
  <c r="Y2382" i="1"/>
  <c r="Y2381" i="1" s="1"/>
  <c r="Y2380" i="1" s="1"/>
  <c r="Y2379" i="1" s="1"/>
  <c r="Y2378" i="1" s="1"/>
  <c r="X2382" i="1"/>
  <c r="X2381" i="1" s="1"/>
  <c r="X2380" i="1" s="1"/>
  <c r="X2379" i="1" s="1"/>
  <c r="X2378" i="1" s="1"/>
  <c r="W2382" i="1"/>
  <c r="T2382" i="1"/>
  <c r="T2381" i="1" s="1"/>
  <c r="T2380" i="1" s="1"/>
  <c r="T2379" i="1" s="1"/>
  <c r="T2378" i="1" s="1"/>
  <c r="S2382" i="1"/>
  <c r="S2381" i="1" s="1"/>
  <c r="S2380" i="1" s="1"/>
  <c r="S2379" i="1" s="1"/>
  <c r="S2378" i="1" s="1"/>
  <c r="R2382" i="1"/>
  <c r="R2381" i="1" s="1"/>
  <c r="R2380" i="1" s="1"/>
  <c r="R2379" i="1" s="1"/>
  <c r="R2378" i="1" s="1"/>
  <c r="Q2382" i="1"/>
  <c r="Q2381" i="1" s="1"/>
  <c r="Q2380" i="1" s="1"/>
  <c r="Q2379" i="1" s="1"/>
  <c r="Q2378" i="1" s="1"/>
  <c r="P2382" i="1"/>
  <c r="P2381" i="1" s="1"/>
  <c r="P2380" i="1" s="1"/>
  <c r="P2379" i="1" s="1"/>
  <c r="P2378" i="1" s="1"/>
  <c r="O2382" i="1"/>
  <c r="O2381" i="1" s="1"/>
  <c r="O2380" i="1" s="1"/>
  <c r="O2379" i="1" s="1"/>
  <c r="O2378" i="1" s="1"/>
  <c r="N2382" i="1"/>
  <c r="N2381" i="1" s="1"/>
  <c r="N2380" i="1" s="1"/>
  <c r="N2379" i="1" s="1"/>
  <c r="N2378" i="1" s="1"/>
  <c r="M2382" i="1"/>
  <c r="L2382" i="1"/>
  <c r="L2381" i="1" s="1"/>
  <c r="L2380" i="1" s="1"/>
  <c r="L2379" i="1" s="1"/>
  <c r="L2378" i="1" s="1"/>
  <c r="K2382" i="1"/>
  <c r="K2381" i="1" s="1"/>
  <c r="K2380" i="1" s="1"/>
  <c r="K2379" i="1" s="1"/>
  <c r="K2378" i="1" s="1"/>
  <c r="J2382" i="1"/>
  <c r="J2381" i="1" s="1"/>
  <c r="J2380" i="1" s="1"/>
  <c r="J2379" i="1" s="1"/>
  <c r="J2378" i="1" s="1"/>
  <c r="I2382" i="1"/>
  <c r="E2382" i="1"/>
  <c r="AH2381" i="1"/>
  <c r="AH2380" i="1" s="1"/>
  <c r="AH2379" i="1" s="1"/>
  <c r="AH2378" i="1" s="1"/>
  <c r="AA2381" i="1"/>
  <c r="AA2380" i="1" s="1"/>
  <c r="AA2379" i="1" s="1"/>
  <c r="AA2378" i="1" s="1"/>
  <c r="W2381" i="1"/>
  <c r="W2380" i="1" s="1"/>
  <c r="W2379" i="1" s="1"/>
  <c r="W2378" i="1" s="1"/>
  <c r="M2381" i="1"/>
  <c r="M2380" i="1" s="1"/>
  <c r="M2379" i="1" s="1"/>
  <c r="M2378" i="1" s="1"/>
  <c r="I2381" i="1"/>
  <c r="I2380" i="1" s="1"/>
  <c r="I2379" i="1" s="1"/>
  <c r="E2381" i="1"/>
  <c r="E2380" i="1"/>
  <c r="E2379" i="1"/>
  <c r="AJ2378" i="1"/>
  <c r="E2378" i="1"/>
  <c r="AL2377" i="1"/>
  <c r="AE2377" i="1"/>
  <c r="V2377" i="1"/>
  <c r="E2377" i="1"/>
  <c r="AK2376" i="1"/>
  <c r="AK2375" i="1" s="1"/>
  <c r="AK2374" i="1" s="1"/>
  <c r="AJ2376" i="1"/>
  <c r="AJ2375" i="1" s="1"/>
  <c r="AJ2374" i="1" s="1"/>
  <c r="AJ2373" i="1" s="1"/>
  <c r="AI2376" i="1"/>
  <c r="AI2375" i="1" s="1"/>
  <c r="AI2374" i="1" s="1"/>
  <c r="AI2373" i="1" s="1"/>
  <c r="AH2376" i="1"/>
  <c r="AH2375" i="1" s="1"/>
  <c r="AH2374" i="1" s="1"/>
  <c r="AH2373" i="1" s="1"/>
  <c r="AG2376" i="1"/>
  <c r="AG2375" i="1" s="1"/>
  <c r="AG2374" i="1" s="1"/>
  <c r="AF2376" i="1"/>
  <c r="AD2376" i="1"/>
  <c r="AD2375" i="1" s="1"/>
  <c r="AD2374" i="1" s="1"/>
  <c r="AC2376" i="1"/>
  <c r="AB2376" i="1"/>
  <c r="AB2375" i="1" s="1"/>
  <c r="AB2374" i="1" s="1"/>
  <c r="AB2373" i="1" s="1"/>
  <c r="AA2376" i="1"/>
  <c r="AA2375" i="1" s="1"/>
  <c r="AA2374" i="1" s="1"/>
  <c r="AA2373" i="1" s="1"/>
  <c r="Z2376" i="1"/>
  <c r="Z2375" i="1" s="1"/>
  <c r="Z2374" i="1" s="1"/>
  <c r="Z2373" i="1" s="1"/>
  <c r="Y2376" i="1"/>
  <c r="Y2375" i="1" s="1"/>
  <c r="Y2374" i="1" s="1"/>
  <c r="Y2373" i="1" s="1"/>
  <c r="X2376" i="1"/>
  <c r="X2375" i="1" s="1"/>
  <c r="X2374" i="1" s="1"/>
  <c r="X2373" i="1" s="1"/>
  <c r="W2376" i="1"/>
  <c r="W2375" i="1" s="1"/>
  <c r="W2374" i="1" s="1"/>
  <c r="W2373" i="1" s="1"/>
  <c r="T2376" i="1"/>
  <c r="T2375" i="1" s="1"/>
  <c r="T2374" i="1" s="1"/>
  <c r="T2373" i="1" s="1"/>
  <c r="S2376" i="1"/>
  <c r="S2375" i="1" s="1"/>
  <c r="S2374" i="1" s="1"/>
  <c r="S2373" i="1" s="1"/>
  <c r="R2376" i="1"/>
  <c r="Q2376" i="1"/>
  <c r="Q2375" i="1" s="1"/>
  <c r="Q2374" i="1" s="1"/>
  <c r="Q2373" i="1" s="1"/>
  <c r="P2376" i="1"/>
  <c r="P2375" i="1" s="1"/>
  <c r="P2374" i="1" s="1"/>
  <c r="P2373" i="1" s="1"/>
  <c r="O2376" i="1"/>
  <c r="O2375" i="1" s="1"/>
  <c r="O2374" i="1" s="1"/>
  <c r="O2373" i="1" s="1"/>
  <c r="N2376" i="1"/>
  <c r="N2375" i="1" s="1"/>
  <c r="N2374" i="1" s="1"/>
  <c r="N2373" i="1" s="1"/>
  <c r="M2376" i="1"/>
  <c r="M2375" i="1" s="1"/>
  <c r="M2374" i="1" s="1"/>
  <c r="M2373" i="1" s="1"/>
  <c r="L2376" i="1"/>
  <c r="L2375" i="1" s="1"/>
  <c r="L2374" i="1" s="1"/>
  <c r="L2373" i="1" s="1"/>
  <c r="K2376" i="1"/>
  <c r="K2375" i="1" s="1"/>
  <c r="K2374" i="1" s="1"/>
  <c r="K2373" i="1" s="1"/>
  <c r="J2376" i="1"/>
  <c r="J2375" i="1" s="1"/>
  <c r="J2374" i="1" s="1"/>
  <c r="J2373" i="1" s="1"/>
  <c r="I2376" i="1"/>
  <c r="I2375" i="1" s="1"/>
  <c r="I2374" i="1" s="1"/>
  <c r="I2373" i="1" s="1"/>
  <c r="E2376" i="1"/>
  <c r="R2375" i="1"/>
  <c r="R2374" i="1" s="1"/>
  <c r="R2373" i="1" s="1"/>
  <c r="E2375" i="1"/>
  <c r="E2374" i="1"/>
  <c r="AK2373" i="1"/>
  <c r="AG2373" i="1"/>
  <c r="E2373" i="1"/>
  <c r="AL2372" i="1"/>
  <c r="AE2372" i="1"/>
  <c r="V2372" i="1"/>
  <c r="E2372" i="1"/>
  <c r="AK2371" i="1"/>
  <c r="AK2370" i="1" s="1"/>
  <c r="AK2369" i="1" s="1"/>
  <c r="AK2368" i="1" s="1"/>
  <c r="AJ2371" i="1"/>
  <c r="AJ2370" i="1" s="1"/>
  <c r="AJ2369" i="1" s="1"/>
  <c r="AJ2368" i="1" s="1"/>
  <c r="AI2371" i="1"/>
  <c r="AI2370" i="1" s="1"/>
  <c r="AI2369" i="1" s="1"/>
  <c r="AI2368" i="1" s="1"/>
  <c r="AH2371" i="1"/>
  <c r="AG2371" i="1"/>
  <c r="AG2370" i="1" s="1"/>
  <c r="AG2369" i="1" s="1"/>
  <c r="AG2368" i="1" s="1"/>
  <c r="AF2371" i="1"/>
  <c r="AF2370" i="1" s="1"/>
  <c r="AD2371" i="1"/>
  <c r="AD2370" i="1" s="1"/>
  <c r="AD2369" i="1" s="1"/>
  <c r="AD2368" i="1" s="1"/>
  <c r="AC2371" i="1"/>
  <c r="AC2370" i="1" s="1"/>
  <c r="AB2371" i="1"/>
  <c r="AB2370" i="1" s="1"/>
  <c r="AB2369" i="1" s="1"/>
  <c r="AB2368" i="1" s="1"/>
  <c r="AA2371" i="1"/>
  <c r="Z2371" i="1"/>
  <c r="Z2370" i="1" s="1"/>
  <c r="Z2369" i="1" s="1"/>
  <c r="Z2368" i="1" s="1"/>
  <c r="Y2371" i="1"/>
  <c r="Y2370" i="1" s="1"/>
  <c r="Y2369" i="1" s="1"/>
  <c r="Y2368" i="1" s="1"/>
  <c r="X2371" i="1"/>
  <c r="X2370" i="1" s="1"/>
  <c r="X2369" i="1" s="1"/>
  <c r="X2368" i="1" s="1"/>
  <c r="W2371" i="1"/>
  <c r="W2370" i="1" s="1"/>
  <c r="W2369" i="1" s="1"/>
  <c r="W2368" i="1" s="1"/>
  <c r="T2371" i="1"/>
  <c r="T2370" i="1" s="1"/>
  <c r="T2369" i="1" s="1"/>
  <c r="T2368" i="1" s="1"/>
  <c r="S2371" i="1"/>
  <c r="S2370" i="1" s="1"/>
  <c r="S2369" i="1" s="1"/>
  <c r="S2368" i="1" s="1"/>
  <c r="R2371" i="1"/>
  <c r="R2370" i="1" s="1"/>
  <c r="R2369" i="1" s="1"/>
  <c r="R2368" i="1" s="1"/>
  <c r="Q2371" i="1"/>
  <c r="Q2370" i="1" s="1"/>
  <c r="Q2369" i="1" s="1"/>
  <c r="Q2368" i="1" s="1"/>
  <c r="P2371" i="1"/>
  <c r="P2370" i="1" s="1"/>
  <c r="P2369" i="1" s="1"/>
  <c r="P2368" i="1" s="1"/>
  <c r="O2371" i="1"/>
  <c r="O2370" i="1" s="1"/>
  <c r="O2369" i="1" s="1"/>
  <c r="O2368" i="1" s="1"/>
  <c r="N2371" i="1"/>
  <c r="N2370" i="1" s="1"/>
  <c r="N2369" i="1" s="1"/>
  <c r="N2368" i="1" s="1"/>
  <c r="M2371" i="1"/>
  <c r="M2370" i="1" s="1"/>
  <c r="M2369" i="1" s="1"/>
  <c r="M2368" i="1" s="1"/>
  <c r="L2371" i="1"/>
  <c r="L2370" i="1" s="1"/>
  <c r="L2369" i="1" s="1"/>
  <c r="L2368" i="1" s="1"/>
  <c r="K2371" i="1"/>
  <c r="K2370" i="1" s="1"/>
  <c r="K2369" i="1" s="1"/>
  <c r="K2368" i="1" s="1"/>
  <c r="J2371" i="1"/>
  <c r="J2370" i="1" s="1"/>
  <c r="J2369" i="1" s="1"/>
  <c r="J2368" i="1" s="1"/>
  <c r="I2371" i="1"/>
  <c r="I2370" i="1" s="1"/>
  <c r="I2369" i="1" s="1"/>
  <c r="E2371" i="1"/>
  <c r="AH2370" i="1"/>
  <c r="AH2369" i="1" s="1"/>
  <c r="AH2368" i="1" s="1"/>
  <c r="AA2370" i="1"/>
  <c r="AA2369" i="1" s="1"/>
  <c r="AA2368" i="1" s="1"/>
  <c r="E2370" i="1"/>
  <c r="E2369" i="1"/>
  <c r="E2368" i="1"/>
  <c r="E2367" i="1"/>
  <c r="AL2366" i="1"/>
  <c r="AE2366" i="1"/>
  <c r="V2366" i="1"/>
  <c r="E2366" i="1"/>
  <c r="AK2365" i="1"/>
  <c r="AK2364" i="1" s="1"/>
  <c r="AK2363" i="1" s="1"/>
  <c r="AK2362" i="1" s="1"/>
  <c r="AJ2365" i="1"/>
  <c r="AJ2364" i="1" s="1"/>
  <c r="AJ2363" i="1" s="1"/>
  <c r="AJ2362" i="1" s="1"/>
  <c r="AI2365" i="1"/>
  <c r="AI2364" i="1" s="1"/>
  <c r="AI2363" i="1" s="1"/>
  <c r="AI2362" i="1" s="1"/>
  <c r="AH2365" i="1"/>
  <c r="AH2364" i="1" s="1"/>
  <c r="AH2363" i="1" s="1"/>
  <c r="AH2362" i="1" s="1"/>
  <c r="AG2365" i="1"/>
  <c r="AG2364" i="1" s="1"/>
  <c r="AG2363" i="1" s="1"/>
  <c r="AG2362" i="1" s="1"/>
  <c r="AF2365" i="1"/>
  <c r="AF2364" i="1" s="1"/>
  <c r="AD2365" i="1"/>
  <c r="AC2365" i="1"/>
  <c r="AC2364" i="1" s="1"/>
  <c r="AC2363" i="1" s="1"/>
  <c r="AC2362" i="1" s="1"/>
  <c r="AB2365" i="1"/>
  <c r="AB2364" i="1" s="1"/>
  <c r="AB2363" i="1" s="1"/>
  <c r="AB2362" i="1" s="1"/>
  <c r="AA2365" i="1"/>
  <c r="AA2364" i="1" s="1"/>
  <c r="AA2363" i="1" s="1"/>
  <c r="AA2362" i="1" s="1"/>
  <c r="Z2365" i="1"/>
  <c r="Z2364" i="1" s="1"/>
  <c r="Z2363" i="1" s="1"/>
  <c r="Z2362" i="1" s="1"/>
  <c r="Y2365" i="1"/>
  <c r="Y2364" i="1" s="1"/>
  <c r="Y2363" i="1" s="1"/>
  <c r="Y2362" i="1" s="1"/>
  <c r="X2365" i="1"/>
  <c r="X2364" i="1" s="1"/>
  <c r="X2363" i="1" s="1"/>
  <c r="X2362" i="1" s="1"/>
  <c r="W2365" i="1"/>
  <c r="W2364" i="1" s="1"/>
  <c r="W2363" i="1" s="1"/>
  <c r="W2362" i="1" s="1"/>
  <c r="T2365" i="1"/>
  <c r="T2364" i="1" s="1"/>
  <c r="T2363" i="1" s="1"/>
  <c r="T2362" i="1" s="1"/>
  <c r="S2365" i="1"/>
  <c r="R2365" i="1"/>
  <c r="R2364" i="1" s="1"/>
  <c r="R2363" i="1" s="1"/>
  <c r="R2362" i="1" s="1"/>
  <c r="Q2365" i="1"/>
  <c r="Q2364" i="1" s="1"/>
  <c r="Q2363" i="1" s="1"/>
  <c r="Q2362" i="1" s="1"/>
  <c r="P2365" i="1"/>
  <c r="P2364" i="1" s="1"/>
  <c r="P2363" i="1" s="1"/>
  <c r="P2362" i="1" s="1"/>
  <c r="O2365" i="1"/>
  <c r="O2364" i="1" s="1"/>
  <c r="O2363" i="1" s="1"/>
  <c r="O2362" i="1" s="1"/>
  <c r="N2365" i="1"/>
  <c r="N2364" i="1" s="1"/>
  <c r="N2363" i="1" s="1"/>
  <c r="N2362" i="1" s="1"/>
  <c r="M2365" i="1"/>
  <c r="M2364" i="1" s="1"/>
  <c r="M2363" i="1" s="1"/>
  <c r="M2362" i="1" s="1"/>
  <c r="L2365" i="1"/>
  <c r="L2364" i="1" s="1"/>
  <c r="L2363" i="1" s="1"/>
  <c r="L2362" i="1" s="1"/>
  <c r="K2365" i="1"/>
  <c r="K2364" i="1" s="1"/>
  <c r="K2363" i="1" s="1"/>
  <c r="K2362" i="1" s="1"/>
  <c r="J2365" i="1"/>
  <c r="J2364" i="1" s="1"/>
  <c r="J2363" i="1" s="1"/>
  <c r="J2362" i="1" s="1"/>
  <c r="I2365" i="1"/>
  <c r="I2364" i="1" s="1"/>
  <c r="E2365" i="1"/>
  <c r="S2364" i="1"/>
  <c r="S2363" i="1" s="1"/>
  <c r="S2362" i="1" s="1"/>
  <c r="E2364" i="1"/>
  <c r="E2363" i="1"/>
  <c r="E2362" i="1"/>
  <c r="AL2361" i="1"/>
  <c r="AE2361" i="1"/>
  <c r="V2361" i="1"/>
  <c r="E2361" i="1"/>
  <c r="AK2360" i="1"/>
  <c r="AJ2360" i="1"/>
  <c r="AJ2359" i="1" s="1"/>
  <c r="AJ2358" i="1" s="1"/>
  <c r="AI2360" i="1"/>
  <c r="AI2359" i="1" s="1"/>
  <c r="AI2358" i="1" s="1"/>
  <c r="AH2360" i="1"/>
  <c r="AH2359" i="1" s="1"/>
  <c r="AG2360" i="1"/>
  <c r="AF2360" i="1"/>
  <c r="AF2359" i="1" s="1"/>
  <c r="AF2358" i="1" s="1"/>
  <c r="AD2360" i="1"/>
  <c r="AC2360" i="1"/>
  <c r="AC2359" i="1" s="1"/>
  <c r="AC2358" i="1" s="1"/>
  <c r="AB2360" i="1"/>
  <c r="AB2359" i="1" s="1"/>
  <c r="AB2358" i="1" s="1"/>
  <c r="AA2360" i="1"/>
  <c r="AA2359" i="1" s="1"/>
  <c r="AA2358" i="1" s="1"/>
  <c r="Z2360" i="1"/>
  <c r="Z2359" i="1" s="1"/>
  <c r="Z2358" i="1" s="1"/>
  <c r="Y2360" i="1"/>
  <c r="Y2359" i="1" s="1"/>
  <c r="Y2358" i="1" s="1"/>
  <c r="X2360" i="1"/>
  <c r="X2359" i="1" s="1"/>
  <c r="X2358" i="1" s="1"/>
  <c r="W2360" i="1"/>
  <c r="W2359" i="1" s="1"/>
  <c r="W2358" i="1" s="1"/>
  <c r="T2360" i="1"/>
  <c r="T2359" i="1" s="1"/>
  <c r="T2358" i="1" s="1"/>
  <c r="S2360" i="1"/>
  <c r="S2359" i="1" s="1"/>
  <c r="S2358" i="1" s="1"/>
  <c r="R2360" i="1"/>
  <c r="R2359" i="1" s="1"/>
  <c r="R2358" i="1" s="1"/>
  <c r="Q2360" i="1"/>
  <c r="Q2359" i="1" s="1"/>
  <c r="Q2358" i="1" s="1"/>
  <c r="P2360" i="1"/>
  <c r="P2359" i="1" s="1"/>
  <c r="P2358" i="1" s="1"/>
  <c r="O2360" i="1"/>
  <c r="O2359" i="1" s="1"/>
  <c r="O2358" i="1" s="1"/>
  <c r="N2360" i="1"/>
  <c r="N2359" i="1" s="1"/>
  <c r="N2358" i="1" s="1"/>
  <c r="M2360" i="1"/>
  <c r="M2359" i="1" s="1"/>
  <c r="M2358" i="1" s="1"/>
  <c r="L2360" i="1"/>
  <c r="L2359" i="1" s="1"/>
  <c r="L2358" i="1" s="1"/>
  <c r="K2360" i="1"/>
  <c r="K2359" i="1" s="1"/>
  <c r="K2358" i="1" s="1"/>
  <c r="J2360" i="1"/>
  <c r="J2359" i="1" s="1"/>
  <c r="J2358" i="1" s="1"/>
  <c r="I2360" i="1"/>
  <c r="I2359" i="1" s="1"/>
  <c r="E2360" i="1"/>
  <c r="AK2359" i="1"/>
  <c r="AK2358" i="1" s="1"/>
  <c r="AG2359" i="1"/>
  <c r="AG2358" i="1" s="1"/>
  <c r="E2359" i="1"/>
  <c r="E2358" i="1"/>
  <c r="AL2357" i="1"/>
  <c r="AE2357" i="1"/>
  <c r="V2357" i="1"/>
  <c r="E2357" i="1"/>
  <c r="AK2356" i="1"/>
  <c r="AK2355" i="1" s="1"/>
  <c r="AK2354" i="1" s="1"/>
  <c r="AJ2356" i="1"/>
  <c r="AJ2355" i="1" s="1"/>
  <c r="AJ2354" i="1" s="1"/>
  <c r="AI2356" i="1"/>
  <c r="AI2355" i="1" s="1"/>
  <c r="AI2354" i="1" s="1"/>
  <c r="AH2356" i="1"/>
  <c r="AG2356" i="1"/>
  <c r="AG2355" i="1" s="1"/>
  <c r="AG2354" i="1" s="1"/>
  <c r="AF2356" i="1"/>
  <c r="AD2356" i="1"/>
  <c r="AD2355" i="1" s="1"/>
  <c r="AD2354" i="1" s="1"/>
  <c r="AC2356" i="1"/>
  <c r="AB2356" i="1"/>
  <c r="AB2355" i="1" s="1"/>
  <c r="AB2354" i="1" s="1"/>
  <c r="AA2356" i="1"/>
  <c r="AA2355" i="1" s="1"/>
  <c r="AA2354" i="1" s="1"/>
  <c r="Z2356" i="1"/>
  <c r="Z2355" i="1" s="1"/>
  <c r="Z2354" i="1" s="1"/>
  <c r="Y2356" i="1"/>
  <c r="Y2355" i="1" s="1"/>
  <c r="Y2354" i="1" s="1"/>
  <c r="X2356" i="1"/>
  <c r="X2355" i="1" s="1"/>
  <c r="X2354" i="1" s="1"/>
  <c r="W2356" i="1"/>
  <c r="T2356" i="1"/>
  <c r="T2355" i="1" s="1"/>
  <c r="T2354" i="1" s="1"/>
  <c r="S2356" i="1"/>
  <c r="S2355" i="1" s="1"/>
  <c r="S2354" i="1" s="1"/>
  <c r="R2356" i="1"/>
  <c r="R2355" i="1" s="1"/>
  <c r="R2354" i="1" s="1"/>
  <c r="Q2356" i="1"/>
  <c r="Q2355" i="1" s="1"/>
  <c r="Q2354" i="1" s="1"/>
  <c r="P2356" i="1"/>
  <c r="P2355" i="1" s="1"/>
  <c r="P2354" i="1" s="1"/>
  <c r="O2356" i="1"/>
  <c r="O2355" i="1" s="1"/>
  <c r="O2354" i="1" s="1"/>
  <c r="N2356" i="1"/>
  <c r="N2355" i="1" s="1"/>
  <c r="N2354" i="1" s="1"/>
  <c r="M2356" i="1"/>
  <c r="M2355" i="1" s="1"/>
  <c r="M2354" i="1" s="1"/>
  <c r="L2356" i="1"/>
  <c r="L2355" i="1" s="1"/>
  <c r="L2354" i="1" s="1"/>
  <c r="K2356" i="1"/>
  <c r="K2355" i="1" s="1"/>
  <c r="K2354" i="1" s="1"/>
  <c r="J2356" i="1"/>
  <c r="J2355" i="1" s="1"/>
  <c r="J2354" i="1" s="1"/>
  <c r="I2356" i="1"/>
  <c r="I2355" i="1" s="1"/>
  <c r="I2354" i="1" s="1"/>
  <c r="E2356" i="1"/>
  <c r="AH2355" i="1"/>
  <c r="AH2354" i="1" s="1"/>
  <c r="W2355" i="1"/>
  <c r="W2354" i="1" s="1"/>
  <c r="E2355" i="1"/>
  <c r="E2354" i="1"/>
  <c r="AL2353" i="1"/>
  <c r="AE2353" i="1"/>
  <c r="V2353" i="1"/>
  <c r="E2353" i="1"/>
  <c r="AK2352" i="1"/>
  <c r="AK2351" i="1" s="1"/>
  <c r="AJ2352" i="1"/>
  <c r="AJ2351" i="1" s="1"/>
  <c r="AI2352" i="1"/>
  <c r="AI2351" i="1" s="1"/>
  <c r="AH2352" i="1"/>
  <c r="AH2351" i="1" s="1"/>
  <c r="AG2352" i="1"/>
  <c r="AG2351" i="1" s="1"/>
  <c r="AF2352" i="1"/>
  <c r="AF2351" i="1" s="1"/>
  <c r="AD2352" i="1"/>
  <c r="AC2352" i="1"/>
  <c r="AC2351" i="1" s="1"/>
  <c r="AB2352" i="1"/>
  <c r="AB2351" i="1" s="1"/>
  <c r="AA2352" i="1"/>
  <c r="AA2351" i="1" s="1"/>
  <c r="Z2352" i="1"/>
  <c r="Z2351" i="1" s="1"/>
  <c r="Y2352" i="1"/>
  <c r="Y2351" i="1" s="1"/>
  <c r="X2352" i="1"/>
  <c r="X2351" i="1" s="1"/>
  <c r="W2352" i="1"/>
  <c r="W2351" i="1" s="1"/>
  <c r="T2352" i="1"/>
  <c r="T2351" i="1" s="1"/>
  <c r="S2352" i="1"/>
  <c r="S2351" i="1" s="1"/>
  <c r="R2352" i="1"/>
  <c r="R2351" i="1" s="1"/>
  <c r="Q2352" i="1"/>
  <c r="Q2351" i="1" s="1"/>
  <c r="P2352" i="1"/>
  <c r="P2351" i="1" s="1"/>
  <c r="O2352" i="1"/>
  <c r="O2351" i="1" s="1"/>
  <c r="N2352" i="1"/>
  <c r="N2351" i="1" s="1"/>
  <c r="M2352" i="1"/>
  <c r="M2351" i="1" s="1"/>
  <c r="L2352" i="1"/>
  <c r="K2352" i="1"/>
  <c r="K2351" i="1" s="1"/>
  <c r="J2352" i="1"/>
  <c r="J2351" i="1" s="1"/>
  <c r="I2352" i="1"/>
  <c r="I2351" i="1" s="1"/>
  <c r="E2352" i="1"/>
  <c r="L2351" i="1"/>
  <c r="E2351" i="1"/>
  <c r="AL2350" i="1"/>
  <c r="AE2350" i="1"/>
  <c r="V2350" i="1"/>
  <c r="E2350" i="1"/>
  <c r="AK2349" i="1"/>
  <c r="AK2348" i="1" s="1"/>
  <c r="AJ2349" i="1"/>
  <c r="AJ2348" i="1" s="1"/>
  <c r="AI2349" i="1"/>
  <c r="AI2348" i="1" s="1"/>
  <c r="AH2349" i="1"/>
  <c r="AH2348" i="1" s="1"/>
  <c r="AG2349" i="1"/>
  <c r="AG2348" i="1" s="1"/>
  <c r="AF2349" i="1"/>
  <c r="AF2348" i="1" s="1"/>
  <c r="AD2349" i="1"/>
  <c r="AD2348" i="1" s="1"/>
  <c r="AC2349" i="1"/>
  <c r="AC2348" i="1" s="1"/>
  <c r="AB2349" i="1"/>
  <c r="AA2349" i="1"/>
  <c r="AA2348" i="1" s="1"/>
  <c r="Z2349" i="1"/>
  <c r="Z2348" i="1" s="1"/>
  <c r="Y2349" i="1"/>
  <c r="Y2348" i="1" s="1"/>
  <c r="X2349" i="1"/>
  <c r="X2348" i="1" s="1"/>
  <c r="W2349" i="1"/>
  <c r="W2348" i="1" s="1"/>
  <c r="T2349" i="1"/>
  <c r="T2348" i="1" s="1"/>
  <c r="S2349" i="1"/>
  <c r="S2348" i="1" s="1"/>
  <c r="R2349" i="1"/>
  <c r="R2348" i="1" s="1"/>
  <c r="Q2349" i="1"/>
  <c r="Q2348" i="1" s="1"/>
  <c r="P2349" i="1"/>
  <c r="P2348" i="1" s="1"/>
  <c r="O2349" i="1"/>
  <c r="O2348" i="1" s="1"/>
  <c r="N2349" i="1"/>
  <c r="M2349" i="1"/>
  <c r="M2348" i="1" s="1"/>
  <c r="L2349" i="1"/>
  <c r="L2348" i="1" s="1"/>
  <c r="K2349" i="1"/>
  <c r="J2349" i="1"/>
  <c r="I2349" i="1"/>
  <c r="I2348" i="1" s="1"/>
  <c r="E2349" i="1"/>
  <c r="AB2348" i="1"/>
  <c r="N2348" i="1"/>
  <c r="K2348" i="1"/>
  <c r="J2348" i="1"/>
  <c r="E2348" i="1"/>
  <c r="E2347" i="1"/>
  <c r="E2346" i="1"/>
  <c r="E2345" i="1"/>
  <c r="E2344" i="1"/>
  <c r="AL2343" i="1"/>
  <c r="AE2343" i="1"/>
  <c r="V2343" i="1"/>
  <c r="E2343" i="1"/>
  <c r="AK2342" i="1"/>
  <c r="AK2341" i="1" s="1"/>
  <c r="AK2340" i="1" s="1"/>
  <c r="AK2339" i="1" s="1"/>
  <c r="AK2338" i="1" s="1"/>
  <c r="AK2337" i="1" s="1"/>
  <c r="AJ2342" i="1"/>
  <c r="AJ2341" i="1" s="1"/>
  <c r="AJ2340" i="1" s="1"/>
  <c r="AJ2339" i="1" s="1"/>
  <c r="AJ2338" i="1" s="1"/>
  <c r="AJ2337" i="1" s="1"/>
  <c r="AI2342" i="1"/>
  <c r="AI2341" i="1" s="1"/>
  <c r="AI2340" i="1" s="1"/>
  <c r="AI2339" i="1" s="1"/>
  <c r="AI2338" i="1" s="1"/>
  <c r="AI2337" i="1" s="1"/>
  <c r="AH2342" i="1"/>
  <c r="AH2341" i="1" s="1"/>
  <c r="AG2342" i="1"/>
  <c r="AG2341" i="1" s="1"/>
  <c r="AG2340" i="1" s="1"/>
  <c r="AG2339" i="1" s="1"/>
  <c r="AG2338" i="1" s="1"/>
  <c r="AG2337" i="1" s="1"/>
  <c r="AF2342" i="1"/>
  <c r="AD2342" i="1"/>
  <c r="AC2342" i="1"/>
  <c r="AB2342" i="1"/>
  <c r="AB2341" i="1" s="1"/>
  <c r="AB2340" i="1" s="1"/>
  <c r="AB2339" i="1" s="1"/>
  <c r="AB2338" i="1" s="1"/>
  <c r="AB2337" i="1" s="1"/>
  <c r="AA2342" i="1"/>
  <c r="AA2341" i="1" s="1"/>
  <c r="AA2340" i="1" s="1"/>
  <c r="AA2339" i="1" s="1"/>
  <c r="AA2338" i="1" s="1"/>
  <c r="AA2337" i="1" s="1"/>
  <c r="Z2342" i="1"/>
  <c r="Z2341" i="1" s="1"/>
  <c r="Z2340" i="1" s="1"/>
  <c r="Z2339" i="1" s="1"/>
  <c r="Z2338" i="1" s="1"/>
  <c r="Z2337" i="1" s="1"/>
  <c r="Y2342" i="1"/>
  <c r="Y2341" i="1" s="1"/>
  <c r="Y2340" i="1" s="1"/>
  <c r="Y2339" i="1" s="1"/>
  <c r="Y2338" i="1" s="1"/>
  <c r="Y2337" i="1" s="1"/>
  <c r="X2342" i="1"/>
  <c r="X2341" i="1" s="1"/>
  <c r="X2340" i="1" s="1"/>
  <c r="X2339" i="1" s="1"/>
  <c r="X2338" i="1" s="1"/>
  <c r="X2337" i="1" s="1"/>
  <c r="W2342" i="1"/>
  <c r="W2341" i="1" s="1"/>
  <c r="W2340" i="1" s="1"/>
  <c r="W2339" i="1" s="1"/>
  <c r="W2338" i="1" s="1"/>
  <c r="W2337" i="1" s="1"/>
  <c r="T2342" i="1"/>
  <c r="T2341" i="1" s="1"/>
  <c r="T2340" i="1" s="1"/>
  <c r="T2339" i="1" s="1"/>
  <c r="T2338" i="1" s="1"/>
  <c r="T2337" i="1" s="1"/>
  <c r="S2342" i="1"/>
  <c r="S2341" i="1" s="1"/>
  <c r="S2340" i="1" s="1"/>
  <c r="S2339" i="1" s="1"/>
  <c r="S2338" i="1" s="1"/>
  <c r="S2337" i="1" s="1"/>
  <c r="R2342" i="1"/>
  <c r="R2341" i="1" s="1"/>
  <c r="R2340" i="1" s="1"/>
  <c r="R2339" i="1" s="1"/>
  <c r="R2338" i="1" s="1"/>
  <c r="R2337" i="1" s="1"/>
  <c r="Q2342" i="1"/>
  <c r="Q2341" i="1" s="1"/>
  <c r="Q2340" i="1" s="1"/>
  <c r="Q2339" i="1" s="1"/>
  <c r="Q2338" i="1" s="1"/>
  <c r="Q2337" i="1" s="1"/>
  <c r="P2342" i="1"/>
  <c r="P2341" i="1" s="1"/>
  <c r="P2340" i="1" s="1"/>
  <c r="P2339" i="1" s="1"/>
  <c r="P2338" i="1" s="1"/>
  <c r="P2337" i="1" s="1"/>
  <c r="O2342" i="1"/>
  <c r="O2341" i="1" s="1"/>
  <c r="O2340" i="1" s="1"/>
  <c r="O2339" i="1" s="1"/>
  <c r="O2338" i="1" s="1"/>
  <c r="O2337" i="1" s="1"/>
  <c r="N2342" i="1"/>
  <c r="N2341" i="1" s="1"/>
  <c r="N2340" i="1" s="1"/>
  <c r="N2339" i="1" s="1"/>
  <c r="N2338" i="1" s="1"/>
  <c r="N2337" i="1" s="1"/>
  <c r="M2342" i="1"/>
  <c r="M2341" i="1" s="1"/>
  <c r="M2340" i="1" s="1"/>
  <c r="M2339" i="1" s="1"/>
  <c r="M2338" i="1" s="1"/>
  <c r="M2337" i="1" s="1"/>
  <c r="L2342" i="1"/>
  <c r="L2341" i="1" s="1"/>
  <c r="L2340" i="1" s="1"/>
  <c r="L2339" i="1" s="1"/>
  <c r="L2338" i="1" s="1"/>
  <c r="L2337" i="1" s="1"/>
  <c r="K2342" i="1"/>
  <c r="K2341" i="1" s="1"/>
  <c r="K2340" i="1" s="1"/>
  <c r="K2339" i="1" s="1"/>
  <c r="K2338" i="1" s="1"/>
  <c r="K2337" i="1" s="1"/>
  <c r="J2342" i="1"/>
  <c r="J2341" i="1" s="1"/>
  <c r="J2340" i="1" s="1"/>
  <c r="J2339" i="1" s="1"/>
  <c r="J2338" i="1" s="1"/>
  <c r="J2337" i="1" s="1"/>
  <c r="I2342" i="1"/>
  <c r="E2342" i="1"/>
  <c r="AC2341" i="1"/>
  <c r="AC2340" i="1" s="1"/>
  <c r="AC2339" i="1" s="1"/>
  <c r="AC2338" i="1" s="1"/>
  <c r="AC2337" i="1" s="1"/>
  <c r="E2341" i="1"/>
  <c r="AH2340" i="1"/>
  <c r="AH2339" i="1" s="1"/>
  <c r="AH2338" i="1" s="1"/>
  <c r="AH2337" i="1" s="1"/>
  <c r="E2340" i="1"/>
  <c r="E2339" i="1"/>
  <c r="E2338" i="1"/>
  <c r="E2337" i="1"/>
  <c r="E2336" i="1"/>
  <c r="AL2335" i="1"/>
  <c r="AE2335" i="1"/>
  <c r="V2335" i="1"/>
  <c r="AM2335" i="1" s="1"/>
  <c r="E2335" i="1"/>
  <c r="AK2334" i="1"/>
  <c r="AJ2334" i="1"/>
  <c r="AI2334" i="1"/>
  <c r="AH2334" i="1"/>
  <c r="AG2334" i="1"/>
  <c r="AF2334" i="1"/>
  <c r="AD2334" i="1"/>
  <c r="AC2334" i="1"/>
  <c r="AB2334" i="1"/>
  <c r="AA2334" i="1"/>
  <c r="Z2334" i="1"/>
  <c r="Y2334" i="1"/>
  <c r="X2334" i="1"/>
  <c r="W2334" i="1"/>
  <c r="T2334" i="1"/>
  <c r="S2334" i="1"/>
  <c r="R2334" i="1"/>
  <c r="Q2334" i="1"/>
  <c r="P2334" i="1"/>
  <c r="P2331" i="1" s="1"/>
  <c r="O2334" i="1"/>
  <c r="N2334" i="1"/>
  <c r="M2334" i="1"/>
  <c r="L2334" i="1"/>
  <c r="K2334" i="1"/>
  <c r="J2334" i="1"/>
  <c r="I2334" i="1"/>
  <c r="E2334" i="1"/>
  <c r="AL2333" i="1"/>
  <c r="AE2333" i="1"/>
  <c r="V2333" i="1"/>
  <c r="E2333" i="1"/>
  <c r="AK2332" i="1"/>
  <c r="AJ2332" i="1"/>
  <c r="AI2332" i="1"/>
  <c r="AH2332" i="1"/>
  <c r="AG2332" i="1"/>
  <c r="AF2332" i="1"/>
  <c r="AD2332" i="1"/>
  <c r="AC2332" i="1"/>
  <c r="AC2331" i="1" s="1"/>
  <c r="AB2332" i="1"/>
  <c r="AA2332" i="1"/>
  <c r="Z2332" i="1"/>
  <c r="Y2332" i="1"/>
  <c r="X2332" i="1"/>
  <c r="W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E2332" i="1"/>
  <c r="X2331" i="1"/>
  <c r="E2331" i="1"/>
  <c r="AL2330" i="1"/>
  <c r="AE2330" i="1"/>
  <c r="V2330" i="1"/>
  <c r="E2330" i="1"/>
  <c r="AK2329" i="1"/>
  <c r="AK2328" i="1" s="1"/>
  <c r="AJ2329" i="1"/>
  <c r="AJ2328" i="1" s="1"/>
  <c r="AI2329" i="1"/>
  <c r="AI2328" i="1" s="1"/>
  <c r="AH2329" i="1"/>
  <c r="AH2328" i="1" s="1"/>
  <c r="AG2329" i="1"/>
  <c r="AG2328" i="1" s="1"/>
  <c r="AF2329" i="1"/>
  <c r="AD2329" i="1"/>
  <c r="AD2328" i="1" s="1"/>
  <c r="AC2329" i="1"/>
  <c r="AB2329" i="1"/>
  <c r="AB2328" i="1" s="1"/>
  <c r="AA2329" i="1"/>
  <c r="AA2328" i="1" s="1"/>
  <c r="Z2329" i="1"/>
  <c r="Z2328" i="1" s="1"/>
  <c r="Y2329" i="1"/>
  <c r="Y2328" i="1" s="1"/>
  <c r="X2329" i="1"/>
  <c r="X2328" i="1" s="1"/>
  <c r="W2329" i="1"/>
  <c r="W2328" i="1" s="1"/>
  <c r="T2329" i="1"/>
  <c r="T2328" i="1" s="1"/>
  <c r="S2329" i="1"/>
  <c r="S2328" i="1" s="1"/>
  <c r="R2329" i="1"/>
  <c r="R2328" i="1" s="1"/>
  <c r="Q2329" i="1"/>
  <c r="Q2328" i="1" s="1"/>
  <c r="P2329" i="1"/>
  <c r="P2328" i="1" s="1"/>
  <c r="O2329" i="1"/>
  <c r="O2328" i="1" s="1"/>
  <c r="N2329" i="1"/>
  <c r="N2328" i="1" s="1"/>
  <c r="M2329" i="1"/>
  <c r="L2329" i="1"/>
  <c r="L2328" i="1" s="1"/>
  <c r="K2329" i="1"/>
  <c r="K2328" i="1" s="1"/>
  <c r="J2329" i="1"/>
  <c r="J2328" i="1" s="1"/>
  <c r="I2329" i="1"/>
  <c r="I2328" i="1" s="1"/>
  <c r="E2329" i="1"/>
  <c r="AF2328" i="1"/>
  <c r="M2328" i="1"/>
  <c r="E2328" i="1"/>
  <c r="AL2327" i="1"/>
  <c r="AE2327" i="1"/>
  <c r="V2327" i="1"/>
  <c r="E2327" i="1"/>
  <c r="AK2326" i="1"/>
  <c r="AK2325" i="1" s="1"/>
  <c r="AJ2326" i="1"/>
  <c r="AJ2325" i="1" s="1"/>
  <c r="AI2326" i="1"/>
  <c r="AI2325" i="1" s="1"/>
  <c r="AH2326" i="1"/>
  <c r="AH2325" i="1" s="1"/>
  <c r="AG2326" i="1"/>
  <c r="AG2325" i="1" s="1"/>
  <c r="AF2326" i="1"/>
  <c r="AD2326" i="1"/>
  <c r="AD2325" i="1" s="1"/>
  <c r="AC2326" i="1"/>
  <c r="AC2325" i="1" s="1"/>
  <c r="AB2326" i="1"/>
  <c r="AB2325" i="1" s="1"/>
  <c r="AA2326" i="1"/>
  <c r="AA2325" i="1" s="1"/>
  <c r="Z2326" i="1"/>
  <c r="Z2325" i="1" s="1"/>
  <c r="Y2326" i="1"/>
  <c r="Y2325" i="1" s="1"/>
  <c r="X2326" i="1"/>
  <c r="X2325" i="1" s="1"/>
  <c r="W2326" i="1"/>
  <c r="W2325" i="1" s="1"/>
  <c r="T2326" i="1"/>
  <c r="T2325" i="1" s="1"/>
  <c r="S2326" i="1"/>
  <c r="S2325" i="1" s="1"/>
  <c r="R2326" i="1"/>
  <c r="R2325" i="1" s="1"/>
  <c r="Q2326" i="1"/>
  <c r="Q2325" i="1" s="1"/>
  <c r="P2326" i="1"/>
  <c r="O2326" i="1"/>
  <c r="O2325" i="1" s="1"/>
  <c r="N2326" i="1"/>
  <c r="N2325" i="1" s="1"/>
  <c r="M2326" i="1"/>
  <c r="M2325" i="1" s="1"/>
  <c r="L2326" i="1"/>
  <c r="L2325" i="1" s="1"/>
  <c r="K2326" i="1"/>
  <c r="K2325" i="1" s="1"/>
  <c r="J2326" i="1"/>
  <c r="J2325" i="1" s="1"/>
  <c r="I2326" i="1"/>
  <c r="I2325" i="1" s="1"/>
  <c r="E2326" i="1"/>
  <c r="P2325" i="1"/>
  <c r="E2325" i="1"/>
  <c r="E2324" i="1"/>
  <c r="E2323" i="1"/>
  <c r="E2322" i="1"/>
  <c r="AL2321" i="1"/>
  <c r="AE2321" i="1"/>
  <c r="V2321" i="1"/>
  <c r="E2321" i="1"/>
  <c r="AK2320" i="1"/>
  <c r="AJ2320" i="1"/>
  <c r="AI2320" i="1"/>
  <c r="AH2320" i="1"/>
  <c r="AG2320" i="1"/>
  <c r="AF2320" i="1"/>
  <c r="AD2320" i="1"/>
  <c r="AC2320" i="1"/>
  <c r="AB2320" i="1"/>
  <c r="AA2320" i="1"/>
  <c r="AA2317" i="1" s="1"/>
  <c r="AA2316" i="1" s="1"/>
  <c r="AA2315" i="1" s="1"/>
  <c r="Z2320" i="1"/>
  <c r="Y2320" i="1"/>
  <c r="X2320" i="1"/>
  <c r="W2320" i="1"/>
  <c r="W2317" i="1" s="1"/>
  <c r="W2316" i="1" s="1"/>
  <c r="W2315" i="1" s="1"/>
  <c r="T2320" i="1"/>
  <c r="S2320" i="1"/>
  <c r="R2320" i="1"/>
  <c r="Q2320" i="1"/>
  <c r="Q2317" i="1" s="1"/>
  <c r="Q2316" i="1" s="1"/>
  <c r="Q2315" i="1" s="1"/>
  <c r="P2320" i="1"/>
  <c r="O2320" i="1"/>
  <c r="N2320" i="1"/>
  <c r="M2320" i="1"/>
  <c r="M2317" i="1" s="1"/>
  <c r="M2316" i="1" s="1"/>
  <c r="M2315" i="1" s="1"/>
  <c r="L2320" i="1"/>
  <c r="K2320" i="1"/>
  <c r="J2320" i="1"/>
  <c r="I2320" i="1"/>
  <c r="E2320" i="1"/>
  <c r="AL2319" i="1"/>
  <c r="AE2319" i="1"/>
  <c r="V2319" i="1"/>
  <c r="E2319" i="1"/>
  <c r="AK2318" i="1"/>
  <c r="AK2317" i="1" s="1"/>
  <c r="AK2316" i="1" s="1"/>
  <c r="AK2315" i="1" s="1"/>
  <c r="AJ2318" i="1"/>
  <c r="AI2318" i="1"/>
  <c r="AI2317" i="1" s="1"/>
  <c r="AI2316" i="1" s="1"/>
  <c r="AI2315" i="1" s="1"/>
  <c r="AH2318" i="1"/>
  <c r="AG2318" i="1"/>
  <c r="AG2317" i="1" s="1"/>
  <c r="AG2316" i="1" s="1"/>
  <c r="AG2315" i="1" s="1"/>
  <c r="AF2318" i="1"/>
  <c r="AD2318" i="1"/>
  <c r="AE2318" i="1" s="1"/>
  <c r="AC2318" i="1"/>
  <c r="AB2318" i="1"/>
  <c r="AA2318" i="1"/>
  <c r="Z2318" i="1"/>
  <c r="Z2317" i="1" s="1"/>
  <c r="Z2316" i="1" s="1"/>
  <c r="Z2315" i="1" s="1"/>
  <c r="Y2318" i="1"/>
  <c r="X2318" i="1"/>
  <c r="W2318" i="1"/>
  <c r="T2318" i="1"/>
  <c r="T2317" i="1" s="1"/>
  <c r="T2316" i="1" s="1"/>
  <c r="T2315" i="1" s="1"/>
  <c r="S2318" i="1"/>
  <c r="R2318" i="1"/>
  <c r="R2317" i="1" s="1"/>
  <c r="R2316" i="1" s="1"/>
  <c r="R2315" i="1" s="1"/>
  <c r="Q2318" i="1"/>
  <c r="P2318" i="1"/>
  <c r="P2317" i="1" s="1"/>
  <c r="P2316" i="1" s="1"/>
  <c r="P2315" i="1" s="1"/>
  <c r="O2318" i="1"/>
  <c r="N2318" i="1"/>
  <c r="N2317" i="1" s="1"/>
  <c r="N2316" i="1" s="1"/>
  <c r="N2315" i="1" s="1"/>
  <c r="M2318" i="1"/>
  <c r="L2318" i="1"/>
  <c r="L2317" i="1" s="1"/>
  <c r="L2316" i="1" s="1"/>
  <c r="L2315" i="1" s="1"/>
  <c r="K2318" i="1"/>
  <c r="J2318" i="1"/>
  <c r="J2317" i="1" s="1"/>
  <c r="J2316" i="1" s="1"/>
  <c r="J2315" i="1" s="1"/>
  <c r="I2318" i="1"/>
  <c r="E2318" i="1"/>
  <c r="E2317" i="1"/>
  <c r="E2316" i="1"/>
  <c r="E2315" i="1"/>
  <c r="AL2314" i="1"/>
  <c r="AE2314" i="1"/>
  <c r="V2314" i="1"/>
  <c r="E2314" i="1"/>
  <c r="AK2313" i="1"/>
  <c r="AK2312" i="1" s="1"/>
  <c r="AK2311" i="1" s="1"/>
  <c r="AK2310" i="1" s="1"/>
  <c r="AJ2313" i="1"/>
  <c r="AJ2312" i="1" s="1"/>
  <c r="AJ2311" i="1" s="1"/>
  <c r="AJ2310" i="1" s="1"/>
  <c r="AI2313" i="1"/>
  <c r="AI2312" i="1" s="1"/>
  <c r="AI2311" i="1" s="1"/>
  <c r="AI2310" i="1" s="1"/>
  <c r="AH2313" i="1"/>
  <c r="AH2312" i="1" s="1"/>
  <c r="AH2311" i="1" s="1"/>
  <c r="AH2310" i="1" s="1"/>
  <c r="AG2313" i="1"/>
  <c r="AG2312" i="1" s="1"/>
  <c r="AG2311" i="1" s="1"/>
  <c r="AG2310" i="1" s="1"/>
  <c r="AF2313" i="1"/>
  <c r="AF2312" i="1" s="1"/>
  <c r="AD2313" i="1"/>
  <c r="AD2312" i="1" s="1"/>
  <c r="AD2311" i="1" s="1"/>
  <c r="AD2310" i="1" s="1"/>
  <c r="AC2313" i="1"/>
  <c r="AB2313" i="1"/>
  <c r="AB2312" i="1" s="1"/>
  <c r="AB2311" i="1" s="1"/>
  <c r="AB2310" i="1" s="1"/>
  <c r="AA2313" i="1"/>
  <c r="AA2312" i="1" s="1"/>
  <c r="AA2311" i="1" s="1"/>
  <c r="AA2310" i="1" s="1"/>
  <c r="Z2313" i="1"/>
  <c r="Z2312" i="1" s="1"/>
  <c r="Z2311" i="1" s="1"/>
  <c r="Z2310" i="1" s="1"/>
  <c r="Y2313" i="1"/>
  <c r="Y2312" i="1" s="1"/>
  <c r="Y2311" i="1" s="1"/>
  <c r="Y2310" i="1" s="1"/>
  <c r="X2313" i="1"/>
  <c r="X2312" i="1" s="1"/>
  <c r="X2311" i="1" s="1"/>
  <c r="X2310" i="1" s="1"/>
  <c r="W2313" i="1"/>
  <c r="W2312" i="1" s="1"/>
  <c r="W2311" i="1" s="1"/>
  <c r="W2310" i="1" s="1"/>
  <c r="T2313" i="1"/>
  <c r="T2312" i="1" s="1"/>
  <c r="T2311" i="1" s="1"/>
  <c r="T2310" i="1" s="1"/>
  <c r="S2313" i="1"/>
  <c r="S2312" i="1" s="1"/>
  <c r="S2311" i="1" s="1"/>
  <c r="S2310" i="1" s="1"/>
  <c r="R2313" i="1"/>
  <c r="R2312" i="1" s="1"/>
  <c r="R2311" i="1" s="1"/>
  <c r="R2310" i="1" s="1"/>
  <c r="Q2313" i="1"/>
  <c r="Q2312" i="1" s="1"/>
  <c r="Q2311" i="1" s="1"/>
  <c r="Q2310" i="1" s="1"/>
  <c r="P2313" i="1"/>
  <c r="P2312" i="1" s="1"/>
  <c r="P2311" i="1" s="1"/>
  <c r="P2310" i="1" s="1"/>
  <c r="O2313" i="1"/>
  <c r="O2312" i="1" s="1"/>
  <c r="O2311" i="1" s="1"/>
  <c r="O2310" i="1" s="1"/>
  <c r="N2313" i="1"/>
  <c r="M2313" i="1"/>
  <c r="M2312" i="1" s="1"/>
  <c r="M2311" i="1" s="1"/>
  <c r="M2310" i="1" s="1"/>
  <c r="L2313" i="1"/>
  <c r="L2312" i="1" s="1"/>
  <c r="L2311" i="1" s="1"/>
  <c r="L2310" i="1" s="1"/>
  <c r="K2313" i="1"/>
  <c r="K2312" i="1" s="1"/>
  <c r="K2311" i="1" s="1"/>
  <c r="K2310" i="1" s="1"/>
  <c r="J2313" i="1"/>
  <c r="J2312" i="1" s="1"/>
  <c r="J2311" i="1" s="1"/>
  <c r="J2310" i="1" s="1"/>
  <c r="I2313" i="1"/>
  <c r="I2312" i="1" s="1"/>
  <c r="I2311" i="1" s="1"/>
  <c r="E2313" i="1"/>
  <c r="N2312" i="1"/>
  <c r="N2311" i="1" s="1"/>
  <c r="N2310" i="1" s="1"/>
  <c r="E2312" i="1"/>
  <c r="E2311" i="1"/>
  <c r="E2310" i="1"/>
  <c r="E2309" i="1"/>
  <c r="E2308" i="1"/>
  <c r="E2307" i="1"/>
  <c r="AL2306" i="1"/>
  <c r="AE2306" i="1"/>
  <c r="V2306" i="1"/>
  <c r="E2306" i="1"/>
  <c r="AK2305" i="1"/>
  <c r="AK2304" i="1" s="1"/>
  <c r="AJ2305" i="1"/>
  <c r="AJ2304" i="1" s="1"/>
  <c r="AJ2303" i="1" s="1"/>
  <c r="AJ2302" i="1" s="1"/>
  <c r="AI2305" i="1"/>
  <c r="AI2304" i="1" s="1"/>
  <c r="AI2303" i="1" s="1"/>
  <c r="AI2302" i="1" s="1"/>
  <c r="AH2305" i="1"/>
  <c r="AH2304" i="1" s="1"/>
  <c r="AH2303" i="1" s="1"/>
  <c r="AH2302" i="1" s="1"/>
  <c r="AG2305" i="1"/>
  <c r="AF2305" i="1"/>
  <c r="AF2304" i="1" s="1"/>
  <c r="AF2303" i="1" s="1"/>
  <c r="AF2302" i="1" s="1"/>
  <c r="AD2305" i="1"/>
  <c r="AC2305" i="1"/>
  <c r="AC2304" i="1" s="1"/>
  <c r="AC2303" i="1" s="1"/>
  <c r="AC2302" i="1" s="1"/>
  <c r="AB2305" i="1"/>
  <c r="S2305" i="1"/>
  <c r="S2304" i="1" s="1"/>
  <c r="R2305" i="1"/>
  <c r="R2304" i="1" s="1"/>
  <c r="R2303" i="1" s="1"/>
  <c r="R2302" i="1" s="1"/>
  <c r="Q2305" i="1"/>
  <c r="Q2304" i="1" s="1"/>
  <c r="Q2303" i="1" s="1"/>
  <c r="Q2302" i="1" s="1"/>
  <c r="P2305" i="1"/>
  <c r="P2304" i="1" s="1"/>
  <c r="P2303" i="1" s="1"/>
  <c r="P2302" i="1" s="1"/>
  <c r="O2305" i="1"/>
  <c r="E2305" i="1"/>
  <c r="AG2304" i="1"/>
  <c r="AG2303" i="1" s="1"/>
  <c r="AG2302" i="1" s="1"/>
  <c r="AB2304" i="1"/>
  <c r="AB2303" i="1" s="1"/>
  <c r="AB2302" i="1" s="1"/>
  <c r="O2304" i="1"/>
  <c r="O2303" i="1" s="1"/>
  <c r="O2302" i="1" s="1"/>
  <c r="E2304" i="1"/>
  <c r="E2303" i="1"/>
  <c r="E2302" i="1"/>
  <c r="AL2301" i="1"/>
  <c r="AE2301" i="1"/>
  <c r="V2301" i="1"/>
  <c r="E2301" i="1"/>
  <c r="AK2300" i="1"/>
  <c r="AK2299" i="1" s="1"/>
  <c r="AK2298" i="1" s="1"/>
  <c r="AK2297" i="1" s="1"/>
  <c r="AJ2300" i="1"/>
  <c r="AJ2299" i="1" s="1"/>
  <c r="AJ2298" i="1" s="1"/>
  <c r="AJ2297" i="1" s="1"/>
  <c r="AI2300" i="1"/>
  <c r="AI2299" i="1" s="1"/>
  <c r="AI2298" i="1" s="1"/>
  <c r="AI2297" i="1" s="1"/>
  <c r="AH2300" i="1"/>
  <c r="AH2299" i="1" s="1"/>
  <c r="AH2298" i="1" s="1"/>
  <c r="AH2297" i="1" s="1"/>
  <c r="AG2300" i="1"/>
  <c r="AG2299" i="1" s="1"/>
  <c r="AG2298" i="1" s="1"/>
  <c r="AG2297" i="1" s="1"/>
  <c r="AF2300" i="1"/>
  <c r="AD2300" i="1"/>
  <c r="AD2299" i="1" s="1"/>
  <c r="AC2300" i="1"/>
  <c r="AB2300" i="1"/>
  <c r="AB2299" i="1" s="1"/>
  <c r="AB2298" i="1" s="1"/>
  <c r="AB2297" i="1" s="1"/>
  <c r="Q2300" i="1"/>
  <c r="Q2299" i="1" s="1"/>
  <c r="Q2298" i="1" s="1"/>
  <c r="P2300" i="1"/>
  <c r="P2299" i="1" s="1"/>
  <c r="P2298" i="1" s="1"/>
  <c r="P2297" i="1" s="1"/>
  <c r="O2300" i="1"/>
  <c r="E2300" i="1"/>
  <c r="AC2299" i="1"/>
  <c r="AC2298" i="1" s="1"/>
  <c r="AC2297" i="1" s="1"/>
  <c r="E2299" i="1"/>
  <c r="E2298" i="1"/>
  <c r="E2297" i="1"/>
  <c r="AL2296" i="1"/>
  <c r="AE2296" i="1"/>
  <c r="V2296" i="1"/>
  <c r="AM2296" i="1" s="1"/>
  <c r="E2296" i="1"/>
  <c r="AK2295" i="1"/>
  <c r="AK2294" i="1" s="1"/>
  <c r="AJ2295" i="1"/>
  <c r="AI2295" i="1"/>
  <c r="AI2294" i="1" s="1"/>
  <c r="AH2295" i="1"/>
  <c r="AH2294" i="1" s="1"/>
  <c r="AG2295" i="1"/>
  <c r="AG2294" i="1" s="1"/>
  <c r="AF2295" i="1"/>
  <c r="AD2295" i="1"/>
  <c r="AD2294" i="1" s="1"/>
  <c r="AC2295" i="1"/>
  <c r="AB2295" i="1"/>
  <c r="AB2294" i="1" s="1"/>
  <c r="AA2295" i="1"/>
  <c r="Z2295" i="1"/>
  <c r="Z2294" i="1" s="1"/>
  <c r="Y2295" i="1"/>
  <c r="Y2294" i="1" s="1"/>
  <c r="X2295" i="1"/>
  <c r="X2294" i="1" s="1"/>
  <c r="W2295" i="1"/>
  <c r="T2295" i="1"/>
  <c r="T2294" i="1" s="1"/>
  <c r="S2295" i="1"/>
  <c r="S2294" i="1" s="1"/>
  <c r="R2295" i="1"/>
  <c r="R2294" i="1" s="1"/>
  <c r="Q2295" i="1"/>
  <c r="P2295" i="1"/>
  <c r="P2294" i="1" s="1"/>
  <c r="O2295" i="1"/>
  <c r="O2294" i="1" s="1"/>
  <c r="N2295" i="1"/>
  <c r="N2294" i="1" s="1"/>
  <c r="M2295" i="1"/>
  <c r="L2295" i="1"/>
  <c r="L2294" i="1" s="1"/>
  <c r="K2295" i="1"/>
  <c r="K2294" i="1" s="1"/>
  <c r="J2295" i="1"/>
  <c r="J2294" i="1" s="1"/>
  <c r="I2295" i="1"/>
  <c r="E2295" i="1"/>
  <c r="AJ2294" i="1"/>
  <c r="AF2294" i="1"/>
  <c r="AA2294" i="1"/>
  <c r="W2294" i="1"/>
  <c r="Q2294" i="1"/>
  <c r="M2294" i="1"/>
  <c r="I2294" i="1"/>
  <c r="E2294" i="1"/>
  <c r="AL2293" i="1"/>
  <c r="AE2293" i="1"/>
  <c r="V2293" i="1"/>
  <c r="E2293" i="1"/>
  <c r="AK2292" i="1"/>
  <c r="AK2291" i="1" s="1"/>
  <c r="AJ2292" i="1"/>
  <c r="AJ2291" i="1" s="1"/>
  <c r="AI2292" i="1"/>
  <c r="AI2291" i="1" s="1"/>
  <c r="AH2292" i="1"/>
  <c r="AH2291" i="1" s="1"/>
  <c r="AG2292" i="1"/>
  <c r="AG2291" i="1" s="1"/>
  <c r="AF2292" i="1"/>
  <c r="AD2292" i="1"/>
  <c r="AD2291" i="1" s="1"/>
  <c r="AC2292" i="1"/>
  <c r="AB2292" i="1"/>
  <c r="AB2291" i="1" s="1"/>
  <c r="AA2292" i="1"/>
  <c r="AA2291" i="1" s="1"/>
  <c r="Z2292" i="1"/>
  <c r="Z2291" i="1" s="1"/>
  <c r="Y2292" i="1"/>
  <c r="Y2291" i="1" s="1"/>
  <c r="X2292" i="1"/>
  <c r="X2291" i="1" s="1"/>
  <c r="W2292" i="1"/>
  <c r="W2291" i="1" s="1"/>
  <c r="T2292" i="1"/>
  <c r="T2291" i="1" s="1"/>
  <c r="S2292" i="1"/>
  <c r="S2291" i="1" s="1"/>
  <c r="R2292" i="1"/>
  <c r="R2291" i="1" s="1"/>
  <c r="Q2292" i="1"/>
  <c r="Q2291" i="1" s="1"/>
  <c r="P2292" i="1"/>
  <c r="P2291" i="1" s="1"/>
  <c r="O2292" i="1"/>
  <c r="O2291" i="1" s="1"/>
  <c r="N2292" i="1"/>
  <c r="N2291" i="1" s="1"/>
  <c r="M2292" i="1"/>
  <c r="M2291" i="1" s="1"/>
  <c r="L2292" i="1"/>
  <c r="L2291" i="1" s="1"/>
  <c r="K2292" i="1"/>
  <c r="K2291" i="1" s="1"/>
  <c r="J2292" i="1"/>
  <c r="J2291" i="1" s="1"/>
  <c r="I2292" i="1"/>
  <c r="I2291" i="1" s="1"/>
  <c r="I2290" i="1" s="1"/>
  <c r="I2289" i="1" s="1"/>
  <c r="E2292" i="1"/>
  <c r="AC2291" i="1"/>
  <c r="E2291" i="1"/>
  <c r="E2290" i="1"/>
  <c r="E2289" i="1"/>
  <c r="AL2288" i="1"/>
  <c r="AE2288" i="1"/>
  <c r="V2288" i="1"/>
  <c r="E2288" i="1"/>
  <c r="AK2287" i="1"/>
  <c r="AJ2287" i="1"/>
  <c r="AI2287" i="1"/>
  <c r="AH2287" i="1"/>
  <c r="AG2287" i="1"/>
  <c r="AF2287" i="1"/>
  <c r="AD2287" i="1"/>
  <c r="AC2287" i="1"/>
  <c r="AB2287" i="1"/>
  <c r="AA2287" i="1"/>
  <c r="Z2287" i="1"/>
  <c r="Y2287" i="1"/>
  <c r="X2287" i="1"/>
  <c r="W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E2287" i="1"/>
  <c r="AL2286" i="1"/>
  <c r="AE2286" i="1"/>
  <c r="V2286" i="1"/>
  <c r="E2286" i="1"/>
  <c r="AK2285" i="1"/>
  <c r="AJ2285" i="1"/>
  <c r="AI2285" i="1"/>
  <c r="AH2285" i="1"/>
  <c r="AG2285" i="1"/>
  <c r="AF2285" i="1"/>
  <c r="AD2285" i="1"/>
  <c r="AC2285" i="1"/>
  <c r="AB2285" i="1"/>
  <c r="AB2284" i="1" s="1"/>
  <c r="AB2283" i="1" s="1"/>
  <c r="AA2285" i="1"/>
  <c r="Z2285" i="1"/>
  <c r="Y2285" i="1"/>
  <c r="X2285" i="1"/>
  <c r="X2284" i="1" s="1"/>
  <c r="X2283" i="1" s="1"/>
  <c r="W2285" i="1"/>
  <c r="T2285" i="1"/>
  <c r="S2285" i="1"/>
  <c r="R2285" i="1"/>
  <c r="Q2285" i="1"/>
  <c r="P2285" i="1"/>
  <c r="O2285" i="1"/>
  <c r="N2285" i="1"/>
  <c r="N2284" i="1" s="1"/>
  <c r="N2283" i="1" s="1"/>
  <c r="M2285" i="1"/>
  <c r="L2285" i="1"/>
  <c r="K2285" i="1"/>
  <c r="J2285" i="1"/>
  <c r="I2285" i="1"/>
  <c r="E2285" i="1"/>
  <c r="E2284" i="1"/>
  <c r="E2283" i="1"/>
  <c r="AL2282" i="1"/>
  <c r="AE2282" i="1"/>
  <c r="V2282" i="1"/>
  <c r="E2282" i="1"/>
  <c r="AK2281" i="1"/>
  <c r="AK2280" i="1" s="1"/>
  <c r="AK2279" i="1" s="1"/>
  <c r="AJ2281" i="1"/>
  <c r="AJ2280" i="1" s="1"/>
  <c r="AJ2279" i="1" s="1"/>
  <c r="AI2281" i="1"/>
  <c r="AI2280" i="1" s="1"/>
  <c r="AI2279" i="1" s="1"/>
  <c r="AH2281" i="1"/>
  <c r="AH2280" i="1" s="1"/>
  <c r="AH2279" i="1" s="1"/>
  <c r="AG2281" i="1"/>
  <c r="AF2281" i="1"/>
  <c r="AD2281" i="1"/>
  <c r="AD2280" i="1" s="1"/>
  <c r="AC2281" i="1"/>
  <c r="AC2280" i="1" s="1"/>
  <c r="AC2279" i="1" s="1"/>
  <c r="AB2281" i="1"/>
  <c r="AB2280" i="1" s="1"/>
  <c r="AB2279" i="1" s="1"/>
  <c r="AA2281" i="1"/>
  <c r="AA2280" i="1" s="1"/>
  <c r="AA2279" i="1" s="1"/>
  <c r="Z2281" i="1"/>
  <c r="Z2280" i="1" s="1"/>
  <c r="Z2279" i="1" s="1"/>
  <c r="Y2281" i="1"/>
  <c r="Y2280" i="1" s="1"/>
  <c r="Y2279" i="1" s="1"/>
  <c r="X2281" i="1"/>
  <c r="X2280" i="1" s="1"/>
  <c r="X2279" i="1" s="1"/>
  <c r="W2281" i="1"/>
  <c r="W2280" i="1" s="1"/>
  <c r="W2279" i="1" s="1"/>
  <c r="T2281" i="1"/>
  <c r="S2281" i="1"/>
  <c r="S2280" i="1" s="1"/>
  <c r="S2279" i="1" s="1"/>
  <c r="R2281" i="1"/>
  <c r="R2280" i="1" s="1"/>
  <c r="R2279" i="1" s="1"/>
  <c r="Q2281" i="1"/>
  <c r="Q2280" i="1" s="1"/>
  <c r="Q2279" i="1" s="1"/>
  <c r="P2281" i="1"/>
  <c r="P2280" i="1" s="1"/>
  <c r="P2279" i="1" s="1"/>
  <c r="O2281" i="1"/>
  <c r="O2280" i="1" s="1"/>
  <c r="O2279" i="1" s="1"/>
  <c r="N2281" i="1"/>
  <c r="N2280" i="1" s="1"/>
  <c r="N2279" i="1" s="1"/>
  <c r="M2281" i="1"/>
  <c r="L2281" i="1"/>
  <c r="L2280" i="1" s="1"/>
  <c r="L2279" i="1" s="1"/>
  <c r="K2281" i="1"/>
  <c r="K2280" i="1" s="1"/>
  <c r="K2279" i="1" s="1"/>
  <c r="J2281" i="1"/>
  <c r="J2280" i="1" s="1"/>
  <c r="J2279" i="1" s="1"/>
  <c r="I2281" i="1"/>
  <c r="E2281" i="1"/>
  <c r="AG2280" i="1"/>
  <c r="T2280" i="1"/>
  <c r="T2279" i="1" s="1"/>
  <c r="M2280" i="1"/>
  <c r="M2279" i="1" s="1"/>
  <c r="E2280" i="1"/>
  <c r="AG2279" i="1"/>
  <c r="E2279" i="1"/>
  <c r="AL2278" i="1"/>
  <c r="AE2278" i="1"/>
  <c r="V2278" i="1"/>
  <c r="E2278" i="1"/>
  <c r="AK2277" i="1"/>
  <c r="AK2276" i="1" s="1"/>
  <c r="AJ2277" i="1"/>
  <c r="AJ2276" i="1" s="1"/>
  <c r="AI2277" i="1"/>
  <c r="AI2276" i="1" s="1"/>
  <c r="AH2277" i="1"/>
  <c r="AH2276" i="1" s="1"/>
  <c r="AG2277" i="1"/>
  <c r="AG2276" i="1" s="1"/>
  <c r="AF2277" i="1"/>
  <c r="AF2276" i="1" s="1"/>
  <c r="AD2277" i="1"/>
  <c r="AD2276" i="1" s="1"/>
  <c r="AC2277" i="1"/>
  <c r="AC2276" i="1" s="1"/>
  <c r="AB2277" i="1"/>
  <c r="AB2276" i="1" s="1"/>
  <c r="AA2277" i="1"/>
  <c r="AA2276" i="1" s="1"/>
  <c r="Z2277" i="1"/>
  <c r="Z2276" i="1" s="1"/>
  <c r="Y2277" i="1"/>
  <c r="Y2276" i="1" s="1"/>
  <c r="X2277" i="1"/>
  <c r="X2276" i="1" s="1"/>
  <c r="W2277" i="1"/>
  <c r="W2276" i="1" s="1"/>
  <c r="T2277" i="1"/>
  <c r="T2276" i="1" s="1"/>
  <c r="S2277" i="1"/>
  <c r="R2277" i="1"/>
  <c r="R2276" i="1" s="1"/>
  <c r="Q2277" i="1"/>
  <c r="Q2276" i="1" s="1"/>
  <c r="P2277" i="1"/>
  <c r="P2276" i="1" s="1"/>
  <c r="O2277" i="1"/>
  <c r="O2276" i="1" s="1"/>
  <c r="N2277" i="1"/>
  <c r="N2276" i="1" s="1"/>
  <c r="M2277" i="1"/>
  <c r="M2276" i="1" s="1"/>
  <c r="L2277" i="1"/>
  <c r="L2276" i="1" s="1"/>
  <c r="K2277" i="1"/>
  <c r="K2276" i="1" s="1"/>
  <c r="J2277" i="1"/>
  <c r="J2276" i="1" s="1"/>
  <c r="I2277" i="1"/>
  <c r="I2276" i="1" s="1"/>
  <c r="E2277" i="1"/>
  <c r="S2276" i="1"/>
  <c r="E2276" i="1"/>
  <c r="AL2275" i="1"/>
  <c r="AE2275" i="1"/>
  <c r="V2275" i="1"/>
  <c r="E2275" i="1"/>
  <c r="AK2274" i="1"/>
  <c r="AJ2274" i="1"/>
  <c r="AJ2273" i="1" s="1"/>
  <c r="AI2274" i="1"/>
  <c r="AH2274" i="1"/>
  <c r="AH2273" i="1" s="1"/>
  <c r="AG2274" i="1"/>
  <c r="AG2273" i="1" s="1"/>
  <c r="AF2274" i="1"/>
  <c r="AD2274" i="1"/>
  <c r="AC2274" i="1"/>
  <c r="AC2273" i="1" s="1"/>
  <c r="AB2274" i="1"/>
  <c r="AB2273" i="1" s="1"/>
  <c r="AA2274" i="1"/>
  <c r="AA2273" i="1" s="1"/>
  <c r="Z2274" i="1"/>
  <c r="Y2274" i="1"/>
  <c r="Y2273" i="1" s="1"/>
  <c r="X2274" i="1"/>
  <c r="X2273" i="1" s="1"/>
  <c r="W2274" i="1"/>
  <c r="W2273" i="1" s="1"/>
  <c r="T2274" i="1"/>
  <c r="S2274" i="1"/>
  <c r="S2273" i="1" s="1"/>
  <c r="R2274" i="1"/>
  <c r="R2273" i="1" s="1"/>
  <c r="Q2274" i="1"/>
  <c r="Q2273" i="1" s="1"/>
  <c r="P2274" i="1"/>
  <c r="O2274" i="1"/>
  <c r="O2273" i="1" s="1"/>
  <c r="N2274" i="1"/>
  <c r="N2273" i="1" s="1"/>
  <c r="M2274" i="1"/>
  <c r="M2273" i="1" s="1"/>
  <c r="L2274" i="1"/>
  <c r="K2274" i="1"/>
  <c r="K2273" i="1" s="1"/>
  <c r="J2274" i="1"/>
  <c r="J2273" i="1" s="1"/>
  <c r="I2274" i="1"/>
  <c r="E2274" i="1"/>
  <c r="AK2273" i="1"/>
  <c r="AI2273" i="1"/>
  <c r="AD2273" i="1"/>
  <c r="Z2273" i="1"/>
  <c r="T2273" i="1"/>
  <c r="P2273" i="1"/>
  <c r="L2273" i="1"/>
  <c r="E2273" i="1"/>
  <c r="AL2272" i="1"/>
  <c r="AE2272" i="1"/>
  <c r="V2272" i="1"/>
  <c r="E2272" i="1"/>
  <c r="AK2271" i="1"/>
  <c r="AK2270" i="1" s="1"/>
  <c r="AJ2271" i="1"/>
  <c r="AJ2270" i="1" s="1"/>
  <c r="AI2271" i="1"/>
  <c r="AI2270" i="1" s="1"/>
  <c r="AH2271" i="1"/>
  <c r="AG2271" i="1"/>
  <c r="AG2270" i="1" s="1"/>
  <c r="AF2271" i="1"/>
  <c r="AF2270" i="1" s="1"/>
  <c r="AD2271" i="1"/>
  <c r="AC2271" i="1"/>
  <c r="AC2270" i="1" s="1"/>
  <c r="AB2271" i="1"/>
  <c r="AB2270" i="1" s="1"/>
  <c r="AA2271" i="1"/>
  <c r="AA2270" i="1" s="1"/>
  <c r="Z2271" i="1"/>
  <c r="Z2270" i="1" s="1"/>
  <c r="Y2271" i="1"/>
  <c r="Y2270" i="1" s="1"/>
  <c r="X2271" i="1"/>
  <c r="X2270" i="1" s="1"/>
  <c r="W2271" i="1"/>
  <c r="W2270" i="1" s="1"/>
  <c r="T2271" i="1"/>
  <c r="T2270" i="1" s="1"/>
  <c r="S2271" i="1"/>
  <c r="S2270" i="1" s="1"/>
  <c r="R2271" i="1"/>
  <c r="R2270" i="1" s="1"/>
  <c r="Q2271" i="1"/>
  <c r="Q2270" i="1" s="1"/>
  <c r="P2271" i="1"/>
  <c r="O2271" i="1"/>
  <c r="O2270" i="1" s="1"/>
  <c r="N2271" i="1"/>
  <c r="N2270" i="1" s="1"/>
  <c r="M2271" i="1"/>
  <c r="M2270" i="1" s="1"/>
  <c r="L2271" i="1"/>
  <c r="L2270" i="1" s="1"/>
  <c r="K2271" i="1"/>
  <c r="K2270" i="1" s="1"/>
  <c r="J2271" i="1"/>
  <c r="J2270" i="1" s="1"/>
  <c r="I2271" i="1"/>
  <c r="E2271" i="1"/>
  <c r="AH2270" i="1"/>
  <c r="P2270" i="1"/>
  <c r="I2270" i="1"/>
  <c r="E2270" i="1"/>
  <c r="AL2269" i="1"/>
  <c r="AE2269" i="1"/>
  <c r="V2269" i="1"/>
  <c r="E2269" i="1"/>
  <c r="AK2268" i="1"/>
  <c r="AK2267" i="1" s="1"/>
  <c r="AJ2268" i="1"/>
  <c r="AJ2267" i="1" s="1"/>
  <c r="AI2268" i="1"/>
  <c r="AI2267" i="1" s="1"/>
  <c r="AH2268" i="1"/>
  <c r="AH2267" i="1" s="1"/>
  <c r="AG2268" i="1"/>
  <c r="AG2267" i="1" s="1"/>
  <c r="AF2268" i="1"/>
  <c r="AF2267" i="1" s="1"/>
  <c r="AD2268" i="1"/>
  <c r="AC2268" i="1"/>
  <c r="AC2267" i="1" s="1"/>
  <c r="AB2268" i="1"/>
  <c r="AB2267" i="1" s="1"/>
  <c r="AA2268" i="1"/>
  <c r="AA2267" i="1" s="1"/>
  <c r="Z2268" i="1"/>
  <c r="Z2267" i="1" s="1"/>
  <c r="Y2268" i="1"/>
  <c r="Y2267" i="1" s="1"/>
  <c r="X2268" i="1"/>
  <c r="X2267" i="1" s="1"/>
  <c r="W2268" i="1"/>
  <c r="T2268" i="1"/>
  <c r="T2267" i="1" s="1"/>
  <c r="S2268" i="1"/>
  <c r="S2267" i="1" s="1"/>
  <c r="R2268" i="1"/>
  <c r="R2267" i="1" s="1"/>
  <c r="Q2268" i="1"/>
  <c r="Q2267" i="1" s="1"/>
  <c r="P2268" i="1"/>
  <c r="P2267" i="1" s="1"/>
  <c r="O2268" i="1"/>
  <c r="O2267" i="1" s="1"/>
  <c r="N2268" i="1"/>
  <c r="N2267" i="1" s="1"/>
  <c r="M2268" i="1"/>
  <c r="M2267" i="1" s="1"/>
  <c r="L2268" i="1"/>
  <c r="L2267" i="1" s="1"/>
  <c r="K2268" i="1"/>
  <c r="K2267" i="1" s="1"/>
  <c r="J2268" i="1"/>
  <c r="J2267" i="1" s="1"/>
  <c r="I2268" i="1"/>
  <c r="I2267" i="1" s="1"/>
  <c r="E2268" i="1"/>
  <c r="W2267" i="1"/>
  <c r="E2267" i="1"/>
  <c r="E2266" i="1"/>
  <c r="E2265" i="1"/>
  <c r="E2264" i="1"/>
  <c r="E2263" i="1"/>
  <c r="AL2262" i="1"/>
  <c r="AE2262" i="1"/>
  <c r="V2262" i="1"/>
  <c r="E2262" i="1"/>
  <c r="AK2261" i="1"/>
  <c r="AJ2261" i="1"/>
  <c r="AI2261" i="1"/>
  <c r="AH2261" i="1"/>
  <c r="AG2261" i="1"/>
  <c r="AF2261" i="1"/>
  <c r="AD2261" i="1"/>
  <c r="AC2261" i="1"/>
  <c r="AB2261" i="1"/>
  <c r="R2261" i="1"/>
  <c r="Q2261" i="1"/>
  <c r="P2261" i="1"/>
  <c r="O2261" i="1"/>
  <c r="E2261" i="1"/>
  <c r="AL2260" i="1"/>
  <c r="AM2260" i="1" s="1"/>
  <c r="AE2260" i="1"/>
  <c r="V2260" i="1"/>
  <c r="E2260" i="1"/>
  <c r="AK2259" i="1"/>
  <c r="AJ2259" i="1"/>
  <c r="AI2259" i="1"/>
  <c r="AH2259" i="1"/>
  <c r="AG2259" i="1"/>
  <c r="AF2259" i="1"/>
  <c r="AD2259" i="1"/>
  <c r="AC2259" i="1"/>
  <c r="AB2259" i="1"/>
  <c r="AA2259" i="1"/>
  <c r="AA2256" i="1" s="1"/>
  <c r="Z2259" i="1"/>
  <c r="Y2259" i="1"/>
  <c r="Y2256" i="1" s="1"/>
  <c r="X2259" i="1"/>
  <c r="X2256" i="1" s="1"/>
  <c r="W2259" i="1"/>
  <c r="W2256" i="1" s="1"/>
  <c r="T2259" i="1"/>
  <c r="T2256" i="1" s="1"/>
  <c r="S2259" i="1"/>
  <c r="S2256" i="1" s="1"/>
  <c r="R2259" i="1"/>
  <c r="Q2259" i="1"/>
  <c r="P2259" i="1"/>
  <c r="O2259" i="1"/>
  <c r="N2259" i="1"/>
  <c r="N2256" i="1" s="1"/>
  <c r="M2259" i="1"/>
  <c r="L2259" i="1"/>
  <c r="K2259" i="1"/>
  <c r="K2256" i="1" s="1"/>
  <c r="J2259" i="1"/>
  <c r="J2256" i="1" s="1"/>
  <c r="I2259" i="1"/>
  <c r="E2259" i="1"/>
  <c r="AL2258" i="1"/>
  <c r="AM2258" i="1" s="1"/>
  <c r="AE2258" i="1"/>
  <c r="V2258" i="1"/>
  <c r="E2258" i="1"/>
  <c r="AK2257" i="1"/>
  <c r="AJ2257" i="1"/>
  <c r="AI2257" i="1"/>
  <c r="AH2257" i="1"/>
  <c r="AG2257" i="1"/>
  <c r="AF2257" i="1"/>
  <c r="AD2257" i="1"/>
  <c r="AC2257" i="1"/>
  <c r="AB2257" i="1"/>
  <c r="O2257" i="1"/>
  <c r="V2257" i="1" s="1"/>
  <c r="E2257" i="1"/>
  <c r="AD2256" i="1"/>
  <c r="Z2256" i="1"/>
  <c r="M2256" i="1"/>
  <c r="L2256" i="1"/>
  <c r="I2256" i="1"/>
  <c r="E2256" i="1"/>
  <c r="AE2255" i="1"/>
  <c r="E2255" i="1"/>
  <c r="AD2254" i="1"/>
  <c r="AC2254" i="1"/>
  <c r="V2254" i="1"/>
  <c r="E2254" i="1"/>
  <c r="AL2253" i="1"/>
  <c r="AE2253" i="1"/>
  <c r="V2253" i="1"/>
  <c r="AM2253" i="1" s="1"/>
  <c r="E2253" i="1"/>
  <c r="AK2252" i="1"/>
  <c r="AK2251" i="1" s="1"/>
  <c r="AJ2252" i="1"/>
  <c r="AJ2251" i="1" s="1"/>
  <c r="AI2252" i="1"/>
  <c r="AI2251" i="1" s="1"/>
  <c r="AH2252" i="1"/>
  <c r="AH2251" i="1" s="1"/>
  <c r="AG2252" i="1"/>
  <c r="AF2252" i="1"/>
  <c r="AD2252" i="1"/>
  <c r="AC2252" i="1"/>
  <c r="AB2252" i="1"/>
  <c r="AA2252" i="1"/>
  <c r="AA2251" i="1" s="1"/>
  <c r="Z2252" i="1"/>
  <c r="Z2251" i="1" s="1"/>
  <c r="Y2252" i="1"/>
  <c r="Y2251" i="1" s="1"/>
  <c r="X2252" i="1"/>
  <c r="X2251" i="1" s="1"/>
  <c r="W2252" i="1"/>
  <c r="W2251" i="1" s="1"/>
  <c r="T2252" i="1"/>
  <c r="T2251" i="1" s="1"/>
  <c r="S2252" i="1"/>
  <c r="S2251" i="1" s="1"/>
  <c r="R2252" i="1"/>
  <c r="R2251" i="1" s="1"/>
  <c r="Q2252" i="1"/>
  <c r="Q2251" i="1" s="1"/>
  <c r="P2252" i="1"/>
  <c r="P2251" i="1" s="1"/>
  <c r="O2252" i="1"/>
  <c r="O2251" i="1" s="1"/>
  <c r="N2252" i="1"/>
  <c r="M2252" i="1"/>
  <c r="M2251" i="1" s="1"/>
  <c r="L2252" i="1"/>
  <c r="L2251" i="1" s="1"/>
  <c r="K2252" i="1"/>
  <c r="K2251" i="1" s="1"/>
  <c r="J2252" i="1"/>
  <c r="J2251" i="1" s="1"/>
  <c r="I2252" i="1"/>
  <c r="I2251" i="1" s="1"/>
  <c r="E2252" i="1"/>
  <c r="AG2251" i="1"/>
  <c r="AF2251" i="1"/>
  <c r="AB2251" i="1"/>
  <c r="N2251" i="1"/>
  <c r="E2251" i="1"/>
  <c r="E2250" i="1"/>
  <c r="E2249" i="1"/>
  <c r="AL2248" i="1"/>
  <c r="AE2248" i="1"/>
  <c r="V2248" i="1"/>
  <c r="E2248" i="1"/>
  <c r="AK2247" i="1"/>
  <c r="AJ2247" i="1"/>
  <c r="AJ2244" i="1" s="1"/>
  <c r="AI2247" i="1"/>
  <c r="AH2247" i="1"/>
  <c r="AG2247" i="1"/>
  <c r="AF2247" i="1"/>
  <c r="AD2247" i="1"/>
  <c r="AC2247" i="1"/>
  <c r="AB2247" i="1"/>
  <c r="O2247" i="1"/>
  <c r="V2247" i="1" s="1"/>
  <c r="E2247" i="1"/>
  <c r="AL2246" i="1"/>
  <c r="AE2246" i="1"/>
  <c r="V2246" i="1"/>
  <c r="E2246" i="1"/>
  <c r="AK2245" i="1"/>
  <c r="AJ2245" i="1"/>
  <c r="AI2245" i="1"/>
  <c r="AH2245" i="1"/>
  <c r="AG2245" i="1"/>
  <c r="AF2245" i="1"/>
  <c r="AD2245" i="1"/>
  <c r="AD2244" i="1" s="1"/>
  <c r="AC2245" i="1"/>
  <c r="AB2245" i="1"/>
  <c r="O2245" i="1"/>
  <c r="V2245" i="1" s="1"/>
  <c r="E2245" i="1"/>
  <c r="E2244" i="1"/>
  <c r="AL2243" i="1"/>
  <c r="AE2243" i="1"/>
  <c r="V2243" i="1"/>
  <c r="E2243" i="1"/>
  <c r="AK2242" i="1"/>
  <c r="AJ2242" i="1"/>
  <c r="AI2242" i="1"/>
  <c r="AH2242" i="1"/>
  <c r="AG2242" i="1"/>
  <c r="AF2242" i="1"/>
  <c r="AD2242" i="1"/>
  <c r="AC2242" i="1"/>
  <c r="AB2242" i="1"/>
  <c r="AA2242" i="1"/>
  <c r="Z2242" i="1"/>
  <c r="Y2242" i="1"/>
  <c r="X2242" i="1"/>
  <c r="W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E2242" i="1"/>
  <c r="AL2241" i="1"/>
  <c r="AE2241" i="1"/>
  <c r="V2241" i="1"/>
  <c r="E2241" i="1"/>
  <c r="AK2240" i="1"/>
  <c r="AJ2240" i="1"/>
  <c r="AI2240" i="1"/>
  <c r="AH2240" i="1"/>
  <c r="AG2240" i="1"/>
  <c r="AF2240" i="1"/>
  <c r="AF2239" i="1" s="1"/>
  <c r="AD2240" i="1"/>
  <c r="AC2240" i="1"/>
  <c r="AB2240" i="1"/>
  <c r="AA2240" i="1"/>
  <c r="Z2240" i="1"/>
  <c r="Y2240" i="1"/>
  <c r="Y2239" i="1" s="1"/>
  <c r="Y2238" i="1" s="1"/>
  <c r="Y2237" i="1" s="1"/>
  <c r="Y2236" i="1" s="1"/>
  <c r="X2240" i="1"/>
  <c r="W2240" i="1"/>
  <c r="T2240" i="1"/>
  <c r="S2240" i="1"/>
  <c r="S2239" i="1" s="1"/>
  <c r="S2238" i="1" s="1"/>
  <c r="S2237" i="1" s="1"/>
  <c r="S2236" i="1" s="1"/>
  <c r="R2240" i="1"/>
  <c r="Q2240" i="1"/>
  <c r="P2240" i="1"/>
  <c r="O2240" i="1"/>
  <c r="N2240" i="1"/>
  <c r="M2240" i="1"/>
  <c r="L2240" i="1"/>
  <c r="K2240" i="1"/>
  <c r="J2240" i="1"/>
  <c r="I2240" i="1"/>
  <c r="E2240" i="1"/>
  <c r="E2239" i="1"/>
  <c r="E2238" i="1"/>
  <c r="E2237" i="1"/>
  <c r="E2236" i="1"/>
  <c r="E2235" i="1"/>
  <c r="E2234" i="1"/>
  <c r="E2233" i="1"/>
  <c r="AL2232" i="1"/>
  <c r="AE2232" i="1"/>
  <c r="V2232" i="1"/>
  <c r="E2232" i="1"/>
  <c r="AK2231" i="1"/>
  <c r="AJ2231" i="1"/>
  <c r="AI2231" i="1"/>
  <c r="AH2231" i="1"/>
  <c r="AH2230" i="1" s="1"/>
  <c r="AH2229" i="1" s="1"/>
  <c r="AG2231" i="1"/>
  <c r="AG2230" i="1" s="1"/>
  <c r="AG2229" i="1" s="1"/>
  <c r="AF2231" i="1"/>
  <c r="AF2230" i="1" s="1"/>
  <c r="AD2231" i="1"/>
  <c r="AD2230" i="1" s="1"/>
  <c r="AC2231" i="1"/>
  <c r="AC2230" i="1" s="1"/>
  <c r="AC2229" i="1" s="1"/>
  <c r="AB2231" i="1"/>
  <c r="AB2230" i="1" s="1"/>
  <c r="AB2229" i="1" s="1"/>
  <c r="T2231" i="1"/>
  <c r="S2231" i="1"/>
  <c r="S2230" i="1" s="1"/>
  <c r="S2229" i="1" s="1"/>
  <c r="R2231" i="1"/>
  <c r="Q2231" i="1"/>
  <c r="Q2230" i="1" s="1"/>
  <c r="Q2229" i="1" s="1"/>
  <c r="P2231" i="1"/>
  <c r="P2230" i="1" s="1"/>
  <c r="P2229" i="1" s="1"/>
  <c r="O2231" i="1"/>
  <c r="O2230" i="1" s="1"/>
  <c r="O2229" i="1" s="1"/>
  <c r="E2231" i="1"/>
  <c r="AK2230" i="1"/>
  <c r="AK2229" i="1" s="1"/>
  <c r="AJ2230" i="1"/>
  <c r="AJ2229" i="1" s="1"/>
  <c r="AI2230" i="1"/>
  <c r="AI2229" i="1" s="1"/>
  <c r="T2230" i="1"/>
  <c r="T2229" i="1" s="1"/>
  <c r="E2230" i="1"/>
  <c r="E2229" i="1"/>
  <c r="AL2228" i="1"/>
  <c r="AE2228" i="1"/>
  <c r="V2228" i="1"/>
  <c r="E2228" i="1"/>
  <c r="AK2227" i="1"/>
  <c r="AK2226" i="1" s="1"/>
  <c r="AK2225" i="1" s="1"/>
  <c r="AK2224" i="1" s="1"/>
  <c r="AJ2227" i="1"/>
  <c r="AJ2226" i="1" s="1"/>
  <c r="AJ2225" i="1" s="1"/>
  <c r="AJ2224" i="1" s="1"/>
  <c r="AJ2223" i="1" s="1"/>
  <c r="AI2227" i="1"/>
  <c r="AI2226" i="1" s="1"/>
  <c r="AI2225" i="1" s="1"/>
  <c r="AI2224" i="1" s="1"/>
  <c r="AI2223" i="1" s="1"/>
  <c r="AI2222" i="1" s="1"/>
  <c r="AI2221" i="1" s="1"/>
  <c r="AH2227" i="1"/>
  <c r="AH2226" i="1" s="1"/>
  <c r="AH2225" i="1" s="1"/>
  <c r="AH2224" i="1" s="1"/>
  <c r="AH2223" i="1" s="1"/>
  <c r="AH2222" i="1" s="1"/>
  <c r="AH2221" i="1" s="1"/>
  <c r="AG2227" i="1"/>
  <c r="AG2226" i="1" s="1"/>
  <c r="AG2225" i="1" s="1"/>
  <c r="AG2224" i="1" s="1"/>
  <c r="AG2223" i="1" s="1"/>
  <c r="AF2227" i="1"/>
  <c r="AD2227" i="1"/>
  <c r="AD2226" i="1" s="1"/>
  <c r="AD2225" i="1" s="1"/>
  <c r="AD2224" i="1" s="1"/>
  <c r="AC2227" i="1"/>
  <c r="AB2227" i="1"/>
  <c r="AB2226" i="1" s="1"/>
  <c r="AB2225" i="1" s="1"/>
  <c r="AB2224" i="1" s="1"/>
  <c r="AB2223" i="1" s="1"/>
  <c r="AA2227" i="1"/>
  <c r="AA2226" i="1" s="1"/>
  <c r="AA2225" i="1" s="1"/>
  <c r="AA2224" i="1" s="1"/>
  <c r="AA2223" i="1" s="1"/>
  <c r="AA2222" i="1" s="1"/>
  <c r="AA2221" i="1" s="1"/>
  <c r="Z2227" i="1"/>
  <c r="Z2226" i="1" s="1"/>
  <c r="Z2225" i="1" s="1"/>
  <c r="Z2224" i="1" s="1"/>
  <c r="Z2223" i="1" s="1"/>
  <c r="Z2222" i="1" s="1"/>
  <c r="Z2221" i="1" s="1"/>
  <c r="Y2227" i="1"/>
  <c r="Y2226" i="1" s="1"/>
  <c r="Y2225" i="1" s="1"/>
  <c r="Y2224" i="1" s="1"/>
  <c r="Y2223" i="1" s="1"/>
  <c r="Y2222" i="1" s="1"/>
  <c r="Y2221" i="1" s="1"/>
  <c r="X2227" i="1"/>
  <c r="X2226" i="1" s="1"/>
  <c r="X2225" i="1" s="1"/>
  <c r="X2224" i="1" s="1"/>
  <c r="X2223" i="1" s="1"/>
  <c r="X2222" i="1" s="1"/>
  <c r="X2221" i="1" s="1"/>
  <c r="W2227" i="1"/>
  <c r="W2226" i="1" s="1"/>
  <c r="W2225" i="1" s="1"/>
  <c r="W2224" i="1" s="1"/>
  <c r="W2223" i="1" s="1"/>
  <c r="W2222" i="1" s="1"/>
  <c r="W2221" i="1" s="1"/>
  <c r="T2227" i="1"/>
  <c r="T2226" i="1" s="1"/>
  <c r="T2225" i="1" s="1"/>
  <c r="T2224" i="1" s="1"/>
  <c r="T2223" i="1" s="1"/>
  <c r="S2227" i="1"/>
  <c r="S2226" i="1" s="1"/>
  <c r="S2225" i="1" s="1"/>
  <c r="S2224" i="1" s="1"/>
  <c r="S2223" i="1" s="1"/>
  <c r="R2227" i="1"/>
  <c r="R2226" i="1" s="1"/>
  <c r="R2225" i="1" s="1"/>
  <c r="R2224" i="1" s="1"/>
  <c r="R2223" i="1" s="1"/>
  <c r="Q2227" i="1"/>
  <c r="Q2226" i="1" s="1"/>
  <c r="Q2225" i="1" s="1"/>
  <c r="Q2224" i="1" s="1"/>
  <c r="Q2223" i="1" s="1"/>
  <c r="P2227" i="1"/>
  <c r="P2226" i="1" s="1"/>
  <c r="P2225" i="1" s="1"/>
  <c r="P2224" i="1" s="1"/>
  <c r="P2223" i="1" s="1"/>
  <c r="O2227" i="1"/>
  <c r="O2226" i="1" s="1"/>
  <c r="O2225" i="1" s="1"/>
  <c r="O2224" i="1" s="1"/>
  <c r="O2223" i="1" s="1"/>
  <c r="N2227" i="1"/>
  <c r="M2227" i="1"/>
  <c r="M2226" i="1" s="1"/>
  <c r="M2225" i="1" s="1"/>
  <c r="M2224" i="1" s="1"/>
  <c r="M2223" i="1" s="1"/>
  <c r="M2222" i="1" s="1"/>
  <c r="M2221" i="1" s="1"/>
  <c r="L2227" i="1"/>
  <c r="L2226" i="1" s="1"/>
  <c r="L2225" i="1" s="1"/>
  <c r="L2224" i="1" s="1"/>
  <c r="L2223" i="1" s="1"/>
  <c r="L2222" i="1" s="1"/>
  <c r="L2221" i="1" s="1"/>
  <c r="K2227" i="1"/>
  <c r="K2226" i="1" s="1"/>
  <c r="K2225" i="1" s="1"/>
  <c r="K2224" i="1" s="1"/>
  <c r="K2223" i="1" s="1"/>
  <c r="K2222" i="1" s="1"/>
  <c r="K2221" i="1" s="1"/>
  <c r="J2227" i="1"/>
  <c r="J2226" i="1" s="1"/>
  <c r="J2225" i="1" s="1"/>
  <c r="J2224" i="1" s="1"/>
  <c r="J2223" i="1" s="1"/>
  <c r="J2222" i="1" s="1"/>
  <c r="J2221" i="1" s="1"/>
  <c r="I2227" i="1"/>
  <c r="E2227" i="1"/>
  <c r="N2226" i="1"/>
  <c r="N2225" i="1" s="1"/>
  <c r="N2224" i="1" s="1"/>
  <c r="N2223" i="1" s="1"/>
  <c r="N2222" i="1" s="1"/>
  <c r="N2221" i="1" s="1"/>
  <c r="E2226" i="1"/>
  <c r="E2225" i="1"/>
  <c r="E2224" i="1"/>
  <c r="AK2223" i="1"/>
  <c r="E2223" i="1"/>
  <c r="E2222" i="1"/>
  <c r="E2221" i="1"/>
  <c r="AL2220" i="1"/>
  <c r="AE2220" i="1"/>
  <c r="V2220" i="1"/>
  <c r="E2220" i="1"/>
  <c r="AK2219" i="1"/>
  <c r="AJ2219" i="1"/>
  <c r="AI2219" i="1"/>
  <c r="AH2219" i="1"/>
  <c r="AG2219" i="1"/>
  <c r="AF2219" i="1"/>
  <c r="AD2219" i="1"/>
  <c r="AC2219" i="1"/>
  <c r="AB2219" i="1"/>
  <c r="AA2219" i="1"/>
  <c r="Z2219" i="1"/>
  <c r="Z2216" i="1" s="1"/>
  <c r="Z2215" i="1" s="1"/>
  <c r="Y2219" i="1"/>
  <c r="Y2216" i="1" s="1"/>
  <c r="Y2215" i="1" s="1"/>
  <c r="X2219" i="1"/>
  <c r="X2216" i="1" s="1"/>
  <c r="X2215" i="1" s="1"/>
  <c r="W2219" i="1"/>
  <c r="T2219" i="1"/>
  <c r="S2219" i="1"/>
  <c r="R2219" i="1"/>
  <c r="Q2219" i="1"/>
  <c r="P2219" i="1"/>
  <c r="O2219" i="1"/>
  <c r="N2219" i="1"/>
  <c r="N2216" i="1" s="1"/>
  <c r="M2219" i="1"/>
  <c r="L2219" i="1"/>
  <c r="L2216" i="1" s="1"/>
  <c r="K2219" i="1"/>
  <c r="K2216" i="1" s="1"/>
  <c r="J2219" i="1"/>
  <c r="J2216" i="1" s="1"/>
  <c r="I2219" i="1"/>
  <c r="E2219" i="1"/>
  <c r="AL2218" i="1"/>
  <c r="AE2218" i="1"/>
  <c r="V2218" i="1"/>
  <c r="E2218" i="1"/>
  <c r="AK2217" i="1"/>
  <c r="AJ2217" i="1"/>
  <c r="AJ2216" i="1" s="1"/>
  <c r="AJ2215" i="1" s="1"/>
  <c r="AI2217" i="1"/>
  <c r="AH2217" i="1"/>
  <c r="AG2217" i="1"/>
  <c r="AF2217" i="1"/>
  <c r="AF2216" i="1" s="1"/>
  <c r="AF2215" i="1" s="1"/>
  <c r="AD2217" i="1"/>
  <c r="AC2217" i="1"/>
  <c r="AB2217" i="1"/>
  <c r="T2217" i="1"/>
  <c r="S2217" i="1"/>
  <c r="R2217" i="1"/>
  <c r="Q2217" i="1"/>
  <c r="Q2216" i="1" s="1"/>
  <c r="Q2215" i="1" s="1"/>
  <c r="P2217" i="1"/>
  <c r="O2217" i="1"/>
  <c r="E2217" i="1"/>
  <c r="AA2216" i="1"/>
  <c r="AA2215" i="1" s="1"/>
  <c r="W2216" i="1"/>
  <c r="W2215" i="1" s="1"/>
  <c r="M2216" i="1"/>
  <c r="I2216" i="1"/>
  <c r="E2216" i="1"/>
  <c r="E2215" i="1"/>
  <c r="AL2214" i="1"/>
  <c r="AE2214" i="1"/>
  <c r="V2214" i="1"/>
  <c r="E2214" i="1"/>
  <c r="AK2213" i="1"/>
  <c r="AJ2213" i="1"/>
  <c r="AJ2212" i="1" s="1"/>
  <c r="AJ2211" i="1" s="1"/>
  <c r="AJ2210" i="1" s="1"/>
  <c r="AJ2209" i="1" s="1"/>
  <c r="AI2213" i="1"/>
  <c r="AI2212" i="1" s="1"/>
  <c r="AI2211" i="1" s="1"/>
  <c r="AI2210" i="1" s="1"/>
  <c r="AI2209" i="1" s="1"/>
  <c r="AH2213" i="1"/>
  <c r="AH2212" i="1" s="1"/>
  <c r="AH2211" i="1" s="1"/>
  <c r="AH2210" i="1" s="1"/>
  <c r="AH2209" i="1" s="1"/>
  <c r="AG2213" i="1"/>
  <c r="AG2212" i="1" s="1"/>
  <c r="AG2211" i="1" s="1"/>
  <c r="AG2210" i="1" s="1"/>
  <c r="AG2209" i="1" s="1"/>
  <c r="AF2213" i="1"/>
  <c r="AD2213" i="1"/>
  <c r="AC2213" i="1"/>
  <c r="AB2213" i="1"/>
  <c r="AB2212" i="1" s="1"/>
  <c r="AB2211" i="1" s="1"/>
  <c r="AB2210" i="1" s="1"/>
  <c r="AB2209" i="1" s="1"/>
  <c r="AA2213" i="1"/>
  <c r="AA2212" i="1" s="1"/>
  <c r="AA2211" i="1" s="1"/>
  <c r="AA2210" i="1" s="1"/>
  <c r="AA2209" i="1" s="1"/>
  <c r="Z2213" i="1"/>
  <c r="Y2213" i="1"/>
  <c r="Y2212" i="1" s="1"/>
  <c r="Y2211" i="1" s="1"/>
  <c r="Y2210" i="1" s="1"/>
  <c r="Y2209" i="1" s="1"/>
  <c r="Y2208" i="1" s="1"/>
  <c r="Y2207" i="1" s="1"/>
  <c r="X2213" i="1"/>
  <c r="X2212" i="1" s="1"/>
  <c r="X2211" i="1" s="1"/>
  <c r="X2210" i="1" s="1"/>
  <c r="X2209" i="1" s="1"/>
  <c r="W2213" i="1"/>
  <c r="W2212" i="1" s="1"/>
  <c r="W2211" i="1" s="1"/>
  <c r="W2210" i="1" s="1"/>
  <c r="W2209" i="1" s="1"/>
  <c r="T2213" i="1"/>
  <c r="S2213" i="1"/>
  <c r="S2212" i="1" s="1"/>
  <c r="S2211" i="1" s="1"/>
  <c r="S2210" i="1" s="1"/>
  <c r="S2209" i="1" s="1"/>
  <c r="R2213" i="1"/>
  <c r="R2212" i="1" s="1"/>
  <c r="R2211" i="1" s="1"/>
  <c r="R2210" i="1" s="1"/>
  <c r="R2209" i="1" s="1"/>
  <c r="Q2213" i="1"/>
  <c r="Q2212" i="1" s="1"/>
  <c r="Q2211" i="1" s="1"/>
  <c r="Q2210" i="1" s="1"/>
  <c r="Q2209" i="1" s="1"/>
  <c r="P2213" i="1"/>
  <c r="O2213" i="1"/>
  <c r="O2212" i="1" s="1"/>
  <c r="O2211" i="1" s="1"/>
  <c r="O2210" i="1" s="1"/>
  <c r="O2209" i="1" s="1"/>
  <c r="N2213" i="1"/>
  <c r="N2212" i="1" s="1"/>
  <c r="N2211" i="1" s="1"/>
  <c r="N2210" i="1" s="1"/>
  <c r="N2209" i="1" s="1"/>
  <c r="N2208" i="1" s="1"/>
  <c r="N2207" i="1" s="1"/>
  <c r="M2213" i="1"/>
  <c r="M2212" i="1" s="1"/>
  <c r="M2211" i="1" s="1"/>
  <c r="M2210" i="1" s="1"/>
  <c r="M2209" i="1" s="1"/>
  <c r="M2208" i="1" s="1"/>
  <c r="M2207" i="1" s="1"/>
  <c r="L2213" i="1"/>
  <c r="K2213" i="1"/>
  <c r="K2212" i="1" s="1"/>
  <c r="K2211" i="1" s="1"/>
  <c r="K2210" i="1" s="1"/>
  <c r="K2209" i="1" s="1"/>
  <c r="K2208" i="1" s="1"/>
  <c r="K2207" i="1" s="1"/>
  <c r="J2213" i="1"/>
  <c r="I2213" i="1"/>
  <c r="I2212" i="1" s="1"/>
  <c r="I2211" i="1" s="1"/>
  <c r="I2210" i="1" s="1"/>
  <c r="E2213" i="1"/>
  <c r="AK2212" i="1"/>
  <c r="AK2211" i="1" s="1"/>
  <c r="AK2210" i="1" s="1"/>
  <c r="AK2209" i="1" s="1"/>
  <c r="AD2212" i="1"/>
  <c r="Z2212" i="1"/>
  <c r="Z2211" i="1" s="1"/>
  <c r="Z2210" i="1" s="1"/>
  <c r="Z2209" i="1" s="1"/>
  <c r="T2212" i="1"/>
  <c r="T2211" i="1" s="1"/>
  <c r="T2210" i="1" s="1"/>
  <c r="T2209" i="1" s="1"/>
  <c r="P2212" i="1"/>
  <c r="P2211" i="1" s="1"/>
  <c r="P2210" i="1" s="1"/>
  <c r="P2209" i="1" s="1"/>
  <c r="L2212" i="1"/>
  <c r="L2211" i="1" s="1"/>
  <c r="J2212" i="1"/>
  <c r="J2211" i="1" s="1"/>
  <c r="J2210" i="1" s="1"/>
  <c r="J2209" i="1" s="1"/>
  <c r="J2208" i="1" s="1"/>
  <c r="J2207" i="1" s="1"/>
  <c r="E2212" i="1"/>
  <c r="E2211" i="1"/>
  <c r="L2210" i="1"/>
  <c r="L2209" i="1" s="1"/>
  <c r="L2208" i="1" s="1"/>
  <c r="L2207" i="1" s="1"/>
  <c r="E2210" i="1"/>
  <c r="E2209" i="1"/>
  <c r="E2208" i="1"/>
  <c r="E2207" i="1"/>
  <c r="AL2206" i="1"/>
  <c r="AE2206" i="1"/>
  <c r="V2206" i="1"/>
  <c r="E2206" i="1"/>
  <c r="AK2205" i="1"/>
  <c r="AK2204" i="1" s="1"/>
  <c r="AK2203" i="1" s="1"/>
  <c r="AK2202" i="1" s="1"/>
  <c r="AK2201" i="1" s="1"/>
  <c r="AJ2205" i="1"/>
  <c r="AJ2204" i="1" s="1"/>
  <c r="AJ2203" i="1" s="1"/>
  <c r="AJ2202" i="1" s="1"/>
  <c r="AJ2201" i="1" s="1"/>
  <c r="AI2205" i="1"/>
  <c r="AI2204" i="1" s="1"/>
  <c r="AI2203" i="1" s="1"/>
  <c r="AI2202" i="1" s="1"/>
  <c r="AI2201" i="1" s="1"/>
  <c r="AH2205" i="1"/>
  <c r="AH2204" i="1" s="1"/>
  <c r="AH2203" i="1" s="1"/>
  <c r="AH2202" i="1" s="1"/>
  <c r="AH2201" i="1" s="1"/>
  <c r="AG2205" i="1"/>
  <c r="AG2204" i="1" s="1"/>
  <c r="AG2203" i="1" s="1"/>
  <c r="AG2202" i="1" s="1"/>
  <c r="AG2201" i="1" s="1"/>
  <c r="AF2205" i="1"/>
  <c r="AF2204" i="1" s="1"/>
  <c r="AF2203" i="1" s="1"/>
  <c r="AD2205" i="1"/>
  <c r="AC2205" i="1"/>
  <c r="AC2204" i="1" s="1"/>
  <c r="AC2203" i="1" s="1"/>
  <c r="AC2202" i="1" s="1"/>
  <c r="AC2201" i="1" s="1"/>
  <c r="AB2205" i="1"/>
  <c r="AA2205" i="1"/>
  <c r="AA2204" i="1" s="1"/>
  <c r="AA2203" i="1" s="1"/>
  <c r="AA2202" i="1" s="1"/>
  <c r="AA2201" i="1" s="1"/>
  <c r="Z2205" i="1"/>
  <c r="Z2204" i="1" s="1"/>
  <c r="Z2203" i="1" s="1"/>
  <c r="Z2202" i="1" s="1"/>
  <c r="Z2201" i="1" s="1"/>
  <c r="Y2205" i="1"/>
  <c r="X2205" i="1"/>
  <c r="X2204" i="1" s="1"/>
  <c r="X2203" i="1" s="1"/>
  <c r="X2202" i="1" s="1"/>
  <c r="X2201" i="1" s="1"/>
  <c r="W2205" i="1"/>
  <c r="W2204" i="1" s="1"/>
  <c r="W2203" i="1" s="1"/>
  <c r="W2202" i="1" s="1"/>
  <c r="W2201" i="1" s="1"/>
  <c r="T2205" i="1"/>
  <c r="T2204" i="1" s="1"/>
  <c r="T2203" i="1" s="1"/>
  <c r="T2202" i="1" s="1"/>
  <c r="T2201" i="1" s="1"/>
  <c r="S2205" i="1"/>
  <c r="S2204" i="1" s="1"/>
  <c r="S2203" i="1" s="1"/>
  <c r="S2202" i="1" s="1"/>
  <c r="S2201" i="1" s="1"/>
  <c r="R2205" i="1"/>
  <c r="R2204" i="1" s="1"/>
  <c r="R2203" i="1" s="1"/>
  <c r="R2202" i="1" s="1"/>
  <c r="R2201" i="1" s="1"/>
  <c r="Q2205" i="1"/>
  <c r="Q2204" i="1" s="1"/>
  <c r="Q2203" i="1" s="1"/>
  <c r="Q2202" i="1" s="1"/>
  <c r="Q2201" i="1" s="1"/>
  <c r="P2205" i="1"/>
  <c r="P2204" i="1" s="1"/>
  <c r="P2203" i="1" s="1"/>
  <c r="P2202" i="1" s="1"/>
  <c r="P2201" i="1" s="1"/>
  <c r="O2205" i="1"/>
  <c r="N2205" i="1"/>
  <c r="N2204" i="1" s="1"/>
  <c r="N2203" i="1" s="1"/>
  <c r="N2202" i="1" s="1"/>
  <c r="N2201" i="1" s="1"/>
  <c r="M2205" i="1"/>
  <c r="M2204" i="1" s="1"/>
  <c r="M2203" i="1" s="1"/>
  <c r="M2202" i="1" s="1"/>
  <c r="M2201" i="1" s="1"/>
  <c r="L2205" i="1"/>
  <c r="L2204" i="1" s="1"/>
  <c r="L2203" i="1" s="1"/>
  <c r="L2202" i="1" s="1"/>
  <c r="L2201" i="1" s="1"/>
  <c r="K2205" i="1"/>
  <c r="K2204" i="1" s="1"/>
  <c r="K2203" i="1" s="1"/>
  <c r="K2202" i="1" s="1"/>
  <c r="K2201" i="1" s="1"/>
  <c r="J2205" i="1"/>
  <c r="J2204" i="1" s="1"/>
  <c r="J2203" i="1" s="1"/>
  <c r="J2202" i="1" s="1"/>
  <c r="J2201" i="1" s="1"/>
  <c r="I2205" i="1"/>
  <c r="I2204" i="1" s="1"/>
  <c r="E2205" i="1"/>
  <c r="AB2204" i="1"/>
  <c r="AB2203" i="1" s="1"/>
  <c r="AB2202" i="1" s="1"/>
  <c r="AB2201" i="1" s="1"/>
  <c r="Y2204" i="1"/>
  <c r="Y2203" i="1" s="1"/>
  <c r="Y2202" i="1" s="1"/>
  <c r="Y2201" i="1" s="1"/>
  <c r="O2204" i="1"/>
  <c r="O2203" i="1" s="1"/>
  <c r="O2202" i="1" s="1"/>
  <c r="O2201" i="1" s="1"/>
  <c r="E2204" i="1"/>
  <c r="E2203" i="1"/>
  <c r="E2202" i="1"/>
  <c r="E2201" i="1"/>
  <c r="AL2200" i="1"/>
  <c r="AE2200" i="1"/>
  <c r="V2200" i="1"/>
  <c r="E2200" i="1"/>
  <c r="AK2199" i="1"/>
  <c r="AK2198" i="1" s="1"/>
  <c r="AK2197" i="1" s="1"/>
  <c r="AK2196" i="1" s="1"/>
  <c r="AK2195" i="1" s="1"/>
  <c r="AJ2199" i="1"/>
  <c r="AJ2198" i="1" s="1"/>
  <c r="AJ2197" i="1" s="1"/>
  <c r="AJ2196" i="1" s="1"/>
  <c r="AJ2195" i="1" s="1"/>
  <c r="AI2199" i="1"/>
  <c r="AH2199" i="1"/>
  <c r="AH2198" i="1" s="1"/>
  <c r="AH2197" i="1" s="1"/>
  <c r="AH2196" i="1" s="1"/>
  <c r="AH2195" i="1" s="1"/>
  <c r="AG2199" i="1"/>
  <c r="AG2198" i="1" s="1"/>
  <c r="AG2197" i="1" s="1"/>
  <c r="AG2196" i="1" s="1"/>
  <c r="AG2195" i="1" s="1"/>
  <c r="AF2199" i="1"/>
  <c r="AF2198" i="1" s="1"/>
  <c r="AD2199" i="1"/>
  <c r="AC2199" i="1"/>
  <c r="AC2198" i="1" s="1"/>
  <c r="AC2197" i="1" s="1"/>
  <c r="AC2196" i="1" s="1"/>
  <c r="AC2195" i="1" s="1"/>
  <c r="AB2199" i="1"/>
  <c r="AB2198" i="1" s="1"/>
  <c r="AB2197" i="1" s="1"/>
  <c r="AB2196" i="1" s="1"/>
  <c r="AB2195" i="1" s="1"/>
  <c r="AA2199" i="1"/>
  <c r="AA2198" i="1" s="1"/>
  <c r="AA2197" i="1" s="1"/>
  <c r="AA2196" i="1" s="1"/>
  <c r="AA2195" i="1" s="1"/>
  <c r="Z2199" i="1"/>
  <c r="Z2198" i="1" s="1"/>
  <c r="Z2197" i="1" s="1"/>
  <c r="Z2196" i="1" s="1"/>
  <c r="Z2195" i="1" s="1"/>
  <c r="Y2199" i="1"/>
  <c r="Y2198" i="1" s="1"/>
  <c r="Y2197" i="1" s="1"/>
  <c r="Y2196" i="1" s="1"/>
  <c r="Y2195" i="1" s="1"/>
  <c r="X2199" i="1"/>
  <c r="X2198" i="1" s="1"/>
  <c r="X2197" i="1" s="1"/>
  <c r="X2196" i="1" s="1"/>
  <c r="X2195" i="1" s="1"/>
  <c r="W2199" i="1"/>
  <c r="W2198" i="1" s="1"/>
  <c r="W2197" i="1" s="1"/>
  <c r="W2196" i="1" s="1"/>
  <c r="W2195" i="1" s="1"/>
  <c r="T2199" i="1"/>
  <c r="S2199" i="1"/>
  <c r="S2198" i="1" s="1"/>
  <c r="S2197" i="1" s="1"/>
  <c r="S2196" i="1" s="1"/>
  <c r="S2195" i="1" s="1"/>
  <c r="R2199" i="1"/>
  <c r="R2198" i="1" s="1"/>
  <c r="R2197" i="1" s="1"/>
  <c r="R2196" i="1" s="1"/>
  <c r="R2195" i="1" s="1"/>
  <c r="Q2199" i="1"/>
  <c r="Q2198" i="1" s="1"/>
  <c r="Q2197" i="1" s="1"/>
  <c r="Q2196" i="1" s="1"/>
  <c r="Q2195" i="1" s="1"/>
  <c r="P2199" i="1"/>
  <c r="O2199" i="1"/>
  <c r="O2198" i="1" s="1"/>
  <c r="O2197" i="1" s="1"/>
  <c r="O2196" i="1" s="1"/>
  <c r="O2195" i="1" s="1"/>
  <c r="N2199" i="1"/>
  <c r="N2198" i="1" s="1"/>
  <c r="N2197" i="1" s="1"/>
  <c r="N2196" i="1" s="1"/>
  <c r="N2195" i="1" s="1"/>
  <c r="M2199" i="1"/>
  <c r="M2198" i="1" s="1"/>
  <c r="M2197" i="1" s="1"/>
  <c r="M2196" i="1" s="1"/>
  <c r="M2195" i="1" s="1"/>
  <c r="L2199" i="1"/>
  <c r="L2198" i="1" s="1"/>
  <c r="L2197" i="1" s="1"/>
  <c r="L2196" i="1" s="1"/>
  <c r="L2195" i="1" s="1"/>
  <c r="K2199" i="1"/>
  <c r="K2198" i="1" s="1"/>
  <c r="K2197" i="1" s="1"/>
  <c r="K2196" i="1" s="1"/>
  <c r="K2195" i="1" s="1"/>
  <c r="J2199" i="1"/>
  <c r="J2198" i="1" s="1"/>
  <c r="J2197" i="1" s="1"/>
  <c r="J2196" i="1" s="1"/>
  <c r="J2195" i="1" s="1"/>
  <c r="I2199" i="1"/>
  <c r="I2198" i="1" s="1"/>
  <c r="E2199" i="1"/>
  <c r="AI2198" i="1"/>
  <c r="T2198" i="1"/>
  <c r="T2197" i="1" s="1"/>
  <c r="T2196" i="1" s="1"/>
  <c r="T2195" i="1" s="1"/>
  <c r="P2198" i="1"/>
  <c r="P2197" i="1" s="1"/>
  <c r="P2196" i="1" s="1"/>
  <c r="P2195" i="1" s="1"/>
  <c r="E2198" i="1"/>
  <c r="AI2197" i="1"/>
  <c r="AI2196" i="1" s="1"/>
  <c r="AI2195" i="1" s="1"/>
  <c r="AI2194" i="1" s="1"/>
  <c r="AI2193" i="1" s="1"/>
  <c r="E2197" i="1"/>
  <c r="E2196" i="1"/>
  <c r="E2195" i="1"/>
  <c r="E2194" i="1"/>
  <c r="E2193" i="1"/>
  <c r="AL2192" i="1"/>
  <c r="AE2192" i="1"/>
  <c r="V2192" i="1"/>
  <c r="E2192" i="1"/>
  <c r="AK2191" i="1"/>
  <c r="AK2190" i="1" s="1"/>
  <c r="AK2189" i="1" s="1"/>
  <c r="AJ2191" i="1"/>
  <c r="AJ2190" i="1" s="1"/>
  <c r="AJ2189" i="1" s="1"/>
  <c r="AI2191" i="1"/>
  <c r="AI2190" i="1" s="1"/>
  <c r="AI2189" i="1" s="1"/>
  <c r="AH2191" i="1"/>
  <c r="AG2191" i="1"/>
  <c r="AG2190" i="1" s="1"/>
  <c r="AG2189" i="1" s="1"/>
  <c r="AF2191" i="1"/>
  <c r="AD2191" i="1"/>
  <c r="AD2190" i="1" s="1"/>
  <c r="AD2189" i="1" s="1"/>
  <c r="AC2191" i="1"/>
  <c r="AB2191" i="1"/>
  <c r="AB2190" i="1" s="1"/>
  <c r="AB2189" i="1" s="1"/>
  <c r="AA2191" i="1"/>
  <c r="AA2190" i="1" s="1"/>
  <c r="AA2189" i="1" s="1"/>
  <c r="Z2191" i="1"/>
  <c r="Z2190" i="1" s="1"/>
  <c r="Z2189" i="1" s="1"/>
  <c r="Y2191" i="1"/>
  <c r="Y2190" i="1" s="1"/>
  <c r="Y2189" i="1" s="1"/>
  <c r="X2191" i="1"/>
  <c r="X2190" i="1" s="1"/>
  <c r="X2189" i="1" s="1"/>
  <c r="W2191" i="1"/>
  <c r="T2191" i="1"/>
  <c r="T2190" i="1" s="1"/>
  <c r="T2189" i="1" s="1"/>
  <c r="S2191" i="1"/>
  <c r="S2190" i="1" s="1"/>
  <c r="S2189" i="1" s="1"/>
  <c r="R2191" i="1"/>
  <c r="R2190" i="1" s="1"/>
  <c r="R2189" i="1" s="1"/>
  <c r="Q2191" i="1"/>
  <c r="Q2190" i="1" s="1"/>
  <c r="Q2189" i="1" s="1"/>
  <c r="P2191" i="1"/>
  <c r="P2190" i="1" s="1"/>
  <c r="P2189" i="1" s="1"/>
  <c r="O2191" i="1"/>
  <c r="O2190" i="1" s="1"/>
  <c r="O2189" i="1" s="1"/>
  <c r="N2191" i="1"/>
  <c r="N2190" i="1" s="1"/>
  <c r="N2189" i="1" s="1"/>
  <c r="M2191" i="1"/>
  <c r="L2191" i="1"/>
  <c r="L2190" i="1" s="1"/>
  <c r="L2189" i="1" s="1"/>
  <c r="K2191" i="1"/>
  <c r="K2190" i="1" s="1"/>
  <c r="K2189" i="1" s="1"/>
  <c r="J2191" i="1"/>
  <c r="J2190" i="1" s="1"/>
  <c r="J2189" i="1" s="1"/>
  <c r="I2191" i="1"/>
  <c r="I2190" i="1" s="1"/>
  <c r="I2189" i="1" s="1"/>
  <c r="E2191" i="1"/>
  <c r="AH2190" i="1"/>
  <c r="AH2189" i="1" s="1"/>
  <c r="W2190" i="1"/>
  <c r="W2189" i="1" s="1"/>
  <c r="M2190" i="1"/>
  <c r="M2189" i="1" s="1"/>
  <c r="E2190" i="1"/>
  <c r="E2189" i="1"/>
  <c r="AL2188" i="1"/>
  <c r="AE2188" i="1"/>
  <c r="V2188" i="1"/>
  <c r="E2188" i="1"/>
  <c r="AK2187" i="1"/>
  <c r="AK2186" i="1" s="1"/>
  <c r="AK2185" i="1" s="1"/>
  <c r="AJ2187" i="1"/>
  <c r="AJ2186" i="1" s="1"/>
  <c r="AJ2185" i="1" s="1"/>
  <c r="AI2187" i="1"/>
  <c r="AI2186" i="1" s="1"/>
  <c r="AI2185" i="1" s="1"/>
  <c r="AH2187" i="1"/>
  <c r="AH2186" i="1" s="1"/>
  <c r="AG2187" i="1"/>
  <c r="AG2186" i="1" s="1"/>
  <c r="AG2185" i="1" s="1"/>
  <c r="AF2187" i="1"/>
  <c r="AF2186" i="1" s="1"/>
  <c r="AF2185" i="1" s="1"/>
  <c r="AD2187" i="1"/>
  <c r="AC2187" i="1"/>
  <c r="AB2187" i="1"/>
  <c r="AA2187" i="1"/>
  <c r="AA2186" i="1" s="1"/>
  <c r="AA2185" i="1" s="1"/>
  <c r="Z2187" i="1"/>
  <c r="Z2186" i="1" s="1"/>
  <c r="Z2185" i="1" s="1"/>
  <c r="Y2187" i="1"/>
  <c r="Y2186" i="1" s="1"/>
  <c r="Y2185" i="1" s="1"/>
  <c r="X2187" i="1"/>
  <c r="X2186" i="1" s="1"/>
  <c r="X2185" i="1" s="1"/>
  <c r="W2187" i="1"/>
  <c r="W2186" i="1" s="1"/>
  <c r="W2185" i="1" s="1"/>
  <c r="T2187" i="1"/>
  <c r="T2186" i="1" s="1"/>
  <c r="T2185" i="1" s="1"/>
  <c r="S2187" i="1"/>
  <c r="S2186" i="1" s="1"/>
  <c r="S2185" i="1" s="1"/>
  <c r="R2187" i="1"/>
  <c r="R2186" i="1" s="1"/>
  <c r="R2185" i="1" s="1"/>
  <c r="Q2187" i="1"/>
  <c r="Q2186" i="1" s="1"/>
  <c r="Q2185" i="1" s="1"/>
  <c r="P2187" i="1"/>
  <c r="P2186" i="1" s="1"/>
  <c r="P2185" i="1" s="1"/>
  <c r="O2187" i="1"/>
  <c r="N2187" i="1"/>
  <c r="N2186" i="1" s="1"/>
  <c r="N2185" i="1" s="1"/>
  <c r="M2187" i="1"/>
  <c r="M2186" i="1" s="1"/>
  <c r="M2185" i="1" s="1"/>
  <c r="L2187" i="1"/>
  <c r="L2186" i="1" s="1"/>
  <c r="L2185" i="1" s="1"/>
  <c r="K2187" i="1"/>
  <c r="K2186" i="1" s="1"/>
  <c r="K2185" i="1" s="1"/>
  <c r="J2187" i="1"/>
  <c r="J2186" i="1" s="1"/>
  <c r="J2185" i="1" s="1"/>
  <c r="I2187" i="1"/>
  <c r="I2186" i="1" s="1"/>
  <c r="E2187" i="1"/>
  <c r="AC2186" i="1"/>
  <c r="AC2185" i="1" s="1"/>
  <c r="AB2186" i="1"/>
  <c r="AB2185" i="1" s="1"/>
  <c r="O2186" i="1"/>
  <c r="O2185" i="1" s="1"/>
  <c r="E2186" i="1"/>
  <c r="E2185" i="1"/>
  <c r="E2184" i="1"/>
  <c r="E2183" i="1"/>
  <c r="E2182" i="1"/>
  <c r="E2181" i="1"/>
  <c r="AL2180" i="1"/>
  <c r="AE2180" i="1"/>
  <c r="U2180" i="1"/>
  <c r="V2180" i="1" s="1"/>
  <c r="E2180" i="1"/>
  <c r="AK2179" i="1"/>
  <c r="AK2178" i="1" s="1"/>
  <c r="AJ2179" i="1"/>
  <c r="AJ2178" i="1" s="1"/>
  <c r="AJ2177" i="1" s="1"/>
  <c r="AJ2176" i="1" s="1"/>
  <c r="AI2179" i="1"/>
  <c r="AH2179" i="1"/>
  <c r="AH2178" i="1" s="1"/>
  <c r="AH2177" i="1" s="1"/>
  <c r="AH2176" i="1" s="1"/>
  <c r="AG2179" i="1"/>
  <c r="AG2178" i="1" s="1"/>
  <c r="AG2177" i="1" s="1"/>
  <c r="AG2176" i="1" s="1"/>
  <c r="AF2179" i="1"/>
  <c r="AF2178" i="1" s="1"/>
  <c r="AD2179" i="1"/>
  <c r="AD2178" i="1" s="1"/>
  <c r="AD2177" i="1" s="1"/>
  <c r="AC2179" i="1"/>
  <c r="AC2178" i="1" s="1"/>
  <c r="AC2177" i="1" s="1"/>
  <c r="AC2176" i="1" s="1"/>
  <c r="AB2179" i="1"/>
  <c r="AB2178" i="1" s="1"/>
  <c r="AB2177" i="1" s="1"/>
  <c r="AB2176" i="1" s="1"/>
  <c r="AA2179" i="1"/>
  <c r="AA2178" i="1" s="1"/>
  <c r="AA2177" i="1" s="1"/>
  <c r="AA2176" i="1" s="1"/>
  <c r="Z2179" i="1"/>
  <c r="Z2178" i="1" s="1"/>
  <c r="Z2177" i="1" s="1"/>
  <c r="Z2176" i="1" s="1"/>
  <c r="Y2179" i="1"/>
  <c r="Y2178" i="1" s="1"/>
  <c r="Y2177" i="1" s="1"/>
  <c r="Y2176" i="1" s="1"/>
  <c r="X2179" i="1"/>
  <c r="W2179" i="1"/>
  <c r="W2178" i="1" s="1"/>
  <c r="W2177" i="1" s="1"/>
  <c r="W2176" i="1" s="1"/>
  <c r="U2179" i="1"/>
  <c r="T2179" i="1"/>
  <c r="T2178" i="1" s="1"/>
  <c r="T2177" i="1" s="1"/>
  <c r="T2176" i="1" s="1"/>
  <c r="S2179" i="1"/>
  <c r="R2179" i="1"/>
  <c r="R2178" i="1" s="1"/>
  <c r="R2177" i="1" s="1"/>
  <c r="R2176" i="1" s="1"/>
  <c r="Q2179" i="1"/>
  <c r="Q2178" i="1" s="1"/>
  <c r="Q2177" i="1" s="1"/>
  <c r="Q2176" i="1" s="1"/>
  <c r="P2179" i="1"/>
  <c r="P2178" i="1" s="1"/>
  <c r="P2177" i="1" s="1"/>
  <c r="P2176" i="1" s="1"/>
  <c r="O2179" i="1"/>
  <c r="E2179" i="1"/>
  <c r="AI2178" i="1"/>
  <c r="AI2177" i="1" s="1"/>
  <c r="AI2176" i="1" s="1"/>
  <c r="X2178" i="1"/>
  <c r="X2177" i="1" s="1"/>
  <c r="X2176" i="1" s="1"/>
  <c r="S2178" i="1"/>
  <c r="S2177" i="1" s="1"/>
  <c r="S2176" i="1" s="1"/>
  <c r="O2178" i="1"/>
  <c r="O2177" i="1" s="1"/>
  <c r="O2176" i="1" s="1"/>
  <c r="E2178" i="1"/>
  <c r="AK2177" i="1"/>
  <c r="AK2176" i="1" s="1"/>
  <c r="E2177" i="1"/>
  <c r="E2176" i="1"/>
  <c r="AL2175" i="1"/>
  <c r="AE2175" i="1"/>
  <c r="V2175" i="1"/>
  <c r="E2175" i="1"/>
  <c r="AK2174" i="1"/>
  <c r="AJ2174" i="1"/>
  <c r="AI2174" i="1"/>
  <c r="AH2174" i="1"/>
  <c r="AG2174" i="1"/>
  <c r="AF2174" i="1"/>
  <c r="AD2174" i="1"/>
  <c r="AC2174" i="1"/>
  <c r="AB2174" i="1"/>
  <c r="AA2174" i="1"/>
  <c r="Z2174" i="1"/>
  <c r="Y2174" i="1"/>
  <c r="X2174" i="1"/>
  <c r="W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E2174" i="1"/>
  <c r="AL2173" i="1"/>
  <c r="AE2173" i="1"/>
  <c r="V2173" i="1"/>
  <c r="E2173" i="1"/>
  <c r="AK2172" i="1"/>
  <c r="AJ2172" i="1"/>
  <c r="AI2172" i="1"/>
  <c r="AH2172" i="1"/>
  <c r="AG2172" i="1"/>
  <c r="AF2172" i="1"/>
  <c r="AD2172" i="1"/>
  <c r="AC2172" i="1"/>
  <c r="AB2172" i="1"/>
  <c r="AA2172" i="1"/>
  <c r="Z2172" i="1"/>
  <c r="Y2172" i="1"/>
  <c r="X2172" i="1"/>
  <c r="W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E2172" i="1"/>
  <c r="E2171" i="1"/>
  <c r="E2170" i="1"/>
  <c r="E2169" i="1"/>
  <c r="E2168" i="1"/>
  <c r="E2167" i="1"/>
  <c r="AL2166" i="1"/>
  <c r="AE2166" i="1"/>
  <c r="V2166" i="1"/>
  <c r="E2166" i="1"/>
  <c r="AK2165" i="1"/>
  <c r="AJ2165" i="1"/>
  <c r="AI2165" i="1"/>
  <c r="AH2165" i="1"/>
  <c r="AG2165" i="1"/>
  <c r="AF2165" i="1"/>
  <c r="AD2165" i="1"/>
  <c r="AC2165" i="1"/>
  <c r="AB2165" i="1"/>
  <c r="AA2165" i="1"/>
  <c r="Z2165" i="1"/>
  <c r="Y2165" i="1"/>
  <c r="X2165" i="1"/>
  <c r="W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E2165" i="1"/>
  <c r="AL2164" i="1"/>
  <c r="AE2164" i="1"/>
  <c r="V2164" i="1"/>
  <c r="E2164" i="1"/>
  <c r="AK2163" i="1"/>
  <c r="AJ2163" i="1"/>
  <c r="AI2163" i="1"/>
  <c r="AH2163" i="1"/>
  <c r="AG2163" i="1"/>
  <c r="AF2163" i="1"/>
  <c r="AD2163" i="1"/>
  <c r="AC2163" i="1"/>
  <c r="AB2163" i="1"/>
  <c r="AA2163" i="1"/>
  <c r="Z2163" i="1"/>
  <c r="Y2163" i="1"/>
  <c r="X2163" i="1"/>
  <c r="W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E2163" i="1"/>
  <c r="AL2162" i="1"/>
  <c r="AE2162" i="1"/>
  <c r="V2162" i="1"/>
  <c r="E2162" i="1"/>
  <c r="AK2161" i="1"/>
  <c r="AJ2161" i="1"/>
  <c r="AI2161" i="1"/>
  <c r="AH2161" i="1"/>
  <c r="AG2161" i="1"/>
  <c r="AF2161" i="1"/>
  <c r="AD2161" i="1"/>
  <c r="AC2161" i="1"/>
  <c r="AB2161" i="1"/>
  <c r="AA2161" i="1"/>
  <c r="Z2161" i="1"/>
  <c r="Y2161" i="1"/>
  <c r="X2161" i="1"/>
  <c r="W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E2161" i="1"/>
  <c r="E2160" i="1"/>
  <c r="E2159" i="1"/>
  <c r="AL2158" i="1"/>
  <c r="AE2158" i="1"/>
  <c r="V2158" i="1"/>
  <c r="E2158" i="1"/>
  <c r="AK2157" i="1"/>
  <c r="AK2156" i="1" s="1"/>
  <c r="AK2155" i="1" s="1"/>
  <c r="AK2154" i="1" s="1"/>
  <c r="AJ2157" i="1"/>
  <c r="AJ2156" i="1" s="1"/>
  <c r="AJ2155" i="1" s="1"/>
  <c r="AJ2154" i="1" s="1"/>
  <c r="AI2157" i="1"/>
  <c r="AH2157" i="1"/>
  <c r="AH2156" i="1" s="1"/>
  <c r="AH2155" i="1" s="1"/>
  <c r="AH2154" i="1" s="1"/>
  <c r="AG2157" i="1"/>
  <c r="AF2157" i="1"/>
  <c r="AD2157" i="1"/>
  <c r="AC2157" i="1"/>
  <c r="AC2156" i="1" s="1"/>
  <c r="AC2155" i="1" s="1"/>
  <c r="AC2154" i="1" s="1"/>
  <c r="AB2157" i="1"/>
  <c r="AB2156" i="1" s="1"/>
  <c r="AB2155" i="1" s="1"/>
  <c r="AB2154" i="1" s="1"/>
  <c r="Q2157" i="1"/>
  <c r="P2157" i="1"/>
  <c r="O2157" i="1"/>
  <c r="O2156" i="1" s="1"/>
  <c r="O2155" i="1" s="1"/>
  <c r="O2154" i="1" s="1"/>
  <c r="E2157" i="1"/>
  <c r="AI2156" i="1"/>
  <c r="AI2155" i="1" s="1"/>
  <c r="AI2154" i="1" s="1"/>
  <c r="AG2156" i="1"/>
  <c r="AG2155" i="1" s="1"/>
  <c r="AG2154" i="1" s="1"/>
  <c r="Q2156" i="1"/>
  <c r="Q2155" i="1" s="1"/>
  <c r="P2156" i="1"/>
  <c r="P2155" i="1" s="1"/>
  <c r="P2154" i="1" s="1"/>
  <c r="E2156" i="1"/>
  <c r="E2155" i="1"/>
  <c r="E2154" i="1"/>
  <c r="AL2153" i="1"/>
  <c r="AE2153" i="1"/>
  <c r="V2153" i="1"/>
  <c r="E2153" i="1"/>
  <c r="AK2152" i="1"/>
  <c r="AJ2152" i="1"/>
  <c r="AI2152" i="1"/>
  <c r="AH2152" i="1"/>
  <c r="AG2152" i="1"/>
  <c r="AF2152" i="1"/>
  <c r="AD2152" i="1"/>
  <c r="AC2152" i="1"/>
  <c r="AB2152" i="1"/>
  <c r="AA2152" i="1"/>
  <c r="AA2149" i="1" s="1"/>
  <c r="Z2152" i="1"/>
  <c r="Z2149" i="1" s="1"/>
  <c r="Y2152" i="1"/>
  <c r="Y2149" i="1" s="1"/>
  <c r="X2152" i="1"/>
  <c r="X2149" i="1" s="1"/>
  <c r="W2152" i="1"/>
  <c r="W2149" i="1" s="1"/>
  <c r="T2152" i="1"/>
  <c r="T2149" i="1" s="1"/>
  <c r="S2152" i="1"/>
  <c r="S2149" i="1" s="1"/>
  <c r="R2152" i="1"/>
  <c r="R2149" i="1" s="1"/>
  <c r="Q2152" i="1"/>
  <c r="Q2149" i="1" s="1"/>
  <c r="P2152" i="1"/>
  <c r="P2149" i="1" s="1"/>
  <c r="O2152" i="1"/>
  <c r="O2149" i="1" s="1"/>
  <c r="N2152" i="1"/>
  <c r="N2149" i="1" s="1"/>
  <c r="M2152" i="1"/>
  <c r="M2149" i="1" s="1"/>
  <c r="L2152" i="1"/>
  <c r="L2149" i="1" s="1"/>
  <c r="K2152" i="1"/>
  <c r="K2149" i="1" s="1"/>
  <c r="J2152" i="1"/>
  <c r="J2149" i="1" s="1"/>
  <c r="I2152" i="1"/>
  <c r="I2149" i="1" s="1"/>
  <c r="E2152" i="1"/>
  <c r="AL2151" i="1"/>
  <c r="AE2151" i="1"/>
  <c r="V2151" i="1"/>
  <c r="E2151" i="1"/>
  <c r="AK2150" i="1"/>
  <c r="AJ2150" i="1"/>
  <c r="AI2150" i="1"/>
  <c r="AI2149" i="1" s="1"/>
  <c r="AH2150" i="1"/>
  <c r="AG2150" i="1"/>
  <c r="AF2150" i="1"/>
  <c r="AD2150" i="1"/>
  <c r="AE2150" i="1" s="1"/>
  <c r="AC2150" i="1"/>
  <c r="AB2150" i="1"/>
  <c r="O2150" i="1"/>
  <c r="V2150" i="1" s="1"/>
  <c r="E2150" i="1"/>
  <c r="E2149" i="1"/>
  <c r="AL2148" i="1"/>
  <c r="AE2148" i="1"/>
  <c r="V2148" i="1"/>
  <c r="E2148" i="1"/>
  <c r="AK2147" i="1"/>
  <c r="AK2146" i="1" s="1"/>
  <c r="AJ2147" i="1"/>
  <c r="AJ2146" i="1" s="1"/>
  <c r="AI2147" i="1"/>
  <c r="AI2146" i="1" s="1"/>
  <c r="AH2147" i="1"/>
  <c r="AG2147" i="1"/>
  <c r="AG2146" i="1" s="1"/>
  <c r="AF2147" i="1"/>
  <c r="AD2147" i="1"/>
  <c r="AD2146" i="1" s="1"/>
  <c r="AC2147" i="1"/>
  <c r="AB2147" i="1"/>
  <c r="AB2146" i="1" s="1"/>
  <c r="AA2147" i="1"/>
  <c r="AA2146" i="1" s="1"/>
  <c r="Z2147" i="1"/>
  <c r="Z2146" i="1" s="1"/>
  <c r="Z2145" i="1" s="1"/>
  <c r="Y2147" i="1"/>
  <c r="Y2146" i="1" s="1"/>
  <c r="X2147" i="1"/>
  <c r="X2146" i="1" s="1"/>
  <c r="W2147" i="1"/>
  <c r="T2147" i="1"/>
  <c r="T2146" i="1" s="1"/>
  <c r="S2147" i="1"/>
  <c r="S2146" i="1" s="1"/>
  <c r="R2147" i="1"/>
  <c r="R2146" i="1" s="1"/>
  <c r="R2145" i="1" s="1"/>
  <c r="Q2147" i="1"/>
  <c r="Q2146" i="1" s="1"/>
  <c r="P2147" i="1"/>
  <c r="P2146" i="1" s="1"/>
  <c r="O2147" i="1"/>
  <c r="O2146" i="1" s="1"/>
  <c r="N2147" i="1"/>
  <c r="N2146" i="1" s="1"/>
  <c r="N2145" i="1" s="1"/>
  <c r="M2147" i="1"/>
  <c r="M2146" i="1" s="1"/>
  <c r="L2147" i="1"/>
  <c r="L2146" i="1" s="1"/>
  <c r="K2147" i="1"/>
  <c r="K2146" i="1" s="1"/>
  <c r="J2147" i="1"/>
  <c r="J2146" i="1" s="1"/>
  <c r="J2145" i="1" s="1"/>
  <c r="I2147" i="1"/>
  <c r="I2146" i="1" s="1"/>
  <c r="E2147" i="1"/>
  <c r="AH2146" i="1"/>
  <c r="W2146" i="1"/>
  <c r="E2146" i="1"/>
  <c r="E2145" i="1"/>
  <c r="AL2144" i="1"/>
  <c r="AE2144" i="1"/>
  <c r="R2144" i="1"/>
  <c r="I2144" i="1"/>
  <c r="V2144" i="1" s="1"/>
  <c r="AM2144" i="1" s="1"/>
  <c r="E2144" i="1"/>
  <c r="AK2143" i="1"/>
  <c r="AK2142" i="1" s="1"/>
  <c r="AK2141" i="1" s="1"/>
  <c r="AJ2143" i="1"/>
  <c r="AJ2142" i="1" s="1"/>
  <c r="AJ2141" i="1" s="1"/>
  <c r="AI2143" i="1"/>
  <c r="AH2143" i="1"/>
  <c r="AG2143" i="1"/>
  <c r="AG2142" i="1" s="1"/>
  <c r="AG2141" i="1" s="1"/>
  <c r="AF2143" i="1"/>
  <c r="AD2143" i="1"/>
  <c r="AD2142" i="1" s="1"/>
  <c r="AD2141" i="1" s="1"/>
  <c r="AC2143" i="1"/>
  <c r="AB2143" i="1"/>
  <c r="AB2142" i="1" s="1"/>
  <c r="AB2141" i="1" s="1"/>
  <c r="AA2143" i="1"/>
  <c r="AA2142" i="1" s="1"/>
  <c r="AA2141" i="1" s="1"/>
  <c r="Z2143" i="1"/>
  <c r="Z2142" i="1" s="1"/>
  <c r="Z2141" i="1" s="1"/>
  <c r="Z2140" i="1" s="1"/>
  <c r="Z2139" i="1" s="1"/>
  <c r="Y2143" i="1"/>
  <c r="Y2142" i="1" s="1"/>
  <c r="Y2141" i="1" s="1"/>
  <c r="X2143" i="1"/>
  <c r="X2142" i="1" s="1"/>
  <c r="X2141" i="1" s="1"/>
  <c r="W2143" i="1"/>
  <c r="W2142" i="1" s="1"/>
  <c r="W2141" i="1" s="1"/>
  <c r="T2143" i="1"/>
  <c r="T2142" i="1" s="1"/>
  <c r="T2141" i="1" s="1"/>
  <c r="S2143" i="1"/>
  <c r="S2142" i="1" s="1"/>
  <c r="S2141" i="1" s="1"/>
  <c r="R2143" i="1"/>
  <c r="R2142" i="1" s="1"/>
  <c r="R2141" i="1" s="1"/>
  <c r="Q2143" i="1"/>
  <c r="P2143" i="1"/>
  <c r="P2142" i="1" s="1"/>
  <c r="P2141" i="1" s="1"/>
  <c r="O2143" i="1"/>
  <c r="O2142" i="1" s="1"/>
  <c r="O2141" i="1" s="1"/>
  <c r="N2143" i="1"/>
  <c r="N2142" i="1" s="1"/>
  <c r="N2141" i="1" s="1"/>
  <c r="M2143" i="1"/>
  <c r="M2142" i="1" s="1"/>
  <c r="M2141" i="1" s="1"/>
  <c r="L2143" i="1"/>
  <c r="L2142" i="1" s="1"/>
  <c r="L2141" i="1" s="1"/>
  <c r="K2143" i="1"/>
  <c r="K2142" i="1" s="1"/>
  <c r="K2141" i="1" s="1"/>
  <c r="J2143" i="1"/>
  <c r="J2142" i="1" s="1"/>
  <c r="J2141" i="1" s="1"/>
  <c r="E2143" i="1"/>
  <c r="AI2142" i="1"/>
  <c r="AI2141" i="1" s="1"/>
  <c r="AH2142" i="1"/>
  <c r="AH2141" i="1" s="1"/>
  <c r="Q2142" i="1"/>
  <c r="Q2141" i="1" s="1"/>
  <c r="E2142" i="1"/>
  <c r="E2141" i="1"/>
  <c r="E2140" i="1"/>
  <c r="E2139" i="1"/>
  <c r="AM2138" i="1"/>
  <c r="AL2138" i="1"/>
  <c r="AE2138" i="1"/>
  <c r="V2138" i="1"/>
  <c r="E2138" i="1"/>
  <c r="AK2137" i="1"/>
  <c r="AK2136" i="1" s="1"/>
  <c r="AK2135" i="1" s="1"/>
  <c r="AK2134" i="1" s="1"/>
  <c r="AK2133" i="1" s="1"/>
  <c r="AJ2137" i="1"/>
  <c r="AI2137" i="1"/>
  <c r="AH2137" i="1"/>
  <c r="AH2136" i="1" s="1"/>
  <c r="AH2135" i="1" s="1"/>
  <c r="AH2134" i="1" s="1"/>
  <c r="AH2133" i="1" s="1"/>
  <c r="AG2137" i="1"/>
  <c r="AG2136" i="1" s="1"/>
  <c r="AG2135" i="1" s="1"/>
  <c r="AG2134" i="1" s="1"/>
  <c r="AG2133" i="1" s="1"/>
  <c r="AF2137" i="1"/>
  <c r="AF2136" i="1" s="1"/>
  <c r="AD2137" i="1"/>
  <c r="AC2137" i="1"/>
  <c r="AB2137" i="1"/>
  <c r="AB2136" i="1" s="1"/>
  <c r="AB2135" i="1" s="1"/>
  <c r="AB2134" i="1" s="1"/>
  <c r="AB2133" i="1" s="1"/>
  <c r="AA2137" i="1"/>
  <c r="AA2136" i="1" s="1"/>
  <c r="AA2135" i="1" s="1"/>
  <c r="AA2134" i="1" s="1"/>
  <c r="AA2133" i="1" s="1"/>
  <c r="Z2137" i="1"/>
  <c r="Y2137" i="1"/>
  <c r="Y2136" i="1" s="1"/>
  <c r="Y2135" i="1" s="1"/>
  <c r="Y2134" i="1" s="1"/>
  <c r="Y2133" i="1" s="1"/>
  <c r="X2137" i="1"/>
  <c r="X2136" i="1" s="1"/>
  <c r="X2135" i="1" s="1"/>
  <c r="X2134" i="1" s="1"/>
  <c r="X2133" i="1" s="1"/>
  <c r="W2137" i="1"/>
  <c r="W2136" i="1" s="1"/>
  <c r="W2135" i="1" s="1"/>
  <c r="W2134" i="1" s="1"/>
  <c r="W2133" i="1" s="1"/>
  <c r="T2137" i="1"/>
  <c r="T2136" i="1" s="1"/>
  <c r="T2135" i="1" s="1"/>
  <c r="T2134" i="1" s="1"/>
  <c r="T2133" i="1" s="1"/>
  <c r="S2137" i="1"/>
  <c r="R2137" i="1"/>
  <c r="Q2137" i="1"/>
  <c r="P2137" i="1"/>
  <c r="P2136" i="1" s="1"/>
  <c r="P2135" i="1" s="1"/>
  <c r="P2134" i="1" s="1"/>
  <c r="P2133" i="1" s="1"/>
  <c r="O2137" i="1"/>
  <c r="O2136" i="1" s="1"/>
  <c r="O2135" i="1" s="1"/>
  <c r="O2134" i="1" s="1"/>
  <c r="O2133" i="1" s="1"/>
  <c r="N2137" i="1"/>
  <c r="N2136" i="1" s="1"/>
  <c r="N2135" i="1" s="1"/>
  <c r="N2134" i="1" s="1"/>
  <c r="N2133" i="1" s="1"/>
  <c r="M2137" i="1"/>
  <c r="M2136" i="1" s="1"/>
  <c r="M2135" i="1" s="1"/>
  <c r="M2134" i="1" s="1"/>
  <c r="M2133" i="1" s="1"/>
  <c r="L2137" i="1"/>
  <c r="L2136" i="1" s="1"/>
  <c r="L2135" i="1" s="1"/>
  <c r="L2134" i="1" s="1"/>
  <c r="L2133" i="1" s="1"/>
  <c r="K2137" i="1"/>
  <c r="K2136" i="1" s="1"/>
  <c r="K2135" i="1" s="1"/>
  <c r="K2134" i="1" s="1"/>
  <c r="K2133" i="1" s="1"/>
  <c r="J2137" i="1"/>
  <c r="J2136" i="1" s="1"/>
  <c r="J2135" i="1" s="1"/>
  <c r="J2134" i="1" s="1"/>
  <c r="J2133" i="1" s="1"/>
  <c r="I2137" i="1"/>
  <c r="I2136" i="1" s="1"/>
  <c r="I2135" i="1" s="1"/>
  <c r="E2137" i="1"/>
  <c r="AJ2136" i="1"/>
  <c r="AJ2135" i="1" s="1"/>
  <c r="AJ2134" i="1" s="1"/>
  <c r="AJ2133" i="1" s="1"/>
  <c r="AI2136" i="1"/>
  <c r="AI2135" i="1" s="1"/>
  <c r="AI2134" i="1" s="1"/>
  <c r="AI2133" i="1" s="1"/>
  <c r="AD2136" i="1"/>
  <c r="Z2136" i="1"/>
  <c r="S2136" i="1"/>
  <c r="S2135" i="1" s="1"/>
  <c r="S2134" i="1" s="1"/>
  <c r="S2133" i="1" s="1"/>
  <c r="R2136" i="1"/>
  <c r="R2135" i="1" s="1"/>
  <c r="R2134" i="1" s="1"/>
  <c r="R2133" i="1" s="1"/>
  <c r="Q2136" i="1"/>
  <c r="Q2135" i="1" s="1"/>
  <c r="Q2134" i="1" s="1"/>
  <c r="Q2133" i="1" s="1"/>
  <c r="E2136" i="1"/>
  <c r="AD2135" i="1"/>
  <c r="AD2134" i="1" s="1"/>
  <c r="Z2135" i="1"/>
  <c r="Z2134" i="1" s="1"/>
  <c r="Z2133" i="1" s="1"/>
  <c r="E2135" i="1"/>
  <c r="E2134" i="1"/>
  <c r="E2133" i="1"/>
  <c r="AL2132" i="1"/>
  <c r="AE2132" i="1"/>
  <c r="V2132" i="1"/>
  <c r="E2132" i="1"/>
  <c r="AK2131" i="1"/>
  <c r="AJ2131" i="1"/>
  <c r="AI2131" i="1"/>
  <c r="AH2131" i="1"/>
  <c r="AG2131" i="1"/>
  <c r="AF2131" i="1"/>
  <c r="AD2131" i="1"/>
  <c r="AC2131" i="1"/>
  <c r="AB2131" i="1"/>
  <c r="AA2131" i="1"/>
  <c r="Z2131" i="1"/>
  <c r="Y2131" i="1"/>
  <c r="X2131" i="1"/>
  <c r="W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E2131" i="1"/>
  <c r="AL2130" i="1"/>
  <c r="AE2130" i="1"/>
  <c r="V2130" i="1"/>
  <c r="E2130" i="1"/>
  <c r="AK2129" i="1"/>
  <c r="AJ2129" i="1"/>
  <c r="AI2129" i="1"/>
  <c r="AH2129" i="1"/>
  <c r="AG2129" i="1"/>
  <c r="AF2129" i="1"/>
  <c r="AD2129" i="1"/>
  <c r="AC2129" i="1"/>
  <c r="AB2129" i="1"/>
  <c r="AA2129" i="1"/>
  <c r="Z2129" i="1"/>
  <c r="Y2129" i="1"/>
  <c r="X2129" i="1"/>
  <c r="W2129" i="1"/>
  <c r="T2129" i="1"/>
  <c r="S2129" i="1"/>
  <c r="S2128" i="1" s="1"/>
  <c r="S2127" i="1" s="1"/>
  <c r="S2122" i="1" s="1"/>
  <c r="S2121" i="1" s="1"/>
  <c r="R2129" i="1"/>
  <c r="Q2129" i="1"/>
  <c r="P2129" i="1"/>
  <c r="O2129" i="1"/>
  <c r="N2129" i="1"/>
  <c r="M2129" i="1"/>
  <c r="L2129" i="1"/>
  <c r="K2129" i="1"/>
  <c r="K2128" i="1" s="1"/>
  <c r="K2127" i="1" s="1"/>
  <c r="K2122" i="1" s="1"/>
  <c r="K2121" i="1" s="1"/>
  <c r="J2129" i="1"/>
  <c r="I2129" i="1"/>
  <c r="E2129" i="1"/>
  <c r="AH2128" i="1"/>
  <c r="AH2127" i="1" s="1"/>
  <c r="R2128" i="1"/>
  <c r="R2127" i="1" s="1"/>
  <c r="E2128" i="1"/>
  <c r="E2127" i="1"/>
  <c r="AL2126" i="1"/>
  <c r="AE2126" i="1"/>
  <c r="V2126" i="1"/>
  <c r="E2126" i="1"/>
  <c r="AK2125" i="1"/>
  <c r="AK2124" i="1" s="1"/>
  <c r="AK2123" i="1" s="1"/>
  <c r="AJ2125" i="1"/>
  <c r="AJ2124" i="1" s="1"/>
  <c r="AJ2123" i="1" s="1"/>
  <c r="AI2125" i="1"/>
  <c r="AI2124" i="1" s="1"/>
  <c r="AI2123" i="1" s="1"/>
  <c r="AH2125" i="1"/>
  <c r="AH2124" i="1" s="1"/>
  <c r="AH2123" i="1" s="1"/>
  <c r="AG2125" i="1"/>
  <c r="AG2124" i="1" s="1"/>
  <c r="AG2123" i="1" s="1"/>
  <c r="AF2125" i="1"/>
  <c r="AF2124" i="1" s="1"/>
  <c r="AD2125" i="1"/>
  <c r="AD2124" i="1" s="1"/>
  <c r="AD2123" i="1" s="1"/>
  <c r="AC2125" i="1"/>
  <c r="AC2124" i="1" s="1"/>
  <c r="AC2123" i="1" s="1"/>
  <c r="AB2125" i="1"/>
  <c r="AB2124" i="1" s="1"/>
  <c r="AB2123" i="1" s="1"/>
  <c r="R2125" i="1"/>
  <c r="R2124" i="1" s="1"/>
  <c r="R2123" i="1" s="1"/>
  <c r="Q2125" i="1"/>
  <c r="Q2124" i="1" s="1"/>
  <c r="Q2123" i="1" s="1"/>
  <c r="P2125" i="1"/>
  <c r="P2124" i="1" s="1"/>
  <c r="P2123" i="1" s="1"/>
  <c r="O2125" i="1"/>
  <c r="O2124" i="1" s="1"/>
  <c r="O2123" i="1" s="1"/>
  <c r="E2125" i="1"/>
  <c r="E2124" i="1"/>
  <c r="E2123" i="1"/>
  <c r="E2122" i="1"/>
  <c r="E2121" i="1"/>
  <c r="AL2120" i="1"/>
  <c r="AE2120" i="1"/>
  <c r="V2120" i="1"/>
  <c r="E2120" i="1"/>
  <c r="AK2119" i="1"/>
  <c r="AJ2119" i="1"/>
  <c r="AJ2118" i="1" s="1"/>
  <c r="AJ2117" i="1" s="1"/>
  <c r="AI2119" i="1"/>
  <c r="AI2118" i="1" s="1"/>
  <c r="AI2117" i="1" s="1"/>
  <c r="AH2119" i="1"/>
  <c r="AH2118" i="1" s="1"/>
  <c r="AH2117" i="1" s="1"/>
  <c r="AG2119" i="1"/>
  <c r="AF2119" i="1"/>
  <c r="AD2119" i="1"/>
  <c r="AD2118" i="1" s="1"/>
  <c r="AC2119" i="1"/>
  <c r="AB2119" i="1"/>
  <c r="AB2118" i="1" s="1"/>
  <c r="AB2117" i="1" s="1"/>
  <c r="AA2119" i="1"/>
  <c r="AA2118" i="1" s="1"/>
  <c r="AA2117" i="1" s="1"/>
  <c r="Z2119" i="1"/>
  <c r="Z2118" i="1" s="1"/>
  <c r="Z2117" i="1" s="1"/>
  <c r="Y2119" i="1"/>
  <c r="X2119" i="1"/>
  <c r="X2118" i="1" s="1"/>
  <c r="X2117" i="1" s="1"/>
  <c r="W2119" i="1"/>
  <c r="W2118" i="1" s="1"/>
  <c r="W2117" i="1" s="1"/>
  <c r="T2119" i="1"/>
  <c r="T2118" i="1" s="1"/>
  <c r="T2117" i="1" s="1"/>
  <c r="S2119" i="1"/>
  <c r="S2118" i="1" s="1"/>
  <c r="S2117" i="1" s="1"/>
  <c r="R2119" i="1"/>
  <c r="Q2119" i="1"/>
  <c r="Q2118" i="1" s="1"/>
  <c r="Q2117" i="1" s="1"/>
  <c r="P2119" i="1"/>
  <c r="O2119" i="1"/>
  <c r="O2118" i="1" s="1"/>
  <c r="O2117" i="1" s="1"/>
  <c r="N2119" i="1"/>
  <c r="N2118" i="1" s="1"/>
  <c r="N2117" i="1" s="1"/>
  <c r="M2119" i="1"/>
  <c r="M2118" i="1" s="1"/>
  <c r="M2117" i="1" s="1"/>
  <c r="L2119" i="1"/>
  <c r="L2118" i="1" s="1"/>
  <c r="L2117" i="1" s="1"/>
  <c r="K2119" i="1"/>
  <c r="K2118" i="1" s="1"/>
  <c r="K2117" i="1" s="1"/>
  <c r="J2119" i="1"/>
  <c r="J2118" i="1" s="1"/>
  <c r="J2117" i="1" s="1"/>
  <c r="I2119" i="1"/>
  <c r="I2118" i="1" s="1"/>
  <c r="I2117" i="1" s="1"/>
  <c r="E2119" i="1"/>
  <c r="AK2118" i="1"/>
  <c r="AK2117" i="1" s="1"/>
  <c r="AG2118" i="1"/>
  <c r="AG2117" i="1" s="1"/>
  <c r="AC2118" i="1"/>
  <c r="AC2117" i="1" s="1"/>
  <c r="Y2118" i="1"/>
  <c r="Y2117" i="1" s="1"/>
  <c r="R2118" i="1"/>
  <c r="R2117" i="1" s="1"/>
  <c r="P2118" i="1"/>
  <c r="P2117" i="1" s="1"/>
  <c r="E2118" i="1"/>
  <c r="E2117" i="1"/>
  <c r="AL2116" i="1"/>
  <c r="AE2116" i="1"/>
  <c r="V2116" i="1"/>
  <c r="E2116" i="1"/>
  <c r="AK2115" i="1"/>
  <c r="AK2114" i="1" s="1"/>
  <c r="AK2113" i="1" s="1"/>
  <c r="AJ2115" i="1"/>
  <c r="AJ2114" i="1" s="1"/>
  <c r="AJ2113" i="1" s="1"/>
  <c r="AI2115" i="1"/>
  <c r="AI2114" i="1" s="1"/>
  <c r="AI2113" i="1" s="1"/>
  <c r="AH2115" i="1"/>
  <c r="AH2114" i="1" s="1"/>
  <c r="AH2113" i="1" s="1"/>
  <c r="AG2115" i="1"/>
  <c r="AG2114" i="1" s="1"/>
  <c r="AG2113" i="1" s="1"/>
  <c r="AF2115" i="1"/>
  <c r="AF2114" i="1" s="1"/>
  <c r="AF2113" i="1" s="1"/>
  <c r="AD2115" i="1"/>
  <c r="AC2115" i="1"/>
  <c r="AC2114" i="1" s="1"/>
  <c r="AC2113" i="1" s="1"/>
  <c r="AB2115" i="1"/>
  <c r="AB2114" i="1" s="1"/>
  <c r="AB2113" i="1" s="1"/>
  <c r="AA2115" i="1"/>
  <c r="AA2114" i="1" s="1"/>
  <c r="AA2113" i="1" s="1"/>
  <c r="Z2115" i="1"/>
  <c r="Z2114" i="1" s="1"/>
  <c r="Z2113" i="1" s="1"/>
  <c r="Y2115" i="1"/>
  <c r="Y2114" i="1" s="1"/>
  <c r="Y2113" i="1" s="1"/>
  <c r="X2115" i="1"/>
  <c r="X2114" i="1" s="1"/>
  <c r="X2113" i="1" s="1"/>
  <c r="W2115" i="1"/>
  <c r="W2114" i="1" s="1"/>
  <c r="W2113" i="1" s="1"/>
  <c r="T2115" i="1"/>
  <c r="S2115" i="1"/>
  <c r="S2114" i="1" s="1"/>
  <c r="S2113" i="1" s="1"/>
  <c r="R2115" i="1"/>
  <c r="R2114" i="1" s="1"/>
  <c r="R2113" i="1" s="1"/>
  <c r="Q2115" i="1"/>
  <c r="Q2114" i="1" s="1"/>
  <c r="Q2113" i="1" s="1"/>
  <c r="P2115" i="1"/>
  <c r="P2114" i="1" s="1"/>
  <c r="P2113" i="1" s="1"/>
  <c r="O2115" i="1"/>
  <c r="O2114" i="1" s="1"/>
  <c r="O2113" i="1" s="1"/>
  <c r="N2115" i="1"/>
  <c r="N2114" i="1" s="1"/>
  <c r="N2113" i="1" s="1"/>
  <c r="M2115" i="1"/>
  <c r="M2114" i="1" s="1"/>
  <c r="M2113" i="1" s="1"/>
  <c r="L2115" i="1"/>
  <c r="K2115" i="1"/>
  <c r="K2114" i="1" s="1"/>
  <c r="K2113" i="1" s="1"/>
  <c r="J2115" i="1"/>
  <c r="J2114" i="1" s="1"/>
  <c r="J2113" i="1" s="1"/>
  <c r="I2115" i="1"/>
  <c r="I2114" i="1" s="1"/>
  <c r="E2115" i="1"/>
  <c r="T2114" i="1"/>
  <c r="T2113" i="1" s="1"/>
  <c r="L2114" i="1"/>
  <c r="L2113" i="1" s="1"/>
  <c r="E2114" i="1"/>
  <c r="E2113" i="1"/>
  <c r="AL2112" i="1"/>
  <c r="AE2112" i="1"/>
  <c r="V2112" i="1"/>
  <c r="E2112" i="1"/>
  <c r="AK2111" i="1"/>
  <c r="AK2110" i="1" s="1"/>
  <c r="AK2109" i="1" s="1"/>
  <c r="AJ2111" i="1"/>
  <c r="AJ2110" i="1" s="1"/>
  <c r="AJ2109" i="1" s="1"/>
  <c r="AI2111" i="1"/>
  <c r="AI2110" i="1" s="1"/>
  <c r="AI2109" i="1" s="1"/>
  <c r="AH2111" i="1"/>
  <c r="AH2110" i="1" s="1"/>
  <c r="AH2109" i="1" s="1"/>
  <c r="AG2111" i="1"/>
  <c r="AG2110" i="1" s="1"/>
  <c r="AG2109" i="1" s="1"/>
  <c r="AF2111" i="1"/>
  <c r="AD2111" i="1"/>
  <c r="AC2111" i="1"/>
  <c r="AC2110" i="1" s="1"/>
  <c r="AC2109" i="1" s="1"/>
  <c r="AB2111" i="1"/>
  <c r="AB2110" i="1" s="1"/>
  <c r="AB2109" i="1" s="1"/>
  <c r="AA2111" i="1"/>
  <c r="AA2110" i="1" s="1"/>
  <c r="AA2109" i="1" s="1"/>
  <c r="Z2111" i="1"/>
  <c r="Z2110" i="1" s="1"/>
  <c r="Z2109" i="1" s="1"/>
  <c r="Y2111" i="1"/>
  <c r="Y2110" i="1" s="1"/>
  <c r="Y2109" i="1" s="1"/>
  <c r="X2111" i="1"/>
  <c r="X2110" i="1" s="1"/>
  <c r="X2109" i="1" s="1"/>
  <c r="W2111" i="1"/>
  <c r="W2110" i="1" s="1"/>
  <c r="W2109" i="1" s="1"/>
  <c r="T2111" i="1"/>
  <c r="T2110" i="1" s="1"/>
  <c r="T2109" i="1" s="1"/>
  <c r="S2111" i="1"/>
  <c r="S2110" i="1" s="1"/>
  <c r="S2109" i="1" s="1"/>
  <c r="R2111" i="1"/>
  <c r="R2110" i="1" s="1"/>
  <c r="R2109" i="1" s="1"/>
  <c r="Q2111" i="1"/>
  <c r="Q2110" i="1" s="1"/>
  <c r="Q2109" i="1" s="1"/>
  <c r="P2111" i="1"/>
  <c r="O2111" i="1"/>
  <c r="O2110" i="1" s="1"/>
  <c r="O2109" i="1" s="1"/>
  <c r="N2111" i="1"/>
  <c r="N2110" i="1" s="1"/>
  <c r="N2109" i="1" s="1"/>
  <c r="M2111" i="1"/>
  <c r="M2110" i="1" s="1"/>
  <c r="M2109" i="1" s="1"/>
  <c r="L2111" i="1"/>
  <c r="L2110" i="1" s="1"/>
  <c r="L2109" i="1" s="1"/>
  <c r="K2111" i="1"/>
  <c r="K2110" i="1" s="1"/>
  <c r="K2109" i="1" s="1"/>
  <c r="J2111" i="1"/>
  <c r="J2110" i="1" s="1"/>
  <c r="J2109" i="1" s="1"/>
  <c r="I2111" i="1"/>
  <c r="I2110" i="1" s="1"/>
  <c r="I2109" i="1" s="1"/>
  <c r="E2111" i="1"/>
  <c r="P2110" i="1"/>
  <c r="P2109" i="1" s="1"/>
  <c r="E2110" i="1"/>
  <c r="E2109" i="1"/>
  <c r="E2108" i="1"/>
  <c r="E2107" i="1"/>
  <c r="E2106" i="1"/>
  <c r="AL2105" i="1"/>
  <c r="AE2105" i="1"/>
  <c r="V2105" i="1"/>
  <c r="U2105" i="1"/>
  <c r="U2104" i="1" s="1"/>
  <c r="U2103" i="1" s="1"/>
  <c r="U2102" i="1" s="1"/>
  <c r="U2101" i="1" s="1"/>
  <c r="U2100" i="1" s="1"/>
  <c r="U2099" i="1" s="1"/>
  <c r="E2105" i="1"/>
  <c r="AK2104" i="1"/>
  <c r="AK2103" i="1" s="1"/>
  <c r="AK2102" i="1" s="1"/>
  <c r="AK2101" i="1" s="1"/>
  <c r="AK2100" i="1" s="1"/>
  <c r="AK2099" i="1" s="1"/>
  <c r="AJ2104" i="1"/>
  <c r="AJ2103" i="1" s="1"/>
  <c r="AJ2102" i="1" s="1"/>
  <c r="AJ2101" i="1" s="1"/>
  <c r="AJ2100" i="1" s="1"/>
  <c r="AJ2099" i="1" s="1"/>
  <c r="AI2104" i="1"/>
  <c r="AI2103" i="1" s="1"/>
  <c r="AI2102" i="1" s="1"/>
  <c r="AI2101" i="1" s="1"/>
  <c r="AI2100" i="1" s="1"/>
  <c r="AI2099" i="1" s="1"/>
  <c r="AH2104" i="1"/>
  <c r="AG2104" i="1"/>
  <c r="AG2103" i="1" s="1"/>
  <c r="AG2102" i="1" s="1"/>
  <c r="AG2101" i="1" s="1"/>
  <c r="AG2100" i="1" s="1"/>
  <c r="AG2099" i="1" s="1"/>
  <c r="AF2104" i="1"/>
  <c r="AF2103" i="1" s="1"/>
  <c r="AD2104" i="1"/>
  <c r="AD2103" i="1" s="1"/>
  <c r="AD2102" i="1" s="1"/>
  <c r="AC2104" i="1"/>
  <c r="AC2103" i="1" s="1"/>
  <c r="AC2102" i="1" s="1"/>
  <c r="AC2101" i="1" s="1"/>
  <c r="AC2100" i="1" s="1"/>
  <c r="AC2099" i="1" s="1"/>
  <c r="AB2104" i="1"/>
  <c r="AB2103" i="1" s="1"/>
  <c r="AB2102" i="1" s="1"/>
  <c r="AB2101" i="1" s="1"/>
  <c r="AB2100" i="1" s="1"/>
  <c r="AB2099" i="1" s="1"/>
  <c r="AA2104" i="1"/>
  <c r="AA2103" i="1" s="1"/>
  <c r="AA2102" i="1" s="1"/>
  <c r="AA2101" i="1" s="1"/>
  <c r="AA2100" i="1" s="1"/>
  <c r="AA2099" i="1" s="1"/>
  <c r="Z2104" i="1"/>
  <c r="Y2104" i="1"/>
  <c r="Y2103" i="1" s="1"/>
  <c r="Y2102" i="1" s="1"/>
  <c r="Y2101" i="1" s="1"/>
  <c r="Y2100" i="1" s="1"/>
  <c r="Y2099" i="1" s="1"/>
  <c r="X2104" i="1"/>
  <c r="X2103" i="1" s="1"/>
  <c r="X2102" i="1" s="1"/>
  <c r="X2101" i="1" s="1"/>
  <c r="X2100" i="1" s="1"/>
  <c r="X2099" i="1" s="1"/>
  <c r="W2104" i="1"/>
  <c r="W2103" i="1" s="1"/>
  <c r="W2102" i="1" s="1"/>
  <c r="W2101" i="1" s="1"/>
  <c r="W2100" i="1" s="1"/>
  <c r="W2099" i="1" s="1"/>
  <c r="T2104" i="1"/>
  <c r="T2103" i="1" s="1"/>
  <c r="T2102" i="1" s="1"/>
  <c r="T2101" i="1" s="1"/>
  <c r="T2100" i="1" s="1"/>
  <c r="T2099" i="1" s="1"/>
  <c r="S2104" i="1"/>
  <c r="S2103" i="1" s="1"/>
  <c r="S2102" i="1" s="1"/>
  <c r="S2101" i="1" s="1"/>
  <c r="S2100" i="1" s="1"/>
  <c r="S2099" i="1" s="1"/>
  <c r="R2104" i="1"/>
  <c r="R2103" i="1" s="1"/>
  <c r="R2102" i="1" s="1"/>
  <c r="R2101" i="1" s="1"/>
  <c r="R2100" i="1" s="1"/>
  <c r="R2099" i="1" s="1"/>
  <c r="Q2104" i="1"/>
  <c r="Q2103" i="1" s="1"/>
  <c r="P2104" i="1"/>
  <c r="P2103" i="1" s="1"/>
  <c r="P2102" i="1" s="1"/>
  <c r="P2101" i="1" s="1"/>
  <c r="P2100" i="1" s="1"/>
  <c r="P2099" i="1" s="1"/>
  <c r="O2104" i="1"/>
  <c r="O2103" i="1" s="1"/>
  <c r="O2102" i="1" s="1"/>
  <c r="O2101" i="1" s="1"/>
  <c r="O2100" i="1" s="1"/>
  <c r="O2099" i="1" s="1"/>
  <c r="N2104" i="1"/>
  <c r="N2103" i="1" s="1"/>
  <c r="N2102" i="1" s="1"/>
  <c r="N2101" i="1" s="1"/>
  <c r="N2100" i="1" s="1"/>
  <c r="N2099" i="1" s="1"/>
  <c r="M2104" i="1"/>
  <c r="L2104" i="1"/>
  <c r="L2103" i="1" s="1"/>
  <c r="K2104" i="1"/>
  <c r="K2103" i="1" s="1"/>
  <c r="K2102" i="1" s="1"/>
  <c r="K2101" i="1" s="1"/>
  <c r="K2100" i="1" s="1"/>
  <c r="K2099" i="1" s="1"/>
  <c r="J2104" i="1"/>
  <c r="J2103" i="1" s="1"/>
  <c r="J2102" i="1" s="1"/>
  <c r="J2101" i="1" s="1"/>
  <c r="J2100" i="1" s="1"/>
  <c r="J2099" i="1" s="1"/>
  <c r="I2104" i="1"/>
  <c r="E2104" i="1"/>
  <c r="AH2103" i="1"/>
  <c r="AH2102" i="1" s="1"/>
  <c r="Z2103" i="1"/>
  <c r="Z2102" i="1" s="1"/>
  <c r="Z2101" i="1" s="1"/>
  <c r="Z2100" i="1" s="1"/>
  <c r="Z2099" i="1" s="1"/>
  <c r="M2103" i="1"/>
  <c r="M2102" i="1" s="1"/>
  <c r="M2101" i="1" s="1"/>
  <c r="M2100" i="1" s="1"/>
  <c r="I2103" i="1"/>
  <c r="I2102" i="1" s="1"/>
  <c r="I2101" i="1" s="1"/>
  <c r="I2100" i="1" s="1"/>
  <c r="I2099" i="1" s="1"/>
  <c r="E2103" i="1"/>
  <c r="Q2102" i="1"/>
  <c r="Q2101" i="1" s="1"/>
  <c r="Q2100" i="1" s="1"/>
  <c r="Q2099" i="1" s="1"/>
  <c r="E2102" i="1"/>
  <c r="AH2101" i="1"/>
  <c r="AH2100" i="1" s="1"/>
  <c r="AH2099" i="1" s="1"/>
  <c r="E2101" i="1"/>
  <c r="E2100" i="1"/>
  <c r="M2099" i="1"/>
  <c r="E2099" i="1"/>
  <c r="E2098" i="1"/>
  <c r="AL2097" i="1"/>
  <c r="AE2097" i="1"/>
  <c r="V2097" i="1"/>
  <c r="E2097" i="1"/>
  <c r="AK2096" i="1"/>
  <c r="AJ2096" i="1"/>
  <c r="AI2096" i="1"/>
  <c r="AH2096" i="1"/>
  <c r="AG2096" i="1"/>
  <c r="AF2096" i="1"/>
  <c r="AD2096" i="1"/>
  <c r="AC2096" i="1"/>
  <c r="AB2096" i="1"/>
  <c r="P2096" i="1"/>
  <c r="O2096" i="1"/>
  <c r="E2096" i="1"/>
  <c r="AK2095" i="1"/>
  <c r="AJ2095" i="1"/>
  <c r="AI2095" i="1"/>
  <c r="AH2095" i="1"/>
  <c r="AG2095" i="1"/>
  <c r="AF2095" i="1"/>
  <c r="AD2095" i="1"/>
  <c r="AC2095" i="1"/>
  <c r="AB2095" i="1"/>
  <c r="P2095" i="1"/>
  <c r="O2095" i="1"/>
  <c r="E2095" i="1"/>
  <c r="AK2094" i="1"/>
  <c r="AJ2094" i="1"/>
  <c r="AI2094" i="1"/>
  <c r="AH2094" i="1"/>
  <c r="AG2094" i="1"/>
  <c r="AF2094" i="1"/>
  <c r="AD2094" i="1"/>
  <c r="AC2094" i="1"/>
  <c r="AB2094" i="1"/>
  <c r="P2094" i="1"/>
  <c r="O2094" i="1"/>
  <c r="E2094" i="1"/>
  <c r="AL2093" i="1"/>
  <c r="AE2093" i="1"/>
  <c r="V2093" i="1"/>
  <c r="E2093" i="1"/>
  <c r="AK2092" i="1"/>
  <c r="AJ2092" i="1"/>
  <c r="AI2092" i="1"/>
  <c r="AH2092" i="1"/>
  <c r="AG2092" i="1"/>
  <c r="AF2092" i="1"/>
  <c r="AD2092" i="1"/>
  <c r="AC2092" i="1"/>
  <c r="AB2092" i="1"/>
  <c r="AA2092" i="1"/>
  <c r="Z2092" i="1"/>
  <c r="Y2092" i="1"/>
  <c r="X2092" i="1"/>
  <c r="W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E2092" i="1"/>
  <c r="AL2091" i="1"/>
  <c r="AE2091" i="1"/>
  <c r="V2091" i="1"/>
  <c r="E2091" i="1"/>
  <c r="AK2090" i="1"/>
  <c r="AJ2090" i="1"/>
  <c r="AJ2089" i="1" s="1"/>
  <c r="AJ2088" i="1" s="1"/>
  <c r="AJ2087" i="1" s="1"/>
  <c r="AJ2086" i="1" s="1"/>
  <c r="AI2090" i="1"/>
  <c r="AH2090" i="1"/>
  <c r="AG2090" i="1"/>
  <c r="AF2090" i="1"/>
  <c r="AF2089" i="1" s="1"/>
  <c r="AF2088" i="1" s="1"/>
  <c r="AD2090" i="1"/>
  <c r="AC2090" i="1"/>
  <c r="AB2090" i="1"/>
  <c r="AA2090" i="1"/>
  <c r="AA2089" i="1" s="1"/>
  <c r="AA2088" i="1" s="1"/>
  <c r="AA2087" i="1" s="1"/>
  <c r="AA2086" i="1" s="1"/>
  <c r="Z2090" i="1"/>
  <c r="Y2090" i="1"/>
  <c r="X2090" i="1"/>
  <c r="W2090" i="1"/>
  <c r="W2089" i="1" s="1"/>
  <c r="W2088" i="1" s="1"/>
  <c r="W2087" i="1" s="1"/>
  <c r="W2086" i="1" s="1"/>
  <c r="T2090" i="1"/>
  <c r="S2090" i="1"/>
  <c r="R2090" i="1"/>
  <c r="Q2090" i="1"/>
  <c r="P2090" i="1"/>
  <c r="O2090" i="1"/>
  <c r="O2089" i="1" s="1"/>
  <c r="O2088" i="1" s="1"/>
  <c r="O2087" i="1" s="1"/>
  <c r="O2086" i="1" s="1"/>
  <c r="N2090" i="1"/>
  <c r="M2090" i="1"/>
  <c r="L2090" i="1"/>
  <c r="K2090" i="1"/>
  <c r="J2090" i="1"/>
  <c r="I2090" i="1"/>
  <c r="E2090" i="1"/>
  <c r="E2089" i="1"/>
  <c r="E2088" i="1"/>
  <c r="E2087" i="1"/>
  <c r="E2086" i="1"/>
  <c r="AL2085" i="1"/>
  <c r="AE2085" i="1"/>
  <c r="R2085" i="1"/>
  <c r="R2084" i="1" s="1"/>
  <c r="R2083" i="1" s="1"/>
  <c r="R2082" i="1" s="1"/>
  <c r="R2081" i="1" s="1"/>
  <c r="R2080" i="1" s="1"/>
  <c r="K2085" i="1"/>
  <c r="J2085" i="1"/>
  <c r="J2084" i="1" s="1"/>
  <c r="J2083" i="1" s="1"/>
  <c r="J2082" i="1" s="1"/>
  <c r="J2081" i="1" s="1"/>
  <c r="J2080" i="1" s="1"/>
  <c r="I2085" i="1"/>
  <c r="E2085" i="1"/>
  <c r="AK2084" i="1"/>
  <c r="AK2083" i="1" s="1"/>
  <c r="AK2082" i="1" s="1"/>
  <c r="AK2081" i="1" s="1"/>
  <c r="AK2080" i="1" s="1"/>
  <c r="AJ2084" i="1"/>
  <c r="AJ2083" i="1" s="1"/>
  <c r="AJ2082" i="1" s="1"/>
  <c r="AJ2081" i="1" s="1"/>
  <c r="AJ2080" i="1" s="1"/>
  <c r="AI2084" i="1"/>
  <c r="AI2083" i="1" s="1"/>
  <c r="AI2082" i="1" s="1"/>
  <c r="AI2081" i="1" s="1"/>
  <c r="AI2080" i="1" s="1"/>
  <c r="AH2084" i="1"/>
  <c r="AH2083" i="1" s="1"/>
  <c r="AH2082" i="1" s="1"/>
  <c r="AH2081" i="1" s="1"/>
  <c r="AH2080" i="1" s="1"/>
  <c r="AG2084" i="1"/>
  <c r="AG2083" i="1" s="1"/>
  <c r="AG2082" i="1" s="1"/>
  <c r="AG2081" i="1" s="1"/>
  <c r="AG2080" i="1" s="1"/>
  <c r="AF2084" i="1"/>
  <c r="AD2084" i="1"/>
  <c r="AC2084" i="1"/>
  <c r="AC2083" i="1" s="1"/>
  <c r="AC2082" i="1" s="1"/>
  <c r="AC2081" i="1" s="1"/>
  <c r="AC2080" i="1" s="1"/>
  <c r="AB2084" i="1"/>
  <c r="AB2083" i="1" s="1"/>
  <c r="AB2082" i="1" s="1"/>
  <c r="AB2081" i="1" s="1"/>
  <c r="AB2080" i="1" s="1"/>
  <c r="AA2084" i="1"/>
  <c r="AA2083" i="1" s="1"/>
  <c r="AA2082" i="1" s="1"/>
  <c r="AA2081" i="1" s="1"/>
  <c r="AA2080" i="1" s="1"/>
  <c r="Z2084" i="1"/>
  <c r="Z2083" i="1" s="1"/>
  <c r="Z2082" i="1" s="1"/>
  <c r="Z2081" i="1" s="1"/>
  <c r="Z2080" i="1" s="1"/>
  <c r="Y2084" i="1"/>
  <c r="Y2083" i="1" s="1"/>
  <c r="Y2082" i="1" s="1"/>
  <c r="Y2081" i="1" s="1"/>
  <c r="Y2080" i="1" s="1"/>
  <c r="X2084" i="1"/>
  <c r="X2083" i="1" s="1"/>
  <c r="X2082" i="1" s="1"/>
  <c r="X2081" i="1" s="1"/>
  <c r="X2080" i="1" s="1"/>
  <c r="W2084" i="1"/>
  <c r="T2084" i="1"/>
  <c r="S2084" i="1"/>
  <c r="S2083" i="1" s="1"/>
  <c r="S2082" i="1" s="1"/>
  <c r="S2081" i="1" s="1"/>
  <c r="S2080" i="1" s="1"/>
  <c r="Q2084" i="1"/>
  <c r="Q2083" i="1" s="1"/>
  <c r="Q2082" i="1" s="1"/>
  <c r="Q2081" i="1" s="1"/>
  <c r="Q2080" i="1" s="1"/>
  <c r="P2084" i="1"/>
  <c r="P2083" i="1" s="1"/>
  <c r="P2082" i="1" s="1"/>
  <c r="P2081" i="1" s="1"/>
  <c r="P2080" i="1" s="1"/>
  <c r="O2084" i="1"/>
  <c r="O2083" i="1" s="1"/>
  <c r="O2082" i="1" s="1"/>
  <c r="O2081" i="1" s="1"/>
  <c r="O2080" i="1" s="1"/>
  <c r="N2084" i="1"/>
  <c r="N2083" i="1" s="1"/>
  <c r="N2082" i="1" s="1"/>
  <c r="N2081" i="1" s="1"/>
  <c r="N2080" i="1" s="1"/>
  <c r="M2084" i="1"/>
  <c r="M2083" i="1" s="1"/>
  <c r="M2082" i="1" s="1"/>
  <c r="M2081" i="1" s="1"/>
  <c r="M2080" i="1" s="1"/>
  <c r="L2084" i="1"/>
  <c r="L2083" i="1" s="1"/>
  <c r="L2082" i="1" s="1"/>
  <c r="L2081" i="1" s="1"/>
  <c r="L2080" i="1" s="1"/>
  <c r="K2084" i="1"/>
  <c r="K2083" i="1" s="1"/>
  <c r="K2082" i="1" s="1"/>
  <c r="K2081" i="1" s="1"/>
  <c r="K2080" i="1" s="1"/>
  <c r="I2084" i="1"/>
  <c r="I2083" i="1" s="1"/>
  <c r="E2084" i="1"/>
  <c r="W2083" i="1"/>
  <c r="W2082" i="1" s="1"/>
  <c r="W2081" i="1" s="1"/>
  <c r="W2080" i="1" s="1"/>
  <c r="T2083" i="1"/>
  <c r="T2082" i="1" s="1"/>
  <c r="T2081" i="1" s="1"/>
  <c r="T2080" i="1" s="1"/>
  <c r="E2083" i="1"/>
  <c r="E2082" i="1"/>
  <c r="E2081" i="1"/>
  <c r="E2080" i="1"/>
  <c r="E2079" i="1"/>
  <c r="AL2078" i="1"/>
  <c r="AE2078" i="1"/>
  <c r="V2078" i="1"/>
  <c r="E2078" i="1"/>
  <c r="AK2077" i="1"/>
  <c r="AJ2077" i="1"/>
  <c r="AI2077" i="1"/>
  <c r="AH2077" i="1"/>
  <c r="AG2077" i="1"/>
  <c r="AF2077" i="1"/>
  <c r="AD2077" i="1"/>
  <c r="AC2077" i="1"/>
  <c r="AB2077" i="1"/>
  <c r="AA2077" i="1"/>
  <c r="Z2077" i="1"/>
  <c r="Y2077" i="1"/>
  <c r="X2077" i="1"/>
  <c r="W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E2077" i="1"/>
  <c r="AL2076" i="1"/>
  <c r="AE2076" i="1"/>
  <c r="V2076" i="1"/>
  <c r="E2076" i="1"/>
  <c r="AK2075" i="1"/>
  <c r="AJ2075" i="1"/>
  <c r="AI2075" i="1"/>
  <c r="AH2075" i="1"/>
  <c r="AG2075" i="1"/>
  <c r="AF2075" i="1"/>
  <c r="AD2075" i="1"/>
  <c r="AC2075" i="1"/>
  <c r="AB2075" i="1"/>
  <c r="AA2075" i="1"/>
  <c r="Z2075" i="1"/>
  <c r="Y2075" i="1"/>
  <c r="X2075" i="1"/>
  <c r="W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E2075" i="1"/>
  <c r="AL2074" i="1"/>
  <c r="AE2074" i="1"/>
  <c r="V2074" i="1"/>
  <c r="E2074" i="1"/>
  <c r="AK2073" i="1"/>
  <c r="AJ2073" i="1"/>
  <c r="AI2073" i="1"/>
  <c r="AH2073" i="1"/>
  <c r="AG2073" i="1"/>
  <c r="AF2073" i="1"/>
  <c r="AD2073" i="1"/>
  <c r="AC2073" i="1"/>
  <c r="AB2073" i="1"/>
  <c r="AA2073" i="1"/>
  <c r="Z2073" i="1"/>
  <c r="Y2073" i="1"/>
  <c r="X2073" i="1"/>
  <c r="W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E2073" i="1"/>
  <c r="S2072" i="1"/>
  <c r="S2071" i="1" s="1"/>
  <c r="E2072" i="1"/>
  <c r="E2071" i="1"/>
  <c r="AL2070" i="1"/>
  <c r="AE2070" i="1"/>
  <c r="V2070" i="1"/>
  <c r="E2070" i="1"/>
  <c r="AK2069" i="1"/>
  <c r="AJ2069" i="1"/>
  <c r="AI2069" i="1"/>
  <c r="AH2069" i="1"/>
  <c r="AG2069" i="1"/>
  <c r="AF2069" i="1"/>
  <c r="AD2069" i="1"/>
  <c r="AC2069" i="1"/>
  <c r="AB2069" i="1"/>
  <c r="AA2069" i="1"/>
  <c r="AA2066" i="1" s="1"/>
  <c r="AA2065" i="1" s="1"/>
  <c r="AA2064" i="1" s="1"/>
  <c r="AA2063" i="1" s="1"/>
  <c r="Z2069" i="1"/>
  <c r="Z2066" i="1" s="1"/>
  <c r="Z2065" i="1" s="1"/>
  <c r="Z2064" i="1" s="1"/>
  <c r="Z2063" i="1" s="1"/>
  <c r="Y2069" i="1"/>
  <c r="Y2066" i="1" s="1"/>
  <c r="Y2065" i="1" s="1"/>
  <c r="Y2064" i="1" s="1"/>
  <c r="Y2063" i="1" s="1"/>
  <c r="X2069" i="1"/>
  <c r="X2066" i="1" s="1"/>
  <c r="X2065" i="1" s="1"/>
  <c r="X2064" i="1" s="1"/>
  <c r="X2063" i="1" s="1"/>
  <c r="W2069" i="1"/>
  <c r="W2066" i="1" s="1"/>
  <c r="W2065" i="1" s="1"/>
  <c r="W2064" i="1" s="1"/>
  <c r="W2063" i="1" s="1"/>
  <c r="T2069" i="1"/>
  <c r="T2066" i="1" s="1"/>
  <c r="T2065" i="1" s="1"/>
  <c r="T2064" i="1" s="1"/>
  <c r="T2063" i="1" s="1"/>
  <c r="S2069" i="1"/>
  <c r="R2069" i="1"/>
  <c r="R2066" i="1" s="1"/>
  <c r="R2065" i="1" s="1"/>
  <c r="R2064" i="1" s="1"/>
  <c r="R2063" i="1" s="1"/>
  <c r="Q2069" i="1"/>
  <c r="P2069" i="1"/>
  <c r="O2069" i="1"/>
  <c r="N2069" i="1"/>
  <c r="N2066" i="1" s="1"/>
  <c r="N2065" i="1" s="1"/>
  <c r="N2064" i="1" s="1"/>
  <c r="N2063" i="1" s="1"/>
  <c r="M2069" i="1"/>
  <c r="M2066" i="1" s="1"/>
  <c r="M2065" i="1" s="1"/>
  <c r="M2064" i="1" s="1"/>
  <c r="M2063" i="1" s="1"/>
  <c r="L2069" i="1"/>
  <c r="L2066" i="1" s="1"/>
  <c r="L2065" i="1" s="1"/>
  <c r="L2064" i="1" s="1"/>
  <c r="L2063" i="1" s="1"/>
  <c r="K2069" i="1"/>
  <c r="J2069" i="1"/>
  <c r="J2066" i="1" s="1"/>
  <c r="J2065" i="1" s="1"/>
  <c r="J2064" i="1" s="1"/>
  <c r="J2063" i="1" s="1"/>
  <c r="I2069" i="1"/>
  <c r="I2066" i="1" s="1"/>
  <c r="I2065" i="1" s="1"/>
  <c r="E2069" i="1"/>
  <c r="AL2068" i="1"/>
  <c r="AE2068" i="1"/>
  <c r="V2068" i="1"/>
  <c r="E2068" i="1"/>
  <c r="AK2067" i="1"/>
  <c r="AJ2067" i="1"/>
  <c r="AI2067" i="1"/>
  <c r="AH2067" i="1"/>
  <c r="AH2066" i="1" s="1"/>
  <c r="AH2065" i="1" s="1"/>
  <c r="AH2064" i="1" s="1"/>
  <c r="AH2063" i="1" s="1"/>
  <c r="AG2067" i="1"/>
  <c r="AF2067" i="1"/>
  <c r="AD2067" i="1"/>
  <c r="AC2067" i="1"/>
  <c r="AB2067" i="1"/>
  <c r="Q2067" i="1"/>
  <c r="P2067" i="1"/>
  <c r="O2067" i="1"/>
  <c r="O2066" i="1" s="1"/>
  <c r="O2065" i="1" s="1"/>
  <c r="O2064" i="1" s="1"/>
  <c r="O2063" i="1" s="1"/>
  <c r="E2067" i="1"/>
  <c r="AB2066" i="1"/>
  <c r="AB2065" i="1" s="1"/>
  <c r="AB2064" i="1" s="1"/>
  <c r="AB2063" i="1" s="1"/>
  <c r="S2066" i="1"/>
  <c r="S2065" i="1" s="1"/>
  <c r="S2064" i="1" s="1"/>
  <c r="S2063" i="1" s="1"/>
  <c r="K2066" i="1"/>
  <c r="K2065" i="1" s="1"/>
  <c r="K2064" i="1" s="1"/>
  <c r="K2063" i="1" s="1"/>
  <c r="E2066" i="1"/>
  <c r="E2065" i="1"/>
  <c r="E2064" i="1"/>
  <c r="E2063" i="1"/>
  <c r="AL2062" i="1"/>
  <c r="AE2062" i="1"/>
  <c r="V2062" i="1"/>
  <c r="E2062" i="1"/>
  <c r="AK2061" i="1"/>
  <c r="AJ2061" i="1"/>
  <c r="AI2061" i="1"/>
  <c r="AH2061" i="1"/>
  <c r="AG2061" i="1"/>
  <c r="AF2061" i="1"/>
  <c r="AD2061" i="1"/>
  <c r="AC2061" i="1"/>
  <c r="AB2061" i="1"/>
  <c r="AA2061" i="1"/>
  <c r="Z2061" i="1"/>
  <c r="Y2061" i="1"/>
  <c r="X2061" i="1"/>
  <c r="W2061" i="1"/>
  <c r="T2061" i="1"/>
  <c r="S2061" i="1"/>
  <c r="R2061" i="1"/>
  <c r="Q2061" i="1"/>
  <c r="P2061" i="1"/>
  <c r="O2061" i="1"/>
  <c r="N2061" i="1"/>
  <c r="M2061" i="1"/>
  <c r="M2058" i="1" s="1"/>
  <c r="M2057" i="1" s="1"/>
  <c r="M2050" i="1" s="1"/>
  <c r="M2049" i="1" s="1"/>
  <c r="L2061" i="1"/>
  <c r="K2061" i="1"/>
  <c r="J2061" i="1"/>
  <c r="I2061" i="1"/>
  <c r="E2061" i="1"/>
  <c r="AL2060" i="1"/>
  <c r="AE2060" i="1"/>
  <c r="V2060" i="1"/>
  <c r="E2060" i="1"/>
  <c r="AK2059" i="1"/>
  <c r="AK2058" i="1" s="1"/>
  <c r="AK2057" i="1" s="1"/>
  <c r="AJ2059" i="1"/>
  <c r="AI2059" i="1"/>
  <c r="AH2059" i="1"/>
  <c r="AG2059" i="1"/>
  <c r="AG2058" i="1" s="1"/>
  <c r="AG2057" i="1" s="1"/>
  <c r="AF2059" i="1"/>
  <c r="AD2059" i="1"/>
  <c r="AD2058" i="1" s="1"/>
  <c r="AC2059" i="1"/>
  <c r="AB2059" i="1"/>
  <c r="AB2058" i="1" s="1"/>
  <c r="AB2057" i="1" s="1"/>
  <c r="AA2059" i="1"/>
  <c r="Z2059" i="1"/>
  <c r="Y2059" i="1"/>
  <c r="X2059" i="1"/>
  <c r="X2058" i="1" s="1"/>
  <c r="X2057" i="1" s="1"/>
  <c r="X2050" i="1" s="1"/>
  <c r="X2049" i="1" s="1"/>
  <c r="W2059" i="1"/>
  <c r="T2059" i="1"/>
  <c r="S2059" i="1"/>
  <c r="R2059" i="1"/>
  <c r="R2058" i="1" s="1"/>
  <c r="R2057" i="1" s="1"/>
  <c r="R2050" i="1" s="1"/>
  <c r="R2049" i="1" s="1"/>
  <c r="Q2059" i="1"/>
  <c r="P2059" i="1"/>
  <c r="O2059" i="1"/>
  <c r="N2059" i="1"/>
  <c r="N2058" i="1" s="1"/>
  <c r="N2057" i="1" s="1"/>
  <c r="N2050" i="1" s="1"/>
  <c r="N2049" i="1" s="1"/>
  <c r="M2059" i="1"/>
  <c r="L2059" i="1"/>
  <c r="K2059" i="1"/>
  <c r="J2059" i="1"/>
  <c r="J2058" i="1" s="1"/>
  <c r="J2057" i="1" s="1"/>
  <c r="J2050" i="1" s="1"/>
  <c r="J2049" i="1" s="1"/>
  <c r="I2059" i="1"/>
  <c r="E2059" i="1"/>
  <c r="E2058" i="1"/>
  <c r="E2057" i="1"/>
  <c r="AL2056" i="1"/>
  <c r="AE2056" i="1"/>
  <c r="V2056" i="1"/>
  <c r="E2056" i="1"/>
  <c r="AK2055" i="1"/>
  <c r="AJ2055" i="1"/>
  <c r="AI2055" i="1"/>
  <c r="AH2055" i="1"/>
  <c r="AG2055" i="1"/>
  <c r="AF2055" i="1"/>
  <c r="AD2055" i="1"/>
  <c r="AC2055" i="1"/>
  <c r="AB2055" i="1"/>
  <c r="AB2052" i="1" s="1"/>
  <c r="AB2051" i="1" s="1"/>
  <c r="O2055" i="1"/>
  <c r="V2055" i="1" s="1"/>
  <c r="E2055" i="1"/>
  <c r="AL2054" i="1"/>
  <c r="AE2054" i="1"/>
  <c r="V2054" i="1"/>
  <c r="E2054" i="1"/>
  <c r="AK2053" i="1"/>
  <c r="AJ2053" i="1"/>
  <c r="AJ2052" i="1" s="1"/>
  <c r="AJ2051" i="1" s="1"/>
  <c r="AI2053" i="1"/>
  <c r="AH2053" i="1"/>
  <c r="AH2052" i="1" s="1"/>
  <c r="AH2051" i="1" s="1"/>
  <c r="AG2053" i="1"/>
  <c r="AF2053" i="1"/>
  <c r="AF2052" i="1" s="1"/>
  <c r="AD2053" i="1"/>
  <c r="AC2053" i="1"/>
  <c r="AB2053" i="1"/>
  <c r="O2053" i="1"/>
  <c r="V2053" i="1" s="1"/>
  <c r="E2053" i="1"/>
  <c r="E2052" i="1"/>
  <c r="E2051" i="1"/>
  <c r="E2050" i="1"/>
  <c r="E2049" i="1"/>
  <c r="AL2048" i="1"/>
  <c r="AE2048" i="1"/>
  <c r="V2048" i="1"/>
  <c r="E2048" i="1"/>
  <c r="AK2047" i="1"/>
  <c r="AK2046" i="1" s="1"/>
  <c r="AK2045" i="1" s="1"/>
  <c r="AK2044" i="1" s="1"/>
  <c r="AK2043" i="1" s="1"/>
  <c r="AJ2047" i="1"/>
  <c r="AJ2046" i="1" s="1"/>
  <c r="AJ2045" i="1" s="1"/>
  <c r="AJ2044" i="1" s="1"/>
  <c r="AJ2043" i="1" s="1"/>
  <c r="AI2047" i="1"/>
  <c r="AI2046" i="1" s="1"/>
  <c r="AI2045" i="1" s="1"/>
  <c r="AI2044" i="1" s="1"/>
  <c r="AI2043" i="1" s="1"/>
  <c r="AH2047" i="1"/>
  <c r="AG2047" i="1"/>
  <c r="AG2046" i="1" s="1"/>
  <c r="AG2045" i="1" s="1"/>
  <c r="AG2044" i="1" s="1"/>
  <c r="AG2043" i="1" s="1"/>
  <c r="AF2047" i="1"/>
  <c r="AF2046" i="1" s="1"/>
  <c r="AD2047" i="1"/>
  <c r="AD2046" i="1" s="1"/>
  <c r="AC2047" i="1"/>
  <c r="AB2047" i="1"/>
  <c r="AB2046" i="1" s="1"/>
  <c r="AB2045" i="1" s="1"/>
  <c r="AB2044" i="1" s="1"/>
  <c r="AB2043" i="1" s="1"/>
  <c r="AA2047" i="1"/>
  <c r="AA2046" i="1" s="1"/>
  <c r="AA2045" i="1" s="1"/>
  <c r="AA2044" i="1" s="1"/>
  <c r="AA2043" i="1" s="1"/>
  <c r="Z2047" i="1"/>
  <c r="Z2046" i="1" s="1"/>
  <c r="Z2045" i="1" s="1"/>
  <c r="Z2044" i="1" s="1"/>
  <c r="Z2043" i="1" s="1"/>
  <c r="Y2047" i="1"/>
  <c r="Y2046" i="1" s="1"/>
  <c r="Y2045" i="1" s="1"/>
  <c r="Y2044" i="1" s="1"/>
  <c r="Y2043" i="1" s="1"/>
  <c r="X2047" i="1"/>
  <c r="X2046" i="1" s="1"/>
  <c r="X2045" i="1" s="1"/>
  <c r="X2044" i="1" s="1"/>
  <c r="X2043" i="1" s="1"/>
  <c r="W2047" i="1"/>
  <c r="W2046" i="1" s="1"/>
  <c r="W2045" i="1" s="1"/>
  <c r="W2044" i="1" s="1"/>
  <c r="W2043" i="1" s="1"/>
  <c r="T2047" i="1"/>
  <c r="T2046" i="1" s="1"/>
  <c r="T2045" i="1" s="1"/>
  <c r="T2044" i="1" s="1"/>
  <c r="T2043" i="1" s="1"/>
  <c r="S2047" i="1"/>
  <c r="R2047" i="1"/>
  <c r="R2046" i="1" s="1"/>
  <c r="R2045" i="1" s="1"/>
  <c r="R2044" i="1" s="1"/>
  <c r="R2043" i="1" s="1"/>
  <c r="Q2047" i="1"/>
  <c r="Q2046" i="1" s="1"/>
  <c r="Q2045" i="1" s="1"/>
  <c r="Q2044" i="1" s="1"/>
  <c r="Q2043" i="1" s="1"/>
  <c r="P2047" i="1"/>
  <c r="P2046" i="1" s="1"/>
  <c r="P2045" i="1" s="1"/>
  <c r="P2044" i="1" s="1"/>
  <c r="P2043" i="1" s="1"/>
  <c r="O2047" i="1"/>
  <c r="N2047" i="1"/>
  <c r="N2046" i="1" s="1"/>
  <c r="N2045" i="1" s="1"/>
  <c r="N2044" i="1" s="1"/>
  <c r="N2043" i="1" s="1"/>
  <c r="M2047" i="1"/>
  <c r="M2046" i="1" s="1"/>
  <c r="M2045" i="1" s="1"/>
  <c r="M2044" i="1" s="1"/>
  <c r="M2043" i="1" s="1"/>
  <c r="L2047" i="1"/>
  <c r="L2046" i="1" s="1"/>
  <c r="L2045" i="1" s="1"/>
  <c r="L2044" i="1" s="1"/>
  <c r="L2043" i="1" s="1"/>
  <c r="K2047" i="1"/>
  <c r="K2046" i="1" s="1"/>
  <c r="K2045" i="1" s="1"/>
  <c r="K2044" i="1" s="1"/>
  <c r="K2043" i="1" s="1"/>
  <c r="J2047" i="1"/>
  <c r="J2046" i="1" s="1"/>
  <c r="J2045" i="1" s="1"/>
  <c r="J2044" i="1" s="1"/>
  <c r="J2043" i="1" s="1"/>
  <c r="I2047" i="1"/>
  <c r="I2046" i="1" s="1"/>
  <c r="I2045" i="1" s="1"/>
  <c r="E2047" i="1"/>
  <c r="AH2046" i="1"/>
  <c r="AH2045" i="1" s="1"/>
  <c r="AH2044" i="1" s="1"/>
  <c r="AH2043" i="1" s="1"/>
  <c r="S2046" i="1"/>
  <c r="S2045" i="1" s="1"/>
  <c r="S2044" i="1" s="1"/>
  <c r="S2043" i="1" s="1"/>
  <c r="O2046" i="1"/>
  <c r="O2045" i="1" s="1"/>
  <c r="O2044" i="1" s="1"/>
  <c r="O2043" i="1" s="1"/>
  <c r="E2046" i="1"/>
  <c r="E2045" i="1"/>
  <c r="E2044" i="1"/>
  <c r="E2043" i="1"/>
  <c r="AL2042" i="1"/>
  <c r="AE2042" i="1"/>
  <c r="V2042" i="1"/>
  <c r="E2042" i="1"/>
  <c r="AK2041" i="1"/>
  <c r="AK2040" i="1" s="1"/>
  <c r="AK2039" i="1" s="1"/>
  <c r="AK2038" i="1" s="1"/>
  <c r="AK2037" i="1" s="1"/>
  <c r="AJ2041" i="1"/>
  <c r="AJ2040" i="1" s="1"/>
  <c r="AJ2039" i="1" s="1"/>
  <c r="AJ2038" i="1" s="1"/>
  <c r="AJ2037" i="1" s="1"/>
  <c r="AI2041" i="1"/>
  <c r="AI2040" i="1" s="1"/>
  <c r="AI2039" i="1" s="1"/>
  <c r="AI2038" i="1" s="1"/>
  <c r="AI2037" i="1" s="1"/>
  <c r="AH2041" i="1"/>
  <c r="AG2041" i="1"/>
  <c r="AG2040" i="1" s="1"/>
  <c r="AG2039" i="1" s="1"/>
  <c r="AG2038" i="1" s="1"/>
  <c r="AG2037" i="1" s="1"/>
  <c r="AF2041" i="1"/>
  <c r="AF2040" i="1" s="1"/>
  <c r="AD2041" i="1"/>
  <c r="AD2040" i="1" s="1"/>
  <c r="AC2041" i="1"/>
  <c r="AB2041" i="1"/>
  <c r="AB2040" i="1" s="1"/>
  <c r="AB2039" i="1" s="1"/>
  <c r="AB2038" i="1" s="1"/>
  <c r="AB2037" i="1" s="1"/>
  <c r="AA2041" i="1"/>
  <c r="AA2040" i="1" s="1"/>
  <c r="AA2039" i="1" s="1"/>
  <c r="AA2038" i="1" s="1"/>
  <c r="AA2037" i="1" s="1"/>
  <c r="Z2041" i="1"/>
  <c r="Z2040" i="1" s="1"/>
  <c r="Z2039" i="1" s="1"/>
  <c r="Z2038" i="1" s="1"/>
  <c r="Z2037" i="1" s="1"/>
  <c r="Y2041" i="1"/>
  <c r="Y2040" i="1" s="1"/>
  <c r="Y2039" i="1" s="1"/>
  <c r="Y2038" i="1" s="1"/>
  <c r="Y2037" i="1" s="1"/>
  <c r="X2041" i="1"/>
  <c r="X2040" i="1" s="1"/>
  <c r="X2039" i="1" s="1"/>
  <c r="X2038" i="1" s="1"/>
  <c r="X2037" i="1" s="1"/>
  <c r="W2041" i="1"/>
  <c r="W2040" i="1" s="1"/>
  <c r="W2039" i="1" s="1"/>
  <c r="W2038" i="1" s="1"/>
  <c r="W2037" i="1" s="1"/>
  <c r="T2041" i="1"/>
  <c r="T2040" i="1" s="1"/>
  <c r="T2039" i="1" s="1"/>
  <c r="T2038" i="1" s="1"/>
  <c r="T2037" i="1" s="1"/>
  <c r="S2041" i="1"/>
  <c r="S2040" i="1" s="1"/>
  <c r="S2039" i="1" s="1"/>
  <c r="S2038" i="1" s="1"/>
  <c r="S2037" i="1" s="1"/>
  <c r="R2041" i="1"/>
  <c r="R2040" i="1" s="1"/>
  <c r="R2039" i="1" s="1"/>
  <c r="R2038" i="1" s="1"/>
  <c r="R2037" i="1" s="1"/>
  <c r="Q2041" i="1"/>
  <c r="Q2040" i="1" s="1"/>
  <c r="Q2039" i="1" s="1"/>
  <c r="Q2038" i="1" s="1"/>
  <c r="Q2037" i="1" s="1"/>
  <c r="P2041" i="1"/>
  <c r="P2040" i="1" s="1"/>
  <c r="P2039" i="1" s="1"/>
  <c r="P2038" i="1" s="1"/>
  <c r="P2037" i="1" s="1"/>
  <c r="O2041" i="1"/>
  <c r="N2041" i="1"/>
  <c r="N2040" i="1" s="1"/>
  <c r="N2039" i="1" s="1"/>
  <c r="N2038" i="1" s="1"/>
  <c r="N2037" i="1" s="1"/>
  <c r="M2041" i="1"/>
  <c r="M2040" i="1" s="1"/>
  <c r="M2039" i="1" s="1"/>
  <c r="M2038" i="1" s="1"/>
  <c r="M2037" i="1" s="1"/>
  <c r="L2041" i="1"/>
  <c r="L2040" i="1" s="1"/>
  <c r="L2039" i="1" s="1"/>
  <c r="L2038" i="1" s="1"/>
  <c r="L2037" i="1" s="1"/>
  <c r="K2041" i="1"/>
  <c r="K2040" i="1" s="1"/>
  <c r="K2039" i="1" s="1"/>
  <c r="K2038" i="1" s="1"/>
  <c r="K2037" i="1" s="1"/>
  <c r="J2041" i="1"/>
  <c r="J2040" i="1" s="1"/>
  <c r="J2039" i="1" s="1"/>
  <c r="J2038" i="1" s="1"/>
  <c r="J2037" i="1" s="1"/>
  <c r="I2041" i="1"/>
  <c r="I2040" i="1" s="1"/>
  <c r="I2039" i="1" s="1"/>
  <c r="E2041" i="1"/>
  <c r="AH2040" i="1"/>
  <c r="AH2039" i="1" s="1"/>
  <c r="AH2038" i="1" s="1"/>
  <c r="AH2037" i="1" s="1"/>
  <c r="O2040" i="1"/>
  <c r="O2039" i="1" s="1"/>
  <c r="O2038" i="1" s="1"/>
  <c r="O2037" i="1" s="1"/>
  <c r="E2040" i="1"/>
  <c r="E2039" i="1"/>
  <c r="E2038" i="1"/>
  <c r="E2037" i="1"/>
  <c r="AL2036" i="1"/>
  <c r="AE2036" i="1"/>
  <c r="V2036" i="1"/>
  <c r="E2036" i="1"/>
  <c r="AK2035" i="1"/>
  <c r="AK2034" i="1" s="1"/>
  <c r="AK2033" i="1" s="1"/>
  <c r="AK2032" i="1" s="1"/>
  <c r="AJ2035" i="1"/>
  <c r="AJ2034" i="1" s="1"/>
  <c r="AJ2033" i="1" s="1"/>
  <c r="AJ2032" i="1" s="1"/>
  <c r="AI2035" i="1"/>
  <c r="AI2034" i="1" s="1"/>
  <c r="AI2033" i="1" s="1"/>
  <c r="AI2032" i="1" s="1"/>
  <c r="AH2035" i="1"/>
  <c r="AG2035" i="1"/>
  <c r="AG2034" i="1" s="1"/>
  <c r="AG2033" i="1" s="1"/>
  <c r="AG2032" i="1" s="1"/>
  <c r="AF2035" i="1"/>
  <c r="AF2034" i="1" s="1"/>
  <c r="AD2035" i="1"/>
  <c r="AD2034" i="1" s="1"/>
  <c r="AC2035" i="1"/>
  <c r="AB2035" i="1"/>
  <c r="AB2034" i="1" s="1"/>
  <c r="AB2033" i="1" s="1"/>
  <c r="AB2032" i="1" s="1"/>
  <c r="AA2035" i="1"/>
  <c r="AA2034" i="1" s="1"/>
  <c r="AA2033" i="1" s="1"/>
  <c r="AA2032" i="1" s="1"/>
  <c r="Z2035" i="1"/>
  <c r="Z2034" i="1" s="1"/>
  <c r="Z2033" i="1" s="1"/>
  <c r="Z2032" i="1" s="1"/>
  <c r="Y2035" i="1"/>
  <c r="Y2034" i="1" s="1"/>
  <c r="Y2033" i="1" s="1"/>
  <c r="Y2032" i="1" s="1"/>
  <c r="X2035" i="1"/>
  <c r="X2034" i="1" s="1"/>
  <c r="X2033" i="1" s="1"/>
  <c r="X2032" i="1" s="1"/>
  <c r="W2035" i="1"/>
  <c r="W2034" i="1" s="1"/>
  <c r="W2033" i="1" s="1"/>
  <c r="W2032" i="1" s="1"/>
  <c r="T2035" i="1"/>
  <c r="T2034" i="1" s="1"/>
  <c r="T2033" i="1" s="1"/>
  <c r="T2032" i="1" s="1"/>
  <c r="S2035" i="1"/>
  <c r="S2034" i="1" s="1"/>
  <c r="S2033" i="1" s="1"/>
  <c r="S2032" i="1" s="1"/>
  <c r="R2035" i="1"/>
  <c r="R2034" i="1" s="1"/>
  <c r="R2033" i="1" s="1"/>
  <c r="R2032" i="1" s="1"/>
  <c r="Q2035" i="1"/>
  <c r="Q2034" i="1" s="1"/>
  <c r="Q2033" i="1" s="1"/>
  <c r="Q2032" i="1" s="1"/>
  <c r="P2035" i="1"/>
  <c r="P2034" i="1" s="1"/>
  <c r="P2033" i="1" s="1"/>
  <c r="P2032" i="1" s="1"/>
  <c r="O2035" i="1"/>
  <c r="O2034" i="1" s="1"/>
  <c r="O2033" i="1" s="1"/>
  <c r="O2032" i="1" s="1"/>
  <c r="N2035" i="1"/>
  <c r="N2034" i="1" s="1"/>
  <c r="N2033" i="1" s="1"/>
  <c r="N2032" i="1" s="1"/>
  <c r="M2035" i="1"/>
  <c r="M2034" i="1" s="1"/>
  <c r="M2033" i="1" s="1"/>
  <c r="M2032" i="1" s="1"/>
  <c r="L2035" i="1"/>
  <c r="L2034" i="1" s="1"/>
  <c r="L2033" i="1" s="1"/>
  <c r="L2032" i="1" s="1"/>
  <c r="K2035" i="1"/>
  <c r="K2034" i="1" s="1"/>
  <c r="K2033" i="1" s="1"/>
  <c r="K2032" i="1" s="1"/>
  <c r="J2035" i="1"/>
  <c r="J2034" i="1" s="1"/>
  <c r="J2033" i="1" s="1"/>
  <c r="J2032" i="1" s="1"/>
  <c r="I2035" i="1"/>
  <c r="I2034" i="1" s="1"/>
  <c r="I2033" i="1" s="1"/>
  <c r="E2035" i="1"/>
  <c r="AH2034" i="1"/>
  <c r="AH2033" i="1" s="1"/>
  <c r="AH2032" i="1" s="1"/>
  <c r="E2034" i="1"/>
  <c r="E2033" i="1"/>
  <c r="E2032" i="1"/>
  <c r="AL2031" i="1"/>
  <c r="AE2031" i="1"/>
  <c r="V2031" i="1"/>
  <c r="E2031" i="1"/>
  <c r="AK2030" i="1"/>
  <c r="AK2029" i="1" s="1"/>
  <c r="AK2028" i="1" s="1"/>
  <c r="AJ2030" i="1"/>
  <c r="AJ2029" i="1" s="1"/>
  <c r="AJ2028" i="1" s="1"/>
  <c r="AI2030" i="1"/>
  <c r="AI2029" i="1" s="1"/>
  <c r="AI2028" i="1" s="1"/>
  <c r="AH2030" i="1"/>
  <c r="AH2029" i="1" s="1"/>
  <c r="AH2028" i="1" s="1"/>
  <c r="AG2030" i="1"/>
  <c r="AG2029" i="1" s="1"/>
  <c r="AG2028" i="1" s="1"/>
  <c r="AF2030" i="1"/>
  <c r="AF2029" i="1" s="1"/>
  <c r="AD2030" i="1"/>
  <c r="AC2030" i="1"/>
  <c r="AC2029" i="1" s="1"/>
  <c r="AC2028" i="1" s="1"/>
  <c r="AB2030" i="1"/>
  <c r="AB2029" i="1" s="1"/>
  <c r="AB2028" i="1" s="1"/>
  <c r="AA2030" i="1"/>
  <c r="AA2029" i="1" s="1"/>
  <c r="AA2028" i="1" s="1"/>
  <c r="Z2030" i="1"/>
  <c r="Z2029" i="1" s="1"/>
  <c r="Z2028" i="1" s="1"/>
  <c r="Y2030" i="1"/>
  <c r="Y2029" i="1" s="1"/>
  <c r="Y2028" i="1" s="1"/>
  <c r="X2030" i="1"/>
  <c r="X2029" i="1" s="1"/>
  <c r="X2028" i="1" s="1"/>
  <c r="W2030" i="1"/>
  <c r="W2029" i="1" s="1"/>
  <c r="W2028" i="1" s="1"/>
  <c r="T2030" i="1"/>
  <c r="T2029" i="1" s="1"/>
  <c r="T2028" i="1" s="1"/>
  <c r="S2030" i="1"/>
  <c r="S2029" i="1" s="1"/>
  <c r="S2028" i="1" s="1"/>
  <c r="R2030" i="1"/>
  <c r="R2029" i="1" s="1"/>
  <c r="R2028" i="1" s="1"/>
  <c r="Q2030" i="1"/>
  <c r="Q2029" i="1" s="1"/>
  <c r="Q2028" i="1" s="1"/>
  <c r="P2030" i="1"/>
  <c r="P2029" i="1" s="1"/>
  <c r="P2028" i="1" s="1"/>
  <c r="O2030" i="1"/>
  <c r="O2029" i="1" s="1"/>
  <c r="O2028" i="1" s="1"/>
  <c r="N2030" i="1"/>
  <c r="N2029" i="1" s="1"/>
  <c r="N2028" i="1" s="1"/>
  <c r="M2030" i="1"/>
  <c r="M2029" i="1" s="1"/>
  <c r="M2028" i="1" s="1"/>
  <c r="L2030" i="1"/>
  <c r="L2029" i="1" s="1"/>
  <c r="L2028" i="1" s="1"/>
  <c r="K2030" i="1"/>
  <c r="K2029" i="1" s="1"/>
  <c r="K2028" i="1" s="1"/>
  <c r="J2030" i="1"/>
  <c r="J2029" i="1" s="1"/>
  <c r="J2028" i="1" s="1"/>
  <c r="I2030" i="1"/>
  <c r="I2029" i="1" s="1"/>
  <c r="E2030" i="1"/>
  <c r="E2029" i="1"/>
  <c r="E2028" i="1"/>
  <c r="AL2027" i="1"/>
  <c r="AE2027" i="1"/>
  <c r="V2027" i="1"/>
  <c r="E2027" i="1"/>
  <c r="AK2026" i="1"/>
  <c r="AK2025" i="1" s="1"/>
  <c r="AJ2026" i="1"/>
  <c r="AJ2025" i="1" s="1"/>
  <c r="AI2026" i="1"/>
  <c r="AI2025" i="1" s="1"/>
  <c r="AH2026" i="1"/>
  <c r="AH2025" i="1" s="1"/>
  <c r="AG2026" i="1"/>
  <c r="AG2025" i="1" s="1"/>
  <c r="AF2026" i="1"/>
  <c r="AD2026" i="1"/>
  <c r="AC2026" i="1"/>
  <c r="AC2025" i="1" s="1"/>
  <c r="AB2026" i="1"/>
  <c r="AB2025" i="1" s="1"/>
  <c r="AA2026" i="1"/>
  <c r="AA2025" i="1" s="1"/>
  <c r="Z2026" i="1"/>
  <c r="Z2025" i="1" s="1"/>
  <c r="Y2026" i="1"/>
  <c r="Y2025" i="1" s="1"/>
  <c r="X2026" i="1"/>
  <c r="X2025" i="1" s="1"/>
  <c r="W2026" i="1"/>
  <c r="T2026" i="1"/>
  <c r="T2025" i="1" s="1"/>
  <c r="S2026" i="1"/>
  <c r="S2025" i="1" s="1"/>
  <c r="R2026" i="1"/>
  <c r="R2025" i="1" s="1"/>
  <c r="Q2026" i="1"/>
  <c r="Q2025" i="1" s="1"/>
  <c r="P2026" i="1"/>
  <c r="P2025" i="1" s="1"/>
  <c r="O2026" i="1"/>
  <c r="O2025" i="1" s="1"/>
  <c r="N2026" i="1"/>
  <c r="N2025" i="1" s="1"/>
  <c r="M2026" i="1"/>
  <c r="M2025" i="1" s="1"/>
  <c r="L2026" i="1"/>
  <c r="L2025" i="1" s="1"/>
  <c r="K2026" i="1"/>
  <c r="K2025" i="1" s="1"/>
  <c r="J2026" i="1"/>
  <c r="J2025" i="1" s="1"/>
  <c r="I2026" i="1"/>
  <c r="I2025" i="1" s="1"/>
  <c r="E2026" i="1"/>
  <c r="W2025" i="1"/>
  <c r="E2025" i="1"/>
  <c r="AL2024" i="1"/>
  <c r="AE2024" i="1"/>
  <c r="V2024" i="1"/>
  <c r="E2024" i="1"/>
  <c r="AK2023" i="1"/>
  <c r="AK2022" i="1" s="1"/>
  <c r="AJ2023" i="1"/>
  <c r="AJ2022" i="1" s="1"/>
  <c r="AJ2021" i="1" s="1"/>
  <c r="AJ2020" i="1" s="1"/>
  <c r="AI2023" i="1"/>
  <c r="AI2022" i="1" s="1"/>
  <c r="AH2023" i="1"/>
  <c r="AG2023" i="1"/>
  <c r="AG2022" i="1" s="1"/>
  <c r="AF2023" i="1"/>
  <c r="AF2022" i="1" s="1"/>
  <c r="AD2023" i="1"/>
  <c r="AD2022" i="1" s="1"/>
  <c r="AC2023" i="1"/>
  <c r="AC2022" i="1" s="1"/>
  <c r="AB2023" i="1"/>
  <c r="AB2022" i="1" s="1"/>
  <c r="AA2023" i="1"/>
  <c r="AA2022" i="1" s="1"/>
  <c r="Z2023" i="1"/>
  <c r="Z2022" i="1" s="1"/>
  <c r="Y2023" i="1"/>
  <c r="Y2022" i="1" s="1"/>
  <c r="X2023" i="1"/>
  <c r="X2022" i="1" s="1"/>
  <c r="W2023" i="1"/>
  <c r="W2022" i="1" s="1"/>
  <c r="T2023" i="1"/>
  <c r="T2022" i="1" s="1"/>
  <c r="S2023" i="1"/>
  <c r="S2022" i="1" s="1"/>
  <c r="R2023" i="1"/>
  <c r="R2022" i="1" s="1"/>
  <c r="Q2023" i="1"/>
  <c r="Q2022" i="1" s="1"/>
  <c r="Q2021" i="1" s="1"/>
  <c r="Q2020" i="1" s="1"/>
  <c r="P2023" i="1"/>
  <c r="P2022" i="1" s="1"/>
  <c r="O2023" i="1"/>
  <c r="O2022" i="1" s="1"/>
  <c r="N2023" i="1"/>
  <c r="N2022" i="1" s="1"/>
  <c r="M2023" i="1"/>
  <c r="M2022" i="1" s="1"/>
  <c r="L2023" i="1"/>
  <c r="L2022" i="1" s="1"/>
  <c r="K2023" i="1"/>
  <c r="K2022" i="1" s="1"/>
  <c r="J2023" i="1"/>
  <c r="J2022" i="1" s="1"/>
  <c r="I2023" i="1"/>
  <c r="I2022" i="1" s="1"/>
  <c r="I2021" i="1" s="1"/>
  <c r="E2023" i="1"/>
  <c r="AH2022" i="1"/>
  <c r="E2022" i="1"/>
  <c r="E2021" i="1"/>
  <c r="E2020" i="1"/>
  <c r="E2019" i="1"/>
  <c r="E2018" i="1"/>
  <c r="AL2017" i="1"/>
  <c r="AE2017" i="1"/>
  <c r="V2017" i="1"/>
  <c r="E2017" i="1"/>
  <c r="AK2016" i="1"/>
  <c r="AK2015" i="1" s="1"/>
  <c r="AK2014" i="1" s="1"/>
  <c r="AK2013" i="1" s="1"/>
  <c r="AK2012" i="1" s="1"/>
  <c r="AK2011" i="1" s="1"/>
  <c r="AJ2016" i="1"/>
  <c r="AJ2015" i="1" s="1"/>
  <c r="AJ2014" i="1" s="1"/>
  <c r="AJ2013" i="1" s="1"/>
  <c r="AJ2012" i="1" s="1"/>
  <c r="AJ2011" i="1" s="1"/>
  <c r="AI2016" i="1"/>
  <c r="AI2015" i="1" s="1"/>
  <c r="AI2014" i="1" s="1"/>
  <c r="AI2013" i="1" s="1"/>
  <c r="AI2012" i="1" s="1"/>
  <c r="AI2011" i="1" s="1"/>
  <c r="AH2016" i="1"/>
  <c r="AH2015" i="1" s="1"/>
  <c r="AH2014" i="1" s="1"/>
  <c r="AH2013" i="1" s="1"/>
  <c r="AH2012" i="1" s="1"/>
  <c r="AH2011" i="1" s="1"/>
  <c r="AG2016" i="1"/>
  <c r="AF2016" i="1"/>
  <c r="AF2015" i="1" s="1"/>
  <c r="AD2016" i="1"/>
  <c r="AC2016" i="1"/>
  <c r="AC2015" i="1" s="1"/>
  <c r="AC2014" i="1" s="1"/>
  <c r="AC2013" i="1" s="1"/>
  <c r="AC2012" i="1" s="1"/>
  <c r="AC2011" i="1" s="1"/>
  <c r="AB2016" i="1"/>
  <c r="AB2015" i="1" s="1"/>
  <c r="AB2014" i="1" s="1"/>
  <c r="AB2013" i="1" s="1"/>
  <c r="AB2012" i="1" s="1"/>
  <c r="AB2011" i="1" s="1"/>
  <c r="AA2016" i="1"/>
  <c r="Z2016" i="1"/>
  <c r="Z2015" i="1" s="1"/>
  <c r="Z2014" i="1" s="1"/>
  <c r="Z2013" i="1" s="1"/>
  <c r="Z2012" i="1" s="1"/>
  <c r="Z2011" i="1" s="1"/>
  <c r="Y2016" i="1"/>
  <c r="Y2015" i="1" s="1"/>
  <c r="Y2014" i="1" s="1"/>
  <c r="Y2013" i="1" s="1"/>
  <c r="Y2012" i="1" s="1"/>
  <c r="Y2011" i="1" s="1"/>
  <c r="X2016" i="1"/>
  <c r="X2015" i="1" s="1"/>
  <c r="X2014" i="1" s="1"/>
  <c r="X2013" i="1" s="1"/>
  <c r="X2012" i="1" s="1"/>
  <c r="X2011" i="1" s="1"/>
  <c r="W2016" i="1"/>
  <c r="W2015" i="1" s="1"/>
  <c r="W2014" i="1" s="1"/>
  <c r="W2013" i="1" s="1"/>
  <c r="W2012" i="1" s="1"/>
  <c r="W2011" i="1" s="1"/>
  <c r="T2016" i="1"/>
  <c r="S2016" i="1"/>
  <c r="S2015" i="1" s="1"/>
  <c r="S2014" i="1" s="1"/>
  <c r="S2013" i="1" s="1"/>
  <c r="S2012" i="1" s="1"/>
  <c r="S2011" i="1" s="1"/>
  <c r="R2016" i="1"/>
  <c r="R2015" i="1" s="1"/>
  <c r="R2014" i="1" s="1"/>
  <c r="R2013" i="1" s="1"/>
  <c r="R2012" i="1" s="1"/>
  <c r="R2011" i="1" s="1"/>
  <c r="Q2016" i="1"/>
  <c r="Q2015" i="1" s="1"/>
  <c r="Q2014" i="1" s="1"/>
  <c r="Q2013" i="1" s="1"/>
  <c r="Q2012" i="1" s="1"/>
  <c r="Q2011" i="1" s="1"/>
  <c r="P2016" i="1"/>
  <c r="P2015" i="1" s="1"/>
  <c r="P2014" i="1" s="1"/>
  <c r="P2013" i="1" s="1"/>
  <c r="P2012" i="1" s="1"/>
  <c r="P2011" i="1" s="1"/>
  <c r="O2016" i="1"/>
  <c r="O2015" i="1" s="1"/>
  <c r="O2014" i="1" s="1"/>
  <c r="O2013" i="1" s="1"/>
  <c r="O2012" i="1" s="1"/>
  <c r="O2011" i="1" s="1"/>
  <c r="N2016" i="1"/>
  <c r="N2015" i="1" s="1"/>
  <c r="N2014" i="1" s="1"/>
  <c r="N2013" i="1" s="1"/>
  <c r="N2012" i="1" s="1"/>
  <c r="N2011" i="1" s="1"/>
  <c r="M2016" i="1"/>
  <c r="M2015" i="1" s="1"/>
  <c r="M2014" i="1" s="1"/>
  <c r="M2013" i="1" s="1"/>
  <c r="M2012" i="1" s="1"/>
  <c r="M2011" i="1" s="1"/>
  <c r="L2016" i="1"/>
  <c r="L2015" i="1" s="1"/>
  <c r="L2014" i="1" s="1"/>
  <c r="L2013" i="1" s="1"/>
  <c r="L2012" i="1" s="1"/>
  <c r="L2011" i="1" s="1"/>
  <c r="K2016" i="1"/>
  <c r="K2015" i="1" s="1"/>
  <c r="K2014" i="1" s="1"/>
  <c r="K2013" i="1" s="1"/>
  <c r="K2012" i="1" s="1"/>
  <c r="K2011" i="1" s="1"/>
  <c r="J2016" i="1"/>
  <c r="J2015" i="1" s="1"/>
  <c r="J2014" i="1" s="1"/>
  <c r="J2013" i="1" s="1"/>
  <c r="J2012" i="1" s="1"/>
  <c r="J2011" i="1" s="1"/>
  <c r="I2016" i="1"/>
  <c r="I2015" i="1" s="1"/>
  <c r="E2016" i="1"/>
  <c r="AG2015" i="1"/>
  <c r="AG2014" i="1" s="1"/>
  <c r="AG2013" i="1" s="1"/>
  <c r="AG2012" i="1" s="1"/>
  <c r="AG2011" i="1" s="1"/>
  <c r="AA2015" i="1"/>
  <c r="AA2014" i="1" s="1"/>
  <c r="AA2013" i="1" s="1"/>
  <c r="AA2012" i="1" s="1"/>
  <c r="AA2011" i="1" s="1"/>
  <c r="T2015" i="1"/>
  <c r="T2014" i="1" s="1"/>
  <c r="T2013" i="1" s="1"/>
  <c r="T2012" i="1" s="1"/>
  <c r="T2011" i="1" s="1"/>
  <c r="E2015" i="1"/>
  <c r="E2014" i="1"/>
  <c r="E2013" i="1"/>
  <c r="E2012" i="1"/>
  <c r="E2011" i="1"/>
  <c r="E2010" i="1"/>
  <c r="AL2009" i="1"/>
  <c r="AE2009" i="1"/>
  <c r="V2009" i="1"/>
  <c r="E2009" i="1"/>
  <c r="AK2008" i="1"/>
  <c r="AJ2008" i="1"/>
  <c r="AI2008" i="1"/>
  <c r="AH2008" i="1"/>
  <c r="AG2008" i="1"/>
  <c r="AF2008" i="1"/>
  <c r="AD2008" i="1"/>
  <c r="AC2008" i="1"/>
  <c r="AC2005" i="1" s="1"/>
  <c r="AB2008" i="1"/>
  <c r="AA2008" i="1"/>
  <c r="Z2008" i="1"/>
  <c r="Y2008" i="1"/>
  <c r="X2008" i="1"/>
  <c r="W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E2008" i="1"/>
  <c r="AL2007" i="1"/>
  <c r="AE2007" i="1"/>
  <c r="V2007" i="1"/>
  <c r="E2007" i="1"/>
  <c r="AK2006" i="1"/>
  <c r="AJ2006" i="1"/>
  <c r="AI2006" i="1"/>
  <c r="AI2005" i="1" s="1"/>
  <c r="AH2006" i="1"/>
  <c r="AG2006" i="1"/>
  <c r="AF2006" i="1"/>
  <c r="AD2006" i="1"/>
  <c r="AC2006" i="1"/>
  <c r="AB2006" i="1"/>
  <c r="AA2006" i="1"/>
  <c r="Z2006" i="1"/>
  <c r="Y2006" i="1"/>
  <c r="X2006" i="1"/>
  <c r="W2006" i="1"/>
  <c r="T2006" i="1"/>
  <c r="T2005" i="1" s="1"/>
  <c r="S2006" i="1"/>
  <c r="R2006" i="1"/>
  <c r="Q2006" i="1"/>
  <c r="P2006" i="1"/>
  <c r="P2005" i="1" s="1"/>
  <c r="O2006" i="1"/>
  <c r="N2006" i="1"/>
  <c r="M2006" i="1"/>
  <c r="L2006" i="1"/>
  <c r="L2005" i="1" s="1"/>
  <c r="K2006" i="1"/>
  <c r="J2006" i="1"/>
  <c r="I2006" i="1"/>
  <c r="E2006" i="1"/>
  <c r="E2005" i="1"/>
  <c r="AL2004" i="1"/>
  <c r="AE2004" i="1"/>
  <c r="V2004" i="1"/>
  <c r="E2004" i="1"/>
  <c r="AK2003" i="1"/>
  <c r="AK2002" i="1" s="1"/>
  <c r="AJ2003" i="1"/>
  <c r="AJ2002" i="1" s="1"/>
  <c r="AI2003" i="1"/>
  <c r="AI2002" i="1" s="1"/>
  <c r="AH2003" i="1"/>
  <c r="AG2003" i="1"/>
  <c r="AG2002" i="1" s="1"/>
  <c r="AF2003" i="1"/>
  <c r="AD2003" i="1"/>
  <c r="AD2002" i="1" s="1"/>
  <c r="AC2003" i="1"/>
  <c r="AC2002" i="1" s="1"/>
  <c r="AB2003" i="1"/>
  <c r="AB2002" i="1" s="1"/>
  <c r="AA2003" i="1"/>
  <c r="AA2002" i="1" s="1"/>
  <c r="Z2003" i="1"/>
  <c r="Y2003" i="1"/>
  <c r="Y2002" i="1" s="1"/>
  <c r="X2003" i="1"/>
  <c r="X2002" i="1" s="1"/>
  <c r="W2003" i="1"/>
  <c r="W2002" i="1" s="1"/>
  <c r="T2003" i="1"/>
  <c r="T2002" i="1" s="1"/>
  <c r="S2003" i="1"/>
  <c r="S2002" i="1" s="1"/>
  <c r="R2003" i="1"/>
  <c r="R2002" i="1" s="1"/>
  <c r="Q2003" i="1"/>
  <c r="Q2002" i="1" s="1"/>
  <c r="P2003" i="1"/>
  <c r="P2002" i="1" s="1"/>
  <c r="O2003" i="1"/>
  <c r="O2002" i="1" s="1"/>
  <c r="N2003" i="1"/>
  <c r="N2002" i="1" s="1"/>
  <c r="M2003" i="1"/>
  <c r="M2002" i="1" s="1"/>
  <c r="L2003" i="1"/>
  <c r="L2002" i="1" s="1"/>
  <c r="K2003" i="1"/>
  <c r="K2002" i="1" s="1"/>
  <c r="J2003" i="1"/>
  <c r="J2002" i="1" s="1"/>
  <c r="I2003" i="1"/>
  <c r="I2002" i="1" s="1"/>
  <c r="E2003" i="1"/>
  <c r="AH2002" i="1"/>
  <c r="Z2002" i="1"/>
  <c r="E2002" i="1"/>
  <c r="AL2001" i="1"/>
  <c r="AE2001" i="1"/>
  <c r="V2001" i="1"/>
  <c r="E2001" i="1"/>
  <c r="AK2000" i="1"/>
  <c r="AK1999" i="1" s="1"/>
  <c r="AJ2000" i="1"/>
  <c r="AJ1999" i="1" s="1"/>
  <c r="AI2000" i="1"/>
  <c r="AI1999" i="1" s="1"/>
  <c r="AH2000" i="1"/>
  <c r="AH1999" i="1" s="1"/>
  <c r="AG2000" i="1"/>
  <c r="AG1999" i="1" s="1"/>
  <c r="AF2000" i="1"/>
  <c r="AF1999" i="1" s="1"/>
  <c r="AD2000" i="1"/>
  <c r="AC2000" i="1"/>
  <c r="AB2000" i="1"/>
  <c r="AB1999" i="1" s="1"/>
  <c r="AA2000" i="1"/>
  <c r="AA1999" i="1" s="1"/>
  <c r="Z2000" i="1"/>
  <c r="Z1999" i="1" s="1"/>
  <c r="Y2000" i="1"/>
  <c r="X2000" i="1"/>
  <c r="X1999" i="1" s="1"/>
  <c r="W2000" i="1"/>
  <c r="W1999" i="1" s="1"/>
  <c r="T2000" i="1"/>
  <c r="T1999" i="1" s="1"/>
  <c r="S2000" i="1"/>
  <c r="S1999" i="1" s="1"/>
  <c r="R2000" i="1"/>
  <c r="R1999" i="1" s="1"/>
  <c r="Q2000" i="1"/>
  <c r="Q1999" i="1" s="1"/>
  <c r="P2000" i="1"/>
  <c r="P1999" i="1" s="1"/>
  <c r="O2000" i="1"/>
  <c r="O1999" i="1" s="1"/>
  <c r="N2000" i="1"/>
  <c r="N1999" i="1" s="1"/>
  <c r="M2000" i="1"/>
  <c r="M1999" i="1" s="1"/>
  <c r="L2000" i="1"/>
  <c r="K2000" i="1"/>
  <c r="K1999" i="1" s="1"/>
  <c r="J2000" i="1"/>
  <c r="J1999" i="1" s="1"/>
  <c r="I2000" i="1"/>
  <c r="I1999" i="1" s="1"/>
  <c r="E2000" i="1"/>
  <c r="AC1999" i="1"/>
  <c r="Y1999" i="1"/>
  <c r="L1999" i="1"/>
  <c r="E1999" i="1"/>
  <c r="E1998" i="1"/>
  <c r="E1997" i="1"/>
  <c r="E1996" i="1"/>
  <c r="AL1995" i="1"/>
  <c r="AE1995" i="1"/>
  <c r="V1995" i="1"/>
  <c r="E1995" i="1"/>
  <c r="AK1994" i="1"/>
  <c r="AK1993" i="1" s="1"/>
  <c r="AK1992" i="1" s="1"/>
  <c r="AK1991" i="1" s="1"/>
  <c r="AJ1994" i="1"/>
  <c r="AJ1993" i="1" s="1"/>
  <c r="AJ1992" i="1" s="1"/>
  <c r="AJ1991" i="1" s="1"/>
  <c r="AI1994" i="1"/>
  <c r="AI1993" i="1" s="1"/>
  <c r="AI1992" i="1" s="1"/>
  <c r="AI1991" i="1" s="1"/>
  <c r="AH1994" i="1"/>
  <c r="AH1993" i="1" s="1"/>
  <c r="AH1992" i="1" s="1"/>
  <c r="AH1991" i="1" s="1"/>
  <c r="AG1994" i="1"/>
  <c r="AF1994" i="1"/>
  <c r="AF1993" i="1" s="1"/>
  <c r="AD1994" i="1"/>
  <c r="AC1994" i="1"/>
  <c r="AC1993" i="1" s="1"/>
  <c r="AC1992" i="1" s="1"/>
  <c r="AC1991" i="1" s="1"/>
  <c r="AB1994" i="1"/>
  <c r="AB1993" i="1" s="1"/>
  <c r="AB1992" i="1" s="1"/>
  <c r="AB1991" i="1" s="1"/>
  <c r="S1994" i="1"/>
  <c r="R1994" i="1"/>
  <c r="R1993" i="1" s="1"/>
  <c r="R1992" i="1" s="1"/>
  <c r="R1991" i="1" s="1"/>
  <c r="Q1994" i="1"/>
  <c r="Q1993" i="1" s="1"/>
  <c r="Q1992" i="1" s="1"/>
  <c r="Q1991" i="1" s="1"/>
  <c r="P1994" i="1"/>
  <c r="P1993" i="1" s="1"/>
  <c r="P1992" i="1" s="1"/>
  <c r="P1991" i="1" s="1"/>
  <c r="O1994" i="1"/>
  <c r="O1993" i="1" s="1"/>
  <c r="O1992" i="1" s="1"/>
  <c r="O1991" i="1" s="1"/>
  <c r="E1994" i="1"/>
  <c r="AG1993" i="1"/>
  <c r="AG1992" i="1" s="1"/>
  <c r="AG1991" i="1" s="1"/>
  <c r="E1993" i="1"/>
  <c r="E1992" i="1"/>
  <c r="E1991" i="1"/>
  <c r="AL1990" i="1"/>
  <c r="AE1990" i="1"/>
  <c r="V1990" i="1"/>
  <c r="E1990" i="1"/>
  <c r="AK1989" i="1"/>
  <c r="AJ1989" i="1"/>
  <c r="AI1989" i="1"/>
  <c r="AH1989" i="1"/>
  <c r="AG1989" i="1"/>
  <c r="AF1989" i="1"/>
  <c r="AD1989" i="1"/>
  <c r="AE1989" i="1" s="1"/>
  <c r="AC1989" i="1"/>
  <c r="AB1989" i="1"/>
  <c r="AA1989" i="1"/>
  <c r="Z1989" i="1"/>
  <c r="Y1989" i="1"/>
  <c r="X1989" i="1"/>
  <c r="W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E1989" i="1"/>
  <c r="AL1988" i="1"/>
  <c r="AE1988" i="1"/>
  <c r="V1988" i="1"/>
  <c r="E1988" i="1"/>
  <c r="AK1987" i="1"/>
  <c r="AJ1987" i="1"/>
  <c r="AJ1986" i="1" s="1"/>
  <c r="AJ1985" i="1" s="1"/>
  <c r="AJ1984" i="1" s="1"/>
  <c r="AI1987" i="1"/>
  <c r="AH1987" i="1"/>
  <c r="AH1986" i="1" s="1"/>
  <c r="AH1985" i="1" s="1"/>
  <c r="AH1984" i="1" s="1"/>
  <c r="AG1987" i="1"/>
  <c r="AF1987" i="1"/>
  <c r="AF1986" i="1" s="1"/>
  <c r="AF1985" i="1" s="1"/>
  <c r="AD1987" i="1"/>
  <c r="AC1987" i="1"/>
  <c r="AC1986" i="1" s="1"/>
  <c r="AC1985" i="1" s="1"/>
  <c r="AC1984" i="1" s="1"/>
  <c r="AB1987" i="1"/>
  <c r="AA1987" i="1"/>
  <c r="AA1986" i="1" s="1"/>
  <c r="AA1985" i="1" s="1"/>
  <c r="AA1984" i="1" s="1"/>
  <c r="Z1987" i="1"/>
  <c r="Y1987" i="1"/>
  <c r="Y1986" i="1" s="1"/>
  <c r="Y1985" i="1" s="1"/>
  <c r="Y1984" i="1" s="1"/>
  <c r="X1987" i="1"/>
  <c r="W1987" i="1"/>
  <c r="W1986" i="1" s="1"/>
  <c r="W1985" i="1" s="1"/>
  <c r="W1984" i="1" s="1"/>
  <c r="T1987" i="1"/>
  <c r="S1987" i="1"/>
  <c r="S1986" i="1" s="1"/>
  <c r="S1985" i="1" s="1"/>
  <c r="S1984" i="1" s="1"/>
  <c r="R1987" i="1"/>
  <c r="Q1987" i="1"/>
  <c r="Q1986" i="1" s="1"/>
  <c r="Q1985" i="1" s="1"/>
  <c r="Q1984" i="1" s="1"/>
  <c r="Q1978" i="1" s="1"/>
  <c r="Q1977" i="1" s="1"/>
  <c r="P1987" i="1"/>
  <c r="O1987" i="1"/>
  <c r="O1986" i="1" s="1"/>
  <c r="O1985" i="1" s="1"/>
  <c r="O1984" i="1" s="1"/>
  <c r="N1987" i="1"/>
  <c r="M1987" i="1"/>
  <c r="M1986" i="1" s="1"/>
  <c r="M1985" i="1" s="1"/>
  <c r="M1984" i="1" s="1"/>
  <c r="L1987" i="1"/>
  <c r="K1987" i="1"/>
  <c r="K1986" i="1" s="1"/>
  <c r="K1985" i="1" s="1"/>
  <c r="K1984" i="1" s="1"/>
  <c r="J1987" i="1"/>
  <c r="I1987" i="1"/>
  <c r="I1986" i="1" s="1"/>
  <c r="I1985" i="1" s="1"/>
  <c r="E1987" i="1"/>
  <c r="AD1986" i="1"/>
  <c r="E1986" i="1"/>
  <c r="E1985" i="1"/>
  <c r="E1984" i="1"/>
  <c r="AL1983" i="1"/>
  <c r="AE1983" i="1"/>
  <c r="V1983" i="1"/>
  <c r="E1983" i="1"/>
  <c r="AK1982" i="1"/>
  <c r="AK1981" i="1" s="1"/>
  <c r="AK1980" i="1" s="1"/>
  <c r="AK1979" i="1" s="1"/>
  <c r="AJ1982" i="1"/>
  <c r="AJ1981" i="1" s="1"/>
  <c r="AJ1980" i="1" s="1"/>
  <c r="AJ1979" i="1" s="1"/>
  <c r="AI1982" i="1"/>
  <c r="AI1981" i="1" s="1"/>
  <c r="AI1980" i="1" s="1"/>
  <c r="AI1979" i="1" s="1"/>
  <c r="AH1982" i="1"/>
  <c r="AH1981" i="1" s="1"/>
  <c r="AH1980" i="1" s="1"/>
  <c r="AH1979" i="1" s="1"/>
  <c r="AG1982" i="1"/>
  <c r="AG1981" i="1" s="1"/>
  <c r="AG1980" i="1" s="1"/>
  <c r="AG1979" i="1" s="1"/>
  <c r="AF1982" i="1"/>
  <c r="AD1982" i="1"/>
  <c r="AC1982" i="1"/>
  <c r="AB1982" i="1"/>
  <c r="AB1981" i="1" s="1"/>
  <c r="AB1980" i="1" s="1"/>
  <c r="AB1979" i="1" s="1"/>
  <c r="AA1982" i="1"/>
  <c r="AA1981" i="1" s="1"/>
  <c r="AA1980" i="1" s="1"/>
  <c r="AA1979" i="1" s="1"/>
  <c r="Z1982" i="1"/>
  <c r="Z1981" i="1" s="1"/>
  <c r="Z1980" i="1" s="1"/>
  <c r="Z1979" i="1" s="1"/>
  <c r="Y1982" i="1"/>
  <c r="X1982" i="1"/>
  <c r="X1981" i="1" s="1"/>
  <c r="X1980" i="1" s="1"/>
  <c r="X1979" i="1" s="1"/>
  <c r="W1982" i="1"/>
  <c r="W1981" i="1" s="1"/>
  <c r="W1980" i="1" s="1"/>
  <c r="W1979" i="1" s="1"/>
  <c r="T1982" i="1"/>
  <c r="T1981" i="1" s="1"/>
  <c r="T1980" i="1" s="1"/>
  <c r="T1979" i="1" s="1"/>
  <c r="S1982" i="1"/>
  <c r="S1981" i="1" s="1"/>
  <c r="S1980" i="1" s="1"/>
  <c r="S1979" i="1" s="1"/>
  <c r="R1982" i="1"/>
  <c r="R1981" i="1" s="1"/>
  <c r="R1980" i="1" s="1"/>
  <c r="R1979" i="1" s="1"/>
  <c r="Q1982" i="1"/>
  <c r="Q1981" i="1" s="1"/>
  <c r="Q1980" i="1" s="1"/>
  <c r="Q1979" i="1" s="1"/>
  <c r="P1982" i="1"/>
  <c r="P1981" i="1" s="1"/>
  <c r="P1980" i="1" s="1"/>
  <c r="P1979" i="1" s="1"/>
  <c r="O1982" i="1"/>
  <c r="O1981" i="1" s="1"/>
  <c r="O1980" i="1" s="1"/>
  <c r="O1979" i="1" s="1"/>
  <c r="N1982" i="1"/>
  <c r="N1981" i="1" s="1"/>
  <c r="N1980" i="1" s="1"/>
  <c r="N1979" i="1" s="1"/>
  <c r="M1982" i="1"/>
  <c r="M1981" i="1" s="1"/>
  <c r="M1980" i="1" s="1"/>
  <c r="M1979" i="1" s="1"/>
  <c r="L1982" i="1"/>
  <c r="L1981" i="1" s="1"/>
  <c r="L1980" i="1" s="1"/>
  <c r="L1979" i="1" s="1"/>
  <c r="K1982" i="1"/>
  <c r="K1981" i="1" s="1"/>
  <c r="K1980" i="1" s="1"/>
  <c r="K1979" i="1" s="1"/>
  <c r="J1982" i="1"/>
  <c r="J1981" i="1" s="1"/>
  <c r="J1980" i="1" s="1"/>
  <c r="J1979" i="1" s="1"/>
  <c r="I1982" i="1"/>
  <c r="I1981" i="1" s="1"/>
  <c r="E1982" i="1"/>
  <c r="AC1981" i="1"/>
  <c r="AC1980" i="1" s="1"/>
  <c r="AC1979" i="1" s="1"/>
  <c r="Y1981" i="1"/>
  <c r="Y1980" i="1" s="1"/>
  <c r="Y1979" i="1" s="1"/>
  <c r="E1981" i="1"/>
  <c r="E1980" i="1"/>
  <c r="E1979" i="1"/>
  <c r="E1978" i="1"/>
  <c r="E1977" i="1"/>
  <c r="E1976" i="1"/>
  <c r="AE1975" i="1"/>
  <c r="E1975" i="1"/>
  <c r="AL1974" i="1"/>
  <c r="AE1974" i="1"/>
  <c r="V1974" i="1"/>
  <c r="AM1974" i="1" s="1"/>
  <c r="E1974" i="1"/>
  <c r="AK1973" i="1"/>
  <c r="AJ1973" i="1"/>
  <c r="AI1973" i="1"/>
  <c r="AH1973" i="1"/>
  <c r="AG1973" i="1"/>
  <c r="AF1973" i="1"/>
  <c r="AD1973" i="1"/>
  <c r="AC1973" i="1"/>
  <c r="AB1973" i="1"/>
  <c r="AA1973" i="1"/>
  <c r="Z1973" i="1"/>
  <c r="Z1970" i="1" s="1"/>
  <c r="Z1969" i="1" s="1"/>
  <c r="Z1968" i="1" s="1"/>
  <c r="Y1973" i="1"/>
  <c r="Y1970" i="1" s="1"/>
  <c r="Y1969" i="1" s="1"/>
  <c r="Y1968" i="1" s="1"/>
  <c r="X1973" i="1"/>
  <c r="X1970" i="1" s="1"/>
  <c r="X1969" i="1" s="1"/>
  <c r="X1968" i="1" s="1"/>
  <c r="W1973" i="1"/>
  <c r="W1970" i="1" s="1"/>
  <c r="W1969" i="1" s="1"/>
  <c r="W1968" i="1" s="1"/>
  <c r="T1973" i="1"/>
  <c r="T1970" i="1" s="1"/>
  <c r="T1969" i="1" s="1"/>
  <c r="T1968" i="1" s="1"/>
  <c r="S1973" i="1"/>
  <c r="S1970" i="1" s="1"/>
  <c r="S1969" i="1" s="1"/>
  <c r="S1968" i="1" s="1"/>
  <c r="R1973" i="1"/>
  <c r="R1970" i="1" s="1"/>
  <c r="R1969" i="1" s="1"/>
  <c r="R1968" i="1" s="1"/>
  <c r="Q1973" i="1"/>
  <c r="P1973" i="1"/>
  <c r="O1973" i="1"/>
  <c r="N1973" i="1"/>
  <c r="M1973" i="1"/>
  <c r="M1970" i="1" s="1"/>
  <c r="M1969" i="1" s="1"/>
  <c r="M1968" i="1" s="1"/>
  <c r="L1973" i="1"/>
  <c r="L1970" i="1" s="1"/>
  <c r="L1969" i="1" s="1"/>
  <c r="L1968" i="1" s="1"/>
  <c r="K1973" i="1"/>
  <c r="K1970" i="1" s="1"/>
  <c r="K1969" i="1" s="1"/>
  <c r="K1968" i="1" s="1"/>
  <c r="J1973" i="1"/>
  <c r="J1970" i="1" s="1"/>
  <c r="J1969" i="1" s="1"/>
  <c r="J1968" i="1" s="1"/>
  <c r="I1973" i="1"/>
  <c r="E1973" i="1"/>
  <c r="AL1972" i="1"/>
  <c r="AE1972" i="1"/>
  <c r="V1972" i="1"/>
  <c r="E1972" i="1"/>
  <c r="AK1971" i="1"/>
  <c r="AJ1971" i="1"/>
  <c r="AI1971" i="1"/>
  <c r="AH1971" i="1"/>
  <c r="AG1971" i="1"/>
  <c r="AF1971" i="1"/>
  <c r="AD1971" i="1"/>
  <c r="AC1971" i="1"/>
  <c r="AB1971" i="1"/>
  <c r="Q1971" i="1"/>
  <c r="P1971" i="1"/>
  <c r="O1971" i="1"/>
  <c r="E1971" i="1"/>
  <c r="AA1970" i="1"/>
  <c r="AA1969" i="1" s="1"/>
  <c r="AA1968" i="1" s="1"/>
  <c r="N1970" i="1"/>
  <c r="N1969" i="1" s="1"/>
  <c r="N1968" i="1" s="1"/>
  <c r="E1970" i="1"/>
  <c r="E1969" i="1"/>
  <c r="E1968" i="1"/>
  <c r="AL1967" i="1"/>
  <c r="AE1967" i="1"/>
  <c r="V1967" i="1"/>
  <c r="E1967" i="1"/>
  <c r="AK1966" i="1"/>
  <c r="AK1965" i="1" s="1"/>
  <c r="AJ1966" i="1"/>
  <c r="AJ1965" i="1" s="1"/>
  <c r="AI1966" i="1"/>
  <c r="AI1965" i="1" s="1"/>
  <c r="AH1966" i="1"/>
  <c r="AH1965" i="1" s="1"/>
  <c r="AG1966" i="1"/>
  <c r="AG1965" i="1" s="1"/>
  <c r="AF1966" i="1"/>
  <c r="AF1965" i="1" s="1"/>
  <c r="AD1966" i="1"/>
  <c r="AC1966" i="1"/>
  <c r="AC1965" i="1" s="1"/>
  <c r="AB1966" i="1"/>
  <c r="AB1965" i="1" s="1"/>
  <c r="AA1966" i="1"/>
  <c r="AA1965" i="1" s="1"/>
  <c r="Z1966" i="1"/>
  <c r="Y1966" i="1"/>
  <c r="Y1965" i="1" s="1"/>
  <c r="X1966" i="1"/>
  <c r="X1965" i="1" s="1"/>
  <c r="W1966" i="1"/>
  <c r="W1965" i="1" s="1"/>
  <c r="T1966" i="1"/>
  <c r="T1965" i="1" s="1"/>
  <c r="S1966" i="1"/>
  <c r="S1965" i="1" s="1"/>
  <c r="R1966" i="1"/>
  <c r="R1965" i="1" s="1"/>
  <c r="Q1966" i="1"/>
  <c r="Q1965" i="1" s="1"/>
  <c r="P1966" i="1"/>
  <c r="P1965" i="1" s="1"/>
  <c r="O1966" i="1"/>
  <c r="O1965" i="1" s="1"/>
  <c r="N1966" i="1"/>
  <c r="N1965" i="1" s="1"/>
  <c r="M1966" i="1"/>
  <c r="M1965" i="1" s="1"/>
  <c r="L1966" i="1"/>
  <c r="L1965" i="1" s="1"/>
  <c r="K1966" i="1"/>
  <c r="K1965" i="1" s="1"/>
  <c r="J1966" i="1"/>
  <c r="J1965" i="1" s="1"/>
  <c r="I1966" i="1"/>
  <c r="I1965" i="1" s="1"/>
  <c r="E1966" i="1"/>
  <c r="AD1965" i="1"/>
  <c r="Z1965" i="1"/>
  <c r="E1965" i="1"/>
  <c r="AL1964" i="1"/>
  <c r="AE1964" i="1"/>
  <c r="V1964" i="1"/>
  <c r="AM1964" i="1" s="1"/>
  <c r="E1964" i="1"/>
  <c r="AK1963" i="1"/>
  <c r="AJ1963" i="1"/>
  <c r="AJ1962" i="1" s="1"/>
  <c r="AI1963" i="1"/>
  <c r="AI1962" i="1" s="1"/>
  <c r="AH1963" i="1"/>
  <c r="AH1962" i="1" s="1"/>
  <c r="AG1963" i="1"/>
  <c r="AF1963" i="1"/>
  <c r="AF1962" i="1" s="1"/>
  <c r="AD1963" i="1"/>
  <c r="AC1963" i="1"/>
  <c r="AC1962" i="1" s="1"/>
  <c r="AB1963" i="1"/>
  <c r="AB1962" i="1" s="1"/>
  <c r="AA1963" i="1"/>
  <c r="AA1962" i="1" s="1"/>
  <c r="Z1963" i="1"/>
  <c r="Z1962" i="1" s="1"/>
  <c r="Z1961" i="1" s="1"/>
  <c r="Z1960" i="1" s="1"/>
  <c r="Y1963" i="1"/>
  <c r="Y1962" i="1" s="1"/>
  <c r="X1963" i="1"/>
  <c r="X1962" i="1" s="1"/>
  <c r="W1963" i="1"/>
  <c r="T1963" i="1"/>
  <c r="T1962" i="1" s="1"/>
  <c r="T1961" i="1" s="1"/>
  <c r="T1960" i="1" s="1"/>
  <c r="S1963" i="1"/>
  <c r="S1962" i="1" s="1"/>
  <c r="R1963" i="1"/>
  <c r="Q1963" i="1"/>
  <c r="Q1962" i="1" s="1"/>
  <c r="P1963" i="1"/>
  <c r="P1962" i="1" s="1"/>
  <c r="P1961" i="1" s="1"/>
  <c r="P1960" i="1" s="1"/>
  <c r="O1963" i="1"/>
  <c r="O1962" i="1" s="1"/>
  <c r="N1963" i="1"/>
  <c r="M1963" i="1"/>
  <c r="M1962" i="1" s="1"/>
  <c r="L1963" i="1"/>
  <c r="L1962" i="1" s="1"/>
  <c r="L1961" i="1" s="1"/>
  <c r="L1960" i="1" s="1"/>
  <c r="K1963" i="1"/>
  <c r="K1962" i="1" s="1"/>
  <c r="J1963" i="1"/>
  <c r="I1963" i="1"/>
  <c r="I1962" i="1" s="1"/>
  <c r="E1963" i="1"/>
  <c r="AK1962" i="1"/>
  <c r="AG1962" i="1"/>
  <c r="AG1961" i="1" s="1"/>
  <c r="AG1960" i="1" s="1"/>
  <c r="W1962" i="1"/>
  <c r="R1962" i="1"/>
  <c r="N1962" i="1"/>
  <c r="N1961" i="1" s="1"/>
  <c r="N1960" i="1" s="1"/>
  <c r="J1962" i="1"/>
  <c r="E1962" i="1"/>
  <c r="E1961" i="1"/>
  <c r="E1960" i="1"/>
  <c r="AL1959" i="1"/>
  <c r="AE1959" i="1"/>
  <c r="V1959" i="1"/>
  <c r="AM1959" i="1" s="1"/>
  <c r="E1959" i="1"/>
  <c r="AK1958" i="1"/>
  <c r="AJ1958" i="1"/>
  <c r="AJ1955" i="1" s="1"/>
  <c r="AJ1954" i="1" s="1"/>
  <c r="AI1958" i="1"/>
  <c r="AH1958" i="1"/>
  <c r="AG1958" i="1"/>
  <c r="AF1958" i="1"/>
  <c r="AF1955" i="1" s="1"/>
  <c r="AF1954" i="1" s="1"/>
  <c r="AD1958" i="1"/>
  <c r="AC1958" i="1"/>
  <c r="AB1958" i="1"/>
  <c r="AA1958" i="1"/>
  <c r="Z1958" i="1"/>
  <c r="Y1958" i="1"/>
  <c r="X1958" i="1"/>
  <c r="W1958" i="1"/>
  <c r="T1958" i="1"/>
  <c r="S1958" i="1"/>
  <c r="R1958" i="1"/>
  <c r="Q1958" i="1"/>
  <c r="Q1955" i="1" s="1"/>
  <c r="Q1954" i="1" s="1"/>
  <c r="P1958" i="1"/>
  <c r="O1958" i="1"/>
  <c r="N1958" i="1"/>
  <c r="M1958" i="1"/>
  <c r="M1955" i="1" s="1"/>
  <c r="M1954" i="1" s="1"/>
  <c r="L1958" i="1"/>
  <c r="K1958" i="1"/>
  <c r="J1958" i="1"/>
  <c r="I1958" i="1"/>
  <c r="I1955" i="1" s="1"/>
  <c r="I1954" i="1" s="1"/>
  <c r="E1958" i="1"/>
  <c r="AL1957" i="1"/>
  <c r="AE1957" i="1"/>
  <c r="V1957" i="1"/>
  <c r="E1957" i="1"/>
  <c r="AK1956" i="1"/>
  <c r="AJ1956" i="1"/>
  <c r="AI1956" i="1"/>
  <c r="AH1956" i="1"/>
  <c r="AH1955" i="1" s="1"/>
  <c r="AH1954" i="1" s="1"/>
  <c r="AG1956" i="1"/>
  <c r="AF1956" i="1"/>
  <c r="AD1956" i="1"/>
  <c r="AC1956" i="1"/>
  <c r="AC1955" i="1" s="1"/>
  <c r="AC1954" i="1" s="1"/>
  <c r="AB1956" i="1"/>
  <c r="AB1955" i="1" s="1"/>
  <c r="AB1954" i="1" s="1"/>
  <c r="AA1956" i="1"/>
  <c r="Z1956" i="1"/>
  <c r="Y1956" i="1"/>
  <c r="Y1955" i="1" s="1"/>
  <c r="Y1954" i="1" s="1"/>
  <c r="X1956" i="1"/>
  <c r="X1955" i="1" s="1"/>
  <c r="X1954" i="1" s="1"/>
  <c r="W1956" i="1"/>
  <c r="T1956" i="1"/>
  <c r="S1956" i="1"/>
  <c r="S1955" i="1" s="1"/>
  <c r="S1954" i="1" s="1"/>
  <c r="R1956" i="1"/>
  <c r="Q1956" i="1"/>
  <c r="P1956" i="1"/>
  <c r="O1956" i="1"/>
  <c r="O1955" i="1" s="1"/>
  <c r="O1954" i="1" s="1"/>
  <c r="N1956" i="1"/>
  <c r="M1956" i="1"/>
  <c r="L1956" i="1"/>
  <c r="K1956" i="1"/>
  <c r="K1955" i="1" s="1"/>
  <c r="K1954" i="1" s="1"/>
  <c r="J1956" i="1"/>
  <c r="I1956" i="1"/>
  <c r="E1956" i="1"/>
  <c r="E1955" i="1"/>
  <c r="E1954" i="1"/>
  <c r="AL1953" i="1"/>
  <c r="AE1953" i="1"/>
  <c r="V1953" i="1"/>
  <c r="E1953" i="1"/>
  <c r="AK1952" i="1"/>
  <c r="AK1951" i="1" s="1"/>
  <c r="AK1950" i="1" s="1"/>
  <c r="AJ1952" i="1"/>
  <c r="AJ1951" i="1" s="1"/>
  <c r="AJ1950" i="1" s="1"/>
  <c r="AI1952" i="1"/>
  <c r="AI1951" i="1" s="1"/>
  <c r="AI1950" i="1" s="1"/>
  <c r="AH1952" i="1"/>
  <c r="AH1951" i="1" s="1"/>
  <c r="AH1950" i="1" s="1"/>
  <c r="AG1952" i="1"/>
  <c r="AG1951" i="1" s="1"/>
  <c r="AG1950" i="1" s="1"/>
  <c r="AF1952" i="1"/>
  <c r="AD1952" i="1"/>
  <c r="AC1952" i="1"/>
  <c r="AC1951" i="1" s="1"/>
  <c r="AC1950" i="1" s="1"/>
  <c r="AB1952" i="1"/>
  <c r="AB1951" i="1" s="1"/>
  <c r="AB1950" i="1" s="1"/>
  <c r="AA1952" i="1"/>
  <c r="AA1951" i="1" s="1"/>
  <c r="AA1950" i="1" s="1"/>
  <c r="Z1952" i="1"/>
  <c r="Y1952" i="1"/>
  <c r="Y1951" i="1" s="1"/>
  <c r="Y1950" i="1" s="1"/>
  <c r="X1952" i="1"/>
  <c r="X1951" i="1" s="1"/>
  <c r="X1950" i="1" s="1"/>
  <c r="W1952" i="1"/>
  <c r="W1951" i="1" s="1"/>
  <c r="W1950" i="1" s="1"/>
  <c r="T1952" i="1"/>
  <c r="T1951" i="1" s="1"/>
  <c r="T1950" i="1" s="1"/>
  <c r="S1952" i="1"/>
  <c r="S1951" i="1" s="1"/>
  <c r="S1950" i="1" s="1"/>
  <c r="R1952" i="1"/>
  <c r="R1951" i="1" s="1"/>
  <c r="R1950" i="1" s="1"/>
  <c r="Q1952" i="1"/>
  <c r="Q1951" i="1" s="1"/>
  <c r="Q1950" i="1" s="1"/>
  <c r="P1952" i="1"/>
  <c r="P1951" i="1" s="1"/>
  <c r="P1950" i="1" s="1"/>
  <c r="O1952" i="1"/>
  <c r="O1951" i="1" s="1"/>
  <c r="O1950" i="1" s="1"/>
  <c r="N1952" i="1"/>
  <c r="N1951" i="1" s="1"/>
  <c r="N1950" i="1" s="1"/>
  <c r="M1952" i="1"/>
  <c r="M1951" i="1" s="1"/>
  <c r="M1950" i="1" s="1"/>
  <c r="L1952" i="1"/>
  <c r="L1951" i="1" s="1"/>
  <c r="L1950" i="1" s="1"/>
  <c r="K1952" i="1"/>
  <c r="K1951" i="1" s="1"/>
  <c r="K1950" i="1" s="1"/>
  <c r="J1952" i="1"/>
  <c r="J1951" i="1" s="1"/>
  <c r="J1950" i="1" s="1"/>
  <c r="I1952" i="1"/>
  <c r="E1952" i="1"/>
  <c r="Z1951" i="1"/>
  <c r="Z1950" i="1" s="1"/>
  <c r="I1951" i="1"/>
  <c r="I1950" i="1" s="1"/>
  <c r="E1951" i="1"/>
  <c r="E1950" i="1"/>
  <c r="AL1949" i="1"/>
  <c r="AE1949" i="1"/>
  <c r="V1949" i="1"/>
  <c r="AM1949" i="1" s="1"/>
  <c r="E1949" i="1"/>
  <c r="AK1948" i="1"/>
  <c r="AK1947" i="1" s="1"/>
  <c r="AJ1948" i="1"/>
  <c r="AJ1947" i="1" s="1"/>
  <c r="AI1948" i="1"/>
  <c r="AI1947" i="1" s="1"/>
  <c r="AH1948" i="1"/>
  <c r="AG1948" i="1"/>
  <c r="AG1947" i="1" s="1"/>
  <c r="AF1948" i="1"/>
  <c r="AD1948" i="1"/>
  <c r="AD1947" i="1" s="1"/>
  <c r="AC1948" i="1"/>
  <c r="AC1947" i="1" s="1"/>
  <c r="AB1948" i="1"/>
  <c r="AB1947" i="1" s="1"/>
  <c r="AA1948" i="1"/>
  <c r="AA1947" i="1" s="1"/>
  <c r="Z1948" i="1"/>
  <c r="Z1947" i="1" s="1"/>
  <c r="Y1948" i="1"/>
  <c r="Y1947" i="1" s="1"/>
  <c r="X1948" i="1"/>
  <c r="W1948" i="1"/>
  <c r="W1947" i="1" s="1"/>
  <c r="T1948" i="1"/>
  <c r="T1947" i="1" s="1"/>
  <c r="S1948" i="1"/>
  <c r="R1948" i="1"/>
  <c r="R1947" i="1" s="1"/>
  <c r="Q1948" i="1"/>
  <c r="Q1947" i="1" s="1"/>
  <c r="P1948" i="1"/>
  <c r="P1947" i="1" s="1"/>
  <c r="O1948" i="1"/>
  <c r="O1947" i="1" s="1"/>
  <c r="N1948" i="1"/>
  <c r="N1947" i="1" s="1"/>
  <c r="M1948" i="1"/>
  <c r="M1947" i="1" s="1"/>
  <c r="L1948" i="1"/>
  <c r="L1947" i="1" s="1"/>
  <c r="K1948" i="1"/>
  <c r="J1948" i="1"/>
  <c r="J1947" i="1" s="1"/>
  <c r="I1948" i="1"/>
  <c r="E1948" i="1"/>
  <c r="AH1947" i="1"/>
  <c r="X1947" i="1"/>
  <c r="S1947" i="1"/>
  <c r="K1947" i="1"/>
  <c r="E1947" i="1"/>
  <c r="AL1946" i="1"/>
  <c r="AE1946" i="1"/>
  <c r="V1946" i="1"/>
  <c r="E1946" i="1"/>
  <c r="AK1945" i="1"/>
  <c r="AK1944" i="1" s="1"/>
  <c r="AJ1945" i="1"/>
  <c r="AJ1944" i="1" s="1"/>
  <c r="AI1945" i="1"/>
  <c r="AI1944" i="1" s="1"/>
  <c r="AH1945" i="1"/>
  <c r="AH1944" i="1" s="1"/>
  <c r="AG1945" i="1"/>
  <c r="AG1944" i="1" s="1"/>
  <c r="AF1945" i="1"/>
  <c r="AF1944" i="1" s="1"/>
  <c r="AD1945" i="1"/>
  <c r="AC1945" i="1"/>
  <c r="AC1944" i="1" s="1"/>
  <c r="AB1945" i="1"/>
  <c r="AB1944" i="1" s="1"/>
  <c r="AA1945" i="1"/>
  <c r="AA1944" i="1" s="1"/>
  <c r="Z1945" i="1"/>
  <c r="Z1944" i="1" s="1"/>
  <c r="Y1945" i="1"/>
  <c r="Y1944" i="1" s="1"/>
  <c r="X1945" i="1"/>
  <c r="X1944" i="1" s="1"/>
  <c r="W1945" i="1"/>
  <c r="W1944" i="1" s="1"/>
  <c r="T1945" i="1"/>
  <c r="T1944" i="1" s="1"/>
  <c r="S1945" i="1"/>
  <c r="S1944" i="1" s="1"/>
  <c r="R1945" i="1"/>
  <c r="Q1945" i="1"/>
  <c r="Q1944" i="1" s="1"/>
  <c r="P1945" i="1"/>
  <c r="P1944" i="1" s="1"/>
  <c r="O1945" i="1"/>
  <c r="O1944" i="1" s="1"/>
  <c r="N1945" i="1"/>
  <c r="N1944" i="1" s="1"/>
  <c r="M1945" i="1"/>
  <c r="M1944" i="1" s="1"/>
  <c r="L1945" i="1"/>
  <c r="K1945" i="1"/>
  <c r="K1944" i="1" s="1"/>
  <c r="J1945" i="1"/>
  <c r="J1944" i="1" s="1"/>
  <c r="I1945" i="1"/>
  <c r="I1944" i="1" s="1"/>
  <c r="E1945" i="1"/>
  <c r="R1944" i="1"/>
  <c r="L1944" i="1"/>
  <c r="E1944" i="1"/>
  <c r="AL1943" i="1"/>
  <c r="AE1943" i="1"/>
  <c r="V1943" i="1"/>
  <c r="E1943" i="1"/>
  <c r="AK1942" i="1"/>
  <c r="AK1941" i="1" s="1"/>
  <c r="AJ1942" i="1"/>
  <c r="AJ1941" i="1" s="1"/>
  <c r="AI1942" i="1"/>
  <c r="AI1941" i="1" s="1"/>
  <c r="AH1942" i="1"/>
  <c r="AH1941" i="1" s="1"/>
  <c r="AG1942" i="1"/>
  <c r="AG1941" i="1" s="1"/>
  <c r="AF1942" i="1"/>
  <c r="AF1941" i="1" s="1"/>
  <c r="AD1942" i="1"/>
  <c r="AD1941" i="1" s="1"/>
  <c r="AC1942" i="1"/>
  <c r="AC1941" i="1" s="1"/>
  <c r="AB1942" i="1"/>
  <c r="AB1941" i="1" s="1"/>
  <c r="AA1942" i="1"/>
  <c r="AA1941" i="1" s="1"/>
  <c r="Z1942" i="1"/>
  <c r="Z1941" i="1" s="1"/>
  <c r="Y1942" i="1"/>
  <c r="Y1941" i="1" s="1"/>
  <c r="X1942" i="1"/>
  <c r="X1941" i="1" s="1"/>
  <c r="W1942" i="1"/>
  <c r="W1941" i="1" s="1"/>
  <c r="T1942" i="1"/>
  <c r="T1941" i="1" s="1"/>
  <c r="S1942" i="1"/>
  <c r="S1941" i="1" s="1"/>
  <c r="R1942" i="1"/>
  <c r="R1941" i="1" s="1"/>
  <c r="Q1942" i="1"/>
  <c r="Q1941" i="1" s="1"/>
  <c r="P1942" i="1"/>
  <c r="P1941" i="1" s="1"/>
  <c r="O1942" i="1"/>
  <c r="O1941" i="1" s="1"/>
  <c r="N1942" i="1"/>
  <c r="N1941" i="1" s="1"/>
  <c r="M1942" i="1"/>
  <c r="L1942" i="1"/>
  <c r="L1941" i="1" s="1"/>
  <c r="K1942" i="1"/>
  <c r="K1941" i="1" s="1"/>
  <c r="J1942" i="1"/>
  <c r="J1941" i="1" s="1"/>
  <c r="I1942" i="1"/>
  <c r="E1942" i="1"/>
  <c r="M1941" i="1"/>
  <c r="E1941" i="1"/>
  <c r="AL1940" i="1"/>
  <c r="AE1940" i="1"/>
  <c r="V1940" i="1"/>
  <c r="AM1940" i="1" s="1"/>
  <c r="E1940" i="1"/>
  <c r="AK1939" i="1"/>
  <c r="AJ1939" i="1"/>
  <c r="AJ1938" i="1" s="1"/>
  <c r="AI1939" i="1"/>
  <c r="AI1938" i="1" s="1"/>
  <c r="AH1939" i="1"/>
  <c r="AH1938" i="1" s="1"/>
  <c r="AG1939" i="1"/>
  <c r="AG1938" i="1" s="1"/>
  <c r="AF1939" i="1"/>
  <c r="AF1938" i="1" s="1"/>
  <c r="AD1939" i="1"/>
  <c r="AC1939" i="1"/>
  <c r="AC1938" i="1" s="1"/>
  <c r="AC1937" i="1" s="1"/>
  <c r="AC1936" i="1" s="1"/>
  <c r="AB1939" i="1"/>
  <c r="AB1938" i="1" s="1"/>
  <c r="AA1939" i="1"/>
  <c r="Z1939" i="1"/>
  <c r="Z1938" i="1" s="1"/>
  <c r="Y1939" i="1"/>
  <c r="Y1938" i="1" s="1"/>
  <c r="X1939" i="1"/>
  <c r="X1938" i="1" s="1"/>
  <c r="W1939" i="1"/>
  <c r="T1939" i="1"/>
  <c r="S1939" i="1"/>
  <c r="S1938" i="1" s="1"/>
  <c r="R1939" i="1"/>
  <c r="Q1939" i="1"/>
  <c r="Q1938" i="1" s="1"/>
  <c r="P1939" i="1"/>
  <c r="P1938" i="1" s="1"/>
  <c r="O1939" i="1"/>
  <c r="O1938" i="1" s="1"/>
  <c r="N1939" i="1"/>
  <c r="N1938" i="1" s="1"/>
  <c r="M1939" i="1"/>
  <c r="M1938" i="1" s="1"/>
  <c r="L1939" i="1"/>
  <c r="L1938" i="1" s="1"/>
  <c r="K1939" i="1"/>
  <c r="K1938" i="1" s="1"/>
  <c r="J1939" i="1"/>
  <c r="J1938" i="1" s="1"/>
  <c r="I1939" i="1"/>
  <c r="I1938" i="1" s="1"/>
  <c r="E1939" i="1"/>
  <c r="AK1938" i="1"/>
  <c r="AA1938" i="1"/>
  <c r="W1938" i="1"/>
  <c r="T1938" i="1"/>
  <c r="R1938" i="1"/>
  <c r="E1938" i="1"/>
  <c r="E1937" i="1"/>
  <c r="E1936" i="1"/>
  <c r="E1935" i="1"/>
  <c r="E1934" i="1"/>
  <c r="AL1933" i="1"/>
  <c r="AE1933" i="1"/>
  <c r="V1933" i="1"/>
  <c r="E1933" i="1"/>
  <c r="AK1932" i="1"/>
  <c r="AJ1932" i="1"/>
  <c r="AI1932" i="1"/>
  <c r="AH1932" i="1"/>
  <c r="AG1932" i="1"/>
  <c r="AF1932" i="1"/>
  <c r="AD1932" i="1"/>
  <c r="AC1932" i="1"/>
  <c r="AB1932" i="1"/>
  <c r="AA1932" i="1"/>
  <c r="Z1932" i="1"/>
  <c r="Z1929" i="1" s="1"/>
  <c r="Y1932" i="1"/>
  <c r="Y1929" i="1" s="1"/>
  <c r="X1932" i="1"/>
  <c r="X1929" i="1" s="1"/>
  <c r="W1932" i="1"/>
  <c r="T1932" i="1"/>
  <c r="T1929" i="1" s="1"/>
  <c r="S1932" i="1"/>
  <c r="S1929" i="1" s="1"/>
  <c r="R1932" i="1"/>
  <c r="R1929" i="1" s="1"/>
  <c r="Q1932" i="1"/>
  <c r="Q1929" i="1" s="1"/>
  <c r="P1932" i="1"/>
  <c r="O1932" i="1"/>
  <c r="N1932" i="1"/>
  <c r="N1929" i="1" s="1"/>
  <c r="M1932" i="1"/>
  <c r="M1929" i="1" s="1"/>
  <c r="L1932" i="1"/>
  <c r="L1929" i="1" s="1"/>
  <c r="K1932" i="1"/>
  <c r="K1929" i="1" s="1"/>
  <c r="J1932" i="1"/>
  <c r="J1929" i="1" s="1"/>
  <c r="I1932" i="1"/>
  <c r="I1929" i="1" s="1"/>
  <c r="E1932" i="1"/>
  <c r="AL1931" i="1"/>
  <c r="AE1931" i="1"/>
  <c r="V1931" i="1"/>
  <c r="E1931" i="1"/>
  <c r="AK1930" i="1"/>
  <c r="AJ1930" i="1"/>
  <c r="AI1930" i="1"/>
  <c r="AH1930" i="1"/>
  <c r="AG1930" i="1"/>
  <c r="AF1930" i="1"/>
  <c r="AF1929" i="1" s="1"/>
  <c r="AD1930" i="1"/>
  <c r="AC1930" i="1"/>
  <c r="AB1930" i="1"/>
  <c r="P1930" i="1"/>
  <c r="O1930" i="1"/>
  <c r="E1930" i="1"/>
  <c r="AG1929" i="1"/>
  <c r="AA1929" i="1"/>
  <c r="W1929" i="1"/>
  <c r="E1929" i="1"/>
  <c r="AL1928" i="1"/>
  <c r="AE1928" i="1"/>
  <c r="V1928" i="1"/>
  <c r="E1928" i="1"/>
  <c r="AK1927" i="1"/>
  <c r="AJ1927" i="1"/>
  <c r="AI1927" i="1"/>
  <c r="AH1927" i="1"/>
  <c r="AG1927" i="1"/>
  <c r="AF1927" i="1"/>
  <c r="AD1927" i="1"/>
  <c r="AC1927" i="1"/>
  <c r="AB1927" i="1"/>
  <c r="T1927" i="1"/>
  <c r="S1927" i="1"/>
  <c r="R1927" i="1"/>
  <c r="Q1927" i="1"/>
  <c r="P1927" i="1"/>
  <c r="O1927" i="1"/>
  <c r="E1927" i="1"/>
  <c r="AL1926" i="1"/>
  <c r="AE1926" i="1"/>
  <c r="V1926" i="1"/>
  <c r="E1926" i="1"/>
  <c r="AK1925" i="1"/>
  <c r="AK1924" i="1" s="1"/>
  <c r="AJ1925" i="1"/>
  <c r="AI1925" i="1"/>
  <c r="AI1924" i="1" s="1"/>
  <c r="AH1925" i="1"/>
  <c r="AH1924" i="1" s="1"/>
  <c r="AG1925" i="1"/>
  <c r="AG1924" i="1" s="1"/>
  <c r="AF1925" i="1"/>
  <c r="AD1925" i="1"/>
  <c r="AC1925" i="1"/>
  <c r="AB1925" i="1"/>
  <c r="AB1924" i="1" s="1"/>
  <c r="AA1925" i="1"/>
  <c r="AA1924" i="1" s="1"/>
  <c r="Z1925" i="1"/>
  <c r="Z1924" i="1" s="1"/>
  <c r="Y1925" i="1"/>
  <c r="Y1924" i="1" s="1"/>
  <c r="X1925" i="1"/>
  <c r="X1924" i="1" s="1"/>
  <c r="W1925" i="1"/>
  <c r="W1924" i="1" s="1"/>
  <c r="T1925" i="1"/>
  <c r="S1925" i="1"/>
  <c r="R1925" i="1"/>
  <c r="Q1925" i="1"/>
  <c r="P1925" i="1"/>
  <c r="O1925" i="1"/>
  <c r="N1925" i="1"/>
  <c r="N1924" i="1" s="1"/>
  <c r="M1925" i="1"/>
  <c r="M1924" i="1" s="1"/>
  <c r="L1925" i="1"/>
  <c r="L1924" i="1" s="1"/>
  <c r="K1925" i="1"/>
  <c r="K1924" i="1" s="1"/>
  <c r="J1925" i="1"/>
  <c r="J1924" i="1" s="1"/>
  <c r="J1923" i="1" s="1"/>
  <c r="J1922" i="1" s="1"/>
  <c r="I1925" i="1"/>
  <c r="I1924" i="1" s="1"/>
  <c r="E1925" i="1"/>
  <c r="AC1924" i="1"/>
  <c r="P1924" i="1"/>
  <c r="E1924" i="1"/>
  <c r="E1923" i="1"/>
  <c r="E1922" i="1"/>
  <c r="AL1921" i="1"/>
  <c r="AE1921" i="1"/>
  <c r="V1921" i="1"/>
  <c r="E1921" i="1"/>
  <c r="AK1920" i="1"/>
  <c r="AJ1920" i="1"/>
  <c r="AI1920" i="1"/>
  <c r="AH1920" i="1"/>
  <c r="AG1920" i="1"/>
  <c r="AF1920" i="1"/>
  <c r="AD1920" i="1"/>
  <c r="AC1920" i="1"/>
  <c r="AB1920" i="1"/>
  <c r="O1920" i="1"/>
  <c r="E1920" i="1"/>
  <c r="AL1919" i="1"/>
  <c r="AE1919" i="1"/>
  <c r="V1919" i="1"/>
  <c r="E1919" i="1"/>
  <c r="AK1918" i="1"/>
  <c r="AJ1918" i="1"/>
  <c r="AI1918" i="1"/>
  <c r="AH1918" i="1"/>
  <c r="AH1917" i="1" s="1"/>
  <c r="AG1918" i="1"/>
  <c r="AF1918" i="1"/>
  <c r="AD1918" i="1"/>
  <c r="AC1918" i="1"/>
  <c r="AC1917" i="1" s="1"/>
  <c r="AB1918" i="1"/>
  <c r="O1918" i="1"/>
  <c r="V1918" i="1" s="1"/>
  <c r="E1918" i="1"/>
  <c r="E1917" i="1"/>
  <c r="AL1916" i="1"/>
  <c r="AE1916" i="1"/>
  <c r="V1916" i="1"/>
  <c r="E1916" i="1"/>
  <c r="AK1915" i="1"/>
  <c r="AJ1915" i="1"/>
  <c r="AI1915" i="1"/>
  <c r="AH1915" i="1"/>
  <c r="AG1915" i="1"/>
  <c r="AF1915" i="1"/>
  <c r="AD1915" i="1"/>
  <c r="AC1915" i="1"/>
  <c r="AB1915" i="1"/>
  <c r="AA1915" i="1"/>
  <c r="Z1915" i="1"/>
  <c r="Y1915" i="1"/>
  <c r="X1915" i="1"/>
  <c r="W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E1915" i="1"/>
  <c r="AL1914" i="1"/>
  <c r="AE1914" i="1"/>
  <c r="V1914" i="1"/>
  <c r="E1914" i="1"/>
  <c r="AK1913" i="1"/>
  <c r="AK1912" i="1" s="1"/>
  <c r="AJ1913" i="1"/>
  <c r="AI1913" i="1"/>
  <c r="AI1912" i="1" s="1"/>
  <c r="AH1913" i="1"/>
  <c r="AG1913" i="1"/>
  <c r="AG1912" i="1" s="1"/>
  <c r="AF1913" i="1"/>
  <c r="AD1913" i="1"/>
  <c r="AC1913" i="1"/>
  <c r="AB1913" i="1"/>
  <c r="AB1912" i="1" s="1"/>
  <c r="AA1913" i="1"/>
  <c r="Z1913" i="1"/>
  <c r="Z1912" i="1" s="1"/>
  <c r="Z1911" i="1" s="1"/>
  <c r="Z1910" i="1" s="1"/>
  <c r="Z1909" i="1" s="1"/>
  <c r="Y1913" i="1"/>
  <c r="X1913" i="1"/>
  <c r="X1912" i="1" s="1"/>
  <c r="X1911" i="1" s="1"/>
  <c r="X1910" i="1" s="1"/>
  <c r="X1909" i="1" s="1"/>
  <c r="W1913" i="1"/>
  <c r="T1913" i="1"/>
  <c r="T1912" i="1" s="1"/>
  <c r="T1911" i="1" s="1"/>
  <c r="T1910" i="1" s="1"/>
  <c r="T1909" i="1" s="1"/>
  <c r="S1913" i="1"/>
  <c r="R1913" i="1"/>
  <c r="R1912" i="1" s="1"/>
  <c r="R1911" i="1" s="1"/>
  <c r="R1910" i="1" s="1"/>
  <c r="R1909" i="1" s="1"/>
  <c r="Q1913" i="1"/>
  <c r="P1913" i="1"/>
  <c r="P1912" i="1" s="1"/>
  <c r="P1911" i="1" s="1"/>
  <c r="P1910" i="1" s="1"/>
  <c r="P1909" i="1" s="1"/>
  <c r="O1913" i="1"/>
  <c r="N1913" i="1"/>
  <c r="N1912" i="1" s="1"/>
  <c r="N1911" i="1" s="1"/>
  <c r="N1910" i="1" s="1"/>
  <c r="N1909" i="1" s="1"/>
  <c r="M1913" i="1"/>
  <c r="L1913" i="1"/>
  <c r="L1912" i="1" s="1"/>
  <c r="L1911" i="1" s="1"/>
  <c r="L1910" i="1" s="1"/>
  <c r="L1909" i="1" s="1"/>
  <c r="K1913" i="1"/>
  <c r="J1913" i="1"/>
  <c r="J1912" i="1" s="1"/>
  <c r="J1911" i="1" s="1"/>
  <c r="J1910" i="1" s="1"/>
  <c r="J1909" i="1" s="1"/>
  <c r="I1913" i="1"/>
  <c r="E1913" i="1"/>
  <c r="E1912" i="1"/>
  <c r="E1911" i="1"/>
  <c r="E1910" i="1"/>
  <c r="E1909" i="1"/>
  <c r="E1908" i="1"/>
  <c r="E1907" i="1"/>
  <c r="E1906" i="1"/>
  <c r="AL1905" i="1"/>
  <c r="AE1905" i="1"/>
  <c r="V1905" i="1"/>
  <c r="E1905" i="1"/>
  <c r="AK1904" i="1"/>
  <c r="AJ1904" i="1"/>
  <c r="AI1904" i="1"/>
  <c r="AH1904" i="1"/>
  <c r="AG1904" i="1"/>
  <c r="AF1904" i="1"/>
  <c r="AD1904" i="1"/>
  <c r="AC1904" i="1"/>
  <c r="AB1904" i="1"/>
  <c r="T1904" i="1"/>
  <c r="S1904" i="1"/>
  <c r="R1904" i="1"/>
  <c r="Q1904" i="1"/>
  <c r="P1904" i="1"/>
  <c r="O1904" i="1"/>
  <c r="E1904" i="1"/>
  <c r="AK1903" i="1"/>
  <c r="AJ1903" i="1"/>
  <c r="AI1903" i="1"/>
  <c r="AH1903" i="1"/>
  <c r="AG1903" i="1"/>
  <c r="AF1903" i="1"/>
  <c r="AD1903" i="1"/>
  <c r="AC1903" i="1"/>
  <c r="AB1903" i="1"/>
  <c r="T1903" i="1"/>
  <c r="S1903" i="1"/>
  <c r="R1903" i="1"/>
  <c r="Q1903" i="1"/>
  <c r="P1903" i="1"/>
  <c r="O1903" i="1"/>
  <c r="E1903" i="1"/>
  <c r="AK1902" i="1"/>
  <c r="AJ1902" i="1"/>
  <c r="AI1902" i="1"/>
  <c r="AH1902" i="1"/>
  <c r="AG1902" i="1"/>
  <c r="AF1902" i="1"/>
  <c r="AD1902" i="1"/>
  <c r="AC1902" i="1"/>
  <c r="AB1902" i="1"/>
  <c r="T1902" i="1"/>
  <c r="S1902" i="1"/>
  <c r="R1902" i="1"/>
  <c r="Q1902" i="1"/>
  <c r="P1902" i="1"/>
  <c r="O1902" i="1"/>
  <c r="E1902" i="1"/>
  <c r="AL1901" i="1"/>
  <c r="AE1901" i="1"/>
  <c r="V1901" i="1"/>
  <c r="E1901" i="1"/>
  <c r="AK1900" i="1"/>
  <c r="AK1899" i="1" s="1"/>
  <c r="AK1898" i="1" s="1"/>
  <c r="AK1897" i="1" s="1"/>
  <c r="AK1896" i="1" s="1"/>
  <c r="AK1895" i="1" s="1"/>
  <c r="AK1894" i="1" s="1"/>
  <c r="AJ1900" i="1"/>
  <c r="AI1900" i="1"/>
  <c r="AI1899" i="1" s="1"/>
  <c r="AI1898" i="1" s="1"/>
  <c r="AI1897" i="1" s="1"/>
  <c r="AI1896" i="1" s="1"/>
  <c r="AI1895" i="1" s="1"/>
  <c r="AI1894" i="1" s="1"/>
  <c r="AH1900" i="1"/>
  <c r="AH1899" i="1" s="1"/>
  <c r="AH1898" i="1" s="1"/>
  <c r="AH1897" i="1" s="1"/>
  <c r="AH1896" i="1" s="1"/>
  <c r="AH1895" i="1" s="1"/>
  <c r="AH1894" i="1" s="1"/>
  <c r="AG1900" i="1"/>
  <c r="AG1899" i="1" s="1"/>
  <c r="AG1898" i="1" s="1"/>
  <c r="AG1897" i="1" s="1"/>
  <c r="AG1896" i="1" s="1"/>
  <c r="AG1895" i="1" s="1"/>
  <c r="AG1894" i="1" s="1"/>
  <c r="AF1900" i="1"/>
  <c r="AF1899" i="1" s="1"/>
  <c r="AF1898" i="1" s="1"/>
  <c r="AD1900" i="1"/>
  <c r="AD1899" i="1" s="1"/>
  <c r="AC1900" i="1"/>
  <c r="AC1899" i="1" s="1"/>
  <c r="AC1898" i="1" s="1"/>
  <c r="AC1897" i="1" s="1"/>
  <c r="AC1896" i="1" s="1"/>
  <c r="AC1895" i="1" s="1"/>
  <c r="AC1894" i="1" s="1"/>
  <c r="AB1900" i="1"/>
  <c r="AA1900" i="1"/>
  <c r="AA1899" i="1" s="1"/>
  <c r="AA1898" i="1" s="1"/>
  <c r="AA1897" i="1" s="1"/>
  <c r="AA1896" i="1" s="1"/>
  <c r="AA1895" i="1" s="1"/>
  <c r="AA1894" i="1" s="1"/>
  <c r="Z1900" i="1"/>
  <c r="Z1899" i="1" s="1"/>
  <c r="Z1898" i="1" s="1"/>
  <c r="Z1897" i="1" s="1"/>
  <c r="Z1896" i="1" s="1"/>
  <c r="Z1895" i="1" s="1"/>
  <c r="Z1894" i="1" s="1"/>
  <c r="Y1900" i="1"/>
  <c r="Y1899" i="1" s="1"/>
  <c r="Y1898" i="1" s="1"/>
  <c r="Y1897" i="1" s="1"/>
  <c r="Y1896" i="1" s="1"/>
  <c r="Y1895" i="1" s="1"/>
  <c r="Y1894" i="1" s="1"/>
  <c r="X1900" i="1"/>
  <c r="X1899" i="1" s="1"/>
  <c r="X1898" i="1" s="1"/>
  <c r="X1897" i="1" s="1"/>
  <c r="X1896" i="1" s="1"/>
  <c r="X1895" i="1" s="1"/>
  <c r="X1894" i="1" s="1"/>
  <c r="W1900" i="1"/>
  <c r="W1899" i="1" s="1"/>
  <c r="W1898" i="1" s="1"/>
  <c r="W1897" i="1" s="1"/>
  <c r="W1896" i="1" s="1"/>
  <c r="W1895" i="1" s="1"/>
  <c r="W1894" i="1" s="1"/>
  <c r="T1900" i="1"/>
  <c r="T1899" i="1" s="1"/>
  <c r="T1898" i="1" s="1"/>
  <c r="T1897" i="1" s="1"/>
  <c r="T1896" i="1" s="1"/>
  <c r="T1895" i="1" s="1"/>
  <c r="T1894" i="1" s="1"/>
  <c r="S1900" i="1"/>
  <c r="S1899" i="1" s="1"/>
  <c r="S1898" i="1" s="1"/>
  <c r="S1897" i="1" s="1"/>
  <c r="S1896" i="1" s="1"/>
  <c r="R1900" i="1"/>
  <c r="R1899" i="1" s="1"/>
  <c r="R1898" i="1" s="1"/>
  <c r="R1897" i="1" s="1"/>
  <c r="R1896" i="1" s="1"/>
  <c r="Q1900" i="1"/>
  <c r="Q1899" i="1" s="1"/>
  <c r="Q1898" i="1" s="1"/>
  <c r="Q1897" i="1" s="1"/>
  <c r="Q1896" i="1" s="1"/>
  <c r="P1900" i="1"/>
  <c r="P1899" i="1" s="1"/>
  <c r="P1898" i="1" s="1"/>
  <c r="P1897" i="1" s="1"/>
  <c r="P1896" i="1" s="1"/>
  <c r="P1895" i="1" s="1"/>
  <c r="P1894" i="1" s="1"/>
  <c r="O1900" i="1"/>
  <c r="O1899" i="1" s="1"/>
  <c r="O1898" i="1" s="1"/>
  <c r="O1897" i="1" s="1"/>
  <c r="O1896" i="1" s="1"/>
  <c r="N1900" i="1"/>
  <c r="N1899" i="1" s="1"/>
  <c r="N1898" i="1" s="1"/>
  <c r="N1897" i="1" s="1"/>
  <c r="N1896" i="1" s="1"/>
  <c r="N1895" i="1" s="1"/>
  <c r="N1894" i="1" s="1"/>
  <c r="M1900" i="1"/>
  <c r="L1900" i="1"/>
  <c r="L1899" i="1" s="1"/>
  <c r="L1898" i="1" s="1"/>
  <c r="L1897" i="1" s="1"/>
  <c r="L1896" i="1" s="1"/>
  <c r="L1895" i="1" s="1"/>
  <c r="L1894" i="1" s="1"/>
  <c r="K1900" i="1"/>
  <c r="K1899" i="1" s="1"/>
  <c r="K1898" i="1" s="1"/>
  <c r="K1897" i="1" s="1"/>
  <c r="K1896" i="1" s="1"/>
  <c r="K1895" i="1" s="1"/>
  <c r="K1894" i="1" s="1"/>
  <c r="J1900" i="1"/>
  <c r="J1899" i="1" s="1"/>
  <c r="J1898" i="1" s="1"/>
  <c r="J1897" i="1" s="1"/>
  <c r="J1896" i="1" s="1"/>
  <c r="J1895" i="1" s="1"/>
  <c r="J1894" i="1" s="1"/>
  <c r="I1900" i="1"/>
  <c r="E1900" i="1"/>
  <c r="AJ1899" i="1"/>
  <c r="AJ1898" i="1" s="1"/>
  <c r="AJ1897" i="1" s="1"/>
  <c r="AJ1896" i="1" s="1"/>
  <c r="AJ1895" i="1" s="1"/>
  <c r="AJ1894" i="1" s="1"/>
  <c r="AB1899" i="1"/>
  <c r="AB1898" i="1" s="1"/>
  <c r="AB1897" i="1" s="1"/>
  <c r="AB1896" i="1" s="1"/>
  <c r="AB1895" i="1" s="1"/>
  <c r="AB1894" i="1" s="1"/>
  <c r="M1899" i="1"/>
  <c r="M1898" i="1" s="1"/>
  <c r="M1897" i="1" s="1"/>
  <c r="M1896" i="1" s="1"/>
  <c r="M1895" i="1" s="1"/>
  <c r="M1894" i="1" s="1"/>
  <c r="I1899" i="1"/>
  <c r="I1898" i="1" s="1"/>
  <c r="E1899" i="1"/>
  <c r="E1898" i="1"/>
  <c r="E1897" i="1"/>
  <c r="E1896" i="1"/>
  <c r="E1895" i="1"/>
  <c r="E1894" i="1"/>
  <c r="AL1893" i="1"/>
  <c r="AE1893" i="1"/>
  <c r="V1893" i="1"/>
  <c r="E1893" i="1"/>
  <c r="AK1892" i="1"/>
  <c r="AJ1892" i="1"/>
  <c r="AI1892" i="1"/>
  <c r="AH1892" i="1"/>
  <c r="AG1892" i="1"/>
  <c r="AF1892" i="1"/>
  <c r="AD1892" i="1"/>
  <c r="AE1892" i="1" s="1"/>
  <c r="AC1892" i="1"/>
  <c r="AB1892" i="1"/>
  <c r="AA1892" i="1"/>
  <c r="Z1892" i="1"/>
  <c r="Y1892" i="1"/>
  <c r="X1892" i="1"/>
  <c r="W1892" i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E1892" i="1"/>
  <c r="AL1891" i="1"/>
  <c r="AE1891" i="1"/>
  <c r="V1891" i="1"/>
  <c r="E1891" i="1"/>
  <c r="AK1890" i="1"/>
  <c r="AK1889" i="1" s="1"/>
  <c r="AK1888" i="1" s="1"/>
  <c r="AJ1890" i="1"/>
  <c r="AJ1889" i="1" s="1"/>
  <c r="AJ1888" i="1" s="1"/>
  <c r="AI1890" i="1"/>
  <c r="AI1889" i="1" s="1"/>
  <c r="AI1888" i="1" s="1"/>
  <c r="AH1890" i="1"/>
  <c r="AH1889" i="1" s="1"/>
  <c r="AH1888" i="1" s="1"/>
  <c r="AG1890" i="1"/>
  <c r="AG1889" i="1" s="1"/>
  <c r="AG1888" i="1" s="1"/>
  <c r="AF1890" i="1"/>
  <c r="AD1890" i="1"/>
  <c r="AC1890" i="1"/>
  <c r="AC1889" i="1" s="1"/>
  <c r="AC1888" i="1" s="1"/>
  <c r="AB1890" i="1"/>
  <c r="AB1889" i="1" s="1"/>
  <c r="AB1888" i="1" s="1"/>
  <c r="AA1890" i="1"/>
  <c r="AA1889" i="1" s="1"/>
  <c r="AA1888" i="1" s="1"/>
  <c r="Z1890" i="1"/>
  <c r="Y1890" i="1"/>
  <c r="Y1889" i="1" s="1"/>
  <c r="Y1888" i="1" s="1"/>
  <c r="X1890" i="1"/>
  <c r="X1889" i="1" s="1"/>
  <c r="X1888" i="1" s="1"/>
  <c r="W1890" i="1"/>
  <c r="W1889" i="1" s="1"/>
  <c r="W1888" i="1" s="1"/>
  <c r="T1890" i="1"/>
  <c r="S1890" i="1"/>
  <c r="S1889" i="1" s="1"/>
  <c r="S1888" i="1" s="1"/>
  <c r="R1890" i="1"/>
  <c r="R1889" i="1" s="1"/>
  <c r="R1888" i="1" s="1"/>
  <c r="Q1890" i="1"/>
  <c r="Q1889" i="1" s="1"/>
  <c r="Q1888" i="1" s="1"/>
  <c r="P1890" i="1"/>
  <c r="O1890" i="1"/>
  <c r="O1889" i="1" s="1"/>
  <c r="O1888" i="1" s="1"/>
  <c r="N1890" i="1"/>
  <c r="N1889" i="1" s="1"/>
  <c r="M1890" i="1"/>
  <c r="M1889" i="1" s="1"/>
  <c r="L1890" i="1"/>
  <c r="K1890" i="1"/>
  <c r="J1890" i="1"/>
  <c r="J1889" i="1" s="1"/>
  <c r="I1890" i="1"/>
  <c r="E1890" i="1"/>
  <c r="K1889" i="1"/>
  <c r="E1889" i="1"/>
  <c r="E1888" i="1"/>
  <c r="AL1887" i="1"/>
  <c r="AE1887" i="1"/>
  <c r="V1887" i="1"/>
  <c r="E1887" i="1"/>
  <c r="AK1886" i="1"/>
  <c r="AK1885" i="1" s="1"/>
  <c r="AK1884" i="1" s="1"/>
  <c r="AK1883" i="1" s="1"/>
  <c r="AK1882" i="1" s="1"/>
  <c r="AJ1886" i="1"/>
  <c r="AJ1885" i="1" s="1"/>
  <c r="AJ1884" i="1" s="1"/>
  <c r="AJ1883" i="1" s="1"/>
  <c r="AJ1882" i="1" s="1"/>
  <c r="AI1886" i="1"/>
  <c r="AI1885" i="1" s="1"/>
  <c r="AI1884" i="1" s="1"/>
  <c r="AI1883" i="1" s="1"/>
  <c r="AI1882" i="1" s="1"/>
  <c r="AH1886" i="1"/>
  <c r="AH1885" i="1" s="1"/>
  <c r="AH1884" i="1" s="1"/>
  <c r="AH1883" i="1" s="1"/>
  <c r="AH1882" i="1" s="1"/>
  <c r="AG1886" i="1"/>
  <c r="AG1885" i="1" s="1"/>
  <c r="AG1884" i="1" s="1"/>
  <c r="AG1883" i="1" s="1"/>
  <c r="AG1882" i="1" s="1"/>
  <c r="AF1886" i="1"/>
  <c r="AF1885" i="1" s="1"/>
  <c r="AF1884" i="1" s="1"/>
  <c r="AD1886" i="1"/>
  <c r="AC1886" i="1"/>
  <c r="AC1885" i="1" s="1"/>
  <c r="AC1884" i="1" s="1"/>
  <c r="AC1883" i="1" s="1"/>
  <c r="AC1882" i="1" s="1"/>
  <c r="AB1886" i="1"/>
  <c r="AB1885" i="1" s="1"/>
  <c r="AB1884" i="1" s="1"/>
  <c r="AB1883" i="1" s="1"/>
  <c r="AB1882" i="1" s="1"/>
  <c r="AA1886" i="1"/>
  <c r="AA1885" i="1" s="1"/>
  <c r="AA1884" i="1" s="1"/>
  <c r="AA1883" i="1" s="1"/>
  <c r="AA1882" i="1" s="1"/>
  <c r="AA1881" i="1" s="1"/>
  <c r="AA1880" i="1" s="1"/>
  <c r="Z1886" i="1"/>
  <c r="Z1885" i="1" s="1"/>
  <c r="Z1884" i="1" s="1"/>
  <c r="Z1883" i="1" s="1"/>
  <c r="Z1882" i="1" s="1"/>
  <c r="Z1881" i="1" s="1"/>
  <c r="Z1880" i="1" s="1"/>
  <c r="Y1886" i="1"/>
  <c r="Y1885" i="1" s="1"/>
  <c r="Y1884" i="1" s="1"/>
  <c r="Y1883" i="1" s="1"/>
  <c r="Y1882" i="1" s="1"/>
  <c r="Y1881" i="1" s="1"/>
  <c r="Y1880" i="1" s="1"/>
  <c r="X1886" i="1"/>
  <c r="W1886" i="1"/>
  <c r="W1885" i="1" s="1"/>
  <c r="W1884" i="1" s="1"/>
  <c r="W1883" i="1" s="1"/>
  <c r="W1882" i="1" s="1"/>
  <c r="W1881" i="1" s="1"/>
  <c r="W1880" i="1" s="1"/>
  <c r="T1886" i="1"/>
  <c r="T1885" i="1" s="1"/>
  <c r="T1884" i="1" s="1"/>
  <c r="T1883" i="1" s="1"/>
  <c r="T1882" i="1" s="1"/>
  <c r="S1886" i="1"/>
  <c r="S1885" i="1" s="1"/>
  <c r="S1884" i="1" s="1"/>
  <c r="S1883" i="1" s="1"/>
  <c r="S1882" i="1" s="1"/>
  <c r="R1886" i="1"/>
  <c r="R1885" i="1" s="1"/>
  <c r="R1884" i="1" s="1"/>
  <c r="R1883" i="1" s="1"/>
  <c r="R1882" i="1" s="1"/>
  <c r="Q1886" i="1"/>
  <c r="Q1885" i="1" s="1"/>
  <c r="Q1884" i="1" s="1"/>
  <c r="Q1883" i="1" s="1"/>
  <c r="Q1882" i="1" s="1"/>
  <c r="P1886" i="1"/>
  <c r="P1885" i="1" s="1"/>
  <c r="P1884" i="1" s="1"/>
  <c r="P1883" i="1" s="1"/>
  <c r="P1882" i="1" s="1"/>
  <c r="O1886" i="1"/>
  <c r="O1885" i="1" s="1"/>
  <c r="O1884" i="1" s="1"/>
  <c r="O1883" i="1" s="1"/>
  <c r="O1882" i="1" s="1"/>
  <c r="N1886" i="1"/>
  <c r="N1885" i="1" s="1"/>
  <c r="N1884" i="1" s="1"/>
  <c r="N1883" i="1" s="1"/>
  <c r="N1882" i="1" s="1"/>
  <c r="N1881" i="1" s="1"/>
  <c r="N1880" i="1" s="1"/>
  <c r="M1886" i="1"/>
  <c r="M1885" i="1" s="1"/>
  <c r="M1884" i="1" s="1"/>
  <c r="M1883" i="1" s="1"/>
  <c r="M1882" i="1" s="1"/>
  <c r="M1881" i="1" s="1"/>
  <c r="M1880" i="1" s="1"/>
  <c r="L1886" i="1"/>
  <c r="L1885" i="1" s="1"/>
  <c r="L1884" i="1" s="1"/>
  <c r="L1883" i="1" s="1"/>
  <c r="L1882" i="1" s="1"/>
  <c r="L1881" i="1" s="1"/>
  <c r="L1880" i="1" s="1"/>
  <c r="K1886" i="1"/>
  <c r="K1885" i="1" s="1"/>
  <c r="K1884" i="1" s="1"/>
  <c r="K1883" i="1" s="1"/>
  <c r="K1882" i="1" s="1"/>
  <c r="K1881" i="1" s="1"/>
  <c r="K1880" i="1" s="1"/>
  <c r="J1886" i="1"/>
  <c r="J1885" i="1" s="1"/>
  <c r="J1884" i="1" s="1"/>
  <c r="J1883" i="1" s="1"/>
  <c r="J1882" i="1" s="1"/>
  <c r="J1881" i="1" s="1"/>
  <c r="J1880" i="1" s="1"/>
  <c r="I1886" i="1"/>
  <c r="E1886" i="1"/>
  <c r="X1885" i="1"/>
  <c r="X1884" i="1" s="1"/>
  <c r="X1883" i="1" s="1"/>
  <c r="X1882" i="1" s="1"/>
  <c r="X1881" i="1" s="1"/>
  <c r="X1880" i="1" s="1"/>
  <c r="E1885" i="1"/>
  <c r="E1884" i="1"/>
  <c r="E1883" i="1"/>
  <c r="E1882" i="1"/>
  <c r="E1881" i="1"/>
  <c r="E1880" i="1"/>
  <c r="AL1879" i="1"/>
  <c r="AE1879" i="1"/>
  <c r="V1879" i="1"/>
  <c r="E1879" i="1"/>
  <c r="AK1878" i="1"/>
  <c r="AK1877" i="1" s="1"/>
  <c r="AK1876" i="1" s="1"/>
  <c r="AK1875" i="1" s="1"/>
  <c r="AK1874" i="1" s="1"/>
  <c r="AJ1878" i="1"/>
  <c r="AJ1877" i="1" s="1"/>
  <c r="AJ1876" i="1" s="1"/>
  <c r="AJ1875" i="1" s="1"/>
  <c r="AJ1874" i="1" s="1"/>
  <c r="AI1878" i="1"/>
  <c r="AI1877" i="1" s="1"/>
  <c r="AI1876" i="1" s="1"/>
  <c r="AI1875" i="1" s="1"/>
  <c r="AI1874" i="1" s="1"/>
  <c r="AH1878" i="1"/>
  <c r="AH1877" i="1" s="1"/>
  <c r="AH1876" i="1" s="1"/>
  <c r="AH1875" i="1" s="1"/>
  <c r="AH1874" i="1" s="1"/>
  <c r="AG1878" i="1"/>
  <c r="AG1877" i="1" s="1"/>
  <c r="AG1876" i="1" s="1"/>
  <c r="AG1875" i="1" s="1"/>
  <c r="AG1874" i="1" s="1"/>
  <c r="AF1878" i="1"/>
  <c r="AF1877" i="1" s="1"/>
  <c r="AF1876" i="1" s="1"/>
  <c r="AD1878" i="1"/>
  <c r="AD1877" i="1" s="1"/>
  <c r="AC1878" i="1"/>
  <c r="AC1877" i="1" s="1"/>
  <c r="AC1876" i="1" s="1"/>
  <c r="AC1875" i="1" s="1"/>
  <c r="AC1874" i="1" s="1"/>
  <c r="AB1878" i="1"/>
  <c r="AA1878" i="1"/>
  <c r="AA1877" i="1" s="1"/>
  <c r="AA1876" i="1" s="1"/>
  <c r="AA1875" i="1" s="1"/>
  <c r="AA1874" i="1" s="1"/>
  <c r="Z1878" i="1"/>
  <c r="Z1877" i="1" s="1"/>
  <c r="Z1876" i="1" s="1"/>
  <c r="Z1875" i="1" s="1"/>
  <c r="Z1874" i="1" s="1"/>
  <c r="Y1878" i="1"/>
  <c r="Y1877" i="1" s="1"/>
  <c r="Y1876" i="1" s="1"/>
  <c r="Y1875" i="1" s="1"/>
  <c r="Y1874" i="1" s="1"/>
  <c r="X1878" i="1"/>
  <c r="X1877" i="1" s="1"/>
  <c r="X1876" i="1" s="1"/>
  <c r="X1875" i="1" s="1"/>
  <c r="X1874" i="1" s="1"/>
  <c r="W1878" i="1"/>
  <c r="W1877" i="1" s="1"/>
  <c r="W1876" i="1" s="1"/>
  <c r="W1875" i="1" s="1"/>
  <c r="W1874" i="1" s="1"/>
  <c r="T1878" i="1"/>
  <c r="T1877" i="1" s="1"/>
  <c r="T1876" i="1" s="1"/>
  <c r="T1875" i="1" s="1"/>
  <c r="T1874" i="1" s="1"/>
  <c r="S1878" i="1"/>
  <c r="S1877" i="1" s="1"/>
  <c r="S1876" i="1" s="1"/>
  <c r="S1875" i="1" s="1"/>
  <c r="S1874" i="1" s="1"/>
  <c r="R1878" i="1"/>
  <c r="R1877" i="1" s="1"/>
  <c r="R1876" i="1" s="1"/>
  <c r="R1875" i="1" s="1"/>
  <c r="R1874" i="1" s="1"/>
  <c r="Q1878" i="1"/>
  <c r="Q1877" i="1" s="1"/>
  <c r="Q1876" i="1" s="1"/>
  <c r="Q1875" i="1" s="1"/>
  <c r="Q1874" i="1" s="1"/>
  <c r="P1878" i="1"/>
  <c r="P1877" i="1" s="1"/>
  <c r="P1876" i="1" s="1"/>
  <c r="P1875" i="1" s="1"/>
  <c r="P1874" i="1" s="1"/>
  <c r="O1878" i="1"/>
  <c r="O1877" i="1" s="1"/>
  <c r="O1876" i="1" s="1"/>
  <c r="O1875" i="1" s="1"/>
  <c r="O1874" i="1" s="1"/>
  <c r="N1878" i="1"/>
  <c r="N1877" i="1" s="1"/>
  <c r="N1876" i="1" s="1"/>
  <c r="N1875" i="1" s="1"/>
  <c r="N1874" i="1" s="1"/>
  <c r="M1878" i="1"/>
  <c r="L1878" i="1"/>
  <c r="L1877" i="1" s="1"/>
  <c r="L1876" i="1" s="1"/>
  <c r="L1875" i="1" s="1"/>
  <c r="L1874" i="1" s="1"/>
  <c r="K1878" i="1"/>
  <c r="K1877" i="1" s="1"/>
  <c r="K1876" i="1" s="1"/>
  <c r="K1875" i="1" s="1"/>
  <c r="K1874" i="1" s="1"/>
  <c r="J1878" i="1"/>
  <c r="J1877" i="1" s="1"/>
  <c r="J1876" i="1" s="1"/>
  <c r="J1875" i="1" s="1"/>
  <c r="J1874" i="1" s="1"/>
  <c r="I1878" i="1"/>
  <c r="I1877" i="1" s="1"/>
  <c r="I1876" i="1" s="1"/>
  <c r="E1878" i="1"/>
  <c r="AB1877" i="1"/>
  <c r="AB1876" i="1" s="1"/>
  <c r="AB1875" i="1" s="1"/>
  <c r="AB1874" i="1" s="1"/>
  <c r="M1877" i="1"/>
  <c r="M1876" i="1" s="1"/>
  <c r="M1875" i="1" s="1"/>
  <c r="M1874" i="1" s="1"/>
  <c r="E1877" i="1"/>
  <c r="E1876" i="1"/>
  <c r="E1875" i="1"/>
  <c r="E1874" i="1"/>
  <c r="AL1873" i="1"/>
  <c r="AE1873" i="1"/>
  <c r="V1873" i="1"/>
  <c r="E1873" i="1"/>
  <c r="AK1872" i="1"/>
  <c r="AK1871" i="1" s="1"/>
  <c r="AK1870" i="1" s="1"/>
  <c r="AK1869" i="1" s="1"/>
  <c r="AK1868" i="1" s="1"/>
  <c r="AJ1872" i="1"/>
  <c r="AJ1871" i="1" s="1"/>
  <c r="AJ1870" i="1" s="1"/>
  <c r="AJ1869" i="1" s="1"/>
  <c r="AJ1868" i="1" s="1"/>
  <c r="AI1872" i="1"/>
  <c r="AI1871" i="1" s="1"/>
  <c r="AI1870" i="1" s="1"/>
  <c r="AI1869" i="1" s="1"/>
  <c r="AI1868" i="1" s="1"/>
  <c r="AH1872" i="1"/>
  <c r="AH1871" i="1" s="1"/>
  <c r="AH1870" i="1" s="1"/>
  <c r="AH1869" i="1" s="1"/>
  <c r="AH1868" i="1" s="1"/>
  <c r="AG1872" i="1"/>
  <c r="AG1871" i="1" s="1"/>
  <c r="AG1870" i="1" s="1"/>
  <c r="AG1869" i="1" s="1"/>
  <c r="AG1868" i="1" s="1"/>
  <c r="AF1872" i="1"/>
  <c r="AF1871" i="1" s="1"/>
  <c r="AF1870" i="1" s="1"/>
  <c r="AD1872" i="1"/>
  <c r="AD1871" i="1" s="1"/>
  <c r="AC1872" i="1"/>
  <c r="AC1871" i="1" s="1"/>
  <c r="AC1870" i="1" s="1"/>
  <c r="AC1869" i="1" s="1"/>
  <c r="AC1868" i="1" s="1"/>
  <c r="AB1872" i="1"/>
  <c r="AB1871" i="1" s="1"/>
  <c r="AB1870" i="1" s="1"/>
  <c r="AB1869" i="1" s="1"/>
  <c r="AB1868" i="1" s="1"/>
  <c r="AA1872" i="1"/>
  <c r="AA1871" i="1" s="1"/>
  <c r="AA1870" i="1" s="1"/>
  <c r="AA1869" i="1" s="1"/>
  <c r="AA1868" i="1" s="1"/>
  <c r="Z1872" i="1"/>
  <c r="Z1871" i="1" s="1"/>
  <c r="Z1870" i="1" s="1"/>
  <c r="Z1869" i="1" s="1"/>
  <c r="Z1868" i="1" s="1"/>
  <c r="Y1872" i="1"/>
  <c r="Y1871" i="1" s="1"/>
  <c r="Y1870" i="1" s="1"/>
  <c r="Y1869" i="1" s="1"/>
  <c r="Y1868" i="1" s="1"/>
  <c r="X1872" i="1"/>
  <c r="X1871" i="1" s="1"/>
  <c r="X1870" i="1" s="1"/>
  <c r="X1869" i="1" s="1"/>
  <c r="X1868" i="1" s="1"/>
  <c r="W1872" i="1"/>
  <c r="W1871" i="1" s="1"/>
  <c r="W1870" i="1" s="1"/>
  <c r="W1869" i="1" s="1"/>
  <c r="W1868" i="1" s="1"/>
  <c r="T1872" i="1"/>
  <c r="T1871" i="1" s="1"/>
  <c r="T1870" i="1" s="1"/>
  <c r="T1869" i="1" s="1"/>
  <c r="T1868" i="1" s="1"/>
  <c r="S1872" i="1"/>
  <c r="S1871" i="1" s="1"/>
  <c r="S1870" i="1" s="1"/>
  <c r="S1869" i="1" s="1"/>
  <c r="S1868" i="1" s="1"/>
  <c r="R1872" i="1"/>
  <c r="R1871" i="1" s="1"/>
  <c r="R1870" i="1" s="1"/>
  <c r="R1869" i="1" s="1"/>
  <c r="R1868" i="1" s="1"/>
  <c r="Q1872" i="1"/>
  <c r="Q1871" i="1" s="1"/>
  <c r="Q1870" i="1" s="1"/>
  <c r="Q1869" i="1" s="1"/>
  <c r="Q1868" i="1" s="1"/>
  <c r="Q1867" i="1" s="1"/>
  <c r="Q1866" i="1" s="1"/>
  <c r="P1872" i="1"/>
  <c r="P1871" i="1" s="1"/>
  <c r="P1870" i="1" s="1"/>
  <c r="P1869" i="1" s="1"/>
  <c r="P1868" i="1" s="1"/>
  <c r="O1872" i="1"/>
  <c r="O1871" i="1" s="1"/>
  <c r="O1870" i="1" s="1"/>
  <c r="O1869" i="1" s="1"/>
  <c r="O1868" i="1" s="1"/>
  <c r="N1872" i="1"/>
  <c r="N1871" i="1" s="1"/>
  <c r="N1870" i="1" s="1"/>
  <c r="N1869" i="1" s="1"/>
  <c r="N1868" i="1" s="1"/>
  <c r="M1872" i="1"/>
  <c r="M1871" i="1" s="1"/>
  <c r="M1870" i="1" s="1"/>
  <c r="M1869" i="1" s="1"/>
  <c r="M1868" i="1" s="1"/>
  <c r="L1872" i="1"/>
  <c r="L1871" i="1" s="1"/>
  <c r="L1870" i="1" s="1"/>
  <c r="L1869" i="1" s="1"/>
  <c r="L1868" i="1" s="1"/>
  <c r="K1872" i="1"/>
  <c r="K1871" i="1" s="1"/>
  <c r="K1870" i="1" s="1"/>
  <c r="K1869" i="1" s="1"/>
  <c r="K1868" i="1" s="1"/>
  <c r="J1872" i="1"/>
  <c r="J1871" i="1" s="1"/>
  <c r="J1870" i="1" s="1"/>
  <c r="J1869" i="1" s="1"/>
  <c r="J1868" i="1" s="1"/>
  <c r="I1872" i="1"/>
  <c r="I1871" i="1" s="1"/>
  <c r="I1870" i="1" s="1"/>
  <c r="E1872" i="1"/>
  <c r="E1871" i="1"/>
  <c r="E1870" i="1"/>
  <c r="E1869" i="1"/>
  <c r="E1868" i="1"/>
  <c r="E1867" i="1"/>
  <c r="E1866" i="1"/>
  <c r="AL1865" i="1"/>
  <c r="AE1865" i="1"/>
  <c r="V1865" i="1"/>
  <c r="E1865" i="1"/>
  <c r="AK1864" i="1"/>
  <c r="AK1863" i="1" s="1"/>
  <c r="AK1862" i="1" s="1"/>
  <c r="AK1861" i="1" s="1"/>
  <c r="AJ1864" i="1"/>
  <c r="AI1864" i="1"/>
  <c r="AI1863" i="1" s="1"/>
  <c r="AI1862" i="1" s="1"/>
  <c r="AI1861" i="1" s="1"/>
  <c r="AH1864" i="1"/>
  <c r="AH1863" i="1" s="1"/>
  <c r="AH1862" i="1" s="1"/>
  <c r="AH1861" i="1" s="1"/>
  <c r="AG1864" i="1"/>
  <c r="AG1863" i="1" s="1"/>
  <c r="AG1862" i="1" s="1"/>
  <c r="AG1861" i="1" s="1"/>
  <c r="AF1864" i="1"/>
  <c r="AD1864" i="1"/>
  <c r="AC1864" i="1"/>
  <c r="AB1864" i="1"/>
  <c r="AB1863" i="1" s="1"/>
  <c r="AB1862" i="1" s="1"/>
  <c r="AB1861" i="1" s="1"/>
  <c r="O1864" i="1"/>
  <c r="E1864" i="1"/>
  <c r="AJ1863" i="1"/>
  <c r="AJ1862" i="1" s="1"/>
  <c r="AJ1861" i="1" s="1"/>
  <c r="AD1863" i="1"/>
  <c r="E1863" i="1"/>
  <c r="E1862" i="1"/>
  <c r="E1861" i="1"/>
  <c r="AL1860" i="1"/>
  <c r="AE1860" i="1"/>
  <c r="V1860" i="1"/>
  <c r="E1860" i="1"/>
  <c r="AK1859" i="1"/>
  <c r="AK1858" i="1" s="1"/>
  <c r="AK1857" i="1" s="1"/>
  <c r="AJ1859" i="1"/>
  <c r="AJ1858" i="1" s="1"/>
  <c r="AJ1857" i="1" s="1"/>
  <c r="AI1859" i="1"/>
  <c r="AI1858" i="1" s="1"/>
  <c r="AI1857" i="1" s="1"/>
  <c r="AH1859" i="1"/>
  <c r="AH1858" i="1" s="1"/>
  <c r="AH1857" i="1" s="1"/>
  <c r="AG1859" i="1"/>
  <c r="AG1858" i="1" s="1"/>
  <c r="AG1857" i="1" s="1"/>
  <c r="AF1859" i="1"/>
  <c r="AF1858" i="1" s="1"/>
  <c r="AD1859" i="1"/>
  <c r="AC1859" i="1"/>
  <c r="AC1858" i="1" s="1"/>
  <c r="AC1857" i="1" s="1"/>
  <c r="AB1859" i="1"/>
  <c r="AB1858" i="1" s="1"/>
  <c r="AB1857" i="1" s="1"/>
  <c r="AA1859" i="1"/>
  <c r="Z1859" i="1"/>
  <c r="Z1858" i="1" s="1"/>
  <c r="Z1857" i="1" s="1"/>
  <c r="Y1859" i="1"/>
  <c r="Y1858" i="1" s="1"/>
  <c r="Y1857" i="1" s="1"/>
  <c r="X1859" i="1"/>
  <c r="X1858" i="1" s="1"/>
  <c r="X1857" i="1" s="1"/>
  <c r="W1859" i="1"/>
  <c r="W1858" i="1" s="1"/>
  <c r="W1857" i="1" s="1"/>
  <c r="T1859" i="1"/>
  <c r="S1859" i="1"/>
  <c r="S1858" i="1" s="1"/>
  <c r="S1857" i="1" s="1"/>
  <c r="R1859" i="1"/>
  <c r="R1858" i="1" s="1"/>
  <c r="R1857" i="1" s="1"/>
  <c r="Q1859" i="1"/>
  <c r="Q1858" i="1" s="1"/>
  <c r="Q1857" i="1" s="1"/>
  <c r="P1859" i="1"/>
  <c r="P1858" i="1" s="1"/>
  <c r="P1857" i="1" s="1"/>
  <c r="O1859" i="1"/>
  <c r="O1858" i="1" s="1"/>
  <c r="O1857" i="1" s="1"/>
  <c r="N1859" i="1"/>
  <c r="N1858" i="1" s="1"/>
  <c r="N1857" i="1" s="1"/>
  <c r="M1859" i="1"/>
  <c r="M1858" i="1" s="1"/>
  <c r="M1857" i="1" s="1"/>
  <c r="L1859" i="1"/>
  <c r="L1858" i="1" s="1"/>
  <c r="L1857" i="1" s="1"/>
  <c r="K1859" i="1"/>
  <c r="K1858" i="1" s="1"/>
  <c r="K1857" i="1" s="1"/>
  <c r="J1859" i="1"/>
  <c r="J1858" i="1" s="1"/>
  <c r="J1857" i="1" s="1"/>
  <c r="I1859" i="1"/>
  <c r="I1858" i="1" s="1"/>
  <c r="E1859" i="1"/>
  <c r="AA1858" i="1"/>
  <c r="AA1857" i="1" s="1"/>
  <c r="T1858" i="1"/>
  <c r="T1857" i="1" s="1"/>
  <c r="E1858" i="1"/>
  <c r="E1857" i="1"/>
  <c r="AL1856" i="1"/>
  <c r="AE1856" i="1"/>
  <c r="V1856" i="1"/>
  <c r="E1856" i="1"/>
  <c r="AK1855" i="1"/>
  <c r="AK1854" i="1" s="1"/>
  <c r="AK1853" i="1" s="1"/>
  <c r="AJ1855" i="1"/>
  <c r="AJ1854" i="1" s="1"/>
  <c r="AJ1853" i="1" s="1"/>
  <c r="AI1855" i="1"/>
  <c r="AI1854" i="1" s="1"/>
  <c r="AI1853" i="1" s="1"/>
  <c r="AH1855" i="1"/>
  <c r="AH1854" i="1" s="1"/>
  <c r="AH1853" i="1" s="1"/>
  <c r="AG1855" i="1"/>
  <c r="AG1854" i="1" s="1"/>
  <c r="AG1853" i="1" s="1"/>
  <c r="AF1855" i="1"/>
  <c r="AF1854" i="1" s="1"/>
  <c r="AD1855" i="1"/>
  <c r="AC1855" i="1"/>
  <c r="AC1854" i="1" s="1"/>
  <c r="AC1853" i="1" s="1"/>
  <c r="AB1855" i="1"/>
  <c r="AB1854" i="1" s="1"/>
  <c r="AB1853" i="1" s="1"/>
  <c r="AA1855" i="1"/>
  <c r="Z1855" i="1"/>
  <c r="Z1854" i="1" s="1"/>
  <c r="Z1853" i="1" s="1"/>
  <c r="Y1855" i="1"/>
  <c r="Y1854" i="1" s="1"/>
  <c r="Y1853" i="1" s="1"/>
  <c r="X1855" i="1"/>
  <c r="X1854" i="1" s="1"/>
  <c r="X1853" i="1" s="1"/>
  <c r="W1855" i="1"/>
  <c r="T1855" i="1"/>
  <c r="T1854" i="1" s="1"/>
  <c r="T1853" i="1" s="1"/>
  <c r="S1855" i="1"/>
  <c r="S1854" i="1" s="1"/>
  <c r="S1853" i="1" s="1"/>
  <c r="R1855" i="1"/>
  <c r="R1854" i="1" s="1"/>
  <c r="R1853" i="1" s="1"/>
  <c r="Q1855" i="1"/>
  <c r="Q1854" i="1" s="1"/>
  <c r="Q1853" i="1" s="1"/>
  <c r="P1855" i="1"/>
  <c r="P1854" i="1" s="1"/>
  <c r="P1853" i="1" s="1"/>
  <c r="O1855" i="1"/>
  <c r="O1854" i="1" s="1"/>
  <c r="O1853" i="1" s="1"/>
  <c r="N1855" i="1"/>
  <c r="N1854" i="1" s="1"/>
  <c r="N1853" i="1" s="1"/>
  <c r="M1855" i="1"/>
  <c r="M1854" i="1" s="1"/>
  <c r="M1853" i="1" s="1"/>
  <c r="L1855" i="1"/>
  <c r="L1854" i="1" s="1"/>
  <c r="L1853" i="1" s="1"/>
  <c r="K1855" i="1"/>
  <c r="K1854" i="1" s="1"/>
  <c r="K1853" i="1" s="1"/>
  <c r="J1855" i="1"/>
  <c r="J1854" i="1" s="1"/>
  <c r="J1853" i="1" s="1"/>
  <c r="I1855" i="1"/>
  <c r="I1854" i="1" s="1"/>
  <c r="E1855" i="1"/>
  <c r="AA1854" i="1"/>
  <c r="AA1853" i="1" s="1"/>
  <c r="W1854" i="1"/>
  <c r="W1853" i="1" s="1"/>
  <c r="E1854" i="1"/>
  <c r="E1853" i="1"/>
  <c r="E1852" i="1"/>
  <c r="E1851" i="1"/>
  <c r="E1850" i="1"/>
  <c r="E1849" i="1"/>
  <c r="AL1848" i="1"/>
  <c r="AE1848" i="1"/>
  <c r="U1848" i="1"/>
  <c r="V1848" i="1" s="1"/>
  <c r="E1848" i="1"/>
  <c r="AK1847" i="1"/>
  <c r="AK1846" i="1" s="1"/>
  <c r="AK1845" i="1" s="1"/>
  <c r="AK1844" i="1" s="1"/>
  <c r="AJ1847" i="1"/>
  <c r="AJ1846" i="1" s="1"/>
  <c r="AJ1845" i="1" s="1"/>
  <c r="AJ1844" i="1" s="1"/>
  <c r="AI1847" i="1"/>
  <c r="AH1847" i="1"/>
  <c r="AG1847" i="1"/>
  <c r="AG1846" i="1" s="1"/>
  <c r="AG1845" i="1" s="1"/>
  <c r="AG1844" i="1" s="1"/>
  <c r="AF1847" i="1"/>
  <c r="AD1847" i="1"/>
  <c r="AD1846" i="1" s="1"/>
  <c r="AD1845" i="1" s="1"/>
  <c r="AD1844" i="1" s="1"/>
  <c r="AC1847" i="1"/>
  <c r="AB1847" i="1"/>
  <c r="AB1846" i="1" s="1"/>
  <c r="AB1845" i="1" s="1"/>
  <c r="AB1844" i="1" s="1"/>
  <c r="AA1847" i="1"/>
  <c r="AA1846" i="1" s="1"/>
  <c r="AA1845" i="1" s="1"/>
  <c r="AA1844" i="1" s="1"/>
  <c r="Z1847" i="1"/>
  <c r="Y1847" i="1"/>
  <c r="Y1846" i="1" s="1"/>
  <c r="Y1845" i="1" s="1"/>
  <c r="Y1844" i="1" s="1"/>
  <c r="X1847" i="1"/>
  <c r="X1846" i="1" s="1"/>
  <c r="X1845" i="1" s="1"/>
  <c r="X1844" i="1" s="1"/>
  <c r="W1847" i="1"/>
  <c r="W1846" i="1" s="1"/>
  <c r="W1845" i="1" s="1"/>
  <c r="W1844" i="1" s="1"/>
  <c r="U1847" i="1"/>
  <c r="T1847" i="1"/>
  <c r="T1846" i="1" s="1"/>
  <c r="T1845" i="1" s="1"/>
  <c r="T1844" i="1" s="1"/>
  <c r="S1847" i="1"/>
  <c r="S1846" i="1" s="1"/>
  <c r="S1845" i="1" s="1"/>
  <c r="S1844" i="1" s="1"/>
  <c r="R1847" i="1"/>
  <c r="R1846" i="1" s="1"/>
  <c r="R1845" i="1" s="1"/>
  <c r="R1844" i="1" s="1"/>
  <c r="Q1847" i="1"/>
  <c r="Q1846" i="1" s="1"/>
  <c r="Q1845" i="1" s="1"/>
  <c r="Q1844" i="1" s="1"/>
  <c r="P1847" i="1"/>
  <c r="P1846" i="1" s="1"/>
  <c r="P1845" i="1" s="1"/>
  <c r="P1844" i="1" s="1"/>
  <c r="O1847" i="1"/>
  <c r="E1847" i="1"/>
  <c r="AI1846" i="1"/>
  <c r="AI1845" i="1" s="1"/>
  <c r="AI1844" i="1" s="1"/>
  <c r="AH1846" i="1"/>
  <c r="AH1845" i="1" s="1"/>
  <c r="AH1844" i="1" s="1"/>
  <c r="Z1846" i="1"/>
  <c r="Z1845" i="1" s="1"/>
  <c r="Z1844" i="1" s="1"/>
  <c r="O1846" i="1"/>
  <c r="O1845" i="1" s="1"/>
  <c r="O1844" i="1" s="1"/>
  <c r="E1846" i="1"/>
  <c r="E1845" i="1"/>
  <c r="E1844" i="1"/>
  <c r="AL1843" i="1"/>
  <c r="AE1843" i="1"/>
  <c r="V1843" i="1"/>
  <c r="E1843" i="1"/>
  <c r="AK1842" i="1"/>
  <c r="AJ1842" i="1"/>
  <c r="AI1842" i="1"/>
  <c r="AH1842" i="1"/>
  <c r="AG1842" i="1"/>
  <c r="AF1842" i="1"/>
  <c r="AD1842" i="1"/>
  <c r="AC1842" i="1"/>
  <c r="AB1842" i="1"/>
  <c r="AA1842" i="1"/>
  <c r="Z1842" i="1"/>
  <c r="Y1842" i="1"/>
  <c r="X1842" i="1"/>
  <c r="W1842" i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E1842" i="1"/>
  <c r="AL1841" i="1"/>
  <c r="AE1841" i="1"/>
  <c r="V1841" i="1"/>
  <c r="E1841" i="1"/>
  <c r="AK1840" i="1"/>
  <c r="AJ1840" i="1"/>
  <c r="AI1840" i="1"/>
  <c r="AH1840" i="1"/>
  <c r="AG1840" i="1"/>
  <c r="AF1840" i="1"/>
  <c r="AD1840" i="1"/>
  <c r="AC1840" i="1"/>
  <c r="AB1840" i="1"/>
  <c r="AA1840" i="1"/>
  <c r="Z1840" i="1"/>
  <c r="Y1840" i="1"/>
  <c r="X1840" i="1"/>
  <c r="W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E1840" i="1"/>
  <c r="AL1839" i="1"/>
  <c r="AE1839" i="1"/>
  <c r="V1839" i="1"/>
  <c r="E1839" i="1"/>
  <c r="AK1838" i="1"/>
  <c r="AJ1838" i="1"/>
  <c r="AI1838" i="1"/>
  <c r="AI1837" i="1" s="1"/>
  <c r="AI1836" i="1" s="1"/>
  <c r="AI1835" i="1" s="1"/>
  <c r="AI1834" i="1" s="1"/>
  <c r="AH1838" i="1"/>
  <c r="AG1838" i="1"/>
  <c r="AF1838" i="1"/>
  <c r="AD1838" i="1"/>
  <c r="AC1838" i="1"/>
  <c r="AB1838" i="1"/>
  <c r="AA1838" i="1"/>
  <c r="Z1838" i="1"/>
  <c r="Z1837" i="1" s="1"/>
  <c r="Z1836" i="1" s="1"/>
  <c r="Z1835" i="1" s="1"/>
  <c r="Z1834" i="1" s="1"/>
  <c r="Y1838" i="1"/>
  <c r="X1838" i="1"/>
  <c r="W1838" i="1"/>
  <c r="T1838" i="1"/>
  <c r="T1837" i="1" s="1"/>
  <c r="T1836" i="1" s="1"/>
  <c r="T1835" i="1" s="1"/>
  <c r="T1834" i="1" s="1"/>
  <c r="S1838" i="1"/>
  <c r="R1838" i="1"/>
  <c r="Q1838" i="1"/>
  <c r="P1838" i="1"/>
  <c r="P1837" i="1" s="1"/>
  <c r="P1836" i="1" s="1"/>
  <c r="P1835" i="1" s="1"/>
  <c r="P1834" i="1" s="1"/>
  <c r="O1838" i="1"/>
  <c r="N1838" i="1"/>
  <c r="M1838" i="1"/>
  <c r="L1838" i="1"/>
  <c r="L1837" i="1" s="1"/>
  <c r="L1836" i="1" s="1"/>
  <c r="L1835" i="1" s="1"/>
  <c r="L1834" i="1" s="1"/>
  <c r="L1833" i="1" s="1"/>
  <c r="K1838" i="1"/>
  <c r="J1838" i="1"/>
  <c r="I1838" i="1"/>
  <c r="E1838" i="1"/>
  <c r="E1837" i="1"/>
  <c r="E1836" i="1"/>
  <c r="E1835" i="1"/>
  <c r="E1834" i="1"/>
  <c r="E1833" i="1"/>
  <c r="AL1832" i="1"/>
  <c r="AE1832" i="1"/>
  <c r="V1832" i="1"/>
  <c r="E1832" i="1"/>
  <c r="AK1831" i="1"/>
  <c r="AJ1831" i="1"/>
  <c r="AI1831" i="1"/>
  <c r="AH1831" i="1"/>
  <c r="AG1831" i="1"/>
  <c r="AF1831" i="1"/>
  <c r="AD1831" i="1"/>
  <c r="AC1831" i="1"/>
  <c r="AB1831" i="1"/>
  <c r="AA1831" i="1"/>
  <c r="Z1831" i="1"/>
  <c r="Y1831" i="1"/>
  <c r="X1831" i="1"/>
  <c r="W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E1831" i="1"/>
  <c r="AL1830" i="1"/>
  <c r="AE1830" i="1"/>
  <c r="V1830" i="1"/>
  <c r="E1830" i="1"/>
  <c r="AK1829" i="1"/>
  <c r="AJ1829" i="1"/>
  <c r="AI1829" i="1"/>
  <c r="AH1829" i="1"/>
  <c r="AG1829" i="1"/>
  <c r="AF1829" i="1"/>
  <c r="AD1829" i="1"/>
  <c r="AC1829" i="1"/>
  <c r="AB1829" i="1"/>
  <c r="R1829" i="1"/>
  <c r="Q1829" i="1"/>
  <c r="P1829" i="1"/>
  <c r="O1829" i="1"/>
  <c r="E1829" i="1"/>
  <c r="AL1828" i="1"/>
  <c r="AE1828" i="1"/>
  <c r="V1828" i="1"/>
  <c r="E1828" i="1"/>
  <c r="AK1827" i="1"/>
  <c r="AJ1827" i="1"/>
  <c r="AJ1826" i="1" s="1"/>
  <c r="AJ1825" i="1" s="1"/>
  <c r="AI1827" i="1"/>
  <c r="AH1827" i="1"/>
  <c r="AG1827" i="1"/>
  <c r="AF1827" i="1"/>
  <c r="AD1827" i="1"/>
  <c r="AC1827" i="1"/>
  <c r="AB1827" i="1"/>
  <c r="AA1827" i="1"/>
  <c r="Z1827" i="1"/>
  <c r="Y1827" i="1"/>
  <c r="X1827" i="1"/>
  <c r="W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E1827" i="1"/>
  <c r="E1826" i="1"/>
  <c r="E1825" i="1"/>
  <c r="AL1824" i="1"/>
  <c r="AE1824" i="1"/>
  <c r="V1824" i="1"/>
  <c r="E1824" i="1"/>
  <c r="AK1823" i="1"/>
  <c r="AK1820" i="1" s="1"/>
  <c r="AJ1823" i="1"/>
  <c r="AI1823" i="1"/>
  <c r="AI1820" i="1" s="1"/>
  <c r="AH1823" i="1"/>
  <c r="AH1820" i="1" s="1"/>
  <c r="AG1823" i="1"/>
  <c r="AG1820" i="1" s="1"/>
  <c r="AF1823" i="1"/>
  <c r="AF1820" i="1" s="1"/>
  <c r="AD1823" i="1"/>
  <c r="AC1823" i="1"/>
  <c r="AB1823" i="1"/>
  <c r="AB1820" i="1" s="1"/>
  <c r="AA1823" i="1"/>
  <c r="AA1820" i="1" s="1"/>
  <c r="Z1823" i="1"/>
  <c r="Z1820" i="1" s="1"/>
  <c r="Y1823" i="1"/>
  <c r="Y1820" i="1" s="1"/>
  <c r="X1823" i="1"/>
  <c r="X1820" i="1" s="1"/>
  <c r="W1823" i="1"/>
  <c r="W1820" i="1" s="1"/>
  <c r="T1823" i="1"/>
  <c r="T1820" i="1" s="1"/>
  <c r="S1823" i="1"/>
  <c r="S1820" i="1" s="1"/>
  <c r="R1823" i="1"/>
  <c r="R1820" i="1" s="1"/>
  <c r="Q1823" i="1"/>
  <c r="Q1820" i="1" s="1"/>
  <c r="P1823" i="1"/>
  <c r="P1820" i="1" s="1"/>
  <c r="O1823" i="1"/>
  <c r="O1820" i="1" s="1"/>
  <c r="N1823" i="1"/>
  <c r="N1820" i="1" s="1"/>
  <c r="M1823" i="1"/>
  <c r="M1820" i="1" s="1"/>
  <c r="L1823" i="1"/>
  <c r="K1823" i="1"/>
  <c r="K1820" i="1" s="1"/>
  <c r="J1823" i="1"/>
  <c r="J1820" i="1" s="1"/>
  <c r="I1823" i="1"/>
  <c r="E1823" i="1"/>
  <c r="AE1822" i="1"/>
  <c r="E1822" i="1"/>
  <c r="AD1821" i="1"/>
  <c r="AC1821" i="1"/>
  <c r="V1821" i="1"/>
  <c r="E1821" i="1"/>
  <c r="AJ1820" i="1"/>
  <c r="L1820" i="1"/>
  <c r="I1820" i="1"/>
  <c r="E1820" i="1"/>
  <c r="AL1819" i="1"/>
  <c r="AE1819" i="1"/>
  <c r="V1819" i="1"/>
  <c r="E1819" i="1"/>
  <c r="AK1818" i="1"/>
  <c r="AK1817" i="1" s="1"/>
  <c r="AJ1818" i="1"/>
  <c r="AJ1817" i="1" s="1"/>
  <c r="AJ1816" i="1" s="1"/>
  <c r="AI1818" i="1"/>
  <c r="AI1817" i="1" s="1"/>
  <c r="AH1818" i="1"/>
  <c r="AG1818" i="1"/>
  <c r="AG1817" i="1" s="1"/>
  <c r="AF1818" i="1"/>
  <c r="AF1817" i="1" s="1"/>
  <c r="AF1816" i="1" s="1"/>
  <c r="AD1818" i="1"/>
  <c r="AD1817" i="1" s="1"/>
  <c r="AC1818" i="1"/>
  <c r="AC1817" i="1" s="1"/>
  <c r="AB1818" i="1"/>
  <c r="AB1817" i="1" s="1"/>
  <c r="AA1818" i="1"/>
  <c r="AA1817" i="1" s="1"/>
  <c r="Z1818" i="1"/>
  <c r="Z1817" i="1" s="1"/>
  <c r="Y1818" i="1"/>
  <c r="Y1817" i="1" s="1"/>
  <c r="X1818" i="1"/>
  <c r="X1817" i="1" s="1"/>
  <c r="W1818" i="1"/>
  <c r="W1817" i="1" s="1"/>
  <c r="T1818" i="1"/>
  <c r="T1817" i="1" s="1"/>
  <c r="S1818" i="1"/>
  <c r="S1817" i="1" s="1"/>
  <c r="R1818" i="1"/>
  <c r="R1817" i="1" s="1"/>
  <c r="Q1818" i="1"/>
  <c r="Q1817" i="1" s="1"/>
  <c r="P1818" i="1"/>
  <c r="P1817" i="1" s="1"/>
  <c r="O1818" i="1"/>
  <c r="N1818" i="1"/>
  <c r="N1817" i="1" s="1"/>
  <c r="M1818" i="1"/>
  <c r="M1817" i="1" s="1"/>
  <c r="L1818" i="1"/>
  <c r="L1817" i="1" s="1"/>
  <c r="K1818" i="1"/>
  <c r="K1817" i="1" s="1"/>
  <c r="J1818" i="1"/>
  <c r="J1817" i="1" s="1"/>
  <c r="I1818" i="1"/>
  <c r="I1817" i="1" s="1"/>
  <c r="I1816" i="1" s="1"/>
  <c r="E1818" i="1"/>
  <c r="AH1817" i="1"/>
  <c r="O1817" i="1"/>
  <c r="E1817" i="1"/>
  <c r="E1816" i="1"/>
  <c r="AL1815" i="1"/>
  <c r="AE1815" i="1"/>
  <c r="V1815" i="1"/>
  <c r="R1815" i="1"/>
  <c r="R1814" i="1" s="1"/>
  <c r="R1813" i="1" s="1"/>
  <c r="R1812" i="1" s="1"/>
  <c r="E1815" i="1"/>
  <c r="AK1814" i="1"/>
  <c r="AK1813" i="1" s="1"/>
  <c r="AK1812" i="1" s="1"/>
  <c r="AJ1814" i="1"/>
  <c r="AJ1813" i="1" s="1"/>
  <c r="AJ1812" i="1" s="1"/>
  <c r="AI1814" i="1"/>
  <c r="AI1813" i="1" s="1"/>
  <c r="AI1812" i="1" s="1"/>
  <c r="AH1814" i="1"/>
  <c r="AH1813" i="1" s="1"/>
  <c r="AH1812" i="1" s="1"/>
  <c r="AG1814" i="1"/>
  <c r="AG1813" i="1" s="1"/>
  <c r="AG1812" i="1" s="1"/>
  <c r="AF1814" i="1"/>
  <c r="AF1813" i="1" s="1"/>
  <c r="AD1814" i="1"/>
  <c r="AE1814" i="1" s="1"/>
  <c r="AC1814" i="1"/>
  <c r="AB1814" i="1"/>
  <c r="AB1813" i="1" s="1"/>
  <c r="AB1812" i="1" s="1"/>
  <c r="AA1814" i="1"/>
  <c r="AA1813" i="1" s="1"/>
  <c r="AA1812" i="1" s="1"/>
  <c r="Z1814" i="1"/>
  <c r="Z1813" i="1" s="1"/>
  <c r="Z1812" i="1" s="1"/>
  <c r="Y1814" i="1"/>
  <c r="Y1813" i="1" s="1"/>
  <c r="Y1812" i="1" s="1"/>
  <c r="X1814" i="1"/>
  <c r="X1813" i="1" s="1"/>
  <c r="X1812" i="1" s="1"/>
  <c r="W1814" i="1"/>
  <c r="W1813" i="1" s="1"/>
  <c r="W1812" i="1" s="1"/>
  <c r="T1814" i="1"/>
  <c r="T1813" i="1" s="1"/>
  <c r="T1812" i="1" s="1"/>
  <c r="S1814" i="1"/>
  <c r="S1813" i="1" s="1"/>
  <c r="S1812" i="1" s="1"/>
  <c r="Q1814" i="1"/>
  <c r="Q1813" i="1" s="1"/>
  <c r="Q1812" i="1" s="1"/>
  <c r="P1814" i="1"/>
  <c r="O1814" i="1"/>
  <c r="O1813" i="1" s="1"/>
  <c r="O1812" i="1" s="1"/>
  <c r="N1814" i="1"/>
  <c r="M1814" i="1"/>
  <c r="M1813" i="1" s="1"/>
  <c r="M1812" i="1" s="1"/>
  <c r="L1814" i="1"/>
  <c r="L1813" i="1" s="1"/>
  <c r="L1812" i="1" s="1"/>
  <c r="K1814" i="1"/>
  <c r="K1813" i="1" s="1"/>
  <c r="K1812" i="1" s="1"/>
  <c r="J1814" i="1"/>
  <c r="J1813" i="1" s="1"/>
  <c r="J1812" i="1" s="1"/>
  <c r="I1814" i="1"/>
  <c r="I1813" i="1" s="1"/>
  <c r="E1814" i="1"/>
  <c r="AC1813" i="1"/>
  <c r="AC1812" i="1" s="1"/>
  <c r="P1813" i="1"/>
  <c r="P1812" i="1" s="1"/>
  <c r="N1813" i="1"/>
  <c r="N1812" i="1" s="1"/>
  <c r="E1813" i="1"/>
  <c r="E1812" i="1"/>
  <c r="E1811" i="1"/>
  <c r="E1810" i="1"/>
  <c r="AL1809" i="1"/>
  <c r="AE1809" i="1"/>
  <c r="V1809" i="1"/>
  <c r="E1809" i="1"/>
  <c r="AK1808" i="1"/>
  <c r="AK1807" i="1" s="1"/>
  <c r="AK1806" i="1" s="1"/>
  <c r="AK1805" i="1" s="1"/>
  <c r="AK1804" i="1" s="1"/>
  <c r="AJ1808" i="1"/>
  <c r="AJ1807" i="1" s="1"/>
  <c r="AJ1806" i="1" s="1"/>
  <c r="AJ1805" i="1" s="1"/>
  <c r="AJ1804" i="1" s="1"/>
  <c r="AI1808" i="1"/>
  <c r="AI1807" i="1" s="1"/>
  <c r="AI1806" i="1" s="1"/>
  <c r="AI1805" i="1" s="1"/>
  <c r="AI1804" i="1" s="1"/>
  <c r="AH1808" i="1"/>
  <c r="AH1807" i="1" s="1"/>
  <c r="AH1806" i="1" s="1"/>
  <c r="AH1805" i="1" s="1"/>
  <c r="AH1804" i="1" s="1"/>
  <c r="AG1808" i="1"/>
  <c r="AG1807" i="1" s="1"/>
  <c r="AG1806" i="1" s="1"/>
  <c r="AG1805" i="1" s="1"/>
  <c r="AG1804" i="1" s="1"/>
  <c r="AF1808" i="1"/>
  <c r="AF1807" i="1" s="1"/>
  <c r="AD1808" i="1"/>
  <c r="AC1808" i="1"/>
  <c r="AC1807" i="1" s="1"/>
  <c r="AC1806" i="1" s="1"/>
  <c r="AC1805" i="1" s="1"/>
  <c r="AC1804" i="1" s="1"/>
  <c r="AB1808" i="1"/>
  <c r="AB1807" i="1" s="1"/>
  <c r="AB1806" i="1" s="1"/>
  <c r="AB1805" i="1" s="1"/>
  <c r="AB1804" i="1" s="1"/>
  <c r="AA1808" i="1"/>
  <c r="Z1808" i="1"/>
  <c r="Z1807" i="1" s="1"/>
  <c r="Z1806" i="1" s="1"/>
  <c r="Z1805" i="1" s="1"/>
  <c r="Z1804" i="1" s="1"/>
  <c r="Y1808" i="1"/>
  <c r="Y1807" i="1" s="1"/>
  <c r="Y1806" i="1" s="1"/>
  <c r="Y1805" i="1" s="1"/>
  <c r="Y1804" i="1" s="1"/>
  <c r="X1808" i="1"/>
  <c r="X1807" i="1" s="1"/>
  <c r="X1806" i="1" s="1"/>
  <c r="X1805" i="1" s="1"/>
  <c r="W1808" i="1"/>
  <c r="W1807" i="1" s="1"/>
  <c r="W1806" i="1" s="1"/>
  <c r="W1805" i="1" s="1"/>
  <c r="W1804" i="1" s="1"/>
  <c r="T1808" i="1"/>
  <c r="T1807" i="1" s="1"/>
  <c r="T1806" i="1" s="1"/>
  <c r="T1805" i="1" s="1"/>
  <c r="T1804" i="1" s="1"/>
  <c r="S1808" i="1"/>
  <c r="S1807" i="1" s="1"/>
  <c r="S1806" i="1" s="1"/>
  <c r="S1805" i="1" s="1"/>
  <c r="S1804" i="1" s="1"/>
  <c r="R1808" i="1"/>
  <c r="R1807" i="1" s="1"/>
  <c r="R1806" i="1" s="1"/>
  <c r="R1805" i="1" s="1"/>
  <c r="R1804" i="1" s="1"/>
  <c r="Q1808" i="1"/>
  <c r="Q1807" i="1" s="1"/>
  <c r="Q1806" i="1" s="1"/>
  <c r="Q1805" i="1" s="1"/>
  <c r="Q1804" i="1" s="1"/>
  <c r="P1808" i="1"/>
  <c r="P1807" i="1" s="1"/>
  <c r="P1806" i="1" s="1"/>
  <c r="P1805" i="1" s="1"/>
  <c r="P1804" i="1" s="1"/>
  <c r="O1808" i="1"/>
  <c r="O1807" i="1" s="1"/>
  <c r="O1806" i="1" s="1"/>
  <c r="O1805" i="1" s="1"/>
  <c r="O1804" i="1" s="1"/>
  <c r="N1808" i="1"/>
  <c r="N1807" i="1" s="1"/>
  <c r="N1806" i="1" s="1"/>
  <c r="N1805" i="1" s="1"/>
  <c r="N1804" i="1" s="1"/>
  <c r="M1808" i="1"/>
  <c r="M1807" i="1" s="1"/>
  <c r="M1806" i="1" s="1"/>
  <c r="M1805" i="1" s="1"/>
  <c r="M1804" i="1" s="1"/>
  <c r="L1808" i="1"/>
  <c r="L1807" i="1" s="1"/>
  <c r="L1806" i="1" s="1"/>
  <c r="L1805" i="1" s="1"/>
  <c r="L1804" i="1" s="1"/>
  <c r="K1808" i="1"/>
  <c r="K1807" i="1" s="1"/>
  <c r="K1806" i="1" s="1"/>
  <c r="K1805" i="1" s="1"/>
  <c r="K1804" i="1" s="1"/>
  <c r="J1808" i="1"/>
  <c r="J1807" i="1" s="1"/>
  <c r="J1806" i="1" s="1"/>
  <c r="J1805" i="1" s="1"/>
  <c r="J1804" i="1" s="1"/>
  <c r="I1808" i="1"/>
  <c r="I1807" i="1" s="1"/>
  <c r="E1808" i="1"/>
  <c r="AA1807" i="1"/>
  <c r="AA1806" i="1" s="1"/>
  <c r="AA1805" i="1" s="1"/>
  <c r="AA1804" i="1" s="1"/>
  <c r="E1807" i="1"/>
  <c r="E1806" i="1"/>
  <c r="E1805" i="1"/>
  <c r="X1804" i="1"/>
  <c r="E1804" i="1"/>
  <c r="AL1803" i="1"/>
  <c r="AE1803" i="1"/>
  <c r="I1803" i="1"/>
  <c r="E1803" i="1"/>
  <c r="AK1802" i="1"/>
  <c r="AJ1802" i="1"/>
  <c r="AI1802" i="1"/>
  <c r="AH1802" i="1"/>
  <c r="AG1802" i="1"/>
  <c r="AF1802" i="1"/>
  <c r="AD1802" i="1"/>
  <c r="AC1802" i="1"/>
  <c r="AB1802" i="1"/>
  <c r="AA1802" i="1"/>
  <c r="Z1802" i="1"/>
  <c r="Y1802" i="1"/>
  <c r="X1802" i="1"/>
  <c r="W1802" i="1"/>
  <c r="T1802" i="1"/>
  <c r="S1802" i="1"/>
  <c r="R1802" i="1"/>
  <c r="Q1802" i="1"/>
  <c r="P1802" i="1"/>
  <c r="O1802" i="1"/>
  <c r="N1802" i="1"/>
  <c r="M1802" i="1"/>
  <c r="L1802" i="1"/>
  <c r="K1802" i="1"/>
  <c r="J1802" i="1"/>
  <c r="E1802" i="1"/>
  <c r="AL1801" i="1"/>
  <c r="AE1801" i="1"/>
  <c r="V1801" i="1"/>
  <c r="E1801" i="1"/>
  <c r="AK1800" i="1"/>
  <c r="AJ1800" i="1"/>
  <c r="AJ1799" i="1" s="1"/>
  <c r="AJ1798" i="1" s="1"/>
  <c r="AI1800" i="1"/>
  <c r="AH1800" i="1"/>
  <c r="AG1800" i="1"/>
  <c r="AF1800" i="1"/>
  <c r="AF1799" i="1" s="1"/>
  <c r="AD1800" i="1"/>
  <c r="AC1800" i="1"/>
  <c r="AB1800" i="1"/>
  <c r="AA1800" i="1"/>
  <c r="Z1800" i="1"/>
  <c r="Y1800" i="1"/>
  <c r="X1800" i="1"/>
  <c r="W1800" i="1"/>
  <c r="T1800" i="1"/>
  <c r="S1800" i="1"/>
  <c r="R1800" i="1"/>
  <c r="Q1800" i="1"/>
  <c r="Q1799" i="1" s="1"/>
  <c r="Q1798" i="1" s="1"/>
  <c r="P1800" i="1"/>
  <c r="O1800" i="1"/>
  <c r="N1800" i="1"/>
  <c r="M1800" i="1"/>
  <c r="M1799" i="1" s="1"/>
  <c r="M1798" i="1" s="1"/>
  <c r="M1793" i="1" s="1"/>
  <c r="M1792" i="1" s="1"/>
  <c r="L1800" i="1"/>
  <c r="K1800" i="1"/>
  <c r="J1800" i="1"/>
  <c r="I1800" i="1"/>
  <c r="E1800" i="1"/>
  <c r="E1799" i="1"/>
  <c r="E1798" i="1"/>
  <c r="AL1797" i="1"/>
  <c r="AE1797" i="1"/>
  <c r="V1797" i="1"/>
  <c r="E1797" i="1"/>
  <c r="AK1796" i="1"/>
  <c r="AK1795" i="1" s="1"/>
  <c r="AK1794" i="1" s="1"/>
  <c r="AJ1796" i="1"/>
  <c r="AI1796" i="1"/>
  <c r="AI1795" i="1" s="1"/>
  <c r="AI1794" i="1" s="1"/>
  <c r="AH1796" i="1"/>
  <c r="AH1795" i="1" s="1"/>
  <c r="AH1794" i="1" s="1"/>
  <c r="AG1796" i="1"/>
  <c r="AG1795" i="1" s="1"/>
  <c r="AG1794" i="1" s="1"/>
  <c r="AF1796" i="1"/>
  <c r="AF1795" i="1" s="1"/>
  <c r="AF1794" i="1" s="1"/>
  <c r="AD1796" i="1"/>
  <c r="AD1795" i="1" s="1"/>
  <c r="AD1794" i="1" s="1"/>
  <c r="AC1796" i="1"/>
  <c r="AC1795" i="1" s="1"/>
  <c r="AB1796" i="1"/>
  <c r="AB1795" i="1" s="1"/>
  <c r="AB1794" i="1" s="1"/>
  <c r="R1796" i="1"/>
  <c r="Q1796" i="1"/>
  <c r="Q1795" i="1" s="1"/>
  <c r="P1796" i="1"/>
  <c r="P1795" i="1" s="1"/>
  <c r="P1794" i="1" s="1"/>
  <c r="O1796" i="1"/>
  <c r="O1795" i="1" s="1"/>
  <c r="O1794" i="1" s="1"/>
  <c r="E1796" i="1"/>
  <c r="AJ1795" i="1"/>
  <c r="AJ1794" i="1" s="1"/>
  <c r="R1795" i="1"/>
  <c r="R1794" i="1" s="1"/>
  <c r="E1795" i="1"/>
  <c r="E1794" i="1"/>
  <c r="E1793" i="1"/>
  <c r="E1792" i="1"/>
  <c r="AL1791" i="1"/>
  <c r="AE1791" i="1"/>
  <c r="V1791" i="1"/>
  <c r="E1791" i="1"/>
  <c r="AK1790" i="1"/>
  <c r="AK1789" i="1" s="1"/>
  <c r="AK1788" i="1" s="1"/>
  <c r="AJ1790" i="1"/>
  <c r="AJ1789" i="1" s="1"/>
  <c r="AJ1788" i="1" s="1"/>
  <c r="AI1790" i="1"/>
  <c r="AI1789" i="1" s="1"/>
  <c r="AI1788" i="1" s="1"/>
  <c r="AH1790" i="1"/>
  <c r="AH1789" i="1" s="1"/>
  <c r="AH1788" i="1" s="1"/>
  <c r="AG1790" i="1"/>
  <c r="AF1790" i="1"/>
  <c r="AD1790" i="1"/>
  <c r="AC1790" i="1"/>
  <c r="AC1789" i="1" s="1"/>
  <c r="AC1788" i="1" s="1"/>
  <c r="AB1790" i="1"/>
  <c r="AB1789" i="1" s="1"/>
  <c r="AB1788" i="1" s="1"/>
  <c r="AA1790" i="1"/>
  <c r="AA1789" i="1" s="1"/>
  <c r="AA1788" i="1" s="1"/>
  <c r="Z1790" i="1"/>
  <c r="Z1789" i="1" s="1"/>
  <c r="Z1788" i="1" s="1"/>
  <c r="Y1790" i="1"/>
  <c r="Y1789" i="1" s="1"/>
  <c r="Y1788" i="1" s="1"/>
  <c r="X1790" i="1"/>
  <c r="X1789" i="1" s="1"/>
  <c r="X1788" i="1" s="1"/>
  <c r="W1790" i="1"/>
  <c r="W1789" i="1" s="1"/>
  <c r="W1788" i="1" s="1"/>
  <c r="T1790" i="1"/>
  <c r="T1789" i="1" s="1"/>
  <c r="T1788" i="1" s="1"/>
  <c r="S1790" i="1"/>
  <c r="S1789" i="1" s="1"/>
  <c r="S1788" i="1" s="1"/>
  <c r="R1790" i="1"/>
  <c r="Q1790" i="1"/>
  <c r="Q1789" i="1" s="1"/>
  <c r="Q1788" i="1" s="1"/>
  <c r="P1790" i="1"/>
  <c r="P1789" i="1" s="1"/>
  <c r="P1788" i="1" s="1"/>
  <c r="O1790" i="1"/>
  <c r="O1789" i="1" s="1"/>
  <c r="O1788" i="1" s="1"/>
  <c r="N1790" i="1"/>
  <c r="M1790" i="1"/>
  <c r="M1789" i="1" s="1"/>
  <c r="M1788" i="1" s="1"/>
  <c r="L1790" i="1"/>
  <c r="L1789" i="1" s="1"/>
  <c r="L1788" i="1" s="1"/>
  <c r="K1790" i="1"/>
  <c r="K1789" i="1" s="1"/>
  <c r="K1788" i="1" s="1"/>
  <c r="J1790" i="1"/>
  <c r="J1789" i="1" s="1"/>
  <c r="J1788" i="1" s="1"/>
  <c r="I1790" i="1"/>
  <c r="I1789" i="1" s="1"/>
  <c r="I1788" i="1" s="1"/>
  <c r="E1790" i="1"/>
  <c r="AG1789" i="1"/>
  <c r="AG1788" i="1" s="1"/>
  <c r="R1789" i="1"/>
  <c r="R1788" i="1" s="1"/>
  <c r="N1789" i="1"/>
  <c r="N1788" i="1" s="1"/>
  <c r="E1789" i="1"/>
  <c r="E1788" i="1"/>
  <c r="AL1787" i="1"/>
  <c r="AE1787" i="1"/>
  <c r="V1787" i="1"/>
  <c r="E1787" i="1"/>
  <c r="AK1786" i="1"/>
  <c r="AK1785" i="1" s="1"/>
  <c r="AK1784" i="1" s="1"/>
  <c r="AJ1786" i="1"/>
  <c r="AJ1785" i="1" s="1"/>
  <c r="AJ1784" i="1" s="1"/>
  <c r="AI1786" i="1"/>
  <c r="AI1785" i="1" s="1"/>
  <c r="AI1784" i="1" s="1"/>
  <c r="AH1786" i="1"/>
  <c r="AH1785" i="1" s="1"/>
  <c r="AH1784" i="1" s="1"/>
  <c r="AG1786" i="1"/>
  <c r="AG1785" i="1" s="1"/>
  <c r="AG1784" i="1" s="1"/>
  <c r="AF1786" i="1"/>
  <c r="AF1785" i="1" s="1"/>
  <c r="AF1784" i="1" s="1"/>
  <c r="AD1786" i="1"/>
  <c r="AC1786" i="1"/>
  <c r="AC1785" i="1" s="1"/>
  <c r="AC1784" i="1" s="1"/>
  <c r="AB1786" i="1"/>
  <c r="AB1785" i="1" s="1"/>
  <c r="AB1784" i="1" s="1"/>
  <c r="AA1786" i="1"/>
  <c r="AA1785" i="1" s="1"/>
  <c r="AA1784" i="1" s="1"/>
  <c r="Z1786" i="1"/>
  <c r="Z1785" i="1" s="1"/>
  <c r="Z1784" i="1" s="1"/>
  <c r="Y1786" i="1"/>
  <c r="X1786" i="1"/>
  <c r="X1785" i="1" s="1"/>
  <c r="X1784" i="1" s="1"/>
  <c r="W1786" i="1"/>
  <c r="W1785" i="1" s="1"/>
  <c r="W1784" i="1" s="1"/>
  <c r="T1786" i="1"/>
  <c r="T1785" i="1" s="1"/>
  <c r="T1784" i="1" s="1"/>
  <c r="S1786" i="1"/>
  <c r="S1785" i="1" s="1"/>
  <c r="R1786" i="1"/>
  <c r="R1785" i="1" s="1"/>
  <c r="R1784" i="1" s="1"/>
  <c r="Q1786" i="1"/>
  <c r="Q1785" i="1" s="1"/>
  <c r="Q1784" i="1" s="1"/>
  <c r="P1786" i="1"/>
  <c r="P1785" i="1" s="1"/>
  <c r="P1784" i="1" s="1"/>
  <c r="O1786" i="1"/>
  <c r="O1785" i="1" s="1"/>
  <c r="O1784" i="1" s="1"/>
  <c r="N1786" i="1"/>
  <c r="N1785" i="1" s="1"/>
  <c r="N1784" i="1" s="1"/>
  <c r="M1786" i="1"/>
  <c r="M1785" i="1" s="1"/>
  <c r="M1784" i="1" s="1"/>
  <c r="L1786" i="1"/>
  <c r="L1785" i="1" s="1"/>
  <c r="L1784" i="1" s="1"/>
  <c r="K1786" i="1"/>
  <c r="K1785" i="1" s="1"/>
  <c r="K1784" i="1" s="1"/>
  <c r="J1786" i="1"/>
  <c r="J1785" i="1" s="1"/>
  <c r="J1784" i="1" s="1"/>
  <c r="I1786" i="1"/>
  <c r="I1785" i="1" s="1"/>
  <c r="E1786" i="1"/>
  <c r="Y1785" i="1"/>
  <c r="Y1784" i="1" s="1"/>
  <c r="E1785" i="1"/>
  <c r="S1784" i="1"/>
  <c r="E1784" i="1"/>
  <c r="AL1783" i="1"/>
  <c r="AE1783" i="1"/>
  <c r="V1783" i="1"/>
  <c r="E1783" i="1"/>
  <c r="AK1782" i="1"/>
  <c r="AK1781" i="1" s="1"/>
  <c r="AK1780" i="1" s="1"/>
  <c r="AJ1782" i="1"/>
  <c r="AJ1781" i="1" s="1"/>
  <c r="AI1782" i="1"/>
  <c r="AI1781" i="1" s="1"/>
  <c r="AI1780" i="1" s="1"/>
  <c r="AH1782" i="1"/>
  <c r="AH1781" i="1" s="1"/>
  <c r="AH1780" i="1" s="1"/>
  <c r="AG1782" i="1"/>
  <c r="AG1781" i="1" s="1"/>
  <c r="AG1780" i="1" s="1"/>
  <c r="AF1782" i="1"/>
  <c r="AF1781" i="1" s="1"/>
  <c r="AD1782" i="1"/>
  <c r="AC1782" i="1"/>
  <c r="AB1782" i="1"/>
  <c r="AB1781" i="1" s="1"/>
  <c r="AB1780" i="1" s="1"/>
  <c r="AA1782" i="1"/>
  <c r="AA1781" i="1" s="1"/>
  <c r="AA1780" i="1" s="1"/>
  <c r="Z1782" i="1"/>
  <c r="Z1781" i="1" s="1"/>
  <c r="Z1780" i="1" s="1"/>
  <c r="Y1782" i="1"/>
  <c r="Y1781" i="1" s="1"/>
  <c r="Y1780" i="1" s="1"/>
  <c r="X1782" i="1"/>
  <c r="X1781" i="1" s="1"/>
  <c r="X1780" i="1" s="1"/>
  <c r="W1782" i="1"/>
  <c r="W1781" i="1" s="1"/>
  <c r="W1780" i="1" s="1"/>
  <c r="T1782" i="1"/>
  <c r="T1781" i="1" s="1"/>
  <c r="T1780" i="1" s="1"/>
  <c r="S1782" i="1"/>
  <c r="S1781" i="1" s="1"/>
  <c r="S1780" i="1" s="1"/>
  <c r="R1782" i="1"/>
  <c r="R1781" i="1" s="1"/>
  <c r="R1780" i="1" s="1"/>
  <c r="Q1782" i="1"/>
  <c r="Q1781" i="1" s="1"/>
  <c r="P1782" i="1"/>
  <c r="P1781" i="1" s="1"/>
  <c r="P1780" i="1" s="1"/>
  <c r="O1782" i="1"/>
  <c r="O1781" i="1" s="1"/>
  <c r="O1780" i="1" s="1"/>
  <c r="N1782" i="1"/>
  <c r="N1781" i="1" s="1"/>
  <c r="N1780" i="1" s="1"/>
  <c r="M1782" i="1"/>
  <c r="M1781" i="1" s="1"/>
  <c r="M1780" i="1" s="1"/>
  <c r="L1782" i="1"/>
  <c r="L1781" i="1" s="1"/>
  <c r="L1780" i="1" s="1"/>
  <c r="K1782" i="1"/>
  <c r="K1781" i="1" s="1"/>
  <c r="K1780" i="1" s="1"/>
  <c r="J1782" i="1"/>
  <c r="J1781" i="1" s="1"/>
  <c r="J1780" i="1" s="1"/>
  <c r="I1782" i="1"/>
  <c r="I1781" i="1" s="1"/>
  <c r="I1780" i="1" s="1"/>
  <c r="E1782" i="1"/>
  <c r="AC1781" i="1"/>
  <c r="AC1780" i="1" s="1"/>
  <c r="E1781" i="1"/>
  <c r="AJ1780" i="1"/>
  <c r="Q1780" i="1"/>
  <c r="E1780" i="1"/>
  <c r="E1779" i="1"/>
  <c r="E1778" i="1"/>
  <c r="AL1777" i="1"/>
  <c r="AE1777" i="1"/>
  <c r="V1777" i="1"/>
  <c r="E1777" i="1"/>
  <c r="AK1776" i="1"/>
  <c r="AK1775" i="1" s="1"/>
  <c r="AJ1776" i="1"/>
  <c r="AJ1775" i="1" s="1"/>
  <c r="AI1776" i="1"/>
  <c r="AH1776" i="1"/>
  <c r="AH1775" i="1" s="1"/>
  <c r="AG1776" i="1"/>
  <c r="AG1775" i="1" s="1"/>
  <c r="AF1776" i="1"/>
  <c r="AF1775" i="1" s="1"/>
  <c r="AD1776" i="1"/>
  <c r="AC1776" i="1"/>
  <c r="AC1775" i="1" s="1"/>
  <c r="AB1776" i="1"/>
  <c r="AB1775" i="1" s="1"/>
  <c r="AA1776" i="1"/>
  <c r="AA1775" i="1" s="1"/>
  <c r="AA1771" i="1" s="1"/>
  <c r="AA1770" i="1" s="1"/>
  <c r="AA1769" i="1" s="1"/>
  <c r="Z1776" i="1"/>
  <c r="Z1775" i="1" s="1"/>
  <c r="Z1771" i="1" s="1"/>
  <c r="Z1770" i="1" s="1"/>
  <c r="Z1769" i="1" s="1"/>
  <c r="Y1776" i="1"/>
  <c r="Y1775" i="1" s="1"/>
  <c r="Y1771" i="1" s="1"/>
  <c r="Y1770" i="1" s="1"/>
  <c r="Y1769" i="1" s="1"/>
  <c r="X1776" i="1"/>
  <c r="X1775" i="1" s="1"/>
  <c r="X1771" i="1" s="1"/>
  <c r="X1770" i="1" s="1"/>
  <c r="X1769" i="1" s="1"/>
  <c r="W1776" i="1"/>
  <c r="W1775" i="1" s="1"/>
  <c r="W1771" i="1" s="1"/>
  <c r="W1770" i="1" s="1"/>
  <c r="W1769" i="1" s="1"/>
  <c r="T1776" i="1"/>
  <c r="T1775" i="1" s="1"/>
  <c r="S1776" i="1"/>
  <c r="S1775" i="1" s="1"/>
  <c r="R1776" i="1"/>
  <c r="R1775" i="1" s="1"/>
  <c r="Q1776" i="1"/>
  <c r="Q1775" i="1" s="1"/>
  <c r="P1776" i="1"/>
  <c r="P1775" i="1" s="1"/>
  <c r="O1776" i="1"/>
  <c r="O1775" i="1" s="1"/>
  <c r="E1776" i="1"/>
  <c r="AI1775" i="1"/>
  <c r="E1775" i="1"/>
  <c r="AL1774" i="1"/>
  <c r="AF1774" i="1"/>
  <c r="AF1773" i="1" s="1"/>
  <c r="AF1772" i="1" s="1"/>
  <c r="AE1774" i="1"/>
  <c r="V1774" i="1"/>
  <c r="E1774" i="1"/>
  <c r="AK1773" i="1"/>
  <c r="AJ1773" i="1"/>
  <c r="AJ1772" i="1" s="1"/>
  <c r="AI1773" i="1"/>
  <c r="AI1772" i="1" s="1"/>
  <c r="AH1773" i="1"/>
  <c r="AH1772" i="1" s="1"/>
  <c r="AG1773" i="1"/>
  <c r="AG1772" i="1" s="1"/>
  <c r="AD1773" i="1"/>
  <c r="AC1773" i="1"/>
  <c r="AC1772" i="1" s="1"/>
  <c r="AB1773" i="1"/>
  <c r="AB1772" i="1" s="1"/>
  <c r="S1773" i="1"/>
  <c r="R1773" i="1"/>
  <c r="R1772" i="1" s="1"/>
  <c r="Q1773" i="1"/>
  <c r="Q1772" i="1" s="1"/>
  <c r="P1773" i="1"/>
  <c r="P1772" i="1" s="1"/>
  <c r="O1773" i="1"/>
  <c r="O1772" i="1" s="1"/>
  <c r="E1773" i="1"/>
  <c r="AK1772" i="1"/>
  <c r="E1772" i="1"/>
  <c r="E1771" i="1"/>
  <c r="E1770" i="1"/>
  <c r="E1769" i="1"/>
  <c r="E1768" i="1"/>
  <c r="AL1767" i="1"/>
  <c r="AE1767" i="1"/>
  <c r="U1767" i="1"/>
  <c r="V1767" i="1" s="1"/>
  <c r="AM1767" i="1" s="1"/>
  <c r="E1767" i="1"/>
  <c r="AK1766" i="1"/>
  <c r="AJ1766" i="1"/>
  <c r="AI1766" i="1"/>
  <c r="AH1766" i="1"/>
  <c r="AG1766" i="1"/>
  <c r="AG1765" i="1" s="1"/>
  <c r="AG1764" i="1" s="1"/>
  <c r="AG1763" i="1" s="1"/>
  <c r="AG1762" i="1" s="1"/>
  <c r="AG1761" i="1" s="1"/>
  <c r="AF1766" i="1"/>
  <c r="AF1765" i="1" s="1"/>
  <c r="AD1766" i="1"/>
  <c r="AE1766" i="1" s="1"/>
  <c r="AC1766" i="1"/>
  <c r="AC1765" i="1" s="1"/>
  <c r="AC1764" i="1" s="1"/>
  <c r="AC1763" i="1" s="1"/>
  <c r="AC1762" i="1" s="1"/>
  <c r="AC1761" i="1" s="1"/>
  <c r="AB1766" i="1"/>
  <c r="AB1765" i="1" s="1"/>
  <c r="AB1764" i="1" s="1"/>
  <c r="AB1763" i="1" s="1"/>
  <c r="AB1762" i="1" s="1"/>
  <c r="AB1761" i="1" s="1"/>
  <c r="AA1766" i="1"/>
  <c r="AA1765" i="1" s="1"/>
  <c r="AA1764" i="1" s="1"/>
  <c r="AA1763" i="1" s="1"/>
  <c r="AA1762" i="1" s="1"/>
  <c r="AA1761" i="1" s="1"/>
  <c r="Z1766" i="1"/>
  <c r="Z1765" i="1" s="1"/>
  <c r="Z1764" i="1" s="1"/>
  <c r="Z1763" i="1" s="1"/>
  <c r="Z1762" i="1" s="1"/>
  <c r="Z1761" i="1" s="1"/>
  <c r="Y1766" i="1"/>
  <c r="X1766" i="1"/>
  <c r="X1765" i="1" s="1"/>
  <c r="X1764" i="1" s="1"/>
  <c r="X1763" i="1" s="1"/>
  <c r="X1762" i="1" s="1"/>
  <c r="X1761" i="1" s="1"/>
  <c r="W1766" i="1"/>
  <c r="W1765" i="1" s="1"/>
  <c r="W1764" i="1" s="1"/>
  <c r="W1763" i="1" s="1"/>
  <c r="W1762" i="1" s="1"/>
  <c r="W1761" i="1" s="1"/>
  <c r="U1766" i="1"/>
  <c r="U1765" i="1" s="1"/>
  <c r="U1764" i="1" s="1"/>
  <c r="U1763" i="1" s="1"/>
  <c r="U1762" i="1" s="1"/>
  <c r="U1761" i="1" s="1"/>
  <c r="T1766" i="1"/>
  <c r="T1765" i="1" s="1"/>
  <c r="T1764" i="1" s="1"/>
  <c r="T1763" i="1" s="1"/>
  <c r="T1762" i="1" s="1"/>
  <c r="T1761" i="1" s="1"/>
  <c r="S1766" i="1"/>
  <c r="R1766" i="1"/>
  <c r="R1765" i="1" s="1"/>
  <c r="R1764" i="1" s="1"/>
  <c r="R1763" i="1" s="1"/>
  <c r="R1762" i="1" s="1"/>
  <c r="R1761" i="1" s="1"/>
  <c r="Q1766" i="1"/>
  <c r="Q1765" i="1" s="1"/>
  <c r="Q1764" i="1" s="1"/>
  <c r="Q1763" i="1" s="1"/>
  <c r="Q1762" i="1" s="1"/>
  <c r="Q1761" i="1" s="1"/>
  <c r="P1766" i="1"/>
  <c r="P1765" i="1" s="1"/>
  <c r="P1764" i="1" s="1"/>
  <c r="P1763" i="1" s="1"/>
  <c r="P1762" i="1" s="1"/>
  <c r="P1761" i="1" s="1"/>
  <c r="O1766" i="1"/>
  <c r="O1765" i="1" s="1"/>
  <c r="O1764" i="1" s="1"/>
  <c r="O1763" i="1" s="1"/>
  <c r="O1762" i="1" s="1"/>
  <c r="O1761" i="1" s="1"/>
  <c r="N1766" i="1"/>
  <c r="N1765" i="1" s="1"/>
  <c r="N1764" i="1" s="1"/>
  <c r="N1763" i="1" s="1"/>
  <c r="N1762" i="1" s="1"/>
  <c r="N1761" i="1" s="1"/>
  <c r="M1766" i="1"/>
  <c r="M1765" i="1" s="1"/>
  <c r="M1764" i="1" s="1"/>
  <c r="M1763" i="1" s="1"/>
  <c r="M1762" i="1" s="1"/>
  <c r="M1761" i="1" s="1"/>
  <c r="L1766" i="1"/>
  <c r="K1766" i="1"/>
  <c r="K1765" i="1" s="1"/>
  <c r="K1764" i="1" s="1"/>
  <c r="K1763" i="1" s="1"/>
  <c r="K1762" i="1" s="1"/>
  <c r="K1761" i="1" s="1"/>
  <c r="J1766" i="1"/>
  <c r="J1765" i="1" s="1"/>
  <c r="J1764" i="1" s="1"/>
  <c r="J1763" i="1" s="1"/>
  <c r="J1762" i="1" s="1"/>
  <c r="J1761" i="1" s="1"/>
  <c r="I1766" i="1"/>
  <c r="I1765" i="1" s="1"/>
  <c r="I1764" i="1" s="1"/>
  <c r="I1763" i="1" s="1"/>
  <c r="I1762" i="1" s="1"/>
  <c r="I1761" i="1" s="1"/>
  <c r="E1766" i="1"/>
  <c r="AK1765" i="1"/>
  <c r="AK1764" i="1" s="1"/>
  <c r="AK1763" i="1" s="1"/>
  <c r="AK1762" i="1" s="1"/>
  <c r="AK1761" i="1" s="1"/>
  <c r="AJ1765" i="1"/>
  <c r="AJ1764" i="1" s="1"/>
  <c r="AJ1763" i="1" s="1"/>
  <c r="AJ1762" i="1" s="1"/>
  <c r="AJ1761" i="1" s="1"/>
  <c r="AI1765" i="1"/>
  <c r="AI1764" i="1" s="1"/>
  <c r="AI1763" i="1" s="1"/>
  <c r="AI1762" i="1" s="1"/>
  <c r="AI1761" i="1" s="1"/>
  <c r="Y1765" i="1"/>
  <c r="Y1764" i="1" s="1"/>
  <c r="Y1763" i="1" s="1"/>
  <c r="Y1762" i="1" s="1"/>
  <c r="Y1761" i="1" s="1"/>
  <c r="S1765" i="1"/>
  <c r="S1764" i="1" s="1"/>
  <c r="S1763" i="1" s="1"/>
  <c r="S1762" i="1" s="1"/>
  <c r="S1761" i="1" s="1"/>
  <c r="E1765" i="1"/>
  <c r="E1764" i="1"/>
  <c r="E1763" i="1"/>
  <c r="E1762" i="1"/>
  <c r="E1761" i="1"/>
  <c r="E1760" i="1"/>
  <c r="AL1759" i="1"/>
  <c r="AE1759" i="1"/>
  <c r="V1759" i="1"/>
  <c r="E1759" i="1"/>
  <c r="AK1758" i="1"/>
  <c r="AK1757" i="1" s="1"/>
  <c r="AK1756" i="1" s="1"/>
  <c r="AJ1758" i="1"/>
  <c r="AJ1757" i="1" s="1"/>
  <c r="AJ1756" i="1" s="1"/>
  <c r="AI1758" i="1"/>
  <c r="AI1757" i="1" s="1"/>
  <c r="AI1756" i="1" s="1"/>
  <c r="AH1758" i="1"/>
  <c r="AH1757" i="1" s="1"/>
  <c r="AH1756" i="1" s="1"/>
  <c r="AG1758" i="1"/>
  <c r="AG1757" i="1" s="1"/>
  <c r="AG1756" i="1" s="1"/>
  <c r="AF1758" i="1"/>
  <c r="AD1758" i="1"/>
  <c r="AD1757" i="1" s="1"/>
  <c r="AD1756" i="1" s="1"/>
  <c r="AC1758" i="1"/>
  <c r="AC1757" i="1" s="1"/>
  <c r="AC1756" i="1" s="1"/>
  <c r="AB1758" i="1"/>
  <c r="AB1757" i="1" s="1"/>
  <c r="AB1756" i="1" s="1"/>
  <c r="P1758" i="1"/>
  <c r="O1758" i="1"/>
  <c r="O1757" i="1" s="1"/>
  <c r="O1756" i="1" s="1"/>
  <c r="E1758" i="1"/>
  <c r="P1757" i="1"/>
  <c r="P1756" i="1" s="1"/>
  <c r="V1756" i="1" s="1"/>
  <c r="E1757" i="1"/>
  <c r="E1756" i="1"/>
  <c r="AL1755" i="1"/>
  <c r="AE1755" i="1"/>
  <c r="V1755" i="1"/>
  <c r="E1755" i="1"/>
  <c r="AK1754" i="1"/>
  <c r="AJ1754" i="1"/>
  <c r="AI1754" i="1"/>
  <c r="AH1754" i="1"/>
  <c r="AG1754" i="1"/>
  <c r="AF1754" i="1"/>
  <c r="AD1754" i="1"/>
  <c r="AC1754" i="1"/>
  <c r="AB1754" i="1"/>
  <c r="AA1754" i="1"/>
  <c r="AA1751" i="1" s="1"/>
  <c r="AA1750" i="1" s="1"/>
  <c r="AA1749" i="1" s="1"/>
  <c r="AA1748" i="1" s="1"/>
  <c r="Z1754" i="1"/>
  <c r="Y1754" i="1"/>
  <c r="Y1751" i="1" s="1"/>
  <c r="Y1750" i="1" s="1"/>
  <c r="Y1749" i="1" s="1"/>
  <c r="Y1748" i="1" s="1"/>
  <c r="X1754" i="1"/>
  <c r="X1751" i="1" s="1"/>
  <c r="X1750" i="1" s="1"/>
  <c r="X1749" i="1" s="1"/>
  <c r="X1748" i="1" s="1"/>
  <c r="W1754" i="1"/>
  <c r="W1751" i="1" s="1"/>
  <c r="W1750" i="1" s="1"/>
  <c r="W1749" i="1" s="1"/>
  <c r="W1748" i="1" s="1"/>
  <c r="T1754" i="1"/>
  <c r="T1751" i="1" s="1"/>
  <c r="T1750" i="1" s="1"/>
  <c r="T1749" i="1" s="1"/>
  <c r="T1748" i="1" s="1"/>
  <c r="S1754" i="1"/>
  <c r="S1751" i="1" s="1"/>
  <c r="S1750" i="1" s="1"/>
  <c r="S1749" i="1" s="1"/>
  <c r="S1748" i="1" s="1"/>
  <c r="R1754" i="1"/>
  <c r="Q1754" i="1"/>
  <c r="P1754" i="1"/>
  <c r="O1754" i="1"/>
  <c r="N1754" i="1"/>
  <c r="N1751" i="1" s="1"/>
  <c r="N1750" i="1" s="1"/>
  <c r="N1749" i="1" s="1"/>
  <c r="N1748" i="1" s="1"/>
  <c r="M1754" i="1"/>
  <c r="M1751" i="1" s="1"/>
  <c r="M1750" i="1" s="1"/>
  <c r="M1749" i="1" s="1"/>
  <c r="M1748" i="1" s="1"/>
  <c r="L1754" i="1"/>
  <c r="L1751" i="1" s="1"/>
  <c r="L1750" i="1" s="1"/>
  <c r="L1749" i="1" s="1"/>
  <c r="L1748" i="1" s="1"/>
  <c r="K1754" i="1"/>
  <c r="K1751" i="1" s="1"/>
  <c r="K1750" i="1" s="1"/>
  <c r="K1749" i="1" s="1"/>
  <c r="K1748" i="1" s="1"/>
  <c r="J1754" i="1"/>
  <c r="J1751" i="1" s="1"/>
  <c r="J1750" i="1" s="1"/>
  <c r="J1749" i="1" s="1"/>
  <c r="J1748" i="1" s="1"/>
  <c r="I1754" i="1"/>
  <c r="E1754" i="1"/>
  <c r="AL1753" i="1"/>
  <c r="AE1753" i="1"/>
  <c r="V1753" i="1"/>
  <c r="AM1753" i="1" s="1"/>
  <c r="E1753" i="1"/>
  <c r="AK1752" i="1"/>
  <c r="AJ1752" i="1"/>
  <c r="AI1752" i="1"/>
  <c r="AH1752" i="1"/>
  <c r="AG1752" i="1"/>
  <c r="AF1752" i="1"/>
  <c r="AD1752" i="1"/>
  <c r="AC1752" i="1"/>
  <c r="AB1752" i="1"/>
  <c r="R1752" i="1"/>
  <c r="R1751" i="1" s="1"/>
  <c r="R1750" i="1" s="1"/>
  <c r="R1749" i="1" s="1"/>
  <c r="R1748" i="1" s="1"/>
  <c r="Q1752" i="1"/>
  <c r="Q1751" i="1" s="1"/>
  <c r="Q1750" i="1" s="1"/>
  <c r="Q1749" i="1" s="1"/>
  <c r="Q1748" i="1" s="1"/>
  <c r="P1752" i="1"/>
  <c r="O1752" i="1"/>
  <c r="E1752" i="1"/>
  <c r="AI1751" i="1"/>
  <c r="AI1750" i="1" s="1"/>
  <c r="Z1751" i="1"/>
  <c r="Z1750" i="1" s="1"/>
  <c r="Z1749" i="1" s="1"/>
  <c r="Z1748" i="1" s="1"/>
  <c r="I1751" i="1"/>
  <c r="I1750" i="1" s="1"/>
  <c r="E1751" i="1"/>
  <c r="E1750" i="1"/>
  <c r="E1749" i="1"/>
  <c r="E1748" i="1"/>
  <c r="AL1747" i="1"/>
  <c r="AE1747" i="1"/>
  <c r="R1747" i="1"/>
  <c r="R1746" i="1" s="1"/>
  <c r="R1745" i="1" s="1"/>
  <c r="R1744" i="1" s="1"/>
  <c r="R1743" i="1" s="1"/>
  <c r="R1742" i="1" s="1"/>
  <c r="K1747" i="1"/>
  <c r="K1746" i="1" s="1"/>
  <c r="K1745" i="1" s="1"/>
  <c r="K1744" i="1" s="1"/>
  <c r="K1743" i="1" s="1"/>
  <c r="K1742" i="1" s="1"/>
  <c r="J1747" i="1"/>
  <c r="I1747" i="1"/>
  <c r="E1747" i="1"/>
  <c r="AK1746" i="1"/>
  <c r="AK1745" i="1" s="1"/>
  <c r="AK1744" i="1" s="1"/>
  <c r="AK1743" i="1" s="1"/>
  <c r="AK1742" i="1" s="1"/>
  <c r="AJ1746" i="1"/>
  <c r="AI1746" i="1"/>
  <c r="AI1745" i="1" s="1"/>
  <c r="AI1744" i="1" s="1"/>
  <c r="AI1743" i="1" s="1"/>
  <c r="AI1742" i="1" s="1"/>
  <c r="AH1746" i="1"/>
  <c r="AH1745" i="1" s="1"/>
  <c r="AH1744" i="1" s="1"/>
  <c r="AH1743" i="1" s="1"/>
  <c r="AH1742" i="1" s="1"/>
  <c r="AG1746" i="1"/>
  <c r="AG1745" i="1" s="1"/>
  <c r="AG1744" i="1" s="1"/>
  <c r="AG1743" i="1" s="1"/>
  <c r="AG1742" i="1" s="1"/>
  <c r="AF1746" i="1"/>
  <c r="AD1746" i="1"/>
  <c r="AD1745" i="1" s="1"/>
  <c r="AC1746" i="1"/>
  <c r="AC1745" i="1" s="1"/>
  <c r="AC1744" i="1" s="1"/>
  <c r="AC1743" i="1" s="1"/>
  <c r="AC1742" i="1" s="1"/>
  <c r="AB1746" i="1"/>
  <c r="AB1745" i="1" s="1"/>
  <c r="AB1744" i="1" s="1"/>
  <c r="AB1743" i="1" s="1"/>
  <c r="AB1742" i="1" s="1"/>
  <c r="AA1746" i="1"/>
  <c r="AA1745" i="1" s="1"/>
  <c r="AA1744" i="1" s="1"/>
  <c r="AA1743" i="1" s="1"/>
  <c r="AA1742" i="1" s="1"/>
  <c r="Z1746" i="1"/>
  <c r="Z1745" i="1" s="1"/>
  <c r="Z1744" i="1" s="1"/>
  <c r="Z1743" i="1" s="1"/>
  <c r="Z1742" i="1" s="1"/>
  <c r="Y1746" i="1"/>
  <c r="Y1745" i="1" s="1"/>
  <c r="Y1744" i="1" s="1"/>
  <c r="Y1743" i="1" s="1"/>
  <c r="Y1742" i="1" s="1"/>
  <c r="X1746" i="1"/>
  <c r="X1745" i="1" s="1"/>
  <c r="X1744" i="1" s="1"/>
  <c r="X1743" i="1" s="1"/>
  <c r="X1742" i="1" s="1"/>
  <c r="W1746" i="1"/>
  <c r="W1745" i="1" s="1"/>
  <c r="W1744" i="1" s="1"/>
  <c r="W1743" i="1" s="1"/>
  <c r="W1742" i="1" s="1"/>
  <c r="T1746" i="1"/>
  <c r="T1745" i="1" s="1"/>
  <c r="T1744" i="1" s="1"/>
  <c r="T1743" i="1" s="1"/>
  <c r="T1742" i="1" s="1"/>
  <c r="S1746" i="1"/>
  <c r="Q1746" i="1"/>
  <c r="Q1745" i="1" s="1"/>
  <c r="Q1744" i="1" s="1"/>
  <c r="Q1743" i="1" s="1"/>
  <c r="Q1742" i="1" s="1"/>
  <c r="P1746" i="1"/>
  <c r="P1745" i="1" s="1"/>
  <c r="P1744" i="1" s="1"/>
  <c r="P1743" i="1" s="1"/>
  <c r="P1742" i="1" s="1"/>
  <c r="O1746" i="1"/>
  <c r="O1745" i="1" s="1"/>
  <c r="O1744" i="1" s="1"/>
  <c r="O1743" i="1" s="1"/>
  <c r="O1742" i="1" s="1"/>
  <c r="N1746" i="1"/>
  <c r="N1745" i="1" s="1"/>
  <c r="N1744" i="1" s="1"/>
  <c r="N1743" i="1" s="1"/>
  <c r="N1742" i="1" s="1"/>
  <c r="M1746" i="1"/>
  <c r="M1745" i="1" s="1"/>
  <c r="M1744" i="1" s="1"/>
  <c r="M1743" i="1" s="1"/>
  <c r="M1742" i="1" s="1"/>
  <c r="L1746" i="1"/>
  <c r="L1745" i="1" s="1"/>
  <c r="L1744" i="1" s="1"/>
  <c r="L1743" i="1" s="1"/>
  <c r="L1742" i="1" s="1"/>
  <c r="J1746" i="1"/>
  <c r="J1745" i="1" s="1"/>
  <c r="J1744" i="1" s="1"/>
  <c r="J1743" i="1" s="1"/>
  <c r="J1742" i="1" s="1"/>
  <c r="E1746" i="1"/>
  <c r="AJ1745" i="1"/>
  <c r="AJ1744" i="1" s="1"/>
  <c r="AJ1743" i="1" s="1"/>
  <c r="AJ1742" i="1" s="1"/>
  <c r="S1745" i="1"/>
  <c r="S1744" i="1" s="1"/>
  <c r="S1743" i="1" s="1"/>
  <c r="S1742" i="1" s="1"/>
  <c r="S1741" i="1" s="1"/>
  <c r="E1745" i="1"/>
  <c r="E1744" i="1"/>
  <c r="E1743" i="1"/>
  <c r="E1742" i="1"/>
  <c r="E1741" i="1"/>
  <c r="AL1740" i="1"/>
  <c r="AE1740" i="1"/>
  <c r="V1740" i="1"/>
  <c r="E1740" i="1"/>
  <c r="AK1739" i="1"/>
  <c r="AK1736" i="1" s="1"/>
  <c r="AK1735" i="1" s="1"/>
  <c r="AJ1739" i="1"/>
  <c r="AI1739" i="1"/>
  <c r="AH1739" i="1"/>
  <c r="AG1739" i="1"/>
  <c r="AF1739" i="1"/>
  <c r="AD1739" i="1"/>
  <c r="AC1739" i="1"/>
  <c r="AB1739" i="1"/>
  <c r="AA1739" i="1"/>
  <c r="Z1739" i="1"/>
  <c r="Y1739" i="1"/>
  <c r="X1739" i="1"/>
  <c r="W1739" i="1"/>
  <c r="T1739" i="1"/>
  <c r="S1739" i="1"/>
  <c r="R1739" i="1"/>
  <c r="R1736" i="1" s="1"/>
  <c r="R1735" i="1" s="1"/>
  <c r="Q1739" i="1"/>
  <c r="P1739" i="1"/>
  <c r="O1739" i="1"/>
  <c r="N1739" i="1"/>
  <c r="M1739" i="1"/>
  <c r="L1739" i="1"/>
  <c r="K1739" i="1"/>
  <c r="J1739" i="1"/>
  <c r="I1739" i="1"/>
  <c r="E1739" i="1"/>
  <c r="AL1738" i="1"/>
  <c r="AE1738" i="1"/>
  <c r="V1738" i="1"/>
  <c r="AM1738" i="1" s="1"/>
  <c r="E1738" i="1"/>
  <c r="AK1737" i="1"/>
  <c r="AJ1737" i="1"/>
  <c r="AI1737" i="1"/>
  <c r="AH1737" i="1"/>
  <c r="AG1737" i="1"/>
  <c r="AF1737" i="1"/>
  <c r="AD1737" i="1"/>
  <c r="AC1737" i="1"/>
  <c r="AC1736" i="1" s="1"/>
  <c r="AC1735" i="1" s="1"/>
  <c r="AB1737" i="1"/>
  <c r="AA1737" i="1"/>
  <c r="Z1737" i="1"/>
  <c r="Y1737" i="1"/>
  <c r="X1737" i="1"/>
  <c r="W1737" i="1"/>
  <c r="T1737" i="1"/>
  <c r="S1737" i="1"/>
  <c r="S1736" i="1" s="1"/>
  <c r="S1735" i="1" s="1"/>
  <c r="R1737" i="1"/>
  <c r="Q1737" i="1"/>
  <c r="P1737" i="1"/>
  <c r="O1737" i="1"/>
  <c r="O1736" i="1" s="1"/>
  <c r="O1735" i="1" s="1"/>
  <c r="N1737" i="1"/>
  <c r="M1737" i="1"/>
  <c r="L1737" i="1"/>
  <c r="L1736" i="1" s="1"/>
  <c r="L1735" i="1" s="1"/>
  <c r="K1737" i="1"/>
  <c r="K1736" i="1" s="1"/>
  <c r="K1735" i="1" s="1"/>
  <c r="J1737" i="1"/>
  <c r="I1737" i="1"/>
  <c r="E1737" i="1"/>
  <c r="E1736" i="1"/>
  <c r="E1735" i="1"/>
  <c r="AL1734" i="1"/>
  <c r="AE1734" i="1"/>
  <c r="V1734" i="1"/>
  <c r="AM1734" i="1" s="1"/>
  <c r="E1734" i="1"/>
  <c r="AK1733" i="1"/>
  <c r="AJ1733" i="1"/>
  <c r="AI1733" i="1"/>
  <c r="AH1733" i="1"/>
  <c r="AG1733" i="1"/>
  <c r="AF1733" i="1"/>
  <c r="AD1733" i="1"/>
  <c r="AC1733" i="1"/>
  <c r="AB1733" i="1"/>
  <c r="AA1733" i="1"/>
  <c r="Z1733" i="1"/>
  <c r="Z1730" i="1" s="1"/>
  <c r="Z1729" i="1" s="1"/>
  <c r="Z1728" i="1" s="1"/>
  <c r="Z1727" i="1" s="1"/>
  <c r="Y1733" i="1"/>
  <c r="Y1730" i="1" s="1"/>
  <c r="Y1729" i="1" s="1"/>
  <c r="Y1728" i="1" s="1"/>
  <c r="Y1727" i="1" s="1"/>
  <c r="X1733" i="1"/>
  <c r="X1730" i="1" s="1"/>
  <c r="X1729" i="1" s="1"/>
  <c r="X1728" i="1" s="1"/>
  <c r="X1727" i="1" s="1"/>
  <c r="W1733" i="1"/>
  <c r="T1733" i="1"/>
  <c r="T1730" i="1" s="1"/>
  <c r="T1729" i="1" s="1"/>
  <c r="T1728" i="1" s="1"/>
  <c r="T1727" i="1" s="1"/>
  <c r="S1733" i="1"/>
  <c r="R1733" i="1"/>
  <c r="Q1733" i="1"/>
  <c r="P1733" i="1"/>
  <c r="O1733" i="1"/>
  <c r="N1733" i="1"/>
  <c r="N1730" i="1" s="1"/>
  <c r="N1729" i="1" s="1"/>
  <c r="N1728" i="1" s="1"/>
  <c r="N1727" i="1" s="1"/>
  <c r="M1733" i="1"/>
  <c r="L1733" i="1"/>
  <c r="L1730" i="1" s="1"/>
  <c r="L1729" i="1" s="1"/>
  <c r="L1728" i="1" s="1"/>
  <c r="L1727" i="1" s="1"/>
  <c r="K1733" i="1"/>
  <c r="K1730" i="1" s="1"/>
  <c r="K1729" i="1" s="1"/>
  <c r="K1728" i="1" s="1"/>
  <c r="K1727" i="1" s="1"/>
  <c r="J1733" i="1"/>
  <c r="J1730" i="1" s="1"/>
  <c r="J1729" i="1" s="1"/>
  <c r="J1728" i="1" s="1"/>
  <c r="J1727" i="1" s="1"/>
  <c r="I1733" i="1"/>
  <c r="I1730" i="1" s="1"/>
  <c r="I1729" i="1" s="1"/>
  <c r="I1728" i="1" s="1"/>
  <c r="E1733" i="1"/>
  <c r="AL1732" i="1"/>
  <c r="AE1732" i="1"/>
  <c r="V1732" i="1"/>
  <c r="E1732" i="1"/>
  <c r="AK1731" i="1"/>
  <c r="AJ1731" i="1"/>
  <c r="AI1731" i="1"/>
  <c r="AH1731" i="1"/>
  <c r="AH1730" i="1" s="1"/>
  <c r="AH1729" i="1" s="1"/>
  <c r="AH1728" i="1" s="1"/>
  <c r="AH1727" i="1" s="1"/>
  <c r="AG1731" i="1"/>
  <c r="AF1731" i="1"/>
  <c r="AD1731" i="1"/>
  <c r="AC1731" i="1"/>
  <c r="AB1731" i="1"/>
  <c r="S1731" i="1"/>
  <c r="R1731" i="1"/>
  <c r="Q1731" i="1"/>
  <c r="Q1730" i="1" s="1"/>
  <c r="Q1729" i="1" s="1"/>
  <c r="Q1728" i="1" s="1"/>
  <c r="Q1727" i="1" s="1"/>
  <c r="P1731" i="1"/>
  <c r="O1731" i="1"/>
  <c r="E1731" i="1"/>
  <c r="AK1730" i="1"/>
  <c r="AK1729" i="1" s="1"/>
  <c r="AK1728" i="1" s="1"/>
  <c r="AK1727" i="1" s="1"/>
  <c r="AA1730" i="1"/>
  <c r="AA1729" i="1" s="1"/>
  <c r="AA1728" i="1" s="1"/>
  <c r="AA1727" i="1" s="1"/>
  <c r="W1730" i="1"/>
  <c r="W1729" i="1" s="1"/>
  <c r="W1728" i="1" s="1"/>
  <c r="W1727" i="1" s="1"/>
  <c r="M1730" i="1"/>
  <c r="M1729" i="1" s="1"/>
  <c r="M1728" i="1" s="1"/>
  <c r="M1727" i="1" s="1"/>
  <c r="E1730" i="1"/>
  <c r="E1729" i="1"/>
  <c r="E1728" i="1"/>
  <c r="U1727" i="1"/>
  <c r="E1727" i="1"/>
  <c r="AL1726" i="1"/>
  <c r="AE1726" i="1"/>
  <c r="V1726" i="1"/>
  <c r="E1726" i="1"/>
  <c r="AK1725" i="1"/>
  <c r="AJ1725" i="1"/>
  <c r="AI1725" i="1"/>
  <c r="AH1725" i="1"/>
  <c r="AG1725" i="1"/>
  <c r="AF1725" i="1"/>
  <c r="AD1725" i="1"/>
  <c r="AC1725" i="1"/>
  <c r="AB1725" i="1"/>
  <c r="AA1725" i="1"/>
  <c r="Z1725" i="1"/>
  <c r="Y1725" i="1"/>
  <c r="X1725" i="1"/>
  <c r="W1725" i="1"/>
  <c r="T1725" i="1"/>
  <c r="S1725" i="1"/>
  <c r="R1725" i="1"/>
  <c r="Q1725" i="1"/>
  <c r="P1725" i="1"/>
  <c r="O1725" i="1"/>
  <c r="N1725" i="1"/>
  <c r="M1725" i="1"/>
  <c r="L1725" i="1"/>
  <c r="K1725" i="1"/>
  <c r="K1722" i="1" s="1"/>
  <c r="K1721" i="1" s="1"/>
  <c r="K1716" i="1" s="1"/>
  <c r="K1715" i="1" s="1"/>
  <c r="J1725" i="1"/>
  <c r="I1725" i="1"/>
  <c r="E1725" i="1"/>
  <c r="AL1724" i="1"/>
  <c r="AE1724" i="1"/>
  <c r="V1724" i="1"/>
  <c r="E1724" i="1"/>
  <c r="AK1723" i="1"/>
  <c r="AK1722" i="1" s="1"/>
  <c r="AK1721" i="1" s="1"/>
  <c r="AJ1723" i="1"/>
  <c r="AJ1722" i="1" s="1"/>
  <c r="AJ1721" i="1" s="1"/>
  <c r="AI1723" i="1"/>
  <c r="AH1723" i="1"/>
  <c r="AG1723" i="1"/>
  <c r="AG1722" i="1" s="1"/>
  <c r="AG1721" i="1" s="1"/>
  <c r="AF1723" i="1"/>
  <c r="AF1722" i="1" s="1"/>
  <c r="AD1723" i="1"/>
  <c r="AD1722" i="1" s="1"/>
  <c r="AD1721" i="1" s="1"/>
  <c r="AC1723" i="1"/>
  <c r="AB1723" i="1"/>
  <c r="AB1722" i="1" s="1"/>
  <c r="AB1721" i="1" s="1"/>
  <c r="AA1723" i="1"/>
  <c r="AA1722" i="1" s="1"/>
  <c r="Z1723" i="1"/>
  <c r="Y1723" i="1"/>
  <c r="X1723" i="1"/>
  <c r="X1722" i="1" s="1"/>
  <c r="X1721" i="1" s="1"/>
  <c r="X1716" i="1" s="1"/>
  <c r="X1715" i="1" s="1"/>
  <c r="W1723" i="1"/>
  <c r="W1722" i="1" s="1"/>
  <c r="W1721" i="1" s="1"/>
  <c r="W1716" i="1" s="1"/>
  <c r="W1715" i="1" s="1"/>
  <c r="T1723" i="1"/>
  <c r="S1723" i="1"/>
  <c r="R1723" i="1"/>
  <c r="R1722" i="1" s="1"/>
  <c r="R1721" i="1" s="1"/>
  <c r="R1716" i="1" s="1"/>
  <c r="R1715" i="1" s="1"/>
  <c r="Q1723" i="1"/>
  <c r="Q1722" i="1" s="1"/>
  <c r="Q1721" i="1" s="1"/>
  <c r="Q1716" i="1" s="1"/>
  <c r="Q1715" i="1" s="1"/>
  <c r="P1723" i="1"/>
  <c r="O1723" i="1"/>
  <c r="N1723" i="1"/>
  <c r="N1722" i="1" s="1"/>
  <c r="N1721" i="1" s="1"/>
  <c r="N1716" i="1" s="1"/>
  <c r="N1715" i="1" s="1"/>
  <c r="M1723" i="1"/>
  <c r="M1722" i="1" s="1"/>
  <c r="M1721" i="1" s="1"/>
  <c r="M1716" i="1" s="1"/>
  <c r="M1715" i="1" s="1"/>
  <c r="L1723" i="1"/>
  <c r="K1723" i="1"/>
  <c r="J1723" i="1"/>
  <c r="J1722" i="1" s="1"/>
  <c r="J1721" i="1" s="1"/>
  <c r="J1716" i="1" s="1"/>
  <c r="J1715" i="1" s="1"/>
  <c r="I1723" i="1"/>
  <c r="I1722" i="1" s="1"/>
  <c r="I1721" i="1" s="1"/>
  <c r="I1716" i="1" s="1"/>
  <c r="I1715" i="1" s="1"/>
  <c r="E1723" i="1"/>
  <c r="E1722" i="1"/>
  <c r="AA1721" i="1"/>
  <c r="AA1716" i="1" s="1"/>
  <c r="AA1715" i="1" s="1"/>
  <c r="E1721" i="1"/>
  <c r="AL1720" i="1"/>
  <c r="AE1720" i="1"/>
  <c r="V1720" i="1"/>
  <c r="E1720" i="1"/>
  <c r="AK1719" i="1"/>
  <c r="AK1718" i="1" s="1"/>
  <c r="AK1717" i="1" s="1"/>
  <c r="AJ1719" i="1"/>
  <c r="AJ1718" i="1" s="1"/>
  <c r="AJ1717" i="1" s="1"/>
  <c r="AI1719" i="1"/>
  <c r="AI1718" i="1" s="1"/>
  <c r="AI1717" i="1" s="1"/>
  <c r="AH1719" i="1"/>
  <c r="AH1718" i="1" s="1"/>
  <c r="AH1717" i="1" s="1"/>
  <c r="AG1719" i="1"/>
  <c r="AG1718" i="1" s="1"/>
  <c r="AG1717" i="1" s="1"/>
  <c r="AF1719" i="1"/>
  <c r="AF1718" i="1" s="1"/>
  <c r="AD1719" i="1"/>
  <c r="AD1718" i="1" s="1"/>
  <c r="AC1719" i="1"/>
  <c r="AC1718" i="1" s="1"/>
  <c r="AC1717" i="1" s="1"/>
  <c r="AB1719" i="1"/>
  <c r="P1719" i="1"/>
  <c r="P1718" i="1" s="1"/>
  <c r="O1719" i="1"/>
  <c r="O1718" i="1" s="1"/>
  <c r="O1717" i="1" s="1"/>
  <c r="E1719" i="1"/>
  <c r="AB1718" i="1"/>
  <c r="AB1717" i="1" s="1"/>
  <c r="E1718" i="1"/>
  <c r="E1717" i="1"/>
  <c r="E1716" i="1"/>
  <c r="E1715" i="1"/>
  <c r="AL1714" i="1"/>
  <c r="AE1714" i="1"/>
  <c r="V1714" i="1"/>
  <c r="E1714" i="1"/>
  <c r="AK1713" i="1"/>
  <c r="AK1712" i="1" s="1"/>
  <c r="AK1711" i="1" s="1"/>
  <c r="AK1710" i="1" s="1"/>
  <c r="AK1709" i="1" s="1"/>
  <c r="AJ1713" i="1"/>
  <c r="AJ1712" i="1" s="1"/>
  <c r="AJ1711" i="1" s="1"/>
  <c r="AJ1710" i="1" s="1"/>
  <c r="AJ1709" i="1" s="1"/>
  <c r="AI1713" i="1"/>
  <c r="AI1712" i="1" s="1"/>
  <c r="AI1711" i="1" s="1"/>
  <c r="AI1710" i="1" s="1"/>
  <c r="AI1709" i="1" s="1"/>
  <c r="AH1713" i="1"/>
  <c r="AH1712" i="1" s="1"/>
  <c r="AH1711" i="1" s="1"/>
  <c r="AH1710" i="1" s="1"/>
  <c r="AH1709" i="1" s="1"/>
  <c r="AG1713" i="1"/>
  <c r="AG1712" i="1" s="1"/>
  <c r="AG1711" i="1" s="1"/>
  <c r="AG1710" i="1" s="1"/>
  <c r="AG1709" i="1" s="1"/>
  <c r="AF1713" i="1"/>
  <c r="AF1712" i="1" s="1"/>
  <c r="AD1713" i="1"/>
  <c r="AC1713" i="1"/>
  <c r="AB1713" i="1"/>
  <c r="AB1712" i="1" s="1"/>
  <c r="AB1711" i="1" s="1"/>
  <c r="AB1710" i="1" s="1"/>
  <c r="AB1709" i="1" s="1"/>
  <c r="AA1713" i="1"/>
  <c r="AA1712" i="1" s="1"/>
  <c r="AA1711" i="1" s="1"/>
  <c r="AA1710" i="1" s="1"/>
  <c r="AA1709" i="1" s="1"/>
  <c r="Z1713" i="1"/>
  <c r="Z1712" i="1" s="1"/>
  <c r="Z1711" i="1" s="1"/>
  <c r="Z1710" i="1" s="1"/>
  <c r="Z1709" i="1" s="1"/>
  <c r="Y1713" i="1"/>
  <c r="X1713" i="1"/>
  <c r="X1712" i="1" s="1"/>
  <c r="X1711" i="1" s="1"/>
  <c r="X1710" i="1" s="1"/>
  <c r="X1709" i="1" s="1"/>
  <c r="W1713" i="1"/>
  <c r="W1712" i="1" s="1"/>
  <c r="W1711" i="1" s="1"/>
  <c r="W1710" i="1" s="1"/>
  <c r="W1709" i="1" s="1"/>
  <c r="T1713" i="1"/>
  <c r="T1712" i="1" s="1"/>
  <c r="T1711" i="1" s="1"/>
  <c r="T1710" i="1" s="1"/>
  <c r="T1709" i="1" s="1"/>
  <c r="S1713" i="1"/>
  <c r="R1713" i="1"/>
  <c r="R1712" i="1" s="1"/>
  <c r="R1711" i="1" s="1"/>
  <c r="R1710" i="1" s="1"/>
  <c r="R1709" i="1" s="1"/>
  <c r="Q1713" i="1"/>
  <c r="Q1712" i="1" s="1"/>
  <c r="Q1711" i="1" s="1"/>
  <c r="Q1710" i="1" s="1"/>
  <c r="Q1709" i="1" s="1"/>
  <c r="P1713" i="1"/>
  <c r="O1713" i="1"/>
  <c r="N1713" i="1"/>
  <c r="N1712" i="1" s="1"/>
  <c r="N1711" i="1" s="1"/>
  <c r="N1710" i="1" s="1"/>
  <c r="N1709" i="1" s="1"/>
  <c r="M1713" i="1"/>
  <c r="M1712" i="1" s="1"/>
  <c r="M1711" i="1" s="1"/>
  <c r="M1710" i="1" s="1"/>
  <c r="M1709" i="1" s="1"/>
  <c r="L1713" i="1"/>
  <c r="L1712" i="1" s="1"/>
  <c r="L1711" i="1" s="1"/>
  <c r="L1710" i="1" s="1"/>
  <c r="L1709" i="1" s="1"/>
  <c r="K1713" i="1"/>
  <c r="J1713" i="1"/>
  <c r="J1712" i="1" s="1"/>
  <c r="J1711" i="1" s="1"/>
  <c r="J1710" i="1" s="1"/>
  <c r="J1709" i="1" s="1"/>
  <c r="I1713" i="1"/>
  <c r="I1712" i="1" s="1"/>
  <c r="E1713" i="1"/>
  <c r="AC1712" i="1"/>
  <c r="AC1711" i="1" s="1"/>
  <c r="AC1710" i="1" s="1"/>
  <c r="AC1709" i="1" s="1"/>
  <c r="Y1712" i="1"/>
  <c r="Y1711" i="1" s="1"/>
  <c r="Y1710" i="1" s="1"/>
  <c r="Y1709" i="1" s="1"/>
  <c r="S1712" i="1"/>
  <c r="P1712" i="1"/>
  <c r="P1711" i="1" s="1"/>
  <c r="P1710" i="1" s="1"/>
  <c r="P1709" i="1" s="1"/>
  <c r="O1712" i="1"/>
  <c r="O1711" i="1" s="1"/>
  <c r="O1710" i="1" s="1"/>
  <c r="O1709" i="1" s="1"/>
  <c r="K1712" i="1"/>
  <c r="K1711" i="1" s="1"/>
  <c r="K1710" i="1" s="1"/>
  <c r="K1709" i="1" s="1"/>
  <c r="E1712" i="1"/>
  <c r="S1711" i="1"/>
  <c r="S1710" i="1" s="1"/>
  <c r="S1709" i="1" s="1"/>
  <c r="E1711" i="1"/>
  <c r="E1710" i="1"/>
  <c r="E1709" i="1"/>
  <c r="AL1708" i="1"/>
  <c r="AE1708" i="1"/>
  <c r="V1708" i="1"/>
  <c r="E1708" i="1"/>
  <c r="AK1707" i="1"/>
  <c r="AJ1707" i="1"/>
  <c r="AI1707" i="1"/>
  <c r="AI1706" i="1" s="1"/>
  <c r="AI1705" i="1" s="1"/>
  <c r="AI1704" i="1" s="1"/>
  <c r="AI1703" i="1" s="1"/>
  <c r="AH1707" i="1"/>
  <c r="AH1706" i="1" s="1"/>
  <c r="AH1705" i="1" s="1"/>
  <c r="AH1704" i="1" s="1"/>
  <c r="AH1703" i="1" s="1"/>
  <c r="AG1707" i="1"/>
  <c r="AG1706" i="1" s="1"/>
  <c r="AG1705" i="1" s="1"/>
  <c r="AG1704" i="1" s="1"/>
  <c r="AG1703" i="1" s="1"/>
  <c r="AF1707" i="1"/>
  <c r="AD1707" i="1"/>
  <c r="AC1707" i="1"/>
  <c r="AC1706" i="1" s="1"/>
  <c r="AC1705" i="1" s="1"/>
  <c r="AC1704" i="1" s="1"/>
  <c r="AC1703" i="1" s="1"/>
  <c r="AB1707" i="1"/>
  <c r="AB1706" i="1" s="1"/>
  <c r="AB1705" i="1" s="1"/>
  <c r="AB1704" i="1" s="1"/>
  <c r="AB1703" i="1" s="1"/>
  <c r="AA1707" i="1"/>
  <c r="AA1706" i="1" s="1"/>
  <c r="AA1705" i="1" s="1"/>
  <c r="AA1704" i="1" s="1"/>
  <c r="AA1703" i="1" s="1"/>
  <c r="Z1707" i="1"/>
  <c r="Z1706" i="1" s="1"/>
  <c r="Z1705" i="1" s="1"/>
  <c r="Z1704" i="1" s="1"/>
  <c r="Z1703" i="1" s="1"/>
  <c r="Y1707" i="1"/>
  <c r="Y1706" i="1" s="1"/>
  <c r="Y1705" i="1" s="1"/>
  <c r="Y1704" i="1" s="1"/>
  <c r="Y1703" i="1" s="1"/>
  <c r="X1707" i="1"/>
  <c r="W1707" i="1"/>
  <c r="T1707" i="1"/>
  <c r="T1706" i="1" s="1"/>
  <c r="T1705" i="1" s="1"/>
  <c r="T1704" i="1" s="1"/>
  <c r="T1703" i="1" s="1"/>
  <c r="S1707" i="1"/>
  <c r="S1706" i="1" s="1"/>
  <c r="S1705" i="1" s="1"/>
  <c r="S1704" i="1" s="1"/>
  <c r="S1703" i="1" s="1"/>
  <c r="R1707" i="1"/>
  <c r="R1706" i="1" s="1"/>
  <c r="Q1707" i="1"/>
  <c r="Q1706" i="1" s="1"/>
  <c r="Q1705" i="1" s="1"/>
  <c r="Q1704" i="1" s="1"/>
  <c r="Q1703" i="1" s="1"/>
  <c r="P1707" i="1"/>
  <c r="P1706" i="1" s="1"/>
  <c r="P1705" i="1" s="1"/>
  <c r="P1704" i="1" s="1"/>
  <c r="P1703" i="1" s="1"/>
  <c r="O1707" i="1"/>
  <c r="O1706" i="1" s="1"/>
  <c r="O1705" i="1" s="1"/>
  <c r="O1704" i="1" s="1"/>
  <c r="O1703" i="1" s="1"/>
  <c r="N1707" i="1"/>
  <c r="N1706" i="1" s="1"/>
  <c r="N1705" i="1" s="1"/>
  <c r="N1704" i="1" s="1"/>
  <c r="N1703" i="1" s="1"/>
  <c r="M1707" i="1"/>
  <c r="M1706" i="1" s="1"/>
  <c r="M1705" i="1" s="1"/>
  <c r="M1704" i="1" s="1"/>
  <c r="M1703" i="1" s="1"/>
  <c r="L1707" i="1"/>
  <c r="L1706" i="1" s="1"/>
  <c r="L1705" i="1" s="1"/>
  <c r="L1704" i="1" s="1"/>
  <c r="L1703" i="1" s="1"/>
  <c r="K1707" i="1"/>
  <c r="K1706" i="1" s="1"/>
  <c r="K1705" i="1" s="1"/>
  <c r="K1704" i="1" s="1"/>
  <c r="K1703" i="1" s="1"/>
  <c r="J1707" i="1"/>
  <c r="J1706" i="1" s="1"/>
  <c r="J1705" i="1" s="1"/>
  <c r="J1704" i="1" s="1"/>
  <c r="J1703" i="1" s="1"/>
  <c r="I1707" i="1"/>
  <c r="I1706" i="1" s="1"/>
  <c r="E1707" i="1"/>
  <c r="AK1706" i="1"/>
  <c r="AK1705" i="1" s="1"/>
  <c r="AK1704" i="1" s="1"/>
  <c r="AK1703" i="1" s="1"/>
  <c r="AJ1706" i="1"/>
  <c r="AJ1705" i="1" s="1"/>
  <c r="AJ1704" i="1" s="1"/>
  <c r="AJ1703" i="1" s="1"/>
  <c r="AF1706" i="1"/>
  <c r="X1706" i="1"/>
  <c r="X1705" i="1" s="1"/>
  <c r="X1704" i="1" s="1"/>
  <c r="X1703" i="1" s="1"/>
  <c r="W1706" i="1"/>
  <c r="W1705" i="1" s="1"/>
  <c r="W1704" i="1" s="1"/>
  <c r="W1703" i="1" s="1"/>
  <c r="E1706" i="1"/>
  <c r="R1705" i="1"/>
  <c r="R1704" i="1" s="1"/>
  <c r="R1703" i="1" s="1"/>
  <c r="E1705" i="1"/>
  <c r="E1704" i="1"/>
  <c r="E1703" i="1"/>
  <c r="AL1702" i="1"/>
  <c r="AE1702" i="1"/>
  <c r="V1702" i="1"/>
  <c r="E1702" i="1"/>
  <c r="AK1701" i="1"/>
  <c r="AK1700" i="1" s="1"/>
  <c r="AK1699" i="1" s="1"/>
  <c r="AJ1701" i="1"/>
  <c r="AJ1700" i="1" s="1"/>
  <c r="AJ1699" i="1" s="1"/>
  <c r="AI1701" i="1"/>
  <c r="AH1701" i="1"/>
  <c r="AH1700" i="1" s="1"/>
  <c r="AH1699" i="1" s="1"/>
  <c r="AG1701" i="1"/>
  <c r="AG1700" i="1" s="1"/>
  <c r="AG1699" i="1" s="1"/>
  <c r="AF1701" i="1"/>
  <c r="AF1700" i="1" s="1"/>
  <c r="AD1701" i="1"/>
  <c r="AC1701" i="1"/>
  <c r="AC1700" i="1" s="1"/>
  <c r="AC1699" i="1" s="1"/>
  <c r="AB1701" i="1"/>
  <c r="AB1700" i="1" s="1"/>
  <c r="AB1699" i="1" s="1"/>
  <c r="AA1701" i="1"/>
  <c r="AA1700" i="1" s="1"/>
  <c r="AA1699" i="1" s="1"/>
  <c r="Z1701" i="1"/>
  <c r="Z1700" i="1" s="1"/>
  <c r="Z1699" i="1" s="1"/>
  <c r="Y1701" i="1"/>
  <c r="X1701" i="1"/>
  <c r="X1700" i="1" s="1"/>
  <c r="X1699" i="1" s="1"/>
  <c r="W1701" i="1"/>
  <c r="W1700" i="1" s="1"/>
  <c r="W1699" i="1" s="1"/>
  <c r="T1701" i="1"/>
  <c r="S1701" i="1"/>
  <c r="S1700" i="1" s="1"/>
  <c r="S1699" i="1" s="1"/>
  <c r="R1701" i="1"/>
  <c r="R1700" i="1" s="1"/>
  <c r="R1699" i="1" s="1"/>
  <c r="Q1701" i="1"/>
  <c r="Q1700" i="1" s="1"/>
  <c r="Q1699" i="1" s="1"/>
  <c r="P1701" i="1"/>
  <c r="O1701" i="1"/>
  <c r="N1701" i="1"/>
  <c r="N1700" i="1" s="1"/>
  <c r="N1699" i="1" s="1"/>
  <c r="M1701" i="1"/>
  <c r="M1700" i="1" s="1"/>
  <c r="M1699" i="1" s="1"/>
  <c r="L1701" i="1"/>
  <c r="L1700" i="1" s="1"/>
  <c r="L1699" i="1" s="1"/>
  <c r="K1701" i="1"/>
  <c r="K1700" i="1" s="1"/>
  <c r="K1699" i="1" s="1"/>
  <c r="J1701" i="1"/>
  <c r="J1700" i="1" s="1"/>
  <c r="J1699" i="1" s="1"/>
  <c r="I1701" i="1"/>
  <c r="I1700" i="1" s="1"/>
  <c r="E1701" i="1"/>
  <c r="AI1700" i="1"/>
  <c r="AI1699" i="1" s="1"/>
  <c r="Y1700" i="1"/>
  <c r="Y1699" i="1" s="1"/>
  <c r="T1700" i="1"/>
  <c r="T1699" i="1" s="1"/>
  <c r="P1700" i="1"/>
  <c r="P1699" i="1" s="1"/>
  <c r="O1700" i="1"/>
  <c r="O1699" i="1" s="1"/>
  <c r="E1700" i="1"/>
  <c r="E1699" i="1"/>
  <c r="AL1698" i="1"/>
  <c r="AE1698" i="1"/>
  <c r="V1698" i="1"/>
  <c r="AM1698" i="1" s="1"/>
  <c r="E1698" i="1"/>
  <c r="AK1697" i="1"/>
  <c r="AJ1697" i="1"/>
  <c r="AJ1696" i="1" s="1"/>
  <c r="AJ1695" i="1" s="1"/>
  <c r="AI1697" i="1"/>
  <c r="AI1696" i="1" s="1"/>
  <c r="AI1695" i="1" s="1"/>
  <c r="AH1697" i="1"/>
  <c r="AH1696" i="1" s="1"/>
  <c r="AH1695" i="1" s="1"/>
  <c r="AH1694" i="1" s="1"/>
  <c r="AG1697" i="1"/>
  <c r="AF1697" i="1"/>
  <c r="AD1697" i="1"/>
  <c r="AD1696" i="1" s="1"/>
  <c r="AC1697" i="1"/>
  <c r="AC1696" i="1" s="1"/>
  <c r="AC1695" i="1" s="1"/>
  <c r="AB1697" i="1"/>
  <c r="AB1696" i="1" s="1"/>
  <c r="AB1695" i="1" s="1"/>
  <c r="AA1697" i="1"/>
  <c r="AA1696" i="1" s="1"/>
  <c r="AA1695" i="1" s="1"/>
  <c r="Z1697" i="1"/>
  <c r="Z1696" i="1" s="1"/>
  <c r="Z1695" i="1" s="1"/>
  <c r="Z1694" i="1" s="1"/>
  <c r="Y1697" i="1"/>
  <c r="X1697" i="1"/>
  <c r="X1696" i="1" s="1"/>
  <c r="X1695" i="1" s="1"/>
  <c r="W1697" i="1"/>
  <c r="W1696" i="1" s="1"/>
  <c r="W1695" i="1" s="1"/>
  <c r="T1697" i="1"/>
  <c r="T1696" i="1" s="1"/>
  <c r="T1695" i="1" s="1"/>
  <c r="S1697" i="1"/>
  <c r="S1696" i="1" s="1"/>
  <c r="S1695" i="1" s="1"/>
  <c r="R1697" i="1"/>
  <c r="R1696" i="1" s="1"/>
  <c r="R1695" i="1" s="1"/>
  <c r="Q1697" i="1"/>
  <c r="Q1696" i="1" s="1"/>
  <c r="Q1695" i="1" s="1"/>
  <c r="P1697" i="1"/>
  <c r="P1696" i="1" s="1"/>
  <c r="P1695" i="1" s="1"/>
  <c r="O1697" i="1"/>
  <c r="O1696" i="1" s="1"/>
  <c r="O1695" i="1" s="1"/>
  <c r="N1697" i="1"/>
  <c r="N1696" i="1" s="1"/>
  <c r="N1695" i="1" s="1"/>
  <c r="M1697" i="1"/>
  <c r="M1696" i="1" s="1"/>
  <c r="M1695" i="1" s="1"/>
  <c r="L1697" i="1"/>
  <c r="L1696" i="1" s="1"/>
  <c r="L1695" i="1" s="1"/>
  <c r="K1697" i="1"/>
  <c r="K1696" i="1" s="1"/>
  <c r="K1695" i="1" s="1"/>
  <c r="J1697" i="1"/>
  <c r="J1696" i="1" s="1"/>
  <c r="J1695" i="1" s="1"/>
  <c r="I1697" i="1"/>
  <c r="E1697" i="1"/>
  <c r="AK1696" i="1"/>
  <c r="AK1695" i="1" s="1"/>
  <c r="AG1696" i="1"/>
  <c r="AG1695" i="1" s="1"/>
  <c r="Y1696" i="1"/>
  <c r="Y1695" i="1" s="1"/>
  <c r="E1696" i="1"/>
  <c r="E1695" i="1"/>
  <c r="E1694" i="1"/>
  <c r="AL1693" i="1"/>
  <c r="AE1693" i="1"/>
  <c r="V1693" i="1"/>
  <c r="E1693" i="1"/>
  <c r="AK1692" i="1"/>
  <c r="AK1691" i="1" s="1"/>
  <c r="AK1690" i="1" s="1"/>
  <c r="AJ1692" i="1"/>
  <c r="AJ1691" i="1" s="1"/>
  <c r="AJ1690" i="1" s="1"/>
  <c r="AI1692" i="1"/>
  <c r="AI1691" i="1" s="1"/>
  <c r="AI1690" i="1" s="1"/>
  <c r="AH1692" i="1"/>
  <c r="AH1691" i="1" s="1"/>
  <c r="AH1690" i="1" s="1"/>
  <c r="AG1692" i="1"/>
  <c r="AG1691" i="1" s="1"/>
  <c r="AG1690" i="1" s="1"/>
  <c r="AF1692" i="1"/>
  <c r="AF1691" i="1" s="1"/>
  <c r="AD1692" i="1"/>
  <c r="AC1692" i="1"/>
  <c r="AC1691" i="1" s="1"/>
  <c r="AB1692" i="1"/>
  <c r="AB1691" i="1" s="1"/>
  <c r="AB1690" i="1" s="1"/>
  <c r="AA1692" i="1"/>
  <c r="Z1692" i="1"/>
  <c r="Z1691" i="1" s="1"/>
  <c r="Z1690" i="1" s="1"/>
  <c r="Y1692" i="1"/>
  <c r="Y1691" i="1" s="1"/>
  <c r="Y1690" i="1" s="1"/>
  <c r="X1692" i="1"/>
  <c r="X1691" i="1" s="1"/>
  <c r="X1690" i="1" s="1"/>
  <c r="W1692" i="1"/>
  <c r="T1692" i="1"/>
  <c r="T1691" i="1" s="1"/>
  <c r="T1690" i="1" s="1"/>
  <c r="S1692" i="1"/>
  <c r="S1691" i="1" s="1"/>
  <c r="S1690" i="1" s="1"/>
  <c r="R1692" i="1"/>
  <c r="R1691" i="1" s="1"/>
  <c r="R1690" i="1" s="1"/>
  <c r="Q1692" i="1"/>
  <c r="Q1691" i="1" s="1"/>
  <c r="Q1690" i="1" s="1"/>
  <c r="P1692" i="1"/>
  <c r="P1691" i="1" s="1"/>
  <c r="P1690" i="1" s="1"/>
  <c r="O1692" i="1"/>
  <c r="O1691" i="1" s="1"/>
  <c r="O1690" i="1" s="1"/>
  <c r="N1692" i="1"/>
  <c r="N1691" i="1" s="1"/>
  <c r="N1690" i="1" s="1"/>
  <c r="M1692" i="1"/>
  <c r="M1691" i="1" s="1"/>
  <c r="M1690" i="1" s="1"/>
  <c r="L1692" i="1"/>
  <c r="L1691" i="1" s="1"/>
  <c r="L1690" i="1" s="1"/>
  <c r="K1692" i="1"/>
  <c r="K1691" i="1" s="1"/>
  <c r="K1690" i="1" s="1"/>
  <c r="J1692" i="1"/>
  <c r="J1691" i="1" s="1"/>
  <c r="J1690" i="1" s="1"/>
  <c r="I1692" i="1"/>
  <c r="I1691" i="1" s="1"/>
  <c r="I1690" i="1" s="1"/>
  <c r="E1692" i="1"/>
  <c r="AA1691" i="1"/>
  <c r="AA1690" i="1" s="1"/>
  <c r="W1691" i="1"/>
  <c r="W1690" i="1" s="1"/>
  <c r="E1691" i="1"/>
  <c r="E1690" i="1"/>
  <c r="AL1689" i="1"/>
  <c r="AE1689" i="1"/>
  <c r="V1689" i="1"/>
  <c r="E1689" i="1"/>
  <c r="AK1688" i="1"/>
  <c r="AK1687" i="1" s="1"/>
  <c r="AK1686" i="1" s="1"/>
  <c r="AJ1688" i="1"/>
  <c r="AI1688" i="1"/>
  <c r="AI1687" i="1" s="1"/>
  <c r="AI1686" i="1" s="1"/>
  <c r="AH1688" i="1"/>
  <c r="AG1688" i="1"/>
  <c r="AG1687" i="1" s="1"/>
  <c r="AG1686" i="1" s="1"/>
  <c r="AF1688" i="1"/>
  <c r="AF1687" i="1" s="1"/>
  <c r="AF1686" i="1" s="1"/>
  <c r="AD1688" i="1"/>
  <c r="AD1687" i="1" s="1"/>
  <c r="AC1688" i="1"/>
  <c r="AC1687" i="1" s="1"/>
  <c r="AC1686" i="1" s="1"/>
  <c r="AB1688" i="1"/>
  <c r="AB1687" i="1" s="1"/>
  <c r="AB1686" i="1" s="1"/>
  <c r="T1688" i="1"/>
  <c r="T1687" i="1" s="1"/>
  <c r="T1686" i="1" s="1"/>
  <c r="S1688" i="1"/>
  <c r="S1687" i="1" s="1"/>
  <c r="S1686" i="1" s="1"/>
  <c r="R1688" i="1"/>
  <c r="R1687" i="1" s="1"/>
  <c r="R1686" i="1" s="1"/>
  <c r="Q1688" i="1"/>
  <c r="Q1687" i="1" s="1"/>
  <c r="Q1686" i="1" s="1"/>
  <c r="P1688" i="1"/>
  <c r="P1687" i="1" s="1"/>
  <c r="P1686" i="1" s="1"/>
  <c r="O1688" i="1"/>
  <c r="O1687" i="1" s="1"/>
  <c r="O1686" i="1" s="1"/>
  <c r="E1688" i="1"/>
  <c r="AJ1687" i="1"/>
  <c r="AJ1686" i="1" s="1"/>
  <c r="E1687" i="1"/>
  <c r="E1686" i="1"/>
  <c r="AL1685" i="1"/>
  <c r="AE1685" i="1"/>
  <c r="V1685" i="1"/>
  <c r="E1685" i="1"/>
  <c r="AK1684" i="1"/>
  <c r="AK1683" i="1" s="1"/>
  <c r="AK1682" i="1" s="1"/>
  <c r="AJ1684" i="1"/>
  <c r="AJ1683" i="1" s="1"/>
  <c r="AJ1682" i="1" s="1"/>
  <c r="AI1684" i="1"/>
  <c r="AI1683" i="1" s="1"/>
  <c r="AI1682" i="1" s="1"/>
  <c r="AH1684" i="1"/>
  <c r="AH1683" i="1" s="1"/>
  <c r="AH1682" i="1" s="1"/>
  <c r="AG1684" i="1"/>
  <c r="AG1683" i="1" s="1"/>
  <c r="AG1682" i="1" s="1"/>
  <c r="AF1684" i="1"/>
  <c r="AD1684" i="1"/>
  <c r="AD1683" i="1" s="1"/>
  <c r="AC1684" i="1"/>
  <c r="AB1684" i="1"/>
  <c r="AB1683" i="1" s="1"/>
  <c r="AB1682" i="1" s="1"/>
  <c r="AA1684" i="1"/>
  <c r="Z1684" i="1"/>
  <c r="Z1683" i="1" s="1"/>
  <c r="Z1682" i="1" s="1"/>
  <c r="Y1684" i="1"/>
  <c r="Y1683" i="1" s="1"/>
  <c r="Y1682" i="1" s="1"/>
  <c r="X1684" i="1"/>
  <c r="X1683" i="1" s="1"/>
  <c r="X1682" i="1" s="1"/>
  <c r="W1684" i="1"/>
  <c r="W1683" i="1" s="1"/>
  <c r="W1682" i="1" s="1"/>
  <c r="T1684" i="1"/>
  <c r="T1683" i="1" s="1"/>
  <c r="T1682" i="1" s="1"/>
  <c r="S1684" i="1"/>
  <c r="S1683" i="1" s="1"/>
  <c r="S1682" i="1" s="1"/>
  <c r="R1684" i="1"/>
  <c r="R1683" i="1" s="1"/>
  <c r="R1682" i="1" s="1"/>
  <c r="Q1684" i="1"/>
  <c r="Q1683" i="1" s="1"/>
  <c r="P1684" i="1"/>
  <c r="P1683" i="1" s="1"/>
  <c r="P1682" i="1" s="1"/>
  <c r="O1684" i="1"/>
  <c r="O1683" i="1" s="1"/>
  <c r="O1682" i="1" s="1"/>
  <c r="N1684" i="1"/>
  <c r="N1683" i="1" s="1"/>
  <c r="N1682" i="1" s="1"/>
  <c r="M1684" i="1"/>
  <c r="M1683" i="1" s="1"/>
  <c r="M1682" i="1" s="1"/>
  <c r="L1684" i="1"/>
  <c r="L1683" i="1" s="1"/>
  <c r="L1682" i="1" s="1"/>
  <c r="K1684" i="1"/>
  <c r="K1683" i="1" s="1"/>
  <c r="K1682" i="1" s="1"/>
  <c r="J1684" i="1"/>
  <c r="J1683" i="1" s="1"/>
  <c r="J1682" i="1" s="1"/>
  <c r="I1684" i="1"/>
  <c r="I1683" i="1" s="1"/>
  <c r="E1684" i="1"/>
  <c r="AA1683" i="1"/>
  <c r="AA1682" i="1" s="1"/>
  <c r="E1683" i="1"/>
  <c r="Q1682" i="1"/>
  <c r="E1682" i="1"/>
  <c r="AL1681" i="1"/>
  <c r="AE1681" i="1"/>
  <c r="V1681" i="1"/>
  <c r="E1681" i="1"/>
  <c r="AK1680" i="1"/>
  <c r="AK1679" i="1" s="1"/>
  <c r="AJ1680" i="1"/>
  <c r="AJ1679" i="1" s="1"/>
  <c r="AI1680" i="1"/>
  <c r="AI1679" i="1" s="1"/>
  <c r="AH1680" i="1"/>
  <c r="AH1679" i="1" s="1"/>
  <c r="AG1680" i="1"/>
  <c r="AG1679" i="1" s="1"/>
  <c r="AF1680" i="1"/>
  <c r="AF1679" i="1" s="1"/>
  <c r="AD1680" i="1"/>
  <c r="AC1680" i="1"/>
  <c r="AC1679" i="1" s="1"/>
  <c r="AB1680" i="1"/>
  <c r="AB1679" i="1" s="1"/>
  <c r="AA1680" i="1"/>
  <c r="AA1679" i="1" s="1"/>
  <c r="Z1680" i="1"/>
  <c r="Z1679" i="1" s="1"/>
  <c r="Y1680" i="1"/>
  <c r="Y1679" i="1" s="1"/>
  <c r="X1680" i="1"/>
  <c r="X1679" i="1" s="1"/>
  <c r="W1680" i="1"/>
  <c r="W1679" i="1" s="1"/>
  <c r="T1680" i="1"/>
  <c r="T1679" i="1" s="1"/>
  <c r="S1680" i="1"/>
  <c r="S1679" i="1" s="1"/>
  <c r="R1680" i="1"/>
  <c r="R1679" i="1" s="1"/>
  <c r="Q1680" i="1"/>
  <c r="Q1679" i="1" s="1"/>
  <c r="P1680" i="1"/>
  <c r="P1679" i="1" s="1"/>
  <c r="O1680" i="1"/>
  <c r="O1679" i="1" s="1"/>
  <c r="N1680" i="1"/>
  <c r="N1679" i="1" s="1"/>
  <c r="M1680" i="1"/>
  <c r="M1679" i="1" s="1"/>
  <c r="L1680" i="1"/>
  <c r="L1679" i="1" s="1"/>
  <c r="K1680" i="1"/>
  <c r="J1680" i="1"/>
  <c r="J1679" i="1" s="1"/>
  <c r="I1680" i="1"/>
  <c r="I1679" i="1" s="1"/>
  <c r="E1680" i="1"/>
  <c r="K1679" i="1"/>
  <c r="E1679" i="1"/>
  <c r="AL1678" i="1"/>
  <c r="AE1678" i="1"/>
  <c r="V1678" i="1"/>
  <c r="E1678" i="1"/>
  <c r="AK1677" i="1"/>
  <c r="AK1676" i="1" s="1"/>
  <c r="AJ1677" i="1"/>
  <c r="AJ1676" i="1" s="1"/>
  <c r="AI1677" i="1"/>
  <c r="AI1676" i="1" s="1"/>
  <c r="AH1677" i="1"/>
  <c r="AH1676" i="1" s="1"/>
  <c r="AG1677" i="1"/>
  <c r="AG1676" i="1" s="1"/>
  <c r="AF1677" i="1"/>
  <c r="AD1677" i="1"/>
  <c r="AD1676" i="1" s="1"/>
  <c r="AC1677" i="1"/>
  <c r="AB1677" i="1"/>
  <c r="AB1676" i="1" s="1"/>
  <c r="AA1677" i="1"/>
  <c r="AA1676" i="1" s="1"/>
  <c r="Z1677" i="1"/>
  <c r="Z1676" i="1" s="1"/>
  <c r="Y1677" i="1"/>
  <c r="Y1676" i="1" s="1"/>
  <c r="X1677" i="1"/>
  <c r="X1676" i="1" s="1"/>
  <c r="W1677" i="1"/>
  <c r="W1676" i="1" s="1"/>
  <c r="T1677" i="1"/>
  <c r="T1676" i="1" s="1"/>
  <c r="S1677" i="1"/>
  <c r="S1676" i="1" s="1"/>
  <c r="R1677" i="1"/>
  <c r="R1676" i="1" s="1"/>
  <c r="Q1677" i="1"/>
  <c r="Q1676" i="1" s="1"/>
  <c r="P1677" i="1"/>
  <c r="P1676" i="1" s="1"/>
  <c r="O1677" i="1"/>
  <c r="O1676" i="1" s="1"/>
  <c r="N1677" i="1"/>
  <c r="N1676" i="1" s="1"/>
  <c r="M1677" i="1"/>
  <c r="M1676" i="1" s="1"/>
  <c r="L1677" i="1"/>
  <c r="L1676" i="1" s="1"/>
  <c r="K1677" i="1"/>
  <c r="K1676" i="1" s="1"/>
  <c r="J1677" i="1"/>
  <c r="J1676" i="1" s="1"/>
  <c r="I1677" i="1"/>
  <c r="E1677" i="1"/>
  <c r="I1676" i="1"/>
  <c r="E1676" i="1"/>
  <c r="AL1675" i="1"/>
  <c r="AE1675" i="1"/>
  <c r="V1675" i="1"/>
  <c r="E1675" i="1"/>
  <c r="AK1674" i="1"/>
  <c r="AJ1674" i="1"/>
  <c r="AJ1673" i="1" s="1"/>
  <c r="AI1674" i="1"/>
  <c r="AI1673" i="1" s="1"/>
  <c r="AH1674" i="1"/>
  <c r="AH1673" i="1" s="1"/>
  <c r="AG1674" i="1"/>
  <c r="AG1673" i="1" s="1"/>
  <c r="AF1674" i="1"/>
  <c r="AD1674" i="1"/>
  <c r="AD1673" i="1" s="1"/>
  <c r="AC1674" i="1"/>
  <c r="AB1674" i="1"/>
  <c r="AB1673" i="1" s="1"/>
  <c r="AA1674" i="1"/>
  <c r="AA1673" i="1" s="1"/>
  <c r="Z1674" i="1"/>
  <c r="Z1673" i="1" s="1"/>
  <c r="Y1674" i="1"/>
  <c r="Y1673" i="1" s="1"/>
  <c r="X1674" i="1"/>
  <c r="X1673" i="1" s="1"/>
  <c r="W1674" i="1"/>
  <c r="W1673" i="1" s="1"/>
  <c r="T1674" i="1"/>
  <c r="T1673" i="1" s="1"/>
  <c r="S1674" i="1"/>
  <c r="S1673" i="1" s="1"/>
  <c r="R1674" i="1"/>
  <c r="R1673" i="1" s="1"/>
  <c r="Q1674" i="1"/>
  <c r="P1674" i="1"/>
  <c r="O1674" i="1"/>
  <c r="O1673" i="1" s="1"/>
  <c r="N1674" i="1"/>
  <c r="N1673" i="1" s="1"/>
  <c r="M1674" i="1"/>
  <c r="M1673" i="1" s="1"/>
  <c r="L1674" i="1"/>
  <c r="L1673" i="1" s="1"/>
  <c r="K1674" i="1"/>
  <c r="K1673" i="1" s="1"/>
  <c r="J1674" i="1"/>
  <c r="J1673" i="1" s="1"/>
  <c r="I1674" i="1"/>
  <c r="I1673" i="1" s="1"/>
  <c r="E1674" i="1"/>
  <c r="AK1673" i="1"/>
  <c r="Q1673" i="1"/>
  <c r="P1673" i="1"/>
  <c r="E1673" i="1"/>
  <c r="E1672" i="1"/>
  <c r="E1671" i="1"/>
  <c r="E1670" i="1"/>
  <c r="E1669" i="1"/>
  <c r="AL1668" i="1"/>
  <c r="AE1668" i="1"/>
  <c r="V1668" i="1"/>
  <c r="E1668" i="1"/>
  <c r="AK1667" i="1"/>
  <c r="AJ1667" i="1"/>
  <c r="AI1667" i="1"/>
  <c r="AI1666" i="1" s="1"/>
  <c r="AI1665" i="1" s="1"/>
  <c r="AI1664" i="1" s="1"/>
  <c r="AI1663" i="1" s="1"/>
  <c r="AI1662" i="1" s="1"/>
  <c r="AH1667" i="1"/>
  <c r="AH1666" i="1" s="1"/>
  <c r="AH1665" i="1" s="1"/>
  <c r="AH1664" i="1" s="1"/>
  <c r="AH1663" i="1" s="1"/>
  <c r="AH1662" i="1" s="1"/>
  <c r="AG1667" i="1"/>
  <c r="AG1666" i="1" s="1"/>
  <c r="AG1665" i="1" s="1"/>
  <c r="AG1664" i="1" s="1"/>
  <c r="AG1663" i="1" s="1"/>
  <c r="AG1662" i="1" s="1"/>
  <c r="AF1667" i="1"/>
  <c r="AD1667" i="1"/>
  <c r="AD1666" i="1" s="1"/>
  <c r="AC1667" i="1"/>
  <c r="AC1666" i="1" s="1"/>
  <c r="AC1665" i="1" s="1"/>
  <c r="AC1664" i="1" s="1"/>
  <c r="AC1663" i="1" s="1"/>
  <c r="AC1662" i="1" s="1"/>
  <c r="AB1667" i="1"/>
  <c r="AB1666" i="1" s="1"/>
  <c r="AB1665" i="1" s="1"/>
  <c r="AB1664" i="1" s="1"/>
  <c r="AB1663" i="1" s="1"/>
  <c r="AB1662" i="1" s="1"/>
  <c r="AA1667" i="1"/>
  <c r="AA1666" i="1" s="1"/>
  <c r="AA1665" i="1" s="1"/>
  <c r="AA1664" i="1" s="1"/>
  <c r="AA1663" i="1" s="1"/>
  <c r="AA1662" i="1" s="1"/>
  <c r="Z1667" i="1"/>
  <c r="Z1666" i="1" s="1"/>
  <c r="Z1665" i="1" s="1"/>
  <c r="Z1664" i="1" s="1"/>
  <c r="Z1663" i="1" s="1"/>
  <c r="Z1662" i="1" s="1"/>
  <c r="Y1667" i="1"/>
  <c r="X1667" i="1"/>
  <c r="X1666" i="1" s="1"/>
  <c r="X1665" i="1" s="1"/>
  <c r="X1664" i="1" s="1"/>
  <c r="X1663" i="1" s="1"/>
  <c r="X1662" i="1" s="1"/>
  <c r="W1667" i="1"/>
  <c r="W1666" i="1" s="1"/>
  <c r="W1665" i="1" s="1"/>
  <c r="W1664" i="1" s="1"/>
  <c r="W1663" i="1" s="1"/>
  <c r="W1662" i="1" s="1"/>
  <c r="T1667" i="1"/>
  <c r="T1666" i="1" s="1"/>
  <c r="T1665" i="1" s="1"/>
  <c r="T1664" i="1" s="1"/>
  <c r="T1663" i="1" s="1"/>
  <c r="T1662" i="1" s="1"/>
  <c r="S1667" i="1"/>
  <c r="S1666" i="1" s="1"/>
  <c r="S1665" i="1" s="1"/>
  <c r="S1664" i="1" s="1"/>
  <c r="S1663" i="1" s="1"/>
  <c r="S1662" i="1" s="1"/>
  <c r="R1667" i="1"/>
  <c r="R1666" i="1" s="1"/>
  <c r="R1665" i="1" s="1"/>
  <c r="R1664" i="1" s="1"/>
  <c r="R1663" i="1" s="1"/>
  <c r="R1662" i="1" s="1"/>
  <c r="Q1667" i="1"/>
  <c r="P1667" i="1"/>
  <c r="P1666" i="1" s="1"/>
  <c r="P1665" i="1" s="1"/>
  <c r="P1664" i="1" s="1"/>
  <c r="P1663" i="1" s="1"/>
  <c r="P1662" i="1" s="1"/>
  <c r="O1667" i="1"/>
  <c r="O1666" i="1" s="1"/>
  <c r="O1665" i="1" s="1"/>
  <c r="O1664" i="1" s="1"/>
  <c r="O1663" i="1" s="1"/>
  <c r="O1662" i="1" s="1"/>
  <c r="N1667" i="1"/>
  <c r="N1666" i="1" s="1"/>
  <c r="N1665" i="1" s="1"/>
  <c r="N1664" i="1" s="1"/>
  <c r="N1663" i="1" s="1"/>
  <c r="N1662" i="1" s="1"/>
  <c r="M1667" i="1"/>
  <c r="L1667" i="1"/>
  <c r="L1666" i="1" s="1"/>
  <c r="L1665" i="1" s="1"/>
  <c r="L1664" i="1" s="1"/>
  <c r="L1663" i="1" s="1"/>
  <c r="L1662" i="1" s="1"/>
  <c r="K1667" i="1"/>
  <c r="K1666" i="1" s="1"/>
  <c r="K1665" i="1" s="1"/>
  <c r="K1664" i="1" s="1"/>
  <c r="K1663" i="1" s="1"/>
  <c r="K1662" i="1" s="1"/>
  <c r="J1667" i="1"/>
  <c r="J1666" i="1" s="1"/>
  <c r="J1665" i="1" s="1"/>
  <c r="J1664" i="1" s="1"/>
  <c r="J1663" i="1" s="1"/>
  <c r="J1662" i="1" s="1"/>
  <c r="I1667" i="1"/>
  <c r="E1667" i="1"/>
  <c r="AK1666" i="1"/>
  <c r="AK1665" i="1" s="1"/>
  <c r="AK1664" i="1" s="1"/>
  <c r="AK1663" i="1" s="1"/>
  <c r="AK1662" i="1" s="1"/>
  <c r="AJ1666" i="1"/>
  <c r="AJ1665" i="1" s="1"/>
  <c r="AJ1664" i="1" s="1"/>
  <c r="AJ1663" i="1" s="1"/>
  <c r="AJ1662" i="1" s="1"/>
  <c r="AF1666" i="1"/>
  <c r="Y1666" i="1"/>
  <c r="Y1665" i="1" s="1"/>
  <c r="Y1664" i="1" s="1"/>
  <c r="Y1663" i="1" s="1"/>
  <c r="Y1662" i="1" s="1"/>
  <c r="Q1666" i="1"/>
  <c r="Q1665" i="1" s="1"/>
  <c r="Q1664" i="1" s="1"/>
  <c r="Q1663" i="1" s="1"/>
  <c r="Q1662" i="1" s="1"/>
  <c r="M1666" i="1"/>
  <c r="M1665" i="1" s="1"/>
  <c r="M1664" i="1" s="1"/>
  <c r="M1663" i="1" s="1"/>
  <c r="M1662" i="1" s="1"/>
  <c r="I1666" i="1"/>
  <c r="I1665" i="1" s="1"/>
  <c r="E1666" i="1"/>
  <c r="AF1665" i="1"/>
  <c r="E1665" i="1"/>
  <c r="AF1664" i="1"/>
  <c r="E1664" i="1"/>
  <c r="E1663" i="1"/>
  <c r="E1662" i="1"/>
  <c r="E1661" i="1"/>
  <c r="AL1660" i="1"/>
  <c r="AE1660" i="1"/>
  <c r="V1660" i="1"/>
  <c r="E1660" i="1"/>
  <c r="AK1659" i="1"/>
  <c r="AJ1659" i="1"/>
  <c r="AI1659" i="1"/>
  <c r="AH1659" i="1"/>
  <c r="AH1656" i="1" s="1"/>
  <c r="AG1659" i="1"/>
  <c r="AF1659" i="1"/>
  <c r="AD1659" i="1"/>
  <c r="AC1659" i="1"/>
  <c r="AB1659" i="1"/>
  <c r="AA1659" i="1"/>
  <c r="Z1659" i="1"/>
  <c r="Y1659" i="1"/>
  <c r="X1659" i="1"/>
  <c r="W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E1659" i="1"/>
  <c r="AL1658" i="1"/>
  <c r="AE1658" i="1"/>
  <c r="V1658" i="1"/>
  <c r="E1658" i="1"/>
  <c r="AK1657" i="1"/>
  <c r="AJ1657" i="1"/>
  <c r="AI1657" i="1"/>
  <c r="AH1657" i="1"/>
  <c r="AG1657" i="1"/>
  <c r="AF1657" i="1"/>
  <c r="AD1657" i="1"/>
  <c r="AC1657" i="1"/>
  <c r="AB1657" i="1"/>
  <c r="AA1657" i="1"/>
  <c r="Z1657" i="1"/>
  <c r="Y1657" i="1"/>
  <c r="X1657" i="1"/>
  <c r="W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E1657" i="1"/>
  <c r="E1656" i="1"/>
  <c r="AL1655" i="1"/>
  <c r="AE1655" i="1"/>
  <c r="V1655" i="1"/>
  <c r="E1655" i="1"/>
  <c r="AK1654" i="1"/>
  <c r="AK1653" i="1" s="1"/>
  <c r="AJ1654" i="1"/>
  <c r="AJ1653" i="1" s="1"/>
  <c r="AI1654" i="1"/>
  <c r="AI1653" i="1" s="1"/>
  <c r="AH1654" i="1"/>
  <c r="AG1654" i="1"/>
  <c r="AG1653" i="1" s="1"/>
  <c r="AF1654" i="1"/>
  <c r="AD1654" i="1"/>
  <c r="AC1654" i="1"/>
  <c r="AC1653" i="1" s="1"/>
  <c r="AB1654" i="1"/>
  <c r="AB1653" i="1" s="1"/>
  <c r="AA1654" i="1"/>
  <c r="AA1653" i="1" s="1"/>
  <c r="Z1654" i="1"/>
  <c r="Z1653" i="1" s="1"/>
  <c r="Y1654" i="1"/>
  <c r="Y1653" i="1" s="1"/>
  <c r="X1654" i="1"/>
  <c r="X1653" i="1" s="1"/>
  <c r="W1654" i="1"/>
  <c r="T1654" i="1"/>
  <c r="T1653" i="1" s="1"/>
  <c r="S1654" i="1"/>
  <c r="S1653" i="1" s="1"/>
  <c r="R1654" i="1"/>
  <c r="R1653" i="1" s="1"/>
  <c r="Q1654" i="1"/>
  <c r="Q1653" i="1" s="1"/>
  <c r="P1654" i="1"/>
  <c r="P1653" i="1" s="1"/>
  <c r="O1654" i="1"/>
  <c r="O1653" i="1" s="1"/>
  <c r="N1654" i="1"/>
  <c r="N1653" i="1" s="1"/>
  <c r="M1654" i="1"/>
  <c r="L1654" i="1"/>
  <c r="L1653" i="1" s="1"/>
  <c r="K1654" i="1"/>
  <c r="K1653" i="1" s="1"/>
  <c r="J1654" i="1"/>
  <c r="J1653" i="1" s="1"/>
  <c r="I1654" i="1"/>
  <c r="E1654" i="1"/>
  <c r="AH1653" i="1"/>
  <c r="W1653" i="1"/>
  <c r="M1653" i="1"/>
  <c r="E1653" i="1"/>
  <c r="AL1652" i="1"/>
  <c r="AE1652" i="1"/>
  <c r="V1652" i="1"/>
  <c r="E1652" i="1"/>
  <c r="AK1651" i="1"/>
  <c r="AK1650" i="1" s="1"/>
  <c r="AJ1651" i="1"/>
  <c r="AJ1650" i="1" s="1"/>
  <c r="AI1651" i="1"/>
  <c r="AI1650" i="1" s="1"/>
  <c r="AH1651" i="1"/>
  <c r="AG1651" i="1"/>
  <c r="AG1650" i="1" s="1"/>
  <c r="AF1651" i="1"/>
  <c r="AD1651" i="1"/>
  <c r="AC1651" i="1"/>
  <c r="AC1650" i="1" s="1"/>
  <c r="AB1651" i="1"/>
  <c r="AB1650" i="1" s="1"/>
  <c r="AA1651" i="1"/>
  <c r="AA1650" i="1" s="1"/>
  <c r="Z1651" i="1"/>
  <c r="Z1650" i="1" s="1"/>
  <c r="Y1651" i="1"/>
  <c r="Y1650" i="1" s="1"/>
  <c r="X1651" i="1"/>
  <c r="X1650" i="1" s="1"/>
  <c r="W1651" i="1"/>
  <c r="W1650" i="1" s="1"/>
  <c r="T1651" i="1"/>
  <c r="S1651" i="1"/>
  <c r="S1650" i="1" s="1"/>
  <c r="R1651" i="1"/>
  <c r="R1650" i="1" s="1"/>
  <c r="Q1651" i="1"/>
  <c r="Q1650" i="1" s="1"/>
  <c r="P1651" i="1"/>
  <c r="P1650" i="1" s="1"/>
  <c r="O1651" i="1"/>
  <c r="O1650" i="1" s="1"/>
  <c r="N1651" i="1"/>
  <c r="N1650" i="1" s="1"/>
  <c r="M1651" i="1"/>
  <c r="M1650" i="1" s="1"/>
  <c r="L1651" i="1"/>
  <c r="K1651" i="1"/>
  <c r="K1650" i="1" s="1"/>
  <c r="J1651" i="1"/>
  <c r="J1650" i="1" s="1"/>
  <c r="I1651" i="1"/>
  <c r="I1650" i="1" s="1"/>
  <c r="E1651" i="1"/>
  <c r="AH1650" i="1"/>
  <c r="AF1650" i="1"/>
  <c r="T1650" i="1"/>
  <c r="L1650" i="1"/>
  <c r="E1650" i="1"/>
  <c r="E1649" i="1"/>
  <c r="E1648" i="1"/>
  <c r="E1647" i="1"/>
  <c r="AL1646" i="1"/>
  <c r="AE1646" i="1"/>
  <c r="V1646" i="1"/>
  <c r="E1646" i="1"/>
  <c r="AK1645" i="1"/>
  <c r="AK1644" i="1" s="1"/>
  <c r="AK1643" i="1" s="1"/>
  <c r="AK1642" i="1" s="1"/>
  <c r="AJ1645" i="1"/>
  <c r="AJ1644" i="1" s="1"/>
  <c r="AJ1643" i="1" s="1"/>
  <c r="AJ1642" i="1" s="1"/>
  <c r="AI1645" i="1"/>
  <c r="AI1644" i="1" s="1"/>
  <c r="AI1643" i="1" s="1"/>
  <c r="AI1642" i="1" s="1"/>
  <c r="AH1645" i="1"/>
  <c r="AH1644" i="1" s="1"/>
  <c r="AH1643" i="1" s="1"/>
  <c r="AH1642" i="1" s="1"/>
  <c r="AG1645" i="1"/>
  <c r="AG1644" i="1" s="1"/>
  <c r="AG1643" i="1" s="1"/>
  <c r="AG1642" i="1" s="1"/>
  <c r="AF1645" i="1"/>
  <c r="AF1644" i="1" s="1"/>
  <c r="AF1643" i="1" s="1"/>
  <c r="AF1642" i="1" s="1"/>
  <c r="AD1645" i="1"/>
  <c r="AD1644" i="1" s="1"/>
  <c r="AC1645" i="1"/>
  <c r="AB1645" i="1"/>
  <c r="V1645" i="1"/>
  <c r="O1645" i="1"/>
  <c r="O1644" i="1" s="1"/>
  <c r="V1644" i="1" s="1"/>
  <c r="E1645" i="1"/>
  <c r="AB1644" i="1"/>
  <c r="AB1643" i="1" s="1"/>
  <c r="AB1642" i="1" s="1"/>
  <c r="E1644" i="1"/>
  <c r="E1643" i="1"/>
  <c r="E1642" i="1"/>
  <c r="AL1641" i="1"/>
  <c r="AE1641" i="1"/>
  <c r="V1641" i="1"/>
  <c r="E1641" i="1"/>
  <c r="AK1640" i="1"/>
  <c r="AJ1640" i="1"/>
  <c r="AI1640" i="1"/>
  <c r="AH1640" i="1"/>
  <c r="AG1640" i="1"/>
  <c r="AF1640" i="1"/>
  <c r="AD1640" i="1"/>
  <c r="AC1640" i="1"/>
  <c r="AB1640" i="1"/>
  <c r="AA1640" i="1"/>
  <c r="Z1640" i="1"/>
  <c r="Y1640" i="1"/>
  <c r="X1640" i="1"/>
  <c r="W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E1640" i="1"/>
  <c r="AL1639" i="1"/>
  <c r="AE1639" i="1"/>
  <c r="V1639" i="1"/>
  <c r="E1639" i="1"/>
  <c r="AK1638" i="1"/>
  <c r="AJ1638" i="1"/>
  <c r="AI1638" i="1"/>
  <c r="AH1638" i="1"/>
  <c r="AH1637" i="1" s="1"/>
  <c r="AH1636" i="1" s="1"/>
  <c r="AH1635" i="1" s="1"/>
  <c r="AG1638" i="1"/>
  <c r="AF1638" i="1"/>
  <c r="AD1638" i="1"/>
  <c r="AC1638" i="1"/>
  <c r="AB1638" i="1"/>
  <c r="AA1638" i="1"/>
  <c r="AA1637" i="1" s="1"/>
  <c r="AA1636" i="1" s="1"/>
  <c r="AA1635" i="1" s="1"/>
  <c r="Z1638" i="1"/>
  <c r="Z1637" i="1" s="1"/>
  <c r="Z1636" i="1" s="1"/>
  <c r="Z1635" i="1" s="1"/>
  <c r="Y1638" i="1"/>
  <c r="X1638" i="1"/>
  <c r="W1638" i="1"/>
  <c r="W1637" i="1" s="1"/>
  <c r="W1636" i="1" s="1"/>
  <c r="W1635" i="1" s="1"/>
  <c r="T1638" i="1"/>
  <c r="S1638" i="1"/>
  <c r="R1638" i="1"/>
  <c r="Q1638" i="1"/>
  <c r="Q1637" i="1" s="1"/>
  <c r="Q1636" i="1" s="1"/>
  <c r="Q1635" i="1" s="1"/>
  <c r="P1638" i="1"/>
  <c r="O1638" i="1"/>
  <c r="N1638" i="1"/>
  <c r="M1638" i="1"/>
  <c r="M1637" i="1" s="1"/>
  <c r="M1636" i="1" s="1"/>
  <c r="M1635" i="1" s="1"/>
  <c r="L1638" i="1"/>
  <c r="K1638" i="1"/>
  <c r="J1638" i="1"/>
  <c r="I1638" i="1"/>
  <c r="I1637" i="1" s="1"/>
  <c r="I1636" i="1" s="1"/>
  <c r="I1635" i="1" s="1"/>
  <c r="E1638" i="1"/>
  <c r="AI1637" i="1"/>
  <c r="AI1636" i="1" s="1"/>
  <c r="AI1635" i="1" s="1"/>
  <c r="AD1637" i="1"/>
  <c r="T1637" i="1"/>
  <c r="P1637" i="1"/>
  <c r="P1636" i="1" s="1"/>
  <c r="P1635" i="1" s="1"/>
  <c r="L1637" i="1"/>
  <c r="L1636" i="1" s="1"/>
  <c r="L1635" i="1" s="1"/>
  <c r="E1637" i="1"/>
  <c r="T1636" i="1"/>
  <c r="T1635" i="1" s="1"/>
  <c r="E1636" i="1"/>
  <c r="E1635" i="1"/>
  <c r="AL1634" i="1"/>
  <c r="AE1634" i="1"/>
  <c r="V1634" i="1"/>
  <c r="E1634" i="1"/>
  <c r="AK1633" i="1"/>
  <c r="AK1632" i="1" s="1"/>
  <c r="AK1631" i="1" s="1"/>
  <c r="AK1630" i="1" s="1"/>
  <c r="AJ1633" i="1"/>
  <c r="AJ1632" i="1" s="1"/>
  <c r="AJ1631" i="1" s="1"/>
  <c r="AJ1630" i="1" s="1"/>
  <c r="AI1633" i="1"/>
  <c r="AI1632" i="1" s="1"/>
  <c r="AI1631" i="1" s="1"/>
  <c r="AI1630" i="1" s="1"/>
  <c r="AH1633" i="1"/>
  <c r="AH1632" i="1" s="1"/>
  <c r="AH1631" i="1" s="1"/>
  <c r="AH1630" i="1" s="1"/>
  <c r="AG1633" i="1"/>
  <c r="AG1632" i="1" s="1"/>
  <c r="AG1631" i="1" s="1"/>
  <c r="AG1630" i="1" s="1"/>
  <c r="AF1633" i="1"/>
  <c r="AF1632" i="1" s="1"/>
  <c r="AD1633" i="1"/>
  <c r="AD1632" i="1" s="1"/>
  <c r="AD1631" i="1" s="1"/>
  <c r="AD1630" i="1" s="1"/>
  <c r="AC1633" i="1"/>
  <c r="AB1633" i="1"/>
  <c r="AB1632" i="1" s="1"/>
  <c r="AB1631" i="1" s="1"/>
  <c r="AB1630" i="1" s="1"/>
  <c r="AA1633" i="1"/>
  <c r="AA1632" i="1" s="1"/>
  <c r="AA1631" i="1" s="1"/>
  <c r="AA1630" i="1" s="1"/>
  <c r="Z1633" i="1"/>
  <c r="Y1633" i="1"/>
  <c r="Y1632" i="1" s="1"/>
  <c r="Y1631" i="1" s="1"/>
  <c r="Y1630" i="1" s="1"/>
  <c r="X1633" i="1"/>
  <c r="W1633" i="1"/>
  <c r="W1632" i="1" s="1"/>
  <c r="W1631" i="1" s="1"/>
  <c r="W1630" i="1" s="1"/>
  <c r="T1633" i="1"/>
  <c r="T1632" i="1" s="1"/>
  <c r="T1631" i="1" s="1"/>
  <c r="T1630" i="1" s="1"/>
  <c r="S1633" i="1"/>
  <c r="S1632" i="1" s="1"/>
  <c r="S1631" i="1" s="1"/>
  <c r="S1630" i="1" s="1"/>
  <c r="R1633" i="1"/>
  <c r="R1632" i="1" s="1"/>
  <c r="R1631" i="1" s="1"/>
  <c r="R1630" i="1" s="1"/>
  <c r="Q1633" i="1"/>
  <c r="P1633" i="1"/>
  <c r="P1632" i="1" s="1"/>
  <c r="P1631" i="1" s="1"/>
  <c r="P1630" i="1" s="1"/>
  <c r="O1633" i="1"/>
  <c r="O1632" i="1" s="1"/>
  <c r="O1631" i="1" s="1"/>
  <c r="O1630" i="1" s="1"/>
  <c r="N1633" i="1"/>
  <c r="N1632" i="1" s="1"/>
  <c r="N1631" i="1" s="1"/>
  <c r="N1630" i="1" s="1"/>
  <c r="M1633" i="1"/>
  <c r="M1632" i="1" s="1"/>
  <c r="M1631" i="1" s="1"/>
  <c r="M1630" i="1" s="1"/>
  <c r="L1633" i="1"/>
  <c r="L1632" i="1" s="1"/>
  <c r="L1631" i="1" s="1"/>
  <c r="L1630" i="1" s="1"/>
  <c r="K1633" i="1"/>
  <c r="K1632" i="1" s="1"/>
  <c r="K1631" i="1" s="1"/>
  <c r="K1630" i="1" s="1"/>
  <c r="J1633" i="1"/>
  <c r="I1633" i="1"/>
  <c r="I1632" i="1" s="1"/>
  <c r="I1631" i="1" s="1"/>
  <c r="E1633" i="1"/>
  <c r="Z1632" i="1"/>
  <c r="Z1631" i="1" s="1"/>
  <c r="Z1630" i="1" s="1"/>
  <c r="X1632" i="1"/>
  <c r="X1631" i="1" s="1"/>
  <c r="X1630" i="1" s="1"/>
  <c r="Q1632" i="1"/>
  <c r="Q1631" i="1" s="1"/>
  <c r="Q1630" i="1" s="1"/>
  <c r="J1632" i="1"/>
  <c r="J1631" i="1" s="1"/>
  <c r="J1630" i="1" s="1"/>
  <c r="E1632" i="1"/>
  <c r="E1631" i="1"/>
  <c r="E1630" i="1"/>
  <c r="E1629" i="1"/>
  <c r="E1628" i="1"/>
  <c r="E1627" i="1"/>
  <c r="AL1626" i="1"/>
  <c r="AE1626" i="1"/>
  <c r="V1626" i="1"/>
  <c r="E1626" i="1"/>
  <c r="AK1625" i="1"/>
  <c r="AK1624" i="1" s="1"/>
  <c r="AK1623" i="1" s="1"/>
  <c r="AK1622" i="1" s="1"/>
  <c r="AJ1625" i="1"/>
  <c r="AI1625" i="1"/>
  <c r="AI1624" i="1" s="1"/>
  <c r="AI1623" i="1" s="1"/>
  <c r="AI1622" i="1" s="1"/>
  <c r="AH1625" i="1"/>
  <c r="AH1624" i="1" s="1"/>
  <c r="AH1623" i="1" s="1"/>
  <c r="AH1622" i="1" s="1"/>
  <c r="AG1625" i="1"/>
  <c r="AG1624" i="1" s="1"/>
  <c r="AG1623" i="1" s="1"/>
  <c r="AG1622" i="1" s="1"/>
  <c r="AF1625" i="1"/>
  <c r="AD1625" i="1"/>
  <c r="AD1624" i="1" s="1"/>
  <c r="AC1625" i="1"/>
  <c r="AC1624" i="1" s="1"/>
  <c r="AC1623" i="1" s="1"/>
  <c r="AC1622" i="1" s="1"/>
  <c r="AB1625" i="1"/>
  <c r="AB1624" i="1" s="1"/>
  <c r="AB1623" i="1" s="1"/>
  <c r="AB1622" i="1" s="1"/>
  <c r="S1625" i="1"/>
  <c r="R1625" i="1"/>
  <c r="R1624" i="1" s="1"/>
  <c r="R1623" i="1" s="1"/>
  <c r="R1622" i="1" s="1"/>
  <c r="Q1625" i="1"/>
  <c r="Q1624" i="1" s="1"/>
  <c r="Q1623" i="1" s="1"/>
  <c r="Q1622" i="1" s="1"/>
  <c r="P1625" i="1"/>
  <c r="P1624" i="1" s="1"/>
  <c r="P1623" i="1" s="1"/>
  <c r="P1622" i="1" s="1"/>
  <c r="O1625" i="1"/>
  <c r="O1624" i="1" s="1"/>
  <c r="O1623" i="1" s="1"/>
  <c r="O1622" i="1" s="1"/>
  <c r="E1625" i="1"/>
  <c r="AJ1624" i="1"/>
  <c r="AJ1623" i="1" s="1"/>
  <c r="AJ1622" i="1" s="1"/>
  <c r="S1624" i="1"/>
  <c r="E1624" i="1"/>
  <c r="E1623" i="1"/>
  <c r="E1622" i="1"/>
  <c r="AL1621" i="1"/>
  <c r="AE1621" i="1"/>
  <c r="V1621" i="1"/>
  <c r="E1621" i="1"/>
  <c r="AK1620" i="1"/>
  <c r="AK1619" i="1" s="1"/>
  <c r="AK1618" i="1" s="1"/>
  <c r="AK1617" i="1" s="1"/>
  <c r="AJ1620" i="1"/>
  <c r="AJ1619" i="1" s="1"/>
  <c r="AJ1618" i="1" s="1"/>
  <c r="AJ1617" i="1" s="1"/>
  <c r="AI1620" i="1"/>
  <c r="AI1619" i="1" s="1"/>
  <c r="AI1618" i="1" s="1"/>
  <c r="AI1617" i="1" s="1"/>
  <c r="AH1620" i="1"/>
  <c r="AH1619" i="1" s="1"/>
  <c r="AH1618" i="1" s="1"/>
  <c r="AH1617" i="1" s="1"/>
  <c r="AG1620" i="1"/>
  <c r="AG1619" i="1" s="1"/>
  <c r="AG1618" i="1" s="1"/>
  <c r="AG1617" i="1" s="1"/>
  <c r="AF1620" i="1"/>
  <c r="AD1620" i="1"/>
  <c r="AC1620" i="1"/>
  <c r="AC1619" i="1" s="1"/>
  <c r="AC1618" i="1" s="1"/>
  <c r="AC1617" i="1" s="1"/>
  <c r="AB1620" i="1"/>
  <c r="AB1619" i="1" s="1"/>
  <c r="AB1618" i="1" s="1"/>
  <c r="AB1617" i="1" s="1"/>
  <c r="Q1620" i="1"/>
  <c r="P1620" i="1"/>
  <c r="O1620" i="1"/>
  <c r="O1619" i="1" s="1"/>
  <c r="O1618" i="1" s="1"/>
  <c r="O1617" i="1" s="1"/>
  <c r="E1620" i="1"/>
  <c r="AD1619" i="1"/>
  <c r="P1619" i="1"/>
  <c r="P1618" i="1" s="1"/>
  <c r="P1617" i="1" s="1"/>
  <c r="E1619" i="1"/>
  <c r="E1618" i="1"/>
  <c r="E1617" i="1"/>
  <c r="AL1616" i="1"/>
  <c r="AE1616" i="1"/>
  <c r="V1616" i="1"/>
  <c r="E1616" i="1"/>
  <c r="AK1615" i="1"/>
  <c r="AK1614" i="1" s="1"/>
  <c r="AK1613" i="1" s="1"/>
  <c r="AJ1615" i="1"/>
  <c r="AJ1614" i="1" s="1"/>
  <c r="AJ1613" i="1" s="1"/>
  <c r="AI1615" i="1"/>
  <c r="AI1614" i="1" s="1"/>
  <c r="AI1613" i="1" s="1"/>
  <c r="AH1615" i="1"/>
  <c r="AG1615" i="1"/>
  <c r="AG1614" i="1" s="1"/>
  <c r="AG1613" i="1" s="1"/>
  <c r="AF1615" i="1"/>
  <c r="AF1614" i="1" s="1"/>
  <c r="AD1615" i="1"/>
  <c r="AC1615" i="1"/>
  <c r="AC1614" i="1" s="1"/>
  <c r="AC1613" i="1" s="1"/>
  <c r="AB1615" i="1"/>
  <c r="AB1614" i="1" s="1"/>
  <c r="AB1613" i="1" s="1"/>
  <c r="AA1615" i="1"/>
  <c r="Z1615" i="1"/>
  <c r="Z1614" i="1" s="1"/>
  <c r="Z1613" i="1" s="1"/>
  <c r="Y1615" i="1"/>
  <c r="Y1614" i="1" s="1"/>
  <c r="Y1613" i="1" s="1"/>
  <c r="X1615" i="1"/>
  <c r="W1615" i="1"/>
  <c r="W1614" i="1" s="1"/>
  <c r="T1615" i="1"/>
  <c r="T1614" i="1" s="1"/>
  <c r="T1613" i="1" s="1"/>
  <c r="S1615" i="1"/>
  <c r="S1614" i="1" s="1"/>
  <c r="S1613" i="1" s="1"/>
  <c r="R1615" i="1"/>
  <c r="R1614" i="1" s="1"/>
  <c r="R1613" i="1" s="1"/>
  <c r="Q1615" i="1"/>
  <c r="P1615" i="1"/>
  <c r="P1614" i="1" s="1"/>
  <c r="P1613" i="1" s="1"/>
  <c r="O1615" i="1"/>
  <c r="O1614" i="1" s="1"/>
  <c r="O1613" i="1" s="1"/>
  <c r="N1615" i="1"/>
  <c r="N1614" i="1" s="1"/>
  <c r="M1615" i="1"/>
  <c r="M1614" i="1" s="1"/>
  <c r="L1615" i="1"/>
  <c r="L1614" i="1" s="1"/>
  <c r="K1615" i="1"/>
  <c r="K1614" i="1" s="1"/>
  <c r="J1615" i="1"/>
  <c r="J1614" i="1" s="1"/>
  <c r="I1615" i="1"/>
  <c r="I1614" i="1" s="1"/>
  <c r="E1615" i="1"/>
  <c r="AD1614" i="1"/>
  <c r="AA1614" i="1"/>
  <c r="AA1613" i="1" s="1"/>
  <c r="X1614" i="1"/>
  <c r="X1613" i="1" s="1"/>
  <c r="Q1614" i="1"/>
  <c r="Q1613" i="1" s="1"/>
  <c r="E1614" i="1"/>
  <c r="W1613" i="1"/>
  <c r="E1613" i="1"/>
  <c r="AL1612" i="1"/>
  <c r="AE1612" i="1"/>
  <c r="V1612" i="1"/>
  <c r="E1612" i="1"/>
  <c r="AK1611" i="1"/>
  <c r="AK1610" i="1" s="1"/>
  <c r="AJ1611" i="1"/>
  <c r="AJ1610" i="1" s="1"/>
  <c r="AI1611" i="1"/>
  <c r="AH1611" i="1"/>
  <c r="AG1611" i="1"/>
  <c r="AG1610" i="1" s="1"/>
  <c r="AF1611" i="1"/>
  <c r="AF1610" i="1" s="1"/>
  <c r="AD1611" i="1"/>
  <c r="AC1611" i="1"/>
  <c r="AC1610" i="1" s="1"/>
  <c r="AB1611" i="1"/>
  <c r="AB1610" i="1" s="1"/>
  <c r="AA1611" i="1"/>
  <c r="AA1610" i="1" s="1"/>
  <c r="Z1611" i="1"/>
  <c r="Y1611" i="1"/>
  <c r="Y1610" i="1" s="1"/>
  <c r="X1611" i="1"/>
  <c r="X1610" i="1" s="1"/>
  <c r="W1611" i="1"/>
  <c r="W1610" i="1" s="1"/>
  <c r="T1611" i="1"/>
  <c r="T1610" i="1" s="1"/>
  <c r="S1611" i="1"/>
  <c r="S1610" i="1" s="1"/>
  <c r="R1611" i="1"/>
  <c r="Q1611" i="1"/>
  <c r="P1611" i="1"/>
  <c r="P1610" i="1" s="1"/>
  <c r="O1611" i="1"/>
  <c r="O1610" i="1" s="1"/>
  <c r="N1611" i="1"/>
  <c r="N1610" i="1" s="1"/>
  <c r="M1611" i="1"/>
  <c r="M1610" i="1" s="1"/>
  <c r="L1611" i="1"/>
  <c r="L1610" i="1" s="1"/>
  <c r="K1611" i="1"/>
  <c r="K1610" i="1" s="1"/>
  <c r="J1611" i="1"/>
  <c r="J1610" i="1" s="1"/>
  <c r="I1611" i="1"/>
  <c r="I1610" i="1" s="1"/>
  <c r="E1611" i="1"/>
  <c r="AI1610" i="1"/>
  <c r="AD1610" i="1"/>
  <c r="Z1610" i="1"/>
  <c r="R1610" i="1"/>
  <c r="Q1610" i="1"/>
  <c r="E1610" i="1"/>
  <c r="AL1609" i="1"/>
  <c r="AE1609" i="1"/>
  <c r="V1609" i="1"/>
  <c r="E1609" i="1"/>
  <c r="AK1608" i="1"/>
  <c r="AK1607" i="1" s="1"/>
  <c r="AJ1608" i="1"/>
  <c r="AJ1607" i="1" s="1"/>
  <c r="AI1608" i="1"/>
  <c r="AH1608" i="1"/>
  <c r="AH1607" i="1" s="1"/>
  <c r="AG1608" i="1"/>
  <c r="AG1607" i="1" s="1"/>
  <c r="AF1608" i="1"/>
  <c r="AD1608" i="1"/>
  <c r="AD1607" i="1" s="1"/>
  <c r="AD1606" i="1" s="1"/>
  <c r="AC1608" i="1"/>
  <c r="AC1607" i="1" s="1"/>
  <c r="AB1608" i="1"/>
  <c r="AB1607" i="1" s="1"/>
  <c r="AA1608" i="1"/>
  <c r="AA1607" i="1" s="1"/>
  <c r="AA1606" i="1" s="1"/>
  <c r="AA1605" i="1" s="1"/>
  <c r="Z1608" i="1"/>
  <c r="Y1608" i="1"/>
  <c r="Y1607" i="1" s="1"/>
  <c r="X1608" i="1"/>
  <c r="X1607" i="1" s="1"/>
  <c r="W1608" i="1"/>
  <c r="W1607" i="1" s="1"/>
  <c r="T1608" i="1"/>
  <c r="S1608" i="1"/>
  <c r="S1607" i="1" s="1"/>
  <c r="R1608" i="1"/>
  <c r="R1607" i="1" s="1"/>
  <c r="Q1608" i="1"/>
  <c r="Q1607" i="1" s="1"/>
  <c r="P1608" i="1"/>
  <c r="P1607" i="1" s="1"/>
  <c r="O1608" i="1"/>
  <c r="O1607" i="1" s="1"/>
  <c r="N1608" i="1"/>
  <c r="N1607" i="1" s="1"/>
  <c r="M1608" i="1"/>
  <c r="M1607" i="1" s="1"/>
  <c r="L1608" i="1"/>
  <c r="K1608" i="1"/>
  <c r="K1607" i="1" s="1"/>
  <c r="J1608" i="1"/>
  <c r="J1607" i="1" s="1"/>
  <c r="I1608" i="1"/>
  <c r="I1607" i="1" s="1"/>
  <c r="I1606" i="1" s="1"/>
  <c r="I1605" i="1" s="1"/>
  <c r="E1608" i="1"/>
  <c r="AI1607" i="1"/>
  <c r="AI1606" i="1" s="1"/>
  <c r="AI1605" i="1" s="1"/>
  <c r="Z1607" i="1"/>
  <c r="Z1606" i="1" s="1"/>
  <c r="Z1605" i="1" s="1"/>
  <c r="T1607" i="1"/>
  <c r="L1607" i="1"/>
  <c r="E1607" i="1"/>
  <c r="E1606" i="1"/>
  <c r="E1605" i="1"/>
  <c r="AL1604" i="1"/>
  <c r="AE1604" i="1"/>
  <c r="V1604" i="1"/>
  <c r="E1604" i="1"/>
  <c r="AK1603" i="1"/>
  <c r="AJ1603" i="1"/>
  <c r="AI1603" i="1"/>
  <c r="AH1603" i="1"/>
  <c r="AG1603" i="1"/>
  <c r="AF1603" i="1"/>
  <c r="AD1603" i="1"/>
  <c r="AC1603" i="1"/>
  <c r="AB1603" i="1"/>
  <c r="AA1603" i="1"/>
  <c r="Z1603" i="1"/>
  <c r="Y1603" i="1"/>
  <c r="X1603" i="1"/>
  <c r="W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E1603" i="1"/>
  <c r="AL1602" i="1"/>
  <c r="AE1602" i="1"/>
  <c r="V1602" i="1"/>
  <c r="E1602" i="1"/>
  <c r="AK1601" i="1"/>
  <c r="AJ1601" i="1"/>
  <c r="AJ1600" i="1" s="1"/>
  <c r="AJ1599" i="1" s="1"/>
  <c r="AI1601" i="1"/>
  <c r="AH1601" i="1"/>
  <c r="AG1601" i="1"/>
  <c r="AF1601" i="1"/>
  <c r="AF1600" i="1" s="1"/>
  <c r="AD1601" i="1"/>
  <c r="AC1601" i="1"/>
  <c r="AB1601" i="1"/>
  <c r="AA1601" i="1"/>
  <c r="AA1600" i="1" s="1"/>
  <c r="AA1599" i="1" s="1"/>
  <c r="Z1601" i="1"/>
  <c r="Y1601" i="1"/>
  <c r="X1601" i="1"/>
  <c r="W1601" i="1"/>
  <c r="W1600" i="1" s="1"/>
  <c r="W1599" i="1" s="1"/>
  <c r="T1601" i="1"/>
  <c r="S1601" i="1"/>
  <c r="R1601" i="1"/>
  <c r="Q1601" i="1"/>
  <c r="Q1600" i="1" s="1"/>
  <c r="Q1599" i="1" s="1"/>
  <c r="P1601" i="1"/>
  <c r="O1601" i="1"/>
  <c r="N1601" i="1"/>
  <c r="M1601" i="1"/>
  <c r="M1600" i="1" s="1"/>
  <c r="M1599" i="1" s="1"/>
  <c r="L1601" i="1"/>
  <c r="K1601" i="1"/>
  <c r="J1601" i="1"/>
  <c r="I1601" i="1"/>
  <c r="I1600" i="1" s="1"/>
  <c r="I1599" i="1" s="1"/>
  <c r="E1601" i="1"/>
  <c r="E1600" i="1"/>
  <c r="E1599" i="1"/>
  <c r="AL1598" i="1"/>
  <c r="AE1598" i="1"/>
  <c r="V1598" i="1"/>
  <c r="E1598" i="1"/>
  <c r="AK1597" i="1"/>
  <c r="AK1596" i="1" s="1"/>
  <c r="AK1595" i="1" s="1"/>
  <c r="AJ1597" i="1"/>
  <c r="AJ1596" i="1" s="1"/>
  <c r="AJ1595" i="1" s="1"/>
  <c r="AI1597" i="1"/>
  <c r="AI1596" i="1" s="1"/>
  <c r="AI1595" i="1" s="1"/>
  <c r="AH1597" i="1"/>
  <c r="AH1596" i="1" s="1"/>
  <c r="AH1595" i="1" s="1"/>
  <c r="AG1597" i="1"/>
  <c r="AG1596" i="1" s="1"/>
  <c r="AG1595" i="1" s="1"/>
  <c r="AF1597" i="1"/>
  <c r="AF1596" i="1" s="1"/>
  <c r="AD1597" i="1"/>
  <c r="AC1597" i="1"/>
  <c r="AC1596" i="1" s="1"/>
  <c r="AC1595" i="1" s="1"/>
  <c r="AB1597" i="1"/>
  <c r="AB1596" i="1" s="1"/>
  <c r="AB1595" i="1" s="1"/>
  <c r="AA1597" i="1"/>
  <c r="AA1596" i="1" s="1"/>
  <c r="AA1595" i="1" s="1"/>
  <c r="Z1597" i="1"/>
  <c r="Z1596" i="1" s="1"/>
  <c r="Z1595" i="1" s="1"/>
  <c r="Y1597" i="1"/>
  <c r="Y1596" i="1" s="1"/>
  <c r="Y1595" i="1" s="1"/>
  <c r="X1597" i="1"/>
  <c r="W1597" i="1"/>
  <c r="W1596" i="1" s="1"/>
  <c r="W1595" i="1" s="1"/>
  <c r="T1597" i="1"/>
  <c r="T1596" i="1" s="1"/>
  <c r="T1595" i="1" s="1"/>
  <c r="S1597" i="1"/>
  <c r="R1597" i="1"/>
  <c r="R1596" i="1" s="1"/>
  <c r="R1595" i="1" s="1"/>
  <c r="Q1597" i="1"/>
  <c r="P1597" i="1"/>
  <c r="P1596" i="1" s="1"/>
  <c r="P1595" i="1" s="1"/>
  <c r="O1597" i="1"/>
  <c r="O1596" i="1" s="1"/>
  <c r="O1595" i="1" s="1"/>
  <c r="N1597" i="1"/>
  <c r="N1596" i="1" s="1"/>
  <c r="N1595" i="1" s="1"/>
  <c r="M1597" i="1"/>
  <c r="M1596" i="1" s="1"/>
  <c r="M1595" i="1" s="1"/>
  <c r="L1597" i="1"/>
  <c r="L1596" i="1" s="1"/>
  <c r="L1595" i="1" s="1"/>
  <c r="K1597" i="1"/>
  <c r="K1596" i="1" s="1"/>
  <c r="K1595" i="1" s="1"/>
  <c r="J1597" i="1"/>
  <c r="J1596" i="1" s="1"/>
  <c r="J1595" i="1" s="1"/>
  <c r="I1597" i="1"/>
  <c r="I1596" i="1" s="1"/>
  <c r="I1595" i="1" s="1"/>
  <c r="E1597" i="1"/>
  <c r="X1596" i="1"/>
  <c r="X1595" i="1" s="1"/>
  <c r="S1596" i="1"/>
  <c r="S1595" i="1" s="1"/>
  <c r="Q1596" i="1"/>
  <c r="Q1595" i="1" s="1"/>
  <c r="E1596" i="1"/>
  <c r="AF1595" i="1"/>
  <c r="E1595" i="1"/>
  <c r="AL1594" i="1"/>
  <c r="AE1594" i="1"/>
  <c r="V1594" i="1"/>
  <c r="E1594" i="1"/>
  <c r="AK1593" i="1"/>
  <c r="AK1592" i="1" s="1"/>
  <c r="AJ1593" i="1"/>
  <c r="AJ1592" i="1" s="1"/>
  <c r="AI1593" i="1"/>
  <c r="AI1592" i="1" s="1"/>
  <c r="AH1593" i="1"/>
  <c r="AH1592" i="1" s="1"/>
  <c r="AG1593" i="1"/>
  <c r="AG1592" i="1" s="1"/>
  <c r="AF1593" i="1"/>
  <c r="AD1593" i="1"/>
  <c r="AD1592" i="1" s="1"/>
  <c r="AC1593" i="1"/>
  <c r="AB1593" i="1"/>
  <c r="AA1593" i="1"/>
  <c r="AA1592" i="1" s="1"/>
  <c r="Z1593" i="1"/>
  <c r="Z1592" i="1" s="1"/>
  <c r="Y1593" i="1"/>
  <c r="Y1592" i="1" s="1"/>
  <c r="X1593" i="1"/>
  <c r="X1592" i="1" s="1"/>
  <c r="W1593" i="1"/>
  <c r="W1592" i="1" s="1"/>
  <c r="T1593" i="1"/>
  <c r="T1592" i="1" s="1"/>
  <c r="S1593" i="1"/>
  <c r="S1592" i="1" s="1"/>
  <c r="R1593" i="1"/>
  <c r="R1592" i="1" s="1"/>
  <c r="Q1593" i="1"/>
  <c r="Q1592" i="1" s="1"/>
  <c r="P1593" i="1"/>
  <c r="P1592" i="1" s="1"/>
  <c r="O1593" i="1"/>
  <c r="O1592" i="1" s="1"/>
  <c r="N1593" i="1"/>
  <c r="N1592" i="1" s="1"/>
  <c r="M1593" i="1"/>
  <c r="L1593" i="1"/>
  <c r="L1592" i="1" s="1"/>
  <c r="K1593" i="1"/>
  <c r="K1592" i="1" s="1"/>
  <c r="J1593" i="1"/>
  <c r="I1593" i="1"/>
  <c r="I1592" i="1" s="1"/>
  <c r="E1593" i="1"/>
  <c r="AF1592" i="1"/>
  <c r="AB1592" i="1"/>
  <c r="M1592" i="1"/>
  <c r="J1592" i="1"/>
  <c r="E1592" i="1"/>
  <c r="AL1591" i="1"/>
  <c r="AE1591" i="1"/>
  <c r="V1591" i="1"/>
  <c r="E1591" i="1"/>
  <c r="AK1590" i="1"/>
  <c r="AK1589" i="1" s="1"/>
  <c r="AJ1590" i="1"/>
  <c r="AJ1589" i="1" s="1"/>
  <c r="AI1590" i="1"/>
  <c r="AI1589" i="1" s="1"/>
  <c r="AH1590" i="1"/>
  <c r="AH1589" i="1" s="1"/>
  <c r="AG1590" i="1"/>
  <c r="AG1589" i="1" s="1"/>
  <c r="AF1590" i="1"/>
  <c r="AD1590" i="1"/>
  <c r="AC1590" i="1"/>
  <c r="AC1589" i="1" s="1"/>
  <c r="AB1590" i="1"/>
  <c r="AB1589" i="1" s="1"/>
  <c r="AA1590" i="1"/>
  <c r="Z1590" i="1"/>
  <c r="Z1589" i="1" s="1"/>
  <c r="Y1590" i="1"/>
  <c r="Y1589" i="1" s="1"/>
  <c r="X1590" i="1"/>
  <c r="X1589" i="1" s="1"/>
  <c r="W1590" i="1"/>
  <c r="T1590" i="1"/>
  <c r="T1589" i="1" s="1"/>
  <c r="S1590" i="1"/>
  <c r="S1589" i="1" s="1"/>
  <c r="R1590" i="1"/>
  <c r="R1589" i="1" s="1"/>
  <c r="Q1590" i="1"/>
  <c r="P1590" i="1"/>
  <c r="P1589" i="1" s="1"/>
  <c r="O1590" i="1"/>
  <c r="O1589" i="1" s="1"/>
  <c r="N1590" i="1"/>
  <c r="N1589" i="1" s="1"/>
  <c r="M1590" i="1"/>
  <c r="L1590" i="1"/>
  <c r="L1589" i="1" s="1"/>
  <c r="K1590" i="1"/>
  <c r="K1589" i="1" s="1"/>
  <c r="J1590" i="1"/>
  <c r="J1589" i="1" s="1"/>
  <c r="I1590" i="1"/>
  <c r="E1590" i="1"/>
  <c r="AA1589" i="1"/>
  <c r="W1589" i="1"/>
  <c r="Q1589" i="1"/>
  <c r="M1589" i="1"/>
  <c r="I1589" i="1"/>
  <c r="E1589" i="1"/>
  <c r="AL1588" i="1"/>
  <c r="AE1588" i="1"/>
  <c r="V1588" i="1"/>
  <c r="E1588" i="1"/>
  <c r="AK1587" i="1"/>
  <c r="AK1586" i="1" s="1"/>
  <c r="AJ1587" i="1"/>
  <c r="AJ1586" i="1" s="1"/>
  <c r="AI1587" i="1"/>
  <c r="AI1586" i="1" s="1"/>
  <c r="AH1587" i="1"/>
  <c r="AG1587" i="1"/>
  <c r="AG1586" i="1" s="1"/>
  <c r="AF1587" i="1"/>
  <c r="AF1586" i="1" s="1"/>
  <c r="AD1587" i="1"/>
  <c r="AD1586" i="1" s="1"/>
  <c r="AC1587" i="1"/>
  <c r="AB1587" i="1"/>
  <c r="AB1586" i="1" s="1"/>
  <c r="AA1587" i="1"/>
  <c r="AA1586" i="1" s="1"/>
  <c r="Z1587" i="1"/>
  <c r="Z1586" i="1" s="1"/>
  <c r="Y1587" i="1"/>
  <c r="X1587" i="1"/>
  <c r="X1586" i="1" s="1"/>
  <c r="W1587" i="1"/>
  <c r="W1586" i="1" s="1"/>
  <c r="T1587" i="1"/>
  <c r="T1586" i="1" s="1"/>
  <c r="S1587" i="1"/>
  <c r="R1587" i="1"/>
  <c r="R1586" i="1" s="1"/>
  <c r="Q1587" i="1"/>
  <c r="Q1586" i="1" s="1"/>
  <c r="P1587" i="1"/>
  <c r="P1586" i="1" s="1"/>
  <c r="O1587" i="1"/>
  <c r="N1587" i="1"/>
  <c r="N1586" i="1" s="1"/>
  <c r="M1587" i="1"/>
  <c r="M1586" i="1" s="1"/>
  <c r="L1587" i="1"/>
  <c r="L1586" i="1" s="1"/>
  <c r="K1587" i="1"/>
  <c r="K1586" i="1" s="1"/>
  <c r="J1587" i="1"/>
  <c r="J1586" i="1" s="1"/>
  <c r="I1587" i="1"/>
  <c r="I1586" i="1" s="1"/>
  <c r="E1587" i="1"/>
  <c r="AC1586" i="1"/>
  <c r="Y1586" i="1"/>
  <c r="S1586" i="1"/>
  <c r="O1586" i="1"/>
  <c r="E1586" i="1"/>
  <c r="AL1585" i="1"/>
  <c r="AE1585" i="1"/>
  <c r="V1585" i="1"/>
  <c r="E1585" i="1"/>
  <c r="AK1584" i="1"/>
  <c r="AJ1584" i="1"/>
  <c r="AJ1581" i="1" s="1"/>
  <c r="AI1584" i="1"/>
  <c r="AH1584" i="1"/>
  <c r="AG1584" i="1"/>
  <c r="AF1584" i="1"/>
  <c r="AD1584" i="1"/>
  <c r="AC1584" i="1"/>
  <c r="AB1584" i="1"/>
  <c r="AA1584" i="1"/>
  <c r="Z1584" i="1"/>
  <c r="Z1581" i="1" s="1"/>
  <c r="Y1584" i="1"/>
  <c r="X1584" i="1"/>
  <c r="X1581" i="1" s="1"/>
  <c r="W1584" i="1"/>
  <c r="W1581" i="1" s="1"/>
  <c r="T1584" i="1"/>
  <c r="S1584" i="1"/>
  <c r="R1584" i="1"/>
  <c r="Q1584" i="1"/>
  <c r="P1584" i="1"/>
  <c r="O1584" i="1"/>
  <c r="N1584" i="1"/>
  <c r="M1584" i="1"/>
  <c r="L1584" i="1"/>
  <c r="K1584" i="1"/>
  <c r="K1581" i="1" s="1"/>
  <c r="J1584" i="1"/>
  <c r="J1581" i="1" s="1"/>
  <c r="I1584" i="1"/>
  <c r="E1584" i="1"/>
  <c r="AL1583" i="1"/>
  <c r="AE1583" i="1"/>
  <c r="V1583" i="1"/>
  <c r="E1583" i="1"/>
  <c r="AK1582" i="1"/>
  <c r="AJ1582" i="1"/>
  <c r="AI1582" i="1"/>
  <c r="AH1582" i="1"/>
  <c r="AG1582" i="1"/>
  <c r="AF1582" i="1"/>
  <c r="AF1581" i="1" s="1"/>
  <c r="AD1582" i="1"/>
  <c r="AC1582" i="1"/>
  <c r="AB1582" i="1"/>
  <c r="T1582" i="1"/>
  <c r="S1582" i="1"/>
  <c r="R1582" i="1"/>
  <c r="Q1582" i="1"/>
  <c r="P1582" i="1"/>
  <c r="O1582" i="1"/>
  <c r="E1582" i="1"/>
  <c r="AA1581" i="1"/>
  <c r="Y1581" i="1"/>
  <c r="N1581" i="1"/>
  <c r="M1581" i="1"/>
  <c r="L1581" i="1"/>
  <c r="I1581" i="1"/>
  <c r="E1581" i="1"/>
  <c r="E1580" i="1"/>
  <c r="E1579" i="1"/>
  <c r="E1578" i="1"/>
  <c r="E1577" i="1"/>
  <c r="AL1576" i="1"/>
  <c r="AE1576" i="1"/>
  <c r="V1576" i="1"/>
  <c r="E1576" i="1"/>
  <c r="AK1575" i="1"/>
  <c r="AJ1575" i="1"/>
  <c r="AI1575" i="1"/>
  <c r="AI1570" i="1" s="1"/>
  <c r="AH1575" i="1"/>
  <c r="AG1575" i="1"/>
  <c r="AF1575" i="1"/>
  <c r="AD1575" i="1"/>
  <c r="AC1575" i="1"/>
  <c r="AB1575" i="1"/>
  <c r="AA1575" i="1"/>
  <c r="Z1575" i="1"/>
  <c r="Y1575" i="1"/>
  <c r="X1575" i="1"/>
  <c r="W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E1575" i="1"/>
  <c r="AL1574" i="1"/>
  <c r="AE1574" i="1"/>
  <c r="V1574" i="1"/>
  <c r="E1574" i="1"/>
  <c r="AK1573" i="1"/>
  <c r="AJ1573" i="1"/>
  <c r="AI1573" i="1"/>
  <c r="AH1573" i="1"/>
  <c r="AG1573" i="1"/>
  <c r="AF1573" i="1"/>
  <c r="AD1573" i="1"/>
  <c r="AC1573" i="1"/>
  <c r="AB1573" i="1"/>
  <c r="AA1573" i="1"/>
  <c r="Z1573" i="1"/>
  <c r="Y1573" i="1"/>
  <c r="X1573" i="1"/>
  <c r="W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E1573" i="1"/>
  <c r="AL1572" i="1"/>
  <c r="AE1572" i="1"/>
  <c r="V1572" i="1"/>
  <c r="E1572" i="1"/>
  <c r="AK1571" i="1"/>
  <c r="AJ1571" i="1"/>
  <c r="AI1571" i="1"/>
  <c r="AH1571" i="1"/>
  <c r="AG1571" i="1"/>
  <c r="AF1571" i="1"/>
  <c r="AD1571" i="1"/>
  <c r="AC1571" i="1"/>
  <c r="AB1571" i="1"/>
  <c r="O1571" i="1"/>
  <c r="V1571" i="1" s="1"/>
  <c r="E1571" i="1"/>
  <c r="E1570" i="1"/>
  <c r="AL1569" i="1"/>
  <c r="AE1569" i="1"/>
  <c r="V1569" i="1"/>
  <c r="E1569" i="1"/>
  <c r="AK1568" i="1"/>
  <c r="AK1567" i="1" s="1"/>
  <c r="AJ1568" i="1"/>
  <c r="AJ1567" i="1" s="1"/>
  <c r="AI1568" i="1"/>
  <c r="AI1567" i="1" s="1"/>
  <c r="AH1568" i="1"/>
  <c r="AH1567" i="1" s="1"/>
  <c r="AG1568" i="1"/>
  <c r="AG1567" i="1" s="1"/>
  <c r="AF1568" i="1"/>
  <c r="AF1567" i="1" s="1"/>
  <c r="AD1568" i="1"/>
  <c r="AD1567" i="1" s="1"/>
  <c r="AC1568" i="1"/>
  <c r="AB1568" i="1"/>
  <c r="AA1568" i="1"/>
  <c r="AA1567" i="1" s="1"/>
  <c r="Z1568" i="1"/>
  <c r="Z1567" i="1" s="1"/>
  <c r="Y1568" i="1"/>
  <c r="Y1567" i="1" s="1"/>
  <c r="X1568" i="1"/>
  <c r="W1568" i="1"/>
  <c r="W1567" i="1" s="1"/>
  <c r="T1568" i="1"/>
  <c r="T1567" i="1" s="1"/>
  <c r="S1568" i="1"/>
  <c r="S1567" i="1" s="1"/>
  <c r="R1568" i="1"/>
  <c r="R1567" i="1" s="1"/>
  <c r="Q1568" i="1"/>
  <c r="Q1567" i="1" s="1"/>
  <c r="P1568" i="1"/>
  <c r="P1567" i="1" s="1"/>
  <c r="O1568" i="1"/>
  <c r="O1567" i="1" s="1"/>
  <c r="N1568" i="1"/>
  <c r="M1568" i="1"/>
  <c r="M1567" i="1" s="1"/>
  <c r="L1568" i="1"/>
  <c r="L1567" i="1" s="1"/>
  <c r="K1568" i="1"/>
  <c r="K1567" i="1" s="1"/>
  <c r="J1568" i="1"/>
  <c r="I1568" i="1"/>
  <c r="I1567" i="1" s="1"/>
  <c r="E1568" i="1"/>
  <c r="AB1567" i="1"/>
  <c r="X1567" i="1"/>
  <c r="N1567" i="1"/>
  <c r="J1567" i="1"/>
  <c r="E1567" i="1"/>
  <c r="E1566" i="1"/>
  <c r="E1565" i="1"/>
  <c r="AL1564" i="1"/>
  <c r="AE1564" i="1"/>
  <c r="V1564" i="1"/>
  <c r="E1564" i="1"/>
  <c r="AK1563" i="1"/>
  <c r="AJ1563" i="1"/>
  <c r="AI1563" i="1"/>
  <c r="AH1563" i="1"/>
  <c r="AL1563" i="1" s="1"/>
  <c r="AG1563" i="1"/>
  <c r="AF1563" i="1"/>
  <c r="AD1563" i="1"/>
  <c r="AC1563" i="1"/>
  <c r="AC1560" i="1" s="1"/>
  <c r="AB1563" i="1"/>
  <c r="O1563" i="1"/>
  <c r="V1563" i="1" s="1"/>
  <c r="E1563" i="1"/>
  <c r="AL1562" i="1"/>
  <c r="AE1562" i="1"/>
  <c r="V1562" i="1"/>
  <c r="E1562" i="1"/>
  <c r="AK1561" i="1"/>
  <c r="AK1560" i="1" s="1"/>
  <c r="AJ1561" i="1"/>
  <c r="AI1561" i="1"/>
  <c r="AI1560" i="1" s="1"/>
  <c r="AH1561" i="1"/>
  <c r="AG1561" i="1"/>
  <c r="AG1560" i="1" s="1"/>
  <c r="AF1561" i="1"/>
  <c r="AD1561" i="1"/>
  <c r="AC1561" i="1"/>
  <c r="AB1561" i="1"/>
  <c r="AB1560" i="1" s="1"/>
  <c r="O1561" i="1"/>
  <c r="V1561" i="1" s="1"/>
  <c r="E1561" i="1"/>
  <c r="E1560" i="1"/>
  <c r="AL1559" i="1"/>
  <c r="AE1559" i="1"/>
  <c r="V1559" i="1"/>
  <c r="E1559" i="1"/>
  <c r="AK1558" i="1"/>
  <c r="AJ1558" i="1"/>
  <c r="AI1558" i="1"/>
  <c r="AH1558" i="1"/>
  <c r="AH1555" i="1" s="1"/>
  <c r="AG1558" i="1"/>
  <c r="AF1558" i="1"/>
  <c r="AD1558" i="1"/>
  <c r="AC1558" i="1"/>
  <c r="AB1558" i="1"/>
  <c r="AA1558" i="1"/>
  <c r="Z1558" i="1"/>
  <c r="Y1558" i="1"/>
  <c r="X1558" i="1"/>
  <c r="W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E1558" i="1"/>
  <c r="AL1557" i="1"/>
  <c r="AE1557" i="1"/>
  <c r="V1557" i="1"/>
  <c r="E1557" i="1"/>
  <c r="AK1556" i="1"/>
  <c r="AJ1556" i="1"/>
  <c r="AI1556" i="1"/>
  <c r="AH1556" i="1"/>
  <c r="AG1556" i="1"/>
  <c r="AF1556" i="1"/>
  <c r="AD1556" i="1"/>
  <c r="AC1556" i="1"/>
  <c r="AB1556" i="1"/>
  <c r="AA1556" i="1"/>
  <c r="Z1556" i="1"/>
  <c r="Y1556" i="1"/>
  <c r="X1556" i="1"/>
  <c r="W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E1556" i="1"/>
  <c r="AB1555" i="1"/>
  <c r="E1555" i="1"/>
  <c r="E1554" i="1"/>
  <c r="E1553" i="1"/>
  <c r="E1552" i="1"/>
  <c r="E1551" i="1"/>
  <c r="E1550" i="1"/>
  <c r="E1549" i="1"/>
  <c r="AL1548" i="1"/>
  <c r="AE1548" i="1"/>
  <c r="V1548" i="1"/>
  <c r="E1548" i="1"/>
  <c r="AK1547" i="1"/>
  <c r="AJ1547" i="1"/>
  <c r="AI1547" i="1"/>
  <c r="AH1547" i="1"/>
  <c r="AG1547" i="1"/>
  <c r="AF1547" i="1"/>
  <c r="AD1547" i="1"/>
  <c r="AC1547" i="1"/>
  <c r="AB1547" i="1"/>
  <c r="Q1547" i="1"/>
  <c r="P1547" i="1"/>
  <c r="O1547" i="1"/>
  <c r="E1547" i="1"/>
  <c r="AL1546" i="1"/>
  <c r="AE1546" i="1"/>
  <c r="V1546" i="1"/>
  <c r="E1546" i="1"/>
  <c r="AK1545" i="1"/>
  <c r="AJ1545" i="1"/>
  <c r="AI1545" i="1"/>
  <c r="AH1545" i="1"/>
  <c r="AG1545" i="1"/>
  <c r="AF1545" i="1"/>
  <c r="AD1545" i="1"/>
  <c r="AC1545" i="1"/>
  <c r="AB1545" i="1"/>
  <c r="AA1545" i="1"/>
  <c r="Z1545" i="1"/>
  <c r="Y1545" i="1"/>
  <c r="Y1544" i="1" s="1"/>
  <c r="Y1543" i="1" s="1"/>
  <c r="X1545" i="1"/>
  <c r="X1544" i="1" s="1"/>
  <c r="X1543" i="1" s="1"/>
  <c r="W1545" i="1"/>
  <c r="T1545" i="1"/>
  <c r="S1545" i="1"/>
  <c r="S1544" i="1" s="1"/>
  <c r="S1543" i="1" s="1"/>
  <c r="R1545" i="1"/>
  <c r="R1544" i="1" s="1"/>
  <c r="R1543" i="1" s="1"/>
  <c r="Q1545" i="1"/>
  <c r="P1545" i="1"/>
  <c r="O1545" i="1"/>
  <c r="E1545" i="1"/>
  <c r="AA1544" i="1"/>
  <c r="AA1543" i="1" s="1"/>
  <c r="Z1544" i="1"/>
  <c r="Z1543" i="1" s="1"/>
  <c r="W1544" i="1"/>
  <c r="W1543" i="1" s="1"/>
  <c r="E1544" i="1"/>
  <c r="E1543" i="1"/>
  <c r="AL1542" i="1"/>
  <c r="AE1542" i="1"/>
  <c r="V1542" i="1"/>
  <c r="E1542" i="1"/>
  <c r="AK1541" i="1"/>
  <c r="AK1540" i="1" s="1"/>
  <c r="AK1539" i="1" s="1"/>
  <c r="AK1538" i="1" s="1"/>
  <c r="AK1537" i="1" s="1"/>
  <c r="AJ1541" i="1"/>
  <c r="AJ1540" i="1" s="1"/>
  <c r="AJ1539" i="1" s="1"/>
  <c r="AJ1538" i="1" s="1"/>
  <c r="AJ1537" i="1" s="1"/>
  <c r="AI1541" i="1"/>
  <c r="AI1540" i="1" s="1"/>
  <c r="AH1541" i="1"/>
  <c r="AH1540" i="1" s="1"/>
  <c r="AH1539" i="1" s="1"/>
  <c r="AH1538" i="1" s="1"/>
  <c r="AH1537" i="1" s="1"/>
  <c r="AG1541" i="1"/>
  <c r="AG1540" i="1" s="1"/>
  <c r="AG1539" i="1" s="1"/>
  <c r="AG1538" i="1" s="1"/>
  <c r="AG1537" i="1" s="1"/>
  <c r="AF1541" i="1"/>
  <c r="AF1540" i="1" s="1"/>
  <c r="AD1541" i="1"/>
  <c r="AD1540" i="1" s="1"/>
  <c r="AD1539" i="1" s="1"/>
  <c r="AD1538" i="1" s="1"/>
  <c r="AC1541" i="1"/>
  <c r="AB1541" i="1"/>
  <c r="AB1540" i="1" s="1"/>
  <c r="AB1539" i="1" s="1"/>
  <c r="AB1538" i="1" s="1"/>
  <c r="AB1537" i="1" s="1"/>
  <c r="AA1541" i="1"/>
  <c r="AA1540" i="1" s="1"/>
  <c r="AA1539" i="1" s="1"/>
  <c r="AA1538" i="1" s="1"/>
  <c r="AA1537" i="1" s="1"/>
  <c r="AA1536" i="1" s="1"/>
  <c r="AA1535" i="1" s="1"/>
  <c r="Z1541" i="1"/>
  <c r="Y1541" i="1"/>
  <c r="Y1540" i="1" s="1"/>
  <c r="Y1539" i="1" s="1"/>
  <c r="Y1538" i="1" s="1"/>
  <c r="Y1537" i="1" s="1"/>
  <c r="Y1536" i="1" s="1"/>
  <c r="Y1535" i="1" s="1"/>
  <c r="X1541" i="1"/>
  <c r="X1540" i="1" s="1"/>
  <c r="X1539" i="1" s="1"/>
  <c r="X1538" i="1" s="1"/>
  <c r="X1537" i="1" s="1"/>
  <c r="X1536" i="1" s="1"/>
  <c r="X1535" i="1" s="1"/>
  <c r="W1541" i="1"/>
  <c r="W1540" i="1" s="1"/>
  <c r="W1539" i="1" s="1"/>
  <c r="W1538" i="1" s="1"/>
  <c r="W1537" i="1" s="1"/>
  <c r="W1536" i="1" s="1"/>
  <c r="W1535" i="1" s="1"/>
  <c r="T1541" i="1"/>
  <c r="T1540" i="1" s="1"/>
  <c r="T1539" i="1" s="1"/>
  <c r="T1538" i="1" s="1"/>
  <c r="T1537" i="1" s="1"/>
  <c r="S1541" i="1"/>
  <c r="S1540" i="1" s="1"/>
  <c r="S1539" i="1" s="1"/>
  <c r="S1538" i="1" s="1"/>
  <c r="S1537" i="1" s="1"/>
  <c r="R1541" i="1"/>
  <c r="R1540" i="1" s="1"/>
  <c r="R1539" i="1" s="1"/>
  <c r="R1538" i="1" s="1"/>
  <c r="R1537" i="1" s="1"/>
  <c r="Q1541" i="1"/>
  <c r="Q1540" i="1" s="1"/>
  <c r="Q1539" i="1" s="1"/>
  <c r="Q1538" i="1" s="1"/>
  <c r="Q1537" i="1" s="1"/>
  <c r="P1541" i="1"/>
  <c r="P1540" i="1" s="1"/>
  <c r="P1539" i="1" s="1"/>
  <c r="P1538" i="1" s="1"/>
  <c r="P1537" i="1" s="1"/>
  <c r="O1541" i="1"/>
  <c r="O1540" i="1" s="1"/>
  <c r="O1539" i="1" s="1"/>
  <c r="O1538" i="1" s="1"/>
  <c r="O1537" i="1" s="1"/>
  <c r="N1541" i="1"/>
  <c r="N1540" i="1" s="1"/>
  <c r="N1539" i="1" s="1"/>
  <c r="N1538" i="1" s="1"/>
  <c r="N1537" i="1" s="1"/>
  <c r="N1536" i="1" s="1"/>
  <c r="N1535" i="1" s="1"/>
  <c r="M1541" i="1"/>
  <c r="M1540" i="1" s="1"/>
  <c r="M1539" i="1" s="1"/>
  <c r="M1538" i="1" s="1"/>
  <c r="M1537" i="1" s="1"/>
  <c r="M1536" i="1" s="1"/>
  <c r="M1535" i="1" s="1"/>
  <c r="L1541" i="1"/>
  <c r="L1540" i="1" s="1"/>
  <c r="L1539" i="1" s="1"/>
  <c r="L1538" i="1" s="1"/>
  <c r="L1537" i="1" s="1"/>
  <c r="L1536" i="1" s="1"/>
  <c r="L1535" i="1" s="1"/>
  <c r="K1541" i="1"/>
  <c r="K1540" i="1" s="1"/>
  <c r="K1539" i="1" s="1"/>
  <c r="K1538" i="1" s="1"/>
  <c r="K1537" i="1" s="1"/>
  <c r="K1536" i="1" s="1"/>
  <c r="K1535" i="1" s="1"/>
  <c r="J1541" i="1"/>
  <c r="I1541" i="1"/>
  <c r="I1540" i="1" s="1"/>
  <c r="I1539" i="1" s="1"/>
  <c r="I1538" i="1" s="1"/>
  <c r="I1537" i="1" s="1"/>
  <c r="E1541" i="1"/>
  <c r="Z1540" i="1"/>
  <c r="Z1539" i="1" s="1"/>
  <c r="Z1538" i="1" s="1"/>
  <c r="Z1537" i="1" s="1"/>
  <c r="Z1536" i="1" s="1"/>
  <c r="Z1535" i="1" s="1"/>
  <c r="J1540" i="1"/>
  <c r="J1539" i="1" s="1"/>
  <c r="J1538" i="1" s="1"/>
  <c r="J1537" i="1" s="1"/>
  <c r="J1536" i="1" s="1"/>
  <c r="J1535" i="1" s="1"/>
  <c r="E1540" i="1"/>
  <c r="AI1539" i="1"/>
  <c r="AI1538" i="1" s="1"/>
  <c r="AI1537" i="1" s="1"/>
  <c r="E1539" i="1"/>
  <c r="E1538" i="1"/>
  <c r="E1537" i="1"/>
  <c r="E1536" i="1"/>
  <c r="E1535" i="1"/>
  <c r="AL1534" i="1"/>
  <c r="AE1534" i="1"/>
  <c r="V1534" i="1"/>
  <c r="E1534" i="1"/>
  <c r="AK1533" i="1"/>
  <c r="AK1530" i="1" s="1"/>
  <c r="AK1529" i="1" s="1"/>
  <c r="AJ1533" i="1"/>
  <c r="AI1533" i="1"/>
  <c r="AH1533" i="1"/>
  <c r="AG1533" i="1"/>
  <c r="AF1533" i="1"/>
  <c r="AD1533" i="1"/>
  <c r="AD1530" i="1" s="1"/>
  <c r="AD1529" i="1" s="1"/>
  <c r="AC1533" i="1"/>
  <c r="AB1533" i="1"/>
  <c r="AA1533" i="1"/>
  <c r="Z1533" i="1"/>
  <c r="Z1530" i="1" s="1"/>
  <c r="Z1529" i="1" s="1"/>
  <c r="Y1533" i="1"/>
  <c r="Y1530" i="1" s="1"/>
  <c r="Y1529" i="1" s="1"/>
  <c r="X1533" i="1"/>
  <c r="X1530" i="1" s="1"/>
  <c r="X1529" i="1" s="1"/>
  <c r="W1533" i="1"/>
  <c r="T1533" i="1"/>
  <c r="S1533" i="1"/>
  <c r="S1530" i="1" s="1"/>
  <c r="S1529" i="1" s="1"/>
  <c r="R1533" i="1"/>
  <c r="Q1533" i="1"/>
  <c r="P1533" i="1"/>
  <c r="P1530" i="1" s="1"/>
  <c r="P1529" i="1" s="1"/>
  <c r="O1533" i="1"/>
  <c r="O1530" i="1" s="1"/>
  <c r="O1529" i="1" s="1"/>
  <c r="N1533" i="1"/>
  <c r="N1530" i="1" s="1"/>
  <c r="M1533" i="1"/>
  <c r="L1533" i="1"/>
  <c r="L1530" i="1" s="1"/>
  <c r="K1533" i="1"/>
  <c r="K1530" i="1" s="1"/>
  <c r="J1533" i="1"/>
  <c r="J1530" i="1" s="1"/>
  <c r="I1533" i="1"/>
  <c r="E1533" i="1"/>
  <c r="AL1532" i="1"/>
  <c r="AE1532" i="1"/>
  <c r="V1532" i="1"/>
  <c r="E1532" i="1"/>
  <c r="AK1531" i="1"/>
  <c r="AJ1531" i="1"/>
  <c r="AI1531" i="1"/>
  <c r="AH1531" i="1"/>
  <c r="AG1531" i="1"/>
  <c r="AF1531" i="1"/>
  <c r="AD1531" i="1"/>
  <c r="AC1531" i="1"/>
  <c r="AE1531" i="1" s="1"/>
  <c r="AB1531" i="1"/>
  <c r="T1531" i="1"/>
  <c r="S1531" i="1"/>
  <c r="R1531" i="1"/>
  <c r="Q1531" i="1"/>
  <c r="P1531" i="1"/>
  <c r="O1531" i="1"/>
  <c r="E1531" i="1"/>
  <c r="AA1530" i="1"/>
  <c r="AA1529" i="1" s="1"/>
  <c r="W1530" i="1"/>
  <c r="W1529" i="1" s="1"/>
  <c r="M1530" i="1"/>
  <c r="I1530" i="1"/>
  <c r="E1530" i="1"/>
  <c r="E1529" i="1"/>
  <c r="AL1528" i="1"/>
  <c r="AE1528" i="1"/>
  <c r="V1528" i="1"/>
  <c r="E1528" i="1"/>
  <c r="AK1527" i="1"/>
  <c r="AK1526" i="1" s="1"/>
  <c r="AK1525" i="1" s="1"/>
  <c r="AK1524" i="1" s="1"/>
  <c r="AK1523" i="1" s="1"/>
  <c r="AJ1527" i="1"/>
  <c r="AJ1526" i="1" s="1"/>
  <c r="AJ1525" i="1" s="1"/>
  <c r="AJ1524" i="1" s="1"/>
  <c r="AJ1523" i="1" s="1"/>
  <c r="AI1527" i="1"/>
  <c r="AI1526" i="1" s="1"/>
  <c r="AI1525" i="1" s="1"/>
  <c r="AI1524" i="1" s="1"/>
  <c r="AI1523" i="1" s="1"/>
  <c r="AH1527" i="1"/>
  <c r="AH1526" i="1" s="1"/>
  <c r="AH1525" i="1" s="1"/>
  <c r="AH1524" i="1" s="1"/>
  <c r="AH1523" i="1" s="1"/>
  <c r="AG1527" i="1"/>
  <c r="AG1526" i="1" s="1"/>
  <c r="AG1525" i="1" s="1"/>
  <c r="AG1524" i="1" s="1"/>
  <c r="AG1523" i="1" s="1"/>
  <c r="AF1527" i="1"/>
  <c r="AD1527" i="1"/>
  <c r="AC1527" i="1"/>
  <c r="AC1526" i="1" s="1"/>
  <c r="AB1527" i="1"/>
  <c r="AB1526" i="1" s="1"/>
  <c r="AB1525" i="1" s="1"/>
  <c r="AB1524" i="1" s="1"/>
  <c r="AB1523" i="1" s="1"/>
  <c r="AA1527" i="1"/>
  <c r="AA1526" i="1" s="1"/>
  <c r="AA1525" i="1" s="1"/>
  <c r="AA1524" i="1" s="1"/>
  <c r="AA1523" i="1" s="1"/>
  <c r="Z1527" i="1"/>
  <c r="Z1526" i="1" s="1"/>
  <c r="Z1525" i="1" s="1"/>
  <c r="Z1524" i="1" s="1"/>
  <c r="Z1523" i="1" s="1"/>
  <c r="Y1527" i="1"/>
  <c r="Y1526" i="1" s="1"/>
  <c r="Y1525" i="1" s="1"/>
  <c r="Y1524" i="1" s="1"/>
  <c r="Y1523" i="1" s="1"/>
  <c r="X1527" i="1"/>
  <c r="X1526" i="1" s="1"/>
  <c r="X1525" i="1" s="1"/>
  <c r="X1524" i="1" s="1"/>
  <c r="X1523" i="1" s="1"/>
  <c r="W1527" i="1"/>
  <c r="W1526" i="1" s="1"/>
  <c r="W1525" i="1" s="1"/>
  <c r="W1524" i="1" s="1"/>
  <c r="W1523" i="1" s="1"/>
  <c r="T1527" i="1"/>
  <c r="T1526" i="1" s="1"/>
  <c r="T1525" i="1" s="1"/>
  <c r="T1524" i="1" s="1"/>
  <c r="T1523" i="1" s="1"/>
  <c r="S1527" i="1"/>
  <c r="S1526" i="1" s="1"/>
  <c r="S1525" i="1" s="1"/>
  <c r="S1524" i="1" s="1"/>
  <c r="S1523" i="1" s="1"/>
  <c r="R1527" i="1"/>
  <c r="R1526" i="1" s="1"/>
  <c r="R1525" i="1" s="1"/>
  <c r="R1524" i="1" s="1"/>
  <c r="R1523" i="1" s="1"/>
  <c r="Q1527" i="1"/>
  <c r="Q1526" i="1" s="1"/>
  <c r="Q1525" i="1" s="1"/>
  <c r="Q1524" i="1" s="1"/>
  <c r="Q1523" i="1" s="1"/>
  <c r="P1527" i="1"/>
  <c r="P1526" i="1" s="1"/>
  <c r="P1525" i="1" s="1"/>
  <c r="P1524" i="1" s="1"/>
  <c r="P1523" i="1" s="1"/>
  <c r="O1527" i="1"/>
  <c r="O1526" i="1" s="1"/>
  <c r="O1525" i="1" s="1"/>
  <c r="O1524" i="1" s="1"/>
  <c r="O1523" i="1" s="1"/>
  <c r="N1527" i="1"/>
  <c r="N1526" i="1" s="1"/>
  <c r="N1525" i="1" s="1"/>
  <c r="N1524" i="1" s="1"/>
  <c r="N1523" i="1" s="1"/>
  <c r="N1522" i="1" s="1"/>
  <c r="N1521" i="1" s="1"/>
  <c r="M1527" i="1"/>
  <c r="L1527" i="1"/>
  <c r="K1527" i="1"/>
  <c r="K1526" i="1" s="1"/>
  <c r="K1525" i="1" s="1"/>
  <c r="K1524" i="1" s="1"/>
  <c r="K1523" i="1" s="1"/>
  <c r="K1522" i="1" s="1"/>
  <c r="K1521" i="1" s="1"/>
  <c r="J1527" i="1"/>
  <c r="J1526" i="1" s="1"/>
  <c r="J1525" i="1" s="1"/>
  <c r="J1524" i="1" s="1"/>
  <c r="J1523" i="1" s="1"/>
  <c r="J1522" i="1" s="1"/>
  <c r="J1521" i="1" s="1"/>
  <c r="I1527" i="1"/>
  <c r="I1526" i="1" s="1"/>
  <c r="I1525" i="1" s="1"/>
  <c r="I1524" i="1" s="1"/>
  <c r="E1527" i="1"/>
  <c r="M1526" i="1"/>
  <c r="M1525" i="1" s="1"/>
  <c r="M1524" i="1" s="1"/>
  <c r="M1523" i="1" s="1"/>
  <c r="M1522" i="1" s="1"/>
  <c r="M1521" i="1" s="1"/>
  <c r="L1526" i="1"/>
  <c r="L1525" i="1" s="1"/>
  <c r="L1524" i="1" s="1"/>
  <c r="L1523" i="1" s="1"/>
  <c r="L1522" i="1" s="1"/>
  <c r="L1521" i="1" s="1"/>
  <c r="E1526" i="1"/>
  <c r="E1525" i="1"/>
  <c r="E1524" i="1"/>
  <c r="E1523" i="1"/>
  <c r="E1522" i="1"/>
  <c r="E1521" i="1"/>
  <c r="AL1520" i="1"/>
  <c r="AE1520" i="1"/>
  <c r="V1520" i="1"/>
  <c r="E1520" i="1"/>
  <c r="AK1519" i="1"/>
  <c r="AK1518" i="1" s="1"/>
  <c r="AK1517" i="1" s="1"/>
  <c r="AK1516" i="1" s="1"/>
  <c r="AK1515" i="1" s="1"/>
  <c r="AJ1519" i="1"/>
  <c r="AJ1518" i="1" s="1"/>
  <c r="AJ1517" i="1" s="1"/>
  <c r="AJ1516" i="1" s="1"/>
  <c r="AJ1515" i="1" s="1"/>
  <c r="AI1519" i="1"/>
  <c r="AI1518" i="1" s="1"/>
  <c r="AI1517" i="1" s="1"/>
  <c r="AI1516" i="1" s="1"/>
  <c r="AI1515" i="1" s="1"/>
  <c r="AH1519" i="1"/>
  <c r="AH1518" i="1" s="1"/>
  <c r="AH1517" i="1" s="1"/>
  <c r="AH1516" i="1" s="1"/>
  <c r="AH1515" i="1" s="1"/>
  <c r="AG1519" i="1"/>
  <c r="AG1518" i="1" s="1"/>
  <c r="AG1517" i="1" s="1"/>
  <c r="AG1516" i="1" s="1"/>
  <c r="AG1515" i="1" s="1"/>
  <c r="AF1519" i="1"/>
  <c r="AF1518" i="1" s="1"/>
  <c r="AD1519" i="1"/>
  <c r="AE1519" i="1" s="1"/>
  <c r="AC1519" i="1"/>
  <c r="AB1519" i="1"/>
  <c r="AA1519" i="1"/>
  <c r="AA1518" i="1" s="1"/>
  <c r="AA1517" i="1" s="1"/>
  <c r="AA1516" i="1" s="1"/>
  <c r="AA1515" i="1" s="1"/>
  <c r="Z1519" i="1"/>
  <c r="Z1518" i="1" s="1"/>
  <c r="Z1517" i="1" s="1"/>
  <c r="Z1516" i="1" s="1"/>
  <c r="Z1515" i="1" s="1"/>
  <c r="Y1519" i="1"/>
  <c r="X1519" i="1"/>
  <c r="X1518" i="1" s="1"/>
  <c r="X1517" i="1" s="1"/>
  <c r="X1516" i="1" s="1"/>
  <c r="X1515" i="1" s="1"/>
  <c r="W1519" i="1"/>
  <c r="W1518" i="1" s="1"/>
  <c r="W1517" i="1" s="1"/>
  <c r="W1516" i="1" s="1"/>
  <c r="W1515" i="1" s="1"/>
  <c r="T1519" i="1"/>
  <c r="T1518" i="1" s="1"/>
  <c r="T1517" i="1" s="1"/>
  <c r="T1516" i="1" s="1"/>
  <c r="T1515" i="1" s="1"/>
  <c r="S1519" i="1"/>
  <c r="R1519" i="1"/>
  <c r="R1518" i="1" s="1"/>
  <c r="R1517" i="1" s="1"/>
  <c r="R1516" i="1" s="1"/>
  <c r="R1515" i="1" s="1"/>
  <c r="Q1519" i="1"/>
  <c r="Q1518" i="1" s="1"/>
  <c r="Q1517" i="1" s="1"/>
  <c r="Q1516" i="1" s="1"/>
  <c r="Q1515" i="1" s="1"/>
  <c r="P1519" i="1"/>
  <c r="P1518" i="1" s="1"/>
  <c r="P1517" i="1" s="1"/>
  <c r="P1516" i="1" s="1"/>
  <c r="P1515" i="1" s="1"/>
  <c r="O1519" i="1"/>
  <c r="N1519" i="1"/>
  <c r="N1518" i="1" s="1"/>
  <c r="N1517" i="1" s="1"/>
  <c r="N1516" i="1" s="1"/>
  <c r="N1515" i="1" s="1"/>
  <c r="M1519" i="1"/>
  <c r="M1518" i="1" s="1"/>
  <c r="M1517" i="1" s="1"/>
  <c r="M1516" i="1" s="1"/>
  <c r="M1515" i="1" s="1"/>
  <c r="L1519" i="1"/>
  <c r="L1518" i="1" s="1"/>
  <c r="L1517" i="1" s="1"/>
  <c r="L1516" i="1" s="1"/>
  <c r="L1515" i="1" s="1"/>
  <c r="K1519" i="1"/>
  <c r="K1518" i="1" s="1"/>
  <c r="K1517" i="1" s="1"/>
  <c r="K1516" i="1" s="1"/>
  <c r="K1515" i="1" s="1"/>
  <c r="J1519" i="1"/>
  <c r="J1518" i="1" s="1"/>
  <c r="J1517" i="1" s="1"/>
  <c r="J1516" i="1" s="1"/>
  <c r="J1515" i="1" s="1"/>
  <c r="I1519" i="1"/>
  <c r="I1518" i="1" s="1"/>
  <c r="E1519" i="1"/>
  <c r="AC1518" i="1"/>
  <c r="AC1517" i="1" s="1"/>
  <c r="AC1516" i="1" s="1"/>
  <c r="AC1515" i="1" s="1"/>
  <c r="AB1518" i="1"/>
  <c r="AB1517" i="1" s="1"/>
  <c r="AB1516" i="1" s="1"/>
  <c r="AB1515" i="1" s="1"/>
  <c r="Y1518" i="1"/>
  <c r="Y1517" i="1" s="1"/>
  <c r="Y1516" i="1" s="1"/>
  <c r="Y1515" i="1" s="1"/>
  <c r="S1518" i="1"/>
  <c r="S1517" i="1" s="1"/>
  <c r="S1516" i="1" s="1"/>
  <c r="S1515" i="1" s="1"/>
  <c r="O1518" i="1"/>
  <c r="O1517" i="1" s="1"/>
  <c r="O1516" i="1" s="1"/>
  <c r="O1515" i="1" s="1"/>
  <c r="E1518" i="1"/>
  <c r="E1517" i="1"/>
  <c r="E1516" i="1"/>
  <c r="E1515" i="1"/>
  <c r="AL1514" i="1"/>
  <c r="AE1514" i="1"/>
  <c r="V1514" i="1"/>
  <c r="E1514" i="1"/>
  <c r="AK1513" i="1"/>
  <c r="AK1512" i="1" s="1"/>
  <c r="AK1511" i="1" s="1"/>
  <c r="AK1510" i="1" s="1"/>
  <c r="AK1509" i="1" s="1"/>
  <c r="AJ1513" i="1"/>
  <c r="AJ1512" i="1" s="1"/>
  <c r="AJ1511" i="1" s="1"/>
  <c r="AJ1510" i="1" s="1"/>
  <c r="AJ1509" i="1" s="1"/>
  <c r="AI1513" i="1"/>
  <c r="AI1512" i="1" s="1"/>
  <c r="AI1511" i="1" s="1"/>
  <c r="AI1510" i="1" s="1"/>
  <c r="AI1509" i="1" s="1"/>
  <c r="AI1508" i="1" s="1"/>
  <c r="AI1507" i="1" s="1"/>
  <c r="AH1513" i="1"/>
  <c r="AH1512" i="1" s="1"/>
  <c r="AH1511" i="1" s="1"/>
  <c r="AH1510" i="1" s="1"/>
  <c r="AH1509" i="1" s="1"/>
  <c r="AH1508" i="1" s="1"/>
  <c r="AH1507" i="1" s="1"/>
  <c r="AG1513" i="1"/>
  <c r="AG1512" i="1" s="1"/>
  <c r="AG1511" i="1" s="1"/>
  <c r="AG1510" i="1" s="1"/>
  <c r="AG1509" i="1" s="1"/>
  <c r="AF1513" i="1"/>
  <c r="AF1512" i="1" s="1"/>
  <c r="AF1511" i="1" s="1"/>
  <c r="AD1513" i="1"/>
  <c r="AE1513" i="1" s="1"/>
  <c r="AC1513" i="1"/>
  <c r="AC1512" i="1" s="1"/>
  <c r="AC1511" i="1" s="1"/>
  <c r="AC1510" i="1" s="1"/>
  <c r="AC1509" i="1" s="1"/>
  <c r="AC1508" i="1" s="1"/>
  <c r="AC1507" i="1" s="1"/>
  <c r="AB1513" i="1"/>
  <c r="AB1512" i="1" s="1"/>
  <c r="AB1511" i="1" s="1"/>
  <c r="AB1510" i="1" s="1"/>
  <c r="AB1509" i="1" s="1"/>
  <c r="AA1513" i="1"/>
  <c r="AA1512" i="1" s="1"/>
  <c r="AA1511" i="1" s="1"/>
  <c r="AA1510" i="1" s="1"/>
  <c r="AA1509" i="1" s="1"/>
  <c r="Z1513" i="1"/>
  <c r="Z1512" i="1" s="1"/>
  <c r="Z1511" i="1" s="1"/>
  <c r="Z1510" i="1" s="1"/>
  <c r="Z1509" i="1" s="1"/>
  <c r="Z1508" i="1" s="1"/>
  <c r="Z1507" i="1" s="1"/>
  <c r="Y1513" i="1"/>
  <c r="X1513" i="1"/>
  <c r="X1512" i="1" s="1"/>
  <c r="X1511" i="1" s="1"/>
  <c r="X1510" i="1" s="1"/>
  <c r="X1509" i="1" s="1"/>
  <c r="W1513" i="1"/>
  <c r="W1512" i="1" s="1"/>
  <c r="W1511" i="1" s="1"/>
  <c r="W1510" i="1" s="1"/>
  <c r="W1509" i="1" s="1"/>
  <c r="T1513" i="1"/>
  <c r="T1512" i="1" s="1"/>
  <c r="T1511" i="1" s="1"/>
  <c r="T1510" i="1" s="1"/>
  <c r="T1509" i="1" s="1"/>
  <c r="T1508" i="1" s="1"/>
  <c r="T1507" i="1" s="1"/>
  <c r="S1513" i="1"/>
  <c r="S1512" i="1" s="1"/>
  <c r="S1511" i="1" s="1"/>
  <c r="S1510" i="1" s="1"/>
  <c r="S1509" i="1" s="1"/>
  <c r="R1513" i="1"/>
  <c r="R1512" i="1" s="1"/>
  <c r="R1511" i="1" s="1"/>
  <c r="R1510" i="1" s="1"/>
  <c r="R1509" i="1" s="1"/>
  <c r="Q1513" i="1"/>
  <c r="Q1512" i="1" s="1"/>
  <c r="Q1511" i="1" s="1"/>
  <c r="Q1510" i="1" s="1"/>
  <c r="Q1509" i="1" s="1"/>
  <c r="P1513" i="1"/>
  <c r="P1512" i="1" s="1"/>
  <c r="P1511" i="1" s="1"/>
  <c r="P1510" i="1" s="1"/>
  <c r="P1509" i="1" s="1"/>
  <c r="O1513" i="1"/>
  <c r="N1513" i="1"/>
  <c r="N1512" i="1" s="1"/>
  <c r="N1511" i="1" s="1"/>
  <c r="N1510" i="1" s="1"/>
  <c r="N1509" i="1" s="1"/>
  <c r="M1513" i="1"/>
  <c r="M1512" i="1" s="1"/>
  <c r="M1511" i="1" s="1"/>
  <c r="M1510" i="1" s="1"/>
  <c r="M1509" i="1" s="1"/>
  <c r="L1513" i="1"/>
  <c r="L1512" i="1" s="1"/>
  <c r="L1511" i="1" s="1"/>
  <c r="L1510" i="1" s="1"/>
  <c r="L1509" i="1" s="1"/>
  <c r="L1508" i="1" s="1"/>
  <c r="L1507" i="1" s="1"/>
  <c r="K1513" i="1"/>
  <c r="K1512" i="1" s="1"/>
  <c r="K1511" i="1" s="1"/>
  <c r="K1510" i="1" s="1"/>
  <c r="K1509" i="1" s="1"/>
  <c r="J1513" i="1"/>
  <c r="J1512" i="1" s="1"/>
  <c r="J1511" i="1" s="1"/>
  <c r="J1510" i="1" s="1"/>
  <c r="J1509" i="1" s="1"/>
  <c r="I1513" i="1"/>
  <c r="I1512" i="1" s="1"/>
  <c r="E1513" i="1"/>
  <c r="Y1512" i="1"/>
  <c r="Y1511" i="1" s="1"/>
  <c r="Y1510" i="1" s="1"/>
  <c r="Y1509" i="1" s="1"/>
  <c r="Y1508" i="1" s="1"/>
  <c r="Y1507" i="1" s="1"/>
  <c r="O1512" i="1"/>
  <c r="E1512" i="1"/>
  <c r="O1511" i="1"/>
  <c r="O1510" i="1" s="1"/>
  <c r="O1509" i="1" s="1"/>
  <c r="E1511" i="1"/>
  <c r="E1510" i="1"/>
  <c r="E1509" i="1"/>
  <c r="E1508" i="1"/>
  <c r="E1507" i="1"/>
  <c r="AL1506" i="1"/>
  <c r="AE1506" i="1"/>
  <c r="V1506" i="1"/>
  <c r="E1506" i="1"/>
  <c r="AK1505" i="1"/>
  <c r="AK1504" i="1" s="1"/>
  <c r="AK1503" i="1" s="1"/>
  <c r="AJ1505" i="1"/>
  <c r="AJ1504" i="1" s="1"/>
  <c r="AJ1503" i="1" s="1"/>
  <c r="AI1505" i="1"/>
  <c r="AI1504" i="1" s="1"/>
  <c r="AI1503" i="1" s="1"/>
  <c r="AH1505" i="1"/>
  <c r="AH1504" i="1" s="1"/>
  <c r="AH1503" i="1" s="1"/>
  <c r="AG1505" i="1"/>
  <c r="AF1505" i="1"/>
  <c r="AD1505" i="1"/>
  <c r="AD1504" i="1" s="1"/>
  <c r="AC1505" i="1"/>
  <c r="AC1504" i="1" s="1"/>
  <c r="AC1503" i="1" s="1"/>
  <c r="AB1505" i="1"/>
  <c r="AB1504" i="1" s="1"/>
  <c r="AB1503" i="1" s="1"/>
  <c r="AA1505" i="1"/>
  <c r="AA1504" i="1" s="1"/>
  <c r="AA1503" i="1" s="1"/>
  <c r="Z1505" i="1"/>
  <c r="Z1504" i="1" s="1"/>
  <c r="Z1503" i="1" s="1"/>
  <c r="Y1505" i="1"/>
  <c r="Y1504" i="1" s="1"/>
  <c r="Y1503" i="1" s="1"/>
  <c r="X1505" i="1"/>
  <c r="X1504" i="1" s="1"/>
  <c r="X1503" i="1" s="1"/>
  <c r="W1505" i="1"/>
  <c r="W1504" i="1" s="1"/>
  <c r="W1503" i="1" s="1"/>
  <c r="T1505" i="1"/>
  <c r="S1505" i="1"/>
  <c r="S1504" i="1" s="1"/>
  <c r="S1503" i="1" s="1"/>
  <c r="R1505" i="1"/>
  <c r="R1504" i="1" s="1"/>
  <c r="R1503" i="1" s="1"/>
  <c r="Q1505" i="1"/>
  <c r="Q1504" i="1" s="1"/>
  <c r="Q1503" i="1" s="1"/>
  <c r="P1505" i="1"/>
  <c r="P1504" i="1" s="1"/>
  <c r="P1503" i="1" s="1"/>
  <c r="O1505" i="1"/>
  <c r="O1504" i="1" s="1"/>
  <c r="O1503" i="1" s="1"/>
  <c r="N1505" i="1"/>
  <c r="N1504" i="1" s="1"/>
  <c r="N1503" i="1" s="1"/>
  <c r="M1505" i="1"/>
  <c r="M1504" i="1" s="1"/>
  <c r="M1503" i="1" s="1"/>
  <c r="L1505" i="1"/>
  <c r="L1504" i="1" s="1"/>
  <c r="L1503" i="1" s="1"/>
  <c r="K1505" i="1"/>
  <c r="K1504" i="1" s="1"/>
  <c r="K1503" i="1" s="1"/>
  <c r="J1505" i="1"/>
  <c r="J1504" i="1" s="1"/>
  <c r="J1503" i="1" s="1"/>
  <c r="I1505" i="1"/>
  <c r="E1505" i="1"/>
  <c r="AG1504" i="1"/>
  <c r="AG1503" i="1" s="1"/>
  <c r="T1504" i="1"/>
  <c r="T1503" i="1" s="1"/>
  <c r="E1504" i="1"/>
  <c r="E1503" i="1"/>
  <c r="AL1502" i="1"/>
  <c r="AE1502" i="1"/>
  <c r="V1502" i="1"/>
  <c r="E1502" i="1"/>
  <c r="AK1501" i="1"/>
  <c r="AK1500" i="1" s="1"/>
  <c r="AK1499" i="1" s="1"/>
  <c r="AJ1501" i="1"/>
  <c r="AJ1500" i="1" s="1"/>
  <c r="AJ1499" i="1" s="1"/>
  <c r="AI1501" i="1"/>
  <c r="AI1500" i="1" s="1"/>
  <c r="AI1499" i="1" s="1"/>
  <c r="AH1501" i="1"/>
  <c r="AH1500" i="1" s="1"/>
  <c r="AH1499" i="1" s="1"/>
  <c r="AG1501" i="1"/>
  <c r="AF1501" i="1"/>
  <c r="AF1500" i="1" s="1"/>
  <c r="AD1501" i="1"/>
  <c r="AC1501" i="1"/>
  <c r="AC1500" i="1" s="1"/>
  <c r="AC1499" i="1" s="1"/>
  <c r="AB1501" i="1"/>
  <c r="AB1500" i="1" s="1"/>
  <c r="AB1499" i="1" s="1"/>
  <c r="AA1501" i="1"/>
  <c r="AA1500" i="1" s="1"/>
  <c r="AA1499" i="1" s="1"/>
  <c r="Z1501" i="1"/>
  <c r="Z1500" i="1" s="1"/>
  <c r="Z1499" i="1" s="1"/>
  <c r="Y1501" i="1"/>
  <c r="Y1500" i="1" s="1"/>
  <c r="Y1499" i="1" s="1"/>
  <c r="X1501" i="1"/>
  <c r="X1500" i="1" s="1"/>
  <c r="X1499" i="1" s="1"/>
  <c r="W1501" i="1"/>
  <c r="W1500" i="1" s="1"/>
  <c r="W1499" i="1" s="1"/>
  <c r="T1501" i="1"/>
  <c r="S1501" i="1"/>
  <c r="S1500" i="1" s="1"/>
  <c r="S1499" i="1" s="1"/>
  <c r="R1501" i="1"/>
  <c r="R1500" i="1" s="1"/>
  <c r="R1499" i="1" s="1"/>
  <c r="Q1501" i="1"/>
  <c r="Q1500" i="1" s="1"/>
  <c r="Q1499" i="1" s="1"/>
  <c r="P1501" i="1"/>
  <c r="P1500" i="1" s="1"/>
  <c r="P1499" i="1" s="1"/>
  <c r="O1501" i="1"/>
  <c r="O1500" i="1" s="1"/>
  <c r="O1499" i="1" s="1"/>
  <c r="N1501" i="1"/>
  <c r="M1501" i="1"/>
  <c r="M1500" i="1" s="1"/>
  <c r="M1499" i="1" s="1"/>
  <c r="L1501" i="1"/>
  <c r="L1500" i="1" s="1"/>
  <c r="L1499" i="1" s="1"/>
  <c r="K1501" i="1"/>
  <c r="K1500" i="1" s="1"/>
  <c r="K1499" i="1" s="1"/>
  <c r="J1501" i="1"/>
  <c r="J1500" i="1" s="1"/>
  <c r="J1499" i="1" s="1"/>
  <c r="I1501" i="1"/>
  <c r="I1500" i="1" s="1"/>
  <c r="E1501" i="1"/>
  <c r="AG1500" i="1"/>
  <c r="AG1499" i="1" s="1"/>
  <c r="T1500" i="1"/>
  <c r="T1499" i="1" s="1"/>
  <c r="N1500" i="1"/>
  <c r="N1499" i="1" s="1"/>
  <c r="E1500" i="1"/>
  <c r="E1499" i="1"/>
  <c r="E1498" i="1"/>
  <c r="E1497" i="1"/>
  <c r="E1496" i="1"/>
  <c r="E1495" i="1"/>
  <c r="AL1494" i="1"/>
  <c r="AE1494" i="1"/>
  <c r="U1494" i="1"/>
  <c r="V1494" i="1" s="1"/>
  <c r="E1494" i="1"/>
  <c r="AK1493" i="1"/>
  <c r="AK1492" i="1" s="1"/>
  <c r="AK1491" i="1" s="1"/>
  <c r="AK1490" i="1" s="1"/>
  <c r="AJ1493" i="1"/>
  <c r="AJ1492" i="1" s="1"/>
  <c r="AJ1491" i="1" s="1"/>
  <c r="AJ1490" i="1" s="1"/>
  <c r="AI1493" i="1"/>
  <c r="AH1493" i="1"/>
  <c r="AG1493" i="1"/>
  <c r="AG1492" i="1" s="1"/>
  <c r="AG1491" i="1" s="1"/>
  <c r="AG1490" i="1" s="1"/>
  <c r="AF1493" i="1"/>
  <c r="AD1493" i="1"/>
  <c r="AD1492" i="1" s="1"/>
  <c r="AD1491" i="1" s="1"/>
  <c r="AC1493" i="1"/>
  <c r="AB1493" i="1"/>
  <c r="AB1492" i="1" s="1"/>
  <c r="AB1491" i="1" s="1"/>
  <c r="AB1490" i="1" s="1"/>
  <c r="AA1493" i="1"/>
  <c r="Z1493" i="1"/>
  <c r="Z1492" i="1" s="1"/>
  <c r="Z1491" i="1" s="1"/>
  <c r="Z1490" i="1" s="1"/>
  <c r="Y1493" i="1"/>
  <c r="Y1492" i="1" s="1"/>
  <c r="Y1491" i="1" s="1"/>
  <c r="Y1490" i="1" s="1"/>
  <c r="X1493" i="1"/>
  <c r="X1492" i="1" s="1"/>
  <c r="X1491" i="1" s="1"/>
  <c r="X1490" i="1" s="1"/>
  <c r="W1493" i="1"/>
  <c r="W1492" i="1" s="1"/>
  <c r="W1491" i="1" s="1"/>
  <c r="W1490" i="1" s="1"/>
  <c r="U1493" i="1"/>
  <c r="U1492" i="1" s="1"/>
  <c r="T1493" i="1"/>
  <c r="T1492" i="1" s="1"/>
  <c r="T1491" i="1" s="1"/>
  <c r="T1490" i="1" s="1"/>
  <c r="S1493" i="1"/>
  <c r="S1492" i="1" s="1"/>
  <c r="S1491" i="1" s="1"/>
  <c r="S1490" i="1" s="1"/>
  <c r="R1493" i="1"/>
  <c r="R1492" i="1" s="1"/>
  <c r="R1491" i="1" s="1"/>
  <c r="R1490" i="1" s="1"/>
  <c r="Q1493" i="1"/>
  <c r="Q1492" i="1" s="1"/>
  <c r="Q1491" i="1" s="1"/>
  <c r="Q1490" i="1" s="1"/>
  <c r="P1493" i="1"/>
  <c r="P1492" i="1" s="1"/>
  <c r="P1491" i="1" s="1"/>
  <c r="P1490" i="1" s="1"/>
  <c r="O1493" i="1"/>
  <c r="O1492" i="1" s="1"/>
  <c r="O1491" i="1" s="1"/>
  <c r="O1490" i="1" s="1"/>
  <c r="E1493" i="1"/>
  <c r="AI1492" i="1"/>
  <c r="AI1491" i="1" s="1"/>
  <c r="AI1490" i="1" s="1"/>
  <c r="AH1492" i="1"/>
  <c r="AH1491" i="1" s="1"/>
  <c r="AH1490" i="1" s="1"/>
  <c r="AA1492" i="1"/>
  <c r="AA1491" i="1" s="1"/>
  <c r="AA1490" i="1" s="1"/>
  <c r="E1492" i="1"/>
  <c r="E1491" i="1"/>
  <c r="E1490" i="1"/>
  <c r="AL1489" i="1"/>
  <c r="AE1489" i="1"/>
  <c r="V1489" i="1"/>
  <c r="E1489" i="1"/>
  <c r="AK1488" i="1"/>
  <c r="AJ1488" i="1"/>
  <c r="AI1488" i="1"/>
  <c r="AH1488" i="1"/>
  <c r="AG1488" i="1"/>
  <c r="AF1488" i="1"/>
  <c r="AD1488" i="1"/>
  <c r="AC1488" i="1"/>
  <c r="AB1488" i="1"/>
  <c r="AA1488" i="1"/>
  <c r="Z1488" i="1"/>
  <c r="Y1488" i="1"/>
  <c r="X1488" i="1"/>
  <c r="W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E1488" i="1"/>
  <c r="AL1487" i="1"/>
  <c r="AE1487" i="1"/>
  <c r="V1487" i="1"/>
  <c r="E1487" i="1"/>
  <c r="AK1486" i="1"/>
  <c r="AJ1486" i="1"/>
  <c r="AI1486" i="1"/>
  <c r="AH1486" i="1"/>
  <c r="AG1486" i="1"/>
  <c r="AF1486" i="1"/>
  <c r="AD1486" i="1"/>
  <c r="AC1486" i="1"/>
  <c r="AB1486" i="1"/>
  <c r="AA1486" i="1"/>
  <c r="Z1486" i="1"/>
  <c r="Y1486" i="1"/>
  <c r="X1486" i="1"/>
  <c r="W1486" i="1"/>
  <c r="W1485" i="1" s="1"/>
  <c r="W1484" i="1" s="1"/>
  <c r="W1483" i="1" s="1"/>
  <c r="W1482" i="1" s="1"/>
  <c r="W1481" i="1" s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E1486" i="1"/>
  <c r="AF1485" i="1"/>
  <c r="E1485" i="1"/>
  <c r="E1484" i="1"/>
  <c r="E1483" i="1"/>
  <c r="E1482" i="1"/>
  <c r="E1481" i="1"/>
  <c r="AL1480" i="1"/>
  <c r="AE1480" i="1"/>
  <c r="V1480" i="1"/>
  <c r="E1480" i="1"/>
  <c r="AK1479" i="1"/>
  <c r="AJ1479" i="1"/>
  <c r="AI1479" i="1"/>
  <c r="AH1479" i="1"/>
  <c r="AG1479" i="1"/>
  <c r="AF1479" i="1"/>
  <c r="AD1479" i="1"/>
  <c r="AC1479" i="1"/>
  <c r="AB1479" i="1"/>
  <c r="T1479" i="1"/>
  <c r="S1479" i="1"/>
  <c r="R1479" i="1"/>
  <c r="Q1479" i="1"/>
  <c r="P1479" i="1"/>
  <c r="O1479" i="1"/>
  <c r="E1479" i="1"/>
  <c r="AK1478" i="1"/>
  <c r="AJ1478" i="1"/>
  <c r="AI1478" i="1"/>
  <c r="AH1478" i="1"/>
  <c r="AG1478" i="1"/>
  <c r="AF1478" i="1"/>
  <c r="AD1478" i="1"/>
  <c r="AC1478" i="1"/>
  <c r="AB1478" i="1"/>
  <c r="T1478" i="1"/>
  <c r="S1478" i="1"/>
  <c r="R1478" i="1"/>
  <c r="Q1478" i="1"/>
  <c r="P1478" i="1"/>
  <c r="O1478" i="1"/>
  <c r="E1478" i="1"/>
  <c r="AK1477" i="1"/>
  <c r="AJ1477" i="1"/>
  <c r="AI1477" i="1"/>
  <c r="AH1477" i="1"/>
  <c r="AG1477" i="1"/>
  <c r="AF1477" i="1"/>
  <c r="AD1477" i="1"/>
  <c r="AC1477" i="1"/>
  <c r="AB1477" i="1"/>
  <c r="T1477" i="1"/>
  <c r="S1477" i="1"/>
  <c r="R1477" i="1"/>
  <c r="Q1477" i="1"/>
  <c r="P1477" i="1"/>
  <c r="O1477" i="1"/>
  <c r="E1477" i="1"/>
  <c r="AE1476" i="1"/>
  <c r="E1476" i="1"/>
  <c r="AD1475" i="1"/>
  <c r="AC1475" i="1"/>
  <c r="V1475" i="1"/>
  <c r="E1475" i="1"/>
  <c r="AE1474" i="1"/>
  <c r="E1474" i="1"/>
  <c r="AD1473" i="1"/>
  <c r="AC1473" i="1"/>
  <c r="V1473" i="1"/>
  <c r="E1473" i="1"/>
  <c r="E1472" i="1"/>
  <c r="E1471" i="1"/>
  <c r="E1470" i="1"/>
  <c r="AL1469" i="1"/>
  <c r="AE1469" i="1"/>
  <c r="V1469" i="1"/>
  <c r="E1469" i="1"/>
  <c r="AK1468" i="1"/>
  <c r="AJ1468" i="1"/>
  <c r="AI1468" i="1"/>
  <c r="AH1468" i="1"/>
  <c r="AG1468" i="1"/>
  <c r="AF1468" i="1"/>
  <c r="AD1468" i="1"/>
  <c r="AC1468" i="1"/>
  <c r="AB1468" i="1"/>
  <c r="AB1465" i="1" s="1"/>
  <c r="AA1468" i="1"/>
  <c r="AA1465" i="1" s="1"/>
  <c r="Z1468" i="1"/>
  <c r="Z1465" i="1" s="1"/>
  <c r="Y1468" i="1"/>
  <c r="X1468" i="1"/>
  <c r="X1465" i="1" s="1"/>
  <c r="W1468" i="1"/>
  <c r="W1465" i="1" s="1"/>
  <c r="T1468" i="1"/>
  <c r="T1465" i="1" s="1"/>
  <c r="S1468" i="1"/>
  <c r="S1465" i="1" s="1"/>
  <c r="R1468" i="1"/>
  <c r="R1465" i="1" s="1"/>
  <c r="Q1468" i="1"/>
  <c r="Q1465" i="1" s="1"/>
  <c r="P1468" i="1"/>
  <c r="O1468" i="1"/>
  <c r="N1468" i="1"/>
  <c r="N1465" i="1" s="1"/>
  <c r="M1468" i="1"/>
  <c r="M1465" i="1" s="1"/>
  <c r="L1468" i="1"/>
  <c r="L1465" i="1" s="1"/>
  <c r="K1468" i="1"/>
  <c r="K1465" i="1" s="1"/>
  <c r="J1468" i="1"/>
  <c r="J1465" i="1" s="1"/>
  <c r="I1468" i="1"/>
  <c r="E1468" i="1"/>
  <c r="AL1467" i="1"/>
  <c r="AE1467" i="1"/>
  <c r="V1467" i="1"/>
  <c r="E1467" i="1"/>
  <c r="AK1466" i="1"/>
  <c r="AJ1466" i="1"/>
  <c r="AI1466" i="1"/>
  <c r="AH1466" i="1"/>
  <c r="AG1466" i="1"/>
  <c r="AF1466" i="1"/>
  <c r="AD1466" i="1"/>
  <c r="AC1466" i="1"/>
  <c r="AB1466" i="1"/>
  <c r="P1466" i="1"/>
  <c r="O1466" i="1"/>
  <c r="E1466" i="1"/>
  <c r="Y1465" i="1"/>
  <c r="E1465" i="1"/>
  <c r="AL1464" i="1"/>
  <c r="AE1464" i="1"/>
  <c r="V1464" i="1"/>
  <c r="E1464" i="1"/>
  <c r="AK1463" i="1"/>
  <c r="AK1462" i="1" s="1"/>
  <c r="AJ1463" i="1"/>
  <c r="AJ1462" i="1" s="1"/>
  <c r="AI1463" i="1"/>
  <c r="AI1462" i="1" s="1"/>
  <c r="AH1463" i="1"/>
  <c r="AH1462" i="1" s="1"/>
  <c r="AG1463" i="1"/>
  <c r="AG1462" i="1" s="1"/>
  <c r="AF1463" i="1"/>
  <c r="AD1463" i="1"/>
  <c r="AC1463" i="1"/>
  <c r="AC1462" i="1" s="1"/>
  <c r="AB1463" i="1"/>
  <c r="AB1462" i="1" s="1"/>
  <c r="AA1463" i="1"/>
  <c r="AA1462" i="1" s="1"/>
  <c r="Z1463" i="1"/>
  <c r="Z1462" i="1" s="1"/>
  <c r="Y1463" i="1"/>
  <c r="Y1462" i="1" s="1"/>
  <c r="X1463" i="1"/>
  <c r="X1462" i="1" s="1"/>
  <c r="W1463" i="1"/>
  <c r="T1463" i="1"/>
  <c r="T1462" i="1" s="1"/>
  <c r="S1463" i="1"/>
  <c r="S1462" i="1" s="1"/>
  <c r="R1463" i="1"/>
  <c r="R1462" i="1" s="1"/>
  <c r="Q1463" i="1"/>
  <c r="Q1462" i="1" s="1"/>
  <c r="P1463" i="1"/>
  <c r="P1462" i="1" s="1"/>
  <c r="O1463" i="1"/>
  <c r="O1462" i="1" s="1"/>
  <c r="N1463" i="1"/>
  <c r="N1462" i="1" s="1"/>
  <c r="M1463" i="1"/>
  <c r="M1462" i="1" s="1"/>
  <c r="L1463" i="1"/>
  <c r="L1462" i="1" s="1"/>
  <c r="K1463" i="1"/>
  <c r="K1462" i="1" s="1"/>
  <c r="J1463" i="1"/>
  <c r="J1462" i="1" s="1"/>
  <c r="I1463" i="1"/>
  <c r="E1463" i="1"/>
  <c r="W1462" i="1"/>
  <c r="E1462" i="1"/>
  <c r="E1461" i="1"/>
  <c r="AL1460" i="1"/>
  <c r="AE1460" i="1"/>
  <c r="V1460" i="1"/>
  <c r="R1460" i="1"/>
  <c r="E1460" i="1"/>
  <c r="AK1459" i="1"/>
  <c r="AK1458" i="1" s="1"/>
  <c r="AK1457" i="1" s="1"/>
  <c r="AJ1459" i="1"/>
  <c r="AJ1458" i="1" s="1"/>
  <c r="AJ1457" i="1" s="1"/>
  <c r="AI1459" i="1"/>
  <c r="AI1458" i="1" s="1"/>
  <c r="AI1457" i="1" s="1"/>
  <c r="AH1459" i="1"/>
  <c r="AH1458" i="1" s="1"/>
  <c r="AH1457" i="1" s="1"/>
  <c r="AG1459" i="1"/>
  <c r="AF1459" i="1"/>
  <c r="AD1459" i="1"/>
  <c r="AC1459" i="1"/>
  <c r="AC1458" i="1" s="1"/>
  <c r="AC1457" i="1" s="1"/>
  <c r="AB1459" i="1"/>
  <c r="AB1458" i="1" s="1"/>
  <c r="AB1457" i="1" s="1"/>
  <c r="AA1459" i="1"/>
  <c r="AA1458" i="1" s="1"/>
  <c r="AA1457" i="1" s="1"/>
  <c r="Z1459" i="1"/>
  <c r="Y1459" i="1"/>
  <c r="X1459" i="1"/>
  <c r="X1458" i="1" s="1"/>
  <c r="X1457" i="1" s="1"/>
  <c r="W1459" i="1"/>
  <c r="W1458" i="1" s="1"/>
  <c r="W1457" i="1" s="1"/>
  <c r="U1459" i="1"/>
  <c r="U1458" i="1" s="1"/>
  <c r="U1457" i="1" s="1"/>
  <c r="U1456" i="1" s="1"/>
  <c r="U1455" i="1" s="1"/>
  <c r="T1459" i="1"/>
  <c r="T1458" i="1" s="1"/>
  <c r="T1457" i="1" s="1"/>
  <c r="S1459" i="1"/>
  <c r="S1458" i="1" s="1"/>
  <c r="S1457" i="1" s="1"/>
  <c r="R1459" i="1"/>
  <c r="R1458" i="1" s="1"/>
  <c r="R1457" i="1" s="1"/>
  <c r="Q1459" i="1"/>
  <c r="Q1458" i="1" s="1"/>
  <c r="Q1457" i="1" s="1"/>
  <c r="P1459" i="1"/>
  <c r="P1458" i="1" s="1"/>
  <c r="P1457" i="1" s="1"/>
  <c r="O1459" i="1"/>
  <c r="N1459" i="1"/>
  <c r="N1458" i="1" s="1"/>
  <c r="N1457" i="1" s="1"/>
  <c r="M1459" i="1"/>
  <c r="M1458" i="1" s="1"/>
  <c r="M1457" i="1" s="1"/>
  <c r="L1459" i="1"/>
  <c r="L1458" i="1" s="1"/>
  <c r="L1457" i="1" s="1"/>
  <c r="K1459" i="1"/>
  <c r="K1458" i="1" s="1"/>
  <c r="K1457" i="1" s="1"/>
  <c r="J1459" i="1"/>
  <c r="J1458" i="1" s="1"/>
  <c r="J1457" i="1" s="1"/>
  <c r="I1459" i="1"/>
  <c r="E1459" i="1"/>
  <c r="AG1458" i="1"/>
  <c r="AG1457" i="1" s="1"/>
  <c r="AF1458" i="1"/>
  <c r="AF1457" i="1" s="1"/>
  <c r="Z1458" i="1"/>
  <c r="Z1457" i="1" s="1"/>
  <c r="Y1458" i="1"/>
  <c r="Y1457" i="1" s="1"/>
  <c r="O1458" i="1"/>
  <c r="O1457" i="1" s="1"/>
  <c r="I1458" i="1"/>
  <c r="I1457" i="1" s="1"/>
  <c r="E1458" i="1"/>
  <c r="E1457" i="1"/>
  <c r="E1456" i="1"/>
  <c r="E1455" i="1"/>
  <c r="AL1454" i="1"/>
  <c r="AE1454" i="1"/>
  <c r="V1454" i="1"/>
  <c r="E1454" i="1"/>
  <c r="AK1453" i="1"/>
  <c r="AK1452" i="1" s="1"/>
  <c r="AK1451" i="1" s="1"/>
  <c r="AK1450" i="1" s="1"/>
  <c r="AK1449" i="1" s="1"/>
  <c r="AJ1453" i="1"/>
  <c r="AJ1452" i="1" s="1"/>
  <c r="AJ1451" i="1" s="1"/>
  <c r="AJ1450" i="1" s="1"/>
  <c r="AJ1449" i="1" s="1"/>
  <c r="AI1453" i="1"/>
  <c r="AH1453" i="1"/>
  <c r="AH1452" i="1" s="1"/>
  <c r="AH1451" i="1" s="1"/>
  <c r="AH1450" i="1" s="1"/>
  <c r="AH1449" i="1" s="1"/>
  <c r="AG1453" i="1"/>
  <c r="AG1452" i="1" s="1"/>
  <c r="AG1451" i="1" s="1"/>
  <c r="AG1450" i="1" s="1"/>
  <c r="AG1449" i="1" s="1"/>
  <c r="AF1453" i="1"/>
  <c r="AD1453" i="1"/>
  <c r="AC1453" i="1"/>
  <c r="AC1452" i="1" s="1"/>
  <c r="AB1453" i="1"/>
  <c r="AB1452" i="1" s="1"/>
  <c r="AB1451" i="1" s="1"/>
  <c r="AB1450" i="1" s="1"/>
  <c r="AB1449" i="1" s="1"/>
  <c r="AA1453" i="1"/>
  <c r="AA1452" i="1" s="1"/>
  <c r="AA1451" i="1" s="1"/>
  <c r="AA1450" i="1" s="1"/>
  <c r="AA1449" i="1" s="1"/>
  <c r="Z1453" i="1"/>
  <c r="Y1453" i="1"/>
  <c r="Y1452" i="1" s="1"/>
  <c r="Y1451" i="1" s="1"/>
  <c r="Y1450" i="1" s="1"/>
  <c r="Y1449" i="1" s="1"/>
  <c r="X1453" i="1"/>
  <c r="X1452" i="1" s="1"/>
  <c r="X1451" i="1" s="1"/>
  <c r="X1450" i="1" s="1"/>
  <c r="X1449" i="1" s="1"/>
  <c r="W1453" i="1"/>
  <c r="W1452" i="1" s="1"/>
  <c r="W1451" i="1" s="1"/>
  <c r="W1450" i="1" s="1"/>
  <c r="W1449" i="1" s="1"/>
  <c r="T1453" i="1"/>
  <c r="T1452" i="1" s="1"/>
  <c r="T1451" i="1" s="1"/>
  <c r="T1450" i="1" s="1"/>
  <c r="T1449" i="1" s="1"/>
  <c r="S1453" i="1"/>
  <c r="S1452" i="1" s="1"/>
  <c r="S1451" i="1" s="1"/>
  <c r="S1450" i="1" s="1"/>
  <c r="S1449" i="1" s="1"/>
  <c r="R1453" i="1"/>
  <c r="R1452" i="1" s="1"/>
  <c r="R1451" i="1" s="1"/>
  <c r="R1450" i="1" s="1"/>
  <c r="R1449" i="1" s="1"/>
  <c r="Q1453" i="1"/>
  <c r="Q1452" i="1" s="1"/>
  <c r="Q1451" i="1" s="1"/>
  <c r="Q1450" i="1" s="1"/>
  <c r="Q1449" i="1" s="1"/>
  <c r="P1453" i="1"/>
  <c r="P1452" i="1" s="1"/>
  <c r="P1451" i="1" s="1"/>
  <c r="P1450" i="1" s="1"/>
  <c r="P1449" i="1" s="1"/>
  <c r="O1453" i="1"/>
  <c r="O1452" i="1" s="1"/>
  <c r="O1451" i="1" s="1"/>
  <c r="O1450" i="1" s="1"/>
  <c r="O1449" i="1" s="1"/>
  <c r="N1453" i="1"/>
  <c r="N1452" i="1" s="1"/>
  <c r="N1451" i="1" s="1"/>
  <c r="N1450" i="1" s="1"/>
  <c r="N1449" i="1" s="1"/>
  <c r="M1453" i="1"/>
  <c r="M1452" i="1" s="1"/>
  <c r="M1451" i="1" s="1"/>
  <c r="M1450" i="1" s="1"/>
  <c r="M1449" i="1" s="1"/>
  <c r="L1453" i="1"/>
  <c r="L1452" i="1" s="1"/>
  <c r="L1451" i="1" s="1"/>
  <c r="L1450" i="1" s="1"/>
  <c r="L1449" i="1" s="1"/>
  <c r="K1453" i="1"/>
  <c r="K1452" i="1" s="1"/>
  <c r="K1451" i="1" s="1"/>
  <c r="K1450" i="1" s="1"/>
  <c r="K1449" i="1" s="1"/>
  <c r="J1453" i="1"/>
  <c r="J1452" i="1" s="1"/>
  <c r="J1451" i="1" s="1"/>
  <c r="J1450" i="1" s="1"/>
  <c r="J1449" i="1" s="1"/>
  <c r="I1453" i="1"/>
  <c r="E1453" i="1"/>
  <c r="AI1452" i="1"/>
  <c r="AI1451" i="1" s="1"/>
  <c r="AI1450" i="1" s="1"/>
  <c r="AI1449" i="1" s="1"/>
  <c r="AD1452" i="1"/>
  <c r="AD1451" i="1" s="1"/>
  <c r="Z1452" i="1"/>
  <c r="Z1451" i="1" s="1"/>
  <c r="Z1450" i="1" s="1"/>
  <c r="Z1449" i="1" s="1"/>
  <c r="E1452" i="1"/>
  <c r="E1451" i="1"/>
  <c r="E1450" i="1"/>
  <c r="E1449" i="1"/>
  <c r="AL1448" i="1"/>
  <c r="AE1448" i="1"/>
  <c r="V1448" i="1"/>
  <c r="E1448" i="1"/>
  <c r="AK1447" i="1"/>
  <c r="AJ1447" i="1"/>
  <c r="AI1447" i="1"/>
  <c r="AH1447" i="1"/>
  <c r="AG1447" i="1"/>
  <c r="AF1447" i="1"/>
  <c r="AD1447" i="1"/>
  <c r="AC1447" i="1"/>
  <c r="AB1447" i="1"/>
  <c r="AA1447" i="1"/>
  <c r="Z1447" i="1"/>
  <c r="Y1447" i="1"/>
  <c r="X1447" i="1"/>
  <c r="W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E1447" i="1"/>
  <c r="AL1446" i="1"/>
  <c r="AE1446" i="1"/>
  <c r="V1446" i="1"/>
  <c r="E1446" i="1"/>
  <c r="AK1445" i="1"/>
  <c r="AJ1445" i="1"/>
  <c r="AI1445" i="1"/>
  <c r="AI1444" i="1" s="1"/>
  <c r="AI1443" i="1" s="1"/>
  <c r="AH1445" i="1"/>
  <c r="AG1445" i="1"/>
  <c r="AF1445" i="1"/>
  <c r="AD1445" i="1"/>
  <c r="AC1445" i="1"/>
  <c r="AB1445" i="1"/>
  <c r="AA1445" i="1"/>
  <c r="Z1445" i="1"/>
  <c r="Z1444" i="1" s="1"/>
  <c r="Z1443" i="1" s="1"/>
  <c r="Z1438" i="1" s="1"/>
  <c r="Z1437" i="1" s="1"/>
  <c r="Y1445" i="1"/>
  <c r="X1445" i="1"/>
  <c r="W1445" i="1"/>
  <c r="T1445" i="1"/>
  <c r="T1444" i="1" s="1"/>
  <c r="T1443" i="1" s="1"/>
  <c r="T1438" i="1" s="1"/>
  <c r="T1437" i="1" s="1"/>
  <c r="S1445" i="1"/>
  <c r="R1445" i="1"/>
  <c r="R1444" i="1" s="1"/>
  <c r="R1443" i="1" s="1"/>
  <c r="Q1445" i="1"/>
  <c r="P1445" i="1"/>
  <c r="P1444" i="1" s="1"/>
  <c r="P1443" i="1" s="1"/>
  <c r="O1445" i="1"/>
  <c r="N1445" i="1"/>
  <c r="M1445" i="1"/>
  <c r="L1445" i="1"/>
  <c r="L1444" i="1" s="1"/>
  <c r="L1443" i="1" s="1"/>
  <c r="L1438" i="1" s="1"/>
  <c r="L1437" i="1" s="1"/>
  <c r="K1445" i="1"/>
  <c r="J1445" i="1"/>
  <c r="I1445" i="1"/>
  <c r="E1445" i="1"/>
  <c r="E1444" i="1"/>
  <c r="E1443" i="1"/>
  <c r="AL1442" i="1"/>
  <c r="AE1442" i="1"/>
  <c r="V1442" i="1"/>
  <c r="E1442" i="1"/>
  <c r="AK1441" i="1"/>
  <c r="AK1440" i="1" s="1"/>
  <c r="AK1439" i="1" s="1"/>
  <c r="AJ1441" i="1"/>
  <c r="AJ1440" i="1" s="1"/>
  <c r="AJ1439" i="1" s="1"/>
  <c r="AI1441" i="1"/>
  <c r="AI1440" i="1" s="1"/>
  <c r="AI1439" i="1" s="1"/>
  <c r="AH1441" i="1"/>
  <c r="AH1440" i="1" s="1"/>
  <c r="AH1439" i="1" s="1"/>
  <c r="AG1441" i="1"/>
  <c r="AG1440" i="1" s="1"/>
  <c r="AG1439" i="1" s="1"/>
  <c r="AF1441" i="1"/>
  <c r="AD1441" i="1"/>
  <c r="AD1440" i="1" s="1"/>
  <c r="AC1441" i="1"/>
  <c r="AB1441" i="1"/>
  <c r="AB1440" i="1" s="1"/>
  <c r="AB1439" i="1" s="1"/>
  <c r="R1441" i="1"/>
  <c r="R1440" i="1" s="1"/>
  <c r="Q1441" i="1"/>
  <c r="Q1440" i="1" s="1"/>
  <c r="Q1439" i="1" s="1"/>
  <c r="P1441" i="1"/>
  <c r="P1440" i="1" s="1"/>
  <c r="P1439" i="1" s="1"/>
  <c r="O1441" i="1"/>
  <c r="O1440" i="1" s="1"/>
  <c r="O1439" i="1" s="1"/>
  <c r="E1441" i="1"/>
  <c r="AF1440" i="1"/>
  <c r="AC1440" i="1"/>
  <c r="AC1439" i="1" s="1"/>
  <c r="E1440" i="1"/>
  <c r="E1439" i="1"/>
  <c r="E1438" i="1"/>
  <c r="E1437" i="1"/>
  <c r="AL1436" i="1"/>
  <c r="AE1436" i="1"/>
  <c r="V1436" i="1"/>
  <c r="E1436" i="1"/>
  <c r="AK1435" i="1"/>
  <c r="AK1434" i="1" s="1"/>
  <c r="AK1433" i="1" s="1"/>
  <c r="AJ1435" i="1"/>
  <c r="AI1435" i="1"/>
  <c r="AI1434" i="1" s="1"/>
  <c r="AI1433" i="1" s="1"/>
  <c r="AH1435" i="1"/>
  <c r="AG1435" i="1"/>
  <c r="AG1434" i="1" s="1"/>
  <c r="AG1433" i="1" s="1"/>
  <c r="AF1435" i="1"/>
  <c r="AD1435" i="1"/>
  <c r="AD1434" i="1" s="1"/>
  <c r="AC1435" i="1"/>
  <c r="AC1434" i="1" s="1"/>
  <c r="AC1433" i="1" s="1"/>
  <c r="AB1435" i="1"/>
  <c r="AB1434" i="1" s="1"/>
  <c r="AB1433" i="1" s="1"/>
  <c r="AA1435" i="1"/>
  <c r="AA1434" i="1" s="1"/>
  <c r="AA1433" i="1" s="1"/>
  <c r="Z1435" i="1"/>
  <c r="Z1434" i="1" s="1"/>
  <c r="Z1433" i="1" s="1"/>
  <c r="Y1435" i="1"/>
  <c r="X1435" i="1"/>
  <c r="W1435" i="1"/>
  <c r="W1434" i="1" s="1"/>
  <c r="W1433" i="1" s="1"/>
  <c r="T1435" i="1"/>
  <c r="T1434" i="1" s="1"/>
  <c r="T1433" i="1" s="1"/>
  <c r="S1435" i="1"/>
  <c r="R1435" i="1"/>
  <c r="R1434" i="1" s="1"/>
  <c r="R1433" i="1" s="1"/>
  <c r="Q1435" i="1"/>
  <c r="Q1434" i="1" s="1"/>
  <c r="Q1433" i="1" s="1"/>
  <c r="P1435" i="1"/>
  <c r="P1434" i="1" s="1"/>
  <c r="P1433" i="1" s="1"/>
  <c r="O1435" i="1"/>
  <c r="N1435" i="1"/>
  <c r="N1434" i="1" s="1"/>
  <c r="N1433" i="1" s="1"/>
  <c r="M1435" i="1"/>
  <c r="M1434" i="1" s="1"/>
  <c r="M1433" i="1" s="1"/>
  <c r="L1435" i="1"/>
  <c r="L1434" i="1" s="1"/>
  <c r="L1433" i="1" s="1"/>
  <c r="K1435" i="1"/>
  <c r="J1435" i="1"/>
  <c r="J1434" i="1" s="1"/>
  <c r="J1433" i="1" s="1"/>
  <c r="I1435" i="1"/>
  <c r="E1435" i="1"/>
  <c r="AJ1434" i="1"/>
  <c r="AJ1433" i="1" s="1"/>
  <c r="AH1434" i="1"/>
  <c r="AH1433" i="1" s="1"/>
  <c r="Y1434" i="1"/>
  <c r="Y1433" i="1" s="1"/>
  <c r="X1434" i="1"/>
  <c r="X1433" i="1" s="1"/>
  <c r="S1434" i="1"/>
  <c r="S1433" i="1" s="1"/>
  <c r="O1434" i="1"/>
  <c r="O1433" i="1" s="1"/>
  <c r="K1434" i="1"/>
  <c r="K1433" i="1" s="1"/>
  <c r="E1434" i="1"/>
  <c r="E1433" i="1"/>
  <c r="AL1432" i="1"/>
  <c r="AE1432" i="1"/>
  <c r="V1432" i="1"/>
  <c r="E1432" i="1"/>
  <c r="AK1431" i="1"/>
  <c r="AK1430" i="1" s="1"/>
  <c r="AK1429" i="1" s="1"/>
  <c r="AJ1431" i="1"/>
  <c r="AJ1430" i="1" s="1"/>
  <c r="AJ1429" i="1" s="1"/>
  <c r="AI1431" i="1"/>
  <c r="AI1430" i="1" s="1"/>
  <c r="AI1429" i="1" s="1"/>
  <c r="AH1431" i="1"/>
  <c r="AG1431" i="1"/>
  <c r="AG1430" i="1" s="1"/>
  <c r="AG1429" i="1" s="1"/>
  <c r="AF1431" i="1"/>
  <c r="AF1430" i="1" s="1"/>
  <c r="AD1431" i="1"/>
  <c r="AD1430" i="1" s="1"/>
  <c r="AD1429" i="1" s="1"/>
  <c r="AC1431" i="1"/>
  <c r="AB1431" i="1"/>
  <c r="AA1431" i="1"/>
  <c r="AA1430" i="1" s="1"/>
  <c r="AA1429" i="1" s="1"/>
  <c r="Z1431" i="1"/>
  <c r="Z1430" i="1" s="1"/>
  <c r="Z1429" i="1" s="1"/>
  <c r="Y1431" i="1"/>
  <c r="Y1430" i="1" s="1"/>
  <c r="Y1429" i="1" s="1"/>
  <c r="X1431" i="1"/>
  <c r="W1431" i="1"/>
  <c r="W1430" i="1" s="1"/>
  <c r="W1429" i="1" s="1"/>
  <c r="T1431" i="1"/>
  <c r="T1430" i="1" s="1"/>
  <c r="T1429" i="1" s="1"/>
  <c r="S1431" i="1"/>
  <c r="S1430" i="1" s="1"/>
  <c r="S1429" i="1" s="1"/>
  <c r="R1431" i="1"/>
  <c r="Q1431" i="1"/>
  <c r="Q1430" i="1" s="1"/>
  <c r="Q1429" i="1" s="1"/>
  <c r="P1431" i="1"/>
  <c r="P1430" i="1" s="1"/>
  <c r="P1429" i="1" s="1"/>
  <c r="O1431" i="1"/>
  <c r="O1430" i="1" s="1"/>
  <c r="O1429" i="1" s="1"/>
  <c r="N1431" i="1"/>
  <c r="M1431" i="1"/>
  <c r="M1430" i="1" s="1"/>
  <c r="M1429" i="1" s="1"/>
  <c r="L1431" i="1"/>
  <c r="L1430" i="1" s="1"/>
  <c r="L1429" i="1" s="1"/>
  <c r="K1431" i="1"/>
  <c r="K1430" i="1" s="1"/>
  <c r="K1429" i="1" s="1"/>
  <c r="J1431" i="1"/>
  <c r="I1431" i="1"/>
  <c r="I1430" i="1" s="1"/>
  <c r="I1429" i="1" s="1"/>
  <c r="E1431" i="1"/>
  <c r="AH1430" i="1"/>
  <c r="AH1429" i="1" s="1"/>
  <c r="AB1430" i="1"/>
  <c r="AB1429" i="1" s="1"/>
  <c r="X1430" i="1"/>
  <c r="X1429" i="1" s="1"/>
  <c r="R1430" i="1"/>
  <c r="R1429" i="1" s="1"/>
  <c r="N1430" i="1"/>
  <c r="N1429" i="1" s="1"/>
  <c r="J1430" i="1"/>
  <c r="J1429" i="1" s="1"/>
  <c r="E1430" i="1"/>
  <c r="E1429" i="1"/>
  <c r="AL1428" i="1"/>
  <c r="AE1428" i="1"/>
  <c r="V1428" i="1"/>
  <c r="E1428" i="1"/>
  <c r="AK1427" i="1"/>
  <c r="AJ1427" i="1"/>
  <c r="AJ1426" i="1" s="1"/>
  <c r="AI1427" i="1"/>
  <c r="AI1426" i="1" s="1"/>
  <c r="AH1427" i="1"/>
  <c r="AH1426" i="1" s="1"/>
  <c r="AG1427" i="1"/>
  <c r="AF1427" i="1"/>
  <c r="AF1426" i="1" s="1"/>
  <c r="AD1427" i="1"/>
  <c r="AC1427" i="1"/>
  <c r="AC1426" i="1" s="1"/>
  <c r="AB1427" i="1"/>
  <c r="AB1426" i="1" s="1"/>
  <c r="AA1427" i="1"/>
  <c r="AA1426" i="1" s="1"/>
  <c r="Z1427" i="1"/>
  <c r="Z1426" i="1" s="1"/>
  <c r="Y1427" i="1"/>
  <c r="Y1426" i="1" s="1"/>
  <c r="X1427" i="1"/>
  <c r="X1426" i="1" s="1"/>
  <c r="W1427" i="1"/>
  <c r="W1426" i="1" s="1"/>
  <c r="T1427" i="1"/>
  <c r="T1426" i="1" s="1"/>
  <c r="S1427" i="1"/>
  <c r="S1426" i="1" s="1"/>
  <c r="R1427" i="1"/>
  <c r="R1426" i="1" s="1"/>
  <c r="Q1427" i="1"/>
  <c r="Q1426" i="1" s="1"/>
  <c r="P1427" i="1"/>
  <c r="P1426" i="1" s="1"/>
  <c r="O1427" i="1"/>
  <c r="O1426" i="1" s="1"/>
  <c r="N1427" i="1"/>
  <c r="N1426" i="1" s="1"/>
  <c r="M1427" i="1"/>
  <c r="M1426" i="1" s="1"/>
  <c r="L1427" i="1"/>
  <c r="L1426" i="1" s="1"/>
  <c r="K1427" i="1"/>
  <c r="K1426" i="1" s="1"/>
  <c r="J1427" i="1"/>
  <c r="J1426" i="1" s="1"/>
  <c r="I1427" i="1"/>
  <c r="E1427" i="1"/>
  <c r="AK1426" i="1"/>
  <c r="AG1426" i="1"/>
  <c r="E1426" i="1"/>
  <c r="AL1425" i="1"/>
  <c r="AE1425" i="1"/>
  <c r="V1425" i="1"/>
  <c r="E1425" i="1"/>
  <c r="AK1424" i="1"/>
  <c r="AJ1424" i="1"/>
  <c r="AI1424" i="1"/>
  <c r="AH1424" i="1"/>
  <c r="AG1424" i="1"/>
  <c r="AF1424" i="1"/>
  <c r="AD1424" i="1"/>
  <c r="AC1424" i="1"/>
  <c r="AB1424" i="1"/>
  <c r="AA1424" i="1"/>
  <c r="Z1424" i="1"/>
  <c r="Y1424" i="1"/>
  <c r="X1424" i="1"/>
  <c r="W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E1424" i="1"/>
  <c r="AL1423" i="1"/>
  <c r="AE1423" i="1"/>
  <c r="V1423" i="1"/>
  <c r="E1423" i="1"/>
  <c r="AK1422" i="1"/>
  <c r="AJ1422" i="1"/>
  <c r="AI1422" i="1"/>
  <c r="AI1421" i="1" s="1"/>
  <c r="AH1422" i="1"/>
  <c r="AG1422" i="1"/>
  <c r="AG1421" i="1" s="1"/>
  <c r="AG1420" i="1" s="1"/>
  <c r="AF1422" i="1"/>
  <c r="AD1422" i="1"/>
  <c r="AC1422" i="1"/>
  <c r="AB1422" i="1"/>
  <c r="AB1421" i="1" s="1"/>
  <c r="AA1422" i="1"/>
  <c r="AA1421" i="1" s="1"/>
  <c r="Z1422" i="1"/>
  <c r="Z1421" i="1" s="1"/>
  <c r="Y1422" i="1"/>
  <c r="X1422" i="1"/>
  <c r="W1422" i="1"/>
  <c r="T1422" i="1"/>
  <c r="T1421" i="1" s="1"/>
  <c r="S1422" i="1"/>
  <c r="R1422" i="1"/>
  <c r="Q1422" i="1"/>
  <c r="P1422" i="1"/>
  <c r="P1421" i="1" s="1"/>
  <c r="O1422" i="1"/>
  <c r="N1422" i="1"/>
  <c r="M1422" i="1"/>
  <c r="L1422" i="1"/>
  <c r="L1421" i="1" s="1"/>
  <c r="K1422" i="1"/>
  <c r="J1422" i="1"/>
  <c r="J1421" i="1" s="1"/>
  <c r="I1422" i="1"/>
  <c r="E1422" i="1"/>
  <c r="E1421" i="1"/>
  <c r="E1420" i="1"/>
  <c r="E1419" i="1"/>
  <c r="E1418" i="1"/>
  <c r="E1417" i="1"/>
  <c r="AL1416" i="1"/>
  <c r="AE1416" i="1"/>
  <c r="V1416" i="1"/>
  <c r="U1416" i="1"/>
  <c r="E1416" i="1"/>
  <c r="AK1415" i="1"/>
  <c r="AJ1415" i="1"/>
  <c r="AI1415" i="1"/>
  <c r="AH1415" i="1"/>
  <c r="AG1415" i="1"/>
  <c r="AF1415" i="1"/>
  <c r="AD1415" i="1"/>
  <c r="AE1415" i="1" s="1"/>
  <c r="AC1415" i="1"/>
  <c r="AB1415" i="1"/>
  <c r="AA1415" i="1"/>
  <c r="Z1415" i="1"/>
  <c r="Y1415" i="1"/>
  <c r="X1415" i="1"/>
  <c r="W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E1415" i="1"/>
  <c r="AK1414" i="1"/>
  <c r="AJ1414" i="1"/>
  <c r="AI1414" i="1"/>
  <c r="AH1414" i="1"/>
  <c r="AG1414" i="1"/>
  <c r="AF1414" i="1"/>
  <c r="AD1414" i="1"/>
  <c r="AC1414" i="1"/>
  <c r="AB1414" i="1"/>
  <c r="AA1414" i="1"/>
  <c r="Z1414" i="1"/>
  <c r="Y1414" i="1"/>
  <c r="X1414" i="1"/>
  <c r="W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E1414" i="1"/>
  <c r="AK1413" i="1"/>
  <c r="AJ1413" i="1"/>
  <c r="AI1413" i="1"/>
  <c r="AH1413" i="1"/>
  <c r="AG1413" i="1"/>
  <c r="AF1413" i="1"/>
  <c r="AD1413" i="1"/>
  <c r="AC1413" i="1"/>
  <c r="AB1413" i="1"/>
  <c r="AA1413" i="1"/>
  <c r="Z1413" i="1"/>
  <c r="Y1413" i="1"/>
  <c r="X1413" i="1"/>
  <c r="W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E1413" i="1"/>
  <c r="AK1412" i="1"/>
  <c r="AJ1412" i="1"/>
  <c r="AI1412" i="1"/>
  <c r="AH1412" i="1"/>
  <c r="AG1412" i="1"/>
  <c r="AF1412" i="1"/>
  <c r="AD1412" i="1"/>
  <c r="AC1412" i="1"/>
  <c r="AB1412" i="1"/>
  <c r="AA1412" i="1"/>
  <c r="Z1412" i="1"/>
  <c r="Y1412" i="1"/>
  <c r="X1412" i="1"/>
  <c r="W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E1412" i="1"/>
  <c r="AK1411" i="1"/>
  <c r="AJ1411" i="1"/>
  <c r="AI1411" i="1"/>
  <c r="AH1411" i="1"/>
  <c r="AG1411" i="1"/>
  <c r="AF1411" i="1"/>
  <c r="AD1411" i="1"/>
  <c r="AC1411" i="1"/>
  <c r="AB1411" i="1"/>
  <c r="AA1411" i="1"/>
  <c r="Z1411" i="1"/>
  <c r="Y1411" i="1"/>
  <c r="X1411" i="1"/>
  <c r="W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E1411" i="1"/>
  <c r="AK1410" i="1"/>
  <c r="AJ1410" i="1"/>
  <c r="AI1410" i="1"/>
  <c r="AH1410" i="1"/>
  <c r="AG1410" i="1"/>
  <c r="AF1410" i="1"/>
  <c r="AD1410" i="1"/>
  <c r="AC1410" i="1"/>
  <c r="AB1410" i="1"/>
  <c r="AA1410" i="1"/>
  <c r="Z1410" i="1"/>
  <c r="Y1410" i="1"/>
  <c r="X1410" i="1"/>
  <c r="W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E1410" i="1"/>
  <c r="E1409" i="1"/>
  <c r="AL1408" i="1"/>
  <c r="AE1408" i="1"/>
  <c r="V1408" i="1"/>
  <c r="E1408" i="1"/>
  <c r="AK1407" i="1"/>
  <c r="AK1406" i="1" s="1"/>
  <c r="AK1405" i="1" s="1"/>
  <c r="AJ1407" i="1"/>
  <c r="AJ1406" i="1" s="1"/>
  <c r="AJ1405" i="1" s="1"/>
  <c r="AI1407" i="1"/>
  <c r="AI1406" i="1" s="1"/>
  <c r="AI1405" i="1" s="1"/>
  <c r="AH1407" i="1"/>
  <c r="AH1406" i="1" s="1"/>
  <c r="AG1407" i="1"/>
  <c r="AG1406" i="1" s="1"/>
  <c r="AG1405" i="1" s="1"/>
  <c r="AF1407" i="1"/>
  <c r="AF1406" i="1" s="1"/>
  <c r="AF1405" i="1" s="1"/>
  <c r="AD1407" i="1"/>
  <c r="AC1407" i="1"/>
  <c r="AB1407" i="1"/>
  <c r="AB1406" i="1" s="1"/>
  <c r="AB1405" i="1" s="1"/>
  <c r="P1407" i="1"/>
  <c r="P1406" i="1" s="1"/>
  <c r="P1405" i="1" s="1"/>
  <c r="O1407" i="1"/>
  <c r="E1407" i="1"/>
  <c r="AD1406" i="1"/>
  <c r="AD1405" i="1" s="1"/>
  <c r="E1406" i="1"/>
  <c r="E1405" i="1"/>
  <c r="AL1404" i="1"/>
  <c r="AE1404" i="1"/>
  <c r="V1404" i="1"/>
  <c r="E1404" i="1"/>
  <c r="AK1403" i="1"/>
  <c r="AJ1403" i="1"/>
  <c r="AI1403" i="1"/>
  <c r="AH1403" i="1"/>
  <c r="AG1403" i="1"/>
  <c r="AF1403" i="1"/>
  <c r="AD1403" i="1"/>
  <c r="AC1403" i="1"/>
  <c r="AB1403" i="1"/>
  <c r="AA1403" i="1"/>
  <c r="Z1403" i="1"/>
  <c r="Y1403" i="1"/>
  <c r="X1403" i="1"/>
  <c r="W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E1403" i="1"/>
  <c r="AL1402" i="1"/>
  <c r="AE1402" i="1"/>
  <c r="V1402" i="1"/>
  <c r="E1402" i="1"/>
  <c r="AK1401" i="1"/>
  <c r="AK1400" i="1" s="1"/>
  <c r="AK1399" i="1" s="1"/>
  <c r="AJ1401" i="1"/>
  <c r="AI1401" i="1"/>
  <c r="AH1401" i="1"/>
  <c r="AG1401" i="1"/>
  <c r="AF1401" i="1"/>
  <c r="AD1401" i="1"/>
  <c r="AC1401" i="1"/>
  <c r="AB1401" i="1"/>
  <c r="AA1401" i="1"/>
  <c r="Z1401" i="1"/>
  <c r="Y1401" i="1"/>
  <c r="X1401" i="1"/>
  <c r="W1401" i="1"/>
  <c r="T1401" i="1"/>
  <c r="S1401" i="1"/>
  <c r="R1401" i="1"/>
  <c r="R1400" i="1" s="1"/>
  <c r="R1399" i="1" s="1"/>
  <c r="R1398" i="1" s="1"/>
  <c r="R1397" i="1" s="1"/>
  <c r="Q1401" i="1"/>
  <c r="P1401" i="1"/>
  <c r="O1401" i="1"/>
  <c r="N1401" i="1"/>
  <c r="N1400" i="1" s="1"/>
  <c r="N1399" i="1" s="1"/>
  <c r="N1398" i="1" s="1"/>
  <c r="N1397" i="1" s="1"/>
  <c r="M1401" i="1"/>
  <c r="L1401" i="1"/>
  <c r="K1401" i="1"/>
  <c r="J1401" i="1"/>
  <c r="I1401" i="1"/>
  <c r="E1401" i="1"/>
  <c r="AG1400" i="1"/>
  <c r="AG1399" i="1" s="1"/>
  <c r="J1400" i="1"/>
  <c r="J1399" i="1" s="1"/>
  <c r="J1398" i="1" s="1"/>
  <c r="J1397" i="1" s="1"/>
  <c r="E1400" i="1"/>
  <c r="E1399" i="1"/>
  <c r="E1398" i="1"/>
  <c r="E1397" i="1"/>
  <c r="AL1396" i="1"/>
  <c r="AE1396" i="1"/>
  <c r="R1396" i="1"/>
  <c r="R1395" i="1" s="1"/>
  <c r="R1394" i="1" s="1"/>
  <c r="R1393" i="1" s="1"/>
  <c r="R1392" i="1" s="1"/>
  <c r="R1391" i="1" s="1"/>
  <c r="E1396" i="1"/>
  <c r="AK1395" i="1"/>
  <c r="AK1394" i="1" s="1"/>
  <c r="AK1393" i="1" s="1"/>
  <c r="AK1392" i="1" s="1"/>
  <c r="AK1391" i="1" s="1"/>
  <c r="AJ1395" i="1"/>
  <c r="AJ1394" i="1" s="1"/>
  <c r="AJ1393" i="1" s="1"/>
  <c r="AJ1392" i="1" s="1"/>
  <c r="AJ1391" i="1" s="1"/>
  <c r="AI1395" i="1"/>
  <c r="AI1394" i="1" s="1"/>
  <c r="AI1393" i="1" s="1"/>
  <c r="AI1392" i="1" s="1"/>
  <c r="AI1391" i="1" s="1"/>
  <c r="AH1395" i="1"/>
  <c r="AH1394" i="1" s="1"/>
  <c r="AH1393" i="1" s="1"/>
  <c r="AH1392" i="1" s="1"/>
  <c r="AH1391" i="1" s="1"/>
  <c r="AG1395" i="1"/>
  <c r="AG1394" i="1" s="1"/>
  <c r="AG1393" i="1" s="1"/>
  <c r="AG1392" i="1" s="1"/>
  <c r="AG1391" i="1" s="1"/>
  <c r="AF1395" i="1"/>
  <c r="AD1395" i="1"/>
  <c r="AD1394" i="1" s="1"/>
  <c r="AC1395" i="1"/>
  <c r="AB1395" i="1"/>
  <c r="AA1395" i="1"/>
  <c r="AA1394" i="1" s="1"/>
  <c r="AA1393" i="1" s="1"/>
  <c r="AA1392" i="1" s="1"/>
  <c r="AA1391" i="1" s="1"/>
  <c r="Z1395" i="1"/>
  <c r="Z1394" i="1" s="1"/>
  <c r="Z1393" i="1" s="1"/>
  <c r="Z1392" i="1" s="1"/>
  <c r="Z1391" i="1" s="1"/>
  <c r="Y1395" i="1"/>
  <c r="Y1394" i="1" s="1"/>
  <c r="Y1393" i="1" s="1"/>
  <c r="Y1392" i="1" s="1"/>
  <c r="Y1391" i="1" s="1"/>
  <c r="X1395" i="1"/>
  <c r="W1395" i="1"/>
  <c r="W1394" i="1" s="1"/>
  <c r="W1393" i="1" s="1"/>
  <c r="W1392" i="1" s="1"/>
  <c r="W1391" i="1" s="1"/>
  <c r="T1395" i="1"/>
  <c r="T1394" i="1" s="1"/>
  <c r="T1393" i="1" s="1"/>
  <c r="T1392" i="1" s="1"/>
  <c r="T1391" i="1" s="1"/>
  <c r="S1395" i="1"/>
  <c r="S1394" i="1" s="1"/>
  <c r="S1393" i="1" s="1"/>
  <c r="S1392" i="1" s="1"/>
  <c r="S1391" i="1" s="1"/>
  <c r="Q1395" i="1"/>
  <c r="P1395" i="1"/>
  <c r="P1394" i="1" s="1"/>
  <c r="P1393" i="1" s="1"/>
  <c r="P1392" i="1" s="1"/>
  <c r="P1391" i="1" s="1"/>
  <c r="O1395" i="1"/>
  <c r="O1394" i="1" s="1"/>
  <c r="O1393" i="1" s="1"/>
  <c r="O1392" i="1" s="1"/>
  <c r="O1391" i="1" s="1"/>
  <c r="N1395" i="1"/>
  <c r="N1394" i="1" s="1"/>
  <c r="N1393" i="1" s="1"/>
  <c r="N1392" i="1" s="1"/>
  <c r="N1391" i="1" s="1"/>
  <c r="M1395" i="1"/>
  <c r="M1394" i="1" s="1"/>
  <c r="M1393" i="1" s="1"/>
  <c r="M1392" i="1" s="1"/>
  <c r="M1391" i="1" s="1"/>
  <c r="L1395" i="1"/>
  <c r="L1394" i="1" s="1"/>
  <c r="L1393" i="1" s="1"/>
  <c r="L1392" i="1" s="1"/>
  <c r="L1391" i="1" s="1"/>
  <c r="K1395" i="1"/>
  <c r="K1394" i="1" s="1"/>
  <c r="K1393" i="1" s="1"/>
  <c r="K1392" i="1" s="1"/>
  <c r="K1391" i="1" s="1"/>
  <c r="J1395" i="1"/>
  <c r="J1394" i="1" s="1"/>
  <c r="J1393" i="1" s="1"/>
  <c r="J1392" i="1" s="1"/>
  <c r="J1391" i="1" s="1"/>
  <c r="J1390" i="1" s="1"/>
  <c r="I1395" i="1"/>
  <c r="E1395" i="1"/>
  <c r="AB1394" i="1"/>
  <c r="AB1393" i="1" s="1"/>
  <c r="AB1392" i="1" s="1"/>
  <c r="AB1391" i="1" s="1"/>
  <c r="X1394" i="1"/>
  <c r="X1393" i="1" s="1"/>
  <c r="X1392" i="1" s="1"/>
  <c r="X1391" i="1" s="1"/>
  <c r="Q1394" i="1"/>
  <c r="Q1393" i="1" s="1"/>
  <c r="Q1392" i="1" s="1"/>
  <c r="Q1391" i="1" s="1"/>
  <c r="I1394" i="1"/>
  <c r="E1394" i="1"/>
  <c r="E1393" i="1"/>
  <c r="E1392" i="1"/>
  <c r="E1391" i="1"/>
  <c r="E1390" i="1"/>
  <c r="AL1389" i="1"/>
  <c r="AE1389" i="1"/>
  <c r="V1389" i="1"/>
  <c r="E1389" i="1"/>
  <c r="AK1388" i="1"/>
  <c r="AJ1388" i="1"/>
  <c r="AI1388" i="1"/>
  <c r="AH1388" i="1"/>
  <c r="AG1388" i="1"/>
  <c r="AF1388" i="1"/>
  <c r="AD1388" i="1"/>
  <c r="AE1388" i="1" s="1"/>
  <c r="AC1388" i="1"/>
  <c r="AB1388" i="1"/>
  <c r="R1388" i="1"/>
  <c r="Q1388" i="1"/>
  <c r="P1388" i="1"/>
  <c r="O1388" i="1"/>
  <c r="E1388" i="1"/>
  <c r="AL1387" i="1"/>
  <c r="AE1387" i="1"/>
  <c r="V1387" i="1"/>
  <c r="E1387" i="1"/>
  <c r="AK1386" i="1"/>
  <c r="AJ1386" i="1"/>
  <c r="AI1386" i="1"/>
  <c r="AH1386" i="1"/>
  <c r="AG1386" i="1"/>
  <c r="AF1386" i="1"/>
  <c r="AD1386" i="1"/>
  <c r="AC1386" i="1"/>
  <c r="AB1386" i="1"/>
  <c r="AA1386" i="1"/>
  <c r="AA1385" i="1" s="1"/>
  <c r="AA1384" i="1" s="1"/>
  <c r="Z1386" i="1"/>
  <c r="Z1385" i="1" s="1"/>
  <c r="Z1384" i="1" s="1"/>
  <c r="Y1386" i="1"/>
  <c r="Y1385" i="1" s="1"/>
  <c r="Y1384" i="1" s="1"/>
  <c r="X1386" i="1"/>
  <c r="X1385" i="1" s="1"/>
  <c r="X1384" i="1" s="1"/>
  <c r="W1386" i="1"/>
  <c r="W1385" i="1" s="1"/>
  <c r="W1384" i="1" s="1"/>
  <c r="T1386" i="1"/>
  <c r="T1385" i="1" s="1"/>
  <c r="T1384" i="1" s="1"/>
  <c r="S1386" i="1"/>
  <c r="S1385" i="1" s="1"/>
  <c r="S1384" i="1" s="1"/>
  <c r="R1386" i="1"/>
  <c r="Q1386" i="1"/>
  <c r="P1386" i="1"/>
  <c r="P1385" i="1" s="1"/>
  <c r="P1384" i="1" s="1"/>
  <c r="O1386" i="1"/>
  <c r="N1386" i="1"/>
  <c r="N1385" i="1" s="1"/>
  <c r="N1384" i="1" s="1"/>
  <c r="M1386" i="1"/>
  <c r="L1386" i="1"/>
  <c r="L1385" i="1" s="1"/>
  <c r="L1384" i="1" s="1"/>
  <c r="K1386" i="1"/>
  <c r="K1385" i="1" s="1"/>
  <c r="K1384" i="1" s="1"/>
  <c r="J1386" i="1"/>
  <c r="J1385" i="1" s="1"/>
  <c r="J1384" i="1" s="1"/>
  <c r="I1386" i="1"/>
  <c r="E1386" i="1"/>
  <c r="M1385" i="1"/>
  <c r="M1384" i="1" s="1"/>
  <c r="E1385" i="1"/>
  <c r="E1384" i="1"/>
  <c r="AL1383" i="1"/>
  <c r="AE1383" i="1"/>
  <c r="V1383" i="1"/>
  <c r="E1383" i="1"/>
  <c r="AK1382" i="1"/>
  <c r="AJ1382" i="1"/>
  <c r="AJ1379" i="1" s="1"/>
  <c r="AJ1378" i="1" s="1"/>
  <c r="AJ1377" i="1" s="1"/>
  <c r="AJ1376" i="1" s="1"/>
  <c r="AI1382" i="1"/>
  <c r="AH1382" i="1"/>
  <c r="AG1382" i="1"/>
  <c r="AF1382" i="1"/>
  <c r="AD1382" i="1"/>
  <c r="AC1382" i="1"/>
  <c r="AB1382" i="1"/>
  <c r="AA1382" i="1"/>
  <c r="AA1379" i="1" s="1"/>
  <c r="AA1378" i="1" s="1"/>
  <c r="AA1377" i="1" s="1"/>
  <c r="AA1376" i="1" s="1"/>
  <c r="Z1382" i="1"/>
  <c r="Z1379" i="1" s="1"/>
  <c r="Z1378" i="1" s="1"/>
  <c r="Z1377" i="1" s="1"/>
  <c r="Z1376" i="1" s="1"/>
  <c r="Y1382" i="1"/>
  <c r="Y1379" i="1" s="1"/>
  <c r="Y1378" i="1" s="1"/>
  <c r="Y1377" i="1" s="1"/>
  <c r="Y1376" i="1" s="1"/>
  <c r="X1382" i="1"/>
  <c r="X1379" i="1" s="1"/>
  <c r="X1378" i="1" s="1"/>
  <c r="X1377" i="1" s="1"/>
  <c r="X1376" i="1" s="1"/>
  <c r="W1382" i="1"/>
  <c r="W1379" i="1" s="1"/>
  <c r="W1378" i="1" s="1"/>
  <c r="W1377" i="1" s="1"/>
  <c r="W1376" i="1" s="1"/>
  <c r="T1382" i="1"/>
  <c r="T1379" i="1" s="1"/>
  <c r="T1378" i="1" s="1"/>
  <c r="T1377" i="1" s="1"/>
  <c r="T1376" i="1" s="1"/>
  <c r="S1382" i="1"/>
  <c r="S1379" i="1" s="1"/>
  <c r="S1378" i="1" s="1"/>
  <c r="S1377" i="1" s="1"/>
  <c r="S1376" i="1" s="1"/>
  <c r="R1382" i="1"/>
  <c r="R1379" i="1" s="1"/>
  <c r="R1378" i="1" s="1"/>
  <c r="R1377" i="1" s="1"/>
  <c r="R1376" i="1" s="1"/>
  <c r="Q1382" i="1"/>
  <c r="Q1379" i="1" s="1"/>
  <c r="Q1378" i="1" s="1"/>
  <c r="Q1377" i="1" s="1"/>
  <c r="Q1376" i="1" s="1"/>
  <c r="P1382" i="1"/>
  <c r="O1382" i="1"/>
  <c r="N1382" i="1"/>
  <c r="N1379" i="1" s="1"/>
  <c r="N1378" i="1" s="1"/>
  <c r="N1377" i="1" s="1"/>
  <c r="N1376" i="1" s="1"/>
  <c r="M1382" i="1"/>
  <c r="M1379" i="1" s="1"/>
  <c r="M1378" i="1" s="1"/>
  <c r="M1377" i="1" s="1"/>
  <c r="M1376" i="1" s="1"/>
  <c r="L1382" i="1"/>
  <c r="L1379" i="1" s="1"/>
  <c r="L1378" i="1" s="1"/>
  <c r="L1377" i="1" s="1"/>
  <c r="L1376" i="1" s="1"/>
  <c r="K1382" i="1"/>
  <c r="K1379" i="1" s="1"/>
  <c r="K1378" i="1" s="1"/>
  <c r="K1377" i="1" s="1"/>
  <c r="K1376" i="1" s="1"/>
  <c r="J1382" i="1"/>
  <c r="J1379" i="1" s="1"/>
  <c r="J1378" i="1" s="1"/>
  <c r="J1377" i="1" s="1"/>
  <c r="J1376" i="1" s="1"/>
  <c r="I1382" i="1"/>
  <c r="I1379" i="1" s="1"/>
  <c r="I1378" i="1" s="1"/>
  <c r="E1382" i="1"/>
  <c r="AL1381" i="1"/>
  <c r="AE1381" i="1"/>
  <c r="V1381" i="1"/>
  <c r="E1381" i="1"/>
  <c r="AK1380" i="1"/>
  <c r="AJ1380" i="1"/>
  <c r="AI1380" i="1"/>
  <c r="AH1380" i="1"/>
  <c r="AG1380" i="1"/>
  <c r="AF1380" i="1"/>
  <c r="AD1380" i="1"/>
  <c r="AC1380" i="1"/>
  <c r="AB1380" i="1"/>
  <c r="P1380" i="1"/>
  <c r="O1380" i="1"/>
  <c r="E1380" i="1"/>
  <c r="E1379" i="1"/>
  <c r="E1378" i="1"/>
  <c r="E1377" i="1"/>
  <c r="E1376" i="1"/>
  <c r="AL1375" i="1"/>
  <c r="AE1375" i="1"/>
  <c r="V1375" i="1"/>
  <c r="E1375" i="1"/>
  <c r="AK1374" i="1"/>
  <c r="AJ1374" i="1"/>
  <c r="AI1374" i="1"/>
  <c r="AH1374" i="1"/>
  <c r="AG1374" i="1"/>
  <c r="AG1371" i="1" s="1"/>
  <c r="AG1370" i="1" s="1"/>
  <c r="AG1365" i="1" s="1"/>
  <c r="AG1364" i="1" s="1"/>
  <c r="AF1374" i="1"/>
  <c r="AD1374" i="1"/>
  <c r="AC1374" i="1"/>
  <c r="AB1374" i="1"/>
  <c r="AA1374" i="1"/>
  <c r="Z1374" i="1"/>
  <c r="Y1374" i="1"/>
  <c r="X1374" i="1"/>
  <c r="W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E1374" i="1"/>
  <c r="AL1373" i="1"/>
  <c r="AE1373" i="1"/>
  <c r="V1373" i="1"/>
  <c r="AM1373" i="1" s="1"/>
  <c r="E1373" i="1"/>
  <c r="AK1372" i="1"/>
  <c r="AJ1372" i="1"/>
  <c r="AI1372" i="1"/>
  <c r="AH1372" i="1"/>
  <c r="AG1372" i="1"/>
  <c r="AF1372" i="1"/>
  <c r="AD1372" i="1"/>
  <c r="AC1372" i="1"/>
  <c r="AB1372" i="1"/>
  <c r="AA1372" i="1"/>
  <c r="Z1372" i="1"/>
  <c r="Y1372" i="1"/>
  <c r="X1372" i="1"/>
  <c r="W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E1372" i="1"/>
  <c r="E1371" i="1"/>
  <c r="E1370" i="1"/>
  <c r="AE1369" i="1"/>
  <c r="E1369" i="1"/>
  <c r="AD1368" i="1"/>
  <c r="AC1368" i="1"/>
  <c r="V1368" i="1"/>
  <c r="V1367" i="1" s="1"/>
  <c r="V1366" i="1" s="1"/>
  <c r="E1368" i="1"/>
  <c r="AD1367" i="1"/>
  <c r="E1367" i="1"/>
  <c r="E1366" i="1"/>
  <c r="E1365" i="1"/>
  <c r="E1364" i="1"/>
  <c r="AL1363" i="1"/>
  <c r="AE1363" i="1"/>
  <c r="V1363" i="1"/>
  <c r="E1363" i="1"/>
  <c r="AK1362" i="1"/>
  <c r="AK1361" i="1" s="1"/>
  <c r="AK1360" i="1" s="1"/>
  <c r="AK1359" i="1" s="1"/>
  <c r="AK1358" i="1" s="1"/>
  <c r="AJ1362" i="1"/>
  <c r="AJ1361" i="1" s="1"/>
  <c r="AJ1360" i="1" s="1"/>
  <c r="AJ1359" i="1" s="1"/>
  <c r="AJ1358" i="1" s="1"/>
  <c r="AI1362" i="1"/>
  <c r="AI1361" i="1" s="1"/>
  <c r="AI1360" i="1" s="1"/>
  <c r="AI1359" i="1" s="1"/>
  <c r="AI1358" i="1" s="1"/>
  <c r="AH1362" i="1"/>
  <c r="AH1361" i="1" s="1"/>
  <c r="AH1360" i="1" s="1"/>
  <c r="AH1359" i="1" s="1"/>
  <c r="AH1358" i="1" s="1"/>
  <c r="AG1362" i="1"/>
  <c r="AG1361" i="1" s="1"/>
  <c r="AG1360" i="1" s="1"/>
  <c r="AG1359" i="1" s="1"/>
  <c r="AG1358" i="1" s="1"/>
  <c r="AF1362" i="1"/>
  <c r="AF1361" i="1" s="1"/>
  <c r="AF1360" i="1" s="1"/>
  <c r="AD1362" i="1"/>
  <c r="AD1361" i="1" s="1"/>
  <c r="AC1362" i="1"/>
  <c r="AC1361" i="1" s="1"/>
  <c r="AC1360" i="1" s="1"/>
  <c r="AC1359" i="1" s="1"/>
  <c r="AC1358" i="1" s="1"/>
  <c r="AB1362" i="1"/>
  <c r="AB1361" i="1" s="1"/>
  <c r="AB1360" i="1" s="1"/>
  <c r="AB1359" i="1" s="1"/>
  <c r="AB1358" i="1" s="1"/>
  <c r="AA1362" i="1"/>
  <c r="AA1361" i="1" s="1"/>
  <c r="AA1360" i="1" s="1"/>
  <c r="AA1359" i="1" s="1"/>
  <c r="AA1358" i="1" s="1"/>
  <c r="Z1362" i="1"/>
  <c r="Z1361" i="1" s="1"/>
  <c r="Z1360" i="1" s="1"/>
  <c r="Z1359" i="1" s="1"/>
  <c r="Z1358" i="1" s="1"/>
  <c r="Y1362" i="1"/>
  <c r="Y1361" i="1" s="1"/>
  <c r="Y1360" i="1" s="1"/>
  <c r="Y1359" i="1" s="1"/>
  <c r="Y1358" i="1" s="1"/>
  <c r="X1362" i="1"/>
  <c r="X1361" i="1" s="1"/>
  <c r="X1360" i="1" s="1"/>
  <c r="X1359" i="1" s="1"/>
  <c r="X1358" i="1" s="1"/>
  <c r="W1362" i="1"/>
  <c r="W1361" i="1" s="1"/>
  <c r="W1360" i="1" s="1"/>
  <c r="W1359" i="1" s="1"/>
  <c r="W1358" i="1" s="1"/>
  <c r="T1362" i="1"/>
  <c r="T1361" i="1" s="1"/>
  <c r="T1360" i="1" s="1"/>
  <c r="T1359" i="1" s="1"/>
  <c r="T1358" i="1" s="1"/>
  <c r="S1362" i="1"/>
  <c r="S1361" i="1" s="1"/>
  <c r="S1360" i="1" s="1"/>
  <c r="S1359" i="1" s="1"/>
  <c r="S1358" i="1" s="1"/>
  <c r="R1362" i="1"/>
  <c r="R1361" i="1" s="1"/>
  <c r="R1360" i="1" s="1"/>
  <c r="R1359" i="1" s="1"/>
  <c r="R1358" i="1" s="1"/>
  <c r="Q1362" i="1"/>
  <c r="Q1361" i="1" s="1"/>
  <c r="Q1360" i="1" s="1"/>
  <c r="Q1359" i="1" s="1"/>
  <c r="Q1358" i="1" s="1"/>
  <c r="P1362" i="1"/>
  <c r="P1361" i="1" s="1"/>
  <c r="P1360" i="1" s="1"/>
  <c r="P1359" i="1" s="1"/>
  <c r="P1358" i="1" s="1"/>
  <c r="O1362" i="1"/>
  <c r="O1361" i="1" s="1"/>
  <c r="O1360" i="1" s="1"/>
  <c r="O1359" i="1" s="1"/>
  <c r="O1358" i="1" s="1"/>
  <c r="N1362" i="1"/>
  <c r="N1361" i="1" s="1"/>
  <c r="N1360" i="1" s="1"/>
  <c r="N1359" i="1" s="1"/>
  <c r="N1358" i="1" s="1"/>
  <c r="M1362" i="1"/>
  <c r="M1361" i="1" s="1"/>
  <c r="M1360" i="1" s="1"/>
  <c r="M1359" i="1" s="1"/>
  <c r="M1358" i="1" s="1"/>
  <c r="L1362" i="1"/>
  <c r="L1361" i="1" s="1"/>
  <c r="L1360" i="1" s="1"/>
  <c r="L1359" i="1" s="1"/>
  <c r="L1358" i="1" s="1"/>
  <c r="K1362" i="1"/>
  <c r="K1361" i="1" s="1"/>
  <c r="K1360" i="1" s="1"/>
  <c r="K1359" i="1" s="1"/>
  <c r="K1358" i="1" s="1"/>
  <c r="J1362" i="1"/>
  <c r="J1361" i="1" s="1"/>
  <c r="J1360" i="1" s="1"/>
  <c r="J1359" i="1" s="1"/>
  <c r="J1358" i="1" s="1"/>
  <c r="I1362" i="1"/>
  <c r="I1361" i="1" s="1"/>
  <c r="I1360" i="1" s="1"/>
  <c r="E1362" i="1"/>
  <c r="E1361" i="1"/>
  <c r="E1360" i="1"/>
  <c r="E1359" i="1"/>
  <c r="E1358" i="1"/>
  <c r="AL1357" i="1"/>
  <c r="AE1357" i="1"/>
  <c r="V1357" i="1"/>
  <c r="E1357" i="1"/>
  <c r="AK1356" i="1"/>
  <c r="AK1355" i="1" s="1"/>
  <c r="AK1354" i="1" s="1"/>
  <c r="AK1353" i="1" s="1"/>
  <c r="AK1352" i="1" s="1"/>
  <c r="AJ1356" i="1"/>
  <c r="AJ1355" i="1" s="1"/>
  <c r="AJ1354" i="1" s="1"/>
  <c r="AJ1353" i="1" s="1"/>
  <c r="AJ1352" i="1" s="1"/>
  <c r="AI1356" i="1"/>
  <c r="AI1355" i="1" s="1"/>
  <c r="AI1354" i="1" s="1"/>
  <c r="AI1353" i="1" s="1"/>
  <c r="AI1352" i="1" s="1"/>
  <c r="AH1356" i="1"/>
  <c r="AG1356" i="1"/>
  <c r="AG1355" i="1" s="1"/>
  <c r="AG1354" i="1" s="1"/>
  <c r="AG1353" i="1" s="1"/>
  <c r="AG1352" i="1" s="1"/>
  <c r="AF1356" i="1"/>
  <c r="AF1355" i="1" s="1"/>
  <c r="AF1354" i="1" s="1"/>
  <c r="AD1356" i="1"/>
  <c r="AC1356" i="1"/>
  <c r="AC1355" i="1" s="1"/>
  <c r="AC1354" i="1" s="1"/>
  <c r="AC1353" i="1" s="1"/>
  <c r="AC1352" i="1" s="1"/>
  <c r="AB1356" i="1"/>
  <c r="AB1355" i="1" s="1"/>
  <c r="AB1354" i="1" s="1"/>
  <c r="AB1353" i="1" s="1"/>
  <c r="AB1352" i="1" s="1"/>
  <c r="AA1356" i="1"/>
  <c r="AA1355" i="1" s="1"/>
  <c r="AA1354" i="1" s="1"/>
  <c r="AA1353" i="1" s="1"/>
  <c r="AA1352" i="1" s="1"/>
  <c r="Z1356" i="1"/>
  <c r="Z1355" i="1" s="1"/>
  <c r="Z1354" i="1" s="1"/>
  <c r="Z1353" i="1" s="1"/>
  <c r="Z1352" i="1" s="1"/>
  <c r="Y1356" i="1"/>
  <c r="Y1355" i="1" s="1"/>
  <c r="Y1354" i="1" s="1"/>
  <c r="Y1353" i="1" s="1"/>
  <c r="Y1352" i="1" s="1"/>
  <c r="X1356" i="1"/>
  <c r="X1355" i="1" s="1"/>
  <c r="X1354" i="1" s="1"/>
  <c r="X1353" i="1" s="1"/>
  <c r="X1352" i="1" s="1"/>
  <c r="W1356" i="1"/>
  <c r="W1355" i="1" s="1"/>
  <c r="W1354" i="1" s="1"/>
  <c r="W1353" i="1" s="1"/>
  <c r="W1352" i="1" s="1"/>
  <c r="T1356" i="1"/>
  <c r="T1355" i="1" s="1"/>
  <c r="T1354" i="1" s="1"/>
  <c r="T1353" i="1" s="1"/>
  <c r="T1352" i="1" s="1"/>
  <c r="S1356" i="1"/>
  <c r="R1356" i="1"/>
  <c r="R1355" i="1" s="1"/>
  <c r="R1354" i="1" s="1"/>
  <c r="R1353" i="1" s="1"/>
  <c r="R1352" i="1" s="1"/>
  <c r="Q1356" i="1"/>
  <c r="Q1355" i="1" s="1"/>
  <c r="Q1354" i="1" s="1"/>
  <c r="Q1353" i="1" s="1"/>
  <c r="Q1352" i="1" s="1"/>
  <c r="P1356" i="1"/>
  <c r="P1355" i="1" s="1"/>
  <c r="P1354" i="1" s="1"/>
  <c r="P1353" i="1" s="1"/>
  <c r="P1352" i="1" s="1"/>
  <c r="O1356" i="1"/>
  <c r="O1355" i="1" s="1"/>
  <c r="O1354" i="1" s="1"/>
  <c r="O1353" i="1" s="1"/>
  <c r="O1352" i="1" s="1"/>
  <c r="N1356" i="1"/>
  <c r="N1355" i="1" s="1"/>
  <c r="N1354" i="1" s="1"/>
  <c r="N1353" i="1" s="1"/>
  <c r="N1352" i="1" s="1"/>
  <c r="M1356" i="1"/>
  <c r="M1355" i="1" s="1"/>
  <c r="M1354" i="1" s="1"/>
  <c r="M1353" i="1" s="1"/>
  <c r="M1352" i="1" s="1"/>
  <c r="L1356" i="1"/>
  <c r="L1355" i="1" s="1"/>
  <c r="L1354" i="1" s="1"/>
  <c r="L1353" i="1" s="1"/>
  <c r="L1352" i="1" s="1"/>
  <c r="K1356" i="1"/>
  <c r="K1355" i="1" s="1"/>
  <c r="K1354" i="1" s="1"/>
  <c r="K1353" i="1" s="1"/>
  <c r="K1352" i="1" s="1"/>
  <c r="J1356" i="1"/>
  <c r="J1355" i="1" s="1"/>
  <c r="J1354" i="1" s="1"/>
  <c r="J1353" i="1" s="1"/>
  <c r="J1352" i="1" s="1"/>
  <c r="I1356" i="1"/>
  <c r="I1355" i="1" s="1"/>
  <c r="I1354" i="1" s="1"/>
  <c r="E1356" i="1"/>
  <c r="S1355" i="1"/>
  <c r="S1354" i="1" s="1"/>
  <c r="S1353" i="1" s="1"/>
  <c r="S1352" i="1" s="1"/>
  <c r="E1355" i="1"/>
  <c r="E1354" i="1"/>
  <c r="E1353" i="1"/>
  <c r="E1352" i="1"/>
  <c r="AL1351" i="1"/>
  <c r="AE1351" i="1"/>
  <c r="V1351" i="1"/>
  <c r="E1351" i="1"/>
  <c r="AK1350" i="1"/>
  <c r="AK1349" i="1" s="1"/>
  <c r="AK1348" i="1" s="1"/>
  <c r="AJ1350" i="1"/>
  <c r="AJ1349" i="1" s="1"/>
  <c r="AJ1348" i="1" s="1"/>
  <c r="AI1350" i="1"/>
  <c r="AI1349" i="1" s="1"/>
  <c r="AI1348" i="1" s="1"/>
  <c r="AH1350" i="1"/>
  <c r="AH1349" i="1" s="1"/>
  <c r="AH1348" i="1" s="1"/>
  <c r="AG1350" i="1"/>
  <c r="AG1349" i="1" s="1"/>
  <c r="AG1348" i="1" s="1"/>
  <c r="AF1350" i="1"/>
  <c r="AF1349" i="1" s="1"/>
  <c r="AF1348" i="1" s="1"/>
  <c r="AD1350" i="1"/>
  <c r="AC1350" i="1"/>
  <c r="AC1349" i="1" s="1"/>
  <c r="AC1348" i="1" s="1"/>
  <c r="AB1350" i="1"/>
  <c r="AB1349" i="1" s="1"/>
  <c r="AB1348" i="1" s="1"/>
  <c r="AA1350" i="1"/>
  <c r="AA1349" i="1" s="1"/>
  <c r="AA1348" i="1" s="1"/>
  <c r="Z1350" i="1"/>
  <c r="Z1349" i="1" s="1"/>
  <c r="Z1348" i="1" s="1"/>
  <c r="Y1350" i="1"/>
  <c r="Y1349" i="1" s="1"/>
  <c r="Y1348" i="1" s="1"/>
  <c r="X1350" i="1"/>
  <c r="X1349" i="1" s="1"/>
  <c r="X1348" i="1" s="1"/>
  <c r="W1350" i="1"/>
  <c r="W1349" i="1" s="1"/>
  <c r="W1348" i="1" s="1"/>
  <c r="T1350" i="1"/>
  <c r="T1349" i="1" s="1"/>
  <c r="T1348" i="1" s="1"/>
  <c r="S1350" i="1"/>
  <c r="R1350" i="1"/>
  <c r="R1349" i="1" s="1"/>
  <c r="R1348" i="1" s="1"/>
  <c r="Q1350" i="1"/>
  <c r="Q1349" i="1" s="1"/>
  <c r="Q1348" i="1" s="1"/>
  <c r="P1350" i="1"/>
  <c r="P1349" i="1" s="1"/>
  <c r="P1348" i="1" s="1"/>
  <c r="O1350" i="1"/>
  <c r="N1350" i="1"/>
  <c r="N1349" i="1" s="1"/>
  <c r="N1348" i="1" s="1"/>
  <c r="M1350" i="1"/>
  <c r="M1349" i="1" s="1"/>
  <c r="M1348" i="1" s="1"/>
  <c r="L1350" i="1"/>
  <c r="L1349" i="1" s="1"/>
  <c r="L1348" i="1" s="1"/>
  <c r="K1350" i="1"/>
  <c r="K1349" i="1" s="1"/>
  <c r="K1348" i="1" s="1"/>
  <c r="J1350" i="1"/>
  <c r="J1349" i="1" s="1"/>
  <c r="J1348" i="1" s="1"/>
  <c r="I1350" i="1"/>
  <c r="E1350" i="1"/>
  <c r="S1349" i="1"/>
  <c r="S1348" i="1" s="1"/>
  <c r="O1349" i="1"/>
  <c r="O1348" i="1" s="1"/>
  <c r="E1349" i="1"/>
  <c r="E1348" i="1"/>
  <c r="AL1347" i="1"/>
  <c r="AE1347" i="1"/>
  <c r="V1347" i="1"/>
  <c r="E1347" i="1"/>
  <c r="AK1346" i="1"/>
  <c r="AK1345" i="1" s="1"/>
  <c r="AK1344" i="1" s="1"/>
  <c r="AJ1346" i="1"/>
  <c r="AJ1345" i="1" s="1"/>
  <c r="AJ1344" i="1" s="1"/>
  <c r="AI1346" i="1"/>
  <c r="AI1345" i="1" s="1"/>
  <c r="AI1344" i="1" s="1"/>
  <c r="AH1346" i="1"/>
  <c r="AG1346" i="1"/>
  <c r="AG1345" i="1" s="1"/>
  <c r="AG1344" i="1" s="1"/>
  <c r="AF1346" i="1"/>
  <c r="AF1345" i="1" s="1"/>
  <c r="AD1346" i="1"/>
  <c r="AD1345" i="1" s="1"/>
  <c r="AC1346" i="1"/>
  <c r="AB1346" i="1"/>
  <c r="AB1345" i="1" s="1"/>
  <c r="AB1344" i="1" s="1"/>
  <c r="AA1346" i="1"/>
  <c r="AA1345" i="1" s="1"/>
  <c r="AA1344" i="1" s="1"/>
  <c r="Z1346" i="1"/>
  <c r="Z1345" i="1" s="1"/>
  <c r="Z1344" i="1" s="1"/>
  <c r="Y1346" i="1"/>
  <c r="Y1345" i="1" s="1"/>
  <c r="Y1344" i="1" s="1"/>
  <c r="Y1343" i="1" s="1"/>
  <c r="X1346" i="1"/>
  <c r="X1345" i="1" s="1"/>
  <c r="X1344" i="1" s="1"/>
  <c r="W1346" i="1"/>
  <c r="W1345" i="1" s="1"/>
  <c r="W1344" i="1" s="1"/>
  <c r="T1346" i="1"/>
  <c r="T1345" i="1" s="1"/>
  <c r="T1344" i="1" s="1"/>
  <c r="S1346" i="1"/>
  <c r="S1345" i="1" s="1"/>
  <c r="S1344" i="1" s="1"/>
  <c r="R1346" i="1"/>
  <c r="R1345" i="1" s="1"/>
  <c r="R1344" i="1" s="1"/>
  <c r="Q1346" i="1"/>
  <c r="Q1345" i="1" s="1"/>
  <c r="Q1344" i="1" s="1"/>
  <c r="P1346" i="1"/>
  <c r="P1345" i="1" s="1"/>
  <c r="P1344" i="1" s="1"/>
  <c r="O1346" i="1"/>
  <c r="O1345" i="1" s="1"/>
  <c r="O1344" i="1" s="1"/>
  <c r="N1346" i="1"/>
  <c r="N1345" i="1" s="1"/>
  <c r="N1344" i="1" s="1"/>
  <c r="M1346" i="1"/>
  <c r="M1345" i="1" s="1"/>
  <c r="M1344" i="1" s="1"/>
  <c r="L1346" i="1"/>
  <c r="L1345" i="1" s="1"/>
  <c r="L1344" i="1" s="1"/>
  <c r="K1346" i="1"/>
  <c r="K1345" i="1" s="1"/>
  <c r="K1344" i="1" s="1"/>
  <c r="J1346" i="1"/>
  <c r="J1345" i="1" s="1"/>
  <c r="J1344" i="1" s="1"/>
  <c r="I1346" i="1"/>
  <c r="I1345" i="1" s="1"/>
  <c r="E1346" i="1"/>
  <c r="E1345" i="1"/>
  <c r="E1344" i="1"/>
  <c r="E1343" i="1"/>
  <c r="AL1342" i="1"/>
  <c r="AE1342" i="1"/>
  <c r="V1342" i="1"/>
  <c r="E1342" i="1"/>
  <c r="AK1341" i="1"/>
  <c r="AK1340" i="1" s="1"/>
  <c r="AK1339" i="1" s="1"/>
  <c r="AJ1341" i="1"/>
  <c r="AJ1340" i="1" s="1"/>
  <c r="AJ1339" i="1" s="1"/>
  <c r="AI1341" i="1"/>
  <c r="AI1340" i="1" s="1"/>
  <c r="AI1339" i="1" s="1"/>
  <c r="AH1341" i="1"/>
  <c r="AH1340" i="1" s="1"/>
  <c r="AH1339" i="1" s="1"/>
  <c r="AG1341" i="1"/>
  <c r="AG1340" i="1" s="1"/>
  <c r="AG1339" i="1" s="1"/>
  <c r="AF1341" i="1"/>
  <c r="AF1340" i="1" s="1"/>
  <c r="AD1341" i="1"/>
  <c r="AC1341" i="1"/>
  <c r="AC1340" i="1" s="1"/>
  <c r="AC1339" i="1" s="1"/>
  <c r="AB1341" i="1"/>
  <c r="AB1340" i="1" s="1"/>
  <c r="AB1339" i="1" s="1"/>
  <c r="AA1341" i="1"/>
  <c r="Z1341" i="1"/>
  <c r="Z1340" i="1" s="1"/>
  <c r="Z1339" i="1" s="1"/>
  <c r="Y1341" i="1"/>
  <c r="Y1340" i="1" s="1"/>
  <c r="Y1339" i="1" s="1"/>
  <c r="X1341" i="1"/>
  <c r="X1340" i="1" s="1"/>
  <c r="X1339" i="1" s="1"/>
  <c r="W1341" i="1"/>
  <c r="T1341" i="1"/>
  <c r="T1340" i="1" s="1"/>
  <c r="T1339" i="1" s="1"/>
  <c r="S1341" i="1"/>
  <c r="S1340" i="1" s="1"/>
  <c r="S1339" i="1" s="1"/>
  <c r="R1341" i="1"/>
  <c r="R1340" i="1" s="1"/>
  <c r="R1339" i="1" s="1"/>
  <c r="Q1341" i="1"/>
  <c r="Q1340" i="1" s="1"/>
  <c r="Q1339" i="1" s="1"/>
  <c r="P1341" i="1"/>
  <c r="P1340" i="1" s="1"/>
  <c r="P1339" i="1" s="1"/>
  <c r="O1341" i="1"/>
  <c r="O1340" i="1" s="1"/>
  <c r="O1339" i="1" s="1"/>
  <c r="N1341" i="1"/>
  <c r="N1340" i="1" s="1"/>
  <c r="N1339" i="1" s="1"/>
  <c r="M1341" i="1"/>
  <c r="M1340" i="1" s="1"/>
  <c r="M1339" i="1" s="1"/>
  <c r="L1341" i="1"/>
  <c r="L1340" i="1" s="1"/>
  <c r="L1339" i="1" s="1"/>
  <c r="K1341" i="1"/>
  <c r="K1340" i="1" s="1"/>
  <c r="K1339" i="1" s="1"/>
  <c r="J1341" i="1"/>
  <c r="J1340" i="1" s="1"/>
  <c r="J1339" i="1" s="1"/>
  <c r="I1341" i="1"/>
  <c r="I1340" i="1" s="1"/>
  <c r="E1341" i="1"/>
  <c r="AA1340" i="1"/>
  <c r="AA1339" i="1" s="1"/>
  <c r="W1340" i="1"/>
  <c r="W1339" i="1" s="1"/>
  <c r="E1340" i="1"/>
  <c r="E1339" i="1"/>
  <c r="AL1338" i="1"/>
  <c r="AE1338" i="1"/>
  <c r="V1338" i="1"/>
  <c r="E1338" i="1"/>
  <c r="AK1337" i="1"/>
  <c r="AK1336" i="1" s="1"/>
  <c r="AJ1337" i="1"/>
  <c r="AJ1336" i="1" s="1"/>
  <c r="AI1337" i="1"/>
  <c r="AI1336" i="1" s="1"/>
  <c r="AH1337" i="1"/>
  <c r="AH1336" i="1" s="1"/>
  <c r="AG1337" i="1"/>
  <c r="AG1336" i="1" s="1"/>
  <c r="AF1337" i="1"/>
  <c r="AD1337" i="1"/>
  <c r="AC1337" i="1"/>
  <c r="AC1336" i="1" s="1"/>
  <c r="AB1337" i="1"/>
  <c r="AB1336" i="1" s="1"/>
  <c r="AA1337" i="1"/>
  <c r="AA1336" i="1" s="1"/>
  <c r="Z1337" i="1"/>
  <c r="Z1336" i="1" s="1"/>
  <c r="Y1337" i="1"/>
  <c r="Y1336" i="1" s="1"/>
  <c r="X1337" i="1"/>
  <c r="X1336" i="1" s="1"/>
  <c r="W1337" i="1"/>
  <c r="W1336" i="1" s="1"/>
  <c r="T1337" i="1"/>
  <c r="T1336" i="1" s="1"/>
  <c r="S1337" i="1"/>
  <c r="S1336" i="1" s="1"/>
  <c r="R1337" i="1"/>
  <c r="R1336" i="1" s="1"/>
  <c r="Q1337" i="1"/>
  <c r="Q1336" i="1" s="1"/>
  <c r="P1337" i="1"/>
  <c r="P1336" i="1" s="1"/>
  <c r="O1337" i="1"/>
  <c r="O1336" i="1" s="1"/>
  <c r="N1337" i="1"/>
  <c r="N1336" i="1" s="1"/>
  <c r="M1337" i="1"/>
  <c r="M1336" i="1" s="1"/>
  <c r="L1337" i="1"/>
  <c r="L1336" i="1" s="1"/>
  <c r="K1337" i="1"/>
  <c r="K1336" i="1" s="1"/>
  <c r="J1337" i="1"/>
  <c r="J1336" i="1" s="1"/>
  <c r="I1337" i="1"/>
  <c r="E1337" i="1"/>
  <c r="E1336" i="1"/>
  <c r="AL1335" i="1"/>
  <c r="AE1335" i="1"/>
  <c r="V1335" i="1"/>
  <c r="AM1335" i="1" s="1"/>
  <c r="E1335" i="1"/>
  <c r="AK1334" i="1"/>
  <c r="AK1333" i="1" s="1"/>
  <c r="AJ1334" i="1"/>
  <c r="AJ1333" i="1" s="1"/>
  <c r="AI1334" i="1"/>
  <c r="AI1333" i="1" s="1"/>
  <c r="AH1334" i="1"/>
  <c r="AH1333" i="1" s="1"/>
  <c r="AG1334" i="1"/>
  <c r="AG1333" i="1" s="1"/>
  <c r="AF1334" i="1"/>
  <c r="AF1333" i="1" s="1"/>
  <c r="AD1334" i="1"/>
  <c r="AD1333" i="1" s="1"/>
  <c r="AC1334" i="1"/>
  <c r="AC1333" i="1" s="1"/>
  <c r="AB1334" i="1"/>
  <c r="AA1334" i="1"/>
  <c r="AA1333" i="1" s="1"/>
  <c r="Z1334" i="1"/>
  <c r="Z1333" i="1" s="1"/>
  <c r="Y1334" i="1"/>
  <c r="Y1333" i="1" s="1"/>
  <c r="X1334" i="1"/>
  <c r="W1334" i="1"/>
  <c r="W1333" i="1" s="1"/>
  <c r="T1334" i="1"/>
  <c r="T1333" i="1" s="1"/>
  <c r="S1334" i="1"/>
  <c r="S1333" i="1" s="1"/>
  <c r="S1332" i="1" s="1"/>
  <c r="R1334" i="1"/>
  <c r="R1333" i="1" s="1"/>
  <c r="Q1334" i="1"/>
  <c r="Q1333" i="1" s="1"/>
  <c r="P1334" i="1"/>
  <c r="P1333" i="1" s="1"/>
  <c r="O1334" i="1"/>
  <c r="O1333" i="1" s="1"/>
  <c r="N1334" i="1"/>
  <c r="N1333" i="1" s="1"/>
  <c r="M1334" i="1"/>
  <c r="M1333" i="1" s="1"/>
  <c r="L1334" i="1"/>
  <c r="L1333" i="1" s="1"/>
  <c r="K1334" i="1"/>
  <c r="K1333" i="1" s="1"/>
  <c r="K1332" i="1" s="1"/>
  <c r="J1334" i="1"/>
  <c r="J1333" i="1" s="1"/>
  <c r="I1334" i="1"/>
  <c r="I1333" i="1" s="1"/>
  <c r="E1334" i="1"/>
  <c r="AB1333" i="1"/>
  <c r="X1333" i="1"/>
  <c r="E1333" i="1"/>
  <c r="E1332" i="1"/>
  <c r="E1331" i="1"/>
  <c r="E1330" i="1"/>
  <c r="E1329" i="1"/>
  <c r="AL1328" i="1"/>
  <c r="AE1328" i="1"/>
  <c r="V1328" i="1"/>
  <c r="E1328" i="1"/>
  <c r="AK1327" i="1"/>
  <c r="AK1326" i="1" s="1"/>
  <c r="AK1325" i="1" s="1"/>
  <c r="AK1324" i="1" s="1"/>
  <c r="AK1323" i="1" s="1"/>
  <c r="AK1322" i="1" s="1"/>
  <c r="AJ1327" i="1"/>
  <c r="AJ1326" i="1" s="1"/>
  <c r="AJ1325" i="1" s="1"/>
  <c r="AJ1324" i="1" s="1"/>
  <c r="AJ1323" i="1" s="1"/>
  <c r="AJ1322" i="1" s="1"/>
  <c r="AI1327" i="1"/>
  <c r="AI1326" i="1" s="1"/>
  <c r="AI1325" i="1" s="1"/>
  <c r="AI1324" i="1" s="1"/>
  <c r="AI1323" i="1" s="1"/>
  <c r="AI1322" i="1" s="1"/>
  <c r="AH1327" i="1"/>
  <c r="AH1326" i="1" s="1"/>
  <c r="AH1325" i="1" s="1"/>
  <c r="AH1324" i="1" s="1"/>
  <c r="AH1323" i="1" s="1"/>
  <c r="AH1322" i="1" s="1"/>
  <c r="AG1327" i="1"/>
  <c r="AG1326" i="1" s="1"/>
  <c r="AG1325" i="1" s="1"/>
  <c r="AG1324" i="1" s="1"/>
  <c r="AG1323" i="1" s="1"/>
  <c r="AG1322" i="1" s="1"/>
  <c r="AF1327" i="1"/>
  <c r="AF1326" i="1" s="1"/>
  <c r="AD1327" i="1"/>
  <c r="AC1327" i="1"/>
  <c r="AC1326" i="1" s="1"/>
  <c r="AC1325" i="1" s="1"/>
  <c r="AC1324" i="1" s="1"/>
  <c r="AC1323" i="1" s="1"/>
  <c r="AC1322" i="1" s="1"/>
  <c r="AB1327" i="1"/>
  <c r="AB1326" i="1" s="1"/>
  <c r="AB1325" i="1" s="1"/>
  <c r="AB1324" i="1" s="1"/>
  <c r="AB1323" i="1" s="1"/>
  <c r="AB1322" i="1" s="1"/>
  <c r="AA1327" i="1"/>
  <c r="AA1326" i="1" s="1"/>
  <c r="AA1325" i="1" s="1"/>
  <c r="AA1324" i="1" s="1"/>
  <c r="AA1323" i="1" s="1"/>
  <c r="AA1322" i="1" s="1"/>
  <c r="Z1327" i="1"/>
  <c r="Z1326" i="1" s="1"/>
  <c r="Z1325" i="1" s="1"/>
  <c r="Z1324" i="1" s="1"/>
  <c r="Z1323" i="1" s="1"/>
  <c r="Z1322" i="1" s="1"/>
  <c r="Y1327" i="1"/>
  <c r="Y1326" i="1" s="1"/>
  <c r="Y1325" i="1" s="1"/>
  <c r="Y1324" i="1" s="1"/>
  <c r="Y1323" i="1" s="1"/>
  <c r="Y1322" i="1" s="1"/>
  <c r="X1327" i="1"/>
  <c r="X1326" i="1" s="1"/>
  <c r="X1325" i="1" s="1"/>
  <c r="X1324" i="1" s="1"/>
  <c r="X1323" i="1" s="1"/>
  <c r="X1322" i="1" s="1"/>
  <c r="W1327" i="1"/>
  <c r="W1326" i="1" s="1"/>
  <c r="W1325" i="1" s="1"/>
  <c r="W1324" i="1" s="1"/>
  <c r="W1323" i="1" s="1"/>
  <c r="W1322" i="1" s="1"/>
  <c r="T1327" i="1"/>
  <c r="S1327" i="1"/>
  <c r="S1326" i="1" s="1"/>
  <c r="S1325" i="1" s="1"/>
  <c r="S1324" i="1" s="1"/>
  <c r="S1323" i="1" s="1"/>
  <c r="S1322" i="1" s="1"/>
  <c r="R1327" i="1"/>
  <c r="R1326" i="1" s="1"/>
  <c r="R1325" i="1" s="1"/>
  <c r="R1324" i="1" s="1"/>
  <c r="R1323" i="1" s="1"/>
  <c r="R1322" i="1" s="1"/>
  <c r="Q1327" i="1"/>
  <c r="Q1326" i="1" s="1"/>
  <c r="Q1325" i="1" s="1"/>
  <c r="Q1324" i="1" s="1"/>
  <c r="Q1323" i="1" s="1"/>
  <c r="Q1322" i="1" s="1"/>
  <c r="P1327" i="1"/>
  <c r="O1327" i="1"/>
  <c r="O1326" i="1" s="1"/>
  <c r="O1325" i="1" s="1"/>
  <c r="O1324" i="1" s="1"/>
  <c r="O1323" i="1" s="1"/>
  <c r="O1322" i="1" s="1"/>
  <c r="N1327" i="1"/>
  <c r="N1326" i="1" s="1"/>
  <c r="N1325" i="1" s="1"/>
  <c r="N1324" i="1" s="1"/>
  <c r="N1323" i="1" s="1"/>
  <c r="N1322" i="1" s="1"/>
  <c r="M1327" i="1"/>
  <c r="M1326" i="1" s="1"/>
  <c r="M1325" i="1" s="1"/>
  <c r="M1324" i="1" s="1"/>
  <c r="M1323" i="1" s="1"/>
  <c r="M1322" i="1" s="1"/>
  <c r="L1327" i="1"/>
  <c r="L1326" i="1" s="1"/>
  <c r="L1325" i="1" s="1"/>
  <c r="L1324" i="1" s="1"/>
  <c r="L1323" i="1" s="1"/>
  <c r="L1322" i="1" s="1"/>
  <c r="K1327" i="1"/>
  <c r="K1326" i="1" s="1"/>
  <c r="K1325" i="1" s="1"/>
  <c r="K1324" i="1" s="1"/>
  <c r="K1323" i="1" s="1"/>
  <c r="K1322" i="1" s="1"/>
  <c r="J1327" i="1"/>
  <c r="J1326" i="1" s="1"/>
  <c r="J1325" i="1" s="1"/>
  <c r="J1324" i="1" s="1"/>
  <c r="J1323" i="1" s="1"/>
  <c r="J1322" i="1" s="1"/>
  <c r="I1327" i="1"/>
  <c r="I1326" i="1" s="1"/>
  <c r="E1327" i="1"/>
  <c r="T1326" i="1"/>
  <c r="T1325" i="1" s="1"/>
  <c r="T1324" i="1" s="1"/>
  <c r="T1323" i="1" s="1"/>
  <c r="T1322" i="1" s="1"/>
  <c r="P1326" i="1"/>
  <c r="P1325" i="1" s="1"/>
  <c r="P1324" i="1" s="1"/>
  <c r="P1323" i="1" s="1"/>
  <c r="P1322" i="1" s="1"/>
  <c r="E1326" i="1"/>
  <c r="E1325" i="1"/>
  <c r="E1324" i="1"/>
  <c r="E1323" i="1"/>
  <c r="E1322" i="1"/>
  <c r="E1321" i="1"/>
  <c r="AL1320" i="1"/>
  <c r="AE1320" i="1"/>
  <c r="V1320" i="1"/>
  <c r="E1320" i="1"/>
  <c r="AK1319" i="1"/>
  <c r="AJ1319" i="1"/>
  <c r="AI1319" i="1"/>
  <c r="AH1319" i="1"/>
  <c r="AG1319" i="1"/>
  <c r="AG1316" i="1" s="1"/>
  <c r="AF1319" i="1"/>
  <c r="AD1319" i="1"/>
  <c r="AC1319" i="1"/>
  <c r="AB1319" i="1"/>
  <c r="AA1319" i="1"/>
  <c r="Z1319" i="1"/>
  <c r="Y1319" i="1"/>
  <c r="X1319" i="1"/>
  <c r="W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E1319" i="1"/>
  <c r="AL1318" i="1"/>
  <c r="AE1318" i="1"/>
  <c r="V1318" i="1"/>
  <c r="E1318" i="1"/>
  <c r="AK1317" i="1"/>
  <c r="AJ1317" i="1"/>
  <c r="AI1317" i="1"/>
  <c r="AH1317" i="1"/>
  <c r="AG1317" i="1"/>
  <c r="AF1317" i="1"/>
  <c r="AD1317" i="1"/>
  <c r="AC1317" i="1"/>
  <c r="AB1317" i="1"/>
  <c r="AA1317" i="1"/>
  <c r="Z1317" i="1"/>
  <c r="Y1317" i="1"/>
  <c r="X1317" i="1"/>
  <c r="W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E1317" i="1"/>
  <c r="Y1316" i="1"/>
  <c r="E1316" i="1"/>
  <c r="AL1315" i="1"/>
  <c r="AE1315" i="1"/>
  <c r="V1315" i="1"/>
  <c r="E1315" i="1"/>
  <c r="AK1314" i="1"/>
  <c r="AK1313" i="1" s="1"/>
  <c r="AJ1314" i="1"/>
  <c r="AJ1313" i="1" s="1"/>
  <c r="AI1314" i="1"/>
  <c r="AI1313" i="1" s="1"/>
  <c r="AH1314" i="1"/>
  <c r="AH1313" i="1" s="1"/>
  <c r="AG1314" i="1"/>
  <c r="AG1313" i="1" s="1"/>
  <c r="AF1314" i="1"/>
  <c r="AD1314" i="1"/>
  <c r="AD1313" i="1" s="1"/>
  <c r="AC1314" i="1"/>
  <c r="AC1313" i="1" s="1"/>
  <c r="AB1314" i="1"/>
  <c r="AB1313" i="1" s="1"/>
  <c r="AA1314" i="1"/>
  <c r="AA1313" i="1" s="1"/>
  <c r="Z1314" i="1"/>
  <c r="Z1313" i="1" s="1"/>
  <c r="Y1314" i="1"/>
  <c r="Y1313" i="1" s="1"/>
  <c r="X1314" i="1"/>
  <c r="X1313" i="1" s="1"/>
  <c r="W1314" i="1"/>
  <c r="W1313" i="1" s="1"/>
  <c r="T1314" i="1"/>
  <c r="T1313" i="1" s="1"/>
  <c r="S1314" i="1"/>
  <c r="S1313" i="1" s="1"/>
  <c r="R1314" i="1"/>
  <c r="R1313" i="1" s="1"/>
  <c r="Q1314" i="1"/>
  <c r="Q1313" i="1" s="1"/>
  <c r="P1314" i="1"/>
  <c r="P1313" i="1" s="1"/>
  <c r="O1314" i="1"/>
  <c r="O1313" i="1" s="1"/>
  <c r="N1314" i="1"/>
  <c r="N1313" i="1" s="1"/>
  <c r="M1314" i="1"/>
  <c r="M1313" i="1" s="1"/>
  <c r="L1314" i="1"/>
  <c r="L1313" i="1" s="1"/>
  <c r="K1314" i="1"/>
  <c r="K1313" i="1" s="1"/>
  <c r="J1314" i="1"/>
  <c r="J1313" i="1" s="1"/>
  <c r="I1314" i="1"/>
  <c r="I1313" i="1" s="1"/>
  <c r="E1314" i="1"/>
  <c r="E1313" i="1"/>
  <c r="AL1312" i="1"/>
  <c r="AE1312" i="1"/>
  <c r="V1312" i="1"/>
  <c r="E1312" i="1"/>
  <c r="AK1311" i="1"/>
  <c r="AK1310" i="1" s="1"/>
  <c r="AJ1311" i="1"/>
  <c r="AJ1310" i="1" s="1"/>
  <c r="AI1311" i="1"/>
  <c r="AH1311" i="1"/>
  <c r="AH1310" i="1" s="1"/>
  <c r="AG1311" i="1"/>
  <c r="AF1311" i="1"/>
  <c r="AF1310" i="1" s="1"/>
  <c r="AD1311" i="1"/>
  <c r="AC1311" i="1"/>
  <c r="AC1310" i="1" s="1"/>
  <c r="AB1311" i="1"/>
  <c r="AB1310" i="1" s="1"/>
  <c r="AA1311" i="1"/>
  <c r="AA1310" i="1" s="1"/>
  <c r="Z1311" i="1"/>
  <c r="Z1310" i="1" s="1"/>
  <c r="Y1311" i="1"/>
  <c r="Y1310" i="1" s="1"/>
  <c r="X1311" i="1"/>
  <c r="X1310" i="1" s="1"/>
  <c r="W1311" i="1"/>
  <c r="T1311" i="1"/>
  <c r="S1311" i="1"/>
  <c r="S1310" i="1" s="1"/>
  <c r="R1311" i="1"/>
  <c r="R1310" i="1" s="1"/>
  <c r="Q1311" i="1"/>
  <c r="Q1310" i="1" s="1"/>
  <c r="P1311" i="1"/>
  <c r="O1311" i="1"/>
  <c r="O1310" i="1" s="1"/>
  <c r="N1311" i="1"/>
  <c r="M1311" i="1"/>
  <c r="M1310" i="1" s="1"/>
  <c r="L1311" i="1"/>
  <c r="K1311" i="1"/>
  <c r="K1310" i="1" s="1"/>
  <c r="J1311" i="1"/>
  <c r="J1310" i="1" s="1"/>
  <c r="I1311" i="1"/>
  <c r="I1310" i="1" s="1"/>
  <c r="E1311" i="1"/>
  <c r="AI1310" i="1"/>
  <c r="AG1310" i="1"/>
  <c r="W1310" i="1"/>
  <c r="T1310" i="1"/>
  <c r="P1310" i="1"/>
  <c r="N1310" i="1"/>
  <c r="L1310" i="1"/>
  <c r="E1310" i="1"/>
  <c r="E1309" i="1"/>
  <c r="E1308" i="1"/>
  <c r="E1307" i="1"/>
  <c r="AL1306" i="1"/>
  <c r="AE1306" i="1"/>
  <c r="V1306" i="1"/>
  <c r="E1306" i="1"/>
  <c r="AK1305" i="1"/>
  <c r="AJ1305" i="1"/>
  <c r="AI1305" i="1"/>
  <c r="AH1305" i="1"/>
  <c r="AG1305" i="1"/>
  <c r="AF1305" i="1"/>
  <c r="AD1305" i="1"/>
  <c r="AC1305" i="1"/>
  <c r="AB1305" i="1"/>
  <c r="AA1305" i="1"/>
  <c r="AA1302" i="1" s="1"/>
  <c r="AA1301" i="1" s="1"/>
  <c r="AA1300" i="1" s="1"/>
  <c r="AA1294" i="1" s="1"/>
  <c r="AA1293" i="1" s="1"/>
  <c r="Z1305" i="1"/>
  <c r="Y1305" i="1"/>
  <c r="X1305" i="1"/>
  <c r="W1305" i="1"/>
  <c r="W1302" i="1" s="1"/>
  <c r="W1301" i="1" s="1"/>
  <c r="W1300" i="1" s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E1305" i="1"/>
  <c r="AL1304" i="1"/>
  <c r="AE1304" i="1"/>
  <c r="V1304" i="1"/>
  <c r="E1304" i="1"/>
  <c r="AK1303" i="1"/>
  <c r="AK1302" i="1" s="1"/>
  <c r="AK1301" i="1" s="1"/>
  <c r="AK1300" i="1" s="1"/>
  <c r="AJ1303" i="1"/>
  <c r="AI1303" i="1"/>
  <c r="AI1302" i="1" s="1"/>
  <c r="AI1301" i="1" s="1"/>
  <c r="AI1300" i="1" s="1"/>
  <c r="AI1294" i="1" s="1"/>
  <c r="AI1293" i="1" s="1"/>
  <c r="AH1303" i="1"/>
  <c r="AG1303" i="1"/>
  <c r="AG1302" i="1" s="1"/>
  <c r="AG1301" i="1" s="1"/>
  <c r="AG1300" i="1" s="1"/>
  <c r="AF1303" i="1"/>
  <c r="AD1303" i="1"/>
  <c r="AC1303" i="1"/>
  <c r="AB1303" i="1"/>
  <c r="AB1302" i="1" s="1"/>
  <c r="AB1301" i="1" s="1"/>
  <c r="AB1300" i="1" s="1"/>
  <c r="AA1303" i="1"/>
  <c r="Z1303" i="1"/>
  <c r="Z1302" i="1" s="1"/>
  <c r="Z1301" i="1" s="1"/>
  <c r="Z1300" i="1" s="1"/>
  <c r="Y1303" i="1"/>
  <c r="X1303" i="1"/>
  <c r="X1302" i="1" s="1"/>
  <c r="X1301" i="1" s="1"/>
  <c r="X1300" i="1" s="1"/>
  <c r="W1303" i="1"/>
  <c r="T1303" i="1"/>
  <c r="T1302" i="1" s="1"/>
  <c r="T1301" i="1" s="1"/>
  <c r="T1300" i="1" s="1"/>
  <c r="S1303" i="1"/>
  <c r="R1303" i="1"/>
  <c r="R1302" i="1" s="1"/>
  <c r="R1301" i="1" s="1"/>
  <c r="R1300" i="1" s="1"/>
  <c r="Q1303" i="1"/>
  <c r="P1303" i="1"/>
  <c r="P1302" i="1" s="1"/>
  <c r="P1301" i="1" s="1"/>
  <c r="P1300" i="1" s="1"/>
  <c r="P1294" i="1" s="1"/>
  <c r="P1293" i="1" s="1"/>
  <c r="O1303" i="1"/>
  <c r="N1303" i="1"/>
  <c r="N1302" i="1" s="1"/>
  <c r="N1301" i="1" s="1"/>
  <c r="N1300" i="1" s="1"/>
  <c r="M1303" i="1"/>
  <c r="L1303" i="1"/>
  <c r="L1302" i="1" s="1"/>
  <c r="L1301" i="1" s="1"/>
  <c r="L1300" i="1" s="1"/>
  <c r="K1303" i="1"/>
  <c r="J1303" i="1"/>
  <c r="J1302" i="1" s="1"/>
  <c r="J1301" i="1" s="1"/>
  <c r="J1300" i="1" s="1"/>
  <c r="I1303" i="1"/>
  <c r="E1303" i="1"/>
  <c r="E1302" i="1"/>
  <c r="E1301" i="1"/>
  <c r="E1300" i="1"/>
  <c r="AL1299" i="1"/>
  <c r="AE1299" i="1"/>
  <c r="V1299" i="1"/>
  <c r="E1299" i="1"/>
  <c r="AK1298" i="1"/>
  <c r="AK1297" i="1" s="1"/>
  <c r="AK1296" i="1" s="1"/>
  <c r="AK1295" i="1" s="1"/>
  <c r="AJ1298" i="1"/>
  <c r="AJ1297" i="1" s="1"/>
  <c r="AJ1296" i="1" s="1"/>
  <c r="AJ1295" i="1" s="1"/>
  <c r="AI1298" i="1"/>
  <c r="AI1297" i="1" s="1"/>
  <c r="AI1296" i="1" s="1"/>
  <c r="AI1295" i="1" s="1"/>
  <c r="AH1298" i="1"/>
  <c r="AG1298" i="1"/>
  <c r="AG1297" i="1" s="1"/>
  <c r="AG1296" i="1" s="1"/>
  <c r="AG1295" i="1" s="1"/>
  <c r="AF1298" i="1"/>
  <c r="AD1298" i="1"/>
  <c r="AD1297" i="1" s="1"/>
  <c r="AC1298" i="1"/>
  <c r="AC1297" i="1" s="1"/>
  <c r="AC1296" i="1" s="1"/>
  <c r="AC1295" i="1" s="1"/>
  <c r="AB1298" i="1"/>
  <c r="AB1297" i="1" s="1"/>
  <c r="AB1296" i="1" s="1"/>
  <c r="AB1295" i="1" s="1"/>
  <c r="AA1298" i="1"/>
  <c r="AA1297" i="1" s="1"/>
  <c r="AA1296" i="1" s="1"/>
  <c r="AA1295" i="1" s="1"/>
  <c r="Z1298" i="1"/>
  <c r="Y1298" i="1"/>
  <c r="Y1297" i="1" s="1"/>
  <c r="Y1296" i="1" s="1"/>
  <c r="Y1295" i="1" s="1"/>
  <c r="X1298" i="1"/>
  <c r="X1297" i="1" s="1"/>
  <c r="X1296" i="1" s="1"/>
  <c r="X1295" i="1" s="1"/>
  <c r="W1298" i="1"/>
  <c r="W1297" i="1" s="1"/>
  <c r="W1296" i="1" s="1"/>
  <c r="W1295" i="1" s="1"/>
  <c r="T1298" i="1"/>
  <c r="T1297" i="1" s="1"/>
  <c r="T1296" i="1" s="1"/>
  <c r="T1295" i="1" s="1"/>
  <c r="S1298" i="1"/>
  <c r="S1297" i="1" s="1"/>
  <c r="S1296" i="1" s="1"/>
  <c r="S1295" i="1" s="1"/>
  <c r="R1298" i="1"/>
  <c r="R1297" i="1" s="1"/>
  <c r="R1296" i="1" s="1"/>
  <c r="R1295" i="1" s="1"/>
  <c r="Q1298" i="1"/>
  <c r="Q1297" i="1" s="1"/>
  <c r="Q1296" i="1" s="1"/>
  <c r="Q1295" i="1" s="1"/>
  <c r="P1298" i="1"/>
  <c r="P1297" i="1" s="1"/>
  <c r="P1296" i="1" s="1"/>
  <c r="P1295" i="1" s="1"/>
  <c r="O1298" i="1"/>
  <c r="N1298" i="1"/>
  <c r="N1297" i="1" s="1"/>
  <c r="N1296" i="1" s="1"/>
  <c r="N1295" i="1" s="1"/>
  <c r="M1298" i="1"/>
  <c r="M1297" i="1" s="1"/>
  <c r="M1296" i="1" s="1"/>
  <c r="M1295" i="1" s="1"/>
  <c r="L1298" i="1"/>
  <c r="L1297" i="1" s="1"/>
  <c r="L1296" i="1" s="1"/>
  <c r="L1295" i="1" s="1"/>
  <c r="K1298" i="1"/>
  <c r="K1297" i="1" s="1"/>
  <c r="K1296" i="1" s="1"/>
  <c r="K1295" i="1" s="1"/>
  <c r="J1298" i="1"/>
  <c r="J1297" i="1" s="1"/>
  <c r="J1296" i="1" s="1"/>
  <c r="J1295" i="1" s="1"/>
  <c r="I1298" i="1"/>
  <c r="I1297" i="1" s="1"/>
  <c r="I1296" i="1" s="1"/>
  <c r="E1298" i="1"/>
  <c r="AH1297" i="1"/>
  <c r="AH1296" i="1" s="1"/>
  <c r="AH1295" i="1" s="1"/>
  <c r="Z1297" i="1"/>
  <c r="Z1296" i="1" s="1"/>
  <c r="Z1295" i="1" s="1"/>
  <c r="O1297" i="1"/>
  <c r="O1296" i="1" s="1"/>
  <c r="O1295" i="1" s="1"/>
  <c r="E1297" i="1"/>
  <c r="E1296" i="1"/>
  <c r="E1295" i="1"/>
  <c r="E1294" i="1"/>
  <c r="E1293" i="1"/>
  <c r="E1292" i="1"/>
  <c r="AL1291" i="1"/>
  <c r="AE1291" i="1"/>
  <c r="V1291" i="1"/>
  <c r="E1291" i="1"/>
  <c r="AK1290" i="1"/>
  <c r="AJ1290" i="1"/>
  <c r="AI1290" i="1"/>
  <c r="AH1290" i="1"/>
  <c r="AG1290" i="1"/>
  <c r="AF1290" i="1"/>
  <c r="AD1290" i="1"/>
  <c r="AC1290" i="1"/>
  <c r="AB1290" i="1"/>
  <c r="T1290" i="1"/>
  <c r="S1290" i="1"/>
  <c r="R1290" i="1"/>
  <c r="Q1290" i="1"/>
  <c r="P1290" i="1"/>
  <c r="O1290" i="1"/>
  <c r="E1290" i="1"/>
  <c r="AK1289" i="1"/>
  <c r="AJ1289" i="1"/>
  <c r="AI1289" i="1"/>
  <c r="AH1289" i="1"/>
  <c r="AG1289" i="1"/>
  <c r="AF1289" i="1"/>
  <c r="AD1289" i="1"/>
  <c r="AC1289" i="1"/>
  <c r="AB1289" i="1"/>
  <c r="T1289" i="1"/>
  <c r="S1289" i="1"/>
  <c r="R1289" i="1"/>
  <c r="Q1289" i="1"/>
  <c r="P1289" i="1"/>
  <c r="O1289" i="1"/>
  <c r="E1289" i="1"/>
  <c r="AK1288" i="1"/>
  <c r="AJ1288" i="1"/>
  <c r="AI1288" i="1"/>
  <c r="AH1288" i="1"/>
  <c r="AG1288" i="1"/>
  <c r="AF1288" i="1"/>
  <c r="AD1288" i="1"/>
  <c r="AC1288" i="1"/>
  <c r="AB1288" i="1"/>
  <c r="T1288" i="1"/>
  <c r="S1288" i="1"/>
  <c r="R1288" i="1"/>
  <c r="Q1288" i="1"/>
  <c r="P1288" i="1"/>
  <c r="O1288" i="1"/>
  <c r="E1288" i="1"/>
  <c r="AK1287" i="1"/>
  <c r="AJ1287" i="1"/>
  <c r="AI1287" i="1"/>
  <c r="AH1287" i="1"/>
  <c r="AG1287" i="1"/>
  <c r="AF1287" i="1"/>
  <c r="AD1287" i="1"/>
  <c r="AC1287" i="1"/>
  <c r="AB1287" i="1"/>
  <c r="T1287" i="1"/>
  <c r="S1287" i="1"/>
  <c r="R1287" i="1"/>
  <c r="Q1287" i="1"/>
  <c r="P1287" i="1"/>
  <c r="O1287" i="1"/>
  <c r="E1287" i="1"/>
  <c r="AL1286" i="1"/>
  <c r="AE1286" i="1"/>
  <c r="V1286" i="1"/>
  <c r="E1286" i="1"/>
  <c r="AK1285" i="1"/>
  <c r="AK1284" i="1" s="1"/>
  <c r="AK1283" i="1" s="1"/>
  <c r="AK1282" i="1" s="1"/>
  <c r="AJ1285" i="1"/>
  <c r="AJ1284" i="1" s="1"/>
  <c r="AJ1283" i="1" s="1"/>
  <c r="AJ1282" i="1" s="1"/>
  <c r="AI1285" i="1"/>
  <c r="AI1284" i="1" s="1"/>
  <c r="AI1283" i="1" s="1"/>
  <c r="AI1282" i="1" s="1"/>
  <c r="AH1285" i="1"/>
  <c r="AG1285" i="1"/>
  <c r="AG1284" i="1" s="1"/>
  <c r="AG1283" i="1" s="1"/>
  <c r="AG1282" i="1" s="1"/>
  <c r="AF1285" i="1"/>
  <c r="AF1284" i="1" s="1"/>
  <c r="AD1285" i="1"/>
  <c r="AC1285" i="1"/>
  <c r="AB1285" i="1"/>
  <c r="AB1284" i="1" s="1"/>
  <c r="AB1283" i="1" s="1"/>
  <c r="AB1282" i="1" s="1"/>
  <c r="Q1285" i="1"/>
  <c r="P1285" i="1"/>
  <c r="P1284" i="1" s="1"/>
  <c r="P1283" i="1" s="1"/>
  <c r="P1282" i="1" s="1"/>
  <c r="O1285" i="1"/>
  <c r="O1284" i="1" s="1"/>
  <c r="O1283" i="1" s="1"/>
  <c r="O1282" i="1" s="1"/>
  <c r="E1285" i="1"/>
  <c r="AC1284" i="1"/>
  <c r="AC1283" i="1" s="1"/>
  <c r="AC1282" i="1" s="1"/>
  <c r="E1284" i="1"/>
  <c r="E1283" i="1"/>
  <c r="E1282" i="1"/>
  <c r="AL1281" i="1"/>
  <c r="AE1281" i="1"/>
  <c r="V1281" i="1"/>
  <c r="E1281" i="1"/>
  <c r="AK1280" i="1"/>
  <c r="AK1279" i="1" s="1"/>
  <c r="AK1278" i="1" s="1"/>
  <c r="AJ1280" i="1"/>
  <c r="AJ1279" i="1" s="1"/>
  <c r="AJ1278" i="1" s="1"/>
  <c r="AI1280" i="1"/>
  <c r="AI1279" i="1" s="1"/>
  <c r="AI1278" i="1" s="1"/>
  <c r="AH1280" i="1"/>
  <c r="AH1279" i="1" s="1"/>
  <c r="AH1278" i="1" s="1"/>
  <c r="AG1280" i="1"/>
  <c r="AG1279" i="1" s="1"/>
  <c r="AG1278" i="1" s="1"/>
  <c r="AF1280" i="1"/>
  <c r="AF1279" i="1" s="1"/>
  <c r="AD1280" i="1"/>
  <c r="AD1279" i="1" s="1"/>
  <c r="AC1280" i="1"/>
  <c r="AC1279" i="1" s="1"/>
  <c r="AC1278" i="1" s="1"/>
  <c r="AB1280" i="1"/>
  <c r="R1280" i="1"/>
  <c r="R1279" i="1" s="1"/>
  <c r="Q1280" i="1"/>
  <c r="Q1279" i="1" s="1"/>
  <c r="Q1278" i="1" s="1"/>
  <c r="P1280" i="1"/>
  <c r="P1279" i="1" s="1"/>
  <c r="P1278" i="1" s="1"/>
  <c r="O1280" i="1"/>
  <c r="O1279" i="1" s="1"/>
  <c r="O1278" i="1" s="1"/>
  <c r="E1280" i="1"/>
  <c r="AB1279" i="1"/>
  <c r="AB1278" i="1" s="1"/>
  <c r="E1279" i="1"/>
  <c r="E1278" i="1"/>
  <c r="AL1277" i="1"/>
  <c r="AE1277" i="1"/>
  <c r="V1277" i="1"/>
  <c r="E1277" i="1"/>
  <c r="AK1276" i="1"/>
  <c r="AK1275" i="1" s="1"/>
  <c r="AJ1276" i="1"/>
  <c r="AJ1275" i="1" s="1"/>
  <c r="AI1276" i="1"/>
  <c r="AI1275" i="1" s="1"/>
  <c r="AH1276" i="1"/>
  <c r="AH1275" i="1" s="1"/>
  <c r="AG1276" i="1"/>
  <c r="AG1275" i="1" s="1"/>
  <c r="AF1276" i="1"/>
  <c r="AF1275" i="1" s="1"/>
  <c r="AD1276" i="1"/>
  <c r="AC1276" i="1"/>
  <c r="AB1276" i="1"/>
  <c r="AB1275" i="1" s="1"/>
  <c r="AA1276" i="1"/>
  <c r="AA1275" i="1" s="1"/>
  <c r="Z1276" i="1"/>
  <c r="Z1275" i="1" s="1"/>
  <c r="Y1276" i="1"/>
  <c r="Y1275" i="1" s="1"/>
  <c r="X1276" i="1"/>
  <c r="X1275" i="1" s="1"/>
  <c r="W1276" i="1"/>
  <c r="W1275" i="1" s="1"/>
  <c r="T1276" i="1"/>
  <c r="S1276" i="1"/>
  <c r="S1275" i="1" s="1"/>
  <c r="R1276" i="1"/>
  <c r="R1275" i="1" s="1"/>
  <c r="Q1276" i="1"/>
  <c r="Q1275" i="1" s="1"/>
  <c r="P1276" i="1"/>
  <c r="P1275" i="1" s="1"/>
  <c r="O1276" i="1"/>
  <c r="O1275" i="1" s="1"/>
  <c r="N1276" i="1"/>
  <c r="N1275" i="1" s="1"/>
  <c r="M1276" i="1"/>
  <c r="M1275" i="1" s="1"/>
  <c r="L1276" i="1"/>
  <c r="L1275" i="1" s="1"/>
  <c r="K1276" i="1"/>
  <c r="K1275" i="1" s="1"/>
  <c r="J1276" i="1"/>
  <c r="J1275" i="1" s="1"/>
  <c r="I1276" i="1"/>
  <c r="I1275" i="1" s="1"/>
  <c r="E1276" i="1"/>
  <c r="AC1275" i="1"/>
  <c r="T1275" i="1"/>
  <c r="E1275" i="1"/>
  <c r="AL1274" i="1"/>
  <c r="AE1274" i="1"/>
  <c r="V1274" i="1"/>
  <c r="E1274" i="1"/>
  <c r="AK1273" i="1"/>
  <c r="AK1272" i="1" s="1"/>
  <c r="AJ1273" i="1"/>
  <c r="AJ1272" i="1" s="1"/>
  <c r="AI1273" i="1"/>
  <c r="AI1272" i="1" s="1"/>
  <c r="AH1273" i="1"/>
  <c r="AG1273" i="1"/>
  <c r="AG1272" i="1" s="1"/>
  <c r="AF1273" i="1"/>
  <c r="AF1272" i="1" s="1"/>
  <c r="AD1273" i="1"/>
  <c r="AC1273" i="1"/>
  <c r="AB1273" i="1"/>
  <c r="AB1272" i="1" s="1"/>
  <c r="AB1271" i="1" s="1"/>
  <c r="AB1270" i="1" s="1"/>
  <c r="AA1273" i="1"/>
  <c r="AA1272" i="1" s="1"/>
  <c r="Z1273" i="1"/>
  <c r="Z1272" i="1" s="1"/>
  <c r="Y1273" i="1"/>
  <c r="Y1272" i="1" s="1"/>
  <c r="X1273" i="1"/>
  <c r="X1272" i="1" s="1"/>
  <c r="X1271" i="1" s="1"/>
  <c r="X1270" i="1" s="1"/>
  <c r="W1273" i="1"/>
  <c r="W1272" i="1" s="1"/>
  <c r="T1273" i="1"/>
  <c r="T1272" i="1" s="1"/>
  <c r="S1273" i="1"/>
  <c r="R1273" i="1"/>
  <c r="R1272" i="1" s="1"/>
  <c r="Q1273" i="1"/>
  <c r="Q1272" i="1" s="1"/>
  <c r="P1273" i="1"/>
  <c r="P1272" i="1" s="1"/>
  <c r="O1273" i="1"/>
  <c r="O1272" i="1" s="1"/>
  <c r="O1271" i="1" s="1"/>
  <c r="O1270" i="1" s="1"/>
  <c r="N1273" i="1"/>
  <c r="N1272" i="1" s="1"/>
  <c r="M1273" i="1"/>
  <c r="M1272" i="1" s="1"/>
  <c r="L1273" i="1"/>
  <c r="L1272" i="1" s="1"/>
  <c r="K1273" i="1"/>
  <c r="J1273" i="1"/>
  <c r="J1272" i="1" s="1"/>
  <c r="I1273" i="1"/>
  <c r="E1273" i="1"/>
  <c r="AH1272" i="1"/>
  <c r="AH1271" i="1" s="1"/>
  <c r="AH1270" i="1" s="1"/>
  <c r="AD1272" i="1"/>
  <c r="S1272" i="1"/>
  <c r="S1271" i="1" s="1"/>
  <c r="S1270" i="1" s="1"/>
  <c r="K1272" i="1"/>
  <c r="K1271" i="1" s="1"/>
  <c r="K1270" i="1" s="1"/>
  <c r="E1272" i="1"/>
  <c r="E1271" i="1"/>
  <c r="E1270" i="1"/>
  <c r="AL1269" i="1"/>
  <c r="AE1269" i="1"/>
  <c r="V1269" i="1"/>
  <c r="E1269" i="1"/>
  <c r="AK1268" i="1"/>
  <c r="AJ1268" i="1"/>
  <c r="AI1268" i="1"/>
  <c r="AH1268" i="1"/>
  <c r="AG1268" i="1"/>
  <c r="AF1268" i="1"/>
  <c r="AD1268" i="1"/>
  <c r="AC1268" i="1"/>
  <c r="AB1268" i="1"/>
  <c r="AA1268" i="1"/>
  <c r="Z1268" i="1"/>
  <c r="Y1268" i="1"/>
  <c r="X1268" i="1"/>
  <c r="W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E1268" i="1"/>
  <c r="AL1267" i="1"/>
  <c r="AE1267" i="1"/>
  <c r="V1267" i="1"/>
  <c r="E1267" i="1"/>
  <c r="AK1266" i="1"/>
  <c r="AJ1266" i="1"/>
  <c r="AI1266" i="1"/>
  <c r="AH1266" i="1"/>
  <c r="AG1266" i="1"/>
  <c r="AF1266" i="1"/>
  <c r="AD1266" i="1"/>
  <c r="AC1266" i="1"/>
  <c r="AB1266" i="1"/>
  <c r="AA1266" i="1"/>
  <c r="Z1266" i="1"/>
  <c r="Y1266" i="1"/>
  <c r="X1266" i="1"/>
  <c r="W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E1266" i="1"/>
  <c r="Y1265" i="1"/>
  <c r="Y1264" i="1" s="1"/>
  <c r="E1265" i="1"/>
  <c r="E1264" i="1"/>
  <c r="AL1263" i="1"/>
  <c r="AE1263" i="1"/>
  <c r="V1263" i="1"/>
  <c r="E1263" i="1"/>
  <c r="AK1262" i="1"/>
  <c r="AK1261" i="1" s="1"/>
  <c r="AK1260" i="1" s="1"/>
  <c r="AJ1262" i="1"/>
  <c r="AJ1261" i="1" s="1"/>
  <c r="AJ1260" i="1" s="1"/>
  <c r="AI1262" i="1"/>
  <c r="AI1261" i="1" s="1"/>
  <c r="AI1260" i="1" s="1"/>
  <c r="AH1262" i="1"/>
  <c r="AH1261" i="1" s="1"/>
  <c r="AH1260" i="1" s="1"/>
  <c r="AG1262" i="1"/>
  <c r="AG1261" i="1" s="1"/>
  <c r="AG1260" i="1" s="1"/>
  <c r="AF1262" i="1"/>
  <c r="AD1262" i="1"/>
  <c r="AC1262" i="1"/>
  <c r="AB1262" i="1"/>
  <c r="AB1261" i="1" s="1"/>
  <c r="AB1260" i="1" s="1"/>
  <c r="AA1262" i="1"/>
  <c r="AA1261" i="1" s="1"/>
  <c r="AA1260" i="1" s="1"/>
  <c r="Z1262" i="1"/>
  <c r="Z1261" i="1" s="1"/>
  <c r="Z1260" i="1" s="1"/>
  <c r="Y1262" i="1"/>
  <c r="Y1261" i="1" s="1"/>
  <c r="Y1260" i="1" s="1"/>
  <c r="X1262" i="1"/>
  <c r="X1261" i="1" s="1"/>
  <c r="X1260" i="1" s="1"/>
  <c r="W1262" i="1"/>
  <c r="W1261" i="1" s="1"/>
  <c r="W1260" i="1" s="1"/>
  <c r="T1262" i="1"/>
  <c r="T1261" i="1" s="1"/>
  <c r="T1260" i="1" s="1"/>
  <c r="S1262" i="1"/>
  <c r="S1261" i="1" s="1"/>
  <c r="S1260" i="1" s="1"/>
  <c r="R1262" i="1"/>
  <c r="R1261" i="1" s="1"/>
  <c r="R1260" i="1" s="1"/>
  <c r="Q1262" i="1"/>
  <c r="Q1261" i="1" s="1"/>
  <c r="Q1260" i="1" s="1"/>
  <c r="P1262" i="1"/>
  <c r="P1261" i="1" s="1"/>
  <c r="P1260" i="1" s="1"/>
  <c r="O1262" i="1"/>
  <c r="O1261" i="1" s="1"/>
  <c r="O1260" i="1" s="1"/>
  <c r="N1262" i="1"/>
  <c r="N1261" i="1" s="1"/>
  <c r="N1260" i="1" s="1"/>
  <c r="M1262" i="1"/>
  <c r="M1261" i="1" s="1"/>
  <c r="M1260" i="1" s="1"/>
  <c r="L1262" i="1"/>
  <c r="L1261" i="1" s="1"/>
  <c r="L1260" i="1" s="1"/>
  <c r="K1262" i="1"/>
  <c r="K1261" i="1" s="1"/>
  <c r="K1260" i="1" s="1"/>
  <c r="J1262" i="1"/>
  <c r="J1261" i="1" s="1"/>
  <c r="J1260" i="1" s="1"/>
  <c r="I1262" i="1"/>
  <c r="E1262" i="1"/>
  <c r="AC1261" i="1"/>
  <c r="AC1260" i="1" s="1"/>
  <c r="E1261" i="1"/>
  <c r="E1260" i="1"/>
  <c r="AL1259" i="1"/>
  <c r="AE1259" i="1"/>
  <c r="V1259" i="1"/>
  <c r="E1259" i="1"/>
  <c r="AK1258" i="1"/>
  <c r="AK1257" i="1" s="1"/>
  <c r="AJ1258" i="1"/>
  <c r="AJ1257" i="1" s="1"/>
  <c r="AI1258" i="1"/>
  <c r="AI1257" i="1" s="1"/>
  <c r="AH1258" i="1"/>
  <c r="AH1257" i="1" s="1"/>
  <c r="AG1258" i="1"/>
  <c r="AG1257" i="1" s="1"/>
  <c r="AF1258" i="1"/>
  <c r="AF1257" i="1" s="1"/>
  <c r="AD1258" i="1"/>
  <c r="AC1258" i="1"/>
  <c r="AC1257" i="1" s="1"/>
  <c r="AB1258" i="1"/>
  <c r="AB1257" i="1" s="1"/>
  <c r="AA1258" i="1"/>
  <c r="AA1257" i="1" s="1"/>
  <c r="Z1258" i="1"/>
  <c r="Z1257" i="1" s="1"/>
  <c r="Y1258" i="1"/>
  <c r="Y1257" i="1" s="1"/>
  <c r="X1258" i="1"/>
  <c r="X1257" i="1" s="1"/>
  <c r="W1258" i="1"/>
  <c r="W1257" i="1" s="1"/>
  <c r="T1258" i="1"/>
  <c r="S1258" i="1"/>
  <c r="S1257" i="1" s="1"/>
  <c r="R1258" i="1"/>
  <c r="R1257" i="1" s="1"/>
  <c r="Q1258" i="1"/>
  <c r="Q1257" i="1" s="1"/>
  <c r="P1258" i="1"/>
  <c r="P1257" i="1" s="1"/>
  <c r="O1258" i="1"/>
  <c r="O1257" i="1" s="1"/>
  <c r="N1258" i="1"/>
  <c r="N1257" i="1" s="1"/>
  <c r="M1258" i="1"/>
  <c r="M1257" i="1" s="1"/>
  <c r="L1258" i="1"/>
  <c r="L1257" i="1" s="1"/>
  <c r="K1258" i="1"/>
  <c r="K1257" i="1" s="1"/>
  <c r="J1258" i="1"/>
  <c r="J1257" i="1" s="1"/>
  <c r="I1258" i="1"/>
  <c r="I1257" i="1" s="1"/>
  <c r="E1258" i="1"/>
  <c r="T1257" i="1"/>
  <c r="E1257" i="1"/>
  <c r="AL1256" i="1"/>
  <c r="AE1256" i="1"/>
  <c r="V1256" i="1"/>
  <c r="E1256" i="1"/>
  <c r="AK1255" i="1"/>
  <c r="AK1254" i="1" s="1"/>
  <c r="AJ1255" i="1"/>
  <c r="AJ1254" i="1" s="1"/>
  <c r="AI1255" i="1"/>
  <c r="AI1254" i="1" s="1"/>
  <c r="AH1255" i="1"/>
  <c r="AG1255" i="1"/>
  <c r="AG1254" i="1" s="1"/>
  <c r="AF1255" i="1"/>
  <c r="AF1254" i="1" s="1"/>
  <c r="AD1255" i="1"/>
  <c r="AD1254" i="1" s="1"/>
  <c r="AC1255" i="1"/>
  <c r="AB1255" i="1"/>
  <c r="AB1254" i="1" s="1"/>
  <c r="AA1255" i="1"/>
  <c r="AA1254" i="1" s="1"/>
  <c r="Z1255" i="1"/>
  <c r="Z1254" i="1" s="1"/>
  <c r="Y1255" i="1"/>
  <c r="Y1254" i="1" s="1"/>
  <c r="X1255" i="1"/>
  <c r="X1254" i="1" s="1"/>
  <c r="W1255" i="1"/>
  <c r="W1254" i="1" s="1"/>
  <c r="T1255" i="1"/>
  <c r="T1254" i="1" s="1"/>
  <c r="S1255" i="1"/>
  <c r="R1255" i="1"/>
  <c r="R1254" i="1" s="1"/>
  <c r="Q1255" i="1"/>
  <c r="Q1254" i="1" s="1"/>
  <c r="P1255" i="1"/>
  <c r="P1254" i="1" s="1"/>
  <c r="O1255" i="1"/>
  <c r="O1254" i="1" s="1"/>
  <c r="N1255" i="1"/>
  <c r="N1254" i="1" s="1"/>
  <c r="M1255" i="1"/>
  <c r="M1254" i="1" s="1"/>
  <c r="L1255" i="1"/>
  <c r="L1254" i="1" s="1"/>
  <c r="K1255" i="1"/>
  <c r="K1254" i="1" s="1"/>
  <c r="J1255" i="1"/>
  <c r="J1254" i="1" s="1"/>
  <c r="I1255" i="1"/>
  <c r="I1254" i="1" s="1"/>
  <c r="E1255" i="1"/>
  <c r="S1254" i="1"/>
  <c r="E1254" i="1"/>
  <c r="AL1253" i="1"/>
  <c r="AE1253" i="1"/>
  <c r="V1253" i="1"/>
  <c r="E1253" i="1"/>
  <c r="AK1252" i="1"/>
  <c r="AK1251" i="1" s="1"/>
  <c r="AJ1252" i="1"/>
  <c r="AJ1251" i="1" s="1"/>
  <c r="AI1252" i="1"/>
  <c r="AI1251" i="1" s="1"/>
  <c r="AH1252" i="1"/>
  <c r="AH1251" i="1" s="1"/>
  <c r="AG1252" i="1"/>
  <c r="AG1251" i="1" s="1"/>
  <c r="AF1252" i="1"/>
  <c r="AD1252" i="1"/>
  <c r="AC1252" i="1"/>
  <c r="AC1251" i="1" s="1"/>
  <c r="AB1252" i="1"/>
  <c r="AB1251" i="1" s="1"/>
  <c r="AA1252" i="1"/>
  <c r="Z1252" i="1"/>
  <c r="Z1251" i="1" s="1"/>
  <c r="Y1252" i="1"/>
  <c r="Y1251" i="1" s="1"/>
  <c r="X1252" i="1"/>
  <c r="X1251" i="1" s="1"/>
  <c r="W1252" i="1"/>
  <c r="W1251" i="1" s="1"/>
  <c r="T1252" i="1"/>
  <c r="S1252" i="1"/>
  <c r="S1251" i="1" s="1"/>
  <c r="R1252" i="1"/>
  <c r="R1251" i="1" s="1"/>
  <c r="Q1252" i="1"/>
  <c r="Q1251" i="1" s="1"/>
  <c r="P1252" i="1"/>
  <c r="O1252" i="1"/>
  <c r="O1251" i="1" s="1"/>
  <c r="N1252" i="1"/>
  <c r="N1251" i="1" s="1"/>
  <c r="M1252" i="1"/>
  <c r="M1251" i="1" s="1"/>
  <c r="L1252" i="1"/>
  <c r="L1251" i="1" s="1"/>
  <c r="K1252" i="1"/>
  <c r="K1251" i="1" s="1"/>
  <c r="J1252" i="1"/>
  <c r="J1251" i="1" s="1"/>
  <c r="I1252" i="1"/>
  <c r="E1252" i="1"/>
  <c r="AA1251" i="1"/>
  <c r="T1251" i="1"/>
  <c r="P1251" i="1"/>
  <c r="E1251" i="1"/>
  <c r="AL1250" i="1"/>
  <c r="AE1250" i="1"/>
  <c r="V1250" i="1"/>
  <c r="E1250" i="1"/>
  <c r="AK1249" i="1"/>
  <c r="AK1248" i="1" s="1"/>
  <c r="AJ1249" i="1"/>
  <c r="AJ1248" i="1" s="1"/>
  <c r="AI1249" i="1"/>
  <c r="AI1248" i="1" s="1"/>
  <c r="AH1249" i="1"/>
  <c r="AH1248" i="1" s="1"/>
  <c r="AG1249" i="1"/>
  <c r="AG1248" i="1" s="1"/>
  <c r="AF1249" i="1"/>
  <c r="AD1249" i="1"/>
  <c r="AC1249" i="1"/>
  <c r="AC1248" i="1" s="1"/>
  <c r="AB1249" i="1"/>
  <c r="AB1248" i="1" s="1"/>
  <c r="AA1249" i="1"/>
  <c r="AA1248" i="1" s="1"/>
  <c r="Z1249" i="1"/>
  <c r="Z1248" i="1" s="1"/>
  <c r="Y1249" i="1"/>
  <c r="Y1248" i="1" s="1"/>
  <c r="X1249" i="1"/>
  <c r="X1248" i="1" s="1"/>
  <c r="W1249" i="1"/>
  <c r="W1248" i="1" s="1"/>
  <c r="T1249" i="1"/>
  <c r="T1248" i="1" s="1"/>
  <c r="S1249" i="1"/>
  <c r="S1248" i="1" s="1"/>
  <c r="R1249" i="1"/>
  <c r="R1248" i="1" s="1"/>
  <c r="Q1249" i="1"/>
  <c r="Q1248" i="1" s="1"/>
  <c r="P1249" i="1"/>
  <c r="P1248" i="1" s="1"/>
  <c r="O1249" i="1"/>
  <c r="O1248" i="1" s="1"/>
  <c r="N1249" i="1"/>
  <c r="N1248" i="1" s="1"/>
  <c r="M1249" i="1"/>
  <c r="M1248" i="1" s="1"/>
  <c r="L1249" i="1"/>
  <c r="L1248" i="1" s="1"/>
  <c r="K1249" i="1"/>
  <c r="J1249" i="1"/>
  <c r="J1248" i="1" s="1"/>
  <c r="I1249" i="1"/>
  <c r="I1248" i="1" s="1"/>
  <c r="E1249" i="1"/>
  <c r="AF1248" i="1"/>
  <c r="AD1248" i="1"/>
  <c r="K1248" i="1"/>
  <c r="E1248" i="1"/>
  <c r="E1247" i="1"/>
  <c r="E1246" i="1"/>
  <c r="E1245" i="1"/>
  <c r="E1244" i="1"/>
  <c r="AL1243" i="1"/>
  <c r="AE1243" i="1"/>
  <c r="V1243" i="1"/>
  <c r="E1243" i="1"/>
  <c r="AK1242" i="1"/>
  <c r="AJ1242" i="1"/>
  <c r="AI1242" i="1"/>
  <c r="AH1242" i="1"/>
  <c r="AG1242" i="1"/>
  <c r="AF1242" i="1"/>
  <c r="AD1242" i="1"/>
  <c r="AC1242" i="1"/>
  <c r="AB1242" i="1"/>
  <c r="R1242" i="1"/>
  <c r="Q1242" i="1"/>
  <c r="P1242" i="1"/>
  <c r="O1242" i="1"/>
  <c r="E1242" i="1"/>
  <c r="AL1241" i="1"/>
  <c r="AE1241" i="1"/>
  <c r="V1241" i="1"/>
  <c r="E1241" i="1"/>
  <c r="AK1240" i="1"/>
  <c r="AJ1240" i="1"/>
  <c r="AI1240" i="1"/>
  <c r="AH1240" i="1"/>
  <c r="AG1240" i="1"/>
  <c r="AF1240" i="1"/>
  <c r="AD1240" i="1"/>
  <c r="AC1240" i="1"/>
  <c r="AB1240" i="1"/>
  <c r="AA1240" i="1"/>
  <c r="AA1237" i="1" s="1"/>
  <c r="Z1240" i="1"/>
  <c r="Z1237" i="1" s="1"/>
  <c r="Y1240" i="1"/>
  <c r="X1240" i="1"/>
  <c r="X1237" i="1" s="1"/>
  <c r="W1240" i="1"/>
  <c r="W1237" i="1" s="1"/>
  <c r="T1240" i="1"/>
  <c r="S1240" i="1"/>
  <c r="R1240" i="1"/>
  <c r="Q1240" i="1"/>
  <c r="P1240" i="1"/>
  <c r="O1240" i="1"/>
  <c r="N1240" i="1"/>
  <c r="M1240" i="1"/>
  <c r="M1237" i="1" s="1"/>
  <c r="L1240" i="1"/>
  <c r="L1237" i="1" s="1"/>
  <c r="K1240" i="1"/>
  <c r="K1237" i="1" s="1"/>
  <c r="J1240" i="1"/>
  <c r="J1237" i="1" s="1"/>
  <c r="I1240" i="1"/>
  <c r="I1237" i="1" s="1"/>
  <c r="E1240" i="1"/>
  <c r="AL1239" i="1"/>
  <c r="AE1239" i="1"/>
  <c r="V1239" i="1"/>
  <c r="E1239" i="1"/>
  <c r="AK1238" i="1"/>
  <c r="AJ1238" i="1"/>
  <c r="AI1238" i="1"/>
  <c r="AH1238" i="1"/>
  <c r="AG1238" i="1"/>
  <c r="AF1238" i="1"/>
  <c r="AD1238" i="1"/>
  <c r="AC1238" i="1"/>
  <c r="AB1238" i="1"/>
  <c r="T1238" i="1"/>
  <c r="S1238" i="1"/>
  <c r="R1238" i="1"/>
  <c r="Q1238" i="1"/>
  <c r="P1238" i="1"/>
  <c r="O1238" i="1"/>
  <c r="E1238" i="1"/>
  <c r="Y1237" i="1"/>
  <c r="N1237" i="1"/>
  <c r="E1237" i="1"/>
  <c r="AL1236" i="1"/>
  <c r="AE1236" i="1"/>
  <c r="V1236" i="1"/>
  <c r="E1236" i="1"/>
  <c r="AK1235" i="1"/>
  <c r="AK1234" i="1" s="1"/>
  <c r="AJ1235" i="1"/>
  <c r="AJ1234" i="1" s="1"/>
  <c r="AI1235" i="1"/>
  <c r="AI1234" i="1" s="1"/>
  <c r="AH1235" i="1"/>
  <c r="AG1235" i="1"/>
  <c r="AG1234" i="1" s="1"/>
  <c r="AF1235" i="1"/>
  <c r="AD1235" i="1"/>
  <c r="AD1234" i="1" s="1"/>
  <c r="AC1235" i="1"/>
  <c r="AB1235" i="1"/>
  <c r="AB1234" i="1" s="1"/>
  <c r="AA1235" i="1"/>
  <c r="AA1234" i="1" s="1"/>
  <c r="Z1235" i="1"/>
  <c r="Y1235" i="1"/>
  <c r="Y1234" i="1" s="1"/>
  <c r="X1235" i="1"/>
  <c r="X1234" i="1" s="1"/>
  <c r="W1235" i="1"/>
  <c r="W1234" i="1" s="1"/>
  <c r="T1235" i="1"/>
  <c r="T1234" i="1" s="1"/>
  <c r="S1235" i="1"/>
  <c r="R1235" i="1"/>
  <c r="R1234" i="1" s="1"/>
  <c r="Q1235" i="1"/>
  <c r="Q1234" i="1" s="1"/>
  <c r="P1235" i="1"/>
  <c r="P1234" i="1" s="1"/>
  <c r="O1235" i="1"/>
  <c r="N1235" i="1"/>
  <c r="N1234" i="1" s="1"/>
  <c r="M1235" i="1"/>
  <c r="L1235" i="1"/>
  <c r="L1234" i="1" s="1"/>
  <c r="K1235" i="1"/>
  <c r="J1235" i="1"/>
  <c r="J1234" i="1" s="1"/>
  <c r="I1235" i="1"/>
  <c r="E1235" i="1"/>
  <c r="AH1234" i="1"/>
  <c r="AF1234" i="1"/>
  <c r="Z1234" i="1"/>
  <c r="S1234" i="1"/>
  <c r="O1234" i="1"/>
  <c r="M1234" i="1"/>
  <c r="K1234" i="1"/>
  <c r="E1234" i="1"/>
  <c r="E1233" i="1"/>
  <c r="E1232" i="1"/>
  <c r="AL1231" i="1"/>
  <c r="AE1231" i="1"/>
  <c r="V1231" i="1"/>
  <c r="AM1231" i="1" s="1"/>
  <c r="E1231" i="1"/>
  <c r="AK1230" i="1"/>
  <c r="AJ1230" i="1"/>
  <c r="AI1230" i="1"/>
  <c r="AH1230" i="1"/>
  <c r="AG1230" i="1"/>
  <c r="AF1230" i="1"/>
  <c r="AD1230" i="1"/>
  <c r="AC1230" i="1"/>
  <c r="AB1230" i="1"/>
  <c r="O1230" i="1"/>
  <c r="V1230" i="1" s="1"/>
  <c r="E1230" i="1"/>
  <c r="AL1229" i="1"/>
  <c r="AE1229" i="1"/>
  <c r="V1229" i="1"/>
  <c r="E1229" i="1"/>
  <c r="AK1228" i="1"/>
  <c r="AJ1228" i="1"/>
  <c r="AI1228" i="1"/>
  <c r="AH1228" i="1"/>
  <c r="AH1227" i="1" s="1"/>
  <c r="AG1228" i="1"/>
  <c r="AF1228" i="1"/>
  <c r="AD1228" i="1"/>
  <c r="AC1228" i="1"/>
  <c r="AC1227" i="1" s="1"/>
  <c r="AB1228" i="1"/>
  <c r="O1228" i="1"/>
  <c r="V1228" i="1" s="1"/>
  <c r="E1228" i="1"/>
  <c r="AG1227" i="1"/>
  <c r="E1227" i="1"/>
  <c r="AL1226" i="1"/>
  <c r="AE1226" i="1"/>
  <c r="V1226" i="1"/>
  <c r="E1226" i="1"/>
  <c r="AK1225" i="1"/>
  <c r="AK1224" i="1" s="1"/>
  <c r="AK1223" i="1" s="1"/>
  <c r="AK1222" i="1" s="1"/>
  <c r="AJ1225" i="1"/>
  <c r="AJ1224" i="1" s="1"/>
  <c r="AJ1223" i="1" s="1"/>
  <c r="AJ1222" i="1" s="1"/>
  <c r="AI1225" i="1"/>
  <c r="AI1224" i="1" s="1"/>
  <c r="AI1223" i="1" s="1"/>
  <c r="AI1222" i="1" s="1"/>
  <c r="AH1225" i="1"/>
  <c r="AG1225" i="1"/>
  <c r="AG1224" i="1" s="1"/>
  <c r="AG1223" i="1" s="1"/>
  <c r="AG1222" i="1" s="1"/>
  <c r="AF1225" i="1"/>
  <c r="AD1225" i="1"/>
  <c r="AD1224" i="1" s="1"/>
  <c r="AC1225" i="1"/>
  <c r="AB1225" i="1"/>
  <c r="AB1224" i="1" s="1"/>
  <c r="AB1223" i="1" s="1"/>
  <c r="AB1222" i="1" s="1"/>
  <c r="AA1225" i="1"/>
  <c r="AA1224" i="1" s="1"/>
  <c r="AA1223" i="1" s="1"/>
  <c r="AA1222" i="1" s="1"/>
  <c r="Z1225" i="1"/>
  <c r="Z1224" i="1" s="1"/>
  <c r="Z1223" i="1" s="1"/>
  <c r="Z1222" i="1" s="1"/>
  <c r="Y1225" i="1"/>
  <c r="Y1224" i="1" s="1"/>
  <c r="Y1223" i="1" s="1"/>
  <c r="Y1222" i="1" s="1"/>
  <c r="X1225" i="1"/>
  <c r="W1225" i="1"/>
  <c r="W1224" i="1" s="1"/>
  <c r="W1223" i="1" s="1"/>
  <c r="W1222" i="1" s="1"/>
  <c r="T1225" i="1"/>
  <c r="T1224" i="1" s="1"/>
  <c r="T1223" i="1" s="1"/>
  <c r="T1222" i="1" s="1"/>
  <c r="S1225" i="1"/>
  <c r="S1224" i="1" s="1"/>
  <c r="S1223" i="1" s="1"/>
  <c r="S1222" i="1" s="1"/>
  <c r="R1225" i="1"/>
  <c r="R1224" i="1" s="1"/>
  <c r="R1223" i="1" s="1"/>
  <c r="R1222" i="1" s="1"/>
  <c r="Q1225" i="1"/>
  <c r="Q1224" i="1" s="1"/>
  <c r="Q1223" i="1" s="1"/>
  <c r="Q1222" i="1" s="1"/>
  <c r="P1225" i="1"/>
  <c r="P1224" i="1" s="1"/>
  <c r="P1223" i="1" s="1"/>
  <c r="P1222" i="1" s="1"/>
  <c r="O1225" i="1"/>
  <c r="O1224" i="1" s="1"/>
  <c r="O1223" i="1" s="1"/>
  <c r="O1222" i="1" s="1"/>
  <c r="N1225" i="1"/>
  <c r="N1224" i="1" s="1"/>
  <c r="N1223" i="1" s="1"/>
  <c r="N1222" i="1" s="1"/>
  <c r="M1225" i="1"/>
  <c r="M1224" i="1" s="1"/>
  <c r="M1223" i="1" s="1"/>
  <c r="M1222" i="1" s="1"/>
  <c r="L1225" i="1"/>
  <c r="L1224" i="1" s="1"/>
  <c r="L1223" i="1" s="1"/>
  <c r="L1222" i="1" s="1"/>
  <c r="K1225" i="1"/>
  <c r="K1224" i="1" s="1"/>
  <c r="K1223" i="1" s="1"/>
  <c r="K1222" i="1" s="1"/>
  <c r="J1225" i="1"/>
  <c r="J1224" i="1" s="1"/>
  <c r="J1223" i="1" s="1"/>
  <c r="J1222" i="1" s="1"/>
  <c r="I1225" i="1"/>
  <c r="E1225" i="1"/>
  <c r="AH1224" i="1"/>
  <c r="AH1223" i="1" s="1"/>
  <c r="AH1222" i="1" s="1"/>
  <c r="AF1224" i="1"/>
  <c r="X1224" i="1"/>
  <c r="X1223" i="1" s="1"/>
  <c r="X1222" i="1" s="1"/>
  <c r="E1224" i="1"/>
  <c r="E1223" i="1"/>
  <c r="E1222" i="1"/>
  <c r="AL1221" i="1"/>
  <c r="AE1221" i="1"/>
  <c r="V1221" i="1"/>
  <c r="E1221" i="1"/>
  <c r="AK1220" i="1"/>
  <c r="AJ1220" i="1"/>
  <c r="AI1220" i="1"/>
  <c r="AH1220" i="1"/>
  <c r="AG1220" i="1"/>
  <c r="AF1220" i="1"/>
  <c r="AD1220" i="1"/>
  <c r="AC1220" i="1"/>
  <c r="AB1220" i="1"/>
  <c r="AA1220" i="1"/>
  <c r="Z1220" i="1"/>
  <c r="Y1220" i="1"/>
  <c r="X1220" i="1"/>
  <c r="W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E1220" i="1"/>
  <c r="AL1219" i="1"/>
  <c r="AE1219" i="1"/>
  <c r="V1219" i="1"/>
  <c r="E1219" i="1"/>
  <c r="AK1218" i="1"/>
  <c r="AJ1218" i="1"/>
  <c r="AJ1217" i="1" s="1"/>
  <c r="AI1218" i="1"/>
  <c r="AH1218" i="1"/>
  <c r="AH1217" i="1" s="1"/>
  <c r="AG1218" i="1"/>
  <c r="AF1218" i="1"/>
  <c r="AF1217" i="1" s="1"/>
  <c r="AD1218" i="1"/>
  <c r="AC1218" i="1"/>
  <c r="AC1217" i="1" s="1"/>
  <c r="AB1218" i="1"/>
  <c r="AA1218" i="1"/>
  <c r="AA1217" i="1" s="1"/>
  <c r="AA1216" i="1" s="1"/>
  <c r="AA1215" i="1" s="1"/>
  <c r="AA1214" i="1" s="1"/>
  <c r="Z1218" i="1"/>
  <c r="Y1218" i="1"/>
  <c r="Y1217" i="1" s="1"/>
  <c r="Y1216" i="1" s="1"/>
  <c r="Y1215" i="1" s="1"/>
  <c r="Y1214" i="1" s="1"/>
  <c r="X1218" i="1"/>
  <c r="W1218" i="1"/>
  <c r="W1217" i="1" s="1"/>
  <c r="W1216" i="1" s="1"/>
  <c r="W1215" i="1" s="1"/>
  <c r="W1214" i="1" s="1"/>
  <c r="T1218" i="1"/>
  <c r="S1218" i="1"/>
  <c r="S1217" i="1" s="1"/>
  <c r="S1216" i="1" s="1"/>
  <c r="S1215" i="1" s="1"/>
  <c r="S1214" i="1" s="1"/>
  <c r="R1218" i="1"/>
  <c r="Q1218" i="1"/>
  <c r="Q1217" i="1" s="1"/>
  <c r="Q1216" i="1" s="1"/>
  <c r="Q1215" i="1" s="1"/>
  <c r="Q1214" i="1" s="1"/>
  <c r="P1218" i="1"/>
  <c r="O1218" i="1"/>
  <c r="O1217" i="1" s="1"/>
  <c r="N1218" i="1"/>
  <c r="M1218" i="1"/>
  <c r="M1217" i="1" s="1"/>
  <c r="M1216" i="1" s="1"/>
  <c r="M1215" i="1" s="1"/>
  <c r="M1214" i="1" s="1"/>
  <c r="L1218" i="1"/>
  <c r="L1217" i="1" s="1"/>
  <c r="L1216" i="1" s="1"/>
  <c r="L1215" i="1" s="1"/>
  <c r="L1214" i="1" s="1"/>
  <c r="K1218" i="1"/>
  <c r="K1217" i="1" s="1"/>
  <c r="K1216" i="1" s="1"/>
  <c r="K1215" i="1" s="1"/>
  <c r="K1214" i="1" s="1"/>
  <c r="J1218" i="1"/>
  <c r="I1218" i="1"/>
  <c r="I1217" i="1" s="1"/>
  <c r="E1218" i="1"/>
  <c r="AI1217" i="1"/>
  <c r="E1217" i="1"/>
  <c r="E1216" i="1"/>
  <c r="E1215" i="1"/>
  <c r="E1214" i="1"/>
  <c r="E1213" i="1"/>
  <c r="E1212" i="1"/>
  <c r="E1211" i="1"/>
  <c r="AL1210" i="1"/>
  <c r="AE1210" i="1"/>
  <c r="V1210" i="1"/>
  <c r="K1210" i="1"/>
  <c r="K1209" i="1" s="1"/>
  <c r="K1208" i="1" s="1"/>
  <c r="I1210" i="1"/>
  <c r="E1210" i="1"/>
  <c r="AK1209" i="1"/>
  <c r="AK1208" i="1" s="1"/>
  <c r="AJ1209" i="1"/>
  <c r="AJ1208" i="1" s="1"/>
  <c r="AI1209" i="1"/>
  <c r="AI1208" i="1" s="1"/>
  <c r="AH1209" i="1"/>
  <c r="AH1208" i="1" s="1"/>
  <c r="AG1209" i="1"/>
  <c r="AG1208" i="1" s="1"/>
  <c r="AF1209" i="1"/>
  <c r="AF1208" i="1" s="1"/>
  <c r="AD1209" i="1"/>
  <c r="AC1209" i="1"/>
  <c r="AC1208" i="1" s="1"/>
  <c r="AB1209" i="1"/>
  <c r="AB1208" i="1" s="1"/>
  <c r="AA1209" i="1"/>
  <c r="Z1209" i="1"/>
  <c r="Z1208" i="1" s="1"/>
  <c r="Y1209" i="1"/>
  <c r="Y1208" i="1" s="1"/>
  <c r="X1209" i="1"/>
  <c r="X1208" i="1" s="1"/>
  <c r="W1209" i="1"/>
  <c r="W1208" i="1" s="1"/>
  <c r="T1209" i="1"/>
  <c r="T1208" i="1" s="1"/>
  <c r="S1209" i="1"/>
  <c r="S1208" i="1" s="1"/>
  <c r="R1209" i="1"/>
  <c r="R1208" i="1" s="1"/>
  <c r="Q1209" i="1"/>
  <c r="Q1208" i="1" s="1"/>
  <c r="P1209" i="1"/>
  <c r="O1209" i="1"/>
  <c r="O1208" i="1" s="1"/>
  <c r="N1209" i="1"/>
  <c r="N1208" i="1" s="1"/>
  <c r="M1209" i="1"/>
  <c r="M1208" i="1" s="1"/>
  <c r="L1209" i="1"/>
  <c r="L1208" i="1" s="1"/>
  <c r="J1209" i="1"/>
  <c r="J1208" i="1" s="1"/>
  <c r="I1209" i="1"/>
  <c r="I1208" i="1" s="1"/>
  <c r="E1209" i="1"/>
  <c r="AA1208" i="1"/>
  <c r="P1208" i="1"/>
  <c r="E1208" i="1"/>
  <c r="AL1207" i="1"/>
  <c r="AE1207" i="1"/>
  <c r="V1207" i="1"/>
  <c r="E1207" i="1"/>
  <c r="AK1206" i="1"/>
  <c r="AK1205" i="1" s="1"/>
  <c r="AJ1206" i="1"/>
  <c r="AJ1205" i="1" s="1"/>
  <c r="AJ1204" i="1" s="1"/>
  <c r="AJ1203" i="1" s="1"/>
  <c r="AJ1202" i="1" s="1"/>
  <c r="AI1206" i="1"/>
  <c r="AI1205" i="1" s="1"/>
  <c r="AH1206" i="1"/>
  <c r="AH1205" i="1" s="1"/>
  <c r="AG1206" i="1"/>
  <c r="AG1205" i="1" s="1"/>
  <c r="AF1206" i="1"/>
  <c r="AF1205" i="1" s="1"/>
  <c r="AD1206" i="1"/>
  <c r="AD1205" i="1" s="1"/>
  <c r="AC1206" i="1"/>
  <c r="AB1206" i="1"/>
  <c r="AB1205" i="1" s="1"/>
  <c r="AB1204" i="1" s="1"/>
  <c r="AB1203" i="1" s="1"/>
  <c r="AB1202" i="1" s="1"/>
  <c r="AA1206" i="1"/>
  <c r="AA1205" i="1" s="1"/>
  <c r="Z1206" i="1"/>
  <c r="Z1205" i="1" s="1"/>
  <c r="Z1204" i="1" s="1"/>
  <c r="Z1203" i="1" s="1"/>
  <c r="Z1202" i="1" s="1"/>
  <c r="Y1206" i="1"/>
  <c r="Y1205" i="1" s="1"/>
  <c r="X1206" i="1"/>
  <c r="X1205" i="1" s="1"/>
  <c r="X1204" i="1" s="1"/>
  <c r="X1203" i="1" s="1"/>
  <c r="X1202" i="1" s="1"/>
  <c r="W1206" i="1"/>
  <c r="W1205" i="1" s="1"/>
  <c r="T1206" i="1"/>
  <c r="T1205" i="1" s="1"/>
  <c r="S1206" i="1"/>
  <c r="S1205" i="1" s="1"/>
  <c r="R1206" i="1"/>
  <c r="R1205" i="1" s="1"/>
  <c r="Q1206" i="1"/>
  <c r="Q1205" i="1" s="1"/>
  <c r="Q1204" i="1" s="1"/>
  <c r="Q1203" i="1" s="1"/>
  <c r="Q1202" i="1" s="1"/>
  <c r="P1206" i="1"/>
  <c r="P1205" i="1" s="1"/>
  <c r="O1206" i="1"/>
  <c r="O1205" i="1" s="1"/>
  <c r="N1206" i="1"/>
  <c r="N1205" i="1" s="1"/>
  <c r="M1206" i="1"/>
  <c r="M1205" i="1" s="1"/>
  <c r="M1204" i="1" s="1"/>
  <c r="M1203" i="1" s="1"/>
  <c r="M1202" i="1" s="1"/>
  <c r="L1206" i="1"/>
  <c r="L1205" i="1" s="1"/>
  <c r="K1206" i="1"/>
  <c r="K1205" i="1" s="1"/>
  <c r="K1204" i="1" s="1"/>
  <c r="K1203" i="1" s="1"/>
  <c r="K1202" i="1" s="1"/>
  <c r="J1206" i="1"/>
  <c r="J1205" i="1" s="1"/>
  <c r="I1206" i="1"/>
  <c r="I1205" i="1" s="1"/>
  <c r="E1206" i="1"/>
  <c r="E1205" i="1"/>
  <c r="E1204" i="1"/>
  <c r="E1203" i="1"/>
  <c r="E1202" i="1"/>
  <c r="AL1201" i="1"/>
  <c r="AE1201" i="1"/>
  <c r="V1201" i="1"/>
  <c r="E1201" i="1"/>
  <c r="AK1200" i="1"/>
  <c r="AK1199" i="1" s="1"/>
  <c r="AJ1200" i="1"/>
  <c r="AI1200" i="1"/>
  <c r="AI1199" i="1" s="1"/>
  <c r="AH1200" i="1"/>
  <c r="AH1199" i="1" s="1"/>
  <c r="AG1200" i="1"/>
  <c r="AG1199" i="1" s="1"/>
  <c r="AF1200" i="1"/>
  <c r="AF1199" i="1" s="1"/>
  <c r="AD1200" i="1"/>
  <c r="AD1199" i="1" s="1"/>
  <c r="AC1200" i="1"/>
  <c r="AB1200" i="1"/>
  <c r="AB1199" i="1" s="1"/>
  <c r="AA1200" i="1"/>
  <c r="AA1199" i="1" s="1"/>
  <c r="Z1200" i="1"/>
  <c r="Z1199" i="1" s="1"/>
  <c r="Y1200" i="1"/>
  <c r="Y1199" i="1" s="1"/>
  <c r="X1200" i="1"/>
  <c r="X1199" i="1" s="1"/>
  <c r="W1200" i="1"/>
  <c r="W1199" i="1" s="1"/>
  <c r="T1200" i="1"/>
  <c r="T1199" i="1" s="1"/>
  <c r="S1200" i="1"/>
  <c r="S1199" i="1" s="1"/>
  <c r="R1200" i="1"/>
  <c r="R1199" i="1" s="1"/>
  <c r="Q1200" i="1"/>
  <c r="Q1199" i="1" s="1"/>
  <c r="P1200" i="1"/>
  <c r="P1199" i="1" s="1"/>
  <c r="O1200" i="1"/>
  <c r="O1199" i="1" s="1"/>
  <c r="N1200" i="1"/>
  <c r="N1199" i="1" s="1"/>
  <c r="M1200" i="1"/>
  <c r="L1200" i="1"/>
  <c r="L1199" i="1" s="1"/>
  <c r="K1200" i="1"/>
  <c r="K1199" i="1" s="1"/>
  <c r="J1200" i="1"/>
  <c r="J1199" i="1" s="1"/>
  <c r="I1200" i="1"/>
  <c r="I1199" i="1" s="1"/>
  <c r="E1200" i="1"/>
  <c r="AJ1199" i="1"/>
  <c r="M1199" i="1"/>
  <c r="E1199" i="1"/>
  <c r="AL1198" i="1"/>
  <c r="AE1198" i="1"/>
  <c r="V1198" i="1"/>
  <c r="E1198" i="1"/>
  <c r="AK1197" i="1"/>
  <c r="AK1196" i="1" s="1"/>
  <c r="AJ1197" i="1"/>
  <c r="AJ1196" i="1" s="1"/>
  <c r="AI1197" i="1"/>
  <c r="AI1196" i="1" s="1"/>
  <c r="AH1197" i="1"/>
  <c r="AH1196" i="1" s="1"/>
  <c r="AG1197" i="1"/>
  <c r="AF1197" i="1"/>
  <c r="AD1197" i="1"/>
  <c r="AC1197" i="1"/>
  <c r="AC1196" i="1" s="1"/>
  <c r="AB1197" i="1"/>
  <c r="AB1196" i="1" s="1"/>
  <c r="AA1197" i="1"/>
  <c r="AA1196" i="1" s="1"/>
  <c r="Z1197" i="1"/>
  <c r="Z1196" i="1" s="1"/>
  <c r="Y1197" i="1"/>
  <c r="Y1196" i="1" s="1"/>
  <c r="X1197" i="1"/>
  <c r="X1196" i="1" s="1"/>
  <c r="W1197" i="1"/>
  <c r="W1196" i="1" s="1"/>
  <c r="T1197" i="1"/>
  <c r="S1197" i="1"/>
  <c r="S1196" i="1" s="1"/>
  <c r="R1197" i="1"/>
  <c r="R1196" i="1" s="1"/>
  <c r="Q1197" i="1"/>
  <c r="Q1196" i="1" s="1"/>
  <c r="P1197" i="1"/>
  <c r="P1196" i="1" s="1"/>
  <c r="O1197" i="1"/>
  <c r="O1196" i="1" s="1"/>
  <c r="N1197" i="1"/>
  <c r="N1196" i="1" s="1"/>
  <c r="M1197" i="1"/>
  <c r="M1196" i="1" s="1"/>
  <c r="L1197" i="1"/>
  <c r="L1196" i="1" s="1"/>
  <c r="K1197" i="1"/>
  <c r="K1196" i="1" s="1"/>
  <c r="J1197" i="1"/>
  <c r="J1196" i="1" s="1"/>
  <c r="I1197" i="1"/>
  <c r="E1197" i="1"/>
  <c r="AG1196" i="1"/>
  <c r="T1196" i="1"/>
  <c r="E1196" i="1"/>
  <c r="AL1195" i="1"/>
  <c r="AE1195" i="1"/>
  <c r="V1195" i="1"/>
  <c r="E1195" i="1"/>
  <c r="AK1194" i="1"/>
  <c r="AK1193" i="1" s="1"/>
  <c r="AJ1194" i="1"/>
  <c r="AI1194" i="1"/>
  <c r="AI1193" i="1" s="1"/>
  <c r="AH1194" i="1"/>
  <c r="AH1193" i="1" s="1"/>
  <c r="AG1194" i="1"/>
  <c r="AG1193" i="1" s="1"/>
  <c r="AF1194" i="1"/>
  <c r="AD1194" i="1"/>
  <c r="AC1194" i="1"/>
  <c r="AC1193" i="1" s="1"/>
  <c r="AB1194" i="1"/>
  <c r="AB1193" i="1" s="1"/>
  <c r="AA1194" i="1"/>
  <c r="AA1193" i="1" s="1"/>
  <c r="Z1194" i="1"/>
  <c r="Z1193" i="1" s="1"/>
  <c r="Y1194" i="1"/>
  <c r="Y1193" i="1" s="1"/>
  <c r="X1194" i="1"/>
  <c r="X1193" i="1" s="1"/>
  <c r="X1192" i="1" s="1"/>
  <c r="X1191" i="1" s="1"/>
  <c r="X1190" i="1" s="1"/>
  <c r="W1194" i="1"/>
  <c r="W1193" i="1" s="1"/>
  <c r="T1194" i="1"/>
  <c r="T1193" i="1" s="1"/>
  <c r="S1194" i="1"/>
  <c r="S1193" i="1" s="1"/>
  <c r="R1194" i="1"/>
  <c r="R1193" i="1" s="1"/>
  <c r="Q1194" i="1"/>
  <c r="P1194" i="1"/>
  <c r="P1193" i="1" s="1"/>
  <c r="O1194" i="1"/>
  <c r="O1193" i="1" s="1"/>
  <c r="N1194" i="1"/>
  <c r="N1193" i="1" s="1"/>
  <c r="M1194" i="1"/>
  <c r="L1194" i="1"/>
  <c r="L1193" i="1" s="1"/>
  <c r="K1194" i="1"/>
  <c r="K1193" i="1" s="1"/>
  <c r="J1194" i="1"/>
  <c r="J1193" i="1" s="1"/>
  <c r="I1194" i="1"/>
  <c r="I1193" i="1" s="1"/>
  <c r="E1194" i="1"/>
  <c r="AJ1193" i="1"/>
  <c r="Q1193" i="1"/>
  <c r="M1193" i="1"/>
  <c r="E1193" i="1"/>
  <c r="E1192" i="1"/>
  <c r="E1191" i="1"/>
  <c r="E1190" i="1"/>
  <c r="AL1189" i="1"/>
  <c r="AE1189" i="1"/>
  <c r="V1189" i="1"/>
  <c r="E1189" i="1"/>
  <c r="AK1188" i="1"/>
  <c r="AK1187" i="1" s="1"/>
  <c r="AJ1188" i="1"/>
  <c r="AJ1187" i="1" s="1"/>
  <c r="AI1188" i="1"/>
  <c r="AI1187" i="1" s="1"/>
  <c r="AH1188" i="1"/>
  <c r="AH1187" i="1" s="1"/>
  <c r="AG1188" i="1"/>
  <c r="AG1187" i="1" s="1"/>
  <c r="AF1188" i="1"/>
  <c r="AF1187" i="1" s="1"/>
  <c r="AD1188" i="1"/>
  <c r="AE1188" i="1" s="1"/>
  <c r="AC1188" i="1"/>
  <c r="AC1187" i="1" s="1"/>
  <c r="AB1188" i="1"/>
  <c r="AB1187" i="1" s="1"/>
  <c r="AA1188" i="1"/>
  <c r="AA1187" i="1" s="1"/>
  <c r="Z1188" i="1"/>
  <c r="Z1187" i="1" s="1"/>
  <c r="Y1188" i="1"/>
  <c r="Y1187" i="1" s="1"/>
  <c r="X1188" i="1"/>
  <c r="X1187" i="1" s="1"/>
  <c r="W1188" i="1"/>
  <c r="W1187" i="1" s="1"/>
  <c r="T1188" i="1"/>
  <c r="T1187" i="1" s="1"/>
  <c r="S1188" i="1"/>
  <c r="S1187" i="1" s="1"/>
  <c r="R1188" i="1"/>
  <c r="R1187" i="1" s="1"/>
  <c r="Q1188" i="1"/>
  <c r="Q1187" i="1" s="1"/>
  <c r="P1188" i="1"/>
  <c r="P1187" i="1" s="1"/>
  <c r="O1188" i="1"/>
  <c r="O1187" i="1" s="1"/>
  <c r="N1188" i="1"/>
  <c r="N1187" i="1" s="1"/>
  <c r="M1188" i="1"/>
  <c r="M1187" i="1" s="1"/>
  <c r="L1188" i="1"/>
  <c r="L1187" i="1" s="1"/>
  <c r="K1188" i="1"/>
  <c r="J1188" i="1"/>
  <c r="J1187" i="1" s="1"/>
  <c r="I1188" i="1"/>
  <c r="I1187" i="1" s="1"/>
  <c r="E1188" i="1"/>
  <c r="K1187" i="1"/>
  <c r="E1187" i="1"/>
  <c r="AL1186" i="1"/>
  <c r="AE1186" i="1"/>
  <c r="V1186" i="1"/>
  <c r="E1186" i="1"/>
  <c r="AK1185" i="1"/>
  <c r="AK1184" i="1" s="1"/>
  <c r="AJ1185" i="1"/>
  <c r="AJ1184" i="1" s="1"/>
  <c r="AI1185" i="1"/>
  <c r="AI1184" i="1" s="1"/>
  <c r="AI1183" i="1" s="1"/>
  <c r="AI1182" i="1" s="1"/>
  <c r="AI1181" i="1" s="1"/>
  <c r="AH1185" i="1"/>
  <c r="AH1184" i="1" s="1"/>
  <c r="AG1185" i="1"/>
  <c r="AG1184" i="1" s="1"/>
  <c r="AF1185" i="1"/>
  <c r="AF1184" i="1" s="1"/>
  <c r="AD1185" i="1"/>
  <c r="AC1185" i="1"/>
  <c r="AC1184" i="1" s="1"/>
  <c r="AC1183" i="1" s="1"/>
  <c r="AC1182" i="1" s="1"/>
  <c r="AC1181" i="1" s="1"/>
  <c r="AB1185" i="1"/>
  <c r="AB1184" i="1" s="1"/>
  <c r="AA1185" i="1"/>
  <c r="AA1184" i="1" s="1"/>
  <c r="Z1185" i="1"/>
  <c r="Z1184" i="1" s="1"/>
  <c r="Y1185" i="1"/>
  <c r="Y1184" i="1" s="1"/>
  <c r="Y1183" i="1" s="1"/>
  <c r="Y1182" i="1" s="1"/>
  <c r="Y1181" i="1" s="1"/>
  <c r="X1185" i="1"/>
  <c r="X1184" i="1" s="1"/>
  <c r="W1185" i="1"/>
  <c r="W1184" i="1" s="1"/>
  <c r="T1185" i="1"/>
  <c r="S1185" i="1"/>
  <c r="S1184" i="1" s="1"/>
  <c r="R1185" i="1"/>
  <c r="R1184" i="1" s="1"/>
  <c r="Q1185" i="1"/>
  <c r="Q1184" i="1" s="1"/>
  <c r="P1185" i="1"/>
  <c r="P1184" i="1" s="1"/>
  <c r="O1185" i="1"/>
  <c r="O1184" i="1" s="1"/>
  <c r="N1185" i="1"/>
  <c r="N1184" i="1" s="1"/>
  <c r="M1185" i="1"/>
  <c r="M1184" i="1" s="1"/>
  <c r="L1185" i="1"/>
  <c r="K1185" i="1"/>
  <c r="K1184" i="1" s="1"/>
  <c r="J1185" i="1"/>
  <c r="J1184" i="1" s="1"/>
  <c r="I1185" i="1"/>
  <c r="I1184" i="1" s="1"/>
  <c r="E1185" i="1"/>
  <c r="T1184" i="1"/>
  <c r="L1184" i="1"/>
  <c r="E1184" i="1"/>
  <c r="E1183" i="1"/>
  <c r="E1182" i="1"/>
  <c r="E1181" i="1"/>
  <c r="E1180" i="1"/>
  <c r="AL1179" i="1"/>
  <c r="AE1179" i="1"/>
  <c r="V1179" i="1"/>
  <c r="E1179" i="1"/>
  <c r="AL1178" i="1"/>
  <c r="AE1178" i="1"/>
  <c r="V1178" i="1"/>
  <c r="E1178" i="1"/>
  <c r="AK1177" i="1"/>
  <c r="AJ1177" i="1"/>
  <c r="AI1177" i="1"/>
  <c r="AH1177" i="1"/>
  <c r="AG1177" i="1"/>
  <c r="AF1177" i="1"/>
  <c r="AD1177" i="1"/>
  <c r="AE1177" i="1" s="1"/>
  <c r="AC1177" i="1"/>
  <c r="AB1177" i="1"/>
  <c r="T1177" i="1"/>
  <c r="S1177" i="1"/>
  <c r="R1177" i="1"/>
  <c r="Q1177" i="1"/>
  <c r="P1177" i="1"/>
  <c r="O1177" i="1"/>
  <c r="E1177" i="1"/>
  <c r="AK1176" i="1"/>
  <c r="AJ1176" i="1"/>
  <c r="AI1176" i="1"/>
  <c r="AH1176" i="1"/>
  <c r="AG1176" i="1"/>
  <c r="AF1176" i="1"/>
  <c r="AD1176" i="1"/>
  <c r="AE1176" i="1" s="1"/>
  <c r="AC1176" i="1"/>
  <c r="AB1176" i="1"/>
  <c r="T1176" i="1"/>
  <c r="S1176" i="1"/>
  <c r="R1176" i="1"/>
  <c r="Q1176" i="1"/>
  <c r="P1176" i="1"/>
  <c r="O1176" i="1"/>
  <c r="E1176" i="1"/>
  <c r="AK1175" i="1"/>
  <c r="AJ1175" i="1"/>
  <c r="AI1175" i="1"/>
  <c r="AH1175" i="1"/>
  <c r="AG1175" i="1"/>
  <c r="AF1175" i="1"/>
  <c r="AD1175" i="1"/>
  <c r="AE1175" i="1" s="1"/>
  <c r="AC1175" i="1"/>
  <c r="AB1175" i="1"/>
  <c r="T1175" i="1"/>
  <c r="S1175" i="1"/>
  <c r="R1175" i="1"/>
  <c r="Q1175" i="1"/>
  <c r="P1175" i="1"/>
  <c r="O1175" i="1"/>
  <c r="E1175" i="1"/>
  <c r="AK1174" i="1"/>
  <c r="AJ1174" i="1"/>
  <c r="AI1174" i="1"/>
  <c r="AH1174" i="1"/>
  <c r="AG1174" i="1"/>
  <c r="AF1174" i="1"/>
  <c r="AD1174" i="1"/>
  <c r="AE1174" i="1" s="1"/>
  <c r="AC1174" i="1"/>
  <c r="AB1174" i="1"/>
  <c r="T1174" i="1"/>
  <c r="S1174" i="1"/>
  <c r="R1174" i="1"/>
  <c r="Q1174" i="1"/>
  <c r="P1174" i="1"/>
  <c r="O1174" i="1"/>
  <c r="E1174" i="1"/>
  <c r="AK1173" i="1"/>
  <c r="AJ1173" i="1"/>
  <c r="AI1173" i="1"/>
  <c r="AH1173" i="1"/>
  <c r="AG1173" i="1"/>
  <c r="AF1173" i="1"/>
  <c r="AD1173" i="1"/>
  <c r="AE1173" i="1" s="1"/>
  <c r="AC1173" i="1"/>
  <c r="AB1173" i="1"/>
  <c r="T1173" i="1"/>
  <c r="S1173" i="1"/>
  <c r="R1173" i="1"/>
  <c r="Q1173" i="1"/>
  <c r="P1173" i="1"/>
  <c r="O1173" i="1"/>
  <c r="E1173" i="1"/>
  <c r="E1172" i="1"/>
  <c r="AL1171" i="1"/>
  <c r="AE1171" i="1"/>
  <c r="V1171" i="1"/>
  <c r="E1171" i="1"/>
  <c r="AK1170" i="1"/>
  <c r="AK1169" i="1" s="1"/>
  <c r="AJ1170" i="1"/>
  <c r="AJ1169" i="1" s="1"/>
  <c r="AI1170" i="1"/>
  <c r="AI1169" i="1" s="1"/>
  <c r="AH1170" i="1"/>
  <c r="AH1169" i="1" s="1"/>
  <c r="AG1170" i="1"/>
  <c r="AG1169" i="1" s="1"/>
  <c r="AF1170" i="1"/>
  <c r="AF1169" i="1" s="1"/>
  <c r="AD1170" i="1"/>
  <c r="AC1170" i="1"/>
  <c r="AC1169" i="1" s="1"/>
  <c r="AB1170" i="1"/>
  <c r="AB1169" i="1" s="1"/>
  <c r="AA1170" i="1"/>
  <c r="AA1169" i="1" s="1"/>
  <c r="Z1170" i="1"/>
  <c r="Z1169" i="1" s="1"/>
  <c r="Y1170" i="1"/>
  <c r="Y1169" i="1" s="1"/>
  <c r="X1170" i="1"/>
  <c r="X1169" i="1" s="1"/>
  <c r="W1170" i="1"/>
  <c r="W1169" i="1" s="1"/>
  <c r="T1170" i="1"/>
  <c r="S1170" i="1"/>
  <c r="S1169" i="1" s="1"/>
  <c r="R1170" i="1"/>
  <c r="R1169" i="1" s="1"/>
  <c r="Q1170" i="1"/>
  <c r="Q1169" i="1" s="1"/>
  <c r="P1170" i="1"/>
  <c r="P1169" i="1" s="1"/>
  <c r="O1170" i="1"/>
  <c r="O1169" i="1" s="1"/>
  <c r="N1170" i="1"/>
  <c r="N1169" i="1" s="1"/>
  <c r="M1170" i="1"/>
  <c r="M1169" i="1" s="1"/>
  <c r="L1170" i="1"/>
  <c r="L1169" i="1" s="1"/>
  <c r="K1170" i="1"/>
  <c r="K1169" i="1" s="1"/>
  <c r="J1170" i="1"/>
  <c r="J1169" i="1" s="1"/>
  <c r="I1170" i="1"/>
  <c r="I1169" i="1" s="1"/>
  <c r="E1170" i="1"/>
  <c r="T1169" i="1"/>
  <c r="E1169" i="1"/>
  <c r="AL1168" i="1"/>
  <c r="AE1168" i="1"/>
  <c r="V1168" i="1"/>
  <c r="E1168" i="1"/>
  <c r="AK1167" i="1"/>
  <c r="AK1166" i="1" s="1"/>
  <c r="AJ1167" i="1"/>
  <c r="AJ1166" i="1" s="1"/>
  <c r="AI1167" i="1"/>
  <c r="AI1166" i="1" s="1"/>
  <c r="AH1167" i="1"/>
  <c r="AG1167" i="1"/>
  <c r="AG1166" i="1" s="1"/>
  <c r="AF1167" i="1"/>
  <c r="AF1166" i="1" s="1"/>
  <c r="AD1167" i="1"/>
  <c r="AD1166" i="1" s="1"/>
  <c r="AC1167" i="1"/>
  <c r="AB1167" i="1"/>
  <c r="AB1166" i="1" s="1"/>
  <c r="AB1165" i="1" s="1"/>
  <c r="AB1164" i="1" s="1"/>
  <c r="AA1167" i="1"/>
  <c r="AA1166" i="1" s="1"/>
  <c r="Z1167" i="1"/>
  <c r="Z1166" i="1" s="1"/>
  <c r="Y1167" i="1"/>
  <c r="Y1166" i="1" s="1"/>
  <c r="X1167" i="1"/>
  <c r="X1166" i="1" s="1"/>
  <c r="W1167" i="1"/>
  <c r="W1166" i="1" s="1"/>
  <c r="T1167" i="1"/>
  <c r="T1166" i="1" s="1"/>
  <c r="S1167" i="1"/>
  <c r="S1166" i="1" s="1"/>
  <c r="R1167" i="1"/>
  <c r="R1166" i="1" s="1"/>
  <c r="Q1167" i="1"/>
  <c r="Q1166" i="1" s="1"/>
  <c r="P1167" i="1"/>
  <c r="P1166" i="1" s="1"/>
  <c r="O1167" i="1"/>
  <c r="O1166" i="1" s="1"/>
  <c r="N1167" i="1"/>
  <c r="N1166" i="1" s="1"/>
  <c r="M1167" i="1"/>
  <c r="M1166" i="1" s="1"/>
  <c r="L1167" i="1"/>
  <c r="L1166" i="1" s="1"/>
  <c r="K1167" i="1"/>
  <c r="K1166" i="1" s="1"/>
  <c r="J1167" i="1"/>
  <c r="J1166" i="1" s="1"/>
  <c r="I1167" i="1"/>
  <c r="I1166" i="1" s="1"/>
  <c r="E1167" i="1"/>
  <c r="E1166" i="1"/>
  <c r="E1165" i="1"/>
  <c r="E1164" i="1"/>
  <c r="AG1163" i="1"/>
  <c r="AL1163" i="1" s="1"/>
  <c r="AE1163" i="1"/>
  <c r="V1163" i="1"/>
  <c r="O1163" i="1"/>
  <c r="E1163" i="1"/>
  <c r="AL1162" i="1"/>
  <c r="AE1162" i="1"/>
  <c r="V1162" i="1"/>
  <c r="E1162" i="1"/>
  <c r="AK1161" i="1"/>
  <c r="AK1160" i="1" s="1"/>
  <c r="AJ1161" i="1"/>
  <c r="AI1161" i="1"/>
  <c r="AI1160" i="1" s="1"/>
  <c r="AH1161" i="1"/>
  <c r="AG1161" i="1"/>
  <c r="AG1160" i="1" s="1"/>
  <c r="AF1161" i="1"/>
  <c r="AD1161" i="1"/>
  <c r="AD1160" i="1" s="1"/>
  <c r="AC1161" i="1"/>
  <c r="AB1161" i="1"/>
  <c r="AB1160" i="1" s="1"/>
  <c r="AA1161" i="1"/>
  <c r="AA1160" i="1" s="1"/>
  <c r="Z1161" i="1"/>
  <c r="Z1160" i="1" s="1"/>
  <c r="Y1161" i="1"/>
  <c r="Y1160" i="1" s="1"/>
  <c r="X1161" i="1"/>
  <c r="X1160" i="1" s="1"/>
  <c r="W1161" i="1"/>
  <c r="W1160" i="1" s="1"/>
  <c r="T1161" i="1"/>
  <c r="T1160" i="1" s="1"/>
  <c r="S1161" i="1"/>
  <c r="S1160" i="1" s="1"/>
  <c r="R1161" i="1"/>
  <c r="R1160" i="1" s="1"/>
  <c r="Q1161" i="1"/>
  <c r="Q1160" i="1" s="1"/>
  <c r="P1161" i="1"/>
  <c r="P1160" i="1" s="1"/>
  <c r="O1161" i="1"/>
  <c r="O1160" i="1" s="1"/>
  <c r="N1161" i="1"/>
  <c r="N1160" i="1" s="1"/>
  <c r="M1161" i="1"/>
  <c r="M1160" i="1" s="1"/>
  <c r="L1161" i="1"/>
  <c r="L1160" i="1" s="1"/>
  <c r="K1161" i="1"/>
  <c r="K1160" i="1" s="1"/>
  <c r="J1161" i="1"/>
  <c r="J1160" i="1" s="1"/>
  <c r="I1161" i="1"/>
  <c r="E1161" i="1"/>
  <c r="AJ1160" i="1"/>
  <c r="AF1160" i="1"/>
  <c r="I1160" i="1"/>
  <c r="E1160" i="1"/>
  <c r="AL1159" i="1"/>
  <c r="AE1159" i="1"/>
  <c r="V1159" i="1"/>
  <c r="E1159" i="1"/>
  <c r="AL1158" i="1"/>
  <c r="AE1158" i="1"/>
  <c r="V1158" i="1"/>
  <c r="E1158" i="1"/>
  <c r="AK1157" i="1"/>
  <c r="AK1156" i="1" s="1"/>
  <c r="AJ1157" i="1"/>
  <c r="AJ1156" i="1" s="1"/>
  <c r="AI1157" i="1"/>
  <c r="AI1156" i="1" s="1"/>
  <c r="AH1157" i="1"/>
  <c r="AG1157" i="1"/>
  <c r="AG1156" i="1" s="1"/>
  <c r="AF1157" i="1"/>
  <c r="AF1156" i="1" s="1"/>
  <c r="AD1157" i="1"/>
  <c r="AD1156" i="1" s="1"/>
  <c r="AC1157" i="1"/>
  <c r="AB1157" i="1"/>
  <c r="AB1156" i="1" s="1"/>
  <c r="AA1157" i="1"/>
  <c r="AA1156" i="1" s="1"/>
  <c r="Z1157" i="1"/>
  <c r="Z1156" i="1" s="1"/>
  <c r="Y1157" i="1"/>
  <c r="Y1156" i="1" s="1"/>
  <c r="X1157" i="1"/>
  <c r="W1157" i="1"/>
  <c r="W1156" i="1" s="1"/>
  <c r="T1157" i="1"/>
  <c r="T1156" i="1" s="1"/>
  <c r="S1157" i="1"/>
  <c r="R1157" i="1"/>
  <c r="R1156" i="1" s="1"/>
  <c r="Q1157" i="1"/>
  <c r="Q1156" i="1" s="1"/>
  <c r="P1157" i="1"/>
  <c r="P1156" i="1" s="1"/>
  <c r="O1157" i="1"/>
  <c r="O1156" i="1" s="1"/>
  <c r="N1157" i="1"/>
  <c r="N1156" i="1" s="1"/>
  <c r="M1157" i="1"/>
  <c r="M1156" i="1" s="1"/>
  <c r="L1157" i="1"/>
  <c r="L1156" i="1" s="1"/>
  <c r="K1157" i="1"/>
  <c r="K1156" i="1" s="1"/>
  <c r="J1157" i="1"/>
  <c r="J1156" i="1" s="1"/>
  <c r="I1157" i="1"/>
  <c r="E1157" i="1"/>
  <c r="AH1156" i="1"/>
  <c r="X1156" i="1"/>
  <c r="S1156" i="1"/>
  <c r="E1156" i="1"/>
  <c r="AL1155" i="1"/>
  <c r="AE1155" i="1"/>
  <c r="V1155" i="1"/>
  <c r="AM1155" i="1" s="1"/>
  <c r="E1155" i="1"/>
  <c r="AK1154" i="1"/>
  <c r="AJ1154" i="1"/>
  <c r="AJ1153" i="1" s="1"/>
  <c r="AI1154" i="1"/>
  <c r="AI1153" i="1" s="1"/>
  <c r="AH1154" i="1"/>
  <c r="AH1153" i="1" s="1"/>
  <c r="AG1154" i="1"/>
  <c r="AG1153" i="1" s="1"/>
  <c r="AF1154" i="1"/>
  <c r="AD1154" i="1"/>
  <c r="AC1154" i="1"/>
  <c r="AC1153" i="1" s="1"/>
  <c r="AB1154" i="1"/>
  <c r="AB1153" i="1" s="1"/>
  <c r="AA1154" i="1"/>
  <c r="AA1153" i="1" s="1"/>
  <c r="Z1154" i="1"/>
  <c r="Z1153" i="1" s="1"/>
  <c r="Y1154" i="1"/>
  <c r="Y1153" i="1" s="1"/>
  <c r="X1154" i="1"/>
  <c r="X1153" i="1" s="1"/>
  <c r="W1154" i="1"/>
  <c r="W1153" i="1" s="1"/>
  <c r="T1154" i="1"/>
  <c r="S1154" i="1"/>
  <c r="S1153" i="1" s="1"/>
  <c r="R1154" i="1"/>
  <c r="Q1154" i="1"/>
  <c r="Q1153" i="1" s="1"/>
  <c r="P1154" i="1"/>
  <c r="P1153" i="1" s="1"/>
  <c r="O1154" i="1"/>
  <c r="O1153" i="1" s="1"/>
  <c r="N1154" i="1"/>
  <c r="N1153" i="1" s="1"/>
  <c r="M1154" i="1"/>
  <c r="M1153" i="1" s="1"/>
  <c r="L1154" i="1"/>
  <c r="L1153" i="1" s="1"/>
  <c r="K1154" i="1"/>
  <c r="K1153" i="1" s="1"/>
  <c r="J1154" i="1"/>
  <c r="J1153" i="1" s="1"/>
  <c r="I1154" i="1"/>
  <c r="E1154" i="1"/>
  <c r="AK1153" i="1"/>
  <c r="T1153" i="1"/>
  <c r="R1153" i="1"/>
  <c r="E1153" i="1"/>
  <c r="E1152" i="1"/>
  <c r="E1151" i="1"/>
  <c r="E1150" i="1"/>
  <c r="E1149" i="1"/>
  <c r="AL1148" i="1"/>
  <c r="AE1148" i="1"/>
  <c r="V1148" i="1"/>
  <c r="E1148" i="1"/>
  <c r="AL1147" i="1"/>
  <c r="AE1147" i="1"/>
  <c r="V1147" i="1"/>
  <c r="E1147" i="1"/>
  <c r="AK1146" i="1"/>
  <c r="AJ1146" i="1"/>
  <c r="AI1146" i="1"/>
  <c r="AH1146" i="1"/>
  <c r="AG1146" i="1"/>
  <c r="AG1143" i="1" s="1"/>
  <c r="AG1142" i="1" s="1"/>
  <c r="AG1141" i="1" s="1"/>
  <c r="AG1140" i="1" s="1"/>
  <c r="AG1139" i="1" s="1"/>
  <c r="AF1146" i="1"/>
  <c r="AD1146" i="1"/>
  <c r="AC1146" i="1"/>
  <c r="AB1146" i="1"/>
  <c r="AA1146" i="1"/>
  <c r="Z1146" i="1"/>
  <c r="Y1146" i="1"/>
  <c r="X1146" i="1"/>
  <c r="W1146" i="1"/>
  <c r="T1146" i="1"/>
  <c r="S1146" i="1"/>
  <c r="R1146" i="1"/>
  <c r="Q1146" i="1"/>
  <c r="P1146" i="1"/>
  <c r="O1146" i="1"/>
  <c r="N1146" i="1"/>
  <c r="N1143" i="1" s="1"/>
  <c r="N1142" i="1" s="1"/>
  <c r="N1141" i="1" s="1"/>
  <c r="N1140" i="1" s="1"/>
  <c r="N1139" i="1" s="1"/>
  <c r="M1146" i="1"/>
  <c r="L1146" i="1"/>
  <c r="K1146" i="1"/>
  <c r="J1146" i="1"/>
  <c r="I1146" i="1"/>
  <c r="E1146" i="1"/>
  <c r="AL1145" i="1"/>
  <c r="AE1145" i="1"/>
  <c r="V1145" i="1"/>
  <c r="E1145" i="1"/>
  <c r="AK1144" i="1"/>
  <c r="AJ1144" i="1"/>
  <c r="AJ1143" i="1" s="1"/>
  <c r="AJ1142" i="1" s="1"/>
  <c r="AJ1141" i="1" s="1"/>
  <c r="AJ1140" i="1" s="1"/>
  <c r="AJ1139" i="1" s="1"/>
  <c r="AI1144" i="1"/>
  <c r="AH1144" i="1"/>
  <c r="AH1143" i="1" s="1"/>
  <c r="AH1142" i="1" s="1"/>
  <c r="AH1141" i="1" s="1"/>
  <c r="AH1140" i="1" s="1"/>
  <c r="AH1139" i="1" s="1"/>
  <c r="AG1144" i="1"/>
  <c r="AF1144" i="1"/>
  <c r="AL1144" i="1" s="1"/>
  <c r="AD1144" i="1"/>
  <c r="AC1144" i="1"/>
  <c r="AC1143" i="1" s="1"/>
  <c r="AC1142" i="1" s="1"/>
  <c r="AC1141" i="1" s="1"/>
  <c r="AC1140" i="1" s="1"/>
  <c r="AC1139" i="1" s="1"/>
  <c r="AB1144" i="1"/>
  <c r="AA1144" i="1"/>
  <c r="AA1143" i="1" s="1"/>
  <c r="AA1142" i="1" s="1"/>
  <c r="AA1141" i="1" s="1"/>
  <c r="AA1140" i="1" s="1"/>
  <c r="AA1139" i="1" s="1"/>
  <c r="Z1144" i="1"/>
  <c r="Y1144" i="1"/>
  <c r="X1144" i="1"/>
  <c r="W1144" i="1"/>
  <c r="W1143" i="1" s="1"/>
  <c r="W1142" i="1" s="1"/>
  <c r="W1141" i="1" s="1"/>
  <c r="W1140" i="1" s="1"/>
  <c r="W1139" i="1" s="1"/>
  <c r="T1144" i="1"/>
  <c r="T1143" i="1" s="1"/>
  <c r="T1142" i="1" s="1"/>
  <c r="T1141" i="1" s="1"/>
  <c r="T1140" i="1" s="1"/>
  <c r="T1139" i="1" s="1"/>
  <c r="S1144" i="1"/>
  <c r="S1143" i="1" s="1"/>
  <c r="S1142" i="1" s="1"/>
  <c r="S1141" i="1" s="1"/>
  <c r="S1140" i="1" s="1"/>
  <c r="S1139" i="1" s="1"/>
  <c r="R1144" i="1"/>
  <c r="Q1144" i="1"/>
  <c r="Q1143" i="1" s="1"/>
  <c r="Q1142" i="1" s="1"/>
  <c r="Q1141" i="1" s="1"/>
  <c r="Q1140" i="1" s="1"/>
  <c r="Q1139" i="1" s="1"/>
  <c r="P1144" i="1"/>
  <c r="O1144" i="1"/>
  <c r="O1143" i="1" s="1"/>
  <c r="O1142" i="1" s="1"/>
  <c r="O1141" i="1" s="1"/>
  <c r="O1140" i="1" s="1"/>
  <c r="O1139" i="1" s="1"/>
  <c r="N1144" i="1"/>
  <c r="M1144" i="1"/>
  <c r="M1143" i="1" s="1"/>
  <c r="M1142" i="1" s="1"/>
  <c r="M1141" i="1" s="1"/>
  <c r="M1140" i="1" s="1"/>
  <c r="M1139" i="1" s="1"/>
  <c r="L1144" i="1"/>
  <c r="K1144" i="1"/>
  <c r="K1143" i="1" s="1"/>
  <c r="K1142" i="1" s="1"/>
  <c r="K1141" i="1" s="1"/>
  <c r="K1140" i="1" s="1"/>
  <c r="K1139" i="1" s="1"/>
  <c r="J1144" i="1"/>
  <c r="I1144" i="1"/>
  <c r="V1144" i="1" s="1"/>
  <c r="AM1144" i="1" s="1"/>
  <c r="E1144" i="1"/>
  <c r="Y1143" i="1"/>
  <c r="Y1142" i="1" s="1"/>
  <c r="Y1141" i="1" s="1"/>
  <c r="Y1140" i="1" s="1"/>
  <c r="Y1139" i="1" s="1"/>
  <c r="E1143" i="1"/>
  <c r="E1142" i="1"/>
  <c r="E1141" i="1"/>
  <c r="E1140" i="1"/>
  <c r="E1139" i="1"/>
  <c r="AL1138" i="1"/>
  <c r="AE1138" i="1"/>
  <c r="V1138" i="1"/>
  <c r="E1138" i="1"/>
  <c r="AL1137" i="1"/>
  <c r="AE1137" i="1"/>
  <c r="V1137" i="1"/>
  <c r="E1137" i="1"/>
  <c r="AL1136" i="1"/>
  <c r="AE1136" i="1"/>
  <c r="V1136" i="1"/>
  <c r="E1136" i="1"/>
  <c r="AK1135" i="1"/>
  <c r="AK1134" i="1" s="1"/>
  <c r="AK1133" i="1" s="1"/>
  <c r="AK1132" i="1" s="1"/>
  <c r="AJ1135" i="1"/>
  <c r="AI1135" i="1"/>
  <c r="AI1134" i="1" s="1"/>
  <c r="AI1133" i="1" s="1"/>
  <c r="AI1132" i="1" s="1"/>
  <c r="AH1135" i="1"/>
  <c r="AG1135" i="1"/>
  <c r="AG1134" i="1" s="1"/>
  <c r="AG1133" i="1" s="1"/>
  <c r="AG1132" i="1" s="1"/>
  <c r="AF1135" i="1"/>
  <c r="AF1134" i="1" s="1"/>
  <c r="AD1135" i="1"/>
  <c r="AD1134" i="1" s="1"/>
  <c r="AC1135" i="1"/>
  <c r="AB1135" i="1"/>
  <c r="AA1135" i="1"/>
  <c r="AA1134" i="1" s="1"/>
  <c r="AA1133" i="1" s="1"/>
  <c r="AA1132" i="1" s="1"/>
  <c r="Z1135" i="1"/>
  <c r="Z1134" i="1" s="1"/>
  <c r="Z1133" i="1" s="1"/>
  <c r="Z1132" i="1" s="1"/>
  <c r="Y1135" i="1"/>
  <c r="Y1134" i="1" s="1"/>
  <c r="Y1133" i="1" s="1"/>
  <c r="Y1132" i="1" s="1"/>
  <c r="X1135" i="1"/>
  <c r="X1134" i="1" s="1"/>
  <c r="X1133" i="1" s="1"/>
  <c r="X1132" i="1" s="1"/>
  <c r="W1135" i="1"/>
  <c r="W1134" i="1" s="1"/>
  <c r="W1133" i="1" s="1"/>
  <c r="W1132" i="1" s="1"/>
  <c r="T1135" i="1"/>
  <c r="T1134" i="1" s="1"/>
  <c r="T1133" i="1" s="1"/>
  <c r="T1132" i="1" s="1"/>
  <c r="S1135" i="1"/>
  <c r="S1134" i="1" s="1"/>
  <c r="S1133" i="1" s="1"/>
  <c r="S1132" i="1" s="1"/>
  <c r="R1135" i="1"/>
  <c r="R1134" i="1" s="1"/>
  <c r="R1133" i="1" s="1"/>
  <c r="R1132" i="1" s="1"/>
  <c r="Q1135" i="1"/>
  <c r="Q1134" i="1" s="1"/>
  <c r="Q1133" i="1" s="1"/>
  <c r="Q1132" i="1" s="1"/>
  <c r="P1135" i="1"/>
  <c r="P1134" i="1" s="1"/>
  <c r="P1133" i="1" s="1"/>
  <c r="P1132" i="1" s="1"/>
  <c r="O1135" i="1"/>
  <c r="O1134" i="1" s="1"/>
  <c r="O1133" i="1" s="1"/>
  <c r="O1132" i="1" s="1"/>
  <c r="N1135" i="1"/>
  <c r="N1134" i="1" s="1"/>
  <c r="N1133" i="1" s="1"/>
  <c r="N1132" i="1" s="1"/>
  <c r="M1135" i="1"/>
  <c r="M1134" i="1" s="1"/>
  <c r="M1133" i="1" s="1"/>
  <c r="M1132" i="1" s="1"/>
  <c r="L1135" i="1"/>
  <c r="L1134" i="1" s="1"/>
  <c r="L1133" i="1" s="1"/>
  <c r="L1132" i="1" s="1"/>
  <c r="K1135" i="1"/>
  <c r="K1134" i="1" s="1"/>
  <c r="K1133" i="1" s="1"/>
  <c r="K1132" i="1" s="1"/>
  <c r="J1135" i="1"/>
  <c r="J1134" i="1" s="1"/>
  <c r="J1133" i="1" s="1"/>
  <c r="J1132" i="1" s="1"/>
  <c r="I1135" i="1"/>
  <c r="E1135" i="1"/>
  <c r="AJ1134" i="1"/>
  <c r="AJ1133" i="1" s="1"/>
  <c r="AJ1132" i="1" s="1"/>
  <c r="AB1134" i="1"/>
  <c r="AB1133" i="1" s="1"/>
  <c r="AB1132" i="1" s="1"/>
  <c r="I1134" i="1"/>
  <c r="E1134" i="1"/>
  <c r="E1133" i="1"/>
  <c r="E1132" i="1"/>
  <c r="AL1131" i="1"/>
  <c r="AE1131" i="1"/>
  <c r="V1131" i="1"/>
  <c r="E1131" i="1"/>
  <c r="AK1130" i="1"/>
  <c r="AK1129" i="1" s="1"/>
  <c r="AK1128" i="1" s="1"/>
  <c r="AK1127" i="1" s="1"/>
  <c r="AJ1130" i="1"/>
  <c r="AJ1129" i="1" s="1"/>
  <c r="AJ1128" i="1" s="1"/>
  <c r="AJ1127" i="1" s="1"/>
  <c r="AI1130" i="1"/>
  <c r="AI1129" i="1" s="1"/>
  <c r="AI1128" i="1" s="1"/>
  <c r="AI1127" i="1" s="1"/>
  <c r="AH1130" i="1"/>
  <c r="AH1129" i="1" s="1"/>
  <c r="AH1128" i="1" s="1"/>
  <c r="AH1127" i="1" s="1"/>
  <c r="AG1130" i="1"/>
  <c r="AG1129" i="1" s="1"/>
  <c r="AG1128" i="1" s="1"/>
  <c r="AG1127" i="1" s="1"/>
  <c r="AF1130" i="1"/>
  <c r="AF1129" i="1" s="1"/>
  <c r="AD1130" i="1"/>
  <c r="AC1130" i="1"/>
  <c r="AC1129" i="1" s="1"/>
  <c r="AC1128" i="1" s="1"/>
  <c r="AC1127" i="1" s="1"/>
  <c r="AB1130" i="1"/>
  <c r="AB1129" i="1" s="1"/>
  <c r="AB1128" i="1" s="1"/>
  <c r="AB1127" i="1" s="1"/>
  <c r="AA1130" i="1"/>
  <c r="AA1129" i="1" s="1"/>
  <c r="AA1128" i="1" s="1"/>
  <c r="AA1127" i="1" s="1"/>
  <c r="Z1130" i="1"/>
  <c r="Z1129" i="1" s="1"/>
  <c r="Z1128" i="1" s="1"/>
  <c r="Z1127" i="1" s="1"/>
  <c r="Y1130" i="1"/>
  <c r="Y1129" i="1" s="1"/>
  <c r="Y1128" i="1" s="1"/>
  <c r="Y1127" i="1" s="1"/>
  <c r="X1130" i="1"/>
  <c r="X1129" i="1" s="1"/>
  <c r="X1128" i="1" s="1"/>
  <c r="X1127" i="1" s="1"/>
  <c r="W1130" i="1"/>
  <c r="T1130" i="1"/>
  <c r="T1129" i="1" s="1"/>
  <c r="T1128" i="1" s="1"/>
  <c r="T1127" i="1" s="1"/>
  <c r="S1130" i="1"/>
  <c r="S1129" i="1" s="1"/>
  <c r="S1128" i="1" s="1"/>
  <c r="S1127" i="1" s="1"/>
  <c r="R1130" i="1"/>
  <c r="R1129" i="1" s="1"/>
  <c r="R1128" i="1" s="1"/>
  <c r="R1127" i="1" s="1"/>
  <c r="Q1130" i="1"/>
  <c r="Q1129" i="1" s="1"/>
  <c r="Q1128" i="1" s="1"/>
  <c r="Q1127" i="1" s="1"/>
  <c r="P1130" i="1"/>
  <c r="P1129" i="1" s="1"/>
  <c r="P1128" i="1" s="1"/>
  <c r="P1127" i="1" s="1"/>
  <c r="O1130" i="1"/>
  <c r="O1129" i="1" s="1"/>
  <c r="O1128" i="1" s="1"/>
  <c r="O1127" i="1" s="1"/>
  <c r="N1130" i="1"/>
  <c r="N1129" i="1" s="1"/>
  <c r="N1128" i="1" s="1"/>
  <c r="N1127" i="1" s="1"/>
  <c r="M1130" i="1"/>
  <c r="M1129" i="1" s="1"/>
  <c r="M1128" i="1" s="1"/>
  <c r="M1127" i="1" s="1"/>
  <c r="L1130" i="1"/>
  <c r="L1129" i="1" s="1"/>
  <c r="L1128" i="1" s="1"/>
  <c r="L1127" i="1" s="1"/>
  <c r="K1130" i="1"/>
  <c r="K1129" i="1" s="1"/>
  <c r="K1128" i="1" s="1"/>
  <c r="K1127" i="1" s="1"/>
  <c r="J1130" i="1"/>
  <c r="J1129" i="1" s="1"/>
  <c r="J1128" i="1" s="1"/>
  <c r="J1127" i="1" s="1"/>
  <c r="I1130" i="1"/>
  <c r="I1129" i="1" s="1"/>
  <c r="E1130" i="1"/>
  <c r="W1129" i="1"/>
  <c r="W1128" i="1" s="1"/>
  <c r="W1127" i="1" s="1"/>
  <c r="E1129" i="1"/>
  <c r="E1128" i="1"/>
  <c r="E1127" i="1"/>
  <c r="AL1126" i="1"/>
  <c r="AE1126" i="1"/>
  <c r="V1126" i="1"/>
  <c r="E1126" i="1"/>
  <c r="AK1125" i="1"/>
  <c r="AJ1125" i="1"/>
  <c r="AI1125" i="1"/>
  <c r="AH1125" i="1"/>
  <c r="AG1125" i="1"/>
  <c r="AF1125" i="1"/>
  <c r="AD1125" i="1"/>
  <c r="AE1125" i="1" s="1"/>
  <c r="AC1125" i="1"/>
  <c r="AB1125" i="1"/>
  <c r="AA1125" i="1"/>
  <c r="Z1125" i="1"/>
  <c r="Y1125" i="1"/>
  <c r="X1125" i="1"/>
  <c r="W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E1125" i="1"/>
  <c r="AL1124" i="1"/>
  <c r="AE1124" i="1"/>
  <c r="V1124" i="1"/>
  <c r="E1124" i="1"/>
  <c r="AK1123" i="1"/>
  <c r="AJ1123" i="1"/>
  <c r="AJ1122" i="1" s="1"/>
  <c r="AI1123" i="1"/>
  <c r="AH1123" i="1"/>
  <c r="AH1122" i="1" s="1"/>
  <c r="AG1123" i="1"/>
  <c r="AF1123" i="1"/>
  <c r="AF1122" i="1" s="1"/>
  <c r="AD1123" i="1"/>
  <c r="AC1123" i="1"/>
  <c r="AC1122" i="1" s="1"/>
  <c r="AB1123" i="1"/>
  <c r="AA1123" i="1"/>
  <c r="AA1122" i="1" s="1"/>
  <c r="Z1123" i="1"/>
  <c r="Y1123" i="1"/>
  <c r="Y1122" i="1" s="1"/>
  <c r="X1123" i="1"/>
  <c r="W1123" i="1"/>
  <c r="W1122" i="1" s="1"/>
  <c r="T1123" i="1"/>
  <c r="S1123" i="1"/>
  <c r="S1122" i="1" s="1"/>
  <c r="R1123" i="1"/>
  <c r="Q1123" i="1"/>
  <c r="Q1122" i="1" s="1"/>
  <c r="P1123" i="1"/>
  <c r="O1123" i="1"/>
  <c r="O1122" i="1" s="1"/>
  <c r="N1123" i="1"/>
  <c r="M1123" i="1"/>
  <c r="M1122" i="1" s="1"/>
  <c r="L1123" i="1"/>
  <c r="K1123" i="1"/>
  <c r="K1122" i="1" s="1"/>
  <c r="J1123" i="1"/>
  <c r="I1123" i="1"/>
  <c r="I1122" i="1" s="1"/>
  <c r="E1123" i="1"/>
  <c r="AD1122" i="1"/>
  <c r="E1122" i="1"/>
  <c r="AL1121" i="1"/>
  <c r="AE1121" i="1"/>
  <c r="V1121" i="1"/>
  <c r="AM1121" i="1" s="1"/>
  <c r="E1121" i="1"/>
  <c r="AL1120" i="1"/>
  <c r="AE1120" i="1"/>
  <c r="V1120" i="1"/>
  <c r="E1120" i="1"/>
  <c r="AL1119" i="1"/>
  <c r="AE1119" i="1"/>
  <c r="V1119" i="1"/>
  <c r="E1119" i="1"/>
  <c r="AK1118" i="1"/>
  <c r="AK1117" i="1" s="1"/>
  <c r="AJ1118" i="1"/>
  <c r="AJ1117" i="1" s="1"/>
  <c r="AI1118" i="1"/>
  <c r="AI1117" i="1" s="1"/>
  <c r="AH1118" i="1"/>
  <c r="AH1117" i="1" s="1"/>
  <c r="AG1118" i="1"/>
  <c r="AG1117" i="1" s="1"/>
  <c r="AF1118" i="1"/>
  <c r="AD1118" i="1"/>
  <c r="AC1118" i="1"/>
  <c r="AC1117" i="1" s="1"/>
  <c r="AB1118" i="1"/>
  <c r="AB1117" i="1" s="1"/>
  <c r="AA1118" i="1"/>
  <c r="AA1117" i="1" s="1"/>
  <c r="AA1116" i="1" s="1"/>
  <c r="AA1115" i="1" s="1"/>
  <c r="Z1118" i="1"/>
  <c r="Z1117" i="1" s="1"/>
  <c r="Y1118" i="1"/>
  <c r="Y1117" i="1" s="1"/>
  <c r="X1118" i="1"/>
  <c r="X1117" i="1" s="1"/>
  <c r="W1118" i="1"/>
  <c r="W1117" i="1" s="1"/>
  <c r="W1116" i="1" s="1"/>
  <c r="W1115" i="1" s="1"/>
  <c r="T1118" i="1"/>
  <c r="S1118" i="1"/>
  <c r="S1117" i="1" s="1"/>
  <c r="R1118" i="1"/>
  <c r="R1117" i="1" s="1"/>
  <c r="Q1118" i="1"/>
  <c r="Q1117" i="1" s="1"/>
  <c r="P1118" i="1"/>
  <c r="O1118" i="1"/>
  <c r="O1117" i="1" s="1"/>
  <c r="N1118" i="1"/>
  <c r="N1117" i="1" s="1"/>
  <c r="M1118" i="1"/>
  <c r="M1117" i="1" s="1"/>
  <c r="M1116" i="1" s="1"/>
  <c r="M1115" i="1" s="1"/>
  <c r="L1118" i="1"/>
  <c r="L1117" i="1" s="1"/>
  <c r="K1118" i="1"/>
  <c r="K1117" i="1" s="1"/>
  <c r="J1118" i="1"/>
  <c r="J1117" i="1" s="1"/>
  <c r="I1118" i="1"/>
  <c r="E1118" i="1"/>
  <c r="T1117" i="1"/>
  <c r="P1117" i="1"/>
  <c r="E1117" i="1"/>
  <c r="E1116" i="1"/>
  <c r="E1115" i="1"/>
  <c r="AL1114" i="1"/>
  <c r="AE1114" i="1"/>
  <c r="V1114" i="1"/>
  <c r="E1114" i="1"/>
  <c r="AL1113" i="1"/>
  <c r="AE1113" i="1"/>
  <c r="V1113" i="1"/>
  <c r="E1113" i="1"/>
  <c r="AK1112" i="1"/>
  <c r="AK1111" i="1" s="1"/>
  <c r="AK1110" i="1" s="1"/>
  <c r="AK1109" i="1" s="1"/>
  <c r="AJ1112" i="1"/>
  <c r="AJ1111" i="1" s="1"/>
  <c r="AJ1110" i="1" s="1"/>
  <c r="AJ1109" i="1" s="1"/>
  <c r="AI1112" i="1"/>
  <c r="AI1111" i="1" s="1"/>
  <c r="AI1110" i="1" s="1"/>
  <c r="AI1109" i="1" s="1"/>
  <c r="AH1112" i="1"/>
  <c r="AH1111" i="1" s="1"/>
  <c r="AH1110" i="1" s="1"/>
  <c r="AH1109" i="1" s="1"/>
  <c r="AG1112" i="1"/>
  <c r="AG1111" i="1" s="1"/>
  <c r="AG1110" i="1" s="1"/>
  <c r="AG1109" i="1" s="1"/>
  <c r="AF1112" i="1"/>
  <c r="AF1111" i="1" s="1"/>
  <c r="AD1112" i="1"/>
  <c r="AC1112" i="1"/>
  <c r="AC1111" i="1" s="1"/>
  <c r="AC1110" i="1" s="1"/>
  <c r="AC1109" i="1" s="1"/>
  <c r="AB1112" i="1"/>
  <c r="AB1111" i="1" s="1"/>
  <c r="AB1110" i="1" s="1"/>
  <c r="AB1109" i="1" s="1"/>
  <c r="AA1112" i="1"/>
  <c r="AA1111" i="1" s="1"/>
  <c r="AA1110" i="1" s="1"/>
  <c r="AA1109" i="1" s="1"/>
  <c r="Z1112" i="1"/>
  <c r="Z1111" i="1" s="1"/>
  <c r="Z1110" i="1" s="1"/>
  <c r="Z1109" i="1" s="1"/>
  <c r="Y1112" i="1"/>
  <c r="Y1111" i="1" s="1"/>
  <c r="Y1110" i="1" s="1"/>
  <c r="Y1109" i="1" s="1"/>
  <c r="X1112" i="1"/>
  <c r="X1111" i="1" s="1"/>
  <c r="X1110" i="1" s="1"/>
  <c r="X1109" i="1" s="1"/>
  <c r="W1112" i="1"/>
  <c r="W1111" i="1" s="1"/>
  <c r="W1110" i="1" s="1"/>
  <c r="W1109" i="1" s="1"/>
  <c r="T1112" i="1"/>
  <c r="T1111" i="1" s="1"/>
  <c r="T1110" i="1" s="1"/>
  <c r="T1109" i="1" s="1"/>
  <c r="S1112" i="1"/>
  <c r="S1111" i="1" s="1"/>
  <c r="S1110" i="1" s="1"/>
  <c r="S1109" i="1" s="1"/>
  <c r="R1112" i="1"/>
  <c r="R1111" i="1" s="1"/>
  <c r="R1110" i="1" s="1"/>
  <c r="R1109" i="1" s="1"/>
  <c r="Q1112" i="1"/>
  <c r="Q1111" i="1" s="1"/>
  <c r="Q1110" i="1" s="1"/>
  <c r="Q1109" i="1" s="1"/>
  <c r="P1112" i="1"/>
  <c r="P1111" i="1" s="1"/>
  <c r="P1110" i="1" s="1"/>
  <c r="P1109" i="1" s="1"/>
  <c r="O1112" i="1"/>
  <c r="O1111" i="1" s="1"/>
  <c r="O1110" i="1" s="1"/>
  <c r="O1109" i="1" s="1"/>
  <c r="N1112" i="1"/>
  <c r="N1111" i="1" s="1"/>
  <c r="N1110" i="1" s="1"/>
  <c r="N1109" i="1" s="1"/>
  <c r="M1112" i="1"/>
  <c r="M1111" i="1" s="1"/>
  <c r="M1110" i="1" s="1"/>
  <c r="M1109" i="1" s="1"/>
  <c r="L1112" i="1"/>
  <c r="L1111" i="1" s="1"/>
  <c r="L1110" i="1" s="1"/>
  <c r="L1109" i="1" s="1"/>
  <c r="K1112" i="1"/>
  <c r="K1111" i="1" s="1"/>
  <c r="K1110" i="1" s="1"/>
  <c r="K1109" i="1" s="1"/>
  <c r="J1112" i="1"/>
  <c r="J1111" i="1" s="1"/>
  <c r="J1110" i="1" s="1"/>
  <c r="J1109" i="1" s="1"/>
  <c r="I1112" i="1"/>
  <c r="I1111" i="1" s="1"/>
  <c r="E1112" i="1"/>
  <c r="E1111" i="1"/>
  <c r="E1110" i="1"/>
  <c r="E1109" i="1"/>
  <c r="E1108" i="1"/>
  <c r="AL1107" i="1"/>
  <c r="AE1107" i="1"/>
  <c r="V1107" i="1"/>
  <c r="E1107" i="1"/>
  <c r="AL1106" i="1"/>
  <c r="AE1106" i="1"/>
  <c r="V1106" i="1"/>
  <c r="E1106" i="1"/>
  <c r="AK1105" i="1"/>
  <c r="AJ1105" i="1"/>
  <c r="AI1105" i="1"/>
  <c r="AH1105" i="1"/>
  <c r="AG1105" i="1"/>
  <c r="AF1105" i="1"/>
  <c r="AD1105" i="1"/>
  <c r="AC1105" i="1"/>
  <c r="AB1105" i="1"/>
  <c r="AA1105" i="1"/>
  <c r="Z1105" i="1"/>
  <c r="Y1105" i="1"/>
  <c r="X1105" i="1"/>
  <c r="W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E1105" i="1"/>
  <c r="AL1104" i="1"/>
  <c r="AE1104" i="1"/>
  <c r="V1104" i="1"/>
  <c r="E1104" i="1"/>
  <c r="AK1103" i="1"/>
  <c r="AJ1103" i="1"/>
  <c r="AI1103" i="1"/>
  <c r="AH1103" i="1"/>
  <c r="AG1103" i="1"/>
  <c r="AF1103" i="1"/>
  <c r="AD1103" i="1"/>
  <c r="AC1103" i="1"/>
  <c r="AB1103" i="1"/>
  <c r="AA1103" i="1"/>
  <c r="Z1103" i="1"/>
  <c r="Y1103" i="1"/>
  <c r="X1103" i="1"/>
  <c r="W1103" i="1"/>
  <c r="T1103" i="1"/>
  <c r="S1103" i="1"/>
  <c r="S1102" i="1" s="1"/>
  <c r="S1101" i="1" s="1"/>
  <c r="S1100" i="1" s="1"/>
  <c r="S1099" i="1" s="1"/>
  <c r="R1103" i="1"/>
  <c r="Q1103" i="1"/>
  <c r="P1103" i="1"/>
  <c r="O1103" i="1"/>
  <c r="N1103" i="1"/>
  <c r="M1103" i="1"/>
  <c r="L1103" i="1"/>
  <c r="K1103" i="1"/>
  <c r="J1103" i="1"/>
  <c r="I1103" i="1"/>
  <c r="E1103" i="1"/>
  <c r="K1102" i="1"/>
  <c r="K1101" i="1" s="1"/>
  <c r="K1100" i="1" s="1"/>
  <c r="K1099" i="1" s="1"/>
  <c r="E1102" i="1"/>
  <c r="E1101" i="1"/>
  <c r="E1100" i="1"/>
  <c r="E1099" i="1"/>
  <c r="E1098" i="1"/>
  <c r="E1097" i="1"/>
  <c r="AL1096" i="1"/>
  <c r="AE1096" i="1"/>
  <c r="V1096" i="1"/>
  <c r="E1096" i="1"/>
  <c r="AK1095" i="1"/>
  <c r="AK1094" i="1" s="1"/>
  <c r="AK1093" i="1" s="1"/>
  <c r="AK1092" i="1" s="1"/>
  <c r="AJ1095" i="1"/>
  <c r="AJ1094" i="1" s="1"/>
  <c r="AJ1093" i="1" s="1"/>
  <c r="AJ1092" i="1" s="1"/>
  <c r="AI1095" i="1"/>
  <c r="AH1095" i="1"/>
  <c r="AG1095" i="1"/>
  <c r="AG1094" i="1" s="1"/>
  <c r="AG1093" i="1" s="1"/>
  <c r="AG1092" i="1" s="1"/>
  <c r="AF1095" i="1"/>
  <c r="AF1094" i="1" s="1"/>
  <c r="AF1093" i="1" s="1"/>
  <c r="AF1092" i="1" s="1"/>
  <c r="AD1095" i="1"/>
  <c r="AD1094" i="1" s="1"/>
  <c r="AD1093" i="1" s="1"/>
  <c r="AD1092" i="1" s="1"/>
  <c r="AC1095" i="1"/>
  <c r="AB1095" i="1"/>
  <c r="R1095" i="1"/>
  <c r="R1094" i="1" s="1"/>
  <c r="R1093" i="1" s="1"/>
  <c r="R1092" i="1" s="1"/>
  <c r="Q1095" i="1"/>
  <c r="P1095" i="1"/>
  <c r="P1094" i="1" s="1"/>
  <c r="P1093" i="1" s="1"/>
  <c r="P1092" i="1" s="1"/>
  <c r="O1095" i="1"/>
  <c r="O1094" i="1" s="1"/>
  <c r="O1093" i="1" s="1"/>
  <c r="O1092" i="1" s="1"/>
  <c r="E1095" i="1"/>
  <c r="AI1094" i="1"/>
  <c r="AI1093" i="1" s="1"/>
  <c r="AI1092" i="1" s="1"/>
  <c r="AH1094" i="1"/>
  <c r="AH1093" i="1" s="1"/>
  <c r="AH1092" i="1" s="1"/>
  <c r="AB1094" i="1"/>
  <c r="AB1093" i="1" s="1"/>
  <c r="AB1092" i="1" s="1"/>
  <c r="E1094" i="1"/>
  <c r="E1093" i="1"/>
  <c r="E1092" i="1"/>
  <c r="AL1091" i="1"/>
  <c r="AE1091" i="1"/>
  <c r="V1091" i="1"/>
  <c r="AM1091" i="1" s="1"/>
  <c r="E1091" i="1"/>
  <c r="AK1090" i="1"/>
  <c r="AJ1090" i="1"/>
  <c r="AI1090" i="1"/>
  <c r="AH1090" i="1"/>
  <c r="AG1090" i="1"/>
  <c r="AF1090" i="1"/>
  <c r="AD1090" i="1"/>
  <c r="AC1090" i="1"/>
  <c r="AB1090" i="1"/>
  <c r="AA1090" i="1"/>
  <c r="AA1087" i="1" s="1"/>
  <c r="Z1090" i="1"/>
  <c r="Y1090" i="1"/>
  <c r="X1090" i="1"/>
  <c r="W1090" i="1"/>
  <c r="W1087" i="1" s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E1090" i="1"/>
  <c r="AL1089" i="1"/>
  <c r="AE1089" i="1"/>
  <c r="V1089" i="1"/>
  <c r="E1089" i="1"/>
  <c r="AK1088" i="1"/>
  <c r="AK1087" i="1" s="1"/>
  <c r="AJ1088" i="1"/>
  <c r="AI1088" i="1"/>
  <c r="AI1087" i="1" s="1"/>
  <c r="AH1088" i="1"/>
  <c r="AG1088" i="1"/>
  <c r="AG1087" i="1" s="1"/>
  <c r="AF1088" i="1"/>
  <c r="AD1088" i="1"/>
  <c r="AC1088" i="1"/>
  <c r="AB1088" i="1"/>
  <c r="AB1087" i="1" s="1"/>
  <c r="AA1088" i="1"/>
  <c r="Z1088" i="1"/>
  <c r="Z1087" i="1" s="1"/>
  <c r="Y1088" i="1"/>
  <c r="X1088" i="1"/>
  <c r="X1087" i="1" s="1"/>
  <c r="W1088" i="1"/>
  <c r="T1088" i="1"/>
  <c r="T1087" i="1" s="1"/>
  <c r="S1088" i="1"/>
  <c r="R1088" i="1"/>
  <c r="R1087" i="1" s="1"/>
  <c r="Q1088" i="1"/>
  <c r="P1088" i="1"/>
  <c r="P1087" i="1" s="1"/>
  <c r="O1088" i="1"/>
  <c r="N1088" i="1"/>
  <c r="N1087" i="1" s="1"/>
  <c r="M1088" i="1"/>
  <c r="L1088" i="1"/>
  <c r="L1087" i="1" s="1"/>
  <c r="K1088" i="1"/>
  <c r="J1088" i="1"/>
  <c r="J1087" i="1" s="1"/>
  <c r="I1088" i="1"/>
  <c r="E1088" i="1"/>
  <c r="E1087" i="1"/>
  <c r="AL1086" i="1"/>
  <c r="AE1086" i="1"/>
  <c r="V1086" i="1"/>
  <c r="E1086" i="1"/>
  <c r="AK1085" i="1"/>
  <c r="AK1084" i="1" s="1"/>
  <c r="AJ1085" i="1"/>
  <c r="AJ1084" i="1" s="1"/>
  <c r="AI1085" i="1"/>
  <c r="AI1084" i="1" s="1"/>
  <c r="AH1085" i="1"/>
  <c r="AG1085" i="1"/>
  <c r="AG1084" i="1" s="1"/>
  <c r="AF1085" i="1"/>
  <c r="AD1085" i="1"/>
  <c r="AD1084" i="1" s="1"/>
  <c r="AC1085" i="1"/>
  <c r="AB1085" i="1"/>
  <c r="AB1084" i="1" s="1"/>
  <c r="AB1083" i="1" s="1"/>
  <c r="AB1082" i="1" s="1"/>
  <c r="AA1085" i="1"/>
  <c r="AA1084" i="1" s="1"/>
  <c r="Z1085" i="1"/>
  <c r="Z1084" i="1" s="1"/>
  <c r="Y1085" i="1"/>
  <c r="Y1084" i="1" s="1"/>
  <c r="X1085" i="1"/>
  <c r="W1085" i="1"/>
  <c r="W1084" i="1" s="1"/>
  <c r="T1085" i="1"/>
  <c r="T1084" i="1" s="1"/>
  <c r="S1085" i="1"/>
  <c r="S1084" i="1" s="1"/>
  <c r="R1085" i="1"/>
  <c r="R1084" i="1" s="1"/>
  <c r="Q1085" i="1"/>
  <c r="Q1084" i="1" s="1"/>
  <c r="P1085" i="1"/>
  <c r="P1084" i="1" s="1"/>
  <c r="O1085" i="1"/>
  <c r="O1084" i="1" s="1"/>
  <c r="N1085" i="1"/>
  <c r="N1084" i="1" s="1"/>
  <c r="M1085" i="1"/>
  <c r="M1084" i="1" s="1"/>
  <c r="L1085" i="1"/>
  <c r="L1084" i="1" s="1"/>
  <c r="K1085" i="1"/>
  <c r="K1084" i="1" s="1"/>
  <c r="J1085" i="1"/>
  <c r="J1084" i="1" s="1"/>
  <c r="I1085" i="1"/>
  <c r="E1085" i="1"/>
  <c r="AH1084" i="1"/>
  <c r="X1084" i="1"/>
  <c r="E1084" i="1"/>
  <c r="E1083" i="1"/>
  <c r="E1082" i="1"/>
  <c r="AE1081" i="1"/>
  <c r="E1081" i="1"/>
  <c r="AE1080" i="1"/>
  <c r="E1080" i="1"/>
  <c r="AD1079" i="1"/>
  <c r="AC1079" i="1"/>
  <c r="V1079" i="1"/>
  <c r="E1079" i="1"/>
  <c r="AE1078" i="1"/>
  <c r="E1078" i="1"/>
  <c r="AD1077" i="1"/>
  <c r="AC1077" i="1"/>
  <c r="V1077" i="1"/>
  <c r="E1077" i="1"/>
  <c r="E1076" i="1"/>
  <c r="E1075" i="1"/>
  <c r="AL1074" i="1"/>
  <c r="AE1074" i="1"/>
  <c r="V1074" i="1"/>
  <c r="E1074" i="1"/>
  <c r="AL1073" i="1"/>
  <c r="AE1073" i="1"/>
  <c r="V1073" i="1"/>
  <c r="E1073" i="1"/>
  <c r="AK1072" i="1"/>
  <c r="AJ1072" i="1"/>
  <c r="AI1072" i="1"/>
  <c r="AH1072" i="1"/>
  <c r="AG1072" i="1"/>
  <c r="AF1072" i="1"/>
  <c r="AD1072" i="1"/>
  <c r="AC1072" i="1"/>
  <c r="AB1072" i="1"/>
  <c r="T1072" i="1"/>
  <c r="S1072" i="1"/>
  <c r="R1072" i="1"/>
  <c r="Q1072" i="1"/>
  <c r="P1072" i="1"/>
  <c r="O1072" i="1"/>
  <c r="E1072" i="1"/>
  <c r="AK1071" i="1"/>
  <c r="AJ1071" i="1"/>
  <c r="AI1071" i="1"/>
  <c r="AH1071" i="1"/>
  <c r="AG1071" i="1"/>
  <c r="AF1071" i="1"/>
  <c r="AD1071" i="1"/>
  <c r="AC1071" i="1"/>
  <c r="AB1071" i="1"/>
  <c r="T1071" i="1"/>
  <c r="S1071" i="1"/>
  <c r="R1071" i="1"/>
  <c r="Q1071" i="1"/>
  <c r="P1071" i="1"/>
  <c r="O1071" i="1"/>
  <c r="E1071" i="1"/>
  <c r="AL1070" i="1"/>
  <c r="AE1070" i="1"/>
  <c r="V1070" i="1"/>
  <c r="E1070" i="1"/>
  <c r="AK1069" i="1"/>
  <c r="AJ1069" i="1"/>
  <c r="AI1069" i="1"/>
  <c r="AH1069" i="1"/>
  <c r="AG1069" i="1"/>
  <c r="AF1069" i="1"/>
  <c r="AD1069" i="1"/>
  <c r="AC1069" i="1"/>
  <c r="AB1069" i="1"/>
  <c r="S1069" i="1"/>
  <c r="R1069" i="1"/>
  <c r="Q1069" i="1"/>
  <c r="P1069" i="1"/>
  <c r="O1069" i="1"/>
  <c r="E1069" i="1"/>
  <c r="AL1068" i="1"/>
  <c r="AM1068" i="1" s="1"/>
  <c r="AE1068" i="1"/>
  <c r="V1068" i="1"/>
  <c r="E1068" i="1"/>
  <c r="AK1067" i="1"/>
  <c r="AJ1067" i="1"/>
  <c r="AI1067" i="1"/>
  <c r="AH1067" i="1"/>
  <c r="AG1067" i="1"/>
  <c r="AF1067" i="1"/>
  <c r="AD1067" i="1"/>
  <c r="AC1067" i="1"/>
  <c r="AB1067" i="1"/>
  <c r="AA1067" i="1"/>
  <c r="Z1067" i="1"/>
  <c r="Y1067" i="1"/>
  <c r="X1067" i="1"/>
  <c r="W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E1067" i="1"/>
  <c r="AL1066" i="1"/>
  <c r="AE1066" i="1"/>
  <c r="V1066" i="1"/>
  <c r="E1066" i="1"/>
  <c r="AL1065" i="1"/>
  <c r="AE1065" i="1"/>
  <c r="V1065" i="1"/>
  <c r="E1065" i="1"/>
  <c r="AK1064" i="1"/>
  <c r="AJ1064" i="1"/>
  <c r="AJ1063" i="1" s="1"/>
  <c r="AI1064" i="1"/>
  <c r="AH1064" i="1"/>
  <c r="AG1064" i="1"/>
  <c r="AF1064" i="1"/>
  <c r="AF1063" i="1" s="1"/>
  <c r="AD1064" i="1"/>
  <c r="AC1064" i="1"/>
  <c r="AB1064" i="1"/>
  <c r="AA1064" i="1"/>
  <c r="AA1063" i="1" s="1"/>
  <c r="Z1064" i="1"/>
  <c r="Y1064" i="1"/>
  <c r="X1064" i="1"/>
  <c r="W1064" i="1"/>
  <c r="W1063" i="1" s="1"/>
  <c r="T1064" i="1"/>
  <c r="S1064" i="1"/>
  <c r="R1064" i="1"/>
  <c r="Q1064" i="1"/>
  <c r="Q1063" i="1" s="1"/>
  <c r="P1064" i="1"/>
  <c r="O1064" i="1"/>
  <c r="N1064" i="1"/>
  <c r="M1064" i="1"/>
  <c r="M1063" i="1" s="1"/>
  <c r="L1064" i="1"/>
  <c r="K1064" i="1"/>
  <c r="J1064" i="1"/>
  <c r="I1064" i="1"/>
  <c r="I1063" i="1" s="1"/>
  <c r="E1064" i="1"/>
  <c r="Z1063" i="1"/>
  <c r="E1063" i="1"/>
  <c r="AE1062" i="1"/>
  <c r="E1062" i="1"/>
  <c r="AD1061" i="1"/>
  <c r="AC1061" i="1"/>
  <c r="V1061" i="1"/>
  <c r="E1061" i="1"/>
  <c r="AL1060" i="1"/>
  <c r="AE1060" i="1"/>
  <c r="K1060" i="1"/>
  <c r="K1059" i="1" s="1"/>
  <c r="J1060" i="1"/>
  <c r="J1059" i="1" s="1"/>
  <c r="I1060" i="1"/>
  <c r="V1060" i="1" s="1"/>
  <c r="AM1060" i="1" s="1"/>
  <c r="E1060" i="1"/>
  <c r="AK1059" i="1"/>
  <c r="AJ1059" i="1"/>
  <c r="AI1059" i="1"/>
  <c r="AH1059" i="1"/>
  <c r="AG1059" i="1"/>
  <c r="AF1059" i="1"/>
  <c r="AD1059" i="1"/>
  <c r="AE1059" i="1" s="1"/>
  <c r="AC1059" i="1"/>
  <c r="AB1059" i="1"/>
  <c r="AA1059" i="1"/>
  <c r="Z1059" i="1"/>
  <c r="Y1059" i="1"/>
  <c r="X1059" i="1"/>
  <c r="W1059" i="1"/>
  <c r="T1059" i="1"/>
  <c r="S1059" i="1"/>
  <c r="R1059" i="1"/>
  <c r="Q1059" i="1"/>
  <c r="P1059" i="1"/>
  <c r="O1059" i="1"/>
  <c r="N1059" i="1"/>
  <c r="M1059" i="1"/>
  <c r="L1059" i="1"/>
  <c r="I1059" i="1"/>
  <c r="E1059" i="1"/>
  <c r="AL1058" i="1"/>
  <c r="AE1058" i="1"/>
  <c r="K1058" i="1"/>
  <c r="K1057" i="1" s="1"/>
  <c r="J1058" i="1"/>
  <c r="I1058" i="1"/>
  <c r="V1058" i="1" s="1"/>
  <c r="AM1058" i="1" s="1"/>
  <c r="E1058" i="1"/>
  <c r="AK1057" i="1"/>
  <c r="AJ1057" i="1"/>
  <c r="AI1057" i="1"/>
  <c r="AH1057" i="1"/>
  <c r="AG1057" i="1"/>
  <c r="AF1057" i="1"/>
  <c r="AD1057" i="1"/>
  <c r="AC1057" i="1"/>
  <c r="AB1057" i="1"/>
  <c r="AA1057" i="1"/>
  <c r="AA1056" i="1" s="1"/>
  <c r="Z1057" i="1"/>
  <c r="Y1057" i="1"/>
  <c r="Y1056" i="1" s="1"/>
  <c r="X1057" i="1"/>
  <c r="W1057" i="1"/>
  <c r="W1056" i="1" s="1"/>
  <c r="T1057" i="1"/>
  <c r="S1057" i="1"/>
  <c r="R1057" i="1"/>
  <c r="Q1057" i="1"/>
  <c r="Q1056" i="1" s="1"/>
  <c r="P1057" i="1"/>
  <c r="O1057" i="1"/>
  <c r="N1057" i="1"/>
  <c r="M1057" i="1"/>
  <c r="M1056" i="1" s="1"/>
  <c r="L1057" i="1"/>
  <c r="J1057" i="1"/>
  <c r="E1057" i="1"/>
  <c r="AH1056" i="1"/>
  <c r="E1056" i="1"/>
  <c r="E1055" i="1"/>
  <c r="E1054" i="1"/>
  <c r="AL1053" i="1"/>
  <c r="AE1053" i="1"/>
  <c r="V1053" i="1"/>
  <c r="E1053" i="1"/>
  <c r="AK1052" i="1"/>
  <c r="AJ1052" i="1"/>
  <c r="AI1052" i="1"/>
  <c r="AH1052" i="1"/>
  <c r="AG1052" i="1"/>
  <c r="AF1052" i="1"/>
  <c r="AD1052" i="1"/>
  <c r="AC1052" i="1"/>
  <c r="AB1052" i="1"/>
  <c r="AA1052" i="1"/>
  <c r="Z1052" i="1"/>
  <c r="Y1052" i="1"/>
  <c r="X1052" i="1"/>
  <c r="W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E1052" i="1"/>
  <c r="AL1051" i="1"/>
  <c r="AE1051" i="1"/>
  <c r="V1051" i="1"/>
  <c r="E1051" i="1"/>
  <c r="AK1050" i="1"/>
  <c r="AJ1050" i="1"/>
  <c r="AJ1049" i="1" s="1"/>
  <c r="AI1050" i="1"/>
  <c r="AH1050" i="1"/>
  <c r="AH1049" i="1" s="1"/>
  <c r="AG1050" i="1"/>
  <c r="AF1050" i="1"/>
  <c r="AD1050" i="1"/>
  <c r="AC1050" i="1"/>
  <c r="AC1049" i="1" s="1"/>
  <c r="AB1050" i="1"/>
  <c r="AA1050" i="1"/>
  <c r="AA1049" i="1" s="1"/>
  <c r="Z1050" i="1"/>
  <c r="Y1050" i="1"/>
  <c r="Y1049" i="1" s="1"/>
  <c r="X1050" i="1"/>
  <c r="W1050" i="1"/>
  <c r="W1049" i="1" s="1"/>
  <c r="T1050" i="1"/>
  <c r="S1050" i="1"/>
  <c r="S1049" i="1" s="1"/>
  <c r="R1050" i="1"/>
  <c r="Q1050" i="1"/>
  <c r="Q1049" i="1" s="1"/>
  <c r="P1050" i="1"/>
  <c r="O1050" i="1"/>
  <c r="O1049" i="1" s="1"/>
  <c r="N1050" i="1"/>
  <c r="M1050" i="1"/>
  <c r="M1049" i="1" s="1"/>
  <c r="L1050" i="1"/>
  <c r="K1050" i="1"/>
  <c r="K1049" i="1" s="1"/>
  <c r="J1050" i="1"/>
  <c r="I1050" i="1"/>
  <c r="E1050" i="1"/>
  <c r="T1049" i="1"/>
  <c r="E1049" i="1"/>
  <c r="AL1048" i="1"/>
  <c r="AE1048" i="1"/>
  <c r="V1048" i="1"/>
  <c r="E1048" i="1"/>
  <c r="AL1047" i="1"/>
  <c r="AE1047" i="1"/>
  <c r="V1047" i="1"/>
  <c r="E1047" i="1"/>
  <c r="AK1046" i="1"/>
  <c r="AK1045" i="1" s="1"/>
  <c r="AJ1046" i="1"/>
  <c r="AJ1045" i="1" s="1"/>
  <c r="AI1046" i="1"/>
  <c r="AI1045" i="1" s="1"/>
  <c r="AH1046" i="1"/>
  <c r="AH1045" i="1" s="1"/>
  <c r="AG1046" i="1"/>
  <c r="AF1046" i="1"/>
  <c r="AD1046" i="1"/>
  <c r="AC1046" i="1"/>
  <c r="AC1045" i="1" s="1"/>
  <c r="AB1046" i="1"/>
  <c r="AB1045" i="1" s="1"/>
  <c r="AA1046" i="1"/>
  <c r="AA1045" i="1" s="1"/>
  <c r="Z1046" i="1"/>
  <c r="Z1045" i="1" s="1"/>
  <c r="Y1046" i="1"/>
  <c r="Y1045" i="1" s="1"/>
  <c r="X1046" i="1"/>
  <c r="X1045" i="1" s="1"/>
  <c r="W1046" i="1"/>
  <c r="W1045" i="1" s="1"/>
  <c r="T1046" i="1"/>
  <c r="T1045" i="1" s="1"/>
  <c r="T1044" i="1" s="1"/>
  <c r="T1043" i="1" s="1"/>
  <c r="T1042" i="1" s="1"/>
  <c r="S1046" i="1"/>
  <c r="S1045" i="1" s="1"/>
  <c r="R1046" i="1"/>
  <c r="R1045" i="1" s="1"/>
  <c r="Q1046" i="1"/>
  <c r="Q1045" i="1" s="1"/>
  <c r="P1046" i="1"/>
  <c r="O1046" i="1"/>
  <c r="O1045" i="1" s="1"/>
  <c r="N1046" i="1"/>
  <c r="N1045" i="1" s="1"/>
  <c r="M1046" i="1"/>
  <c r="M1045" i="1" s="1"/>
  <c r="L1046" i="1"/>
  <c r="L1045" i="1" s="1"/>
  <c r="K1046" i="1"/>
  <c r="K1045" i="1" s="1"/>
  <c r="J1046" i="1"/>
  <c r="J1045" i="1" s="1"/>
  <c r="I1046" i="1"/>
  <c r="E1046" i="1"/>
  <c r="AG1045" i="1"/>
  <c r="P1045" i="1"/>
  <c r="E1045" i="1"/>
  <c r="E1044" i="1"/>
  <c r="E1043" i="1"/>
  <c r="E1042" i="1"/>
  <c r="AL1041" i="1"/>
  <c r="AE1041" i="1"/>
  <c r="V1041" i="1"/>
  <c r="E1041" i="1"/>
  <c r="AK1040" i="1"/>
  <c r="AJ1040" i="1"/>
  <c r="AI1040" i="1"/>
  <c r="AH1040" i="1"/>
  <c r="AG1040" i="1"/>
  <c r="AF1040" i="1"/>
  <c r="AD1040" i="1"/>
  <c r="AC1040" i="1"/>
  <c r="AB1040" i="1"/>
  <c r="AA1040" i="1"/>
  <c r="Z1040" i="1"/>
  <c r="Y1040" i="1"/>
  <c r="X1040" i="1"/>
  <c r="W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E1040" i="1"/>
  <c r="AL1039" i="1"/>
  <c r="AE1039" i="1"/>
  <c r="V1039" i="1"/>
  <c r="AM1039" i="1" s="1"/>
  <c r="E1039" i="1"/>
  <c r="AK1038" i="1"/>
  <c r="AJ1038" i="1"/>
  <c r="AI1038" i="1"/>
  <c r="AH1038" i="1"/>
  <c r="AG1038" i="1"/>
  <c r="AF1038" i="1"/>
  <c r="AD1038" i="1"/>
  <c r="AC1038" i="1"/>
  <c r="AC1035" i="1" s="1"/>
  <c r="AC1034" i="1" s="1"/>
  <c r="AC1033" i="1" s="1"/>
  <c r="AB1038" i="1"/>
  <c r="O1038" i="1"/>
  <c r="V1038" i="1" s="1"/>
  <c r="E1038" i="1"/>
  <c r="AL1037" i="1"/>
  <c r="AE1037" i="1"/>
  <c r="V1037" i="1"/>
  <c r="E1037" i="1"/>
  <c r="AK1036" i="1"/>
  <c r="AJ1036" i="1"/>
  <c r="AI1036" i="1"/>
  <c r="AH1036" i="1"/>
  <c r="AG1036" i="1"/>
  <c r="AF1036" i="1"/>
  <c r="AD1036" i="1"/>
  <c r="AC1036" i="1"/>
  <c r="AB1036" i="1"/>
  <c r="AA1036" i="1"/>
  <c r="Z1036" i="1"/>
  <c r="Y1036" i="1"/>
  <c r="Y1035" i="1" s="1"/>
  <c r="Y1034" i="1" s="1"/>
  <c r="Y1033" i="1" s="1"/>
  <c r="X1036" i="1"/>
  <c r="W1036" i="1"/>
  <c r="T1036" i="1"/>
  <c r="T1035" i="1" s="1"/>
  <c r="T1034" i="1" s="1"/>
  <c r="T1033" i="1" s="1"/>
  <c r="S1036" i="1"/>
  <c r="S1035" i="1" s="1"/>
  <c r="S1034" i="1" s="1"/>
  <c r="S1033" i="1" s="1"/>
  <c r="R1036" i="1"/>
  <c r="Q1036" i="1"/>
  <c r="P1036" i="1"/>
  <c r="O1036" i="1"/>
  <c r="N1036" i="1"/>
  <c r="M1036" i="1"/>
  <c r="L1036" i="1"/>
  <c r="K1036" i="1"/>
  <c r="K1035" i="1" s="1"/>
  <c r="K1034" i="1" s="1"/>
  <c r="K1033" i="1" s="1"/>
  <c r="J1036" i="1"/>
  <c r="I1036" i="1"/>
  <c r="E1036" i="1"/>
  <c r="E1035" i="1"/>
  <c r="E1034" i="1"/>
  <c r="E1033" i="1"/>
  <c r="AL1032" i="1"/>
  <c r="AE1032" i="1"/>
  <c r="V1032" i="1"/>
  <c r="E1032" i="1"/>
  <c r="AK1031" i="1"/>
  <c r="AJ1031" i="1"/>
  <c r="AJ1028" i="1" s="1"/>
  <c r="AJ1027" i="1" s="1"/>
  <c r="AI1031" i="1"/>
  <c r="AH1031" i="1"/>
  <c r="AH1028" i="1" s="1"/>
  <c r="AH1027" i="1" s="1"/>
  <c r="AG1031" i="1"/>
  <c r="AF1031" i="1"/>
  <c r="AF1028" i="1" s="1"/>
  <c r="AD1031" i="1"/>
  <c r="AC1031" i="1"/>
  <c r="AB1031" i="1"/>
  <c r="AA1031" i="1"/>
  <c r="Z1031" i="1"/>
  <c r="Y1031" i="1"/>
  <c r="X1031" i="1"/>
  <c r="W1031" i="1"/>
  <c r="T1031" i="1"/>
  <c r="S1031" i="1"/>
  <c r="S1028" i="1" s="1"/>
  <c r="S1027" i="1" s="1"/>
  <c r="R1031" i="1"/>
  <c r="Q1031" i="1"/>
  <c r="Q1028" i="1" s="1"/>
  <c r="Q1027" i="1" s="1"/>
  <c r="P1031" i="1"/>
  <c r="O1031" i="1"/>
  <c r="N1031" i="1"/>
  <c r="M1031" i="1"/>
  <c r="M1028" i="1" s="1"/>
  <c r="M1027" i="1" s="1"/>
  <c r="L1031" i="1"/>
  <c r="K1031" i="1"/>
  <c r="J1031" i="1"/>
  <c r="I1031" i="1"/>
  <c r="E1031" i="1"/>
  <c r="AL1030" i="1"/>
  <c r="AE1030" i="1"/>
  <c r="V1030" i="1"/>
  <c r="E1030" i="1"/>
  <c r="AK1029" i="1"/>
  <c r="AK1028" i="1" s="1"/>
  <c r="AK1027" i="1" s="1"/>
  <c r="AJ1029" i="1"/>
  <c r="AI1029" i="1"/>
  <c r="AH1029" i="1"/>
  <c r="AG1029" i="1"/>
  <c r="AG1028" i="1" s="1"/>
  <c r="AG1027" i="1" s="1"/>
  <c r="AF1029" i="1"/>
  <c r="AD1029" i="1"/>
  <c r="AD1028" i="1" s="1"/>
  <c r="AC1029" i="1"/>
  <c r="AB1029" i="1"/>
  <c r="AA1029" i="1"/>
  <c r="Z1029" i="1"/>
  <c r="Y1029" i="1"/>
  <c r="X1029" i="1"/>
  <c r="X1028" i="1" s="1"/>
  <c r="X1027" i="1" s="1"/>
  <c r="W1029" i="1"/>
  <c r="T1029" i="1"/>
  <c r="S1029" i="1"/>
  <c r="R1029" i="1"/>
  <c r="R1028" i="1" s="1"/>
  <c r="R1027" i="1" s="1"/>
  <c r="Q1029" i="1"/>
  <c r="P1029" i="1"/>
  <c r="O1029" i="1"/>
  <c r="N1029" i="1"/>
  <c r="N1028" i="1" s="1"/>
  <c r="N1027" i="1" s="1"/>
  <c r="M1029" i="1"/>
  <c r="L1029" i="1"/>
  <c r="K1029" i="1"/>
  <c r="J1029" i="1"/>
  <c r="J1028" i="1" s="1"/>
  <c r="J1027" i="1" s="1"/>
  <c r="I1029" i="1"/>
  <c r="E1029" i="1"/>
  <c r="AB1028" i="1"/>
  <c r="AB1027" i="1" s="1"/>
  <c r="E1028" i="1"/>
  <c r="E1027" i="1"/>
  <c r="AL1026" i="1"/>
  <c r="AE1026" i="1"/>
  <c r="V1026" i="1"/>
  <c r="E1026" i="1"/>
  <c r="AL1025" i="1"/>
  <c r="AE1025" i="1"/>
  <c r="V1025" i="1"/>
  <c r="E1025" i="1"/>
  <c r="AK1024" i="1"/>
  <c r="AJ1024" i="1"/>
  <c r="AI1024" i="1"/>
  <c r="AH1024" i="1"/>
  <c r="AG1024" i="1"/>
  <c r="AG1019" i="1" s="1"/>
  <c r="AF1024" i="1"/>
  <c r="AD1024" i="1"/>
  <c r="AC1024" i="1"/>
  <c r="AB1024" i="1"/>
  <c r="AA1024" i="1"/>
  <c r="Z1024" i="1"/>
  <c r="Y1024" i="1"/>
  <c r="X1024" i="1"/>
  <c r="W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E1024" i="1"/>
  <c r="AL1023" i="1"/>
  <c r="AE1023" i="1"/>
  <c r="V1023" i="1"/>
  <c r="AM1023" i="1" s="1"/>
  <c r="E1023" i="1"/>
  <c r="AK1022" i="1"/>
  <c r="AJ1022" i="1"/>
  <c r="AI1022" i="1"/>
  <c r="AH1022" i="1"/>
  <c r="AG1022" i="1"/>
  <c r="AF1022" i="1"/>
  <c r="AD1022" i="1"/>
  <c r="AC1022" i="1"/>
  <c r="AB1022" i="1"/>
  <c r="AA1022" i="1"/>
  <c r="Z1022" i="1"/>
  <c r="Y1022" i="1"/>
  <c r="X1022" i="1"/>
  <c r="W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E1022" i="1"/>
  <c r="AL1021" i="1"/>
  <c r="AE1021" i="1"/>
  <c r="V1021" i="1"/>
  <c r="E1021" i="1"/>
  <c r="AK1020" i="1"/>
  <c r="AJ1020" i="1"/>
  <c r="AI1020" i="1"/>
  <c r="AH1020" i="1"/>
  <c r="AG1020" i="1"/>
  <c r="AF1020" i="1"/>
  <c r="AD1020" i="1"/>
  <c r="AC1020" i="1"/>
  <c r="AB1020" i="1"/>
  <c r="AA1020" i="1"/>
  <c r="Z1020" i="1"/>
  <c r="Y1020" i="1"/>
  <c r="X1020" i="1"/>
  <c r="W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E1020" i="1"/>
  <c r="N1019" i="1"/>
  <c r="E1019" i="1"/>
  <c r="AL1018" i="1"/>
  <c r="AE1018" i="1"/>
  <c r="V1018" i="1"/>
  <c r="E1018" i="1"/>
  <c r="AK1017" i="1"/>
  <c r="AK1016" i="1" s="1"/>
  <c r="AJ1017" i="1"/>
  <c r="AJ1016" i="1" s="1"/>
  <c r="AI1017" i="1"/>
  <c r="AI1016" i="1" s="1"/>
  <c r="AH1017" i="1"/>
  <c r="AG1017" i="1"/>
  <c r="AG1016" i="1" s="1"/>
  <c r="AF1017" i="1"/>
  <c r="AF1016" i="1" s="1"/>
  <c r="AD1017" i="1"/>
  <c r="AD1016" i="1" s="1"/>
  <c r="AC1017" i="1"/>
  <c r="AC1016" i="1" s="1"/>
  <c r="AB1017" i="1"/>
  <c r="AB1016" i="1" s="1"/>
  <c r="AA1017" i="1"/>
  <c r="AA1016" i="1" s="1"/>
  <c r="Z1017" i="1"/>
  <c r="Z1016" i="1" s="1"/>
  <c r="Y1017" i="1"/>
  <c r="Y1016" i="1" s="1"/>
  <c r="X1017" i="1"/>
  <c r="X1016" i="1" s="1"/>
  <c r="W1017" i="1"/>
  <c r="W1016" i="1" s="1"/>
  <c r="T1017" i="1"/>
  <c r="T1016" i="1" s="1"/>
  <c r="S1017" i="1"/>
  <c r="S1016" i="1" s="1"/>
  <c r="R1017" i="1"/>
  <c r="R1016" i="1" s="1"/>
  <c r="Q1017" i="1"/>
  <c r="Q1016" i="1" s="1"/>
  <c r="P1017" i="1"/>
  <c r="P1016" i="1" s="1"/>
  <c r="O1017" i="1"/>
  <c r="O1016" i="1" s="1"/>
  <c r="N1017" i="1"/>
  <c r="N1016" i="1" s="1"/>
  <c r="M1017" i="1"/>
  <c r="M1016" i="1" s="1"/>
  <c r="L1017" i="1"/>
  <c r="L1016" i="1" s="1"/>
  <c r="K1017" i="1"/>
  <c r="K1016" i="1" s="1"/>
  <c r="J1017" i="1"/>
  <c r="J1016" i="1" s="1"/>
  <c r="I1017" i="1"/>
  <c r="E1017" i="1"/>
  <c r="AH1016" i="1"/>
  <c r="E1016" i="1"/>
  <c r="E1015" i="1"/>
  <c r="AL1014" i="1"/>
  <c r="AE1014" i="1"/>
  <c r="V1014" i="1"/>
  <c r="E1014" i="1"/>
  <c r="AK1013" i="1"/>
  <c r="AK1012" i="1" s="1"/>
  <c r="AJ1013" i="1"/>
  <c r="AI1013" i="1"/>
  <c r="AI1012" i="1" s="1"/>
  <c r="AH1013" i="1"/>
  <c r="AG1013" i="1"/>
  <c r="AG1012" i="1" s="1"/>
  <c r="AF1013" i="1"/>
  <c r="AD1013" i="1"/>
  <c r="AD1012" i="1" s="1"/>
  <c r="AC1013" i="1"/>
  <c r="AB1013" i="1"/>
  <c r="AB1012" i="1" s="1"/>
  <c r="AA1013" i="1"/>
  <c r="AA1012" i="1" s="1"/>
  <c r="Z1013" i="1"/>
  <c r="Z1012" i="1" s="1"/>
  <c r="Y1013" i="1"/>
  <c r="Y1012" i="1" s="1"/>
  <c r="X1013" i="1"/>
  <c r="W1013" i="1"/>
  <c r="W1012" i="1" s="1"/>
  <c r="T1013" i="1"/>
  <c r="T1012" i="1" s="1"/>
  <c r="S1013" i="1"/>
  <c r="S1012" i="1" s="1"/>
  <c r="R1013" i="1"/>
  <c r="R1012" i="1" s="1"/>
  <c r="Q1013" i="1"/>
  <c r="P1013" i="1"/>
  <c r="P1012" i="1" s="1"/>
  <c r="O1013" i="1"/>
  <c r="O1012" i="1" s="1"/>
  <c r="N1013" i="1"/>
  <c r="N1012" i="1" s="1"/>
  <c r="M1013" i="1"/>
  <c r="L1013" i="1"/>
  <c r="L1012" i="1" s="1"/>
  <c r="K1013" i="1"/>
  <c r="K1012" i="1" s="1"/>
  <c r="J1013" i="1"/>
  <c r="J1012" i="1" s="1"/>
  <c r="I1013" i="1"/>
  <c r="I1012" i="1" s="1"/>
  <c r="E1013" i="1"/>
  <c r="AJ1012" i="1"/>
  <c r="AF1012" i="1"/>
  <c r="X1012" i="1"/>
  <c r="Q1012" i="1"/>
  <c r="M1012" i="1"/>
  <c r="E1012" i="1"/>
  <c r="AL1011" i="1"/>
  <c r="AE1011" i="1"/>
  <c r="V1011" i="1"/>
  <c r="E1011" i="1"/>
  <c r="AL1010" i="1"/>
  <c r="AE1010" i="1"/>
  <c r="V1010" i="1"/>
  <c r="E1010" i="1"/>
  <c r="AK1009" i="1"/>
  <c r="AK1008" i="1" s="1"/>
  <c r="AJ1009" i="1"/>
  <c r="AJ1008" i="1" s="1"/>
  <c r="AI1009" i="1"/>
  <c r="AI1008" i="1" s="1"/>
  <c r="AH1009" i="1"/>
  <c r="AG1009" i="1"/>
  <c r="AG1008" i="1" s="1"/>
  <c r="AF1009" i="1"/>
  <c r="AF1008" i="1" s="1"/>
  <c r="AD1009" i="1"/>
  <c r="AC1009" i="1"/>
  <c r="AB1009" i="1"/>
  <c r="AB1008" i="1" s="1"/>
  <c r="AA1009" i="1"/>
  <c r="AA1008" i="1" s="1"/>
  <c r="Z1009" i="1"/>
  <c r="Z1008" i="1" s="1"/>
  <c r="Y1009" i="1"/>
  <c r="Y1008" i="1" s="1"/>
  <c r="X1009" i="1"/>
  <c r="X1008" i="1" s="1"/>
  <c r="W1009" i="1"/>
  <c r="W1008" i="1" s="1"/>
  <c r="T1009" i="1"/>
  <c r="T1008" i="1" s="1"/>
  <c r="S1009" i="1"/>
  <c r="S1008" i="1" s="1"/>
  <c r="R1009" i="1"/>
  <c r="R1008" i="1" s="1"/>
  <c r="Q1009" i="1"/>
  <c r="Q1008" i="1" s="1"/>
  <c r="P1009" i="1"/>
  <c r="P1008" i="1" s="1"/>
  <c r="O1009" i="1"/>
  <c r="N1009" i="1"/>
  <c r="N1008" i="1" s="1"/>
  <c r="M1009" i="1"/>
  <c r="M1008" i="1" s="1"/>
  <c r="L1009" i="1"/>
  <c r="L1008" i="1" s="1"/>
  <c r="K1009" i="1"/>
  <c r="K1008" i="1" s="1"/>
  <c r="J1009" i="1"/>
  <c r="J1008" i="1" s="1"/>
  <c r="I1009" i="1"/>
  <c r="E1009" i="1"/>
  <c r="AH1008" i="1"/>
  <c r="AD1008" i="1"/>
  <c r="O1008" i="1"/>
  <c r="E1008" i="1"/>
  <c r="AL1007" i="1"/>
  <c r="AE1007" i="1"/>
  <c r="V1007" i="1"/>
  <c r="AM1007" i="1" s="1"/>
  <c r="E1007" i="1"/>
  <c r="AK1006" i="1"/>
  <c r="AJ1006" i="1"/>
  <c r="AI1006" i="1"/>
  <c r="AH1006" i="1"/>
  <c r="AG1006" i="1"/>
  <c r="AF1006" i="1"/>
  <c r="AD1006" i="1"/>
  <c r="AC1006" i="1"/>
  <c r="AB1006" i="1"/>
  <c r="AA1006" i="1"/>
  <c r="Z1006" i="1"/>
  <c r="Y1006" i="1"/>
  <c r="X1006" i="1"/>
  <c r="W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E1006" i="1"/>
  <c r="AL1005" i="1"/>
  <c r="AE1005" i="1"/>
  <c r="V1005" i="1"/>
  <c r="AM1005" i="1" s="1"/>
  <c r="E1005" i="1"/>
  <c r="AL1004" i="1"/>
  <c r="AE1004" i="1"/>
  <c r="V1004" i="1"/>
  <c r="AM1004" i="1" s="1"/>
  <c r="E1004" i="1"/>
  <c r="AK1003" i="1"/>
  <c r="AJ1003" i="1"/>
  <c r="AI1003" i="1"/>
  <c r="AH1003" i="1"/>
  <c r="AG1003" i="1"/>
  <c r="AF1003" i="1"/>
  <c r="AD1003" i="1"/>
  <c r="AC1003" i="1"/>
  <c r="AB1003" i="1"/>
  <c r="AA1003" i="1"/>
  <c r="Z1003" i="1"/>
  <c r="Y1003" i="1"/>
  <c r="X1003" i="1"/>
  <c r="W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E1003" i="1"/>
  <c r="AL1002" i="1"/>
  <c r="AE1002" i="1"/>
  <c r="V1002" i="1"/>
  <c r="E1002" i="1"/>
  <c r="AK1001" i="1"/>
  <c r="AJ1001" i="1"/>
  <c r="AI1001" i="1"/>
  <c r="AH1001" i="1"/>
  <c r="AG1001" i="1"/>
  <c r="AF1001" i="1"/>
  <c r="AD1001" i="1"/>
  <c r="AC1001" i="1"/>
  <c r="AE1001" i="1" s="1"/>
  <c r="AB1001" i="1"/>
  <c r="AA1001" i="1"/>
  <c r="Z1001" i="1"/>
  <c r="Y1001" i="1"/>
  <c r="X1001" i="1"/>
  <c r="W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E1001" i="1"/>
  <c r="AL1000" i="1"/>
  <c r="AE1000" i="1"/>
  <c r="V1000" i="1"/>
  <c r="E1000" i="1"/>
  <c r="AK999" i="1"/>
  <c r="AJ999" i="1"/>
  <c r="AI999" i="1"/>
  <c r="AH999" i="1"/>
  <c r="AG999" i="1"/>
  <c r="AF999" i="1"/>
  <c r="AD999" i="1"/>
  <c r="AC999" i="1"/>
  <c r="AB999" i="1"/>
  <c r="AB998" i="1" s="1"/>
  <c r="AA999" i="1"/>
  <c r="Z999" i="1"/>
  <c r="Y999" i="1"/>
  <c r="X999" i="1"/>
  <c r="X998" i="1" s="1"/>
  <c r="X997" i="1" s="1"/>
  <c r="W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E999" i="1"/>
  <c r="E998" i="1"/>
  <c r="E997" i="1"/>
  <c r="E996" i="1"/>
  <c r="AL995" i="1"/>
  <c r="AE995" i="1"/>
  <c r="V995" i="1"/>
  <c r="E995" i="1"/>
  <c r="AK994" i="1"/>
  <c r="AK993" i="1" s="1"/>
  <c r="AK992" i="1" s="1"/>
  <c r="AK991" i="1" s="1"/>
  <c r="AJ994" i="1"/>
  <c r="AJ993" i="1" s="1"/>
  <c r="AJ992" i="1" s="1"/>
  <c r="AJ991" i="1" s="1"/>
  <c r="AI994" i="1"/>
  <c r="AI993" i="1" s="1"/>
  <c r="AI992" i="1" s="1"/>
  <c r="AI991" i="1" s="1"/>
  <c r="AH994" i="1"/>
  <c r="AH993" i="1" s="1"/>
  <c r="AG994" i="1"/>
  <c r="AG993" i="1" s="1"/>
  <c r="AG992" i="1" s="1"/>
  <c r="AG991" i="1" s="1"/>
  <c r="AF994" i="1"/>
  <c r="AF993" i="1" s="1"/>
  <c r="AF992" i="1" s="1"/>
  <c r="AD994" i="1"/>
  <c r="AC994" i="1"/>
  <c r="AC993" i="1" s="1"/>
  <c r="AC992" i="1" s="1"/>
  <c r="AC991" i="1" s="1"/>
  <c r="AB994" i="1"/>
  <c r="AB993" i="1" s="1"/>
  <c r="AB992" i="1" s="1"/>
  <c r="AB991" i="1" s="1"/>
  <c r="AA994" i="1"/>
  <c r="AA993" i="1" s="1"/>
  <c r="AA992" i="1" s="1"/>
  <c r="AA991" i="1" s="1"/>
  <c r="Z994" i="1"/>
  <c r="Z993" i="1" s="1"/>
  <c r="Z992" i="1" s="1"/>
  <c r="Z991" i="1" s="1"/>
  <c r="Y994" i="1"/>
  <c r="X994" i="1"/>
  <c r="X993" i="1" s="1"/>
  <c r="X992" i="1" s="1"/>
  <c r="X991" i="1" s="1"/>
  <c r="W994" i="1"/>
  <c r="W993" i="1" s="1"/>
  <c r="W992" i="1" s="1"/>
  <c r="W991" i="1" s="1"/>
  <c r="T994" i="1"/>
  <c r="T993" i="1" s="1"/>
  <c r="T992" i="1" s="1"/>
  <c r="T991" i="1" s="1"/>
  <c r="S994" i="1"/>
  <c r="S993" i="1" s="1"/>
  <c r="S992" i="1" s="1"/>
  <c r="S991" i="1" s="1"/>
  <c r="R994" i="1"/>
  <c r="R993" i="1" s="1"/>
  <c r="R992" i="1" s="1"/>
  <c r="R991" i="1" s="1"/>
  <c r="Q994" i="1"/>
  <c r="Q993" i="1" s="1"/>
  <c r="Q992" i="1" s="1"/>
  <c r="Q991" i="1" s="1"/>
  <c r="P994" i="1"/>
  <c r="P993" i="1" s="1"/>
  <c r="P992" i="1" s="1"/>
  <c r="P991" i="1" s="1"/>
  <c r="O994" i="1"/>
  <c r="O993" i="1" s="1"/>
  <c r="O992" i="1" s="1"/>
  <c r="O991" i="1" s="1"/>
  <c r="N994" i="1"/>
  <c r="N993" i="1" s="1"/>
  <c r="N992" i="1" s="1"/>
  <c r="N991" i="1" s="1"/>
  <c r="M994" i="1"/>
  <c r="M993" i="1" s="1"/>
  <c r="M992" i="1" s="1"/>
  <c r="M991" i="1" s="1"/>
  <c r="L994" i="1"/>
  <c r="L993" i="1" s="1"/>
  <c r="L992" i="1" s="1"/>
  <c r="L991" i="1" s="1"/>
  <c r="K994" i="1"/>
  <c r="K993" i="1" s="1"/>
  <c r="K992" i="1" s="1"/>
  <c r="K991" i="1" s="1"/>
  <c r="J994" i="1"/>
  <c r="J993" i="1" s="1"/>
  <c r="J992" i="1" s="1"/>
  <c r="J991" i="1" s="1"/>
  <c r="I994" i="1"/>
  <c r="I993" i="1" s="1"/>
  <c r="E994" i="1"/>
  <c r="Y993" i="1"/>
  <c r="Y992" i="1" s="1"/>
  <c r="Y991" i="1" s="1"/>
  <c r="E993" i="1"/>
  <c r="E992" i="1"/>
  <c r="E991" i="1"/>
  <c r="AL990" i="1"/>
  <c r="AE990" i="1"/>
  <c r="V990" i="1"/>
  <c r="E990" i="1"/>
  <c r="AK989" i="1"/>
  <c r="AK988" i="1" s="1"/>
  <c r="AK987" i="1" s="1"/>
  <c r="AK986" i="1" s="1"/>
  <c r="AJ989" i="1"/>
  <c r="AJ988" i="1" s="1"/>
  <c r="AJ987" i="1" s="1"/>
  <c r="AJ986" i="1" s="1"/>
  <c r="AI989" i="1"/>
  <c r="AI988" i="1" s="1"/>
  <c r="AI987" i="1" s="1"/>
  <c r="AI986" i="1" s="1"/>
  <c r="AH989" i="1"/>
  <c r="AG989" i="1"/>
  <c r="AG988" i="1" s="1"/>
  <c r="AG987" i="1" s="1"/>
  <c r="AG986" i="1" s="1"/>
  <c r="AF989" i="1"/>
  <c r="AF988" i="1" s="1"/>
  <c r="AD989" i="1"/>
  <c r="AD988" i="1" s="1"/>
  <c r="AC989" i="1"/>
  <c r="AC988" i="1" s="1"/>
  <c r="AC987" i="1" s="1"/>
  <c r="AC986" i="1" s="1"/>
  <c r="AB989" i="1"/>
  <c r="AB988" i="1" s="1"/>
  <c r="AB987" i="1" s="1"/>
  <c r="AB986" i="1" s="1"/>
  <c r="AA989" i="1"/>
  <c r="AA988" i="1" s="1"/>
  <c r="AA987" i="1" s="1"/>
  <c r="AA986" i="1" s="1"/>
  <c r="Z989" i="1"/>
  <c r="Z988" i="1" s="1"/>
  <c r="Z987" i="1" s="1"/>
  <c r="Z986" i="1" s="1"/>
  <c r="Y989" i="1"/>
  <c r="Y988" i="1" s="1"/>
  <c r="Y987" i="1" s="1"/>
  <c r="Y986" i="1" s="1"/>
  <c r="X989" i="1"/>
  <c r="X988" i="1" s="1"/>
  <c r="X987" i="1" s="1"/>
  <c r="X986" i="1" s="1"/>
  <c r="W989" i="1"/>
  <c r="W988" i="1" s="1"/>
  <c r="W987" i="1" s="1"/>
  <c r="W986" i="1" s="1"/>
  <c r="T989" i="1"/>
  <c r="T988" i="1" s="1"/>
  <c r="T987" i="1" s="1"/>
  <c r="T986" i="1" s="1"/>
  <c r="S989" i="1"/>
  <c r="S988" i="1" s="1"/>
  <c r="S987" i="1" s="1"/>
  <c r="S986" i="1" s="1"/>
  <c r="R989" i="1"/>
  <c r="R988" i="1" s="1"/>
  <c r="R987" i="1" s="1"/>
  <c r="R986" i="1" s="1"/>
  <c r="Q989" i="1"/>
  <c r="Q988" i="1" s="1"/>
  <c r="Q987" i="1" s="1"/>
  <c r="Q986" i="1" s="1"/>
  <c r="P989" i="1"/>
  <c r="P988" i="1" s="1"/>
  <c r="P987" i="1" s="1"/>
  <c r="P986" i="1" s="1"/>
  <c r="O989" i="1"/>
  <c r="O988" i="1" s="1"/>
  <c r="O987" i="1" s="1"/>
  <c r="O986" i="1" s="1"/>
  <c r="N989" i="1"/>
  <c r="N988" i="1" s="1"/>
  <c r="N987" i="1" s="1"/>
  <c r="N986" i="1" s="1"/>
  <c r="M989" i="1"/>
  <c r="M988" i="1" s="1"/>
  <c r="M987" i="1" s="1"/>
  <c r="M986" i="1" s="1"/>
  <c r="L989" i="1"/>
  <c r="L988" i="1" s="1"/>
  <c r="L987" i="1" s="1"/>
  <c r="L986" i="1" s="1"/>
  <c r="K989" i="1"/>
  <c r="K988" i="1" s="1"/>
  <c r="K987" i="1" s="1"/>
  <c r="K986" i="1" s="1"/>
  <c r="J989" i="1"/>
  <c r="J988" i="1" s="1"/>
  <c r="J987" i="1" s="1"/>
  <c r="J986" i="1" s="1"/>
  <c r="I989" i="1"/>
  <c r="E989" i="1"/>
  <c r="AH988" i="1"/>
  <c r="AH987" i="1" s="1"/>
  <c r="AH986" i="1" s="1"/>
  <c r="E988" i="1"/>
  <c r="E987" i="1"/>
  <c r="E986" i="1"/>
  <c r="AL985" i="1"/>
  <c r="AE985" i="1"/>
  <c r="V985" i="1"/>
  <c r="E985" i="1"/>
  <c r="AK984" i="1"/>
  <c r="AK983" i="1" s="1"/>
  <c r="AK982" i="1" s="1"/>
  <c r="AK981" i="1" s="1"/>
  <c r="AJ984" i="1"/>
  <c r="AJ983" i="1" s="1"/>
  <c r="AJ982" i="1" s="1"/>
  <c r="AJ981" i="1" s="1"/>
  <c r="AI984" i="1"/>
  <c r="AI983" i="1" s="1"/>
  <c r="AI982" i="1" s="1"/>
  <c r="AI981" i="1" s="1"/>
  <c r="AH984" i="1"/>
  <c r="AG984" i="1"/>
  <c r="AG983" i="1" s="1"/>
  <c r="AG982" i="1" s="1"/>
  <c r="AG981" i="1" s="1"/>
  <c r="AF984" i="1"/>
  <c r="AD984" i="1"/>
  <c r="AD983" i="1" s="1"/>
  <c r="AD982" i="1" s="1"/>
  <c r="AC984" i="1"/>
  <c r="AC983" i="1" s="1"/>
  <c r="AB984" i="1"/>
  <c r="AB983" i="1" s="1"/>
  <c r="AB982" i="1" s="1"/>
  <c r="AB981" i="1" s="1"/>
  <c r="AA984" i="1"/>
  <c r="AA983" i="1" s="1"/>
  <c r="AA982" i="1" s="1"/>
  <c r="AA981" i="1" s="1"/>
  <c r="Z984" i="1"/>
  <c r="Z983" i="1" s="1"/>
  <c r="Z982" i="1" s="1"/>
  <c r="Z981" i="1" s="1"/>
  <c r="Y984" i="1"/>
  <c r="Y983" i="1" s="1"/>
  <c r="Y982" i="1" s="1"/>
  <c r="Y981" i="1" s="1"/>
  <c r="X984" i="1"/>
  <c r="X983" i="1" s="1"/>
  <c r="X982" i="1" s="1"/>
  <c r="X981" i="1" s="1"/>
  <c r="W984" i="1"/>
  <c r="W983" i="1" s="1"/>
  <c r="W982" i="1" s="1"/>
  <c r="W981" i="1" s="1"/>
  <c r="T984" i="1"/>
  <c r="T983" i="1" s="1"/>
  <c r="T982" i="1" s="1"/>
  <c r="T981" i="1" s="1"/>
  <c r="S984" i="1"/>
  <c r="S983" i="1" s="1"/>
  <c r="S982" i="1" s="1"/>
  <c r="S981" i="1" s="1"/>
  <c r="R984" i="1"/>
  <c r="Q984" i="1"/>
  <c r="Q983" i="1" s="1"/>
  <c r="Q982" i="1" s="1"/>
  <c r="Q981" i="1" s="1"/>
  <c r="P984" i="1"/>
  <c r="P983" i="1" s="1"/>
  <c r="P982" i="1" s="1"/>
  <c r="P981" i="1" s="1"/>
  <c r="O984" i="1"/>
  <c r="O983" i="1" s="1"/>
  <c r="O982" i="1" s="1"/>
  <c r="O981" i="1" s="1"/>
  <c r="N984" i="1"/>
  <c r="N983" i="1" s="1"/>
  <c r="N982" i="1" s="1"/>
  <c r="N981" i="1" s="1"/>
  <c r="M984" i="1"/>
  <c r="M983" i="1" s="1"/>
  <c r="M982" i="1" s="1"/>
  <c r="M981" i="1" s="1"/>
  <c r="L984" i="1"/>
  <c r="L983" i="1" s="1"/>
  <c r="L982" i="1" s="1"/>
  <c r="L981" i="1" s="1"/>
  <c r="K984" i="1"/>
  <c r="K983" i="1" s="1"/>
  <c r="K982" i="1" s="1"/>
  <c r="K981" i="1" s="1"/>
  <c r="J984" i="1"/>
  <c r="J983" i="1" s="1"/>
  <c r="J982" i="1" s="1"/>
  <c r="J981" i="1" s="1"/>
  <c r="I984" i="1"/>
  <c r="E984" i="1"/>
  <c r="AH983" i="1"/>
  <c r="AH982" i="1" s="1"/>
  <c r="AH981" i="1" s="1"/>
  <c r="R983" i="1"/>
  <c r="R982" i="1" s="1"/>
  <c r="R981" i="1" s="1"/>
  <c r="E983" i="1"/>
  <c r="E982" i="1"/>
  <c r="E981" i="1"/>
  <c r="E980" i="1"/>
  <c r="AL979" i="1"/>
  <c r="AE979" i="1"/>
  <c r="V979" i="1"/>
  <c r="AM979" i="1" s="1"/>
  <c r="E979" i="1"/>
  <c r="AL978" i="1"/>
  <c r="AE978" i="1"/>
  <c r="V978" i="1"/>
  <c r="E978" i="1"/>
  <c r="AK977" i="1"/>
  <c r="AK976" i="1" s="1"/>
  <c r="AK975" i="1" s="1"/>
  <c r="AJ977" i="1"/>
  <c r="AJ976" i="1" s="1"/>
  <c r="AJ975" i="1" s="1"/>
  <c r="AI977" i="1"/>
  <c r="AI976" i="1" s="1"/>
  <c r="AI975" i="1" s="1"/>
  <c r="AH977" i="1"/>
  <c r="AG977" i="1"/>
  <c r="AG976" i="1" s="1"/>
  <c r="AG975" i="1" s="1"/>
  <c r="AF977" i="1"/>
  <c r="AF976" i="1" s="1"/>
  <c r="AD977" i="1"/>
  <c r="AD976" i="1" s="1"/>
  <c r="AE976" i="1" s="1"/>
  <c r="AC977" i="1"/>
  <c r="AC976" i="1" s="1"/>
  <c r="AC975" i="1" s="1"/>
  <c r="AB977" i="1"/>
  <c r="AB976" i="1" s="1"/>
  <c r="AB975" i="1" s="1"/>
  <c r="AA977" i="1"/>
  <c r="AA976" i="1" s="1"/>
  <c r="AA975" i="1" s="1"/>
  <c r="Z977" i="1"/>
  <c r="Z976" i="1" s="1"/>
  <c r="Z975" i="1" s="1"/>
  <c r="Y977" i="1"/>
  <c r="Y976" i="1" s="1"/>
  <c r="Y975" i="1" s="1"/>
  <c r="X977" i="1"/>
  <c r="X976" i="1" s="1"/>
  <c r="X975" i="1" s="1"/>
  <c r="W977" i="1"/>
  <c r="W976" i="1" s="1"/>
  <c r="W975" i="1" s="1"/>
  <c r="T977" i="1"/>
  <c r="T976" i="1" s="1"/>
  <c r="T975" i="1" s="1"/>
  <c r="S977" i="1"/>
  <c r="S976" i="1" s="1"/>
  <c r="S975" i="1" s="1"/>
  <c r="R977" i="1"/>
  <c r="R976" i="1" s="1"/>
  <c r="R975" i="1" s="1"/>
  <c r="Q977" i="1"/>
  <c r="Q976" i="1" s="1"/>
  <c r="Q975" i="1" s="1"/>
  <c r="P977" i="1"/>
  <c r="P976" i="1" s="1"/>
  <c r="P975" i="1" s="1"/>
  <c r="O977" i="1"/>
  <c r="O976" i="1" s="1"/>
  <c r="O975" i="1" s="1"/>
  <c r="N977" i="1"/>
  <c r="N976" i="1" s="1"/>
  <c r="N975" i="1" s="1"/>
  <c r="M977" i="1"/>
  <c r="M976" i="1" s="1"/>
  <c r="M975" i="1" s="1"/>
  <c r="L977" i="1"/>
  <c r="L976" i="1" s="1"/>
  <c r="L975" i="1" s="1"/>
  <c r="K977" i="1"/>
  <c r="K976" i="1" s="1"/>
  <c r="K975" i="1" s="1"/>
  <c r="J977" i="1"/>
  <c r="J976" i="1" s="1"/>
  <c r="J975" i="1" s="1"/>
  <c r="I977" i="1"/>
  <c r="I976" i="1" s="1"/>
  <c r="I975" i="1" s="1"/>
  <c r="E977" i="1"/>
  <c r="E976" i="1"/>
  <c r="E975" i="1"/>
  <c r="AL974" i="1"/>
  <c r="AE974" i="1"/>
  <c r="V974" i="1"/>
  <c r="E974" i="1"/>
  <c r="AL973" i="1"/>
  <c r="AE973" i="1"/>
  <c r="V973" i="1"/>
  <c r="E973" i="1"/>
  <c r="AK972" i="1"/>
  <c r="AK971" i="1" s="1"/>
  <c r="AK970" i="1" s="1"/>
  <c r="AJ972" i="1"/>
  <c r="AJ971" i="1" s="1"/>
  <c r="AJ970" i="1" s="1"/>
  <c r="AI972" i="1"/>
  <c r="AI971" i="1" s="1"/>
  <c r="AI970" i="1" s="1"/>
  <c r="AH972" i="1"/>
  <c r="AH971" i="1" s="1"/>
  <c r="AH970" i="1" s="1"/>
  <c r="AG972" i="1"/>
  <c r="AF972" i="1"/>
  <c r="AD972" i="1"/>
  <c r="AC972" i="1"/>
  <c r="AC971" i="1" s="1"/>
  <c r="AC970" i="1" s="1"/>
  <c r="AB972" i="1"/>
  <c r="AB971" i="1" s="1"/>
  <c r="AB970" i="1" s="1"/>
  <c r="AA972" i="1"/>
  <c r="AA971" i="1" s="1"/>
  <c r="AA970" i="1" s="1"/>
  <c r="Z972" i="1"/>
  <c r="Z971" i="1" s="1"/>
  <c r="Z970" i="1" s="1"/>
  <c r="Y972" i="1"/>
  <c r="Y971" i="1" s="1"/>
  <c r="Y970" i="1" s="1"/>
  <c r="X972" i="1"/>
  <c r="X971" i="1" s="1"/>
  <c r="X970" i="1" s="1"/>
  <c r="W972" i="1"/>
  <c r="T972" i="1"/>
  <c r="S972" i="1"/>
  <c r="S971" i="1" s="1"/>
  <c r="S970" i="1" s="1"/>
  <c r="R972" i="1"/>
  <c r="Q972" i="1"/>
  <c r="Q971" i="1" s="1"/>
  <c r="Q970" i="1" s="1"/>
  <c r="P972" i="1"/>
  <c r="P971" i="1" s="1"/>
  <c r="P970" i="1" s="1"/>
  <c r="O972" i="1"/>
  <c r="O971" i="1" s="1"/>
  <c r="O970" i="1" s="1"/>
  <c r="N972" i="1"/>
  <c r="N971" i="1" s="1"/>
  <c r="N970" i="1" s="1"/>
  <c r="M972" i="1"/>
  <c r="L972" i="1"/>
  <c r="L971" i="1" s="1"/>
  <c r="L970" i="1" s="1"/>
  <c r="K972" i="1"/>
  <c r="K971" i="1" s="1"/>
  <c r="K970" i="1" s="1"/>
  <c r="J972" i="1"/>
  <c r="J971" i="1" s="1"/>
  <c r="J970" i="1" s="1"/>
  <c r="I972" i="1"/>
  <c r="E972" i="1"/>
  <c r="AG971" i="1"/>
  <c r="AG970" i="1" s="1"/>
  <c r="W971" i="1"/>
  <c r="W970" i="1" s="1"/>
  <c r="T971" i="1"/>
  <c r="T970" i="1" s="1"/>
  <c r="R971" i="1"/>
  <c r="R970" i="1" s="1"/>
  <c r="M971" i="1"/>
  <c r="M970" i="1" s="1"/>
  <c r="I971" i="1"/>
  <c r="I970" i="1" s="1"/>
  <c r="E971" i="1"/>
  <c r="E970" i="1"/>
  <c r="E969" i="1"/>
  <c r="AL968" i="1"/>
  <c r="AE968" i="1"/>
  <c r="V968" i="1"/>
  <c r="E968" i="1"/>
  <c r="AK967" i="1"/>
  <c r="AK966" i="1" s="1"/>
  <c r="AK965" i="1" s="1"/>
  <c r="AK964" i="1" s="1"/>
  <c r="AJ967" i="1"/>
  <c r="AI967" i="1"/>
  <c r="AI966" i="1" s="1"/>
  <c r="AI965" i="1" s="1"/>
  <c r="AI964" i="1" s="1"/>
  <c r="AH967" i="1"/>
  <c r="AH966" i="1" s="1"/>
  <c r="AH965" i="1" s="1"/>
  <c r="AH964" i="1" s="1"/>
  <c r="AG967" i="1"/>
  <c r="AG966" i="1" s="1"/>
  <c r="AG965" i="1" s="1"/>
  <c r="AG964" i="1" s="1"/>
  <c r="AF967" i="1"/>
  <c r="AD967" i="1"/>
  <c r="AD966" i="1" s="1"/>
  <c r="AD965" i="1" s="1"/>
  <c r="AD964" i="1" s="1"/>
  <c r="AC967" i="1"/>
  <c r="AC966" i="1" s="1"/>
  <c r="AB967" i="1"/>
  <c r="AB966" i="1" s="1"/>
  <c r="AB965" i="1" s="1"/>
  <c r="AB964" i="1" s="1"/>
  <c r="AA967" i="1"/>
  <c r="Z967" i="1"/>
  <c r="Z966" i="1" s="1"/>
  <c r="Z965" i="1" s="1"/>
  <c r="Z964" i="1" s="1"/>
  <c r="Y967" i="1"/>
  <c r="Y966" i="1" s="1"/>
  <c r="Y965" i="1" s="1"/>
  <c r="Y964" i="1" s="1"/>
  <c r="X967" i="1"/>
  <c r="X966" i="1" s="1"/>
  <c r="X965" i="1" s="1"/>
  <c r="X964" i="1" s="1"/>
  <c r="W967" i="1"/>
  <c r="T967" i="1"/>
  <c r="T966" i="1" s="1"/>
  <c r="T965" i="1" s="1"/>
  <c r="T964" i="1" s="1"/>
  <c r="S967" i="1"/>
  <c r="S966" i="1" s="1"/>
  <c r="S965" i="1" s="1"/>
  <c r="S964" i="1" s="1"/>
  <c r="R967" i="1"/>
  <c r="R966" i="1" s="1"/>
  <c r="R965" i="1" s="1"/>
  <c r="R964" i="1" s="1"/>
  <c r="Q967" i="1"/>
  <c r="P967" i="1"/>
  <c r="P966" i="1" s="1"/>
  <c r="P965" i="1" s="1"/>
  <c r="P964" i="1" s="1"/>
  <c r="O967" i="1"/>
  <c r="O966" i="1" s="1"/>
  <c r="O965" i="1" s="1"/>
  <c r="O964" i="1" s="1"/>
  <c r="N967" i="1"/>
  <c r="N966" i="1" s="1"/>
  <c r="N965" i="1" s="1"/>
  <c r="N964" i="1" s="1"/>
  <c r="M967" i="1"/>
  <c r="L967" i="1"/>
  <c r="L966" i="1" s="1"/>
  <c r="L965" i="1" s="1"/>
  <c r="L964" i="1" s="1"/>
  <c r="K967" i="1"/>
  <c r="K966" i="1" s="1"/>
  <c r="K965" i="1" s="1"/>
  <c r="K964" i="1" s="1"/>
  <c r="J967" i="1"/>
  <c r="J966" i="1" s="1"/>
  <c r="J965" i="1" s="1"/>
  <c r="J964" i="1" s="1"/>
  <c r="I967" i="1"/>
  <c r="E967" i="1"/>
  <c r="AJ966" i="1"/>
  <c r="AJ965" i="1" s="1"/>
  <c r="AJ964" i="1" s="1"/>
  <c r="AF966" i="1"/>
  <c r="AA966" i="1"/>
  <c r="AA965" i="1" s="1"/>
  <c r="AA964" i="1" s="1"/>
  <c r="W966" i="1"/>
  <c r="W965" i="1" s="1"/>
  <c r="W964" i="1" s="1"/>
  <c r="Q966" i="1"/>
  <c r="Q965" i="1" s="1"/>
  <c r="Q964" i="1" s="1"/>
  <c r="M966" i="1"/>
  <c r="M965" i="1" s="1"/>
  <c r="M964" i="1" s="1"/>
  <c r="I966" i="1"/>
  <c r="I965" i="1" s="1"/>
  <c r="I964" i="1" s="1"/>
  <c r="E966" i="1"/>
  <c r="E965" i="1"/>
  <c r="E964" i="1"/>
  <c r="E963" i="1"/>
  <c r="AL962" i="1"/>
  <c r="AE962" i="1"/>
  <c r="V962" i="1"/>
  <c r="E962" i="1"/>
  <c r="AL961" i="1"/>
  <c r="AE961" i="1"/>
  <c r="V961" i="1"/>
  <c r="E961" i="1"/>
  <c r="AK960" i="1"/>
  <c r="AK959" i="1" s="1"/>
  <c r="AK958" i="1" s="1"/>
  <c r="AK957" i="1" s="1"/>
  <c r="AK956" i="1" s="1"/>
  <c r="AJ960" i="1"/>
  <c r="AJ959" i="1" s="1"/>
  <c r="AJ958" i="1" s="1"/>
  <c r="AJ957" i="1" s="1"/>
  <c r="AJ956" i="1" s="1"/>
  <c r="AI960" i="1"/>
  <c r="AI959" i="1" s="1"/>
  <c r="AI958" i="1" s="1"/>
  <c r="AI957" i="1" s="1"/>
  <c r="AI956" i="1" s="1"/>
  <c r="AH960" i="1"/>
  <c r="AH959" i="1" s="1"/>
  <c r="AG960" i="1"/>
  <c r="AG959" i="1" s="1"/>
  <c r="AG958" i="1" s="1"/>
  <c r="AG957" i="1" s="1"/>
  <c r="AG956" i="1" s="1"/>
  <c r="AF960" i="1"/>
  <c r="AF959" i="1" s="1"/>
  <c r="AF958" i="1" s="1"/>
  <c r="AD960" i="1"/>
  <c r="AC960" i="1"/>
  <c r="AB960" i="1"/>
  <c r="AA960" i="1"/>
  <c r="AA959" i="1" s="1"/>
  <c r="AA958" i="1" s="1"/>
  <c r="AA957" i="1" s="1"/>
  <c r="AA956" i="1" s="1"/>
  <c r="Z960" i="1"/>
  <c r="Z959" i="1" s="1"/>
  <c r="Z958" i="1" s="1"/>
  <c r="Z957" i="1" s="1"/>
  <c r="Z956" i="1" s="1"/>
  <c r="Y960" i="1"/>
  <c r="Y959" i="1" s="1"/>
  <c r="Y958" i="1" s="1"/>
  <c r="Y957" i="1" s="1"/>
  <c r="Y956" i="1" s="1"/>
  <c r="X960" i="1"/>
  <c r="X959" i="1" s="1"/>
  <c r="X958" i="1" s="1"/>
  <c r="X957" i="1" s="1"/>
  <c r="X956" i="1" s="1"/>
  <c r="W960" i="1"/>
  <c r="W959" i="1" s="1"/>
  <c r="W958" i="1" s="1"/>
  <c r="W957" i="1" s="1"/>
  <c r="W956" i="1" s="1"/>
  <c r="T960" i="1"/>
  <c r="T959" i="1" s="1"/>
  <c r="T958" i="1" s="1"/>
  <c r="T957" i="1" s="1"/>
  <c r="T956" i="1" s="1"/>
  <c r="S960" i="1"/>
  <c r="S959" i="1" s="1"/>
  <c r="S958" i="1" s="1"/>
  <c r="S957" i="1" s="1"/>
  <c r="S956" i="1" s="1"/>
  <c r="R960" i="1"/>
  <c r="R959" i="1" s="1"/>
  <c r="R958" i="1" s="1"/>
  <c r="R957" i="1" s="1"/>
  <c r="R956" i="1" s="1"/>
  <c r="Q960" i="1"/>
  <c r="Q959" i="1" s="1"/>
  <c r="Q958" i="1" s="1"/>
  <c r="Q957" i="1" s="1"/>
  <c r="Q956" i="1" s="1"/>
  <c r="P960" i="1"/>
  <c r="P959" i="1" s="1"/>
  <c r="P958" i="1" s="1"/>
  <c r="P957" i="1" s="1"/>
  <c r="P956" i="1" s="1"/>
  <c r="O960" i="1"/>
  <c r="N960" i="1"/>
  <c r="N959" i="1" s="1"/>
  <c r="N958" i="1" s="1"/>
  <c r="N957" i="1" s="1"/>
  <c r="N956" i="1" s="1"/>
  <c r="M960" i="1"/>
  <c r="M959" i="1" s="1"/>
  <c r="M958" i="1" s="1"/>
  <c r="M957" i="1" s="1"/>
  <c r="M956" i="1" s="1"/>
  <c r="L960" i="1"/>
  <c r="L959" i="1" s="1"/>
  <c r="L958" i="1" s="1"/>
  <c r="L957" i="1" s="1"/>
  <c r="L956" i="1" s="1"/>
  <c r="K960" i="1"/>
  <c r="K959" i="1" s="1"/>
  <c r="K958" i="1" s="1"/>
  <c r="K957" i="1" s="1"/>
  <c r="K956" i="1" s="1"/>
  <c r="J960" i="1"/>
  <c r="J959" i="1" s="1"/>
  <c r="J958" i="1" s="1"/>
  <c r="I960" i="1"/>
  <c r="I959" i="1" s="1"/>
  <c r="E960" i="1"/>
  <c r="AC959" i="1"/>
  <c r="AC958" i="1" s="1"/>
  <c r="AC957" i="1" s="1"/>
  <c r="AC956" i="1" s="1"/>
  <c r="AB959" i="1"/>
  <c r="AB958" i="1" s="1"/>
  <c r="AB957" i="1" s="1"/>
  <c r="AB956" i="1" s="1"/>
  <c r="O959" i="1"/>
  <c r="O958" i="1" s="1"/>
  <c r="O957" i="1" s="1"/>
  <c r="O956" i="1" s="1"/>
  <c r="E959" i="1"/>
  <c r="E958" i="1"/>
  <c r="J957" i="1"/>
  <c r="J956" i="1" s="1"/>
  <c r="E957" i="1"/>
  <c r="E956" i="1"/>
  <c r="AL955" i="1"/>
  <c r="AE955" i="1"/>
  <c r="V955" i="1"/>
  <c r="E955" i="1"/>
  <c r="AK954" i="1"/>
  <c r="AK953" i="1" s="1"/>
  <c r="AK952" i="1" s="1"/>
  <c r="AK951" i="1" s="1"/>
  <c r="AK950" i="1" s="1"/>
  <c r="AJ954" i="1"/>
  <c r="AJ953" i="1" s="1"/>
  <c r="AJ952" i="1" s="1"/>
  <c r="AJ951" i="1" s="1"/>
  <c r="AJ950" i="1" s="1"/>
  <c r="AI954" i="1"/>
  <c r="AI953" i="1" s="1"/>
  <c r="AI952" i="1" s="1"/>
  <c r="AI951" i="1" s="1"/>
  <c r="AI950" i="1" s="1"/>
  <c r="AH954" i="1"/>
  <c r="AH953" i="1" s="1"/>
  <c r="AG954" i="1"/>
  <c r="AG953" i="1" s="1"/>
  <c r="AG952" i="1" s="1"/>
  <c r="AG951" i="1" s="1"/>
  <c r="AG950" i="1" s="1"/>
  <c r="AF954" i="1"/>
  <c r="AF953" i="1" s="1"/>
  <c r="AF952" i="1" s="1"/>
  <c r="AD954" i="1"/>
  <c r="AC954" i="1"/>
  <c r="AC953" i="1" s="1"/>
  <c r="AC952" i="1" s="1"/>
  <c r="AC951" i="1" s="1"/>
  <c r="AC950" i="1" s="1"/>
  <c r="AB954" i="1"/>
  <c r="AB953" i="1" s="1"/>
  <c r="AB952" i="1" s="1"/>
  <c r="AB951" i="1" s="1"/>
  <c r="AB950" i="1" s="1"/>
  <c r="AA954" i="1"/>
  <c r="AA953" i="1" s="1"/>
  <c r="AA952" i="1" s="1"/>
  <c r="AA951" i="1" s="1"/>
  <c r="AA950" i="1" s="1"/>
  <c r="Z954" i="1"/>
  <c r="Z953" i="1" s="1"/>
  <c r="Z952" i="1" s="1"/>
  <c r="Z951" i="1" s="1"/>
  <c r="Z950" i="1" s="1"/>
  <c r="Y954" i="1"/>
  <c r="Y953" i="1" s="1"/>
  <c r="Y952" i="1" s="1"/>
  <c r="Y951" i="1" s="1"/>
  <c r="Y950" i="1" s="1"/>
  <c r="X954" i="1"/>
  <c r="X953" i="1" s="1"/>
  <c r="X952" i="1" s="1"/>
  <c r="X951" i="1" s="1"/>
  <c r="X950" i="1" s="1"/>
  <c r="W954" i="1"/>
  <c r="W953" i="1" s="1"/>
  <c r="W952" i="1" s="1"/>
  <c r="W951" i="1" s="1"/>
  <c r="W950" i="1" s="1"/>
  <c r="T954" i="1"/>
  <c r="T953" i="1" s="1"/>
  <c r="T952" i="1" s="1"/>
  <c r="T951" i="1" s="1"/>
  <c r="T950" i="1" s="1"/>
  <c r="S954" i="1"/>
  <c r="S953" i="1" s="1"/>
  <c r="S952" i="1" s="1"/>
  <c r="S951" i="1" s="1"/>
  <c r="S950" i="1" s="1"/>
  <c r="R954" i="1"/>
  <c r="R953" i="1" s="1"/>
  <c r="R952" i="1" s="1"/>
  <c r="R951" i="1" s="1"/>
  <c r="R950" i="1" s="1"/>
  <c r="Q954" i="1"/>
  <c r="Q953" i="1" s="1"/>
  <c r="Q952" i="1" s="1"/>
  <c r="Q951" i="1" s="1"/>
  <c r="Q950" i="1" s="1"/>
  <c r="P954" i="1"/>
  <c r="P953" i="1" s="1"/>
  <c r="P952" i="1" s="1"/>
  <c r="P951" i="1" s="1"/>
  <c r="P950" i="1" s="1"/>
  <c r="O954" i="1"/>
  <c r="O953" i="1" s="1"/>
  <c r="O952" i="1" s="1"/>
  <c r="O951" i="1" s="1"/>
  <c r="O950" i="1" s="1"/>
  <c r="N954" i="1"/>
  <c r="N953" i="1" s="1"/>
  <c r="N952" i="1" s="1"/>
  <c r="N951" i="1" s="1"/>
  <c r="N950" i="1" s="1"/>
  <c r="M954" i="1"/>
  <c r="M953" i="1" s="1"/>
  <c r="M952" i="1" s="1"/>
  <c r="M951" i="1" s="1"/>
  <c r="M950" i="1" s="1"/>
  <c r="L954" i="1"/>
  <c r="L953" i="1" s="1"/>
  <c r="L952" i="1" s="1"/>
  <c r="L951" i="1" s="1"/>
  <c r="L950" i="1" s="1"/>
  <c r="K954" i="1"/>
  <c r="K953" i="1" s="1"/>
  <c r="K952" i="1" s="1"/>
  <c r="K951" i="1" s="1"/>
  <c r="K950" i="1" s="1"/>
  <c r="J954" i="1"/>
  <c r="J953" i="1" s="1"/>
  <c r="J952" i="1" s="1"/>
  <c r="J951" i="1" s="1"/>
  <c r="J950" i="1" s="1"/>
  <c r="I954" i="1"/>
  <c r="I953" i="1" s="1"/>
  <c r="E954" i="1"/>
  <c r="E953" i="1"/>
  <c r="E952" i="1"/>
  <c r="E951" i="1"/>
  <c r="E950" i="1"/>
  <c r="E949" i="1"/>
  <c r="AL948" i="1"/>
  <c r="AE948" i="1"/>
  <c r="V948" i="1"/>
  <c r="E948" i="1"/>
  <c r="AK947" i="1"/>
  <c r="AK946" i="1" s="1"/>
  <c r="AJ947" i="1"/>
  <c r="AJ946" i="1" s="1"/>
  <c r="AI947" i="1"/>
  <c r="AI946" i="1" s="1"/>
  <c r="AH947" i="1"/>
  <c r="AH946" i="1" s="1"/>
  <c r="AG947" i="1"/>
  <c r="AG946" i="1" s="1"/>
  <c r="AF947" i="1"/>
  <c r="AD947" i="1"/>
  <c r="AC947" i="1"/>
  <c r="AC946" i="1" s="1"/>
  <c r="AB947" i="1"/>
  <c r="AB946" i="1" s="1"/>
  <c r="AA947" i="1"/>
  <c r="AA946" i="1" s="1"/>
  <c r="Z947" i="1"/>
  <c r="Z946" i="1" s="1"/>
  <c r="Y947" i="1"/>
  <c r="Y946" i="1" s="1"/>
  <c r="X947" i="1"/>
  <c r="X946" i="1" s="1"/>
  <c r="W947" i="1"/>
  <c r="W946" i="1" s="1"/>
  <c r="T947" i="1"/>
  <c r="T946" i="1" s="1"/>
  <c r="S947" i="1"/>
  <c r="S946" i="1" s="1"/>
  <c r="R947" i="1"/>
  <c r="R946" i="1" s="1"/>
  <c r="Q947" i="1"/>
  <c r="Q946" i="1" s="1"/>
  <c r="P947" i="1"/>
  <c r="P946" i="1" s="1"/>
  <c r="O947" i="1"/>
  <c r="O946" i="1" s="1"/>
  <c r="N947" i="1"/>
  <c r="N946" i="1" s="1"/>
  <c r="M947" i="1"/>
  <c r="M946" i="1" s="1"/>
  <c r="L947" i="1"/>
  <c r="L946" i="1" s="1"/>
  <c r="K947" i="1"/>
  <c r="K946" i="1" s="1"/>
  <c r="J947" i="1"/>
  <c r="J946" i="1" s="1"/>
  <c r="I947" i="1"/>
  <c r="I946" i="1" s="1"/>
  <c r="E947" i="1"/>
  <c r="AF946" i="1"/>
  <c r="E946" i="1"/>
  <c r="AL945" i="1"/>
  <c r="AE945" i="1"/>
  <c r="V945" i="1"/>
  <c r="E945" i="1"/>
  <c r="AK944" i="1"/>
  <c r="AK943" i="1" s="1"/>
  <c r="AJ944" i="1"/>
  <c r="AJ943" i="1" s="1"/>
  <c r="AI944" i="1"/>
  <c r="AI943" i="1" s="1"/>
  <c r="AH944" i="1"/>
  <c r="AH943" i="1" s="1"/>
  <c r="AG944" i="1"/>
  <c r="AG943" i="1" s="1"/>
  <c r="AF944" i="1"/>
  <c r="AD944" i="1"/>
  <c r="AD943" i="1" s="1"/>
  <c r="AC944" i="1"/>
  <c r="AC943" i="1" s="1"/>
  <c r="AB944" i="1"/>
  <c r="AB943" i="1" s="1"/>
  <c r="AA944" i="1"/>
  <c r="Z944" i="1"/>
  <c r="Y944" i="1"/>
  <c r="Y943" i="1" s="1"/>
  <c r="X944" i="1"/>
  <c r="X943" i="1" s="1"/>
  <c r="W944" i="1"/>
  <c r="W943" i="1" s="1"/>
  <c r="T944" i="1"/>
  <c r="T943" i="1" s="1"/>
  <c r="S944" i="1"/>
  <c r="S943" i="1" s="1"/>
  <c r="R944" i="1"/>
  <c r="Q944" i="1"/>
  <c r="Q943" i="1" s="1"/>
  <c r="P944" i="1"/>
  <c r="P943" i="1" s="1"/>
  <c r="O944" i="1"/>
  <c r="O943" i="1" s="1"/>
  <c r="N944" i="1"/>
  <c r="N943" i="1" s="1"/>
  <c r="M944" i="1"/>
  <c r="M943" i="1" s="1"/>
  <c r="L944" i="1"/>
  <c r="L943" i="1" s="1"/>
  <c r="K944" i="1"/>
  <c r="K943" i="1" s="1"/>
  <c r="J944" i="1"/>
  <c r="J943" i="1" s="1"/>
  <c r="I944" i="1"/>
  <c r="I943" i="1" s="1"/>
  <c r="E944" i="1"/>
  <c r="AA943" i="1"/>
  <c r="Z943" i="1"/>
  <c r="R943" i="1"/>
  <c r="E943" i="1"/>
  <c r="AL942" i="1"/>
  <c r="AE942" i="1"/>
  <c r="V942" i="1"/>
  <c r="E942" i="1"/>
  <c r="AK941" i="1"/>
  <c r="AJ941" i="1"/>
  <c r="AJ940" i="1" s="1"/>
  <c r="AI941" i="1"/>
  <c r="AI940" i="1" s="1"/>
  <c r="AH941" i="1"/>
  <c r="AH940" i="1" s="1"/>
  <c r="AG941" i="1"/>
  <c r="AG940" i="1" s="1"/>
  <c r="AF941" i="1"/>
  <c r="AF940" i="1" s="1"/>
  <c r="AD941" i="1"/>
  <c r="AC941" i="1"/>
  <c r="AC940" i="1" s="1"/>
  <c r="AC939" i="1" s="1"/>
  <c r="AC938" i="1" s="1"/>
  <c r="AC937" i="1" s="1"/>
  <c r="AC936" i="1" s="1"/>
  <c r="AB941" i="1"/>
  <c r="AB940" i="1" s="1"/>
  <c r="AA941" i="1"/>
  <c r="AA940" i="1" s="1"/>
  <c r="Z941" i="1"/>
  <c r="Y941" i="1"/>
  <c r="Y940" i="1" s="1"/>
  <c r="Y939" i="1" s="1"/>
  <c r="Y938" i="1" s="1"/>
  <c r="Y937" i="1" s="1"/>
  <c r="Y936" i="1" s="1"/>
  <c r="X941" i="1"/>
  <c r="X940" i="1" s="1"/>
  <c r="W941" i="1"/>
  <c r="W940" i="1" s="1"/>
  <c r="T941" i="1"/>
  <c r="S941" i="1"/>
  <c r="S940" i="1" s="1"/>
  <c r="R941" i="1"/>
  <c r="R940" i="1" s="1"/>
  <c r="Q941" i="1"/>
  <c r="Q940" i="1" s="1"/>
  <c r="P941" i="1"/>
  <c r="O941" i="1"/>
  <c r="O940" i="1" s="1"/>
  <c r="N941" i="1"/>
  <c r="N940" i="1" s="1"/>
  <c r="M941" i="1"/>
  <c r="M940" i="1" s="1"/>
  <c r="L941" i="1"/>
  <c r="K941" i="1"/>
  <c r="K940" i="1" s="1"/>
  <c r="J941" i="1"/>
  <c r="J940" i="1" s="1"/>
  <c r="I941" i="1"/>
  <c r="E941" i="1"/>
  <c r="AK940" i="1"/>
  <c r="AD940" i="1"/>
  <c r="Z940" i="1"/>
  <c r="Z939" i="1" s="1"/>
  <c r="Z938" i="1" s="1"/>
  <c r="Z937" i="1" s="1"/>
  <c r="Z936" i="1" s="1"/>
  <c r="T940" i="1"/>
  <c r="P940" i="1"/>
  <c r="L940" i="1"/>
  <c r="E940" i="1"/>
  <c r="E939" i="1"/>
  <c r="E938" i="1"/>
  <c r="E937" i="1"/>
  <c r="E936" i="1"/>
  <c r="AL935" i="1"/>
  <c r="AE935" i="1"/>
  <c r="V935" i="1"/>
  <c r="E935" i="1"/>
  <c r="AK934" i="1"/>
  <c r="AK933" i="1" s="1"/>
  <c r="AK932" i="1" s="1"/>
  <c r="AJ934" i="1"/>
  <c r="AJ933" i="1" s="1"/>
  <c r="AJ932" i="1" s="1"/>
  <c r="AI934" i="1"/>
  <c r="AI933" i="1" s="1"/>
  <c r="AI932" i="1" s="1"/>
  <c r="AH934" i="1"/>
  <c r="AH933" i="1" s="1"/>
  <c r="AG934" i="1"/>
  <c r="AG933" i="1" s="1"/>
  <c r="AG932" i="1" s="1"/>
  <c r="AF934" i="1"/>
  <c r="AF933" i="1" s="1"/>
  <c r="AF932" i="1" s="1"/>
  <c r="AD934" i="1"/>
  <c r="AC934" i="1"/>
  <c r="AB934" i="1"/>
  <c r="AA934" i="1"/>
  <c r="AA933" i="1" s="1"/>
  <c r="AA932" i="1" s="1"/>
  <c r="Z934" i="1"/>
  <c r="Z933" i="1" s="1"/>
  <c r="Z932" i="1" s="1"/>
  <c r="Y934" i="1"/>
  <c r="X934" i="1"/>
  <c r="W934" i="1"/>
  <c r="W933" i="1" s="1"/>
  <c r="W932" i="1" s="1"/>
  <c r="T934" i="1"/>
  <c r="T933" i="1" s="1"/>
  <c r="T932" i="1" s="1"/>
  <c r="S934" i="1"/>
  <c r="R934" i="1"/>
  <c r="Q934" i="1"/>
  <c r="Q933" i="1" s="1"/>
  <c r="Q932" i="1" s="1"/>
  <c r="P934" i="1"/>
  <c r="P933" i="1" s="1"/>
  <c r="P932" i="1" s="1"/>
  <c r="O934" i="1"/>
  <c r="N934" i="1"/>
  <c r="N933" i="1" s="1"/>
  <c r="N932" i="1" s="1"/>
  <c r="M934" i="1"/>
  <c r="M933" i="1" s="1"/>
  <c r="M932" i="1" s="1"/>
  <c r="L934" i="1"/>
  <c r="K934" i="1"/>
  <c r="J934" i="1"/>
  <c r="J933" i="1" s="1"/>
  <c r="J932" i="1" s="1"/>
  <c r="I934" i="1"/>
  <c r="I933" i="1" s="1"/>
  <c r="E934" i="1"/>
  <c r="AC933" i="1"/>
  <c r="AC932" i="1" s="1"/>
  <c r="AB933" i="1"/>
  <c r="AB932" i="1" s="1"/>
  <c r="Y933" i="1"/>
  <c r="Y932" i="1" s="1"/>
  <c r="X933" i="1"/>
  <c r="S933" i="1"/>
  <c r="S932" i="1" s="1"/>
  <c r="R933" i="1"/>
  <c r="O933" i="1"/>
  <c r="O932" i="1" s="1"/>
  <c r="L933" i="1"/>
  <c r="L932" i="1" s="1"/>
  <c r="K933" i="1"/>
  <c r="K932" i="1" s="1"/>
  <c r="E933" i="1"/>
  <c r="X932" i="1"/>
  <c r="R932" i="1"/>
  <c r="E932" i="1"/>
  <c r="AL931" i="1"/>
  <c r="AE931" i="1"/>
  <c r="V931" i="1"/>
  <c r="E931" i="1"/>
  <c r="AK930" i="1"/>
  <c r="AK929" i="1" s="1"/>
  <c r="AK928" i="1" s="1"/>
  <c r="AJ930" i="1"/>
  <c r="AJ929" i="1" s="1"/>
  <c r="AJ928" i="1" s="1"/>
  <c r="AI930" i="1"/>
  <c r="AI929" i="1" s="1"/>
  <c r="AI928" i="1" s="1"/>
  <c r="AH930" i="1"/>
  <c r="AH929" i="1" s="1"/>
  <c r="AH928" i="1" s="1"/>
  <c r="AG930" i="1"/>
  <c r="AG929" i="1" s="1"/>
  <c r="AG928" i="1" s="1"/>
  <c r="AF930" i="1"/>
  <c r="AD930" i="1"/>
  <c r="AC930" i="1"/>
  <c r="AC929" i="1" s="1"/>
  <c r="AC928" i="1" s="1"/>
  <c r="AB930" i="1"/>
  <c r="AB929" i="1" s="1"/>
  <c r="AB928" i="1" s="1"/>
  <c r="AA930" i="1"/>
  <c r="AA929" i="1" s="1"/>
  <c r="AA928" i="1" s="1"/>
  <c r="Z930" i="1"/>
  <c r="Z929" i="1" s="1"/>
  <c r="Z928" i="1" s="1"/>
  <c r="Y930" i="1"/>
  <c r="Y929" i="1" s="1"/>
  <c r="Y928" i="1" s="1"/>
  <c r="X930" i="1"/>
  <c r="X929" i="1" s="1"/>
  <c r="X928" i="1" s="1"/>
  <c r="W930" i="1"/>
  <c r="W929" i="1" s="1"/>
  <c r="W928" i="1" s="1"/>
  <c r="T930" i="1"/>
  <c r="T929" i="1" s="1"/>
  <c r="T928" i="1" s="1"/>
  <c r="S930" i="1"/>
  <c r="S929" i="1" s="1"/>
  <c r="S928" i="1" s="1"/>
  <c r="R930" i="1"/>
  <c r="R929" i="1" s="1"/>
  <c r="R928" i="1" s="1"/>
  <c r="Q930" i="1"/>
  <c r="Q929" i="1" s="1"/>
  <c r="Q928" i="1" s="1"/>
  <c r="P930" i="1"/>
  <c r="P929" i="1" s="1"/>
  <c r="P928" i="1" s="1"/>
  <c r="O930" i="1"/>
  <c r="O929" i="1" s="1"/>
  <c r="O928" i="1" s="1"/>
  <c r="N930" i="1"/>
  <c r="N929" i="1" s="1"/>
  <c r="N928" i="1" s="1"/>
  <c r="M930" i="1"/>
  <c r="M929" i="1" s="1"/>
  <c r="M928" i="1" s="1"/>
  <c r="L930" i="1"/>
  <c r="L929" i="1" s="1"/>
  <c r="L928" i="1" s="1"/>
  <c r="K930" i="1"/>
  <c r="K929" i="1" s="1"/>
  <c r="K928" i="1" s="1"/>
  <c r="J930" i="1"/>
  <c r="J929" i="1" s="1"/>
  <c r="J928" i="1" s="1"/>
  <c r="I930" i="1"/>
  <c r="I929" i="1" s="1"/>
  <c r="I928" i="1" s="1"/>
  <c r="E930" i="1"/>
  <c r="E929" i="1"/>
  <c r="E928" i="1"/>
  <c r="AL927" i="1"/>
  <c r="AE927" i="1"/>
  <c r="V927" i="1"/>
  <c r="E927" i="1"/>
  <c r="AK926" i="1"/>
  <c r="AK925" i="1" s="1"/>
  <c r="AJ926" i="1"/>
  <c r="AJ925" i="1" s="1"/>
  <c r="AI926" i="1"/>
  <c r="AI925" i="1" s="1"/>
  <c r="AH926" i="1"/>
  <c r="AH925" i="1" s="1"/>
  <c r="AG926" i="1"/>
  <c r="AF926" i="1"/>
  <c r="AF925" i="1" s="1"/>
  <c r="AD926" i="1"/>
  <c r="AC926" i="1"/>
  <c r="AC925" i="1" s="1"/>
  <c r="AB926" i="1"/>
  <c r="AB925" i="1" s="1"/>
  <c r="AA926" i="1"/>
  <c r="AA925" i="1" s="1"/>
  <c r="Z926" i="1"/>
  <c r="Z925" i="1" s="1"/>
  <c r="Y926" i="1"/>
  <c r="Y925" i="1" s="1"/>
  <c r="X926" i="1"/>
  <c r="X925" i="1" s="1"/>
  <c r="W926" i="1"/>
  <c r="W925" i="1" s="1"/>
  <c r="T926" i="1"/>
  <c r="S926" i="1"/>
  <c r="S925" i="1" s="1"/>
  <c r="R926" i="1"/>
  <c r="R925" i="1" s="1"/>
  <c r="Q926" i="1"/>
  <c r="Q925" i="1" s="1"/>
  <c r="P926" i="1"/>
  <c r="P925" i="1" s="1"/>
  <c r="O926" i="1"/>
  <c r="O925" i="1" s="1"/>
  <c r="N926" i="1"/>
  <c r="N925" i="1" s="1"/>
  <c r="M926" i="1"/>
  <c r="M925" i="1" s="1"/>
  <c r="L926" i="1"/>
  <c r="L925" i="1" s="1"/>
  <c r="K926" i="1"/>
  <c r="K925" i="1" s="1"/>
  <c r="J926" i="1"/>
  <c r="J925" i="1" s="1"/>
  <c r="I926" i="1"/>
  <c r="I925" i="1" s="1"/>
  <c r="E926" i="1"/>
  <c r="AG925" i="1"/>
  <c r="T925" i="1"/>
  <c r="E925" i="1"/>
  <c r="AL924" i="1"/>
  <c r="AE924" i="1"/>
  <c r="V924" i="1"/>
  <c r="E924" i="1"/>
  <c r="AK923" i="1"/>
  <c r="AJ923" i="1"/>
  <c r="AI923" i="1"/>
  <c r="AH923" i="1"/>
  <c r="AG923" i="1"/>
  <c r="AF923" i="1"/>
  <c r="AD923" i="1"/>
  <c r="AC923" i="1"/>
  <c r="AB923" i="1"/>
  <c r="AA923" i="1"/>
  <c r="Z923" i="1"/>
  <c r="Y923" i="1"/>
  <c r="X923" i="1"/>
  <c r="W923" i="1"/>
  <c r="T923" i="1"/>
  <c r="S923" i="1"/>
  <c r="R923" i="1"/>
  <c r="Q923" i="1"/>
  <c r="P923" i="1"/>
  <c r="O923" i="1"/>
  <c r="O920" i="1" s="1"/>
  <c r="N923" i="1"/>
  <c r="M923" i="1"/>
  <c r="L923" i="1"/>
  <c r="K923" i="1"/>
  <c r="J923" i="1"/>
  <c r="I923" i="1"/>
  <c r="E923" i="1"/>
  <c r="AL922" i="1"/>
  <c r="AE922" i="1"/>
  <c r="V922" i="1"/>
  <c r="E922" i="1"/>
  <c r="AK921" i="1"/>
  <c r="AJ921" i="1"/>
  <c r="AI921" i="1"/>
  <c r="AI920" i="1" s="1"/>
  <c r="AI919" i="1" s="1"/>
  <c r="AH921" i="1"/>
  <c r="AG921" i="1"/>
  <c r="AF921" i="1"/>
  <c r="AD921" i="1"/>
  <c r="AC921" i="1"/>
  <c r="AB921" i="1"/>
  <c r="AA921" i="1"/>
  <c r="Z921" i="1"/>
  <c r="Y921" i="1"/>
  <c r="X921" i="1"/>
  <c r="W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E921" i="1"/>
  <c r="E920" i="1"/>
  <c r="E919" i="1"/>
  <c r="E918" i="1"/>
  <c r="E917" i="1"/>
  <c r="AL916" i="1"/>
  <c r="AE916" i="1"/>
  <c r="V916" i="1"/>
  <c r="E916" i="1"/>
  <c r="AK915" i="1"/>
  <c r="AK914" i="1" s="1"/>
  <c r="AK913" i="1" s="1"/>
  <c r="AK912" i="1" s="1"/>
  <c r="AJ915" i="1"/>
  <c r="AJ914" i="1" s="1"/>
  <c r="AJ913" i="1" s="1"/>
  <c r="AJ912" i="1" s="1"/>
  <c r="AI915" i="1"/>
  <c r="AI914" i="1" s="1"/>
  <c r="AI913" i="1" s="1"/>
  <c r="AI912" i="1" s="1"/>
  <c r="AH915" i="1"/>
  <c r="AH914" i="1" s="1"/>
  <c r="AH913" i="1" s="1"/>
  <c r="AH912" i="1" s="1"/>
  <c r="AG915" i="1"/>
  <c r="AG914" i="1" s="1"/>
  <c r="AG913" i="1" s="1"/>
  <c r="AG912" i="1" s="1"/>
  <c r="AF915" i="1"/>
  <c r="AF914" i="1" s="1"/>
  <c r="AD915" i="1"/>
  <c r="AD914" i="1" s="1"/>
  <c r="AD913" i="1" s="1"/>
  <c r="AD912" i="1" s="1"/>
  <c r="AC915" i="1"/>
  <c r="AB915" i="1"/>
  <c r="AB914" i="1" s="1"/>
  <c r="AB913" i="1" s="1"/>
  <c r="AB912" i="1" s="1"/>
  <c r="AA915" i="1"/>
  <c r="AA914" i="1" s="1"/>
  <c r="AA913" i="1" s="1"/>
  <c r="AA912" i="1" s="1"/>
  <c r="Z915" i="1"/>
  <c r="Z914" i="1" s="1"/>
  <c r="Z913" i="1" s="1"/>
  <c r="Z912" i="1" s="1"/>
  <c r="Y915" i="1"/>
  <c r="Y914" i="1" s="1"/>
  <c r="Y913" i="1" s="1"/>
  <c r="Y912" i="1" s="1"/>
  <c r="X915" i="1"/>
  <c r="X914" i="1" s="1"/>
  <c r="X913" i="1" s="1"/>
  <c r="X912" i="1" s="1"/>
  <c r="W915" i="1"/>
  <c r="T915" i="1"/>
  <c r="T914" i="1" s="1"/>
  <c r="T913" i="1" s="1"/>
  <c r="T912" i="1" s="1"/>
  <c r="S915" i="1"/>
  <c r="S914" i="1" s="1"/>
  <c r="S913" i="1" s="1"/>
  <c r="S912" i="1" s="1"/>
  <c r="R915" i="1"/>
  <c r="R914" i="1" s="1"/>
  <c r="R913" i="1" s="1"/>
  <c r="R912" i="1" s="1"/>
  <c r="Q915" i="1"/>
  <c r="Q914" i="1" s="1"/>
  <c r="Q913" i="1" s="1"/>
  <c r="Q912" i="1" s="1"/>
  <c r="P915" i="1"/>
  <c r="P914" i="1" s="1"/>
  <c r="P913" i="1" s="1"/>
  <c r="P912" i="1" s="1"/>
  <c r="O915" i="1"/>
  <c r="O914" i="1" s="1"/>
  <c r="O913" i="1" s="1"/>
  <c r="O912" i="1" s="1"/>
  <c r="N915" i="1"/>
  <c r="N914" i="1" s="1"/>
  <c r="N913" i="1" s="1"/>
  <c r="N912" i="1" s="1"/>
  <c r="M915" i="1"/>
  <c r="M914" i="1" s="1"/>
  <c r="M913" i="1" s="1"/>
  <c r="M912" i="1" s="1"/>
  <c r="L915" i="1"/>
  <c r="L914" i="1" s="1"/>
  <c r="L913" i="1" s="1"/>
  <c r="L912" i="1" s="1"/>
  <c r="K915" i="1"/>
  <c r="J915" i="1"/>
  <c r="J914" i="1" s="1"/>
  <c r="J913" i="1" s="1"/>
  <c r="J912" i="1" s="1"/>
  <c r="I915" i="1"/>
  <c r="I914" i="1" s="1"/>
  <c r="I913" i="1" s="1"/>
  <c r="I912" i="1" s="1"/>
  <c r="E915" i="1"/>
  <c r="W914" i="1"/>
  <c r="W913" i="1" s="1"/>
  <c r="W912" i="1" s="1"/>
  <c r="K914" i="1"/>
  <c r="K913" i="1" s="1"/>
  <c r="K912" i="1" s="1"/>
  <c r="E914" i="1"/>
  <c r="E913" i="1"/>
  <c r="E912" i="1"/>
  <c r="AL911" i="1"/>
  <c r="AE911" i="1"/>
  <c r="V911" i="1"/>
  <c r="E911" i="1"/>
  <c r="AK910" i="1"/>
  <c r="AJ910" i="1"/>
  <c r="AI910" i="1"/>
  <c r="AH910" i="1"/>
  <c r="AG910" i="1"/>
  <c r="AF910" i="1"/>
  <c r="AD910" i="1"/>
  <c r="AC910" i="1"/>
  <c r="AB910" i="1"/>
  <c r="AA910" i="1"/>
  <c r="Z910" i="1"/>
  <c r="Y910" i="1"/>
  <c r="X910" i="1"/>
  <c r="W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E910" i="1"/>
  <c r="AL909" i="1"/>
  <c r="AE909" i="1"/>
  <c r="V909" i="1"/>
  <c r="E909" i="1"/>
  <c r="AK908" i="1"/>
  <c r="AJ908" i="1"/>
  <c r="AI908" i="1"/>
  <c r="AI907" i="1" s="1"/>
  <c r="AH908" i="1"/>
  <c r="AG908" i="1"/>
  <c r="AF908" i="1"/>
  <c r="AD908" i="1"/>
  <c r="AC908" i="1"/>
  <c r="AB908" i="1"/>
  <c r="AA908" i="1"/>
  <c r="Z908" i="1"/>
  <c r="Y908" i="1"/>
  <c r="X908" i="1"/>
  <c r="W908" i="1"/>
  <c r="T908" i="1"/>
  <c r="T907" i="1" s="1"/>
  <c r="S908" i="1"/>
  <c r="R908" i="1"/>
  <c r="Q908" i="1"/>
  <c r="P908" i="1"/>
  <c r="P907" i="1" s="1"/>
  <c r="O908" i="1"/>
  <c r="N908" i="1"/>
  <c r="M908" i="1"/>
  <c r="L908" i="1"/>
  <c r="K908" i="1"/>
  <c r="J908" i="1"/>
  <c r="I908" i="1"/>
  <c r="E908" i="1"/>
  <c r="E907" i="1"/>
  <c r="AL906" i="1"/>
  <c r="AE906" i="1"/>
  <c r="V906" i="1"/>
  <c r="E906" i="1"/>
  <c r="AL905" i="1"/>
  <c r="AE905" i="1"/>
  <c r="V905" i="1"/>
  <c r="E905" i="1"/>
  <c r="AK904" i="1"/>
  <c r="AK903" i="1" s="1"/>
  <c r="AJ904" i="1"/>
  <c r="AJ903" i="1" s="1"/>
  <c r="AI904" i="1"/>
  <c r="AI903" i="1" s="1"/>
  <c r="AH904" i="1"/>
  <c r="AH903" i="1" s="1"/>
  <c r="AG904" i="1"/>
  <c r="AG903" i="1" s="1"/>
  <c r="AF904" i="1"/>
  <c r="AF903" i="1" s="1"/>
  <c r="AD904" i="1"/>
  <c r="AC904" i="1"/>
  <c r="AC903" i="1" s="1"/>
  <c r="AB904" i="1"/>
  <c r="AB903" i="1" s="1"/>
  <c r="AA904" i="1"/>
  <c r="AA903" i="1" s="1"/>
  <c r="Z904" i="1"/>
  <c r="Z903" i="1" s="1"/>
  <c r="Y904" i="1"/>
  <c r="Y903" i="1" s="1"/>
  <c r="X904" i="1"/>
  <c r="X903" i="1" s="1"/>
  <c r="W904" i="1"/>
  <c r="W903" i="1" s="1"/>
  <c r="T904" i="1"/>
  <c r="T903" i="1" s="1"/>
  <c r="S904" i="1"/>
  <c r="S903" i="1" s="1"/>
  <c r="R904" i="1"/>
  <c r="R903" i="1" s="1"/>
  <c r="Q904" i="1"/>
  <c r="Q903" i="1" s="1"/>
  <c r="P904" i="1"/>
  <c r="P903" i="1" s="1"/>
  <c r="O904" i="1"/>
  <c r="O903" i="1" s="1"/>
  <c r="N904" i="1"/>
  <c r="N903" i="1" s="1"/>
  <c r="M904" i="1"/>
  <c r="M903" i="1" s="1"/>
  <c r="L904" i="1"/>
  <c r="L903" i="1" s="1"/>
  <c r="K904" i="1"/>
  <c r="J904" i="1"/>
  <c r="J903" i="1" s="1"/>
  <c r="I904" i="1"/>
  <c r="I903" i="1" s="1"/>
  <c r="E904" i="1"/>
  <c r="K903" i="1"/>
  <c r="E903" i="1"/>
  <c r="AL902" i="1"/>
  <c r="AE902" i="1"/>
  <c r="V902" i="1"/>
  <c r="E902" i="1"/>
  <c r="AK901" i="1"/>
  <c r="AK900" i="1" s="1"/>
  <c r="AJ901" i="1"/>
  <c r="AJ900" i="1" s="1"/>
  <c r="AI901" i="1"/>
  <c r="AI900" i="1" s="1"/>
  <c r="AH901" i="1"/>
  <c r="AH900" i="1" s="1"/>
  <c r="AG901" i="1"/>
  <c r="AG900" i="1" s="1"/>
  <c r="AF901" i="1"/>
  <c r="AF900" i="1" s="1"/>
  <c r="AD901" i="1"/>
  <c r="AD900" i="1" s="1"/>
  <c r="AC901" i="1"/>
  <c r="AB901" i="1"/>
  <c r="AB900" i="1" s="1"/>
  <c r="AA901" i="1"/>
  <c r="Z901" i="1"/>
  <c r="Z900" i="1" s="1"/>
  <c r="Y901" i="1"/>
  <c r="Y900" i="1" s="1"/>
  <c r="X901" i="1"/>
  <c r="X900" i="1" s="1"/>
  <c r="W901" i="1"/>
  <c r="W900" i="1" s="1"/>
  <c r="T901" i="1"/>
  <c r="T900" i="1" s="1"/>
  <c r="S901" i="1"/>
  <c r="S900" i="1" s="1"/>
  <c r="R901" i="1"/>
  <c r="R900" i="1" s="1"/>
  <c r="Q901" i="1"/>
  <c r="Q900" i="1" s="1"/>
  <c r="P901" i="1"/>
  <c r="P900" i="1" s="1"/>
  <c r="O901" i="1"/>
  <c r="O900" i="1" s="1"/>
  <c r="N901" i="1"/>
  <c r="N900" i="1" s="1"/>
  <c r="M901" i="1"/>
  <c r="M900" i="1" s="1"/>
  <c r="L901" i="1"/>
  <c r="L900" i="1" s="1"/>
  <c r="K901" i="1"/>
  <c r="K900" i="1" s="1"/>
  <c r="J901" i="1"/>
  <c r="J900" i="1" s="1"/>
  <c r="I901" i="1"/>
  <c r="E901" i="1"/>
  <c r="AA900" i="1"/>
  <c r="I900" i="1"/>
  <c r="E900" i="1"/>
  <c r="AL899" i="1"/>
  <c r="AE899" i="1"/>
  <c r="V899" i="1"/>
  <c r="AM899" i="1" s="1"/>
  <c r="E899" i="1"/>
  <c r="AK898" i="1"/>
  <c r="AK897" i="1" s="1"/>
  <c r="AJ898" i="1"/>
  <c r="AJ897" i="1" s="1"/>
  <c r="AI898" i="1"/>
  <c r="AI897" i="1" s="1"/>
  <c r="AH898" i="1"/>
  <c r="AH897" i="1" s="1"/>
  <c r="AG898" i="1"/>
  <c r="AG897" i="1" s="1"/>
  <c r="AF898" i="1"/>
  <c r="AD898" i="1"/>
  <c r="AD897" i="1" s="1"/>
  <c r="AC898" i="1"/>
  <c r="AB898" i="1"/>
  <c r="AB897" i="1" s="1"/>
  <c r="AA898" i="1"/>
  <c r="AA897" i="1" s="1"/>
  <c r="Z898" i="1"/>
  <c r="Z897" i="1" s="1"/>
  <c r="Y898" i="1"/>
  <c r="Y897" i="1" s="1"/>
  <c r="X898" i="1"/>
  <c r="X897" i="1" s="1"/>
  <c r="W898" i="1"/>
  <c r="W897" i="1" s="1"/>
  <c r="T898" i="1"/>
  <c r="T897" i="1" s="1"/>
  <c r="S898" i="1"/>
  <c r="S897" i="1" s="1"/>
  <c r="R898" i="1"/>
  <c r="R897" i="1" s="1"/>
  <c r="Q898" i="1"/>
  <c r="Q897" i="1" s="1"/>
  <c r="P898" i="1"/>
  <c r="P897" i="1" s="1"/>
  <c r="O898" i="1"/>
  <c r="O897" i="1" s="1"/>
  <c r="N898" i="1"/>
  <c r="N897" i="1" s="1"/>
  <c r="M898" i="1"/>
  <c r="L898" i="1"/>
  <c r="L897" i="1" s="1"/>
  <c r="K898" i="1"/>
  <c r="K897" i="1" s="1"/>
  <c r="J898" i="1"/>
  <c r="J897" i="1" s="1"/>
  <c r="I898" i="1"/>
  <c r="I897" i="1" s="1"/>
  <c r="E898" i="1"/>
  <c r="M897" i="1"/>
  <c r="E897" i="1"/>
  <c r="AL896" i="1"/>
  <c r="AE896" i="1"/>
  <c r="V896" i="1"/>
  <c r="E896" i="1"/>
  <c r="AL895" i="1"/>
  <c r="AE895" i="1"/>
  <c r="V895" i="1"/>
  <c r="E895" i="1"/>
  <c r="AK894" i="1"/>
  <c r="AK893" i="1" s="1"/>
  <c r="AJ894" i="1"/>
  <c r="AJ893" i="1" s="1"/>
  <c r="AI894" i="1"/>
  <c r="AI893" i="1" s="1"/>
  <c r="AH894" i="1"/>
  <c r="AH893" i="1" s="1"/>
  <c r="AG894" i="1"/>
  <c r="AG893" i="1" s="1"/>
  <c r="AF894" i="1"/>
  <c r="AD894" i="1"/>
  <c r="AC894" i="1"/>
  <c r="AC893" i="1" s="1"/>
  <c r="AB894" i="1"/>
  <c r="AB893" i="1" s="1"/>
  <c r="AA894" i="1"/>
  <c r="AA893" i="1" s="1"/>
  <c r="Z894" i="1"/>
  <c r="Z893" i="1" s="1"/>
  <c r="Y894" i="1"/>
  <c r="X894" i="1"/>
  <c r="X893" i="1" s="1"/>
  <c r="W894" i="1"/>
  <c r="W893" i="1" s="1"/>
  <c r="T894" i="1"/>
  <c r="S894" i="1"/>
  <c r="S893" i="1" s="1"/>
  <c r="R894" i="1"/>
  <c r="R893" i="1" s="1"/>
  <c r="Q894" i="1"/>
  <c r="Q893" i="1" s="1"/>
  <c r="P894" i="1"/>
  <c r="P893" i="1" s="1"/>
  <c r="O894" i="1"/>
  <c r="O893" i="1" s="1"/>
  <c r="N894" i="1"/>
  <c r="N893" i="1" s="1"/>
  <c r="M894" i="1"/>
  <c r="M893" i="1" s="1"/>
  <c r="L894" i="1"/>
  <c r="L893" i="1" s="1"/>
  <c r="K894" i="1"/>
  <c r="K893" i="1" s="1"/>
  <c r="J894" i="1"/>
  <c r="J893" i="1" s="1"/>
  <c r="I894" i="1"/>
  <c r="I893" i="1" s="1"/>
  <c r="E894" i="1"/>
  <c r="Y893" i="1"/>
  <c r="T893" i="1"/>
  <c r="E893" i="1"/>
  <c r="AL892" i="1"/>
  <c r="AE892" i="1"/>
  <c r="V892" i="1"/>
  <c r="E892" i="1"/>
  <c r="AK891" i="1"/>
  <c r="AJ891" i="1"/>
  <c r="AI891" i="1"/>
  <c r="AH891" i="1"/>
  <c r="AG891" i="1"/>
  <c r="AF891" i="1"/>
  <c r="AD891" i="1"/>
  <c r="AC891" i="1"/>
  <c r="AB891" i="1"/>
  <c r="AA891" i="1"/>
  <c r="Z891" i="1"/>
  <c r="Y891" i="1"/>
  <c r="X891" i="1"/>
  <c r="W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E891" i="1"/>
  <c r="AL890" i="1"/>
  <c r="AE890" i="1"/>
  <c r="V890" i="1"/>
  <c r="E890" i="1"/>
  <c r="AL889" i="1"/>
  <c r="AE889" i="1"/>
  <c r="V889" i="1"/>
  <c r="E889" i="1"/>
  <c r="AK888" i="1"/>
  <c r="AJ888" i="1"/>
  <c r="AI888" i="1"/>
  <c r="AH888" i="1"/>
  <c r="AG888" i="1"/>
  <c r="AF888" i="1"/>
  <c r="AD888" i="1"/>
  <c r="AC888" i="1"/>
  <c r="AB888" i="1"/>
  <c r="AA888" i="1"/>
  <c r="Z888" i="1"/>
  <c r="Y888" i="1"/>
  <c r="X888" i="1"/>
  <c r="W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E888" i="1"/>
  <c r="AL887" i="1"/>
  <c r="AE887" i="1"/>
  <c r="V887" i="1"/>
  <c r="E887" i="1"/>
  <c r="AK886" i="1"/>
  <c r="AJ886" i="1"/>
  <c r="AI886" i="1"/>
  <c r="AH886" i="1"/>
  <c r="AG886" i="1"/>
  <c r="AF886" i="1"/>
  <c r="AD886" i="1"/>
  <c r="AC886" i="1"/>
  <c r="AB886" i="1"/>
  <c r="AA886" i="1"/>
  <c r="Z886" i="1"/>
  <c r="Y886" i="1"/>
  <c r="X886" i="1"/>
  <c r="W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E886" i="1"/>
  <c r="AL885" i="1"/>
  <c r="AE885" i="1"/>
  <c r="V885" i="1"/>
  <c r="E885" i="1"/>
  <c r="AK884" i="1"/>
  <c r="AJ884" i="1"/>
  <c r="AI884" i="1"/>
  <c r="AH884" i="1"/>
  <c r="AG884" i="1"/>
  <c r="AF884" i="1"/>
  <c r="AD884" i="1"/>
  <c r="AC884" i="1"/>
  <c r="AB884" i="1"/>
  <c r="AA884" i="1"/>
  <c r="Z884" i="1"/>
  <c r="Y884" i="1"/>
  <c r="X884" i="1"/>
  <c r="W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E884" i="1"/>
  <c r="E883" i="1"/>
  <c r="E882" i="1"/>
  <c r="E881" i="1"/>
  <c r="E880" i="1"/>
  <c r="AL879" i="1"/>
  <c r="AE879" i="1"/>
  <c r="V879" i="1"/>
  <c r="E879" i="1"/>
  <c r="AK878" i="1"/>
  <c r="AK877" i="1" s="1"/>
  <c r="AK876" i="1" s="1"/>
  <c r="AK875" i="1" s="1"/>
  <c r="AK874" i="1" s="1"/>
  <c r="AJ878" i="1"/>
  <c r="AJ877" i="1" s="1"/>
  <c r="AI878" i="1"/>
  <c r="AI877" i="1" s="1"/>
  <c r="AI876" i="1" s="1"/>
  <c r="AI875" i="1" s="1"/>
  <c r="AI874" i="1" s="1"/>
  <c r="AH878" i="1"/>
  <c r="AG878" i="1"/>
  <c r="AF878" i="1"/>
  <c r="AF877" i="1" s="1"/>
  <c r="AF876" i="1" s="1"/>
  <c r="AF875" i="1" s="1"/>
  <c r="AF874" i="1" s="1"/>
  <c r="AD878" i="1"/>
  <c r="AC878" i="1"/>
  <c r="AC877" i="1" s="1"/>
  <c r="AC876" i="1" s="1"/>
  <c r="AC875" i="1" s="1"/>
  <c r="AC874" i="1" s="1"/>
  <c r="AB878" i="1"/>
  <c r="AB877" i="1" s="1"/>
  <c r="AB876" i="1" s="1"/>
  <c r="AB875" i="1" s="1"/>
  <c r="AB874" i="1" s="1"/>
  <c r="AA878" i="1"/>
  <c r="AA877" i="1" s="1"/>
  <c r="AA876" i="1" s="1"/>
  <c r="AA875" i="1" s="1"/>
  <c r="AA874" i="1" s="1"/>
  <c r="Z878" i="1"/>
  <c r="Z877" i="1" s="1"/>
  <c r="Z876" i="1" s="1"/>
  <c r="Z875" i="1" s="1"/>
  <c r="Z874" i="1" s="1"/>
  <c r="Y878" i="1"/>
  <c r="Y877" i="1" s="1"/>
  <c r="Y876" i="1" s="1"/>
  <c r="Y875" i="1" s="1"/>
  <c r="Y874" i="1" s="1"/>
  <c r="X878" i="1"/>
  <c r="X877" i="1" s="1"/>
  <c r="X876" i="1" s="1"/>
  <c r="X875" i="1" s="1"/>
  <c r="X874" i="1" s="1"/>
  <c r="W878" i="1"/>
  <c r="W877" i="1" s="1"/>
  <c r="W876" i="1" s="1"/>
  <c r="W875" i="1" s="1"/>
  <c r="W874" i="1" s="1"/>
  <c r="T878" i="1"/>
  <c r="T877" i="1" s="1"/>
  <c r="T876" i="1" s="1"/>
  <c r="T875" i="1" s="1"/>
  <c r="T874" i="1" s="1"/>
  <c r="S878" i="1"/>
  <c r="S877" i="1" s="1"/>
  <c r="S876" i="1" s="1"/>
  <c r="S875" i="1" s="1"/>
  <c r="S874" i="1" s="1"/>
  <c r="R878" i="1"/>
  <c r="R877" i="1" s="1"/>
  <c r="R876" i="1" s="1"/>
  <c r="R875" i="1" s="1"/>
  <c r="R874" i="1" s="1"/>
  <c r="Q878" i="1"/>
  <c r="Q877" i="1" s="1"/>
  <c r="Q876" i="1" s="1"/>
  <c r="Q875" i="1" s="1"/>
  <c r="Q874" i="1" s="1"/>
  <c r="P878" i="1"/>
  <c r="P877" i="1" s="1"/>
  <c r="P876" i="1" s="1"/>
  <c r="P875" i="1" s="1"/>
  <c r="P874" i="1" s="1"/>
  <c r="O878" i="1"/>
  <c r="O877" i="1" s="1"/>
  <c r="O876" i="1" s="1"/>
  <c r="O875" i="1" s="1"/>
  <c r="O874" i="1" s="1"/>
  <c r="N878" i="1"/>
  <c r="N877" i="1" s="1"/>
  <c r="N876" i="1" s="1"/>
  <c r="N875" i="1" s="1"/>
  <c r="N874" i="1" s="1"/>
  <c r="M878" i="1"/>
  <c r="M877" i="1" s="1"/>
  <c r="M876" i="1" s="1"/>
  <c r="M875" i="1" s="1"/>
  <c r="M874" i="1" s="1"/>
  <c r="L878" i="1"/>
  <c r="K878" i="1"/>
  <c r="K877" i="1" s="1"/>
  <c r="K876" i="1" s="1"/>
  <c r="K875" i="1" s="1"/>
  <c r="K874" i="1" s="1"/>
  <c r="J878" i="1"/>
  <c r="J877" i="1" s="1"/>
  <c r="J876" i="1" s="1"/>
  <c r="J875" i="1" s="1"/>
  <c r="J874" i="1" s="1"/>
  <c r="I878" i="1"/>
  <c r="E878" i="1"/>
  <c r="AG877" i="1"/>
  <c r="AG876" i="1" s="1"/>
  <c r="AG875" i="1" s="1"/>
  <c r="AG874" i="1" s="1"/>
  <c r="L877" i="1"/>
  <c r="L876" i="1" s="1"/>
  <c r="L875" i="1" s="1"/>
  <c r="L874" i="1" s="1"/>
  <c r="E877" i="1"/>
  <c r="AJ876" i="1"/>
  <c r="AJ875" i="1" s="1"/>
  <c r="AJ874" i="1" s="1"/>
  <c r="E876" i="1"/>
  <c r="E875" i="1"/>
  <c r="E874" i="1"/>
  <c r="E873" i="1"/>
  <c r="AL872" i="1"/>
  <c r="AE872" i="1"/>
  <c r="V872" i="1"/>
  <c r="E872" i="1"/>
  <c r="AK871" i="1"/>
  <c r="AJ871" i="1"/>
  <c r="AI871" i="1"/>
  <c r="AH871" i="1"/>
  <c r="AG871" i="1"/>
  <c r="AF871" i="1"/>
  <c r="AD871" i="1"/>
  <c r="AC871" i="1"/>
  <c r="AB871" i="1"/>
  <c r="T871" i="1"/>
  <c r="S871" i="1"/>
  <c r="R871" i="1"/>
  <c r="Q871" i="1"/>
  <c r="P871" i="1"/>
  <c r="O871" i="1"/>
  <c r="E871" i="1"/>
  <c r="AK870" i="1"/>
  <c r="AJ870" i="1"/>
  <c r="AI870" i="1"/>
  <c r="AH870" i="1"/>
  <c r="AG870" i="1"/>
  <c r="AF870" i="1"/>
  <c r="AD870" i="1"/>
  <c r="AC870" i="1"/>
  <c r="AB870" i="1"/>
  <c r="T870" i="1"/>
  <c r="S870" i="1"/>
  <c r="R870" i="1"/>
  <c r="Q870" i="1"/>
  <c r="P870" i="1"/>
  <c r="O870" i="1"/>
  <c r="E870" i="1"/>
  <c r="AL869" i="1"/>
  <c r="AE869" i="1"/>
  <c r="I869" i="1"/>
  <c r="V869" i="1" s="1"/>
  <c r="E869" i="1"/>
  <c r="AK868" i="1"/>
  <c r="AJ868" i="1"/>
  <c r="AJ867" i="1" s="1"/>
  <c r="AJ866" i="1" s="1"/>
  <c r="AI868" i="1"/>
  <c r="AI867" i="1" s="1"/>
  <c r="AI866" i="1" s="1"/>
  <c r="AH868" i="1"/>
  <c r="AH867" i="1" s="1"/>
  <c r="AH866" i="1" s="1"/>
  <c r="AG868" i="1"/>
  <c r="AF868" i="1"/>
  <c r="AF867" i="1" s="1"/>
  <c r="AD868" i="1"/>
  <c r="AC868" i="1"/>
  <c r="AC867" i="1" s="1"/>
  <c r="AC866" i="1" s="1"/>
  <c r="AB868" i="1"/>
  <c r="AB867" i="1" s="1"/>
  <c r="AA868" i="1"/>
  <c r="AA867" i="1" s="1"/>
  <c r="AA866" i="1" s="1"/>
  <c r="Z868" i="1"/>
  <c r="Z867" i="1" s="1"/>
  <c r="Z866" i="1" s="1"/>
  <c r="Y868" i="1"/>
  <c r="Y867" i="1" s="1"/>
  <c r="Y866" i="1" s="1"/>
  <c r="X868" i="1"/>
  <c r="X867" i="1" s="1"/>
  <c r="X866" i="1" s="1"/>
  <c r="W868" i="1"/>
  <c r="W867" i="1" s="1"/>
  <c r="W866" i="1" s="1"/>
  <c r="T868" i="1"/>
  <c r="S868" i="1"/>
  <c r="S867" i="1" s="1"/>
  <c r="R868" i="1"/>
  <c r="Q868" i="1"/>
  <c r="Q867" i="1" s="1"/>
  <c r="P868" i="1"/>
  <c r="P867" i="1" s="1"/>
  <c r="O868" i="1"/>
  <c r="O867" i="1" s="1"/>
  <c r="N868" i="1"/>
  <c r="M868" i="1"/>
  <c r="M867" i="1" s="1"/>
  <c r="M866" i="1" s="1"/>
  <c r="L868" i="1"/>
  <c r="K868" i="1"/>
  <c r="K867" i="1" s="1"/>
  <c r="K866" i="1" s="1"/>
  <c r="J868" i="1"/>
  <c r="E868" i="1"/>
  <c r="AK867" i="1"/>
  <c r="AK866" i="1" s="1"/>
  <c r="AG867" i="1"/>
  <c r="T867" i="1"/>
  <c r="R867" i="1"/>
  <c r="N867" i="1"/>
  <c r="N866" i="1" s="1"/>
  <c r="L867" i="1"/>
  <c r="L866" i="1" s="1"/>
  <c r="J867" i="1"/>
  <c r="J866" i="1" s="1"/>
  <c r="E867" i="1"/>
  <c r="E866" i="1"/>
  <c r="AL865" i="1"/>
  <c r="AE865" i="1"/>
  <c r="V865" i="1"/>
  <c r="E865" i="1"/>
  <c r="AK864" i="1"/>
  <c r="AK863" i="1" s="1"/>
  <c r="AJ864" i="1"/>
  <c r="AJ863" i="1" s="1"/>
  <c r="AI864" i="1"/>
  <c r="AI863" i="1" s="1"/>
  <c r="AH864" i="1"/>
  <c r="AH863" i="1" s="1"/>
  <c r="AG864" i="1"/>
  <c r="AG863" i="1" s="1"/>
  <c r="AF864" i="1"/>
  <c r="AF863" i="1" s="1"/>
  <c r="AD864" i="1"/>
  <c r="AC864" i="1"/>
  <c r="AC863" i="1" s="1"/>
  <c r="AB864" i="1"/>
  <c r="AB863" i="1" s="1"/>
  <c r="S864" i="1"/>
  <c r="R864" i="1"/>
  <c r="Q864" i="1"/>
  <c r="Q863" i="1" s="1"/>
  <c r="P864" i="1"/>
  <c r="P863" i="1" s="1"/>
  <c r="O864" i="1"/>
  <c r="O863" i="1" s="1"/>
  <c r="E864" i="1"/>
  <c r="R863" i="1"/>
  <c r="E863" i="1"/>
  <c r="AL862" i="1"/>
  <c r="AE862" i="1"/>
  <c r="V862" i="1"/>
  <c r="AM862" i="1" s="1"/>
  <c r="I862" i="1"/>
  <c r="E862" i="1"/>
  <c r="AK861" i="1"/>
  <c r="AK860" i="1" s="1"/>
  <c r="AJ861" i="1"/>
  <c r="AJ860" i="1" s="1"/>
  <c r="AI861" i="1"/>
  <c r="AI860" i="1" s="1"/>
  <c r="AH861" i="1"/>
  <c r="AH860" i="1" s="1"/>
  <c r="AG861" i="1"/>
  <c r="AF861" i="1"/>
  <c r="AF860" i="1" s="1"/>
  <c r="AD861" i="1"/>
  <c r="AC861" i="1"/>
  <c r="AC860" i="1" s="1"/>
  <c r="AB861" i="1"/>
  <c r="AB860" i="1" s="1"/>
  <c r="AA861" i="1"/>
  <c r="AA860" i="1" s="1"/>
  <c r="Z861" i="1"/>
  <c r="Z860" i="1" s="1"/>
  <c r="Y861" i="1"/>
  <c r="Y860" i="1" s="1"/>
  <c r="X861" i="1"/>
  <c r="X860" i="1" s="1"/>
  <c r="W861" i="1"/>
  <c r="W860" i="1" s="1"/>
  <c r="T861" i="1"/>
  <c r="S861" i="1"/>
  <c r="S860" i="1" s="1"/>
  <c r="R861" i="1"/>
  <c r="R860" i="1" s="1"/>
  <c r="Q861" i="1"/>
  <c r="Q860" i="1" s="1"/>
  <c r="P861" i="1"/>
  <c r="P860" i="1" s="1"/>
  <c r="O861" i="1"/>
  <c r="O860" i="1" s="1"/>
  <c r="N861" i="1"/>
  <c r="N860" i="1" s="1"/>
  <c r="M861" i="1"/>
  <c r="M860" i="1" s="1"/>
  <c r="L861" i="1"/>
  <c r="K861" i="1"/>
  <c r="K860" i="1" s="1"/>
  <c r="J861" i="1"/>
  <c r="J860" i="1" s="1"/>
  <c r="I861" i="1"/>
  <c r="I860" i="1" s="1"/>
  <c r="E861" i="1"/>
  <c r="AG860" i="1"/>
  <c r="T860" i="1"/>
  <c r="L860" i="1"/>
  <c r="E860" i="1"/>
  <c r="AL859" i="1"/>
  <c r="AE859" i="1"/>
  <c r="V859" i="1"/>
  <c r="E859" i="1"/>
  <c r="AK858" i="1"/>
  <c r="AK857" i="1" s="1"/>
  <c r="AJ858" i="1"/>
  <c r="AJ857" i="1" s="1"/>
  <c r="AI858" i="1"/>
  <c r="AI857" i="1" s="1"/>
  <c r="AH858" i="1"/>
  <c r="AG858" i="1"/>
  <c r="AG857" i="1" s="1"/>
  <c r="AF858" i="1"/>
  <c r="AF857" i="1" s="1"/>
  <c r="AD858" i="1"/>
  <c r="AC858" i="1"/>
  <c r="AC857" i="1" s="1"/>
  <c r="AB858" i="1"/>
  <c r="AB857" i="1" s="1"/>
  <c r="AA858" i="1"/>
  <c r="AA857" i="1" s="1"/>
  <c r="Z858" i="1"/>
  <c r="Y858" i="1"/>
  <c r="Y857" i="1" s="1"/>
  <c r="X858" i="1"/>
  <c r="W858" i="1"/>
  <c r="W857" i="1" s="1"/>
  <c r="T858" i="1"/>
  <c r="T857" i="1" s="1"/>
  <c r="S858" i="1"/>
  <c r="S857" i="1" s="1"/>
  <c r="R858" i="1"/>
  <c r="R857" i="1" s="1"/>
  <c r="Q858" i="1"/>
  <c r="Q857" i="1" s="1"/>
  <c r="P858" i="1"/>
  <c r="P857" i="1" s="1"/>
  <c r="O858" i="1"/>
  <c r="O857" i="1" s="1"/>
  <c r="N858" i="1"/>
  <c r="N857" i="1" s="1"/>
  <c r="M858" i="1"/>
  <c r="M857" i="1" s="1"/>
  <c r="L858" i="1"/>
  <c r="L857" i="1" s="1"/>
  <c r="K858" i="1"/>
  <c r="K857" i="1" s="1"/>
  <c r="J858" i="1"/>
  <c r="J857" i="1" s="1"/>
  <c r="I858" i="1"/>
  <c r="E858" i="1"/>
  <c r="AH857" i="1"/>
  <c r="AD857" i="1"/>
  <c r="Z857" i="1"/>
  <c r="X857" i="1"/>
  <c r="E857" i="1"/>
  <c r="AL856" i="1"/>
  <c r="AE856" i="1"/>
  <c r="V856" i="1"/>
  <c r="E856" i="1"/>
  <c r="AK855" i="1"/>
  <c r="AK854" i="1" s="1"/>
  <c r="AJ855" i="1"/>
  <c r="AJ854" i="1" s="1"/>
  <c r="AI855" i="1"/>
  <c r="AI854" i="1" s="1"/>
  <c r="AH855" i="1"/>
  <c r="AH854" i="1" s="1"/>
  <c r="AG855" i="1"/>
  <c r="AF855" i="1"/>
  <c r="AF854" i="1" s="1"/>
  <c r="AD855" i="1"/>
  <c r="AC855" i="1"/>
  <c r="AC854" i="1" s="1"/>
  <c r="AB855" i="1"/>
  <c r="AB854" i="1" s="1"/>
  <c r="AA855" i="1"/>
  <c r="AA854" i="1" s="1"/>
  <c r="Z855" i="1"/>
  <c r="Z854" i="1" s="1"/>
  <c r="Y855" i="1"/>
  <c r="Y854" i="1" s="1"/>
  <c r="X855" i="1"/>
  <c r="X854" i="1" s="1"/>
  <c r="W855" i="1"/>
  <c r="W854" i="1" s="1"/>
  <c r="T855" i="1"/>
  <c r="S855" i="1"/>
  <c r="S854" i="1" s="1"/>
  <c r="R855" i="1"/>
  <c r="Q855" i="1"/>
  <c r="Q854" i="1" s="1"/>
  <c r="P855" i="1"/>
  <c r="P854" i="1" s="1"/>
  <c r="O855" i="1"/>
  <c r="O854" i="1" s="1"/>
  <c r="N855" i="1"/>
  <c r="N854" i="1" s="1"/>
  <c r="M855" i="1"/>
  <c r="M854" i="1" s="1"/>
  <c r="L855" i="1"/>
  <c r="L854" i="1" s="1"/>
  <c r="K855" i="1"/>
  <c r="K854" i="1" s="1"/>
  <c r="J855" i="1"/>
  <c r="J854" i="1" s="1"/>
  <c r="I855" i="1"/>
  <c r="I854" i="1" s="1"/>
  <c r="E855" i="1"/>
  <c r="AG854" i="1"/>
  <c r="T854" i="1"/>
  <c r="R854" i="1"/>
  <c r="E854" i="1"/>
  <c r="E853" i="1"/>
  <c r="AL852" i="1"/>
  <c r="AE852" i="1"/>
  <c r="V852" i="1"/>
  <c r="E852" i="1"/>
  <c r="AK851" i="1"/>
  <c r="AK850" i="1" s="1"/>
  <c r="AJ851" i="1"/>
  <c r="AJ850" i="1" s="1"/>
  <c r="AI851" i="1"/>
  <c r="AI850" i="1" s="1"/>
  <c r="AH851" i="1"/>
  <c r="AG851" i="1"/>
  <c r="AG850" i="1" s="1"/>
  <c r="AF851" i="1"/>
  <c r="AF850" i="1" s="1"/>
  <c r="AD851" i="1"/>
  <c r="AC851" i="1"/>
  <c r="AC850" i="1" s="1"/>
  <c r="AB851" i="1"/>
  <c r="AB850" i="1" s="1"/>
  <c r="R851" i="1"/>
  <c r="Q851" i="1"/>
  <c r="Q850" i="1" s="1"/>
  <c r="P851" i="1"/>
  <c r="P850" i="1" s="1"/>
  <c r="O851" i="1"/>
  <c r="O850" i="1" s="1"/>
  <c r="E851" i="1"/>
  <c r="E850" i="1"/>
  <c r="AL849" i="1"/>
  <c r="AE849" i="1"/>
  <c r="V849" i="1"/>
  <c r="E849" i="1"/>
  <c r="AK848" i="1"/>
  <c r="AJ848" i="1"/>
  <c r="AJ847" i="1" s="1"/>
  <c r="AI848" i="1"/>
  <c r="AI847" i="1" s="1"/>
  <c r="AH848" i="1"/>
  <c r="AH847" i="1" s="1"/>
  <c r="AG848" i="1"/>
  <c r="AG847" i="1" s="1"/>
  <c r="AF848" i="1"/>
  <c r="AD848" i="1"/>
  <c r="AD847" i="1" s="1"/>
  <c r="AC848" i="1"/>
  <c r="AC847" i="1" s="1"/>
  <c r="AB848" i="1"/>
  <c r="AB847" i="1" s="1"/>
  <c r="T848" i="1"/>
  <c r="T847" i="1" s="1"/>
  <c r="S848" i="1"/>
  <c r="R848" i="1"/>
  <c r="R847" i="1" s="1"/>
  <c r="Q848" i="1"/>
  <c r="P848" i="1"/>
  <c r="P847" i="1" s="1"/>
  <c r="O848" i="1"/>
  <c r="E848" i="1"/>
  <c r="AK847" i="1"/>
  <c r="S847" i="1"/>
  <c r="O847" i="1"/>
  <c r="E847" i="1"/>
  <c r="AL846" i="1"/>
  <c r="AE846" i="1"/>
  <c r="V846" i="1"/>
  <c r="E846" i="1"/>
  <c r="AK845" i="1"/>
  <c r="AJ845" i="1"/>
  <c r="AI845" i="1"/>
  <c r="AH845" i="1"/>
  <c r="AG845" i="1"/>
  <c r="AF845" i="1"/>
  <c r="AD845" i="1"/>
  <c r="AC845" i="1"/>
  <c r="AB845" i="1"/>
  <c r="T845" i="1"/>
  <c r="S845" i="1"/>
  <c r="R845" i="1"/>
  <c r="Q845" i="1"/>
  <c r="P845" i="1"/>
  <c r="O845" i="1"/>
  <c r="E845" i="1"/>
  <c r="AK844" i="1"/>
  <c r="AJ844" i="1"/>
  <c r="AI844" i="1"/>
  <c r="AH844" i="1"/>
  <c r="AG844" i="1"/>
  <c r="AF844" i="1"/>
  <c r="AD844" i="1"/>
  <c r="AC844" i="1"/>
  <c r="AB844" i="1"/>
  <c r="T844" i="1"/>
  <c r="S844" i="1"/>
  <c r="R844" i="1"/>
  <c r="Q844" i="1"/>
  <c r="P844" i="1"/>
  <c r="O844" i="1"/>
  <c r="E844" i="1"/>
  <c r="AL843" i="1"/>
  <c r="AE843" i="1"/>
  <c r="V843" i="1"/>
  <c r="E843" i="1"/>
  <c r="AK842" i="1"/>
  <c r="AK841" i="1" s="1"/>
  <c r="AJ842" i="1"/>
  <c r="AJ841" i="1" s="1"/>
  <c r="AI842" i="1"/>
  <c r="AI841" i="1" s="1"/>
  <c r="AH842" i="1"/>
  <c r="AG842" i="1"/>
  <c r="AG841" i="1" s="1"/>
  <c r="AF842" i="1"/>
  <c r="AD842" i="1"/>
  <c r="AC842" i="1"/>
  <c r="AC841" i="1" s="1"/>
  <c r="AB842" i="1"/>
  <c r="AB841" i="1" s="1"/>
  <c r="AA842" i="1"/>
  <c r="AA841" i="1" s="1"/>
  <c r="Z842" i="1"/>
  <c r="Z841" i="1" s="1"/>
  <c r="Y842" i="1"/>
  <c r="Y841" i="1" s="1"/>
  <c r="X842" i="1"/>
  <c r="X841" i="1" s="1"/>
  <c r="W842" i="1"/>
  <c r="W841" i="1" s="1"/>
  <c r="T842" i="1"/>
  <c r="T841" i="1" s="1"/>
  <c r="S842" i="1"/>
  <c r="S841" i="1" s="1"/>
  <c r="R842" i="1"/>
  <c r="R841" i="1" s="1"/>
  <c r="Q842" i="1"/>
  <c r="Q841" i="1" s="1"/>
  <c r="P842" i="1"/>
  <c r="P841" i="1" s="1"/>
  <c r="O842" i="1"/>
  <c r="O841" i="1" s="1"/>
  <c r="N842" i="1"/>
  <c r="N841" i="1" s="1"/>
  <c r="M842" i="1"/>
  <c r="M841" i="1" s="1"/>
  <c r="L842" i="1"/>
  <c r="L841" i="1" s="1"/>
  <c r="K842" i="1"/>
  <c r="K841" i="1" s="1"/>
  <c r="J842" i="1"/>
  <c r="J841" i="1" s="1"/>
  <c r="I842" i="1"/>
  <c r="E842" i="1"/>
  <c r="AH841" i="1"/>
  <c r="AF841" i="1"/>
  <c r="E841" i="1"/>
  <c r="AL840" i="1"/>
  <c r="AE840" i="1"/>
  <c r="V840" i="1"/>
  <c r="E840" i="1"/>
  <c r="AK839" i="1"/>
  <c r="AJ839" i="1"/>
  <c r="AI839" i="1"/>
  <c r="AH839" i="1"/>
  <c r="AG839" i="1"/>
  <c r="AF839" i="1"/>
  <c r="AD839" i="1"/>
  <c r="AC839" i="1"/>
  <c r="AB839" i="1"/>
  <c r="AA839" i="1"/>
  <c r="Z839" i="1"/>
  <c r="Y839" i="1"/>
  <c r="X839" i="1"/>
  <c r="W839" i="1"/>
  <c r="T839" i="1"/>
  <c r="S839" i="1"/>
  <c r="R839" i="1"/>
  <c r="Q839" i="1"/>
  <c r="P839" i="1"/>
  <c r="O839" i="1"/>
  <c r="N839" i="1"/>
  <c r="M839" i="1"/>
  <c r="L839" i="1"/>
  <c r="E839" i="1"/>
  <c r="AK838" i="1"/>
  <c r="AJ838" i="1"/>
  <c r="AI838" i="1"/>
  <c r="AH838" i="1"/>
  <c r="AG838" i="1"/>
  <c r="AF838" i="1"/>
  <c r="AD838" i="1"/>
  <c r="AC838" i="1"/>
  <c r="AB838" i="1"/>
  <c r="AA838" i="1"/>
  <c r="Z838" i="1"/>
  <c r="Y838" i="1"/>
  <c r="X838" i="1"/>
  <c r="W838" i="1"/>
  <c r="T838" i="1"/>
  <c r="S838" i="1"/>
  <c r="R838" i="1"/>
  <c r="Q838" i="1"/>
  <c r="P838" i="1"/>
  <c r="O838" i="1"/>
  <c r="N838" i="1"/>
  <c r="M838" i="1"/>
  <c r="L838" i="1"/>
  <c r="E838" i="1"/>
  <c r="AL837" i="1"/>
  <c r="AE837" i="1"/>
  <c r="V837" i="1"/>
  <c r="E837" i="1"/>
  <c r="AK836" i="1"/>
  <c r="AK835" i="1" s="1"/>
  <c r="AJ836" i="1"/>
  <c r="AJ835" i="1" s="1"/>
  <c r="AI836" i="1"/>
  <c r="AI835" i="1" s="1"/>
  <c r="AH836" i="1"/>
  <c r="AH835" i="1" s="1"/>
  <c r="AG836" i="1"/>
  <c r="AG835" i="1" s="1"/>
  <c r="AF836" i="1"/>
  <c r="AF835" i="1" s="1"/>
  <c r="AD836" i="1"/>
  <c r="AD835" i="1" s="1"/>
  <c r="AC836" i="1"/>
  <c r="AC835" i="1" s="1"/>
  <c r="AB836" i="1"/>
  <c r="AB835" i="1" s="1"/>
  <c r="AA836" i="1"/>
  <c r="AA835" i="1" s="1"/>
  <c r="Z836" i="1"/>
  <c r="Z835" i="1" s="1"/>
  <c r="Y836" i="1"/>
  <c r="Y835" i="1" s="1"/>
  <c r="X836" i="1"/>
  <c r="X835" i="1" s="1"/>
  <c r="W836" i="1"/>
  <c r="W835" i="1" s="1"/>
  <c r="T836" i="1"/>
  <c r="T835" i="1" s="1"/>
  <c r="S836" i="1"/>
  <c r="S835" i="1" s="1"/>
  <c r="R836" i="1"/>
  <c r="R835" i="1" s="1"/>
  <c r="Q836" i="1"/>
  <c r="Q835" i="1" s="1"/>
  <c r="P836" i="1"/>
  <c r="P835" i="1" s="1"/>
  <c r="O836" i="1"/>
  <c r="O835" i="1" s="1"/>
  <c r="N836" i="1"/>
  <c r="N835" i="1" s="1"/>
  <c r="M836" i="1"/>
  <c r="M835" i="1" s="1"/>
  <c r="L836" i="1"/>
  <c r="L835" i="1" s="1"/>
  <c r="K836" i="1"/>
  <c r="K835" i="1" s="1"/>
  <c r="J836" i="1"/>
  <c r="J835" i="1" s="1"/>
  <c r="I836" i="1"/>
  <c r="I835" i="1" s="1"/>
  <c r="E836" i="1"/>
  <c r="E835" i="1"/>
  <c r="AL834" i="1"/>
  <c r="AE834" i="1"/>
  <c r="Q834" i="1"/>
  <c r="Q832" i="1" s="1"/>
  <c r="Q831" i="1" s="1"/>
  <c r="K834" i="1"/>
  <c r="J834" i="1"/>
  <c r="J832" i="1" s="1"/>
  <c r="J831" i="1" s="1"/>
  <c r="I834" i="1"/>
  <c r="V834" i="1" s="1"/>
  <c r="E834" i="1"/>
  <c r="AL833" i="1"/>
  <c r="AE833" i="1"/>
  <c r="V833" i="1"/>
  <c r="E833" i="1"/>
  <c r="AK832" i="1"/>
  <c r="AK831" i="1" s="1"/>
  <c r="AJ832" i="1"/>
  <c r="AI832" i="1"/>
  <c r="AI831" i="1" s="1"/>
  <c r="AH832" i="1"/>
  <c r="AH831" i="1" s="1"/>
  <c r="AG832" i="1"/>
  <c r="AG831" i="1" s="1"/>
  <c r="AF832" i="1"/>
  <c r="AF831" i="1" s="1"/>
  <c r="AD832" i="1"/>
  <c r="AD831" i="1" s="1"/>
  <c r="AC832" i="1"/>
  <c r="AC831" i="1" s="1"/>
  <c r="AB832" i="1"/>
  <c r="AB831" i="1" s="1"/>
  <c r="AA832" i="1"/>
  <c r="AA831" i="1" s="1"/>
  <c r="Z832" i="1"/>
  <c r="Z831" i="1" s="1"/>
  <c r="Y832" i="1"/>
  <c r="Y831" i="1" s="1"/>
  <c r="X832" i="1"/>
  <c r="W832" i="1"/>
  <c r="W831" i="1" s="1"/>
  <c r="T832" i="1"/>
  <c r="T831" i="1" s="1"/>
  <c r="S832" i="1"/>
  <c r="S831" i="1" s="1"/>
  <c r="R832" i="1"/>
  <c r="R831" i="1" s="1"/>
  <c r="P832" i="1"/>
  <c r="P831" i="1" s="1"/>
  <c r="O832" i="1"/>
  <c r="O831" i="1" s="1"/>
  <c r="N832" i="1"/>
  <c r="N831" i="1" s="1"/>
  <c r="M832" i="1"/>
  <c r="M831" i="1" s="1"/>
  <c r="L832" i="1"/>
  <c r="L831" i="1" s="1"/>
  <c r="K832" i="1"/>
  <c r="K831" i="1" s="1"/>
  <c r="E832" i="1"/>
  <c r="AJ831" i="1"/>
  <c r="X831" i="1"/>
  <c r="E831" i="1"/>
  <c r="AL830" i="1"/>
  <c r="AE830" i="1"/>
  <c r="V830" i="1"/>
  <c r="E830" i="1"/>
  <c r="AL829" i="1"/>
  <c r="AE829" i="1"/>
  <c r="V829" i="1"/>
  <c r="E829" i="1"/>
  <c r="AK828" i="1"/>
  <c r="AK827" i="1" s="1"/>
  <c r="AJ828" i="1"/>
  <c r="AI828" i="1"/>
  <c r="AI827" i="1" s="1"/>
  <c r="AH828" i="1"/>
  <c r="AH827" i="1" s="1"/>
  <c r="AG828" i="1"/>
  <c r="AG827" i="1" s="1"/>
  <c r="AF828" i="1"/>
  <c r="AD828" i="1"/>
  <c r="AD827" i="1" s="1"/>
  <c r="AC828" i="1"/>
  <c r="AC827" i="1" s="1"/>
  <c r="AB828" i="1"/>
  <c r="AB827" i="1" s="1"/>
  <c r="AA828" i="1"/>
  <c r="AA827" i="1" s="1"/>
  <c r="Z828" i="1"/>
  <c r="Z827" i="1" s="1"/>
  <c r="Y828" i="1"/>
  <c r="Y827" i="1" s="1"/>
  <c r="X828" i="1"/>
  <c r="X827" i="1" s="1"/>
  <c r="W828" i="1"/>
  <c r="W827" i="1" s="1"/>
  <c r="T828" i="1"/>
  <c r="T827" i="1" s="1"/>
  <c r="S828" i="1"/>
  <c r="S827" i="1" s="1"/>
  <c r="R828" i="1"/>
  <c r="R827" i="1" s="1"/>
  <c r="Q828" i="1"/>
  <c r="P828" i="1"/>
  <c r="P827" i="1" s="1"/>
  <c r="O828" i="1"/>
  <c r="O827" i="1" s="1"/>
  <c r="N828" i="1"/>
  <c r="N827" i="1" s="1"/>
  <c r="M828" i="1"/>
  <c r="L828" i="1"/>
  <c r="L827" i="1" s="1"/>
  <c r="K828" i="1"/>
  <c r="K827" i="1" s="1"/>
  <c r="J828" i="1"/>
  <c r="J827" i="1" s="1"/>
  <c r="I828" i="1"/>
  <c r="E828" i="1"/>
  <c r="AJ827" i="1"/>
  <c r="AF827" i="1"/>
  <c r="Q827" i="1"/>
  <c r="M827" i="1"/>
  <c r="I827" i="1"/>
  <c r="E827" i="1"/>
  <c r="E826" i="1"/>
  <c r="E825" i="1"/>
  <c r="AL824" i="1"/>
  <c r="AE824" i="1"/>
  <c r="P824" i="1"/>
  <c r="V824" i="1" s="1"/>
  <c r="E824" i="1"/>
  <c r="AK823" i="1"/>
  <c r="AK822" i="1" s="1"/>
  <c r="AJ823" i="1"/>
  <c r="AJ822" i="1" s="1"/>
  <c r="AI823" i="1"/>
  <c r="AI822" i="1" s="1"/>
  <c r="AH823" i="1"/>
  <c r="AG823" i="1"/>
  <c r="AF823" i="1"/>
  <c r="AD823" i="1"/>
  <c r="AC823" i="1"/>
  <c r="AC822" i="1" s="1"/>
  <c r="AB823" i="1"/>
  <c r="AB822" i="1" s="1"/>
  <c r="Q823" i="1"/>
  <c r="P823" i="1"/>
  <c r="P822" i="1" s="1"/>
  <c r="V822" i="1" s="1"/>
  <c r="O823" i="1"/>
  <c r="E823" i="1"/>
  <c r="AD822" i="1"/>
  <c r="E822" i="1"/>
  <c r="AL821" i="1"/>
  <c r="AE821" i="1"/>
  <c r="V821" i="1"/>
  <c r="E821" i="1"/>
  <c r="AK820" i="1"/>
  <c r="AK819" i="1" s="1"/>
  <c r="AJ820" i="1"/>
  <c r="AJ819" i="1" s="1"/>
  <c r="AI820" i="1"/>
  <c r="AI819" i="1" s="1"/>
  <c r="AH820" i="1"/>
  <c r="AG820" i="1"/>
  <c r="AG819" i="1" s="1"/>
  <c r="AF820" i="1"/>
  <c r="AF819" i="1" s="1"/>
  <c r="AD820" i="1"/>
  <c r="AC820" i="1"/>
  <c r="AC819" i="1" s="1"/>
  <c r="AB820" i="1"/>
  <c r="AB819" i="1" s="1"/>
  <c r="Q820" i="1"/>
  <c r="P820" i="1"/>
  <c r="P819" i="1" s="1"/>
  <c r="O820" i="1"/>
  <c r="O819" i="1" s="1"/>
  <c r="E820" i="1"/>
  <c r="E819" i="1"/>
  <c r="AL818" i="1"/>
  <c r="AE818" i="1"/>
  <c r="V818" i="1"/>
  <c r="E818" i="1"/>
  <c r="AK817" i="1"/>
  <c r="AK816" i="1" s="1"/>
  <c r="AJ817" i="1"/>
  <c r="AI817" i="1"/>
  <c r="AI816" i="1" s="1"/>
  <c r="AH817" i="1"/>
  <c r="AH816" i="1" s="1"/>
  <c r="AG817" i="1"/>
  <c r="AG816" i="1" s="1"/>
  <c r="AF817" i="1"/>
  <c r="AD817" i="1"/>
  <c r="AD816" i="1" s="1"/>
  <c r="AC817" i="1"/>
  <c r="AC816" i="1" s="1"/>
  <c r="AB817" i="1"/>
  <c r="AB816" i="1" s="1"/>
  <c r="AA817" i="1"/>
  <c r="AA816" i="1" s="1"/>
  <c r="Z817" i="1"/>
  <c r="Z816" i="1" s="1"/>
  <c r="Y817" i="1"/>
  <c r="Y816" i="1" s="1"/>
  <c r="X817" i="1"/>
  <c r="X816" i="1" s="1"/>
  <c r="W817" i="1"/>
  <c r="W816" i="1" s="1"/>
  <c r="T817" i="1"/>
  <c r="T816" i="1" s="1"/>
  <c r="S817" i="1"/>
  <c r="S816" i="1" s="1"/>
  <c r="R817" i="1"/>
  <c r="R816" i="1" s="1"/>
  <c r="Q817" i="1"/>
  <c r="P817" i="1"/>
  <c r="P816" i="1" s="1"/>
  <c r="O817" i="1"/>
  <c r="O816" i="1" s="1"/>
  <c r="N817" i="1"/>
  <c r="N816" i="1" s="1"/>
  <c r="M817" i="1"/>
  <c r="L817" i="1"/>
  <c r="L816" i="1" s="1"/>
  <c r="K817" i="1"/>
  <c r="K816" i="1" s="1"/>
  <c r="J817" i="1"/>
  <c r="J816" i="1" s="1"/>
  <c r="I817" i="1"/>
  <c r="E817" i="1"/>
  <c r="AJ816" i="1"/>
  <c r="AF816" i="1"/>
  <c r="Q816" i="1"/>
  <c r="M816" i="1"/>
  <c r="I816" i="1"/>
  <c r="E816" i="1"/>
  <c r="AL815" i="1"/>
  <c r="AE815" i="1"/>
  <c r="V815" i="1"/>
  <c r="E815" i="1"/>
  <c r="AK814" i="1"/>
  <c r="AK813" i="1" s="1"/>
  <c r="AJ814" i="1"/>
  <c r="AJ813" i="1" s="1"/>
  <c r="AI814" i="1"/>
  <c r="AI813" i="1" s="1"/>
  <c r="AH814" i="1"/>
  <c r="AH813" i="1" s="1"/>
  <c r="AG814" i="1"/>
  <c r="AF814" i="1"/>
  <c r="AF813" i="1" s="1"/>
  <c r="AD814" i="1"/>
  <c r="AC814" i="1"/>
  <c r="AC813" i="1" s="1"/>
  <c r="AB814" i="1"/>
  <c r="AB813" i="1" s="1"/>
  <c r="AA814" i="1"/>
  <c r="AA813" i="1" s="1"/>
  <c r="Z814" i="1"/>
  <c r="Z813" i="1" s="1"/>
  <c r="Y814" i="1"/>
  <c r="X814" i="1"/>
  <c r="X813" i="1" s="1"/>
  <c r="W814" i="1"/>
  <c r="W813" i="1" s="1"/>
  <c r="T814" i="1"/>
  <c r="T813" i="1" s="1"/>
  <c r="S814" i="1"/>
  <c r="S813" i="1" s="1"/>
  <c r="R814" i="1"/>
  <c r="R813" i="1" s="1"/>
  <c r="Q814" i="1"/>
  <c r="Q813" i="1" s="1"/>
  <c r="P814" i="1"/>
  <c r="P813" i="1" s="1"/>
  <c r="O814" i="1"/>
  <c r="O813" i="1" s="1"/>
  <c r="N814" i="1"/>
  <c r="M814" i="1"/>
  <c r="M813" i="1" s="1"/>
  <c r="L814" i="1"/>
  <c r="L813" i="1" s="1"/>
  <c r="K814" i="1"/>
  <c r="K813" i="1" s="1"/>
  <c r="J814" i="1"/>
  <c r="J813" i="1" s="1"/>
  <c r="I814" i="1"/>
  <c r="I813" i="1" s="1"/>
  <c r="E814" i="1"/>
  <c r="AG813" i="1"/>
  <c r="Y813" i="1"/>
  <c r="N813" i="1"/>
  <c r="E813" i="1"/>
  <c r="AL812" i="1"/>
  <c r="AE812" i="1"/>
  <c r="V812" i="1"/>
  <c r="E812" i="1"/>
  <c r="AK811" i="1"/>
  <c r="AK810" i="1" s="1"/>
  <c r="AJ811" i="1"/>
  <c r="AJ810" i="1" s="1"/>
  <c r="AI811" i="1"/>
  <c r="AI810" i="1" s="1"/>
  <c r="AH811" i="1"/>
  <c r="AG811" i="1"/>
  <c r="AG810" i="1" s="1"/>
  <c r="AF811" i="1"/>
  <c r="AD811" i="1"/>
  <c r="AD810" i="1" s="1"/>
  <c r="AC811" i="1"/>
  <c r="AC810" i="1" s="1"/>
  <c r="AB811" i="1"/>
  <c r="AB810" i="1" s="1"/>
  <c r="AA811" i="1"/>
  <c r="AA810" i="1" s="1"/>
  <c r="Z811" i="1"/>
  <c r="Y811" i="1"/>
  <c r="Y810" i="1" s="1"/>
  <c r="X811" i="1"/>
  <c r="X810" i="1" s="1"/>
  <c r="W811" i="1"/>
  <c r="W810" i="1" s="1"/>
  <c r="T811" i="1"/>
  <c r="T810" i="1" s="1"/>
  <c r="S811" i="1"/>
  <c r="S810" i="1" s="1"/>
  <c r="R811" i="1"/>
  <c r="R810" i="1" s="1"/>
  <c r="Q811" i="1"/>
  <c r="Q810" i="1" s="1"/>
  <c r="P811" i="1"/>
  <c r="P810" i="1" s="1"/>
  <c r="O811" i="1"/>
  <c r="N811" i="1"/>
  <c r="N810" i="1" s="1"/>
  <c r="M811" i="1"/>
  <c r="M810" i="1" s="1"/>
  <c r="L811" i="1"/>
  <c r="L810" i="1" s="1"/>
  <c r="K811" i="1"/>
  <c r="K810" i="1" s="1"/>
  <c r="J811" i="1"/>
  <c r="J810" i="1" s="1"/>
  <c r="I811" i="1"/>
  <c r="I810" i="1" s="1"/>
  <c r="E811" i="1"/>
  <c r="AH810" i="1"/>
  <c r="Z810" i="1"/>
  <c r="O810" i="1"/>
  <c r="E810" i="1"/>
  <c r="E809" i="1"/>
  <c r="AL808" i="1"/>
  <c r="AE808" i="1"/>
  <c r="V808" i="1"/>
  <c r="E808" i="1"/>
  <c r="AK807" i="1"/>
  <c r="AK806" i="1" s="1"/>
  <c r="AJ807" i="1"/>
  <c r="AJ806" i="1" s="1"/>
  <c r="AI807" i="1"/>
  <c r="AI806" i="1" s="1"/>
  <c r="AH807" i="1"/>
  <c r="AG807" i="1"/>
  <c r="AG806" i="1" s="1"/>
  <c r="AF807" i="1"/>
  <c r="AF806" i="1" s="1"/>
  <c r="AD807" i="1"/>
  <c r="AD806" i="1" s="1"/>
  <c r="AC807" i="1"/>
  <c r="AC806" i="1" s="1"/>
  <c r="AB807" i="1"/>
  <c r="AB806" i="1" s="1"/>
  <c r="AA807" i="1"/>
  <c r="AA806" i="1" s="1"/>
  <c r="Z807" i="1"/>
  <c r="Z806" i="1" s="1"/>
  <c r="Y807" i="1"/>
  <c r="Y806" i="1" s="1"/>
  <c r="X807" i="1"/>
  <c r="X806" i="1" s="1"/>
  <c r="W807" i="1"/>
  <c r="W806" i="1" s="1"/>
  <c r="T807" i="1"/>
  <c r="T806" i="1" s="1"/>
  <c r="S807" i="1"/>
  <c r="R807" i="1"/>
  <c r="R806" i="1" s="1"/>
  <c r="Q807" i="1"/>
  <c r="Q806" i="1" s="1"/>
  <c r="P807" i="1"/>
  <c r="P806" i="1" s="1"/>
  <c r="O807" i="1"/>
  <c r="O806" i="1" s="1"/>
  <c r="N807" i="1"/>
  <c r="N806" i="1" s="1"/>
  <c r="M807" i="1"/>
  <c r="M806" i="1" s="1"/>
  <c r="L807" i="1"/>
  <c r="L806" i="1" s="1"/>
  <c r="K807" i="1"/>
  <c r="K806" i="1" s="1"/>
  <c r="J807" i="1"/>
  <c r="J806" i="1" s="1"/>
  <c r="I807" i="1"/>
  <c r="E807" i="1"/>
  <c r="AH806" i="1"/>
  <c r="S806" i="1"/>
  <c r="E806" i="1"/>
  <c r="AL805" i="1"/>
  <c r="AE805" i="1"/>
  <c r="V805" i="1"/>
  <c r="E805" i="1"/>
  <c r="AK804" i="1"/>
  <c r="AK803" i="1" s="1"/>
  <c r="AJ804" i="1"/>
  <c r="AJ803" i="1" s="1"/>
  <c r="AI804" i="1"/>
  <c r="AI803" i="1" s="1"/>
  <c r="AH804" i="1"/>
  <c r="AH803" i="1" s="1"/>
  <c r="AG804" i="1"/>
  <c r="AG803" i="1" s="1"/>
  <c r="AF804" i="1"/>
  <c r="AF803" i="1" s="1"/>
  <c r="AD804" i="1"/>
  <c r="AC804" i="1"/>
  <c r="AC803" i="1" s="1"/>
  <c r="AB804" i="1"/>
  <c r="AB803" i="1" s="1"/>
  <c r="AA804" i="1"/>
  <c r="AA803" i="1" s="1"/>
  <c r="Z804" i="1"/>
  <c r="Z803" i="1" s="1"/>
  <c r="Y804" i="1"/>
  <c r="Y803" i="1" s="1"/>
  <c r="X804" i="1"/>
  <c r="X803" i="1" s="1"/>
  <c r="W804" i="1"/>
  <c r="W803" i="1" s="1"/>
  <c r="T804" i="1"/>
  <c r="S804" i="1"/>
  <c r="S803" i="1" s="1"/>
  <c r="R804" i="1"/>
  <c r="R803" i="1" s="1"/>
  <c r="Q804" i="1"/>
  <c r="Q803" i="1" s="1"/>
  <c r="P804" i="1"/>
  <c r="P803" i="1" s="1"/>
  <c r="O804" i="1"/>
  <c r="O803" i="1" s="1"/>
  <c r="N804" i="1"/>
  <c r="N803" i="1" s="1"/>
  <c r="M804" i="1"/>
  <c r="M803" i="1" s="1"/>
  <c r="L804" i="1"/>
  <c r="L803" i="1" s="1"/>
  <c r="K804" i="1"/>
  <c r="K803" i="1" s="1"/>
  <c r="J804" i="1"/>
  <c r="J803" i="1" s="1"/>
  <c r="I804" i="1"/>
  <c r="I803" i="1" s="1"/>
  <c r="E804" i="1"/>
  <c r="T803" i="1"/>
  <c r="E803" i="1"/>
  <c r="AL802" i="1"/>
  <c r="AE802" i="1"/>
  <c r="V802" i="1"/>
  <c r="E802" i="1"/>
  <c r="AK801" i="1"/>
  <c r="AK800" i="1" s="1"/>
  <c r="AJ801" i="1"/>
  <c r="AJ800" i="1" s="1"/>
  <c r="AI801" i="1"/>
  <c r="AI800" i="1" s="1"/>
  <c r="AH801" i="1"/>
  <c r="AH800" i="1" s="1"/>
  <c r="AG801" i="1"/>
  <c r="AG800" i="1" s="1"/>
  <c r="AF801" i="1"/>
  <c r="AF800" i="1" s="1"/>
  <c r="AD801" i="1"/>
  <c r="AC801" i="1"/>
  <c r="AC800" i="1" s="1"/>
  <c r="AB801" i="1"/>
  <c r="AB800" i="1" s="1"/>
  <c r="AA801" i="1"/>
  <c r="AA800" i="1" s="1"/>
  <c r="Z801" i="1"/>
  <c r="Z800" i="1" s="1"/>
  <c r="Y801" i="1"/>
  <c r="Y800" i="1" s="1"/>
  <c r="X801" i="1"/>
  <c r="X800" i="1" s="1"/>
  <c r="W801" i="1"/>
  <c r="W800" i="1" s="1"/>
  <c r="T801" i="1"/>
  <c r="T800" i="1" s="1"/>
  <c r="S801" i="1"/>
  <c r="R801" i="1"/>
  <c r="R800" i="1" s="1"/>
  <c r="Q801" i="1"/>
  <c r="Q800" i="1" s="1"/>
  <c r="P801" i="1"/>
  <c r="P800" i="1" s="1"/>
  <c r="O801" i="1"/>
  <c r="O800" i="1" s="1"/>
  <c r="N801" i="1"/>
  <c r="N800" i="1" s="1"/>
  <c r="M801" i="1"/>
  <c r="M800" i="1" s="1"/>
  <c r="L801" i="1"/>
  <c r="L800" i="1" s="1"/>
  <c r="K801" i="1"/>
  <c r="K800" i="1" s="1"/>
  <c r="J801" i="1"/>
  <c r="J800" i="1" s="1"/>
  <c r="I801" i="1"/>
  <c r="E801" i="1"/>
  <c r="S800" i="1"/>
  <c r="E800" i="1"/>
  <c r="AL799" i="1"/>
  <c r="AE799" i="1"/>
  <c r="V799" i="1"/>
  <c r="E799" i="1"/>
  <c r="AK798" i="1"/>
  <c r="AK797" i="1" s="1"/>
  <c r="AJ798" i="1"/>
  <c r="AJ797" i="1" s="1"/>
  <c r="AI798" i="1"/>
  <c r="AI797" i="1" s="1"/>
  <c r="AH798" i="1"/>
  <c r="AH797" i="1" s="1"/>
  <c r="AG798" i="1"/>
  <c r="AG797" i="1" s="1"/>
  <c r="AF798" i="1"/>
  <c r="AF797" i="1" s="1"/>
  <c r="AD798" i="1"/>
  <c r="AC798" i="1"/>
  <c r="AC797" i="1" s="1"/>
  <c r="AB798" i="1"/>
  <c r="AB797" i="1" s="1"/>
  <c r="AA798" i="1"/>
  <c r="Z798" i="1"/>
  <c r="Z797" i="1" s="1"/>
  <c r="Y798" i="1"/>
  <c r="Y797" i="1" s="1"/>
  <c r="X798" i="1"/>
  <c r="X797" i="1" s="1"/>
  <c r="W798" i="1"/>
  <c r="W797" i="1" s="1"/>
  <c r="T798" i="1"/>
  <c r="S798" i="1"/>
  <c r="S797" i="1" s="1"/>
  <c r="R798" i="1"/>
  <c r="R797" i="1" s="1"/>
  <c r="Q798" i="1"/>
  <c r="Q797" i="1" s="1"/>
  <c r="P798" i="1"/>
  <c r="P797" i="1" s="1"/>
  <c r="O798" i="1"/>
  <c r="O797" i="1" s="1"/>
  <c r="N798" i="1"/>
  <c r="N797" i="1" s="1"/>
  <c r="M798" i="1"/>
  <c r="M797" i="1" s="1"/>
  <c r="L798" i="1"/>
  <c r="L797" i="1" s="1"/>
  <c r="K798" i="1"/>
  <c r="K797" i="1" s="1"/>
  <c r="J798" i="1"/>
  <c r="J797" i="1" s="1"/>
  <c r="I798" i="1"/>
  <c r="I797" i="1" s="1"/>
  <c r="E798" i="1"/>
  <c r="AA797" i="1"/>
  <c r="T797" i="1"/>
  <c r="E797" i="1"/>
  <c r="AL796" i="1"/>
  <c r="AE796" i="1"/>
  <c r="V796" i="1"/>
  <c r="E796" i="1"/>
  <c r="AK795" i="1"/>
  <c r="AK794" i="1" s="1"/>
  <c r="AJ795" i="1"/>
  <c r="AJ794" i="1" s="1"/>
  <c r="AI795" i="1"/>
  <c r="AI794" i="1" s="1"/>
  <c r="AH795" i="1"/>
  <c r="AH794" i="1" s="1"/>
  <c r="AG795" i="1"/>
  <c r="AG794" i="1" s="1"/>
  <c r="AF795" i="1"/>
  <c r="AF794" i="1" s="1"/>
  <c r="AD795" i="1"/>
  <c r="AC795" i="1"/>
  <c r="AC794" i="1" s="1"/>
  <c r="AB795" i="1"/>
  <c r="AB794" i="1" s="1"/>
  <c r="AA795" i="1"/>
  <c r="AA794" i="1" s="1"/>
  <c r="Z795" i="1"/>
  <c r="Z794" i="1" s="1"/>
  <c r="Y795" i="1"/>
  <c r="Y794" i="1" s="1"/>
  <c r="X795" i="1"/>
  <c r="X794" i="1" s="1"/>
  <c r="W795" i="1"/>
  <c r="W794" i="1" s="1"/>
  <c r="T795" i="1"/>
  <c r="T794" i="1" s="1"/>
  <c r="S795" i="1"/>
  <c r="S794" i="1" s="1"/>
  <c r="R795" i="1"/>
  <c r="R794" i="1" s="1"/>
  <c r="Q795" i="1"/>
  <c r="Q794" i="1" s="1"/>
  <c r="P795" i="1"/>
  <c r="P794" i="1" s="1"/>
  <c r="O795" i="1"/>
  <c r="O794" i="1" s="1"/>
  <c r="N795" i="1"/>
  <c r="N794" i="1" s="1"/>
  <c r="M795" i="1"/>
  <c r="L795" i="1"/>
  <c r="L794" i="1" s="1"/>
  <c r="K795" i="1"/>
  <c r="K794" i="1" s="1"/>
  <c r="J795" i="1"/>
  <c r="J794" i="1" s="1"/>
  <c r="I795" i="1"/>
  <c r="I794" i="1" s="1"/>
  <c r="E795" i="1"/>
  <c r="AD794" i="1"/>
  <c r="M794" i="1"/>
  <c r="E794" i="1"/>
  <c r="E793" i="1"/>
  <c r="E792" i="1"/>
  <c r="E791" i="1"/>
  <c r="AL790" i="1"/>
  <c r="AE790" i="1"/>
  <c r="V790" i="1"/>
  <c r="AM790" i="1" s="1"/>
  <c r="E790" i="1"/>
  <c r="AK789" i="1"/>
  <c r="AK788" i="1" s="1"/>
  <c r="AK787" i="1" s="1"/>
  <c r="AJ789" i="1"/>
  <c r="AJ788" i="1" s="1"/>
  <c r="AJ787" i="1" s="1"/>
  <c r="AI789" i="1"/>
  <c r="AI788" i="1" s="1"/>
  <c r="AI787" i="1" s="1"/>
  <c r="AH789" i="1"/>
  <c r="AH788" i="1" s="1"/>
  <c r="AH787" i="1" s="1"/>
  <c r="AG789" i="1"/>
  <c r="AG788" i="1" s="1"/>
  <c r="AG787" i="1" s="1"/>
  <c r="AF789" i="1"/>
  <c r="AF788" i="1" s="1"/>
  <c r="AF787" i="1" s="1"/>
  <c r="AD789" i="1"/>
  <c r="AD788" i="1" s="1"/>
  <c r="AC789" i="1"/>
  <c r="AC788" i="1" s="1"/>
  <c r="AC787" i="1" s="1"/>
  <c r="AB789" i="1"/>
  <c r="AA789" i="1"/>
  <c r="AA788" i="1" s="1"/>
  <c r="AA787" i="1" s="1"/>
  <c r="Z789" i="1"/>
  <c r="Z788" i="1" s="1"/>
  <c r="Z787" i="1" s="1"/>
  <c r="Y789" i="1"/>
  <c r="Y788" i="1" s="1"/>
  <c r="Y787" i="1" s="1"/>
  <c r="X789" i="1"/>
  <c r="W789" i="1"/>
  <c r="W788" i="1" s="1"/>
  <c r="W787" i="1" s="1"/>
  <c r="T789" i="1"/>
  <c r="T788" i="1" s="1"/>
  <c r="T787" i="1" s="1"/>
  <c r="S789" i="1"/>
  <c r="S788" i="1" s="1"/>
  <c r="S787" i="1" s="1"/>
  <c r="R789" i="1"/>
  <c r="R788" i="1" s="1"/>
  <c r="R787" i="1" s="1"/>
  <c r="Q789" i="1"/>
  <c r="Q788" i="1" s="1"/>
  <c r="Q787" i="1" s="1"/>
  <c r="P789" i="1"/>
  <c r="P788" i="1" s="1"/>
  <c r="P787" i="1" s="1"/>
  <c r="O789" i="1"/>
  <c r="O788" i="1" s="1"/>
  <c r="O787" i="1" s="1"/>
  <c r="N789" i="1"/>
  <c r="N788" i="1" s="1"/>
  <c r="N787" i="1" s="1"/>
  <c r="M789" i="1"/>
  <c r="L789" i="1"/>
  <c r="L788" i="1" s="1"/>
  <c r="L787" i="1" s="1"/>
  <c r="K789" i="1"/>
  <c r="K788" i="1" s="1"/>
  <c r="K787" i="1" s="1"/>
  <c r="J789" i="1"/>
  <c r="J788" i="1" s="1"/>
  <c r="J787" i="1" s="1"/>
  <c r="I789" i="1"/>
  <c r="E789" i="1"/>
  <c r="AB788" i="1"/>
  <c r="AB787" i="1" s="1"/>
  <c r="X788" i="1"/>
  <c r="X787" i="1" s="1"/>
  <c r="M788" i="1"/>
  <c r="M787" i="1" s="1"/>
  <c r="I788" i="1"/>
  <c r="I787" i="1" s="1"/>
  <c r="E788" i="1"/>
  <c r="E787" i="1"/>
  <c r="AL786" i="1"/>
  <c r="AE786" i="1"/>
  <c r="V786" i="1"/>
  <c r="E786" i="1"/>
  <c r="AK785" i="1"/>
  <c r="AK784" i="1" s="1"/>
  <c r="AK783" i="1" s="1"/>
  <c r="AJ785" i="1"/>
  <c r="AJ784" i="1" s="1"/>
  <c r="AJ783" i="1" s="1"/>
  <c r="AI785" i="1"/>
  <c r="AI784" i="1" s="1"/>
  <c r="AI783" i="1" s="1"/>
  <c r="AH785" i="1"/>
  <c r="AG785" i="1"/>
  <c r="AG784" i="1" s="1"/>
  <c r="AG783" i="1" s="1"/>
  <c r="AF785" i="1"/>
  <c r="AL785" i="1" s="1"/>
  <c r="AD785" i="1"/>
  <c r="AD784" i="1" s="1"/>
  <c r="AC785" i="1"/>
  <c r="AC784" i="1" s="1"/>
  <c r="AC783" i="1" s="1"/>
  <c r="AB785" i="1"/>
  <c r="AB784" i="1" s="1"/>
  <c r="AB783" i="1" s="1"/>
  <c r="AA785" i="1"/>
  <c r="AA784" i="1" s="1"/>
  <c r="AA783" i="1" s="1"/>
  <c r="AA782" i="1" s="1"/>
  <c r="Z785" i="1"/>
  <c r="Y785" i="1"/>
  <c r="Y784" i="1" s="1"/>
  <c r="Y783" i="1" s="1"/>
  <c r="X785" i="1"/>
  <c r="X784" i="1" s="1"/>
  <c r="X783" i="1" s="1"/>
  <c r="W785" i="1"/>
  <c r="W784" i="1" s="1"/>
  <c r="W783" i="1" s="1"/>
  <c r="W782" i="1" s="1"/>
  <c r="T785" i="1"/>
  <c r="T784" i="1" s="1"/>
  <c r="T783" i="1" s="1"/>
  <c r="S785" i="1"/>
  <c r="S784" i="1" s="1"/>
  <c r="S783" i="1" s="1"/>
  <c r="R785" i="1"/>
  <c r="R784" i="1" s="1"/>
  <c r="R783" i="1" s="1"/>
  <c r="Q785" i="1"/>
  <c r="Q784" i="1" s="1"/>
  <c r="Q783" i="1" s="1"/>
  <c r="P785" i="1"/>
  <c r="P784" i="1" s="1"/>
  <c r="P783" i="1" s="1"/>
  <c r="O785" i="1"/>
  <c r="N785" i="1"/>
  <c r="N784" i="1" s="1"/>
  <c r="N783" i="1" s="1"/>
  <c r="M785" i="1"/>
  <c r="M784" i="1" s="1"/>
  <c r="M783" i="1" s="1"/>
  <c r="M782" i="1" s="1"/>
  <c r="L785" i="1"/>
  <c r="L784" i="1" s="1"/>
  <c r="L783" i="1" s="1"/>
  <c r="K785" i="1"/>
  <c r="K784" i="1" s="1"/>
  <c r="K783" i="1" s="1"/>
  <c r="J785" i="1"/>
  <c r="J784" i="1" s="1"/>
  <c r="J783" i="1" s="1"/>
  <c r="I785" i="1"/>
  <c r="I784" i="1" s="1"/>
  <c r="I783" i="1" s="1"/>
  <c r="E785" i="1"/>
  <c r="AH784" i="1"/>
  <c r="AH783" i="1" s="1"/>
  <c r="Z784" i="1"/>
  <c r="Z783" i="1" s="1"/>
  <c r="O784" i="1"/>
  <c r="O783" i="1" s="1"/>
  <c r="E784" i="1"/>
  <c r="E783" i="1"/>
  <c r="E782" i="1"/>
  <c r="AL781" i="1"/>
  <c r="AE781" i="1"/>
  <c r="W781" i="1"/>
  <c r="V781" i="1"/>
  <c r="E781" i="1"/>
  <c r="AL780" i="1"/>
  <c r="AE780" i="1"/>
  <c r="V780" i="1"/>
  <c r="AM780" i="1" s="1"/>
  <c r="E780" i="1"/>
  <c r="AK779" i="1"/>
  <c r="AJ779" i="1"/>
  <c r="AJ778" i="1" s="1"/>
  <c r="AI779" i="1"/>
  <c r="AI778" i="1" s="1"/>
  <c r="AH779" i="1"/>
  <c r="AH778" i="1" s="1"/>
  <c r="AG779" i="1"/>
  <c r="AF779" i="1"/>
  <c r="AF778" i="1" s="1"/>
  <c r="AD779" i="1"/>
  <c r="AC779" i="1"/>
  <c r="AC778" i="1" s="1"/>
  <c r="AB779" i="1"/>
  <c r="AB778" i="1" s="1"/>
  <c r="AA779" i="1"/>
  <c r="Z779" i="1"/>
  <c r="Z778" i="1" s="1"/>
  <c r="Z774" i="1" s="1"/>
  <c r="Z773" i="1" s="1"/>
  <c r="Y779" i="1"/>
  <c r="Y778" i="1" s="1"/>
  <c r="Y774" i="1" s="1"/>
  <c r="Y773" i="1" s="1"/>
  <c r="X779" i="1"/>
  <c r="X778" i="1" s="1"/>
  <c r="X774" i="1" s="1"/>
  <c r="X773" i="1" s="1"/>
  <c r="W779" i="1"/>
  <c r="W778" i="1" s="1"/>
  <c r="W774" i="1" s="1"/>
  <c r="W773" i="1" s="1"/>
  <c r="T779" i="1"/>
  <c r="T778" i="1" s="1"/>
  <c r="T774" i="1" s="1"/>
  <c r="T773" i="1" s="1"/>
  <c r="S779" i="1"/>
  <c r="S778" i="1" s="1"/>
  <c r="S774" i="1" s="1"/>
  <c r="S773" i="1" s="1"/>
  <c r="R779" i="1"/>
  <c r="Q779" i="1"/>
  <c r="Q778" i="1" s="1"/>
  <c r="Q774" i="1" s="1"/>
  <c r="Q773" i="1" s="1"/>
  <c r="P779" i="1"/>
  <c r="P778" i="1" s="1"/>
  <c r="O779" i="1"/>
  <c r="O778" i="1" s="1"/>
  <c r="N779" i="1"/>
  <c r="M779" i="1"/>
  <c r="M778" i="1" s="1"/>
  <c r="M774" i="1" s="1"/>
  <c r="M773" i="1" s="1"/>
  <c r="L779" i="1"/>
  <c r="L778" i="1" s="1"/>
  <c r="L774" i="1" s="1"/>
  <c r="L773" i="1" s="1"/>
  <c r="K779" i="1"/>
  <c r="K778" i="1" s="1"/>
  <c r="K774" i="1" s="1"/>
  <c r="K773" i="1" s="1"/>
  <c r="J779" i="1"/>
  <c r="I779" i="1"/>
  <c r="I778" i="1" s="1"/>
  <c r="E779" i="1"/>
  <c r="AK778" i="1"/>
  <c r="AG778" i="1"/>
  <c r="AA778" i="1"/>
  <c r="AA774" i="1" s="1"/>
  <c r="AA773" i="1" s="1"/>
  <c r="R778" i="1"/>
  <c r="R774" i="1" s="1"/>
  <c r="R773" i="1" s="1"/>
  <c r="N778" i="1"/>
  <c r="N774" i="1" s="1"/>
  <c r="N773" i="1" s="1"/>
  <c r="J778" i="1"/>
  <c r="J774" i="1" s="1"/>
  <c r="J773" i="1" s="1"/>
  <c r="E778" i="1"/>
  <c r="AL777" i="1"/>
  <c r="AE777" i="1"/>
  <c r="V777" i="1"/>
  <c r="E777" i="1"/>
  <c r="AK776" i="1"/>
  <c r="AJ776" i="1"/>
  <c r="AI776" i="1"/>
  <c r="AH776" i="1"/>
  <c r="AG776" i="1"/>
  <c r="AF776" i="1"/>
  <c r="AD776" i="1"/>
  <c r="AC776" i="1"/>
  <c r="AB776" i="1"/>
  <c r="P776" i="1"/>
  <c r="O776" i="1"/>
  <c r="E776" i="1"/>
  <c r="AK775" i="1"/>
  <c r="AJ775" i="1"/>
  <c r="AI775" i="1"/>
  <c r="AH775" i="1"/>
  <c r="AG775" i="1"/>
  <c r="AF775" i="1"/>
  <c r="AD775" i="1"/>
  <c r="AC775" i="1"/>
  <c r="AB775" i="1"/>
  <c r="P775" i="1"/>
  <c r="O775" i="1"/>
  <c r="E775" i="1"/>
  <c r="AG774" i="1"/>
  <c r="AG773" i="1" s="1"/>
  <c r="E774" i="1"/>
  <c r="E773" i="1"/>
  <c r="AL772" i="1"/>
  <c r="AE772" i="1"/>
  <c r="V772" i="1"/>
  <c r="E772" i="1"/>
  <c r="AL771" i="1"/>
  <c r="AE771" i="1"/>
  <c r="V771" i="1"/>
  <c r="E771" i="1"/>
  <c r="AK770" i="1"/>
  <c r="AK769" i="1" s="1"/>
  <c r="AK768" i="1" s="1"/>
  <c r="AJ770" i="1"/>
  <c r="AJ769" i="1" s="1"/>
  <c r="AJ768" i="1" s="1"/>
  <c r="AI770" i="1"/>
  <c r="AI769" i="1" s="1"/>
  <c r="AI768" i="1" s="1"/>
  <c r="AH770" i="1"/>
  <c r="AG770" i="1"/>
  <c r="AG769" i="1" s="1"/>
  <c r="AG768" i="1" s="1"/>
  <c r="AF770" i="1"/>
  <c r="AF769" i="1" s="1"/>
  <c r="AF768" i="1" s="1"/>
  <c r="AD770" i="1"/>
  <c r="AC770" i="1"/>
  <c r="AC769" i="1" s="1"/>
  <c r="AC768" i="1" s="1"/>
  <c r="AB770" i="1"/>
  <c r="AA770" i="1"/>
  <c r="AA769" i="1" s="1"/>
  <c r="AA768" i="1" s="1"/>
  <c r="Z770" i="1"/>
  <c r="Z769" i="1" s="1"/>
  <c r="Z768" i="1" s="1"/>
  <c r="Y770" i="1"/>
  <c r="Y769" i="1" s="1"/>
  <c r="Y768" i="1" s="1"/>
  <c r="X770" i="1"/>
  <c r="X769" i="1" s="1"/>
  <c r="X768" i="1" s="1"/>
  <c r="W770" i="1"/>
  <c r="W769" i="1" s="1"/>
  <c r="W768" i="1" s="1"/>
  <c r="T770" i="1"/>
  <c r="T769" i="1" s="1"/>
  <c r="T768" i="1" s="1"/>
  <c r="S770" i="1"/>
  <c r="S769" i="1" s="1"/>
  <c r="S768" i="1" s="1"/>
  <c r="R770" i="1"/>
  <c r="R769" i="1" s="1"/>
  <c r="R768" i="1" s="1"/>
  <c r="Q770" i="1"/>
  <c r="Q769" i="1" s="1"/>
  <c r="Q768" i="1" s="1"/>
  <c r="P770" i="1"/>
  <c r="P769" i="1" s="1"/>
  <c r="P768" i="1" s="1"/>
  <c r="O770" i="1"/>
  <c r="N770" i="1"/>
  <c r="N769" i="1" s="1"/>
  <c r="N768" i="1" s="1"/>
  <c r="M770" i="1"/>
  <c r="M769" i="1" s="1"/>
  <c r="M768" i="1" s="1"/>
  <c r="L770" i="1"/>
  <c r="L769" i="1" s="1"/>
  <c r="L768" i="1" s="1"/>
  <c r="K770" i="1"/>
  <c r="K769" i="1" s="1"/>
  <c r="K768" i="1" s="1"/>
  <c r="J770" i="1"/>
  <c r="J769" i="1" s="1"/>
  <c r="J768" i="1" s="1"/>
  <c r="I770" i="1"/>
  <c r="E770" i="1"/>
  <c r="AH769" i="1"/>
  <c r="AH768" i="1" s="1"/>
  <c r="AD769" i="1"/>
  <c r="AE769" i="1" s="1"/>
  <c r="AB769" i="1"/>
  <c r="AB768" i="1" s="1"/>
  <c r="O769" i="1"/>
  <c r="O768" i="1" s="1"/>
  <c r="E769" i="1"/>
  <c r="E768" i="1"/>
  <c r="AL767" i="1"/>
  <c r="AE767" i="1"/>
  <c r="V767" i="1"/>
  <c r="K767" i="1"/>
  <c r="J767" i="1"/>
  <c r="I767" i="1"/>
  <c r="E767" i="1"/>
  <c r="AL766" i="1"/>
  <c r="AE766" i="1"/>
  <c r="K766" i="1"/>
  <c r="K765" i="1" s="1"/>
  <c r="K764" i="1" s="1"/>
  <c r="J766" i="1"/>
  <c r="J765" i="1" s="1"/>
  <c r="J764" i="1" s="1"/>
  <c r="I766" i="1"/>
  <c r="V766" i="1" s="1"/>
  <c r="E766" i="1"/>
  <c r="AK765" i="1"/>
  <c r="AK764" i="1" s="1"/>
  <c r="AJ765" i="1"/>
  <c r="AJ764" i="1" s="1"/>
  <c r="AI765" i="1"/>
  <c r="AI764" i="1" s="1"/>
  <c r="AH765" i="1"/>
  <c r="AH764" i="1" s="1"/>
  <c r="AG765" i="1"/>
  <c r="AG764" i="1" s="1"/>
  <c r="AF765" i="1"/>
  <c r="AF764" i="1" s="1"/>
  <c r="AD765" i="1"/>
  <c r="AE765" i="1" s="1"/>
  <c r="AC765" i="1"/>
  <c r="AB765" i="1"/>
  <c r="AB764" i="1" s="1"/>
  <c r="AA765" i="1"/>
  <c r="AA764" i="1" s="1"/>
  <c r="Z765" i="1"/>
  <c r="Z764" i="1" s="1"/>
  <c r="Y765" i="1"/>
  <c r="X765" i="1"/>
  <c r="X764" i="1" s="1"/>
  <c r="W765" i="1"/>
  <c r="W764" i="1" s="1"/>
  <c r="T765" i="1"/>
  <c r="T764" i="1" s="1"/>
  <c r="S765" i="1"/>
  <c r="S764" i="1" s="1"/>
  <c r="R765" i="1"/>
  <c r="R764" i="1" s="1"/>
  <c r="Q765" i="1"/>
  <c r="Q764" i="1" s="1"/>
  <c r="P765" i="1"/>
  <c r="P764" i="1" s="1"/>
  <c r="O765" i="1"/>
  <c r="O764" i="1" s="1"/>
  <c r="N765" i="1"/>
  <c r="N764" i="1" s="1"/>
  <c r="M765" i="1"/>
  <c r="M764" i="1" s="1"/>
  <c r="L765" i="1"/>
  <c r="L764" i="1" s="1"/>
  <c r="I765" i="1"/>
  <c r="I764" i="1" s="1"/>
  <c r="E765" i="1"/>
  <c r="AC764" i="1"/>
  <c r="Y764" i="1"/>
  <c r="E764" i="1"/>
  <c r="AL763" i="1"/>
  <c r="AE763" i="1"/>
  <c r="V763" i="1"/>
  <c r="AM763" i="1" s="1"/>
  <c r="E763" i="1"/>
  <c r="AL762" i="1"/>
  <c r="AE762" i="1"/>
  <c r="V762" i="1"/>
  <c r="AM762" i="1" s="1"/>
  <c r="E762" i="1"/>
  <c r="AK761" i="1"/>
  <c r="AJ761" i="1"/>
  <c r="AJ760" i="1" s="1"/>
  <c r="AI761" i="1"/>
  <c r="AI760" i="1" s="1"/>
  <c r="AH761" i="1"/>
  <c r="AH760" i="1" s="1"/>
  <c r="AG761" i="1"/>
  <c r="AF761" i="1"/>
  <c r="AF760" i="1" s="1"/>
  <c r="AD761" i="1"/>
  <c r="AC761" i="1"/>
  <c r="AC760" i="1" s="1"/>
  <c r="AB761" i="1"/>
  <c r="AB760" i="1" s="1"/>
  <c r="AA761" i="1"/>
  <c r="AA760" i="1" s="1"/>
  <c r="Z761" i="1"/>
  <c r="Z760" i="1" s="1"/>
  <c r="Y761" i="1"/>
  <c r="Y760" i="1" s="1"/>
  <c r="X761" i="1"/>
  <c r="X760" i="1" s="1"/>
  <c r="W761" i="1"/>
  <c r="T761" i="1"/>
  <c r="T760" i="1" s="1"/>
  <c r="S761" i="1"/>
  <c r="S760" i="1" s="1"/>
  <c r="R761" i="1"/>
  <c r="Q761" i="1"/>
  <c r="Q760" i="1" s="1"/>
  <c r="P761" i="1"/>
  <c r="P760" i="1" s="1"/>
  <c r="O761" i="1"/>
  <c r="O760" i="1" s="1"/>
  <c r="N761" i="1"/>
  <c r="M761" i="1"/>
  <c r="M760" i="1" s="1"/>
  <c r="L761" i="1"/>
  <c r="L760" i="1" s="1"/>
  <c r="K761" i="1"/>
  <c r="K760" i="1" s="1"/>
  <c r="J761" i="1"/>
  <c r="J760" i="1" s="1"/>
  <c r="I761" i="1"/>
  <c r="I760" i="1" s="1"/>
  <c r="E761" i="1"/>
  <c r="AK760" i="1"/>
  <c r="AG760" i="1"/>
  <c r="W760" i="1"/>
  <c r="R760" i="1"/>
  <c r="N760" i="1"/>
  <c r="E760" i="1"/>
  <c r="AL759" i="1"/>
  <c r="AE759" i="1"/>
  <c r="V759" i="1"/>
  <c r="E759" i="1"/>
  <c r="AL758" i="1"/>
  <c r="AM758" i="1" s="1"/>
  <c r="AE758" i="1"/>
  <c r="V758" i="1"/>
  <c r="E758" i="1"/>
  <c r="AK757" i="1"/>
  <c r="AK756" i="1" s="1"/>
  <c r="AJ757" i="1"/>
  <c r="AJ756" i="1" s="1"/>
  <c r="AI757" i="1"/>
  <c r="AH757" i="1"/>
  <c r="AG757" i="1"/>
  <c r="AG756" i="1" s="1"/>
  <c r="AF757" i="1"/>
  <c r="AF756" i="1" s="1"/>
  <c r="AD757" i="1"/>
  <c r="AC757" i="1"/>
  <c r="AC756" i="1" s="1"/>
  <c r="AB757" i="1"/>
  <c r="AB756" i="1" s="1"/>
  <c r="R757" i="1"/>
  <c r="Q757" i="1"/>
  <c r="Q756" i="1" s="1"/>
  <c r="P757" i="1"/>
  <c r="P756" i="1" s="1"/>
  <c r="O757" i="1"/>
  <c r="O756" i="1" s="1"/>
  <c r="E757" i="1"/>
  <c r="AI756" i="1"/>
  <c r="E756" i="1"/>
  <c r="AL755" i="1"/>
  <c r="AE755" i="1"/>
  <c r="V755" i="1"/>
  <c r="E755" i="1"/>
  <c r="AL754" i="1"/>
  <c r="AE754" i="1"/>
  <c r="V754" i="1"/>
  <c r="E754" i="1"/>
  <c r="AK753" i="1"/>
  <c r="AJ753" i="1"/>
  <c r="AI753" i="1"/>
  <c r="AH753" i="1"/>
  <c r="AG753" i="1"/>
  <c r="AF753" i="1"/>
  <c r="AD753" i="1"/>
  <c r="AC753" i="1"/>
  <c r="AB753" i="1"/>
  <c r="P753" i="1"/>
  <c r="O753" i="1"/>
  <c r="E753" i="1"/>
  <c r="AK752" i="1"/>
  <c r="AJ752" i="1"/>
  <c r="AI752" i="1"/>
  <c r="AH752" i="1"/>
  <c r="AG752" i="1"/>
  <c r="AF752" i="1"/>
  <c r="AD752" i="1"/>
  <c r="AC752" i="1"/>
  <c r="AB752" i="1"/>
  <c r="P752" i="1"/>
  <c r="O752" i="1"/>
  <c r="E752" i="1"/>
  <c r="AF751" i="1"/>
  <c r="AL751" i="1" s="1"/>
  <c r="AC751" i="1"/>
  <c r="AE751" i="1" s="1"/>
  <c r="V751" i="1"/>
  <c r="E751" i="1"/>
  <c r="AF750" i="1"/>
  <c r="AL750" i="1" s="1"/>
  <c r="AC750" i="1"/>
  <c r="AE750" i="1" s="1"/>
  <c r="V750" i="1"/>
  <c r="E750" i="1"/>
  <c r="AK749" i="1"/>
  <c r="AK748" i="1" s="1"/>
  <c r="AJ749" i="1"/>
  <c r="AJ748" i="1" s="1"/>
  <c r="AI749" i="1"/>
  <c r="AH749" i="1"/>
  <c r="AH748" i="1" s="1"/>
  <c r="AG749" i="1"/>
  <c r="AG748" i="1" s="1"/>
  <c r="AF749" i="1"/>
  <c r="AF748" i="1" s="1"/>
  <c r="AD749" i="1"/>
  <c r="AB749" i="1"/>
  <c r="AB748" i="1" s="1"/>
  <c r="AA749" i="1"/>
  <c r="AA748" i="1" s="1"/>
  <c r="Z749" i="1"/>
  <c r="Z748" i="1" s="1"/>
  <c r="Y749" i="1"/>
  <c r="X749" i="1"/>
  <c r="X748" i="1" s="1"/>
  <c r="W749" i="1"/>
  <c r="W748" i="1" s="1"/>
  <c r="T749" i="1"/>
  <c r="T748" i="1" s="1"/>
  <c r="S749" i="1"/>
  <c r="S748" i="1" s="1"/>
  <c r="R749" i="1"/>
  <c r="R748" i="1" s="1"/>
  <c r="Q749" i="1"/>
  <c r="Q748" i="1" s="1"/>
  <c r="P749" i="1"/>
  <c r="P748" i="1" s="1"/>
  <c r="O749" i="1"/>
  <c r="O748" i="1" s="1"/>
  <c r="N749" i="1"/>
  <c r="N748" i="1" s="1"/>
  <c r="M749" i="1"/>
  <c r="M748" i="1" s="1"/>
  <c r="L749" i="1"/>
  <c r="L748" i="1" s="1"/>
  <c r="K749" i="1"/>
  <c r="K748" i="1" s="1"/>
  <c r="J749" i="1"/>
  <c r="J748" i="1" s="1"/>
  <c r="I749" i="1"/>
  <c r="I748" i="1" s="1"/>
  <c r="E749" i="1"/>
  <c r="AI748" i="1"/>
  <c r="Y748" i="1"/>
  <c r="E748" i="1"/>
  <c r="AL747" i="1"/>
  <c r="AE747" i="1"/>
  <c r="V747" i="1"/>
  <c r="E747" i="1"/>
  <c r="AL746" i="1"/>
  <c r="AE746" i="1"/>
  <c r="V746" i="1"/>
  <c r="E746" i="1"/>
  <c r="AK745" i="1"/>
  <c r="AK744" i="1" s="1"/>
  <c r="AJ745" i="1"/>
  <c r="AJ744" i="1" s="1"/>
  <c r="AI745" i="1"/>
  <c r="AH745" i="1"/>
  <c r="AH744" i="1" s="1"/>
  <c r="AG745" i="1"/>
  <c r="AG744" i="1" s="1"/>
  <c r="AF745" i="1"/>
  <c r="AF744" i="1" s="1"/>
  <c r="AD745" i="1"/>
  <c r="AC745" i="1"/>
  <c r="AC744" i="1" s="1"/>
  <c r="AB745" i="1"/>
  <c r="AB744" i="1" s="1"/>
  <c r="AA745" i="1"/>
  <c r="Z745" i="1"/>
  <c r="Z744" i="1" s="1"/>
  <c r="Y745" i="1"/>
  <c r="Y744" i="1" s="1"/>
  <c r="X745" i="1"/>
  <c r="X744" i="1" s="1"/>
  <c r="W745" i="1"/>
  <c r="T745" i="1"/>
  <c r="S745" i="1"/>
  <c r="S744" i="1" s="1"/>
  <c r="R745" i="1"/>
  <c r="R744" i="1" s="1"/>
  <c r="Q745" i="1"/>
  <c r="Q744" i="1" s="1"/>
  <c r="P745" i="1"/>
  <c r="P744" i="1" s="1"/>
  <c r="O745" i="1"/>
  <c r="O744" i="1" s="1"/>
  <c r="N745" i="1"/>
  <c r="N744" i="1" s="1"/>
  <c r="M745" i="1"/>
  <c r="M744" i="1" s="1"/>
  <c r="L745" i="1"/>
  <c r="L744" i="1" s="1"/>
  <c r="K745" i="1"/>
  <c r="K744" i="1" s="1"/>
  <c r="J745" i="1"/>
  <c r="J744" i="1" s="1"/>
  <c r="I745" i="1"/>
  <c r="I744" i="1" s="1"/>
  <c r="E745" i="1"/>
  <c r="AI744" i="1"/>
  <c r="AA744" i="1"/>
  <c r="W744" i="1"/>
  <c r="T744" i="1"/>
  <c r="E744" i="1"/>
  <c r="AL743" i="1"/>
  <c r="AE743" i="1"/>
  <c r="V743" i="1"/>
  <c r="E743" i="1"/>
  <c r="AL742" i="1"/>
  <c r="AE742" i="1"/>
  <c r="V742" i="1"/>
  <c r="E742" i="1"/>
  <c r="AK741" i="1"/>
  <c r="AK740" i="1" s="1"/>
  <c r="AJ741" i="1"/>
  <c r="AJ740" i="1" s="1"/>
  <c r="AI741" i="1"/>
  <c r="AI740" i="1" s="1"/>
  <c r="AH741" i="1"/>
  <c r="AH740" i="1" s="1"/>
  <c r="AG741" i="1"/>
  <c r="AG740" i="1" s="1"/>
  <c r="AF741" i="1"/>
  <c r="AF740" i="1" s="1"/>
  <c r="AD741" i="1"/>
  <c r="AC741" i="1"/>
  <c r="AC740" i="1" s="1"/>
  <c r="AB741" i="1"/>
  <c r="AB740" i="1" s="1"/>
  <c r="S741" i="1"/>
  <c r="R741" i="1"/>
  <c r="R740" i="1" s="1"/>
  <c r="Q741" i="1"/>
  <c r="Q740" i="1" s="1"/>
  <c r="P741" i="1"/>
  <c r="P740" i="1" s="1"/>
  <c r="O741" i="1"/>
  <c r="O740" i="1" s="1"/>
  <c r="E741" i="1"/>
  <c r="E740" i="1"/>
  <c r="E739" i="1"/>
  <c r="AL738" i="1"/>
  <c r="AE738" i="1"/>
  <c r="V738" i="1"/>
  <c r="AM738" i="1" s="1"/>
  <c r="E738" i="1"/>
  <c r="AK737" i="1"/>
  <c r="AK736" i="1" s="1"/>
  <c r="AJ737" i="1"/>
  <c r="AJ736" i="1" s="1"/>
  <c r="AI737" i="1"/>
  <c r="AI736" i="1" s="1"/>
  <c r="AH737" i="1"/>
  <c r="AH736" i="1" s="1"/>
  <c r="AG737" i="1"/>
  <c r="AG736" i="1" s="1"/>
  <c r="AF737" i="1"/>
  <c r="AF736" i="1" s="1"/>
  <c r="AD737" i="1"/>
  <c r="AD736" i="1" s="1"/>
  <c r="AC737" i="1"/>
  <c r="AC736" i="1" s="1"/>
  <c r="AB737" i="1"/>
  <c r="AB736" i="1" s="1"/>
  <c r="Q737" i="1"/>
  <c r="Q736" i="1" s="1"/>
  <c r="P737" i="1"/>
  <c r="P736" i="1" s="1"/>
  <c r="O737" i="1"/>
  <c r="O736" i="1" s="1"/>
  <c r="E737" i="1"/>
  <c r="E736" i="1"/>
  <c r="AL735" i="1"/>
  <c r="AE735" i="1"/>
  <c r="Q735" i="1"/>
  <c r="V735" i="1" s="1"/>
  <c r="E735" i="1"/>
  <c r="AK734" i="1"/>
  <c r="AK733" i="1" s="1"/>
  <c r="AJ734" i="1"/>
  <c r="AJ733" i="1" s="1"/>
  <c r="AI734" i="1"/>
  <c r="AI733" i="1" s="1"/>
  <c r="AH734" i="1"/>
  <c r="AH733" i="1" s="1"/>
  <c r="AG734" i="1"/>
  <c r="AG733" i="1" s="1"/>
  <c r="AF734" i="1"/>
  <c r="AF733" i="1" s="1"/>
  <c r="AD734" i="1"/>
  <c r="AC734" i="1"/>
  <c r="AC733" i="1" s="1"/>
  <c r="AB734" i="1"/>
  <c r="AB733" i="1" s="1"/>
  <c r="AA734" i="1"/>
  <c r="Z734" i="1"/>
  <c r="Z733" i="1" s="1"/>
  <c r="Y734" i="1"/>
  <c r="Y733" i="1" s="1"/>
  <c r="X734" i="1"/>
  <c r="X733" i="1" s="1"/>
  <c r="W734" i="1"/>
  <c r="T734" i="1"/>
  <c r="T733" i="1" s="1"/>
  <c r="S734" i="1"/>
  <c r="S733" i="1" s="1"/>
  <c r="R734" i="1"/>
  <c r="R733" i="1" s="1"/>
  <c r="P734" i="1"/>
  <c r="P733" i="1" s="1"/>
  <c r="O734" i="1"/>
  <c r="O733" i="1" s="1"/>
  <c r="N734" i="1"/>
  <c r="N733" i="1" s="1"/>
  <c r="M734" i="1"/>
  <c r="M733" i="1" s="1"/>
  <c r="L734" i="1"/>
  <c r="L733" i="1" s="1"/>
  <c r="K734" i="1"/>
  <c r="K733" i="1" s="1"/>
  <c r="J734" i="1"/>
  <c r="J733" i="1" s="1"/>
  <c r="I734" i="1"/>
  <c r="I733" i="1" s="1"/>
  <c r="E734" i="1"/>
  <c r="AA733" i="1"/>
  <c r="W733" i="1"/>
  <c r="E733" i="1"/>
  <c r="AL732" i="1"/>
  <c r="AE732" i="1"/>
  <c r="V732" i="1"/>
  <c r="E732" i="1"/>
  <c r="AL731" i="1"/>
  <c r="AE731" i="1"/>
  <c r="V731" i="1"/>
  <c r="E731" i="1"/>
  <c r="AK730" i="1"/>
  <c r="AK729" i="1" s="1"/>
  <c r="AJ730" i="1"/>
  <c r="AJ729" i="1" s="1"/>
  <c r="AI730" i="1"/>
  <c r="AI729" i="1" s="1"/>
  <c r="AH730" i="1"/>
  <c r="AG730" i="1"/>
  <c r="AG729" i="1" s="1"/>
  <c r="AF730" i="1"/>
  <c r="AF729" i="1" s="1"/>
  <c r="AD730" i="1"/>
  <c r="AC730" i="1"/>
  <c r="AC729" i="1" s="1"/>
  <c r="AB730" i="1"/>
  <c r="AB729" i="1" s="1"/>
  <c r="AA730" i="1"/>
  <c r="AA729" i="1" s="1"/>
  <c r="Z730" i="1"/>
  <c r="Z729" i="1" s="1"/>
  <c r="Y730" i="1"/>
  <c r="Y729" i="1" s="1"/>
  <c r="X730" i="1"/>
  <c r="X729" i="1" s="1"/>
  <c r="W730" i="1"/>
  <c r="W729" i="1" s="1"/>
  <c r="T730" i="1"/>
  <c r="T729" i="1" s="1"/>
  <c r="S730" i="1"/>
  <c r="S729" i="1" s="1"/>
  <c r="R730" i="1"/>
  <c r="R729" i="1" s="1"/>
  <c r="Q730" i="1"/>
  <c r="Q729" i="1" s="1"/>
  <c r="P730" i="1"/>
  <c r="P729" i="1" s="1"/>
  <c r="O730" i="1"/>
  <c r="O729" i="1" s="1"/>
  <c r="N730" i="1"/>
  <c r="N729" i="1" s="1"/>
  <c r="M730" i="1"/>
  <c r="M729" i="1" s="1"/>
  <c r="L730" i="1"/>
  <c r="L729" i="1" s="1"/>
  <c r="K730" i="1"/>
  <c r="K729" i="1" s="1"/>
  <c r="J730" i="1"/>
  <c r="I730" i="1"/>
  <c r="I729" i="1" s="1"/>
  <c r="E730" i="1"/>
  <c r="AH729" i="1"/>
  <c r="J729" i="1"/>
  <c r="E729" i="1"/>
  <c r="E728" i="1"/>
  <c r="E727" i="1"/>
  <c r="E726" i="1"/>
  <c r="AL725" i="1"/>
  <c r="AE725" i="1"/>
  <c r="V725" i="1"/>
  <c r="AM725" i="1" s="1"/>
  <c r="E725" i="1"/>
  <c r="AL724" i="1"/>
  <c r="AE724" i="1"/>
  <c r="V724" i="1"/>
  <c r="E724" i="1"/>
  <c r="AK723" i="1"/>
  <c r="AK722" i="1" s="1"/>
  <c r="AK721" i="1" s="1"/>
  <c r="AK720" i="1" s="1"/>
  <c r="AK719" i="1" s="1"/>
  <c r="AJ723" i="1"/>
  <c r="AJ722" i="1" s="1"/>
  <c r="AJ721" i="1" s="1"/>
  <c r="AJ720" i="1" s="1"/>
  <c r="AJ719" i="1" s="1"/>
  <c r="AI723" i="1"/>
  <c r="AI722" i="1" s="1"/>
  <c r="AI721" i="1" s="1"/>
  <c r="AI720" i="1" s="1"/>
  <c r="AI719" i="1" s="1"/>
  <c r="AH723" i="1"/>
  <c r="AH722" i="1" s="1"/>
  <c r="AH721" i="1" s="1"/>
  <c r="AH720" i="1" s="1"/>
  <c r="AH719" i="1" s="1"/>
  <c r="AG723" i="1"/>
  <c r="AG722" i="1" s="1"/>
  <c r="AG721" i="1" s="1"/>
  <c r="AG720" i="1" s="1"/>
  <c r="AG719" i="1" s="1"/>
  <c r="AF723" i="1"/>
  <c r="AF722" i="1" s="1"/>
  <c r="AF721" i="1" s="1"/>
  <c r="AD723" i="1"/>
  <c r="AD722" i="1" s="1"/>
  <c r="AC723" i="1"/>
  <c r="AC722" i="1" s="1"/>
  <c r="AC721" i="1" s="1"/>
  <c r="AB723" i="1"/>
  <c r="AA723" i="1"/>
  <c r="AA722" i="1" s="1"/>
  <c r="AA721" i="1" s="1"/>
  <c r="AA720" i="1" s="1"/>
  <c r="AA719" i="1" s="1"/>
  <c r="Z723" i="1"/>
  <c r="Z722" i="1" s="1"/>
  <c r="Z721" i="1" s="1"/>
  <c r="Z720" i="1" s="1"/>
  <c r="Z719" i="1" s="1"/>
  <c r="Y723" i="1"/>
  <c r="Y722" i="1" s="1"/>
  <c r="Y721" i="1" s="1"/>
  <c r="Y720" i="1" s="1"/>
  <c r="Y719" i="1" s="1"/>
  <c r="X723" i="1"/>
  <c r="W723" i="1"/>
  <c r="T723" i="1"/>
  <c r="T722" i="1" s="1"/>
  <c r="T721" i="1" s="1"/>
  <c r="T720" i="1" s="1"/>
  <c r="T719" i="1" s="1"/>
  <c r="S723" i="1"/>
  <c r="S722" i="1" s="1"/>
  <c r="S721" i="1" s="1"/>
  <c r="S720" i="1" s="1"/>
  <c r="S719" i="1" s="1"/>
  <c r="R723" i="1"/>
  <c r="R722" i="1" s="1"/>
  <c r="R721" i="1" s="1"/>
  <c r="R720" i="1" s="1"/>
  <c r="R719" i="1" s="1"/>
  <c r="Q723" i="1"/>
  <c r="Q722" i="1" s="1"/>
  <c r="Q721" i="1" s="1"/>
  <c r="Q720" i="1" s="1"/>
  <c r="Q719" i="1" s="1"/>
  <c r="P723" i="1"/>
  <c r="P722" i="1" s="1"/>
  <c r="P721" i="1" s="1"/>
  <c r="P720" i="1" s="1"/>
  <c r="P719" i="1" s="1"/>
  <c r="O723" i="1"/>
  <c r="O722" i="1" s="1"/>
  <c r="O721" i="1" s="1"/>
  <c r="O720" i="1" s="1"/>
  <c r="O719" i="1" s="1"/>
  <c r="N723" i="1"/>
  <c r="N722" i="1" s="1"/>
  <c r="N721" i="1" s="1"/>
  <c r="N720" i="1" s="1"/>
  <c r="N719" i="1" s="1"/>
  <c r="M723" i="1"/>
  <c r="M722" i="1" s="1"/>
  <c r="M721" i="1" s="1"/>
  <c r="M720" i="1" s="1"/>
  <c r="M719" i="1" s="1"/>
  <c r="L723" i="1"/>
  <c r="L722" i="1" s="1"/>
  <c r="L721" i="1" s="1"/>
  <c r="L720" i="1" s="1"/>
  <c r="L719" i="1" s="1"/>
  <c r="K723" i="1"/>
  <c r="K722" i="1" s="1"/>
  <c r="K721" i="1" s="1"/>
  <c r="K720" i="1" s="1"/>
  <c r="K719" i="1" s="1"/>
  <c r="J723" i="1"/>
  <c r="I723" i="1"/>
  <c r="E723" i="1"/>
  <c r="AB722" i="1"/>
  <c r="AB721" i="1" s="1"/>
  <c r="AB720" i="1" s="1"/>
  <c r="AB719" i="1" s="1"/>
  <c r="X722" i="1"/>
  <c r="X721" i="1" s="1"/>
  <c r="X720" i="1" s="1"/>
  <c r="X719" i="1" s="1"/>
  <c r="W722" i="1"/>
  <c r="J722" i="1"/>
  <c r="J721" i="1" s="1"/>
  <c r="J720" i="1" s="1"/>
  <c r="J719" i="1" s="1"/>
  <c r="I722" i="1"/>
  <c r="I721" i="1" s="1"/>
  <c r="E722" i="1"/>
  <c r="W721" i="1"/>
  <c r="W720" i="1" s="1"/>
  <c r="W719" i="1" s="1"/>
  <c r="E721" i="1"/>
  <c r="E720" i="1"/>
  <c r="E719" i="1"/>
  <c r="E718" i="1"/>
  <c r="AL717" i="1"/>
  <c r="AE717" i="1"/>
  <c r="V717" i="1"/>
  <c r="E717" i="1"/>
  <c r="AK716" i="1"/>
  <c r="AK715" i="1" s="1"/>
  <c r="AK714" i="1" s="1"/>
  <c r="AJ716" i="1"/>
  <c r="AJ715" i="1" s="1"/>
  <c r="AJ714" i="1" s="1"/>
  <c r="AI716" i="1"/>
  <c r="AI715" i="1" s="1"/>
  <c r="AI714" i="1" s="1"/>
  <c r="AH716" i="1"/>
  <c r="AH715" i="1" s="1"/>
  <c r="AH714" i="1" s="1"/>
  <c r="AG716" i="1"/>
  <c r="AF716" i="1"/>
  <c r="AF715" i="1" s="1"/>
  <c r="AD716" i="1"/>
  <c r="AC716" i="1"/>
  <c r="AC715" i="1" s="1"/>
  <c r="AC714" i="1" s="1"/>
  <c r="AB716" i="1"/>
  <c r="AB715" i="1" s="1"/>
  <c r="AB714" i="1" s="1"/>
  <c r="AA716" i="1"/>
  <c r="AA715" i="1" s="1"/>
  <c r="AA714" i="1" s="1"/>
  <c r="Z716" i="1"/>
  <c r="Z715" i="1" s="1"/>
  <c r="Z714" i="1" s="1"/>
  <c r="Y716" i="1"/>
  <c r="Y715" i="1" s="1"/>
  <c r="Y714" i="1" s="1"/>
  <c r="X716" i="1"/>
  <c r="X715" i="1" s="1"/>
  <c r="X714" i="1" s="1"/>
  <c r="W716" i="1"/>
  <c r="T716" i="1"/>
  <c r="T715" i="1" s="1"/>
  <c r="T714" i="1" s="1"/>
  <c r="S716" i="1"/>
  <c r="S715" i="1" s="1"/>
  <c r="S714" i="1" s="1"/>
  <c r="R716" i="1"/>
  <c r="R715" i="1" s="1"/>
  <c r="R714" i="1" s="1"/>
  <c r="Q716" i="1"/>
  <c r="Q715" i="1" s="1"/>
  <c r="Q714" i="1" s="1"/>
  <c r="P716" i="1"/>
  <c r="O716" i="1"/>
  <c r="O715" i="1" s="1"/>
  <c r="O714" i="1" s="1"/>
  <c r="N716" i="1"/>
  <c r="N715" i="1" s="1"/>
  <c r="N714" i="1" s="1"/>
  <c r="M716" i="1"/>
  <c r="M715" i="1" s="1"/>
  <c r="M714" i="1" s="1"/>
  <c r="L716" i="1"/>
  <c r="L715" i="1" s="1"/>
  <c r="L714" i="1" s="1"/>
  <c r="K716" i="1"/>
  <c r="K715" i="1" s="1"/>
  <c r="K714" i="1" s="1"/>
  <c r="J716" i="1"/>
  <c r="J715" i="1" s="1"/>
  <c r="J714" i="1" s="1"/>
  <c r="I716" i="1"/>
  <c r="E716" i="1"/>
  <c r="AG715" i="1"/>
  <c r="AG714" i="1" s="1"/>
  <c r="W715" i="1"/>
  <c r="W714" i="1" s="1"/>
  <c r="P715" i="1"/>
  <c r="P714" i="1" s="1"/>
  <c r="E715" i="1"/>
  <c r="E714" i="1"/>
  <c r="AL713" i="1"/>
  <c r="AE713" i="1"/>
  <c r="V713" i="1"/>
  <c r="E713" i="1"/>
  <c r="AK712" i="1"/>
  <c r="AK711" i="1" s="1"/>
  <c r="AJ712" i="1"/>
  <c r="AJ711" i="1" s="1"/>
  <c r="AI712" i="1"/>
  <c r="AH712" i="1"/>
  <c r="AG712" i="1"/>
  <c r="AG711" i="1" s="1"/>
  <c r="AF712" i="1"/>
  <c r="AF711" i="1" s="1"/>
  <c r="AD712" i="1"/>
  <c r="AC712" i="1"/>
  <c r="AC711" i="1" s="1"/>
  <c r="AB712" i="1"/>
  <c r="AB711" i="1" s="1"/>
  <c r="R712" i="1"/>
  <c r="Q712" i="1"/>
  <c r="Q711" i="1" s="1"/>
  <c r="P712" i="1"/>
  <c r="P711" i="1" s="1"/>
  <c r="O712" i="1"/>
  <c r="O711" i="1" s="1"/>
  <c r="E712" i="1"/>
  <c r="AI711" i="1"/>
  <c r="AA711" i="1"/>
  <c r="Z711" i="1"/>
  <c r="Y711" i="1"/>
  <c r="X711" i="1"/>
  <c r="W711" i="1"/>
  <c r="E711" i="1"/>
  <c r="AL710" i="1"/>
  <c r="AM710" i="1" s="1"/>
  <c r="AE710" i="1"/>
  <c r="V710" i="1"/>
  <c r="E710" i="1"/>
  <c r="AL709" i="1"/>
  <c r="AE709" i="1"/>
  <c r="V709" i="1"/>
  <c r="E709" i="1"/>
  <c r="AK708" i="1"/>
  <c r="AK707" i="1" s="1"/>
  <c r="AJ708" i="1"/>
  <c r="AJ707" i="1" s="1"/>
  <c r="AI708" i="1"/>
  <c r="AH708" i="1"/>
  <c r="AH707" i="1" s="1"/>
  <c r="AG708" i="1"/>
  <c r="AG707" i="1" s="1"/>
  <c r="AF708" i="1"/>
  <c r="AD708" i="1"/>
  <c r="AC708" i="1"/>
  <c r="AC707" i="1" s="1"/>
  <c r="AB708" i="1"/>
  <c r="AB707" i="1" s="1"/>
  <c r="AA708" i="1"/>
  <c r="AA707" i="1" s="1"/>
  <c r="Z708" i="1"/>
  <c r="Y708" i="1"/>
  <c r="Y707" i="1" s="1"/>
  <c r="X708" i="1"/>
  <c r="X707" i="1" s="1"/>
  <c r="W708" i="1"/>
  <c r="W707" i="1" s="1"/>
  <c r="T708" i="1"/>
  <c r="T707" i="1" s="1"/>
  <c r="S708" i="1"/>
  <c r="S707" i="1" s="1"/>
  <c r="R708" i="1"/>
  <c r="R707" i="1" s="1"/>
  <c r="Q708" i="1"/>
  <c r="Q707" i="1" s="1"/>
  <c r="P708" i="1"/>
  <c r="P707" i="1" s="1"/>
  <c r="O708" i="1"/>
  <c r="O707" i="1" s="1"/>
  <c r="N708" i="1"/>
  <c r="N707" i="1" s="1"/>
  <c r="M708" i="1"/>
  <c r="M707" i="1" s="1"/>
  <c r="L708" i="1"/>
  <c r="L707" i="1" s="1"/>
  <c r="K708" i="1"/>
  <c r="J708" i="1"/>
  <c r="J707" i="1" s="1"/>
  <c r="I708" i="1"/>
  <c r="I707" i="1" s="1"/>
  <c r="E708" i="1"/>
  <c r="AI707" i="1"/>
  <c r="AF707" i="1"/>
  <c r="AD707" i="1"/>
  <c r="Z707" i="1"/>
  <c r="K707" i="1"/>
  <c r="E707" i="1"/>
  <c r="AL706" i="1"/>
  <c r="AE706" i="1"/>
  <c r="R706" i="1"/>
  <c r="Q706" i="1"/>
  <c r="K706" i="1"/>
  <c r="K704" i="1" s="1"/>
  <c r="K703" i="1" s="1"/>
  <c r="J706" i="1"/>
  <c r="E706" i="1"/>
  <c r="AL705" i="1"/>
  <c r="AE705" i="1"/>
  <c r="V705" i="1"/>
  <c r="J705" i="1"/>
  <c r="E705" i="1"/>
  <c r="AK704" i="1"/>
  <c r="AK703" i="1" s="1"/>
  <c r="AJ704" i="1"/>
  <c r="AJ703" i="1" s="1"/>
  <c r="AI704" i="1"/>
  <c r="AI703" i="1" s="1"/>
  <c r="AH704" i="1"/>
  <c r="AH703" i="1" s="1"/>
  <c r="AG704" i="1"/>
  <c r="AG703" i="1" s="1"/>
  <c r="AF704" i="1"/>
  <c r="AF703" i="1" s="1"/>
  <c r="AD704" i="1"/>
  <c r="AC704" i="1"/>
  <c r="AC703" i="1" s="1"/>
  <c r="AB704" i="1"/>
  <c r="AA704" i="1"/>
  <c r="AA703" i="1" s="1"/>
  <c r="Z704" i="1"/>
  <c r="Z703" i="1" s="1"/>
  <c r="Y704" i="1"/>
  <c r="Y703" i="1" s="1"/>
  <c r="X704" i="1"/>
  <c r="X703" i="1" s="1"/>
  <c r="W704" i="1"/>
  <c r="W703" i="1" s="1"/>
  <c r="T704" i="1"/>
  <c r="S704" i="1"/>
  <c r="S703" i="1" s="1"/>
  <c r="Q704" i="1"/>
  <c r="Q703" i="1" s="1"/>
  <c r="P704" i="1"/>
  <c r="O704" i="1"/>
  <c r="O703" i="1" s="1"/>
  <c r="N704" i="1"/>
  <c r="N703" i="1" s="1"/>
  <c r="M704" i="1"/>
  <c r="M703" i="1" s="1"/>
  <c r="L704" i="1"/>
  <c r="L703" i="1" s="1"/>
  <c r="J704" i="1"/>
  <c r="J703" i="1" s="1"/>
  <c r="I704" i="1"/>
  <c r="I703" i="1" s="1"/>
  <c r="E704" i="1"/>
  <c r="AB703" i="1"/>
  <c r="T703" i="1"/>
  <c r="P703" i="1"/>
  <c r="E703" i="1"/>
  <c r="AL702" i="1"/>
  <c r="AE702" i="1"/>
  <c r="V702" i="1"/>
  <c r="E702" i="1"/>
  <c r="AK701" i="1"/>
  <c r="AK700" i="1" s="1"/>
  <c r="AJ701" i="1"/>
  <c r="AJ700" i="1" s="1"/>
  <c r="AI701" i="1"/>
  <c r="AI700" i="1" s="1"/>
  <c r="AH701" i="1"/>
  <c r="AG701" i="1"/>
  <c r="AG700" i="1" s="1"/>
  <c r="AF701" i="1"/>
  <c r="AF700" i="1" s="1"/>
  <c r="AD701" i="1"/>
  <c r="AC701" i="1"/>
  <c r="AC700" i="1" s="1"/>
  <c r="AB701" i="1"/>
  <c r="AB700" i="1" s="1"/>
  <c r="AA701" i="1"/>
  <c r="Z701" i="1"/>
  <c r="Z700" i="1" s="1"/>
  <c r="Y701" i="1"/>
  <c r="Y700" i="1" s="1"/>
  <c r="X701" i="1"/>
  <c r="X700" i="1" s="1"/>
  <c r="W701" i="1"/>
  <c r="W700" i="1" s="1"/>
  <c r="T701" i="1"/>
  <c r="T700" i="1" s="1"/>
  <c r="S701" i="1"/>
  <c r="S700" i="1" s="1"/>
  <c r="R701" i="1"/>
  <c r="R700" i="1" s="1"/>
  <c r="Q701" i="1"/>
  <c r="Q700" i="1" s="1"/>
  <c r="P701" i="1"/>
  <c r="P700" i="1" s="1"/>
  <c r="O701" i="1"/>
  <c r="O700" i="1" s="1"/>
  <c r="N701" i="1"/>
  <c r="N700" i="1" s="1"/>
  <c r="M701" i="1"/>
  <c r="M700" i="1" s="1"/>
  <c r="L701" i="1"/>
  <c r="L700" i="1" s="1"/>
  <c r="K701" i="1"/>
  <c r="J701" i="1"/>
  <c r="J700" i="1" s="1"/>
  <c r="I701" i="1"/>
  <c r="E701" i="1"/>
  <c r="AA700" i="1"/>
  <c r="K700" i="1"/>
  <c r="E700" i="1"/>
  <c r="AL699" i="1"/>
  <c r="AE699" i="1"/>
  <c r="V699" i="1"/>
  <c r="E699" i="1"/>
  <c r="AK698" i="1"/>
  <c r="AK697" i="1" s="1"/>
  <c r="AJ698" i="1"/>
  <c r="AJ697" i="1" s="1"/>
  <c r="AI698" i="1"/>
  <c r="AH698" i="1"/>
  <c r="AG698" i="1"/>
  <c r="AG697" i="1" s="1"/>
  <c r="AF698" i="1"/>
  <c r="AD698" i="1"/>
  <c r="AD697" i="1" s="1"/>
  <c r="AC698" i="1"/>
  <c r="AB698" i="1"/>
  <c r="AB697" i="1" s="1"/>
  <c r="R698" i="1"/>
  <c r="Q698" i="1"/>
  <c r="P698" i="1"/>
  <c r="P697" i="1" s="1"/>
  <c r="O698" i="1"/>
  <c r="O697" i="1" s="1"/>
  <c r="E698" i="1"/>
  <c r="AI697" i="1"/>
  <c r="AH697" i="1"/>
  <c r="R697" i="1"/>
  <c r="E697" i="1"/>
  <c r="E696" i="1"/>
  <c r="E695" i="1"/>
  <c r="AL694" i="1"/>
  <c r="AE694" i="1"/>
  <c r="V694" i="1"/>
  <c r="E694" i="1"/>
  <c r="AK693" i="1"/>
  <c r="AK692" i="1" s="1"/>
  <c r="AK691" i="1" s="1"/>
  <c r="AK690" i="1" s="1"/>
  <c r="AJ693" i="1"/>
  <c r="AJ692" i="1" s="1"/>
  <c r="AJ691" i="1" s="1"/>
  <c r="AJ690" i="1" s="1"/>
  <c r="AI693" i="1"/>
  <c r="AI692" i="1" s="1"/>
  <c r="AI691" i="1" s="1"/>
  <c r="AI690" i="1" s="1"/>
  <c r="AH693" i="1"/>
  <c r="AH692" i="1" s="1"/>
  <c r="AH691" i="1" s="1"/>
  <c r="AH690" i="1" s="1"/>
  <c r="AG693" i="1"/>
  <c r="AG692" i="1" s="1"/>
  <c r="AG691" i="1" s="1"/>
  <c r="AG690" i="1" s="1"/>
  <c r="AF693" i="1"/>
  <c r="AD693" i="1"/>
  <c r="AC693" i="1"/>
  <c r="AC692" i="1" s="1"/>
  <c r="AC691" i="1" s="1"/>
  <c r="AC690" i="1" s="1"/>
  <c r="AB693" i="1"/>
  <c r="AB692" i="1" s="1"/>
  <c r="AB691" i="1" s="1"/>
  <c r="AB690" i="1" s="1"/>
  <c r="AA693" i="1"/>
  <c r="AA692" i="1" s="1"/>
  <c r="AA691" i="1" s="1"/>
  <c r="AA690" i="1" s="1"/>
  <c r="Z693" i="1"/>
  <c r="Z692" i="1" s="1"/>
  <c r="Z691" i="1" s="1"/>
  <c r="Z690" i="1" s="1"/>
  <c r="Y693" i="1"/>
  <c r="X693" i="1"/>
  <c r="X692" i="1" s="1"/>
  <c r="X691" i="1" s="1"/>
  <c r="X690" i="1" s="1"/>
  <c r="W693" i="1"/>
  <c r="W692" i="1" s="1"/>
  <c r="W691" i="1" s="1"/>
  <c r="W690" i="1" s="1"/>
  <c r="T693" i="1"/>
  <c r="T692" i="1" s="1"/>
  <c r="T691" i="1" s="1"/>
  <c r="T690" i="1" s="1"/>
  <c r="S693" i="1"/>
  <c r="S692" i="1" s="1"/>
  <c r="S691" i="1" s="1"/>
  <c r="S690" i="1" s="1"/>
  <c r="R693" i="1"/>
  <c r="R692" i="1" s="1"/>
  <c r="R691" i="1" s="1"/>
  <c r="R690" i="1" s="1"/>
  <c r="Q693" i="1"/>
  <c r="Q692" i="1" s="1"/>
  <c r="Q691" i="1" s="1"/>
  <c r="Q690" i="1" s="1"/>
  <c r="P693" i="1"/>
  <c r="P692" i="1" s="1"/>
  <c r="P691" i="1" s="1"/>
  <c r="P690" i="1" s="1"/>
  <c r="O693" i="1"/>
  <c r="O692" i="1" s="1"/>
  <c r="O691" i="1" s="1"/>
  <c r="O690" i="1" s="1"/>
  <c r="N693" i="1"/>
  <c r="N692" i="1" s="1"/>
  <c r="N691" i="1" s="1"/>
  <c r="N690" i="1" s="1"/>
  <c r="M693" i="1"/>
  <c r="L693" i="1"/>
  <c r="K693" i="1"/>
  <c r="K692" i="1" s="1"/>
  <c r="K691" i="1" s="1"/>
  <c r="K690" i="1" s="1"/>
  <c r="J693" i="1"/>
  <c r="J692" i="1" s="1"/>
  <c r="J691" i="1" s="1"/>
  <c r="J690" i="1" s="1"/>
  <c r="I693" i="1"/>
  <c r="E693" i="1"/>
  <c r="Y692" i="1"/>
  <c r="Y691" i="1" s="1"/>
  <c r="Y690" i="1" s="1"/>
  <c r="M692" i="1"/>
  <c r="M691" i="1" s="1"/>
  <c r="M690" i="1" s="1"/>
  <c r="L692" i="1"/>
  <c r="L691" i="1" s="1"/>
  <c r="L690" i="1" s="1"/>
  <c r="E692" i="1"/>
  <c r="E691" i="1"/>
  <c r="E690" i="1"/>
  <c r="E689" i="1"/>
  <c r="AL688" i="1"/>
  <c r="AE688" i="1"/>
  <c r="V688" i="1"/>
  <c r="E688" i="1"/>
  <c r="AK687" i="1"/>
  <c r="AJ687" i="1"/>
  <c r="AI687" i="1"/>
  <c r="AH687" i="1"/>
  <c r="AG687" i="1"/>
  <c r="AG684" i="1" s="1"/>
  <c r="AG683" i="1" s="1"/>
  <c r="AF687" i="1"/>
  <c r="AD687" i="1"/>
  <c r="AC687" i="1"/>
  <c r="AB687" i="1"/>
  <c r="AA687" i="1"/>
  <c r="Z687" i="1"/>
  <c r="Y687" i="1"/>
  <c r="X687" i="1"/>
  <c r="W687" i="1"/>
  <c r="T687" i="1"/>
  <c r="S687" i="1"/>
  <c r="R687" i="1"/>
  <c r="Q687" i="1"/>
  <c r="P687" i="1"/>
  <c r="O687" i="1"/>
  <c r="N687" i="1"/>
  <c r="M687" i="1"/>
  <c r="M684" i="1" s="1"/>
  <c r="M683" i="1" s="1"/>
  <c r="L687" i="1"/>
  <c r="K687" i="1"/>
  <c r="J687" i="1"/>
  <c r="I687" i="1"/>
  <c r="E687" i="1"/>
  <c r="AL686" i="1"/>
  <c r="AE686" i="1"/>
  <c r="V686" i="1"/>
  <c r="E686" i="1"/>
  <c r="AK685" i="1"/>
  <c r="AK684" i="1" s="1"/>
  <c r="AK683" i="1" s="1"/>
  <c r="AJ685" i="1"/>
  <c r="AI685" i="1"/>
  <c r="AH685" i="1"/>
  <c r="AG685" i="1"/>
  <c r="AF685" i="1"/>
  <c r="AD685" i="1"/>
  <c r="AC685" i="1"/>
  <c r="AB685" i="1"/>
  <c r="AA685" i="1"/>
  <c r="Z685" i="1"/>
  <c r="Y685" i="1"/>
  <c r="X685" i="1"/>
  <c r="W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E685" i="1"/>
  <c r="E684" i="1"/>
  <c r="E683" i="1"/>
  <c r="AL682" i="1"/>
  <c r="AE682" i="1"/>
  <c r="V682" i="1"/>
  <c r="E682" i="1"/>
  <c r="AK681" i="1"/>
  <c r="AJ681" i="1"/>
  <c r="AI681" i="1"/>
  <c r="AH681" i="1"/>
  <c r="AG681" i="1"/>
  <c r="AF681" i="1"/>
  <c r="AD681" i="1"/>
  <c r="AC681" i="1"/>
  <c r="AB681" i="1"/>
  <c r="AA681" i="1"/>
  <c r="Z681" i="1"/>
  <c r="Y681" i="1"/>
  <c r="X681" i="1"/>
  <c r="W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E681" i="1"/>
  <c r="AL680" i="1"/>
  <c r="AE680" i="1"/>
  <c r="V680" i="1"/>
  <c r="E680" i="1"/>
  <c r="AK679" i="1"/>
  <c r="AJ679" i="1"/>
  <c r="AI679" i="1"/>
  <c r="AH679" i="1"/>
  <c r="AG679" i="1"/>
  <c r="AF679" i="1"/>
  <c r="AD679" i="1"/>
  <c r="AC679" i="1"/>
  <c r="AB679" i="1"/>
  <c r="AA679" i="1"/>
  <c r="Z679" i="1"/>
  <c r="Y679" i="1"/>
  <c r="X679" i="1"/>
  <c r="W679" i="1"/>
  <c r="T679" i="1"/>
  <c r="S679" i="1"/>
  <c r="R679" i="1"/>
  <c r="Q679" i="1"/>
  <c r="P679" i="1"/>
  <c r="O679" i="1"/>
  <c r="N679" i="1"/>
  <c r="M679" i="1"/>
  <c r="L679" i="1"/>
  <c r="K679" i="1"/>
  <c r="K678" i="1" s="1"/>
  <c r="K677" i="1" s="1"/>
  <c r="J679" i="1"/>
  <c r="I679" i="1"/>
  <c r="E679" i="1"/>
  <c r="S678" i="1"/>
  <c r="S677" i="1" s="1"/>
  <c r="E678" i="1"/>
  <c r="E677" i="1"/>
  <c r="E676" i="1"/>
  <c r="AL675" i="1"/>
  <c r="AE675" i="1"/>
  <c r="K675" i="1"/>
  <c r="J675" i="1"/>
  <c r="J674" i="1" s="1"/>
  <c r="J673" i="1" s="1"/>
  <c r="I675" i="1"/>
  <c r="I674" i="1" s="1"/>
  <c r="E675" i="1"/>
  <c r="AK674" i="1"/>
  <c r="AK673" i="1" s="1"/>
  <c r="AJ674" i="1"/>
  <c r="AI674" i="1"/>
  <c r="AI673" i="1" s="1"/>
  <c r="AH674" i="1"/>
  <c r="AG674" i="1"/>
  <c r="AG673" i="1" s="1"/>
  <c r="AF674" i="1"/>
  <c r="AF673" i="1" s="1"/>
  <c r="AD674" i="1"/>
  <c r="AE674" i="1" s="1"/>
  <c r="AC674" i="1"/>
  <c r="AC673" i="1" s="1"/>
  <c r="AB674" i="1"/>
  <c r="AA674" i="1"/>
  <c r="AA673" i="1" s="1"/>
  <c r="Z674" i="1"/>
  <c r="Z673" i="1" s="1"/>
  <c r="Y674" i="1"/>
  <c r="Y673" i="1" s="1"/>
  <c r="X674" i="1"/>
  <c r="X673" i="1" s="1"/>
  <c r="W674" i="1"/>
  <c r="W673" i="1" s="1"/>
  <c r="T674" i="1"/>
  <c r="T673" i="1" s="1"/>
  <c r="S674" i="1"/>
  <c r="S673" i="1" s="1"/>
  <c r="R674" i="1"/>
  <c r="R673" i="1" s="1"/>
  <c r="Q674" i="1"/>
  <c r="Q673" i="1" s="1"/>
  <c r="P674" i="1"/>
  <c r="P673" i="1" s="1"/>
  <c r="O674" i="1"/>
  <c r="N674" i="1"/>
  <c r="N673" i="1" s="1"/>
  <c r="M674" i="1"/>
  <c r="M673" i="1" s="1"/>
  <c r="L674" i="1"/>
  <c r="L673" i="1" s="1"/>
  <c r="K674" i="1"/>
  <c r="E674" i="1"/>
  <c r="AJ673" i="1"/>
  <c r="AB673" i="1"/>
  <c r="O673" i="1"/>
  <c r="K673" i="1"/>
  <c r="E673" i="1"/>
  <c r="AL672" i="1"/>
  <c r="AE672" i="1"/>
  <c r="V672" i="1"/>
  <c r="E672" i="1"/>
  <c r="AL671" i="1"/>
  <c r="AE671" i="1"/>
  <c r="V671" i="1"/>
  <c r="E671" i="1"/>
  <c r="AK670" i="1"/>
  <c r="AK669" i="1" s="1"/>
  <c r="AJ670" i="1"/>
  <c r="AJ669" i="1" s="1"/>
  <c r="AI670" i="1"/>
  <c r="AI669" i="1" s="1"/>
  <c r="AH670" i="1"/>
  <c r="AG670" i="1"/>
  <c r="AG669" i="1" s="1"/>
  <c r="AF670" i="1"/>
  <c r="AF669" i="1" s="1"/>
  <c r="AD670" i="1"/>
  <c r="AC670" i="1"/>
  <c r="AC669" i="1" s="1"/>
  <c r="AB670" i="1"/>
  <c r="AB669" i="1" s="1"/>
  <c r="AA670" i="1"/>
  <c r="AA669" i="1" s="1"/>
  <c r="Z670" i="1"/>
  <c r="Z669" i="1" s="1"/>
  <c r="Y670" i="1"/>
  <c r="Y669" i="1" s="1"/>
  <c r="X670" i="1"/>
  <c r="X669" i="1" s="1"/>
  <c r="W670" i="1"/>
  <c r="W669" i="1" s="1"/>
  <c r="T670" i="1"/>
  <c r="T669" i="1" s="1"/>
  <c r="S670" i="1"/>
  <c r="R670" i="1"/>
  <c r="R669" i="1" s="1"/>
  <c r="Q670" i="1"/>
  <c r="Q669" i="1" s="1"/>
  <c r="P670" i="1"/>
  <c r="P669" i="1" s="1"/>
  <c r="O670" i="1"/>
  <c r="O669" i="1" s="1"/>
  <c r="N670" i="1"/>
  <c r="N669" i="1" s="1"/>
  <c r="M670" i="1"/>
  <c r="M669" i="1" s="1"/>
  <c r="L670" i="1"/>
  <c r="L669" i="1" s="1"/>
  <c r="K670" i="1"/>
  <c r="K669" i="1" s="1"/>
  <c r="J670" i="1"/>
  <c r="J669" i="1" s="1"/>
  <c r="I670" i="1"/>
  <c r="E670" i="1"/>
  <c r="S669" i="1"/>
  <c r="E669" i="1"/>
  <c r="E668" i="1"/>
  <c r="AL667" i="1"/>
  <c r="AE667" i="1"/>
  <c r="V667" i="1"/>
  <c r="E667" i="1"/>
  <c r="AL666" i="1"/>
  <c r="AE666" i="1"/>
  <c r="V666" i="1"/>
  <c r="E666" i="1"/>
  <c r="AK665" i="1"/>
  <c r="AK664" i="1" s="1"/>
  <c r="AK663" i="1" s="1"/>
  <c r="AJ665" i="1"/>
  <c r="AJ664" i="1" s="1"/>
  <c r="AJ663" i="1" s="1"/>
  <c r="AI665" i="1"/>
  <c r="AI664" i="1" s="1"/>
  <c r="AI663" i="1" s="1"/>
  <c r="AH665" i="1"/>
  <c r="AG665" i="1"/>
  <c r="AG664" i="1" s="1"/>
  <c r="AG663" i="1" s="1"/>
  <c r="AF665" i="1"/>
  <c r="AF664" i="1" s="1"/>
  <c r="AD665" i="1"/>
  <c r="AC665" i="1"/>
  <c r="AC664" i="1" s="1"/>
  <c r="AB665" i="1"/>
  <c r="AB664" i="1" s="1"/>
  <c r="AB663" i="1" s="1"/>
  <c r="AA665" i="1"/>
  <c r="AA664" i="1" s="1"/>
  <c r="AA663" i="1" s="1"/>
  <c r="Z665" i="1"/>
  <c r="Z664" i="1" s="1"/>
  <c r="Z663" i="1" s="1"/>
  <c r="Y665" i="1"/>
  <c r="Y664" i="1" s="1"/>
  <c r="Y663" i="1" s="1"/>
  <c r="X665" i="1"/>
  <c r="X664" i="1" s="1"/>
  <c r="X663" i="1" s="1"/>
  <c r="W665" i="1"/>
  <c r="W664" i="1" s="1"/>
  <c r="W663" i="1" s="1"/>
  <c r="T665" i="1"/>
  <c r="T664" i="1" s="1"/>
  <c r="T663" i="1" s="1"/>
  <c r="S665" i="1"/>
  <c r="S664" i="1" s="1"/>
  <c r="S663" i="1" s="1"/>
  <c r="R665" i="1"/>
  <c r="Q665" i="1"/>
  <c r="Q664" i="1" s="1"/>
  <c r="Q663" i="1" s="1"/>
  <c r="P665" i="1"/>
  <c r="P664" i="1" s="1"/>
  <c r="P663" i="1" s="1"/>
  <c r="O665" i="1"/>
  <c r="O664" i="1" s="1"/>
  <c r="O663" i="1" s="1"/>
  <c r="N665" i="1"/>
  <c r="N664" i="1" s="1"/>
  <c r="N663" i="1" s="1"/>
  <c r="M665" i="1"/>
  <c r="M664" i="1" s="1"/>
  <c r="M663" i="1" s="1"/>
  <c r="L665" i="1"/>
  <c r="L664" i="1" s="1"/>
  <c r="L663" i="1" s="1"/>
  <c r="K665" i="1"/>
  <c r="K664" i="1" s="1"/>
  <c r="K663" i="1" s="1"/>
  <c r="J665" i="1"/>
  <c r="J664" i="1" s="1"/>
  <c r="J663" i="1" s="1"/>
  <c r="I665" i="1"/>
  <c r="E665" i="1"/>
  <c r="AH664" i="1"/>
  <c r="AH663" i="1" s="1"/>
  <c r="R664" i="1"/>
  <c r="R663" i="1" s="1"/>
  <c r="E664" i="1"/>
  <c r="E663" i="1"/>
  <c r="E662" i="1"/>
  <c r="E661" i="1"/>
  <c r="E660" i="1"/>
  <c r="E659" i="1"/>
  <c r="E658" i="1"/>
  <c r="AL657" i="1"/>
  <c r="AE657" i="1"/>
  <c r="V657" i="1"/>
  <c r="E657" i="1"/>
  <c r="AL656" i="1"/>
  <c r="AE656" i="1"/>
  <c r="V656" i="1"/>
  <c r="E656" i="1"/>
  <c r="AK655" i="1"/>
  <c r="AK654" i="1" s="1"/>
  <c r="AK653" i="1" s="1"/>
  <c r="AK652" i="1" s="1"/>
  <c r="AK651" i="1" s="1"/>
  <c r="AJ655" i="1"/>
  <c r="AJ654" i="1" s="1"/>
  <c r="AJ653" i="1" s="1"/>
  <c r="AJ652" i="1" s="1"/>
  <c r="AJ651" i="1" s="1"/>
  <c r="AI655" i="1"/>
  <c r="AI654" i="1" s="1"/>
  <c r="AI653" i="1" s="1"/>
  <c r="AI652" i="1" s="1"/>
  <c r="AI651" i="1" s="1"/>
  <c r="AH655" i="1"/>
  <c r="AH654" i="1" s="1"/>
  <c r="AG655" i="1"/>
  <c r="AF655" i="1"/>
  <c r="AF654" i="1" s="1"/>
  <c r="AF653" i="1" s="1"/>
  <c r="AF652" i="1" s="1"/>
  <c r="AD655" i="1"/>
  <c r="AC655" i="1"/>
  <c r="AC654" i="1" s="1"/>
  <c r="AC653" i="1" s="1"/>
  <c r="AC652" i="1" s="1"/>
  <c r="AC651" i="1" s="1"/>
  <c r="AB655" i="1"/>
  <c r="AB654" i="1" s="1"/>
  <c r="AB653" i="1" s="1"/>
  <c r="AB652" i="1" s="1"/>
  <c r="AB651" i="1" s="1"/>
  <c r="AA655" i="1"/>
  <c r="AA654" i="1" s="1"/>
  <c r="AA653" i="1" s="1"/>
  <c r="AA652" i="1" s="1"/>
  <c r="AA651" i="1" s="1"/>
  <c r="Z655" i="1"/>
  <c r="Z654" i="1" s="1"/>
  <c r="Z653" i="1" s="1"/>
  <c r="Z652" i="1" s="1"/>
  <c r="Z651" i="1" s="1"/>
  <c r="Y655" i="1"/>
  <c r="Y654" i="1" s="1"/>
  <c r="Y653" i="1" s="1"/>
  <c r="Y652" i="1" s="1"/>
  <c r="Y651" i="1" s="1"/>
  <c r="X655" i="1"/>
  <c r="W655" i="1"/>
  <c r="W654" i="1" s="1"/>
  <c r="W653" i="1" s="1"/>
  <c r="W652" i="1" s="1"/>
  <c r="W651" i="1" s="1"/>
  <c r="T655" i="1"/>
  <c r="T654" i="1" s="1"/>
  <c r="T653" i="1" s="1"/>
  <c r="T652" i="1" s="1"/>
  <c r="T651" i="1" s="1"/>
  <c r="S655" i="1"/>
  <c r="S654" i="1" s="1"/>
  <c r="S653" i="1" s="1"/>
  <c r="S652" i="1" s="1"/>
  <c r="S651" i="1" s="1"/>
  <c r="R655" i="1"/>
  <c r="R654" i="1" s="1"/>
  <c r="R653" i="1" s="1"/>
  <c r="R652" i="1" s="1"/>
  <c r="R651" i="1" s="1"/>
  <c r="Q655" i="1"/>
  <c r="Q654" i="1" s="1"/>
  <c r="Q653" i="1" s="1"/>
  <c r="Q652" i="1" s="1"/>
  <c r="Q651" i="1" s="1"/>
  <c r="P655" i="1"/>
  <c r="P654" i="1" s="1"/>
  <c r="P653" i="1" s="1"/>
  <c r="P652" i="1" s="1"/>
  <c r="P651" i="1" s="1"/>
  <c r="O655" i="1"/>
  <c r="N655" i="1"/>
  <c r="N654" i="1" s="1"/>
  <c r="N653" i="1" s="1"/>
  <c r="N652" i="1" s="1"/>
  <c r="N651" i="1" s="1"/>
  <c r="M655" i="1"/>
  <c r="M654" i="1" s="1"/>
  <c r="M653" i="1" s="1"/>
  <c r="M652" i="1" s="1"/>
  <c r="M651" i="1" s="1"/>
  <c r="L655" i="1"/>
  <c r="L654" i="1" s="1"/>
  <c r="L653" i="1" s="1"/>
  <c r="L652" i="1" s="1"/>
  <c r="L651" i="1" s="1"/>
  <c r="K655" i="1"/>
  <c r="K654" i="1" s="1"/>
  <c r="K653" i="1" s="1"/>
  <c r="K652" i="1" s="1"/>
  <c r="K651" i="1" s="1"/>
  <c r="J655" i="1"/>
  <c r="J654" i="1" s="1"/>
  <c r="J653" i="1" s="1"/>
  <c r="J652" i="1" s="1"/>
  <c r="J651" i="1" s="1"/>
  <c r="I655" i="1"/>
  <c r="I654" i="1" s="1"/>
  <c r="E655" i="1"/>
  <c r="AG654" i="1"/>
  <c r="AG653" i="1" s="1"/>
  <c r="AG652" i="1" s="1"/>
  <c r="AG651" i="1" s="1"/>
  <c r="X654" i="1"/>
  <c r="X653" i="1" s="1"/>
  <c r="X652" i="1" s="1"/>
  <c r="X651" i="1" s="1"/>
  <c r="O654" i="1"/>
  <c r="O653" i="1" s="1"/>
  <c r="O652" i="1" s="1"/>
  <c r="O651" i="1" s="1"/>
  <c r="E654" i="1"/>
  <c r="E653" i="1"/>
  <c r="E652" i="1"/>
  <c r="E651" i="1"/>
  <c r="AL650" i="1"/>
  <c r="AE650" i="1"/>
  <c r="V650" i="1"/>
  <c r="E650" i="1"/>
  <c r="AK649" i="1"/>
  <c r="AK648" i="1" s="1"/>
  <c r="AK647" i="1" s="1"/>
  <c r="AK646" i="1" s="1"/>
  <c r="AK645" i="1" s="1"/>
  <c r="AK644" i="1" s="1"/>
  <c r="AK643" i="1" s="1"/>
  <c r="AJ649" i="1"/>
  <c r="AJ648" i="1" s="1"/>
  <c r="AJ647" i="1" s="1"/>
  <c r="AJ646" i="1" s="1"/>
  <c r="AJ645" i="1" s="1"/>
  <c r="AI649" i="1"/>
  <c r="AI648" i="1" s="1"/>
  <c r="AI647" i="1" s="1"/>
  <c r="AI646" i="1" s="1"/>
  <c r="AI645" i="1" s="1"/>
  <c r="AI644" i="1" s="1"/>
  <c r="AI643" i="1" s="1"/>
  <c r="AH649" i="1"/>
  <c r="AH648" i="1" s="1"/>
  <c r="AG649" i="1"/>
  <c r="AF649" i="1"/>
  <c r="AF648" i="1" s="1"/>
  <c r="AF647" i="1" s="1"/>
  <c r="AF646" i="1" s="1"/>
  <c r="AD649" i="1"/>
  <c r="AC649" i="1"/>
  <c r="AC648" i="1" s="1"/>
  <c r="AC647" i="1" s="1"/>
  <c r="AC646" i="1" s="1"/>
  <c r="AC645" i="1" s="1"/>
  <c r="AB649" i="1"/>
  <c r="AB648" i="1" s="1"/>
  <c r="AB647" i="1" s="1"/>
  <c r="AB646" i="1" s="1"/>
  <c r="AB645" i="1" s="1"/>
  <c r="AB644" i="1" s="1"/>
  <c r="AB643" i="1" s="1"/>
  <c r="AA649" i="1"/>
  <c r="AA648" i="1" s="1"/>
  <c r="AA647" i="1" s="1"/>
  <c r="AA646" i="1" s="1"/>
  <c r="AA645" i="1" s="1"/>
  <c r="Z649" i="1"/>
  <c r="Z648" i="1" s="1"/>
  <c r="Z647" i="1" s="1"/>
  <c r="Z646" i="1" s="1"/>
  <c r="Z645" i="1" s="1"/>
  <c r="Z644" i="1" s="1"/>
  <c r="Z643" i="1" s="1"/>
  <c r="Y649" i="1"/>
  <c r="Y648" i="1" s="1"/>
  <c r="Y647" i="1" s="1"/>
  <c r="Y646" i="1" s="1"/>
  <c r="Y645" i="1" s="1"/>
  <c r="X649" i="1"/>
  <c r="W649" i="1"/>
  <c r="W648" i="1" s="1"/>
  <c r="W647" i="1" s="1"/>
  <c r="W646" i="1" s="1"/>
  <c r="W645" i="1" s="1"/>
  <c r="T649" i="1"/>
  <c r="T648" i="1" s="1"/>
  <c r="T647" i="1" s="1"/>
  <c r="T646" i="1" s="1"/>
  <c r="T645" i="1" s="1"/>
  <c r="T644" i="1" s="1"/>
  <c r="T643" i="1" s="1"/>
  <c r="S649" i="1"/>
  <c r="S648" i="1" s="1"/>
  <c r="S647" i="1" s="1"/>
  <c r="S646" i="1" s="1"/>
  <c r="S645" i="1" s="1"/>
  <c r="R649" i="1"/>
  <c r="R648" i="1" s="1"/>
  <c r="R647" i="1" s="1"/>
  <c r="R646" i="1" s="1"/>
  <c r="R645" i="1" s="1"/>
  <c r="R644" i="1" s="1"/>
  <c r="R643" i="1" s="1"/>
  <c r="Q649" i="1"/>
  <c r="Q648" i="1" s="1"/>
  <c r="Q647" i="1" s="1"/>
  <c r="Q646" i="1" s="1"/>
  <c r="Q645" i="1" s="1"/>
  <c r="P649" i="1"/>
  <c r="P648" i="1" s="1"/>
  <c r="P647" i="1" s="1"/>
  <c r="P646" i="1" s="1"/>
  <c r="P645" i="1" s="1"/>
  <c r="O649" i="1"/>
  <c r="N649" i="1"/>
  <c r="N648" i="1" s="1"/>
  <c r="N647" i="1" s="1"/>
  <c r="N646" i="1" s="1"/>
  <c r="N645" i="1" s="1"/>
  <c r="N644" i="1" s="1"/>
  <c r="N643" i="1" s="1"/>
  <c r="M649" i="1"/>
  <c r="M648" i="1" s="1"/>
  <c r="M647" i="1" s="1"/>
  <c r="M646" i="1" s="1"/>
  <c r="M645" i="1" s="1"/>
  <c r="L649" i="1"/>
  <c r="L648" i="1" s="1"/>
  <c r="L647" i="1" s="1"/>
  <c r="L646" i="1" s="1"/>
  <c r="L645" i="1" s="1"/>
  <c r="L644" i="1" s="1"/>
  <c r="L643" i="1" s="1"/>
  <c r="K649" i="1"/>
  <c r="K648" i="1" s="1"/>
  <c r="K647" i="1" s="1"/>
  <c r="K646" i="1" s="1"/>
  <c r="K645" i="1" s="1"/>
  <c r="J649" i="1"/>
  <c r="J648" i="1" s="1"/>
  <c r="J647" i="1" s="1"/>
  <c r="J646" i="1" s="1"/>
  <c r="J645" i="1" s="1"/>
  <c r="I649" i="1"/>
  <c r="I648" i="1" s="1"/>
  <c r="E649" i="1"/>
  <c r="AG648" i="1"/>
  <c r="AG647" i="1" s="1"/>
  <c r="AG646" i="1" s="1"/>
  <c r="AG645" i="1" s="1"/>
  <c r="X648" i="1"/>
  <c r="X647" i="1" s="1"/>
  <c r="X646" i="1" s="1"/>
  <c r="X645" i="1" s="1"/>
  <c r="X644" i="1" s="1"/>
  <c r="X643" i="1" s="1"/>
  <c r="O648" i="1"/>
  <c r="O647" i="1" s="1"/>
  <c r="O646" i="1" s="1"/>
  <c r="O645" i="1" s="1"/>
  <c r="E648" i="1"/>
  <c r="E647" i="1"/>
  <c r="E646" i="1"/>
  <c r="E645" i="1"/>
  <c r="E644" i="1"/>
  <c r="E643" i="1"/>
  <c r="AL642" i="1"/>
  <c r="AE642" i="1"/>
  <c r="V642" i="1"/>
  <c r="E642" i="1"/>
  <c r="AL641" i="1"/>
  <c r="AE641" i="1"/>
  <c r="V641" i="1"/>
  <c r="E641" i="1"/>
  <c r="AK640" i="1"/>
  <c r="AJ640" i="1"/>
  <c r="AI640" i="1"/>
  <c r="AH640" i="1"/>
  <c r="AG640" i="1"/>
  <c r="AF640" i="1"/>
  <c r="AD640" i="1"/>
  <c r="AC640" i="1"/>
  <c r="AB640" i="1"/>
  <c r="R640" i="1"/>
  <c r="Q640" i="1"/>
  <c r="P640" i="1"/>
  <c r="O640" i="1"/>
  <c r="E640" i="1"/>
  <c r="AL639" i="1"/>
  <c r="AE639" i="1"/>
  <c r="V639" i="1"/>
  <c r="E639" i="1"/>
  <c r="AK638" i="1"/>
  <c r="AJ638" i="1"/>
  <c r="AI638" i="1"/>
  <c r="AH638" i="1"/>
  <c r="AG638" i="1"/>
  <c r="AF638" i="1"/>
  <c r="AD638" i="1"/>
  <c r="AC638" i="1"/>
  <c r="AB638" i="1"/>
  <c r="AA638" i="1"/>
  <c r="Z638" i="1"/>
  <c r="Y638" i="1"/>
  <c r="X638" i="1"/>
  <c r="W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E638" i="1"/>
  <c r="AL637" i="1"/>
  <c r="AE637" i="1"/>
  <c r="V637" i="1"/>
  <c r="E637" i="1"/>
  <c r="AK636" i="1"/>
  <c r="AJ636" i="1"/>
  <c r="AI636" i="1"/>
  <c r="AH636" i="1"/>
  <c r="AG636" i="1"/>
  <c r="AF636" i="1"/>
  <c r="AD636" i="1"/>
  <c r="AC636" i="1"/>
  <c r="AB636" i="1"/>
  <c r="AA636" i="1"/>
  <c r="AA635" i="1" s="1"/>
  <c r="Z636" i="1"/>
  <c r="Y636" i="1"/>
  <c r="X636" i="1"/>
  <c r="W636" i="1"/>
  <c r="W635" i="1" s="1"/>
  <c r="T636" i="1"/>
  <c r="S636" i="1"/>
  <c r="R636" i="1"/>
  <c r="Q636" i="1"/>
  <c r="P636" i="1"/>
  <c r="O636" i="1"/>
  <c r="N636" i="1"/>
  <c r="M636" i="1"/>
  <c r="M635" i="1" s="1"/>
  <c r="L636" i="1"/>
  <c r="K636" i="1"/>
  <c r="J636" i="1"/>
  <c r="I636" i="1"/>
  <c r="I635" i="1" s="1"/>
  <c r="E636" i="1"/>
  <c r="E635" i="1"/>
  <c r="AL634" i="1"/>
  <c r="AE634" i="1"/>
  <c r="V634" i="1"/>
  <c r="E634" i="1"/>
  <c r="AK633" i="1"/>
  <c r="AJ633" i="1"/>
  <c r="AJ632" i="1" s="1"/>
  <c r="AI633" i="1"/>
  <c r="AI632" i="1" s="1"/>
  <c r="AH633" i="1"/>
  <c r="AH632" i="1" s="1"/>
  <c r="AG633" i="1"/>
  <c r="AG632" i="1" s="1"/>
  <c r="AF633" i="1"/>
  <c r="AD633" i="1"/>
  <c r="AE633" i="1" s="1"/>
  <c r="AC633" i="1"/>
  <c r="AC632" i="1" s="1"/>
  <c r="AB633" i="1"/>
  <c r="AB632" i="1" s="1"/>
  <c r="AA633" i="1"/>
  <c r="AA632" i="1" s="1"/>
  <c r="Z633" i="1"/>
  <c r="Z632" i="1" s="1"/>
  <c r="Y633" i="1"/>
  <c r="X633" i="1"/>
  <c r="X632" i="1" s="1"/>
  <c r="W633" i="1"/>
  <c r="W632" i="1" s="1"/>
  <c r="T633" i="1"/>
  <c r="T632" i="1" s="1"/>
  <c r="S633" i="1"/>
  <c r="S632" i="1" s="1"/>
  <c r="R633" i="1"/>
  <c r="R632" i="1" s="1"/>
  <c r="Q633" i="1"/>
  <c r="Q632" i="1" s="1"/>
  <c r="P633" i="1"/>
  <c r="P632" i="1" s="1"/>
  <c r="O633" i="1"/>
  <c r="O632" i="1" s="1"/>
  <c r="N633" i="1"/>
  <c r="N632" i="1" s="1"/>
  <c r="M633" i="1"/>
  <c r="L633" i="1"/>
  <c r="K633" i="1"/>
  <c r="K632" i="1" s="1"/>
  <c r="J633" i="1"/>
  <c r="J632" i="1" s="1"/>
  <c r="I633" i="1"/>
  <c r="E633" i="1"/>
  <c r="AK632" i="1"/>
  <c r="Y632" i="1"/>
  <c r="M632" i="1"/>
  <c r="L632" i="1"/>
  <c r="E632" i="1"/>
  <c r="E631" i="1"/>
  <c r="E630" i="1"/>
  <c r="AL629" i="1"/>
  <c r="AE629" i="1"/>
  <c r="V629" i="1"/>
  <c r="K629" i="1"/>
  <c r="K628" i="1" s="1"/>
  <c r="J629" i="1"/>
  <c r="I629" i="1"/>
  <c r="E629" i="1"/>
  <c r="AK628" i="1"/>
  <c r="AJ628" i="1"/>
  <c r="AI628" i="1"/>
  <c r="AH628" i="1"/>
  <c r="AG628" i="1"/>
  <c r="AF628" i="1"/>
  <c r="AD628" i="1"/>
  <c r="AC628" i="1"/>
  <c r="AB628" i="1"/>
  <c r="AA628" i="1"/>
  <c r="Z628" i="1"/>
  <c r="Y628" i="1"/>
  <c r="X628" i="1"/>
  <c r="W628" i="1"/>
  <c r="T628" i="1"/>
  <c r="S628" i="1"/>
  <c r="R628" i="1"/>
  <c r="Q628" i="1"/>
  <c r="P628" i="1"/>
  <c r="O628" i="1"/>
  <c r="N628" i="1"/>
  <c r="M628" i="1"/>
  <c r="L628" i="1"/>
  <c r="J628" i="1"/>
  <c r="I628" i="1"/>
  <c r="E628" i="1"/>
  <c r="AL627" i="1"/>
  <c r="AE627" i="1"/>
  <c r="K627" i="1"/>
  <c r="K626" i="1" s="1"/>
  <c r="J627" i="1"/>
  <c r="J626" i="1" s="1"/>
  <c r="I627" i="1"/>
  <c r="V627" i="1" s="1"/>
  <c r="AM627" i="1" s="1"/>
  <c r="E627" i="1"/>
  <c r="AK626" i="1"/>
  <c r="AJ626" i="1"/>
  <c r="AI626" i="1"/>
  <c r="AH626" i="1"/>
  <c r="AG626" i="1"/>
  <c r="AF626" i="1"/>
  <c r="AD626" i="1"/>
  <c r="AC626" i="1"/>
  <c r="AC625" i="1" s="1"/>
  <c r="AC624" i="1" s="1"/>
  <c r="AC623" i="1" s="1"/>
  <c r="AB626" i="1"/>
  <c r="AA626" i="1"/>
  <c r="AA625" i="1" s="1"/>
  <c r="AA624" i="1" s="1"/>
  <c r="AA623" i="1" s="1"/>
  <c r="Z626" i="1"/>
  <c r="Z625" i="1" s="1"/>
  <c r="Z624" i="1" s="1"/>
  <c r="Z623" i="1" s="1"/>
  <c r="Y626" i="1"/>
  <c r="Y625" i="1" s="1"/>
  <c r="Y624" i="1" s="1"/>
  <c r="Y623" i="1" s="1"/>
  <c r="X626" i="1"/>
  <c r="W626" i="1"/>
  <c r="W625" i="1" s="1"/>
  <c r="W624" i="1" s="1"/>
  <c r="W623" i="1" s="1"/>
  <c r="T626" i="1"/>
  <c r="T625" i="1" s="1"/>
  <c r="T624" i="1" s="1"/>
  <c r="T623" i="1" s="1"/>
  <c r="S626" i="1"/>
  <c r="R626" i="1"/>
  <c r="R625" i="1" s="1"/>
  <c r="R624" i="1" s="1"/>
  <c r="R623" i="1" s="1"/>
  <c r="Q626" i="1"/>
  <c r="Q625" i="1" s="1"/>
  <c r="Q624" i="1" s="1"/>
  <c r="Q623" i="1" s="1"/>
  <c r="P626" i="1"/>
  <c r="P625" i="1" s="1"/>
  <c r="P624" i="1" s="1"/>
  <c r="P623" i="1" s="1"/>
  <c r="O626" i="1"/>
  <c r="N626" i="1"/>
  <c r="N625" i="1" s="1"/>
  <c r="N624" i="1" s="1"/>
  <c r="N623" i="1" s="1"/>
  <c r="M626" i="1"/>
  <c r="M625" i="1" s="1"/>
  <c r="M624" i="1" s="1"/>
  <c r="M623" i="1" s="1"/>
  <c r="L626" i="1"/>
  <c r="L625" i="1" s="1"/>
  <c r="L624" i="1" s="1"/>
  <c r="L623" i="1" s="1"/>
  <c r="I626" i="1"/>
  <c r="I625" i="1" s="1"/>
  <c r="E626" i="1"/>
  <c r="E625" i="1"/>
  <c r="E624" i="1"/>
  <c r="E623" i="1"/>
  <c r="E622" i="1"/>
  <c r="AL621" i="1"/>
  <c r="AE621" i="1"/>
  <c r="V621" i="1"/>
  <c r="E621" i="1"/>
  <c r="AL620" i="1"/>
  <c r="AE620" i="1"/>
  <c r="V620" i="1"/>
  <c r="E620" i="1"/>
  <c r="AK619" i="1"/>
  <c r="AJ619" i="1"/>
  <c r="AJ618" i="1" s="1"/>
  <c r="AJ617" i="1" s="1"/>
  <c r="AI619" i="1"/>
  <c r="AI618" i="1" s="1"/>
  <c r="AI617" i="1" s="1"/>
  <c r="AH619" i="1"/>
  <c r="AH618" i="1" s="1"/>
  <c r="AH617" i="1" s="1"/>
  <c r="AG619" i="1"/>
  <c r="AG618" i="1" s="1"/>
  <c r="AG617" i="1" s="1"/>
  <c r="AF619" i="1"/>
  <c r="AD619" i="1"/>
  <c r="AC619" i="1"/>
  <c r="AC618" i="1" s="1"/>
  <c r="AC617" i="1" s="1"/>
  <c r="AB619" i="1"/>
  <c r="AB618" i="1" s="1"/>
  <c r="AB617" i="1" s="1"/>
  <c r="T619" i="1"/>
  <c r="T618" i="1" s="1"/>
  <c r="T617" i="1" s="1"/>
  <c r="S619" i="1"/>
  <c r="S618" i="1" s="1"/>
  <c r="S617" i="1" s="1"/>
  <c r="R619" i="1"/>
  <c r="R618" i="1" s="1"/>
  <c r="R617" i="1" s="1"/>
  <c r="Q619" i="1"/>
  <c r="P619" i="1"/>
  <c r="P618" i="1" s="1"/>
  <c r="P617" i="1" s="1"/>
  <c r="O619" i="1"/>
  <c r="E619" i="1"/>
  <c r="AK618" i="1"/>
  <c r="AK617" i="1" s="1"/>
  <c r="AD618" i="1"/>
  <c r="O618" i="1"/>
  <c r="O617" i="1" s="1"/>
  <c r="E618" i="1"/>
  <c r="E617" i="1"/>
  <c r="AL616" i="1"/>
  <c r="AE616" i="1"/>
  <c r="V616" i="1"/>
  <c r="E616" i="1"/>
  <c r="AK615" i="1"/>
  <c r="AK614" i="1" s="1"/>
  <c r="AK613" i="1" s="1"/>
  <c r="AK612" i="1" s="1"/>
  <c r="AK611" i="1" s="1"/>
  <c r="AJ615" i="1"/>
  <c r="AJ614" i="1" s="1"/>
  <c r="AJ613" i="1" s="1"/>
  <c r="AJ612" i="1" s="1"/>
  <c r="AJ611" i="1" s="1"/>
  <c r="AI615" i="1"/>
  <c r="AI614" i="1" s="1"/>
  <c r="AI613" i="1" s="1"/>
  <c r="AI612" i="1" s="1"/>
  <c r="AI611" i="1" s="1"/>
  <c r="AH615" i="1"/>
  <c r="AG615" i="1"/>
  <c r="AG614" i="1" s="1"/>
  <c r="AG613" i="1" s="1"/>
  <c r="AG612" i="1" s="1"/>
  <c r="AG611" i="1" s="1"/>
  <c r="AF615" i="1"/>
  <c r="AF614" i="1" s="1"/>
  <c r="AD615" i="1"/>
  <c r="AC615" i="1"/>
  <c r="AC614" i="1" s="1"/>
  <c r="AB615" i="1"/>
  <c r="AB614" i="1" s="1"/>
  <c r="AB613" i="1" s="1"/>
  <c r="AB612" i="1" s="1"/>
  <c r="AB611" i="1" s="1"/>
  <c r="AA615" i="1"/>
  <c r="AA614" i="1" s="1"/>
  <c r="AA613" i="1" s="1"/>
  <c r="AA612" i="1" s="1"/>
  <c r="AA611" i="1" s="1"/>
  <c r="Z615" i="1"/>
  <c r="Z614" i="1" s="1"/>
  <c r="Z613" i="1" s="1"/>
  <c r="Z612" i="1" s="1"/>
  <c r="Z611" i="1" s="1"/>
  <c r="Y615" i="1"/>
  <c r="Y614" i="1" s="1"/>
  <c r="Y613" i="1" s="1"/>
  <c r="Y612" i="1" s="1"/>
  <c r="Y611" i="1" s="1"/>
  <c r="X615" i="1"/>
  <c r="X614" i="1" s="1"/>
  <c r="X613" i="1" s="1"/>
  <c r="X612" i="1" s="1"/>
  <c r="X611" i="1" s="1"/>
  <c r="W615" i="1"/>
  <c r="W614" i="1" s="1"/>
  <c r="W613" i="1" s="1"/>
  <c r="W612" i="1" s="1"/>
  <c r="W611" i="1" s="1"/>
  <c r="T615" i="1"/>
  <c r="T614" i="1" s="1"/>
  <c r="T613" i="1" s="1"/>
  <c r="T612" i="1" s="1"/>
  <c r="T611" i="1" s="1"/>
  <c r="S615" i="1"/>
  <c r="S614" i="1" s="1"/>
  <c r="S613" i="1" s="1"/>
  <c r="S612" i="1" s="1"/>
  <c r="S611" i="1" s="1"/>
  <c r="R615" i="1"/>
  <c r="Q615" i="1"/>
  <c r="Q614" i="1" s="1"/>
  <c r="Q613" i="1" s="1"/>
  <c r="Q612" i="1" s="1"/>
  <c r="Q611" i="1" s="1"/>
  <c r="P615" i="1"/>
  <c r="P614" i="1" s="1"/>
  <c r="P613" i="1" s="1"/>
  <c r="P612" i="1" s="1"/>
  <c r="P611" i="1" s="1"/>
  <c r="O615" i="1"/>
  <c r="O614" i="1" s="1"/>
  <c r="O613" i="1" s="1"/>
  <c r="O612" i="1" s="1"/>
  <c r="O611" i="1" s="1"/>
  <c r="N615" i="1"/>
  <c r="N614" i="1" s="1"/>
  <c r="N613" i="1" s="1"/>
  <c r="N612" i="1" s="1"/>
  <c r="N611" i="1" s="1"/>
  <c r="M615" i="1"/>
  <c r="M614" i="1" s="1"/>
  <c r="M613" i="1" s="1"/>
  <c r="M612" i="1" s="1"/>
  <c r="M611" i="1" s="1"/>
  <c r="L615" i="1"/>
  <c r="L614" i="1" s="1"/>
  <c r="L613" i="1" s="1"/>
  <c r="L612" i="1" s="1"/>
  <c r="L611" i="1" s="1"/>
  <c r="K615" i="1"/>
  <c r="K614" i="1" s="1"/>
  <c r="K613" i="1" s="1"/>
  <c r="K612" i="1" s="1"/>
  <c r="K611" i="1" s="1"/>
  <c r="J615" i="1"/>
  <c r="J614" i="1" s="1"/>
  <c r="J613" i="1" s="1"/>
  <c r="J612" i="1" s="1"/>
  <c r="J611" i="1" s="1"/>
  <c r="I615" i="1"/>
  <c r="E615" i="1"/>
  <c r="AH614" i="1"/>
  <c r="AH613" i="1" s="1"/>
  <c r="AH612" i="1" s="1"/>
  <c r="AH611" i="1" s="1"/>
  <c r="R614" i="1"/>
  <c r="R613" i="1" s="1"/>
  <c r="R612" i="1" s="1"/>
  <c r="R611" i="1" s="1"/>
  <c r="E614" i="1"/>
  <c r="E613" i="1"/>
  <c r="E612" i="1"/>
  <c r="E611" i="1"/>
  <c r="AL610" i="1"/>
  <c r="AE610" i="1"/>
  <c r="V610" i="1"/>
  <c r="E610" i="1"/>
  <c r="AL609" i="1"/>
  <c r="AE609" i="1"/>
  <c r="V609" i="1"/>
  <c r="E609" i="1"/>
  <c r="AK608" i="1"/>
  <c r="AK607" i="1" s="1"/>
  <c r="AK606" i="1" s="1"/>
  <c r="AK605" i="1" s="1"/>
  <c r="AJ608" i="1"/>
  <c r="AJ607" i="1" s="1"/>
  <c r="AJ606" i="1" s="1"/>
  <c r="AJ605" i="1" s="1"/>
  <c r="AI608" i="1"/>
  <c r="AI607" i="1" s="1"/>
  <c r="AI606" i="1" s="1"/>
  <c r="AI605" i="1" s="1"/>
  <c r="AH608" i="1"/>
  <c r="AG608" i="1"/>
  <c r="AG607" i="1" s="1"/>
  <c r="AG606" i="1" s="1"/>
  <c r="AG605" i="1" s="1"/>
  <c r="AF608" i="1"/>
  <c r="AF607" i="1" s="1"/>
  <c r="AF606" i="1" s="1"/>
  <c r="AD608" i="1"/>
  <c r="AC608" i="1"/>
  <c r="AC607" i="1" s="1"/>
  <c r="AC606" i="1" s="1"/>
  <c r="AC605" i="1" s="1"/>
  <c r="AB608" i="1"/>
  <c r="AB607" i="1" s="1"/>
  <c r="AB606" i="1" s="1"/>
  <c r="AB605" i="1" s="1"/>
  <c r="AA608" i="1"/>
  <c r="AA607" i="1" s="1"/>
  <c r="AA606" i="1" s="1"/>
  <c r="AA605" i="1" s="1"/>
  <c r="Z608" i="1"/>
  <c r="Z607" i="1" s="1"/>
  <c r="Z606" i="1" s="1"/>
  <c r="Z605" i="1" s="1"/>
  <c r="Y608" i="1"/>
  <c r="Y607" i="1" s="1"/>
  <c r="Y606" i="1" s="1"/>
  <c r="Y605" i="1" s="1"/>
  <c r="X608" i="1"/>
  <c r="X607" i="1" s="1"/>
  <c r="X606" i="1" s="1"/>
  <c r="X605" i="1" s="1"/>
  <c r="W608" i="1"/>
  <c r="W607" i="1" s="1"/>
  <c r="W606" i="1" s="1"/>
  <c r="W605" i="1" s="1"/>
  <c r="T608" i="1"/>
  <c r="T607" i="1" s="1"/>
  <c r="T606" i="1" s="1"/>
  <c r="T605" i="1" s="1"/>
  <c r="S608" i="1"/>
  <c r="S607" i="1" s="1"/>
  <c r="S606" i="1" s="1"/>
  <c r="S605" i="1" s="1"/>
  <c r="R608" i="1"/>
  <c r="R607" i="1" s="1"/>
  <c r="R606" i="1" s="1"/>
  <c r="R605" i="1" s="1"/>
  <c r="Q608" i="1"/>
  <c r="Q607" i="1" s="1"/>
  <c r="Q606" i="1" s="1"/>
  <c r="Q605" i="1" s="1"/>
  <c r="P608" i="1"/>
  <c r="P607" i="1" s="1"/>
  <c r="P606" i="1" s="1"/>
  <c r="P605" i="1" s="1"/>
  <c r="O608" i="1"/>
  <c r="O607" i="1" s="1"/>
  <c r="O606" i="1" s="1"/>
  <c r="O605" i="1" s="1"/>
  <c r="N608" i="1"/>
  <c r="N607" i="1" s="1"/>
  <c r="N606" i="1" s="1"/>
  <c r="N605" i="1" s="1"/>
  <c r="M608" i="1"/>
  <c r="M607" i="1" s="1"/>
  <c r="M606" i="1" s="1"/>
  <c r="M605" i="1" s="1"/>
  <c r="L608" i="1"/>
  <c r="L607" i="1" s="1"/>
  <c r="L606" i="1" s="1"/>
  <c r="L605" i="1" s="1"/>
  <c r="K608" i="1"/>
  <c r="K607" i="1" s="1"/>
  <c r="K606" i="1" s="1"/>
  <c r="K605" i="1" s="1"/>
  <c r="J608" i="1"/>
  <c r="J607" i="1" s="1"/>
  <c r="J606" i="1" s="1"/>
  <c r="J605" i="1" s="1"/>
  <c r="I608" i="1"/>
  <c r="E608" i="1"/>
  <c r="E607" i="1"/>
  <c r="E606" i="1"/>
  <c r="E605" i="1"/>
  <c r="AL604" i="1"/>
  <c r="AE604" i="1"/>
  <c r="V604" i="1"/>
  <c r="E604" i="1"/>
  <c r="AK603" i="1"/>
  <c r="AK602" i="1" s="1"/>
  <c r="AK601" i="1" s="1"/>
  <c r="AK600" i="1" s="1"/>
  <c r="AJ603" i="1"/>
  <c r="AJ602" i="1" s="1"/>
  <c r="AJ601" i="1" s="1"/>
  <c r="AJ600" i="1" s="1"/>
  <c r="AI603" i="1"/>
  <c r="AI602" i="1" s="1"/>
  <c r="AI601" i="1" s="1"/>
  <c r="AI600" i="1" s="1"/>
  <c r="AH603" i="1"/>
  <c r="AH602" i="1" s="1"/>
  <c r="AG603" i="1"/>
  <c r="AF603" i="1"/>
  <c r="AF602" i="1" s="1"/>
  <c r="AF601" i="1" s="1"/>
  <c r="AF600" i="1" s="1"/>
  <c r="AD603" i="1"/>
  <c r="AC603" i="1"/>
  <c r="AC602" i="1" s="1"/>
  <c r="AC601" i="1" s="1"/>
  <c r="AC600" i="1" s="1"/>
  <c r="AB603" i="1"/>
  <c r="AA603" i="1"/>
  <c r="AA602" i="1" s="1"/>
  <c r="AA601" i="1" s="1"/>
  <c r="AA600" i="1" s="1"/>
  <c r="Z603" i="1"/>
  <c r="Z602" i="1" s="1"/>
  <c r="Z601" i="1" s="1"/>
  <c r="Z600" i="1" s="1"/>
  <c r="Y603" i="1"/>
  <c r="Y602" i="1" s="1"/>
  <c r="Y601" i="1" s="1"/>
  <c r="Y600" i="1" s="1"/>
  <c r="X603" i="1"/>
  <c r="W603" i="1"/>
  <c r="W602" i="1" s="1"/>
  <c r="W601" i="1" s="1"/>
  <c r="W600" i="1" s="1"/>
  <c r="T603" i="1"/>
  <c r="T602" i="1" s="1"/>
  <c r="T601" i="1" s="1"/>
  <c r="T600" i="1" s="1"/>
  <c r="S603" i="1"/>
  <c r="S602" i="1" s="1"/>
  <c r="S601" i="1" s="1"/>
  <c r="S600" i="1" s="1"/>
  <c r="R603" i="1"/>
  <c r="R602" i="1" s="1"/>
  <c r="R601" i="1" s="1"/>
  <c r="R600" i="1" s="1"/>
  <c r="Q603" i="1"/>
  <c r="Q602" i="1" s="1"/>
  <c r="Q601" i="1" s="1"/>
  <c r="Q600" i="1" s="1"/>
  <c r="P603" i="1"/>
  <c r="P602" i="1" s="1"/>
  <c r="P601" i="1" s="1"/>
  <c r="P600" i="1" s="1"/>
  <c r="O603" i="1"/>
  <c r="O602" i="1" s="1"/>
  <c r="O601" i="1" s="1"/>
  <c r="O600" i="1" s="1"/>
  <c r="O599" i="1" s="1"/>
  <c r="N603" i="1"/>
  <c r="N602" i="1" s="1"/>
  <c r="N601" i="1" s="1"/>
  <c r="N600" i="1" s="1"/>
  <c r="M603" i="1"/>
  <c r="M602" i="1" s="1"/>
  <c r="M601" i="1" s="1"/>
  <c r="M600" i="1" s="1"/>
  <c r="L603" i="1"/>
  <c r="L602" i="1" s="1"/>
  <c r="L601" i="1" s="1"/>
  <c r="L600" i="1" s="1"/>
  <c r="K603" i="1"/>
  <c r="K602" i="1" s="1"/>
  <c r="K601" i="1" s="1"/>
  <c r="K600" i="1" s="1"/>
  <c r="J603" i="1"/>
  <c r="J602" i="1" s="1"/>
  <c r="J601" i="1" s="1"/>
  <c r="J600" i="1" s="1"/>
  <c r="I603" i="1"/>
  <c r="I602" i="1" s="1"/>
  <c r="E603" i="1"/>
  <c r="AG602" i="1"/>
  <c r="AG601" i="1" s="1"/>
  <c r="AG600" i="1" s="1"/>
  <c r="AB602" i="1"/>
  <c r="AB601" i="1" s="1"/>
  <c r="AB600" i="1" s="1"/>
  <c r="X602" i="1"/>
  <c r="X601" i="1" s="1"/>
  <c r="X600" i="1" s="1"/>
  <c r="E602" i="1"/>
  <c r="E601" i="1"/>
  <c r="E600" i="1"/>
  <c r="E599" i="1"/>
  <c r="AL598" i="1"/>
  <c r="AE598" i="1"/>
  <c r="V598" i="1"/>
  <c r="E598" i="1"/>
  <c r="AK597" i="1"/>
  <c r="AJ597" i="1"/>
  <c r="AI597" i="1"/>
  <c r="AH597" i="1"/>
  <c r="AG597" i="1"/>
  <c r="AG596" i="1" s="1"/>
  <c r="AF597" i="1"/>
  <c r="AD597" i="1"/>
  <c r="AC597" i="1"/>
  <c r="AB597" i="1"/>
  <c r="P597" i="1"/>
  <c r="O597" i="1"/>
  <c r="E597" i="1"/>
  <c r="AK596" i="1"/>
  <c r="AJ596" i="1"/>
  <c r="AI596" i="1"/>
  <c r="AH596" i="1"/>
  <c r="AF596" i="1"/>
  <c r="AD596" i="1"/>
  <c r="AC596" i="1"/>
  <c r="AB596" i="1"/>
  <c r="P596" i="1"/>
  <c r="O596" i="1"/>
  <c r="E596" i="1"/>
  <c r="AL595" i="1"/>
  <c r="AE595" i="1"/>
  <c r="V595" i="1"/>
  <c r="E595" i="1"/>
  <c r="AK594" i="1"/>
  <c r="AK593" i="1" s="1"/>
  <c r="AK592" i="1" s="1"/>
  <c r="AK591" i="1" s="1"/>
  <c r="AJ594" i="1"/>
  <c r="AJ593" i="1" s="1"/>
  <c r="AJ592" i="1" s="1"/>
  <c r="AJ591" i="1" s="1"/>
  <c r="AI594" i="1"/>
  <c r="AI593" i="1" s="1"/>
  <c r="AI592" i="1" s="1"/>
  <c r="AI591" i="1" s="1"/>
  <c r="AH594" i="1"/>
  <c r="AH593" i="1" s="1"/>
  <c r="AH592" i="1" s="1"/>
  <c r="AH591" i="1" s="1"/>
  <c r="AG594" i="1"/>
  <c r="AG593" i="1" s="1"/>
  <c r="AF594" i="1"/>
  <c r="AD594" i="1"/>
  <c r="AC594" i="1"/>
  <c r="AC593" i="1" s="1"/>
  <c r="AB594" i="1"/>
  <c r="AB593" i="1" s="1"/>
  <c r="AA594" i="1"/>
  <c r="AA593" i="1" s="1"/>
  <c r="AA592" i="1" s="1"/>
  <c r="AA591" i="1" s="1"/>
  <c r="Z594" i="1"/>
  <c r="Z593" i="1" s="1"/>
  <c r="Z592" i="1" s="1"/>
  <c r="Z591" i="1" s="1"/>
  <c r="Y594" i="1"/>
  <c r="Y593" i="1" s="1"/>
  <c r="Y592" i="1" s="1"/>
  <c r="Y591" i="1" s="1"/>
  <c r="X594" i="1"/>
  <c r="X593" i="1" s="1"/>
  <c r="X592" i="1" s="1"/>
  <c r="X591" i="1" s="1"/>
  <c r="W594" i="1"/>
  <c r="W593" i="1" s="1"/>
  <c r="W592" i="1" s="1"/>
  <c r="W591" i="1" s="1"/>
  <c r="T594" i="1"/>
  <c r="T593" i="1" s="1"/>
  <c r="T592" i="1" s="1"/>
  <c r="T591" i="1" s="1"/>
  <c r="S594" i="1"/>
  <c r="S593" i="1" s="1"/>
  <c r="S592" i="1" s="1"/>
  <c r="S591" i="1" s="1"/>
  <c r="R594" i="1"/>
  <c r="R593" i="1" s="1"/>
  <c r="R592" i="1" s="1"/>
  <c r="R591" i="1" s="1"/>
  <c r="Q594" i="1"/>
  <c r="Q593" i="1" s="1"/>
  <c r="Q592" i="1" s="1"/>
  <c r="Q591" i="1" s="1"/>
  <c r="P594" i="1"/>
  <c r="P593" i="1" s="1"/>
  <c r="O594" i="1"/>
  <c r="O593" i="1" s="1"/>
  <c r="N594" i="1"/>
  <c r="N593" i="1" s="1"/>
  <c r="N592" i="1" s="1"/>
  <c r="N591" i="1" s="1"/>
  <c r="M594" i="1"/>
  <c r="L594" i="1"/>
  <c r="K594" i="1"/>
  <c r="K593" i="1" s="1"/>
  <c r="K592" i="1" s="1"/>
  <c r="K591" i="1" s="1"/>
  <c r="J594" i="1"/>
  <c r="J593" i="1" s="1"/>
  <c r="J592" i="1" s="1"/>
  <c r="J591" i="1" s="1"/>
  <c r="I594" i="1"/>
  <c r="E594" i="1"/>
  <c r="M593" i="1"/>
  <c r="M592" i="1" s="1"/>
  <c r="M591" i="1" s="1"/>
  <c r="L593" i="1"/>
  <c r="L592" i="1" s="1"/>
  <c r="L591" i="1" s="1"/>
  <c r="E593" i="1"/>
  <c r="E592" i="1"/>
  <c r="E591" i="1"/>
  <c r="AL590" i="1"/>
  <c r="AE590" i="1"/>
  <c r="V590" i="1"/>
  <c r="E590" i="1"/>
  <c r="AK589" i="1"/>
  <c r="AJ589" i="1"/>
  <c r="AJ588" i="1" s="1"/>
  <c r="AJ587" i="1" s="1"/>
  <c r="AI589" i="1"/>
  <c r="AI588" i="1" s="1"/>
  <c r="AI587" i="1" s="1"/>
  <c r="AH589" i="1"/>
  <c r="AH588" i="1" s="1"/>
  <c r="AH587" i="1" s="1"/>
  <c r="AG589" i="1"/>
  <c r="AF589" i="1"/>
  <c r="AF588" i="1" s="1"/>
  <c r="AD589" i="1"/>
  <c r="AC589" i="1"/>
  <c r="AC588" i="1" s="1"/>
  <c r="AC587" i="1" s="1"/>
  <c r="AB589" i="1"/>
  <c r="AB588" i="1" s="1"/>
  <c r="AB587" i="1" s="1"/>
  <c r="S589" i="1"/>
  <c r="R589" i="1"/>
  <c r="R588" i="1" s="1"/>
  <c r="R587" i="1" s="1"/>
  <c r="Q589" i="1"/>
  <c r="Q588" i="1" s="1"/>
  <c r="Q587" i="1" s="1"/>
  <c r="P589" i="1"/>
  <c r="P588" i="1" s="1"/>
  <c r="P587" i="1" s="1"/>
  <c r="O589" i="1"/>
  <c r="O588" i="1" s="1"/>
  <c r="O587" i="1" s="1"/>
  <c r="E589" i="1"/>
  <c r="AK588" i="1"/>
  <c r="AK587" i="1" s="1"/>
  <c r="AG588" i="1"/>
  <c r="AG587" i="1" s="1"/>
  <c r="E588" i="1"/>
  <c r="AA587" i="1"/>
  <c r="Z587" i="1"/>
  <c r="Y587" i="1"/>
  <c r="X587" i="1"/>
  <c r="W587" i="1"/>
  <c r="E587" i="1"/>
  <c r="AL586" i="1"/>
  <c r="AE586" i="1"/>
  <c r="V586" i="1"/>
  <c r="E586" i="1"/>
  <c r="AK585" i="1"/>
  <c r="AK584" i="1" s="1"/>
  <c r="AJ585" i="1"/>
  <c r="AI585" i="1"/>
  <c r="AI584" i="1" s="1"/>
  <c r="AH585" i="1"/>
  <c r="AH584" i="1" s="1"/>
  <c r="AG585" i="1"/>
  <c r="AG584" i="1" s="1"/>
  <c r="AF585" i="1"/>
  <c r="AD585" i="1"/>
  <c r="AC585" i="1"/>
  <c r="AC584" i="1" s="1"/>
  <c r="AB585" i="1"/>
  <c r="AB584" i="1" s="1"/>
  <c r="Q585" i="1"/>
  <c r="P585" i="1"/>
  <c r="P584" i="1" s="1"/>
  <c r="O585" i="1"/>
  <c r="O584" i="1" s="1"/>
  <c r="E585" i="1"/>
  <c r="AJ584" i="1"/>
  <c r="AD584" i="1"/>
  <c r="Q584" i="1"/>
  <c r="E584" i="1"/>
  <c r="AL583" i="1"/>
  <c r="AE583" i="1"/>
  <c r="V583" i="1"/>
  <c r="E583" i="1"/>
  <c r="AK582" i="1"/>
  <c r="AK581" i="1" s="1"/>
  <c r="AJ582" i="1"/>
  <c r="AJ581" i="1" s="1"/>
  <c r="AI582" i="1"/>
  <c r="AI581" i="1" s="1"/>
  <c r="AH582" i="1"/>
  <c r="AH581" i="1" s="1"/>
  <c r="AG582" i="1"/>
  <c r="AG581" i="1" s="1"/>
  <c r="AF582" i="1"/>
  <c r="AF581" i="1" s="1"/>
  <c r="AD582" i="1"/>
  <c r="AC582" i="1"/>
  <c r="AC581" i="1" s="1"/>
  <c r="AB582" i="1"/>
  <c r="AB581" i="1" s="1"/>
  <c r="AA582" i="1"/>
  <c r="AA581" i="1" s="1"/>
  <c r="Z582" i="1"/>
  <c r="Z581" i="1" s="1"/>
  <c r="Y582" i="1"/>
  <c r="Y581" i="1" s="1"/>
  <c r="X582" i="1"/>
  <c r="X581" i="1" s="1"/>
  <c r="W582" i="1"/>
  <c r="W581" i="1" s="1"/>
  <c r="T582" i="1"/>
  <c r="T581" i="1" s="1"/>
  <c r="S582" i="1"/>
  <c r="S581" i="1" s="1"/>
  <c r="R582" i="1"/>
  <c r="R581" i="1" s="1"/>
  <c r="Q582" i="1"/>
  <c r="Q581" i="1" s="1"/>
  <c r="P582" i="1"/>
  <c r="P581" i="1" s="1"/>
  <c r="O582" i="1"/>
  <c r="O581" i="1" s="1"/>
  <c r="N582" i="1"/>
  <c r="N581" i="1" s="1"/>
  <c r="M582" i="1"/>
  <c r="M581" i="1" s="1"/>
  <c r="L582" i="1"/>
  <c r="L581" i="1" s="1"/>
  <c r="K582" i="1"/>
  <c r="K581" i="1" s="1"/>
  <c r="J582" i="1"/>
  <c r="J581" i="1" s="1"/>
  <c r="I582" i="1"/>
  <c r="I581" i="1" s="1"/>
  <c r="E582" i="1"/>
  <c r="E581" i="1"/>
  <c r="AE580" i="1"/>
  <c r="E580" i="1"/>
  <c r="AD579" i="1"/>
  <c r="AC579" i="1"/>
  <c r="AC578" i="1" s="1"/>
  <c r="V579" i="1"/>
  <c r="V578" i="1" s="1"/>
  <c r="E579" i="1"/>
  <c r="E578" i="1"/>
  <c r="AL577" i="1"/>
  <c r="AE577" i="1"/>
  <c r="V577" i="1"/>
  <c r="E577" i="1"/>
  <c r="AL576" i="1"/>
  <c r="AE576" i="1"/>
  <c r="V576" i="1"/>
  <c r="E576" i="1"/>
  <c r="AK575" i="1"/>
  <c r="AK574" i="1" s="1"/>
  <c r="AJ575" i="1"/>
  <c r="AJ574" i="1" s="1"/>
  <c r="AI575" i="1"/>
  <c r="AI574" i="1" s="1"/>
  <c r="AH575" i="1"/>
  <c r="AH574" i="1" s="1"/>
  <c r="AG575" i="1"/>
  <c r="AF575" i="1"/>
  <c r="AF574" i="1" s="1"/>
  <c r="AD575" i="1"/>
  <c r="AC575" i="1"/>
  <c r="AC574" i="1" s="1"/>
  <c r="AB575" i="1"/>
  <c r="AB574" i="1" s="1"/>
  <c r="AA575" i="1"/>
  <c r="AA574" i="1" s="1"/>
  <c r="Z575" i="1"/>
  <c r="Z574" i="1" s="1"/>
  <c r="Y575" i="1"/>
  <c r="Y574" i="1" s="1"/>
  <c r="X575" i="1"/>
  <c r="X574" i="1" s="1"/>
  <c r="W575" i="1"/>
  <c r="W574" i="1" s="1"/>
  <c r="T575" i="1"/>
  <c r="T574" i="1" s="1"/>
  <c r="S575" i="1"/>
  <c r="S574" i="1" s="1"/>
  <c r="R575" i="1"/>
  <c r="R574" i="1" s="1"/>
  <c r="Q575" i="1"/>
  <c r="Q574" i="1" s="1"/>
  <c r="P575" i="1"/>
  <c r="P574" i="1" s="1"/>
  <c r="O575" i="1"/>
  <c r="O574" i="1" s="1"/>
  <c r="N575" i="1"/>
  <c r="N574" i="1" s="1"/>
  <c r="M575" i="1"/>
  <c r="M574" i="1" s="1"/>
  <c r="L575" i="1"/>
  <c r="L574" i="1" s="1"/>
  <c r="K575" i="1"/>
  <c r="K574" i="1" s="1"/>
  <c r="J575" i="1"/>
  <c r="J574" i="1" s="1"/>
  <c r="I575" i="1"/>
  <c r="I574" i="1" s="1"/>
  <c r="E575" i="1"/>
  <c r="AG574" i="1"/>
  <c r="E574" i="1"/>
  <c r="AL573" i="1"/>
  <c r="AE573" i="1"/>
  <c r="V573" i="1"/>
  <c r="E573" i="1"/>
  <c r="AL572" i="1"/>
  <c r="AE572" i="1"/>
  <c r="V572" i="1"/>
  <c r="E572" i="1"/>
  <c r="AK571" i="1"/>
  <c r="AK570" i="1" s="1"/>
  <c r="AJ571" i="1"/>
  <c r="AJ570" i="1" s="1"/>
  <c r="AI571" i="1"/>
  <c r="AI570" i="1" s="1"/>
  <c r="AH571" i="1"/>
  <c r="AH570" i="1" s="1"/>
  <c r="AG571" i="1"/>
  <c r="AG570" i="1" s="1"/>
  <c r="AF571" i="1"/>
  <c r="AF570" i="1" s="1"/>
  <c r="AD571" i="1"/>
  <c r="AC571" i="1"/>
  <c r="AC570" i="1" s="1"/>
  <c r="AB571" i="1"/>
  <c r="AB570" i="1" s="1"/>
  <c r="AA571" i="1"/>
  <c r="AA570" i="1" s="1"/>
  <c r="Z571" i="1"/>
  <c r="Z570" i="1" s="1"/>
  <c r="Y571" i="1"/>
  <c r="X571" i="1"/>
  <c r="X570" i="1" s="1"/>
  <c r="W571" i="1"/>
  <c r="T571" i="1"/>
  <c r="T570" i="1" s="1"/>
  <c r="S571" i="1"/>
  <c r="S570" i="1" s="1"/>
  <c r="R571" i="1"/>
  <c r="R570" i="1" s="1"/>
  <c r="Q571" i="1"/>
  <c r="Q570" i="1" s="1"/>
  <c r="P571" i="1"/>
  <c r="P570" i="1" s="1"/>
  <c r="O571" i="1"/>
  <c r="O570" i="1" s="1"/>
  <c r="N571" i="1"/>
  <c r="N570" i="1" s="1"/>
  <c r="M571" i="1"/>
  <c r="M570" i="1" s="1"/>
  <c r="L571" i="1"/>
  <c r="K571" i="1"/>
  <c r="K570" i="1" s="1"/>
  <c r="J571" i="1"/>
  <c r="J570" i="1" s="1"/>
  <c r="I571" i="1"/>
  <c r="I570" i="1" s="1"/>
  <c r="E571" i="1"/>
  <c r="Y570" i="1"/>
  <c r="W570" i="1"/>
  <c r="L570" i="1"/>
  <c r="E570" i="1"/>
  <c r="AL569" i="1"/>
  <c r="AE569" i="1"/>
  <c r="V569" i="1"/>
  <c r="E569" i="1"/>
  <c r="AK568" i="1"/>
  <c r="AK567" i="1" s="1"/>
  <c r="AJ568" i="1"/>
  <c r="AI568" i="1"/>
  <c r="AI567" i="1" s="1"/>
  <c r="AH568" i="1"/>
  <c r="AG568" i="1"/>
  <c r="AG567" i="1" s="1"/>
  <c r="AF568" i="1"/>
  <c r="AF567" i="1" s="1"/>
  <c r="AD568" i="1"/>
  <c r="AD567" i="1" s="1"/>
  <c r="AC568" i="1"/>
  <c r="AC567" i="1" s="1"/>
  <c r="AB568" i="1"/>
  <c r="AA568" i="1"/>
  <c r="AA567" i="1" s="1"/>
  <c r="Z568" i="1"/>
  <c r="Z567" i="1" s="1"/>
  <c r="Y568" i="1"/>
  <c r="Y567" i="1" s="1"/>
  <c r="X568" i="1"/>
  <c r="X567" i="1" s="1"/>
  <c r="W568" i="1"/>
  <c r="W567" i="1" s="1"/>
  <c r="T568" i="1"/>
  <c r="T567" i="1" s="1"/>
  <c r="S568" i="1"/>
  <c r="S567" i="1" s="1"/>
  <c r="R568" i="1"/>
  <c r="R567" i="1" s="1"/>
  <c r="Q568" i="1"/>
  <c r="Q567" i="1" s="1"/>
  <c r="P568" i="1"/>
  <c r="P567" i="1" s="1"/>
  <c r="O568" i="1"/>
  <c r="O567" i="1" s="1"/>
  <c r="N568" i="1"/>
  <c r="N567" i="1" s="1"/>
  <c r="M568" i="1"/>
  <c r="L568" i="1"/>
  <c r="L567" i="1" s="1"/>
  <c r="K568" i="1"/>
  <c r="K567" i="1" s="1"/>
  <c r="J568" i="1"/>
  <c r="J567" i="1" s="1"/>
  <c r="I568" i="1"/>
  <c r="E568" i="1"/>
  <c r="AJ567" i="1"/>
  <c r="AB567" i="1"/>
  <c r="M567" i="1"/>
  <c r="I567" i="1"/>
  <c r="E567" i="1"/>
  <c r="E566" i="1"/>
  <c r="E565" i="1"/>
  <c r="AL564" i="1"/>
  <c r="AM564" i="1" s="1"/>
  <c r="AE564" i="1"/>
  <c r="V564" i="1"/>
  <c r="E564" i="1"/>
  <c r="AK563" i="1"/>
  <c r="AJ563" i="1"/>
  <c r="AI563" i="1"/>
  <c r="AH563" i="1"/>
  <c r="AG563" i="1"/>
  <c r="AF563" i="1"/>
  <c r="AD563" i="1"/>
  <c r="AC563" i="1"/>
  <c r="AB563" i="1"/>
  <c r="T563" i="1"/>
  <c r="S563" i="1"/>
  <c r="R563" i="1"/>
  <c r="Q563" i="1"/>
  <c r="P563" i="1"/>
  <c r="O563" i="1"/>
  <c r="E563" i="1"/>
  <c r="AK562" i="1"/>
  <c r="AJ562" i="1"/>
  <c r="AI562" i="1"/>
  <c r="AH562" i="1"/>
  <c r="AG562" i="1"/>
  <c r="AF562" i="1"/>
  <c r="AD562" i="1"/>
  <c r="AC562" i="1"/>
  <c r="AB562" i="1"/>
  <c r="T562" i="1"/>
  <c r="S562" i="1"/>
  <c r="R562" i="1"/>
  <c r="Q562" i="1"/>
  <c r="P562" i="1"/>
  <c r="O562" i="1"/>
  <c r="E562" i="1"/>
  <c r="AL561" i="1"/>
  <c r="AE561" i="1"/>
  <c r="V561" i="1"/>
  <c r="E561" i="1"/>
  <c r="AK560" i="1"/>
  <c r="AK559" i="1" s="1"/>
  <c r="AJ560" i="1"/>
  <c r="AJ559" i="1" s="1"/>
  <c r="AI560" i="1"/>
  <c r="AI559" i="1" s="1"/>
  <c r="AH560" i="1"/>
  <c r="AH559" i="1" s="1"/>
  <c r="AG560" i="1"/>
  <c r="AG559" i="1" s="1"/>
  <c r="AF560" i="1"/>
  <c r="AF559" i="1" s="1"/>
  <c r="AD560" i="1"/>
  <c r="AC560" i="1"/>
  <c r="AC559" i="1" s="1"/>
  <c r="AB560" i="1"/>
  <c r="AB559" i="1" s="1"/>
  <c r="AA560" i="1"/>
  <c r="AA559" i="1" s="1"/>
  <c r="Z560" i="1"/>
  <c r="Z559" i="1" s="1"/>
  <c r="Y560" i="1"/>
  <c r="Y559" i="1" s="1"/>
  <c r="X560" i="1"/>
  <c r="X559" i="1" s="1"/>
  <c r="W560" i="1"/>
  <c r="W559" i="1" s="1"/>
  <c r="T560" i="1"/>
  <c r="T559" i="1" s="1"/>
  <c r="S560" i="1"/>
  <c r="S559" i="1" s="1"/>
  <c r="R560" i="1"/>
  <c r="R559" i="1" s="1"/>
  <c r="Q560" i="1"/>
  <c r="Q559" i="1" s="1"/>
  <c r="P560" i="1"/>
  <c r="P559" i="1" s="1"/>
  <c r="O560" i="1"/>
  <c r="O559" i="1" s="1"/>
  <c r="N560" i="1"/>
  <c r="N559" i="1" s="1"/>
  <c r="M560" i="1"/>
  <c r="L560" i="1"/>
  <c r="L559" i="1" s="1"/>
  <c r="K560" i="1"/>
  <c r="K559" i="1" s="1"/>
  <c r="J560" i="1"/>
  <c r="J559" i="1" s="1"/>
  <c r="I560" i="1"/>
  <c r="I559" i="1" s="1"/>
  <c r="E560" i="1"/>
  <c r="M559" i="1"/>
  <c r="E559" i="1"/>
  <c r="AL558" i="1"/>
  <c r="AE558" i="1"/>
  <c r="V558" i="1"/>
  <c r="E558" i="1"/>
  <c r="AL557" i="1"/>
  <c r="AE557" i="1"/>
  <c r="V557" i="1"/>
  <c r="E557" i="1"/>
  <c r="AK556" i="1"/>
  <c r="AK555" i="1" s="1"/>
  <c r="AJ556" i="1"/>
  <c r="AJ555" i="1" s="1"/>
  <c r="AI556" i="1"/>
  <c r="AI555" i="1" s="1"/>
  <c r="AH556" i="1"/>
  <c r="AG556" i="1"/>
  <c r="AG555" i="1" s="1"/>
  <c r="AF556" i="1"/>
  <c r="AD556" i="1"/>
  <c r="AE556" i="1" s="1"/>
  <c r="AC556" i="1"/>
  <c r="AC555" i="1" s="1"/>
  <c r="AB556" i="1"/>
  <c r="AB555" i="1" s="1"/>
  <c r="P556" i="1"/>
  <c r="P555" i="1" s="1"/>
  <c r="O556" i="1"/>
  <c r="E556" i="1"/>
  <c r="AH555" i="1"/>
  <c r="AD555" i="1"/>
  <c r="E555" i="1"/>
  <c r="AL554" i="1"/>
  <c r="AE554" i="1"/>
  <c r="V554" i="1"/>
  <c r="E554" i="1"/>
  <c r="AL553" i="1"/>
  <c r="AE553" i="1"/>
  <c r="V553" i="1"/>
  <c r="E553" i="1"/>
  <c r="AK552" i="1"/>
  <c r="AK551" i="1" s="1"/>
  <c r="AJ552" i="1"/>
  <c r="AJ551" i="1" s="1"/>
  <c r="AI552" i="1"/>
  <c r="AI551" i="1" s="1"/>
  <c r="AH552" i="1"/>
  <c r="AG552" i="1"/>
  <c r="AG551" i="1" s="1"/>
  <c r="AF552" i="1"/>
  <c r="AF551" i="1" s="1"/>
  <c r="AD552" i="1"/>
  <c r="AD551" i="1" s="1"/>
  <c r="AC552" i="1"/>
  <c r="AC551" i="1" s="1"/>
  <c r="AB552" i="1"/>
  <c r="AB551" i="1" s="1"/>
  <c r="AA552" i="1"/>
  <c r="AA551" i="1" s="1"/>
  <c r="Z552" i="1"/>
  <c r="Z551" i="1" s="1"/>
  <c r="Y552" i="1"/>
  <c r="Y551" i="1" s="1"/>
  <c r="X552" i="1"/>
  <c r="X551" i="1" s="1"/>
  <c r="W552" i="1"/>
  <c r="W551" i="1" s="1"/>
  <c r="T552" i="1"/>
  <c r="T551" i="1" s="1"/>
  <c r="S552" i="1"/>
  <c r="S551" i="1" s="1"/>
  <c r="R552" i="1"/>
  <c r="R551" i="1" s="1"/>
  <c r="Q552" i="1"/>
  <c r="Q551" i="1" s="1"/>
  <c r="P552" i="1"/>
  <c r="P551" i="1" s="1"/>
  <c r="O552" i="1"/>
  <c r="O551" i="1" s="1"/>
  <c r="N552" i="1"/>
  <c r="N551" i="1" s="1"/>
  <c r="M552" i="1"/>
  <c r="M551" i="1" s="1"/>
  <c r="L552" i="1"/>
  <c r="L551" i="1" s="1"/>
  <c r="K552" i="1"/>
  <c r="J552" i="1"/>
  <c r="J551" i="1" s="1"/>
  <c r="I552" i="1"/>
  <c r="E552" i="1"/>
  <c r="K551" i="1"/>
  <c r="E551" i="1"/>
  <c r="AL550" i="1"/>
  <c r="AE550" i="1"/>
  <c r="V550" i="1"/>
  <c r="E550" i="1"/>
  <c r="AL549" i="1"/>
  <c r="AE549" i="1"/>
  <c r="V549" i="1"/>
  <c r="E549" i="1"/>
  <c r="AK548" i="1"/>
  <c r="AK547" i="1" s="1"/>
  <c r="AJ548" i="1"/>
  <c r="AJ547" i="1" s="1"/>
  <c r="AI548" i="1"/>
  <c r="AI547" i="1" s="1"/>
  <c r="AH548" i="1"/>
  <c r="AG548" i="1"/>
  <c r="AG547" i="1" s="1"/>
  <c r="AF548" i="1"/>
  <c r="AF547" i="1" s="1"/>
  <c r="AD548" i="1"/>
  <c r="AE548" i="1" s="1"/>
  <c r="AC548" i="1"/>
  <c r="AC547" i="1" s="1"/>
  <c r="AB548" i="1"/>
  <c r="AB547" i="1" s="1"/>
  <c r="AA548" i="1"/>
  <c r="AA547" i="1" s="1"/>
  <c r="Z548" i="1"/>
  <c r="Z547" i="1" s="1"/>
  <c r="Y548" i="1"/>
  <c r="Y547" i="1" s="1"/>
  <c r="X548" i="1"/>
  <c r="X547" i="1" s="1"/>
  <c r="W548" i="1"/>
  <c r="W547" i="1" s="1"/>
  <c r="T548" i="1"/>
  <c r="T547" i="1" s="1"/>
  <c r="S548" i="1"/>
  <c r="S547" i="1" s="1"/>
  <c r="R548" i="1"/>
  <c r="R547" i="1" s="1"/>
  <c r="Q548" i="1"/>
  <c r="Q547" i="1" s="1"/>
  <c r="P548" i="1"/>
  <c r="P547" i="1" s="1"/>
  <c r="O548" i="1"/>
  <c r="O547" i="1" s="1"/>
  <c r="N548" i="1"/>
  <c r="N547" i="1" s="1"/>
  <c r="M548" i="1"/>
  <c r="M547" i="1" s="1"/>
  <c r="L548" i="1"/>
  <c r="L547" i="1" s="1"/>
  <c r="K548" i="1"/>
  <c r="J548" i="1"/>
  <c r="J547" i="1" s="1"/>
  <c r="I548" i="1"/>
  <c r="E548" i="1"/>
  <c r="K547" i="1"/>
  <c r="E547" i="1"/>
  <c r="E546" i="1"/>
  <c r="E545" i="1"/>
  <c r="AE544" i="1"/>
  <c r="E544" i="1"/>
  <c r="AD543" i="1"/>
  <c r="AC543" i="1"/>
  <c r="V543" i="1"/>
  <c r="E543" i="1"/>
  <c r="AD542" i="1"/>
  <c r="AC542" i="1"/>
  <c r="V542" i="1"/>
  <c r="E542" i="1"/>
  <c r="AL541" i="1"/>
  <c r="AE541" i="1"/>
  <c r="V541" i="1"/>
  <c r="E541" i="1"/>
  <c r="AK540" i="1"/>
  <c r="AK539" i="1" s="1"/>
  <c r="AJ540" i="1"/>
  <c r="AJ539" i="1" s="1"/>
  <c r="AI540" i="1"/>
  <c r="AI539" i="1" s="1"/>
  <c r="AH540" i="1"/>
  <c r="AH539" i="1" s="1"/>
  <c r="AG540" i="1"/>
  <c r="AF540" i="1"/>
  <c r="AF539" i="1" s="1"/>
  <c r="AD540" i="1"/>
  <c r="AC540" i="1"/>
  <c r="AC539" i="1" s="1"/>
  <c r="AB540" i="1"/>
  <c r="AB539" i="1" s="1"/>
  <c r="AA540" i="1"/>
  <c r="AA539" i="1" s="1"/>
  <c r="Z540" i="1"/>
  <c r="Z539" i="1" s="1"/>
  <c r="Y540" i="1"/>
  <c r="Y539" i="1" s="1"/>
  <c r="X540" i="1"/>
  <c r="X539" i="1" s="1"/>
  <c r="W540" i="1"/>
  <c r="W539" i="1" s="1"/>
  <c r="T540" i="1"/>
  <c r="T539" i="1" s="1"/>
  <c r="S540" i="1"/>
  <c r="S539" i="1" s="1"/>
  <c r="R540" i="1"/>
  <c r="R539" i="1" s="1"/>
  <c r="Q540" i="1"/>
  <c r="Q539" i="1" s="1"/>
  <c r="P540" i="1"/>
  <c r="P539" i="1" s="1"/>
  <c r="O540" i="1"/>
  <c r="O539" i="1" s="1"/>
  <c r="N540" i="1"/>
  <c r="N539" i="1" s="1"/>
  <c r="M540" i="1"/>
  <c r="M539" i="1" s="1"/>
  <c r="L540" i="1"/>
  <c r="L539" i="1" s="1"/>
  <c r="K540" i="1"/>
  <c r="K539" i="1" s="1"/>
  <c r="J540" i="1"/>
  <c r="J539" i="1" s="1"/>
  <c r="I540" i="1"/>
  <c r="I539" i="1" s="1"/>
  <c r="E540" i="1"/>
  <c r="AG539" i="1"/>
  <c r="E539" i="1"/>
  <c r="AL538" i="1"/>
  <c r="AE538" i="1"/>
  <c r="V538" i="1"/>
  <c r="E538" i="1"/>
  <c r="AL537" i="1"/>
  <c r="AE537" i="1"/>
  <c r="Q537" i="1"/>
  <c r="V537" i="1" s="1"/>
  <c r="E537" i="1"/>
  <c r="AK536" i="1"/>
  <c r="AJ536" i="1"/>
  <c r="AI536" i="1"/>
  <c r="AH536" i="1"/>
  <c r="AG536" i="1"/>
  <c r="AF536" i="1"/>
  <c r="AD536" i="1"/>
  <c r="AC536" i="1"/>
  <c r="AB536" i="1"/>
  <c r="AA536" i="1"/>
  <c r="Z536" i="1"/>
  <c r="Y536" i="1"/>
  <c r="X536" i="1"/>
  <c r="W536" i="1"/>
  <c r="T536" i="1"/>
  <c r="S536" i="1"/>
  <c r="R536" i="1"/>
  <c r="P536" i="1"/>
  <c r="O536" i="1"/>
  <c r="N536" i="1"/>
  <c r="M536" i="1"/>
  <c r="L536" i="1"/>
  <c r="K536" i="1"/>
  <c r="J536" i="1"/>
  <c r="I536" i="1"/>
  <c r="E536" i="1"/>
  <c r="AL535" i="1"/>
  <c r="AE535" i="1"/>
  <c r="V535" i="1"/>
  <c r="E535" i="1"/>
  <c r="AK534" i="1"/>
  <c r="AJ534" i="1"/>
  <c r="AI534" i="1"/>
  <c r="AH534" i="1"/>
  <c r="AG534" i="1"/>
  <c r="AF534" i="1"/>
  <c r="AD534" i="1"/>
  <c r="AC534" i="1"/>
  <c r="AB534" i="1"/>
  <c r="AA534" i="1"/>
  <c r="Z534" i="1"/>
  <c r="Y534" i="1"/>
  <c r="X534" i="1"/>
  <c r="W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E534" i="1"/>
  <c r="AL533" i="1"/>
  <c r="AE533" i="1"/>
  <c r="V533" i="1"/>
  <c r="E533" i="1"/>
  <c r="AK532" i="1"/>
  <c r="AJ532" i="1"/>
  <c r="AI532" i="1"/>
  <c r="AH532" i="1"/>
  <c r="AG532" i="1"/>
  <c r="AF532" i="1"/>
  <c r="AD532" i="1"/>
  <c r="AC532" i="1"/>
  <c r="AB532" i="1"/>
  <c r="AA532" i="1"/>
  <c r="Z532" i="1"/>
  <c r="Y532" i="1"/>
  <c r="X532" i="1"/>
  <c r="W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E532" i="1"/>
  <c r="E531" i="1"/>
  <c r="AL530" i="1"/>
  <c r="AE530" i="1"/>
  <c r="V530" i="1"/>
  <c r="E530" i="1"/>
  <c r="AL529" i="1"/>
  <c r="AE529" i="1"/>
  <c r="V529" i="1"/>
  <c r="E529" i="1"/>
  <c r="AK528" i="1"/>
  <c r="AK527" i="1" s="1"/>
  <c r="AJ528" i="1"/>
  <c r="AJ527" i="1" s="1"/>
  <c r="AI528" i="1"/>
  <c r="AI527" i="1" s="1"/>
  <c r="AH528" i="1"/>
  <c r="AG528" i="1"/>
  <c r="AG527" i="1" s="1"/>
  <c r="AF528" i="1"/>
  <c r="AD528" i="1"/>
  <c r="AD527" i="1" s="1"/>
  <c r="AE527" i="1" s="1"/>
  <c r="AC528" i="1"/>
  <c r="AC527" i="1" s="1"/>
  <c r="AB528" i="1"/>
  <c r="AB527" i="1" s="1"/>
  <c r="AA528" i="1"/>
  <c r="AA527" i="1" s="1"/>
  <c r="Z528" i="1"/>
  <c r="Z527" i="1" s="1"/>
  <c r="Y528" i="1"/>
  <c r="Y527" i="1" s="1"/>
  <c r="X528" i="1"/>
  <c r="X527" i="1" s="1"/>
  <c r="W528" i="1"/>
  <c r="W527" i="1" s="1"/>
  <c r="T528" i="1"/>
  <c r="T527" i="1" s="1"/>
  <c r="S528" i="1"/>
  <c r="S527" i="1" s="1"/>
  <c r="R528" i="1"/>
  <c r="R527" i="1" s="1"/>
  <c r="Q528" i="1"/>
  <c r="Q527" i="1" s="1"/>
  <c r="P528" i="1"/>
  <c r="P527" i="1" s="1"/>
  <c r="O528" i="1"/>
  <c r="O527" i="1" s="1"/>
  <c r="N528" i="1"/>
  <c r="N527" i="1" s="1"/>
  <c r="M528" i="1"/>
  <c r="M527" i="1" s="1"/>
  <c r="L528" i="1"/>
  <c r="L527" i="1" s="1"/>
  <c r="K528" i="1"/>
  <c r="K527" i="1" s="1"/>
  <c r="J528" i="1"/>
  <c r="J527" i="1" s="1"/>
  <c r="I528" i="1"/>
  <c r="I527" i="1" s="1"/>
  <c r="E528" i="1"/>
  <c r="AH527" i="1"/>
  <c r="E527" i="1"/>
  <c r="E526" i="1"/>
  <c r="E525" i="1"/>
  <c r="E524" i="1"/>
  <c r="AL523" i="1"/>
  <c r="AE523" i="1"/>
  <c r="V523" i="1"/>
  <c r="E523" i="1"/>
  <c r="AL522" i="1"/>
  <c r="AE522" i="1"/>
  <c r="V522" i="1"/>
  <c r="E522" i="1"/>
  <c r="AK521" i="1"/>
  <c r="AJ521" i="1"/>
  <c r="AI521" i="1"/>
  <c r="AH521" i="1"/>
  <c r="AG521" i="1"/>
  <c r="AF521" i="1"/>
  <c r="AD521" i="1"/>
  <c r="AC521" i="1"/>
  <c r="AB521" i="1"/>
  <c r="AA521" i="1"/>
  <c r="Z521" i="1"/>
  <c r="Y521" i="1"/>
  <c r="X521" i="1"/>
  <c r="W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E521" i="1"/>
  <c r="AL520" i="1"/>
  <c r="AE520" i="1"/>
  <c r="V520" i="1"/>
  <c r="E520" i="1"/>
  <c r="AK519" i="1"/>
  <c r="AJ519" i="1"/>
  <c r="AI519" i="1"/>
  <c r="AH519" i="1"/>
  <c r="AG519" i="1"/>
  <c r="AF519" i="1"/>
  <c r="AD519" i="1"/>
  <c r="AC519" i="1"/>
  <c r="AB519" i="1"/>
  <c r="AA519" i="1"/>
  <c r="Z519" i="1"/>
  <c r="Y519" i="1"/>
  <c r="X519" i="1"/>
  <c r="W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E519" i="1"/>
  <c r="E518" i="1"/>
  <c r="AL517" i="1"/>
  <c r="AE517" i="1"/>
  <c r="V517" i="1"/>
  <c r="E517" i="1"/>
  <c r="AK516" i="1"/>
  <c r="AK515" i="1" s="1"/>
  <c r="AJ516" i="1"/>
  <c r="AJ515" i="1" s="1"/>
  <c r="AI516" i="1"/>
  <c r="AI515" i="1" s="1"/>
  <c r="AH516" i="1"/>
  <c r="AH515" i="1" s="1"/>
  <c r="AG516" i="1"/>
  <c r="AF516" i="1"/>
  <c r="AD516" i="1"/>
  <c r="AC516" i="1"/>
  <c r="AB516" i="1"/>
  <c r="AB515" i="1" s="1"/>
  <c r="AA516" i="1"/>
  <c r="AA515" i="1" s="1"/>
  <c r="Z516" i="1"/>
  <c r="Z515" i="1" s="1"/>
  <c r="Y516" i="1"/>
  <c r="X516" i="1"/>
  <c r="X515" i="1" s="1"/>
  <c r="W516" i="1"/>
  <c r="W515" i="1" s="1"/>
  <c r="T516" i="1"/>
  <c r="T515" i="1" s="1"/>
  <c r="S516" i="1"/>
  <c r="S515" i="1" s="1"/>
  <c r="R516" i="1"/>
  <c r="R515" i="1" s="1"/>
  <c r="Q516" i="1"/>
  <c r="Q515" i="1" s="1"/>
  <c r="P516" i="1"/>
  <c r="P515" i="1" s="1"/>
  <c r="O516" i="1"/>
  <c r="O515" i="1" s="1"/>
  <c r="N516" i="1"/>
  <c r="N515" i="1" s="1"/>
  <c r="M516" i="1"/>
  <c r="M515" i="1" s="1"/>
  <c r="L516" i="1"/>
  <c r="L515" i="1" s="1"/>
  <c r="K516" i="1"/>
  <c r="K515" i="1" s="1"/>
  <c r="J516" i="1"/>
  <c r="J515" i="1" s="1"/>
  <c r="I516" i="1"/>
  <c r="E516" i="1"/>
  <c r="AG515" i="1"/>
  <c r="AC515" i="1"/>
  <c r="Y515" i="1"/>
  <c r="E515" i="1"/>
  <c r="E514" i="1"/>
  <c r="E513" i="1"/>
  <c r="AL512" i="1"/>
  <c r="AE512" i="1"/>
  <c r="V512" i="1"/>
  <c r="E512" i="1"/>
  <c r="AK511" i="1"/>
  <c r="AK510" i="1" s="1"/>
  <c r="AK509" i="1" s="1"/>
  <c r="AK508" i="1" s="1"/>
  <c r="AJ511" i="1"/>
  <c r="AJ510" i="1" s="1"/>
  <c r="AJ509" i="1" s="1"/>
  <c r="AJ508" i="1" s="1"/>
  <c r="AI511" i="1"/>
  <c r="AI510" i="1" s="1"/>
  <c r="AI509" i="1" s="1"/>
  <c r="AI508" i="1" s="1"/>
  <c r="AH511" i="1"/>
  <c r="AG511" i="1"/>
  <c r="AG510" i="1" s="1"/>
  <c r="AG509" i="1" s="1"/>
  <c r="AG508" i="1" s="1"/>
  <c r="AF511" i="1"/>
  <c r="AF510" i="1" s="1"/>
  <c r="AD511" i="1"/>
  <c r="AD510" i="1" s="1"/>
  <c r="AD509" i="1" s="1"/>
  <c r="AC511" i="1"/>
  <c r="AB511" i="1"/>
  <c r="AB510" i="1" s="1"/>
  <c r="AB509" i="1" s="1"/>
  <c r="AB508" i="1" s="1"/>
  <c r="AA511" i="1"/>
  <c r="AA510" i="1" s="1"/>
  <c r="AA509" i="1" s="1"/>
  <c r="AA508" i="1" s="1"/>
  <c r="Z511" i="1"/>
  <c r="Z510" i="1" s="1"/>
  <c r="Z509" i="1" s="1"/>
  <c r="Z508" i="1" s="1"/>
  <c r="Y511" i="1"/>
  <c r="Y510" i="1" s="1"/>
  <c r="Y509" i="1" s="1"/>
  <c r="Y508" i="1" s="1"/>
  <c r="X511" i="1"/>
  <c r="X510" i="1" s="1"/>
  <c r="X509" i="1" s="1"/>
  <c r="X508" i="1" s="1"/>
  <c r="W511" i="1"/>
  <c r="W510" i="1" s="1"/>
  <c r="W509" i="1" s="1"/>
  <c r="W508" i="1" s="1"/>
  <c r="T511" i="1"/>
  <c r="T510" i="1" s="1"/>
  <c r="T509" i="1" s="1"/>
  <c r="T508" i="1" s="1"/>
  <c r="S511" i="1"/>
  <c r="S510" i="1" s="1"/>
  <c r="S509" i="1" s="1"/>
  <c r="S508" i="1" s="1"/>
  <c r="R511" i="1"/>
  <c r="R510" i="1" s="1"/>
  <c r="R509" i="1" s="1"/>
  <c r="R508" i="1" s="1"/>
  <c r="Q511" i="1"/>
  <c r="Q510" i="1" s="1"/>
  <c r="Q509" i="1" s="1"/>
  <c r="Q508" i="1" s="1"/>
  <c r="P511" i="1"/>
  <c r="P510" i="1" s="1"/>
  <c r="P509" i="1" s="1"/>
  <c r="P508" i="1" s="1"/>
  <c r="O511" i="1"/>
  <c r="O510" i="1" s="1"/>
  <c r="O509" i="1" s="1"/>
  <c r="O508" i="1" s="1"/>
  <c r="N511" i="1"/>
  <c r="N510" i="1" s="1"/>
  <c r="N509" i="1" s="1"/>
  <c r="N508" i="1" s="1"/>
  <c r="M511" i="1"/>
  <c r="M510" i="1" s="1"/>
  <c r="M509" i="1" s="1"/>
  <c r="M508" i="1" s="1"/>
  <c r="L511" i="1"/>
  <c r="L510" i="1" s="1"/>
  <c r="L509" i="1" s="1"/>
  <c r="L508" i="1" s="1"/>
  <c r="K511" i="1"/>
  <c r="K510" i="1" s="1"/>
  <c r="K509" i="1" s="1"/>
  <c r="K508" i="1" s="1"/>
  <c r="J511" i="1"/>
  <c r="J510" i="1" s="1"/>
  <c r="J509" i="1" s="1"/>
  <c r="J508" i="1" s="1"/>
  <c r="I511" i="1"/>
  <c r="E511" i="1"/>
  <c r="AH510" i="1"/>
  <c r="AH509" i="1" s="1"/>
  <c r="AH508" i="1" s="1"/>
  <c r="E510" i="1"/>
  <c r="E509" i="1"/>
  <c r="E508" i="1"/>
  <c r="E507" i="1"/>
  <c r="E506" i="1"/>
  <c r="E505" i="1"/>
  <c r="AL504" i="1"/>
  <c r="AE504" i="1"/>
  <c r="V504" i="1"/>
  <c r="E504" i="1"/>
  <c r="AK503" i="1"/>
  <c r="AJ503" i="1"/>
  <c r="AI503" i="1"/>
  <c r="AH503" i="1"/>
  <c r="AG503" i="1"/>
  <c r="AF503" i="1"/>
  <c r="AD503" i="1"/>
  <c r="AC503" i="1"/>
  <c r="AB503" i="1"/>
  <c r="T503" i="1"/>
  <c r="S503" i="1"/>
  <c r="R503" i="1"/>
  <c r="Q503" i="1"/>
  <c r="P503" i="1"/>
  <c r="O503" i="1"/>
  <c r="E503" i="1"/>
  <c r="AK502" i="1"/>
  <c r="AJ502" i="1"/>
  <c r="AI502" i="1"/>
  <c r="AH502" i="1"/>
  <c r="AG502" i="1"/>
  <c r="AF502" i="1"/>
  <c r="AD502" i="1"/>
  <c r="AC502" i="1"/>
  <c r="AB502" i="1"/>
  <c r="T502" i="1"/>
  <c r="S502" i="1"/>
  <c r="R502" i="1"/>
  <c r="Q502" i="1"/>
  <c r="P502" i="1"/>
  <c r="O502" i="1"/>
  <c r="E502" i="1"/>
  <c r="AK501" i="1"/>
  <c r="AJ501" i="1"/>
  <c r="AI501" i="1"/>
  <c r="AH501" i="1"/>
  <c r="AG501" i="1"/>
  <c r="AF501" i="1"/>
  <c r="AD501" i="1"/>
  <c r="AC501" i="1"/>
  <c r="AB501" i="1"/>
  <c r="T501" i="1"/>
  <c r="S501" i="1"/>
  <c r="R501" i="1"/>
  <c r="Q501" i="1"/>
  <c r="P501" i="1"/>
  <c r="O501" i="1"/>
  <c r="E501" i="1"/>
  <c r="AL500" i="1"/>
  <c r="AE500" i="1"/>
  <c r="V500" i="1"/>
  <c r="E500" i="1"/>
  <c r="AL499" i="1"/>
  <c r="AE499" i="1"/>
  <c r="V499" i="1"/>
  <c r="E499" i="1"/>
  <c r="AK498" i="1"/>
  <c r="AK497" i="1" s="1"/>
  <c r="AK496" i="1" s="1"/>
  <c r="AK495" i="1" s="1"/>
  <c r="AK494" i="1" s="1"/>
  <c r="AJ498" i="1"/>
  <c r="AJ497" i="1" s="1"/>
  <c r="AJ496" i="1" s="1"/>
  <c r="AJ495" i="1" s="1"/>
  <c r="AJ494" i="1" s="1"/>
  <c r="AI498" i="1"/>
  <c r="AI497" i="1" s="1"/>
  <c r="AI496" i="1" s="1"/>
  <c r="AI495" i="1" s="1"/>
  <c r="AI494" i="1" s="1"/>
  <c r="AH498" i="1"/>
  <c r="AG498" i="1"/>
  <c r="AG497" i="1" s="1"/>
  <c r="AG496" i="1" s="1"/>
  <c r="AG495" i="1" s="1"/>
  <c r="AG494" i="1" s="1"/>
  <c r="AF498" i="1"/>
  <c r="AF497" i="1" s="1"/>
  <c r="AD498" i="1"/>
  <c r="AD497" i="1" s="1"/>
  <c r="AD496" i="1" s="1"/>
  <c r="AC498" i="1"/>
  <c r="AC497" i="1" s="1"/>
  <c r="AB498" i="1"/>
  <c r="AB497" i="1" s="1"/>
  <c r="AB496" i="1" s="1"/>
  <c r="AB495" i="1" s="1"/>
  <c r="AB494" i="1" s="1"/>
  <c r="AA498" i="1"/>
  <c r="AA497" i="1" s="1"/>
  <c r="AA496" i="1" s="1"/>
  <c r="AA495" i="1" s="1"/>
  <c r="AA494" i="1" s="1"/>
  <c r="Z498" i="1"/>
  <c r="Z497" i="1" s="1"/>
  <c r="Z496" i="1" s="1"/>
  <c r="Z495" i="1" s="1"/>
  <c r="Z494" i="1" s="1"/>
  <c r="Y498" i="1"/>
  <c r="Y497" i="1" s="1"/>
  <c r="Y496" i="1" s="1"/>
  <c r="Y495" i="1" s="1"/>
  <c r="Y494" i="1" s="1"/>
  <c r="X498" i="1"/>
  <c r="X497" i="1" s="1"/>
  <c r="X496" i="1" s="1"/>
  <c r="X495" i="1" s="1"/>
  <c r="X494" i="1" s="1"/>
  <c r="W498" i="1"/>
  <c r="W497" i="1" s="1"/>
  <c r="W496" i="1" s="1"/>
  <c r="W495" i="1" s="1"/>
  <c r="W494" i="1" s="1"/>
  <c r="T498" i="1"/>
  <c r="T497" i="1" s="1"/>
  <c r="T496" i="1" s="1"/>
  <c r="T495" i="1" s="1"/>
  <c r="T494" i="1" s="1"/>
  <c r="S498" i="1"/>
  <c r="S497" i="1" s="1"/>
  <c r="S496" i="1" s="1"/>
  <c r="S495" i="1" s="1"/>
  <c r="S494" i="1" s="1"/>
  <c r="R498" i="1"/>
  <c r="R497" i="1" s="1"/>
  <c r="R496" i="1" s="1"/>
  <c r="R495" i="1" s="1"/>
  <c r="R494" i="1" s="1"/>
  <c r="Q498" i="1"/>
  <c r="Q497" i="1" s="1"/>
  <c r="Q496" i="1" s="1"/>
  <c r="Q495" i="1" s="1"/>
  <c r="Q494" i="1" s="1"/>
  <c r="P498" i="1"/>
  <c r="P497" i="1" s="1"/>
  <c r="P496" i="1" s="1"/>
  <c r="P495" i="1" s="1"/>
  <c r="P494" i="1" s="1"/>
  <c r="O498" i="1"/>
  <c r="O497" i="1" s="1"/>
  <c r="O496" i="1" s="1"/>
  <c r="O495" i="1" s="1"/>
  <c r="O494" i="1" s="1"/>
  <c r="N498" i="1"/>
  <c r="N497" i="1" s="1"/>
  <c r="N496" i="1" s="1"/>
  <c r="N495" i="1" s="1"/>
  <c r="N494" i="1" s="1"/>
  <c r="M498" i="1"/>
  <c r="M497" i="1" s="1"/>
  <c r="M496" i="1" s="1"/>
  <c r="M495" i="1" s="1"/>
  <c r="M494" i="1" s="1"/>
  <c r="L498" i="1"/>
  <c r="L497" i="1" s="1"/>
  <c r="L496" i="1" s="1"/>
  <c r="L495" i="1" s="1"/>
  <c r="L494" i="1" s="1"/>
  <c r="K498" i="1"/>
  <c r="K497" i="1" s="1"/>
  <c r="K496" i="1" s="1"/>
  <c r="K495" i="1" s="1"/>
  <c r="K494" i="1" s="1"/>
  <c r="J498" i="1"/>
  <c r="J497" i="1" s="1"/>
  <c r="J496" i="1" s="1"/>
  <c r="J495" i="1" s="1"/>
  <c r="J494" i="1" s="1"/>
  <c r="I498" i="1"/>
  <c r="E498" i="1"/>
  <c r="AH497" i="1"/>
  <c r="E497" i="1"/>
  <c r="AH496" i="1"/>
  <c r="AH495" i="1" s="1"/>
  <c r="AH494" i="1" s="1"/>
  <c r="E496" i="1"/>
  <c r="E495" i="1"/>
  <c r="E494" i="1"/>
  <c r="AL493" i="1"/>
  <c r="AE493" i="1"/>
  <c r="V493" i="1"/>
  <c r="E493" i="1"/>
  <c r="AK492" i="1"/>
  <c r="AK491" i="1" s="1"/>
  <c r="AJ492" i="1"/>
  <c r="AJ491" i="1" s="1"/>
  <c r="AI492" i="1"/>
  <c r="AI491" i="1" s="1"/>
  <c r="AH492" i="1"/>
  <c r="AH491" i="1" s="1"/>
  <c r="AG492" i="1"/>
  <c r="AG491" i="1" s="1"/>
  <c r="AF492" i="1"/>
  <c r="AF491" i="1" s="1"/>
  <c r="AD492" i="1"/>
  <c r="AD491" i="1" s="1"/>
  <c r="AC492" i="1"/>
  <c r="AB492" i="1"/>
  <c r="AB491" i="1" s="1"/>
  <c r="AA492" i="1"/>
  <c r="AA491" i="1" s="1"/>
  <c r="Z492" i="1"/>
  <c r="Z491" i="1" s="1"/>
  <c r="Y492" i="1"/>
  <c r="Y491" i="1" s="1"/>
  <c r="X492" i="1"/>
  <c r="X491" i="1" s="1"/>
  <c r="W492" i="1"/>
  <c r="W491" i="1" s="1"/>
  <c r="T492" i="1"/>
  <c r="T491" i="1" s="1"/>
  <c r="S492" i="1"/>
  <c r="S491" i="1" s="1"/>
  <c r="R492" i="1"/>
  <c r="R491" i="1" s="1"/>
  <c r="Q492" i="1"/>
  <c r="Q491" i="1" s="1"/>
  <c r="P492" i="1"/>
  <c r="P491" i="1" s="1"/>
  <c r="O492" i="1"/>
  <c r="O491" i="1" s="1"/>
  <c r="N492" i="1"/>
  <c r="N491" i="1" s="1"/>
  <c r="M492" i="1"/>
  <c r="L492" i="1"/>
  <c r="L491" i="1" s="1"/>
  <c r="K492" i="1"/>
  <c r="K491" i="1" s="1"/>
  <c r="J492" i="1"/>
  <c r="J491" i="1" s="1"/>
  <c r="I492" i="1"/>
  <c r="I491" i="1" s="1"/>
  <c r="E492" i="1"/>
  <c r="M491" i="1"/>
  <c r="E491" i="1"/>
  <c r="AL490" i="1"/>
  <c r="AE490" i="1"/>
  <c r="V490" i="1"/>
  <c r="E490" i="1"/>
  <c r="AK489" i="1"/>
  <c r="AJ489" i="1"/>
  <c r="AI489" i="1"/>
  <c r="AH489" i="1"/>
  <c r="AG489" i="1"/>
  <c r="AF489" i="1"/>
  <c r="AD489" i="1"/>
  <c r="AC489" i="1"/>
  <c r="AB489" i="1"/>
  <c r="AA489" i="1"/>
  <c r="Z489" i="1"/>
  <c r="Y489" i="1"/>
  <c r="X489" i="1"/>
  <c r="W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E489" i="1"/>
  <c r="AL488" i="1"/>
  <c r="AE488" i="1"/>
  <c r="V488" i="1"/>
  <c r="E488" i="1"/>
  <c r="AK487" i="1"/>
  <c r="AJ487" i="1"/>
  <c r="AI487" i="1"/>
  <c r="AH487" i="1"/>
  <c r="AG487" i="1"/>
  <c r="AF487" i="1"/>
  <c r="AD487" i="1"/>
  <c r="AC487" i="1"/>
  <c r="AB487" i="1"/>
  <c r="AA487" i="1"/>
  <c r="Z487" i="1"/>
  <c r="Y487" i="1"/>
  <c r="X487" i="1"/>
  <c r="W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E487" i="1"/>
  <c r="AL486" i="1"/>
  <c r="AE486" i="1"/>
  <c r="V486" i="1"/>
  <c r="E486" i="1"/>
  <c r="AK485" i="1"/>
  <c r="AJ485" i="1"/>
  <c r="AI485" i="1"/>
  <c r="AH485" i="1"/>
  <c r="AG485" i="1"/>
  <c r="AF485" i="1"/>
  <c r="AD485" i="1"/>
  <c r="AC485" i="1"/>
  <c r="AB485" i="1"/>
  <c r="AA485" i="1"/>
  <c r="Z485" i="1"/>
  <c r="Y485" i="1"/>
  <c r="X485" i="1"/>
  <c r="W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E485" i="1"/>
  <c r="E484" i="1"/>
  <c r="E483" i="1"/>
  <c r="E482" i="1"/>
  <c r="E481" i="1"/>
  <c r="E480" i="1"/>
  <c r="AL479" i="1"/>
  <c r="AE479" i="1"/>
  <c r="V479" i="1"/>
  <c r="E479" i="1"/>
  <c r="AK478" i="1"/>
  <c r="AJ478" i="1"/>
  <c r="AI478" i="1"/>
  <c r="AH478" i="1"/>
  <c r="AG478" i="1"/>
  <c r="AF478" i="1"/>
  <c r="AD478" i="1"/>
  <c r="AC478" i="1"/>
  <c r="AB478" i="1"/>
  <c r="T478" i="1"/>
  <c r="S478" i="1"/>
  <c r="R478" i="1"/>
  <c r="Q478" i="1"/>
  <c r="P478" i="1"/>
  <c r="O478" i="1"/>
  <c r="E478" i="1"/>
  <c r="AK477" i="1"/>
  <c r="AJ477" i="1"/>
  <c r="AI477" i="1"/>
  <c r="AH477" i="1"/>
  <c r="AG477" i="1"/>
  <c r="AF477" i="1"/>
  <c r="AD477" i="1"/>
  <c r="AC477" i="1"/>
  <c r="AB477" i="1"/>
  <c r="T477" i="1"/>
  <c r="S477" i="1"/>
  <c r="R477" i="1"/>
  <c r="Q477" i="1"/>
  <c r="P477" i="1"/>
  <c r="O477" i="1"/>
  <c r="E477" i="1"/>
  <c r="AK476" i="1"/>
  <c r="AJ476" i="1"/>
  <c r="AI476" i="1"/>
  <c r="AH476" i="1"/>
  <c r="AG476" i="1"/>
  <c r="AF476" i="1"/>
  <c r="AD476" i="1"/>
  <c r="AC476" i="1"/>
  <c r="AB476" i="1"/>
  <c r="T476" i="1"/>
  <c r="S476" i="1"/>
  <c r="R476" i="1"/>
  <c r="Q476" i="1"/>
  <c r="P476" i="1"/>
  <c r="O476" i="1"/>
  <c r="E476" i="1"/>
  <c r="AL475" i="1"/>
  <c r="AE475" i="1"/>
  <c r="V475" i="1"/>
  <c r="E475" i="1"/>
  <c r="AK474" i="1"/>
  <c r="AK473" i="1" s="1"/>
  <c r="AK472" i="1" s="1"/>
  <c r="AK471" i="1" s="1"/>
  <c r="AJ474" i="1"/>
  <c r="AJ473" i="1" s="1"/>
  <c r="AJ472" i="1" s="1"/>
  <c r="AJ471" i="1" s="1"/>
  <c r="AI474" i="1"/>
  <c r="AI473" i="1" s="1"/>
  <c r="AI472" i="1" s="1"/>
  <c r="AI471" i="1" s="1"/>
  <c r="AH474" i="1"/>
  <c r="AG474" i="1"/>
  <c r="AG473" i="1" s="1"/>
  <c r="AG472" i="1" s="1"/>
  <c r="AG471" i="1" s="1"/>
  <c r="AF474" i="1"/>
  <c r="AD474" i="1"/>
  <c r="AD473" i="1" s="1"/>
  <c r="AC474" i="1"/>
  <c r="AC473" i="1" s="1"/>
  <c r="AC472" i="1" s="1"/>
  <c r="AC471" i="1" s="1"/>
  <c r="AB474" i="1"/>
  <c r="AB473" i="1" s="1"/>
  <c r="AB472" i="1" s="1"/>
  <c r="AB471" i="1" s="1"/>
  <c r="AA474" i="1"/>
  <c r="AA473" i="1" s="1"/>
  <c r="AA472" i="1" s="1"/>
  <c r="AA471" i="1" s="1"/>
  <c r="Z474" i="1"/>
  <c r="Z473" i="1" s="1"/>
  <c r="Z472" i="1" s="1"/>
  <c r="Z471" i="1" s="1"/>
  <c r="Y474" i="1"/>
  <c r="Y473" i="1" s="1"/>
  <c r="Y472" i="1" s="1"/>
  <c r="Y471" i="1" s="1"/>
  <c r="X474" i="1"/>
  <c r="X473" i="1" s="1"/>
  <c r="X472" i="1" s="1"/>
  <c r="X471" i="1" s="1"/>
  <c r="W474" i="1"/>
  <c r="W473" i="1" s="1"/>
  <c r="W472" i="1" s="1"/>
  <c r="W471" i="1" s="1"/>
  <c r="T474" i="1"/>
  <c r="T473" i="1" s="1"/>
  <c r="T472" i="1" s="1"/>
  <c r="T471" i="1" s="1"/>
  <c r="S474" i="1"/>
  <c r="S473" i="1" s="1"/>
  <c r="S472" i="1" s="1"/>
  <c r="S471" i="1" s="1"/>
  <c r="R474" i="1"/>
  <c r="R473" i="1" s="1"/>
  <c r="R472" i="1" s="1"/>
  <c r="R471" i="1" s="1"/>
  <c r="Q474" i="1"/>
  <c r="Q473" i="1" s="1"/>
  <c r="Q472" i="1" s="1"/>
  <c r="Q471" i="1" s="1"/>
  <c r="P474" i="1"/>
  <c r="P473" i="1" s="1"/>
  <c r="P472" i="1" s="1"/>
  <c r="P471" i="1" s="1"/>
  <c r="O474" i="1"/>
  <c r="O473" i="1" s="1"/>
  <c r="O472" i="1" s="1"/>
  <c r="O471" i="1" s="1"/>
  <c r="N474" i="1"/>
  <c r="N473" i="1" s="1"/>
  <c r="N472" i="1" s="1"/>
  <c r="N471" i="1" s="1"/>
  <c r="M474" i="1"/>
  <c r="M473" i="1" s="1"/>
  <c r="M472" i="1" s="1"/>
  <c r="M471" i="1" s="1"/>
  <c r="L474" i="1"/>
  <c r="L473" i="1" s="1"/>
  <c r="L472" i="1" s="1"/>
  <c r="L471" i="1" s="1"/>
  <c r="K474" i="1"/>
  <c r="K473" i="1" s="1"/>
  <c r="K472" i="1" s="1"/>
  <c r="K471" i="1" s="1"/>
  <c r="J474" i="1"/>
  <c r="J473" i="1" s="1"/>
  <c r="J472" i="1" s="1"/>
  <c r="J471" i="1" s="1"/>
  <c r="I474" i="1"/>
  <c r="I473" i="1" s="1"/>
  <c r="I472" i="1" s="1"/>
  <c r="E474" i="1"/>
  <c r="AH473" i="1"/>
  <c r="AH472" i="1" s="1"/>
  <c r="AH471" i="1" s="1"/>
  <c r="E473" i="1"/>
  <c r="E472" i="1"/>
  <c r="E471" i="1"/>
  <c r="AL470" i="1"/>
  <c r="AM470" i="1" s="1"/>
  <c r="AE470" i="1"/>
  <c r="V470" i="1"/>
  <c r="E470" i="1"/>
  <c r="AK469" i="1"/>
  <c r="AK468" i="1" s="1"/>
  <c r="AJ469" i="1"/>
  <c r="AJ468" i="1" s="1"/>
  <c r="AI469" i="1"/>
  <c r="AH469" i="1"/>
  <c r="AH468" i="1" s="1"/>
  <c r="AG469" i="1"/>
  <c r="AG468" i="1" s="1"/>
  <c r="AF469" i="1"/>
  <c r="AF468" i="1" s="1"/>
  <c r="AD469" i="1"/>
  <c r="AC469" i="1"/>
  <c r="AC468" i="1" s="1"/>
  <c r="AB469" i="1"/>
  <c r="AB468" i="1" s="1"/>
  <c r="AA469" i="1"/>
  <c r="Z469" i="1"/>
  <c r="Y469" i="1"/>
  <c r="Y468" i="1" s="1"/>
  <c r="X469" i="1"/>
  <c r="X468" i="1" s="1"/>
  <c r="W469" i="1"/>
  <c r="W468" i="1" s="1"/>
  <c r="T469" i="1"/>
  <c r="T468" i="1" s="1"/>
  <c r="S469" i="1"/>
  <c r="S468" i="1" s="1"/>
  <c r="R469" i="1"/>
  <c r="R468" i="1" s="1"/>
  <c r="Q469" i="1"/>
  <c r="Q468" i="1" s="1"/>
  <c r="P469" i="1"/>
  <c r="P468" i="1" s="1"/>
  <c r="O469" i="1"/>
  <c r="O468" i="1" s="1"/>
  <c r="N469" i="1"/>
  <c r="N468" i="1" s="1"/>
  <c r="M469" i="1"/>
  <c r="L469" i="1"/>
  <c r="L468" i="1" s="1"/>
  <c r="K469" i="1"/>
  <c r="K468" i="1" s="1"/>
  <c r="J469" i="1"/>
  <c r="J468" i="1" s="1"/>
  <c r="I469" i="1"/>
  <c r="I468" i="1" s="1"/>
  <c r="E469" i="1"/>
  <c r="AI468" i="1"/>
  <c r="AD468" i="1"/>
  <c r="AA468" i="1"/>
  <c r="Z468" i="1"/>
  <c r="M468" i="1"/>
  <c r="E468" i="1"/>
  <c r="AL467" i="1"/>
  <c r="AE467" i="1"/>
  <c r="V467" i="1"/>
  <c r="E467" i="1"/>
  <c r="AK466" i="1"/>
  <c r="AJ466" i="1"/>
  <c r="AI466" i="1"/>
  <c r="AH466" i="1"/>
  <c r="AG466" i="1"/>
  <c r="AF466" i="1"/>
  <c r="AD466" i="1"/>
  <c r="AC466" i="1"/>
  <c r="AB466" i="1"/>
  <c r="AA466" i="1"/>
  <c r="Z466" i="1"/>
  <c r="Y466" i="1"/>
  <c r="X466" i="1"/>
  <c r="W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E466" i="1"/>
  <c r="AL465" i="1"/>
  <c r="AE465" i="1"/>
  <c r="V465" i="1"/>
  <c r="E465" i="1"/>
  <c r="AK464" i="1"/>
  <c r="AJ464" i="1"/>
  <c r="AI464" i="1"/>
  <c r="AH464" i="1"/>
  <c r="AG464" i="1"/>
  <c r="AF464" i="1"/>
  <c r="AD464" i="1"/>
  <c r="AC464" i="1"/>
  <c r="AB464" i="1"/>
  <c r="AA464" i="1"/>
  <c r="Z464" i="1"/>
  <c r="Y464" i="1"/>
  <c r="X464" i="1"/>
  <c r="W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E464" i="1"/>
  <c r="AL463" i="1"/>
  <c r="AE463" i="1"/>
  <c r="V463" i="1"/>
  <c r="E463" i="1"/>
  <c r="AK462" i="1"/>
  <c r="AJ462" i="1"/>
  <c r="AI462" i="1"/>
  <c r="AH462" i="1"/>
  <c r="AG462" i="1"/>
  <c r="AF462" i="1"/>
  <c r="AD462" i="1"/>
  <c r="AC462" i="1"/>
  <c r="AB462" i="1"/>
  <c r="AA462" i="1"/>
  <c r="Z462" i="1"/>
  <c r="Y462" i="1"/>
  <c r="X462" i="1"/>
  <c r="W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E462" i="1"/>
  <c r="E461" i="1"/>
  <c r="AL460" i="1"/>
  <c r="AE460" i="1"/>
  <c r="V460" i="1"/>
  <c r="E460" i="1"/>
  <c r="AK459" i="1"/>
  <c r="AK458" i="1" s="1"/>
  <c r="AJ459" i="1"/>
  <c r="AJ458" i="1" s="1"/>
  <c r="AI459" i="1"/>
  <c r="AI458" i="1" s="1"/>
  <c r="AH459" i="1"/>
  <c r="AH458" i="1" s="1"/>
  <c r="AG459" i="1"/>
  <c r="AG458" i="1" s="1"/>
  <c r="AF459" i="1"/>
  <c r="AF458" i="1" s="1"/>
  <c r="AD459" i="1"/>
  <c r="AC459" i="1"/>
  <c r="AC458" i="1" s="1"/>
  <c r="AB459" i="1"/>
  <c r="AB458" i="1" s="1"/>
  <c r="AA459" i="1"/>
  <c r="AA458" i="1" s="1"/>
  <c r="Z459" i="1"/>
  <c r="Z458" i="1" s="1"/>
  <c r="Y459" i="1"/>
  <c r="Y458" i="1" s="1"/>
  <c r="X459" i="1"/>
  <c r="X458" i="1" s="1"/>
  <c r="W459" i="1"/>
  <c r="W458" i="1" s="1"/>
  <c r="T459" i="1"/>
  <c r="T458" i="1" s="1"/>
  <c r="S459" i="1"/>
  <c r="S458" i="1" s="1"/>
  <c r="R459" i="1"/>
  <c r="R458" i="1" s="1"/>
  <c r="Q459" i="1"/>
  <c r="Q458" i="1" s="1"/>
  <c r="P459" i="1"/>
  <c r="O459" i="1"/>
  <c r="O458" i="1" s="1"/>
  <c r="N459" i="1"/>
  <c r="N458" i="1" s="1"/>
  <c r="M459" i="1"/>
  <c r="M458" i="1" s="1"/>
  <c r="L459" i="1"/>
  <c r="L458" i="1" s="1"/>
  <c r="K459" i="1"/>
  <c r="K458" i="1" s="1"/>
  <c r="J459" i="1"/>
  <c r="J458" i="1" s="1"/>
  <c r="I459" i="1"/>
  <c r="I458" i="1" s="1"/>
  <c r="E459" i="1"/>
  <c r="P458" i="1"/>
  <c r="E458" i="1"/>
  <c r="AL457" i="1"/>
  <c r="AE457" i="1"/>
  <c r="V457" i="1"/>
  <c r="E457" i="1"/>
  <c r="AK456" i="1"/>
  <c r="AK455" i="1" s="1"/>
  <c r="AJ456" i="1"/>
  <c r="AJ455" i="1" s="1"/>
  <c r="AI456" i="1"/>
  <c r="AI455" i="1" s="1"/>
  <c r="AH456" i="1"/>
  <c r="AG456" i="1"/>
  <c r="AG455" i="1" s="1"/>
  <c r="AF456" i="1"/>
  <c r="AF455" i="1" s="1"/>
  <c r="AD456" i="1"/>
  <c r="AC456" i="1"/>
  <c r="AC455" i="1" s="1"/>
  <c r="AB456" i="1"/>
  <c r="AB455" i="1" s="1"/>
  <c r="AA456" i="1"/>
  <c r="Z456" i="1"/>
  <c r="Z455" i="1" s="1"/>
  <c r="Y456" i="1"/>
  <c r="Y455" i="1" s="1"/>
  <c r="X456" i="1"/>
  <c r="X455" i="1" s="1"/>
  <c r="W456" i="1"/>
  <c r="W455" i="1" s="1"/>
  <c r="T456" i="1"/>
  <c r="T455" i="1" s="1"/>
  <c r="S456" i="1"/>
  <c r="S455" i="1" s="1"/>
  <c r="R456" i="1"/>
  <c r="Q456" i="1"/>
  <c r="Q455" i="1" s="1"/>
  <c r="P456" i="1"/>
  <c r="P455" i="1" s="1"/>
  <c r="O456" i="1"/>
  <c r="O455" i="1" s="1"/>
  <c r="N456" i="1"/>
  <c r="N455" i="1" s="1"/>
  <c r="M456" i="1"/>
  <c r="M455" i="1" s="1"/>
  <c r="L456" i="1"/>
  <c r="L455" i="1" s="1"/>
  <c r="K456" i="1"/>
  <c r="K455" i="1" s="1"/>
  <c r="J456" i="1"/>
  <c r="I456" i="1"/>
  <c r="E456" i="1"/>
  <c r="AA455" i="1"/>
  <c r="R455" i="1"/>
  <c r="J455" i="1"/>
  <c r="E455" i="1"/>
  <c r="E454" i="1"/>
  <c r="E453" i="1"/>
  <c r="E452" i="1"/>
  <c r="AL451" i="1"/>
  <c r="AE451" i="1"/>
  <c r="V451" i="1"/>
  <c r="E451" i="1"/>
  <c r="AK450" i="1"/>
  <c r="AK449" i="1" s="1"/>
  <c r="AK448" i="1" s="1"/>
  <c r="AK447" i="1" s="1"/>
  <c r="AK446" i="1" s="1"/>
  <c r="AJ450" i="1"/>
  <c r="AJ449" i="1" s="1"/>
  <c r="AJ448" i="1" s="1"/>
  <c r="AJ447" i="1" s="1"/>
  <c r="AJ446" i="1" s="1"/>
  <c r="AI450" i="1"/>
  <c r="AI449" i="1" s="1"/>
  <c r="AI448" i="1" s="1"/>
  <c r="AI447" i="1" s="1"/>
  <c r="AI446" i="1" s="1"/>
  <c r="AH450" i="1"/>
  <c r="AG450" i="1"/>
  <c r="AG449" i="1" s="1"/>
  <c r="AG448" i="1" s="1"/>
  <c r="AG447" i="1" s="1"/>
  <c r="AG446" i="1" s="1"/>
  <c r="AF450" i="1"/>
  <c r="AF449" i="1" s="1"/>
  <c r="AF448" i="1" s="1"/>
  <c r="AD450" i="1"/>
  <c r="AD449" i="1" s="1"/>
  <c r="AC450" i="1"/>
  <c r="AC449" i="1" s="1"/>
  <c r="AC448" i="1" s="1"/>
  <c r="AC447" i="1" s="1"/>
  <c r="AC446" i="1" s="1"/>
  <c r="AB450" i="1"/>
  <c r="AB449" i="1" s="1"/>
  <c r="AB448" i="1" s="1"/>
  <c r="AB447" i="1" s="1"/>
  <c r="AB446" i="1" s="1"/>
  <c r="AA450" i="1"/>
  <c r="AA449" i="1" s="1"/>
  <c r="AA448" i="1" s="1"/>
  <c r="AA447" i="1" s="1"/>
  <c r="AA446" i="1" s="1"/>
  <c r="Z450" i="1"/>
  <c r="Z449" i="1" s="1"/>
  <c r="Z448" i="1" s="1"/>
  <c r="Z447" i="1" s="1"/>
  <c r="Z446" i="1" s="1"/>
  <c r="Y450" i="1"/>
  <c r="Y449" i="1" s="1"/>
  <c r="Y448" i="1" s="1"/>
  <c r="Y447" i="1" s="1"/>
  <c r="Y446" i="1" s="1"/>
  <c r="X450" i="1"/>
  <c r="X449" i="1" s="1"/>
  <c r="X448" i="1" s="1"/>
  <c r="X447" i="1" s="1"/>
  <c r="X446" i="1" s="1"/>
  <c r="W450" i="1"/>
  <c r="W449" i="1" s="1"/>
  <c r="W448" i="1" s="1"/>
  <c r="W447" i="1" s="1"/>
  <c r="W446" i="1" s="1"/>
  <c r="T450" i="1"/>
  <c r="T449" i="1" s="1"/>
  <c r="T448" i="1" s="1"/>
  <c r="T447" i="1" s="1"/>
  <c r="T446" i="1" s="1"/>
  <c r="S450" i="1"/>
  <c r="S449" i="1" s="1"/>
  <c r="S448" i="1" s="1"/>
  <c r="S447" i="1" s="1"/>
  <c r="S446" i="1" s="1"/>
  <c r="R450" i="1"/>
  <c r="R449" i="1" s="1"/>
  <c r="R448" i="1" s="1"/>
  <c r="R447" i="1" s="1"/>
  <c r="R446" i="1" s="1"/>
  <c r="Q450" i="1"/>
  <c r="P450" i="1"/>
  <c r="P449" i="1" s="1"/>
  <c r="P448" i="1" s="1"/>
  <c r="P447" i="1" s="1"/>
  <c r="P446" i="1" s="1"/>
  <c r="O450" i="1"/>
  <c r="O449" i="1" s="1"/>
  <c r="O448" i="1" s="1"/>
  <c r="O447" i="1" s="1"/>
  <c r="O446" i="1" s="1"/>
  <c r="N450" i="1"/>
  <c r="N449" i="1" s="1"/>
  <c r="N448" i="1" s="1"/>
  <c r="N447" i="1" s="1"/>
  <c r="N446" i="1" s="1"/>
  <c r="M450" i="1"/>
  <c r="L450" i="1"/>
  <c r="L449" i="1" s="1"/>
  <c r="L448" i="1" s="1"/>
  <c r="L447" i="1" s="1"/>
  <c r="L446" i="1" s="1"/>
  <c r="K450" i="1"/>
  <c r="K449" i="1" s="1"/>
  <c r="K448" i="1" s="1"/>
  <c r="K447" i="1" s="1"/>
  <c r="K446" i="1" s="1"/>
  <c r="J450" i="1"/>
  <c r="J449" i="1" s="1"/>
  <c r="J448" i="1" s="1"/>
  <c r="J447" i="1" s="1"/>
  <c r="J446" i="1" s="1"/>
  <c r="I450" i="1"/>
  <c r="I449" i="1" s="1"/>
  <c r="I448" i="1" s="1"/>
  <c r="E450" i="1"/>
  <c r="Q449" i="1"/>
  <c r="Q448" i="1" s="1"/>
  <c r="Q447" i="1" s="1"/>
  <c r="Q446" i="1" s="1"/>
  <c r="M449" i="1"/>
  <c r="M448" i="1" s="1"/>
  <c r="M447" i="1" s="1"/>
  <c r="M446" i="1" s="1"/>
  <c r="E449" i="1"/>
  <c r="E448" i="1"/>
  <c r="E447" i="1"/>
  <c r="E446" i="1"/>
  <c r="AL445" i="1"/>
  <c r="AE445" i="1"/>
  <c r="V445" i="1"/>
  <c r="E445" i="1"/>
  <c r="AK444" i="1"/>
  <c r="AK443" i="1" s="1"/>
  <c r="AK442" i="1" s="1"/>
  <c r="AK441" i="1" s="1"/>
  <c r="AJ444" i="1"/>
  <c r="AJ443" i="1" s="1"/>
  <c r="AJ442" i="1" s="1"/>
  <c r="AJ441" i="1" s="1"/>
  <c r="AI444" i="1"/>
  <c r="AI443" i="1" s="1"/>
  <c r="AI442" i="1" s="1"/>
  <c r="AI441" i="1" s="1"/>
  <c r="AH444" i="1"/>
  <c r="AG444" i="1"/>
  <c r="AG443" i="1" s="1"/>
  <c r="AG442" i="1" s="1"/>
  <c r="AG441" i="1" s="1"/>
  <c r="AF444" i="1"/>
  <c r="AF443" i="1" s="1"/>
  <c r="AF442" i="1" s="1"/>
  <c r="AD444" i="1"/>
  <c r="AD443" i="1" s="1"/>
  <c r="AC444" i="1"/>
  <c r="AC443" i="1" s="1"/>
  <c r="AC442" i="1" s="1"/>
  <c r="AC441" i="1" s="1"/>
  <c r="AB444" i="1"/>
  <c r="AB443" i="1" s="1"/>
  <c r="AB442" i="1" s="1"/>
  <c r="AB441" i="1" s="1"/>
  <c r="AA444" i="1"/>
  <c r="AA443" i="1" s="1"/>
  <c r="AA442" i="1" s="1"/>
  <c r="AA441" i="1" s="1"/>
  <c r="Z444" i="1"/>
  <c r="Z443" i="1" s="1"/>
  <c r="Z442" i="1" s="1"/>
  <c r="Z441" i="1" s="1"/>
  <c r="Y444" i="1"/>
  <c r="Y443" i="1" s="1"/>
  <c r="Y442" i="1" s="1"/>
  <c r="Y441" i="1" s="1"/>
  <c r="X444" i="1"/>
  <c r="X443" i="1" s="1"/>
  <c r="X442" i="1" s="1"/>
  <c r="X441" i="1" s="1"/>
  <c r="W444" i="1"/>
  <c r="W443" i="1" s="1"/>
  <c r="W442" i="1" s="1"/>
  <c r="W441" i="1" s="1"/>
  <c r="T444" i="1"/>
  <c r="T443" i="1" s="1"/>
  <c r="T442" i="1" s="1"/>
  <c r="T441" i="1" s="1"/>
  <c r="S444" i="1"/>
  <c r="S443" i="1" s="1"/>
  <c r="S442" i="1" s="1"/>
  <c r="S441" i="1" s="1"/>
  <c r="R444" i="1"/>
  <c r="R443" i="1" s="1"/>
  <c r="R442" i="1" s="1"/>
  <c r="R441" i="1" s="1"/>
  <c r="Q444" i="1"/>
  <c r="Q443" i="1" s="1"/>
  <c r="Q442" i="1" s="1"/>
  <c r="Q441" i="1" s="1"/>
  <c r="P444" i="1"/>
  <c r="P443" i="1" s="1"/>
  <c r="P442" i="1" s="1"/>
  <c r="P441" i="1" s="1"/>
  <c r="O444" i="1"/>
  <c r="O443" i="1" s="1"/>
  <c r="O442" i="1" s="1"/>
  <c r="O441" i="1" s="1"/>
  <c r="N444" i="1"/>
  <c r="N443" i="1" s="1"/>
  <c r="N442" i="1" s="1"/>
  <c r="N441" i="1" s="1"/>
  <c r="M444" i="1"/>
  <c r="M443" i="1" s="1"/>
  <c r="M442" i="1" s="1"/>
  <c r="M441" i="1" s="1"/>
  <c r="L444" i="1"/>
  <c r="L443" i="1" s="1"/>
  <c r="L442" i="1" s="1"/>
  <c r="L441" i="1" s="1"/>
  <c r="K444" i="1"/>
  <c r="K443" i="1" s="1"/>
  <c r="K442" i="1" s="1"/>
  <c r="K441" i="1" s="1"/>
  <c r="J444" i="1"/>
  <c r="J443" i="1" s="1"/>
  <c r="J442" i="1" s="1"/>
  <c r="J441" i="1" s="1"/>
  <c r="I444" i="1"/>
  <c r="I443" i="1" s="1"/>
  <c r="I442" i="1" s="1"/>
  <c r="E444" i="1"/>
  <c r="E443" i="1"/>
  <c r="E442" i="1"/>
  <c r="E441" i="1"/>
  <c r="AL440" i="1"/>
  <c r="AE440" i="1"/>
  <c r="V440" i="1"/>
  <c r="E440" i="1"/>
  <c r="AK439" i="1"/>
  <c r="AK438" i="1" s="1"/>
  <c r="AK437" i="1" s="1"/>
  <c r="AK436" i="1" s="1"/>
  <c r="AJ439" i="1"/>
  <c r="AJ438" i="1" s="1"/>
  <c r="AJ437" i="1" s="1"/>
  <c r="AJ436" i="1" s="1"/>
  <c r="AI439" i="1"/>
  <c r="AH439" i="1"/>
  <c r="AH438" i="1" s="1"/>
  <c r="AH437" i="1" s="1"/>
  <c r="AH436" i="1" s="1"/>
  <c r="AG439" i="1"/>
  <c r="AG438" i="1" s="1"/>
  <c r="AG437" i="1" s="1"/>
  <c r="AG436" i="1" s="1"/>
  <c r="AF439" i="1"/>
  <c r="AF438" i="1" s="1"/>
  <c r="AD439" i="1"/>
  <c r="AC439" i="1"/>
  <c r="AC438" i="1" s="1"/>
  <c r="AC437" i="1" s="1"/>
  <c r="AC436" i="1" s="1"/>
  <c r="AB439" i="1"/>
  <c r="AB438" i="1" s="1"/>
  <c r="AB437" i="1" s="1"/>
  <c r="AB436" i="1" s="1"/>
  <c r="AA439" i="1"/>
  <c r="AA438" i="1" s="1"/>
  <c r="AA437" i="1" s="1"/>
  <c r="AA436" i="1" s="1"/>
  <c r="Z439" i="1"/>
  <c r="Z438" i="1" s="1"/>
  <c r="Z437" i="1" s="1"/>
  <c r="Z436" i="1" s="1"/>
  <c r="Y439" i="1"/>
  <c r="Y438" i="1" s="1"/>
  <c r="Y437" i="1" s="1"/>
  <c r="Y436" i="1" s="1"/>
  <c r="X439" i="1"/>
  <c r="X438" i="1" s="1"/>
  <c r="X437" i="1" s="1"/>
  <c r="X436" i="1" s="1"/>
  <c r="W439" i="1"/>
  <c r="T439" i="1"/>
  <c r="S439" i="1"/>
  <c r="S438" i="1" s="1"/>
  <c r="S437" i="1" s="1"/>
  <c r="S436" i="1" s="1"/>
  <c r="R439" i="1"/>
  <c r="R438" i="1" s="1"/>
  <c r="R437" i="1" s="1"/>
  <c r="R436" i="1" s="1"/>
  <c r="Q439" i="1"/>
  <c r="Q438" i="1" s="1"/>
  <c r="Q437" i="1" s="1"/>
  <c r="Q436" i="1" s="1"/>
  <c r="P439" i="1"/>
  <c r="P438" i="1" s="1"/>
  <c r="P437" i="1" s="1"/>
  <c r="P436" i="1" s="1"/>
  <c r="O439" i="1"/>
  <c r="O438" i="1" s="1"/>
  <c r="O437" i="1" s="1"/>
  <c r="O436" i="1" s="1"/>
  <c r="N439" i="1"/>
  <c r="N438" i="1" s="1"/>
  <c r="N437" i="1" s="1"/>
  <c r="N436" i="1" s="1"/>
  <c r="M439" i="1"/>
  <c r="M438" i="1" s="1"/>
  <c r="M437" i="1" s="1"/>
  <c r="M436" i="1" s="1"/>
  <c r="L439" i="1"/>
  <c r="L438" i="1" s="1"/>
  <c r="L437" i="1" s="1"/>
  <c r="L436" i="1" s="1"/>
  <c r="K439" i="1"/>
  <c r="K438" i="1" s="1"/>
  <c r="K437" i="1" s="1"/>
  <c r="K436" i="1" s="1"/>
  <c r="J439" i="1"/>
  <c r="J438" i="1" s="1"/>
  <c r="J437" i="1" s="1"/>
  <c r="J436" i="1" s="1"/>
  <c r="I439" i="1"/>
  <c r="I438" i="1" s="1"/>
  <c r="E439" i="1"/>
  <c r="AI438" i="1"/>
  <c r="AI437" i="1" s="1"/>
  <c r="AI436" i="1" s="1"/>
  <c r="W438" i="1"/>
  <c r="W437" i="1" s="1"/>
  <c r="W436" i="1" s="1"/>
  <c r="T438" i="1"/>
  <c r="T437" i="1" s="1"/>
  <c r="T436" i="1" s="1"/>
  <c r="E438" i="1"/>
  <c r="E437" i="1"/>
  <c r="E436" i="1"/>
  <c r="E435" i="1"/>
  <c r="E434" i="1"/>
  <c r="AL433" i="1"/>
  <c r="AE433" i="1"/>
  <c r="V433" i="1"/>
  <c r="E433" i="1"/>
  <c r="AK432" i="1"/>
  <c r="AK431" i="1" s="1"/>
  <c r="AK430" i="1" s="1"/>
  <c r="AK429" i="1" s="1"/>
  <c r="AK428" i="1" s="1"/>
  <c r="AJ432" i="1"/>
  <c r="AJ431" i="1" s="1"/>
  <c r="AJ430" i="1" s="1"/>
  <c r="AJ429" i="1" s="1"/>
  <c r="AJ428" i="1" s="1"/>
  <c r="AI432" i="1"/>
  <c r="AI431" i="1" s="1"/>
  <c r="AI430" i="1" s="1"/>
  <c r="AI429" i="1" s="1"/>
  <c r="AI428" i="1" s="1"/>
  <c r="AH432" i="1"/>
  <c r="AG432" i="1"/>
  <c r="AG431" i="1" s="1"/>
  <c r="AG430" i="1" s="1"/>
  <c r="AG429" i="1" s="1"/>
  <c r="AG428" i="1" s="1"/>
  <c r="AF432" i="1"/>
  <c r="AF431" i="1" s="1"/>
  <c r="AF430" i="1" s="1"/>
  <c r="AD432" i="1"/>
  <c r="AC432" i="1"/>
  <c r="AC431" i="1" s="1"/>
  <c r="AC430" i="1" s="1"/>
  <c r="AB432" i="1"/>
  <c r="AB431" i="1" s="1"/>
  <c r="AB430" i="1" s="1"/>
  <c r="AB429" i="1" s="1"/>
  <c r="AB428" i="1" s="1"/>
  <c r="AA432" i="1"/>
  <c r="AA431" i="1" s="1"/>
  <c r="AA430" i="1" s="1"/>
  <c r="AA429" i="1" s="1"/>
  <c r="AA428" i="1" s="1"/>
  <c r="Z432" i="1"/>
  <c r="Z431" i="1" s="1"/>
  <c r="Y432" i="1"/>
  <c r="Y431" i="1" s="1"/>
  <c r="Y430" i="1" s="1"/>
  <c r="Y429" i="1" s="1"/>
  <c r="Y428" i="1" s="1"/>
  <c r="X432" i="1"/>
  <c r="X431" i="1" s="1"/>
  <c r="X430" i="1" s="1"/>
  <c r="X429" i="1" s="1"/>
  <c r="X428" i="1" s="1"/>
  <c r="W432" i="1"/>
  <c r="W431" i="1" s="1"/>
  <c r="W430" i="1" s="1"/>
  <c r="W429" i="1" s="1"/>
  <c r="W428" i="1" s="1"/>
  <c r="T432" i="1"/>
  <c r="T431" i="1" s="1"/>
  <c r="T430" i="1" s="1"/>
  <c r="T429" i="1" s="1"/>
  <c r="T428" i="1" s="1"/>
  <c r="S432" i="1"/>
  <c r="S431" i="1" s="1"/>
  <c r="S430" i="1" s="1"/>
  <c r="S429" i="1" s="1"/>
  <c r="S428" i="1" s="1"/>
  <c r="R432" i="1"/>
  <c r="R431" i="1" s="1"/>
  <c r="R430" i="1" s="1"/>
  <c r="R429" i="1" s="1"/>
  <c r="R428" i="1" s="1"/>
  <c r="Q432" i="1"/>
  <c r="P432" i="1"/>
  <c r="P431" i="1" s="1"/>
  <c r="P430" i="1" s="1"/>
  <c r="P429" i="1" s="1"/>
  <c r="P428" i="1" s="1"/>
  <c r="O432" i="1"/>
  <c r="O431" i="1" s="1"/>
  <c r="O430" i="1" s="1"/>
  <c r="O429" i="1" s="1"/>
  <c r="O428" i="1" s="1"/>
  <c r="N432" i="1"/>
  <c r="N431" i="1" s="1"/>
  <c r="N430" i="1" s="1"/>
  <c r="N429" i="1" s="1"/>
  <c r="N428" i="1" s="1"/>
  <c r="M432" i="1"/>
  <c r="M431" i="1" s="1"/>
  <c r="M430" i="1" s="1"/>
  <c r="M429" i="1" s="1"/>
  <c r="M428" i="1" s="1"/>
  <c r="L432" i="1"/>
  <c r="L431" i="1" s="1"/>
  <c r="L430" i="1" s="1"/>
  <c r="L429" i="1" s="1"/>
  <c r="L428" i="1" s="1"/>
  <c r="K432" i="1"/>
  <c r="K431" i="1" s="1"/>
  <c r="K430" i="1" s="1"/>
  <c r="K429" i="1" s="1"/>
  <c r="K428" i="1" s="1"/>
  <c r="J432" i="1"/>
  <c r="J431" i="1" s="1"/>
  <c r="J430" i="1" s="1"/>
  <c r="J429" i="1" s="1"/>
  <c r="J428" i="1" s="1"/>
  <c r="I432" i="1"/>
  <c r="I431" i="1" s="1"/>
  <c r="I430" i="1" s="1"/>
  <c r="I429" i="1" s="1"/>
  <c r="I428" i="1" s="1"/>
  <c r="E432" i="1"/>
  <c r="AD431" i="1"/>
  <c r="Q431" i="1"/>
  <c r="Q430" i="1" s="1"/>
  <c r="Q429" i="1" s="1"/>
  <c r="Q428" i="1" s="1"/>
  <c r="E431" i="1"/>
  <c r="Z430" i="1"/>
  <c r="Z429" i="1" s="1"/>
  <c r="Z428" i="1" s="1"/>
  <c r="E430" i="1"/>
  <c r="E429" i="1"/>
  <c r="E428" i="1"/>
  <c r="AL427" i="1"/>
  <c r="AE427" i="1"/>
  <c r="V427" i="1"/>
  <c r="E427" i="1"/>
  <c r="AK426" i="1"/>
  <c r="AK425" i="1" s="1"/>
  <c r="AK424" i="1" s="1"/>
  <c r="AJ426" i="1"/>
  <c r="AJ425" i="1" s="1"/>
  <c r="AJ424" i="1" s="1"/>
  <c r="AI426" i="1"/>
  <c r="AI425" i="1" s="1"/>
  <c r="AI424" i="1" s="1"/>
  <c r="AH426" i="1"/>
  <c r="AG426" i="1"/>
  <c r="AG425" i="1" s="1"/>
  <c r="AG424" i="1" s="1"/>
  <c r="AF426" i="1"/>
  <c r="AD426" i="1"/>
  <c r="AC426" i="1"/>
  <c r="AC425" i="1" s="1"/>
  <c r="AC424" i="1" s="1"/>
  <c r="AB426" i="1"/>
  <c r="AB425" i="1" s="1"/>
  <c r="AB424" i="1" s="1"/>
  <c r="S426" i="1"/>
  <c r="S425" i="1" s="1"/>
  <c r="S424" i="1" s="1"/>
  <c r="R426" i="1"/>
  <c r="R425" i="1" s="1"/>
  <c r="R424" i="1" s="1"/>
  <c r="Q426" i="1"/>
  <c r="Q425" i="1" s="1"/>
  <c r="Q424" i="1" s="1"/>
  <c r="P426" i="1"/>
  <c r="P425" i="1" s="1"/>
  <c r="P424" i="1" s="1"/>
  <c r="O426" i="1"/>
  <c r="O425" i="1" s="1"/>
  <c r="O424" i="1" s="1"/>
  <c r="E426" i="1"/>
  <c r="AF425" i="1"/>
  <c r="AF424" i="1" s="1"/>
  <c r="AD425" i="1"/>
  <c r="E425" i="1"/>
  <c r="AA424" i="1"/>
  <c r="Z424" i="1"/>
  <c r="Y424" i="1"/>
  <c r="X424" i="1"/>
  <c r="W424" i="1"/>
  <c r="E424" i="1"/>
  <c r="AL423" i="1"/>
  <c r="AE423" i="1"/>
  <c r="V423" i="1"/>
  <c r="E423" i="1"/>
  <c r="AK422" i="1"/>
  <c r="AK421" i="1" s="1"/>
  <c r="AJ422" i="1"/>
  <c r="AJ421" i="1" s="1"/>
  <c r="AI422" i="1"/>
  <c r="AI421" i="1" s="1"/>
  <c r="AH422" i="1"/>
  <c r="AH421" i="1" s="1"/>
  <c r="AG422" i="1"/>
  <c r="AG421" i="1" s="1"/>
  <c r="AF422" i="1"/>
  <c r="AF421" i="1" s="1"/>
  <c r="AD422" i="1"/>
  <c r="AD421" i="1" s="1"/>
  <c r="AC422" i="1"/>
  <c r="AB422" i="1"/>
  <c r="AB421" i="1" s="1"/>
  <c r="S422" i="1"/>
  <c r="S421" i="1" s="1"/>
  <c r="R422" i="1"/>
  <c r="Q422" i="1"/>
  <c r="Q421" i="1" s="1"/>
  <c r="P422" i="1"/>
  <c r="P421" i="1" s="1"/>
  <c r="O422" i="1"/>
  <c r="O421" i="1" s="1"/>
  <c r="E422" i="1"/>
  <c r="E421" i="1"/>
  <c r="AL420" i="1"/>
  <c r="AE420" i="1"/>
  <c r="V420" i="1"/>
  <c r="E420" i="1"/>
  <c r="AK419" i="1"/>
  <c r="AK418" i="1" s="1"/>
  <c r="AJ419" i="1"/>
  <c r="AI419" i="1"/>
  <c r="AI418" i="1" s="1"/>
  <c r="AH419" i="1"/>
  <c r="AH418" i="1" s="1"/>
  <c r="AG419" i="1"/>
  <c r="AG418" i="1" s="1"/>
  <c r="AF419" i="1"/>
  <c r="AD419" i="1"/>
  <c r="AD418" i="1" s="1"/>
  <c r="AC419" i="1"/>
  <c r="AC418" i="1" s="1"/>
  <c r="AB419" i="1"/>
  <c r="AB418" i="1" s="1"/>
  <c r="AA419" i="1"/>
  <c r="AA418" i="1" s="1"/>
  <c r="Z419" i="1"/>
  <c r="Z418" i="1" s="1"/>
  <c r="Y419" i="1"/>
  <c r="Y418" i="1" s="1"/>
  <c r="X419" i="1"/>
  <c r="X418" i="1" s="1"/>
  <c r="W419" i="1"/>
  <c r="W418" i="1" s="1"/>
  <c r="T419" i="1"/>
  <c r="T418" i="1" s="1"/>
  <c r="S419" i="1"/>
  <c r="S418" i="1" s="1"/>
  <c r="R419" i="1"/>
  <c r="R418" i="1" s="1"/>
  <c r="Q419" i="1"/>
  <c r="Q418" i="1" s="1"/>
  <c r="P419" i="1"/>
  <c r="P418" i="1" s="1"/>
  <c r="O419" i="1"/>
  <c r="O418" i="1" s="1"/>
  <c r="N419" i="1"/>
  <c r="N418" i="1" s="1"/>
  <c r="M419" i="1"/>
  <c r="M418" i="1" s="1"/>
  <c r="L419" i="1"/>
  <c r="K419" i="1"/>
  <c r="K418" i="1" s="1"/>
  <c r="J419" i="1"/>
  <c r="J418" i="1" s="1"/>
  <c r="I419" i="1"/>
  <c r="E419" i="1"/>
  <c r="AJ418" i="1"/>
  <c r="L418" i="1"/>
  <c r="E418" i="1"/>
  <c r="AL417" i="1"/>
  <c r="AE417" i="1"/>
  <c r="V417" i="1"/>
  <c r="E417" i="1"/>
  <c r="AK416" i="1"/>
  <c r="AJ416" i="1"/>
  <c r="AI416" i="1"/>
  <c r="AH416" i="1"/>
  <c r="AG416" i="1"/>
  <c r="AF416" i="1"/>
  <c r="AD416" i="1"/>
  <c r="AC416" i="1"/>
  <c r="AB416" i="1"/>
  <c r="T416" i="1"/>
  <c r="S416" i="1"/>
  <c r="R416" i="1"/>
  <c r="Q416" i="1"/>
  <c r="P416" i="1"/>
  <c r="O416" i="1"/>
  <c r="E416" i="1"/>
  <c r="AK415" i="1"/>
  <c r="AJ415" i="1"/>
  <c r="AI415" i="1"/>
  <c r="AH415" i="1"/>
  <c r="AG415" i="1"/>
  <c r="AF415" i="1"/>
  <c r="AD415" i="1"/>
  <c r="AC415" i="1"/>
  <c r="AB415" i="1"/>
  <c r="T415" i="1"/>
  <c r="S415" i="1"/>
  <c r="R415" i="1"/>
  <c r="Q415" i="1"/>
  <c r="P415" i="1"/>
  <c r="O415" i="1"/>
  <c r="E415" i="1"/>
  <c r="AL414" i="1"/>
  <c r="AE414" i="1"/>
  <c r="V414" i="1"/>
  <c r="E414" i="1"/>
  <c r="AK413" i="1"/>
  <c r="AK412" i="1" s="1"/>
  <c r="AJ413" i="1"/>
  <c r="AJ412" i="1" s="1"/>
  <c r="AI413" i="1"/>
  <c r="AI412" i="1" s="1"/>
  <c r="AH413" i="1"/>
  <c r="AH412" i="1" s="1"/>
  <c r="AG413" i="1"/>
  <c r="AG412" i="1" s="1"/>
  <c r="AF413" i="1"/>
  <c r="AD413" i="1"/>
  <c r="AC413" i="1"/>
  <c r="AC412" i="1" s="1"/>
  <c r="AB413" i="1"/>
  <c r="AB412" i="1" s="1"/>
  <c r="AA413" i="1"/>
  <c r="AA412" i="1" s="1"/>
  <c r="Z413" i="1"/>
  <c r="Z412" i="1" s="1"/>
  <c r="Y413" i="1"/>
  <c r="Y412" i="1" s="1"/>
  <c r="X413" i="1"/>
  <c r="X412" i="1" s="1"/>
  <c r="W413" i="1"/>
  <c r="W412" i="1" s="1"/>
  <c r="T413" i="1"/>
  <c r="T412" i="1" s="1"/>
  <c r="S413" i="1"/>
  <c r="S412" i="1" s="1"/>
  <c r="R413" i="1"/>
  <c r="R412" i="1" s="1"/>
  <c r="Q413" i="1"/>
  <c r="P413" i="1"/>
  <c r="P412" i="1" s="1"/>
  <c r="O413" i="1"/>
  <c r="O412" i="1" s="1"/>
  <c r="N413" i="1"/>
  <c r="N412" i="1" s="1"/>
  <c r="M413" i="1"/>
  <c r="M412" i="1" s="1"/>
  <c r="L413" i="1"/>
  <c r="L412" i="1" s="1"/>
  <c r="K413" i="1"/>
  <c r="K412" i="1" s="1"/>
  <c r="J413" i="1"/>
  <c r="J412" i="1" s="1"/>
  <c r="I413" i="1"/>
  <c r="E413" i="1"/>
  <c r="AF412" i="1"/>
  <c r="Q412" i="1"/>
  <c r="I412" i="1"/>
  <c r="E412" i="1"/>
  <c r="AL411" i="1"/>
  <c r="AE411" i="1"/>
  <c r="V411" i="1"/>
  <c r="E411" i="1"/>
  <c r="AK410" i="1"/>
  <c r="AK409" i="1" s="1"/>
  <c r="AJ410" i="1"/>
  <c r="AJ409" i="1" s="1"/>
  <c r="AI410" i="1"/>
  <c r="AI409" i="1" s="1"/>
  <c r="AH410" i="1"/>
  <c r="AG410" i="1"/>
  <c r="AF410" i="1"/>
  <c r="AF409" i="1" s="1"/>
  <c r="AD410" i="1"/>
  <c r="AC410" i="1"/>
  <c r="AC409" i="1" s="1"/>
  <c r="AB410" i="1"/>
  <c r="AB409" i="1" s="1"/>
  <c r="AA410" i="1"/>
  <c r="AA409" i="1" s="1"/>
  <c r="Z410" i="1"/>
  <c r="Z409" i="1" s="1"/>
  <c r="Y410" i="1"/>
  <c r="Y409" i="1" s="1"/>
  <c r="X410" i="1"/>
  <c r="X409" i="1" s="1"/>
  <c r="W410" i="1"/>
  <c r="W409" i="1" s="1"/>
  <c r="T410" i="1"/>
  <c r="T409" i="1" s="1"/>
  <c r="S410" i="1"/>
  <c r="S409" i="1" s="1"/>
  <c r="R410" i="1"/>
  <c r="R409" i="1" s="1"/>
  <c r="Q410" i="1"/>
  <c r="Q409" i="1" s="1"/>
  <c r="P410" i="1"/>
  <c r="P409" i="1" s="1"/>
  <c r="O410" i="1"/>
  <c r="O409" i="1" s="1"/>
  <c r="N410" i="1"/>
  <c r="N409" i="1" s="1"/>
  <c r="M410" i="1"/>
  <c r="M409" i="1" s="1"/>
  <c r="L410" i="1"/>
  <c r="L409" i="1" s="1"/>
  <c r="K410" i="1"/>
  <c r="K409" i="1" s="1"/>
  <c r="J410" i="1"/>
  <c r="J409" i="1" s="1"/>
  <c r="I410" i="1"/>
  <c r="I409" i="1" s="1"/>
  <c r="E410" i="1"/>
  <c r="AG409" i="1"/>
  <c r="E409" i="1"/>
  <c r="AL408" i="1"/>
  <c r="AE408" i="1"/>
  <c r="V408" i="1"/>
  <c r="E408" i="1"/>
  <c r="AK407" i="1"/>
  <c r="AK406" i="1" s="1"/>
  <c r="AJ407" i="1"/>
  <c r="AJ406" i="1" s="1"/>
  <c r="AI407" i="1"/>
  <c r="AI406" i="1" s="1"/>
  <c r="AH407" i="1"/>
  <c r="AG407" i="1"/>
  <c r="AG406" i="1" s="1"/>
  <c r="AF407" i="1"/>
  <c r="AF406" i="1" s="1"/>
  <c r="AD407" i="1"/>
  <c r="AC407" i="1"/>
  <c r="AC406" i="1" s="1"/>
  <c r="AB407" i="1"/>
  <c r="AB406" i="1" s="1"/>
  <c r="AA407" i="1"/>
  <c r="AA406" i="1" s="1"/>
  <c r="Z407" i="1"/>
  <c r="Z406" i="1" s="1"/>
  <c r="Y407" i="1"/>
  <c r="Y406" i="1" s="1"/>
  <c r="X407" i="1"/>
  <c r="W407" i="1"/>
  <c r="W406" i="1" s="1"/>
  <c r="T407" i="1"/>
  <c r="T406" i="1" s="1"/>
  <c r="S407" i="1"/>
  <c r="S406" i="1" s="1"/>
  <c r="R407" i="1"/>
  <c r="Q407" i="1"/>
  <c r="Q406" i="1" s="1"/>
  <c r="P407" i="1"/>
  <c r="P406" i="1" s="1"/>
  <c r="O407" i="1"/>
  <c r="O406" i="1" s="1"/>
  <c r="N407" i="1"/>
  <c r="N406" i="1" s="1"/>
  <c r="M407" i="1"/>
  <c r="M406" i="1" s="1"/>
  <c r="L407" i="1"/>
  <c r="L406" i="1" s="1"/>
  <c r="K407" i="1"/>
  <c r="K406" i="1" s="1"/>
  <c r="J407" i="1"/>
  <c r="J406" i="1" s="1"/>
  <c r="I407" i="1"/>
  <c r="E407" i="1"/>
  <c r="X406" i="1"/>
  <c r="R406" i="1"/>
  <c r="E406" i="1"/>
  <c r="E405" i="1"/>
  <c r="E404" i="1"/>
  <c r="AL403" i="1"/>
  <c r="AE403" i="1"/>
  <c r="V403" i="1"/>
  <c r="E403" i="1"/>
  <c r="AK402" i="1"/>
  <c r="AK401" i="1" s="1"/>
  <c r="AJ402" i="1"/>
  <c r="AJ401" i="1" s="1"/>
  <c r="AI402" i="1"/>
  <c r="AI401" i="1" s="1"/>
  <c r="AH402" i="1"/>
  <c r="AG402" i="1"/>
  <c r="AF402" i="1"/>
  <c r="AF401" i="1" s="1"/>
  <c r="AD402" i="1"/>
  <c r="AD401" i="1" s="1"/>
  <c r="AC402" i="1"/>
  <c r="AC401" i="1" s="1"/>
  <c r="AB402" i="1"/>
  <c r="AB401" i="1" s="1"/>
  <c r="AA402" i="1"/>
  <c r="AA401" i="1" s="1"/>
  <c r="Z402" i="1"/>
  <c r="Z401" i="1" s="1"/>
  <c r="Y402" i="1"/>
  <c r="Y401" i="1" s="1"/>
  <c r="X402" i="1"/>
  <c r="W402" i="1"/>
  <c r="W401" i="1" s="1"/>
  <c r="T402" i="1"/>
  <c r="T401" i="1" s="1"/>
  <c r="S402" i="1"/>
  <c r="S401" i="1" s="1"/>
  <c r="R402" i="1"/>
  <c r="R401" i="1" s="1"/>
  <c r="Q402" i="1"/>
  <c r="Q401" i="1" s="1"/>
  <c r="P402" i="1"/>
  <c r="P401" i="1" s="1"/>
  <c r="O402" i="1"/>
  <c r="O401" i="1" s="1"/>
  <c r="N402" i="1"/>
  <c r="N401" i="1" s="1"/>
  <c r="M402" i="1"/>
  <c r="M401" i="1" s="1"/>
  <c r="L402" i="1"/>
  <c r="L401" i="1" s="1"/>
  <c r="K402" i="1"/>
  <c r="K401" i="1" s="1"/>
  <c r="J402" i="1"/>
  <c r="J401" i="1" s="1"/>
  <c r="I402" i="1"/>
  <c r="I401" i="1" s="1"/>
  <c r="E402" i="1"/>
  <c r="AG401" i="1"/>
  <c r="X401" i="1"/>
  <c r="E401" i="1"/>
  <c r="AL400" i="1"/>
  <c r="AE400" i="1"/>
  <c r="V400" i="1"/>
  <c r="E400" i="1"/>
  <c r="AK399" i="1"/>
  <c r="AK398" i="1" s="1"/>
  <c r="AK397" i="1" s="1"/>
  <c r="AK396" i="1" s="1"/>
  <c r="AJ399" i="1"/>
  <c r="AJ398" i="1" s="1"/>
  <c r="AI399" i="1"/>
  <c r="AI398" i="1" s="1"/>
  <c r="AH399" i="1"/>
  <c r="AG399" i="1"/>
  <c r="AF399" i="1"/>
  <c r="AF398" i="1" s="1"/>
  <c r="AD399" i="1"/>
  <c r="AC399" i="1"/>
  <c r="AC398" i="1" s="1"/>
  <c r="AC397" i="1" s="1"/>
  <c r="AC396" i="1" s="1"/>
  <c r="AB399" i="1"/>
  <c r="AB398" i="1" s="1"/>
  <c r="AB397" i="1" s="1"/>
  <c r="AB396" i="1" s="1"/>
  <c r="AA399" i="1"/>
  <c r="AA398" i="1" s="1"/>
  <c r="Z399" i="1"/>
  <c r="Z398" i="1" s="1"/>
  <c r="Y399" i="1"/>
  <c r="Y398" i="1" s="1"/>
  <c r="X399" i="1"/>
  <c r="X398" i="1" s="1"/>
  <c r="X397" i="1" s="1"/>
  <c r="X396" i="1" s="1"/>
  <c r="W399" i="1"/>
  <c r="W398" i="1" s="1"/>
  <c r="T399" i="1"/>
  <c r="T398" i="1" s="1"/>
  <c r="S399" i="1"/>
  <c r="S398" i="1" s="1"/>
  <c r="S397" i="1" s="1"/>
  <c r="S396" i="1" s="1"/>
  <c r="R399" i="1"/>
  <c r="R398" i="1" s="1"/>
  <c r="Q399" i="1"/>
  <c r="Q398" i="1" s="1"/>
  <c r="P399" i="1"/>
  <c r="P398" i="1" s="1"/>
  <c r="P397" i="1" s="1"/>
  <c r="P396" i="1" s="1"/>
  <c r="O399" i="1"/>
  <c r="N399" i="1"/>
  <c r="M399" i="1"/>
  <c r="M398" i="1" s="1"/>
  <c r="L399" i="1"/>
  <c r="L398" i="1" s="1"/>
  <c r="L397" i="1" s="1"/>
  <c r="L396" i="1" s="1"/>
  <c r="K399" i="1"/>
  <c r="K398" i="1" s="1"/>
  <c r="K397" i="1" s="1"/>
  <c r="K396" i="1" s="1"/>
  <c r="J399" i="1"/>
  <c r="J398" i="1" s="1"/>
  <c r="I399" i="1"/>
  <c r="E399" i="1"/>
  <c r="AG398" i="1"/>
  <c r="AG397" i="1" s="1"/>
  <c r="AG396" i="1" s="1"/>
  <c r="O398" i="1"/>
  <c r="N398" i="1"/>
  <c r="E398" i="1"/>
  <c r="E397" i="1"/>
  <c r="E396" i="1"/>
  <c r="E395" i="1"/>
  <c r="E394" i="1"/>
  <c r="E393" i="1"/>
  <c r="E392" i="1"/>
  <c r="AL391" i="1"/>
  <c r="AE391" i="1"/>
  <c r="V391" i="1"/>
  <c r="E391" i="1"/>
  <c r="AK390" i="1"/>
  <c r="AK389" i="1" s="1"/>
  <c r="AK388" i="1" s="1"/>
  <c r="AK387" i="1" s="1"/>
  <c r="AJ390" i="1"/>
  <c r="AJ389" i="1" s="1"/>
  <c r="AJ388" i="1" s="1"/>
  <c r="AJ387" i="1" s="1"/>
  <c r="AI390" i="1"/>
  <c r="AI389" i="1" s="1"/>
  <c r="AI388" i="1" s="1"/>
  <c r="AI387" i="1" s="1"/>
  <c r="AH390" i="1"/>
  <c r="AG390" i="1"/>
  <c r="AG389" i="1" s="1"/>
  <c r="AG388" i="1" s="1"/>
  <c r="AG387" i="1" s="1"/>
  <c r="AF390" i="1"/>
  <c r="AF389" i="1" s="1"/>
  <c r="AD390" i="1"/>
  <c r="AD389" i="1" s="1"/>
  <c r="AC390" i="1"/>
  <c r="AB390" i="1"/>
  <c r="AB389" i="1" s="1"/>
  <c r="AB388" i="1" s="1"/>
  <c r="AB387" i="1" s="1"/>
  <c r="R390" i="1"/>
  <c r="R389" i="1" s="1"/>
  <c r="Q390" i="1"/>
  <c r="Q389" i="1" s="1"/>
  <c r="Q388" i="1" s="1"/>
  <c r="Q387" i="1" s="1"/>
  <c r="P390" i="1"/>
  <c r="P389" i="1" s="1"/>
  <c r="P388" i="1" s="1"/>
  <c r="P387" i="1" s="1"/>
  <c r="O390" i="1"/>
  <c r="E390" i="1"/>
  <c r="AC389" i="1"/>
  <c r="AC388" i="1" s="1"/>
  <c r="AC387" i="1" s="1"/>
  <c r="E389" i="1"/>
  <c r="E388" i="1"/>
  <c r="E387" i="1"/>
  <c r="AL386" i="1"/>
  <c r="AE386" i="1"/>
  <c r="V386" i="1"/>
  <c r="E386" i="1"/>
  <c r="AK385" i="1"/>
  <c r="AJ385" i="1"/>
  <c r="AI385" i="1"/>
  <c r="AH385" i="1"/>
  <c r="AG385" i="1"/>
  <c r="AF385" i="1"/>
  <c r="AD385" i="1"/>
  <c r="AE385" i="1" s="1"/>
  <c r="AC385" i="1"/>
  <c r="AB385" i="1"/>
  <c r="S385" i="1"/>
  <c r="R385" i="1"/>
  <c r="Q385" i="1"/>
  <c r="P385" i="1"/>
  <c r="O385" i="1"/>
  <c r="E385" i="1"/>
  <c r="AL384" i="1"/>
  <c r="AE384" i="1"/>
  <c r="V384" i="1"/>
  <c r="E384" i="1"/>
  <c r="AK383" i="1"/>
  <c r="AJ383" i="1"/>
  <c r="AI383" i="1"/>
  <c r="AH383" i="1"/>
  <c r="AG383" i="1"/>
  <c r="AF383" i="1"/>
  <c r="AD383" i="1"/>
  <c r="AE383" i="1" s="1"/>
  <c r="AC383" i="1"/>
  <c r="AB383" i="1"/>
  <c r="AA383" i="1"/>
  <c r="Z383" i="1"/>
  <c r="Y383" i="1"/>
  <c r="X383" i="1"/>
  <c r="W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E383" i="1"/>
  <c r="AL382" i="1"/>
  <c r="AE382" i="1"/>
  <c r="V382" i="1"/>
  <c r="E382" i="1"/>
  <c r="AK381" i="1"/>
  <c r="AK380" i="1" s="1"/>
  <c r="AJ381" i="1"/>
  <c r="AI381" i="1"/>
  <c r="AH381" i="1"/>
  <c r="AG381" i="1"/>
  <c r="AG380" i="1" s="1"/>
  <c r="AF381" i="1"/>
  <c r="AD381" i="1"/>
  <c r="AC381" i="1"/>
  <c r="AB381" i="1"/>
  <c r="AA381" i="1"/>
  <c r="Z381" i="1"/>
  <c r="Y381" i="1"/>
  <c r="X381" i="1"/>
  <c r="W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E381" i="1"/>
  <c r="E380" i="1"/>
  <c r="AL379" i="1"/>
  <c r="AE379" i="1"/>
  <c r="V379" i="1"/>
  <c r="E379" i="1"/>
  <c r="AK378" i="1"/>
  <c r="AK377" i="1" s="1"/>
  <c r="AK376" i="1" s="1"/>
  <c r="AK375" i="1" s="1"/>
  <c r="AJ378" i="1"/>
  <c r="AJ377" i="1" s="1"/>
  <c r="AI378" i="1"/>
  <c r="AI377" i="1" s="1"/>
  <c r="AH378" i="1"/>
  <c r="AH377" i="1" s="1"/>
  <c r="AG378" i="1"/>
  <c r="AG377" i="1" s="1"/>
  <c r="AF378" i="1"/>
  <c r="AF377" i="1" s="1"/>
  <c r="AD378" i="1"/>
  <c r="AD377" i="1" s="1"/>
  <c r="AC378" i="1"/>
  <c r="AB378" i="1"/>
  <c r="AB377" i="1" s="1"/>
  <c r="AA378" i="1"/>
  <c r="AA377" i="1" s="1"/>
  <c r="Z378" i="1"/>
  <c r="Z377" i="1" s="1"/>
  <c r="Y378" i="1"/>
  <c r="Y377" i="1" s="1"/>
  <c r="X378" i="1"/>
  <c r="X377" i="1" s="1"/>
  <c r="W378" i="1"/>
  <c r="W377" i="1" s="1"/>
  <c r="T378" i="1"/>
  <c r="T377" i="1" s="1"/>
  <c r="S378" i="1"/>
  <c r="S377" i="1" s="1"/>
  <c r="R378" i="1"/>
  <c r="R377" i="1" s="1"/>
  <c r="Q378" i="1"/>
  <c r="P378" i="1"/>
  <c r="P377" i="1" s="1"/>
  <c r="O378" i="1"/>
  <c r="O377" i="1" s="1"/>
  <c r="N378" i="1"/>
  <c r="N377" i="1" s="1"/>
  <c r="M378" i="1"/>
  <c r="M377" i="1" s="1"/>
  <c r="L378" i="1"/>
  <c r="L377" i="1" s="1"/>
  <c r="K378" i="1"/>
  <c r="K377" i="1" s="1"/>
  <c r="J378" i="1"/>
  <c r="J377" i="1" s="1"/>
  <c r="I378" i="1"/>
  <c r="I377" i="1" s="1"/>
  <c r="E378" i="1"/>
  <c r="Q377" i="1"/>
  <c r="E377" i="1"/>
  <c r="E376" i="1"/>
  <c r="E375" i="1"/>
  <c r="AL374" i="1"/>
  <c r="AE374" i="1"/>
  <c r="V374" i="1"/>
  <c r="E374" i="1"/>
  <c r="AK373" i="1"/>
  <c r="AJ373" i="1"/>
  <c r="AI373" i="1"/>
  <c r="AH373" i="1"/>
  <c r="AG373" i="1"/>
  <c r="AF373" i="1"/>
  <c r="AD373" i="1"/>
  <c r="AC373" i="1"/>
  <c r="AB373" i="1"/>
  <c r="AA373" i="1"/>
  <c r="Z373" i="1"/>
  <c r="Y373" i="1"/>
  <c r="X373" i="1"/>
  <c r="W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E373" i="1"/>
  <c r="AL372" i="1"/>
  <c r="AE372" i="1"/>
  <c r="V372" i="1"/>
  <c r="E372" i="1"/>
  <c r="AK371" i="1"/>
  <c r="AJ371" i="1"/>
  <c r="AI371" i="1"/>
  <c r="AI370" i="1" s="1"/>
  <c r="AI369" i="1" s="1"/>
  <c r="AI368" i="1" s="1"/>
  <c r="AH371" i="1"/>
  <c r="AG371" i="1"/>
  <c r="AF371" i="1"/>
  <c r="AD371" i="1"/>
  <c r="AC371" i="1"/>
  <c r="AB371" i="1"/>
  <c r="AA371" i="1"/>
  <c r="Z371" i="1"/>
  <c r="Z370" i="1" s="1"/>
  <c r="Z369" i="1" s="1"/>
  <c r="Z368" i="1" s="1"/>
  <c r="Y371" i="1"/>
  <c r="X371" i="1"/>
  <c r="W371" i="1"/>
  <c r="T371" i="1"/>
  <c r="T370" i="1" s="1"/>
  <c r="T369" i="1" s="1"/>
  <c r="T368" i="1" s="1"/>
  <c r="S371" i="1"/>
  <c r="R371" i="1"/>
  <c r="Q371" i="1"/>
  <c r="P371" i="1"/>
  <c r="P370" i="1" s="1"/>
  <c r="P369" i="1" s="1"/>
  <c r="P368" i="1" s="1"/>
  <c r="O371" i="1"/>
  <c r="N371" i="1"/>
  <c r="M371" i="1"/>
  <c r="L371" i="1"/>
  <c r="L370" i="1" s="1"/>
  <c r="L369" i="1" s="1"/>
  <c r="L368" i="1" s="1"/>
  <c r="K371" i="1"/>
  <c r="J371" i="1"/>
  <c r="I371" i="1"/>
  <c r="E371" i="1"/>
  <c r="E370" i="1"/>
  <c r="E369" i="1"/>
  <c r="E368" i="1"/>
  <c r="E367" i="1"/>
  <c r="AL366" i="1"/>
  <c r="AE366" i="1"/>
  <c r="W366" i="1"/>
  <c r="W365" i="1" s="1"/>
  <c r="W364" i="1" s="1"/>
  <c r="W363" i="1" s="1"/>
  <c r="V366" i="1"/>
  <c r="K366" i="1"/>
  <c r="J366" i="1"/>
  <c r="J365" i="1" s="1"/>
  <c r="J364" i="1" s="1"/>
  <c r="J363" i="1" s="1"/>
  <c r="I366" i="1"/>
  <c r="I365" i="1" s="1"/>
  <c r="I364" i="1" s="1"/>
  <c r="I363" i="1" s="1"/>
  <c r="E366" i="1"/>
  <c r="AK365" i="1"/>
  <c r="AJ365" i="1"/>
  <c r="AJ364" i="1" s="1"/>
  <c r="AJ363" i="1" s="1"/>
  <c r="AI365" i="1"/>
  <c r="AI364" i="1" s="1"/>
  <c r="AI363" i="1" s="1"/>
  <c r="AH365" i="1"/>
  <c r="AH364" i="1" s="1"/>
  <c r="AH363" i="1" s="1"/>
  <c r="AG365" i="1"/>
  <c r="AG364" i="1" s="1"/>
  <c r="AG363" i="1" s="1"/>
  <c r="AF365" i="1"/>
  <c r="AD365" i="1"/>
  <c r="AC365" i="1"/>
  <c r="AC364" i="1" s="1"/>
  <c r="AC363" i="1" s="1"/>
  <c r="AB365" i="1"/>
  <c r="AB364" i="1" s="1"/>
  <c r="AB363" i="1" s="1"/>
  <c r="AA365" i="1"/>
  <c r="Z365" i="1"/>
  <c r="Y365" i="1"/>
  <c r="Y364" i="1" s="1"/>
  <c r="Y363" i="1" s="1"/>
  <c r="X365" i="1"/>
  <c r="X364" i="1" s="1"/>
  <c r="X363" i="1" s="1"/>
  <c r="T365" i="1"/>
  <c r="T364" i="1" s="1"/>
  <c r="T363" i="1" s="1"/>
  <c r="S365" i="1"/>
  <c r="S364" i="1" s="1"/>
  <c r="S363" i="1" s="1"/>
  <c r="R365" i="1"/>
  <c r="R364" i="1" s="1"/>
  <c r="R363" i="1" s="1"/>
  <c r="Q365" i="1"/>
  <c r="Q364" i="1" s="1"/>
  <c r="Q363" i="1" s="1"/>
  <c r="P365" i="1"/>
  <c r="P364" i="1" s="1"/>
  <c r="P363" i="1" s="1"/>
  <c r="O365" i="1"/>
  <c r="O364" i="1" s="1"/>
  <c r="O363" i="1" s="1"/>
  <c r="N365" i="1"/>
  <c r="N364" i="1" s="1"/>
  <c r="N363" i="1" s="1"/>
  <c r="M365" i="1"/>
  <c r="M364" i="1" s="1"/>
  <c r="M363" i="1" s="1"/>
  <c r="L365" i="1"/>
  <c r="L364" i="1" s="1"/>
  <c r="L363" i="1" s="1"/>
  <c r="K365" i="1"/>
  <c r="K364" i="1" s="1"/>
  <c r="K363" i="1" s="1"/>
  <c r="E365" i="1"/>
  <c r="AK364" i="1"/>
  <c r="AK363" i="1" s="1"/>
  <c r="AA364" i="1"/>
  <c r="AA363" i="1" s="1"/>
  <c r="Z364" i="1"/>
  <c r="Z363" i="1" s="1"/>
  <c r="E364" i="1"/>
  <c r="E363" i="1"/>
  <c r="AL362" i="1"/>
  <c r="AE362" i="1"/>
  <c r="V362" i="1"/>
  <c r="E362" i="1"/>
  <c r="AK361" i="1"/>
  <c r="AJ361" i="1"/>
  <c r="AI361" i="1"/>
  <c r="AH361" i="1"/>
  <c r="AG361" i="1"/>
  <c r="AF361" i="1"/>
  <c r="AD361" i="1"/>
  <c r="AC361" i="1"/>
  <c r="AB361" i="1"/>
  <c r="AA361" i="1"/>
  <c r="Z361" i="1"/>
  <c r="Y361" i="1"/>
  <c r="Y358" i="1" s="1"/>
  <c r="Y357" i="1" s="1"/>
  <c r="X361" i="1"/>
  <c r="W361" i="1"/>
  <c r="T361" i="1"/>
  <c r="S361" i="1"/>
  <c r="S358" i="1" s="1"/>
  <c r="S357" i="1" s="1"/>
  <c r="R361" i="1"/>
  <c r="Q361" i="1"/>
  <c r="P361" i="1"/>
  <c r="O361" i="1"/>
  <c r="O358" i="1" s="1"/>
  <c r="O357" i="1" s="1"/>
  <c r="N361" i="1"/>
  <c r="M361" i="1"/>
  <c r="L361" i="1"/>
  <c r="K361" i="1"/>
  <c r="J361" i="1"/>
  <c r="I361" i="1"/>
  <c r="E361" i="1"/>
  <c r="AL360" i="1"/>
  <c r="AE360" i="1"/>
  <c r="V360" i="1"/>
  <c r="E360" i="1"/>
  <c r="AK359" i="1"/>
  <c r="AJ359" i="1"/>
  <c r="AI359" i="1"/>
  <c r="AH359" i="1"/>
  <c r="AG359" i="1"/>
  <c r="AF359" i="1"/>
  <c r="AD359" i="1"/>
  <c r="AC359" i="1"/>
  <c r="AB359" i="1"/>
  <c r="AA359" i="1"/>
  <c r="Z359" i="1"/>
  <c r="Y359" i="1"/>
  <c r="X359" i="1"/>
  <c r="W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E359" i="1"/>
  <c r="E358" i="1"/>
  <c r="E357" i="1"/>
  <c r="AI356" i="1"/>
  <c r="AL356" i="1" s="1"/>
  <c r="AE356" i="1"/>
  <c r="V356" i="1"/>
  <c r="S356" i="1"/>
  <c r="S355" i="1" s="1"/>
  <c r="S354" i="1" s="1"/>
  <c r="S353" i="1" s="1"/>
  <c r="E356" i="1"/>
  <c r="AK355" i="1"/>
  <c r="AK354" i="1" s="1"/>
  <c r="AK353" i="1" s="1"/>
  <c r="AJ355" i="1"/>
  <c r="AJ354" i="1" s="1"/>
  <c r="AJ353" i="1" s="1"/>
  <c r="AH355" i="1"/>
  <c r="AG355" i="1"/>
  <c r="AG354" i="1" s="1"/>
  <c r="AG353" i="1" s="1"/>
  <c r="AF355" i="1"/>
  <c r="AF354" i="1" s="1"/>
  <c r="AF353" i="1" s="1"/>
  <c r="AD355" i="1"/>
  <c r="AC355" i="1"/>
  <c r="AC354" i="1" s="1"/>
  <c r="AC353" i="1" s="1"/>
  <c r="AB355" i="1"/>
  <c r="AB354" i="1" s="1"/>
  <c r="AB353" i="1" s="1"/>
  <c r="AA355" i="1"/>
  <c r="AA354" i="1" s="1"/>
  <c r="AA353" i="1" s="1"/>
  <c r="Z355" i="1"/>
  <c r="Z354" i="1" s="1"/>
  <c r="Z353" i="1" s="1"/>
  <c r="Y355" i="1"/>
  <c r="Y354" i="1" s="1"/>
  <c r="Y353" i="1" s="1"/>
  <c r="X355" i="1"/>
  <c r="W355" i="1"/>
  <c r="W354" i="1" s="1"/>
  <c r="W353" i="1" s="1"/>
  <c r="T355" i="1"/>
  <c r="T354" i="1" s="1"/>
  <c r="T353" i="1" s="1"/>
  <c r="R355" i="1"/>
  <c r="R354" i="1" s="1"/>
  <c r="R353" i="1" s="1"/>
  <c r="Q355" i="1"/>
  <c r="Q354" i="1" s="1"/>
  <c r="Q353" i="1" s="1"/>
  <c r="P355" i="1"/>
  <c r="P354" i="1" s="1"/>
  <c r="P353" i="1" s="1"/>
  <c r="O355" i="1"/>
  <c r="O354" i="1" s="1"/>
  <c r="O353" i="1" s="1"/>
  <c r="N355" i="1"/>
  <c r="N354" i="1" s="1"/>
  <c r="N353" i="1" s="1"/>
  <c r="M355" i="1"/>
  <c r="M354" i="1" s="1"/>
  <c r="M353" i="1" s="1"/>
  <c r="L355" i="1"/>
  <c r="L354" i="1" s="1"/>
  <c r="L353" i="1" s="1"/>
  <c r="K355" i="1"/>
  <c r="K354" i="1" s="1"/>
  <c r="K353" i="1" s="1"/>
  <c r="J355" i="1"/>
  <c r="J354" i="1" s="1"/>
  <c r="J353" i="1" s="1"/>
  <c r="I355" i="1"/>
  <c r="E355" i="1"/>
  <c r="X354" i="1"/>
  <c r="X353" i="1" s="1"/>
  <c r="E354" i="1"/>
  <c r="E353" i="1"/>
  <c r="AL352" i="1"/>
  <c r="AE352" i="1"/>
  <c r="V352" i="1"/>
  <c r="E352" i="1"/>
  <c r="AK351" i="1"/>
  <c r="AK350" i="1" s="1"/>
  <c r="AK349" i="1" s="1"/>
  <c r="AJ351" i="1"/>
  <c r="AJ350" i="1" s="1"/>
  <c r="AJ349" i="1" s="1"/>
  <c r="AI351" i="1"/>
  <c r="AI350" i="1" s="1"/>
  <c r="AI349" i="1" s="1"/>
  <c r="AH351" i="1"/>
  <c r="AH350" i="1" s="1"/>
  <c r="AH349" i="1" s="1"/>
  <c r="AG351" i="1"/>
  <c r="AG350" i="1" s="1"/>
  <c r="AG349" i="1" s="1"/>
  <c r="AF351" i="1"/>
  <c r="AD351" i="1"/>
  <c r="AC351" i="1"/>
  <c r="AC350" i="1" s="1"/>
  <c r="AB351" i="1"/>
  <c r="AB350" i="1" s="1"/>
  <c r="AB349" i="1" s="1"/>
  <c r="AA351" i="1"/>
  <c r="AA350" i="1" s="1"/>
  <c r="AA349" i="1" s="1"/>
  <c r="Z351" i="1"/>
  <c r="Z350" i="1" s="1"/>
  <c r="Z349" i="1" s="1"/>
  <c r="Y351" i="1"/>
  <c r="Y350" i="1" s="1"/>
  <c r="Y349" i="1" s="1"/>
  <c r="X351" i="1"/>
  <c r="X350" i="1" s="1"/>
  <c r="X349" i="1" s="1"/>
  <c r="W351" i="1"/>
  <c r="W350" i="1" s="1"/>
  <c r="W349" i="1" s="1"/>
  <c r="T351" i="1"/>
  <c r="T350" i="1" s="1"/>
  <c r="T349" i="1" s="1"/>
  <c r="S351" i="1"/>
  <c r="S350" i="1" s="1"/>
  <c r="S349" i="1" s="1"/>
  <c r="R351" i="1"/>
  <c r="R350" i="1" s="1"/>
  <c r="R349" i="1" s="1"/>
  <c r="Q351" i="1"/>
  <c r="Q350" i="1" s="1"/>
  <c r="Q349" i="1" s="1"/>
  <c r="P351" i="1"/>
  <c r="P350" i="1" s="1"/>
  <c r="P349" i="1" s="1"/>
  <c r="O351" i="1"/>
  <c r="O350" i="1" s="1"/>
  <c r="O349" i="1" s="1"/>
  <c r="N351" i="1"/>
  <c r="N350" i="1" s="1"/>
  <c r="N349" i="1" s="1"/>
  <c r="M351" i="1"/>
  <c r="M350" i="1" s="1"/>
  <c r="M349" i="1" s="1"/>
  <c r="L351" i="1"/>
  <c r="L350" i="1" s="1"/>
  <c r="L349" i="1" s="1"/>
  <c r="K351" i="1"/>
  <c r="K350" i="1" s="1"/>
  <c r="K349" i="1" s="1"/>
  <c r="J351" i="1"/>
  <c r="J350" i="1" s="1"/>
  <c r="J349" i="1" s="1"/>
  <c r="I351" i="1"/>
  <c r="E351" i="1"/>
  <c r="E350" i="1"/>
  <c r="E349" i="1"/>
  <c r="AL348" i="1"/>
  <c r="AE348" i="1"/>
  <c r="V348" i="1"/>
  <c r="E348" i="1"/>
  <c r="AK347" i="1"/>
  <c r="AK346" i="1" s="1"/>
  <c r="AK345" i="1" s="1"/>
  <c r="AJ347" i="1"/>
  <c r="AJ346" i="1" s="1"/>
  <c r="AJ345" i="1" s="1"/>
  <c r="AI347" i="1"/>
  <c r="AI346" i="1" s="1"/>
  <c r="AI345" i="1" s="1"/>
  <c r="AH347" i="1"/>
  <c r="AG347" i="1"/>
  <c r="AF347" i="1"/>
  <c r="AF346" i="1" s="1"/>
  <c r="AF345" i="1" s="1"/>
  <c r="AD347" i="1"/>
  <c r="AC347" i="1"/>
  <c r="AC346" i="1" s="1"/>
  <c r="AC345" i="1" s="1"/>
  <c r="AB347" i="1"/>
  <c r="AB346" i="1" s="1"/>
  <c r="AB345" i="1" s="1"/>
  <c r="AA347" i="1"/>
  <c r="AA346" i="1" s="1"/>
  <c r="AA345" i="1" s="1"/>
  <c r="Z347" i="1"/>
  <c r="Z346" i="1" s="1"/>
  <c r="Z345" i="1" s="1"/>
  <c r="Y347" i="1"/>
  <c r="Y346" i="1" s="1"/>
  <c r="Y345" i="1" s="1"/>
  <c r="X347" i="1"/>
  <c r="X346" i="1" s="1"/>
  <c r="X345" i="1" s="1"/>
  <c r="W347" i="1"/>
  <c r="W346" i="1" s="1"/>
  <c r="W345" i="1" s="1"/>
  <c r="T347" i="1"/>
  <c r="T346" i="1" s="1"/>
  <c r="T345" i="1" s="1"/>
  <c r="S347" i="1"/>
  <c r="S346" i="1" s="1"/>
  <c r="S345" i="1" s="1"/>
  <c r="R347" i="1"/>
  <c r="R346" i="1" s="1"/>
  <c r="R345" i="1" s="1"/>
  <c r="Q347" i="1"/>
  <c r="Q346" i="1" s="1"/>
  <c r="Q345" i="1" s="1"/>
  <c r="P347" i="1"/>
  <c r="P346" i="1" s="1"/>
  <c r="P345" i="1" s="1"/>
  <c r="O347" i="1"/>
  <c r="N347" i="1"/>
  <c r="N346" i="1" s="1"/>
  <c r="N345" i="1" s="1"/>
  <c r="M347" i="1"/>
  <c r="M346" i="1" s="1"/>
  <c r="M345" i="1" s="1"/>
  <c r="L347" i="1"/>
  <c r="L346" i="1" s="1"/>
  <c r="L345" i="1" s="1"/>
  <c r="K347" i="1"/>
  <c r="K346" i="1" s="1"/>
  <c r="K345" i="1" s="1"/>
  <c r="J347" i="1"/>
  <c r="J346" i="1" s="1"/>
  <c r="J345" i="1" s="1"/>
  <c r="I347" i="1"/>
  <c r="E347" i="1"/>
  <c r="AG346" i="1"/>
  <c r="AG345" i="1" s="1"/>
  <c r="O346" i="1"/>
  <c r="O345" i="1" s="1"/>
  <c r="E346" i="1"/>
  <c r="E345" i="1"/>
  <c r="E344" i="1"/>
  <c r="E343" i="1"/>
  <c r="E342" i="1"/>
  <c r="E341" i="1"/>
  <c r="AL340" i="1"/>
  <c r="AE340" i="1"/>
  <c r="V340" i="1"/>
  <c r="K340" i="1"/>
  <c r="K339" i="1" s="1"/>
  <c r="J340" i="1"/>
  <c r="J339" i="1" s="1"/>
  <c r="I340" i="1"/>
  <c r="E340" i="1"/>
  <c r="AK339" i="1"/>
  <c r="AJ339" i="1"/>
  <c r="AI339" i="1"/>
  <c r="AH339" i="1"/>
  <c r="AG339" i="1"/>
  <c r="AF339" i="1"/>
  <c r="AD339" i="1"/>
  <c r="AC339" i="1"/>
  <c r="AB339" i="1"/>
  <c r="AA339" i="1"/>
  <c r="Z339" i="1"/>
  <c r="Y339" i="1"/>
  <c r="X339" i="1"/>
  <c r="W339" i="1"/>
  <c r="T339" i="1"/>
  <c r="S339" i="1"/>
  <c r="R339" i="1"/>
  <c r="Q339" i="1"/>
  <c r="P339" i="1"/>
  <c r="O339" i="1"/>
  <c r="N339" i="1"/>
  <c r="M339" i="1"/>
  <c r="L339" i="1"/>
  <c r="I339" i="1"/>
  <c r="E339" i="1"/>
  <c r="AL338" i="1"/>
  <c r="AE338" i="1"/>
  <c r="V338" i="1"/>
  <c r="E338" i="1"/>
  <c r="AK337" i="1"/>
  <c r="AJ337" i="1"/>
  <c r="AI337" i="1"/>
  <c r="AH337" i="1"/>
  <c r="AG337" i="1"/>
  <c r="AF337" i="1"/>
  <c r="AD337" i="1"/>
  <c r="AC337" i="1"/>
  <c r="AB337" i="1"/>
  <c r="R337" i="1"/>
  <c r="Q337" i="1"/>
  <c r="P337" i="1"/>
  <c r="O337" i="1"/>
  <c r="E337" i="1"/>
  <c r="AL336" i="1"/>
  <c r="AE336" i="1"/>
  <c r="K336" i="1"/>
  <c r="J336" i="1"/>
  <c r="J335" i="1" s="1"/>
  <c r="I336" i="1"/>
  <c r="V336" i="1" s="1"/>
  <c r="AM336" i="1" s="1"/>
  <c r="E336" i="1"/>
  <c r="AK335" i="1"/>
  <c r="AJ335" i="1"/>
  <c r="AI335" i="1"/>
  <c r="AH335" i="1"/>
  <c r="AG335" i="1"/>
  <c r="AF335" i="1"/>
  <c r="AD335" i="1"/>
  <c r="AC335" i="1"/>
  <c r="AB335" i="1"/>
  <c r="AA335" i="1"/>
  <c r="Z335" i="1"/>
  <c r="Y335" i="1"/>
  <c r="X335" i="1"/>
  <c r="W335" i="1"/>
  <c r="T335" i="1"/>
  <c r="S335" i="1"/>
  <c r="R335" i="1"/>
  <c r="Q335" i="1"/>
  <c r="P335" i="1"/>
  <c r="O335" i="1"/>
  <c r="N335" i="1"/>
  <c r="M335" i="1"/>
  <c r="L335" i="1"/>
  <c r="K335" i="1"/>
  <c r="E335" i="1"/>
  <c r="AL334" i="1"/>
  <c r="AE334" i="1"/>
  <c r="R334" i="1"/>
  <c r="R333" i="1" s="1"/>
  <c r="K334" i="1"/>
  <c r="J334" i="1"/>
  <c r="J333" i="1" s="1"/>
  <c r="I334" i="1"/>
  <c r="E334" i="1"/>
  <c r="AK333" i="1"/>
  <c r="AJ333" i="1"/>
  <c r="AI333" i="1"/>
  <c r="AH333" i="1"/>
  <c r="AG333" i="1"/>
  <c r="AF333" i="1"/>
  <c r="AD333" i="1"/>
  <c r="AC333" i="1"/>
  <c r="AB333" i="1"/>
  <c r="AA333" i="1"/>
  <c r="Z333" i="1"/>
  <c r="Y333" i="1"/>
  <c r="X333" i="1"/>
  <c r="W333" i="1"/>
  <c r="T333" i="1"/>
  <c r="S333" i="1"/>
  <c r="Q333" i="1"/>
  <c r="P333" i="1"/>
  <c r="O333" i="1"/>
  <c r="N333" i="1"/>
  <c r="M333" i="1"/>
  <c r="L333" i="1"/>
  <c r="K333" i="1"/>
  <c r="E333" i="1"/>
  <c r="E332" i="1"/>
  <c r="E331" i="1"/>
  <c r="E330" i="1"/>
  <c r="E329" i="1"/>
  <c r="E328" i="1"/>
  <c r="AL327" i="1"/>
  <c r="AM327" i="1" s="1"/>
  <c r="AE327" i="1"/>
  <c r="V327" i="1"/>
  <c r="E327" i="1"/>
  <c r="AK326" i="1"/>
  <c r="AK325" i="1" s="1"/>
  <c r="AK324" i="1" s="1"/>
  <c r="AK323" i="1" s="1"/>
  <c r="AJ326" i="1"/>
  <c r="AJ325" i="1" s="1"/>
  <c r="AJ324" i="1" s="1"/>
  <c r="AJ323" i="1" s="1"/>
  <c r="AI326" i="1"/>
  <c r="AH326" i="1"/>
  <c r="AH325" i="1" s="1"/>
  <c r="AH324" i="1" s="1"/>
  <c r="AH323" i="1" s="1"/>
  <c r="AG326" i="1"/>
  <c r="AG325" i="1" s="1"/>
  <c r="AG324" i="1" s="1"/>
  <c r="AG323" i="1" s="1"/>
  <c r="AF326" i="1"/>
  <c r="AD326" i="1"/>
  <c r="AC326" i="1"/>
  <c r="AC325" i="1" s="1"/>
  <c r="AB326" i="1"/>
  <c r="AB325" i="1" s="1"/>
  <c r="AB324" i="1" s="1"/>
  <c r="AB323" i="1" s="1"/>
  <c r="AA326" i="1"/>
  <c r="AA325" i="1" s="1"/>
  <c r="AA324" i="1" s="1"/>
  <c r="AA323" i="1" s="1"/>
  <c r="Z326" i="1"/>
  <c r="Z325" i="1" s="1"/>
  <c r="Z324" i="1" s="1"/>
  <c r="Z323" i="1" s="1"/>
  <c r="Y326" i="1"/>
  <c r="Y325" i="1" s="1"/>
  <c r="Y324" i="1" s="1"/>
  <c r="Y323" i="1" s="1"/>
  <c r="X326" i="1"/>
  <c r="X325" i="1" s="1"/>
  <c r="X324" i="1" s="1"/>
  <c r="X323" i="1" s="1"/>
  <c r="W326" i="1"/>
  <c r="T326" i="1"/>
  <c r="T325" i="1" s="1"/>
  <c r="T324" i="1" s="1"/>
  <c r="T323" i="1" s="1"/>
  <c r="S326" i="1"/>
  <c r="S325" i="1" s="1"/>
  <c r="S324" i="1" s="1"/>
  <c r="S323" i="1" s="1"/>
  <c r="R326" i="1"/>
  <c r="R325" i="1" s="1"/>
  <c r="R324" i="1" s="1"/>
  <c r="R323" i="1" s="1"/>
  <c r="Q326" i="1"/>
  <c r="Q325" i="1" s="1"/>
  <c r="Q324" i="1" s="1"/>
  <c r="Q323" i="1" s="1"/>
  <c r="P326" i="1"/>
  <c r="P325" i="1" s="1"/>
  <c r="P324" i="1" s="1"/>
  <c r="P323" i="1" s="1"/>
  <c r="O326" i="1"/>
  <c r="O325" i="1" s="1"/>
  <c r="O324" i="1" s="1"/>
  <c r="O323" i="1" s="1"/>
  <c r="N326" i="1"/>
  <c r="N325" i="1" s="1"/>
  <c r="N324" i="1" s="1"/>
  <c r="N323" i="1" s="1"/>
  <c r="M326" i="1"/>
  <c r="M325" i="1" s="1"/>
  <c r="M324" i="1" s="1"/>
  <c r="M323" i="1" s="1"/>
  <c r="L326" i="1"/>
  <c r="L325" i="1" s="1"/>
  <c r="L324" i="1" s="1"/>
  <c r="L323" i="1" s="1"/>
  <c r="K326" i="1"/>
  <c r="K325" i="1" s="1"/>
  <c r="K324" i="1" s="1"/>
  <c r="K323" i="1" s="1"/>
  <c r="J326" i="1"/>
  <c r="J325" i="1" s="1"/>
  <c r="J324" i="1" s="1"/>
  <c r="J323" i="1" s="1"/>
  <c r="I326" i="1"/>
  <c r="I325" i="1" s="1"/>
  <c r="I324" i="1" s="1"/>
  <c r="E326" i="1"/>
  <c r="AI325" i="1"/>
  <c r="AI324" i="1" s="1"/>
  <c r="AI323" i="1" s="1"/>
  <c r="W325" i="1"/>
  <c r="W324" i="1" s="1"/>
  <c r="W323" i="1" s="1"/>
  <c r="E325" i="1"/>
  <c r="E324" i="1"/>
  <c r="E323" i="1"/>
  <c r="AL322" i="1"/>
  <c r="AE322" i="1"/>
  <c r="V322" i="1"/>
  <c r="E322" i="1"/>
  <c r="AK321" i="1"/>
  <c r="AJ321" i="1"/>
  <c r="AI321" i="1"/>
  <c r="AH321" i="1"/>
  <c r="AG321" i="1"/>
  <c r="AF321" i="1"/>
  <c r="AD321" i="1"/>
  <c r="AC321" i="1"/>
  <c r="AB321" i="1"/>
  <c r="AA321" i="1"/>
  <c r="Z321" i="1"/>
  <c r="Y321" i="1"/>
  <c r="X321" i="1"/>
  <c r="W321" i="1"/>
  <c r="T321" i="1"/>
  <c r="S321" i="1"/>
  <c r="R321" i="1"/>
  <c r="Q321" i="1"/>
  <c r="P321" i="1"/>
  <c r="O321" i="1"/>
  <c r="N321" i="1"/>
  <c r="M321" i="1"/>
  <c r="L321" i="1"/>
  <c r="E321" i="1"/>
  <c r="AK320" i="1"/>
  <c r="AJ320" i="1"/>
  <c r="AI320" i="1"/>
  <c r="AH320" i="1"/>
  <c r="AG320" i="1"/>
  <c r="AF320" i="1"/>
  <c r="AD320" i="1"/>
  <c r="AC320" i="1"/>
  <c r="AB320" i="1"/>
  <c r="AA320" i="1"/>
  <c r="Z320" i="1"/>
  <c r="Y320" i="1"/>
  <c r="X320" i="1"/>
  <c r="W320" i="1"/>
  <c r="T320" i="1"/>
  <c r="S320" i="1"/>
  <c r="R320" i="1"/>
  <c r="Q320" i="1"/>
  <c r="P320" i="1"/>
  <c r="O320" i="1"/>
  <c r="N320" i="1"/>
  <c r="M320" i="1"/>
  <c r="L320" i="1"/>
  <c r="E320" i="1"/>
  <c r="AL319" i="1"/>
  <c r="AE319" i="1"/>
  <c r="V319" i="1"/>
  <c r="E319" i="1"/>
  <c r="AK318" i="1"/>
  <c r="AJ318" i="1"/>
  <c r="AJ317" i="1" s="1"/>
  <c r="AJ316" i="1" s="1"/>
  <c r="AI318" i="1"/>
  <c r="AI317" i="1" s="1"/>
  <c r="AI316" i="1" s="1"/>
  <c r="AH318" i="1"/>
  <c r="AG318" i="1"/>
  <c r="AG317" i="1" s="1"/>
  <c r="AG316" i="1" s="1"/>
  <c r="AF318" i="1"/>
  <c r="AD318" i="1"/>
  <c r="AC318" i="1"/>
  <c r="AC317" i="1" s="1"/>
  <c r="AC316" i="1" s="1"/>
  <c r="AB318" i="1"/>
  <c r="AB317" i="1" s="1"/>
  <c r="AB316" i="1" s="1"/>
  <c r="AA318" i="1"/>
  <c r="Z318" i="1"/>
  <c r="Z317" i="1" s="1"/>
  <c r="Z316" i="1" s="1"/>
  <c r="Y318" i="1"/>
  <c r="Y317" i="1" s="1"/>
  <c r="Y316" i="1" s="1"/>
  <c r="X318" i="1"/>
  <c r="X317" i="1" s="1"/>
  <c r="X316" i="1" s="1"/>
  <c r="W318" i="1"/>
  <c r="W317" i="1" s="1"/>
  <c r="W316" i="1" s="1"/>
  <c r="T318" i="1"/>
  <c r="T317" i="1" s="1"/>
  <c r="T316" i="1" s="1"/>
  <c r="S318" i="1"/>
  <c r="S317" i="1" s="1"/>
  <c r="S316" i="1" s="1"/>
  <c r="R318" i="1"/>
  <c r="R317" i="1" s="1"/>
  <c r="R316" i="1" s="1"/>
  <c r="Q318" i="1"/>
  <c r="Q317" i="1" s="1"/>
  <c r="Q316" i="1" s="1"/>
  <c r="P318" i="1"/>
  <c r="P317" i="1" s="1"/>
  <c r="P316" i="1" s="1"/>
  <c r="O318" i="1"/>
  <c r="O317" i="1" s="1"/>
  <c r="O316" i="1" s="1"/>
  <c r="N318" i="1"/>
  <c r="N317" i="1" s="1"/>
  <c r="N316" i="1" s="1"/>
  <c r="M318" i="1"/>
  <c r="M317" i="1" s="1"/>
  <c r="M316" i="1" s="1"/>
  <c r="L318" i="1"/>
  <c r="L317" i="1" s="1"/>
  <c r="L316" i="1" s="1"/>
  <c r="K318" i="1"/>
  <c r="K317" i="1" s="1"/>
  <c r="K316" i="1" s="1"/>
  <c r="J318" i="1"/>
  <c r="J317" i="1" s="1"/>
  <c r="J316" i="1" s="1"/>
  <c r="I318" i="1"/>
  <c r="E318" i="1"/>
  <c r="AK317" i="1"/>
  <c r="AK316" i="1" s="1"/>
  <c r="AF317" i="1"/>
  <c r="AA317" i="1"/>
  <c r="AA316" i="1" s="1"/>
  <c r="E317" i="1"/>
  <c r="AF316" i="1"/>
  <c r="E316" i="1"/>
  <c r="AI315" i="1"/>
  <c r="AE315" i="1"/>
  <c r="S315" i="1"/>
  <c r="S314" i="1" s="1"/>
  <c r="S313" i="1" s="1"/>
  <c r="S312" i="1" s="1"/>
  <c r="E315" i="1"/>
  <c r="AK314" i="1"/>
  <c r="AK313" i="1" s="1"/>
  <c r="AK312" i="1" s="1"/>
  <c r="AJ314" i="1"/>
  <c r="AH314" i="1"/>
  <c r="AG314" i="1"/>
  <c r="AG313" i="1" s="1"/>
  <c r="AG312" i="1" s="1"/>
  <c r="AF314" i="1"/>
  <c r="AD314" i="1"/>
  <c r="AC314" i="1"/>
  <c r="AC313" i="1" s="1"/>
  <c r="AC312" i="1" s="1"/>
  <c r="AB314" i="1"/>
  <c r="AB313" i="1" s="1"/>
  <c r="AB312" i="1" s="1"/>
  <c r="AA314" i="1"/>
  <c r="Z314" i="1"/>
  <c r="Z313" i="1" s="1"/>
  <c r="Z312" i="1" s="1"/>
  <c r="Y314" i="1"/>
  <c r="Y313" i="1" s="1"/>
  <c r="Y312" i="1" s="1"/>
  <c r="X314" i="1"/>
  <c r="X313" i="1" s="1"/>
  <c r="X312" i="1" s="1"/>
  <c r="W314" i="1"/>
  <c r="T314" i="1"/>
  <c r="T313" i="1" s="1"/>
  <c r="T312" i="1" s="1"/>
  <c r="R314" i="1"/>
  <c r="R313" i="1" s="1"/>
  <c r="R312" i="1" s="1"/>
  <c r="Q314" i="1"/>
  <c r="Q313" i="1" s="1"/>
  <c r="Q312" i="1" s="1"/>
  <c r="P314" i="1"/>
  <c r="O314" i="1"/>
  <c r="O313" i="1" s="1"/>
  <c r="O312" i="1" s="1"/>
  <c r="N314" i="1"/>
  <c r="N313" i="1" s="1"/>
  <c r="N312" i="1" s="1"/>
  <c r="M314" i="1"/>
  <c r="M313" i="1" s="1"/>
  <c r="M312" i="1" s="1"/>
  <c r="L314" i="1"/>
  <c r="K314" i="1"/>
  <c r="K313" i="1" s="1"/>
  <c r="K312" i="1" s="1"/>
  <c r="J314" i="1"/>
  <c r="J313" i="1" s="1"/>
  <c r="J312" i="1" s="1"/>
  <c r="I314" i="1"/>
  <c r="E314" i="1"/>
  <c r="AJ313" i="1"/>
  <c r="AJ312" i="1" s="1"/>
  <c r="AF313" i="1"/>
  <c r="AF312" i="1" s="1"/>
  <c r="AA313" i="1"/>
  <c r="AA312" i="1" s="1"/>
  <c r="W313" i="1"/>
  <c r="P313" i="1"/>
  <c r="P312" i="1" s="1"/>
  <c r="L313" i="1"/>
  <c r="L312" i="1" s="1"/>
  <c r="E313" i="1"/>
  <c r="W312" i="1"/>
  <c r="E312" i="1"/>
  <c r="AL311" i="1"/>
  <c r="AE311" i="1"/>
  <c r="V311" i="1"/>
  <c r="E311" i="1"/>
  <c r="AK310" i="1"/>
  <c r="AK309" i="1" s="1"/>
  <c r="AK308" i="1" s="1"/>
  <c r="AJ310" i="1"/>
  <c r="AJ309" i="1" s="1"/>
  <c r="AJ308" i="1" s="1"/>
  <c r="AI310" i="1"/>
  <c r="AI309" i="1" s="1"/>
  <c r="AI308" i="1" s="1"/>
  <c r="AH310" i="1"/>
  <c r="AH309" i="1" s="1"/>
  <c r="AH308" i="1" s="1"/>
  <c r="AG310" i="1"/>
  <c r="AG309" i="1" s="1"/>
  <c r="AG308" i="1" s="1"/>
  <c r="AF310" i="1"/>
  <c r="AD310" i="1"/>
  <c r="AD309" i="1" s="1"/>
  <c r="AC310" i="1"/>
  <c r="AB310" i="1"/>
  <c r="AB309" i="1" s="1"/>
  <c r="AB308" i="1" s="1"/>
  <c r="AA310" i="1"/>
  <c r="AA309" i="1" s="1"/>
  <c r="AA308" i="1" s="1"/>
  <c r="Z310" i="1"/>
  <c r="Z309" i="1" s="1"/>
  <c r="Z308" i="1" s="1"/>
  <c r="Y310" i="1"/>
  <c r="Y309" i="1" s="1"/>
  <c r="Y308" i="1" s="1"/>
  <c r="X310" i="1"/>
  <c r="X309" i="1" s="1"/>
  <c r="X308" i="1" s="1"/>
  <c r="W310" i="1"/>
  <c r="W309" i="1" s="1"/>
  <c r="W308" i="1" s="1"/>
  <c r="T310" i="1"/>
  <c r="T309" i="1" s="1"/>
  <c r="T308" i="1" s="1"/>
  <c r="S310" i="1"/>
  <c r="S309" i="1" s="1"/>
  <c r="S308" i="1" s="1"/>
  <c r="R310" i="1"/>
  <c r="R309" i="1" s="1"/>
  <c r="R308" i="1" s="1"/>
  <c r="Q310" i="1"/>
  <c r="Q309" i="1" s="1"/>
  <c r="Q308" i="1" s="1"/>
  <c r="P310" i="1"/>
  <c r="P309" i="1" s="1"/>
  <c r="P308" i="1" s="1"/>
  <c r="O310" i="1"/>
  <c r="O309" i="1" s="1"/>
  <c r="O308" i="1" s="1"/>
  <c r="N310" i="1"/>
  <c r="N309" i="1" s="1"/>
  <c r="N308" i="1" s="1"/>
  <c r="M310" i="1"/>
  <c r="M309" i="1" s="1"/>
  <c r="M308" i="1" s="1"/>
  <c r="L310" i="1"/>
  <c r="L309" i="1" s="1"/>
  <c r="L308" i="1" s="1"/>
  <c r="K310" i="1"/>
  <c r="K309" i="1" s="1"/>
  <c r="K308" i="1" s="1"/>
  <c r="J310" i="1"/>
  <c r="I310" i="1"/>
  <c r="E310" i="1"/>
  <c r="AC309" i="1"/>
  <c r="AC308" i="1" s="1"/>
  <c r="J309" i="1"/>
  <c r="J308" i="1" s="1"/>
  <c r="I309" i="1"/>
  <c r="I308" i="1" s="1"/>
  <c r="E309" i="1"/>
  <c r="E308" i="1"/>
  <c r="E307" i="1"/>
  <c r="E306" i="1"/>
  <c r="AL305" i="1"/>
  <c r="AE305" i="1"/>
  <c r="V305" i="1"/>
  <c r="E305" i="1"/>
  <c r="AK304" i="1"/>
  <c r="AK303" i="1" s="1"/>
  <c r="AJ304" i="1"/>
  <c r="AJ303" i="1" s="1"/>
  <c r="AJ302" i="1" s="1"/>
  <c r="AJ301" i="1" s="1"/>
  <c r="AJ300" i="1" s="1"/>
  <c r="AI304" i="1"/>
  <c r="AI303" i="1" s="1"/>
  <c r="AI302" i="1" s="1"/>
  <c r="AI301" i="1" s="1"/>
  <c r="AI300" i="1" s="1"/>
  <c r="AH304" i="1"/>
  <c r="AH303" i="1" s="1"/>
  <c r="AH302" i="1" s="1"/>
  <c r="AH301" i="1" s="1"/>
  <c r="AH300" i="1" s="1"/>
  <c r="AG304" i="1"/>
  <c r="AG303" i="1" s="1"/>
  <c r="AG302" i="1" s="1"/>
  <c r="AG301" i="1" s="1"/>
  <c r="AG300" i="1" s="1"/>
  <c r="AF304" i="1"/>
  <c r="AD304" i="1"/>
  <c r="AD303" i="1" s="1"/>
  <c r="AC304" i="1"/>
  <c r="AB304" i="1"/>
  <c r="AB303" i="1" s="1"/>
  <c r="AB302" i="1" s="1"/>
  <c r="AB301" i="1" s="1"/>
  <c r="AB300" i="1" s="1"/>
  <c r="AA304" i="1"/>
  <c r="AA303" i="1" s="1"/>
  <c r="AA302" i="1" s="1"/>
  <c r="AA301" i="1" s="1"/>
  <c r="AA300" i="1" s="1"/>
  <c r="Z304" i="1"/>
  <c r="Z303" i="1" s="1"/>
  <c r="Z302" i="1" s="1"/>
  <c r="Z301" i="1" s="1"/>
  <c r="Z300" i="1" s="1"/>
  <c r="Y304" i="1"/>
  <c r="X304" i="1"/>
  <c r="X303" i="1" s="1"/>
  <c r="X302" i="1" s="1"/>
  <c r="X301" i="1" s="1"/>
  <c r="X300" i="1" s="1"/>
  <c r="W304" i="1"/>
  <c r="W303" i="1" s="1"/>
  <c r="W302" i="1" s="1"/>
  <c r="W301" i="1" s="1"/>
  <c r="W300" i="1" s="1"/>
  <c r="T304" i="1"/>
  <c r="T303" i="1" s="1"/>
  <c r="T302" i="1" s="1"/>
  <c r="T301" i="1" s="1"/>
  <c r="T300" i="1" s="1"/>
  <c r="S304" i="1"/>
  <c r="S303" i="1" s="1"/>
  <c r="S302" i="1" s="1"/>
  <c r="S301" i="1" s="1"/>
  <c r="S300" i="1" s="1"/>
  <c r="R304" i="1"/>
  <c r="R303" i="1" s="1"/>
  <c r="R302" i="1" s="1"/>
  <c r="R301" i="1" s="1"/>
  <c r="R300" i="1" s="1"/>
  <c r="Q304" i="1"/>
  <c r="Q303" i="1" s="1"/>
  <c r="Q302" i="1" s="1"/>
  <c r="Q301" i="1" s="1"/>
  <c r="Q300" i="1" s="1"/>
  <c r="P304" i="1"/>
  <c r="O304" i="1"/>
  <c r="O303" i="1" s="1"/>
  <c r="O302" i="1" s="1"/>
  <c r="O301" i="1" s="1"/>
  <c r="O300" i="1" s="1"/>
  <c r="N304" i="1"/>
  <c r="N303" i="1" s="1"/>
  <c r="N302" i="1" s="1"/>
  <c r="N301" i="1" s="1"/>
  <c r="N300" i="1" s="1"/>
  <c r="M304" i="1"/>
  <c r="M303" i="1" s="1"/>
  <c r="M302" i="1" s="1"/>
  <c r="M301" i="1" s="1"/>
  <c r="M300" i="1" s="1"/>
  <c r="L304" i="1"/>
  <c r="L303" i="1" s="1"/>
  <c r="L302" i="1" s="1"/>
  <c r="L301" i="1" s="1"/>
  <c r="L300" i="1" s="1"/>
  <c r="K304" i="1"/>
  <c r="K303" i="1" s="1"/>
  <c r="K302" i="1" s="1"/>
  <c r="K301" i="1" s="1"/>
  <c r="K300" i="1" s="1"/>
  <c r="J304" i="1"/>
  <c r="J303" i="1" s="1"/>
  <c r="J302" i="1" s="1"/>
  <c r="J301" i="1" s="1"/>
  <c r="J300" i="1" s="1"/>
  <c r="I304" i="1"/>
  <c r="E304" i="1"/>
  <c r="Y303" i="1"/>
  <c r="Y302" i="1" s="1"/>
  <c r="Y301" i="1" s="1"/>
  <c r="Y300" i="1" s="1"/>
  <c r="P303" i="1"/>
  <c r="P302" i="1" s="1"/>
  <c r="P301" i="1" s="1"/>
  <c r="P300" i="1" s="1"/>
  <c r="E303" i="1"/>
  <c r="AK302" i="1"/>
  <c r="AK301" i="1" s="1"/>
  <c r="AK300" i="1" s="1"/>
  <c r="E302" i="1"/>
  <c r="E301" i="1"/>
  <c r="E300" i="1"/>
  <c r="E299" i="1"/>
  <c r="E298" i="1"/>
  <c r="AL297" i="1"/>
  <c r="AE297" i="1"/>
  <c r="V297" i="1"/>
  <c r="E297" i="1"/>
  <c r="AK296" i="1"/>
  <c r="AK295" i="1" s="1"/>
  <c r="AK294" i="1" s="1"/>
  <c r="AK293" i="1" s="1"/>
  <c r="AK292" i="1" s="1"/>
  <c r="AK291" i="1" s="1"/>
  <c r="AJ296" i="1"/>
  <c r="AJ295" i="1" s="1"/>
  <c r="AJ294" i="1" s="1"/>
  <c r="AJ293" i="1" s="1"/>
  <c r="AJ292" i="1" s="1"/>
  <c r="AJ291" i="1" s="1"/>
  <c r="AI296" i="1"/>
  <c r="AI295" i="1" s="1"/>
  <c r="AI294" i="1" s="1"/>
  <c r="AI293" i="1" s="1"/>
  <c r="AI292" i="1" s="1"/>
  <c r="AI291" i="1" s="1"/>
  <c r="AH296" i="1"/>
  <c r="AG296" i="1"/>
  <c r="AG295" i="1" s="1"/>
  <c r="AG294" i="1" s="1"/>
  <c r="AG293" i="1" s="1"/>
  <c r="AG292" i="1" s="1"/>
  <c r="AG291" i="1" s="1"/>
  <c r="AF296" i="1"/>
  <c r="AD296" i="1"/>
  <c r="AC296" i="1"/>
  <c r="AC295" i="1" s="1"/>
  <c r="AC294" i="1" s="1"/>
  <c r="AC293" i="1" s="1"/>
  <c r="AC292" i="1" s="1"/>
  <c r="AC291" i="1" s="1"/>
  <c r="AB296" i="1"/>
  <c r="AB295" i="1" s="1"/>
  <c r="AB294" i="1" s="1"/>
  <c r="AB293" i="1" s="1"/>
  <c r="AB292" i="1" s="1"/>
  <c r="AB291" i="1" s="1"/>
  <c r="AA296" i="1"/>
  <c r="AA295" i="1" s="1"/>
  <c r="AA294" i="1" s="1"/>
  <c r="AA293" i="1" s="1"/>
  <c r="AA292" i="1" s="1"/>
  <c r="AA291" i="1" s="1"/>
  <c r="Z296" i="1"/>
  <c r="Z295" i="1" s="1"/>
  <c r="Z294" i="1" s="1"/>
  <c r="Z293" i="1" s="1"/>
  <c r="Z292" i="1" s="1"/>
  <c r="Z291" i="1" s="1"/>
  <c r="Y296" i="1"/>
  <c r="X296" i="1"/>
  <c r="X295" i="1" s="1"/>
  <c r="X294" i="1" s="1"/>
  <c r="X293" i="1" s="1"/>
  <c r="X292" i="1" s="1"/>
  <c r="X291" i="1" s="1"/>
  <c r="W296" i="1"/>
  <c r="W295" i="1" s="1"/>
  <c r="W294" i="1" s="1"/>
  <c r="W293" i="1" s="1"/>
  <c r="W292" i="1" s="1"/>
  <c r="W291" i="1" s="1"/>
  <c r="T296" i="1"/>
  <c r="T295" i="1" s="1"/>
  <c r="T294" i="1" s="1"/>
  <c r="T293" i="1" s="1"/>
  <c r="T292" i="1" s="1"/>
  <c r="T291" i="1" s="1"/>
  <c r="S296" i="1"/>
  <c r="S295" i="1" s="1"/>
  <c r="S294" i="1" s="1"/>
  <c r="S293" i="1" s="1"/>
  <c r="S292" i="1" s="1"/>
  <c r="S291" i="1" s="1"/>
  <c r="R296" i="1"/>
  <c r="R295" i="1" s="1"/>
  <c r="R294" i="1" s="1"/>
  <c r="R293" i="1" s="1"/>
  <c r="R292" i="1" s="1"/>
  <c r="R291" i="1" s="1"/>
  <c r="Q296" i="1"/>
  <c r="Q295" i="1" s="1"/>
  <c r="Q294" i="1" s="1"/>
  <c r="Q293" i="1" s="1"/>
  <c r="Q292" i="1" s="1"/>
  <c r="Q291" i="1" s="1"/>
  <c r="P296" i="1"/>
  <c r="P295" i="1" s="1"/>
  <c r="P294" i="1" s="1"/>
  <c r="P293" i="1" s="1"/>
  <c r="P292" i="1" s="1"/>
  <c r="P291" i="1" s="1"/>
  <c r="O296" i="1"/>
  <c r="O295" i="1" s="1"/>
  <c r="O294" i="1" s="1"/>
  <c r="O293" i="1" s="1"/>
  <c r="O292" i="1" s="1"/>
  <c r="O291" i="1" s="1"/>
  <c r="N296" i="1"/>
  <c r="N295" i="1" s="1"/>
  <c r="N294" i="1" s="1"/>
  <c r="N293" i="1" s="1"/>
  <c r="N292" i="1" s="1"/>
  <c r="N291" i="1" s="1"/>
  <c r="M296" i="1"/>
  <c r="M295" i="1" s="1"/>
  <c r="M294" i="1" s="1"/>
  <c r="M293" i="1" s="1"/>
  <c r="M292" i="1" s="1"/>
  <c r="M291" i="1" s="1"/>
  <c r="L296" i="1"/>
  <c r="L295" i="1" s="1"/>
  <c r="L294" i="1" s="1"/>
  <c r="L293" i="1" s="1"/>
  <c r="L292" i="1" s="1"/>
  <c r="L291" i="1" s="1"/>
  <c r="K296" i="1"/>
  <c r="K295" i="1" s="1"/>
  <c r="K294" i="1" s="1"/>
  <c r="K293" i="1" s="1"/>
  <c r="K292" i="1" s="1"/>
  <c r="K291" i="1" s="1"/>
  <c r="J296" i="1"/>
  <c r="J295" i="1" s="1"/>
  <c r="J294" i="1" s="1"/>
  <c r="J293" i="1" s="1"/>
  <c r="J292" i="1" s="1"/>
  <c r="J291" i="1" s="1"/>
  <c r="I296" i="1"/>
  <c r="E296" i="1"/>
  <c r="AF295" i="1"/>
  <c r="AF294" i="1" s="1"/>
  <c r="Y295" i="1"/>
  <c r="Y294" i="1" s="1"/>
  <c r="Y293" i="1" s="1"/>
  <c r="Y292" i="1" s="1"/>
  <c r="Y291" i="1" s="1"/>
  <c r="E295" i="1"/>
  <c r="E294" i="1"/>
  <c r="E293" i="1"/>
  <c r="E292" i="1"/>
  <c r="E291" i="1"/>
  <c r="AL290" i="1"/>
  <c r="AE290" i="1"/>
  <c r="V290" i="1"/>
  <c r="S290" i="1"/>
  <c r="S289" i="1" s="1"/>
  <c r="S288" i="1" s="1"/>
  <c r="S287" i="1" s="1"/>
  <c r="E290" i="1"/>
  <c r="AK289" i="1"/>
  <c r="AJ289" i="1"/>
  <c r="AJ288" i="1" s="1"/>
  <c r="AJ287" i="1" s="1"/>
  <c r="AI289" i="1"/>
  <c r="AI288" i="1" s="1"/>
  <c r="AI287" i="1" s="1"/>
  <c r="AH289" i="1"/>
  <c r="AG289" i="1"/>
  <c r="AF289" i="1"/>
  <c r="AD289" i="1"/>
  <c r="AC289" i="1"/>
  <c r="AC288" i="1" s="1"/>
  <c r="AC287" i="1" s="1"/>
  <c r="AB289" i="1"/>
  <c r="AB288" i="1" s="1"/>
  <c r="AB287" i="1" s="1"/>
  <c r="AA289" i="1"/>
  <c r="AA288" i="1" s="1"/>
  <c r="AA287" i="1" s="1"/>
  <c r="Z289" i="1"/>
  <c r="Z288" i="1" s="1"/>
  <c r="Z287" i="1" s="1"/>
  <c r="Y289" i="1"/>
  <c r="Y288" i="1" s="1"/>
  <c r="Y287" i="1" s="1"/>
  <c r="X289" i="1"/>
  <c r="W289" i="1"/>
  <c r="T289" i="1"/>
  <c r="T288" i="1" s="1"/>
  <c r="T287" i="1" s="1"/>
  <c r="R289" i="1"/>
  <c r="R288" i="1" s="1"/>
  <c r="R287" i="1" s="1"/>
  <c r="Q289" i="1"/>
  <c r="Q288" i="1" s="1"/>
  <c r="Q287" i="1" s="1"/>
  <c r="P289" i="1"/>
  <c r="P288" i="1" s="1"/>
  <c r="P287" i="1" s="1"/>
  <c r="O289" i="1"/>
  <c r="O288" i="1" s="1"/>
  <c r="O287" i="1" s="1"/>
  <c r="N289" i="1"/>
  <c r="N288" i="1" s="1"/>
  <c r="N287" i="1" s="1"/>
  <c r="M289" i="1"/>
  <c r="M288" i="1" s="1"/>
  <c r="M287" i="1" s="1"/>
  <c r="L289" i="1"/>
  <c r="L288" i="1" s="1"/>
  <c r="L287" i="1" s="1"/>
  <c r="K289" i="1"/>
  <c r="K288" i="1" s="1"/>
  <c r="K287" i="1" s="1"/>
  <c r="J289" i="1"/>
  <c r="J288" i="1" s="1"/>
  <c r="J287" i="1" s="1"/>
  <c r="I289" i="1"/>
  <c r="E289" i="1"/>
  <c r="AK288" i="1"/>
  <c r="AK287" i="1" s="1"/>
  <c r="AG288" i="1"/>
  <c r="AG287" i="1" s="1"/>
  <c r="AF288" i="1"/>
  <c r="AF287" i="1" s="1"/>
  <c r="X288" i="1"/>
  <c r="X287" i="1" s="1"/>
  <c r="W288" i="1"/>
  <c r="W287" i="1" s="1"/>
  <c r="E288" i="1"/>
  <c r="E287" i="1"/>
  <c r="AL286" i="1"/>
  <c r="AE286" i="1"/>
  <c r="V286" i="1"/>
  <c r="E286" i="1"/>
  <c r="AK285" i="1"/>
  <c r="AK284" i="1" s="1"/>
  <c r="AJ285" i="1"/>
  <c r="AJ284" i="1" s="1"/>
  <c r="AI285" i="1"/>
  <c r="AI284" i="1" s="1"/>
  <c r="AH285" i="1"/>
  <c r="AH284" i="1" s="1"/>
  <c r="AG285" i="1"/>
  <c r="AG284" i="1" s="1"/>
  <c r="AF285" i="1"/>
  <c r="AD285" i="1"/>
  <c r="AD284" i="1" s="1"/>
  <c r="AC285" i="1"/>
  <c r="AC284" i="1" s="1"/>
  <c r="AB285" i="1"/>
  <c r="AB284" i="1" s="1"/>
  <c r="AA285" i="1"/>
  <c r="AA284" i="1" s="1"/>
  <c r="Z285" i="1"/>
  <c r="Z284" i="1" s="1"/>
  <c r="Y285" i="1"/>
  <c r="X285" i="1"/>
  <c r="X284" i="1" s="1"/>
  <c r="W285" i="1"/>
  <c r="W284" i="1" s="1"/>
  <c r="T285" i="1"/>
  <c r="T284" i="1" s="1"/>
  <c r="S285" i="1"/>
  <c r="S284" i="1" s="1"/>
  <c r="R285" i="1"/>
  <c r="R284" i="1" s="1"/>
  <c r="Q285" i="1"/>
  <c r="Q284" i="1" s="1"/>
  <c r="P285" i="1"/>
  <c r="P284" i="1" s="1"/>
  <c r="O285" i="1"/>
  <c r="O284" i="1" s="1"/>
  <c r="N285" i="1"/>
  <c r="N284" i="1" s="1"/>
  <c r="M285" i="1"/>
  <c r="M284" i="1" s="1"/>
  <c r="L285" i="1"/>
  <c r="L284" i="1" s="1"/>
  <c r="K285" i="1"/>
  <c r="K284" i="1" s="1"/>
  <c r="J285" i="1"/>
  <c r="J284" i="1" s="1"/>
  <c r="I285" i="1"/>
  <c r="I284" i="1" s="1"/>
  <c r="E285" i="1"/>
  <c r="Y284" i="1"/>
  <c r="E284" i="1"/>
  <c r="AL283" i="1"/>
  <c r="AE283" i="1"/>
  <c r="V283" i="1"/>
  <c r="E283" i="1"/>
  <c r="AL282" i="1"/>
  <c r="AE282" i="1"/>
  <c r="V282" i="1"/>
  <c r="E282" i="1"/>
  <c r="AK281" i="1"/>
  <c r="AJ281" i="1"/>
  <c r="AI281" i="1"/>
  <c r="AH281" i="1"/>
  <c r="AG281" i="1"/>
  <c r="AF281" i="1"/>
  <c r="AD281" i="1"/>
  <c r="AC281" i="1"/>
  <c r="AB281" i="1"/>
  <c r="AA281" i="1"/>
  <c r="Z281" i="1"/>
  <c r="Y281" i="1"/>
  <c r="Y276" i="1" s="1"/>
  <c r="Y275" i="1" s="1"/>
  <c r="X281" i="1"/>
  <c r="W281" i="1"/>
  <c r="T281" i="1"/>
  <c r="S281" i="1"/>
  <c r="S276" i="1" s="1"/>
  <c r="R281" i="1"/>
  <c r="Q281" i="1"/>
  <c r="P281" i="1"/>
  <c r="O281" i="1"/>
  <c r="O276" i="1" s="1"/>
  <c r="N281" i="1"/>
  <c r="M281" i="1"/>
  <c r="L281" i="1"/>
  <c r="K281" i="1"/>
  <c r="J281" i="1"/>
  <c r="I281" i="1"/>
  <c r="E281" i="1"/>
  <c r="AL280" i="1"/>
  <c r="AE280" i="1"/>
  <c r="K280" i="1"/>
  <c r="K279" i="1" s="1"/>
  <c r="J280" i="1"/>
  <c r="J279" i="1" s="1"/>
  <c r="I280" i="1"/>
  <c r="E280" i="1"/>
  <c r="AK279" i="1"/>
  <c r="AJ279" i="1"/>
  <c r="AI279" i="1"/>
  <c r="AH279" i="1"/>
  <c r="AG279" i="1"/>
  <c r="AF279" i="1"/>
  <c r="AD279" i="1"/>
  <c r="AE279" i="1" s="1"/>
  <c r="AC279" i="1"/>
  <c r="AB279" i="1"/>
  <c r="AA279" i="1"/>
  <c r="Z279" i="1"/>
  <c r="Y279" i="1"/>
  <c r="X279" i="1"/>
  <c r="W279" i="1"/>
  <c r="T279" i="1"/>
  <c r="S279" i="1"/>
  <c r="R279" i="1"/>
  <c r="Q279" i="1"/>
  <c r="P279" i="1"/>
  <c r="O279" i="1"/>
  <c r="N279" i="1"/>
  <c r="M279" i="1"/>
  <c r="L279" i="1"/>
  <c r="E279" i="1"/>
  <c r="AL278" i="1"/>
  <c r="AE278" i="1"/>
  <c r="K278" i="1"/>
  <c r="K277" i="1" s="1"/>
  <c r="J278" i="1"/>
  <c r="J277" i="1" s="1"/>
  <c r="I278" i="1"/>
  <c r="E278" i="1"/>
  <c r="AK277" i="1"/>
  <c r="AJ277" i="1"/>
  <c r="AI277" i="1"/>
  <c r="AH277" i="1"/>
  <c r="AG277" i="1"/>
  <c r="AF277" i="1"/>
  <c r="AD277" i="1"/>
  <c r="AC277" i="1"/>
  <c r="AB277" i="1"/>
  <c r="AA277" i="1"/>
  <c r="Z277" i="1"/>
  <c r="Y277" i="1"/>
  <c r="X277" i="1"/>
  <c r="W277" i="1"/>
  <c r="T277" i="1"/>
  <c r="S277" i="1"/>
  <c r="R277" i="1"/>
  <c r="Q277" i="1"/>
  <c r="P277" i="1"/>
  <c r="O277" i="1"/>
  <c r="N277" i="1"/>
  <c r="M277" i="1"/>
  <c r="L277" i="1"/>
  <c r="E277" i="1"/>
  <c r="AK276" i="1"/>
  <c r="AK275" i="1" s="1"/>
  <c r="E276" i="1"/>
  <c r="E275" i="1"/>
  <c r="AL274" i="1"/>
  <c r="AE274" i="1"/>
  <c r="V274" i="1"/>
  <c r="E274" i="1"/>
  <c r="AK273" i="1"/>
  <c r="AK272" i="1" s="1"/>
  <c r="AK271" i="1" s="1"/>
  <c r="AJ273" i="1"/>
  <c r="AJ272" i="1" s="1"/>
  <c r="AJ271" i="1" s="1"/>
  <c r="AI273" i="1"/>
  <c r="AI272" i="1" s="1"/>
  <c r="AI271" i="1" s="1"/>
  <c r="AH273" i="1"/>
  <c r="AG273" i="1"/>
  <c r="AG272" i="1" s="1"/>
  <c r="AG271" i="1" s="1"/>
  <c r="AF273" i="1"/>
  <c r="AD273" i="1"/>
  <c r="AD272" i="1" s="1"/>
  <c r="AD271" i="1" s="1"/>
  <c r="AC273" i="1"/>
  <c r="AB273" i="1"/>
  <c r="AB272" i="1" s="1"/>
  <c r="AB271" i="1" s="1"/>
  <c r="AA273" i="1"/>
  <c r="AA272" i="1" s="1"/>
  <c r="AA271" i="1" s="1"/>
  <c r="Z273" i="1"/>
  <c r="Z272" i="1" s="1"/>
  <c r="Z271" i="1" s="1"/>
  <c r="Y273" i="1"/>
  <c r="Y272" i="1" s="1"/>
  <c r="Y271" i="1" s="1"/>
  <c r="X273" i="1"/>
  <c r="X272" i="1" s="1"/>
  <c r="X271" i="1" s="1"/>
  <c r="W273" i="1"/>
  <c r="W272" i="1" s="1"/>
  <c r="W271" i="1" s="1"/>
  <c r="T273" i="1"/>
  <c r="T272" i="1" s="1"/>
  <c r="T271" i="1" s="1"/>
  <c r="S273" i="1"/>
  <c r="S272" i="1" s="1"/>
  <c r="S271" i="1" s="1"/>
  <c r="R273" i="1"/>
  <c r="Q273" i="1"/>
  <c r="P273" i="1"/>
  <c r="P272" i="1" s="1"/>
  <c r="P271" i="1" s="1"/>
  <c r="O273" i="1"/>
  <c r="O272" i="1" s="1"/>
  <c r="O271" i="1" s="1"/>
  <c r="N273" i="1"/>
  <c r="N272" i="1" s="1"/>
  <c r="N271" i="1" s="1"/>
  <c r="M273" i="1"/>
  <c r="M272" i="1" s="1"/>
  <c r="M271" i="1" s="1"/>
  <c r="L273" i="1"/>
  <c r="L272" i="1" s="1"/>
  <c r="L271" i="1" s="1"/>
  <c r="K273" i="1"/>
  <c r="K272" i="1" s="1"/>
  <c r="K271" i="1" s="1"/>
  <c r="J273" i="1"/>
  <c r="J272" i="1" s="1"/>
  <c r="J271" i="1" s="1"/>
  <c r="I273" i="1"/>
  <c r="I272" i="1" s="1"/>
  <c r="I271" i="1" s="1"/>
  <c r="E273" i="1"/>
  <c r="AH272" i="1"/>
  <c r="R272" i="1"/>
  <c r="R271" i="1" s="1"/>
  <c r="Q272" i="1"/>
  <c r="Q271" i="1" s="1"/>
  <c r="E272" i="1"/>
  <c r="AH271" i="1"/>
  <c r="E271" i="1"/>
  <c r="E270" i="1"/>
  <c r="AL269" i="1"/>
  <c r="AE269" i="1"/>
  <c r="V269" i="1"/>
  <c r="E269" i="1"/>
  <c r="AK268" i="1"/>
  <c r="AJ268" i="1"/>
  <c r="AI268" i="1"/>
  <c r="AH268" i="1"/>
  <c r="AG268" i="1"/>
  <c r="AF268" i="1"/>
  <c r="AD268" i="1"/>
  <c r="AC268" i="1"/>
  <c r="AB268" i="1"/>
  <c r="AB265" i="1" s="1"/>
  <c r="AB264" i="1" s="1"/>
  <c r="AB263" i="1" s="1"/>
  <c r="AA268" i="1"/>
  <c r="Z268" i="1"/>
  <c r="Y268" i="1"/>
  <c r="X268" i="1"/>
  <c r="X265" i="1" s="1"/>
  <c r="X264" i="1" s="1"/>
  <c r="X263" i="1" s="1"/>
  <c r="W268" i="1"/>
  <c r="T268" i="1"/>
  <c r="S268" i="1"/>
  <c r="R268" i="1"/>
  <c r="Q268" i="1"/>
  <c r="P268" i="1"/>
  <c r="O268" i="1"/>
  <c r="N268" i="1"/>
  <c r="M268" i="1"/>
  <c r="L268" i="1"/>
  <c r="K268" i="1"/>
  <c r="J268" i="1"/>
  <c r="J265" i="1" s="1"/>
  <c r="J264" i="1" s="1"/>
  <c r="J263" i="1" s="1"/>
  <c r="I268" i="1"/>
  <c r="E268" i="1"/>
  <c r="AL267" i="1"/>
  <c r="AE267" i="1"/>
  <c r="V267" i="1"/>
  <c r="AM267" i="1" s="1"/>
  <c r="E267" i="1"/>
  <c r="AK266" i="1"/>
  <c r="AJ266" i="1"/>
  <c r="AI266" i="1"/>
  <c r="AI265" i="1" s="1"/>
  <c r="AI264" i="1" s="1"/>
  <c r="AI263" i="1" s="1"/>
  <c r="AH266" i="1"/>
  <c r="AG266" i="1"/>
  <c r="AF266" i="1"/>
  <c r="AD266" i="1"/>
  <c r="AC266" i="1"/>
  <c r="AB266" i="1"/>
  <c r="AA266" i="1"/>
  <c r="Z266" i="1"/>
  <c r="Y266" i="1"/>
  <c r="X266" i="1"/>
  <c r="W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E266" i="1"/>
  <c r="E265" i="1"/>
  <c r="E264" i="1"/>
  <c r="E263" i="1"/>
  <c r="E262" i="1"/>
  <c r="E261" i="1"/>
  <c r="AL260" i="1"/>
  <c r="AE260" i="1"/>
  <c r="V260" i="1"/>
  <c r="AM260" i="1" s="1"/>
  <c r="E260" i="1"/>
  <c r="AK259" i="1"/>
  <c r="AJ259" i="1"/>
  <c r="AI259" i="1"/>
  <c r="AH259" i="1"/>
  <c r="AG259" i="1"/>
  <c r="AF259" i="1"/>
  <c r="AD259" i="1"/>
  <c r="AC259" i="1"/>
  <c r="AB259" i="1"/>
  <c r="T259" i="1"/>
  <c r="S259" i="1"/>
  <c r="R259" i="1"/>
  <c r="Q259" i="1"/>
  <c r="P259" i="1"/>
  <c r="O259" i="1"/>
  <c r="E259" i="1"/>
  <c r="AK258" i="1"/>
  <c r="AJ258" i="1"/>
  <c r="AI258" i="1"/>
  <c r="AH258" i="1"/>
  <c r="AG258" i="1"/>
  <c r="AF258" i="1"/>
  <c r="AD258" i="1"/>
  <c r="AC258" i="1"/>
  <c r="AB258" i="1"/>
  <c r="T258" i="1"/>
  <c r="S258" i="1"/>
  <c r="R258" i="1"/>
  <c r="Q258" i="1"/>
  <c r="P258" i="1"/>
  <c r="O258" i="1"/>
  <c r="E258" i="1"/>
  <c r="AK257" i="1"/>
  <c r="AJ257" i="1"/>
  <c r="AI257" i="1"/>
  <c r="AH257" i="1"/>
  <c r="AG257" i="1"/>
  <c r="AF257" i="1"/>
  <c r="AD257" i="1"/>
  <c r="AC257" i="1"/>
  <c r="AB257" i="1"/>
  <c r="T257" i="1"/>
  <c r="S257" i="1"/>
  <c r="R257" i="1"/>
  <c r="Q257" i="1"/>
  <c r="P257" i="1"/>
  <c r="O257" i="1"/>
  <c r="E257" i="1"/>
  <c r="AK256" i="1"/>
  <c r="AJ256" i="1"/>
  <c r="AI256" i="1"/>
  <c r="AH256" i="1"/>
  <c r="AG256" i="1"/>
  <c r="AF256" i="1"/>
  <c r="AD256" i="1"/>
  <c r="AC256" i="1"/>
  <c r="AB256" i="1"/>
  <c r="T256" i="1"/>
  <c r="S256" i="1"/>
  <c r="R256" i="1"/>
  <c r="Q256" i="1"/>
  <c r="P256" i="1"/>
  <c r="O256" i="1"/>
  <c r="E256" i="1"/>
  <c r="AL255" i="1"/>
  <c r="AE255" i="1"/>
  <c r="V255" i="1"/>
  <c r="AM255" i="1" s="1"/>
  <c r="E255" i="1"/>
  <c r="AK254" i="1"/>
  <c r="AK253" i="1" s="1"/>
  <c r="AJ254" i="1"/>
  <c r="AJ253" i="1" s="1"/>
  <c r="AI254" i="1"/>
  <c r="AI253" i="1" s="1"/>
  <c r="AH254" i="1"/>
  <c r="AH253" i="1" s="1"/>
  <c r="AG254" i="1"/>
  <c r="AG253" i="1" s="1"/>
  <c r="AF254" i="1"/>
  <c r="AF253" i="1" s="1"/>
  <c r="AD254" i="1"/>
  <c r="AC254" i="1"/>
  <c r="AC253" i="1" s="1"/>
  <c r="AB254" i="1"/>
  <c r="S254" i="1"/>
  <c r="R254" i="1"/>
  <c r="R253" i="1" s="1"/>
  <c r="Q254" i="1"/>
  <c r="Q253" i="1" s="1"/>
  <c r="P254" i="1"/>
  <c r="O254" i="1"/>
  <c r="O253" i="1" s="1"/>
  <c r="E254" i="1"/>
  <c r="AB253" i="1"/>
  <c r="P253" i="1"/>
  <c r="E253" i="1"/>
  <c r="AL252" i="1"/>
  <c r="AE252" i="1"/>
  <c r="V252" i="1"/>
  <c r="E252" i="1"/>
  <c r="AK251" i="1"/>
  <c r="AK250" i="1" s="1"/>
  <c r="AK249" i="1" s="1"/>
  <c r="AJ251" i="1"/>
  <c r="AJ250" i="1" s="1"/>
  <c r="AI251" i="1"/>
  <c r="AI250" i="1" s="1"/>
  <c r="AH251" i="1"/>
  <c r="AH250" i="1" s="1"/>
  <c r="AG251" i="1"/>
  <c r="AG250" i="1" s="1"/>
  <c r="AF251" i="1"/>
  <c r="AF250" i="1" s="1"/>
  <c r="AD251" i="1"/>
  <c r="AD250" i="1" s="1"/>
  <c r="AC251" i="1"/>
  <c r="AB251" i="1"/>
  <c r="AB250" i="1" s="1"/>
  <c r="AB249" i="1" s="1"/>
  <c r="AA251" i="1"/>
  <c r="Z251" i="1"/>
  <c r="Z250" i="1" s="1"/>
  <c r="Z249" i="1" s="1"/>
  <c r="Y251" i="1"/>
  <c r="Y250" i="1" s="1"/>
  <c r="Y249" i="1" s="1"/>
  <c r="X251" i="1"/>
  <c r="X250" i="1" s="1"/>
  <c r="X249" i="1" s="1"/>
  <c r="W251" i="1"/>
  <c r="W250" i="1" s="1"/>
  <c r="W249" i="1" s="1"/>
  <c r="T251" i="1"/>
  <c r="T250" i="1" s="1"/>
  <c r="T249" i="1" s="1"/>
  <c r="S251" i="1"/>
  <c r="S250" i="1" s="1"/>
  <c r="R251" i="1"/>
  <c r="R250" i="1" s="1"/>
  <c r="Q251" i="1"/>
  <c r="P251" i="1"/>
  <c r="P250" i="1" s="1"/>
  <c r="O251" i="1"/>
  <c r="O250" i="1" s="1"/>
  <c r="E251" i="1"/>
  <c r="AA250" i="1"/>
  <c r="AA249" i="1" s="1"/>
  <c r="Q250" i="1"/>
  <c r="E250" i="1"/>
  <c r="E249" i="1"/>
  <c r="AL248" i="1"/>
  <c r="AE248" i="1"/>
  <c r="V248" i="1"/>
  <c r="E248" i="1"/>
  <c r="AK247" i="1"/>
  <c r="AJ247" i="1"/>
  <c r="AI247" i="1"/>
  <c r="AH247" i="1"/>
  <c r="AG247" i="1"/>
  <c r="AF247" i="1"/>
  <c r="AD247" i="1"/>
  <c r="AC247" i="1"/>
  <c r="AB247" i="1"/>
  <c r="AA247" i="1"/>
  <c r="Z247" i="1"/>
  <c r="Y247" i="1"/>
  <c r="X247" i="1"/>
  <c r="W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E247" i="1"/>
  <c r="AL246" i="1"/>
  <c r="AE246" i="1"/>
  <c r="V246" i="1"/>
  <c r="E246" i="1"/>
  <c r="AK245" i="1"/>
  <c r="AJ245" i="1"/>
  <c r="AI245" i="1"/>
  <c r="AH245" i="1"/>
  <c r="AG245" i="1"/>
  <c r="AF245" i="1"/>
  <c r="AD245" i="1"/>
  <c r="AC245" i="1"/>
  <c r="AB245" i="1"/>
  <c r="AA245" i="1"/>
  <c r="Z245" i="1"/>
  <c r="Y245" i="1"/>
  <c r="X245" i="1"/>
  <c r="W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E245" i="1"/>
  <c r="E244" i="1"/>
  <c r="AL243" i="1"/>
  <c r="AE243" i="1"/>
  <c r="V243" i="1"/>
  <c r="E243" i="1"/>
  <c r="AK242" i="1"/>
  <c r="AJ242" i="1"/>
  <c r="AI242" i="1"/>
  <c r="AH242" i="1"/>
  <c r="AG242" i="1"/>
  <c r="AF242" i="1"/>
  <c r="AD242" i="1"/>
  <c r="AC242" i="1"/>
  <c r="AB242" i="1"/>
  <c r="AA242" i="1"/>
  <c r="Z242" i="1"/>
  <c r="Y242" i="1"/>
  <c r="Y235" i="1" s="1"/>
  <c r="X242" i="1"/>
  <c r="W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E242" i="1"/>
  <c r="AL241" i="1"/>
  <c r="AE241" i="1"/>
  <c r="V241" i="1"/>
  <c r="E241" i="1"/>
  <c r="AK240" i="1"/>
  <c r="AJ240" i="1"/>
  <c r="AI240" i="1"/>
  <c r="AH240" i="1"/>
  <c r="AG240" i="1"/>
  <c r="AF240" i="1"/>
  <c r="AD240" i="1"/>
  <c r="AC240" i="1"/>
  <c r="AB240" i="1"/>
  <c r="P240" i="1"/>
  <c r="V240" i="1" s="1"/>
  <c r="O240" i="1"/>
  <c r="E240" i="1"/>
  <c r="AL239" i="1"/>
  <c r="AE239" i="1"/>
  <c r="V239" i="1"/>
  <c r="K239" i="1"/>
  <c r="K238" i="1" s="1"/>
  <c r="J239" i="1"/>
  <c r="J238" i="1" s="1"/>
  <c r="I239" i="1"/>
  <c r="E239" i="1"/>
  <c r="AK238" i="1"/>
  <c r="AJ238" i="1"/>
  <c r="AJ235" i="1" s="1"/>
  <c r="AI238" i="1"/>
  <c r="AH238" i="1"/>
  <c r="AG238" i="1"/>
  <c r="AF238" i="1"/>
  <c r="AD238" i="1"/>
  <c r="AC238" i="1"/>
  <c r="AB238" i="1"/>
  <c r="AA238" i="1"/>
  <c r="Z238" i="1"/>
  <c r="Y238" i="1"/>
  <c r="X238" i="1"/>
  <c r="W238" i="1"/>
  <c r="T238" i="1"/>
  <c r="S238" i="1"/>
  <c r="R238" i="1"/>
  <c r="Q238" i="1"/>
  <c r="P238" i="1"/>
  <c r="O238" i="1"/>
  <c r="N238" i="1"/>
  <c r="M238" i="1"/>
  <c r="L238" i="1"/>
  <c r="I238" i="1"/>
  <c r="E238" i="1"/>
  <c r="AL237" i="1"/>
  <c r="AE237" i="1"/>
  <c r="K237" i="1"/>
  <c r="K236" i="1" s="1"/>
  <c r="J237" i="1"/>
  <c r="J236" i="1" s="1"/>
  <c r="I237" i="1"/>
  <c r="V237" i="1" s="1"/>
  <c r="AM237" i="1" s="1"/>
  <c r="E237" i="1"/>
  <c r="AK236" i="1"/>
  <c r="AJ236" i="1"/>
  <c r="AI236" i="1"/>
  <c r="AH236" i="1"/>
  <c r="AG236" i="1"/>
  <c r="AF236" i="1"/>
  <c r="AD236" i="1"/>
  <c r="AC236" i="1"/>
  <c r="AB236" i="1"/>
  <c r="AA236" i="1"/>
  <c r="Z236" i="1"/>
  <c r="Y236" i="1"/>
  <c r="X236" i="1"/>
  <c r="W236" i="1"/>
  <c r="T236" i="1"/>
  <c r="S236" i="1"/>
  <c r="R236" i="1"/>
  <c r="Q236" i="1"/>
  <c r="P236" i="1"/>
  <c r="O236" i="1"/>
  <c r="N236" i="1"/>
  <c r="M236" i="1"/>
  <c r="L236" i="1"/>
  <c r="I236" i="1"/>
  <c r="E236" i="1"/>
  <c r="E235" i="1"/>
  <c r="E234" i="1"/>
  <c r="E233" i="1"/>
  <c r="AL232" i="1"/>
  <c r="AE232" i="1"/>
  <c r="V232" i="1"/>
  <c r="E232" i="1"/>
  <c r="AK231" i="1"/>
  <c r="AK230" i="1" s="1"/>
  <c r="AK229" i="1" s="1"/>
  <c r="AK228" i="1" s="1"/>
  <c r="AJ231" i="1"/>
  <c r="AJ230" i="1" s="1"/>
  <c r="AJ229" i="1" s="1"/>
  <c r="AJ228" i="1" s="1"/>
  <c r="AI231" i="1"/>
  <c r="AI230" i="1" s="1"/>
  <c r="AI229" i="1" s="1"/>
  <c r="AI228" i="1" s="1"/>
  <c r="AH231" i="1"/>
  <c r="AH230" i="1" s="1"/>
  <c r="AG231" i="1"/>
  <c r="AG230" i="1" s="1"/>
  <c r="AG229" i="1" s="1"/>
  <c r="AG228" i="1" s="1"/>
  <c r="AF231" i="1"/>
  <c r="AD231" i="1"/>
  <c r="AE231" i="1" s="1"/>
  <c r="AC231" i="1"/>
  <c r="AB231" i="1"/>
  <c r="AB230" i="1" s="1"/>
  <c r="AB229" i="1" s="1"/>
  <c r="AB228" i="1" s="1"/>
  <c r="AA231" i="1"/>
  <c r="AA230" i="1" s="1"/>
  <c r="AA229" i="1" s="1"/>
  <c r="AA228" i="1" s="1"/>
  <c r="Z231" i="1"/>
  <c r="Z230" i="1" s="1"/>
  <c r="Z229" i="1" s="1"/>
  <c r="Z228" i="1" s="1"/>
  <c r="Y231" i="1"/>
  <c r="Y230" i="1" s="1"/>
  <c r="Y229" i="1" s="1"/>
  <c r="Y228" i="1" s="1"/>
  <c r="X231" i="1"/>
  <c r="X230" i="1" s="1"/>
  <c r="X229" i="1" s="1"/>
  <c r="X228" i="1" s="1"/>
  <c r="W231" i="1"/>
  <c r="W230" i="1" s="1"/>
  <c r="W229" i="1" s="1"/>
  <c r="W228" i="1" s="1"/>
  <c r="T231" i="1"/>
  <c r="T230" i="1" s="1"/>
  <c r="T229" i="1" s="1"/>
  <c r="T228" i="1" s="1"/>
  <c r="S231" i="1"/>
  <c r="S230" i="1" s="1"/>
  <c r="S229" i="1" s="1"/>
  <c r="S228" i="1" s="1"/>
  <c r="R231" i="1"/>
  <c r="R230" i="1" s="1"/>
  <c r="R229" i="1" s="1"/>
  <c r="R228" i="1" s="1"/>
  <c r="Q231" i="1"/>
  <c r="Q230" i="1" s="1"/>
  <c r="Q229" i="1" s="1"/>
  <c r="Q228" i="1" s="1"/>
  <c r="P231" i="1"/>
  <c r="P230" i="1" s="1"/>
  <c r="P229" i="1" s="1"/>
  <c r="P228" i="1" s="1"/>
  <c r="O231" i="1"/>
  <c r="O230" i="1" s="1"/>
  <c r="O229" i="1" s="1"/>
  <c r="O228" i="1" s="1"/>
  <c r="N231" i="1"/>
  <c r="N230" i="1" s="1"/>
  <c r="N229" i="1" s="1"/>
  <c r="N228" i="1" s="1"/>
  <c r="M231" i="1"/>
  <c r="M230" i="1" s="1"/>
  <c r="M229" i="1" s="1"/>
  <c r="M228" i="1" s="1"/>
  <c r="L231" i="1"/>
  <c r="L230" i="1" s="1"/>
  <c r="L229" i="1" s="1"/>
  <c r="L228" i="1" s="1"/>
  <c r="K231" i="1"/>
  <c r="J231" i="1"/>
  <c r="J230" i="1" s="1"/>
  <c r="J229" i="1" s="1"/>
  <c r="J228" i="1" s="1"/>
  <c r="I231" i="1"/>
  <c r="E231" i="1"/>
  <c r="AC230" i="1"/>
  <c r="AC229" i="1" s="1"/>
  <c r="AC228" i="1" s="1"/>
  <c r="K230" i="1"/>
  <c r="K229" i="1" s="1"/>
  <c r="K228" i="1" s="1"/>
  <c r="E230" i="1"/>
  <c r="E229" i="1"/>
  <c r="E228" i="1"/>
  <c r="E227" i="1"/>
  <c r="E226" i="1"/>
  <c r="E225" i="1"/>
  <c r="AL224" i="1"/>
  <c r="AE224" i="1"/>
  <c r="V224" i="1"/>
  <c r="E224" i="1"/>
  <c r="AK223" i="1"/>
  <c r="AK222" i="1" s="1"/>
  <c r="AJ223" i="1"/>
  <c r="AJ222" i="1" s="1"/>
  <c r="AI223" i="1"/>
  <c r="AI222" i="1" s="1"/>
  <c r="AH223" i="1"/>
  <c r="AH222" i="1" s="1"/>
  <c r="AG223" i="1"/>
  <c r="AG222" i="1" s="1"/>
  <c r="AF223" i="1"/>
  <c r="AF222" i="1" s="1"/>
  <c r="AD223" i="1"/>
  <c r="AD222" i="1" s="1"/>
  <c r="AC223" i="1"/>
  <c r="AC222" i="1" s="1"/>
  <c r="AB223" i="1"/>
  <c r="AB222" i="1" s="1"/>
  <c r="AA223" i="1"/>
  <c r="AA222" i="1" s="1"/>
  <c r="Z223" i="1"/>
  <c r="Z222" i="1" s="1"/>
  <c r="Y223" i="1"/>
  <c r="Y222" i="1" s="1"/>
  <c r="X223" i="1"/>
  <c r="X222" i="1" s="1"/>
  <c r="W223" i="1"/>
  <c r="W222" i="1" s="1"/>
  <c r="T223" i="1"/>
  <c r="T222" i="1" s="1"/>
  <c r="S223" i="1"/>
  <c r="S222" i="1" s="1"/>
  <c r="R223" i="1"/>
  <c r="R222" i="1" s="1"/>
  <c r="Q223" i="1"/>
  <c r="Q222" i="1" s="1"/>
  <c r="P223" i="1"/>
  <c r="P222" i="1" s="1"/>
  <c r="O223" i="1"/>
  <c r="O222" i="1" s="1"/>
  <c r="N223" i="1"/>
  <c r="N222" i="1" s="1"/>
  <c r="M223" i="1"/>
  <c r="M222" i="1" s="1"/>
  <c r="L223" i="1"/>
  <c r="L222" i="1" s="1"/>
  <c r="K223" i="1"/>
  <c r="J223" i="1"/>
  <c r="J222" i="1" s="1"/>
  <c r="I223" i="1"/>
  <c r="I222" i="1" s="1"/>
  <c r="E223" i="1"/>
  <c r="K222" i="1"/>
  <c r="E222" i="1"/>
  <c r="AL221" i="1"/>
  <c r="AE221" i="1"/>
  <c r="V221" i="1"/>
  <c r="E221" i="1"/>
  <c r="AK220" i="1"/>
  <c r="AJ220" i="1"/>
  <c r="AJ219" i="1" s="1"/>
  <c r="AI220" i="1"/>
  <c r="AI219" i="1" s="1"/>
  <c r="AI218" i="1" s="1"/>
  <c r="AI217" i="1" s="1"/>
  <c r="AI216" i="1" s="1"/>
  <c r="AI215" i="1" s="1"/>
  <c r="AH220" i="1"/>
  <c r="AH219" i="1" s="1"/>
  <c r="AG220" i="1"/>
  <c r="AF220" i="1"/>
  <c r="AD220" i="1"/>
  <c r="AC220" i="1"/>
  <c r="AC219" i="1" s="1"/>
  <c r="AB220" i="1"/>
  <c r="AB219" i="1" s="1"/>
  <c r="AA220" i="1"/>
  <c r="Z220" i="1"/>
  <c r="Y220" i="1"/>
  <c r="Y219" i="1" s="1"/>
  <c r="X220" i="1"/>
  <c r="X219" i="1" s="1"/>
  <c r="W220" i="1"/>
  <c r="W219" i="1" s="1"/>
  <c r="T220" i="1"/>
  <c r="T219" i="1" s="1"/>
  <c r="S220" i="1"/>
  <c r="S219" i="1" s="1"/>
  <c r="R220" i="1"/>
  <c r="Q220" i="1"/>
  <c r="Q219" i="1" s="1"/>
  <c r="P220" i="1"/>
  <c r="P219" i="1" s="1"/>
  <c r="O220" i="1"/>
  <c r="O219" i="1" s="1"/>
  <c r="N220" i="1"/>
  <c r="N219" i="1" s="1"/>
  <c r="M220" i="1"/>
  <c r="M219" i="1" s="1"/>
  <c r="L220" i="1"/>
  <c r="L219" i="1" s="1"/>
  <c r="K220" i="1"/>
  <c r="K219" i="1" s="1"/>
  <c r="J220" i="1"/>
  <c r="I220" i="1"/>
  <c r="E220" i="1"/>
  <c r="AK219" i="1"/>
  <c r="AG219" i="1"/>
  <c r="AA219" i="1"/>
  <c r="Z219" i="1"/>
  <c r="Z218" i="1" s="1"/>
  <c r="Z217" i="1" s="1"/>
  <c r="Z216" i="1" s="1"/>
  <c r="Z215" i="1" s="1"/>
  <c r="R219" i="1"/>
  <c r="J219" i="1"/>
  <c r="I219" i="1"/>
  <c r="E219" i="1"/>
  <c r="E218" i="1"/>
  <c r="E217" i="1"/>
  <c r="E216" i="1"/>
  <c r="E215" i="1"/>
  <c r="AL214" i="1"/>
  <c r="AE214" i="1"/>
  <c r="V214" i="1"/>
  <c r="E214" i="1"/>
  <c r="AK213" i="1"/>
  <c r="AK212" i="1" s="1"/>
  <c r="AK211" i="1" s="1"/>
  <c r="AK210" i="1" s="1"/>
  <c r="AK209" i="1" s="1"/>
  <c r="AK208" i="1" s="1"/>
  <c r="AJ213" i="1"/>
  <c r="AJ212" i="1" s="1"/>
  <c r="AJ211" i="1" s="1"/>
  <c r="AJ210" i="1" s="1"/>
  <c r="AJ209" i="1" s="1"/>
  <c r="AJ208" i="1" s="1"/>
  <c r="AI213" i="1"/>
  <c r="AI212" i="1" s="1"/>
  <c r="AI211" i="1" s="1"/>
  <c r="AI210" i="1" s="1"/>
  <c r="AI209" i="1" s="1"/>
  <c r="AI208" i="1" s="1"/>
  <c r="AH213" i="1"/>
  <c r="AH212" i="1" s="1"/>
  <c r="AH211" i="1" s="1"/>
  <c r="AH210" i="1" s="1"/>
  <c r="AH209" i="1" s="1"/>
  <c r="AH208" i="1" s="1"/>
  <c r="AG213" i="1"/>
  <c r="AG212" i="1" s="1"/>
  <c r="AG211" i="1" s="1"/>
  <c r="AG210" i="1" s="1"/>
  <c r="AG209" i="1" s="1"/>
  <c r="AG208" i="1" s="1"/>
  <c r="AF213" i="1"/>
  <c r="AD213" i="1"/>
  <c r="AC213" i="1"/>
  <c r="AC212" i="1" s="1"/>
  <c r="AC211" i="1" s="1"/>
  <c r="AC210" i="1" s="1"/>
  <c r="AC209" i="1" s="1"/>
  <c r="AC208" i="1" s="1"/>
  <c r="AB213" i="1"/>
  <c r="AB212" i="1" s="1"/>
  <c r="AB211" i="1" s="1"/>
  <c r="AB210" i="1" s="1"/>
  <c r="AB209" i="1" s="1"/>
  <c r="AB208" i="1" s="1"/>
  <c r="Q213" i="1"/>
  <c r="Q212" i="1" s="1"/>
  <c r="P213" i="1"/>
  <c r="P212" i="1" s="1"/>
  <c r="P211" i="1" s="1"/>
  <c r="P210" i="1" s="1"/>
  <c r="P209" i="1" s="1"/>
  <c r="P208" i="1" s="1"/>
  <c r="O213" i="1"/>
  <c r="E213" i="1"/>
  <c r="AF212" i="1"/>
  <c r="AF211" i="1" s="1"/>
  <c r="O212" i="1"/>
  <c r="O211" i="1" s="1"/>
  <c r="O210" i="1" s="1"/>
  <c r="O209" i="1" s="1"/>
  <c r="O208" i="1" s="1"/>
  <c r="E212" i="1"/>
  <c r="E211" i="1"/>
  <c r="E210" i="1"/>
  <c r="E209" i="1"/>
  <c r="E208" i="1"/>
  <c r="E207" i="1"/>
  <c r="AL206" i="1"/>
  <c r="AE206" i="1"/>
  <c r="V206" i="1"/>
  <c r="E206" i="1"/>
  <c r="AK205" i="1"/>
  <c r="AJ205" i="1"/>
  <c r="AI205" i="1"/>
  <c r="AH205" i="1"/>
  <c r="AG205" i="1"/>
  <c r="AF205" i="1"/>
  <c r="AD205" i="1"/>
  <c r="AC205" i="1"/>
  <c r="AE205" i="1" s="1"/>
  <c r="AB205" i="1"/>
  <c r="AA205" i="1"/>
  <c r="Z205" i="1"/>
  <c r="Y205" i="1"/>
  <c r="X205" i="1"/>
  <c r="W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E205" i="1"/>
  <c r="AL204" i="1"/>
  <c r="AE204" i="1"/>
  <c r="V204" i="1"/>
  <c r="E204" i="1"/>
  <c r="AK203" i="1"/>
  <c r="AJ203" i="1"/>
  <c r="AI203" i="1"/>
  <c r="AH203" i="1"/>
  <c r="AG203" i="1"/>
  <c r="AF203" i="1"/>
  <c r="AD203" i="1"/>
  <c r="AC203" i="1"/>
  <c r="AB203" i="1"/>
  <c r="AA203" i="1"/>
  <c r="Z203" i="1"/>
  <c r="Y203" i="1"/>
  <c r="X203" i="1"/>
  <c r="W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E203" i="1"/>
  <c r="AL202" i="1"/>
  <c r="AE202" i="1"/>
  <c r="V202" i="1"/>
  <c r="AM202" i="1" s="1"/>
  <c r="E202" i="1"/>
  <c r="AK201" i="1"/>
  <c r="AJ201" i="1"/>
  <c r="AI201" i="1"/>
  <c r="AH201" i="1"/>
  <c r="AG201" i="1"/>
  <c r="AF201" i="1"/>
  <c r="AD201" i="1"/>
  <c r="AC201" i="1"/>
  <c r="AB201" i="1"/>
  <c r="AA201" i="1"/>
  <c r="Z201" i="1"/>
  <c r="Y201" i="1"/>
  <c r="X201" i="1"/>
  <c r="W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E201" i="1"/>
  <c r="E200" i="1"/>
  <c r="AL199" i="1"/>
  <c r="AE199" i="1"/>
  <c r="V199" i="1"/>
  <c r="AM199" i="1" s="1"/>
  <c r="E199" i="1"/>
  <c r="AK198" i="1"/>
  <c r="AJ198" i="1"/>
  <c r="AJ197" i="1" s="1"/>
  <c r="AI198" i="1"/>
  <c r="AI197" i="1" s="1"/>
  <c r="AH198" i="1"/>
  <c r="AH197" i="1" s="1"/>
  <c r="AG198" i="1"/>
  <c r="AG197" i="1" s="1"/>
  <c r="AF198" i="1"/>
  <c r="AD198" i="1"/>
  <c r="AC198" i="1"/>
  <c r="AC197" i="1" s="1"/>
  <c r="AB198" i="1"/>
  <c r="AB197" i="1" s="1"/>
  <c r="O198" i="1"/>
  <c r="O197" i="1" s="1"/>
  <c r="V197" i="1" s="1"/>
  <c r="E198" i="1"/>
  <c r="AK197" i="1"/>
  <c r="E197" i="1"/>
  <c r="E196" i="1"/>
  <c r="E195" i="1"/>
  <c r="E194" i="1"/>
  <c r="E193" i="1"/>
  <c r="E192" i="1"/>
  <c r="AL191" i="1"/>
  <c r="AE191" i="1"/>
  <c r="V191" i="1"/>
  <c r="E191" i="1"/>
  <c r="AK190" i="1"/>
  <c r="AK189" i="1" s="1"/>
  <c r="AK188" i="1" s="1"/>
  <c r="AK187" i="1" s="1"/>
  <c r="AJ190" i="1"/>
  <c r="AJ189" i="1" s="1"/>
  <c r="AJ188" i="1" s="1"/>
  <c r="AJ187" i="1" s="1"/>
  <c r="AI190" i="1"/>
  <c r="AI189" i="1" s="1"/>
  <c r="AI188" i="1" s="1"/>
  <c r="AI187" i="1" s="1"/>
  <c r="AH190" i="1"/>
  <c r="AG190" i="1"/>
  <c r="AG189" i="1" s="1"/>
  <c r="AG188" i="1" s="1"/>
  <c r="AG187" i="1" s="1"/>
  <c r="AF190" i="1"/>
  <c r="AF189" i="1" s="1"/>
  <c r="AF188" i="1" s="1"/>
  <c r="AD190" i="1"/>
  <c r="AC190" i="1"/>
  <c r="AB190" i="1"/>
  <c r="S190" i="1"/>
  <c r="R190" i="1"/>
  <c r="R189" i="1" s="1"/>
  <c r="R188" i="1" s="1"/>
  <c r="R187" i="1" s="1"/>
  <c r="Q190" i="1"/>
  <c r="Q189" i="1" s="1"/>
  <c r="Q188" i="1" s="1"/>
  <c r="Q187" i="1" s="1"/>
  <c r="P190" i="1"/>
  <c r="P189" i="1" s="1"/>
  <c r="P188" i="1" s="1"/>
  <c r="P187" i="1" s="1"/>
  <c r="O190" i="1"/>
  <c r="O189" i="1" s="1"/>
  <c r="O188" i="1" s="1"/>
  <c r="O187" i="1" s="1"/>
  <c r="E190" i="1"/>
  <c r="AC189" i="1"/>
  <c r="AC188" i="1" s="1"/>
  <c r="AC187" i="1" s="1"/>
  <c r="AB189" i="1"/>
  <c r="AB188" i="1" s="1"/>
  <c r="AB187" i="1" s="1"/>
  <c r="E189" i="1"/>
  <c r="E188" i="1"/>
  <c r="E187" i="1"/>
  <c r="AL186" i="1"/>
  <c r="AE186" i="1"/>
  <c r="V186" i="1"/>
  <c r="E186" i="1"/>
  <c r="AK185" i="1"/>
  <c r="AK184" i="1" s="1"/>
  <c r="AK183" i="1" s="1"/>
  <c r="AK182" i="1" s="1"/>
  <c r="AJ185" i="1"/>
  <c r="AJ184" i="1" s="1"/>
  <c r="AJ183" i="1" s="1"/>
  <c r="AJ182" i="1" s="1"/>
  <c r="AI185" i="1"/>
  <c r="AI184" i="1" s="1"/>
  <c r="AI183" i="1" s="1"/>
  <c r="AI182" i="1" s="1"/>
  <c r="AH185" i="1"/>
  <c r="AG185" i="1"/>
  <c r="AG184" i="1" s="1"/>
  <c r="AG183" i="1" s="1"/>
  <c r="AG182" i="1" s="1"/>
  <c r="AF185" i="1"/>
  <c r="AF184" i="1" s="1"/>
  <c r="AF183" i="1" s="1"/>
  <c r="AF182" i="1" s="1"/>
  <c r="AD185" i="1"/>
  <c r="AC185" i="1"/>
  <c r="AC184" i="1" s="1"/>
  <c r="AC183" i="1" s="1"/>
  <c r="AC182" i="1" s="1"/>
  <c r="AB185" i="1"/>
  <c r="AB184" i="1" s="1"/>
  <c r="AB183" i="1" s="1"/>
  <c r="AB182" i="1" s="1"/>
  <c r="AA185" i="1"/>
  <c r="AA184" i="1" s="1"/>
  <c r="AA183" i="1" s="1"/>
  <c r="AA182" i="1" s="1"/>
  <c r="Z185" i="1"/>
  <c r="Y185" i="1"/>
  <c r="Y184" i="1" s="1"/>
  <c r="Y183" i="1" s="1"/>
  <c r="Y182" i="1" s="1"/>
  <c r="X185" i="1"/>
  <c r="X184" i="1" s="1"/>
  <c r="X183" i="1" s="1"/>
  <c r="X182" i="1" s="1"/>
  <c r="W185" i="1"/>
  <c r="W184" i="1" s="1"/>
  <c r="W183" i="1" s="1"/>
  <c r="W182" i="1" s="1"/>
  <c r="T185" i="1"/>
  <c r="S185" i="1"/>
  <c r="R185" i="1"/>
  <c r="R184" i="1" s="1"/>
  <c r="R183" i="1" s="1"/>
  <c r="R182" i="1" s="1"/>
  <c r="Q185" i="1"/>
  <c r="Q184" i="1" s="1"/>
  <c r="Q183" i="1" s="1"/>
  <c r="Q182" i="1" s="1"/>
  <c r="P185" i="1"/>
  <c r="P184" i="1" s="1"/>
  <c r="P183" i="1" s="1"/>
  <c r="P182" i="1" s="1"/>
  <c r="O185" i="1"/>
  <c r="O184" i="1" s="1"/>
  <c r="O183" i="1" s="1"/>
  <c r="O182" i="1" s="1"/>
  <c r="N185" i="1"/>
  <c r="N184" i="1" s="1"/>
  <c r="N183" i="1" s="1"/>
  <c r="N182" i="1" s="1"/>
  <c r="M185" i="1"/>
  <c r="M184" i="1" s="1"/>
  <c r="M183" i="1" s="1"/>
  <c r="M182" i="1" s="1"/>
  <c r="L185" i="1"/>
  <c r="K185" i="1"/>
  <c r="K184" i="1" s="1"/>
  <c r="K183" i="1" s="1"/>
  <c r="K182" i="1" s="1"/>
  <c r="J185" i="1"/>
  <c r="J184" i="1" s="1"/>
  <c r="J183" i="1" s="1"/>
  <c r="J182" i="1" s="1"/>
  <c r="I185" i="1"/>
  <c r="I184" i="1" s="1"/>
  <c r="E185" i="1"/>
  <c r="AD184" i="1"/>
  <c r="Z184" i="1"/>
  <c r="Z183" i="1" s="1"/>
  <c r="Z182" i="1" s="1"/>
  <c r="T184" i="1"/>
  <c r="T183" i="1" s="1"/>
  <c r="T182" i="1" s="1"/>
  <c r="S184" i="1"/>
  <c r="S183" i="1" s="1"/>
  <c r="S182" i="1" s="1"/>
  <c r="L184" i="1"/>
  <c r="L183" i="1" s="1"/>
  <c r="L182" i="1" s="1"/>
  <c r="E184" i="1"/>
  <c r="E183" i="1"/>
  <c r="E182" i="1"/>
  <c r="AL181" i="1"/>
  <c r="AE181" i="1"/>
  <c r="V181" i="1"/>
  <c r="E181" i="1"/>
  <c r="AK180" i="1"/>
  <c r="AK179" i="1" s="1"/>
  <c r="AJ180" i="1"/>
  <c r="AJ179" i="1" s="1"/>
  <c r="AI180" i="1"/>
  <c r="AI179" i="1" s="1"/>
  <c r="AH180" i="1"/>
  <c r="AH179" i="1" s="1"/>
  <c r="AG180" i="1"/>
  <c r="AG179" i="1" s="1"/>
  <c r="AF180" i="1"/>
  <c r="AD180" i="1"/>
  <c r="AD179" i="1" s="1"/>
  <c r="AC180" i="1"/>
  <c r="AC179" i="1" s="1"/>
  <c r="AB180" i="1"/>
  <c r="AB179" i="1" s="1"/>
  <c r="AA180" i="1"/>
  <c r="AA179" i="1" s="1"/>
  <c r="Z180" i="1"/>
  <c r="Z179" i="1" s="1"/>
  <c r="Y180" i="1"/>
  <c r="Y179" i="1" s="1"/>
  <c r="X180" i="1"/>
  <c r="X179" i="1" s="1"/>
  <c r="W180" i="1"/>
  <c r="W179" i="1" s="1"/>
  <c r="T180" i="1"/>
  <c r="S180" i="1"/>
  <c r="S179" i="1" s="1"/>
  <c r="R180" i="1"/>
  <c r="Q180" i="1"/>
  <c r="Q179" i="1" s="1"/>
  <c r="P180" i="1"/>
  <c r="P179" i="1" s="1"/>
  <c r="O180" i="1"/>
  <c r="O179" i="1" s="1"/>
  <c r="N180" i="1"/>
  <c r="N179" i="1" s="1"/>
  <c r="M180" i="1"/>
  <c r="M179" i="1" s="1"/>
  <c r="L180" i="1"/>
  <c r="L179" i="1" s="1"/>
  <c r="K180" i="1"/>
  <c r="K179" i="1" s="1"/>
  <c r="J180" i="1"/>
  <c r="J179" i="1" s="1"/>
  <c r="I180" i="1"/>
  <c r="I179" i="1" s="1"/>
  <c r="E180" i="1"/>
  <c r="T179" i="1"/>
  <c r="R179" i="1"/>
  <c r="E179" i="1"/>
  <c r="AL178" i="1"/>
  <c r="AE178" i="1"/>
  <c r="V178" i="1"/>
  <c r="E178" i="1"/>
  <c r="AK177" i="1"/>
  <c r="AK176" i="1" s="1"/>
  <c r="AJ177" i="1"/>
  <c r="AJ176" i="1" s="1"/>
  <c r="AI177" i="1"/>
  <c r="AI176" i="1" s="1"/>
  <c r="AH177" i="1"/>
  <c r="AG177" i="1"/>
  <c r="AG176" i="1" s="1"/>
  <c r="AF177" i="1"/>
  <c r="AF176" i="1" s="1"/>
  <c r="AD177" i="1"/>
  <c r="AD176" i="1" s="1"/>
  <c r="AC177" i="1"/>
  <c r="AC176" i="1" s="1"/>
  <c r="AB177" i="1"/>
  <c r="AB176" i="1" s="1"/>
  <c r="AA177" i="1"/>
  <c r="AA176" i="1" s="1"/>
  <c r="Z177" i="1"/>
  <c r="Z176" i="1" s="1"/>
  <c r="Y177" i="1"/>
  <c r="Y176" i="1" s="1"/>
  <c r="X177" i="1"/>
  <c r="X176" i="1" s="1"/>
  <c r="W177" i="1"/>
  <c r="W176" i="1" s="1"/>
  <c r="T177" i="1"/>
  <c r="S177" i="1"/>
  <c r="S176" i="1" s="1"/>
  <c r="R177" i="1"/>
  <c r="R176" i="1" s="1"/>
  <c r="Q177" i="1"/>
  <c r="Q176" i="1" s="1"/>
  <c r="P177" i="1"/>
  <c r="P176" i="1" s="1"/>
  <c r="O177" i="1"/>
  <c r="O176" i="1" s="1"/>
  <c r="N177" i="1"/>
  <c r="N176" i="1" s="1"/>
  <c r="M177" i="1"/>
  <c r="M176" i="1" s="1"/>
  <c r="L177" i="1"/>
  <c r="L176" i="1" s="1"/>
  <c r="K177" i="1"/>
  <c r="K176" i="1" s="1"/>
  <c r="J177" i="1"/>
  <c r="J176" i="1" s="1"/>
  <c r="I177" i="1"/>
  <c r="E177" i="1"/>
  <c r="T176" i="1"/>
  <c r="I176" i="1"/>
  <c r="E176" i="1"/>
  <c r="E175" i="1"/>
  <c r="E174" i="1"/>
  <c r="AL173" i="1"/>
  <c r="AM173" i="1" s="1"/>
  <c r="AE173" i="1"/>
  <c r="V173" i="1"/>
  <c r="E173" i="1"/>
  <c r="AK172" i="1"/>
  <c r="AJ172" i="1"/>
  <c r="AI172" i="1"/>
  <c r="AH172" i="1"/>
  <c r="AH169" i="1" s="1"/>
  <c r="AH168" i="1" s="1"/>
  <c r="AG172" i="1"/>
  <c r="AF172" i="1"/>
  <c r="AD172" i="1"/>
  <c r="AC172" i="1"/>
  <c r="AB172" i="1"/>
  <c r="AA172" i="1"/>
  <c r="Z172" i="1"/>
  <c r="Y172" i="1"/>
  <c r="X172" i="1"/>
  <c r="W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E172" i="1"/>
  <c r="AL171" i="1"/>
  <c r="AE171" i="1"/>
  <c r="V171" i="1"/>
  <c r="E171" i="1"/>
  <c r="AK170" i="1"/>
  <c r="AJ170" i="1"/>
  <c r="AI170" i="1"/>
  <c r="AI169" i="1" s="1"/>
  <c r="AI168" i="1" s="1"/>
  <c r="AH170" i="1"/>
  <c r="AG170" i="1"/>
  <c r="AF170" i="1"/>
  <c r="AD170" i="1"/>
  <c r="AD169" i="1" s="1"/>
  <c r="AD168" i="1" s="1"/>
  <c r="AC170" i="1"/>
  <c r="AB170" i="1"/>
  <c r="AA170" i="1"/>
  <c r="AA169" i="1" s="1"/>
  <c r="AA168" i="1" s="1"/>
  <c r="Z170" i="1"/>
  <c r="Z169" i="1" s="1"/>
  <c r="Z168" i="1" s="1"/>
  <c r="Y170" i="1"/>
  <c r="X170" i="1"/>
  <c r="W170" i="1"/>
  <c r="T170" i="1"/>
  <c r="T169" i="1" s="1"/>
  <c r="T168" i="1" s="1"/>
  <c r="S170" i="1"/>
  <c r="R170" i="1"/>
  <c r="Q170" i="1"/>
  <c r="Q169" i="1" s="1"/>
  <c r="Q168" i="1" s="1"/>
  <c r="P170" i="1"/>
  <c r="P169" i="1" s="1"/>
  <c r="P168" i="1" s="1"/>
  <c r="O170" i="1"/>
  <c r="N170" i="1"/>
  <c r="M170" i="1"/>
  <c r="L170" i="1"/>
  <c r="L169" i="1" s="1"/>
  <c r="L168" i="1" s="1"/>
  <c r="K170" i="1"/>
  <c r="J170" i="1"/>
  <c r="I170" i="1"/>
  <c r="I169" i="1" s="1"/>
  <c r="E170" i="1"/>
  <c r="E169" i="1"/>
  <c r="E168" i="1"/>
  <c r="AL167" i="1"/>
  <c r="AE167" i="1"/>
  <c r="V167" i="1"/>
  <c r="E167" i="1"/>
  <c r="AK166" i="1"/>
  <c r="AK165" i="1" s="1"/>
  <c r="AK164" i="1" s="1"/>
  <c r="AJ166" i="1"/>
  <c r="AJ165" i="1" s="1"/>
  <c r="AJ164" i="1" s="1"/>
  <c r="AI166" i="1"/>
  <c r="AI165" i="1" s="1"/>
  <c r="AI164" i="1" s="1"/>
  <c r="AH166" i="1"/>
  <c r="AG166" i="1"/>
  <c r="AG165" i="1" s="1"/>
  <c r="AG164" i="1" s="1"/>
  <c r="AF166" i="1"/>
  <c r="AF165" i="1" s="1"/>
  <c r="AF164" i="1" s="1"/>
  <c r="AD166" i="1"/>
  <c r="AC166" i="1"/>
  <c r="AB166" i="1"/>
  <c r="AA166" i="1"/>
  <c r="AA165" i="1" s="1"/>
  <c r="AA164" i="1" s="1"/>
  <c r="Z166" i="1"/>
  <c r="Z165" i="1" s="1"/>
  <c r="Z164" i="1" s="1"/>
  <c r="Y166" i="1"/>
  <c r="X166" i="1"/>
  <c r="X165" i="1" s="1"/>
  <c r="X164" i="1" s="1"/>
  <c r="W166" i="1"/>
  <c r="W165" i="1" s="1"/>
  <c r="W164" i="1" s="1"/>
  <c r="T166" i="1"/>
  <c r="T165" i="1" s="1"/>
  <c r="T164" i="1" s="1"/>
  <c r="S166" i="1"/>
  <c r="R166" i="1"/>
  <c r="R165" i="1" s="1"/>
  <c r="R164" i="1" s="1"/>
  <c r="Q166" i="1"/>
  <c r="Q165" i="1" s="1"/>
  <c r="Q164" i="1" s="1"/>
  <c r="P166" i="1"/>
  <c r="P165" i="1" s="1"/>
  <c r="P164" i="1" s="1"/>
  <c r="O166" i="1"/>
  <c r="O165" i="1" s="1"/>
  <c r="O164" i="1" s="1"/>
  <c r="N166" i="1"/>
  <c r="N165" i="1" s="1"/>
  <c r="N164" i="1" s="1"/>
  <c r="M166" i="1"/>
  <c r="M165" i="1" s="1"/>
  <c r="M164" i="1" s="1"/>
  <c r="L166" i="1"/>
  <c r="L165" i="1" s="1"/>
  <c r="L164" i="1" s="1"/>
  <c r="K166" i="1"/>
  <c r="J166" i="1"/>
  <c r="J165" i="1" s="1"/>
  <c r="J164" i="1" s="1"/>
  <c r="I166" i="1"/>
  <c r="E166" i="1"/>
  <c r="AC165" i="1"/>
  <c r="AC164" i="1" s="1"/>
  <c r="AB165" i="1"/>
  <c r="AB164" i="1" s="1"/>
  <c r="Y165" i="1"/>
  <c r="Y164" i="1" s="1"/>
  <c r="S165" i="1"/>
  <c r="S164" i="1" s="1"/>
  <c r="K165" i="1"/>
  <c r="K164" i="1" s="1"/>
  <c r="E165" i="1"/>
  <c r="E164" i="1"/>
  <c r="E163" i="1"/>
  <c r="E162" i="1"/>
  <c r="E161" i="1"/>
  <c r="E160" i="1"/>
  <c r="AL159" i="1"/>
  <c r="AE159" i="1"/>
  <c r="V159" i="1"/>
  <c r="E159" i="1"/>
  <c r="AK158" i="1"/>
  <c r="AJ158" i="1"/>
  <c r="AI158" i="1"/>
  <c r="AH158" i="1"/>
  <c r="AH155" i="1" s="1"/>
  <c r="AG158" i="1"/>
  <c r="AF158" i="1"/>
  <c r="AD158" i="1"/>
  <c r="AC158" i="1"/>
  <c r="AB158" i="1"/>
  <c r="AA158" i="1"/>
  <c r="Z158" i="1"/>
  <c r="Y158" i="1"/>
  <c r="X158" i="1"/>
  <c r="W158" i="1"/>
  <c r="T158" i="1"/>
  <c r="S158" i="1"/>
  <c r="R158" i="1"/>
  <c r="R155" i="1" s="1"/>
  <c r="Q158" i="1"/>
  <c r="P158" i="1"/>
  <c r="O158" i="1"/>
  <c r="N158" i="1"/>
  <c r="M158" i="1"/>
  <c r="L158" i="1"/>
  <c r="K158" i="1"/>
  <c r="J158" i="1"/>
  <c r="J155" i="1" s="1"/>
  <c r="I158" i="1"/>
  <c r="E158" i="1"/>
  <c r="AL157" i="1"/>
  <c r="AE157" i="1"/>
  <c r="V157" i="1"/>
  <c r="E157" i="1"/>
  <c r="AK156" i="1"/>
  <c r="AJ156" i="1"/>
  <c r="AI156" i="1"/>
  <c r="AH156" i="1"/>
  <c r="AG156" i="1"/>
  <c r="AF156" i="1"/>
  <c r="AD156" i="1"/>
  <c r="AC156" i="1"/>
  <c r="AB156" i="1"/>
  <c r="AA156" i="1"/>
  <c r="Z156" i="1"/>
  <c r="Y156" i="1"/>
  <c r="X156" i="1"/>
  <c r="W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E156" i="1"/>
  <c r="E155" i="1"/>
  <c r="AL154" i="1"/>
  <c r="AE154" i="1"/>
  <c r="V154" i="1"/>
  <c r="E154" i="1"/>
  <c r="AK153" i="1"/>
  <c r="AJ153" i="1"/>
  <c r="AI153" i="1"/>
  <c r="AH153" i="1"/>
  <c r="AG153" i="1"/>
  <c r="AF153" i="1"/>
  <c r="AD153" i="1"/>
  <c r="AC153" i="1"/>
  <c r="AB153" i="1"/>
  <c r="Q153" i="1"/>
  <c r="P153" i="1"/>
  <c r="O153" i="1"/>
  <c r="O150" i="1" s="1"/>
  <c r="E153" i="1"/>
  <c r="AL152" i="1"/>
  <c r="AE152" i="1"/>
  <c r="V152" i="1"/>
  <c r="AM152" i="1" s="1"/>
  <c r="E152" i="1"/>
  <c r="AK151" i="1"/>
  <c r="AJ151" i="1"/>
  <c r="AJ150" i="1" s="1"/>
  <c r="AI151" i="1"/>
  <c r="AH151" i="1"/>
  <c r="AG151" i="1"/>
  <c r="AF151" i="1"/>
  <c r="AD151" i="1"/>
  <c r="AC151" i="1"/>
  <c r="AB151" i="1"/>
  <c r="AA151" i="1"/>
  <c r="AA150" i="1" s="1"/>
  <c r="Z151" i="1"/>
  <c r="Z150" i="1" s="1"/>
  <c r="Y151" i="1"/>
  <c r="Y150" i="1" s="1"/>
  <c r="X151" i="1"/>
  <c r="W151" i="1"/>
  <c r="W150" i="1" s="1"/>
  <c r="T151" i="1"/>
  <c r="T150" i="1" s="1"/>
  <c r="S151" i="1"/>
  <c r="S150" i="1" s="1"/>
  <c r="R151" i="1"/>
  <c r="Q151" i="1"/>
  <c r="Q150" i="1" s="1"/>
  <c r="P151" i="1"/>
  <c r="O151" i="1"/>
  <c r="N151" i="1"/>
  <c r="M151" i="1"/>
  <c r="M150" i="1" s="1"/>
  <c r="L151" i="1"/>
  <c r="L150" i="1" s="1"/>
  <c r="K151" i="1"/>
  <c r="K150" i="1" s="1"/>
  <c r="J151" i="1"/>
  <c r="I151" i="1"/>
  <c r="I150" i="1" s="1"/>
  <c r="E151" i="1"/>
  <c r="X150" i="1"/>
  <c r="R150" i="1"/>
  <c r="N150" i="1"/>
  <c r="J150" i="1"/>
  <c r="E150" i="1"/>
  <c r="E149" i="1"/>
  <c r="E148" i="1"/>
  <c r="E147" i="1"/>
  <c r="E146" i="1"/>
  <c r="E145" i="1"/>
  <c r="AL144" i="1"/>
  <c r="AE144" i="1"/>
  <c r="V144" i="1"/>
  <c r="K144" i="1"/>
  <c r="J144" i="1"/>
  <c r="J143" i="1" s="1"/>
  <c r="J142" i="1" s="1"/>
  <c r="J141" i="1" s="1"/>
  <c r="J140" i="1" s="1"/>
  <c r="J139" i="1" s="1"/>
  <c r="J138" i="1" s="1"/>
  <c r="E144" i="1"/>
  <c r="AK143" i="1"/>
  <c r="AK142" i="1" s="1"/>
  <c r="AK141" i="1" s="1"/>
  <c r="AK140" i="1" s="1"/>
  <c r="AK139" i="1" s="1"/>
  <c r="AK138" i="1" s="1"/>
  <c r="AJ143" i="1"/>
  <c r="AJ142" i="1" s="1"/>
  <c r="AJ141" i="1" s="1"/>
  <c r="AJ140" i="1" s="1"/>
  <c r="AJ139" i="1" s="1"/>
  <c r="AJ138" i="1" s="1"/>
  <c r="AI143" i="1"/>
  <c r="AI142" i="1" s="1"/>
  <c r="AI141" i="1" s="1"/>
  <c r="AI140" i="1" s="1"/>
  <c r="AI139" i="1" s="1"/>
  <c r="AI138" i="1" s="1"/>
  <c r="AH143" i="1"/>
  <c r="AG143" i="1"/>
  <c r="AG142" i="1" s="1"/>
  <c r="AG141" i="1" s="1"/>
  <c r="AG140" i="1" s="1"/>
  <c r="AG139" i="1" s="1"/>
  <c r="AG138" i="1" s="1"/>
  <c r="AF143" i="1"/>
  <c r="AF142" i="1" s="1"/>
  <c r="AD143" i="1"/>
  <c r="AD142" i="1" s="1"/>
  <c r="AD141" i="1" s="1"/>
  <c r="AD140" i="1" s="1"/>
  <c r="AC143" i="1"/>
  <c r="AC142" i="1" s="1"/>
  <c r="AC141" i="1" s="1"/>
  <c r="AB143" i="1"/>
  <c r="AA143" i="1"/>
  <c r="AA142" i="1" s="1"/>
  <c r="AA141" i="1" s="1"/>
  <c r="AA140" i="1" s="1"/>
  <c r="AA139" i="1" s="1"/>
  <c r="AA138" i="1" s="1"/>
  <c r="Z143" i="1"/>
  <c r="Z142" i="1" s="1"/>
  <c r="Z141" i="1" s="1"/>
  <c r="Z140" i="1" s="1"/>
  <c r="Z139" i="1" s="1"/>
  <c r="Z138" i="1" s="1"/>
  <c r="Y143" i="1"/>
  <c r="Y142" i="1" s="1"/>
  <c r="Y141" i="1" s="1"/>
  <c r="Y140" i="1" s="1"/>
  <c r="Y139" i="1" s="1"/>
  <c r="Y138" i="1" s="1"/>
  <c r="X143" i="1"/>
  <c r="W143" i="1"/>
  <c r="W142" i="1" s="1"/>
  <c r="W141" i="1" s="1"/>
  <c r="W140" i="1" s="1"/>
  <c r="W139" i="1" s="1"/>
  <c r="W138" i="1" s="1"/>
  <c r="T143" i="1"/>
  <c r="T142" i="1" s="1"/>
  <c r="T141" i="1" s="1"/>
  <c r="T140" i="1" s="1"/>
  <c r="T139" i="1" s="1"/>
  <c r="T138" i="1" s="1"/>
  <c r="S143" i="1"/>
  <c r="S142" i="1" s="1"/>
  <c r="S141" i="1" s="1"/>
  <c r="S140" i="1" s="1"/>
  <c r="S139" i="1" s="1"/>
  <c r="S138" i="1" s="1"/>
  <c r="R143" i="1"/>
  <c r="Q143" i="1"/>
  <c r="Q142" i="1" s="1"/>
  <c r="Q141" i="1" s="1"/>
  <c r="Q140" i="1" s="1"/>
  <c r="Q139" i="1" s="1"/>
  <c r="Q138" i="1" s="1"/>
  <c r="P143" i="1"/>
  <c r="P142" i="1" s="1"/>
  <c r="P141" i="1" s="1"/>
  <c r="P140" i="1" s="1"/>
  <c r="P139" i="1" s="1"/>
  <c r="P138" i="1" s="1"/>
  <c r="O143" i="1"/>
  <c r="O142" i="1" s="1"/>
  <c r="O141" i="1" s="1"/>
  <c r="O140" i="1" s="1"/>
  <c r="O139" i="1" s="1"/>
  <c r="O138" i="1" s="1"/>
  <c r="N143" i="1"/>
  <c r="M143" i="1"/>
  <c r="M142" i="1" s="1"/>
  <c r="M141" i="1" s="1"/>
  <c r="M140" i="1" s="1"/>
  <c r="M139" i="1" s="1"/>
  <c r="M138" i="1" s="1"/>
  <c r="L143" i="1"/>
  <c r="L142" i="1" s="1"/>
  <c r="L141" i="1" s="1"/>
  <c r="L140" i="1" s="1"/>
  <c r="L139" i="1" s="1"/>
  <c r="L138" i="1" s="1"/>
  <c r="K143" i="1"/>
  <c r="K142" i="1" s="1"/>
  <c r="K141" i="1" s="1"/>
  <c r="K140" i="1" s="1"/>
  <c r="K139" i="1" s="1"/>
  <c r="K138" i="1" s="1"/>
  <c r="I143" i="1"/>
  <c r="E143" i="1"/>
  <c r="AB142" i="1"/>
  <c r="AB141" i="1" s="1"/>
  <c r="AB140" i="1" s="1"/>
  <c r="AB139" i="1" s="1"/>
  <c r="AB138" i="1" s="1"/>
  <c r="X142" i="1"/>
  <c r="X141" i="1" s="1"/>
  <c r="X140" i="1" s="1"/>
  <c r="X139" i="1" s="1"/>
  <c r="X138" i="1" s="1"/>
  <c r="R142" i="1"/>
  <c r="R141" i="1" s="1"/>
  <c r="R140" i="1" s="1"/>
  <c r="R139" i="1" s="1"/>
  <c r="R138" i="1" s="1"/>
  <c r="N142" i="1"/>
  <c r="N141" i="1" s="1"/>
  <c r="N140" i="1" s="1"/>
  <c r="N139" i="1" s="1"/>
  <c r="N138" i="1" s="1"/>
  <c r="I142" i="1"/>
  <c r="I141" i="1" s="1"/>
  <c r="I140" i="1" s="1"/>
  <c r="E142" i="1"/>
  <c r="E141" i="1"/>
  <c r="E140" i="1"/>
  <c r="E139" i="1"/>
  <c r="E138" i="1"/>
  <c r="AL137" i="1"/>
  <c r="AE137" i="1"/>
  <c r="V137" i="1"/>
  <c r="E137" i="1"/>
  <c r="AL136" i="1"/>
  <c r="AE136" i="1"/>
  <c r="V136" i="1"/>
  <c r="E136" i="1"/>
  <c r="AK135" i="1"/>
  <c r="AK134" i="1" s="1"/>
  <c r="AK133" i="1" s="1"/>
  <c r="AK132" i="1" s="1"/>
  <c r="AJ135" i="1"/>
  <c r="AJ134" i="1" s="1"/>
  <c r="AJ133" i="1" s="1"/>
  <c r="AJ132" i="1" s="1"/>
  <c r="AI135" i="1"/>
  <c r="AI134" i="1" s="1"/>
  <c r="AI133" i="1" s="1"/>
  <c r="AI132" i="1" s="1"/>
  <c r="AH135" i="1"/>
  <c r="AH134" i="1" s="1"/>
  <c r="AH133" i="1" s="1"/>
  <c r="AH132" i="1" s="1"/>
  <c r="AG135" i="1"/>
  <c r="AG134" i="1" s="1"/>
  <c r="AG133" i="1" s="1"/>
  <c r="AG132" i="1" s="1"/>
  <c r="AF135" i="1"/>
  <c r="AF134" i="1" s="1"/>
  <c r="AD135" i="1"/>
  <c r="AD134" i="1" s="1"/>
  <c r="AD133" i="1" s="1"/>
  <c r="AD132" i="1" s="1"/>
  <c r="AC135" i="1"/>
  <c r="AC134" i="1" s="1"/>
  <c r="AB135" i="1"/>
  <c r="AB134" i="1" s="1"/>
  <c r="AB133" i="1" s="1"/>
  <c r="AB132" i="1" s="1"/>
  <c r="AA135" i="1"/>
  <c r="AA134" i="1" s="1"/>
  <c r="AA133" i="1" s="1"/>
  <c r="AA132" i="1" s="1"/>
  <c r="Z135" i="1"/>
  <c r="Z134" i="1" s="1"/>
  <c r="Z133" i="1" s="1"/>
  <c r="Z132" i="1" s="1"/>
  <c r="Y135" i="1"/>
  <c r="Y134" i="1" s="1"/>
  <c r="Y133" i="1" s="1"/>
  <c r="Y132" i="1" s="1"/>
  <c r="X135" i="1"/>
  <c r="X134" i="1" s="1"/>
  <c r="X133" i="1" s="1"/>
  <c r="X132" i="1" s="1"/>
  <c r="W135" i="1"/>
  <c r="W134" i="1" s="1"/>
  <c r="W133" i="1" s="1"/>
  <c r="W132" i="1" s="1"/>
  <c r="T135" i="1"/>
  <c r="T134" i="1" s="1"/>
  <c r="T133" i="1" s="1"/>
  <c r="T132" i="1" s="1"/>
  <c r="S135" i="1"/>
  <c r="S134" i="1" s="1"/>
  <c r="S133" i="1" s="1"/>
  <c r="S132" i="1" s="1"/>
  <c r="R135" i="1"/>
  <c r="R134" i="1" s="1"/>
  <c r="R133" i="1" s="1"/>
  <c r="R132" i="1" s="1"/>
  <c r="Q135" i="1"/>
  <c r="Q134" i="1" s="1"/>
  <c r="Q133" i="1" s="1"/>
  <c r="Q132" i="1" s="1"/>
  <c r="P135" i="1"/>
  <c r="P134" i="1" s="1"/>
  <c r="P133" i="1" s="1"/>
  <c r="P132" i="1" s="1"/>
  <c r="O135" i="1"/>
  <c r="O134" i="1" s="1"/>
  <c r="O133" i="1" s="1"/>
  <c r="O132" i="1" s="1"/>
  <c r="N135" i="1"/>
  <c r="N134" i="1" s="1"/>
  <c r="N133" i="1" s="1"/>
  <c r="N132" i="1" s="1"/>
  <c r="M135" i="1"/>
  <c r="M134" i="1" s="1"/>
  <c r="M133" i="1" s="1"/>
  <c r="M132" i="1" s="1"/>
  <c r="L135" i="1"/>
  <c r="L134" i="1" s="1"/>
  <c r="L133" i="1" s="1"/>
  <c r="L132" i="1" s="1"/>
  <c r="K135" i="1"/>
  <c r="J135" i="1"/>
  <c r="J134" i="1" s="1"/>
  <c r="J133" i="1" s="1"/>
  <c r="J132" i="1" s="1"/>
  <c r="I135" i="1"/>
  <c r="I134" i="1" s="1"/>
  <c r="I133" i="1" s="1"/>
  <c r="I132" i="1" s="1"/>
  <c r="E135" i="1"/>
  <c r="K134" i="1"/>
  <c r="K133" i="1" s="1"/>
  <c r="K132" i="1" s="1"/>
  <c r="E134" i="1"/>
  <c r="E133" i="1"/>
  <c r="E132" i="1"/>
  <c r="AL131" i="1"/>
  <c r="AE131" i="1"/>
  <c r="V131" i="1"/>
  <c r="E131" i="1"/>
  <c r="AK130" i="1"/>
  <c r="AK129" i="1" s="1"/>
  <c r="AK128" i="1" s="1"/>
  <c r="AJ130" i="1"/>
  <c r="AJ129" i="1" s="1"/>
  <c r="AJ128" i="1" s="1"/>
  <c r="AI130" i="1"/>
  <c r="AI129" i="1" s="1"/>
  <c r="AI128" i="1" s="1"/>
  <c r="AH130" i="1"/>
  <c r="AG130" i="1"/>
  <c r="AG129" i="1" s="1"/>
  <c r="AG128" i="1" s="1"/>
  <c r="AF130" i="1"/>
  <c r="AF129" i="1" s="1"/>
  <c r="AF128" i="1" s="1"/>
  <c r="AD130" i="1"/>
  <c r="AC130" i="1"/>
  <c r="AC129" i="1" s="1"/>
  <c r="AC128" i="1" s="1"/>
  <c r="AB130" i="1"/>
  <c r="AB129" i="1" s="1"/>
  <c r="AB128" i="1" s="1"/>
  <c r="AA130" i="1"/>
  <c r="AA129" i="1" s="1"/>
  <c r="AA128" i="1" s="1"/>
  <c r="Z130" i="1"/>
  <c r="Z129" i="1" s="1"/>
  <c r="Z128" i="1" s="1"/>
  <c r="Y130" i="1"/>
  <c r="X130" i="1"/>
  <c r="X129" i="1" s="1"/>
  <c r="X128" i="1" s="1"/>
  <c r="W130" i="1"/>
  <c r="W129" i="1" s="1"/>
  <c r="W128" i="1" s="1"/>
  <c r="T130" i="1"/>
  <c r="T129" i="1" s="1"/>
  <c r="T128" i="1" s="1"/>
  <c r="S130" i="1"/>
  <c r="S129" i="1" s="1"/>
  <c r="S128" i="1" s="1"/>
  <c r="R130" i="1"/>
  <c r="R129" i="1" s="1"/>
  <c r="R128" i="1" s="1"/>
  <c r="Q130" i="1"/>
  <c r="Q129" i="1" s="1"/>
  <c r="Q128" i="1" s="1"/>
  <c r="P130" i="1"/>
  <c r="P129" i="1" s="1"/>
  <c r="P128" i="1" s="1"/>
  <c r="O130" i="1"/>
  <c r="O129" i="1" s="1"/>
  <c r="O128" i="1" s="1"/>
  <c r="N130" i="1"/>
  <c r="N129" i="1" s="1"/>
  <c r="N128" i="1" s="1"/>
  <c r="M130" i="1"/>
  <c r="M129" i="1" s="1"/>
  <c r="M128" i="1" s="1"/>
  <c r="L130" i="1"/>
  <c r="L129" i="1" s="1"/>
  <c r="L128" i="1" s="1"/>
  <c r="K130" i="1"/>
  <c r="J130" i="1"/>
  <c r="J129" i="1" s="1"/>
  <c r="J128" i="1" s="1"/>
  <c r="I130" i="1"/>
  <c r="E130" i="1"/>
  <c r="Y129" i="1"/>
  <c r="Y128" i="1" s="1"/>
  <c r="K129" i="1"/>
  <c r="K128" i="1" s="1"/>
  <c r="E129" i="1"/>
  <c r="E128" i="1"/>
  <c r="AL127" i="1"/>
  <c r="AE127" i="1"/>
  <c r="K127" i="1"/>
  <c r="K126" i="1" s="1"/>
  <c r="J127" i="1"/>
  <c r="J126" i="1" s="1"/>
  <c r="I127" i="1"/>
  <c r="V127" i="1" s="1"/>
  <c r="AM127" i="1" s="1"/>
  <c r="E127" i="1"/>
  <c r="AK126" i="1"/>
  <c r="AJ126" i="1"/>
  <c r="AI126" i="1"/>
  <c r="AH126" i="1"/>
  <c r="AG126" i="1"/>
  <c r="AF126" i="1"/>
  <c r="AD126" i="1"/>
  <c r="AC126" i="1"/>
  <c r="AB126" i="1"/>
  <c r="AA126" i="1"/>
  <c r="Z126" i="1"/>
  <c r="Y126" i="1"/>
  <c r="X126" i="1"/>
  <c r="W126" i="1"/>
  <c r="T126" i="1"/>
  <c r="S126" i="1"/>
  <c r="R126" i="1"/>
  <c r="Q126" i="1"/>
  <c r="P126" i="1"/>
  <c r="O126" i="1"/>
  <c r="N126" i="1"/>
  <c r="M126" i="1"/>
  <c r="L126" i="1"/>
  <c r="I126" i="1"/>
  <c r="E126" i="1"/>
  <c r="AL125" i="1"/>
  <c r="AE125" i="1"/>
  <c r="K125" i="1"/>
  <c r="K124" i="1" s="1"/>
  <c r="J125" i="1"/>
  <c r="J124" i="1" s="1"/>
  <c r="I125" i="1"/>
  <c r="V125" i="1" s="1"/>
  <c r="AM125" i="1" s="1"/>
  <c r="E125" i="1"/>
  <c r="AK124" i="1"/>
  <c r="AJ124" i="1"/>
  <c r="AI124" i="1"/>
  <c r="AH124" i="1"/>
  <c r="AG124" i="1"/>
  <c r="AF124" i="1"/>
  <c r="AD124" i="1"/>
  <c r="AC124" i="1"/>
  <c r="AC123" i="1" s="1"/>
  <c r="AC122" i="1" s="1"/>
  <c r="AB124" i="1"/>
  <c r="AA124" i="1"/>
  <c r="Z124" i="1"/>
  <c r="Y124" i="1"/>
  <c r="Y123" i="1" s="1"/>
  <c r="Y122" i="1" s="1"/>
  <c r="X124" i="1"/>
  <c r="W124" i="1"/>
  <c r="T124" i="1"/>
  <c r="S124" i="1"/>
  <c r="R124" i="1"/>
  <c r="Q124" i="1"/>
  <c r="P124" i="1"/>
  <c r="O124" i="1"/>
  <c r="O123" i="1" s="1"/>
  <c r="O122" i="1" s="1"/>
  <c r="N124" i="1"/>
  <c r="M124" i="1"/>
  <c r="L124" i="1"/>
  <c r="I124" i="1"/>
  <c r="E124" i="1"/>
  <c r="S123" i="1"/>
  <c r="S122" i="1" s="1"/>
  <c r="E123" i="1"/>
  <c r="E122" i="1"/>
  <c r="E121" i="1"/>
  <c r="E120" i="1"/>
  <c r="AL119" i="1"/>
  <c r="AE119" i="1"/>
  <c r="U119" i="1"/>
  <c r="U118" i="1" s="1"/>
  <c r="U117" i="1" s="1"/>
  <c r="U116" i="1" s="1"/>
  <c r="U115" i="1" s="1"/>
  <c r="U114" i="1" s="1"/>
  <c r="U95" i="1" s="1"/>
  <c r="U94" i="1" s="1"/>
  <c r="T119" i="1"/>
  <c r="I119" i="1"/>
  <c r="E119" i="1"/>
  <c r="AK118" i="1"/>
  <c r="AJ118" i="1"/>
  <c r="AJ117" i="1" s="1"/>
  <c r="AJ116" i="1" s="1"/>
  <c r="AJ115" i="1" s="1"/>
  <c r="AJ114" i="1" s="1"/>
  <c r="AI118" i="1"/>
  <c r="AI117" i="1" s="1"/>
  <c r="AI116" i="1" s="1"/>
  <c r="AI115" i="1" s="1"/>
  <c r="AI114" i="1" s="1"/>
  <c r="AH118" i="1"/>
  <c r="AG118" i="1"/>
  <c r="AF118" i="1"/>
  <c r="AF117" i="1" s="1"/>
  <c r="AF116" i="1" s="1"/>
  <c r="AF115" i="1" s="1"/>
  <c r="AF114" i="1" s="1"/>
  <c r="AD118" i="1"/>
  <c r="AD117" i="1" s="1"/>
  <c r="AC118" i="1"/>
  <c r="AB118" i="1"/>
  <c r="AA118" i="1"/>
  <c r="AA117" i="1" s="1"/>
  <c r="AA116" i="1" s="1"/>
  <c r="AA115" i="1" s="1"/>
  <c r="AA114" i="1" s="1"/>
  <c r="Z118" i="1"/>
  <c r="Y118" i="1"/>
  <c r="X118" i="1"/>
  <c r="W118" i="1"/>
  <c r="W117" i="1" s="1"/>
  <c r="W116" i="1" s="1"/>
  <c r="W115" i="1" s="1"/>
  <c r="W114" i="1" s="1"/>
  <c r="T118" i="1"/>
  <c r="T117" i="1" s="1"/>
  <c r="T116" i="1" s="1"/>
  <c r="T115" i="1" s="1"/>
  <c r="T114" i="1" s="1"/>
  <c r="S118" i="1"/>
  <c r="R118" i="1"/>
  <c r="R117" i="1" s="1"/>
  <c r="R116" i="1" s="1"/>
  <c r="R115" i="1" s="1"/>
  <c r="R114" i="1" s="1"/>
  <c r="Q118" i="1"/>
  <c r="Q117" i="1" s="1"/>
  <c r="Q116" i="1" s="1"/>
  <c r="Q115" i="1" s="1"/>
  <c r="Q114" i="1" s="1"/>
  <c r="P118" i="1"/>
  <c r="P117" i="1" s="1"/>
  <c r="P116" i="1" s="1"/>
  <c r="P115" i="1" s="1"/>
  <c r="P114" i="1" s="1"/>
  <c r="O118" i="1"/>
  <c r="N118" i="1"/>
  <c r="M118" i="1"/>
  <c r="M117" i="1" s="1"/>
  <c r="M116" i="1" s="1"/>
  <c r="M115" i="1" s="1"/>
  <c r="M114" i="1" s="1"/>
  <c r="L118" i="1"/>
  <c r="L117" i="1" s="1"/>
  <c r="L116" i="1" s="1"/>
  <c r="L115" i="1" s="1"/>
  <c r="L114" i="1" s="1"/>
  <c r="K118" i="1"/>
  <c r="J118" i="1"/>
  <c r="I118" i="1"/>
  <c r="I117" i="1" s="1"/>
  <c r="I116" i="1" s="1"/>
  <c r="I115" i="1" s="1"/>
  <c r="I114" i="1" s="1"/>
  <c r="E118" i="1"/>
  <c r="AK117" i="1"/>
  <c r="AH117" i="1"/>
  <c r="AH116" i="1" s="1"/>
  <c r="AH115" i="1" s="1"/>
  <c r="AH114" i="1" s="1"/>
  <c r="AG117" i="1"/>
  <c r="AG116" i="1" s="1"/>
  <c r="AG115" i="1" s="1"/>
  <c r="AG114" i="1" s="1"/>
  <c r="AC117" i="1"/>
  <c r="AC116" i="1" s="1"/>
  <c r="AC115" i="1" s="1"/>
  <c r="AC114" i="1" s="1"/>
  <c r="AB117" i="1"/>
  <c r="Z117" i="1"/>
  <c r="Z116" i="1" s="1"/>
  <c r="Z115" i="1" s="1"/>
  <c r="Z114" i="1" s="1"/>
  <c r="Y117" i="1"/>
  <c r="Y116" i="1" s="1"/>
  <c r="Y115" i="1" s="1"/>
  <c r="Y114" i="1" s="1"/>
  <c r="X117" i="1"/>
  <c r="S117" i="1"/>
  <c r="S116" i="1" s="1"/>
  <c r="S115" i="1" s="1"/>
  <c r="S114" i="1" s="1"/>
  <c r="O117" i="1"/>
  <c r="O116" i="1" s="1"/>
  <c r="O115" i="1" s="1"/>
  <c r="O114" i="1" s="1"/>
  <c r="N117" i="1"/>
  <c r="K117" i="1"/>
  <c r="K116" i="1" s="1"/>
  <c r="K115" i="1" s="1"/>
  <c r="K114" i="1" s="1"/>
  <c r="J117" i="1"/>
  <c r="J116" i="1" s="1"/>
  <c r="J115" i="1" s="1"/>
  <c r="J114" i="1" s="1"/>
  <c r="E117" i="1"/>
  <c r="AK116" i="1"/>
  <c r="AK115" i="1" s="1"/>
  <c r="AK114" i="1" s="1"/>
  <c r="AB116" i="1"/>
  <c r="AB115" i="1" s="1"/>
  <c r="AB114" i="1" s="1"/>
  <c r="X116" i="1"/>
  <c r="X115" i="1" s="1"/>
  <c r="X114" i="1" s="1"/>
  <c r="N116" i="1"/>
  <c r="N115" i="1" s="1"/>
  <c r="N114" i="1" s="1"/>
  <c r="E116" i="1"/>
  <c r="E115" i="1"/>
  <c r="E114" i="1"/>
  <c r="AL113" i="1"/>
  <c r="AE113" i="1"/>
  <c r="V113" i="1"/>
  <c r="E113" i="1"/>
  <c r="AK112" i="1"/>
  <c r="AJ112" i="1"/>
  <c r="AI112" i="1"/>
  <c r="AH112" i="1"/>
  <c r="AG112" i="1"/>
  <c r="AF112" i="1"/>
  <c r="AD112" i="1"/>
  <c r="AC112" i="1"/>
  <c r="AB112" i="1"/>
  <c r="T112" i="1"/>
  <c r="S112" i="1"/>
  <c r="S111" i="1" s="1"/>
  <c r="S110" i="1" s="1"/>
  <c r="S109" i="1" s="1"/>
  <c r="R112" i="1"/>
  <c r="R111" i="1" s="1"/>
  <c r="R110" i="1" s="1"/>
  <c r="R109" i="1" s="1"/>
  <c r="Q112" i="1"/>
  <c r="Q111" i="1" s="1"/>
  <c r="Q110" i="1" s="1"/>
  <c r="Q109" i="1" s="1"/>
  <c r="P112" i="1"/>
  <c r="P111" i="1" s="1"/>
  <c r="P110" i="1" s="1"/>
  <c r="P109" i="1" s="1"/>
  <c r="O112" i="1"/>
  <c r="E112" i="1"/>
  <c r="AK111" i="1"/>
  <c r="AK110" i="1" s="1"/>
  <c r="AK109" i="1" s="1"/>
  <c r="AJ111" i="1"/>
  <c r="AJ110" i="1" s="1"/>
  <c r="AJ109" i="1" s="1"/>
  <c r="AI111" i="1"/>
  <c r="AH111" i="1"/>
  <c r="AH110" i="1" s="1"/>
  <c r="AH109" i="1" s="1"/>
  <c r="AG111" i="1"/>
  <c r="AG110" i="1" s="1"/>
  <c r="AG109" i="1" s="1"/>
  <c r="AF111" i="1"/>
  <c r="AD111" i="1"/>
  <c r="AC111" i="1"/>
  <c r="AC110" i="1" s="1"/>
  <c r="AC109" i="1" s="1"/>
  <c r="AB111" i="1"/>
  <c r="AB110" i="1" s="1"/>
  <c r="AB109" i="1" s="1"/>
  <c r="O111" i="1"/>
  <c r="O110" i="1" s="1"/>
  <c r="O109" i="1" s="1"/>
  <c r="E111" i="1"/>
  <c r="AI110" i="1"/>
  <c r="AI109" i="1" s="1"/>
  <c r="AF110" i="1"/>
  <c r="AF109" i="1" s="1"/>
  <c r="AD110" i="1"/>
  <c r="AD109" i="1" s="1"/>
  <c r="E110" i="1"/>
  <c r="E109" i="1"/>
  <c r="AL108" i="1"/>
  <c r="AE108" i="1"/>
  <c r="V108" i="1"/>
  <c r="E108" i="1"/>
  <c r="AK107" i="1"/>
  <c r="AJ107" i="1"/>
  <c r="AI107" i="1"/>
  <c r="AH107" i="1"/>
  <c r="AG107" i="1"/>
  <c r="AF107" i="1"/>
  <c r="AD107" i="1"/>
  <c r="AE107" i="1" s="1"/>
  <c r="AC107" i="1"/>
  <c r="AB107" i="1"/>
  <c r="AA107" i="1"/>
  <c r="Z107" i="1"/>
  <c r="Y107" i="1"/>
  <c r="X107" i="1"/>
  <c r="W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E107" i="1"/>
  <c r="AL106" i="1"/>
  <c r="AE106" i="1"/>
  <c r="V106" i="1"/>
  <c r="E106" i="1"/>
  <c r="AK105" i="1"/>
  <c r="AJ105" i="1"/>
  <c r="AI105" i="1"/>
  <c r="AH105" i="1"/>
  <c r="AG105" i="1"/>
  <c r="AF105" i="1"/>
  <c r="AD105" i="1"/>
  <c r="AE105" i="1" s="1"/>
  <c r="AC105" i="1"/>
  <c r="AB105" i="1"/>
  <c r="AA105" i="1"/>
  <c r="Z105" i="1"/>
  <c r="Y105" i="1"/>
  <c r="X105" i="1"/>
  <c r="W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E105" i="1"/>
  <c r="AL104" i="1"/>
  <c r="AE104" i="1"/>
  <c r="V104" i="1"/>
  <c r="E104" i="1"/>
  <c r="AK103" i="1"/>
  <c r="AJ103" i="1"/>
  <c r="AI103" i="1"/>
  <c r="AI102" i="1" s="1"/>
  <c r="AH103" i="1"/>
  <c r="AH102" i="1" s="1"/>
  <c r="AG103" i="1"/>
  <c r="AG102" i="1" s="1"/>
  <c r="AF103" i="1"/>
  <c r="AD103" i="1"/>
  <c r="AE103" i="1" s="1"/>
  <c r="AC103" i="1"/>
  <c r="AB103" i="1"/>
  <c r="AB102" i="1" s="1"/>
  <c r="AA103" i="1"/>
  <c r="AA102" i="1" s="1"/>
  <c r="Z103" i="1"/>
  <c r="Z102" i="1" s="1"/>
  <c r="Y103" i="1"/>
  <c r="Y102" i="1" s="1"/>
  <c r="X103" i="1"/>
  <c r="X102" i="1" s="1"/>
  <c r="W103" i="1"/>
  <c r="W102" i="1" s="1"/>
  <c r="T103" i="1"/>
  <c r="S103" i="1"/>
  <c r="R103" i="1"/>
  <c r="R102" i="1" s="1"/>
  <c r="Q103" i="1"/>
  <c r="P103" i="1"/>
  <c r="P102" i="1" s="1"/>
  <c r="O103" i="1"/>
  <c r="O102" i="1" s="1"/>
  <c r="N103" i="1"/>
  <c r="N102" i="1" s="1"/>
  <c r="M103" i="1"/>
  <c r="M102" i="1" s="1"/>
  <c r="L103" i="1"/>
  <c r="K103" i="1"/>
  <c r="J103" i="1"/>
  <c r="J102" i="1" s="1"/>
  <c r="I103" i="1"/>
  <c r="I102" i="1" s="1"/>
  <c r="E103" i="1"/>
  <c r="AK102" i="1"/>
  <c r="AJ102" i="1"/>
  <c r="AD102" i="1"/>
  <c r="AC102" i="1"/>
  <c r="T102" i="1"/>
  <c r="S102" i="1"/>
  <c r="Q102" i="1"/>
  <c r="L102" i="1"/>
  <c r="K102" i="1"/>
  <c r="E102" i="1"/>
  <c r="AL101" i="1"/>
  <c r="AE101" i="1"/>
  <c r="V101" i="1"/>
  <c r="E101" i="1"/>
  <c r="AK100" i="1"/>
  <c r="AJ100" i="1"/>
  <c r="AJ99" i="1" s="1"/>
  <c r="AI100" i="1"/>
  <c r="AI99" i="1" s="1"/>
  <c r="AH100" i="1"/>
  <c r="AG100" i="1"/>
  <c r="AG99" i="1" s="1"/>
  <c r="AF100" i="1"/>
  <c r="AF99" i="1" s="1"/>
  <c r="AD100" i="1"/>
  <c r="AC100" i="1"/>
  <c r="AC99" i="1" s="1"/>
  <c r="AB100" i="1"/>
  <c r="AB99" i="1" s="1"/>
  <c r="AA100" i="1"/>
  <c r="Z100" i="1"/>
  <c r="Z99" i="1" s="1"/>
  <c r="Y100" i="1"/>
  <c r="Y99" i="1" s="1"/>
  <c r="X100" i="1"/>
  <c r="W100" i="1"/>
  <c r="W99" i="1" s="1"/>
  <c r="T100" i="1"/>
  <c r="T99" i="1" s="1"/>
  <c r="T98" i="1" s="1"/>
  <c r="T97" i="1" s="1"/>
  <c r="S100" i="1"/>
  <c r="S99" i="1" s="1"/>
  <c r="R100" i="1"/>
  <c r="Q100" i="1"/>
  <c r="Q99" i="1" s="1"/>
  <c r="P100" i="1"/>
  <c r="P99" i="1" s="1"/>
  <c r="O100" i="1"/>
  <c r="O99" i="1" s="1"/>
  <c r="N100" i="1"/>
  <c r="M100" i="1"/>
  <c r="M99" i="1" s="1"/>
  <c r="L100" i="1"/>
  <c r="L99" i="1" s="1"/>
  <c r="K100" i="1"/>
  <c r="K99" i="1" s="1"/>
  <c r="J100" i="1"/>
  <c r="J99" i="1" s="1"/>
  <c r="I100" i="1"/>
  <c r="E100" i="1"/>
  <c r="AK99" i="1"/>
  <c r="AA99" i="1"/>
  <c r="X99" i="1"/>
  <c r="R99" i="1"/>
  <c r="N99" i="1"/>
  <c r="E99" i="1"/>
  <c r="E98" i="1"/>
  <c r="E97" i="1"/>
  <c r="E96" i="1"/>
  <c r="E95" i="1"/>
  <c r="E94" i="1"/>
  <c r="AL93" i="1"/>
  <c r="AE93" i="1"/>
  <c r="V93" i="1"/>
  <c r="E93" i="1"/>
  <c r="AK92" i="1"/>
  <c r="AK91" i="1" s="1"/>
  <c r="AK90" i="1" s="1"/>
  <c r="AK89" i="1" s="1"/>
  <c r="AK88" i="1" s="1"/>
  <c r="AK87" i="1" s="1"/>
  <c r="AJ92" i="1"/>
  <c r="AJ91" i="1" s="1"/>
  <c r="AJ90" i="1" s="1"/>
  <c r="AJ89" i="1" s="1"/>
  <c r="AJ88" i="1" s="1"/>
  <c r="AJ87" i="1" s="1"/>
  <c r="AI92" i="1"/>
  <c r="AI91" i="1" s="1"/>
  <c r="AI90" i="1" s="1"/>
  <c r="AI89" i="1" s="1"/>
  <c r="AI88" i="1" s="1"/>
  <c r="AI87" i="1" s="1"/>
  <c r="AH92" i="1"/>
  <c r="AG92" i="1"/>
  <c r="AG91" i="1" s="1"/>
  <c r="AG90" i="1" s="1"/>
  <c r="AG89" i="1" s="1"/>
  <c r="AG88" i="1" s="1"/>
  <c r="AG87" i="1" s="1"/>
  <c r="AF92" i="1"/>
  <c r="AF91" i="1" s="1"/>
  <c r="AD92" i="1"/>
  <c r="AD91" i="1" s="1"/>
  <c r="AC92" i="1"/>
  <c r="AC91" i="1" s="1"/>
  <c r="AC90" i="1" s="1"/>
  <c r="AC89" i="1" s="1"/>
  <c r="AC88" i="1" s="1"/>
  <c r="AC87" i="1" s="1"/>
  <c r="AB92" i="1"/>
  <c r="AB91" i="1" s="1"/>
  <c r="AB90" i="1" s="1"/>
  <c r="AB89" i="1" s="1"/>
  <c r="AB88" i="1" s="1"/>
  <c r="AB87" i="1" s="1"/>
  <c r="AA92" i="1"/>
  <c r="AA91" i="1" s="1"/>
  <c r="AA90" i="1" s="1"/>
  <c r="AA89" i="1" s="1"/>
  <c r="AA88" i="1" s="1"/>
  <c r="AA87" i="1" s="1"/>
  <c r="Z92" i="1"/>
  <c r="Z91" i="1" s="1"/>
  <c r="Z90" i="1" s="1"/>
  <c r="Z89" i="1" s="1"/>
  <c r="Z88" i="1" s="1"/>
  <c r="Z87" i="1" s="1"/>
  <c r="Y92" i="1"/>
  <c r="Y91" i="1" s="1"/>
  <c r="Y90" i="1" s="1"/>
  <c r="Y89" i="1" s="1"/>
  <c r="Y88" i="1" s="1"/>
  <c r="Y87" i="1" s="1"/>
  <c r="X92" i="1"/>
  <c r="X91" i="1" s="1"/>
  <c r="X90" i="1" s="1"/>
  <c r="X89" i="1" s="1"/>
  <c r="X88" i="1" s="1"/>
  <c r="X87" i="1" s="1"/>
  <c r="W92" i="1"/>
  <c r="W91" i="1" s="1"/>
  <c r="W90" i="1" s="1"/>
  <c r="W89" i="1" s="1"/>
  <c r="W88" i="1" s="1"/>
  <c r="W87" i="1" s="1"/>
  <c r="U92" i="1"/>
  <c r="U91" i="1" s="1"/>
  <c r="T92" i="1"/>
  <c r="T91" i="1" s="1"/>
  <c r="T90" i="1" s="1"/>
  <c r="T89" i="1" s="1"/>
  <c r="T88" i="1" s="1"/>
  <c r="T87" i="1" s="1"/>
  <c r="S92" i="1"/>
  <c r="S91" i="1" s="1"/>
  <c r="S90" i="1" s="1"/>
  <c r="S89" i="1" s="1"/>
  <c r="S88" i="1" s="1"/>
  <c r="S87" i="1" s="1"/>
  <c r="R92" i="1"/>
  <c r="Q92" i="1"/>
  <c r="Q91" i="1" s="1"/>
  <c r="Q90" i="1" s="1"/>
  <c r="Q89" i="1" s="1"/>
  <c r="Q88" i="1" s="1"/>
  <c r="Q87" i="1" s="1"/>
  <c r="P92" i="1"/>
  <c r="P91" i="1" s="1"/>
  <c r="P90" i="1" s="1"/>
  <c r="P89" i="1" s="1"/>
  <c r="P88" i="1" s="1"/>
  <c r="P87" i="1" s="1"/>
  <c r="O92" i="1"/>
  <c r="O91" i="1" s="1"/>
  <c r="O90" i="1" s="1"/>
  <c r="O89" i="1" s="1"/>
  <c r="O88" i="1" s="1"/>
  <c r="O87" i="1" s="1"/>
  <c r="E92" i="1"/>
  <c r="E91" i="1"/>
  <c r="E90" i="1"/>
  <c r="E89" i="1"/>
  <c r="E88" i="1"/>
  <c r="E87" i="1"/>
  <c r="AL86" i="1"/>
  <c r="AE86" i="1"/>
  <c r="V86" i="1"/>
  <c r="E86" i="1"/>
  <c r="AK85" i="1"/>
  <c r="AK84" i="1" s="1"/>
  <c r="AK83" i="1" s="1"/>
  <c r="AK82" i="1" s="1"/>
  <c r="AK81" i="1" s="1"/>
  <c r="AK80" i="1" s="1"/>
  <c r="AK79" i="1" s="1"/>
  <c r="AJ85" i="1"/>
  <c r="AJ84" i="1" s="1"/>
  <c r="AJ83" i="1" s="1"/>
  <c r="AJ82" i="1" s="1"/>
  <c r="AJ81" i="1" s="1"/>
  <c r="AJ80" i="1" s="1"/>
  <c r="AI85" i="1"/>
  <c r="AI84" i="1" s="1"/>
  <c r="AI83" i="1" s="1"/>
  <c r="AI82" i="1" s="1"/>
  <c r="AI81" i="1" s="1"/>
  <c r="AI80" i="1" s="1"/>
  <c r="AH85" i="1"/>
  <c r="AH84" i="1" s="1"/>
  <c r="AG85" i="1"/>
  <c r="AG84" i="1" s="1"/>
  <c r="AG83" i="1" s="1"/>
  <c r="AG82" i="1" s="1"/>
  <c r="AG81" i="1" s="1"/>
  <c r="AG80" i="1" s="1"/>
  <c r="AG79" i="1" s="1"/>
  <c r="AF85" i="1"/>
  <c r="AF84" i="1" s="1"/>
  <c r="AF83" i="1" s="1"/>
  <c r="AF82" i="1" s="1"/>
  <c r="AF81" i="1" s="1"/>
  <c r="AF80" i="1" s="1"/>
  <c r="AD85" i="1"/>
  <c r="AD84" i="1" s="1"/>
  <c r="AC85" i="1"/>
  <c r="AC84" i="1" s="1"/>
  <c r="AC83" i="1" s="1"/>
  <c r="AB85" i="1"/>
  <c r="AB84" i="1" s="1"/>
  <c r="AB83" i="1" s="1"/>
  <c r="AB82" i="1" s="1"/>
  <c r="AB81" i="1" s="1"/>
  <c r="AB80" i="1" s="1"/>
  <c r="AA85" i="1"/>
  <c r="AA84" i="1" s="1"/>
  <c r="AA83" i="1" s="1"/>
  <c r="AA82" i="1" s="1"/>
  <c r="AA81" i="1" s="1"/>
  <c r="AA80" i="1" s="1"/>
  <c r="Z85" i="1"/>
  <c r="Y85" i="1"/>
  <c r="Y84" i="1" s="1"/>
  <c r="Y83" i="1" s="1"/>
  <c r="Y82" i="1" s="1"/>
  <c r="Y81" i="1" s="1"/>
  <c r="Y80" i="1" s="1"/>
  <c r="Y79" i="1" s="1"/>
  <c r="X85" i="1"/>
  <c r="X84" i="1" s="1"/>
  <c r="X83" i="1" s="1"/>
  <c r="X82" i="1" s="1"/>
  <c r="X81" i="1" s="1"/>
  <c r="X80" i="1" s="1"/>
  <c r="W85" i="1"/>
  <c r="W84" i="1" s="1"/>
  <c r="W83" i="1" s="1"/>
  <c r="W82" i="1" s="1"/>
  <c r="W81" i="1" s="1"/>
  <c r="W80" i="1" s="1"/>
  <c r="U85" i="1"/>
  <c r="T85" i="1"/>
  <c r="S85" i="1"/>
  <c r="S84" i="1" s="1"/>
  <c r="S83" i="1" s="1"/>
  <c r="S82" i="1" s="1"/>
  <c r="S81" i="1" s="1"/>
  <c r="S80" i="1" s="1"/>
  <c r="R85" i="1"/>
  <c r="R84" i="1" s="1"/>
  <c r="R83" i="1" s="1"/>
  <c r="R82" i="1" s="1"/>
  <c r="R81" i="1" s="1"/>
  <c r="R80" i="1" s="1"/>
  <c r="Q85" i="1"/>
  <c r="Q84" i="1" s="1"/>
  <c r="Q83" i="1" s="1"/>
  <c r="Q82" i="1" s="1"/>
  <c r="Q81" i="1" s="1"/>
  <c r="Q80" i="1" s="1"/>
  <c r="Q79" i="1" s="1"/>
  <c r="P85" i="1"/>
  <c r="P84" i="1" s="1"/>
  <c r="P83" i="1" s="1"/>
  <c r="P82" i="1" s="1"/>
  <c r="P81" i="1" s="1"/>
  <c r="P80" i="1" s="1"/>
  <c r="O85" i="1"/>
  <c r="O84" i="1" s="1"/>
  <c r="O83" i="1" s="1"/>
  <c r="O82" i="1" s="1"/>
  <c r="O81" i="1" s="1"/>
  <c r="O80" i="1" s="1"/>
  <c r="E85" i="1"/>
  <c r="Z84" i="1"/>
  <c r="Z83" i="1" s="1"/>
  <c r="Z82" i="1" s="1"/>
  <c r="Z81" i="1" s="1"/>
  <c r="Z80" i="1" s="1"/>
  <c r="T84" i="1"/>
  <c r="T83" i="1" s="1"/>
  <c r="T82" i="1" s="1"/>
  <c r="T81" i="1" s="1"/>
  <c r="T80" i="1" s="1"/>
  <c r="E84" i="1"/>
  <c r="E83" i="1"/>
  <c r="E82" i="1"/>
  <c r="E81" i="1"/>
  <c r="E80" i="1"/>
  <c r="E79" i="1"/>
  <c r="AL78" i="1"/>
  <c r="AE78" i="1"/>
  <c r="V78" i="1"/>
  <c r="E78" i="1"/>
  <c r="AK77" i="1"/>
  <c r="AK76" i="1" s="1"/>
  <c r="AK75" i="1" s="1"/>
  <c r="AK74" i="1" s="1"/>
  <c r="AK73" i="1" s="1"/>
  <c r="AK72" i="1" s="1"/>
  <c r="AJ77" i="1"/>
  <c r="AJ76" i="1" s="1"/>
  <c r="AJ75" i="1" s="1"/>
  <c r="AJ74" i="1" s="1"/>
  <c r="AJ73" i="1" s="1"/>
  <c r="AJ72" i="1" s="1"/>
  <c r="AI77" i="1"/>
  <c r="AI76" i="1" s="1"/>
  <c r="AI75" i="1" s="1"/>
  <c r="AI74" i="1" s="1"/>
  <c r="AI73" i="1" s="1"/>
  <c r="AI72" i="1" s="1"/>
  <c r="AH77" i="1"/>
  <c r="AG77" i="1"/>
  <c r="AG76" i="1" s="1"/>
  <c r="AG75" i="1" s="1"/>
  <c r="AG74" i="1" s="1"/>
  <c r="AG73" i="1" s="1"/>
  <c r="AG72" i="1" s="1"/>
  <c r="AF77" i="1"/>
  <c r="AF76" i="1" s="1"/>
  <c r="AD77" i="1"/>
  <c r="AD76" i="1" s="1"/>
  <c r="AC77" i="1"/>
  <c r="AC76" i="1" s="1"/>
  <c r="AC75" i="1" s="1"/>
  <c r="AC74" i="1" s="1"/>
  <c r="AC73" i="1" s="1"/>
  <c r="AC72" i="1" s="1"/>
  <c r="AB77" i="1"/>
  <c r="AB76" i="1" s="1"/>
  <c r="AB75" i="1" s="1"/>
  <c r="AB74" i="1" s="1"/>
  <c r="AB73" i="1" s="1"/>
  <c r="AB72" i="1" s="1"/>
  <c r="R77" i="1"/>
  <c r="R76" i="1" s="1"/>
  <c r="Q77" i="1"/>
  <c r="Q76" i="1" s="1"/>
  <c r="Q75" i="1" s="1"/>
  <c r="Q74" i="1" s="1"/>
  <c r="Q73" i="1" s="1"/>
  <c r="Q72" i="1" s="1"/>
  <c r="P77" i="1"/>
  <c r="P76" i="1" s="1"/>
  <c r="P75" i="1" s="1"/>
  <c r="P74" i="1" s="1"/>
  <c r="P73" i="1" s="1"/>
  <c r="P72" i="1" s="1"/>
  <c r="O77" i="1"/>
  <c r="O76" i="1" s="1"/>
  <c r="O75" i="1" s="1"/>
  <c r="O74" i="1" s="1"/>
  <c r="O73" i="1" s="1"/>
  <c r="O72" i="1" s="1"/>
  <c r="E77" i="1"/>
  <c r="E76" i="1"/>
  <c r="E75" i="1"/>
  <c r="E74" i="1"/>
  <c r="E73" i="1"/>
  <c r="E72" i="1"/>
  <c r="AL71" i="1"/>
  <c r="AE71" i="1"/>
  <c r="V71" i="1"/>
  <c r="E71" i="1"/>
  <c r="AK70" i="1"/>
  <c r="AJ70" i="1"/>
  <c r="AI70" i="1"/>
  <c r="AH70" i="1"/>
  <c r="AG70" i="1"/>
  <c r="AF70" i="1"/>
  <c r="AF67" i="1" s="1"/>
  <c r="AD70" i="1"/>
  <c r="AC70" i="1"/>
  <c r="AE70" i="1" s="1"/>
  <c r="AB70" i="1"/>
  <c r="T70" i="1"/>
  <c r="S70" i="1"/>
  <c r="R70" i="1"/>
  <c r="Q70" i="1"/>
  <c r="P70" i="1"/>
  <c r="O70" i="1"/>
  <c r="E70" i="1"/>
  <c r="AL69" i="1"/>
  <c r="AM69" i="1" s="1"/>
  <c r="AE69" i="1"/>
  <c r="V69" i="1"/>
  <c r="E69" i="1"/>
  <c r="AK68" i="1"/>
  <c r="AJ68" i="1"/>
  <c r="AI68" i="1"/>
  <c r="AH68" i="1"/>
  <c r="AG68" i="1"/>
  <c r="AG67" i="1" s="1"/>
  <c r="AG66" i="1" s="1"/>
  <c r="AG65" i="1" s="1"/>
  <c r="AF68" i="1"/>
  <c r="AD68" i="1"/>
  <c r="AC68" i="1"/>
  <c r="AB68" i="1"/>
  <c r="AB67" i="1" s="1"/>
  <c r="AB66" i="1" s="1"/>
  <c r="AB65" i="1" s="1"/>
  <c r="T68" i="1"/>
  <c r="S68" i="1"/>
  <c r="R68" i="1"/>
  <c r="R67" i="1" s="1"/>
  <c r="R66" i="1" s="1"/>
  <c r="R65" i="1" s="1"/>
  <c r="Q68" i="1"/>
  <c r="P68" i="1"/>
  <c r="O68" i="1"/>
  <c r="O67" i="1" s="1"/>
  <c r="O66" i="1" s="1"/>
  <c r="O65" i="1" s="1"/>
  <c r="E68" i="1"/>
  <c r="AK67" i="1"/>
  <c r="AK66" i="1" s="1"/>
  <c r="AK65" i="1" s="1"/>
  <c r="E67" i="1"/>
  <c r="E66" i="1"/>
  <c r="E65" i="1"/>
  <c r="AL64" i="1"/>
  <c r="AE64" i="1"/>
  <c r="V64" i="1"/>
  <c r="E64" i="1"/>
  <c r="AK63" i="1"/>
  <c r="AJ63" i="1"/>
  <c r="AI63" i="1"/>
  <c r="AH63" i="1"/>
  <c r="AG63" i="1"/>
  <c r="AF63" i="1"/>
  <c r="AD63" i="1"/>
  <c r="AC63" i="1"/>
  <c r="AB63" i="1"/>
  <c r="AA63" i="1"/>
  <c r="Z63" i="1"/>
  <c r="Y63" i="1"/>
  <c r="X63" i="1"/>
  <c r="W63" i="1"/>
  <c r="T63" i="1"/>
  <c r="S63" i="1"/>
  <c r="R63" i="1"/>
  <c r="Q63" i="1"/>
  <c r="P63" i="1"/>
  <c r="O63" i="1"/>
  <c r="N63" i="1"/>
  <c r="M63" i="1"/>
  <c r="L63" i="1"/>
  <c r="K63" i="1"/>
  <c r="J63" i="1"/>
  <c r="I63" i="1"/>
  <c r="E63" i="1"/>
  <c r="AL62" i="1"/>
  <c r="AE62" i="1"/>
  <c r="V62" i="1"/>
  <c r="E62" i="1"/>
  <c r="AK61" i="1"/>
  <c r="AK60" i="1" s="1"/>
  <c r="AJ61" i="1"/>
  <c r="AI61" i="1"/>
  <c r="AH61" i="1"/>
  <c r="AG61" i="1"/>
  <c r="AG60" i="1" s="1"/>
  <c r="AF61" i="1"/>
  <c r="AD61" i="1"/>
  <c r="AC61" i="1"/>
  <c r="AB61" i="1"/>
  <c r="AB60" i="1" s="1"/>
  <c r="AA61" i="1"/>
  <c r="Z61" i="1"/>
  <c r="Y61" i="1"/>
  <c r="X61" i="1"/>
  <c r="X60" i="1" s="1"/>
  <c r="W61" i="1"/>
  <c r="T61" i="1"/>
  <c r="S61" i="1"/>
  <c r="R61" i="1"/>
  <c r="R60" i="1" s="1"/>
  <c r="Q61" i="1"/>
  <c r="P61" i="1"/>
  <c r="O61" i="1"/>
  <c r="N61" i="1"/>
  <c r="N60" i="1" s="1"/>
  <c r="M61" i="1"/>
  <c r="L61" i="1"/>
  <c r="K61" i="1"/>
  <c r="J61" i="1"/>
  <c r="J60" i="1" s="1"/>
  <c r="I61" i="1"/>
  <c r="E61" i="1"/>
  <c r="E60" i="1"/>
  <c r="AL59" i="1"/>
  <c r="AE59" i="1"/>
  <c r="V59" i="1"/>
  <c r="E59" i="1"/>
  <c r="AK58" i="1"/>
  <c r="AJ58" i="1"/>
  <c r="AI58" i="1"/>
  <c r="AH58" i="1"/>
  <c r="AG58" i="1"/>
  <c r="AF58" i="1"/>
  <c r="AD58" i="1"/>
  <c r="AC58" i="1"/>
  <c r="AB58" i="1"/>
  <c r="R58" i="1"/>
  <c r="Q58" i="1"/>
  <c r="P58" i="1"/>
  <c r="O58" i="1"/>
  <c r="E58" i="1"/>
  <c r="AL57" i="1"/>
  <c r="AE57" i="1"/>
  <c r="V57" i="1"/>
  <c r="E57" i="1"/>
  <c r="AK56" i="1"/>
  <c r="AJ56" i="1"/>
  <c r="AI56" i="1"/>
  <c r="AH56" i="1"/>
  <c r="AG56" i="1"/>
  <c r="AF56" i="1"/>
  <c r="AD56" i="1"/>
  <c r="AC56" i="1"/>
  <c r="AB56" i="1"/>
  <c r="AA56" i="1"/>
  <c r="AA55" i="1" s="1"/>
  <c r="Z56" i="1"/>
  <c r="Z55" i="1" s="1"/>
  <c r="Y56" i="1"/>
  <c r="Y55" i="1" s="1"/>
  <c r="X56" i="1"/>
  <c r="X55" i="1" s="1"/>
  <c r="W56" i="1"/>
  <c r="W55" i="1" s="1"/>
  <c r="T56" i="1"/>
  <c r="T55" i="1" s="1"/>
  <c r="S56" i="1"/>
  <c r="S55" i="1" s="1"/>
  <c r="R56" i="1"/>
  <c r="Q56" i="1"/>
  <c r="P56" i="1"/>
  <c r="O56" i="1"/>
  <c r="N56" i="1"/>
  <c r="N55" i="1" s="1"/>
  <c r="M56" i="1"/>
  <c r="M55" i="1" s="1"/>
  <c r="L56" i="1"/>
  <c r="L55" i="1" s="1"/>
  <c r="K56" i="1"/>
  <c r="K55" i="1" s="1"/>
  <c r="J56" i="1"/>
  <c r="J55" i="1" s="1"/>
  <c r="I56" i="1"/>
  <c r="E56" i="1"/>
  <c r="E55" i="1"/>
  <c r="E54" i="1"/>
  <c r="E53" i="1"/>
  <c r="AL52" i="1"/>
  <c r="AE52" i="1"/>
  <c r="V52" i="1"/>
  <c r="AM52" i="1" s="1"/>
  <c r="E52" i="1"/>
  <c r="AK51" i="1"/>
  <c r="AJ51" i="1"/>
  <c r="AJ50" i="1" s="1"/>
  <c r="AJ49" i="1" s="1"/>
  <c r="AJ48" i="1" s="1"/>
  <c r="AI51" i="1"/>
  <c r="AI50" i="1" s="1"/>
  <c r="AI49" i="1" s="1"/>
  <c r="AI48" i="1" s="1"/>
  <c r="AH51" i="1"/>
  <c r="AH50" i="1" s="1"/>
  <c r="AH49" i="1" s="1"/>
  <c r="AH48" i="1" s="1"/>
  <c r="AG51" i="1"/>
  <c r="AF51" i="1"/>
  <c r="AD51" i="1"/>
  <c r="AD50" i="1" s="1"/>
  <c r="AD49" i="1" s="1"/>
  <c r="AC51" i="1"/>
  <c r="AC50" i="1" s="1"/>
  <c r="AB51" i="1"/>
  <c r="AB50" i="1" s="1"/>
  <c r="AB49" i="1" s="1"/>
  <c r="AB48" i="1" s="1"/>
  <c r="AA51" i="1"/>
  <c r="Z51" i="1"/>
  <c r="Z50" i="1" s="1"/>
  <c r="Z49" i="1" s="1"/>
  <c r="Z48" i="1" s="1"/>
  <c r="Y51" i="1"/>
  <c r="Y50" i="1" s="1"/>
  <c r="Y49" i="1" s="1"/>
  <c r="Y48" i="1" s="1"/>
  <c r="X51" i="1"/>
  <c r="X50" i="1" s="1"/>
  <c r="X49" i="1" s="1"/>
  <c r="X48" i="1" s="1"/>
  <c r="W51" i="1"/>
  <c r="T51" i="1"/>
  <c r="T50" i="1" s="1"/>
  <c r="T49" i="1" s="1"/>
  <c r="T48" i="1" s="1"/>
  <c r="S51" i="1"/>
  <c r="S50" i="1" s="1"/>
  <c r="S49" i="1" s="1"/>
  <c r="S48" i="1" s="1"/>
  <c r="R51" i="1"/>
  <c r="Q51" i="1"/>
  <c r="Q50" i="1" s="1"/>
  <c r="Q49" i="1" s="1"/>
  <c r="Q48" i="1" s="1"/>
  <c r="P51" i="1"/>
  <c r="P50" i="1" s="1"/>
  <c r="P49" i="1" s="1"/>
  <c r="P48" i="1" s="1"/>
  <c r="O51" i="1"/>
  <c r="O50" i="1" s="1"/>
  <c r="O49" i="1" s="1"/>
  <c r="O48" i="1" s="1"/>
  <c r="N51" i="1"/>
  <c r="N50" i="1" s="1"/>
  <c r="N49" i="1" s="1"/>
  <c r="N48" i="1" s="1"/>
  <c r="M51" i="1"/>
  <c r="M50" i="1" s="1"/>
  <c r="M49" i="1" s="1"/>
  <c r="M48" i="1" s="1"/>
  <c r="L51" i="1"/>
  <c r="L50" i="1" s="1"/>
  <c r="L49" i="1" s="1"/>
  <c r="L48" i="1" s="1"/>
  <c r="K51" i="1"/>
  <c r="K50" i="1" s="1"/>
  <c r="K49" i="1" s="1"/>
  <c r="K48" i="1" s="1"/>
  <c r="J51" i="1"/>
  <c r="I51" i="1"/>
  <c r="I50" i="1" s="1"/>
  <c r="E51" i="1"/>
  <c r="AK50" i="1"/>
  <c r="AK49" i="1" s="1"/>
  <c r="AK48" i="1" s="1"/>
  <c r="AG50" i="1"/>
  <c r="AG49" i="1" s="1"/>
  <c r="AG48" i="1" s="1"/>
  <c r="AA50" i="1"/>
  <c r="AA49" i="1" s="1"/>
  <c r="AA48" i="1" s="1"/>
  <c r="W50" i="1"/>
  <c r="W49" i="1" s="1"/>
  <c r="W48" i="1" s="1"/>
  <c r="R50" i="1"/>
  <c r="R49" i="1" s="1"/>
  <c r="R48" i="1" s="1"/>
  <c r="J50" i="1"/>
  <c r="J49" i="1" s="1"/>
  <c r="J48" i="1" s="1"/>
  <c r="E50" i="1"/>
  <c r="E49" i="1"/>
  <c r="E48" i="1"/>
  <c r="AL47" i="1"/>
  <c r="AE47" i="1"/>
  <c r="P47" i="1"/>
  <c r="V47" i="1" s="1"/>
  <c r="E47" i="1"/>
  <c r="AK46" i="1"/>
  <c r="AK45" i="1" s="1"/>
  <c r="AJ46" i="1"/>
  <c r="AJ45" i="1" s="1"/>
  <c r="AI46" i="1"/>
  <c r="AI45" i="1" s="1"/>
  <c r="AH46" i="1"/>
  <c r="AH45" i="1" s="1"/>
  <c r="AG46" i="1"/>
  <c r="AF46" i="1"/>
  <c r="AD46" i="1"/>
  <c r="AE46" i="1" s="1"/>
  <c r="AC46" i="1"/>
  <c r="AC45" i="1" s="1"/>
  <c r="AB46" i="1"/>
  <c r="AB45" i="1" s="1"/>
  <c r="AA46" i="1"/>
  <c r="AA45" i="1" s="1"/>
  <c r="Z46" i="1"/>
  <c r="Z45" i="1" s="1"/>
  <c r="Y46" i="1"/>
  <c r="Y45" i="1" s="1"/>
  <c r="X46" i="1"/>
  <c r="X45" i="1" s="1"/>
  <c r="W46" i="1"/>
  <c r="W45" i="1" s="1"/>
  <c r="T46" i="1"/>
  <c r="T45" i="1" s="1"/>
  <c r="S46" i="1"/>
  <c r="S45" i="1" s="1"/>
  <c r="R46" i="1"/>
  <c r="R45" i="1" s="1"/>
  <c r="Q46" i="1"/>
  <c r="Q45" i="1" s="1"/>
  <c r="P46" i="1"/>
  <c r="P45" i="1" s="1"/>
  <c r="O46" i="1"/>
  <c r="O45" i="1" s="1"/>
  <c r="N46" i="1"/>
  <c r="M46" i="1"/>
  <c r="M45" i="1" s="1"/>
  <c r="L46" i="1"/>
  <c r="L45" i="1" s="1"/>
  <c r="K46" i="1"/>
  <c r="K45" i="1" s="1"/>
  <c r="J46" i="1"/>
  <c r="J45" i="1" s="1"/>
  <c r="I46" i="1"/>
  <c r="E46" i="1"/>
  <c r="AG45" i="1"/>
  <c r="N45" i="1"/>
  <c r="E45" i="1"/>
  <c r="AL44" i="1"/>
  <c r="AE44" i="1"/>
  <c r="V44" i="1"/>
  <c r="E44" i="1"/>
  <c r="AK43" i="1"/>
  <c r="AK42" i="1" s="1"/>
  <c r="AJ43" i="1"/>
  <c r="AJ42" i="1" s="1"/>
  <c r="AI43" i="1"/>
  <c r="AI42" i="1" s="1"/>
  <c r="AH43" i="1"/>
  <c r="AG43" i="1"/>
  <c r="AG42" i="1" s="1"/>
  <c r="AF43" i="1"/>
  <c r="AF42" i="1" s="1"/>
  <c r="AD43" i="1"/>
  <c r="AC43" i="1"/>
  <c r="AC42" i="1" s="1"/>
  <c r="AB43" i="1"/>
  <c r="AB42" i="1" s="1"/>
  <c r="AA43" i="1"/>
  <c r="AA42" i="1" s="1"/>
  <c r="Z43" i="1"/>
  <c r="Z42" i="1" s="1"/>
  <c r="Y43" i="1"/>
  <c r="Y42" i="1" s="1"/>
  <c r="X43" i="1"/>
  <c r="X42" i="1" s="1"/>
  <c r="W43" i="1"/>
  <c r="W42" i="1" s="1"/>
  <c r="T43" i="1"/>
  <c r="T42" i="1" s="1"/>
  <c r="S43" i="1"/>
  <c r="S42" i="1" s="1"/>
  <c r="R43" i="1"/>
  <c r="R42" i="1" s="1"/>
  <c r="Q43" i="1"/>
  <c r="Q42" i="1" s="1"/>
  <c r="P43" i="1"/>
  <c r="P42" i="1" s="1"/>
  <c r="O43" i="1"/>
  <c r="O42" i="1" s="1"/>
  <c r="N43" i="1"/>
  <c r="N42" i="1" s="1"/>
  <c r="M43" i="1"/>
  <c r="M42" i="1" s="1"/>
  <c r="L43" i="1"/>
  <c r="L42" i="1" s="1"/>
  <c r="K43" i="1"/>
  <c r="K42" i="1" s="1"/>
  <c r="J43" i="1"/>
  <c r="J42" i="1" s="1"/>
  <c r="I43" i="1"/>
  <c r="I42" i="1" s="1"/>
  <c r="E43" i="1"/>
  <c r="AH42" i="1"/>
  <c r="E42" i="1"/>
  <c r="AL41" i="1"/>
  <c r="AE41" i="1"/>
  <c r="V41" i="1"/>
  <c r="E41" i="1"/>
  <c r="AK40" i="1"/>
  <c r="AJ40" i="1"/>
  <c r="AI40" i="1"/>
  <c r="AH40" i="1"/>
  <c r="AG40" i="1"/>
  <c r="AF40" i="1"/>
  <c r="AD40" i="1"/>
  <c r="AC40" i="1"/>
  <c r="AB40" i="1"/>
  <c r="P40" i="1"/>
  <c r="V40" i="1" s="1"/>
  <c r="O40" i="1"/>
  <c r="E40" i="1"/>
  <c r="AL39" i="1"/>
  <c r="AE39" i="1"/>
  <c r="V39" i="1"/>
  <c r="E39" i="1"/>
  <c r="AK38" i="1"/>
  <c r="AK37" i="1" s="1"/>
  <c r="AJ38" i="1"/>
  <c r="AJ37" i="1" s="1"/>
  <c r="AI38" i="1"/>
  <c r="AI37" i="1" s="1"/>
  <c r="AH38" i="1"/>
  <c r="AG38" i="1"/>
  <c r="AG37" i="1" s="1"/>
  <c r="AF38" i="1"/>
  <c r="AF37" i="1" s="1"/>
  <c r="AD38" i="1"/>
  <c r="AE38" i="1" s="1"/>
  <c r="AC38" i="1"/>
  <c r="AC37" i="1" s="1"/>
  <c r="AB38" i="1"/>
  <c r="AA38" i="1"/>
  <c r="AA37" i="1" s="1"/>
  <c r="Z38" i="1"/>
  <c r="Z37" i="1" s="1"/>
  <c r="Y38" i="1"/>
  <c r="Y37" i="1" s="1"/>
  <c r="X38" i="1"/>
  <c r="X37" i="1" s="1"/>
  <c r="W38" i="1"/>
  <c r="W37" i="1" s="1"/>
  <c r="T38" i="1"/>
  <c r="T37" i="1" s="1"/>
  <c r="S38" i="1"/>
  <c r="S37" i="1" s="1"/>
  <c r="R38" i="1"/>
  <c r="R37" i="1" s="1"/>
  <c r="Q38" i="1"/>
  <c r="Q37" i="1" s="1"/>
  <c r="P38" i="1"/>
  <c r="O38" i="1"/>
  <c r="N38" i="1"/>
  <c r="N37" i="1" s="1"/>
  <c r="M38" i="1"/>
  <c r="M37" i="1" s="1"/>
  <c r="L38" i="1"/>
  <c r="L37" i="1" s="1"/>
  <c r="K38" i="1"/>
  <c r="K37" i="1" s="1"/>
  <c r="J38" i="1"/>
  <c r="J37" i="1" s="1"/>
  <c r="I38" i="1"/>
  <c r="I37" i="1" s="1"/>
  <c r="E38" i="1"/>
  <c r="AH37" i="1"/>
  <c r="E37" i="1"/>
  <c r="AL36" i="1"/>
  <c r="AE36" i="1"/>
  <c r="V36" i="1"/>
  <c r="AM36" i="1" s="1"/>
  <c r="E36" i="1"/>
  <c r="AK35" i="1"/>
  <c r="AJ35" i="1"/>
  <c r="AI35" i="1"/>
  <c r="AH35" i="1"/>
  <c r="AG35" i="1"/>
  <c r="AF35" i="1"/>
  <c r="AD35" i="1"/>
  <c r="AC35" i="1"/>
  <c r="AB35" i="1"/>
  <c r="AA35" i="1"/>
  <c r="Z35" i="1"/>
  <c r="Y35" i="1"/>
  <c r="X35" i="1"/>
  <c r="W35" i="1"/>
  <c r="T35" i="1"/>
  <c r="S35" i="1"/>
  <c r="R35" i="1"/>
  <c r="Q35" i="1"/>
  <c r="P35" i="1"/>
  <c r="O35" i="1"/>
  <c r="N35" i="1"/>
  <c r="M35" i="1"/>
  <c r="L35" i="1"/>
  <c r="K35" i="1"/>
  <c r="J35" i="1"/>
  <c r="I35" i="1"/>
  <c r="E35" i="1"/>
  <c r="AL34" i="1"/>
  <c r="AE34" i="1"/>
  <c r="P34" i="1"/>
  <c r="P33" i="1" s="1"/>
  <c r="K34" i="1"/>
  <c r="K33" i="1" s="1"/>
  <c r="J34" i="1"/>
  <c r="J33" i="1" s="1"/>
  <c r="I34" i="1"/>
  <c r="E34" i="1"/>
  <c r="AK33" i="1"/>
  <c r="AJ33" i="1"/>
  <c r="AI33" i="1"/>
  <c r="AH33" i="1"/>
  <c r="AG33" i="1"/>
  <c r="AF33" i="1"/>
  <c r="AD33" i="1"/>
  <c r="AC33" i="1"/>
  <c r="AB33" i="1"/>
  <c r="AA33" i="1"/>
  <c r="Z33" i="1"/>
  <c r="Y33" i="1"/>
  <c r="X33" i="1"/>
  <c r="W33" i="1"/>
  <c r="T33" i="1"/>
  <c r="S33" i="1"/>
  <c r="R33" i="1"/>
  <c r="Q33" i="1"/>
  <c r="O33" i="1"/>
  <c r="N33" i="1"/>
  <c r="M33" i="1"/>
  <c r="L33" i="1"/>
  <c r="I33" i="1"/>
  <c r="E33" i="1"/>
  <c r="AL32" i="1"/>
  <c r="AE32" i="1"/>
  <c r="K32" i="1"/>
  <c r="K31" i="1" s="1"/>
  <c r="J32" i="1"/>
  <c r="J31" i="1" s="1"/>
  <c r="I32" i="1"/>
  <c r="I31" i="1" s="1"/>
  <c r="E32" i="1"/>
  <c r="AK31" i="1"/>
  <c r="AJ31" i="1"/>
  <c r="AI31" i="1"/>
  <c r="AH31" i="1"/>
  <c r="AG31" i="1"/>
  <c r="AF31" i="1"/>
  <c r="AD31" i="1"/>
  <c r="AC31" i="1"/>
  <c r="AB31" i="1"/>
  <c r="AA31" i="1"/>
  <c r="Z31" i="1"/>
  <c r="Y31" i="1"/>
  <c r="X31" i="1"/>
  <c r="W31" i="1"/>
  <c r="T31" i="1"/>
  <c r="S31" i="1"/>
  <c r="S30" i="1" s="1"/>
  <c r="S29" i="1" s="1"/>
  <c r="S28" i="1" s="1"/>
  <c r="R31" i="1"/>
  <c r="Q31" i="1"/>
  <c r="P31" i="1"/>
  <c r="O31" i="1"/>
  <c r="O30" i="1" s="1"/>
  <c r="N31" i="1"/>
  <c r="N30" i="1" s="1"/>
  <c r="M31" i="1"/>
  <c r="L31" i="1"/>
  <c r="E31" i="1"/>
  <c r="E30" i="1"/>
  <c r="E29" i="1"/>
  <c r="E28" i="1"/>
  <c r="AL27" i="1"/>
  <c r="AE27" i="1"/>
  <c r="V27" i="1"/>
  <c r="E27" i="1"/>
  <c r="AL26" i="1"/>
  <c r="AE26" i="1"/>
  <c r="V26" i="1"/>
  <c r="E26" i="1"/>
  <c r="AK25" i="1"/>
  <c r="AJ25" i="1"/>
  <c r="AI25" i="1"/>
  <c r="AH25" i="1"/>
  <c r="AG25" i="1"/>
  <c r="AF25" i="1"/>
  <c r="AD25" i="1"/>
  <c r="AC25" i="1"/>
  <c r="AE25" i="1" s="1"/>
  <c r="AB25" i="1"/>
  <c r="AA25" i="1"/>
  <c r="Z25" i="1"/>
  <c r="Y25" i="1"/>
  <c r="X25" i="1"/>
  <c r="W25" i="1"/>
  <c r="T25" i="1"/>
  <c r="S25" i="1"/>
  <c r="R25" i="1"/>
  <c r="Q25" i="1"/>
  <c r="P25" i="1"/>
  <c r="O25" i="1"/>
  <c r="N25" i="1"/>
  <c r="M25" i="1"/>
  <c r="L25" i="1"/>
  <c r="K25" i="1"/>
  <c r="J25" i="1"/>
  <c r="I25" i="1"/>
  <c r="E25" i="1"/>
  <c r="AL24" i="1"/>
  <c r="AE24" i="1"/>
  <c r="V24" i="1"/>
  <c r="E24" i="1"/>
  <c r="AK23" i="1"/>
  <c r="AJ23" i="1"/>
  <c r="AJ22" i="1" s="1"/>
  <c r="AI23" i="1"/>
  <c r="AI22" i="1" s="1"/>
  <c r="AH23" i="1"/>
  <c r="AG23" i="1"/>
  <c r="AF23" i="1"/>
  <c r="AF22" i="1" s="1"/>
  <c r="AD23" i="1"/>
  <c r="AD22" i="1" s="1"/>
  <c r="AC23" i="1"/>
  <c r="AC22" i="1" s="1"/>
  <c r="AB23" i="1"/>
  <c r="AB22" i="1" s="1"/>
  <c r="AA23" i="1"/>
  <c r="AA22" i="1" s="1"/>
  <c r="Z23" i="1"/>
  <c r="Z22" i="1" s="1"/>
  <c r="Y23" i="1"/>
  <c r="Y22" i="1" s="1"/>
  <c r="X23" i="1"/>
  <c r="X22" i="1" s="1"/>
  <c r="W23" i="1"/>
  <c r="W22" i="1" s="1"/>
  <c r="T23" i="1"/>
  <c r="T22" i="1" s="1"/>
  <c r="S23" i="1"/>
  <c r="R23" i="1"/>
  <c r="R22" i="1" s="1"/>
  <c r="Q23" i="1"/>
  <c r="Q22" i="1" s="1"/>
  <c r="P23" i="1"/>
  <c r="P22" i="1" s="1"/>
  <c r="O23" i="1"/>
  <c r="O22" i="1" s="1"/>
  <c r="N23" i="1"/>
  <c r="N22" i="1" s="1"/>
  <c r="M23" i="1"/>
  <c r="M22" i="1" s="1"/>
  <c r="L23" i="1"/>
  <c r="L22" i="1" s="1"/>
  <c r="K23" i="1"/>
  <c r="K22" i="1" s="1"/>
  <c r="J23" i="1"/>
  <c r="J22" i="1" s="1"/>
  <c r="I23" i="1"/>
  <c r="E23" i="1"/>
  <c r="S22" i="1"/>
  <c r="E22" i="1"/>
  <c r="AL21" i="1"/>
  <c r="AE21" i="1"/>
  <c r="V21" i="1"/>
  <c r="E21" i="1"/>
  <c r="AK20" i="1"/>
  <c r="AK19" i="1" s="1"/>
  <c r="AJ20" i="1"/>
  <c r="AJ19" i="1" s="1"/>
  <c r="AI20" i="1"/>
  <c r="AI19" i="1" s="1"/>
  <c r="AH20" i="1"/>
  <c r="AG20" i="1"/>
  <c r="AG19" i="1" s="1"/>
  <c r="AF20" i="1"/>
  <c r="AF19" i="1" s="1"/>
  <c r="AD20" i="1"/>
  <c r="AD19" i="1" s="1"/>
  <c r="AC20" i="1"/>
  <c r="AC19" i="1" s="1"/>
  <c r="AB20" i="1"/>
  <c r="AB19" i="1" s="1"/>
  <c r="AA20" i="1"/>
  <c r="AA19" i="1" s="1"/>
  <c r="Z20" i="1"/>
  <c r="Z19" i="1" s="1"/>
  <c r="Y20" i="1"/>
  <c r="Y19" i="1" s="1"/>
  <c r="X20" i="1"/>
  <c r="X19" i="1" s="1"/>
  <c r="W20" i="1"/>
  <c r="W19" i="1" s="1"/>
  <c r="U20" i="1"/>
  <c r="U19" i="1" s="1"/>
  <c r="U18" i="1" s="1"/>
  <c r="U17" i="1" s="1"/>
  <c r="U16" i="1" s="1"/>
  <c r="U15" i="1" s="1"/>
  <c r="U14" i="1" s="1"/>
  <c r="T20" i="1"/>
  <c r="S20" i="1"/>
  <c r="R20" i="1"/>
  <c r="R19" i="1" s="1"/>
  <c r="Q20" i="1"/>
  <c r="Q19" i="1" s="1"/>
  <c r="P20" i="1"/>
  <c r="O20" i="1"/>
  <c r="N20" i="1"/>
  <c r="N19" i="1" s="1"/>
  <c r="M20" i="1"/>
  <c r="M19" i="1" s="1"/>
  <c r="L20" i="1"/>
  <c r="K20" i="1"/>
  <c r="J20" i="1"/>
  <c r="J19" i="1" s="1"/>
  <c r="I20" i="1"/>
  <c r="I19" i="1" s="1"/>
  <c r="E20" i="1"/>
  <c r="T19" i="1"/>
  <c r="S19" i="1"/>
  <c r="P19" i="1"/>
  <c r="O19" i="1"/>
  <c r="L19" i="1"/>
  <c r="K19" i="1"/>
  <c r="E19" i="1"/>
  <c r="E18" i="1"/>
  <c r="E17" i="1"/>
  <c r="E16" i="1"/>
  <c r="E15" i="1"/>
  <c r="E14" i="1"/>
  <c r="E13" i="1"/>
  <c r="AI3054" i="1" l="1"/>
  <c r="AI3053" i="1" s="1"/>
  <c r="AK22" i="1"/>
  <c r="AE35" i="1"/>
  <c r="K60" i="1"/>
  <c r="K54" i="1" s="1"/>
  <c r="K53" i="1" s="1"/>
  <c r="Q123" i="1"/>
  <c r="Q122" i="1" s="1"/>
  <c r="AE242" i="1"/>
  <c r="AA265" i="1"/>
  <c r="AA264" i="1" s="1"/>
  <c r="AA263" i="1" s="1"/>
  <c r="AL304" i="1"/>
  <c r="N370" i="1"/>
  <c r="N369" i="1" s="1"/>
  <c r="N368" i="1" s="1"/>
  <c r="AE615" i="1"/>
  <c r="K635" i="1"/>
  <c r="W684" i="1"/>
  <c r="W683" i="1" s="1"/>
  <c r="AG22" i="1"/>
  <c r="AL114" i="1"/>
  <c r="S121" i="1"/>
  <c r="S120" i="1" s="1"/>
  <c r="AD200" i="1"/>
  <c r="J358" i="1"/>
  <c r="J357" i="1" s="1"/>
  <c r="AG358" i="1"/>
  <c r="AG357" i="1" s="1"/>
  <c r="J370" i="1"/>
  <c r="J369" i="1" s="1"/>
  <c r="J368" i="1" s="1"/>
  <c r="AG370" i="1"/>
  <c r="AG369" i="1" s="1"/>
  <c r="AG368" i="1" s="1"/>
  <c r="AG367" i="1" s="1"/>
  <c r="N518" i="1"/>
  <c r="Q599" i="1"/>
  <c r="S635" i="1"/>
  <c r="Y635" i="1"/>
  <c r="Y631" i="1" s="1"/>
  <c r="Y630" i="1" s="1"/>
  <c r="Y622" i="1" s="1"/>
  <c r="Q684" i="1"/>
  <c r="Q683" i="1" s="1"/>
  <c r="AA684" i="1"/>
  <c r="AA683" i="1" s="1"/>
  <c r="N1271" i="1"/>
  <c r="N1270" i="1" s="1"/>
  <c r="Q1606" i="1"/>
  <c r="Q1605" i="1" s="1"/>
  <c r="AH22" i="1"/>
  <c r="AM26" i="1"/>
  <c r="AC55" i="1"/>
  <c r="AH55" i="1"/>
  <c r="AM104" i="1"/>
  <c r="AM106" i="1"/>
  <c r="AM108" i="1"/>
  <c r="X123" i="1"/>
  <c r="X122" i="1" s="1"/>
  <c r="X121" i="1" s="1"/>
  <c r="X120" i="1" s="1"/>
  <c r="X95" i="1" s="1"/>
  <c r="X94" i="1" s="1"/>
  <c r="AB123" i="1"/>
  <c r="AB122" i="1" s="1"/>
  <c r="AG123" i="1"/>
  <c r="AG122" i="1" s="1"/>
  <c r="AG121" i="1" s="1"/>
  <c r="AK123" i="1"/>
  <c r="AK122" i="1" s="1"/>
  <c r="AK121" i="1" s="1"/>
  <c r="AM137" i="1"/>
  <c r="K155" i="1"/>
  <c r="O155" i="1"/>
  <c r="S155" i="1"/>
  <c r="Y155" i="1"/>
  <c r="Y149" i="1" s="1"/>
  <c r="Y148" i="1" s="1"/>
  <c r="Y147" i="1" s="1"/>
  <c r="Y146" i="1" s="1"/>
  <c r="AJ200" i="1"/>
  <c r="AJ196" i="1" s="1"/>
  <c r="AJ195" i="1" s="1"/>
  <c r="AJ194" i="1" s="1"/>
  <c r="AJ193" i="1" s="1"/>
  <c r="AJ192" i="1" s="1"/>
  <c r="R200" i="1"/>
  <c r="R196" i="1" s="1"/>
  <c r="R195" i="1" s="1"/>
  <c r="R194" i="1" s="1"/>
  <c r="R193" i="1" s="1"/>
  <c r="R192" i="1" s="1"/>
  <c r="AE222" i="1"/>
  <c r="AM239" i="1"/>
  <c r="AE240" i="1"/>
  <c r="I244" i="1"/>
  <c r="M244" i="1"/>
  <c r="Q244" i="1"/>
  <c r="W244" i="1"/>
  <c r="AA244" i="1"/>
  <c r="AJ244" i="1"/>
  <c r="AH370" i="1"/>
  <c r="AH369" i="1" s="1"/>
  <c r="AH368" i="1" s="1"/>
  <c r="L380" i="1"/>
  <c r="P380" i="1"/>
  <c r="T380" i="1"/>
  <c r="Z380" i="1"/>
  <c r="AD380" i="1"/>
  <c r="AM382" i="1"/>
  <c r="M380" i="1"/>
  <c r="W380" i="1"/>
  <c r="W376" i="1" s="1"/>
  <c r="W375" i="1" s="1"/>
  <c r="W367" i="1" s="1"/>
  <c r="AA380" i="1"/>
  <c r="AM384" i="1"/>
  <c r="AM386" i="1"/>
  <c r="V390" i="1"/>
  <c r="AM390" i="1" s="1"/>
  <c r="AM423" i="1"/>
  <c r="L461" i="1"/>
  <c r="AD461" i="1"/>
  <c r="AC484" i="1"/>
  <c r="AE594" i="1"/>
  <c r="AK599" i="1"/>
  <c r="AD632" i="1"/>
  <c r="AE632" i="1" s="1"/>
  <c r="L635" i="1"/>
  <c r="L631" i="1" s="1"/>
  <c r="L630" i="1" s="1"/>
  <c r="L622" i="1" s="1"/>
  <c r="T635" i="1"/>
  <c r="Z635" i="1"/>
  <c r="AM637" i="1"/>
  <c r="J644" i="1"/>
  <c r="J643" i="1" s="1"/>
  <c r="M668" i="1"/>
  <c r="Q668" i="1"/>
  <c r="AJ668" i="1"/>
  <c r="M678" i="1"/>
  <c r="M677" i="1" s="1"/>
  <c r="M676" i="1" s="1"/>
  <c r="M661" i="1" s="1"/>
  <c r="Q678" i="1"/>
  <c r="Q677" i="1" s="1"/>
  <c r="W678" i="1"/>
  <c r="W677" i="1" s="1"/>
  <c r="AA678" i="1"/>
  <c r="AA677" i="1" s="1"/>
  <c r="AF678" i="1"/>
  <c r="AF677" i="1" s="1"/>
  <c r="AJ678" i="1"/>
  <c r="AJ677" i="1" s="1"/>
  <c r="J684" i="1"/>
  <c r="J683" i="1" s="1"/>
  <c r="N684" i="1"/>
  <c r="N683" i="1" s="1"/>
  <c r="R684" i="1"/>
  <c r="R683" i="1" s="1"/>
  <c r="X684" i="1"/>
  <c r="X683" i="1" s="1"/>
  <c r="AB684" i="1"/>
  <c r="AB683" i="1" s="1"/>
  <c r="AK1498" i="1"/>
  <c r="AK1497" i="1" s="1"/>
  <c r="AK1496" i="1" s="1"/>
  <c r="AK1495" i="1" s="1"/>
  <c r="O149" i="1"/>
  <c r="O148" i="1" s="1"/>
  <c r="O147" i="1" s="1"/>
  <c r="O146" i="1" s="1"/>
  <c r="AG592" i="1"/>
  <c r="AG591" i="1" s="1"/>
  <c r="M123" i="1"/>
  <c r="M122" i="1" s="1"/>
  <c r="AI200" i="1"/>
  <c r="AJ265" i="1"/>
  <c r="R370" i="1"/>
  <c r="R369" i="1" s="1"/>
  <c r="R368" i="1" s="1"/>
  <c r="AK370" i="1"/>
  <c r="AK369" i="1" s="1"/>
  <c r="AK368" i="1" s="1"/>
  <c r="AE489" i="1"/>
  <c r="M599" i="1"/>
  <c r="AJ599" i="1"/>
  <c r="AJ684" i="1"/>
  <c r="AJ683" i="1" s="1"/>
  <c r="AE722" i="1"/>
  <c r="AG1192" i="1"/>
  <c r="AG1191" i="1" s="1"/>
  <c r="AG1190" i="1" s="1"/>
  <c r="AG1271" i="1"/>
  <c r="AG1270" i="1" s="1"/>
  <c r="V23" i="1"/>
  <c r="AE23" i="1"/>
  <c r="AM24" i="1"/>
  <c r="AD55" i="1"/>
  <c r="AE55" i="1" s="1"/>
  <c r="AG55" i="1"/>
  <c r="AI67" i="1"/>
  <c r="AI66" i="1" s="1"/>
  <c r="AI65" i="1" s="1"/>
  <c r="AK98" i="1"/>
  <c r="AK97" i="1" s="1"/>
  <c r="AK96" i="1" s="1"/>
  <c r="K98" i="1"/>
  <c r="K97" i="1" s="1"/>
  <c r="K96" i="1" s="1"/>
  <c r="S98" i="1"/>
  <c r="S97" i="1" s="1"/>
  <c r="Y98" i="1"/>
  <c r="Y97" i="1" s="1"/>
  <c r="Y96" i="1" s="1"/>
  <c r="AC98" i="1"/>
  <c r="AC97" i="1" s="1"/>
  <c r="AC96" i="1" s="1"/>
  <c r="AL103" i="1"/>
  <c r="AL105" i="1"/>
  <c r="AE109" i="1"/>
  <c r="V124" i="1"/>
  <c r="AM124" i="1" s="1"/>
  <c r="L123" i="1"/>
  <c r="L122" i="1" s="1"/>
  <c r="P123" i="1"/>
  <c r="P122" i="1" s="1"/>
  <c r="T123" i="1"/>
  <c r="T122" i="1" s="1"/>
  <c r="AE126" i="1"/>
  <c r="AB150" i="1"/>
  <c r="AM157" i="1"/>
  <c r="O235" i="1"/>
  <c r="S235" i="1"/>
  <c r="S234" i="1" s="1"/>
  <c r="AC235" i="1"/>
  <c r="AH244" i="1"/>
  <c r="AM274" i="1"/>
  <c r="AM286" i="1"/>
  <c r="M370" i="1"/>
  <c r="M369" i="1" s="1"/>
  <c r="M368" i="1" s="1"/>
  <c r="Q370" i="1"/>
  <c r="Q369" i="1" s="1"/>
  <c r="Q368" i="1" s="1"/>
  <c r="W370" i="1"/>
  <c r="W369" i="1" s="1"/>
  <c r="W368" i="1" s="1"/>
  <c r="AA370" i="1"/>
  <c r="AA369" i="1" s="1"/>
  <c r="AA368" i="1" s="1"/>
  <c r="AA367" i="1" s="1"/>
  <c r="AA341" i="1" s="1"/>
  <c r="J380" i="1"/>
  <c r="AE422" i="1"/>
  <c r="AL456" i="1"/>
  <c r="I461" i="1"/>
  <c r="M461" i="1"/>
  <c r="Q461" i="1"/>
  <c r="W461" i="1"/>
  <c r="AA461" i="1"/>
  <c r="AA454" i="1" s="1"/>
  <c r="AA453" i="1" s="1"/>
  <c r="AA452" i="1" s="1"/>
  <c r="AJ461" i="1"/>
  <c r="AM465" i="1"/>
  <c r="AC461" i="1"/>
  <c r="AD484" i="1"/>
  <c r="AE516" i="1"/>
  <c r="Q518" i="1"/>
  <c r="L531" i="1"/>
  <c r="P531" i="1"/>
  <c r="P526" i="1" s="1"/>
  <c r="P525" i="1" s="1"/>
  <c r="T531" i="1"/>
  <c r="Z531" i="1"/>
  <c r="AD531" i="1"/>
  <c r="AM549" i="1"/>
  <c r="AM550" i="1"/>
  <c r="AM572" i="1"/>
  <c r="AM629" i="1"/>
  <c r="N635" i="1"/>
  <c r="N631" i="1" s="1"/>
  <c r="N630" i="1" s="1"/>
  <c r="N622" i="1" s="1"/>
  <c r="AG644" i="1"/>
  <c r="AG643" i="1" s="1"/>
  <c r="K644" i="1"/>
  <c r="K643" i="1" s="1"/>
  <c r="S644" i="1"/>
  <c r="S643" i="1" s="1"/>
  <c r="Y644" i="1"/>
  <c r="Y643" i="1" s="1"/>
  <c r="X668" i="1"/>
  <c r="AG668" i="1"/>
  <c r="AK668" i="1"/>
  <c r="N678" i="1"/>
  <c r="N677" i="1" s="1"/>
  <c r="N676" i="1" s="1"/>
  <c r="K684" i="1"/>
  <c r="K683" i="1" s="1"/>
  <c r="O684" i="1"/>
  <c r="O683" i="1" s="1"/>
  <c r="S684" i="1"/>
  <c r="S683" i="1" s="1"/>
  <c r="Y684" i="1"/>
  <c r="Y683" i="1" s="1"/>
  <c r="Y676" i="1" s="1"/>
  <c r="AC684" i="1"/>
  <c r="AC683" i="1" s="1"/>
  <c r="AH684" i="1"/>
  <c r="AH683" i="1" s="1"/>
  <c r="L684" i="1"/>
  <c r="L683" i="1" s="1"/>
  <c r="T684" i="1"/>
  <c r="AM771" i="1"/>
  <c r="AM772" i="1"/>
  <c r="R1019" i="1"/>
  <c r="AK1019" i="1"/>
  <c r="AK1015" i="1" s="1"/>
  <c r="AE2492" i="1"/>
  <c r="AC2489" i="1"/>
  <c r="AM856" i="1"/>
  <c r="R883" i="1"/>
  <c r="R882" i="1" s="1"/>
  <c r="R881" i="1" s="1"/>
  <c r="R880" i="1" s="1"/>
  <c r="AG883" i="1"/>
  <c r="L883" i="1"/>
  <c r="AE891" i="1"/>
  <c r="I907" i="1"/>
  <c r="V907" i="1" s="1"/>
  <c r="M907" i="1"/>
  <c r="Q907" i="1"/>
  <c r="W907" i="1"/>
  <c r="AA907" i="1"/>
  <c r="AF907" i="1"/>
  <c r="AJ907" i="1"/>
  <c r="AE943" i="1"/>
  <c r="AJ969" i="1"/>
  <c r="AJ963" i="1" s="1"/>
  <c r="W1019" i="1"/>
  <c r="K1028" i="1"/>
  <c r="K1027" i="1" s="1"/>
  <c r="O1028" i="1"/>
  <c r="O1027" i="1" s="1"/>
  <c r="Y1028" i="1"/>
  <c r="Y1027" i="1" s="1"/>
  <c r="AM1032" i="1"/>
  <c r="K1083" i="1"/>
  <c r="K1082" i="1" s="1"/>
  <c r="K1087" i="1"/>
  <c r="O1087" i="1"/>
  <c r="O1083" i="1" s="1"/>
  <c r="O1082" i="1" s="1"/>
  <c r="S1087" i="1"/>
  <c r="Y1087" i="1"/>
  <c r="AC1087" i="1"/>
  <c r="AH1087" i="1"/>
  <c r="AL1087" i="1" s="1"/>
  <c r="AM1136" i="1"/>
  <c r="AM1137" i="1"/>
  <c r="AJ1192" i="1"/>
  <c r="AJ1191" i="1" s="1"/>
  <c r="AJ1190" i="1" s="1"/>
  <c r="S1247" i="1"/>
  <c r="S1246" i="1" s="1"/>
  <c r="S1245" i="1" s="1"/>
  <c r="S1244" i="1" s="1"/>
  <c r="AE1262" i="1"/>
  <c r="J1265" i="1"/>
  <c r="J1264" i="1" s="1"/>
  <c r="N1265" i="1"/>
  <c r="N1264" i="1" s="1"/>
  <c r="R1265" i="1"/>
  <c r="R1264" i="1" s="1"/>
  <c r="X1265" i="1"/>
  <c r="X1264" i="1" s="1"/>
  <c r="AB1265" i="1"/>
  <c r="AB1264" i="1" s="1"/>
  <c r="AG1265" i="1"/>
  <c r="AG1264" i="1" s="1"/>
  <c r="AK1265" i="1"/>
  <c r="AK1264" i="1" s="1"/>
  <c r="N1316" i="1"/>
  <c r="AC1316" i="1"/>
  <c r="AG1343" i="1"/>
  <c r="AK1343" i="1"/>
  <c r="J1371" i="1"/>
  <c r="J1370" i="1" s="1"/>
  <c r="J1365" i="1" s="1"/>
  <c r="J1364" i="1" s="1"/>
  <c r="N1371" i="1"/>
  <c r="N1370" i="1" s="1"/>
  <c r="N1365" i="1" s="1"/>
  <c r="N1364" i="1" s="1"/>
  <c r="R1371" i="1"/>
  <c r="R1370" i="1" s="1"/>
  <c r="R1365" i="1" s="1"/>
  <c r="R1364" i="1" s="1"/>
  <c r="X1371" i="1"/>
  <c r="X1370" i="1" s="1"/>
  <c r="X1365" i="1" s="1"/>
  <c r="X1364" i="1" s="1"/>
  <c r="AB1371" i="1"/>
  <c r="AB1370" i="1" s="1"/>
  <c r="AB1365" i="1" s="1"/>
  <c r="AB1364" i="1" s="1"/>
  <c r="AK1371" i="1"/>
  <c r="AK1370" i="1" s="1"/>
  <c r="AK1365" i="1" s="1"/>
  <c r="AK1364" i="1" s="1"/>
  <c r="AF1379" i="1"/>
  <c r="AF1378" i="1" s="1"/>
  <c r="O1385" i="1"/>
  <c r="O1384" i="1" s="1"/>
  <c r="AC1385" i="1"/>
  <c r="AC1384" i="1" s="1"/>
  <c r="AJ1385" i="1"/>
  <c r="AJ1384" i="1" s="1"/>
  <c r="W1400" i="1"/>
  <c r="W1399" i="1" s="1"/>
  <c r="W1398" i="1" s="1"/>
  <c r="W1397" i="1" s="1"/>
  <c r="AM1416" i="1"/>
  <c r="Y1461" i="1"/>
  <c r="AM1467" i="1"/>
  <c r="M1461" i="1"/>
  <c r="AD1472" i="1"/>
  <c r="AK1522" i="1"/>
  <c r="AK1521" i="1" s="1"/>
  <c r="R1536" i="1"/>
  <c r="R1535" i="1" s="1"/>
  <c r="P1544" i="1"/>
  <c r="P1543" i="1" s="1"/>
  <c r="K1555" i="1"/>
  <c r="K1554" i="1" s="1"/>
  <c r="K1553" i="1" s="1"/>
  <c r="K1552" i="1" s="1"/>
  <c r="O1555" i="1"/>
  <c r="S1555" i="1"/>
  <c r="S1554" i="1" s="1"/>
  <c r="S1553" i="1" s="1"/>
  <c r="S1552" i="1" s="1"/>
  <c r="Y1555" i="1"/>
  <c r="Y1554" i="1" s="1"/>
  <c r="Y1553" i="1" s="1"/>
  <c r="Y1552" i="1" s="1"/>
  <c r="AM1569" i="1"/>
  <c r="L1570" i="1"/>
  <c r="P1570" i="1"/>
  <c r="T1570" i="1"/>
  <c r="Z1570" i="1"/>
  <c r="Z1566" i="1" s="1"/>
  <c r="Z1565" i="1" s="1"/>
  <c r="W1570" i="1"/>
  <c r="AA1570" i="1"/>
  <c r="Q1581" i="1"/>
  <c r="S1581" i="1"/>
  <c r="S1580" i="1" s="1"/>
  <c r="S1579" i="1" s="1"/>
  <c r="AC1581" i="1"/>
  <c r="AH1581" i="1"/>
  <c r="J1600" i="1"/>
  <c r="J1599" i="1" s="1"/>
  <c r="N1600" i="1"/>
  <c r="N1599" i="1" s="1"/>
  <c r="R1600" i="1"/>
  <c r="R1599" i="1" s="1"/>
  <c r="X1600" i="1"/>
  <c r="X1599" i="1" s="1"/>
  <c r="AB1600" i="1"/>
  <c r="AB1599" i="1" s="1"/>
  <c r="AG1600" i="1"/>
  <c r="AG1599" i="1" s="1"/>
  <c r="AK1600" i="1"/>
  <c r="AK1599" i="1" s="1"/>
  <c r="W2021" i="1"/>
  <c r="O2145" i="1"/>
  <c r="L2957" i="1"/>
  <c r="L2956" i="1" s="1"/>
  <c r="AI2957" i="1"/>
  <c r="AI2956" i="1" s="1"/>
  <c r="AM916" i="1"/>
  <c r="AG1015" i="1"/>
  <c r="J1019" i="1"/>
  <c r="J1015" i="1" s="1"/>
  <c r="X1019" i="1"/>
  <c r="AB1019" i="1"/>
  <c r="AM1025" i="1"/>
  <c r="AM1030" i="1"/>
  <c r="AM1086" i="1"/>
  <c r="AM1089" i="1"/>
  <c r="AM1107" i="1"/>
  <c r="Y1116" i="1"/>
  <c r="Y1115" i="1" s="1"/>
  <c r="Y1108" i="1" s="1"/>
  <c r="Y1098" i="1" s="1"/>
  <c r="AM1131" i="1"/>
  <c r="AM1159" i="1"/>
  <c r="AM1178" i="1"/>
  <c r="AM1179" i="1"/>
  <c r="AH1216" i="1"/>
  <c r="AH1215" i="1" s="1"/>
  <c r="AH1214" i="1" s="1"/>
  <c r="AM1259" i="1"/>
  <c r="AM1277" i="1"/>
  <c r="AM1375" i="1"/>
  <c r="AL1466" i="1"/>
  <c r="X1461" i="1"/>
  <c r="AB1461" i="1"/>
  <c r="AM1502" i="1"/>
  <c r="AM1588" i="1"/>
  <c r="K1606" i="1"/>
  <c r="K1605" i="1" s="1"/>
  <c r="O1863" i="1"/>
  <c r="V1863" i="1" s="1"/>
  <c r="V1864" i="1"/>
  <c r="AM1864" i="1" s="1"/>
  <c r="O2489" i="1"/>
  <c r="V2490" i="1"/>
  <c r="J782" i="1"/>
  <c r="N782" i="1"/>
  <c r="R782" i="1"/>
  <c r="X782" i="1"/>
  <c r="AG782" i="1"/>
  <c r="AK782" i="1"/>
  <c r="AE814" i="1"/>
  <c r="AM865" i="1"/>
  <c r="K907" i="1"/>
  <c r="AC907" i="1"/>
  <c r="I920" i="1"/>
  <c r="M920" i="1"/>
  <c r="Q920" i="1"/>
  <c r="W920" i="1"/>
  <c r="W919" i="1" s="1"/>
  <c r="W918" i="1" s="1"/>
  <c r="W917" i="1" s="1"/>
  <c r="AA920" i="1"/>
  <c r="AA919" i="1" s="1"/>
  <c r="AF920" i="1"/>
  <c r="AJ920" i="1"/>
  <c r="AE989" i="1"/>
  <c r="AE1013" i="1"/>
  <c r="AL1013" i="1"/>
  <c r="K1019" i="1"/>
  <c r="O1019" i="1"/>
  <c r="O1015" i="1" s="1"/>
  <c r="O996" i="1" s="1"/>
  <c r="S1019" i="1"/>
  <c r="Y1019" i="1"/>
  <c r="AC1019" i="1"/>
  <c r="AH1019" i="1"/>
  <c r="AH1015" i="1" s="1"/>
  <c r="L1019" i="1"/>
  <c r="AA1019" i="1"/>
  <c r="W1035" i="1"/>
  <c r="W1034" i="1" s="1"/>
  <c r="W1033" i="1" s="1"/>
  <c r="AA1035" i="1"/>
  <c r="AA1034" i="1" s="1"/>
  <c r="AA1033" i="1" s="1"/>
  <c r="L1049" i="1"/>
  <c r="P1049" i="1"/>
  <c r="Z1049" i="1"/>
  <c r="AI1049" i="1"/>
  <c r="AI1044" i="1" s="1"/>
  <c r="AI1043" i="1" s="1"/>
  <c r="AI1042" i="1" s="1"/>
  <c r="Z1056" i="1"/>
  <c r="Z1055" i="1" s="1"/>
  <c r="Z1054" i="1" s="1"/>
  <c r="AI1056" i="1"/>
  <c r="L1063" i="1"/>
  <c r="T1063" i="1"/>
  <c r="L1143" i="1"/>
  <c r="L1142" i="1" s="1"/>
  <c r="L1141" i="1" s="1"/>
  <c r="L1140" i="1" s="1"/>
  <c r="L1139" i="1" s="1"/>
  <c r="P1143" i="1"/>
  <c r="P1142" i="1" s="1"/>
  <c r="P1141" i="1" s="1"/>
  <c r="P1140" i="1" s="1"/>
  <c r="P1139" i="1" s="1"/>
  <c r="Z1143" i="1"/>
  <c r="Z1142" i="1" s="1"/>
  <c r="Z1141" i="1" s="1"/>
  <c r="Z1140" i="1" s="1"/>
  <c r="Z1139" i="1" s="1"/>
  <c r="AI1143" i="1"/>
  <c r="AI1142" i="1" s="1"/>
  <c r="AI1141" i="1" s="1"/>
  <c r="AI1140" i="1" s="1"/>
  <c r="AI1139" i="1" s="1"/>
  <c r="AB1227" i="1"/>
  <c r="AK1227" i="1"/>
  <c r="L1265" i="1"/>
  <c r="L1264" i="1" s="1"/>
  <c r="P1265" i="1"/>
  <c r="P1264" i="1" s="1"/>
  <c r="T1265" i="1"/>
  <c r="T1264" i="1" s="1"/>
  <c r="Z1265" i="1"/>
  <c r="Z1264" i="1" s="1"/>
  <c r="AE1266" i="1"/>
  <c r="AI1265" i="1"/>
  <c r="AI1264" i="1" s="1"/>
  <c r="L1316" i="1"/>
  <c r="P1316" i="1"/>
  <c r="T1316" i="1"/>
  <c r="AE1317" i="1"/>
  <c r="AI1316" i="1"/>
  <c r="Z1332" i="1"/>
  <c r="L1343" i="1"/>
  <c r="P1343" i="1"/>
  <c r="T1343" i="1"/>
  <c r="L1371" i="1"/>
  <c r="L1370" i="1" s="1"/>
  <c r="L1365" i="1" s="1"/>
  <c r="L1364" i="1" s="1"/>
  <c r="P1371" i="1"/>
  <c r="P1370" i="1" s="1"/>
  <c r="P1365" i="1" s="1"/>
  <c r="P1364" i="1" s="1"/>
  <c r="T1371" i="1"/>
  <c r="T1370" i="1" s="1"/>
  <c r="T1365" i="1" s="1"/>
  <c r="T1364" i="1" s="1"/>
  <c r="T1329" i="1" s="1"/>
  <c r="T1321" i="1" s="1"/>
  <c r="Z1371" i="1"/>
  <c r="Z1370" i="1" s="1"/>
  <c r="Z1365" i="1" s="1"/>
  <c r="Z1364" i="1" s="1"/>
  <c r="AE1372" i="1"/>
  <c r="AI1371" i="1"/>
  <c r="AI1370" i="1" s="1"/>
  <c r="AI1365" i="1" s="1"/>
  <c r="AI1364" i="1" s="1"/>
  <c r="W1371" i="1"/>
  <c r="W1370" i="1" s="1"/>
  <c r="W1365" i="1" s="1"/>
  <c r="W1364" i="1" s="1"/>
  <c r="AE1380" i="1"/>
  <c r="AD1379" i="1"/>
  <c r="AD1378" i="1" s="1"/>
  <c r="AC1400" i="1"/>
  <c r="AC1399" i="1" s="1"/>
  <c r="L1400" i="1"/>
  <c r="L1399" i="1" s="1"/>
  <c r="L1398" i="1" s="1"/>
  <c r="L1397" i="1" s="1"/>
  <c r="P1400" i="1"/>
  <c r="P1399" i="1" s="1"/>
  <c r="T1400" i="1"/>
  <c r="T1399" i="1" s="1"/>
  <c r="T1398" i="1" s="1"/>
  <c r="T1397" i="1" s="1"/>
  <c r="AE1403" i="1"/>
  <c r="AI1400" i="1"/>
  <c r="AI1399" i="1" s="1"/>
  <c r="AI1398" i="1" s="1"/>
  <c r="AI1397" i="1" s="1"/>
  <c r="AI1390" i="1" s="1"/>
  <c r="V1407" i="1"/>
  <c r="AF1421" i="1"/>
  <c r="AJ1421" i="1"/>
  <c r="AJ1420" i="1" s="1"/>
  <c r="Y1444" i="1"/>
  <c r="Y1443" i="1" s="1"/>
  <c r="Y1438" i="1" s="1"/>
  <c r="Y1437" i="1" s="1"/>
  <c r="AC1444" i="1"/>
  <c r="AG1465" i="1"/>
  <c r="AK1465" i="1"/>
  <c r="J1485" i="1"/>
  <c r="J1484" i="1" s="1"/>
  <c r="J1483" i="1" s="1"/>
  <c r="J1482" i="1" s="1"/>
  <c r="J1481" i="1" s="1"/>
  <c r="N1485" i="1"/>
  <c r="N1484" i="1" s="1"/>
  <c r="N1483" i="1" s="1"/>
  <c r="N1482" i="1" s="1"/>
  <c r="N1481" i="1" s="1"/>
  <c r="R1485" i="1"/>
  <c r="R1484" i="1" s="1"/>
  <c r="R1483" i="1" s="1"/>
  <c r="R1482" i="1" s="1"/>
  <c r="X1485" i="1"/>
  <c r="X1484" i="1" s="1"/>
  <c r="X1483" i="1" s="1"/>
  <c r="X1482" i="1" s="1"/>
  <c r="X1481" i="1" s="1"/>
  <c r="AB1485" i="1"/>
  <c r="AB1484" i="1" s="1"/>
  <c r="AB1483" i="1" s="1"/>
  <c r="AB1482" i="1" s="1"/>
  <c r="AB1481" i="1" s="1"/>
  <c r="AG1485" i="1"/>
  <c r="AG1484" i="1" s="1"/>
  <c r="AG1483" i="1" s="1"/>
  <c r="AG1482" i="1" s="1"/>
  <c r="AG1481" i="1" s="1"/>
  <c r="AK1485" i="1"/>
  <c r="AK1484" i="1" s="1"/>
  <c r="AK1483" i="1" s="1"/>
  <c r="AK1482" i="1" s="1"/>
  <c r="AK1481" i="1" s="1"/>
  <c r="AG1530" i="1"/>
  <c r="AG1529" i="1" s="1"/>
  <c r="AH1530" i="1"/>
  <c r="AH1529" i="1" s="1"/>
  <c r="AH1522" i="1" s="1"/>
  <c r="AH1521" i="1" s="1"/>
  <c r="AJ1560" i="1"/>
  <c r="L1889" i="1"/>
  <c r="P1889" i="1"/>
  <c r="P1888" i="1" s="1"/>
  <c r="T1889" i="1"/>
  <c r="T1888" i="1" s="1"/>
  <c r="Z1889" i="1"/>
  <c r="Z1888" i="1" s="1"/>
  <c r="AD1889" i="1"/>
  <c r="AE1890" i="1"/>
  <c r="Y1923" i="1"/>
  <c r="Y1922" i="1" s="1"/>
  <c r="AK2489" i="1"/>
  <c r="O2591" i="1"/>
  <c r="AG1637" i="1"/>
  <c r="AG1636" i="1" s="1"/>
  <c r="AG1635" i="1" s="1"/>
  <c r="AK1637" i="1"/>
  <c r="AK1636" i="1" s="1"/>
  <c r="AK1635" i="1" s="1"/>
  <c r="AK1629" i="1" s="1"/>
  <c r="AK1628" i="1" s="1"/>
  <c r="Y1637" i="1"/>
  <c r="Y1636" i="1" s="1"/>
  <c r="Y1635" i="1" s="1"/>
  <c r="O1656" i="1"/>
  <c r="S1656" i="1"/>
  <c r="AA1694" i="1"/>
  <c r="AE1723" i="1"/>
  <c r="R1730" i="1"/>
  <c r="R1729" i="1" s="1"/>
  <c r="R1728" i="1" s="1"/>
  <c r="R1727" i="1" s="1"/>
  <c r="N1736" i="1"/>
  <c r="N1735" i="1" s="1"/>
  <c r="R1741" i="1"/>
  <c r="AE1756" i="1"/>
  <c r="AM1777" i="1"/>
  <c r="AE1829" i="1"/>
  <c r="M1826" i="1"/>
  <c r="M1825" i="1" s="1"/>
  <c r="AM1848" i="1"/>
  <c r="AM1891" i="1"/>
  <c r="AM1893" i="1"/>
  <c r="K1912" i="1"/>
  <c r="K1911" i="1" s="1"/>
  <c r="K1910" i="1" s="1"/>
  <c r="K1909" i="1" s="1"/>
  <c r="O1912" i="1"/>
  <c r="S1912" i="1"/>
  <c r="S1911" i="1" s="1"/>
  <c r="S1910" i="1" s="1"/>
  <c r="S1909" i="1" s="1"/>
  <c r="Y1912" i="1"/>
  <c r="Y1911" i="1" s="1"/>
  <c r="Y1910" i="1" s="1"/>
  <c r="Y1909" i="1" s="1"/>
  <c r="AC1912" i="1"/>
  <c r="AC1911" i="1" s="1"/>
  <c r="AC1910" i="1" s="1"/>
  <c r="AC1909" i="1" s="1"/>
  <c r="AH1912" i="1"/>
  <c r="AM1916" i="1"/>
  <c r="AD1917" i="1"/>
  <c r="AE1917" i="1" s="1"/>
  <c r="AJ1917" i="1"/>
  <c r="AJ1911" i="1" s="1"/>
  <c r="AJ1910" i="1" s="1"/>
  <c r="AJ1909" i="1" s="1"/>
  <c r="AE1930" i="1"/>
  <c r="AH1929" i="1"/>
  <c r="AI1970" i="1"/>
  <c r="AI1969" i="1" s="1"/>
  <c r="AI1968" i="1" s="1"/>
  <c r="AM1972" i="1"/>
  <c r="AM1988" i="1"/>
  <c r="Y2005" i="1"/>
  <c r="K2089" i="1"/>
  <c r="K2088" i="1" s="1"/>
  <c r="K2087" i="1" s="1"/>
  <c r="K2086" i="1" s="1"/>
  <c r="S2089" i="1"/>
  <c r="S2088" i="1" s="1"/>
  <c r="S2087" i="1" s="1"/>
  <c r="S2086" i="1" s="1"/>
  <c r="S2079" i="1" s="1"/>
  <c r="S2010" i="1" s="1"/>
  <c r="Y2089" i="1"/>
  <c r="Y2088" i="1" s="1"/>
  <c r="Y2087" i="1" s="1"/>
  <c r="Y2086" i="1" s="1"/>
  <c r="AC2089" i="1"/>
  <c r="AC2088" i="1" s="1"/>
  <c r="AC2087" i="1" s="1"/>
  <c r="AC2086" i="1" s="1"/>
  <c r="AE2094" i="1"/>
  <c r="AE2095" i="1"/>
  <c r="AE2096" i="1"/>
  <c r="AH2108" i="1"/>
  <c r="AH2107" i="1" s="1"/>
  <c r="AD2128" i="1"/>
  <c r="AD2127" i="1" s="1"/>
  <c r="M2128" i="1"/>
  <c r="M2127" i="1" s="1"/>
  <c r="M2122" i="1" s="1"/>
  <c r="M2121" i="1" s="1"/>
  <c r="AA2128" i="1"/>
  <c r="AA2127" i="1" s="1"/>
  <c r="AA2122" i="1" s="1"/>
  <c r="AA2121" i="1" s="1"/>
  <c r="AE2163" i="1"/>
  <c r="N2194" i="1"/>
  <c r="N2193" i="1" s="1"/>
  <c r="R2194" i="1"/>
  <c r="R2193" i="1" s="1"/>
  <c r="AG2194" i="1"/>
  <c r="AG2193" i="1" s="1"/>
  <c r="AB2216" i="1"/>
  <c r="AB2215" i="1" s="1"/>
  <c r="S2216" i="1"/>
  <c r="S2215" i="1" s="1"/>
  <c r="J2239" i="1"/>
  <c r="J2238" i="1" s="1"/>
  <c r="J2237" i="1" s="1"/>
  <c r="J2236" i="1" s="1"/>
  <c r="N2239" i="1"/>
  <c r="N2238" i="1" s="1"/>
  <c r="N2237" i="1" s="1"/>
  <c r="N2236" i="1" s="1"/>
  <c r="R2239" i="1"/>
  <c r="R2238" i="1" s="1"/>
  <c r="R2237" i="1" s="1"/>
  <c r="R2236" i="1" s="1"/>
  <c r="X2239" i="1"/>
  <c r="X2238" i="1" s="1"/>
  <c r="X2237" i="1" s="1"/>
  <c r="X2236" i="1" s="1"/>
  <c r="M2250" i="1"/>
  <c r="M2249" i="1" s="1"/>
  <c r="AE2257" i="1"/>
  <c r="AE2271" i="1"/>
  <c r="AH2317" i="1"/>
  <c r="AH2316" i="1" s="1"/>
  <c r="AH2315" i="1" s="1"/>
  <c r="AJ2331" i="1"/>
  <c r="AJ2324" i="1" s="1"/>
  <c r="AJ2323" i="1" s="1"/>
  <c r="AJ2322" i="1" s="1"/>
  <c r="AA2347" i="1"/>
  <c r="AM2426" i="1"/>
  <c r="AM2430" i="1"/>
  <c r="AC2461" i="1"/>
  <c r="AC2460" i="1" s="1"/>
  <c r="AC2455" i="1" s="1"/>
  <c r="AC2454" i="1" s="1"/>
  <c r="AH2461" i="1"/>
  <c r="AH2460" i="1" s="1"/>
  <c r="AM2465" i="1"/>
  <c r="J2549" i="1"/>
  <c r="J2548" i="1" s="1"/>
  <c r="N2549" i="1"/>
  <c r="N2548" i="1" s="1"/>
  <c r="N2541" i="1" s="1"/>
  <c r="N2540" i="1" s="1"/>
  <c r="R2549" i="1"/>
  <c r="R2548" i="1" s="1"/>
  <c r="X2549" i="1"/>
  <c r="X2548" i="1" s="1"/>
  <c r="AJ2563" i="1"/>
  <c r="AJ2562" i="1" s="1"/>
  <c r="J2574" i="1"/>
  <c r="J2573" i="1" s="1"/>
  <c r="J2572" i="1" s="1"/>
  <c r="J2571" i="1" s="1"/>
  <c r="N2574" i="1"/>
  <c r="N2573" i="1" s="1"/>
  <c r="N2572" i="1" s="1"/>
  <c r="N2571" i="1" s="1"/>
  <c r="R2574" i="1"/>
  <c r="R2573" i="1" s="1"/>
  <c r="R2572" i="1" s="1"/>
  <c r="R2571" i="1" s="1"/>
  <c r="X2574" i="1"/>
  <c r="X2573" i="1" s="1"/>
  <c r="X2572" i="1" s="1"/>
  <c r="X2571" i="1" s="1"/>
  <c r="AB2574" i="1"/>
  <c r="AB2573" i="1" s="1"/>
  <c r="AB2572" i="1" s="1"/>
  <c r="AB2571" i="1" s="1"/>
  <c r="AG2574" i="1"/>
  <c r="AG2579" i="1"/>
  <c r="AK2579" i="1"/>
  <c r="AG2596" i="1"/>
  <c r="AG2590" i="1" s="1"/>
  <c r="AG2589" i="1" s="1"/>
  <c r="AK2596" i="1"/>
  <c r="AM2669" i="1"/>
  <c r="AD2726" i="1"/>
  <c r="AD2725" i="1" s="1"/>
  <c r="V2735" i="1"/>
  <c r="AB2734" i="1"/>
  <c r="AB2733" i="1" s="1"/>
  <c r="AB2732" i="1" s="1"/>
  <c r="AB2731" i="1" s="1"/>
  <c r="AG2734" i="1"/>
  <c r="AG2733" i="1" s="1"/>
  <c r="AG2732" i="1" s="1"/>
  <c r="AG2731" i="1" s="1"/>
  <c r="AK2734" i="1"/>
  <c r="AK2733" i="1" s="1"/>
  <c r="AK2732" i="1" s="1"/>
  <c r="AK2731" i="1" s="1"/>
  <c r="AE2750" i="1"/>
  <c r="K2755" i="1"/>
  <c r="K2754" i="1" s="1"/>
  <c r="K2753" i="1" s="1"/>
  <c r="K2752" i="1" s="1"/>
  <c r="O2755" i="1"/>
  <c r="O2754" i="1" s="1"/>
  <c r="S2755" i="1"/>
  <c r="S2754" i="1" s="1"/>
  <c r="S2753" i="1" s="1"/>
  <c r="S2752" i="1" s="1"/>
  <c r="Y2755" i="1"/>
  <c r="Y2754" i="1" s="1"/>
  <c r="Y2753" i="1" s="1"/>
  <c r="Y2752" i="1" s="1"/>
  <c r="Y2745" i="1" s="1"/>
  <c r="AE2758" i="1"/>
  <c r="AM2759" i="1"/>
  <c r="AM2763" i="1"/>
  <c r="Y2794" i="1"/>
  <c r="Y2793" i="1" s="1"/>
  <c r="Q2824" i="1"/>
  <c r="AB2824" i="1"/>
  <c r="P2908" i="1"/>
  <c r="P2907" i="1" s="1"/>
  <c r="P2906" i="1" s="1"/>
  <c r="P2905" i="1" s="1"/>
  <c r="Z2908" i="1"/>
  <c r="Z2907" i="1" s="1"/>
  <c r="Z2906" i="1" s="1"/>
  <c r="Z2905" i="1" s="1"/>
  <c r="AE2923" i="1"/>
  <c r="AM2924" i="1"/>
  <c r="P2925" i="1"/>
  <c r="AE2952" i="1"/>
  <c r="L2951" i="1"/>
  <c r="L2950" i="1" s="1"/>
  <c r="T2951" i="1"/>
  <c r="T2950" i="1" s="1"/>
  <c r="Z2951" i="1"/>
  <c r="Z2950" i="1" s="1"/>
  <c r="T2987" i="1"/>
  <c r="T2986" i="1" s="1"/>
  <c r="T2985" i="1" s="1"/>
  <c r="T2979" i="1" s="1"/>
  <c r="T2978" i="1" s="1"/>
  <c r="T2977" i="1" s="1"/>
  <c r="W2987" i="1"/>
  <c r="W2986" i="1" s="1"/>
  <c r="W2985" i="1" s="1"/>
  <c r="L3017" i="1"/>
  <c r="Z3017" i="1"/>
  <c r="V3055" i="1"/>
  <c r="M3054" i="1"/>
  <c r="M3053" i="1" s="1"/>
  <c r="M3046" i="1" s="1"/>
  <c r="M3045" i="1" s="1"/>
  <c r="Q3054" i="1"/>
  <c r="Q3053" i="1" s="1"/>
  <c r="Q3046" i="1" s="1"/>
  <c r="Q3045" i="1" s="1"/>
  <c r="W3054" i="1"/>
  <c r="W3053" i="1" s="1"/>
  <c r="W3046" i="1" s="1"/>
  <c r="W3045" i="1" s="1"/>
  <c r="AA3054" i="1"/>
  <c r="AA3053" i="1" s="1"/>
  <c r="AA3046" i="1" s="1"/>
  <c r="AA3045" i="1" s="1"/>
  <c r="P3168" i="1"/>
  <c r="P3167" i="1" s="1"/>
  <c r="P3166" i="1" s="1"/>
  <c r="P3165" i="1" s="1"/>
  <c r="P3164" i="1" s="1"/>
  <c r="T3221" i="1"/>
  <c r="T3220" i="1" s="1"/>
  <c r="N3249" i="1"/>
  <c r="N3248" i="1" s="1"/>
  <c r="AI3255" i="1"/>
  <c r="I1656" i="1"/>
  <c r="N1694" i="1"/>
  <c r="AE1739" i="1"/>
  <c r="AM1740" i="1"/>
  <c r="AF1826" i="1"/>
  <c r="AF1825" i="1" s="1"/>
  <c r="AL1847" i="1"/>
  <c r="L1867" i="1"/>
  <c r="L1866" i="1" s="1"/>
  <c r="P1867" i="1"/>
  <c r="P1866" i="1" s="1"/>
  <c r="T1867" i="1"/>
  <c r="T1866" i="1" s="1"/>
  <c r="Z1867" i="1"/>
  <c r="Z1866" i="1" s="1"/>
  <c r="AI1867" i="1"/>
  <c r="AI1866" i="1" s="1"/>
  <c r="AL1890" i="1"/>
  <c r="AL1892" i="1"/>
  <c r="AM1905" i="1"/>
  <c r="AM1914" i="1"/>
  <c r="W1923" i="1"/>
  <c r="W1922" i="1" s="1"/>
  <c r="W1908" i="1" s="1"/>
  <c r="AC1961" i="1"/>
  <c r="AC1960" i="1" s="1"/>
  <c r="AJ1978" i="1"/>
  <c r="AM2007" i="1"/>
  <c r="AM2017" i="1"/>
  <c r="AM2027" i="1"/>
  <c r="K2058" i="1"/>
  <c r="K2057" i="1" s="1"/>
  <c r="K2050" i="1" s="1"/>
  <c r="K2049" i="1" s="1"/>
  <c r="AM2206" i="1"/>
  <c r="AM2246" i="1"/>
  <c r="AM2269" i="1"/>
  <c r="L2309" i="1"/>
  <c r="L2308" i="1" s="1"/>
  <c r="P2309" i="1"/>
  <c r="P2308" i="1" s="1"/>
  <c r="T2309" i="1"/>
  <c r="T2308" i="1" s="1"/>
  <c r="J2405" i="1"/>
  <c r="J2404" i="1" s="1"/>
  <c r="N2405" i="1"/>
  <c r="N2404" i="1" s="1"/>
  <c r="R2405" i="1"/>
  <c r="R2404" i="1" s="1"/>
  <c r="AG2405" i="1"/>
  <c r="AG2404" i="1" s="1"/>
  <c r="AM2411" i="1"/>
  <c r="AM2424" i="1"/>
  <c r="I2422" i="1"/>
  <c r="I2421" i="1" s="1"/>
  <c r="I2420" i="1" s="1"/>
  <c r="I2419" i="1" s="1"/>
  <c r="M2422" i="1"/>
  <c r="M2421" i="1" s="1"/>
  <c r="M2420" i="1" s="1"/>
  <c r="M2419" i="1" s="1"/>
  <c r="M2412" i="1" s="1"/>
  <c r="Q2422" i="1"/>
  <c r="Q2421" i="1" s="1"/>
  <c r="Q2420" i="1" s="1"/>
  <c r="Q2419" i="1" s="1"/>
  <c r="W2422" i="1"/>
  <c r="W2421" i="1" s="1"/>
  <c r="W2420" i="1" s="1"/>
  <c r="W2419" i="1" s="1"/>
  <c r="AA2422" i="1"/>
  <c r="AA2421" i="1" s="1"/>
  <c r="AA2420" i="1" s="1"/>
  <c r="AA2419" i="1" s="1"/>
  <c r="AF2422" i="1"/>
  <c r="AL2422" i="1" s="1"/>
  <c r="AJ2422" i="1"/>
  <c r="AJ2421" i="1" s="1"/>
  <c r="AJ2420" i="1" s="1"/>
  <c r="AJ2419" i="1" s="1"/>
  <c r="AM2427" i="1"/>
  <c r="AL2427" i="1"/>
  <c r="AM2428" i="1"/>
  <c r="AL2428" i="1"/>
  <c r="AM2429" i="1"/>
  <c r="AL2429" i="1"/>
  <c r="AM2463" i="1"/>
  <c r="AB2484" i="1"/>
  <c r="AB2483" i="1" s="1"/>
  <c r="AM2491" i="1"/>
  <c r="V2492" i="1"/>
  <c r="AM2493" i="1"/>
  <c r="AF2502" i="1"/>
  <c r="AE2524" i="1"/>
  <c r="Z2549" i="1"/>
  <c r="Z2548" i="1" s="1"/>
  <c r="AM2610" i="1"/>
  <c r="P2654" i="1"/>
  <c r="P2653" i="1" s="1"/>
  <c r="P2652" i="1" s="1"/>
  <c r="J2673" i="1"/>
  <c r="N2673" i="1"/>
  <c r="R2673" i="1"/>
  <c r="R2666" i="1" s="1"/>
  <c r="R2665" i="1" s="1"/>
  <c r="R2664" i="1" s="1"/>
  <c r="X2673" i="1"/>
  <c r="AB2673" i="1"/>
  <c r="AG2673" i="1"/>
  <c r="AK2673" i="1"/>
  <c r="AK2666" i="1" s="1"/>
  <c r="AK2665" i="1" s="1"/>
  <c r="AK2664" i="1" s="1"/>
  <c r="AB2740" i="1"/>
  <c r="AB2739" i="1" s="1"/>
  <c r="AM2784" i="1"/>
  <c r="AC2819" i="1"/>
  <c r="AH2819" i="1"/>
  <c r="AL2819" i="1" s="1"/>
  <c r="AJ2837" i="1"/>
  <c r="AJ2836" i="1" s="1"/>
  <c r="AE2851" i="1"/>
  <c r="L2867" i="1"/>
  <c r="L2866" i="1" s="1"/>
  <c r="AB2889" i="1"/>
  <c r="AB2888" i="1" s="1"/>
  <c r="AB2881" i="1" s="1"/>
  <c r="AB2880" i="1" s="1"/>
  <c r="V2926" i="1"/>
  <c r="AF2925" i="1"/>
  <c r="AJ2925" i="1"/>
  <c r="AJ3017" i="1"/>
  <c r="AJ3016" i="1" s="1"/>
  <c r="AJ3015" i="1" s="1"/>
  <c r="AJ3014" i="1" s="1"/>
  <c r="AM3027" i="1"/>
  <c r="AE3269" i="1"/>
  <c r="S3564" i="1"/>
  <c r="S3563" i="1" s="1"/>
  <c r="AE3810" i="1"/>
  <c r="AD3809" i="1"/>
  <c r="O1730" i="1"/>
  <c r="O1729" i="1" s="1"/>
  <c r="O1728" i="1" s="1"/>
  <c r="O1727" i="1" s="1"/>
  <c r="S1730" i="1"/>
  <c r="S1729" i="1" s="1"/>
  <c r="S1728" i="1" s="1"/>
  <c r="S1727" i="1" s="1"/>
  <c r="AE1737" i="1"/>
  <c r="AE1752" i="1"/>
  <c r="S1826" i="1"/>
  <c r="S1825" i="1" s="1"/>
  <c r="AE1886" i="1"/>
  <c r="R1924" i="1"/>
  <c r="R1923" i="1" s="1"/>
  <c r="R1922" i="1" s="1"/>
  <c r="R1908" i="1" s="1"/>
  <c r="X1923" i="1"/>
  <c r="X1922" i="1" s="1"/>
  <c r="AK1923" i="1"/>
  <c r="AK1922" i="1" s="1"/>
  <c r="AK1929" i="1"/>
  <c r="AC1935" i="1"/>
  <c r="Z2021" i="1"/>
  <c r="AD2052" i="1"/>
  <c r="AI2052" i="1"/>
  <c r="AI2051" i="1" s="1"/>
  <c r="O2128" i="1"/>
  <c r="O2127" i="1" s="1"/>
  <c r="O2122" i="1" s="1"/>
  <c r="O2121" i="1" s="1"/>
  <c r="Y2171" i="1"/>
  <c r="Y2170" i="1" s="1"/>
  <c r="Y2169" i="1" s="1"/>
  <c r="Y2168" i="1" s="1"/>
  <c r="AC2171" i="1"/>
  <c r="AC2170" i="1" s="1"/>
  <c r="AC2169" i="1" s="1"/>
  <c r="AC2168" i="1" s="1"/>
  <c r="S2222" i="1"/>
  <c r="S2221" i="1" s="1"/>
  <c r="J2250" i="1"/>
  <c r="J2249" i="1" s="1"/>
  <c r="X2250" i="1"/>
  <c r="X2249" i="1" s="1"/>
  <c r="AA2284" i="1"/>
  <c r="AA2283" i="1" s="1"/>
  <c r="AF2284" i="1"/>
  <c r="AJ2284" i="1"/>
  <c r="AJ2283" i="1" s="1"/>
  <c r="AJ2265" i="1" s="1"/>
  <c r="O2347" i="1"/>
  <c r="J2391" i="1"/>
  <c r="J2390" i="1" s="1"/>
  <c r="J2385" i="1" s="1"/>
  <c r="J2384" i="1" s="1"/>
  <c r="N2391" i="1"/>
  <c r="N2390" i="1" s="1"/>
  <c r="N2385" i="1" s="1"/>
  <c r="N2384" i="1" s="1"/>
  <c r="R2391" i="1"/>
  <c r="R2390" i="1" s="1"/>
  <c r="R2385" i="1" s="1"/>
  <c r="R2384" i="1" s="1"/>
  <c r="X2391" i="1"/>
  <c r="X2390" i="1" s="1"/>
  <c r="X2385" i="1" s="1"/>
  <c r="X2384" i="1" s="1"/>
  <c r="AG2391" i="1"/>
  <c r="AG2390" i="1" s="1"/>
  <c r="AK2391" i="1"/>
  <c r="AK2390" i="1" s="1"/>
  <c r="AF2399" i="1"/>
  <c r="AF2398" i="1" s="1"/>
  <c r="AF2397" i="1" s="1"/>
  <c r="K2483" i="1"/>
  <c r="Y2483" i="1"/>
  <c r="X2498" i="1"/>
  <c r="AG2498" i="1"/>
  <c r="AE2505" i="1"/>
  <c r="X2527" i="1"/>
  <c r="X2526" i="1" s="1"/>
  <c r="AK2563" i="1"/>
  <c r="AK2562" i="1" s="1"/>
  <c r="AI2574" i="1"/>
  <c r="AE2594" i="1"/>
  <c r="AD2824" i="1"/>
  <c r="M2867" i="1"/>
  <c r="M2866" i="1" s="1"/>
  <c r="AJ2867" i="1"/>
  <c r="AJ2866" i="1" s="1"/>
  <c r="AM2917" i="1"/>
  <c r="J2933" i="1"/>
  <c r="AL2952" i="1"/>
  <c r="AG2951" i="1"/>
  <c r="AG2950" i="1" s="1"/>
  <c r="J2987" i="1"/>
  <c r="J2986" i="1" s="1"/>
  <c r="J2985" i="1" s="1"/>
  <c r="J2979" i="1" s="1"/>
  <c r="J2978" i="1" s="1"/>
  <c r="N2987" i="1"/>
  <c r="N2986" i="1" s="1"/>
  <c r="N2985" i="1" s="1"/>
  <c r="AB2987" i="1"/>
  <c r="AB2986" i="1" s="1"/>
  <c r="AB2985" i="1" s="1"/>
  <c r="AG2987" i="1"/>
  <c r="AG2986" i="1" s="1"/>
  <c r="AG2985" i="1" s="1"/>
  <c r="AG2979" i="1" s="1"/>
  <c r="AG2978" i="1" s="1"/>
  <c r="K2987" i="1"/>
  <c r="K2986" i="1" s="1"/>
  <c r="K2985" i="1" s="1"/>
  <c r="Y2987" i="1"/>
  <c r="Y2986" i="1" s="1"/>
  <c r="Y2985" i="1" s="1"/>
  <c r="AC2987" i="1"/>
  <c r="AC2986" i="1" s="1"/>
  <c r="AC2985" i="1" s="1"/>
  <c r="Q3001" i="1"/>
  <c r="Q2994" i="1" s="1"/>
  <c r="Q2993" i="1" s="1"/>
  <c r="Q2992" i="1" s="1"/>
  <c r="Q2977" i="1" s="1"/>
  <c r="J3001" i="1"/>
  <c r="N3001" i="1"/>
  <c r="R3001" i="1"/>
  <c r="AK3001" i="1"/>
  <c r="AK2994" i="1" s="1"/>
  <c r="AK2993" i="1" s="1"/>
  <c r="AK2992" i="1" s="1"/>
  <c r="AH3154" i="1"/>
  <c r="AG3168" i="1"/>
  <c r="AG3167" i="1" s="1"/>
  <c r="AG3166" i="1" s="1"/>
  <c r="AG3165" i="1" s="1"/>
  <c r="AE3173" i="1"/>
  <c r="J3193" i="1"/>
  <c r="J3192" i="1" s="1"/>
  <c r="N3193" i="1"/>
  <c r="N3192" i="1" s="1"/>
  <c r="R3193" i="1"/>
  <c r="R3192" i="1" s="1"/>
  <c r="X3193" i="1"/>
  <c r="X3192" i="1" s="1"/>
  <c r="AB3193" i="1"/>
  <c r="AB3192" i="1" s="1"/>
  <c r="J3238" i="1"/>
  <c r="J3237" i="1" s="1"/>
  <c r="J3236" i="1" s="1"/>
  <c r="J3235" i="1" s="1"/>
  <c r="N3238" i="1"/>
  <c r="N3237" i="1" s="1"/>
  <c r="N3236" i="1" s="1"/>
  <c r="N3235" i="1" s="1"/>
  <c r="N3234" i="1" s="1"/>
  <c r="R3238" i="1"/>
  <c r="R3237" i="1" s="1"/>
  <c r="R3236" i="1" s="1"/>
  <c r="R3235" i="1" s="1"/>
  <c r="X3238" i="1"/>
  <c r="X3237" i="1" s="1"/>
  <c r="X3236" i="1" s="1"/>
  <c r="X3235" i="1" s="1"/>
  <c r="AG3238" i="1"/>
  <c r="AK3238" i="1"/>
  <c r="AE3241" i="1"/>
  <c r="AJ3255" i="1"/>
  <c r="AJ3249" i="1" s="1"/>
  <c r="AJ3248" i="1" s="1"/>
  <c r="AG3255" i="1"/>
  <c r="AE3270" i="1"/>
  <c r="J3283" i="1"/>
  <c r="J3282" i="1" s="1"/>
  <c r="R3283" i="1"/>
  <c r="R3282" i="1" s="1"/>
  <c r="AB3283" i="1"/>
  <c r="AB3282" i="1" s="1"/>
  <c r="O3283" i="1"/>
  <c r="O3282" i="1" s="1"/>
  <c r="N3289" i="1"/>
  <c r="N3288" i="1" s="1"/>
  <c r="R3289" i="1"/>
  <c r="R3288" i="1" s="1"/>
  <c r="AB3289" i="1"/>
  <c r="AB3288" i="1" s="1"/>
  <c r="O3311" i="1"/>
  <c r="O3310" i="1" s="1"/>
  <c r="O3309" i="1" s="1"/>
  <c r="Z3311" i="1"/>
  <c r="Z3310" i="1" s="1"/>
  <c r="Z3309" i="1" s="1"/>
  <c r="X3341" i="1"/>
  <c r="X3340" i="1" s="1"/>
  <c r="X3339" i="1" s="1"/>
  <c r="AB3341" i="1"/>
  <c r="AG3380" i="1"/>
  <c r="AG3379" i="1" s="1"/>
  <c r="L3394" i="1"/>
  <c r="L3393" i="1" s="1"/>
  <c r="T3394" i="1"/>
  <c r="T3393" i="1" s="1"/>
  <c r="AI3394" i="1"/>
  <c r="AI3393" i="1" s="1"/>
  <c r="N3399" i="1"/>
  <c r="W3485" i="1"/>
  <c r="W3484" i="1" s="1"/>
  <c r="W3483" i="1" s="1"/>
  <c r="W3482" i="1" s="1"/>
  <c r="AA3485" i="1"/>
  <c r="AA3484" i="1" s="1"/>
  <c r="AA3483" i="1" s="1"/>
  <c r="AA3482" i="1" s="1"/>
  <c r="AA3481" i="1" s="1"/>
  <c r="AF3485" i="1"/>
  <c r="AF3484" i="1" s="1"/>
  <c r="AJ3485" i="1"/>
  <c r="AJ3484" i="1" s="1"/>
  <c r="AJ3483" i="1" s="1"/>
  <c r="AJ3482" i="1" s="1"/>
  <c r="Q3508" i="1"/>
  <c r="Q3507" i="1" s="1"/>
  <c r="AJ3508" i="1"/>
  <c r="AJ3507" i="1" s="1"/>
  <c r="O3536" i="1"/>
  <c r="O3535" i="1" s="1"/>
  <c r="S3536" i="1"/>
  <c r="S3535" i="1" s="1"/>
  <c r="L3553" i="1"/>
  <c r="L3552" i="1" s="1"/>
  <c r="L3551" i="1" s="1"/>
  <c r="L3550" i="1" s="1"/>
  <c r="T3553" i="1"/>
  <c r="T3552" i="1" s="1"/>
  <c r="T3551" i="1" s="1"/>
  <c r="T3550" i="1" s="1"/>
  <c r="AH3558" i="1"/>
  <c r="AD3558" i="1"/>
  <c r="X3564" i="1"/>
  <c r="X3563" i="1" s="1"/>
  <c r="AE3569" i="1"/>
  <c r="AE3591" i="1"/>
  <c r="T3598" i="1"/>
  <c r="T3597" i="1" s="1"/>
  <c r="AI3598" i="1"/>
  <c r="AI3597" i="1" s="1"/>
  <c r="AM3601" i="1"/>
  <c r="AM3617" i="1"/>
  <c r="J3645" i="1"/>
  <c r="N3645" i="1"/>
  <c r="R3645" i="1"/>
  <c r="R3644" i="1" s="1"/>
  <c r="R3643" i="1" s="1"/>
  <c r="R3642" i="1" s="1"/>
  <c r="R3634" i="1" s="1"/>
  <c r="P3676" i="1"/>
  <c r="P3675" i="1" s="1"/>
  <c r="P3674" i="1" s="1"/>
  <c r="P3673" i="1" s="1"/>
  <c r="AI3676" i="1"/>
  <c r="AI3675" i="1" s="1"/>
  <c r="AI3674" i="1" s="1"/>
  <c r="AI3673" i="1" s="1"/>
  <c r="AI3681" i="1"/>
  <c r="L3712" i="1"/>
  <c r="L3711" i="1" s="1"/>
  <c r="L3710" i="1" s="1"/>
  <c r="L3709" i="1" s="1"/>
  <c r="P3712" i="1"/>
  <c r="P3711" i="1" s="1"/>
  <c r="P3710" i="1" s="1"/>
  <c r="P3709" i="1" s="1"/>
  <c r="T3712" i="1"/>
  <c r="T3711" i="1" s="1"/>
  <c r="Z3712" i="1"/>
  <c r="Z3711" i="1" s="1"/>
  <c r="AI3712" i="1"/>
  <c r="AI3711" i="1" s="1"/>
  <c r="AI3710" i="1" s="1"/>
  <c r="AI3709" i="1" s="1"/>
  <c r="Q3750" i="1"/>
  <c r="Q3749" i="1" s="1"/>
  <c r="Q3748" i="1" s="1"/>
  <c r="Q3747" i="1" s="1"/>
  <c r="AB3819" i="1"/>
  <c r="AB3818" i="1" s="1"/>
  <c r="AK3221" i="1"/>
  <c r="AK3220" i="1" s="1"/>
  <c r="X3249" i="1"/>
  <c r="X3248" i="1" s="1"/>
  <c r="O3250" i="1"/>
  <c r="AH3250" i="1"/>
  <c r="AM3281" i="1"/>
  <c r="AM3438" i="1"/>
  <c r="AB3508" i="1"/>
  <c r="AB3507" i="1" s="1"/>
  <c r="AE3611" i="1"/>
  <c r="X3615" i="1"/>
  <c r="X3614" i="1" s="1"/>
  <c r="X3613" i="1" s="1"/>
  <c r="AB3615" i="1"/>
  <c r="AB3614" i="1" s="1"/>
  <c r="AB3613" i="1" s="1"/>
  <c r="AB3607" i="1" s="1"/>
  <c r="AB3606" i="1" s="1"/>
  <c r="AI3763" i="1"/>
  <c r="AI3762" i="1" s="1"/>
  <c r="AI3761" i="1" s="1"/>
  <c r="AI3760" i="1" s="1"/>
  <c r="AM3844" i="1"/>
  <c r="AF3283" i="1"/>
  <c r="R3426" i="1"/>
  <c r="R3425" i="1" s="1"/>
  <c r="K3564" i="1"/>
  <c r="K3563" i="1" s="1"/>
  <c r="V3583" i="1"/>
  <c r="Z3645" i="1"/>
  <c r="AI3645" i="1"/>
  <c r="AI3644" i="1" s="1"/>
  <c r="AI3643" i="1" s="1"/>
  <c r="AI3642" i="1" s="1"/>
  <c r="AI3634" i="1" s="1"/>
  <c r="AK3731" i="1"/>
  <c r="AI3789" i="1"/>
  <c r="AI3788" i="1" s="1"/>
  <c r="K3845" i="1"/>
  <c r="S3845" i="1"/>
  <c r="Y3845" i="1"/>
  <c r="AC3845" i="1"/>
  <c r="M3854" i="1"/>
  <c r="M3853" i="1" s="1"/>
  <c r="W3854" i="1"/>
  <c r="W3853" i="1" s="1"/>
  <c r="AA3854" i="1"/>
  <c r="AA3853" i="1" s="1"/>
  <c r="AJ3854" i="1"/>
  <c r="AJ3853" i="1" s="1"/>
  <c r="Y3911" i="1"/>
  <c r="AH3911" i="1"/>
  <c r="AH3910" i="1" s="1"/>
  <c r="AA3928" i="1"/>
  <c r="AA3927" i="1" s="1"/>
  <c r="AM3980" i="1"/>
  <c r="M4051" i="1"/>
  <c r="M4050" i="1" s="1"/>
  <c r="M4049" i="1" s="1"/>
  <c r="P4108" i="1"/>
  <c r="P4107" i="1" s="1"/>
  <c r="P4106" i="1" s="1"/>
  <c r="P4105" i="1" s="1"/>
  <c r="T4108" i="1"/>
  <c r="T4107" i="1" s="1"/>
  <c r="T4106" i="1" s="1"/>
  <c r="T4105" i="1" s="1"/>
  <c r="Z4108" i="1"/>
  <c r="Z4107" i="1" s="1"/>
  <c r="Z4106" i="1" s="1"/>
  <c r="Z4105" i="1" s="1"/>
  <c r="AH4279" i="1"/>
  <c r="AM4338" i="1"/>
  <c r="N4347" i="1"/>
  <c r="N4346" i="1" s="1"/>
  <c r="N4345" i="1" s="1"/>
  <c r="R4347" i="1"/>
  <c r="R4346" i="1" s="1"/>
  <c r="R4345" i="1" s="1"/>
  <c r="AG4347" i="1"/>
  <c r="AG4346" i="1" s="1"/>
  <c r="AG4345" i="1" s="1"/>
  <c r="AG4339" i="1" s="1"/>
  <c r="Y4347" i="1"/>
  <c r="Y4346" i="1" s="1"/>
  <c r="Y4345" i="1" s="1"/>
  <c r="AH4347" i="1"/>
  <c r="AH4346" i="1" s="1"/>
  <c r="AH4345" i="1" s="1"/>
  <c r="AM4411" i="1"/>
  <c r="AE4426" i="1"/>
  <c r="AG4455" i="1"/>
  <c r="AG4454" i="1" s="1"/>
  <c r="AG4453" i="1" s="1"/>
  <c r="AE4460" i="1"/>
  <c r="AM4461" i="1"/>
  <c r="Q4642" i="1"/>
  <c r="Q4641" i="1" s="1"/>
  <c r="AM3874" i="1"/>
  <c r="AM3877" i="1"/>
  <c r="AM3945" i="1"/>
  <c r="AG3949" i="1"/>
  <c r="AG3948" i="1" s="1"/>
  <c r="L3983" i="1"/>
  <c r="L3977" i="1" s="1"/>
  <c r="L3976" i="1" s="1"/>
  <c r="AM3987" i="1"/>
  <c r="R4051" i="1"/>
  <c r="R4050" i="1" s="1"/>
  <c r="R4049" i="1" s="1"/>
  <c r="AM4184" i="1"/>
  <c r="Q4253" i="1"/>
  <c r="AC4272" i="1"/>
  <c r="L4279" i="1"/>
  <c r="Z4279" i="1"/>
  <c r="AK4279" i="1"/>
  <c r="AM4315" i="1"/>
  <c r="I4312" i="1"/>
  <c r="M4334" i="1"/>
  <c r="M4333" i="1" s="1"/>
  <c r="M4328" i="1" s="1"/>
  <c r="P4371" i="1"/>
  <c r="P4429" i="1"/>
  <c r="P4428" i="1" s="1"/>
  <c r="AM4475" i="1"/>
  <c r="R5086" i="1"/>
  <c r="R5085" i="1" s="1"/>
  <c r="AB4032" i="1"/>
  <c r="J4145" i="1"/>
  <c r="N4145" i="1"/>
  <c r="X4145" i="1"/>
  <c r="AB4145" i="1"/>
  <c r="AG4145" i="1"/>
  <c r="AK4145" i="1"/>
  <c r="AE4240" i="1"/>
  <c r="S4262" i="1"/>
  <c r="S4261" i="1" s="1"/>
  <c r="S4260" i="1" s="1"/>
  <c r="S4259" i="1" s="1"/>
  <c r="Y4262" i="1"/>
  <c r="Y4261" i="1" s="1"/>
  <c r="Y4260" i="1" s="1"/>
  <c r="Y4259" i="1" s="1"/>
  <c r="J4321" i="1"/>
  <c r="J4320" i="1" s="1"/>
  <c r="J4319" i="1" s="1"/>
  <c r="I4347" i="1"/>
  <c r="I4346" i="1" s="1"/>
  <c r="I4345" i="1" s="1"/>
  <c r="M4347" i="1"/>
  <c r="M4346" i="1" s="1"/>
  <c r="M4345" i="1" s="1"/>
  <c r="Q4347" i="1"/>
  <c r="Q4346" i="1" s="1"/>
  <c r="Q4345" i="1" s="1"/>
  <c r="W4347" i="1"/>
  <c r="W4346" i="1" s="1"/>
  <c r="W4345" i="1" s="1"/>
  <c r="AA4347" i="1"/>
  <c r="AA4346" i="1" s="1"/>
  <c r="AA4345" i="1" s="1"/>
  <c r="AE4392" i="1"/>
  <c r="P4455" i="1"/>
  <c r="P4454" i="1" s="1"/>
  <c r="P4453" i="1" s="1"/>
  <c r="K4498" i="1"/>
  <c r="O4498" i="1"/>
  <c r="Y4498" i="1"/>
  <c r="AC4498" i="1"/>
  <c r="R4736" i="1"/>
  <c r="AM4564" i="1"/>
  <c r="AM4577" i="1"/>
  <c r="AI4598" i="1"/>
  <c r="AM4605" i="1"/>
  <c r="AI4679" i="1"/>
  <c r="J4684" i="1"/>
  <c r="N4684" i="1"/>
  <c r="X4684" i="1"/>
  <c r="AB4684" i="1"/>
  <c r="AB4678" i="1" s="1"/>
  <c r="AB4677" i="1" s="1"/>
  <c r="AK4684" i="1"/>
  <c r="S4684" i="1"/>
  <c r="M4724" i="1"/>
  <c r="M4723" i="1" s="1"/>
  <c r="M4722" i="1" s="1"/>
  <c r="X4724" i="1"/>
  <c r="X4723" i="1" s="1"/>
  <c r="X4722" i="1" s="1"/>
  <c r="AB4724" i="1"/>
  <c r="AB4723" i="1" s="1"/>
  <c r="AB4722" i="1" s="1"/>
  <c r="N4732" i="1"/>
  <c r="N4731" i="1" s="1"/>
  <c r="O4767" i="1"/>
  <c r="AC4767" i="1"/>
  <c r="AK4767" i="1"/>
  <c r="AM4771" i="1"/>
  <c r="N4810" i="1"/>
  <c r="N4809" i="1" s="1"/>
  <c r="R4810" i="1"/>
  <c r="AK4810" i="1"/>
  <c r="AK4809" i="1" s="1"/>
  <c r="AK4808" i="1" s="1"/>
  <c r="I4810" i="1"/>
  <c r="I4809" i="1" s="1"/>
  <c r="Y4810" i="1"/>
  <c r="Y4809" i="1" s="1"/>
  <c r="S4872" i="1"/>
  <c r="S4871" i="1" s="1"/>
  <c r="AD4889" i="1"/>
  <c r="L4898" i="1"/>
  <c r="L4897" i="1" s="1"/>
  <c r="L4896" i="1" s="1"/>
  <c r="L4895" i="1" s="1"/>
  <c r="P4898" i="1"/>
  <c r="P4897" i="1" s="1"/>
  <c r="P4896" i="1" s="1"/>
  <c r="P4895" i="1" s="1"/>
  <c r="T4898" i="1"/>
  <c r="T4897" i="1" s="1"/>
  <c r="T4896" i="1" s="1"/>
  <c r="T4895" i="1" s="1"/>
  <c r="Z4898" i="1"/>
  <c r="Z4897" i="1" s="1"/>
  <c r="Z4896" i="1" s="1"/>
  <c r="Z4895" i="1" s="1"/>
  <c r="AD4898" i="1"/>
  <c r="AD4897" i="1" s="1"/>
  <c r="AI4898" i="1"/>
  <c r="AI4897" i="1" s="1"/>
  <c r="AI4896" i="1" s="1"/>
  <c r="AI4895" i="1" s="1"/>
  <c r="AM4900" i="1"/>
  <c r="AE4949" i="1"/>
  <c r="AE4959" i="1"/>
  <c r="M4970" i="1"/>
  <c r="X5001" i="1"/>
  <c r="X5000" i="1" s="1"/>
  <c r="AM5009" i="1"/>
  <c r="P5010" i="1"/>
  <c r="J5033" i="1"/>
  <c r="AE5041" i="1"/>
  <c r="L5064" i="1"/>
  <c r="P5064" i="1"/>
  <c r="T5064" i="1"/>
  <c r="Z5064" i="1"/>
  <c r="AD5064" i="1"/>
  <c r="Y5072" i="1"/>
  <c r="Y5071" i="1" s="1"/>
  <c r="AM5078" i="1"/>
  <c r="T5086" i="1"/>
  <c r="T5085" i="1" s="1"/>
  <c r="AM4651" i="1"/>
  <c r="AM4688" i="1"/>
  <c r="W4699" i="1"/>
  <c r="W4698" i="1" s="1"/>
  <c r="W4697" i="1" s="1"/>
  <c r="W4696" i="1" s="1"/>
  <c r="AA4699" i="1"/>
  <c r="AA4698" i="1" s="1"/>
  <c r="AA4697" i="1" s="1"/>
  <c r="AA4696" i="1" s="1"/>
  <c r="AF4699" i="1"/>
  <c r="AF4698" i="1" s="1"/>
  <c r="AM4783" i="1"/>
  <c r="Q4801" i="1"/>
  <c r="Q4800" i="1" s="1"/>
  <c r="W4801" i="1"/>
  <c r="W4800" i="1" s="1"/>
  <c r="AM4840" i="1"/>
  <c r="AM4845" i="1"/>
  <c r="W4970" i="1"/>
  <c r="M5047" i="1"/>
  <c r="M5046" i="1" s="1"/>
  <c r="M5045" i="1" s="1"/>
  <c r="AF5064" i="1"/>
  <c r="AK5064" i="1"/>
  <c r="AC5064" i="1"/>
  <c r="O5072" i="1"/>
  <c r="O5071" i="1" s="1"/>
  <c r="M5086" i="1"/>
  <c r="M5085" i="1" s="1"/>
  <c r="Q5086" i="1"/>
  <c r="Q5085" i="1" s="1"/>
  <c r="AJ5086" i="1"/>
  <c r="AJ5085" i="1" s="1"/>
  <c r="L5100" i="1"/>
  <c r="L5096" i="1" s="1"/>
  <c r="L5095" i="1" s="1"/>
  <c r="P5100" i="1"/>
  <c r="T5100" i="1"/>
  <c r="Z5100" i="1"/>
  <c r="Z5096" i="1" s="1"/>
  <c r="Z5095" i="1" s="1"/>
  <c r="AI5100" i="1"/>
  <c r="AI5096" i="1" s="1"/>
  <c r="AI5095" i="1" s="1"/>
  <c r="AM5102" i="1"/>
  <c r="W5100" i="1"/>
  <c r="AA5100" i="1"/>
  <c r="AA5096" i="1" s="1"/>
  <c r="AA5095" i="1" s="1"/>
  <c r="J5100" i="1"/>
  <c r="J5096" i="1" s="1"/>
  <c r="J5095" i="1" s="1"/>
  <c r="AG5100" i="1"/>
  <c r="AI5499" i="1"/>
  <c r="K4526" i="1"/>
  <c r="R4598" i="1"/>
  <c r="AH4598" i="1"/>
  <c r="AE4608" i="1"/>
  <c r="M4642" i="1"/>
  <c r="M4641" i="1" s="1"/>
  <c r="W4642" i="1"/>
  <c r="AA4642" i="1"/>
  <c r="AA4641" i="1" s="1"/>
  <c r="J4642" i="1"/>
  <c r="X4659" i="1"/>
  <c r="R4678" i="1"/>
  <c r="R4677" i="1" s="1"/>
  <c r="W4684" i="1"/>
  <c r="AA4684" i="1"/>
  <c r="AA4678" i="1" s="1"/>
  <c r="AA4677" i="1" s="1"/>
  <c r="AF4684" i="1"/>
  <c r="AJ4684" i="1"/>
  <c r="AE4689" i="1"/>
  <c r="X4699" i="1"/>
  <c r="X4698" i="1" s="1"/>
  <c r="X4697" i="1" s="1"/>
  <c r="X4696" i="1" s="1"/>
  <c r="AH4724" i="1"/>
  <c r="AH4723" i="1" s="1"/>
  <c r="AH4722" i="1" s="1"/>
  <c r="Q4767" i="1"/>
  <c r="AJ4767" i="1"/>
  <c r="K4772" i="1"/>
  <c r="S4772" i="1"/>
  <c r="S4766" i="1" s="1"/>
  <c r="S4765" i="1" s="1"/>
  <c r="S4753" i="1" s="1"/>
  <c r="S4752" i="1" s="1"/>
  <c r="Z4810" i="1"/>
  <c r="Z4809" i="1" s="1"/>
  <c r="M4822" i="1"/>
  <c r="Q4822" i="1"/>
  <c r="W4822" i="1"/>
  <c r="AA4822" i="1"/>
  <c r="AJ4822" i="1"/>
  <c r="AK4944" i="1"/>
  <c r="AK4943" i="1" s="1"/>
  <c r="AK4942" i="1" s="1"/>
  <c r="AK4941" i="1" s="1"/>
  <c r="T4970" i="1"/>
  <c r="R4970" i="1"/>
  <c r="J5057" i="1"/>
  <c r="R5057" i="1"/>
  <c r="AG5086" i="1"/>
  <c r="AG5085" i="1" s="1"/>
  <c r="V5110" i="1"/>
  <c r="J5149" i="1"/>
  <c r="J5148" i="1" s="1"/>
  <c r="N5149" i="1"/>
  <c r="N5148" i="1" s="1"/>
  <c r="R5149" i="1"/>
  <c r="R5148" i="1" s="1"/>
  <c r="X5149" i="1"/>
  <c r="X5148" i="1" s="1"/>
  <c r="AG5149" i="1"/>
  <c r="AG5148" i="1" s="1"/>
  <c r="AK5149" i="1"/>
  <c r="AK5148" i="1" s="1"/>
  <c r="T5484" i="1"/>
  <c r="T5479" i="1" s="1"/>
  <c r="T5478" i="1" s="1"/>
  <c r="T5477" i="1" s="1"/>
  <c r="T5476" i="1" s="1"/>
  <c r="AK5112" i="1"/>
  <c r="AM5170" i="1"/>
  <c r="K5171" i="1"/>
  <c r="O5171" i="1"/>
  <c r="V5171" i="1" s="1"/>
  <c r="S5171" i="1"/>
  <c r="Y5171" i="1"/>
  <c r="AC5171" i="1"/>
  <c r="K5176" i="1"/>
  <c r="O5176" i="1"/>
  <c r="S5176" i="1"/>
  <c r="Y5176" i="1"/>
  <c r="AC5176" i="1"/>
  <c r="AH5176" i="1"/>
  <c r="AE5179" i="1"/>
  <c r="J5189" i="1"/>
  <c r="J5188" i="1" s="1"/>
  <c r="N5189" i="1"/>
  <c r="R5189" i="1"/>
  <c r="R5188" i="1" s="1"/>
  <c r="X5189" i="1"/>
  <c r="AB5189" i="1"/>
  <c r="AG5189" i="1"/>
  <c r="AG5188" i="1" s="1"/>
  <c r="AK5189" i="1"/>
  <c r="AK5188" i="1" s="1"/>
  <c r="AM5191" i="1"/>
  <c r="L5189" i="1"/>
  <c r="P5189" i="1"/>
  <c r="AG5342" i="1"/>
  <c r="L5351" i="1"/>
  <c r="Z5351" i="1"/>
  <c r="W5369" i="1"/>
  <c r="W5365" i="1" s="1"/>
  <c r="W5364" i="1" s="1"/>
  <c r="W5363" i="1" s="1"/>
  <c r="W5362" i="1" s="1"/>
  <c r="AA5369" i="1"/>
  <c r="J5391" i="1"/>
  <c r="X5391" i="1"/>
  <c r="AB5391" i="1"/>
  <c r="AK5391" i="1"/>
  <c r="AM5420" i="1"/>
  <c r="AM5424" i="1"/>
  <c r="AI5425" i="1"/>
  <c r="AM5428" i="1"/>
  <c r="AM5429" i="1"/>
  <c r="M5456" i="1"/>
  <c r="M5455" i="1" s="1"/>
  <c r="M5454" i="1" s="1"/>
  <c r="Q5456" i="1"/>
  <c r="Q5455" i="1" s="1"/>
  <c r="Q5454" i="1" s="1"/>
  <c r="AF5456" i="1"/>
  <c r="AJ5456" i="1"/>
  <c r="AJ5455" i="1" s="1"/>
  <c r="AJ5454" i="1" s="1"/>
  <c r="P5462" i="1"/>
  <c r="P5461" i="1" s="1"/>
  <c r="P5499" i="1"/>
  <c r="O5112" i="1"/>
  <c r="AA5133" i="1"/>
  <c r="AA5150" i="1"/>
  <c r="AA5149" i="1" s="1"/>
  <c r="AA5148" i="1" s="1"/>
  <c r="AM5163" i="1"/>
  <c r="AM5164" i="1"/>
  <c r="AM5165" i="1"/>
  <c r="AM5178" i="1"/>
  <c r="Z5196" i="1"/>
  <c r="O5196" i="1"/>
  <c r="O5204" i="1"/>
  <c r="S5204" i="1"/>
  <c r="AM5258" i="1"/>
  <c r="S5310" i="1"/>
  <c r="S5309" i="1" s="1"/>
  <c r="Y5310" i="1"/>
  <c r="Y5309" i="1" s="1"/>
  <c r="AM5398" i="1"/>
  <c r="AM5399" i="1"/>
  <c r="AM5433" i="1"/>
  <c r="AE5442" i="1"/>
  <c r="I5484" i="1"/>
  <c r="I5479" i="1" s="1"/>
  <c r="I5478" i="1" s="1"/>
  <c r="I5477" i="1" s="1"/>
  <c r="AE5234" i="1"/>
  <c r="AI5369" i="1"/>
  <c r="L5391" i="1"/>
  <c r="T5466" i="1"/>
  <c r="Y5510" i="1"/>
  <c r="Y5517" i="1"/>
  <c r="Y5516" i="1" s="1"/>
  <c r="Y5515" i="1" s="1"/>
  <c r="AE5530" i="1"/>
  <c r="U5560" i="1"/>
  <c r="U5559" i="1" s="1"/>
  <c r="U5558" i="1" s="1"/>
  <c r="U5532" i="1" s="1"/>
  <c r="T5563" i="1"/>
  <c r="T5562" i="1" s="1"/>
  <c r="AM5583" i="1"/>
  <c r="V5595" i="1"/>
  <c r="Q5593" i="1"/>
  <c r="Q5592" i="1" s="1"/>
  <c r="AE5595" i="1"/>
  <c r="AM5596" i="1"/>
  <c r="AM5598" i="1"/>
  <c r="AM5599" i="1"/>
  <c r="AM5602" i="1"/>
  <c r="I5612" i="1"/>
  <c r="R5612" i="1"/>
  <c r="R5611" i="1" s="1"/>
  <c r="R5610" i="1" s="1"/>
  <c r="X5612" i="1"/>
  <c r="X5611" i="1" s="1"/>
  <c r="X5610" i="1" s="1"/>
  <c r="AB5612" i="1"/>
  <c r="AB5611" i="1" s="1"/>
  <c r="AB5610" i="1" s="1"/>
  <c r="AG5612" i="1"/>
  <c r="AG5611" i="1" s="1"/>
  <c r="AG5610" i="1" s="1"/>
  <c r="AK5612" i="1"/>
  <c r="AK5611" i="1" s="1"/>
  <c r="AK5610" i="1" s="1"/>
  <c r="L5612" i="1"/>
  <c r="L5611" i="1" s="1"/>
  <c r="L5610" i="1" s="1"/>
  <c r="T5612" i="1"/>
  <c r="T5611" i="1" s="1"/>
  <c r="T5610" i="1" s="1"/>
  <c r="AE5615" i="1"/>
  <c r="AI5612" i="1"/>
  <c r="AI5611" i="1" s="1"/>
  <c r="AI5610" i="1" s="1"/>
  <c r="AM5616" i="1"/>
  <c r="AE5620" i="1"/>
  <c r="AF5658" i="1"/>
  <c r="AF5657" i="1" s="1"/>
  <c r="R5658" i="1"/>
  <c r="R5657" i="1" s="1"/>
  <c r="R5656" i="1" s="1"/>
  <c r="R5655" i="1" s="1"/>
  <c r="R5648" i="1" s="1"/>
  <c r="L5666" i="1"/>
  <c r="L5665" i="1" s="1"/>
  <c r="L5664" i="1" s="1"/>
  <c r="L5648" i="1" s="1"/>
  <c r="L5637" i="1" s="1"/>
  <c r="P5666" i="1"/>
  <c r="P5665" i="1" s="1"/>
  <c r="P5664" i="1" s="1"/>
  <c r="T5666" i="1"/>
  <c r="T5665" i="1" s="1"/>
  <c r="T5664" i="1" s="1"/>
  <c r="AI5666" i="1"/>
  <c r="AI5665" i="1" s="1"/>
  <c r="AI5664" i="1" s="1"/>
  <c r="AM5669" i="1"/>
  <c r="J5682" i="1"/>
  <c r="N5682" i="1"/>
  <c r="R5682" i="1"/>
  <c r="R5676" i="1" s="1"/>
  <c r="R5675" i="1" s="1"/>
  <c r="R5674" i="1" s="1"/>
  <c r="R5673" i="1" s="1"/>
  <c r="AB5682" i="1"/>
  <c r="AG5682" i="1"/>
  <c r="AG5676" i="1" s="1"/>
  <c r="AG5675" i="1" s="1"/>
  <c r="AG5674" i="1" s="1"/>
  <c r="AG5673" i="1" s="1"/>
  <c r="AK5682" i="1"/>
  <c r="V5689" i="1"/>
  <c r="L5699" i="1"/>
  <c r="L5698" i="1" s="1"/>
  <c r="L5697" i="1" s="1"/>
  <c r="P5699" i="1"/>
  <c r="P5698" i="1" s="1"/>
  <c r="P5697" i="1" s="1"/>
  <c r="T5699" i="1"/>
  <c r="T5698" i="1" s="1"/>
  <c r="T5697" i="1" s="1"/>
  <c r="Z5699" i="1"/>
  <c r="Z5698" i="1" s="1"/>
  <c r="Z5697" i="1" s="1"/>
  <c r="Z5696" i="1" s="1"/>
  <c r="Z5695" i="1" s="1"/>
  <c r="Z5694" i="1" s="1"/>
  <c r="AE5700" i="1"/>
  <c r="AI5699" i="1"/>
  <c r="AH5714" i="1"/>
  <c r="AH5713" i="1" s="1"/>
  <c r="L5517" i="1"/>
  <c r="L5516" i="1" s="1"/>
  <c r="L5515" i="1" s="1"/>
  <c r="AM5544" i="1"/>
  <c r="W5562" i="1"/>
  <c r="P5579" i="1"/>
  <c r="K5605" i="1"/>
  <c r="K5604" i="1" s="1"/>
  <c r="K5603" i="1" s="1"/>
  <c r="K5612" i="1"/>
  <c r="K5611" i="1" s="1"/>
  <c r="K5610" i="1" s="1"/>
  <c r="O5612" i="1"/>
  <c r="O5611" i="1" s="1"/>
  <c r="O5610" i="1" s="1"/>
  <c r="S5612" i="1"/>
  <c r="S5611" i="1" s="1"/>
  <c r="S5610" i="1" s="1"/>
  <c r="Y5612" i="1"/>
  <c r="Y5611" i="1" s="1"/>
  <c r="Y5610" i="1" s="1"/>
  <c r="AC5612" i="1"/>
  <c r="AC5611" i="1" s="1"/>
  <c r="AC5610" i="1" s="1"/>
  <c r="AH5612" i="1"/>
  <c r="AH5611" i="1" s="1"/>
  <c r="AH5610" i="1" s="1"/>
  <c r="AM5614" i="1"/>
  <c r="V5615" i="1"/>
  <c r="I5641" i="1"/>
  <c r="I5640" i="1" s="1"/>
  <c r="AF5641" i="1"/>
  <c r="AF5640" i="1" s="1"/>
  <c r="AF5639" i="1" s="1"/>
  <c r="AM5647" i="1"/>
  <c r="AM5717" i="1"/>
  <c r="M5510" i="1"/>
  <c r="Q5510" i="1"/>
  <c r="W5510" i="1"/>
  <c r="AA5510" i="1"/>
  <c r="AA5506" i="1" s="1"/>
  <c r="AA5498" i="1" s="1"/>
  <c r="AA5497" i="1" s="1"/>
  <c r="AA5496" i="1" s="1"/>
  <c r="AA5495" i="1" s="1"/>
  <c r="AJ5510" i="1"/>
  <c r="J5510" i="1"/>
  <c r="AG5510" i="1"/>
  <c r="J5562" i="1"/>
  <c r="J5561" i="1" s="1"/>
  <c r="J5560" i="1" s="1"/>
  <c r="J5559" i="1" s="1"/>
  <c r="M5578" i="1"/>
  <c r="AA5578" i="1"/>
  <c r="P5605" i="1"/>
  <c r="P5604" i="1" s="1"/>
  <c r="P5603" i="1" s="1"/>
  <c r="AK5619" i="1"/>
  <c r="AK5618" i="1" s="1"/>
  <c r="AK5617" i="1" s="1"/>
  <c r="AI5628" i="1"/>
  <c r="AI5627" i="1" s="1"/>
  <c r="AI5626" i="1" s="1"/>
  <c r="AI5625" i="1" s="1"/>
  <c r="AI5624" i="1" s="1"/>
  <c r="J5641" i="1"/>
  <c r="J5640" i="1" s="1"/>
  <c r="J5639" i="1" s="1"/>
  <c r="J5638" i="1" s="1"/>
  <c r="N5641" i="1"/>
  <c r="N5640" i="1" s="1"/>
  <c r="N5639" i="1" s="1"/>
  <c r="N5638" i="1" s="1"/>
  <c r="R5641" i="1"/>
  <c r="R5640" i="1" s="1"/>
  <c r="R5639" i="1" s="1"/>
  <c r="R5638" i="1" s="1"/>
  <c r="AB5641" i="1"/>
  <c r="AB5640" i="1" s="1"/>
  <c r="AB5639" i="1" s="1"/>
  <c r="AB5638" i="1" s="1"/>
  <c r="Y5648" i="1"/>
  <c r="J5666" i="1"/>
  <c r="J5665" i="1" s="1"/>
  <c r="J5664" i="1" s="1"/>
  <c r="J5648" i="1" s="1"/>
  <c r="N5666" i="1"/>
  <c r="N5665" i="1" s="1"/>
  <c r="N5664" i="1" s="1"/>
  <c r="N5648" i="1" s="1"/>
  <c r="N5637" i="1" s="1"/>
  <c r="R5666" i="1"/>
  <c r="R5665" i="1" s="1"/>
  <c r="R5664" i="1" s="1"/>
  <c r="X5666" i="1"/>
  <c r="X5665" i="1" s="1"/>
  <c r="X5664" i="1" s="1"/>
  <c r="AB5666" i="1"/>
  <c r="AB5665" i="1" s="1"/>
  <c r="AB5664" i="1" s="1"/>
  <c r="AG5666" i="1"/>
  <c r="AG5665" i="1" s="1"/>
  <c r="AG5664" i="1" s="1"/>
  <c r="AK5666" i="1"/>
  <c r="AK5665" i="1" s="1"/>
  <c r="AK5664" i="1" s="1"/>
  <c r="L5682" i="1"/>
  <c r="P5682" i="1"/>
  <c r="P5676" i="1" s="1"/>
  <c r="P5675" i="1" s="1"/>
  <c r="P5674" i="1" s="1"/>
  <c r="P5673" i="1" s="1"/>
  <c r="T5682" i="1"/>
  <c r="Z5682" i="1"/>
  <c r="AE5683" i="1"/>
  <c r="M5682" i="1"/>
  <c r="M5676" i="1" s="1"/>
  <c r="M5675" i="1" s="1"/>
  <c r="M5674" i="1" s="1"/>
  <c r="M5673" i="1" s="1"/>
  <c r="J5699" i="1"/>
  <c r="AK5676" i="1"/>
  <c r="AK5675" i="1" s="1"/>
  <c r="AK5674" i="1" s="1"/>
  <c r="AK5673" i="1" s="1"/>
  <c r="AM5681" i="1"/>
  <c r="AM1351" i="1"/>
  <c r="AE1468" i="1"/>
  <c r="AE1505" i="1"/>
  <c r="O2072" i="1"/>
  <c r="O2071" i="1" s="1"/>
  <c r="P2089" i="1"/>
  <c r="P2088" i="1" s="1"/>
  <c r="P2087" i="1" s="1"/>
  <c r="P2086" i="1" s="1"/>
  <c r="P2079" i="1" s="1"/>
  <c r="Z2089" i="1"/>
  <c r="Z2088" i="1" s="1"/>
  <c r="Z2087" i="1" s="1"/>
  <c r="Z2086" i="1" s="1"/>
  <c r="AI2089" i="1"/>
  <c r="AI2088" i="1" s="1"/>
  <c r="AI2087" i="1" s="1"/>
  <c r="AI2086" i="1" s="1"/>
  <c r="AM2120" i="1"/>
  <c r="AK2160" i="1"/>
  <c r="AK2159" i="1" s="1"/>
  <c r="Y2478" i="1"/>
  <c r="Y2477" i="1" s="1"/>
  <c r="AM2704" i="1"/>
  <c r="AE2856" i="1"/>
  <c r="AM3295" i="1"/>
  <c r="K3485" i="1"/>
  <c r="K3484" i="1" s="1"/>
  <c r="K3483" i="1" s="1"/>
  <c r="K3482" i="1" s="1"/>
  <c r="K3481" i="1" s="1"/>
  <c r="O3485" i="1"/>
  <c r="O3484" i="1" s="1"/>
  <c r="O3483" i="1" s="1"/>
  <c r="O3482" i="1" s="1"/>
  <c r="AC3485" i="1"/>
  <c r="AC3484" i="1" s="1"/>
  <c r="AC3483" i="1" s="1"/>
  <c r="AC3482" i="1" s="1"/>
  <c r="AE3723" i="1"/>
  <c r="AM4859" i="1"/>
  <c r="AM895" i="1"/>
  <c r="AE1697" i="1"/>
  <c r="K2502" i="1"/>
  <c r="K2501" i="1" s="1"/>
  <c r="K2500" i="1" s="1"/>
  <c r="K2499" i="1" s="1"/>
  <c r="K2498" i="1" s="1"/>
  <c r="O2502" i="1"/>
  <c r="O2501" i="1" s="1"/>
  <c r="O2500" i="1" s="1"/>
  <c r="O2499" i="1" s="1"/>
  <c r="O2498" i="1" s="1"/>
  <c r="S2502" i="1"/>
  <c r="S2501" i="1" s="1"/>
  <c r="S2500" i="1" s="1"/>
  <c r="S2499" i="1" s="1"/>
  <c r="S2498" i="1" s="1"/>
  <c r="AH2502" i="1"/>
  <c r="AH2501" i="1" s="1"/>
  <c r="AH2500" i="1" s="1"/>
  <c r="AH2499" i="1" s="1"/>
  <c r="AM2578" i="1"/>
  <c r="V3028" i="1"/>
  <c r="S3168" i="1"/>
  <c r="S3167" i="1" s="1"/>
  <c r="S3166" i="1" s="1"/>
  <c r="S3165" i="1" s="1"/>
  <c r="S3164" i="1" s="1"/>
  <c r="AH3168" i="1"/>
  <c r="AH3167" i="1" s="1"/>
  <c r="AH3166" i="1" s="1"/>
  <c r="AH3165" i="1" s="1"/>
  <c r="AH3164" i="1" s="1"/>
  <c r="K3712" i="1"/>
  <c r="K3711" i="1" s="1"/>
  <c r="K3710" i="1" s="1"/>
  <c r="K3709" i="1" s="1"/>
  <c r="O3712" i="1"/>
  <c r="O3711" i="1" s="1"/>
  <c r="S3712" i="1"/>
  <c r="S3711" i="1" s="1"/>
  <c r="Y3712" i="1"/>
  <c r="Y3711" i="1" s="1"/>
  <c r="AC3712" i="1"/>
  <c r="AC3711" i="1" s="1"/>
  <c r="AC3710" i="1" s="1"/>
  <c r="AC3709" i="1" s="1"/>
  <c r="AH3712" i="1"/>
  <c r="AH3711" i="1" s="1"/>
  <c r="O3750" i="1"/>
  <c r="O3749" i="1" s="1"/>
  <c r="O3748" i="1" s="1"/>
  <c r="O3747" i="1" s="1"/>
  <c r="S3750" i="1"/>
  <c r="S3749" i="1" s="1"/>
  <c r="S3748" i="1" s="1"/>
  <c r="S3747" i="1" s="1"/>
  <c r="Q3911" i="1"/>
  <c r="Q3910" i="1" s="1"/>
  <c r="R5391" i="1"/>
  <c r="AM1446" i="1"/>
  <c r="J2290" i="1"/>
  <c r="J2289" i="1" s="1"/>
  <c r="AM2939" i="1"/>
  <c r="AD3131" i="1"/>
  <c r="AM3179" i="1"/>
  <c r="AD3911" i="1"/>
  <c r="AG1419" i="1"/>
  <c r="AG1418" i="1" s="1"/>
  <c r="AM1432" i="1"/>
  <c r="AE1713" i="1"/>
  <c r="AM1791" i="1"/>
  <c r="AA2021" i="1"/>
  <c r="AA2020" i="1" s="1"/>
  <c r="AA2019" i="1" s="1"/>
  <c r="AI2455" i="1"/>
  <c r="AI2454" i="1" s="1"/>
  <c r="W2461" i="1"/>
  <c r="W2460" i="1" s="1"/>
  <c r="W2455" i="1" s="1"/>
  <c r="W2454" i="1" s="1"/>
  <c r="AA2461" i="1"/>
  <c r="AA2460" i="1" s="1"/>
  <c r="AA2455" i="1" s="1"/>
  <c r="AA2454" i="1" s="1"/>
  <c r="AE3055" i="1"/>
  <c r="AM3110" i="1"/>
  <c r="I3168" i="1"/>
  <c r="M3168" i="1"/>
  <c r="M3167" i="1" s="1"/>
  <c r="M3166" i="1" s="1"/>
  <c r="M3165" i="1" s="1"/>
  <c r="M3164" i="1" s="1"/>
  <c r="Q3168" i="1"/>
  <c r="Q3167" i="1" s="1"/>
  <c r="Q3166" i="1" s="1"/>
  <c r="Q3165" i="1" s="1"/>
  <c r="Q3164" i="1" s="1"/>
  <c r="AJ3168" i="1"/>
  <c r="AJ3167" i="1" s="1"/>
  <c r="AJ3166" i="1" s="1"/>
  <c r="AJ3165" i="1" s="1"/>
  <c r="J3183" i="1"/>
  <c r="J3182" i="1" s="1"/>
  <c r="J3181" i="1" s="1"/>
  <c r="J3180" i="1" s="1"/>
  <c r="AE4998" i="1"/>
  <c r="AE22" i="1"/>
  <c r="AE43" i="1"/>
  <c r="AJ218" i="1"/>
  <c r="AJ217" i="1" s="1"/>
  <c r="AJ216" i="1" s="1"/>
  <c r="AJ215" i="1" s="1"/>
  <c r="AE693" i="1"/>
  <c r="AM799" i="1"/>
  <c r="AM27" i="1"/>
  <c r="AE801" i="1"/>
  <c r="X218" i="1"/>
  <c r="X217" i="1" s="1"/>
  <c r="X216" i="1" s="1"/>
  <c r="X215" i="1" s="1"/>
  <c r="AE655" i="1"/>
  <c r="AM750" i="1"/>
  <c r="P1217" i="1"/>
  <c r="P1216" i="1" s="1"/>
  <c r="P1215" i="1" s="1"/>
  <c r="P1214" i="1" s="1"/>
  <c r="AE1220" i="1"/>
  <c r="AE1350" i="1"/>
  <c r="AD1465" i="1"/>
  <c r="AM1469" i="1"/>
  <c r="L1485" i="1"/>
  <c r="L1484" i="1" s="1"/>
  <c r="L1483" i="1" s="1"/>
  <c r="L1482" i="1" s="1"/>
  <c r="L1481" i="1" s="1"/>
  <c r="X2021" i="1"/>
  <c r="X2020" i="1" s="1"/>
  <c r="X2019" i="1" s="1"/>
  <c r="AB2021" i="1"/>
  <c r="AB2020" i="1" s="1"/>
  <c r="AG2021" i="1"/>
  <c r="AG2171" i="1"/>
  <c r="AG2170" i="1" s="1"/>
  <c r="AG2169" i="1" s="1"/>
  <c r="AG2168" i="1" s="1"/>
  <c r="AM2401" i="1"/>
  <c r="AK2405" i="1"/>
  <c r="AK2404" i="1" s="1"/>
  <c r="K2422" i="1"/>
  <c r="K2421" i="1" s="1"/>
  <c r="K2420" i="1" s="1"/>
  <c r="K2419" i="1" s="1"/>
  <c r="AE2464" i="1"/>
  <c r="S2689" i="1"/>
  <c r="S2688" i="1" s="1"/>
  <c r="S2687" i="1" s="1"/>
  <c r="S2686" i="1" s="1"/>
  <c r="S2678" i="1" s="1"/>
  <c r="J2689" i="1"/>
  <c r="J2688" i="1" s="1"/>
  <c r="J2687" i="1" s="1"/>
  <c r="Y3168" i="1"/>
  <c r="Y3167" i="1" s="1"/>
  <c r="Y3166" i="1" s="1"/>
  <c r="Y3165" i="1" s="1"/>
  <c r="K3238" i="1"/>
  <c r="K3237" i="1" s="1"/>
  <c r="K3236" i="1" s="1"/>
  <c r="K3235" i="1" s="1"/>
  <c r="O3238" i="1"/>
  <c r="O3237" i="1" s="1"/>
  <c r="O3236" i="1" s="1"/>
  <c r="O3235" i="1" s="1"/>
  <c r="AG3341" i="1"/>
  <c r="AE3713" i="1"/>
  <c r="AA3712" i="1"/>
  <c r="AA3711" i="1" s="1"/>
  <c r="W3731" i="1"/>
  <c r="W3726" i="1" s="1"/>
  <c r="W3725" i="1" s="1"/>
  <c r="W3702" i="1" s="1"/>
  <c r="AE3758" i="1"/>
  <c r="AM4127" i="1"/>
  <c r="W4229" i="1"/>
  <c r="W4228" i="1" s="1"/>
  <c r="W4227" i="1" s="1"/>
  <c r="W4226" i="1" s="1"/>
  <c r="W4225" i="1" s="1"/>
  <c r="S4667" i="1"/>
  <c r="S4666" i="1" s="1"/>
  <c r="V4666" i="1" s="1"/>
  <c r="AI4667" i="1"/>
  <c r="AI4666" i="1" s="1"/>
  <c r="AL5172" i="1"/>
  <c r="J5176" i="1"/>
  <c r="N5176" i="1"/>
  <c r="N5167" i="1" s="1"/>
  <c r="N5166" i="1" s="1"/>
  <c r="N5147" i="1" s="1"/>
  <c r="AG5176" i="1"/>
  <c r="AK5176" i="1"/>
  <c r="V858" i="1"/>
  <c r="AE1103" i="1"/>
  <c r="AM1104" i="1"/>
  <c r="AM1253" i="1"/>
  <c r="AE1333" i="1"/>
  <c r="AM1347" i="1"/>
  <c r="AE1356" i="1"/>
  <c r="AE1427" i="1"/>
  <c r="J1444" i="1"/>
  <c r="J1443" i="1" s="1"/>
  <c r="J1438" i="1" s="1"/>
  <c r="J1437" i="1" s="1"/>
  <c r="N1444" i="1"/>
  <c r="N1443" i="1" s="1"/>
  <c r="N1438" i="1" s="1"/>
  <c r="N1437" i="1" s="1"/>
  <c r="P1465" i="1"/>
  <c r="AM1506" i="1"/>
  <c r="AM1609" i="1"/>
  <c r="AM1860" i="1"/>
  <c r="W1912" i="1"/>
  <c r="W1911" i="1" s="1"/>
  <c r="W1910" i="1" s="1"/>
  <c r="W1909" i="1" s="1"/>
  <c r="AA1912" i="1"/>
  <c r="AA1911" i="1" s="1"/>
  <c r="AA1910" i="1" s="1"/>
  <c r="AA1909" i="1" s="1"/>
  <c r="AM2036" i="1"/>
  <c r="AB2239" i="1"/>
  <c r="AB2238" i="1" s="1"/>
  <c r="AB2237" i="1" s="1"/>
  <c r="AB2236" i="1" s="1"/>
  <c r="AG2239" i="1"/>
  <c r="AK2239" i="1"/>
  <c r="T2405" i="1"/>
  <c r="T2404" i="1" s="1"/>
  <c r="AD2502" i="1"/>
  <c r="AE2502" i="1" s="1"/>
  <c r="AM2508" i="1"/>
  <c r="AM2798" i="1"/>
  <c r="L2794" i="1"/>
  <c r="L2793" i="1" s="1"/>
  <c r="T2794" i="1"/>
  <c r="T2793" i="1" s="1"/>
  <c r="AM3118" i="1"/>
  <c r="J3131" i="1"/>
  <c r="J3130" i="1" s="1"/>
  <c r="J3125" i="1" s="1"/>
  <c r="J3124" i="1" s="1"/>
  <c r="X3131" i="1"/>
  <c r="X3130" i="1" s="1"/>
  <c r="X3125" i="1" s="1"/>
  <c r="X3124" i="1" s="1"/>
  <c r="AM3351" i="1"/>
  <c r="W3426" i="1"/>
  <c r="W3425" i="1" s="1"/>
  <c r="AM3474" i="1"/>
  <c r="L3627" i="1"/>
  <c r="T3627" i="1"/>
  <c r="T3626" i="1" s="1"/>
  <c r="T3625" i="1" s="1"/>
  <c r="Z3627" i="1"/>
  <c r="Z3626" i="1" s="1"/>
  <c r="Z3625" i="1" s="1"/>
  <c r="AG3763" i="1"/>
  <c r="AG3762" i="1" s="1"/>
  <c r="AG3761" i="1" s="1"/>
  <c r="AG3760" i="1" s="1"/>
  <c r="S3949" i="1"/>
  <c r="S3948" i="1" s="1"/>
  <c r="AE4023" i="1"/>
  <c r="AE4189" i="1"/>
  <c r="AH4620" i="1"/>
  <c r="AH4619" i="1" s="1"/>
  <c r="AH4618" i="1" s="1"/>
  <c r="AH4617" i="1" s="1"/>
  <c r="X1102" i="1"/>
  <c r="X1101" i="1" s="1"/>
  <c r="X1100" i="1" s="1"/>
  <c r="X1099" i="1" s="1"/>
  <c r="AM1342" i="1"/>
  <c r="AM1404" i="1"/>
  <c r="V1435" i="1"/>
  <c r="AE1435" i="1"/>
  <c r="AM1436" i="1"/>
  <c r="I1485" i="1"/>
  <c r="M1485" i="1"/>
  <c r="M1484" i="1" s="1"/>
  <c r="M1483" i="1" s="1"/>
  <c r="M1482" i="1" s="1"/>
  <c r="M1481" i="1" s="1"/>
  <c r="AM1685" i="1"/>
  <c r="AE1688" i="1"/>
  <c r="AM1689" i="1"/>
  <c r="AM1714" i="1"/>
  <c r="K1799" i="1"/>
  <c r="K1798" i="1" s="1"/>
  <c r="K1793" i="1" s="1"/>
  <c r="K1792" i="1" s="1"/>
  <c r="O1799" i="1"/>
  <c r="O1798" i="1" s="1"/>
  <c r="O1793" i="1" s="1"/>
  <c r="O1792" i="1" s="1"/>
  <c r="S1799" i="1"/>
  <c r="S1798" i="1" s="1"/>
  <c r="S1793" i="1" s="1"/>
  <c r="S1792" i="1" s="1"/>
  <c r="AH1799" i="1"/>
  <c r="AH1798" i="1" s="1"/>
  <c r="AM1843" i="1"/>
  <c r="AA1852" i="1"/>
  <c r="AA1851" i="1" s="1"/>
  <c r="AA1850" i="1" s="1"/>
  <c r="AA1849" i="1" s="1"/>
  <c r="AE2000" i="1"/>
  <c r="AM2377" i="1"/>
  <c r="AM2576" i="1"/>
  <c r="AM2588" i="1"/>
  <c r="AM2631" i="1"/>
  <c r="AE2667" i="1"/>
  <c r="AE2709" i="1"/>
  <c r="AE2911" i="1"/>
  <c r="AG3017" i="1"/>
  <c r="W3183" i="1"/>
  <c r="W3182" i="1" s="1"/>
  <c r="W3181" i="1" s="1"/>
  <c r="W3180" i="1" s="1"/>
  <c r="I3238" i="1"/>
  <c r="I3237" i="1" s="1"/>
  <c r="I3236" i="1" s="1"/>
  <c r="I3235" i="1" s="1"/>
  <c r="M3238" i="1"/>
  <c r="M3237" i="1" s="1"/>
  <c r="M3236" i="1" s="1"/>
  <c r="M3235" i="1" s="1"/>
  <c r="M3234" i="1" s="1"/>
  <c r="Q3238" i="1"/>
  <c r="Q3237" i="1" s="1"/>
  <c r="Q3236" i="1" s="1"/>
  <c r="Q3235" i="1" s="1"/>
  <c r="W3238" i="1"/>
  <c r="W3237" i="1" s="1"/>
  <c r="W3236" i="1" s="1"/>
  <c r="W3235" i="1" s="1"/>
  <c r="AA3238" i="1"/>
  <c r="AA3237" i="1" s="1"/>
  <c r="AA3236" i="1" s="1"/>
  <c r="AA3235" i="1" s="1"/>
  <c r="AJ3238" i="1"/>
  <c r="W3394" i="1"/>
  <c r="W3393" i="1" s="1"/>
  <c r="AA3394" i="1"/>
  <c r="AA3393" i="1" s="1"/>
  <c r="O3476" i="1"/>
  <c r="O3475" i="1" s="1"/>
  <c r="M3627" i="1"/>
  <c r="M3626" i="1" s="1"/>
  <c r="M3625" i="1" s="1"/>
  <c r="AB3645" i="1"/>
  <c r="AE3654" i="1"/>
  <c r="AE3890" i="1"/>
  <c r="AM3891" i="1"/>
  <c r="AM3959" i="1"/>
  <c r="AM4067" i="1"/>
  <c r="AE4407" i="1"/>
  <c r="AM4417" i="1"/>
  <c r="M4667" i="1"/>
  <c r="M4666" i="1" s="1"/>
  <c r="W4667" i="1"/>
  <c r="W4666" i="1" s="1"/>
  <c r="AD1063" i="1"/>
  <c r="AD1055" i="1" s="1"/>
  <c r="K1421" i="1"/>
  <c r="K1420" i="1" s="1"/>
  <c r="K1419" i="1" s="1"/>
  <c r="K1418" i="1" s="1"/>
  <c r="O1421" i="1"/>
  <c r="O1420" i="1" s="1"/>
  <c r="O1419" i="1" s="1"/>
  <c r="O1418" i="1" s="1"/>
  <c r="S1421" i="1"/>
  <c r="Y1421" i="1"/>
  <c r="Y1420" i="1" s="1"/>
  <c r="Y1419" i="1" s="1"/>
  <c r="Y1418" i="1" s="1"/>
  <c r="W1736" i="1"/>
  <c r="W1735" i="1" s="1"/>
  <c r="AA1736" i="1"/>
  <c r="AA1735" i="1" s="1"/>
  <c r="AE1790" i="1"/>
  <c r="Z1799" i="1"/>
  <c r="Z1798" i="1" s="1"/>
  <c r="Z1793" i="1" s="1"/>
  <c r="Z1792" i="1" s="1"/>
  <c r="J1837" i="1"/>
  <c r="J1836" i="1" s="1"/>
  <c r="J1835" i="1" s="1"/>
  <c r="J1834" i="1" s="1"/>
  <c r="J1833" i="1" s="1"/>
  <c r="Y1837" i="1"/>
  <c r="Y1836" i="1" s="1"/>
  <c r="Y1835" i="1" s="1"/>
  <c r="Y1834" i="1" s="1"/>
  <c r="AE1942" i="1"/>
  <c r="Q2367" i="1"/>
  <c r="I2405" i="1"/>
  <c r="I2404" i="1" s="1"/>
  <c r="M2405" i="1"/>
  <c r="M2404" i="1" s="1"/>
  <c r="AA2405" i="1"/>
  <c r="AA2404" i="1" s="1"/>
  <c r="AM2459" i="1"/>
  <c r="Y2461" i="1"/>
  <c r="Y2460" i="1" s="1"/>
  <c r="Y2455" i="1" s="1"/>
  <c r="Y2454" i="1" s="1"/>
  <c r="M2466" i="1"/>
  <c r="S2483" i="1"/>
  <c r="M2483" i="1"/>
  <c r="M2478" i="1" s="1"/>
  <c r="M2477" i="1" s="1"/>
  <c r="M2439" i="1" s="1"/>
  <c r="M2431" i="1" s="1"/>
  <c r="Q2483" i="1"/>
  <c r="J2794" i="1"/>
  <c r="J2793" i="1" s="1"/>
  <c r="AL3186" i="1"/>
  <c r="AM3292" i="1"/>
  <c r="X3439" i="1"/>
  <c r="AE3715" i="1"/>
  <c r="S4063" i="1"/>
  <c r="AE4075" i="1"/>
  <c r="M4620" i="1"/>
  <c r="M4619" i="1" s="1"/>
  <c r="M4618" i="1" s="1"/>
  <c r="M4617" i="1" s="1"/>
  <c r="W4620" i="1"/>
  <c r="W4619" i="1" s="1"/>
  <c r="W4618" i="1" s="1"/>
  <c r="W4617" i="1" s="1"/>
  <c r="AJ4620" i="1"/>
  <c r="AJ4619" i="1" s="1"/>
  <c r="AJ4618" i="1" s="1"/>
  <c r="AJ4617" i="1" s="1"/>
  <c r="L4857" i="1"/>
  <c r="L4856" i="1" s="1"/>
  <c r="L4855" i="1" s="1"/>
  <c r="L4854" i="1" s="1"/>
  <c r="L4853" i="1" s="1"/>
  <c r="L4852" i="1" s="1"/>
  <c r="AD4857" i="1"/>
  <c r="AM5349" i="1"/>
  <c r="N218" i="1"/>
  <c r="N217" i="1" s="1"/>
  <c r="N216" i="1" s="1"/>
  <c r="N215" i="1" s="1"/>
  <c r="W18" i="1"/>
  <c r="W17" i="1" s="1"/>
  <c r="R98" i="1"/>
  <c r="R97" i="1" s="1"/>
  <c r="P376" i="1"/>
  <c r="P375" i="1" s="1"/>
  <c r="P367" i="1" s="1"/>
  <c r="AM21" i="1"/>
  <c r="AJ18" i="1"/>
  <c r="AJ17" i="1" s="1"/>
  <c r="AJ30" i="1"/>
  <c r="AD42" i="1"/>
  <c r="AE42" i="1" s="1"/>
  <c r="AE68" i="1"/>
  <c r="AM93" i="1"/>
  <c r="P98" i="1"/>
  <c r="P97" i="1" s="1"/>
  <c r="P96" i="1" s="1"/>
  <c r="Z98" i="1"/>
  <c r="Z97" i="1" s="1"/>
  <c r="Z96" i="1" s="1"/>
  <c r="AM101" i="1"/>
  <c r="Z123" i="1"/>
  <c r="Z122" i="1" s="1"/>
  <c r="Z121" i="1" s="1"/>
  <c r="Z120" i="1" s="1"/>
  <c r="AI123" i="1"/>
  <c r="AI122" i="1" s="1"/>
  <c r="AE172" i="1"/>
  <c r="T175" i="1"/>
  <c r="T174" i="1" s="1"/>
  <c r="AM181" i="1"/>
  <c r="AM221" i="1"/>
  <c r="AF235" i="1"/>
  <c r="AK235" i="1"/>
  <c r="V242" i="1"/>
  <c r="AM282" i="1"/>
  <c r="AM283" i="1"/>
  <c r="AA307" i="1"/>
  <c r="AA306" i="1" s="1"/>
  <c r="AM340" i="1"/>
  <c r="AM352" i="1"/>
  <c r="K358" i="1"/>
  <c r="K357" i="1" s="1"/>
  <c r="K344" i="1" s="1"/>
  <c r="K343" i="1" s="1"/>
  <c r="K342" i="1" s="1"/>
  <c r="M484" i="1"/>
  <c r="Q484" i="1"/>
  <c r="Q483" i="1" s="1"/>
  <c r="Q482" i="1" s="1"/>
  <c r="Q481" i="1" s="1"/>
  <c r="Q480" i="1" s="1"/>
  <c r="M939" i="1"/>
  <c r="M938" i="1" s="1"/>
  <c r="M937" i="1" s="1"/>
  <c r="M936" i="1" s="1"/>
  <c r="X1233" i="1"/>
  <c r="X1232" i="1" s="1"/>
  <c r="AD1458" i="1"/>
  <c r="AE1459" i="1"/>
  <c r="AB3079" i="1"/>
  <c r="AB3078" i="1" s="1"/>
  <c r="AF18" i="1"/>
  <c r="AF17" i="1" s="1"/>
  <c r="K18" i="1"/>
  <c r="K17" i="1" s="1"/>
  <c r="O37" i="1"/>
  <c r="AM59" i="1"/>
  <c r="S60" i="1"/>
  <c r="S67" i="1"/>
  <c r="S66" i="1" s="1"/>
  <c r="S65" i="1" s="1"/>
  <c r="V92" i="1"/>
  <c r="AF123" i="1"/>
  <c r="AF122" i="1" s="1"/>
  <c r="J149" i="1"/>
  <c r="J148" i="1" s="1"/>
  <c r="J147" i="1" s="1"/>
  <c r="J146" i="1" s="1"/>
  <c r="AM159" i="1"/>
  <c r="L175" i="1"/>
  <c r="L174" i="1" s="1"/>
  <c r="P175" i="1"/>
  <c r="P174" i="1" s="1"/>
  <c r="Z175" i="1"/>
  <c r="Z174" i="1" s="1"/>
  <c r="AM178" i="1"/>
  <c r="K200" i="1"/>
  <c r="K196" i="1" s="1"/>
  <c r="K195" i="1" s="1"/>
  <c r="K194" i="1" s="1"/>
  <c r="K193" i="1" s="1"/>
  <c r="K192" i="1" s="1"/>
  <c r="O200" i="1"/>
  <c r="O196" i="1" s="1"/>
  <c r="O195" i="1" s="1"/>
  <c r="O194" i="1" s="1"/>
  <c r="O193" i="1" s="1"/>
  <c r="O192" i="1" s="1"/>
  <c r="S200" i="1"/>
  <c r="S196" i="1" s="1"/>
  <c r="S195" i="1" s="1"/>
  <c r="S194" i="1" s="1"/>
  <c r="S193" i="1" s="1"/>
  <c r="S192" i="1" s="1"/>
  <c r="Y200" i="1"/>
  <c r="Y196" i="1" s="1"/>
  <c r="Y195" i="1" s="1"/>
  <c r="Y194" i="1" s="1"/>
  <c r="Y193" i="1" s="1"/>
  <c r="Y192" i="1" s="1"/>
  <c r="AE201" i="1"/>
  <c r="AH200" i="1"/>
  <c r="AM204" i="1"/>
  <c r="V205" i="1"/>
  <c r="AL205" i="1"/>
  <c r="AM224" i="1"/>
  <c r="AE256" i="1"/>
  <c r="AE257" i="1"/>
  <c r="AE258" i="1"/>
  <c r="AE277" i="1"/>
  <c r="AM297" i="1"/>
  <c r="AE304" i="1"/>
  <c r="AM311" i="1"/>
  <c r="S332" i="1"/>
  <c r="S331" i="1" s="1"/>
  <c r="S330" i="1" s="1"/>
  <c r="S329" i="1" s="1"/>
  <c r="S328" i="1" s="1"/>
  <c r="AH332" i="1"/>
  <c r="AH331" i="1" s="1"/>
  <c r="AH330" i="1" s="1"/>
  <c r="AH329" i="1" s="1"/>
  <c r="AH328" i="1" s="1"/>
  <c r="AE337" i="1"/>
  <c r="AM348" i="1"/>
  <c r="S676" i="1"/>
  <c r="K676" i="1"/>
  <c r="AB997" i="1"/>
  <c r="P1083" i="1"/>
  <c r="P1082" i="1" s="1"/>
  <c r="T1083" i="1"/>
  <c r="T1082" i="1" s="1"/>
  <c r="Z1083" i="1"/>
  <c r="Z1082" i="1" s="1"/>
  <c r="AI1083" i="1"/>
  <c r="AI1082" i="1" s="1"/>
  <c r="M1332" i="1"/>
  <c r="M1331" i="1" s="1"/>
  <c r="Q1332" i="1"/>
  <c r="Q1331" i="1" s="1"/>
  <c r="W1332" i="1"/>
  <c r="W1331" i="1" s="1"/>
  <c r="AA1332" i="1"/>
  <c r="AJ1332" i="1"/>
  <c r="AJ1331" i="1" s="1"/>
  <c r="AE1463" i="1"/>
  <c r="AD1462" i="1"/>
  <c r="Z1555" i="1"/>
  <c r="Z1554" i="1" s="1"/>
  <c r="Z1553" i="1" s="1"/>
  <c r="Z1552" i="1" s="1"/>
  <c r="W1566" i="1"/>
  <c r="W1565" i="1" s="1"/>
  <c r="AA1566" i="1"/>
  <c r="AA1565" i="1" s="1"/>
  <c r="M1961" i="1"/>
  <c r="M1960" i="1" s="1"/>
  <c r="Q1961" i="1"/>
  <c r="Q1960" i="1" s="1"/>
  <c r="AA1961" i="1"/>
  <c r="AA1960" i="1" s="1"/>
  <c r="AJ1961" i="1"/>
  <c r="AJ1960" i="1" s="1"/>
  <c r="AE2342" i="1"/>
  <c r="AD2341" i="1"/>
  <c r="AD2340" i="1" s="1"/>
  <c r="AE2340" i="1" s="1"/>
  <c r="Q18" i="1"/>
  <c r="Q17" i="1" s="1"/>
  <c r="X98" i="1"/>
  <c r="X97" i="1" s="1"/>
  <c r="X96" i="1" s="1"/>
  <c r="P235" i="1"/>
  <c r="P234" i="1" s="1"/>
  <c r="P67" i="1"/>
  <c r="P66" i="1" s="1"/>
  <c r="P65" i="1" s="1"/>
  <c r="T67" i="1"/>
  <c r="W98" i="1"/>
  <c r="W97" i="1" s="1"/>
  <c r="W96" i="1" s="1"/>
  <c r="AG120" i="1"/>
  <c r="V126" i="1"/>
  <c r="P150" i="1"/>
  <c r="Q155" i="1"/>
  <c r="Q149" i="1" s="1"/>
  <c r="Q148" i="1" s="1"/>
  <c r="Q147" i="1" s="1"/>
  <c r="Q146" i="1" s="1"/>
  <c r="M169" i="1"/>
  <c r="M168" i="1" s="1"/>
  <c r="M163" i="1" s="1"/>
  <c r="Q200" i="1"/>
  <c r="Q196" i="1" s="1"/>
  <c r="Q195" i="1" s="1"/>
  <c r="Q194" i="1" s="1"/>
  <c r="Q193" i="1" s="1"/>
  <c r="Q192" i="1" s="1"/>
  <c r="AA200" i="1"/>
  <c r="AA196" i="1" s="1"/>
  <c r="AA195" i="1" s="1"/>
  <c r="AA194" i="1" s="1"/>
  <c r="AA193" i="1" s="1"/>
  <c r="AA192" i="1" s="1"/>
  <c r="N200" i="1"/>
  <c r="N196" i="1" s="1"/>
  <c r="N195" i="1" s="1"/>
  <c r="N194" i="1" s="1"/>
  <c r="N193" i="1" s="1"/>
  <c r="N192" i="1" s="1"/>
  <c r="X200" i="1"/>
  <c r="X196" i="1" s="1"/>
  <c r="X195" i="1" s="1"/>
  <c r="X194" i="1" s="1"/>
  <c r="X193" i="1" s="1"/>
  <c r="X192" i="1" s="1"/>
  <c r="M218" i="1"/>
  <c r="M217" i="1" s="1"/>
  <c r="M216" i="1" s="1"/>
  <c r="M215" i="1" s="1"/>
  <c r="R244" i="1"/>
  <c r="AL318" i="1"/>
  <c r="N358" i="1"/>
  <c r="N357" i="1" s="1"/>
  <c r="N344" i="1" s="1"/>
  <c r="N343" i="1" s="1"/>
  <c r="N342" i="1" s="1"/>
  <c r="R358" i="1"/>
  <c r="R357" i="1" s="1"/>
  <c r="AE371" i="1"/>
  <c r="AE687" i="1"/>
  <c r="AD684" i="1"/>
  <c r="AD683" i="1" s="1"/>
  <c r="AE683" i="1" s="1"/>
  <c r="M1055" i="1"/>
  <c r="M1054" i="1" s="1"/>
  <c r="V2580" i="1"/>
  <c r="O2579" i="1"/>
  <c r="V2579" i="1" s="1"/>
  <c r="L358" i="1"/>
  <c r="L357" i="1" s="1"/>
  <c r="L344" i="1" s="1"/>
  <c r="L343" i="1" s="1"/>
  <c r="L342" i="1" s="1"/>
  <c r="P358" i="1"/>
  <c r="P357" i="1" s="1"/>
  <c r="T358" i="1"/>
  <c r="T357" i="1" s="1"/>
  <c r="Z358" i="1"/>
  <c r="Z357" i="1" s="1"/>
  <c r="AE359" i="1"/>
  <c r="AI358" i="1"/>
  <c r="AI357" i="1" s="1"/>
  <c r="AM360" i="1"/>
  <c r="V361" i="1"/>
  <c r="W358" i="1"/>
  <c r="W357" i="1" s="1"/>
  <c r="W344" i="1" s="1"/>
  <c r="W343" i="1" s="1"/>
  <c r="W342" i="1" s="1"/>
  <c r="AA358" i="1"/>
  <c r="AA357" i="1" s="1"/>
  <c r="R380" i="1"/>
  <c r="V407" i="1"/>
  <c r="Q405" i="1"/>
  <c r="Q404" i="1" s="1"/>
  <c r="AE413" i="1"/>
  <c r="AM463" i="1"/>
  <c r="I518" i="1"/>
  <c r="M518" i="1"/>
  <c r="M514" i="1" s="1"/>
  <c r="M513" i="1" s="1"/>
  <c r="M507" i="1" s="1"/>
  <c r="W518" i="1"/>
  <c r="AA518" i="1"/>
  <c r="AF518" i="1"/>
  <c r="AJ518" i="1"/>
  <c r="AJ514" i="1" s="1"/>
  <c r="AJ513" i="1" s="1"/>
  <c r="AJ507" i="1" s="1"/>
  <c r="AM523" i="1"/>
  <c r="I531" i="1"/>
  <c r="M531" i="1"/>
  <c r="M526" i="1" s="1"/>
  <c r="M525" i="1" s="1"/>
  <c r="AM535" i="1"/>
  <c r="AE536" i="1"/>
  <c r="M546" i="1"/>
  <c r="M545" i="1" s="1"/>
  <c r="W546" i="1"/>
  <c r="W545" i="1" s="1"/>
  <c r="AA546" i="1"/>
  <c r="AA545" i="1" s="1"/>
  <c r="AJ546" i="1"/>
  <c r="AJ545" i="1" s="1"/>
  <c r="AM554" i="1"/>
  <c r="AM583" i="1"/>
  <c r="AM590" i="1"/>
  <c r="AM610" i="1"/>
  <c r="AE619" i="1"/>
  <c r="AE628" i="1"/>
  <c r="J635" i="1"/>
  <c r="J631" i="1" s="1"/>
  <c r="J630" i="1" s="1"/>
  <c r="X635" i="1"/>
  <c r="R635" i="1"/>
  <c r="AE665" i="1"/>
  <c r="AM666" i="1"/>
  <c r="AB668" i="1"/>
  <c r="L678" i="1"/>
  <c r="L677" i="1" s="1"/>
  <c r="P678" i="1"/>
  <c r="P677" i="1" s="1"/>
  <c r="T678" i="1"/>
  <c r="T677" i="1" s="1"/>
  <c r="Z678" i="1"/>
  <c r="Z677" i="1" s="1"/>
  <c r="AI678" i="1"/>
  <c r="AI677" i="1" s="1"/>
  <c r="P684" i="1"/>
  <c r="P683" i="1" s="1"/>
  <c r="Z684" i="1"/>
  <c r="Z683" i="1" s="1"/>
  <c r="Z676" i="1" s="1"/>
  <c r="AE685" i="1"/>
  <c r="AI684" i="1"/>
  <c r="AI683" i="1" s="1"/>
  <c r="AM717" i="1"/>
  <c r="AE734" i="1"/>
  <c r="Y739" i="1"/>
  <c r="AM754" i="1"/>
  <c r="AM755" i="1"/>
  <c r="AD800" i="1"/>
  <c r="AE800" i="1" s="1"/>
  <c r="AM805" i="1"/>
  <c r="AM834" i="1"/>
  <c r="AE847" i="1"/>
  <c r="AM872" i="1"/>
  <c r="N883" i="1"/>
  <c r="X883" i="1"/>
  <c r="AB883" i="1"/>
  <c r="AK883" i="1"/>
  <c r="AK882" i="1" s="1"/>
  <c r="AK881" i="1" s="1"/>
  <c r="AK880" i="1" s="1"/>
  <c r="Y883" i="1"/>
  <c r="AE888" i="1"/>
  <c r="AM889" i="1"/>
  <c r="AM890" i="1"/>
  <c r="M883" i="1"/>
  <c r="M882" i="1" s="1"/>
  <c r="M881" i="1" s="1"/>
  <c r="M880" i="1" s="1"/>
  <c r="J907" i="1"/>
  <c r="N907" i="1"/>
  <c r="N882" i="1" s="1"/>
  <c r="N881" i="1" s="1"/>
  <c r="N880" i="1" s="1"/>
  <c r="AB907" i="1"/>
  <c r="AG907" i="1"/>
  <c r="AK907" i="1"/>
  <c r="O907" i="1"/>
  <c r="O882" i="1" s="1"/>
  <c r="O881" i="1" s="1"/>
  <c r="O880" i="1" s="1"/>
  <c r="S907" i="1"/>
  <c r="Y907" i="1"/>
  <c r="J920" i="1"/>
  <c r="J919" i="1" s="1"/>
  <c r="N920" i="1"/>
  <c r="N919" i="1" s="1"/>
  <c r="N918" i="1" s="1"/>
  <c r="N917" i="1" s="1"/>
  <c r="R920" i="1"/>
  <c r="R919" i="1" s="1"/>
  <c r="R918" i="1" s="1"/>
  <c r="R917" i="1" s="1"/>
  <c r="X920" i="1"/>
  <c r="AB920" i="1"/>
  <c r="AB919" i="1" s="1"/>
  <c r="K920" i="1"/>
  <c r="K919" i="1" s="1"/>
  <c r="K918" i="1" s="1"/>
  <c r="K917" i="1" s="1"/>
  <c r="AE923" i="1"/>
  <c r="AM927" i="1"/>
  <c r="AE941" i="1"/>
  <c r="AM945" i="1"/>
  <c r="M969" i="1"/>
  <c r="X969" i="1"/>
  <c r="AM985" i="1"/>
  <c r="K998" i="1"/>
  <c r="K997" i="1" s="1"/>
  <c r="AM1011" i="1"/>
  <c r="AM1014" i="1"/>
  <c r="P1019" i="1"/>
  <c r="T1019" i="1"/>
  <c r="T1015" i="1" s="1"/>
  <c r="Z1019" i="1"/>
  <c r="Z1015" i="1" s="1"/>
  <c r="AI1019" i="1"/>
  <c r="AM1021" i="1"/>
  <c r="L1044" i="1"/>
  <c r="L1043" i="1" s="1"/>
  <c r="L1042" i="1" s="1"/>
  <c r="Z1044" i="1"/>
  <c r="Z1043" i="1" s="1"/>
  <c r="Z1042" i="1" s="1"/>
  <c r="J1049" i="1"/>
  <c r="N1049" i="1"/>
  <c r="R1049" i="1"/>
  <c r="R1044" i="1" s="1"/>
  <c r="R1043" i="1" s="1"/>
  <c r="R1042" i="1" s="1"/>
  <c r="X1049" i="1"/>
  <c r="AB1049" i="1"/>
  <c r="AG1049" i="1"/>
  <c r="AK1049" i="1"/>
  <c r="AK1044" i="1" s="1"/>
  <c r="AK1043" i="1" s="1"/>
  <c r="AK1042" i="1" s="1"/>
  <c r="AM1051" i="1"/>
  <c r="AG1056" i="1"/>
  <c r="AK1056" i="1"/>
  <c r="K1063" i="1"/>
  <c r="Y1063" i="1"/>
  <c r="Y1055" i="1" s="1"/>
  <c r="Y1054" i="1" s="1"/>
  <c r="W1083" i="1"/>
  <c r="W1082" i="1" s="1"/>
  <c r="AA1083" i="1"/>
  <c r="AA1082" i="1" s="1"/>
  <c r="AL1085" i="1"/>
  <c r="AJ1083" i="1"/>
  <c r="AJ1082" i="1" s="1"/>
  <c r="I1087" i="1"/>
  <c r="M1087" i="1"/>
  <c r="M1083" i="1" s="1"/>
  <c r="M1082" i="1" s="1"/>
  <c r="Q1087" i="1"/>
  <c r="AF1087" i="1"/>
  <c r="AJ1087" i="1"/>
  <c r="AB1102" i="1"/>
  <c r="AB1101" i="1" s="1"/>
  <c r="AB1100" i="1" s="1"/>
  <c r="AB1099" i="1" s="1"/>
  <c r="L1122" i="1"/>
  <c r="P1122" i="1"/>
  <c r="T1122" i="1"/>
  <c r="Z1122" i="1"/>
  <c r="Z1116" i="1" s="1"/>
  <c r="Z1115" i="1" s="1"/>
  <c r="Z1108" i="1" s="1"/>
  <c r="V1157" i="1"/>
  <c r="W1152" i="1"/>
  <c r="W1151" i="1" s="1"/>
  <c r="K1165" i="1"/>
  <c r="K1164" i="1" s="1"/>
  <c r="S1165" i="1"/>
  <c r="S1164" i="1" s="1"/>
  <c r="P1183" i="1"/>
  <c r="P1182" i="1" s="1"/>
  <c r="P1181" i="1" s="1"/>
  <c r="AD1187" i="1"/>
  <c r="AE1187" i="1" s="1"/>
  <c r="L1192" i="1"/>
  <c r="L1191" i="1" s="1"/>
  <c r="L1190" i="1" s="1"/>
  <c r="P1192" i="1"/>
  <c r="P1191" i="1" s="1"/>
  <c r="P1190" i="1" s="1"/>
  <c r="T1192" i="1"/>
  <c r="T1191" i="1" s="1"/>
  <c r="T1190" i="1" s="1"/>
  <c r="Z1192" i="1"/>
  <c r="Z1191" i="1" s="1"/>
  <c r="Z1190" i="1" s="1"/>
  <c r="AE1194" i="1"/>
  <c r="AM1201" i="1"/>
  <c r="T1217" i="1"/>
  <c r="Z1217" i="1"/>
  <c r="Z1216" i="1" s="1"/>
  <c r="Z1215" i="1" s="1"/>
  <c r="Z1214" i="1" s="1"/>
  <c r="AM1219" i="1"/>
  <c r="AE1228" i="1"/>
  <c r="AI1227" i="1"/>
  <c r="AI1216" i="1" s="1"/>
  <c r="AI1215" i="1" s="1"/>
  <c r="AI1214" i="1" s="1"/>
  <c r="AI1213" i="1" s="1"/>
  <c r="AM1229" i="1"/>
  <c r="AE1249" i="1"/>
  <c r="K1265" i="1"/>
  <c r="K1264" i="1" s="1"/>
  <c r="O1265" i="1"/>
  <c r="O1264" i="1" s="1"/>
  <c r="S1265" i="1"/>
  <c r="S1264" i="1" s="1"/>
  <c r="AC1265" i="1"/>
  <c r="AC1264" i="1" s="1"/>
  <c r="AH1265" i="1"/>
  <c r="AH1264" i="1" s="1"/>
  <c r="AM1269" i="1"/>
  <c r="J1271" i="1"/>
  <c r="J1270" i="1" s="1"/>
  <c r="R1271" i="1"/>
  <c r="R1270" i="1" s="1"/>
  <c r="AK1271" i="1"/>
  <c r="AK1270" i="1" s="1"/>
  <c r="AM1286" i="1"/>
  <c r="AM1291" i="1"/>
  <c r="AM1312" i="1"/>
  <c r="AM1338" i="1"/>
  <c r="AD1385" i="1"/>
  <c r="AE1385" i="1" s="1"/>
  <c r="AI1385" i="1"/>
  <c r="AI1384" i="1" s="1"/>
  <c r="AM1387" i="1"/>
  <c r="AB1385" i="1"/>
  <c r="AB1384" i="1" s="1"/>
  <c r="AG1444" i="1"/>
  <c r="AG1443" i="1" s="1"/>
  <c r="AG1438" i="1" s="1"/>
  <c r="AG1437" i="1" s="1"/>
  <c r="AK1444" i="1"/>
  <c r="AK1443" i="1" s="1"/>
  <c r="M1508" i="1"/>
  <c r="M1507" i="1" s="1"/>
  <c r="Q1508" i="1"/>
  <c r="Q1507" i="1" s="1"/>
  <c r="W1508" i="1"/>
  <c r="W1507" i="1" s="1"/>
  <c r="AA1508" i="1"/>
  <c r="AA1507" i="1" s="1"/>
  <c r="T1530" i="1"/>
  <c r="T1529" i="1" s="1"/>
  <c r="AL1547" i="1"/>
  <c r="L1555" i="1"/>
  <c r="L1554" i="1" s="1"/>
  <c r="L1553" i="1" s="1"/>
  <c r="L1552" i="1" s="1"/>
  <c r="P1555" i="1"/>
  <c r="P1554" i="1" s="1"/>
  <c r="P1553" i="1" s="1"/>
  <c r="P1552" i="1" s="1"/>
  <c r="T1555" i="1"/>
  <c r="T1554" i="1" s="1"/>
  <c r="T1553" i="1" s="1"/>
  <c r="T1552" i="1" s="1"/>
  <c r="AM1564" i="1"/>
  <c r="M1606" i="1"/>
  <c r="M1605" i="1" s="1"/>
  <c r="AK1779" i="1"/>
  <c r="AK1778" i="1" s="1"/>
  <c r="N1923" i="1"/>
  <c r="N1922" i="1" s="1"/>
  <c r="AG1923" i="1"/>
  <c r="AG1922" i="1" s="1"/>
  <c r="AM2232" i="1"/>
  <c r="N2347" i="1"/>
  <c r="M2441" i="1"/>
  <c r="M2440" i="1" s="1"/>
  <c r="W2527" i="1"/>
  <c r="W2526" i="1" s="1"/>
  <c r="Z2541" i="1"/>
  <c r="Z2540" i="1" s="1"/>
  <c r="X358" i="1"/>
  <c r="X357" i="1" s="1"/>
  <c r="AB358" i="1"/>
  <c r="AB357" i="1" s="1"/>
  <c r="AB344" i="1" s="1"/>
  <c r="AB343" i="1" s="1"/>
  <c r="AB342" i="1" s="1"/>
  <c r="AK358" i="1"/>
  <c r="AK357" i="1" s="1"/>
  <c r="AE378" i="1"/>
  <c r="T461" i="1"/>
  <c r="AK484" i="1"/>
  <c r="AK483" i="1" s="1"/>
  <c r="AK482" i="1" s="1"/>
  <c r="AK481" i="1" s="1"/>
  <c r="AK480" i="1" s="1"/>
  <c r="AM486" i="1"/>
  <c r="L484" i="1"/>
  <c r="P484" i="1"/>
  <c r="T484" i="1"/>
  <c r="Z484" i="1"/>
  <c r="AM493" i="1"/>
  <c r="V556" i="1"/>
  <c r="AM558" i="1"/>
  <c r="AM576" i="1"/>
  <c r="AM616" i="1"/>
  <c r="AL619" i="1"/>
  <c r="AM639" i="1"/>
  <c r="O644" i="1"/>
  <c r="O643" i="1" s="1"/>
  <c r="AC644" i="1"/>
  <c r="AC643" i="1" s="1"/>
  <c r="M662" i="1"/>
  <c r="Q662" i="1"/>
  <c r="V679" i="1"/>
  <c r="X678" i="1"/>
  <c r="X677" i="1" s="1"/>
  <c r="X676" i="1" s="1"/>
  <c r="AB678" i="1"/>
  <c r="AB677" i="1" s="1"/>
  <c r="AB676" i="1" s="1"/>
  <c r="N728" i="1"/>
  <c r="K782" i="1"/>
  <c r="S782" i="1"/>
  <c r="AM815" i="1"/>
  <c r="AM821" i="1"/>
  <c r="N826" i="1"/>
  <c r="AM843" i="1"/>
  <c r="AM846" i="1"/>
  <c r="O866" i="1"/>
  <c r="S866" i="1"/>
  <c r="AC883" i="1"/>
  <c r="Z883" i="1"/>
  <c r="AM887" i="1"/>
  <c r="Q883" i="1"/>
  <c r="Q882" i="1" s="1"/>
  <c r="Q881" i="1" s="1"/>
  <c r="Q880" i="1" s="1"/>
  <c r="AE898" i="1"/>
  <c r="L907" i="1"/>
  <c r="L882" i="1" s="1"/>
  <c r="Z920" i="1"/>
  <c r="AD920" i="1"/>
  <c r="AM924" i="1"/>
  <c r="AM931" i="1"/>
  <c r="Q939" i="1"/>
  <c r="Q938" i="1" s="1"/>
  <c r="Q937" i="1" s="1"/>
  <c r="Q936" i="1" s="1"/>
  <c r="X963" i="1"/>
  <c r="V1009" i="1"/>
  <c r="M1019" i="1"/>
  <c r="M1015" i="1" s="1"/>
  <c r="Q1019" i="1"/>
  <c r="AJ1019" i="1"/>
  <c r="AJ1015" i="1" s="1"/>
  <c r="J1035" i="1"/>
  <c r="J1034" i="1" s="1"/>
  <c r="J1033" i="1" s="1"/>
  <c r="N1035" i="1"/>
  <c r="N1034" i="1" s="1"/>
  <c r="N1033" i="1" s="1"/>
  <c r="R1035" i="1"/>
  <c r="R1034" i="1" s="1"/>
  <c r="R1033" i="1" s="1"/>
  <c r="X1035" i="1"/>
  <c r="X1034" i="1" s="1"/>
  <c r="X1033" i="1" s="1"/>
  <c r="AB1035" i="1"/>
  <c r="AB1034" i="1" s="1"/>
  <c r="AB1033" i="1" s="1"/>
  <c r="AG1035" i="1"/>
  <c r="AG1034" i="1" s="1"/>
  <c r="AG1033" i="1" s="1"/>
  <c r="AK1035" i="1"/>
  <c r="AK1034" i="1" s="1"/>
  <c r="AK1033" i="1" s="1"/>
  <c r="L1035" i="1"/>
  <c r="L1034" i="1" s="1"/>
  <c r="L1033" i="1" s="1"/>
  <c r="P1035" i="1"/>
  <c r="P1034" i="1" s="1"/>
  <c r="P1033" i="1" s="1"/>
  <c r="AI1035" i="1"/>
  <c r="AI1034" i="1" s="1"/>
  <c r="AI1033" i="1" s="1"/>
  <c r="V1046" i="1"/>
  <c r="M1044" i="1"/>
  <c r="M1043" i="1" s="1"/>
  <c r="M1042" i="1" s="1"/>
  <c r="Q1044" i="1"/>
  <c r="Q1043" i="1" s="1"/>
  <c r="Q1042" i="1" s="1"/>
  <c r="W1044" i="1"/>
  <c r="W1043" i="1" s="1"/>
  <c r="W1042" i="1" s="1"/>
  <c r="AA1044" i="1"/>
  <c r="AA1043" i="1" s="1"/>
  <c r="AA1042" i="1" s="1"/>
  <c r="AL1046" i="1"/>
  <c r="AJ1044" i="1"/>
  <c r="AJ1043" i="1" s="1"/>
  <c r="AJ1042" i="1" s="1"/>
  <c r="AM1053" i="1"/>
  <c r="J1056" i="1"/>
  <c r="AE1057" i="1"/>
  <c r="AI1063" i="1"/>
  <c r="AI1055" i="1" s="1"/>
  <c r="AI1054" i="1" s="1"/>
  <c r="AM1066" i="1"/>
  <c r="AM1070" i="1"/>
  <c r="AM1113" i="1"/>
  <c r="X1122" i="1"/>
  <c r="AB1122" i="1"/>
  <c r="AB1116" i="1" s="1"/>
  <c r="AB1115" i="1" s="1"/>
  <c r="AB1108" i="1" s="1"/>
  <c r="AB1098" i="1" s="1"/>
  <c r="L1165" i="1"/>
  <c r="L1164" i="1" s="1"/>
  <c r="T1165" i="1"/>
  <c r="T1164" i="1" s="1"/>
  <c r="Z1165" i="1"/>
  <c r="Z1164" i="1" s="1"/>
  <c r="AM1168" i="1"/>
  <c r="AA1183" i="1"/>
  <c r="AA1182" i="1" s="1"/>
  <c r="AA1181" i="1" s="1"/>
  <c r="AM1189" i="1"/>
  <c r="AG1204" i="1"/>
  <c r="AG1203" i="1" s="1"/>
  <c r="AG1202" i="1" s="1"/>
  <c r="AM1210" i="1"/>
  <c r="N1217" i="1"/>
  <c r="N1216" i="1" s="1"/>
  <c r="N1215" i="1" s="1"/>
  <c r="N1214" i="1" s="1"/>
  <c r="AG1217" i="1"/>
  <c r="AG1216" i="1" s="1"/>
  <c r="AG1215" i="1" s="1"/>
  <c r="AG1214" i="1" s="1"/>
  <c r="AE1238" i="1"/>
  <c r="AL1238" i="1"/>
  <c r="P1237" i="1"/>
  <c r="T1237" i="1"/>
  <c r="T1233" i="1" s="1"/>
  <c r="T1232" i="1" s="1"/>
  <c r="AI1237" i="1"/>
  <c r="AM1241" i="1"/>
  <c r="AB1237" i="1"/>
  <c r="AG1237" i="1"/>
  <c r="AG1233" i="1" s="1"/>
  <c r="AG1232" i="1" s="1"/>
  <c r="AG1213" i="1" s="1"/>
  <c r="AK1237" i="1"/>
  <c r="AM1243" i="1"/>
  <c r="AM1256" i="1"/>
  <c r="AM1267" i="1"/>
  <c r="V1268" i="1"/>
  <c r="W1265" i="1"/>
  <c r="W1264" i="1" s="1"/>
  <c r="AM1304" i="1"/>
  <c r="Y1302" i="1"/>
  <c r="Y1301" i="1" s="1"/>
  <c r="Y1300" i="1" s="1"/>
  <c r="Y1294" i="1" s="1"/>
  <c r="Y1293" i="1" s="1"/>
  <c r="AM1318" i="1"/>
  <c r="V1319" i="1"/>
  <c r="W1316" i="1"/>
  <c r="AA1316" i="1"/>
  <c r="AA1309" i="1" s="1"/>
  <c r="AA1308" i="1" s="1"/>
  <c r="AA1307" i="1" s="1"/>
  <c r="AL1319" i="1"/>
  <c r="K1331" i="1"/>
  <c r="S1331" i="1"/>
  <c r="AC1371" i="1"/>
  <c r="AC1370" i="1" s="1"/>
  <c r="AB1379" i="1"/>
  <c r="AB1378" i="1" s="1"/>
  <c r="AB1377" i="1" s="1"/>
  <c r="AB1376" i="1" s="1"/>
  <c r="AG1379" i="1"/>
  <c r="AG1378" i="1" s="1"/>
  <c r="AG1377" i="1" s="1"/>
  <c r="AG1376" i="1" s="1"/>
  <c r="AK1379" i="1"/>
  <c r="AK1378" i="1" s="1"/>
  <c r="AK1377" i="1" s="1"/>
  <c r="AK1376" i="1" s="1"/>
  <c r="T1420" i="1"/>
  <c r="T1419" i="1" s="1"/>
  <c r="T1418" i="1" s="1"/>
  <c r="AE1422" i="1"/>
  <c r="AM1448" i="1"/>
  <c r="AM1454" i="1"/>
  <c r="AM1460" i="1"/>
  <c r="AH1465" i="1"/>
  <c r="V1472" i="1"/>
  <c r="V1471" i="1" s="1"/>
  <c r="V1470" i="1" s="1"/>
  <c r="AE1477" i="1"/>
  <c r="AE1478" i="1"/>
  <c r="AE1479" i="1"/>
  <c r="Q1485" i="1"/>
  <c r="AA1485" i="1"/>
  <c r="AA1484" i="1" s="1"/>
  <c r="AA1483" i="1" s="1"/>
  <c r="AA1482" i="1" s="1"/>
  <c r="AJ1485" i="1"/>
  <c r="AJ1484" i="1" s="1"/>
  <c r="AJ1483" i="1" s="1"/>
  <c r="AJ1482" i="1" s="1"/>
  <c r="AJ1481" i="1" s="1"/>
  <c r="AG1498" i="1"/>
  <c r="AG1497" i="1" s="1"/>
  <c r="AG1496" i="1" s="1"/>
  <c r="AG1495" i="1" s="1"/>
  <c r="J1508" i="1"/>
  <c r="J1507" i="1" s="1"/>
  <c r="R1508" i="1"/>
  <c r="R1507" i="1" s="1"/>
  <c r="X1508" i="1"/>
  <c r="X1507" i="1" s="1"/>
  <c r="AK1508" i="1"/>
  <c r="AK1507" i="1" s="1"/>
  <c r="P1522" i="1"/>
  <c r="P1521" i="1" s="1"/>
  <c r="T1522" i="1"/>
  <c r="T1521" i="1" s="1"/>
  <c r="Z1522" i="1"/>
  <c r="Z1521" i="1" s="1"/>
  <c r="AE1527" i="1"/>
  <c r="S1536" i="1"/>
  <c r="S1535" i="1" s="1"/>
  <c r="AE1541" i="1"/>
  <c r="M1555" i="1"/>
  <c r="M1554" i="1" s="1"/>
  <c r="M1553" i="1" s="1"/>
  <c r="M1552" i="1" s="1"/>
  <c r="AF1555" i="1"/>
  <c r="J1555" i="1"/>
  <c r="J1554" i="1" s="1"/>
  <c r="J1553" i="1" s="1"/>
  <c r="J1552" i="1" s="1"/>
  <c r="R1555" i="1"/>
  <c r="R1554" i="1" s="1"/>
  <c r="R1553" i="1" s="1"/>
  <c r="R1552" i="1" s="1"/>
  <c r="X1555" i="1"/>
  <c r="X1554" i="1" s="1"/>
  <c r="X1553" i="1" s="1"/>
  <c r="X1552" i="1" s="1"/>
  <c r="AF1560" i="1"/>
  <c r="J1570" i="1"/>
  <c r="J1566" i="1" s="1"/>
  <c r="J1565" i="1" s="1"/>
  <c r="N1570" i="1"/>
  <c r="R1570" i="1"/>
  <c r="R1566" i="1" s="1"/>
  <c r="R1565" i="1" s="1"/>
  <c r="R1551" i="1" s="1"/>
  <c r="X1570" i="1"/>
  <c r="AB1570" i="1"/>
  <c r="AB1566" i="1" s="1"/>
  <c r="AB1565" i="1" s="1"/>
  <c r="AB1581" i="1"/>
  <c r="AG1581" i="1"/>
  <c r="AK1581" i="1"/>
  <c r="J1606" i="1"/>
  <c r="J1605" i="1" s="1"/>
  <c r="R1606" i="1"/>
  <c r="R1605" i="1" s="1"/>
  <c r="AC1779" i="1"/>
  <c r="AC1778" i="1" s="1"/>
  <c r="AE2213" i="1"/>
  <c r="AC2212" i="1"/>
  <c r="AC2211" i="1" s="1"/>
  <c r="AC2210" i="1" s="1"/>
  <c r="AC2209" i="1" s="1"/>
  <c r="R2498" i="1"/>
  <c r="AE2560" i="1"/>
  <c r="AC2559" i="1"/>
  <c r="I484" i="1"/>
  <c r="I483" i="1" s="1"/>
  <c r="AL568" i="1"/>
  <c r="P592" i="1"/>
  <c r="V619" i="1"/>
  <c r="AM619" i="1" s="1"/>
  <c r="AG625" i="1"/>
  <c r="AG624" i="1" s="1"/>
  <c r="AG623" i="1" s="1"/>
  <c r="AK625" i="1"/>
  <c r="AK624" i="1" s="1"/>
  <c r="AK623" i="1" s="1"/>
  <c r="M631" i="1"/>
  <c r="M630" i="1" s="1"/>
  <c r="M622" i="1" s="1"/>
  <c r="V633" i="1"/>
  <c r="W631" i="1"/>
  <c r="W630" i="1" s="1"/>
  <c r="AI635" i="1"/>
  <c r="P644" i="1"/>
  <c r="P643" i="1" s="1"/>
  <c r="O678" i="1"/>
  <c r="O677" i="1" s="1"/>
  <c r="O676" i="1" s="1"/>
  <c r="K696" i="1"/>
  <c r="K695" i="1" s="1"/>
  <c r="AI774" i="1"/>
  <c r="AI773" i="1" s="1"/>
  <c r="O826" i="1"/>
  <c r="Y826" i="1"/>
  <c r="T866" i="1"/>
  <c r="P866" i="1"/>
  <c r="O1035" i="1"/>
  <c r="O1034" i="1" s="1"/>
  <c r="O1033" i="1" s="1"/>
  <c r="P1044" i="1"/>
  <c r="P1043" i="1" s="1"/>
  <c r="P1042" i="1" s="1"/>
  <c r="AB1063" i="1"/>
  <c r="AH1063" i="1"/>
  <c r="AE1071" i="1"/>
  <c r="AE1072" i="1"/>
  <c r="M1102" i="1"/>
  <c r="M1101" i="1" s="1"/>
  <c r="M1100" i="1" s="1"/>
  <c r="M1099" i="1" s="1"/>
  <c r="AF1102" i="1"/>
  <c r="AJ1102" i="1"/>
  <c r="AJ1101" i="1" s="1"/>
  <c r="AJ1100" i="1" s="1"/>
  <c r="AJ1099" i="1" s="1"/>
  <c r="P1116" i="1"/>
  <c r="P1115" i="1" s="1"/>
  <c r="P1108" i="1" s="1"/>
  <c r="AE1135" i="1"/>
  <c r="J1183" i="1"/>
  <c r="J1182" i="1" s="1"/>
  <c r="J1181" i="1" s="1"/>
  <c r="N1183" i="1"/>
  <c r="N1182" i="1" s="1"/>
  <c r="N1181" i="1" s="1"/>
  <c r="R1183" i="1"/>
  <c r="R1182" i="1" s="1"/>
  <c r="R1181" i="1" s="1"/>
  <c r="X1183" i="1"/>
  <c r="X1182" i="1" s="1"/>
  <c r="X1181" i="1" s="1"/>
  <c r="AG1183" i="1"/>
  <c r="AG1182" i="1" s="1"/>
  <c r="AG1181" i="1" s="1"/>
  <c r="AG1180" i="1" s="1"/>
  <c r="AG1172" i="1" s="1"/>
  <c r="AK1183" i="1"/>
  <c r="AK1182" i="1" s="1"/>
  <c r="AK1181" i="1" s="1"/>
  <c r="Q1192" i="1"/>
  <c r="Q1191" i="1" s="1"/>
  <c r="Q1190" i="1" s="1"/>
  <c r="AB1192" i="1"/>
  <c r="AB1191" i="1" s="1"/>
  <c r="AB1190" i="1" s="1"/>
  <c r="AE1248" i="1"/>
  <c r="K1343" i="1"/>
  <c r="I1444" i="1"/>
  <c r="I1443" i="1" s="1"/>
  <c r="I1438" i="1" s="1"/>
  <c r="M1444" i="1"/>
  <c r="M1443" i="1" s="1"/>
  <c r="M1438" i="1" s="1"/>
  <c r="M1437" i="1" s="1"/>
  <c r="Q1444" i="1"/>
  <c r="Q1443" i="1" s="1"/>
  <c r="Q1438" i="1" s="1"/>
  <c r="Q1437" i="1" s="1"/>
  <c r="W1444" i="1"/>
  <c r="W1443" i="1" s="1"/>
  <c r="W1438" i="1" s="1"/>
  <c r="W1437" i="1" s="1"/>
  <c r="AA1444" i="1"/>
  <c r="AA1443" i="1" s="1"/>
  <c r="AA1438" i="1" s="1"/>
  <c r="AA1437" i="1" s="1"/>
  <c r="V1453" i="1"/>
  <c r="AL1453" i="1"/>
  <c r="Y1456" i="1"/>
  <c r="Y1455" i="1" s="1"/>
  <c r="S1485" i="1"/>
  <c r="S1484" i="1" s="1"/>
  <c r="S1483" i="1" s="1"/>
  <c r="S1482" i="1" s="1"/>
  <c r="S1481" i="1" s="1"/>
  <c r="Y1485" i="1"/>
  <c r="Y1484" i="1" s="1"/>
  <c r="Y1483" i="1" s="1"/>
  <c r="Y1482" i="1" s="1"/>
  <c r="Y1481" i="1" s="1"/>
  <c r="AC1485" i="1"/>
  <c r="AC1484" i="1" s="1"/>
  <c r="AC1483" i="1" s="1"/>
  <c r="AC1482" i="1" s="1"/>
  <c r="AL1488" i="1"/>
  <c r="AC1498" i="1"/>
  <c r="AC1497" i="1" s="1"/>
  <c r="AC1496" i="1" s="1"/>
  <c r="AC1495" i="1" s="1"/>
  <c r="AE1504" i="1"/>
  <c r="V1505" i="1"/>
  <c r="W1522" i="1"/>
  <c r="W1521" i="1" s="1"/>
  <c r="AB1544" i="1"/>
  <c r="AB1543" i="1" s="1"/>
  <c r="AG1544" i="1"/>
  <c r="AG1543" i="1" s="1"/>
  <c r="AK1544" i="1"/>
  <c r="AK1543" i="1" s="1"/>
  <c r="AK1536" i="1" s="1"/>
  <c r="AK1535" i="1" s="1"/>
  <c r="AE1637" i="1"/>
  <c r="AC1637" i="1"/>
  <c r="AC1636" i="1" s="1"/>
  <c r="AC1635" i="1" s="1"/>
  <c r="AE1640" i="1"/>
  <c r="AC1863" i="1"/>
  <c r="AE1864" i="1"/>
  <c r="V1920" i="1"/>
  <c r="O1917" i="1"/>
  <c r="V1917" i="1" s="1"/>
  <c r="AK2108" i="1"/>
  <c r="AK2107" i="1" s="1"/>
  <c r="W2347" i="1"/>
  <c r="AI2347" i="1"/>
  <c r="AI2412" i="1"/>
  <c r="AJ2484" i="1"/>
  <c r="AJ2483" i="1" s="1"/>
  <c r="AJ2478" i="1" s="1"/>
  <c r="AJ2477" i="1" s="1"/>
  <c r="I2574" i="1"/>
  <c r="M2574" i="1"/>
  <c r="M2573" i="1" s="1"/>
  <c r="M2572" i="1" s="1"/>
  <c r="M2571" i="1" s="1"/>
  <c r="Q2574" i="1"/>
  <c r="Q2573" i="1" s="1"/>
  <c r="Q2572" i="1" s="1"/>
  <c r="Q2571" i="1" s="1"/>
  <c r="W2574" i="1"/>
  <c r="W2573" i="1" s="1"/>
  <c r="W2572" i="1" s="1"/>
  <c r="W2571" i="1" s="1"/>
  <c r="AA2574" i="1"/>
  <c r="AA2573" i="1" s="1"/>
  <c r="AA2572" i="1" s="1"/>
  <c r="AA2571" i="1" s="1"/>
  <c r="AJ2574" i="1"/>
  <c r="AD2579" i="1"/>
  <c r="AD2573" i="1" s="1"/>
  <c r="AD2572" i="1" s="1"/>
  <c r="AI2579" i="1"/>
  <c r="AG1570" i="1"/>
  <c r="AK1570" i="1"/>
  <c r="K1570" i="1"/>
  <c r="S1570" i="1"/>
  <c r="S1566" i="1" s="1"/>
  <c r="S1565" i="1" s="1"/>
  <c r="S1551" i="1" s="1"/>
  <c r="AE1584" i="1"/>
  <c r="O1600" i="1"/>
  <c r="O1599" i="1" s="1"/>
  <c r="S1600" i="1"/>
  <c r="S1599" i="1" s="1"/>
  <c r="AH1600" i="1"/>
  <c r="Z1600" i="1"/>
  <c r="Z1599" i="1" s="1"/>
  <c r="AD1600" i="1"/>
  <c r="AD1599" i="1" s="1"/>
  <c r="AI1600" i="1"/>
  <c r="AI1599" i="1" s="1"/>
  <c r="AM1604" i="1"/>
  <c r="AE1607" i="1"/>
  <c r="AL1611" i="1"/>
  <c r="K1637" i="1"/>
  <c r="K1636" i="1" s="1"/>
  <c r="K1635" i="1" s="1"/>
  <c r="O1637" i="1"/>
  <c r="O1636" i="1" s="1"/>
  <c r="S1637" i="1"/>
  <c r="S1636" i="1" s="1"/>
  <c r="S1635" i="1" s="1"/>
  <c r="N1656" i="1"/>
  <c r="R1694" i="1"/>
  <c r="Z1722" i="1"/>
  <c r="Z1721" i="1" s="1"/>
  <c r="Z1716" i="1" s="1"/>
  <c r="Z1715" i="1" s="1"/>
  <c r="AI1722" i="1"/>
  <c r="AI1721" i="1" s="1"/>
  <c r="AM1732" i="1"/>
  <c r="J1736" i="1"/>
  <c r="J1735" i="1" s="1"/>
  <c r="AG1736" i="1"/>
  <c r="AG1735" i="1" s="1"/>
  <c r="AE1745" i="1"/>
  <c r="AH1751" i="1"/>
  <c r="AH1750" i="1" s="1"/>
  <c r="V1758" i="1"/>
  <c r="AJ1771" i="1"/>
  <c r="AJ1770" i="1" s="1"/>
  <c r="AJ1769" i="1" s="1"/>
  <c r="AM1815" i="1"/>
  <c r="AB1816" i="1"/>
  <c r="AB1867" i="1"/>
  <c r="AB1866" i="1" s="1"/>
  <c r="Q1895" i="1"/>
  <c r="Q1894" i="1" s="1"/>
  <c r="I1912" i="1"/>
  <c r="M1912" i="1"/>
  <c r="M1911" i="1" s="1"/>
  <c r="M1910" i="1" s="1"/>
  <c r="M1909" i="1" s="1"/>
  <c r="Q1912" i="1"/>
  <c r="Q1911" i="1" s="1"/>
  <c r="Q1910" i="1" s="1"/>
  <c r="Q1909" i="1" s="1"/>
  <c r="AF1912" i="1"/>
  <c r="AF1911" i="1" s="1"/>
  <c r="AJ1912" i="1"/>
  <c r="AB1929" i="1"/>
  <c r="AC1929" i="1"/>
  <c r="P1937" i="1"/>
  <c r="AG1970" i="1"/>
  <c r="AG1969" i="1" s="1"/>
  <c r="AG1968" i="1" s="1"/>
  <c r="AK1970" i="1"/>
  <c r="AK1969" i="1" s="1"/>
  <c r="AK1968" i="1" s="1"/>
  <c r="AM1995" i="1"/>
  <c r="AM2004" i="1"/>
  <c r="AM2024" i="1"/>
  <c r="O2058" i="1"/>
  <c r="O2057" i="1" s="1"/>
  <c r="S2058" i="1"/>
  <c r="S2057" i="1" s="1"/>
  <c r="S2050" i="1" s="1"/>
  <c r="S2049" i="1" s="1"/>
  <c r="Y2058" i="1"/>
  <c r="Y2057" i="1" s="1"/>
  <c r="Y2050" i="1" s="1"/>
  <c r="Y2049" i="1" s="1"/>
  <c r="AC2058" i="1"/>
  <c r="AC2057" i="1" s="1"/>
  <c r="AH2058" i="1"/>
  <c r="AH2057" i="1" s="1"/>
  <c r="AH2050" i="1" s="1"/>
  <c r="AH2049" i="1" s="1"/>
  <c r="AE2061" i="1"/>
  <c r="AM2062" i="1"/>
  <c r="I2072" i="1"/>
  <c r="I2071" i="1" s="1"/>
  <c r="M2072" i="1"/>
  <c r="M2071" i="1" s="1"/>
  <c r="Q2072" i="1"/>
  <c r="Q2071" i="1" s="1"/>
  <c r="AF2072" i="1"/>
  <c r="J2089" i="1"/>
  <c r="J2088" i="1" s="1"/>
  <c r="J2087" i="1" s="1"/>
  <c r="J2086" i="1" s="1"/>
  <c r="N2089" i="1"/>
  <c r="N2088" i="1" s="1"/>
  <c r="N2087" i="1" s="1"/>
  <c r="N2086" i="1" s="1"/>
  <c r="R2089" i="1"/>
  <c r="R2088" i="1" s="1"/>
  <c r="R2087" i="1" s="1"/>
  <c r="R2086" i="1" s="1"/>
  <c r="X2089" i="1"/>
  <c r="X2088" i="1" s="1"/>
  <c r="X2087" i="1" s="1"/>
  <c r="X2086" i="1" s="1"/>
  <c r="X2079" i="1" s="1"/>
  <c r="AB2089" i="1"/>
  <c r="AB2088" i="1" s="1"/>
  <c r="AB2087" i="1" s="1"/>
  <c r="AB2086" i="1" s="1"/>
  <c r="AG2089" i="1"/>
  <c r="AG2088" i="1" s="1"/>
  <c r="AG2087" i="1" s="1"/>
  <c r="AG2086" i="1" s="1"/>
  <c r="AK2089" i="1"/>
  <c r="AK2088" i="1" s="1"/>
  <c r="AK2087" i="1" s="1"/>
  <c r="AK2086" i="1" s="1"/>
  <c r="AE2111" i="1"/>
  <c r="AM2112" i="1"/>
  <c r="AB2149" i="1"/>
  <c r="AE2157" i="1"/>
  <c r="AM2158" i="1"/>
  <c r="J2171" i="1"/>
  <c r="J2170" i="1" s="1"/>
  <c r="J2169" i="1" s="1"/>
  <c r="J2168" i="1" s="1"/>
  <c r="J2167" i="1" s="1"/>
  <c r="N2171" i="1"/>
  <c r="N2170" i="1" s="1"/>
  <c r="N2169" i="1" s="1"/>
  <c r="N2168" i="1" s="1"/>
  <c r="N2167" i="1" s="1"/>
  <c r="R2171" i="1"/>
  <c r="R2170" i="1" s="1"/>
  <c r="R2169" i="1" s="1"/>
  <c r="R2168" i="1" s="1"/>
  <c r="R2167" i="1" s="1"/>
  <c r="X2171" i="1"/>
  <c r="X2170" i="1" s="1"/>
  <c r="X2169" i="1" s="1"/>
  <c r="X2168" i="1" s="1"/>
  <c r="X2167" i="1" s="1"/>
  <c r="AB2171" i="1"/>
  <c r="AB2170" i="1" s="1"/>
  <c r="AB2169" i="1" s="1"/>
  <c r="AB2168" i="1" s="1"/>
  <c r="AK2171" i="1"/>
  <c r="AK2170" i="1" s="1"/>
  <c r="AK2169" i="1" s="1"/>
  <c r="AK2168" i="1" s="1"/>
  <c r="AK2167" i="1" s="1"/>
  <c r="V2189" i="1"/>
  <c r="AA2184" i="1"/>
  <c r="AA2183" i="1" s="1"/>
  <c r="AA2182" i="1" s="1"/>
  <c r="AA2181" i="1" s="1"/>
  <c r="S2194" i="1"/>
  <c r="S2193" i="1" s="1"/>
  <c r="Y2194" i="1"/>
  <c r="Y2193" i="1" s="1"/>
  <c r="R2216" i="1"/>
  <c r="R2215" i="1" s="1"/>
  <c r="AH2216" i="1"/>
  <c r="AE2219" i="1"/>
  <c r="AI2216" i="1"/>
  <c r="AI2215" i="1" s="1"/>
  <c r="L2239" i="1"/>
  <c r="L2238" i="1" s="1"/>
  <c r="L2237" i="1" s="1"/>
  <c r="L2236" i="1" s="1"/>
  <c r="P2239" i="1"/>
  <c r="AI2239" i="1"/>
  <c r="AM2241" i="1"/>
  <c r="W2239" i="1"/>
  <c r="W2238" i="1" s="1"/>
  <c r="W2237" i="1" s="1"/>
  <c r="W2236" i="1" s="1"/>
  <c r="AA2239" i="1"/>
  <c r="AA2238" i="1" s="1"/>
  <c r="AA2237" i="1" s="1"/>
  <c r="AA2236" i="1" s="1"/>
  <c r="AJ2239" i="1"/>
  <c r="AF2244" i="1"/>
  <c r="AI2256" i="1"/>
  <c r="AM2275" i="1"/>
  <c r="K2284" i="1"/>
  <c r="K2283" i="1" s="1"/>
  <c r="O2284" i="1"/>
  <c r="O2283" i="1" s="1"/>
  <c r="S2284" i="1"/>
  <c r="S2283" i="1" s="1"/>
  <c r="Y2284" i="1"/>
  <c r="Y2283" i="1" s="1"/>
  <c r="Y2265" i="1" s="1"/>
  <c r="Y2264" i="1" s="1"/>
  <c r="Y2263" i="1" s="1"/>
  <c r="Y2234" i="1" s="1"/>
  <c r="AC2284" i="1"/>
  <c r="AC2283" i="1" s="1"/>
  <c r="AH2284" i="1"/>
  <c r="AH2283" i="1" s="1"/>
  <c r="AE2287" i="1"/>
  <c r="AM2288" i="1"/>
  <c r="AH2290" i="1"/>
  <c r="AH2289" i="1" s="1"/>
  <c r="W2331" i="1"/>
  <c r="AA2331" i="1"/>
  <c r="AF2331" i="1"/>
  <c r="AL2331" i="1" s="1"/>
  <c r="R2331" i="1"/>
  <c r="V2342" i="1"/>
  <c r="AM2343" i="1"/>
  <c r="AG2367" i="1"/>
  <c r="AE2382" i="1"/>
  <c r="AM2383" i="1"/>
  <c r="L2391" i="1"/>
  <c r="L2390" i="1" s="1"/>
  <c r="L2385" i="1" s="1"/>
  <c r="L2384" i="1" s="1"/>
  <c r="P2391" i="1"/>
  <c r="T2391" i="1"/>
  <c r="T2390" i="1" s="1"/>
  <c r="T2385" i="1" s="1"/>
  <c r="T2384" i="1" s="1"/>
  <c r="Z2391" i="1"/>
  <c r="Z2390" i="1" s="1"/>
  <c r="Z2385" i="1" s="1"/>
  <c r="Z2384" i="1" s="1"/>
  <c r="AD2391" i="1"/>
  <c r="AI2391" i="1"/>
  <c r="AJ2399" i="1"/>
  <c r="AJ2398" i="1" s="1"/>
  <c r="AJ2397" i="1" s="1"/>
  <c r="AJ2396" i="1" s="1"/>
  <c r="L2405" i="1"/>
  <c r="L2404" i="1" s="1"/>
  <c r="P2405" i="1"/>
  <c r="P2404" i="1" s="1"/>
  <c r="Z2405" i="1"/>
  <c r="Z2404" i="1" s="1"/>
  <c r="AD2405" i="1"/>
  <c r="AM2409" i="1"/>
  <c r="AE2470" i="1"/>
  <c r="L2549" i="1"/>
  <c r="P2549" i="1"/>
  <c r="P2548" i="1" s="1"/>
  <c r="T2549" i="1"/>
  <c r="T2548" i="1" s="1"/>
  <c r="T2541" i="1" s="1"/>
  <c r="T2540" i="1" s="1"/>
  <c r="AD2549" i="1"/>
  <c r="AD2548" i="1" s="1"/>
  <c r="AI2549" i="1"/>
  <c r="AI2548" i="1" s="1"/>
  <c r="AI2541" i="1" s="1"/>
  <c r="AI2540" i="1" s="1"/>
  <c r="W2549" i="1"/>
  <c r="W2548" i="1" s="1"/>
  <c r="AA2549" i="1"/>
  <c r="AA2548" i="1" s="1"/>
  <c r="AL2564" i="1"/>
  <c r="M2590" i="1"/>
  <c r="M2589" i="1" s="1"/>
  <c r="M2570" i="1" s="1"/>
  <c r="AF2591" i="1"/>
  <c r="AM2616" i="1"/>
  <c r="K2622" i="1"/>
  <c r="K2621" i="1" s="1"/>
  <c r="AM2626" i="1"/>
  <c r="Y2628" i="1"/>
  <c r="Y2627" i="1" s="1"/>
  <c r="J2666" i="1"/>
  <c r="J2665" i="1" s="1"/>
  <c r="J2664" i="1" s="1"/>
  <c r="AC2753" i="1"/>
  <c r="AC2752" i="1" s="1"/>
  <c r="AC2943" i="1"/>
  <c r="AE2943" i="1" s="1"/>
  <c r="AE2944" i="1"/>
  <c r="Z3148" i="1"/>
  <c r="AM1576" i="1"/>
  <c r="O1581" i="1"/>
  <c r="O1580" i="1" s="1"/>
  <c r="O1579" i="1" s="1"/>
  <c r="AM1583" i="1"/>
  <c r="AM1591" i="1"/>
  <c r="AE1614" i="1"/>
  <c r="AM1639" i="1"/>
  <c r="AM1641" i="1"/>
  <c r="AE1657" i="1"/>
  <c r="Z1656" i="1"/>
  <c r="AD1656" i="1"/>
  <c r="K1672" i="1"/>
  <c r="K1671" i="1" s="1"/>
  <c r="O1672" i="1"/>
  <c r="S1672" i="1"/>
  <c r="AE1674" i="1"/>
  <c r="O1771" i="1"/>
  <c r="O1770" i="1" s="1"/>
  <c r="O1769" i="1" s="1"/>
  <c r="AB1771" i="1"/>
  <c r="AB1770" i="1" s="1"/>
  <c r="AB1769" i="1" s="1"/>
  <c r="AM1783" i="1"/>
  <c r="AM1787" i="1"/>
  <c r="P1816" i="1"/>
  <c r="AD1820" i="1"/>
  <c r="AM1830" i="1"/>
  <c r="K1837" i="1"/>
  <c r="K1836" i="1" s="1"/>
  <c r="K1835" i="1" s="1"/>
  <c r="K1834" i="1" s="1"/>
  <c r="K1833" i="1" s="1"/>
  <c r="O1837" i="1"/>
  <c r="O1836" i="1" s="1"/>
  <c r="O1835" i="1" s="1"/>
  <c r="O1834" i="1" s="1"/>
  <c r="O1833" i="1" s="1"/>
  <c r="S1837" i="1"/>
  <c r="S1836" i="1" s="1"/>
  <c r="S1835" i="1" s="1"/>
  <c r="S1834" i="1" s="1"/>
  <c r="S1833" i="1" s="1"/>
  <c r="AC1837" i="1"/>
  <c r="AC1836" i="1" s="1"/>
  <c r="AC1835" i="1" s="1"/>
  <c r="AC1834" i="1" s="1"/>
  <c r="AH1837" i="1"/>
  <c r="AM1865" i="1"/>
  <c r="K1867" i="1"/>
  <c r="K1866" i="1" s="1"/>
  <c r="O1867" i="1"/>
  <c r="O1866" i="1" s="1"/>
  <c r="S1867" i="1"/>
  <c r="S1866" i="1" s="1"/>
  <c r="Y1867" i="1"/>
  <c r="Y1866" i="1" s="1"/>
  <c r="AC1867" i="1"/>
  <c r="AC1866" i="1" s="1"/>
  <c r="AH1867" i="1"/>
  <c r="AH1866" i="1" s="1"/>
  <c r="AH1881" i="1"/>
  <c r="AH1880" i="1" s="1"/>
  <c r="P1929" i="1"/>
  <c r="AD1929" i="1"/>
  <c r="AI1929" i="1"/>
  <c r="AM1933" i="1"/>
  <c r="AM1946" i="1"/>
  <c r="AM1953" i="1"/>
  <c r="AH1961" i="1"/>
  <c r="AH1960" i="1" s="1"/>
  <c r="O1978" i="1"/>
  <c r="O1977" i="1" s="1"/>
  <c r="AH1978" i="1"/>
  <c r="AH1977" i="1" s="1"/>
  <c r="AM1990" i="1"/>
  <c r="AM2060" i="1"/>
  <c r="AE2067" i="1"/>
  <c r="P2066" i="1"/>
  <c r="P2065" i="1" s="1"/>
  <c r="P2064" i="1" s="1"/>
  <c r="P2063" i="1" s="1"/>
  <c r="AD2066" i="1"/>
  <c r="AI2066" i="1"/>
  <c r="AI2065" i="1" s="1"/>
  <c r="AI2064" i="1" s="1"/>
  <c r="AI2063" i="1" s="1"/>
  <c r="X2072" i="1"/>
  <c r="X2071" i="1" s="1"/>
  <c r="K2072" i="1"/>
  <c r="K2071" i="1" s="1"/>
  <c r="AE2077" i="1"/>
  <c r="AM2078" i="1"/>
  <c r="M2108" i="1"/>
  <c r="M2107" i="1" s="1"/>
  <c r="R2122" i="1"/>
  <c r="R2121" i="1" s="1"/>
  <c r="AM2153" i="1"/>
  <c r="K2160" i="1"/>
  <c r="K2159" i="1" s="1"/>
  <c r="O2160" i="1"/>
  <c r="O2159" i="1" s="1"/>
  <c r="S2160" i="1"/>
  <c r="S2159" i="1" s="1"/>
  <c r="AC2160" i="1"/>
  <c r="AC2159" i="1" s="1"/>
  <c r="AL2161" i="1"/>
  <c r="L2160" i="1"/>
  <c r="L2159" i="1" s="1"/>
  <c r="T2160" i="1"/>
  <c r="T2159" i="1" s="1"/>
  <c r="Y2167" i="1"/>
  <c r="P2171" i="1"/>
  <c r="P2170" i="1" s="1"/>
  <c r="P2169" i="1" s="1"/>
  <c r="P2168" i="1" s="1"/>
  <c r="P2167" i="1" s="1"/>
  <c r="AE2178" i="1"/>
  <c r="Q2208" i="1"/>
  <c r="Q2207" i="1" s="1"/>
  <c r="W2208" i="1"/>
  <c r="W2207" i="1" s="1"/>
  <c r="V2227" i="1"/>
  <c r="AM2227" i="1" s="1"/>
  <c r="Q2222" i="1"/>
  <c r="Q2221" i="1" s="1"/>
  <c r="AL2227" i="1"/>
  <c r="K2250" i="1"/>
  <c r="K2249" i="1" s="1"/>
  <c r="S2250" i="1"/>
  <c r="S2249" i="1" s="1"/>
  <c r="S2235" i="1" s="1"/>
  <c r="Y2250" i="1"/>
  <c r="Y2249" i="1" s="1"/>
  <c r="AC2251" i="1"/>
  <c r="V2274" i="1"/>
  <c r="AI2290" i="1"/>
  <c r="AI2289" i="1" s="1"/>
  <c r="AM2293" i="1"/>
  <c r="AM2301" i="1"/>
  <c r="AG2309" i="1"/>
  <c r="AG2308" i="1" s="1"/>
  <c r="AK2309" i="1"/>
  <c r="AK2308" i="1" s="1"/>
  <c r="AM2319" i="1"/>
  <c r="Y2317" i="1"/>
  <c r="Y2316" i="1" s="1"/>
  <c r="Y2315" i="1" s="1"/>
  <c r="Y2309" i="1" s="1"/>
  <c r="Y2308" i="1" s="1"/>
  <c r="AE2320" i="1"/>
  <c r="V2354" i="1"/>
  <c r="AE2376" i="1"/>
  <c r="AB2385" i="1"/>
  <c r="AB2384" i="1" s="1"/>
  <c r="R2412" i="1"/>
  <c r="AL2485" i="1"/>
  <c r="L2483" i="1"/>
  <c r="P2484" i="1"/>
  <c r="T2483" i="1"/>
  <c r="T2478" i="1" s="1"/>
  <c r="T2477" i="1" s="1"/>
  <c r="AD2484" i="1"/>
  <c r="AI2484" i="1"/>
  <c r="Z2502" i="1"/>
  <c r="Z2501" i="1" s="1"/>
  <c r="Z2500" i="1" s="1"/>
  <c r="Z2499" i="1" s="1"/>
  <c r="M2502" i="1"/>
  <c r="M2501" i="1" s="1"/>
  <c r="M2500" i="1" s="1"/>
  <c r="M2499" i="1" s="1"/>
  <c r="M2498" i="1" s="1"/>
  <c r="AM2561" i="1"/>
  <c r="I2590" i="1"/>
  <c r="AC2596" i="1"/>
  <c r="AC2590" i="1" s="1"/>
  <c r="AC2589" i="1" s="1"/>
  <c r="AE2599" i="1"/>
  <c r="AM2600" i="1"/>
  <c r="AE2612" i="1"/>
  <c r="L2622" i="1"/>
  <c r="L2621" i="1" s="1"/>
  <c r="P2622" i="1"/>
  <c r="P2621" i="1" s="1"/>
  <c r="AJ2628" i="1"/>
  <c r="AJ2627" i="1" s="1"/>
  <c r="R2689" i="1"/>
  <c r="X2689" i="1"/>
  <c r="AB2720" i="1"/>
  <c r="AB2719" i="1" s="1"/>
  <c r="AK2720" i="1"/>
  <c r="AK2719" i="1" s="1"/>
  <c r="K1580" i="1"/>
  <c r="AE1593" i="1"/>
  <c r="AL1640" i="1"/>
  <c r="AA1656" i="1"/>
  <c r="AA1649" i="1" s="1"/>
  <c r="AA1648" i="1" s="1"/>
  <c r="AA1647" i="1" s="1"/>
  <c r="AJ1779" i="1"/>
  <c r="AJ1778" i="1" s="1"/>
  <c r="K1826" i="1"/>
  <c r="K1825" i="1" s="1"/>
  <c r="O1826" i="1"/>
  <c r="O1825" i="1" s="1"/>
  <c r="Y1826" i="1"/>
  <c r="Y1825" i="1" s="1"/>
  <c r="AC1826" i="1"/>
  <c r="AC1825" i="1" s="1"/>
  <c r="W1837" i="1"/>
  <c r="W1836" i="1" s="1"/>
  <c r="W1835" i="1" s="1"/>
  <c r="W1834" i="1" s="1"/>
  <c r="AA1837" i="1"/>
  <c r="AA1836" i="1" s="1"/>
  <c r="AA1835" i="1" s="1"/>
  <c r="AA1834" i="1" s="1"/>
  <c r="R1837" i="1"/>
  <c r="AK1837" i="1"/>
  <c r="AK1836" i="1" s="1"/>
  <c r="AK1835" i="1" s="1"/>
  <c r="AK1834" i="1" s="1"/>
  <c r="AK1833" i="1" s="1"/>
  <c r="O1911" i="1"/>
  <c r="O1910" i="1" s="1"/>
  <c r="O1909" i="1" s="1"/>
  <c r="AE1920" i="1"/>
  <c r="T1924" i="1"/>
  <c r="AJ1929" i="1"/>
  <c r="Z1955" i="1"/>
  <c r="Z1954" i="1" s="1"/>
  <c r="AD1955" i="1"/>
  <c r="AE1955" i="1" s="1"/>
  <c r="P1970" i="1"/>
  <c r="P1969" i="1" s="1"/>
  <c r="P1968" i="1" s="1"/>
  <c r="AE1982" i="1"/>
  <c r="AE2006" i="1"/>
  <c r="W2005" i="1"/>
  <c r="AA2005" i="1"/>
  <c r="AA1998" i="1" s="1"/>
  <c r="AA1997" i="1" s="1"/>
  <c r="AA1996" i="1" s="1"/>
  <c r="Q2066" i="1"/>
  <c r="Q2065" i="1" s="1"/>
  <c r="Q2064" i="1" s="1"/>
  <c r="Q2063" i="1" s="1"/>
  <c r="AJ2066" i="1"/>
  <c r="AJ2065" i="1" s="1"/>
  <c r="AJ2064" i="1" s="1"/>
  <c r="AJ2063" i="1" s="1"/>
  <c r="AF2149" i="1"/>
  <c r="AJ2149" i="1"/>
  <c r="AJ2145" i="1" s="1"/>
  <c r="AJ2140" i="1" s="1"/>
  <c r="AJ2139" i="1" s="1"/>
  <c r="AJ2106" i="1" s="1"/>
  <c r="AJ2098" i="1" s="1"/>
  <c r="T2194" i="1"/>
  <c r="T2193" i="1" s="1"/>
  <c r="AG2216" i="1"/>
  <c r="AG2215" i="1" s="1"/>
  <c r="AK2216" i="1"/>
  <c r="AK2215" i="1" s="1"/>
  <c r="AK2208" i="1" s="1"/>
  <c r="AK2207" i="1" s="1"/>
  <c r="AK2222" i="1"/>
  <c r="AK2221" i="1" s="1"/>
  <c r="R2256" i="1"/>
  <c r="R2250" i="1" s="1"/>
  <c r="R2249" i="1" s="1"/>
  <c r="K2266" i="1"/>
  <c r="S2266" i="1"/>
  <c r="S2265" i="1" s="1"/>
  <c r="J2284" i="1"/>
  <c r="J2283" i="1" s="1"/>
  <c r="R2284" i="1"/>
  <c r="R2283" i="1" s="1"/>
  <c r="AA2290" i="1"/>
  <c r="AA2289" i="1" s="1"/>
  <c r="L2331" i="1"/>
  <c r="T2331" i="1"/>
  <c r="AI2331" i="1"/>
  <c r="T2367" i="1"/>
  <c r="AE2386" i="1"/>
  <c r="AE2387" i="1"/>
  <c r="AE2388" i="1"/>
  <c r="AG2385" i="1"/>
  <c r="AG2384" i="1" s="1"/>
  <c r="O2391" i="1"/>
  <c r="O2390" i="1" s="1"/>
  <c r="O2385" i="1" s="1"/>
  <c r="O2384" i="1" s="1"/>
  <c r="S2391" i="1"/>
  <c r="S2390" i="1" s="1"/>
  <c r="S2385" i="1" s="1"/>
  <c r="S2384" i="1" s="1"/>
  <c r="AC2391" i="1"/>
  <c r="AC2390" i="1" s="1"/>
  <c r="AL2394" i="1"/>
  <c r="AC2399" i="1"/>
  <c r="AC2398" i="1" s="1"/>
  <c r="AC2397" i="1" s="1"/>
  <c r="AC2396" i="1" s="1"/>
  <c r="AH2399" i="1"/>
  <c r="AH2398" i="1" s="1"/>
  <c r="AH2397" i="1" s="1"/>
  <c r="AH2396" i="1" s="1"/>
  <c r="AI2399" i="1"/>
  <c r="AI2398" i="1" s="1"/>
  <c r="AI2397" i="1" s="1"/>
  <c r="AI2396" i="1" s="1"/>
  <c r="Q2405" i="1"/>
  <c r="Q2404" i="1" s="1"/>
  <c r="O2422" i="1"/>
  <c r="O2421" i="1" s="1"/>
  <c r="O2420" i="1" s="1"/>
  <c r="O2419" i="1" s="1"/>
  <c r="O2412" i="1" s="1"/>
  <c r="S2422" i="1"/>
  <c r="S2421" i="1" s="1"/>
  <c r="S2420" i="1" s="1"/>
  <c r="S2419" i="1" s="1"/>
  <c r="AH2422" i="1"/>
  <c r="AH2421" i="1" s="1"/>
  <c r="AH2420" i="1" s="1"/>
  <c r="AH2419" i="1" s="1"/>
  <c r="AH2412" i="1" s="1"/>
  <c r="AJ2517" i="1"/>
  <c r="AJ2516" i="1" s="1"/>
  <c r="AJ2515" i="1" s="1"/>
  <c r="AJ2514" i="1" s="1"/>
  <c r="O2541" i="1"/>
  <c r="O2540" i="1" s="1"/>
  <c r="AE2552" i="1"/>
  <c r="AE2582" i="1"/>
  <c r="T2604" i="1"/>
  <c r="T2603" i="1" s="1"/>
  <c r="W2646" i="1"/>
  <c r="W2645" i="1" s="1"/>
  <c r="K2745" i="1"/>
  <c r="AC3740" i="1"/>
  <c r="AC3739" i="1" s="1"/>
  <c r="AC3738" i="1" s="1"/>
  <c r="AE3738" i="1" s="1"/>
  <c r="AE3741" i="1"/>
  <c r="T2622" i="1"/>
  <c r="T2621" i="1" s="1"/>
  <c r="Z2622" i="1"/>
  <c r="Z2621" i="1" s="1"/>
  <c r="AE2623" i="1"/>
  <c r="AI2622" i="1"/>
  <c r="AI2621" i="1" s="1"/>
  <c r="AM2624" i="1"/>
  <c r="I2622" i="1"/>
  <c r="I2621" i="1" s="1"/>
  <c r="M2622" i="1"/>
  <c r="M2621" i="1" s="1"/>
  <c r="Q2622" i="1"/>
  <c r="W2622" i="1"/>
  <c r="W2621" i="1" s="1"/>
  <c r="AA2622" i="1"/>
  <c r="AA2621" i="1" s="1"/>
  <c r="K2654" i="1"/>
  <c r="K2653" i="1" s="1"/>
  <c r="K2652" i="1" s="1"/>
  <c r="K2646" i="1" s="1"/>
  <c r="K2645" i="1" s="1"/>
  <c r="O2654" i="1"/>
  <c r="O2653" i="1" s="1"/>
  <c r="O2652" i="1" s="1"/>
  <c r="Y2654" i="1"/>
  <c r="Y2653" i="1" s="1"/>
  <c r="Y2652" i="1" s="1"/>
  <c r="AE2662" i="1"/>
  <c r="AM2663" i="1"/>
  <c r="O2689" i="1"/>
  <c r="O2688" i="1" s="1"/>
  <c r="O2687" i="1" s="1"/>
  <c r="Y2689" i="1"/>
  <c r="AE2715" i="1"/>
  <c r="AE2723" i="1"/>
  <c r="J2726" i="1"/>
  <c r="J2725" i="1" s="1"/>
  <c r="J2718" i="1" s="1"/>
  <c r="J2717" i="1" s="1"/>
  <c r="J2686" i="1" s="1"/>
  <c r="N2726" i="1"/>
  <c r="N2725" i="1" s="1"/>
  <c r="N2718" i="1" s="1"/>
  <c r="N2717" i="1" s="1"/>
  <c r="R2726" i="1"/>
  <c r="R2725" i="1" s="1"/>
  <c r="R2718" i="1" s="1"/>
  <c r="R2717" i="1" s="1"/>
  <c r="X2726" i="1"/>
  <c r="X2725" i="1" s="1"/>
  <c r="X2718" i="1" s="1"/>
  <c r="X2717" i="1" s="1"/>
  <c r="AB2726" i="1"/>
  <c r="AB2725" i="1" s="1"/>
  <c r="AB2718" i="1" s="1"/>
  <c r="AB2717" i="1" s="1"/>
  <c r="K2726" i="1"/>
  <c r="K2725" i="1" s="1"/>
  <c r="K2718" i="1" s="1"/>
  <c r="K2717" i="1" s="1"/>
  <c r="O2726" i="1"/>
  <c r="O2725" i="1" s="1"/>
  <c r="S2726" i="1"/>
  <c r="S2725" i="1" s="1"/>
  <c r="S2718" i="1" s="1"/>
  <c r="S2717" i="1" s="1"/>
  <c r="AE2729" i="1"/>
  <c r="AH2726" i="1"/>
  <c r="AH2725" i="1" s="1"/>
  <c r="AK2740" i="1"/>
  <c r="AK2739" i="1" s="1"/>
  <c r="W2745" i="1"/>
  <c r="AD2749" i="1"/>
  <c r="L2755" i="1"/>
  <c r="L2754" i="1" s="1"/>
  <c r="L2753" i="1" s="1"/>
  <c r="L2752" i="1" s="1"/>
  <c r="P2755" i="1"/>
  <c r="P2754" i="1" s="1"/>
  <c r="T2755" i="1"/>
  <c r="T2754" i="1" s="1"/>
  <c r="T2753" i="1" s="1"/>
  <c r="T2752" i="1" s="1"/>
  <c r="Z2755" i="1"/>
  <c r="Z2754" i="1" s="1"/>
  <c r="Z2753" i="1" s="1"/>
  <c r="Z2752" i="1" s="1"/>
  <c r="Z2745" i="1" s="1"/>
  <c r="AE2756" i="1"/>
  <c r="AI2755" i="1"/>
  <c r="AI2754" i="1" s="1"/>
  <c r="AI2753" i="1" s="1"/>
  <c r="AI2752" i="1" s="1"/>
  <c r="AI2745" i="1" s="1"/>
  <c r="AM2757" i="1"/>
  <c r="AE2762" i="1"/>
  <c r="AE2765" i="1"/>
  <c r="AE2766" i="1"/>
  <c r="AE2767" i="1"/>
  <c r="AE2768" i="1"/>
  <c r="AE2769" i="1"/>
  <c r="AE2770" i="1"/>
  <c r="AM2792" i="1"/>
  <c r="N2813" i="1"/>
  <c r="N2812" i="1" s="1"/>
  <c r="N2818" i="1"/>
  <c r="AH2824" i="1"/>
  <c r="AE2838" i="1"/>
  <c r="AD2837" i="1"/>
  <c r="AD2836" i="1" s="1"/>
  <c r="L2846" i="1"/>
  <c r="L2845" i="1" s="1"/>
  <c r="L2844" i="1" s="1"/>
  <c r="L2843" i="1" s="1"/>
  <c r="L2842" i="1" s="1"/>
  <c r="P2846" i="1"/>
  <c r="P2845" i="1" s="1"/>
  <c r="P2844" i="1" s="1"/>
  <c r="P2843" i="1" s="1"/>
  <c r="P2842" i="1" s="1"/>
  <c r="T2846" i="1"/>
  <c r="T2845" i="1" s="1"/>
  <c r="T2844" i="1" s="1"/>
  <c r="T2843" i="1" s="1"/>
  <c r="Z2846" i="1"/>
  <c r="Z2845" i="1" s="1"/>
  <c r="Z2844" i="1" s="1"/>
  <c r="Z2843" i="1" s="1"/>
  <c r="Z2842" i="1" s="1"/>
  <c r="AD2846" i="1"/>
  <c r="AD2845" i="1" s="1"/>
  <c r="AD2844" i="1" s="1"/>
  <c r="AI2846" i="1"/>
  <c r="AI2845" i="1" s="1"/>
  <c r="AI2844" i="1" s="1"/>
  <c r="AI2843" i="1" s="1"/>
  <c r="AI2842" i="1" s="1"/>
  <c r="AM2848" i="1"/>
  <c r="I2846" i="1"/>
  <c r="AJ2881" i="1"/>
  <c r="AJ2880" i="1" s="1"/>
  <c r="AM2891" i="1"/>
  <c r="M2889" i="1"/>
  <c r="M2888" i="1" s="1"/>
  <c r="J2908" i="1"/>
  <c r="J2907" i="1" s="1"/>
  <c r="J2906" i="1" s="1"/>
  <c r="J2905" i="1" s="1"/>
  <c r="N2908" i="1"/>
  <c r="N2907" i="1" s="1"/>
  <c r="N2906" i="1" s="1"/>
  <c r="N2905" i="1" s="1"/>
  <c r="R2908" i="1"/>
  <c r="R2907" i="1" s="1"/>
  <c r="R2906" i="1" s="1"/>
  <c r="R2905" i="1" s="1"/>
  <c r="X2908" i="1"/>
  <c r="X2907" i="1" s="1"/>
  <c r="X2906" i="1" s="1"/>
  <c r="X2905" i="1" s="1"/>
  <c r="AB2908" i="1"/>
  <c r="AG2908" i="1"/>
  <c r="AK2908" i="1"/>
  <c r="AK2907" i="1" s="1"/>
  <c r="AK2906" i="1" s="1"/>
  <c r="AK2905" i="1" s="1"/>
  <c r="AK2904" i="1" s="1"/>
  <c r="AD2920" i="1"/>
  <c r="AJ2920" i="1"/>
  <c r="AJ2919" i="1" s="1"/>
  <c r="AJ2918" i="1" s="1"/>
  <c r="AK2933" i="1"/>
  <c r="AK2951" i="1"/>
  <c r="AK2950" i="1" s="1"/>
  <c r="AK2932" i="1" s="1"/>
  <c r="AM2953" i="1"/>
  <c r="AE2954" i="1"/>
  <c r="AM2960" i="1"/>
  <c r="AK2964" i="1"/>
  <c r="O2987" i="1"/>
  <c r="O2986" i="1" s="1"/>
  <c r="O2985" i="1" s="1"/>
  <c r="S2987" i="1"/>
  <c r="S2986" i="1" s="1"/>
  <c r="S2985" i="1" s="1"/>
  <c r="AE3004" i="1"/>
  <c r="AG3016" i="1"/>
  <c r="AG3015" i="1" s="1"/>
  <c r="AJ3046" i="1"/>
  <c r="AJ3045" i="1" s="1"/>
  <c r="O3066" i="1"/>
  <c r="O3065" i="1" s="1"/>
  <c r="AC3066" i="1"/>
  <c r="AC3065" i="1" s="1"/>
  <c r="AF3066" i="1"/>
  <c r="AF3065" i="1" s="1"/>
  <c r="S3081" i="1"/>
  <c r="S3080" i="1" s="1"/>
  <c r="S3079" i="1" s="1"/>
  <c r="S3078" i="1" s="1"/>
  <c r="AE3128" i="1"/>
  <c r="Z3131" i="1"/>
  <c r="Z3130" i="1" s="1"/>
  <c r="Z3125" i="1" s="1"/>
  <c r="Z3124" i="1" s="1"/>
  <c r="AI3131" i="1"/>
  <c r="AI3130" i="1" s="1"/>
  <c r="AI3125" i="1" s="1"/>
  <c r="AI3124" i="1" s="1"/>
  <c r="AE3150" i="1"/>
  <c r="O3168" i="1"/>
  <c r="O3167" i="1" s="1"/>
  <c r="O3166" i="1" s="1"/>
  <c r="O3165" i="1" s="1"/>
  <c r="AC3168" i="1"/>
  <c r="AC3167" i="1" s="1"/>
  <c r="AC3166" i="1" s="1"/>
  <c r="AC3165" i="1" s="1"/>
  <c r="M3763" i="1"/>
  <c r="M3762" i="1" s="1"/>
  <c r="M3761" i="1" s="1"/>
  <c r="M3760" i="1" s="1"/>
  <c r="V2674" i="1"/>
  <c r="T2689" i="1"/>
  <c r="T2688" i="1" s="1"/>
  <c r="T2687" i="1" s="1"/>
  <c r="AI2689" i="1"/>
  <c r="AM2692" i="1"/>
  <c r="AM2699" i="1"/>
  <c r="AM2710" i="1"/>
  <c r="J2818" i="1"/>
  <c r="J2813" i="1" s="1"/>
  <c r="J2812" i="1" s="1"/>
  <c r="AA2846" i="1"/>
  <c r="AA2845" i="1" s="1"/>
  <c r="AA2844" i="1" s="1"/>
  <c r="AA2843" i="1" s="1"/>
  <c r="AA2842" i="1" s="1"/>
  <c r="K2846" i="1"/>
  <c r="K2845" i="1" s="1"/>
  <c r="K2844" i="1" s="1"/>
  <c r="K2843" i="1" s="1"/>
  <c r="K2842" i="1" s="1"/>
  <c r="O2846" i="1"/>
  <c r="O2845" i="1" s="1"/>
  <c r="O2844" i="1" s="1"/>
  <c r="O2843" i="1" s="1"/>
  <c r="S2846" i="1"/>
  <c r="S2845" i="1" s="1"/>
  <c r="S2844" i="1" s="1"/>
  <c r="S2843" i="1" s="1"/>
  <c r="S2842" i="1" s="1"/>
  <c r="AH2846" i="1"/>
  <c r="AH2845" i="1" s="1"/>
  <c r="AH2844" i="1" s="1"/>
  <c r="AH2843" i="1" s="1"/>
  <c r="AH2867" i="1"/>
  <c r="AH2866" i="1" s="1"/>
  <c r="AM2936" i="1"/>
  <c r="V2944" i="1"/>
  <c r="AM2949" i="1"/>
  <c r="AF2957" i="1"/>
  <c r="M2957" i="1"/>
  <c r="M2956" i="1" s="1"/>
  <c r="W2957" i="1"/>
  <c r="W2956" i="1" s="1"/>
  <c r="AA2957" i="1"/>
  <c r="AA2956" i="1" s="1"/>
  <c r="AJ2957" i="1"/>
  <c r="AJ2956" i="1" s="1"/>
  <c r="AB2964" i="1"/>
  <c r="AM2976" i="1"/>
  <c r="K3017" i="1"/>
  <c r="O3017" i="1"/>
  <c r="O3016" i="1" s="1"/>
  <c r="O3015" i="1" s="1"/>
  <c r="S3017" i="1"/>
  <c r="S3016" i="1" s="1"/>
  <c r="S3015" i="1" s="1"/>
  <c r="AH3017" i="1"/>
  <c r="AH3016" i="1" s="1"/>
  <c r="AH3015" i="1" s="1"/>
  <c r="AM3050" i="1"/>
  <c r="AM3052" i="1"/>
  <c r="AI3066" i="1"/>
  <c r="AI3065" i="1" s="1"/>
  <c r="AM3068" i="1"/>
  <c r="Z3071" i="1"/>
  <c r="L3168" i="1"/>
  <c r="T3168" i="1"/>
  <c r="T3167" i="1" s="1"/>
  <c r="T3166" i="1" s="1"/>
  <c r="T3165" i="1" s="1"/>
  <c r="Z3168" i="1"/>
  <c r="Z3167" i="1" s="1"/>
  <c r="Z3166" i="1" s="1"/>
  <c r="Z3165" i="1" s="1"/>
  <c r="Z3164" i="1" s="1"/>
  <c r="AD3168" i="1"/>
  <c r="AK3168" i="1"/>
  <c r="AK3167" i="1" s="1"/>
  <c r="AK3166" i="1" s="1"/>
  <c r="AK3165" i="1" s="1"/>
  <c r="AK3164" i="1" s="1"/>
  <c r="AK3508" i="1"/>
  <c r="AK3507" i="1" s="1"/>
  <c r="AL4185" i="1"/>
  <c r="AE4267" i="1"/>
  <c r="AC4266" i="1"/>
  <c r="L2654" i="1"/>
  <c r="L2653" i="1" s="1"/>
  <c r="L2652" i="1" s="1"/>
  <c r="T2654" i="1"/>
  <c r="T2653" i="1" s="1"/>
  <c r="T2652" i="1" s="1"/>
  <c r="T2646" i="1" s="1"/>
  <c r="T2645" i="1" s="1"/>
  <c r="T2644" i="1" s="1"/>
  <c r="Z2654" i="1"/>
  <c r="Z2653" i="1" s="1"/>
  <c r="Z2652" i="1" s="1"/>
  <c r="AI2654" i="1"/>
  <c r="AE2703" i="1"/>
  <c r="O2720" i="1"/>
  <c r="O2719" i="1" s="1"/>
  <c r="P2734" i="1"/>
  <c r="P2733" i="1" s="1"/>
  <c r="P2732" i="1" s="1"/>
  <c r="P2731" i="1" s="1"/>
  <c r="AE2741" i="1"/>
  <c r="AF2740" i="1"/>
  <c r="R2755" i="1"/>
  <c r="X2755" i="1"/>
  <c r="X2754" i="1" s="1"/>
  <c r="X2753" i="1" s="1"/>
  <c r="X2752" i="1" s="1"/>
  <c r="AB2755" i="1"/>
  <c r="AB2754" i="1" s="1"/>
  <c r="AB2753" i="1" s="1"/>
  <c r="AB2752" i="1" s="1"/>
  <c r="AB2745" i="1" s="1"/>
  <c r="AG2755" i="1"/>
  <c r="AG2754" i="1" s="1"/>
  <c r="AG2753" i="1" s="1"/>
  <c r="AG2752" i="1" s="1"/>
  <c r="AK2755" i="1"/>
  <c r="AK2754" i="1" s="1"/>
  <c r="AK2753" i="1" s="1"/>
  <c r="AK2752" i="1" s="1"/>
  <c r="AK2745" i="1" s="1"/>
  <c r="AH2755" i="1"/>
  <c r="AH2754" i="1" s="1"/>
  <c r="AE2800" i="1"/>
  <c r="AI2819" i="1"/>
  <c r="P2824" i="1"/>
  <c r="V2824" i="1" s="1"/>
  <c r="AE2825" i="1"/>
  <c r="M2818" i="1"/>
  <c r="M2813" i="1" s="1"/>
  <c r="M2812" i="1" s="1"/>
  <c r="AF2824" i="1"/>
  <c r="Q2837" i="1"/>
  <c r="Q2836" i="1" s="1"/>
  <c r="V2836" i="1" s="1"/>
  <c r="AF2837" i="1"/>
  <c r="AF2836" i="1" s="1"/>
  <c r="AB2837" i="1"/>
  <c r="AB2836" i="1" s="1"/>
  <c r="AE2849" i="1"/>
  <c r="T2867" i="1"/>
  <c r="T2866" i="1" s="1"/>
  <c r="L2908" i="1"/>
  <c r="L2907" i="1" s="1"/>
  <c r="L2906" i="1" s="1"/>
  <c r="L2905" i="1" s="1"/>
  <c r="T2908" i="1"/>
  <c r="AJ2913" i="1"/>
  <c r="AK2913" i="1"/>
  <c r="AB2920" i="1"/>
  <c r="AG2920" i="1"/>
  <c r="AE2926" i="1"/>
  <c r="AH2925" i="1"/>
  <c r="AD2925" i="1"/>
  <c r="AI2925" i="1"/>
  <c r="AL2943" i="1"/>
  <c r="AI2951" i="1"/>
  <c r="AI2950" i="1" s="1"/>
  <c r="AE2983" i="1"/>
  <c r="L3001" i="1"/>
  <c r="P3001" i="1"/>
  <c r="T3001" i="1"/>
  <c r="T2994" i="1" s="1"/>
  <c r="T2993" i="1" s="1"/>
  <c r="T2992" i="1" s="1"/>
  <c r="AD3001" i="1"/>
  <c r="AI3001" i="1"/>
  <c r="AI2994" i="1" s="1"/>
  <c r="AI2993" i="1" s="1"/>
  <c r="AI2992" i="1" s="1"/>
  <c r="I3001" i="1"/>
  <c r="M3001" i="1"/>
  <c r="W3001" i="1"/>
  <c r="AA3001" i="1"/>
  <c r="AA2994" i="1" s="1"/>
  <c r="AA2993" i="1" s="1"/>
  <c r="AA2992" i="1" s="1"/>
  <c r="L3016" i="1"/>
  <c r="L3015" i="1" s="1"/>
  <c r="Z3016" i="1"/>
  <c r="Z3015" i="1" s="1"/>
  <c r="Z3014" i="1" s="1"/>
  <c r="Z3006" i="1" s="1"/>
  <c r="AM3023" i="1"/>
  <c r="O3106" i="1"/>
  <c r="S3106" i="1"/>
  <c r="S3105" i="1" s="1"/>
  <c r="Y3106" i="1"/>
  <c r="Y3105" i="1" s="1"/>
  <c r="P3154" i="1"/>
  <c r="AI3154" i="1"/>
  <c r="S3264" i="1"/>
  <c r="J3289" i="1"/>
  <c r="J3288" i="1" s="1"/>
  <c r="AC3341" i="1"/>
  <c r="AK3341" i="1"/>
  <c r="AK3340" i="1" s="1"/>
  <c r="AK3339" i="1" s="1"/>
  <c r="T3399" i="1"/>
  <c r="AE3639" i="1"/>
  <c r="AD3638" i="1"/>
  <c r="AE3218" i="1"/>
  <c r="AE3230" i="1"/>
  <c r="AM3242" i="1"/>
  <c r="P3255" i="1"/>
  <c r="Q3255" i="1"/>
  <c r="Q3249" i="1" s="1"/>
  <c r="Q3248" i="1" s="1"/>
  <c r="Q3234" i="1" s="1"/>
  <c r="AB3264" i="1"/>
  <c r="AG3264" i="1"/>
  <c r="AK3264" i="1"/>
  <c r="AM3271" i="1"/>
  <c r="Z3283" i="1"/>
  <c r="Z3282" i="1" s="1"/>
  <c r="AE3326" i="1"/>
  <c r="I3325" i="1"/>
  <c r="AF3325" i="1"/>
  <c r="AF3318" i="1" s="1"/>
  <c r="AJ3341" i="1"/>
  <c r="K3380" i="1"/>
  <c r="K3379" i="1" s="1"/>
  <c r="K3374" i="1" s="1"/>
  <c r="K3373" i="1" s="1"/>
  <c r="O3380" i="1"/>
  <c r="O3379" i="1" s="1"/>
  <c r="S3380" i="1"/>
  <c r="S3379" i="1" s="1"/>
  <c r="S3374" i="1" s="1"/>
  <c r="S3373" i="1" s="1"/>
  <c r="Y3380" i="1"/>
  <c r="Y3379" i="1" s="1"/>
  <c r="Y3374" i="1" s="1"/>
  <c r="Y3373" i="1" s="1"/>
  <c r="AC3380" i="1"/>
  <c r="AC3379" i="1" s="1"/>
  <c r="AC3374" i="1" s="1"/>
  <c r="AC3373" i="1" s="1"/>
  <c r="AH3380" i="1"/>
  <c r="AE3383" i="1"/>
  <c r="Y3399" i="1"/>
  <c r="V3404" i="1"/>
  <c r="Q3399" i="1"/>
  <c r="AF3407" i="1"/>
  <c r="AJ3407" i="1"/>
  <c r="AJ3406" i="1" s="1"/>
  <c r="O3440" i="1"/>
  <c r="AK3440" i="1"/>
  <c r="O3466" i="1"/>
  <c r="AK3467" i="1"/>
  <c r="AK3466" i="1" s="1"/>
  <c r="AC3467" i="1"/>
  <c r="AC3466" i="1" s="1"/>
  <c r="AH3467" i="1"/>
  <c r="K3476" i="1"/>
  <c r="K3475" i="1" s="1"/>
  <c r="AC3476" i="1"/>
  <c r="AC3475" i="1" s="1"/>
  <c r="AG3553" i="1"/>
  <c r="AK3553" i="1"/>
  <c r="AC3553" i="1"/>
  <c r="AE3553" i="1" s="1"/>
  <c r="AI3558" i="1"/>
  <c r="AE3571" i="1"/>
  <c r="AM3572" i="1"/>
  <c r="M3598" i="1"/>
  <c r="M3597" i="1" s="1"/>
  <c r="Q3598" i="1"/>
  <c r="Q3597" i="1" s="1"/>
  <c r="AA3598" i="1"/>
  <c r="AA3597" i="1" s="1"/>
  <c r="AF3598" i="1"/>
  <c r="AF3597" i="1" s="1"/>
  <c r="AJ3598" i="1"/>
  <c r="AJ3597" i="1" s="1"/>
  <c r="J3615" i="1"/>
  <c r="J3614" i="1" s="1"/>
  <c r="J3613" i="1" s="1"/>
  <c r="J3607" i="1" s="1"/>
  <c r="J3606" i="1" s="1"/>
  <c r="N3615" i="1"/>
  <c r="N3614" i="1" s="1"/>
  <c r="N3613" i="1" s="1"/>
  <c r="N3607" i="1" s="1"/>
  <c r="N3606" i="1" s="1"/>
  <c r="N3605" i="1" s="1"/>
  <c r="R3615" i="1"/>
  <c r="R3614" i="1" s="1"/>
  <c r="R3613" i="1" s="1"/>
  <c r="AG3615" i="1"/>
  <c r="AG3614" i="1" s="1"/>
  <c r="AG3613" i="1" s="1"/>
  <c r="AM3624" i="1"/>
  <c r="AE3671" i="1"/>
  <c r="Q3676" i="1"/>
  <c r="Q3675" i="1" s="1"/>
  <c r="Q3674" i="1" s="1"/>
  <c r="Q3673" i="1" s="1"/>
  <c r="AJ3681" i="1"/>
  <c r="AE3700" i="1"/>
  <c r="AE3707" i="1"/>
  <c r="AM3708" i="1"/>
  <c r="I3712" i="1"/>
  <c r="M3712" i="1"/>
  <c r="M3711" i="1" s="1"/>
  <c r="M3710" i="1" s="1"/>
  <c r="M3709" i="1" s="1"/>
  <c r="Q3712" i="1"/>
  <c r="Q3711" i="1" s="1"/>
  <c r="W3712" i="1"/>
  <c r="W3711" i="1" s="1"/>
  <c r="AM3734" i="1"/>
  <c r="K3750" i="1"/>
  <c r="K3749" i="1" s="1"/>
  <c r="K3748" i="1" s="1"/>
  <c r="K3747" i="1" s="1"/>
  <c r="K3746" i="1" s="1"/>
  <c r="Y3750" i="1"/>
  <c r="Y3749" i="1" s="1"/>
  <c r="Y3748" i="1" s="1"/>
  <c r="Y3747" i="1" s="1"/>
  <c r="AH3750" i="1"/>
  <c r="AH3749" i="1" s="1"/>
  <c r="AH3748" i="1" s="1"/>
  <c r="AH3747" i="1" s="1"/>
  <c r="W3763" i="1"/>
  <c r="W3762" i="1" s="1"/>
  <c r="W3761" i="1" s="1"/>
  <c r="W3760" i="1" s="1"/>
  <c r="V3794" i="1"/>
  <c r="AJ3789" i="1"/>
  <c r="AJ3788" i="1" s="1"/>
  <c r="L3805" i="1"/>
  <c r="L3804" i="1" s="1"/>
  <c r="L3803" i="1" s="1"/>
  <c r="L3802" i="1" s="1"/>
  <c r="L3801" i="1" s="1"/>
  <c r="P3805" i="1"/>
  <c r="P3804" i="1" s="1"/>
  <c r="P3803" i="1" s="1"/>
  <c r="P3802" i="1" s="1"/>
  <c r="P3801" i="1" s="1"/>
  <c r="T3805" i="1"/>
  <c r="T3804" i="1" s="1"/>
  <c r="T3803" i="1" s="1"/>
  <c r="T3802" i="1" s="1"/>
  <c r="T3801" i="1" s="1"/>
  <c r="Z3805" i="1"/>
  <c r="Z3804" i="1" s="1"/>
  <c r="Z3803" i="1" s="1"/>
  <c r="Z3802" i="1" s="1"/>
  <c r="Z3801" i="1" s="1"/>
  <c r="O3819" i="1"/>
  <c r="O3818" i="1" s="1"/>
  <c r="AE3824" i="1"/>
  <c r="O3845" i="1"/>
  <c r="AE3855" i="1"/>
  <c r="Z3854" i="1"/>
  <c r="Z3853" i="1" s="1"/>
  <c r="AD3854" i="1"/>
  <c r="AD3853" i="1" s="1"/>
  <c r="K3935" i="1"/>
  <c r="K3934" i="1" s="1"/>
  <c r="K3928" i="1" s="1"/>
  <c r="K3927" i="1" s="1"/>
  <c r="AA4229" i="1"/>
  <c r="AA4228" i="1" s="1"/>
  <c r="AA4227" i="1" s="1"/>
  <c r="AA4226" i="1" s="1"/>
  <c r="AA4225" i="1" s="1"/>
  <c r="AJ3183" i="1"/>
  <c r="AJ3182" i="1" s="1"/>
  <c r="AJ3181" i="1" s="1"/>
  <c r="AJ3180" i="1" s="1"/>
  <c r="AE3189" i="1"/>
  <c r="K3193" i="1"/>
  <c r="K3192" i="1" s="1"/>
  <c r="AM3227" i="1"/>
  <c r="K3249" i="1"/>
  <c r="K3248" i="1" s="1"/>
  <c r="AM3259" i="1"/>
  <c r="AM3285" i="1"/>
  <c r="Z3289" i="1"/>
  <c r="Z3288" i="1" s="1"/>
  <c r="Q3303" i="1"/>
  <c r="Q3302" i="1" s="1"/>
  <c r="AM3337" i="1"/>
  <c r="L3341" i="1"/>
  <c r="P3341" i="1"/>
  <c r="P3340" i="1" s="1"/>
  <c r="P3339" i="1" s="1"/>
  <c r="T3341" i="1"/>
  <c r="AM3360" i="1"/>
  <c r="AM3382" i="1"/>
  <c r="AM3434" i="1"/>
  <c r="AG3440" i="1"/>
  <c r="P3467" i="1"/>
  <c r="P3466" i="1" s="1"/>
  <c r="AM3478" i="1"/>
  <c r="V3479" i="1"/>
  <c r="W3476" i="1"/>
  <c r="W3475" i="1" s="1"/>
  <c r="AA3476" i="1"/>
  <c r="AA3475" i="1" s="1"/>
  <c r="O3498" i="1"/>
  <c r="O3497" i="1" s="1"/>
  <c r="O3496" i="1" s="1"/>
  <c r="O3495" i="1" s="1"/>
  <c r="AM3520" i="1"/>
  <c r="AM3570" i="1"/>
  <c r="V3611" i="1"/>
  <c r="K3607" i="1"/>
  <c r="K3606" i="1" s="1"/>
  <c r="O3607" i="1"/>
  <c r="O3606" i="1" s="1"/>
  <c r="Q3627" i="1"/>
  <c r="Q3626" i="1" s="1"/>
  <c r="Q3625" i="1" s="1"/>
  <c r="AA3627" i="1"/>
  <c r="AA3626" i="1" s="1"/>
  <c r="AA3625" i="1" s="1"/>
  <c r="AC3627" i="1"/>
  <c r="AC3626" i="1" s="1"/>
  <c r="AC3625" i="1" s="1"/>
  <c r="AH3627" i="1"/>
  <c r="AH3626" i="1" s="1"/>
  <c r="AH3625" i="1" s="1"/>
  <c r="AM3641" i="1"/>
  <c r="Z3644" i="1"/>
  <c r="Z3643" i="1" s="1"/>
  <c r="AM3742" i="1"/>
  <c r="P3746" i="1"/>
  <c r="AI3746" i="1"/>
  <c r="AM3752" i="1"/>
  <c r="J3763" i="1"/>
  <c r="J3762" i="1" s="1"/>
  <c r="J3761" i="1" s="1"/>
  <c r="J3760" i="1" s="1"/>
  <c r="N3763" i="1"/>
  <c r="N3762" i="1" s="1"/>
  <c r="N3761" i="1" s="1"/>
  <c r="N3760" i="1" s="1"/>
  <c r="T3819" i="1"/>
  <c r="T3818" i="1" s="1"/>
  <c r="AM3834" i="1"/>
  <c r="AM3836" i="1"/>
  <c r="AG3911" i="1"/>
  <c r="AG3910" i="1" s="1"/>
  <c r="AJ4262" i="1"/>
  <c r="AJ4261" i="1" s="1"/>
  <c r="AJ4260" i="1" s="1"/>
  <c r="AJ4259" i="1" s="1"/>
  <c r="AD4409" i="1"/>
  <c r="AE4409" i="1" s="1"/>
  <c r="AE4410" i="1"/>
  <c r="L3207" i="1"/>
  <c r="L3206" i="1" s="1"/>
  <c r="Z3207" i="1"/>
  <c r="Z3206" i="1" s="1"/>
  <c r="R3215" i="1"/>
  <c r="R3214" i="1" s="1"/>
  <c r="Q3215" i="1"/>
  <c r="Q3214" i="1" s="1"/>
  <c r="AD3250" i="1"/>
  <c r="AE3253" i="1"/>
  <c r="AH3264" i="1"/>
  <c r="L3263" i="1"/>
  <c r="AE3267" i="1"/>
  <c r="AI3264" i="1"/>
  <c r="M3283" i="1"/>
  <c r="M3282" i="1" s="1"/>
  <c r="I3289" i="1"/>
  <c r="I3288" i="1" s="1"/>
  <c r="AA3289" i="1"/>
  <c r="AA3288" i="1" s="1"/>
  <c r="K3325" i="1"/>
  <c r="O3325" i="1"/>
  <c r="O3318" i="1" s="1"/>
  <c r="O3317" i="1" s="1"/>
  <c r="O3316" i="1" s="1"/>
  <c r="S3325" i="1"/>
  <c r="Y3325" i="1"/>
  <c r="AC3325" i="1"/>
  <c r="AH3325" i="1"/>
  <c r="AH3318" i="1" s="1"/>
  <c r="AH3317" i="1" s="1"/>
  <c r="AH3316" i="1" s="1"/>
  <c r="K3341" i="1"/>
  <c r="Z3439" i="1"/>
  <c r="X3476" i="1"/>
  <c r="X3475" i="1" s="1"/>
  <c r="AG3476" i="1"/>
  <c r="AG3475" i="1" s="1"/>
  <c r="W3481" i="1"/>
  <c r="AJ3481" i="1"/>
  <c r="AG3485" i="1"/>
  <c r="AG3484" i="1" s="1"/>
  <c r="AG3483" i="1" s="1"/>
  <c r="AG3482" i="1" s="1"/>
  <c r="AG3481" i="1" s="1"/>
  <c r="Q3536" i="1"/>
  <c r="Q3535" i="1" s="1"/>
  <c r="AE3561" i="1"/>
  <c r="AG3568" i="1"/>
  <c r="AG3564" i="1" s="1"/>
  <c r="AG3563" i="1" s="1"/>
  <c r="Y3598" i="1"/>
  <c r="Y3597" i="1" s="1"/>
  <c r="AG3598" i="1"/>
  <c r="AG3597" i="1" s="1"/>
  <c r="R3607" i="1"/>
  <c r="AF3615" i="1"/>
  <c r="AJ3615" i="1"/>
  <c r="AJ3614" i="1" s="1"/>
  <c r="AJ3613" i="1" s="1"/>
  <c r="I3645" i="1"/>
  <c r="M3645" i="1"/>
  <c r="Q3645" i="1"/>
  <c r="W3645" i="1"/>
  <c r="W3644" i="1" s="1"/>
  <c r="AA3645" i="1"/>
  <c r="AA3644" i="1" s="1"/>
  <c r="AJ3645" i="1"/>
  <c r="AJ3644" i="1" s="1"/>
  <c r="J3750" i="1"/>
  <c r="J3749" i="1" s="1"/>
  <c r="J3748" i="1" s="1"/>
  <c r="J3747" i="1" s="1"/>
  <c r="J3746" i="1" s="1"/>
  <c r="N3750" i="1"/>
  <c r="N3749" i="1" s="1"/>
  <c r="N3748" i="1" s="1"/>
  <c r="N3747" i="1" s="1"/>
  <c r="N3746" i="1" s="1"/>
  <c r="R3750" i="1"/>
  <c r="R3749" i="1" s="1"/>
  <c r="R3748" i="1" s="1"/>
  <c r="R3747" i="1" s="1"/>
  <c r="X3750" i="1"/>
  <c r="X3749" i="1" s="1"/>
  <c r="X3748" i="1" s="1"/>
  <c r="X3747" i="1" s="1"/>
  <c r="X3746" i="1" s="1"/>
  <c r="AB3750" i="1"/>
  <c r="AB3749" i="1" s="1"/>
  <c r="AB3748" i="1" s="1"/>
  <c r="AB3747" i="1" s="1"/>
  <c r="AB3746" i="1" s="1"/>
  <c r="V3764" i="1"/>
  <c r="O3789" i="1"/>
  <c r="O3788" i="1" s="1"/>
  <c r="AL3879" i="1"/>
  <c r="AG3878" i="1"/>
  <c r="N3911" i="1"/>
  <c r="N3910" i="1" s="1"/>
  <c r="S3911" i="1"/>
  <c r="W3911" i="1"/>
  <c r="W3910" i="1" s="1"/>
  <c r="R3978" i="1"/>
  <c r="AK3949" i="1"/>
  <c r="AK3948" i="1" s="1"/>
  <c r="I3969" i="1"/>
  <c r="M3969" i="1"/>
  <c r="M3968" i="1" s="1"/>
  <c r="M3967" i="1" s="1"/>
  <c r="W3969" i="1"/>
  <c r="W3968" i="1" s="1"/>
  <c r="W3967" i="1" s="1"/>
  <c r="W3961" i="1" s="1"/>
  <c r="AA3969" i="1"/>
  <c r="AA3968" i="1" s="1"/>
  <c r="AA3967" i="1" s="1"/>
  <c r="AF3969" i="1"/>
  <c r="AJ3969" i="1"/>
  <c r="AJ3968" i="1" s="1"/>
  <c r="AJ3967" i="1" s="1"/>
  <c r="J3969" i="1"/>
  <c r="J3968" i="1" s="1"/>
  <c r="J3967" i="1" s="1"/>
  <c r="N3969" i="1"/>
  <c r="N3968" i="1" s="1"/>
  <c r="N3967" i="1" s="1"/>
  <c r="R3969" i="1"/>
  <c r="R3968" i="1" s="1"/>
  <c r="R3967" i="1" s="1"/>
  <c r="S3969" i="1"/>
  <c r="S3968" i="1" s="1"/>
  <c r="S3967" i="1" s="1"/>
  <c r="AH3969" i="1"/>
  <c r="AH3968" i="1" s="1"/>
  <c r="AH3967" i="1" s="1"/>
  <c r="AH3961" i="1" s="1"/>
  <c r="T3983" i="1"/>
  <c r="AE3984" i="1"/>
  <c r="AE4020" i="1"/>
  <c r="AH4032" i="1"/>
  <c r="AM4097" i="1"/>
  <c r="AE4099" i="1"/>
  <c r="AM4100" i="1"/>
  <c r="AE4113" i="1"/>
  <c r="AE4139" i="1"/>
  <c r="AC4145" i="1"/>
  <c r="T4145" i="1"/>
  <c r="AC4197" i="1"/>
  <c r="AM4232" i="1"/>
  <c r="J4253" i="1"/>
  <c r="R4253" i="1"/>
  <c r="AH4312" i="1"/>
  <c r="AK4347" i="1"/>
  <c r="AK4346" i="1" s="1"/>
  <c r="AK4345" i="1" s="1"/>
  <c r="AK4339" i="1" s="1"/>
  <c r="V4410" i="1"/>
  <c r="R4732" i="1"/>
  <c r="R4731" i="1" s="1"/>
  <c r="AM3933" i="1"/>
  <c r="M3935" i="1"/>
  <c r="M3934" i="1" s="1"/>
  <c r="M3928" i="1" s="1"/>
  <c r="M3927" i="1" s="1"/>
  <c r="W3928" i="1"/>
  <c r="W3927" i="1" s="1"/>
  <c r="AJ3935" i="1"/>
  <c r="AJ3934" i="1" s="1"/>
  <c r="AK4009" i="1"/>
  <c r="AK4008" i="1" s="1"/>
  <c r="AK4007" i="1" s="1"/>
  <c r="AM4041" i="1"/>
  <c r="AH4051" i="1"/>
  <c r="AH4050" i="1" s="1"/>
  <c r="AH4049" i="1" s="1"/>
  <c r="AM4076" i="1"/>
  <c r="AM4085" i="1"/>
  <c r="AM4124" i="1"/>
  <c r="AH4145" i="1"/>
  <c r="AM4165" i="1"/>
  <c r="AE4253" i="1"/>
  <c r="AF4262" i="1"/>
  <c r="AB4272" i="1"/>
  <c r="AM4285" i="1"/>
  <c r="AM4289" i="1"/>
  <c r="Y4339" i="1"/>
  <c r="AM4375" i="1"/>
  <c r="AM4378" i="1"/>
  <c r="AM4390" i="1"/>
  <c r="AM4396" i="1"/>
  <c r="AM4402" i="1"/>
  <c r="V4404" i="1"/>
  <c r="AL4404" i="1"/>
  <c r="I4421" i="1"/>
  <c r="W4421" i="1"/>
  <c r="AE4599" i="1"/>
  <c r="AD4598" i="1"/>
  <c r="AE4598" i="1" s="1"/>
  <c r="R3928" i="1"/>
  <c r="AK3935" i="1"/>
  <c r="AK3934" i="1" s="1"/>
  <c r="AK3928" i="1" s="1"/>
  <c r="AK3927" i="1" s="1"/>
  <c r="Z3949" i="1"/>
  <c r="Z3948" i="1" s="1"/>
  <c r="AE3958" i="1"/>
  <c r="Y3977" i="1"/>
  <c r="Y3976" i="1" s="1"/>
  <c r="AC3978" i="1"/>
  <c r="AE3978" i="1" s="1"/>
  <c r="Q3978" i="1"/>
  <c r="AG3978" i="1"/>
  <c r="N3983" i="1"/>
  <c r="AE3988" i="1"/>
  <c r="AE4002" i="1"/>
  <c r="AE4038" i="1"/>
  <c r="Q4051" i="1"/>
  <c r="Q4050" i="1" s="1"/>
  <c r="Q4049" i="1" s="1"/>
  <c r="K4108" i="1"/>
  <c r="K4107" i="1" s="1"/>
  <c r="K4106" i="1" s="1"/>
  <c r="K4105" i="1" s="1"/>
  <c r="O4108" i="1"/>
  <c r="O4107" i="1" s="1"/>
  <c r="O4106" i="1" s="1"/>
  <c r="O4105" i="1" s="1"/>
  <c r="S4108" i="1"/>
  <c r="S4107" i="1" s="1"/>
  <c r="S4106" i="1" s="1"/>
  <c r="S4105" i="1" s="1"/>
  <c r="AE4205" i="1"/>
  <c r="AE4254" i="1"/>
  <c r="AE4256" i="1"/>
  <c r="T4272" i="1"/>
  <c r="AK4272" i="1"/>
  <c r="AE4281" i="1"/>
  <c r="AE4322" i="1"/>
  <c r="AE4335" i="1"/>
  <c r="L4334" i="1"/>
  <c r="L4333" i="1" s="1"/>
  <c r="P4334" i="1"/>
  <c r="P4333" i="1" s="1"/>
  <c r="T4334" i="1"/>
  <c r="Z4334" i="1"/>
  <c r="Z4333" i="1" s="1"/>
  <c r="AD4334" i="1"/>
  <c r="T4347" i="1"/>
  <c r="T4346" i="1" s="1"/>
  <c r="T4345" i="1" s="1"/>
  <c r="T4339" i="1" s="1"/>
  <c r="AE4362" i="1"/>
  <c r="AC4366" i="1"/>
  <c r="AG4371" i="1"/>
  <c r="AK4371" i="1"/>
  <c r="AK4360" i="1" s="1"/>
  <c r="Q4371" i="1"/>
  <c r="AE4382" i="1"/>
  <c r="AL4401" i="1"/>
  <c r="Q4467" i="1"/>
  <c r="W4678" i="1"/>
  <c r="W4677" i="1" s="1"/>
  <c r="AJ4678" i="1"/>
  <c r="AJ4677" i="1" s="1"/>
  <c r="L4699" i="1"/>
  <c r="L4698" i="1" s="1"/>
  <c r="L4697" i="1" s="1"/>
  <c r="L4696" i="1" s="1"/>
  <c r="AJ4707" i="1"/>
  <c r="AJ4706" i="1" s="1"/>
  <c r="Z4732" i="1"/>
  <c r="Z4731" i="1" s="1"/>
  <c r="AF4772" i="1"/>
  <c r="AF4834" i="1"/>
  <c r="AM4414" i="1"/>
  <c r="J4421" i="1"/>
  <c r="AB4421" i="1"/>
  <c r="AM4424" i="1"/>
  <c r="M4429" i="1"/>
  <c r="M4428" i="1" s="1"/>
  <c r="AM4435" i="1"/>
  <c r="R4444" i="1"/>
  <c r="R4443" i="1" s="1"/>
  <c r="R4442" i="1" s="1"/>
  <c r="AD4445" i="1"/>
  <c r="AD4444" i="1" s="1"/>
  <c r="AI4445" i="1"/>
  <c r="AE4450" i="1"/>
  <c r="AL4456" i="1"/>
  <c r="AJ4467" i="1"/>
  <c r="K4468" i="1"/>
  <c r="K4467" i="1" s="1"/>
  <c r="O4468" i="1"/>
  <c r="AF4498" i="1"/>
  <c r="AJ4498" i="1"/>
  <c r="AJ4491" i="1" s="1"/>
  <c r="AE4513" i="1"/>
  <c r="AE4514" i="1"/>
  <c r="AE4517" i="1"/>
  <c r="AE4534" i="1"/>
  <c r="P4540" i="1"/>
  <c r="P4533" i="1" s="1"/>
  <c r="AH4540" i="1"/>
  <c r="L4589" i="1"/>
  <c r="L4588" i="1" s="1"/>
  <c r="L4587" i="1" s="1"/>
  <c r="L4586" i="1" s="1"/>
  <c r="P4589" i="1"/>
  <c r="P4588" i="1" s="1"/>
  <c r="P4587" i="1" s="1"/>
  <c r="P4586" i="1" s="1"/>
  <c r="T4589" i="1"/>
  <c r="T4588" i="1" s="1"/>
  <c r="T4587" i="1" s="1"/>
  <c r="T4586" i="1" s="1"/>
  <c r="Z4589" i="1"/>
  <c r="Z4588" i="1" s="1"/>
  <c r="Z4587" i="1" s="1"/>
  <c r="Z4586" i="1" s="1"/>
  <c r="AI4589" i="1"/>
  <c r="AI4588" i="1" s="1"/>
  <c r="AI4587" i="1" s="1"/>
  <c r="AI4586" i="1" s="1"/>
  <c r="AM4591" i="1"/>
  <c r="AM4595" i="1"/>
  <c r="M4597" i="1"/>
  <c r="M4596" i="1" s="1"/>
  <c r="Q4598" i="1"/>
  <c r="Q4597" i="1" s="1"/>
  <c r="Q4596" i="1" s="1"/>
  <c r="AK4598" i="1"/>
  <c r="AM4602" i="1"/>
  <c r="AB4603" i="1"/>
  <c r="N4620" i="1"/>
  <c r="N4619" i="1" s="1"/>
  <c r="N4618" i="1" s="1"/>
  <c r="N4617" i="1" s="1"/>
  <c r="X4620" i="1"/>
  <c r="X4619" i="1" s="1"/>
  <c r="X4618" i="1" s="1"/>
  <c r="X4617" i="1" s="1"/>
  <c r="AB4620" i="1"/>
  <c r="AB4619" i="1" s="1"/>
  <c r="AB4618" i="1" s="1"/>
  <c r="AB4617" i="1" s="1"/>
  <c r="AM4626" i="1"/>
  <c r="O4642" i="1"/>
  <c r="S4642" i="1"/>
  <c r="S4641" i="1" s="1"/>
  <c r="AE4645" i="1"/>
  <c r="AH4642" i="1"/>
  <c r="AH4641" i="1" s="1"/>
  <c r="AM4646" i="1"/>
  <c r="AE4664" i="1"/>
  <c r="I4667" i="1"/>
  <c r="I4666" i="1" s="1"/>
  <c r="Q4667" i="1"/>
  <c r="Q4666" i="1" s="1"/>
  <c r="AB4667" i="1"/>
  <c r="AB4666" i="1" s="1"/>
  <c r="AG4667" i="1"/>
  <c r="AK4667" i="1"/>
  <c r="AK4666" i="1" s="1"/>
  <c r="N4678" i="1"/>
  <c r="N4677" i="1" s="1"/>
  <c r="AB4679" i="1"/>
  <c r="AG4679" i="1"/>
  <c r="AG4678" i="1" s="1"/>
  <c r="AG4677" i="1" s="1"/>
  <c r="AK4679" i="1"/>
  <c r="AJ4699" i="1"/>
  <c r="AJ4698" i="1" s="1"/>
  <c r="AJ4697" i="1" s="1"/>
  <c r="AJ4696" i="1" s="1"/>
  <c r="AM4702" i="1"/>
  <c r="V4734" i="1"/>
  <c r="AA4732" i="1"/>
  <c r="AA4731" i="1" s="1"/>
  <c r="AL4734" i="1"/>
  <c r="AJ4732" i="1"/>
  <c r="AJ4731" i="1" s="1"/>
  <c r="AJ4744" i="1"/>
  <c r="AJ4743" i="1" s="1"/>
  <c r="AJ4742" i="1" s="1"/>
  <c r="AJ4741" i="1" s="1"/>
  <c r="P4767" i="1"/>
  <c r="AI4767" i="1"/>
  <c r="AM4769" i="1"/>
  <c r="P4772" i="1"/>
  <c r="T4772" i="1"/>
  <c r="T4766" i="1" s="1"/>
  <c r="T4765" i="1" s="1"/>
  <c r="Z4772" i="1"/>
  <c r="AD4772" i="1"/>
  <c r="M4772" i="1"/>
  <c r="AM4791" i="1"/>
  <c r="T4801" i="1"/>
  <c r="T4800" i="1" s="1"/>
  <c r="AM4833" i="1"/>
  <c r="W4834" i="1"/>
  <c r="W4829" i="1" s="1"/>
  <c r="AA4834" i="1"/>
  <c r="AA4829" i="1" s="1"/>
  <c r="AJ4834" i="1"/>
  <c r="AM4850" i="1"/>
  <c r="L4872" i="1"/>
  <c r="L4871" i="1" s="1"/>
  <c r="P4872" i="1"/>
  <c r="P4871" i="1" s="1"/>
  <c r="T4872" i="1"/>
  <c r="T4871" i="1" s="1"/>
  <c r="AH5064" i="1"/>
  <c r="AK5100" i="1"/>
  <c r="AM4432" i="1"/>
  <c r="J4468" i="1"/>
  <c r="J4467" i="1" s="1"/>
  <c r="N4468" i="1"/>
  <c r="N4467" i="1" s="1"/>
  <c r="AM4494" i="1"/>
  <c r="M4512" i="1"/>
  <c r="AA4526" i="1"/>
  <c r="AM4532" i="1"/>
  <c r="AL4538" i="1"/>
  <c r="AG4540" i="1"/>
  <c r="AK4540" i="1"/>
  <c r="AD4540" i="1"/>
  <c r="V4562" i="1"/>
  <c r="AI4561" i="1"/>
  <c r="AI4560" i="1" s="1"/>
  <c r="AI4559" i="1" s="1"/>
  <c r="AM4567" i="1"/>
  <c r="I4589" i="1"/>
  <c r="I4588" i="1" s="1"/>
  <c r="I4587" i="1" s="1"/>
  <c r="M4589" i="1"/>
  <c r="M4588" i="1" s="1"/>
  <c r="M4587" i="1" s="1"/>
  <c r="M4586" i="1" s="1"/>
  <c r="W4589" i="1"/>
  <c r="W4588" i="1" s="1"/>
  <c r="W4587" i="1" s="1"/>
  <c r="W4586" i="1" s="1"/>
  <c r="AA4589" i="1"/>
  <c r="AA4588" i="1" s="1"/>
  <c r="AA4587" i="1" s="1"/>
  <c r="AA4586" i="1" s="1"/>
  <c r="AM4640" i="1"/>
  <c r="AD4642" i="1"/>
  <c r="L4659" i="1"/>
  <c r="AK4659" i="1"/>
  <c r="AM4683" i="1"/>
  <c r="AL4687" i="1"/>
  <c r="J4732" i="1"/>
  <c r="J4731" i="1" s="1"/>
  <c r="L4810" i="1"/>
  <c r="L4809" i="1" s="1"/>
  <c r="P4810" i="1"/>
  <c r="P4809" i="1" s="1"/>
  <c r="T4810" i="1"/>
  <c r="T4809" i="1" s="1"/>
  <c r="AD4810" i="1"/>
  <c r="AI4810" i="1"/>
  <c r="AI4809" i="1" s="1"/>
  <c r="AM4825" i="1"/>
  <c r="M4834" i="1"/>
  <c r="Q4834" i="1"/>
  <c r="AC4862" i="1"/>
  <c r="AF5047" i="1"/>
  <c r="AF5046" i="1" s="1"/>
  <c r="AL5046" i="1" s="1"/>
  <c r="AJ5047" i="1"/>
  <c r="AJ5046" i="1" s="1"/>
  <c r="Q5108" i="1"/>
  <c r="Q5107" i="1" s="1"/>
  <c r="W5108" i="1"/>
  <c r="W5107" i="1" s="1"/>
  <c r="AA5108" i="1"/>
  <c r="AA5107" i="1" s="1"/>
  <c r="AK4444" i="1"/>
  <c r="AK4443" i="1" s="1"/>
  <c r="AK4442" i="1" s="1"/>
  <c r="S4467" i="1"/>
  <c r="AD4481" i="1"/>
  <c r="AE4481" i="1" s="1"/>
  <c r="K4484" i="1"/>
  <c r="AJ4484" i="1"/>
  <c r="Y4484" i="1"/>
  <c r="AH4484" i="1"/>
  <c r="S4498" i="1"/>
  <c r="AG4526" i="1"/>
  <c r="AK4526" i="1"/>
  <c r="AE4541" i="1"/>
  <c r="AE4592" i="1"/>
  <c r="K4597" i="1"/>
  <c r="K4596" i="1" s="1"/>
  <c r="AE4601" i="1"/>
  <c r="AH4603" i="1"/>
  <c r="AH4597" i="1" s="1"/>
  <c r="AH4596" i="1" s="1"/>
  <c r="AC4632" i="1"/>
  <c r="AE4632" i="1" s="1"/>
  <c r="W4641" i="1"/>
  <c r="AI4642" i="1"/>
  <c r="AE4657" i="1"/>
  <c r="P4659" i="1"/>
  <c r="T4659" i="1"/>
  <c r="Y4667" i="1"/>
  <c r="Y4666" i="1" s="1"/>
  <c r="AD4667" i="1"/>
  <c r="AD4666" i="1" s="1"/>
  <c r="AL4670" i="1"/>
  <c r="AF4679" i="1"/>
  <c r="O4684" i="1"/>
  <c r="O4678" i="1" s="1"/>
  <c r="O4677" i="1" s="1"/>
  <c r="AC4684" i="1"/>
  <c r="L4684" i="1"/>
  <c r="L4678" i="1" s="1"/>
  <c r="L4677" i="1" s="1"/>
  <c r="T4684" i="1"/>
  <c r="AH4699" i="1"/>
  <c r="AH4698" i="1" s="1"/>
  <c r="AH4697" i="1" s="1"/>
  <c r="AH4696" i="1" s="1"/>
  <c r="AE4701" i="1"/>
  <c r="AB4736" i="1"/>
  <c r="AB4732" i="1" s="1"/>
  <c r="AB4731" i="1" s="1"/>
  <c r="AB4721" i="1" s="1"/>
  <c r="AB4720" i="1" s="1"/>
  <c r="J4772" i="1"/>
  <c r="N4772" i="1"/>
  <c r="X4772" i="1"/>
  <c r="AB4772" i="1"/>
  <c r="AG4772" i="1"/>
  <c r="AG4766" i="1" s="1"/>
  <c r="AG4765" i="1" s="1"/>
  <c r="AK4772" i="1"/>
  <c r="AK4766" i="1" s="1"/>
  <c r="AK4765" i="1" s="1"/>
  <c r="AE4777" i="1"/>
  <c r="AG4801" i="1"/>
  <c r="AG4800" i="1" s="1"/>
  <c r="AC4810" i="1"/>
  <c r="V4823" i="1"/>
  <c r="S4834" i="1"/>
  <c r="S4829" i="1" s="1"/>
  <c r="AB4905" i="1"/>
  <c r="AB4904" i="1" s="1"/>
  <c r="AD4955" i="1"/>
  <c r="AE4956" i="1"/>
  <c r="J5056" i="1"/>
  <c r="N5072" i="1"/>
  <c r="N5071" i="1" s="1"/>
  <c r="AA5086" i="1"/>
  <c r="AA5085" i="1" s="1"/>
  <c r="I5109" i="1"/>
  <c r="I5108" i="1" s="1"/>
  <c r="AE4849" i="1"/>
  <c r="AJ4872" i="1"/>
  <c r="AJ4871" i="1" s="1"/>
  <c r="AB4872" i="1"/>
  <c r="AB4871" i="1" s="1"/>
  <c r="Q4889" i="1"/>
  <c r="Q4888" i="1" s="1"/>
  <c r="W4889" i="1"/>
  <c r="W4888" i="1" s="1"/>
  <c r="AA4889" i="1"/>
  <c r="AA4888" i="1" s="1"/>
  <c r="AJ4889" i="1"/>
  <c r="AJ4888" i="1" s="1"/>
  <c r="AE4914" i="1"/>
  <c r="AM4918" i="1"/>
  <c r="AE4939" i="1"/>
  <c r="I4954" i="1"/>
  <c r="AE4965" i="1"/>
  <c r="AA4970" i="1"/>
  <c r="AM4976" i="1"/>
  <c r="AL4980" i="1"/>
  <c r="AB4989" i="1"/>
  <c r="AB4988" i="1" s="1"/>
  <c r="AB4987" i="1" s="1"/>
  <c r="AE4992" i="1"/>
  <c r="M5001" i="1"/>
  <c r="M5000" i="1" s="1"/>
  <c r="Q5005" i="1"/>
  <c r="AL5006" i="1"/>
  <c r="I5033" i="1"/>
  <c r="I5032" i="1" s="1"/>
  <c r="AE5034" i="1"/>
  <c r="O5064" i="1"/>
  <c r="P5072" i="1"/>
  <c r="P5071" i="1" s="1"/>
  <c r="N5096" i="1"/>
  <c r="N5095" i="1" s="1"/>
  <c r="AG5096" i="1"/>
  <c r="AG5095" i="1" s="1"/>
  <c r="AK5096" i="1"/>
  <c r="AK5095" i="1" s="1"/>
  <c r="J5108" i="1"/>
  <c r="J5107" i="1" s="1"/>
  <c r="R5108" i="1"/>
  <c r="R5107" i="1" s="1"/>
  <c r="AL5110" i="1"/>
  <c r="AE5117" i="1"/>
  <c r="AE5125" i="1"/>
  <c r="J5129" i="1"/>
  <c r="J5128" i="1" s="1"/>
  <c r="J5127" i="1" s="1"/>
  <c r="V5263" i="1"/>
  <c r="AK4925" i="1"/>
  <c r="AK4924" i="1" s="1"/>
  <c r="AK4923" i="1" s="1"/>
  <c r="AM4928" i="1"/>
  <c r="V4964" i="1"/>
  <c r="AI5010" i="1"/>
  <c r="AM5014" i="1"/>
  <c r="R5056" i="1"/>
  <c r="AG5057" i="1"/>
  <c r="AK5057" i="1"/>
  <c r="AK5056" i="1" s="1"/>
  <c r="V5062" i="1"/>
  <c r="X5072" i="1"/>
  <c r="X5071" i="1" s="1"/>
  <c r="AB5072" i="1"/>
  <c r="AB5071" i="1" s="1"/>
  <c r="AK5072" i="1"/>
  <c r="AK5071" i="1" s="1"/>
  <c r="AK5086" i="1"/>
  <c r="AK5085" i="1" s="1"/>
  <c r="R5100" i="1"/>
  <c r="AC5112" i="1"/>
  <c r="AC5108" i="1" s="1"/>
  <c r="AC5107" i="1" s="1"/>
  <c r="AM5152" i="1"/>
  <c r="AI5189" i="1"/>
  <c r="K5310" i="1"/>
  <c r="K5309" i="1" s="1"/>
  <c r="J4857" i="1"/>
  <c r="J4856" i="1" s="1"/>
  <c r="J4855" i="1" s="1"/>
  <c r="J4854" i="1" s="1"/>
  <c r="J4853" i="1" s="1"/>
  <c r="J4852" i="1" s="1"/>
  <c r="N4857" i="1"/>
  <c r="N4856" i="1" s="1"/>
  <c r="N4855" i="1" s="1"/>
  <c r="N4854" i="1" s="1"/>
  <c r="N4853" i="1" s="1"/>
  <c r="N4852" i="1" s="1"/>
  <c r="R4857" i="1"/>
  <c r="R4856" i="1" s="1"/>
  <c r="R4855" i="1" s="1"/>
  <c r="R4854" i="1" s="1"/>
  <c r="R4853" i="1" s="1"/>
  <c r="R4852" i="1" s="1"/>
  <c r="X4857" i="1"/>
  <c r="X4856" i="1" s="1"/>
  <c r="X4855" i="1" s="1"/>
  <c r="X4854" i="1" s="1"/>
  <c r="X4853" i="1" s="1"/>
  <c r="X4852" i="1" s="1"/>
  <c r="AB4857" i="1"/>
  <c r="AB4856" i="1" s="1"/>
  <c r="AB4855" i="1" s="1"/>
  <c r="AB4854" i="1" s="1"/>
  <c r="AB4853" i="1" s="1"/>
  <c r="AB4852" i="1" s="1"/>
  <c r="AG4857" i="1"/>
  <c r="AG4856" i="1" s="1"/>
  <c r="AG4855" i="1" s="1"/>
  <c r="AG4854" i="1" s="1"/>
  <c r="AG4853" i="1" s="1"/>
  <c r="AG4852" i="1" s="1"/>
  <c r="AK4857" i="1"/>
  <c r="AK4856" i="1" s="1"/>
  <c r="AK4855" i="1" s="1"/>
  <c r="AK4854" i="1" s="1"/>
  <c r="AK4853" i="1" s="1"/>
  <c r="AK4852" i="1" s="1"/>
  <c r="Y4857" i="1"/>
  <c r="Y4856" i="1" s="1"/>
  <c r="Y4855" i="1" s="1"/>
  <c r="Y4854" i="1" s="1"/>
  <c r="Y4853" i="1" s="1"/>
  <c r="Y4852" i="1" s="1"/>
  <c r="AI4879" i="1"/>
  <c r="M4883" i="1"/>
  <c r="Q4883" i="1"/>
  <c r="AA4883" i="1"/>
  <c r="AJ4883" i="1"/>
  <c r="AJ4879" i="1" s="1"/>
  <c r="AJ4870" i="1" s="1"/>
  <c r="AJ4869" i="1" s="1"/>
  <c r="AJ4868" i="1" s="1"/>
  <c r="AJ4867" i="1" s="1"/>
  <c r="K4889" i="1"/>
  <c r="K4888" i="1" s="1"/>
  <c r="O4889" i="1"/>
  <c r="O4888" i="1" s="1"/>
  <c r="S4889" i="1"/>
  <c r="S4888" i="1" s="1"/>
  <c r="Y4889" i="1"/>
  <c r="Y4888" i="1" s="1"/>
  <c r="AC4889" i="1"/>
  <c r="AC4888" i="1" s="1"/>
  <c r="AH4889" i="1"/>
  <c r="AH4888" i="1" s="1"/>
  <c r="AE4892" i="1"/>
  <c r="K4898" i="1"/>
  <c r="K4897" i="1" s="1"/>
  <c r="K4896" i="1" s="1"/>
  <c r="K4895" i="1" s="1"/>
  <c r="O4898" i="1"/>
  <c r="O4897" i="1" s="1"/>
  <c r="O4896" i="1" s="1"/>
  <c r="O4895" i="1" s="1"/>
  <c r="S4898" i="1"/>
  <c r="S4897" i="1" s="1"/>
  <c r="S4896" i="1" s="1"/>
  <c r="S4895" i="1" s="1"/>
  <c r="Y4898" i="1"/>
  <c r="Y4897" i="1" s="1"/>
  <c r="Y4896" i="1" s="1"/>
  <c r="Y4895" i="1" s="1"/>
  <c r="AH4898" i="1"/>
  <c r="AH4897" i="1" s="1"/>
  <c r="AH4896" i="1" s="1"/>
  <c r="AH4895" i="1" s="1"/>
  <c r="K4906" i="1"/>
  <c r="AE4913" i="1"/>
  <c r="Y4925" i="1"/>
  <c r="Y4924" i="1" s="1"/>
  <c r="Y4923" i="1" s="1"/>
  <c r="N4970" i="1"/>
  <c r="S4970" i="1"/>
  <c r="Y4970" i="1"/>
  <c r="AH4970" i="1"/>
  <c r="AM4986" i="1"/>
  <c r="AI4989" i="1"/>
  <c r="AI4988" i="1" s="1"/>
  <c r="AI4987" i="1" s="1"/>
  <c r="K5001" i="1"/>
  <c r="K5000" i="1" s="1"/>
  <c r="J5032" i="1"/>
  <c r="J5031" i="1" s="1"/>
  <c r="J5030" i="1" s="1"/>
  <c r="J5029" i="1" s="1"/>
  <c r="Q5033" i="1"/>
  <c r="Q5032" i="1" s="1"/>
  <c r="Q5031" i="1" s="1"/>
  <c r="Q5030" i="1" s="1"/>
  <c r="Q5029" i="1" s="1"/>
  <c r="Z5047" i="1"/>
  <c r="Z5046" i="1" s="1"/>
  <c r="AE5050" i="1"/>
  <c r="Q5047" i="1"/>
  <c r="Q5046" i="1" s="1"/>
  <c r="O5057" i="1"/>
  <c r="O5056" i="1" s="1"/>
  <c r="O5045" i="1" s="1"/>
  <c r="S5057" i="1"/>
  <c r="S5056" i="1" s="1"/>
  <c r="AE5065" i="1"/>
  <c r="AI5064" i="1"/>
  <c r="AI5056" i="1" s="1"/>
  <c r="K5100" i="1"/>
  <c r="K5096" i="1" s="1"/>
  <c r="K5095" i="1" s="1"/>
  <c r="O5100" i="1"/>
  <c r="S5100" i="1"/>
  <c r="Y5100" i="1"/>
  <c r="Y5096" i="1" s="1"/>
  <c r="Y5095" i="1" s="1"/>
  <c r="AC5100" i="1"/>
  <c r="AC5096" i="1" s="1"/>
  <c r="AC5095" i="1" s="1"/>
  <c r="AH5100" i="1"/>
  <c r="AE5103" i="1"/>
  <c r="AM5104" i="1"/>
  <c r="V5105" i="1"/>
  <c r="AE5115" i="1"/>
  <c r="AM5116" i="1"/>
  <c r="Z5129" i="1"/>
  <c r="Z5128" i="1" s="1"/>
  <c r="Z5127" i="1" s="1"/>
  <c r="AE5131" i="1"/>
  <c r="Z5133" i="1"/>
  <c r="AE5134" i="1"/>
  <c r="AI5133" i="1"/>
  <c r="AM5135" i="1"/>
  <c r="N5133" i="1"/>
  <c r="R5133" i="1"/>
  <c r="AE5185" i="1"/>
  <c r="AD5184" i="1"/>
  <c r="M5204" i="1"/>
  <c r="Q5204" i="1"/>
  <c r="AA5204" i="1"/>
  <c r="AJ5204" i="1"/>
  <c r="K5150" i="1"/>
  <c r="O5150" i="1"/>
  <c r="S5150" i="1"/>
  <c r="Y5150" i="1"/>
  <c r="Y5149" i="1" s="1"/>
  <c r="Y5148" i="1" s="1"/>
  <c r="AC5150" i="1"/>
  <c r="AH5150" i="1"/>
  <c r="L5150" i="1"/>
  <c r="R5176" i="1"/>
  <c r="X5176" i="1"/>
  <c r="AB5176" i="1"/>
  <c r="AM5210" i="1"/>
  <c r="AG5310" i="1"/>
  <c r="AG5309" i="1" s="1"/>
  <c r="AM5331" i="1"/>
  <c r="X5365" i="1"/>
  <c r="X5364" i="1" s="1"/>
  <c r="X5363" i="1" s="1"/>
  <c r="J5484" i="1"/>
  <c r="AE5658" i="1"/>
  <c r="AM5180" i="1"/>
  <c r="T5189" i="1"/>
  <c r="AM5266" i="1"/>
  <c r="AM5325" i="1"/>
  <c r="N5342" i="1"/>
  <c r="Y5342" i="1"/>
  <c r="AC5342" i="1"/>
  <c r="AM5357" i="1"/>
  <c r="I5150" i="1"/>
  <c r="M5150" i="1"/>
  <c r="Q5150" i="1"/>
  <c r="Q5149" i="1" s="1"/>
  <c r="Q5148" i="1" s="1"/>
  <c r="W5150" i="1"/>
  <c r="AF5150" i="1"/>
  <c r="AJ5150" i="1"/>
  <c r="AE5169" i="1"/>
  <c r="L5171" i="1"/>
  <c r="P5171" i="1"/>
  <c r="T5171" i="1"/>
  <c r="AD5171" i="1"/>
  <c r="AE5171" i="1" s="1"/>
  <c r="AI5171" i="1"/>
  <c r="L5176" i="1"/>
  <c r="P5176" i="1"/>
  <c r="T5176" i="1"/>
  <c r="T5167" i="1" s="1"/>
  <c r="T5166" i="1" s="1"/>
  <c r="Z5176" i="1"/>
  <c r="AE5177" i="1"/>
  <c r="AI5176" i="1"/>
  <c r="W5176" i="1"/>
  <c r="W5167" i="1" s="1"/>
  <c r="W5166" i="1" s="1"/>
  <c r="I5189" i="1"/>
  <c r="M5189" i="1"/>
  <c r="M5188" i="1" s="1"/>
  <c r="Q5189" i="1"/>
  <c r="W5189" i="1"/>
  <c r="W5188" i="1" s="1"/>
  <c r="AF5189" i="1"/>
  <c r="AJ5189" i="1"/>
  <c r="Q5196" i="1"/>
  <c r="AF5196" i="1"/>
  <c r="AE5206" i="1"/>
  <c r="AE5244" i="1"/>
  <c r="AE5303" i="1"/>
  <c r="L5310" i="1"/>
  <c r="L5309" i="1" s="1"/>
  <c r="V5324" i="1"/>
  <c r="X5333" i="1"/>
  <c r="AB5333" i="1"/>
  <c r="AM5345" i="1"/>
  <c r="AM5346" i="1"/>
  <c r="AA5351" i="1"/>
  <c r="K5369" i="1"/>
  <c r="K5365" i="1" s="1"/>
  <c r="K5364" i="1" s="1"/>
  <c r="K5363" i="1" s="1"/>
  <c r="O5369" i="1"/>
  <c r="O5365" i="1" s="1"/>
  <c r="O5364" i="1" s="1"/>
  <c r="O5363" i="1" s="1"/>
  <c r="S5369" i="1"/>
  <c r="S5365" i="1" s="1"/>
  <c r="S5364" i="1" s="1"/>
  <c r="S5363" i="1" s="1"/>
  <c r="AH5369" i="1"/>
  <c r="AH5365" i="1" s="1"/>
  <c r="AH5364" i="1" s="1"/>
  <c r="AH5363" i="1" s="1"/>
  <c r="T5462" i="1"/>
  <c r="T5461" i="1" s="1"/>
  <c r="Y5484" i="1"/>
  <c r="Y5479" i="1" s="1"/>
  <c r="Y5478" i="1" s="1"/>
  <c r="Y5477" i="1" s="1"/>
  <c r="Y5476" i="1" s="1"/>
  <c r="T5517" i="1"/>
  <c r="T5516" i="1" s="1"/>
  <c r="T5515" i="1" s="1"/>
  <c r="AD5537" i="1"/>
  <c r="AM5556" i="1"/>
  <c r="AM5557" i="1"/>
  <c r="R5569" i="1"/>
  <c r="AE5570" i="1"/>
  <c r="AI5569" i="1"/>
  <c r="AM5571" i="1"/>
  <c r="AI5579" i="1"/>
  <c r="AM5581" i="1"/>
  <c r="X5578" i="1"/>
  <c r="Z5605" i="1"/>
  <c r="Z5604" i="1" s="1"/>
  <c r="Z5603" i="1" s="1"/>
  <c r="AE5606" i="1"/>
  <c r="AI5605" i="1"/>
  <c r="AI5604" i="1" s="1"/>
  <c r="AI5603" i="1" s="1"/>
  <c r="O5605" i="1"/>
  <c r="V5608" i="1"/>
  <c r="W5605" i="1"/>
  <c r="W5604" i="1" s="1"/>
  <c r="W5603" i="1" s="1"/>
  <c r="AA5605" i="1"/>
  <c r="AA5604" i="1" s="1"/>
  <c r="AA5603" i="1" s="1"/>
  <c r="AL5608" i="1"/>
  <c r="AJ5605" i="1"/>
  <c r="AJ5604" i="1" s="1"/>
  <c r="AJ5603" i="1" s="1"/>
  <c r="O5619" i="1"/>
  <c r="O5618" i="1" s="1"/>
  <c r="O5617" i="1" s="1"/>
  <c r="AE5622" i="1"/>
  <c r="AM5623" i="1"/>
  <c r="AH5628" i="1"/>
  <c r="AH5627" i="1" s="1"/>
  <c r="AH5626" i="1" s="1"/>
  <c r="AH5625" i="1" s="1"/>
  <c r="AH5624" i="1" s="1"/>
  <c r="AM5632" i="1"/>
  <c r="AL5635" i="1"/>
  <c r="O5641" i="1"/>
  <c r="O5640" i="1" s="1"/>
  <c r="O5639" i="1" s="1"/>
  <c r="O5638" i="1" s="1"/>
  <c r="AE5653" i="1"/>
  <c r="AM5654" i="1"/>
  <c r="AE5659" i="1"/>
  <c r="P5658" i="1"/>
  <c r="P5657" i="1" s="1"/>
  <c r="P5656" i="1" s="1"/>
  <c r="P5655" i="1" s="1"/>
  <c r="P5648" i="1" s="1"/>
  <c r="T5658" i="1"/>
  <c r="T5657" i="1" s="1"/>
  <c r="T5656" i="1" s="1"/>
  <c r="T5655" i="1" s="1"/>
  <c r="T5648" i="1" s="1"/>
  <c r="T5637" i="1" s="1"/>
  <c r="AD5658" i="1"/>
  <c r="AD5657" i="1" s="1"/>
  <c r="AI5658" i="1"/>
  <c r="AI5657" i="1" s="1"/>
  <c r="AI5656" i="1" s="1"/>
  <c r="AI5655" i="1" s="1"/>
  <c r="AM5663" i="1"/>
  <c r="W5666" i="1"/>
  <c r="W5665" i="1" s="1"/>
  <c r="W5664" i="1" s="1"/>
  <c r="W5648" i="1" s="1"/>
  <c r="W5637" i="1" s="1"/>
  <c r="AA5666" i="1"/>
  <c r="AA5665" i="1" s="1"/>
  <c r="AA5664" i="1" s="1"/>
  <c r="AI5677" i="1"/>
  <c r="AM5679" i="1"/>
  <c r="Q5682" i="1"/>
  <c r="AJ5682" i="1"/>
  <c r="AM5688" i="1"/>
  <c r="AD5699" i="1"/>
  <c r="AA5699" i="1"/>
  <c r="AF5699" i="1"/>
  <c r="AJ5699" i="1"/>
  <c r="AL5699" i="1" s="1"/>
  <c r="AE5705" i="1"/>
  <c r="AE5716" i="1"/>
  <c r="AE5438" i="1"/>
  <c r="L5456" i="1"/>
  <c r="L5455" i="1" s="1"/>
  <c r="L5454" i="1" s="1"/>
  <c r="P5456" i="1"/>
  <c r="P5455" i="1" s="1"/>
  <c r="P5454" i="1" s="1"/>
  <c r="T5456" i="1"/>
  <c r="T5455" i="1" s="1"/>
  <c r="T5454" i="1" s="1"/>
  <c r="Z5456" i="1"/>
  <c r="Z5455" i="1" s="1"/>
  <c r="Z5454" i="1" s="1"/>
  <c r="AE5457" i="1"/>
  <c r="M5462" i="1"/>
  <c r="M5461" i="1" s="1"/>
  <c r="Q5462" i="1"/>
  <c r="Q5461" i="1" s="1"/>
  <c r="W5462" i="1"/>
  <c r="W5461" i="1" s="1"/>
  <c r="AE5464" i="1"/>
  <c r="AI5462" i="1"/>
  <c r="AI5461" i="1" s="1"/>
  <c r="AM5465" i="1"/>
  <c r="Q5466" i="1"/>
  <c r="AM5520" i="1"/>
  <c r="AM5547" i="1"/>
  <c r="AF5545" i="1"/>
  <c r="AJ5545" i="1"/>
  <c r="AC5563" i="1"/>
  <c r="AC5562" i="1" s="1"/>
  <c r="AG5563" i="1"/>
  <c r="AG5562" i="1" s="1"/>
  <c r="P5569" i="1"/>
  <c r="AG5569" i="1"/>
  <c r="AK5569" i="1"/>
  <c r="AF5578" i="1"/>
  <c r="AM5591" i="1"/>
  <c r="V5622" i="1"/>
  <c r="AL5622" i="1"/>
  <c r="AA5648" i="1"/>
  <c r="AB5677" i="1"/>
  <c r="AB5676" i="1" s="1"/>
  <c r="AB5675" i="1" s="1"/>
  <c r="AB5674" i="1" s="1"/>
  <c r="AB5673" i="1" s="1"/>
  <c r="N5699" i="1"/>
  <c r="N5698" i="1" s="1"/>
  <c r="N5697" i="1" s="1"/>
  <c r="N5696" i="1" s="1"/>
  <c r="N5695" i="1" s="1"/>
  <c r="N5694" i="1" s="1"/>
  <c r="R5699" i="1"/>
  <c r="X5699" i="1"/>
  <c r="AB5699" i="1"/>
  <c r="AG5699" i="1"/>
  <c r="AG5698" i="1" s="1"/>
  <c r="AG5697" i="1" s="1"/>
  <c r="AG5696" i="1" s="1"/>
  <c r="AG5695" i="1" s="1"/>
  <c r="AG5694" i="1" s="1"/>
  <c r="AG5672" i="1" s="1"/>
  <c r="AM5394" i="1"/>
  <c r="M5391" i="1"/>
  <c r="AM5402" i="1"/>
  <c r="AE5435" i="1"/>
  <c r="J5456" i="1"/>
  <c r="J5455" i="1" s="1"/>
  <c r="J5454" i="1" s="1"/>
  <c r="AM5487" i="1"/>
  <c r="M5499" i="1"/>
  <c r="AM5505" i="1"/>
  <c r="N5510" i="1"/>
  <c r="N5506" i="1" s="1"/>
  <c r="N5498" i="1" s="1"/>
  <c r="N5497" i="1" s="1"/>
  <c r="AK5510" i="1"/>
  <c r="AE5522" i="1"/>
  <c r="S5545" i="1"/>
  <c r="S5541" i="1" s="1"/>
  <c r="S5540" i="1" s="1"/>
  <c r="S5534" i="1" s="1"/>
  <c r="S5533" i="1" s="1"/>
  <c r="V5597" i="1"/>
  <c r="AB5658" i="1"/>
  <c r="AB5657" i="1" s="1"/>
  <c r="AB5656" i="1" s="1"/>
  <c r="AB5655" i="1" s="1"/>
  <c r="AG5658" i="1"/>
  <c r="AG5657" i="1" s="1"/>
  <c r="AG5656" i="1" s="1"/>
  <c r="AG5655" i="1" s="1"/>
  <c r="AG5648" i="1" s="1"/>
  <c r="AK5658" i="1"/>
  <c r="AM5693" i="1"/>
  <c r="AE5702" i="1"/>
  <c r="Y5714" i="1"/>
  <c r="Y5713" i="1" s="1"/>
  <c r="J5479" i="1"/>
  <c r="J5478" i="1" s="1"/>
  <c r="J5477" i="1" s="1"/>
  <c r="J5476" i="1" s="1"/>
  <c r="R5488" i="1"/>
  <c r="X5488" i="1"/>
  <c r="AG5488" i="1"/>
  <c r="K5488" i="1"/>
  <c r="Q5569" i="1"/>
  <c r="AH5569" i="1"/>
  <c r="AC5579" i="1"/>
  <c r="AH5579" i="1"/>
  <c r="AH5578" i="1" s="1"/>
  <c r="R5579" i="1"/>
  <c r="W5612" i="1"/>
  <c r="W5611" i="1" s="1"/>
  <c r="W5610" i="1" s="1"/>
  <c r="X18" i="1"/>
  <c r="X17" i="1" s="1"/>
  <c r="AB18" i="1"/>
  <c r="AB17" i="1" s="1"/>
  <c r="AJ79" i="1"/>
  <c r="R96" i="1"/>
  <c r="AB121" i="1"/>
  <c r="V20" i="1"/>
  <c r="O18" i="1"/>
  <c r="O17" i="1" s="1"/>
  <c r="V34" i="1"/>
  <c r="Q55" i="1"/>
  <c r="AE56" i="1"/>
  <c r="O60" i="1"/>
  <c r="Y60" i="1"/>
  <c r="AC60" i="1"/>
  <c r="AC54" i="1" s="1"/>
  <c r="AC53" i="1" s="1"/>
  <c r="AH60" i="1"/>
  <c r="AE63" i="1"/>
  <c r="AL70" i="1"/>
  <c r="AJ67" i="1"/>
  <c r="AJ66" i="1" s="1"/>
  <c r="AJ65" i="1" s="1"/>
  <c r="O79" i="1"/>
  <c r="AE111" i="1"/>
  <c r="AE112" i="1"/>
  <c r="AM113" i="1"/>
  <c r="AE117" i="1"/>
  <c r="AE118" i="1"/>
  <c r="V119" i="1"/>
  <c r="AM119" i="1" s="1"/>
  <c r="Y121" i="1"/>
  <c r="Y120" i="1" s="1"/>
  <c r="AC121" i="1"/>
  <c r="AE130" i="1"/>
  <c r="AM131" i="1"/>
  <c r="R149" i="1"/>
  <c r="R148" i="1" s="1"/>
  <c r="R147" i="1" s="1"/>
  <c r="R146" i="1" s="1"/>
  <c r="AE153" i="1"/>
  <c r="L155" i="1"/>
  <c r="L149" i="1" s="1"/>
  <c r="L148" i="1" s="1"/>
  <c r="L147" i="1" s="1"/>
  <c r="L146" i="1" s="1"/>
  <c r="P155" i="1"/>
  <c r="T155" i="1"/>
  <c r="Z155" i="1"/>
  <c r="Z149" i="1" s="1"/>
  <c r="Z148" i="1" s="1"/>
  <c r="Z147" i="1" s="1"/>
  <c r="Z146" i="1" s="1"/>
  <c r="AD155" i="1"/>
  <c r="AI155" i="1"/>
  <c r="W169" i="1"/>
  <c r="W168" i="1" s="1"/>
  <c r="AJ169" i="1"/>
  <c r="AJ168" i="1" s="1"/>
  <c r="AJ163" i="1" s="1"/>
  <c r="Z18" i="1"/>
  <c r="Z17" i="1" s="1"/>
  <c r="AM39" i="1"/>
  <c r="AE40" i="1"/>
  <c r="AM41" i="1"/>
  <c r="AM44" i="1"/>
  <c r="N54" i="1"/>
  <c r="N53" i="1" s="1"/>
  <c r="X54" i="1"/>
  <c r="X53" i="1" s="1"/>
  <c r="L60" i="1"/>
  <c r="P60" i="1"/>
  <c r="T60" i="1"/>
  <c r="T54" i="1" s="1"/>
  <c r="T53" i="1" s="1"/>
  <c r="Z60" i="1"/>
  <c r="AE61" i="1"/>
  <c r="AI60" i="1"/>
  <c r="AM62" i="1"/>
  <c r="V63" i="1"/>
  <c r="W60" i="1"/>
  <c r="W54" i="1" s="1"/>
  <c r="W53" i="1" s="1"/>
  <c r="AA60" i="1"/>
  <c r="AA54" i="1" s="1"/>
  <c r="AA53" i="1" s="1"/>
  <c r="AF60" i="1"/>
  <c r="AJ60" i="1"/>
  <c r="AM78" i="1"/>
  <c r="AE102" i="1"/>
  <c r="V112" i="1"/>
  <c r="AD116" i="1"/>
  <c r="AL117" i="1"/>
  <c r="AL118" i="1"/>
  <c r="P121" i="1"/>
  <c r="P120" i="1" s="1"/>
  <c r="V153" i="1"/>
  <c r="I155" i="1"/>
  <c r="I149" i="1" s="1"/>
  <c r="M155" i="1"/>
  <c r="M149" i="1" s="1"/>
  <c r="M148" i="1" s="1"/>
  <c r="M147" i="1" s="1"/>
  <c r="M146" i="1" s="1"/>
  <c r="W155" i="1"/>
  <c r="AA155" i="1"/>
  <c r="AJ155" i="1"/>
  <c r="AJ149" i="1" s="1"/>
  <c r="AJ148" i="1" s="1"/>
  <c r="AJ147" i="1" s="1"/>
  <c r="AJ146" i="1" s="1"/>
  <c r="AH196" i="1"/>
  <c r="AH195" i="1" s="1"/>
  <c r="AH194" i="1" s="1"/>
  <c r="AH193" i="1" s="1"/>
  <c r="AH192" i="1" s="1"/>
  <c r="Z200" i="1"/>
  <c r="Z196" i="1" s="1"/>
  <c r="Z195" i="1" s="1"/>
  <c r="Z194" i="1" s="1"/>
  <c r="Z193" i="1" s="1"/>
  <c r="Z192" i="1" s="1"/>
  <c r="M200" i="1"/>
  <c r="M196" i="1" s="1"/>
  <c r="M195" i="1" s="1"/>
  <c r="M194" i="1" s="1"/>
  <c r="M193" i="1" s="1"/>
  <c r="M192" i="1" s="1"/>
  <c r="AD230" i="1"/>
  <c r="AB235" i="1"/>
  <c r="AG235" i="1"/>
  <c r="J244" i="1"/>
  <c r="N244" i="1"/>
  <c r="X244" i="1"/>
  <c r="AB244" i="1"/>
  <c r="AG244" i="1"/>
  <c r="AK244" i="1"/>
  <c r="AK234" i="1" s="1"/>
  <c r="AK233" i="1" s="1"/>
  <c r="AK227" i="1" s="1"/>
  <c r="AK226" i="1" s="1"/>
  <c r="R265" i="1"/>
  <c r="R264" i="1" s="1"/>
  <c r="R263" i="1" s="1"/>
  <c r="AE284" i="1"/>
  <c r="AL315" i="1"/>
  <c r="AI314" i="1"/>
  <c r="AJ332" i="1"/>
  <c r="AJ331" i="1" s="1"/>
  <c r="AJ330" i="1" s="1"/>
  <c r="AJ329" i="1" s="1"/>
  <c r="AJ328" i="1" s="1"/>
  <c r="O405" i="1"/>
  <c r="O404" i="1" s="1"/>
  <c r="Z1461" i="1"/>
  <c r="Z1456" i="1" s="1"/>
  <c r="Z1455" i="1" s="1"/>
  <c r="P1461" i="1"/>
  <c r="AA18" i="1"/>
  <c r="AA17" i="1" s="1"/>
  <c r="V25" i="1"/>
  <c r="W30" i="1"/>
  <c r="W29" i="1" s="1"/>
  <c r="W28" i="1" s="1"/>
  <c r="AA30" i="1"/>
  <c r="AA29" i="1" s="1"/>
  <c r="AA28" i="1" s="1"/>
  <c r="AL31" i="1"/>
  <c r="X30" i="1"/>
  <c r="X29" i="1" s="1"/>
  <c r="X28" i="1" s="1"/>
  <c r="AB30" i="1"/>
  <c r="AB37" i="1"/>
  <c r="AL40" i="1"/>
  <c r="V85" i="1"/>
  <c r="S96" i="1"/>
  <c r="Y95" i="1"/>
  <c r="Y94" i="1" s="1"/>
  <c r="AL100" i="1"/>
  <c r="AA98" i="1"/>
  <c r="AA97" i="1" s="1"/>
  <c r="AA96" i="1" s="1"/>
  <c r="AE110" i="1"/>
  <c r="AL116" i="1"/>
  <c r="AJ123" i="1"/>
  <c r="AJ122" i="1" s="1"/>
  <c r="AJ121" i="1" s="1"/>
  <c r="AJ120" i="1" s="1"/>
  <c r="J123" i="1"/>
  <c r="J122" i="1" s="1"/>
  <c r="J121" i="1" s="1"/>
  <c r="J120" i="1" s="1"/>
  <c r="AL143" i="1"/>
  <c r="AA149" i="1"/>
  <c r="AA148" i="1" s="1"/>
  <c r="AA147" i="1" s="1"/>
  <c r="AA146" i="1" s="1"/>
  <c r="V166" i="1"/>
  <c r="L276" i="1"/>
  <c r="L275" i="1" s="1"/>
  <c r="L270" i="1" s="1"/>
  <c r="P276" i="1"/>
  <c r="P275" i="1" s="1"/>
  <c r="T276" i="1"/>
  <c r="T275" i="1" s="1"/>
  <c r="Z276" i="1"/>
  <c r="V278" i="1"/>
  <c r="AM278" i="1" s="1"/>
  <c r="I277" i="1"/>
  <c r="AK367" i="1"/>
  <c r="Q397" i="1"/>
  <c r="Q396" i="1" s="1"/>
  <c r="AF397" i="1"/>
  <c r="AF396" i="1" s="1"/>
  <c r="AJ397" i="1"/>
  <c r="AJ396" i="1" s="1"/>
  <c r="AE419" i="1"/>
  <c r="AK461" i="1"/>
  <c r="S18" i="1"/>
  <c r="S17" i="1" s="1"/>
  <c r="S16" i="1" s="1"/>
  <c r="AL115" i="1"/>
  <c r="AL177" i="1"/>
  <c r="V190" i="1"/>
  <c r="AH249" i="1"/>
  <c r="AE259" i="1"/>
  <c r="W265" i="1"/>
  <c r="W264" i="1" s="1"/>
  <c r="W263" i="1" s="1"/>
  <c r="AF265" i="1"/>
  <c r="M276" i="1"/>
  <c r="M275" i="1" s="1"/>
  <c r="M270" i="1" s="1"/>
  <c r="M262" i="1" s="1"/>
  <c r="M261" i="1" s="1"/>
  <c r="M225" i="1" s="1"/>
  <c r="Q276" i="1"/>
  <c r="O332" i="1"/>
  <c r="O331" i="1" s="1"/>
  <c r="O330" i="1" s="1"/>
  <c r="O329" i="1" s="1"/>
  <c r="O328" i="1" s="1"/>
  <c r="K332" i="1"/>
  <c r="K331" i="1" s="1"/>
  <c r="K330" i="1" s="1"/>
  <c r="K329" i="1" s="1"/>
  <c r="K328" i="1" s="1"/>
  <c r="V363" i="1"/>
  <c r="AE373" i="1"/>
  <c r="T376" i="1"/>
  <c r="T375" i="1" s="1"/>
  <c r="Z376" i="1"/>
  <c r="Z375" i="1" s="1"/>
  <c r="Z367" i="1" s="1"/>
  <c r="V1457" i="1"/>
  <c r="T1461" i="1"/>
  <c r="T1456" i="1" s="1"/>
  <c r="T1455" i="1" s="1"/>
  <c r="AH1461" i="1"/>
  <c r="AH1456" i="1" s="1"/>
  <c r="AH1455" i="1" s="1"/>
  <c r="AL20" i="1"/>
  <c r="AJ98" i="1"/>
  <c r="AJ97" i="1" s="1"/>
  <c r="AJ96" i="1" s="1"/>
  <c r="V56" i="1"/>
  <c r="AI55" i="1"/>
  <c r="AK55" i="1"/>
  <c r="AM64" i="1"/>
  <c r="V70" i="1"/>
  <c r="AM70" i="1" s="1"/>
  <c r="AE176" i="1"/>
  <c r="AK175" i="1"/>
  <c r="AK174" i="1" s="1"/>
  <c r="Q249" i="1"/>
  <c r="AI249" i="1"/>
  <c r="V280" i="1"/>
  <c r="AM280" i="1" s="1"/>
  <c r="I279" i="1"/>
  <c r="AE281" i="1"/>
  <c r="V334" i="1"/>
  <c r="AM334" i="1" s="1"/>
  <c r="Z344" i="1"/>
  <c r="Z343" i="1" s="1"/>
  <c r="Z342" i="1" s="1"/>
  <c r="AD350" i="1"/>
  <c r="AD349" i="1" s="1"/>
  <c r="AE351" i="1"/>
  <c r="AI380" i="1"/>
  <c r="S405" i="1"/>
  <c r="S404" i="1" s="1"/>
  <c r="S395" i="1" s="1"/>
  <c r="S394" i="1" s="1"/>
  <c r="AL410" i="1"/>
  <c r="AH409" i="1"/>
  <c r="AL409" i="1" s="1"/>
  <c r="AD412" i="1"/>
  <c r="AE412" i="1" s="1"/>
  <c r="AC454" i="1"/>
  <c r="AC453" i="1" s="1"/>
  <c r="AC452" i="1" s="1"/>
  <c r="Z483" i="1"/>
  <c r="Z482" i="1" s="1"/>
  <c r="Z481" i="1" s="1"/>
  <c r="O566" i="1"/>
  <c r="O565" i="1" s="1"/>
  <c r="X599" i="1"/>
  <c r="K625" i="1"/>
  <c r="K624" i="1" s="1"/>
  <c r="K623" i="1" s="1"/>
  <c r="Z631" i="1"/>
  <c r="Z630" i="1" s="1"/>
  <c r="Z622" i="1" s="1"/>
  <c r="O635" i="1"/>
  <c r="O631" i="1" s="1"/>
  <c r="O630" i="1" s="1"/>
  <c r="AE636" i="1"/>
  <c r="AE638" i="1"/>
  <c r="Q635" i="1"/>
  <c r="AD635" i="1"/>
  <c r="AM641" i="1"/>
  <c r="AM642" i="1"/>
  <c r="M644" i="1"/>
  <c r="M643" i="1" s="1"/>
  <c r="Q644" i="1"/>
  <c r="Q643" i="1" s="1"/>
  <c r="W644" i="1"/>
  <c r="W643" i="1" s="1"/>
  <c r="AA644" i="1"/>
  <c r="AA643" i="1" s="1"/>
  <c r="AJ644" i="1"/>
  <c r="AJ643" i="1" s="1"/>
  <c r="AM656" i="1"/>
  <c r="AM657" i="1"/>
  <c r="AE679" i="1"/>
  <c r="AM680" i="1"/>
  <c r="AE684" i="1"/>
  <c r="V685" i="1"/>
  <c r="V687" i="1"/>
  <c r="AM687" i="1" s="1"/>
  <c r="AM699" i="1"/>
  <c r="W696" i="1"/>
  <c r="AM705" i="1"/>
  <c r="AE707" i="1"/>
  <c r="M728" i="1"/>
  <c r="AA728" i="1"/>
  <c r="AJ728" i="1"/>
  <c r="N739" i="1"/>
  <c r="N727" i="1" s="1"/>
  <c r="AG739" i="1"/>
  <c r="AK739" i="1"/>
  <c r="AM746" i="1"/>
  <c r="AM751" i="1"/>
  <c r="V775" i="1"/>
  <c r="V776" i="1"/>
  <c r="AM777" i="1"/>
  <c r="AK774" i="1"/>
  <c r="AK773" i="1" s="1"/>
  <c r="AC774" i="1"/>
  <c r="AC773" i="1" s="1"/>
  <c r="AH774" i="1"/>
  <c r="AH773" i="1" s="1"/>
  <c r="L782" i="1"/>
  <c r="P782" i="1"/>
  <c r="T782" i="1"/>
  <c r="AI782" i="1"/>
  <c r="AM796" i="1"/>
  <c r="AM802" i="1"/>
  <c r="AE806" i="1"/>
  <c r="AL811" i="1"/>
  <c r="V823" i="1"/>
  <c r="AL823" i="1"/>
  <c r="J826" i="1"/>
  <c r="X826" i="1"/>
  <c r="AB826" i="1"/>
  <c r="AG826" i="1"/>
  <c r="AM830" i="1"/>
  <c r="V848" i="1"/>
  <c r="R866" i="1"/>
  <c r="AM879" i="1"/>
  <c r="I883" i="1"/>
  <c r="AJ883" i="1"/>
  <c r="AM892" i="1"/>
  <c r="R907" i="1"/>
  <c r="X907" i="1"/>
  <c r="V912" i="1"/>
  <c r="V941" i="1"/>
  <c r="AI939" i="1"/>
  <c r="AI938" i="1" s="1"/>
  <c r="AI937" i="1" s="1"/>
  <c r="AI936" i="1" s="1"/>
  <c r="I969" i="1"/>
  <c r="I963" i="1" s="1"/>
  <c r="K969" i="1"/>
  <c r="K963" i="1" s="1"/>
  <c r="AM995" i="1"/>
  <c r="I998" i="1"/>
  <c r="I997" i="1" s="1"/>
  <c r="M998" i="1"/>
  <c r="M997" i="1" s="1"/>
  <c r="Q998" i="1"/>
  <c r="W998" i="1"/>
  <c r="W997" i="1" s="1"/>
  <c r="AA998" i="1"/>
  <c r="AA997" i="1" s="1"/>
  <c r="AF998" i="1"/>
  <c r="AJ998" i="1"/>
  <c r="O998" i="1"/>
  <c r="O997" i="1" s="1"/>
  <c r="S998" i="1"/>
  <c r="S997" i="1" s="1"/>
  <c r="S996" i="1" s="1"/>
  <c r="S980" i="1" s="1"/>
  <c r="AE1003" i="1"/>
  <c r="AL1003" i="1"/>
  <c r="AM1010" i="1"/>
  <c r="V1017" i="1"/>
  <c r="AE1017" i="1"/>
  <c r="AM1018" i="1"/>
  <c r="AE1031" i="1"/>
  <c r="M1035" i="1"/>
  <c r="M1034" i="1" s="1"/>
  <c r="M1033" i="1" s="1"/>
  <c r="Q1035" i="1"/>
  <c r="Q1034" i="1" s="1"/>
  <c r="Q1033" i="1" s="1"/>
  <c r="AJ1035" i="1"/>
  <c r="AJ1034" i="1" s="1"/>
  <c r="AJ1033" i="1" s="1"/>
  <c r="AM1047" i="1"/>
  <c r="AM1048" i="1"/>
  <c r="N1056" i="1"/>
  <c r="R1056" i="1"/>
  <c r="AE1079" i="1"/>
  <c r="X1083" i="1"/>
  <c r="X1082" i="1" s="1"/>
  <c r="L1083" i="1"/>
  <c r="L1082" i="1" s="1"/>
  <c r="AE1095" i="1"/>
  <c r="AE1105" i="1"/>
  <c r="AM1106" i="1"/>
  <c r="M1108" i="1"/>
  <c r="M1098" i="1" s="1"/>
  <c r="AI1122" i="1"/>
  <c r="AE1144" i="1"/>
  <c r="AM1145" i="1"/>
  <c r="V1146" i="1"/>
  <c r="AL1146" i="1"/>
  <c r="Q1165" i="1"/>
  <c r="Q1164" i="1" s="1"/>
  <c r="AJ1165" i="1"/>
  <c r="AJ1164" i="1" s="1"/>
  <c r="Y1165" i="1"/>
  <c r="Y1164" i="1" s="1"/>
  <c r="AE1167" i="1"/>
  <c r="AL1167" i="1"/>
  <c r="K1192" i="1"/>
  <c r="K1191" i="1" s="1"/>
  <c r="K1190" i="1" s="1"/>
  <c r="O1192" i="1"/>
  <c r="O1191" i="1" s="1"/>
  <c r="O1190" i="1" s="1"/>
  <c r="S1192" i="1"/>
  <c r="S1191" i="1" s="1"/>
  <c r="S1190" i="1" s="1"/>
  <c r="Y1192" i="1"/>
  <c r="Y1191" i="1" s="1"/>
  <c r="Y1190" i="1" s="1"/>
  <c r="AH1192" i="1"/>
  <c r="AH1191" i="1" s="1"/>
  <c r="AH1190" i="1" s="1"/>
  <c r="AE1200" i="1"/>
  <c r="AE1218" i="1"/>
  <c r="V1220" i="1"/>
  <c r="AE1230" i="1"/>
  <c r="V1235" i="1"/>
  <c r="AL1235" i="1"/>
  <c r="AC1237" i="1"/>
  <c r="M1247" i="1"/>
  <c r="Q1247" i="1"/>
  <c r="W1247" i="1"/>
  <c r="W1246" i="1" s="1"/>
  <c r="W1245" i="1" s="1"/>
  <c r="W1244" i="1" s="1"/>
  <c r="AE1268" i="1"/>
  <c r="V1273" i="1"/>
  <c r="W1271" i="1"/>
  <c r="W1270" i="1" s="1"/>
  <c r="AL1273" i="1"/>
  <c r="AE1276" i="1"/>
  <c r="I1302" i="1"/>
  <c r="M1302" i="1"/>
  <c r="M1301" i="1" s="1"/>
  <c r="M1300" i="1" s="1"/>
  <c r="Q1302" i="1"/>
  <c r="Q1301" i="1" s="1"/>
  <c r="Q1300" i="1" s="1"/>
  <c r="Q1294" i="1" s="1"/>
  <c r="Q1293" i="1" s="1"/>
  <c r="AF1302" i="1"/>
  <c r="AJ1302" i="1"/>
  <c r="AM1306" i="1"/>
  <c r="L1309" i="1"/>
  <c r="L1308" i="1" s="1"/>
  <c r="L1307" i="1" s="1"/>
  <c r="L1292" i="1" s="1"/>
  <c r="T1309" i="1"/>
  <c r="T1308" i="1" s="1"/>
  <c r="T1307" i="1" s="1"/>
  <c r="AE1314" i="1"/>
  <c r="AE1319" i="1"/>
  <c r="AM1320" i="1"/>
  <c r="L1332" i="1"/>
  <c r="L1331" i="1" s="1"/>
  <c r="L1330" i="1" s="1"/>
  <c r="P1332" i="1"/>
  <c r="P1331" i="1" s="1"/>
  <c r="T1332" i="1"/>
  <c r="T1331" i="1" s="1"/>
  <c r="T1330" i="1" s="1"/>
  <c r="AE1334" i="1"/>
  <c r="S1343" i="1"/>
  <c r="AE1346" i="1"/>
  <c r="AL1346" i="1"/>
  <c r="AD1349" i="1"/>
  <c r="V1350" i="1"/>
  <c r="AD1355" i="1"/>
  <c r="AE1362" i="1"/>
  <c r="K1371" i="1"/>
  <c r="K1370" i="1" s="1"/>
  <c r="K1365" i="1" s="1"/>
  <c r="K1364" i="1" s="1"/>
  <c r="O1371" i="1"/>
  <c r="O1370" i="1" s="1"/>
  <c r="O1365" i="1" s="1"/>
  <c r="O1364" i="1" s="1"/>
  <c r="S1371" i="1"/>
  <c r="Y1371" i="1"/>
  <c r="Y1370" i="1" s="1"/>
  <c r="Y1365" i="1" s="1"/>
  <c r="Y1364" i="1" s="1"/>
  <c r="AH1371" i="1"/>
  <c r="AH1370" i="1" s="1"/>
  <c r="AH1365" i="1" s="1"/>
  <c r="AH1364" i="1" s="1"/>
  <c r="AE1374" i="1"/>
  <c r="AL1386" i="1"/>
  <c r="V1388" i="1"/>
  <c r="AL1388" i="1"/>
  <c r="Y1400" i="1"/>
  <c r="Y1399" i="1" s="1"/>
  <c r="Y1398" i="1" s="1"/>
  <c r="Y1397" i="1" s="1"/>
  <c r="AE1410" i="1"/>
  <c r="AE1411" i="1"/>
  <c r="AE1412" i="1"/>
  <c r="AE1413" i="1"/>
  <c r="AE1414" i="1"/>
  <c r="AJ1419" i="1"/>
  <c r="AJ1418" i="1" s="1"/>
  <c r="N1421" i="1"/>
  <c r="N1420" i="1" s="1"/>
  <c r="N1419" i="1" s="1"/>
  <c r="N1418" i="1" s="1"/>
  <c r="R1421" i="1"/>
  <c r="X1421" i="1"/>
  <c r="X1420" i="1" s="1"/>
  <c r="X1419" i="1" s="1"/>
  <c r="X1418" i="1" s="1"/>
  <c r="AK1421" i="1"/>
  <c r="AK1420" i="1" s="1"/>
  <c r="AK1419" i="1" s="1"/>
  <c r="AK1418" i="1" s="1"/>
  <c r="AD1426" i="1"/>
  <c r="AE1426" i="1" s="1"/>
  <c r="AD1444" i="1"/>
  <c r="AD1443" i="1" s="1"/>
  <c r="V1466" i="1"/>
  <c r="AM1466" i="1" s="1"/>
  <c r="V1468" i="1"/>
  <c r="M1456" i="1"/>
  <c r="M1455" i="1" s="1"/>
  <c r="AI1465" i="1"/>
  <c r="L1498" i="1"/>
  <c r="L1497" i="1" s="1"/>
  <c r="L1496" i="1" s="1"/>
  <c r="L1495" i="1" s="1"/>
  <c r="P1498" i="1"/>
  <c r="P1497" i="1" s="1"/>
  <c r="P1496" i="1" s="1"/>
  <c r="P1495" i="1" s="1"/>
  <c r="Z1498" i="1"/>
  <c r="Z1497" i="1" s="1"/>
  <c r="Z1496" i="1" s="1"/>
  <c r="Z1495" i="1" s="1"/>
  <c r="Y1522" i="1"/>
  <c r="Y1521" i="1" s="1"/>
  <c r="AC1530" i="1"/>
  <c r="AC1529" i="1" s="1"/>
  <c r="V1531" i="1"/>
  <c r="AE1533" i="1"/>
  <c r="O1544" i="1"/>
  <c r="O1543" i="1" s="1"/>
  <c r="O1536" i="1" s="1"/>
  <c r="O1535" i="1" s="1"/>
  <c r="AE1545" i="1"/>
  <c r="AD1555" i="1"/>
  <c r="AI1555" i="1"/>
  <c r="AI1554" i="1" s="1"/>
  <c r="AI1553" i="1" s="1"/>
  <c r="AI1552" i="1" s="1"/>
  <c r="AM1557" i="1"/>
  <c r="V1558" i="1"/>
  <c r="Q1555" i="1"/>
  <c r="Q1554" i="1" s="1"/>
  <c r="Q1553" i="1" s="1"/>
  <c r="Q1552" i="1" s="1"/>
  <c r="W1555" i="1"/>
  <c r="W1554" i="1" s="1"/>
  <c r="W1553" i="1" s="1"/>
  <c r="W1552" i="1" s="1"/>
  <c r="W1551" i="1" s="1"/>
  <c r="AA1555" i="1"/>
  <c r="AA1554" i="1" s="1"/>
  <c r="AA1553" i="1" s="1"/>
  <c r="AA1552" i="1" s="1"/>
  <c r="AA1551" i="1" s="1"/>
  <c r="AL1558" i="1"/>
  <c r="AJ1555" i="1"/>
  <c r="AJ1554" i="1" s="1"/>
  <c r="AJ1553" i="1" s="1"/>
  <c r="AJ1552" i="1" s="1"/>
  <c r="AE1586" i="1"/>
  <c r="K1600" i="1"/>
  <c r="K1599" i="1" s="1"/>
  <c r="K1579" i="1" s="1"/>
  <c r="K1578" i="1" s="1"/>
  <c r="K1577" i="1" s="1"/>
  <c r="AL1603" i="1"/>
  <c r="AB1606" i="1"/>
  <c r="AB1605" i="1" s="1"/>
  <c r="AL1615" i="1"/>
  <c r="V1620" i="1"/>
  <c r="K1656" i="1"/>
  <c r="J1672" i="1"/>
  <c r="J1671" i="1" s="1"/>
  <c r="J1670" i="1" s="1"/>
  <c r="J1669" i="1" s="1"/>
  <c r="N1672" i="1"/>
  <c r="AL1679" i="1"/>
  <c r="AI1730" i="1"/>
  <c r="AI1729" i="1" s="1"/>
  <c r="AI1728" i="1" s="1"/>
  <c r="AI1727" i="1" s="1"/>
  <c r="T1736" i="1"/>
  <c r="AG2108" i="1"/>
  <c r="AG2107" i="1" s="1"/>
  <c r="Y2266" i="1"/>
  <c r="AE347" i="1"/>
  <c r="V351" i="1"/>
  <c r="AA344" i="1"/>
  <c r="AA343" i="1" s="1"/>
  <c r="AA342" i="1" s="1"/>
  <c r="AF358" i="1"/>
  <c r="AF357" i="1" s="1"/>
  <c r="AJ358" i="1"/>
  <c r="AJ357" i="1" s="1"/>
  <c r="AE365" i="1"/>
  <c r="K370" i="1"/>
  <c r="K369" i="1" s="1"/>
  <c r="K368" i="1" s="1"/>
  <c r="O370" i="1"/>
  <c r="O369" i="1" s="1"/>
  <c r="O368" i="1" s="1"/>
  <c r="S370" i="1"/>
  <c r="S369" i="1" s="1"/>
  <c r="S368" i="1" s="1"/>
  <c r="Y370" i="1"/>
  <c r="Y369" i="1" s="1"/>
  <c r="Y368" i="1" s="1"/>
  <c r="L376" i="1"/>
  <c r="L375" i="1" s="1"/>
  <c r="AL383" i="1"/>
  <c r="T397" i="1"/>
  <c r="T396" i="1" s="1"/>
  <c r="AE410" i="1"/>
  <c r="AE418" i="1"/>
  <c r="AL426" i="1"/>
  <c r="AL432" i="1"/>
  <c r="AL450" i="1"/>
  <c r="AE461" i="1"/>
  <c r="J461" i="1"/>
  <c r="J454" i="1" s="1"/>
  <c r="J453" i="1" s="1"/>
  <c r="J452" i="1" s="1"/>
  <c r="N461" i="1"/>
  <c r="R461" i="1"/>
  <c r="R454" i="1" s="1"/>
  <c r="R453" i="1" s="1"/>
  <c r="R452" i="1" s="1"/>
  <c r="X461" i="1"/>
  <c r="X454" i="1" s="1"/>
  <c r="X453" i="1" s="1"/>
  <c r="X452" i="1" s="1"/>
  <c r="AB461" i="1"/>
  <c r="AG461" i="1"/>
  <c r="AE466" i="1"/>
  <c r="AE468" i="1"/>
  <c r="AE487" i="1"/>
  <c r="AD515" i="1"/>
  <c r="AE515" i="1" s="1"/>
  <c r="V516" i="1"/>
  <c r="Q514" i="1"/>
  <c r="Q513" i="1" s="1"/>
  <c r="W514" i="1"/>
  <c r="W513" i="1" s="1"/>
  <c r="AA514" i="1"/>
  <c r="AA513" i="1" s="1"/>
  <c r="AA507" i="1" s="1"/>
  <c r="J518" i="1"/>
  <c r="J514" i="1" s="1"/>
  <c r="J513" i="1" s="1"/>
  <c r="J507" i="1" s="1"/>
  <c r="R518" i="1"/>
  <c r="X518" i="1"/>
  <c r="AB518" i="1"/>
  <c r="AB514" i="1" s="1"/>
  <c r="AB513" i="1" s="1"/>
  <c r="AB507" i="1" s="1"/>
  <c r="AG518" i="1"/>
  <c r="AK518" i="1"/>
  <c r="I526" i="1"/>
  <c r="AJ531" i="1"/>
  <c r="AJ526" i="1" s="1"/>
  <c r="AJ525" i="1" s="1"/>
  <c r="AE543" i="1"/>
  <c r="V548" i="1"/>
  <c r="Q546" i="1"/>
  <c r="Q545" i="1" s="1"/>
  <c r="AL552" i="1"/>
  <c r="AL562" i="1"/>
  <c r="AL563" i="1"/>
  <c r="AE575" i="1"/>
  <c r="AE589" i="1"/>
  <c r="AC592" i="1"/>
  <c r="AC591" i="1" s="1"/>
  <c r="AL608" i="1"/>
  <c r="V615" i="1"/>
  <c r="AE618" i="1"/>
  <c r="Q631" i="1"/>
  <c r="Q630" i="1" s="1"/>
  <c r="Q622" i="1" s="1"/>
  <c r="AA631" i="1"/>
  <c r="AA630" i="1" s="1"/>
  <c r="AI631" i="1"/>
  <c r="AI630" i="1" s="1"/>
  <c r="X696" i="1"/>
  <c r="X695" i="1" s="1"/>
  <c r="X689" i="1" s="1"/>
  <c r="K739" i="1"/>
  <c r="P774" i="1"/>
  <c r="P773" i="1" s="1"/>
  <c r="AJ782" i="1"/>
  <c r="K826" i="1"/>
  <c r="S826" i="1"/>
  <c r="AL857" i="1"/>
  <c r="W853" i="1"/>
  <c r="AI918" i="1"/>
  <c r="AI917" i="1" s="1"/>
  <c r="AI873" i="1" s="1"/>
  <c r="X919" i="1"/>
  <c r="J939" i="1"/>
  <c r="J938" i="1" s="1"/>
  <c r="J937" i="1" s="1"/>
  <c r="J936" i="1" s="1"/>
  <c r="R939" i="1"/>
  <c r="R938" i="1" s="1"/>
  <c r="R937" i="1" s="1"/>
  <c r="R936" i="1" s="1"/>
  <c r="AB939" i="1"/>
  <c r="AB938" i="1" s="1"/>
  <c r="AB937" i="1" s="1"/>
  <c r="AB936" i="1" s="1"/>
  <c r="AG1044" i="1"/>
  <c r="AG1043" i="1" s="1"/>
  <c r="AG1042" i="1" s="1"/>
  <c r="AJ1183" i="1"/>
  <c r="AJ1182" i="1" s="1"/>
  <c r="AJ1181" i="1" s="1"/>
  <c r="N1204" i="1"/>
  <c r="N1203" i="1" s="1"/>
  <c r="N1202" i="1" s="1"/>
  <c r="AC1216" i="1"/>
  <c r="AC1215" i="1" s="1"/>
  <c r="AC1214" i="1" s="1"/>
  <c r="P1398" i="1"/>
  <c r="P1397" i="1" s="1"/>
  <c r="S1420" i="1"/>
  <c r="S1419" i="1" s="1"/>
  <c r="S1418" i="1" s="1"/>
  <c r="P1456" i="1"/>
  <c r="P1455" i="1" s="1"/>
  <c r="AJ1465" i="1"/>
  <c r="AJ1461" i="1" s="1"/>
  <c r="W1498" i="1"/>
  <c r="W1497" i="1" s="1"/>
  <c r="W1496" i="1" s="1"/>
  <c r="W1495" i="1" s="1"/>
  <c r="AG1508" i="1"/>
  <c r="AG1507" i="1" s="1"/>
  <c r="AE1530" i="1"/>
  <c r="AE1619" i="1"/>
  <c r="AD1653" i="1"/>
  <c r="AE1654" i="1"/>
  <c r="J169" i="1"/>
  <c r="J168" i="1" s="1"/>
  <c r="N169" i="1"/>
  <c r="N168" i="1" s="1"/>
  <c r="R169" i="1"/>
  <c r="X169" i="1"/>
  <c r="X168" i="1" s="1"/>
  <c r="X163" i="1" s="1"/>
  <c r="AB169" i="1"/>
  <c r="AB168" i="1" s="1"/>
  <c r="AB163" i="1" s="1"/>
  <c r="AG169" i="1"/>
  <c r="AG168" i="1" s="1"/>
  <c r="AK169" i="1"/>
  <c r="AK168" i="1" s="1"/>
  <c r="AM171" i="1"/>
  <c r="AG175" i="1"/>
  <c r="AG174" i="1" s="1"/>
  <c r="M175" i="1"/>
  <c r="M174" i="1" s="1"/>
  <c r="Q175" i="1"/>
  <c r="Q174" i="1" s="1"/>
  <c r="W175" i="1"/>
  <c r="W174" i="1" s="1"/>
  <c r="AA175" i="1"/>
  <c r="AA174" i="1" s="1"/>
  <c r="K175" i="1"/>
  <c r="K174" i="1" s="1"/>
  <c r="S175" i="1"/>
  <c r="S174" i="1" s="1"/>
  <c r="AC175" i="1"/>
  <c r="AC174" i="1" s="1"/>
  <c r="AE198" i="1"/>
  <c r="W200" i="1"/>
  <c r="W196" i="1" s="1"/>
  <c r="W195" i="1" s="1"/>
  <c r="W194" i="1" s="1"/>
  <c r="W193" i="1" s="1"/>
  <c r="W192" i="1" s="1"/>
  <c r="J200" i="1"/>
  <c r="J196" i="1" s="1"/>
  <c r="J195" i="1" s="1"/>
  <c r="J194" i="1" s="1"/>
  <c r="J193" i="1" s="1"/>
  <c r="J192" i="1" s="1"/>
  <c r="AB200" i="1"/>
  <c r="AB196" i="1" s="1"/>
  <c r="AB195" i="1" s="1"/>
  <c r="AB194" i="1" s="1"/>
  <c r="AB193" i="1" s="1"/>
  <c r="AB192" i="1" s="1"/>
  <c r="AE213" i="1"/>
  <c r="I218" i="1"/>
  <c r="R218" i="1"/>
  <c r="R217" i="1" s="1"/>
  <c r="R216" i="1" s="1"/>
  <c r="R215" i="1" s="1"/>
  <c r="AA218" i="1"/>
  <c r="AA217" i="1" s="1"/>
  <c r="AA216" i="1" s="1"/>
  <c r="AA215" i="1" s="1"/>
  <c r="Q218" i="1"/>
  <c r="Q217" i="1" s="1"/>
  <c r="Q216" i="1" s="1"/>
  <c r="Q215" i="1" s="1"/>
  <c r="V231" i="1"/>
  <c r="AM232" i="1"/>
  <c r="V236" i="1"/>
  <c r="AM236" i="1" s="1"/>
  <c r="AL236" i="1"/>
  <c r="X235" i="1"/>
  <c r="K244" i="1"/>
  <c r="O244" i="1"/>
  <c r="O234" i="1" s="1"/>
  <c r="S244" i="1"/>
  <c r="Y244" i="1"/>
  <c r="AM248" i="1"/>
  <c r="AM252" i="1"/>
  <c r="N265" i="1"/>
  <c r="N264" i="1" s="1"/>
  <c r="N263" i="1" s="1"/>
  <c r="AG265" i="1"/>
  <c r="AG264" i="1" s="1"/>
  <c r="AG263" i="1" s="1"/>
  <c r="AK265" i="1"/>
  <c r="AK264" i="1" s="1"/>
  <c r="AK263" i="1" s="1"/>
  <c r="AF276" i="1"/>
  <c r="AJ276" i="1"/>
  <c r="AJ275" i="1" s="1"/>
  <c r="AM319" i="1"/>
  <c r="AM322" i="1"/>
  <c r="AE326" i="1"/>
  <c r="AF332" i="1"/>
  <c r="AD370" i="1"/>
  <c r="AD369" i="1" s="1"/>
  <c r="AM372" i="1"/>
  <c r="AM374" i="1"/>
  <c r="N380" i="1"/>
  <c r="O397" i="1"/>
  <c r="O396" i="1" s="1"/>
  <c r="AL402" i="1"/>
  <c r="K405" i="1"/>
  <c r="K404" i="1" s="1"/>
  <c r="K395" i="1" s="1"/>
  <c r="K394" i="1" s="1"/>
  <c r="AE425" i="1"/>
  <c r="AE431" i="1"/>
  <c r="Z435" i="1"/>
  <c r="O435" i="1"/>
  <c r="AL444" i="1"/>
  <c r="K461" i="1"/>
  <c r="O461" i="1"/>
  <c r="S461" i="1"/>
  <c r="S454" i="1" s="1"/>
  <c r="S453" i="1" s="1"/>
  <c r="S452" i="1" s="1"/>
  <c r="Y461" i="1"/>
  <c r="AH461" i="1"/>
  <c r="AE464" i="1"/>
  <c r="AE474" i="1"/>
  <c r="AE476" i="1"/>
  <c r="AE477" i="1"/>
  <c r="AE478" i="1"/>
  <c r="AM479" i="1"/>
  <c r="AE485" i="1"/>
  <c r="AG484" i="1"/>
  <c r="AM490" i="1"/>
  <c r="AE498" i="1"/>
  <c r="AM499" i="1"/>
  <c r="AE501" i="1"/>
  <c r="AE502" i="1"/>
  <c r="AE503" i="1"/>
  <c r="AM504" i="1"/>
  <c r="AM512" i="1"/>
  <c r="X514" i="1"/>
  <c r="X513" i="1" s="1"/>
  <c r="K518" i="1"/>
  <c r="O518" i="1"/>
  <c r="O514" i="1" s="1"/>
  <c r="O513" i="1" s="1"/>
  <c r="O507" i="1" s="1"/>
  <c r="S518" i="1"/>
  <c r="Y518" i="1"/>
  <c r="Y514" i="1" s="1"/>
  <c r="Y513" i="1" s="1"/>
  <c r="Y507" i="1" s="1"/>
  <c r="AC518" i="1"/>
  <c r="AH518" i="1"/>
  <c r="AE521" i="1"/>
  <c r="AM522" i="1"/>
  <c r="AE528" i="1"/>
  <c r="J531" i="1"/>
  <c r="N531" i="1"/>
  <c r="N526" i="1" s="1"/>
  <c r="N525" i="1" s="1"/>
  <c r="R531" i="1"/>
  <c r="X531" i="1"/>
  <c r="AB531" i="1"/>
  <c r="AG531" i="1"/>
  <c r="AG526" i="1" s="1"/>
  <c r="AG525" i="1" s="1"/>
  <c r="AK531" i="1"/>
  <c r="AM533" i="1"/>
  <c r="AM537" i="1"/>
  <c r="AM538" i="1"/>
  <c r="X546" i="1"/>
  <c r="X545" i="1" s="1"/>
  <c r="AE560" i="1"/>
  <c r="AE585" i="1"/>
  <c r="AD593" i="1"/>
  <c r="V594" i="1"/>
  <c r="AE596" i="1"/>
  <c r="AE597" i="1"/>
  <c r="AM598" i="1"/>
  <c r="K599" i="1"/>
  <c r="S599" i="1"/>
  <c r="Y599" i="1"/>
  <c r="AD614" i="1"/>
  <c r="AD613" i="1" s="1"/>
  <c r="AD612" i="1" s="1"/>
  <c r="AD617" i="1"/>
  <c r="AE626" i="1"/>
  <c r="AF635" i="1"/>
  <c r="AJ635" i="1"/>
  <c r="AJ631" i="1" s="1"/>
  <c r="AJ630" i="1" s="1"/>
  <c r="AJ622" i="1" s="1"/>
  <c r="V665" i="1"/>
  <c r="J678" i="1"/>
  <c r="J677" i="1" s="1"/>
  <c r="J676" i="1" s="1"/>
  <c r="R678" i="1"/>
  <c r="R677" i="1" s="1"/>
  <c r="R676" i="1" s="1"/>
  <c r="S696" i="1"/>
  <c r="S695" i="1" s="1"/>
  <c r="S689" i="1" s="1"/>
  <c r="AE716" i="1"/>
  <c r="W728" i="1"/>
  <c r="Q734" i="1"/>
  <c r="AA739" i="1"/>
  <c r="AE752" i="1"/>
  <c r="AE753" i="1"/>
  <c r="AE761" i="1"/>
  <c r="AB782" i="1"/>
  <c r="M809" i="1"/>
  <c r="AL820" i="1"/>
  <c r="AE842" i="1"/>
  <c r="AE844" i="1"/>
  <c r="AE845" i="1"/>
  <c r="AE848" i="1"/>
  <c r="N853" i="1"/>
  <c r="N825" i="1" s="1"/>
  <c r="K883" i="1"/>
  <c r="K882" i="1" s="1"/>
  <c r="K881" i="1" s="1"/>
  <c r="K880" i="1" s="1"/>
  <c r="O883" i="1"/>
  <c r="S883" i="1"/>
  <c r="AE886" i="1"/>
  <c r="AJ919" i="1"/>
  <c r="AJ918" i="1" s="1"/>
  <c r="AJ917" i="1" s="1"/>
  <c r="S920" i="1"/>
  <c r="S919" i="1" s="1"/>
  <c r="S918" i="1" s="1"/>
  <c r="S917" i="1" s="1"/>
  <c r="AH920" i="1"/>
  <c r="V928" i="1"/>
  <c r="AE930" i="1"/>
  <c r="AE984" i="1"/>
  <c r="L1028" i="1"/>
  <c r="L1027" i="1" s="1"/>
  <c r="P1028" i="1"/>
  <c r="T1028" i="1"/>
  <c r="T1027" i="1" s="1"/>
  <c r="Z1028" i="1"/>
  <c r="Z1027" i="1" s="1"/>
  <c r="AI1028" i="1"/>
  <c r="V1031" i="1"/>
  <c r="AH1035" i="1"/>
  <c r="AH1034" i="1" s="1"/>
  <c r="AH1033" i="1" s="1"/>
  <c r="N1044" i="1"/>
  <c r="N1043" i="1" s="1"/>
  <c r="N1042" i="1" s="1"/>
  <c r="X1044" i="1"/>
  <c r="X1043" i="1" s="1"/>
  <c r="X1042" i="1" s="1"/>
  <c r="AB1044" i="1"/>
  <c r="AB1043" i="1" s="1"/>
  <c r="AB1042" i="1" s="1"/>
  <c r="X1063" i="1"/>
  <c r="AG1063" i="1"/>
  <c r="AG1055" i="1" s="1"/>
  <c r="AG1054" i="1" s="1"/>
  <c r="AK1063" i="1"/>
  <c r="AM1074" i="1"/>
  <c r="AL1090" i="1"/>
  <c r="X1116" i="1"/>
  <c r="X1115" i="1" s="1"/>
  <c r="X1108" i="1" s="1"/>
  <c r="X1098" i="1" s="1"/>
  <c r="AM1119" i="1"/>
  <c r="J1122" i="1"/>
  <c r="J1116" i="1" s="1"/>
  <c r="J1115" i="1" s="1"/>
  <c r="J1108" i="1" s="1"/>
  <c r="N1122" i="1"/>
  <c r="N1116" i="1" s="1"/>
  <c r="N1115" i="1" s="1"/>
  <c r="N1108" i="1" s="1"/>
  <c r="R1122" i="1"/>
  <c r="R1116" i="1" s="1"/>
  <c r="R1115" i="1" s="1"/>
  <c r="R1108" i="1" s="1"/>
  <c r="J1143" i="1"/>
  <c r="J1142" i="1" s="1"/>
  <c r="J1141" i="1" s="1"/>
  <c r="J1140" i="1" s="1"/>
  <c r="J1139" i="1" s="1"/>
  <c r="R1143" i="1"/>
  <c r="R1142" i="1" s="1"/>
  <c r="R1141" i="1" s="1"/>
  <c r="R1140" i="1" s="1"/>
  <c r="R1139" i="1" s="1"/>
  <c r="X1143" i="1"/>
  <c r="X1142" i="1" s="1"/>
  <c r="X1141" i="1" s="1"/>
  <c r="X1140" i="1" s="1"/>
  <c r="X1139" i="1" s="1"/>
  <c r="AB1143" i="1"/>
  <c r="AB1142" i="1" s="1"/>
  <c r="AB1141" i="1" s="1"/>
  <c r="AB1140" i="1" s="1"/>
  <c r="AB1139" i="1" s="1"/>
  <c r="AK1143" i="1"/>
  <c r="AK1142" i="1" s="1"/>
  <c r="AK1141" i="1" s="1"/>
  <c r="AK1140" i="1" s="1"/>
  <c r="AK1139" i="1" s="1"/>
  <c r="AE1161" i="1"/>
  <c r="AL1161" i="1"/>
  <c r="AM1171" i="1"/>
  <c r="AB1183" i="1"/>
  <c r="AB1182" i="1" s="1"/>
  <c r="AB1181" i="1" s="1"/>
  <c r="AB1180" i="1" s="1"/>
  <c r="AB1172" i="1" s="1"/>
  <c r="AM1186" i="1"/>
  <c r="AE1197" i="1"/>
  <c r="AM1198" i="1"/>
  <c r="Y1204" i="1"/>
  <c r="Y1203" i="1" s="1"/>
  <c r="Y1202" i="1" s="1"/>
  <c r="AE1206" i="1"/>
  <c r="J1217" i="1"/>
  <c r="J1216" i="1" s="1"/>
  <c r="J1215" i="1" s="1"/>
  <c r="J1214" i="1" s="1"/>
  <c r="R1217" i="1"/>
  <c r="R1216" i="1" s="1"/>
  <c r="R1215" i="1" s="1"/>
  <c r="R1214" i="1" s="1"/>
  <c r="X1217" i="1"/>
  <c r="X1216" i="1" s="1"/>
  <c r="X1215" i="1" s="1"/>
  <c r="X1214" i="1" s="1"/>
  <c r="AB1217" i="1"/>
  <c r="AB1216" i="1" s="1"/>
  <c r="AB1215" i="1" s="1"/>
  <c r="AB1214" i="1" s="1"/>
  <c r="AK1217" i="1"/>
  <c r="AF1227" i="1"/>
  <c r="AJ1227" i="1"/>
  <c r="AJ1216" i="1" s="1"/>
  <c r="AJ1215" i="1" s="1"/>
  <c r="AJ1214" i="1" s="1"/>
  <c r="AM1239" i="1"/>
  <c r="I1265" i="1"/>
  <c r="M1265" i="1"/>
  <c r="M1264" i="1" s="1"/>
  <c r="Q1265" i="1"/>
  <c r="Q1264" i="1" s="1"/>
  <c r="AA1265" i="1"/>
  <c r="AA1264" i="1" s="1"/>
  <c r="AF1265" i="1"/>
  <c r="AJ1265" i="1"/>
  <c r="AJ1264" i="1" s="1"/>
  <c r="AJ1246" i="1" s="1"/>
  <c r="AE1285" i="1"/>
  <c r="K1302" i="1"/>
  <c r="K1301" i="1" s="1"/>
  <c r="K1300" i="1" s="1"/>
  <c r="O1302" i="1"/>
  <c r="O1301" i="1" s="1"/>
  <c r="O1300" i="1" s="1"/>
  <c r="S1302" i="1"/>
  <c r="S1301" i="1" s="1"/>
  <c r="S1300" i="1" s="1"/>
  <c r="S1294" i="1" s="1"/>
  <c r="S1293" i="1" s="1"/>
  <c r="AC1302" i="1"/>
  <c r="AC1301" i="1" s="1"/>
  <c r="AC1300" i="1" s="1"/>
  <c r="AH1302" i="1"/>
  <c r="AH1301" i="1" s="1"/>
  <c r="AH1300" i="1" s="1"/>
  <c r="AE1311" i="1"/>
  <c r="V1317" i="1"/>
  <c r="AL1317" i="1"/>
  <c r="J1316" i="1"/>
  <c r="R1316" i="1"/>
  <c r="R1309" i="1" s="1"/>
  <c r="R1308" i="1" s="1"/>
  <c r="R1307" i="1" s="1"/>
  <c r="AK1316" i="1"/>
  <c r="AM1328" i="1"/>
  <c r="AL1356" i="1"/>
  <c r="AE1368" i="1"/>
  <c r="I1371" i="1"/>
  <c r="I1370" i="1" s="1"/>
  <c r="M1371" i="1"/>
  <c r="M1370" i="1" s="1"/>
  <c r="M1365" i="1" s="1"/>
  <c r="M1364" i="1" s="1"/>
  <c r="Q1371" i="1"/>
  <c r="Q1370" i="1" s="1"/>
  <c r="Q1365" i="1" s="1"/>
  <c r="Q1364" i="1" s="1"/>
  <c r="AA1371" i="1"/>
  <c r="AA1370" i="1" s="1"/>
  <c r="AA1365" i="1" s="1"/>
  <c r="AA1364" i="1" s="1"/>
  <c r="AF1371" i="1"/>
  <c r="AJ1371" i="1"/>
  <c r="AJ1370" i="1" s="1"/>
  <c r="AJ1365" i="1" s="1"/>
  <c r="AJ1364" i="1" s="1"/>
  <c r="AE1382" i="1"/>
  <c r="AH1379" i="1"/>
  <c r="Q1385" i="1"/>
  <c r="Q1384" i="1" s="1"/>
  <c r="T1390" i="1"/>
  <c r="R1390" i="1"/>
  <c r="AE1401" i="1"/>
  <c r="AM1402" i="1"/>
  <c r="AA1400" i="1"/>
  <c r="AA1399" i="1" s="1"/>
  <c r="AA1398" i="1" s="1"/>
  <c r="AA1397" i="1" s="1"/>
  <c r="AE1407" i="1"/>
  <c r="AC1421" i="1"/>
  <c r="AC1420" i="1" s="1"/>
  <c r="AH1421" i="1"/>
  <c r="AH1420" i="1" s="1"/>
  <c r="AE1424" i="1"/>
  <c r="V1427" i="1"/>
  <c r="AM1428" i="1"/>
  <c r="V1463" i="1"/>
  <c r="AA1461" i="1"/>
  <c r="AM1464" i="1"/>
  <c r="AG1461" i="1"/>
  <c r="AG1456" i="1" s="1"/>
  <c r="AG1455" i="1" s="1"/>
  <c r="AK1461" i="1"/>
  <c r="AK1456" i="1" s="1"/>
  <c r="AK1455" i="1" s="1"/>
  <c r="AE1473" i="1"/>
  <c r="K1485" i="1"/>
  <c r="K1484" i="1" s="1"/>
  <c r="K1483" i="1" s="1"/>
  <c r="K1482" i="1" s="1"/>
  <c r="K1481" i="1" s="1"/>
  <c r="O1485" i="1"/>
  <c r="O1484" i="1" s="1"/>
  <c r="O1483" i="1" s="1"/>
  <c r="O1482" i="1" s="1"/>
  <c r="O1481" i="1" s="1"/>
  <c r="P1485" i="1"/>
  <c r="P1484" i="1" s="1"/>
  <c r="P1483" i="1" s="1"/>
  <c r="P1482" i="1" s="1"/>
  <c r="T1485" i="1"/>
  <c r="T1484" i="1" s="1"/>
  <c r="T1483" i="1" s="1"/>
  <c r="T1482" i="1" s="1"/>
  <c r="T1481" i="1" s="1"/>
  <c r="AI1485" i="1"/>
  <c r="AI1484" i="1" s="1"/>
  <c r="AI1483" i="1" s="1"/>
  <c r="AI1482" i="1" s="1"/>
  <c r="AI1481" i="1" s="1"/>
  <c r="AM1489" i="1"/>
  <c r="R1498" i="1"/>
  <c r="R1497" i="1" s="1"/>
  <c r="R1496" i="1" s="1"/>
  <c r="R1495" i="1" s="1"/>
  <c r="AJ1498" i="1"/>
  <c r="AJ1497" i="1" s="1"/>
  <c r="AJ1496" i="1" s="1"/>
  <c r="AJ1495" i="1" s="1"/>
  <c r="AD1526" i="1"/>
  <c r="AD1525" i="1" s="1"/>
  <c r="AI1530" i="1"/>
  <c r="AF1530" i="1"/>
  <c r="AF1529" i="1" s="1"/>
  <c r="AJ1530" i="1"/>
  <c r="AJ1529" i="1" s="1"/>
  <c r="AM1542" i="1"/>
  <c r="AF1544" i="1"/>
  <c r="AJ1544" i="1"/>
  <c r="AJ1543" i="1" s="1"/>
  <c r="AJ1536" i="1" s="1"/>
  <c r="AJ1535" i="1" s="1"/>
  <c r="AD1544" i="1"/>
  <c r="N1555" i="1"/>
  <c r="N1554" i="1" s="1"/>
  <c r="N1553" i="1" s="1"/>
  <c r="N1552" i="1" s="1"/>
  <c r="AG1555" i="1"/>
  <c r="AK1555" i="1"/>
  <c r="AK1554" i="1" s="1"/>
  <c r="AK1553" i="1" s="1"/>
  <c r="AK1552" i="1" s="1"/>
  <c r="AE1558" i="1"/>
  <c r="L1566" i="1"/>
  <c r="L1565" i="1" s="1"/>
  <c r="P1566" i="1"/>
  <c r="P1565" i="1" s="1"/>
  <c r="P1551" i="1" s="1"/>
  <c r="T1566" i="1"/>
  <c r="T1565" i="1" s="1"/>
  <c r="T1551" i="1" s="1"/>
  <c r="AI1566" i="1"/>
  <c r="AI1565" i="1" s="1"/>
  <c r="I1570" i="1"/>
  <c r="M1570" i="1"/>
  <c r="M1566" i="1" s="1"/>
  <c r="M1565" i="1" s="1"/>
  <c r="Q1570" i="1"/>
  <c r="Q1580" i="1"/>
  <c r="AE1590" i="1"/>
  <c r="AE1610" i="1"/>
  <c r="T1629" i="1"/>
  <c r="T1628" i="1" s="1"/>
  <c r="AM1634" i="1"/>
  <c r="J1637" i="1"/>
  <c r="J1636" i="1" s="1"/>
  <c r="J1635" i="1" s="1"/>
  <c r="N1637" i="1"/>
  <c r="N1636" i="1" s="1"/>
  <c r="N1635" i="1" s="1"/>
  <c r="N1629" i="1" s="1"/>
  <c r="N1628" i="1" s="1"/>
  <c r="R1637" i="1"/>
  <c r="X1637" i="1"/>
  <c r="X1636" i="1" s="1"/>
  <c r="X1635" i="1" s="1"/>
  <c r="X1629" i="1" s="1"/>
  <c r="X1628" i="1" s="1"/>
  <c r="AB1637" i="1"/>
  <c r="AB1636" i="1" s="1"/>
  <c r="AB1635" i="1" s="1"/>
  <c r="AB1629" i="1" s="1"/>
  <c r="AB1628" i="1" s="1"/>
  <c r="Z1649" i="1"/>
  <c r="Z1648" i="1" s="1"/>
  <c r="Z1647" i="1" s="1"/>
  <c r="AE1651" i="1"/>
  <c r="AD1650" i="1"/>
  <c r="AF1771" i="1"/>
  <c r="AF1770" i="1" s="1"/>
  <c r="AF1769" i="1" s="1"/>
  <c r="L1779" i="1"/>
  <c r="L1778" i="1" s="1"/>
  <c r="R2347" i="1"/>
  <c r="R2346" i="1" s="1"/>
  <c r="R2345" i="1" s="1"/>
  <c r="X2347" i="1"/>
  <c r="AB2478" i="1"/>
  <c r="AB2477" i="1" s="1"/>
  <c r="V130" i="1"/>
  <c r="K149" i="1"/>
  <c r="K148" i="1" s="1"/>
  <c r="K147" i="1" s="1"/>
  <c r="K146" i="1" s="1"/>
  <c r="S149" i="1"/>
  <c r="S148" i="1" s="1"/>
  <c r="S147" i="1" s="1"/>
  <c r="S146" i="1" s="1"/>
  <c r="AC150" i="1"/>
  <c r="AH150" i="1"/>
  <c r="AH149" i="1" s="1"/>
  <c r="AH148" i="1" s="1"/>
  <c r="AH147" i="1" s="1"/>
  <c r="AH146" i="1" s="1"/>
  <c r="AI150" i="1"/>
  <c r="N155" i="1"/>
  <c r="N149" i="1" s="1"/>
  <c r="N148" i="1" s="1"/>
  <c r="N147" i="1" s="1"/>
  <c r="N146" i="1" s="1"/>
  <c r="X155" i="1"/>
  <c r="X149" i="1" s="1"/>
  <c r="X148" i="1" s="1"/>
  <c r="X147" i="1" s="1"/>
  <c r="X146" i="1" s="1"/>
  <c r="AB155" i="1"/>
  <c r="AB149" i="1" s="1"/>
  <c r="AB148" i="1" s="1"/>
  <c r="AB147" i="1" s="1"/>
  <c r="AB146" i="1" s="1"/>
  <c r="AG155" i="1"/>
  <c r="AK155" i="1"/>
  <c r="K169" i="1"/>
  <c r="K168" i="1" s="1"/>
  <c r="K163" i="1" s="1"/>
  <c r="K162" i="1" s="1"/>
  <c r="K161" i="1" s="1"/>
  <c r="K160" i="1" s="1"/>
  <c r="O169" i="1"/>
  <c r="O168" i="1" s="1"/>
  <c r="O163" i="1" s="1"/>
  <c r="O162" i="1" s="1"/>
  <c r="O161" i="1" s="1"/>
  <c r="O160" i="1" s="1"/>
  <c r="S169" i="1"/>
  <c r="S168" i="1" s="1"/>
  <c r="Y169" i="1"/>
  <c r="Y168" i="1" s="1"/>
  <c r="AE170" i="1"/>
  <c r="J175" i="1"/>
  <c r="J174" i="1" s="1"/>
  <c r="AE185" i="1"/>
  <c r="V213" i="1"/>
  <c r="AL213" i="1"/>
  <c r="J218" i="1"/>
  <c r="J217" i="1" s="1"/>
  <c r="J216" i="1" s="1"/>
  <c r="J215" i="1" s="1"/>
  <c r="L235" i="1"/>
  <c r="T235" i="1"/>
  <c r="Z235" i="1"/>
  <c r="AE238" i="1"/>
  <c r="P244" i="1"/>
  <c r="T244" i="1"/>
  <c r="Z244" i="1"/>
  <c r="AD244" i="1"/>
  <c r="AI244" i="1"/>
  <c r="AM246" i="1"/>
  <c r="AL247" i="1"/>
  <c r="O249" i="1"/>
  <c r="AE251" i="1"/>
  <c r="K265" i="1"/>
  <c r="K264" i="1" s="1"/>
  <c r="K263" i="1" s="1"/>
  <c r="O265" i="1"/>
  <c r="O264" i="1" s="1"/>
  <c r="O263" i="1" s="1"/>
  <c r="S265" i="1"/>
  <c r="S264" i="1" s="1"/>
  <c r="S263" i="1" s="1"/>
  <c r="Y265" i="1"/>
  <c r="Y264" i="1" s="1"/>
  <c r="Y263" i="1" s="1"/>
  <c r="AC265" i="1"/>
  <c r="AC264" i="1" s="1"/>
  <c r="AC263" i="1" s="1"/>
  <c r="AH265" i="1"/>
  <c r="AH264" i="1" s="1"/>
  <c r="AH263" i="1" s="1"/>
  <c r="AE268" i="1"/>
  <c r="AM269" i="1"/>
  <c r="AC276" i="1"/>
  <c r="AC275" i="1" s="1"/>
  <c r="AL279" i="1"/>
  <c r="X276" i="1"/>
  <c r="X275" i="1" s="1"/>
  <c r="X270" i="1" s="1"/>
  <c r="X262" i="1" s="1"/>
  <c r="X261" i="1" s="1"/>
  <c r="AB276" i="1"/>
  <c r="AB275" i="1" s="1"/>
  <c r="AG276" i="1"/>
  <c r="AG275" i="1" s="1"/>
  <c r="AL289" i="1"/>
  <c r="AL296" i="1"/>
  <c r="AM305" i="1"/>
  <c r="V315" i="1"/>
  <c r="M332" i="1"/>
  <c r="M331" i="1" s="1"/>
  <c r="M330" i="1" s="1"/>
  <c r="M329" i="1" s="1"/>
  <c r="M328" i="1" s="1"/>
  <c r="Q332" i="1"/>
  <c r="Q331" i="1" s="1"/>
  <c r="Q330" i="1" s="1"/>
  <c r="Q329" i="1" s="1"/>
  <c r="Q328" i="1" s="1"/>
  <c r="X332" i="1"/>
  <c r="X331" i="1" s="1"/>
  <c r="X330" i="1" s="1"/>
  <c r="X329" i="1" s="1"/>
  <c r="X328" i="1" s="1"/>
  <c r="AB332" i="1"/>
  <c r="AB331" i="1" s="1"/>
  <c r="AB330" i="1" s="1"/>
  <c r="AB329" i="1" s="1"/>
  <c r="AB328" i="1" s="1"/>
  <c r="AG332" i="1"/>
  <c r="AG331" i="1" s="1"/>
  <c r="AG330" i="1" s="1"/>
  <c r="AG329" i="1" s="1"/>
  <c r="AG328" i="1" s="1"/>
  <c r="AK332" i="1"/>
  <c r="AK331" i="1" s="1"/>
  <c r="AK330" i="1" s="1"/>
  <c r="AK329" i="1" s="1"/>
  <c r="AK328" i="1" s="1"/>
  <c r="V337" i="1"/>
  <c r="AM338" i="1"/>
  <c r="AE339" i="1"/>
  <c r="AE355" i="1"/>
  <c r="AI355" i="1"/>
  <c r="AI354" i="1" s="1"/>
  <c r="AI353" i="1" s="1"/>
  <c r="AC358" i="1"/>
  <c r="AC357" i="1" s="1"/>
  <c r="AE361" i="1"/>
  <c r="AL373" i="1"/>
  <c r="AG376" i="1"/>
  <c r="AG375" i="1" s="1"/>
  <c r="K380" i="1"/>
  <c r="O380" i="1"/>
  <c r="O376" i="1" s="1"/>
  <c r="O375" i="1" s="1"/>
  <c r="S380" i="1"/>
  <c r="S376" i="1" s="1"/>
  <c r="S375" i="1" s="1"/>
  <c r="S367" i="1" s="1"/>
  <c r="Y380" i="1"/>
  <c r="Y376" i="1" s="1"/>
  <c r="Y375" i="1" s="1"/>
  <c r="AE381" i="1"/>
  <c r="AH380" i="1"/>
  <c r="AH376" i="1" s="1"/>
  <c r="AH375" i="1" s="1"/>
  <c r="AE390" i="1"/>
  <c r="AM391" i="1"/>
  <c r="AE399" i="1"/>
  <c r="AM400" i="1"/>
  <c r="AE401" i="1"/>
  <c r="L405" i="1"/>
  <c r="L404" i="1" s="1"/>
  <c r="L395" i="1" s="1"/>
  <c r="L394" i="1" s="1"/>
  <c r="AE407" i="1"/>
  <c r="AM408" i="1"/>
  <c r="AL419" i="1"/>
  <c r="AM440" i="1"/>
  <c r="AK454" i="1"/>
  <c r="AK453" i="1" s="1"/>
  <c r="AK452" i="1" s="1"/>
  <c r="AE459" i="1"/>
  <c r="AM460" i="1"/>
  <c r="P461" i="1"/>
  <c r="Z461" i="1"/>
  <c r="AE462" i="1"/>
  <c r="AI461" i="1"/>
  <c r="AI454" i="1" s="1"/>
  <c r="AI453" i="1" s="1"/>
  <c r="AI452" i="1" s="1"/>
  <c r="AM467" i="1"/>
  <c r="AL474" i="1"/>
  <c r="AM488" i="1"/>
  <c r="Y484" i="1"/>
  <c r="Y483" i="1" s="1"/>
  <c r="Y482" i="1" s="1"/>
  <c r="Y481" i="1" s="1"/>
  <c r="Y480" i="1" s="1"/>
  <c r="AH484" i="1"/>
  <c r="AH483" i="1" s="1"/>
  <c r="AH482" i="1" s="1"/>
  <c r="AH481" i="1" s="1"/>
  <c r="AH480" i="1" s="1"/>
  <c r="AE492" i="1"/>
  <c r="V498" i="1"/>
  <c r="V511" i="1"/>
  <c r="L518" i="1"/>
  <c r="L514" i="1" s="1"/>
  <c r="L513" i="1" s="1"/>
  <c r="P518" i="1"/>
  <c r="T518" i="1"/>
  <c r="Z518" i="1"/>
  <c r="Z514" i="1" s="1"/>
  <c r="Z513" i="1" s="1"/>
  <c r="Z507" i="1" s="1"/>
  <c r="AE519" i="1"/>
  <c r="AI518" i="1"/>
  <c r="AM520" i="1"/>
  <c r="J526" i="1"/>
  <c r="J525" i="1" s="1"/>
  <c r="R526" i="1"/>
  <c r="R525" i="1" s="1"/>
  <c r="X526" i="1"/>
  <c r="X525" i="1" s="1"/>
  <c r="AB526" i="1"/>
  <c r="AB525" i="1" s="1"/>
  <c r="AL528" i="1"/>
  <c r="K531" i="1"/>
  <c r="O531" i="1"/>
  <c r="O526" i="1" s="1"/>
  <c r="O525" i="1" s="1"/>
  <c r="S531" i="1"/>
  <c r="Y531" i="1"/>
  <c r="AC531" i="1"/>
  <c r="AE531" i="1" s="1"/>
  <c r="AH531" i="1"/>
  <c r="AH526" i="1" s="1"/>
  <c r="AH525" i="1" s="1"/>
  <c r="AE534" i="1"/>
  <c r="AE540" i="1"/>
  <c r="K546" i="1"/>
  <c r="K545" i="1" s="1"/>
  <c r="AE555" i="1"/>
  <c r="AD559" i="1"/>
  <c r="X566" i="1"/>
  <c r="X565" i="1" s="1"/>
  <c r="AM573" i="1"/>
  <c r="V585" i="1"/>
  <c r="AM585" i="1" s="1"/>
  <c r="AB592" i="1"/>
  <c r="AB591" i="1" s="1"/>
  <c r="L599" i="1"/>
  <c r="P599" i="1"/>
  <c r="T599" i="1"/>
  <c r="Z599" i="1"/>
  <c r="AE603" i="1"/>
  <c r="AM604" i="1"/>
  <c r="AM621" i="1"/>
  <c r="J625" i="1"/>
  <c r="J624" i="1" s="1"/>
  <c r="J623" i="1" s="1"/>
  <c r="AB635" i="1"/>
  <c r="AG635" i="1"/>
  <c r="AG631" i="1" s="1"/>
  <c r="AG630" i="1" s="1"/>
  <c r="AG622" i="1" s="1"/>
  <c r="AK635" i="1"/>
  <c r="AK631" i="1" s="1"/>
  <c r="AK630" i="1" s="1"/>
  <c r="AK622" i="1" s="1"/>
  <c r="AE649" i="1"/>
  <c r="AM650" i="1"/>
  <c r="AD664" i="1"/>
  <c r="O668" i="1"/>
  <c r="AM672" i="1"/>
  <c r="Y678" i="1"/>
  <c r="Y677" i="1" s="1"/>
  <c r="AD692" i="1"/>
  <c r="AE692" i="1" s="1"/>
  <c r="V693" i="1"/>
  <c r="AE701" i="1"/>
  <c r="AM702" i="1"/>
  <c r="AE704" i="1"/>
  <c r="V706" i="1"/>
  <c r="AM706" i="1" s="1"/>
  <c r="AL712" i="1"/>
  <c r="V716" i="1"/>
  <c r="P728" i="1"/>
  <c r="Z728" i="1"/>
  <c r="AE730" i="1"/>
  <c r="AI728" i="1"/>
  <c r="AM731" i="1"/>
  <c r="AM732" i="1"/>
  <c r="AE741" i="1"/>
  <c r="AI739" i="1"/>
  <c r="AM742" i="1"/>
  <c r="AM743" i="1"/>
  <c r="AM808" i="1"/>
  <c r="AE823" i="1"/>
  <c r="I832" i="1"/>
  <c r="AM840" i="1"/>
  <c r="AD841" i="1"/>
  <c r="AE841" i="1" s="1"/>
  <c r="AL848" i="1"/>
  <c r="AM852" i="1"/>
  <c r="I868" i="1"/>
  <c r="V878" i="1"/>
  <c r="P883" i="1"/>
  <c r="T883" i="1"/>
  <c r="AE884" i="1"/>
  <c r="AI883" i="1"/>
  <c r="AI882" i="1" s="1"/>
  <c r="AI881" i="1" s="1"/>
  <c r="AI880" i="1" s="1"/>
  <c r="AM885" i="1"/>
  <c r="AH883" i="1"/>
  <c r="AE894" i="1"/>
  <c r="Z907" i="1"/>
  <c r="AM948" i="1"/>
  <c r="AM955" i="1"/>
  <c r="AM961" i="1"/>
  <c r="AM962" i="1"/>
  <c r="Z969" i="1"/>
  <c r="Z963" i="1" s="1"/>
  <c r="AE972" i="1"/>
  <c r="AM973" i="1"/>
  <c r="AL977" i="1"/>
  <c r="V984" i="1"/>
  <c r="AL984" i="1"/>
  <c r="L998" i="1"/>
  <c r="L997" i="1" s="1"/>
  <c r="P998" i="1"/>
  <c r="P997" i="1" s="1"/>
  <c r="T998" i="1"/>
  <c r="Z998" i="1"/>
  <c r="Z997" i="1" s="1"/>
  <c r="AE999" i="1"/>
  <c r="AI998" i="1"/>
  <c r="AI997" i="1" s="1"/>
  <c r="AE1009" i="1"/>
  <c r="L1015" i="1"/>
  <c r="L996" i="1" s="1"/>
  <c r="L980" i="1" s="1"/>
  <c r="R1015" i="1"/>
  <c r="Z1035" i="1"/>
  <c r="Z1034" i="1" s="1"/>
  <c r="Z1033" i="1" s="1"/>
  <c r="AM1037" i="1"/>
  <c r="AM1041" i="1"/>
  <c r="Q1055" i="1"/>
  <c r="Q1054" i="1" s="1"/>
  <c r="W1055" i="1"/>
  <c r="W1054" i="1" s="1"/>
  <c r="AA1055" i="1"/>
  <c r="AA1054" i="1" s="1"/>
  <c r="AE1061" i="1"/>
  <c r="AC1063" i="1"/>
  <c r="AC1076" i="1"/>
  <c r="AC1075" i="1" s="1"/>
  <c r="AD1076" i="1"/>
  <c r="O1102" i="1"/>
  <c r="O1101" i="1" s="1"/>
  <c r="O1100" i="1" s="1"/>
  <c r="O1099" i="1" s="1"/>
  <c r="W1108" i="1"/>
  <c r="AE1146" i="1"/>
  <c r="AM1147" i="1"/>
  <c r="AM1148" i="1"/>
  <c r="AM1162" i="1"/>
  <c r="AL1187" i="1"/>
  <c r="AD1193" i="1"/>
  <c r="V1197" i="1"/>
  <c r="AM1197" i="1" s="1"/>
  <c r="AL1197" i="1"/>
  <c r="AM1207" i="1"/>
  <c r="AM1221" i="1"/>
  <c r="V1225" i="1"/>
  <c r="AL1225" i="1"/>
  <c r="K1247" i="1"/>
  <c r="L1247" i="1"/>
  <c r="L1246" i="1" s="1"/>
  <c r="T1247" i="1"/>
  <c r="T1246" i="1" s="1"/>
  <c r="Z1247" i="1"/>
  <c r="Z1246" i="1" s="1"/>
  <c r="AM1250" i="1"/>
  <c r="AM1263" i="1"/>
  <c r="M1271" i="1"/>
  <c r="M1270" i="1" s="1"/>
  <c r="V1285" i="1"/>
  <c r="AL1298" i="1"/>
  <c r="Y1309" i="1"/>
  <c r="Y1308" i="1" s="1"/>
  <c r="Y1307" i="1" s="1"/>
  <c r="AC1309" i="1"/>
  <c r="AC1308" i="1" s="1"/>
  <c r="AC1307" i="1" s="1"/>
  <c r="AM1357" i="1"/>
  <c r="P1379" i="1"/>
  <c r="P1378" i="1" s="1"/>
  <c r="P1377" i="1" s="1"/>
  <c r="P1376" i="1" s="1"/>
  <c r="AI1379" i="1"/>
  <c r="AI1378" i="1" s="1"/>
  <c r="AI1377" i="1" s="1"/>
  <c r="AI1376" i="1" s="1"/>
  <c r="AM1383" i="1"/>
  <c r="AM1389" i="1"/>
  <c r="W1390" i="1"/>
  <c r="L1420" i="1"/>
  <c r="L1419" i="1" s="1"/>
  <c r="L1418" i="1" s="1"/>
  <c r="L1417" i="1" s="1"/>
  <c r="L1409" i="1" s="1"/>
  <c r="P1420" i="1"/>
  <c r="Z1420" i="1"/>
  <c r="Z1419" i="1" s="1"/>
  <c r="Z1418" i="1" s="1"/>
  <c r="Z1417" i="1" s="1"/>
  <c r="AM1423" i="1"/>
  <c r="V1424" i="1"/>
  <c r="W1421" i="1"/>
  <c r="AB1420" i="1"/>
  <c r="AB1419" i="1" s="1"/>
  <c r="AB1418" i="1" s="1"/>
  <c r="AE1447" i="1"/>
  <c r="AH1444" i="1"/>
  <c r="AH1443" i="1" s="1"/>
  <c r="AH1438" i="1" s="1"/>
  <c r="AH1437" i="1" s="1"/>
  <c r="L1461" i="1"/>
  <c r="L1456" i="1" s="1"/>
  <c r="L1455" i="1" s="1"/>
  <c r="AE1466" i="1"/>
  <c r="AE1475" i="1"/>
  <c r="AL1493" i="1"/>
  <c r="AM1514" i="1"/>
  <c r="AL1518" i="1"/>
  <c r="AM1520" i="1"/>
  <c r="AG1522" i="1"/>
  <c r="AG1521" i="1" s="1"/>
  <c r="AM1528" i="1"/>
  <c r="R1530" i="1"/>
  <c r="R1529" i="1" s="1"/>
  <c r="R1522" i="1" s="1"/>
  <c r="R1521" i="1" s="1"/>
  <c r="AB1530" i="1"/>
  <c r="AB1529" i="1" s="1"/>
  <c r="V1547" i="1"/>
  <c r="AM1547" i="1" s="1"/>
  <c r="AF1570" i="1"/>
  <c r="AJ1570" i="1"/>
  <c r="AJ1566" i="1" s="1"/>
  <c r="AJ1565" i="1" s="1"/>
  <c r="AJ1551" i="1" s="1"/>
  <c r="N1566" i="1"/>
  <c r="N1565" i="1" s="1"/>
  <c r="Y1570" i="1"/>
  <c r="AC1570" i="1"/>
  <c r="AL1575" i="1"/>
  <c r="R1581" i="1"/>
  <c r="AL1582" i="1"/>
  <c r="AI1581" i="1"/>
  <c r="AM1585" i="1"/>
  <c r="AL1587" i="1"/>
  <c r="AE1597" i="1"/>
  <c r="W1606" i="1"/>
  <c r="W1605" i="1" s="1"/>
  <c r="AD1618" i="1"/>
  <c r="AE1618" i="1" s="1"/>
  <c r="AM1621" i="1"/>
  <c r="T1779" i="1"/>
  <c r="T1778" i="1" s="1"/>
  <c r="J2347" i="1"/>
  <c r="J2346" i="1" s="1"/>
  <c r="J2345" i="1" s="1"/>
  <c r="AJ1793" i="1"/>
  <c r="AJ1792" i="1" s="1"/>
  <c r="Q1816" i="1"/>
  <c r="AB1923" i="1"/>
  <c r="AB1922" i="1" s="1"/>
  <c r="K1937" i="1"/>
  <c r="K1936" i="1" s="1"/>
  <c r="O1937" i="1"/>
  <c r="S1937" i="1"/>
  <c r="AC1970" i="1"/>
  <c r="AC1969" i="1" s="1"/>
  <c r="AC1968" i="1" s="1"/>
  <c r="J1986" i="1"/>
  <c r="J1985" i="1" s="1"/>
  <c r="J1984" i="1" s="1"/>
  <c r="J1978" i="1" s="1"/>
  <c r="J1977" i="1" s="1"/>
  <c r="N1986" i="1"/>
  <c r="N1985" i="1" s="1"/>
  <c r="N1984" i="1" s="1"/>
  <c r="R1986" i="1"/>
  <c r="R1985" i="1" s="1"/>
  <c r="R1984" i="1" s="1"/>
  <c r="X1986" i="1"/>
  <c r="X1985" i="1" s="1"/>
  <c r="X1984" i="1" s="1"/>
  <c r="AB1986" i="1"/>
  <c r="AB1985" i="1" s="1"/>
  <c r="AB1984" i="1" s="1"/>
  <c r="AB1978" i="1" s="1"/>
  <c r="AB1977" i="1" s="1"/>
  <c r="AG1986" i="1"/>
  <c r="AG1985" i="1" s="1"/>
  <c r="AG1984" i="1" s="1"/>
  <c r="AK1986" i="1"/>
  <c r="AK1985" i="1" s="1"/>
  <c r="AK1984" i="1" s="1"/>
  <c r="AE2008" i="1"/>
  <c r="AM2009" i="1"/>
  <c r="K2021" i="1"/>
  <c r="K2020" i="1" s="1"/>
  <c r="K2019" i="1" s="1"/>
  <c r="K2018" i="1" s="1"/>
  <c r="O2021" i="1"/>
  <c r="O2020" i="1" s="1"/>
  <c r="S2021" i="1"/>
  <c r="S2020" i="1" s="1"/>
  <c r="S2019" i="1" s="1"/>
  <c r="S2018" i="1" s="1"/>
  <c r="AM2042" i="1"/>
  <c r="AB2050" i="1"/>
  <c r="AB2049" i="1" s="1"/>
  <c r="AE2084" i="1"/>
  <c r="V2085" i="1"/>
  <c r="AM2085" i="1" s="1"/>
  <c r="T2108" i="1"/>
  <c r="T2107" i="1" s="1"/>
  <c r="Z2108" i="1"/>
  <c r="Z2107" i="1" s="1"/>
  <c r="AJ2108" i="1"/>
  <c r="AJ2107" i="1" s="1"/>
  <c r="AE2129" i="1"/>
  <c r="Z2128" i="1"/>
  <c r="Z2127" i="1" s="1"/>
  <c r="Z2122" i="1" s="1"/>
  <c r="Z2121" i="1" s="1"/>
  <c r="AI2128" i="1"/>
  <c r="AI2127" i="1" s="1"/>
  <c r="J2184" i="1"/>
  <c r="J2183" i="1" s="1"/>
  <c r="J2182" i="1" s="1"/>
  <c r="J2181" i="1" s="1"/>
  <c r="N2184" i="1"/>
  <c r="N2183" i="1" s="1"/>
  <c r="N2182" i="1" s="1"/>
  <c r="N2181" i="1" s="1"/>
  <c r="R2184" i="1"/>
  <c r="R2183" i="1" s="1"/>
  <c r="R2182" i="1" s="1"/>
  <c r="R2181" i="1" s="1"/>
  <c r="P2194" i="1"/>
  <c r="P2193" i="1" s="1"/>
  <c r="R2208" i="1"/>
  <c r="R2207" i="1" s="1"/>
  <c r="X2208" i="1"/>
  <c r="X2207" i="1" s="1"/>
  <c r="AJ2208" i="1"/>
  <c r="AJ2207" i="1" s="1"/>
  <c r="AD2216" i="1"/>
  <c r="O2216" i="1"/>
  <c r="O2215" i="1" s="1"/>
  <c r="K2239" i="1"/>
  <c r="K2238" i="1" s="1"/>
  <c r="K2237" i="1" s="1"/>
  <c r="K2236" i="1" s="1"/>
  <c r="O2239" i="1"/>
  <c r="AC2239" i="1"/>
  <c r="T2239" i="1"/>
  <c r="T2238" i="1" s="1"/>
  <c r="T2237" i="1" s="1"/>
  <c r="T2236" i="1" s="1"/>
  <c r="AE2242" i="1"/>
  <c r="AM2243" i="1"/>
  <c r="AH2244" i="1"/>
  <c r="AE2247" i="1"/>
  <c r="P2256" i="1"/>
  <c r="P2250" i="1" s="1"/>
  <c r="P2249" i="1" s="1"/>
  <c r="AH2256" i="1"/>
  <c r="AH2250" i="1" s="1"/>
  <c r="AH2249" i="1" s="1"/>
  <c r="AE2281" i="1"/>
  <c r="Y2290" i="1"/>
  <c r="Y2289" i="1" s="1"/>
  <c r="AE2305" i="1"/>
  <c r="AD2317" i="1"/>
  <c r="AM2327" i="1"/>
  <c r="J2331" i="1"/>
  <c r="N2331" i="1"/>
  <c r="N2324" i="1" s="1"/>
  <c r="N2323" i="1" s="1"/>
  <c r="N2322" i="1" s="1"/>
  <c r="AB2331" i="1"/>
  <c r="AB2324" i="1" s="1"/>
  <c r="AB2323" i="1" s="1"/>
  <c r="AB2322" i="1" s="1"/>
  <c r="AG2331" i="1"/>
  <c r="AK2331" i="1"/>
  <c r="K2331" i="1"/>
  <c r="K2324" i="1" s="1"/>
  <c r="K2323" i="1" s="1"/>
  <c r="K2322" i="1" s="1"/>
  <c r="O2331" i="1"/>
  <c r="O2324" i="1" s="1"/>
  <c r="O2323" i="1" s="1"/>
  <c r="O2322" i="1" s="1"/>
  <c r="S2331" i="1"/>
  <c r="Y2331" i="1"/>
  <c r="AH2331" i="1"/>
  <c r="AH2324" i="1" s="1"/>
  <c r="AH2323" i="1" s="1"/>
  <c r="AH2322" i="1" s="1"/>
  <c r="AE2341" i="1"/>
  <c r="P2347" i="1"/>
  <c r="T2347" i="1"/>
  <c r="AM2350" i="1"/>
  <c r="AM2357" i="1"/>
  <c r="V2380" i="1"/>
  <c r="AD2381" i="1"/>
  <c r="AD2380" i="1" s="1"/>
  <c r="AC2451" i="1"/>
  <c r="AE2452" i="1"/>
  <c r="L2478" i="1"/>
  <c r="L2477" i="1" s="1"/>
  <c r="X2554" i="1"/>
  <c r="AG2780" i="1"/>
  <c r="AG2779" i="1" s="1"/>
  <c r="W2813" i="1"/>
  <c r="W2812" i="1" s="1"/>
  <c r="AM1652" i="1"/>
  <c r="AM1655" i="1"/>
  <c r="AI1656" i="1"/>
  <c r="AI1649" i="1" s="1"/>
  <c r="AI1648" i="1" s="1"/>
  <c r="AI1647" i="1" s="1"/>
  <c r="AM1658" i="1"/>
  <c r="AM1675" i="1"/>
  <c r="AE1692" i="1"/>
  <c r="AM1693" i="1"/>
  <c r="S1694" i="1"/>
  <c r="O1722" i="1"/>
  <c r="O1721" i="1" s="1"/>
  <c r="S1722" i="1"/>
  <c r="S1721" i="1" s="1"/>
  <c r="Y1722" i="1"/>
  <c r="Y1721" i="1" s="1"/>
  <c r="Y1716" i="1" s="1"/>
  <c r="Y1715" i="1" s="1"/>
  <c r="AH1722" i="1"/>
  <c r="AH1721" i="1" s="1"/>
  <c r="AM1726" i="1"/>
  <c r="AF1736" i="1"/>
  <c r="AF1735" i="1" s="1"/>
  <c r="AJ1736" i="1"/>
  <c r="AA1741" i="1"/>
  <c r="AE1746" i="1"/>
  <c r="V1747" i="1"/>
  <c r="AM1747" i="1" s="1"/>
  <c r="O1751" i="1"/>
  <c r="AE1758" i="1"/>
  <c r="AM1759" i="1"/>
  <c r="S1779" i="1"/>
  <c r="S1778" i="1" s="1"/>
  <c r="X1799" i="1"/>
  <c r="X1798" i="1" s="1"/>
  <c r="X1793" i="1" s="1"/>
  <c r="X1792" i="1" s="1"/>
  <c r="AB1799" i="1"/>
  <c r="AB1798" i="1" s="1"/>
  <c r="AB1793" i="1" s="1"/>
  <c r="AB1792" i="1" s="1"/>
  <c r="L1799" i="1"/>
  <c r="L1798" i="1" s="1"/>
  <c r="L1793" i="1" s="1"/>
  <c r="L1792" i="1" s="1"/>
  <c r="P1799" i="1"/>
  <c r="P1798" i="1" s="1"/>
  <c r="P1793" i="1" s="1"/>
  <c r="P1792" i="1" s="1"/>
  <c r="T1799" i="1"/>
  <c r="T1798" i="1" s="1"/>
  <c r="T1793" i="1" s="1"/>
  <c r="T1792" i="1" s="1"/>
  <c r="AD1799" i="1"/>
  <c r="AI1799" i="1"/>
  <c r="AI1798" i="1" s="1"/>
  <c r="AM1809" i="1"/>
  <c r="AB1811" i="1"/>
  <c r="AB1810" i="1" s="1"/>
  <c r="X1816" i="1"/>
  <c r="I1837" i="1"/>
  <c r="M1837" i="1"/>
  <c r="M1836" i="1" s="1"/>
  <c r="M1835" i="1" s="1"/>
  <c r="M1834" i="1" s="1"/>
  <c r="M1833" i="1" s="1"/>
  <c r="Q1837" i="1"/>
  <c r="Q1836" i="1" s="1"/>
  <c r="Q1835" i="1" s="1"/>
  <c r="Q1834" i="1" s="1"/>
  <c r="Q1833" i="1" s="1"/>
  <c r="AF1837" i="1"/>
  <c r="AJ1837" i="1"/>
  <c r="AJ1836" i="1" s="1"/>
  <c r="AJ1835" i="1" s="1"/>
  <c r="AJ1834" i="1" s="1"/>
  <c r="AM1841" i="1"/>
  <c r="AF1846" i="1"/>
  <c r="M1867" i="1"/>
  <c r="M1866" i="1" s="1"/>
  <c r="W1867" i="1"/>
  <c r="W1866" i="1" s="1"/>
  <c r="AA1867" i="1"/>
  <c r="AA1866" i="1" s="1"/>
  <c r="AL1941" i="1"/>
  <c r="V1948" i="1"/>
  <c r="AL1948" i="1"/>
  <c r="AE1952" i="1"/>
  <c r="AM1957" i="1"/>
  <c r="AE2123" i="1"/>
  <c r="M2145" i="1"/>
  <c r="M2140" i="1" s="1"/>
  <c r="M2139" i="1" s="1"/>
  <c r="AC2194" i="1"/>
  <c r="AC2193" i="1" s="1"/>
  <c r="O2208" i="1"/>
  <c r="O2207" i="1" s="1"/>
  <c r="AF2238" i="1"/>
  <c r="AJ2238" i="1"/>
  <c r="AJ2237" i="1" s="1"/>
  <c r="AJ2236" i="1" s="1"/>
  <c r="T2250" i="1"/>
  <c r="T2249" i="1" s="1"/>
  <c r="N2250" i="1"/>
  <c r="N2249" i="1" s="1"/>
  <c r="N2235" i="1" s="1"/>
  <c r="O2266" i="1"/>
  <c r="O2265" i="1" s="1"/>
  <c r="AC2266" i="1"/>
  <c r="AJ2266" i="1"/>
  <c r="AL2276" i="1"/>
  <c r="N2290" i="1"/>
  <c r="N2289" i="1" s="1"/>
  <c r="Z2290" i="1"/>
  <c r="Z2289" i="1" s="1"/>
  <c r="AI2489" i="1"/>
  <c r="AE1645" i="1"/>
  <c r="N1649" i="1"/>
  <c r="N1648" i="1" s="1"/>
  <c r="N1647" i="1" s="1"/>
  <c r="AL1654" i="1"/>
  <c r="V1657" i="1"/>
  <c r="M1656" i="1"/>
  <c r="M1649" i="1" s="1"/>
  <c r="M1648" i="1" s="1"/>
  <c r="M1647" i="1" s="1"/>
  <c r="Q1656" i="1"/>
  <c r="W1656" i="1"/>
  <c r="AL1657" i="1"/>
  <c r="AJ1656" i="1"/>
  <c r="J1656" i="1"/>
  <c r="R1656" i="1"/>
  <c r="X1656" i="1"/>
  <c r="X1649" i="1" s="1"/>
  <c r="X1648" i="1" s="1"/>
  <c r="X1647" i="1" s="1"/>
  <c r="X1627" i="1" s="1"/>
  <c r="AB1656" i="1"/>
  <c r="AB1649" i="1" s="1"/>
  <c r="AB1648" i="1" s="1"/>
  <c r="AB1647" i="1" s="1"/>
  <c r="AB1627" i="1" s="1"/>
  <c r="AG1656" i="1"/>
  <c r="AK1656" i="1"/>
  <c r="AE1701" i="1"/>
  <c r="AM1702" i="1"/>
  <c r="P1730" i="1"/>
  <c r="P1729" i="1" s="1"/>
  <c r="P1728" i="1" s="1"/>
  <c r="P1727" i="1" s="1"/>
  <c r="AG1730" i="1"/>
  <c r="AG1729" i="1" s="1"/>
  <c r="AG1728" i="1" s="1"/>
  <c r="AG1727" i="1" s="1"/>
  <c r="X1736" i="1"/>
  <c r="X1735" i="1" s="1"/>
  <c r="AB1736" i="1"/>
  <c r="AB1735" i="1" s="1"/>
  <c r="Y1736" i="1"/>
  <c r="Y1735" i="1" s="1"/>
  <c r="N1741" i="1"/>
  <c r="AL1746" i="1"/>
  <c r="AE1754" i="1"/>
  <c r="AM1755" i="1"/>
  <c r="AL1758" i="1"/>
  <c r="AD1765" i="1"/>
  <c r="K1779" i="1"/>
  <c r="K1778" i="1" s="1"/>
  <c r="Y1779" i="1"/>
  <c r="Y1778" i="1" s="1"/>
  <c r="AH1779" i="1"/>
  <c r="AH1778" i="1" s="1"/>
  <c r="J1779" i="1"/>
  <c r="J1778" i="1" s="1"/>
  <c r="R1779" i="1"/>
  <c r="R1778" i="1" s="1"/>
  <c r="AE1800" i="1"/>
  <c r="K1816" i="1"/>
  <c r="S1816" i="1"/>
  <c r="S1811" i="1" s="1"/>
  <c r="S1810" i="1" s="1"/>
  <c r="AK1816" i="1"/>
  <c r="AK1811" i="1" s="1"/>
  <c r="AK1810" i="1" s="1"/>
  <c r="Z1826" i="1"/>
  <c r="Z1825" i="1" s="1"/>
  <c r="AE1831" i="1"/>
  <c r="AM1832" i="1"/>
  <c r="N1837" i="1"/>
  <c r="N1836" i="1" s="1"/>
  <c r="N1835" i="1" s="1"/>
  <c r="N1834" i="1" s="1"/>
  <c r="N1833" i="1" s="1"/>
  <c r="X1837" i="1"/>
  <c r="X1836" i="1" s="1"/>
  <c r="X1835" i="1" s="1"/>
  <c r="X1834" i="1" s="1"/>
  <c r="AB1837" i="1"/>
  <c r="AB1836" i="1" s="1"/>
  <c r="AB1835" i="1" s="1"/>
  <c r="AB1834" i="1" s="1"/>
  <c r="AG1837" i="1"/>
  <c r="AG1836" i="1" s="1"/>
  <c r="AG1835" i="1" s="1"/>
  <c r="AG1834" i="1" s="1"/>
  <c r="AG1833" i="1" s="1"/>
  <c r="AM1839" i="1"/>
  <c r="AM1856" i="1"/>
  <c r="J1867" i="1"/>
  <c r="J1866" i="1" s="1"/>
  <c r="N1867" i="1"/>
  <c r="N1866" i="1" s="1"/>
  <c r="R1867" i="1"/>
  <c r="R1866" i="1" s="1"/>
  <c r="X1867" i="1"/>
  <c r="X1866" i="1" s="1"/>
  <c r="AG1867" i="1"/>
  <c r="AG1866" i="1" s="1"/>
  <c r="AK1867" i="1"/>
  <c r="AK1866" i="1" s="1"/>
  <c r="AD1885" i="1"/>
  <c r="V1886" i="1"/>
  <c r="AI1881" i="1"/>
  <c r="AI1880" i="1" s="1"/>
  <c r="AM1887" i="1"/>
  <c r="AF1917" i="1"/>
  <c r="AM1921" i="1"/>
  <c r="AE1925" i="1"/>
  <c r="AM1926" i="1"/>
  <c r="AM1928" i="1"/>
  <c r="AA1937" i="1"/>
  <c r="V1942" i="1"/>
  <c r="AM1943" i="1"/>
  <c r="AF1947" i="1"/>
  <c r="AD1951" i="1"/>
  <c r="AL1952" i="1"/>
  <c r="W1955" i="1"/>
  <c r="W1954" i="1" s="1"/>
  <c r="AA1955" i="1"/>
  <c r="AA1954" i="1" s="1"/>
  <c r="J1961" i="1"/>
  <c r="J1960" i="1" s="1"/>
  <c r="R1961" i="1"/>
  <c r="R1960" i="1" s="1"/>
  <c r="V1971" i="1"/>
  <c r="AM1971" i="1" s="1"/>
  <c r="AL1971" i="1"/>
  <c r="V1973" i="1"/>
  <c r="L1986" i="1"/>
  <c r="L1985" i="1" s="1"/>
  <c r="L1984" i="1" s="1"/>
  <c r="P1986" i="1"/>
  <c r="T1986" i="1"/>
  <c r="T1985" i="1" s="1"/>
  <c r="T1984" i="1" s="1"/>
  <c r="Z1986" i="1"/>
  <c r="Z1985" i="1" s="1"/>
  <c r="Z1984" i="1" s="1"/>
  <c r="Z1978" i="1" s="1"/>
  <c r="Z1977" i="1" s="1"/>
  <c r="AE1987" i="1"/>
  <c r="AI1986" i="1"/>
  <c r="AE2003" i="1"/>
  <c r="J2005" i="1"/>
  <c r="N2005" i="1"/>
  <c r="R2005" i="1"/>
  <c r="R1998" i="1" s="1"/>
  <c r="R1997" i="1" s="1"/>
  <c r="R1996" i="1" s="1"/>
  <c r="R1976" i="1" s="1"/>
  <c r="AG2005" i="1"/>
  <c r="AK2005" i="1"/>
  <c r="V2023" i="1"/>
  <c r="W2020" i="1"/>
  <c r="W2019" i="1" s="1"/>
  <c r="L2058" i="1"/>
  <c r="L2057" i="1" s="1"/>
  <c r="L2050" i="1" s="1"/>
  <c r="L2049" i="1" s="1"/>
  <c r="P2058" i="1"/>
  <c r="P2057" i="1" s="1"/>
  <c r="P2050" i="1" s="1"/>
  <c r="P2049" i="1" s="1"/>
  <c r="T2058" i="1"/>
  <c r="T2057" i="1" s="1"/>
  <c r="T2050" i="1" s="1"/>
  <c r="T2049" i="1" s="1"/>
  <c r="Z2058" i="1"/>
  <c r="Z2057" i="1" s="1"/>
  <c r="Z2050" i="1" s="1"/>
  <c r="Z2049" i="1" s="1"/>
  <c r="AE2059" i="1"/>
  <c r="AI2058" i="1"/>
  <c r="AI2057" i="1" s="1"/>
  <c r="AD2072" i="1"/>
  <c r="AH2072" i="1"/>
  <c r="AH2071" i="1" s="1"/>
  <c r="AE2075" i="1"/>
  <c r="AM2076" i="1"/>
  <c r="AJ2072" i="1"/>
  <c r="AJ2071" i="1" s="1"/>
  <c r="AM2093" i="1"/>
  <c r="AM2097" i="1"/>
  <c r="N2108" i="1"/>
  <c r="N2107" i="1" s="1"/>
  <c r="AB2108" i="1"/>
  <c r="AB2107" i="1" s="1"/>
  <c r="AC2108" i="1"/>
  <c r="AC2107" i="1" s="1"/>
  <c r="I2128" i="1"/>
  <c r="I2127" i="1" s="1"/>
  <c r="I2122" i="1" s="1"/>
  <c r="Q2128" i="1"/>
  <c r="Q2127" i="1" s="1"/>
  <c r="W2128" i="1"/>
  <c r="W2127" i="1" s="1"/>
  <c r="W2122" i="1" s="1"/>
  <c r="W2121" i="1" s="1"/>
  <c r="AF2128" i="1"/>
  <c r="AF2127" i="1" s="1"/>
  <c r="AJ2128" i="1"/>
  <c r="AJ2127" i="1" s="1"/>
  <c r="J2128" i="1"/>
  <c r="J2127" i="1" s="1"/>
  <c r="J2122" i="1" s="1"/>
  <c r="J2121" i="1" s="1"/>
  <c r="N2128" i="1"/>
  <c r="N2127" i="1" s="1"/>
  <c r="N2122" i="1" s="1"/>
  <c r="N2121" i="1" s="1"/>
  <c r="X2128" i="1"/>
  <c r="X2127" i="1" s="1"/>
  <c r="X2122" i="1" s="1"/>
  <c r="X2121" i="1" s="1"/>
  <c r="AB2128" i="1"/>
  <c r="AB2127" i="1" s="1"/>
  <c r="P2160" i="1"/>
  <c r="P2159" i="1" s="1"/>
  <c r="AG2160" i="1"/>
  <c r="AG2159" i="1" s="1"/>
  <c r="AM2166" i="1"/>
  <c r="L2171" i="1"/>
  <c r="L2170" i="1" s="1"/>
  <c r="L2169" i="1" s="1"/>
  <c r="L2168" i="1" s="1"/>
  <c r="L2167" i="1" s="1"/>
  <c r="T2171" i="1"/>
  <c r="T2170" i="1" s="1"/>
  <c r="T2169" i="1" s="1"/>
  <c r="T2168" i="1" s="1"/>
  <c r="T2167" i="1" s="1"/>
  <c r="AI2171" i="1"/>
  <c r="AI2170" i="1" s="1"/>
  <c r="AI2169" i="1" s="1"/>
  <c r="AI2168" i="1" s="1"/>
  <c r="V2174" i="1"/>
  <c r="AM2192" i="1"/>
  <c r="L2194" i="1"/>
  <c r="L2193" i="1" s="1"/>
  <c r="AM2200" i="1"/>
  <c r="AE2212" i="1"/>
  <c r="T2222" i="1"/>
  <c r="T2221" i="1" s="1"/>
  <c r="O2222" i="1"/>
  <c r="O2221" i="1" s="1"/>
  <c r="AB2244" i="1"/>
  <c r="L2250" i="1"/>
  <c r="L2249" i="1" s="1"/>
  <c r="L2235" i="1" s="1"/>
  <c r="Z2250" i="1"/>
  <c r="Z2249" i="1" s="1"/>
  <c r="Z2266" i="1"/>
  <c r="V2270" i="1"/>
  <c r="AM2270" i="1" s="1"/>
  <c r="AD2270" i="1"/>
  <c r="R2266" i="1"/>
  <c r="R2265" i="1" s="1"/>
  <c r="AI2284" i="1"/>
  <c r="AI2283" i="1" s="1"/>
  <c r="AM2286" i="1"/>
  <c r="W2284" i="1"/>
  <c r="W2283" i="1" s="1"/>
  <c r="M2290" i="1"/>
  <c r="M2289" i="1" s="1"/>
  <c r="Q2290" i="1"/>
  <c r="Q2289" i="1" s="1"/>
  <c r="K2317" i="1"/>
  <c r="K2316" i="1" s="1"/>
  <c r="K2315" i="1" s="1"/>
  <c r="K2309" i="1" s="1"/>
  <c r="K2308" i="1" s="1"/>
  <c r="O2317" i="1"/>
  <c r="O2316" i="1" s="1"/>
  <c r="O2315" i="1" s="1"/>
  <c r="S2317" i="1"/>
  <c r="S2316" i="1" s="1"/>
  <c r="S2315" i="1" s="1"/>
  <c r="AC2317" i="1"/>
  <c r="AC2316" i="1" s="1"/>
  <c r="AC2315" i="1" s="1"/>
  <c r="AH2309" i="1"/>
  <c r="AH2308" i="1" s="1"/>
  <c r="AE2325" i="1"/>
  <c r="AI2324" i="1"/>
  <c r="AI2323" i="1" s="1"/>
  <c r="AI2322" i="1" s="1"/>
  <c r="X2324" i="1"/>
  <c r="X2323" i="1" s="1"/>
  <c r="X2322" i="1" s="1"/>
  <c r="AG2347" i="1"/>
  <c r="AG2346" i="1" s="1"/>
  <c r="AG2345" i="1" s="1"/>
  <c r="T2780" i="1"/>
  <c r="T2779" i="1" s="1"/>
  <c r="V1697" i="1"/>
  <c r="AI1694" i="1"/>
  <c r="AC1730" i="1"/>
  <c r="AC1729" i="1" s="1"/>
  <c r="AC1728" i="1" s="1"/>
  <c r="AC1727" i="1" s="1"/>
  <c r="P1736" i="1"/>
  <c r="P1735" i="1" s="1"/>
  <c r="AI1736" i="1"/>
  <c r="AI1735" i="1" s="1"/>
  <c r="P1779" i="1"/>
  <c r="P1778" i="1" s="1"/>
  <c r="AC1820" i="1"/>
  <c r="J1826" i="1"/>
  <c r="J1825" i="1" s="1"/>
  <c r="N1826" i="1"/>
  <c r="N1825" i="1" s="1"/>
  <c r="R1826" i="1"/>
  <c r="R1825" i="1" s="1"/>
  <c r="X1826" i="1"/>
  <c r="X1825" i="1" s="1"/>
  <c r="AB1826" i="1"/>
  <c r="AB1825" i="1" s="1"/>
  <c r="AG1826" i="1"/>
  <c r="AG1825" i="1" s="1"/>
  <c r="AK1826" i="1"/>
  <c r="AK1825" i="1" s="1"/>
  <c r="AJ1867" i="1"/>
  <c r="AJ1866" i="1" s="1"/>
  <c r="O1895" i="1"/>
  <c r="O1894" i="1" s="1"/>
  <c r="S1895" i="1"/>
  <c r="S1894" i="1" s="1"/>
  <c r="AK1911" i="1"/>
  <c r="AK1910" i="1" s="1"/>
  <c r="AK1909" i="1" s="1"/>
  <c r="AK1908" i="1" s="1"/>
  <c r="AH1911" i="1"/>
  <c r="AH1910" i="1" s="1"/>
  <c r="AH1909" i="1" s="1"/>
  <c r="AL1915" i="1"/>
  <c r="AG1917" i="1"/>
  <c r="AG1911" i="1" s="1"/>
  <c r="AG1910" i="1" s="1"/>
  <c r="AG1909" i="1" s="1"/>
  <c r="AG1908" i="1" s="1"/>
  <c r="AK1917" i="1"/>
  <c r="AB1917" i="1"/>
  <c r="M1923" i="1"/>
  <c r="M1922" i="1" s="1"/>
  <c r="M1908" i="1" s="1"/>
  <c r="Q1924" i="1"/>
  <c r="AA1923" i="1"/>
  <c r="AA1922" i="1" s="1"/>
  <c r="AL1927" i="1"/>
  <c r="AM1983" i="1"/>
  <c r="AM2001" i="1"/>
  <c r="AL2003" i="1"/>
  <c r="AK2021" i="1"/>
  <c r="AE2030" i="1"/>
  <c r="AM2031" i="1"/>
  <c r="AM2048" i="1"/>
  <c r="AG2052" i="1"/>
  <c r="AG2051" i="1" s="1"/>
  <c r="AK2052" i="1"/>
  <c r="AK2051" i="1" s="1"/>
  <c r="I2058" i="1"/>
  <c r="Q2058" i="1"/>
  <c r="Q2057" i="1" s="1"/>
  <c r="Q2050" i="1" s="1"/>
  <c r="Q2049" i="1" s="1"/>
  <c r="W2058" i="1"/>
  <c r="W2057" i="1" s="1"/>
  <c r="W2050" i="1" s="1"/>
  <c r="W2049" i="1" s="1"/>
  <c r="AA2058" i="1"/>
  <c r="AA2057" i="1" s="1"/>
  <c r="AA2050" i="1" s="1"/>
  <c r="AA2049" i="1" s="1"/>
  <c r="AF2058" i="1"/>
  <c r="AF2057" i="1" s="1"/>
  <c r="AL2057" i="1" s="1"/>
  <c r="AJ2058" i="1"/>
  <c r="AJ2057" i="1" s="1"/>
  <c r="AJ2050" i="1" s="1"/>
  <c r="AJ2049" i="1" s="1"/>
  <c r="AL2067" i="1"/>
  <c r="AG2066" i="1"/>
  <c r="AG2065" i="1" s="1"/>
  <c r="AG2064" i="1" s="1"/>
  <c r="AG2063" i="1" s="1"/>
  <c r="AK2066" i="1"/>
  <c r="Z2072" i="1"/>
  <c r="Z2071" i="1" s="1"/>
  <c r="AE2073" i="1"/>
  <c r="AM2074" i="1"/>
  <c r="AB2072" i="1"/>
  <c r="AB2071" i="1" s="1"/>
  <c r="AM2091" i="1"/>
  <c r="V2092" i="1"/>
  <c r="AE2104" i="1"/>
  <c r="AI2145" i="1"/>
  <c r="AI2140" i="1" s="1"/>
  <c r="AI2139" i="1" s="1"/>
  <c r="AM2148" i="1"/>
  <c r="X2145" i="1"/>
  <c r="K2145" i="1"/>
  <c r="S2145" i="1"/>
  <c r="S2140" i="1" s="1"/>
  <c r="S2139" i="1" s="1"/>
  <c r="Y2145" i="1"/>
  <c r="Y2140" i="1" s="1"/>
  <c r="Y2139" i="1" s="1"/>
  <c r="AC2149" i="1"/>
  <c r="AH2149" i="1"/>
  <c r="AF2160" i="1"/>
  <c r="AF2159" i="1" s="1"/>
  <c r="AJ2160" i="1"/>
  <c r="AJ2159" i="1" s="1"/>
  <c r="Y2160" i="1"/>
  <c r="Y2159" i="1" s="1"/>
  <c r="W2184" i="1"/>
  <c r="W2183" i="1" s="1"/>
  <c r="W2182" i="1" s="1"/>
  <c r="W2181" i="1" s="1"/>
  <c r="Q2194" i="1"/>
  <c r="Q2193" i="1" s="1"/>
  <c r="AJ2194" i="1"/>
  <c r="AJ2193" i="1" s="1"/>
  <c r="AI2208" i="1"/>
  <c r="AI2207" i="1" s="1"/>
  <c r="AM2214" i="1"/>
  <c r="P2216" i="1"/>
  <c r="T2216" i="1"/>
  <c r="T2215" i="1" s="1"/>
  <c r="AG2222" i="1"/>
  <c r="AG2221" i="1" s="1"/>
  <c r="Y2235" i="1"/>
  <c r="AL2270" i="1"/>
  <c r="AE2273" i="1"/>
  <c r="W2290" i="1"/>
  <c r="W2289" i="1" s="1"/>
  <c r="R2290" i="1"/>
  <c r="R2289" i="1" s="1"/>
  <c r="R2264" i="1" s="1"/>
  <c r="R2263" i="1" s="1"/>
  <c r="AB2290" i="1"/>
  <c r="AB2289" i="1" s="1"/>
  <c r="Z2309" i="1"/>
  <c r="Z2308" i="1" s="1"/>
  <c r="V2320" i="1"/>
  <c r="AM2321" i="1"/>
  <c r="AA2324" i="1"/>
  <c r="AA2323" i="1" s="1"/>
  <c r="AA2322" i="1" s="1"/>
  <c r="S2324" i="1"/>
  <c r="S2323" i="1" s="1"/>
  <c r="S2322" i="1" s="1"/>
  <c r="AB2347" i="1"/>
  <c r="AB2346" i="1" s="1"/>
  <c r="AB2345" i="1" s="1"/>
  <c r="O2346" i="1"/>
  <c r="O2345" i="1" s="1"/>
  <c r="S2347" i="1"/>
  <c r="Y2347" i="1"/>
  <c r="Y2346" i="1" s="1"/>
  <c r="Y2345" i="1" s="1"/>
  <c r="AM2353" i="1"/>
  <c r="AM2372" i="1"/>
  <c r="AE2481" i="1"/>
  <c r="AD2480" i="1"/>
  <c r="V2482" i="1"/>
  <c r="AM2482" i="1" s="1"/>
  <c r="R2481" i="1"/>
  <c r="R2480" i="1" s="1"/>
  <c r="R2479" i="1" s="1"/>
  <c r="L2919" i="1"/>
  <c r="L2918" i="1" s="1"/>
  <c r="T2919" i="1"/>
  <c r="T2918" i="1" s="1"/>
  <c r="W2391" i="1"/>
  <c r="W2390" i="1" s="1"/>
  <c r="W2385" i="1" s="1"/>
  <c r="W2384" i="1" s="1"/>
  <c r="AA2391" i="1"/>
  <c r="AA2390" i="1" s="1"/>
  <c r="AA2385" i="1" s="1"/>
  <c r="AA2384" i="1" s="1"/>
  <c r="Y2405" i="1"/>
  <c r="Y2404" i="1" s="1"/>
  <c r="AH2405" i="1"/>
  <c r="AH2404" i="1" s="1"/>
  <c r="AC2405" i="1"/>
  <c r="AC2404" i="1" s="1"/>
  <c r="K2412" i="1"/>
  <c r="AE2427" i="1"/>
  <c r="AE2428" i="1"/>
  <c r="AE2429" i="1"/>
  <c r="AL2450" i="1"/>
  <c r="AJ2441" i="1"/>
  <c r="AJ2440" i="1" s="1"/>
  <c r="AC2484" i="1"/>
  <c r="AC2483" i="1" s="1"/>
  <c r="AH2484" i="1"/>
  <c r="P2489" i="1"/>
  <c r="P2483" i="1" s="1"/>
  <c r="P2478" i="1" s="1"/>
  <c r="P2477" i="1" s="1"/>
  <c r="AD2489" i="1"/>
  <c r="AH2489" i="1"/>
  <c r="I2502" i="1"/>
  <c r="Q2502" i="1"/>
  <c r="Q2501" i="1" s="1"/>
  <c r="Q2500" i="1" s="1"/>
  <c r="Q2499" i="1" s="1"/>
  <c r="Q2498" i="1" s="1"/>
  <c r="W2502" i="1"/>
  <c r="W2501" i="1" s="1"/>
  <c r="W2500" i="1" s="1"/>
  <c r="W2499" i="1" s="1"/>
  <c r="W2498" i="1" s="1"/>
  <c r="AA2502" i="1"/>
  <c r="AA2501" i="1" s="1"/>
  <c r="AA2500" i="1" s="1"/>
  <c r="AA2499" i="1" s="1"/>
  <c r="AA2498" i="1" s="1"/>
  <c r="AJ2502" i="1"/>
  <c r="AJ2501" i="1" s="1"/>
  <c r="AJ2500" i="1" s="1"/>
  <c r="AJ2499" i="1" s="1"/>
  <c r="AJ2498" i="1" s="1"/>
  <c r="AC2523" i="1"/>
  <c r="AC2522" i="1" s="1"/>
  <c r="AG2527" i="1"/>
  <c r="AG2526" i="1" s="1"/>
  <c r="M2554" i="1"/>
  <c r="AF2563" i="1"/>
  <c r="AI2563" i="1"/>
  <c r="AI2562" i="1" s="1"/>
  <c r="Q2563" i="1"/>
  <c r="Q2562" i="1" s="1"/>
  <c r="AH2563" i="1"/>
  <c r="AH2562" i="1" s="1"/>
  <c r="AH2555" i="1" s="1"/>
  <c r="AH2554" i="1" s="1"/>
  <c r="Q2590" i="1"/>
  <c r="AD2591" i="1"/>
  <c r="O2622" i="1"/>
  <c r="O2621" i="1" s="1"/>
  <c r="S2622" i="1"/>
  <c r="S2621" i="1" s="1"/>
  <c r="Y2622" i="1"/>
  <c r="Y2621" i="1" s="1"/>
  <c r="AC2622" i="1"/>
  <c r="AC2621" i="1" s="1"/>
  <c r="AH2622" i="1"/>
  <c r="AH2621" i="1" s="1"/>
  <c r="AE2633" i="1"/>
  <c r="AE2650" i="1"/>
  <c r="AA2646" i="1"/>
  <c r="AA2645" i="1" s="1"/>
  <c r="J2654" i="1"/>
  <c r="J2653" i="1" s="1"/>
  <c r="J2652" i="1" s="1"/>
  <c r="J2646" i="1" s="1"/>
  <c r="J2645" i="1" s="1"/>
  <c r="J2644" i="1" s="1"/>
  <c r="N2654" i="1"/>
  <c r="N2653" i="1" s="1"/>
  <c r="N2652" i="1" s="1"/>
  <c r="R2654" i="1"/>
  <c r="R2653" i="1" s="1"/>
  <c r="R2652" i="1" s="1"/>
  <c r="R2646" i="1" s="1"/>
  <c r="X2654" i="1"/>
  <c r="X2653" i="1" s="1"/>
  <c r="X2652" i="1" s="1"/>
  <c r="AG2654" i="1"/>
  <c r="AG2653" i="1" s="1"/>
  <c r="AG2652" i="1" s="1"/>
  <c r="AG2646" i="1" s="1"/>
  <c r="AG2645" i="1" s="1"/>
  <c r="AK2654" i="1"/>
  <c r="AK2653" i="1" s="1"/>
  <c r="AK2652" i="1" s="1"/>
  <c r="AD2661" i="1"/>
  <c r="AE2668" i="1"/>
  <c r="V2671" i="1"/>
  <c r="AM2671" i="1" s="1"/>
  <c r="AL2671" i="1"/>
  <c r="L2673" i="1"/>
  <c r="L2666" i="1" s="1"/>
  <c r="L2665" i="1" s="1"/>
  <c r="L2664" i="1" s="1"/>
  <c r="AE2674" i="1"/>
  <c r="AM2675" i="1"/>
  <c r="AF2673" i="1"/>
  <c r="AJ2673" i="1"/>
  <c r="AJ2666" i="1" s="1"/>
  <c r="AJ2665" i="1" s="1"/>
  <c r="AJ2664" i="1" s="1"/>
  <c r="AM2695" i="1"/>
  <c r="AF2720" i="1"/>
  <c r="AF2719" i="1" s="1"/>
  <c r="AJ2720" i="1"/>
  <c r="AJ2719" i="1" s="1"/>
  <c r="AE2735" i="1"/>
  <c r="AF2734" i="1"/>
  <c r="P2740" i="1"/>
  <c r="P2739" i="1" s="1"/>
  <c r="AD2740" i="1"/>
  <c r="AC2745" i="1"/>
  <c r="L2745" i="1"/>
  <c r="AK2780" i="1"/>
  <c r="AK2779" i="1" s="1"/>
  <c r="S2780" i="1"/>
  <c r="S2779" i="1" s="1"/>
  <c r="Y2780" i="1"/>
  <c r="Y2779" i="1" s="1"/>
  <c r="AH2780" i="1"/>
  <c r="AH2779" i="1" s="1"/>
  <c r="AE2799" i="1"/>
  <c r="Q2795" i="1"/>
  <c r="AI2795" i="1"/>
  <c r="AI2794" i="1" s="1"/>
  <c r="AI2793" i="1" s="1"/>
  <c r="AM2801" i="1"/>
  <c r="AA2794" i="1"/>
  <c r="AA2793" i="1" s="1"/>
  <c r="V2820" i="1"/>
  <c r="R2818" i="1"/>
  <c r="AE2832" i="1"/>
  <c r="AM2835" i="1"/>
  <c r="AI2837" i="1"/>
  <c r="AI2836" i="1" s="1"/>
  <c r="AG2867" i="1"/>
  <c r="AG2866" i="1" s="1"/>
  <c r="N2867" i="1"/>
  <c r="N2866" i="1" s="1"/>
  <c r="AE2878" i="1"/>
  <c r="AM2887" i="1"/>
  <c r="AG2889" i="1"/>
  <c r="AG2888" i="1" s="1"/>
  <c r="AG2881" i="1" s="1"/>
  <c r="AG2880" i="1" s="1"/>
  <c r="AK2889" i="1"/>
  <c r="AK2888" i="1" s="1"/>
  <c r="AL2909" i="1"/>
  <c r="M2919" i="1"/>
  <c r="M2918" i="1" s="1"/>
  <c r="AH2920" i="1"/>
  <c r="O2925" i="1"/>
  <c r="AE2928" i="1"/>
  <c r="M2933" i="1"/>
  <c r="M2932" i="1" s="1"/>
  <c r="M2931" i="1" s="1"/>
  <c r="M2930" i="1" s="1"/>
  <c r="Q2933" i="1"/>
  <c r="Q2932" i="1" s="1"/>
  <c r="AM2942" i="1"/>
  <c r="AL2954" i="1"/>
  <c r="AL2961" i="1"/>
  <c r="AI2964" i="1"/>
  <c r="AM2971" i="1"/>
  <c r="AF2987" i="1"/>
  <c r="AJ2987" i="1"/>
  <c r="AJ2986" i="1" s="1"/>
  <c r="AJ2985" i="1" s="1"/>
  <c r="R2987" i="1"/>
  <c r="R2986" i="1" s="1"/>
  <c r="R2985" i="1" s="1"/>
  <c r="X2987" i="1"/>
  <c r="X2986" i="1" s="1"/>
  <c r="X2985" i="1" s="1"/>
  <c r="AK2987" i="1"/>
  <c r="AK2986" i="1" s="1"/>
  <c r="AK2985" i="1" s="1"/>
  <c r="AK2979" i="1" s="1"/>
  <c r="AK2978" i="1" s="1"/>
  <c r="Y3001" i="1"/>
  <c r="Y2994" i="1" s="1"/>
  <c r="Y2993" i="1" s="1"/>
  <c r="Y2992" i="1" s="1"/>
  <c r="AH3001" i="1"/>
  <c r="AM3005" i="1"/>
  <c r="AM3038" i="1"/>
  <c r="AM3044" i="1"/>
  <c r="AC3164" i="1"/>
  <c r="AB2527" i="1"/>
  <c r="AB2526" i="1" s="1"/>
  <c r="Q2555" i="1"/>
  <c r="Q2554" i="1" s="1"/>
  <c r="AL2608" i="1"/>
  <c r="N2666" i="1"/>
  <c r="N2665" i="1" s="1"/>
  <c r="N2664" i="1" s="1"/>
  <c r="S2666" i="1"/>
  <c r="S2665" i="1" s="1"/>
  <c r="S2664" i="1" s="1"/>
  <c r="N2689" i="1"/>
  <c r="N2688" i="1" s="1"/>
  <c r="N2687" i="1" s="1"/>
  <c r="N2686" i="1" s="1"/>
  <c r="AI2688" i="1"/>
  <c r="AI2687" i="1" s="1"/>
  <c r="AG2720" i="1"/>
  <c r="AG2719" i="1" s="1"/>
  <c r="N2794" i="1"/>
  <c r="N2793" i="1" s="1"/>
  <c r="R2813" i="1"/>
  <c r="R2812" i="1" s="1"/>
  <c r="Y2818" i="1"/>
  <c r="P2867" i="1"/>
  <c r="P2866" i="1" s="1"/>
  <c r="Z2867" i="1"/>
  <c r="Z2866" i="1" s="1"/>
  <c r="Y2867" i="1"/>
  <c r="Y2866" i="1" s="1"/>
  <c r="P2919" i="1"/>
  <c r="P2918" i="1" s="1"/>
  <c r="N2979" i="1"/>
  <c r="N2978" i="1" s="1"/>
  <c r="V2387" i="1"/>
  <c r="V2388" i="1"/>
  <c r="AL2392" i="1"/>
  <c r="AE2394" i="1"/>
  <c r="AE2400" i="1"/>
  <c r="AE2406" i="1"/>
  <c r="AI2405" i="1"/>
  <c r="AI2404" i="1" s="1"/>
  <c r="AM2407" i="1"/>
  <c r="W2412" i="1"/>
  <c r="AK2441" i="1"/>
  <c r="AK2440" i="1" s="1"/>
  <c r="AG2441" i="1"/>
  <c r="AG2440" i="1" s="1"/>
  <c r="AM2449" i="1"/>
  <c r="I2461" i="1"/>
  <c r="I2460" i="1" s="1"/>
  <c r="I2455" i="1" s="1"/>
  <c r="M2461" i="1"/>
  <c r="M2460" i="1" s="1"/>
  <c r="M2455" i="1" s="1"/>
  <c r="M2454" i="1" s="1"/>
  <c r="Q2461" i="1"/>
  <c r="Q2460" i="1" s="1"/>
  <c r="Q2455" i="1" s="1"/>
  <c r="Q2454" i="1" s="1"/>
  <c r="AL2462" i="1"/>
  <c r="O2484" i="1"/>
  <c r="AE2485" i="1"/>
  <c r="X2483" i="1"/>
  <c r="X2478" i="1" s="1"/>
  <c r="X2477" i="1" s="1"/>
  <c r="AF2483" i="1"/>
  <c r="AF2478" i="1" s="1"/>
  <c r="Z2517" i="1"/>
  <c r="Z2516" i="1" s="1"/>
  <c r="Z2515" i="1" s="1"/>
  <c r="Z2514" i="1" s="1"/>
  <c r="M2527" i="1"/>
  <c r="M2526" i="1" s="1"/>
  <c r="AE2546" i="1"/>
  <c r="M2549" i="1"/>
  <c r="M2548" i="1" s="1"/>
  <c r="M2541" i="1" s="1"/>
  <c r="M2540" i="1" s="1"/>
  <c r="Q2549" i="1"/>
  <c r="Q2548" i="1" s="1"/>
  <c r="AF2549" i="1"/>
  <c r="AJ2549" i="1"/>
  <c r="AJ2548" i="1" s="1"/>
  <c r="AK2555" i="1"/>
  <c r="AK2554" i="1" s="1"/>
  <c r="S2591" i="1"/>
  <c r="AM2595" i="1"/>
  <c r="AI2596" i="1"/>
  <c r="AM2598" i="1"/>
  <c r="AJ2596" i="1"/>
  <c r="AA2604" i="1"/>
  <c r="W2604" i="1"/>
  <c r="W2603" i="1" s="1"/>
  <c r="AL2606" i="1"/>
  <c r="AJ2604" i="1"/>
  <c r="AL2611" i="1"/>
  <c r="AM2613" i="1"/>
  <c r="J2604" i="1"/>
  <c r="J2603" i="1" s="1"/>
  <c r="N2604" i="1"/>
  <c r="N2603" i="1" s="1"/>
  <c r="R2604" i="1"/>
  <c r="R2603" i="1" s="1"/>
  <c r="AJ2622" i="1"/>
  <c r="AJ2621" i="1" s="1"/>
  <c r="AH2628" i="1"/>
  <c r="AH2627" i="1" s="1"/>
  <c r="V2632" i="1"/>
  <c r="AC2654" i="1"/>
  <c r="AC2653" i="1" s="1"/>
  <c r="AC2652" i="1" s="1"/>
  <c r="AH2654" i="1"/>
  <c r="AH2653" i="1" s="1"/>
  <c r="AH2652" i="1" s="1"/>
  <c r="AE2657" i="1"/>
  <c r="AA2689" i="1"/>
  <c r="AA2688" i="1" s="1"/>
  <c r="AA2687" i="1" s="1"/>
  <c r="W2689" i="1"/>
  <c r="W2688" i="1" s="1"/>
  <c r="W2687" i="1" s="1"/>
  <c r="AJ2689" i="1"/>
  <c r="AD2697" i="1"/>
  <c r="AE2697" i="1" s="1"/>
  <c r="AL2703" i="1"/>
  <c r="AD2708" i="1"/>
  <c r="V2709" i="1"/>
  <c r="AL2721" i="1"/>
  <c r="Q2734" i="1"/>
  <c r="Q2733" i="1" s="1"/>
  <c r="Q2732" i="1" s="1"/>
  <c r="Q2731" i="1" s="1"/>
  <c r="O2734" i="1"/>
  <c r="O2733" i="1" s="1"/>
  <c r="O2732" i="1" s="1"/>
  <c r="O2731" i="1" s="1"/>
  <c r="AC2734" i="1"/>
  <c r="AC2733" i="1" s="1"/>
  <c r="AC2732" i="1" s="1"/>
  <c r="AC2731" i="1" s="1"/>
  <c r="Q2740" i="1"/>
  <c r="AG2740" i="1"/>
  <c r="AG2739" i="1" s="1"/>
  <c r="AD2755" i="1"/>
  <c r="AD2754" i="1" s="1"/>
  <c r="AA2745" i="1"/>
  <c r="V2762" i="1"/>
  <c r="U2764" i="1"/>
  <c r="U2568" i="1" s="1"/>
  <c r="AE2791" i="1"/>
  <c r="AJ2795" i="1"/>
  <c r="O2795" i="1"/>
  <c r="O2794" i="1" s="1"/>
  <c r="O2793" i="1" s="1"/>
  <c r="AE2822" i="1"/>
  <c r="I2818" i="1"/>
  <c r="Q2818" i="1"/>
  <c r="Q2813" i="1" s="1"/>
  <c r="Q2812" i="1" s="1"/>
  <c r="L2818" i="1"/>
  <c r="T2818" i="1"/>
  <c r="Z2818" i="1"/>
  <c r="Z2813" i="1" s="1"/>
  <c r="Z2812" i="1" s="1"/>
  <c r="AE2827" i="1"/>
  <c r="M2846" i="1"/>
  <c r="M2845" i="1" s="1"/>
  <c r="M2844" i="1" s="1"/>
  <c r="M2843" i="1" s="1"/>
  <c r="M2842" i="1" s="1"/>
  <c r="Q2846" i="1"/>
  <c r="Q2845" i="1" s="1"/>
  <c r="Q2844" i="1" s="1"/>
  <c r="Q2843" i="1" s="1"/>
  <c r="W2846" i="1"/>
  <c r="W2845" i="1" s="1"/>
  <c r="W2844" i="1" s="1"/>
  <c r="W2843" i="1" s="1"/>
  <c r="W2842" i="1" s="1"/>
  <c r="AF2846" i="1"/>
  <c r="AF2845" i="1" s="1"/>
  <c r="AJ2846" i="1"/>
  <c r="AJ2845" i="1" s="1"/>
  <c r="AJ2844" i="1" s="1"/>
  <c r="AJ2843" i="1" s="1"/>
  <c r="AJ2842" i="1" s="1"/>
  <c r="J2846" i="1"/>
  <c r="J2845" i="1" s="1"/>
  <c r="J2844" i="1" s="1"/>
  <c r="J2843" i="1" s="1"/>
  <c r="J2842" i="1" s="1"/>
  <c r="N2846" i="1"/>
  <c r="N2845" i="1" s="1"/>
  <c r="N2844" i="1" s="1"/>
  <c r="N2843" i="1" s="1"/>
  <c r="N2842" i="1" s="1"/>
  <c r="R2846" i="1"/>
  <c r="R2845" i="1" s="1"/>
  <c r="R2844" i="1" s="1"/>
  <c r="R2843" i="1" s="1"/>
  <c r="R2842" i="1" s="1"/>
  <c r="X2846" i="1"/>
  <c r="X2845" i="1" s="1"/>
  <c r="X2844" i="1" s="1"/>
  <c r="X2843" i="1" s="1"/>
  <c r="X2842" i="1" s="1"/>
  <c r="AB2846" i="1"/>
  <c r="AB2845" i="1" s="1"/>
  <c r="AB2844" i="1" s="1"/>
  <c r="AB2843" i="1" s="1"/>
  <c r="O2842" i="1"/>
  <c r="AH2842" i="1"/>
  <c r="AD2855" i="1"/>
  <c r="W2867" i="1"/>
  <c r="W2866" i="1" s="1"/>
  <c r="AE2872" i="1"/>
  <c r="Q2867" i="1"/>
  <c r="Q2866" i="1" s="1"/>
  <c r="L2889" i="1"/>
  <c r="L2888" i="1" s="1"/>
  <c r="P2889" i="1"/>
  <c r="P2888" i="1" s="1"/>
  <c r="P2881" i="1" s="1"/>
  <c r="P2880" i="1" s="1"/>
  <c r="T2889" i="1"/>
  <c r="T2888" i="1" s="1"/>
  <c r="Z2889" i="1"/>
  <c r="Z2888" i="1" s="1"/>
  <c r="Z2881" i="1" s="1"/>
  <c r="Z2880" i="1" s="1"/>
  <c r="AD2889" i="1"/>
  <c r="AI2889" i="1"/>
  <c r="K2908" i="1"/>
  <c r="K2907" i="1" s="1"/>
  <c r="K2906" i="1" s="1"/>
  <c r="K2905" i="1" s="1"/>
  <c r="O2908" i="1"/>
  <c r="O2907" i="1" s="1"/>
  <c r="O2906" i="1" s="1"/>
  <c r="O2905" i="1" s="1"/>
  <c r="AB2913" i="1"/>
  <c r="AG2913" i="1"/>
  <c r="AG2907" i="1" s="1"/>
  <c r="AG2906" i="1" s="1"/>
  <c r="AG2905" i="1" s="1"/>
  <c r="Q2919" i="1"/>
  <c r="Q2918" i="1" s="1"/>
  <c r="W2933" i="1"/>
  <c r="W2932" i="1" s="1"/>
  <c r="W2931" i="1" s="1"/>
  <c r="W2930" i="1" s="1"/>
  <c r="AH2933" i="1"/>
  <c r="J2951" i="1"/>
  <c r="J2950" i="1" s="1"/>
  <c r="J2932" i="1" s="1"/>
  <c r="N2951" i="1"/>
  <c r="N2950" i="1" s="1"/>
  <c r="R2951" i="1"/>
  <c r="R2950" i="1" s="1"/>
  <c r="X2951" i="1"/>
  <c r="X2950" i="1" s="1"/>
  <c r="AB2951" i="1"/>
  <c r="AB2950" i="1" s="1"/>
  <c r="P2957" i="1"/>
  <c r="P2956" i="1" s="1"/>
  <c r="T2957" i="1"/>
  <c r="T2956" i="1" s="1"/>
  <c r="AB2957" i="1"/>
  <c r="AB2956" i="1" s="1"/>
  <c r="AE2962" i="1"/>
  <c r="AL2975" i="1"/>
  <c r="AH2987" i="1"/>
  <c r="AH2986" i="1" s="1"/>
  <c r="AH2985" i="1" s="1"/>
  <c r="AL2998" i="1"/>
  <c r="Y3017" i="1"/>
  <c r="AC3017" i="1"/>
  <c r="AC3016" i="1" s="1"/>
  <c r="AE3049" i="1"/>
  <c r="AB3046" i="1"/>
  <c r="AB3045" i="1" s="1"/>
  <c r="AA3106" i="1"/>
  <c r="AA3105" i="1" s="1"/>
  <c r="AA3098" i="1" s="1"/>
  <c r="AJ3193" i="1"/>
  <c r="AJ3192" i="1" s="1"/>
  <c r="K3340" i="1"/>
  <c r="AB2399" i="1"/>
  <c r="AB2398" i="1" s="1"/>
  <c r="AB2397" i="1" s="1"/>
  <c r="AB2396" i="1" s="1"/>
  <c r="AG2399" i="1"/>
  <c r="AG2398" i="1" s="1"/>
  <c r="AK2399" i="1"/>
  <c r="AK2398" i="1" s="1"/>
  <c r="AK2397" i="1" s="1"/>
  <c r="AK2396" i="1" s="1"/>
  <c r="X2412" i="1"/>
  <c r="AE2437" i="1"/>
  <c r="AM2438" i="1"/>
  <c r="S2441" i="1"/>
  <c r="S2440" i="1" s="1"/>
  <c r="AH2441" i="1"/>
  <c r="AH2440" i="1" s="1"/>
  <c r="AM2471" i="1"/>
  <c r="O2466" i="1"/>
  <c r="AG2484" i="1"/>
  <c r="AG2483" i="1" s="1"/>
  <c r="AK2484" i="1"/>
  <c r="AK2483" i="1" s="1"/>
  <c r="O2517" i="1"/>
  <c r="O2516" i="1" s="1"/>
  <c r="O2515" i="1" s="1"/>
  <c r="O2514" i="1" s="1"/>
  <c r="S2517" i="1"/>
  <c r="S2516" i="1" s="1"/>
  <c r="S2515" i="1" s="1"/>
  <c r="S2514" i="1" s="1"/>
  <c r="V2524" i="1"/>
  <c r="M2517" i="1"/>
  <c r="M2516" i="1" s="1"/>
  <c r="M2515" i="1" s="1"/>
  <c r="M2514" i="1" s="1"/>
  <c r="Q2517" i="1"/>
  <c r="Q2516" i="1" s="1"/>
  <c r="Q2515" i="1" s="1"/>
  <c r="Q2514" i="1" s="1"/>
  <c r="K2527" i="1"/>
  <c r="K2526" i="1" s="1"/>
  <c r="AK2527" i="1"/>
  <c r="AK2526" i="1" s="1"/>
  <c r="AM2539" i="1"/>
  <c r="K2549" i="1"/>
  <c r="K2548" i="1" s="1"/>
  <c r="K2541" i="1" s="1"/>
  <c r="K2540" i="1" s="1"/>
  <c r="S2549" i="1"/>
  <c r="S2548" i="1" s="1"/>
  <c r="S2541" i="1" s="1"/>
  <c r="S2540" i="1" s="1"/>
  <c r="AH2549" i="1"/>
  <c r="AH2548" i="1" s="1"/>
  <c r="Y2554" i="1"/>
  <c r="T2555" i="1"/>
  <c r="T2554" i="1" s="1"/>
  <c r="P2563" i="1"/>
  <c r="P2562" i="1" s="1"/>
  <c r="AG2563" i="1"/>
  <c r="AG2562" i="1" s="1"/>
  <c r="T2570" i="1"/>
  <c r="O2573" i="1"/>
  <c r="AE2574" i="1"/>
  <c r="AH2573" i="1"/>
  <c r="AH2572" i="1" s="1"/>
  <c r="AH2571" i="1" s="1"/>
  <c r="R2591" i="1"/>
  <c r="P2591" i="1"/>
  <c r="P2590" i="1" s="1"/>
  <c r="P2589" i="1" s="1"/>
  <c r="P2570" i="1" s="1"/>
  <c r="AK2590" i="1"/>
  <c r="AK2589" i="1" s="1"/>
  <c r="L2628" i="1"/>
  <c r="P2628" i="1"/>
  <c r="P2627" i="1" s="1"/>
  <c r="T2628" i="1"/>
  <c r="T2627" i="1" s="1"/>
  <c r="Z2628" i="1"/>
  <c r="Z2627" i="1" s="1"/>
  <c r="AM2638" i="1"/>
  <c r="AM2656" i="1"/>
  <c r="T2666" i="1"/>
  <c r="T2665" i="1" s="1"/>
  <c r="T2664" i="1" s="1"/>
  <c r="AM2672" i="1"/>
  <c r="AE2721" i="1"/>
  <c r="O2740" i="1"/>
  <c r="O2739" i="1" s="1"/>
  <c r="AC2740" i="1"/>
  <c r="AC2739" i="1" s="1"/>
  <c r="AH2740" i="1"/>
  <c r="AH2739" i="1" s="1"/>
  <c r="T2745" i="1"/>
  <c r="AL2758" i="1"/>
  <c r="J2780" i="1"/>
  <c r="J2779" i="1" s="1"/>
  <c r="J2772" i="1" s="1"/>
  <c r="J2764" i="1" s="1"/>
  <c r="P2780" i="1"/>
  <c r="P2779" i="1" s="1"/>
  <c r="AM2788" i="1"/>
  <c r="AD2790" i="1"/>
  <c r="AE2790" i="1" s="1"/>
  <c r="AB2795" i="1"/>
  <c r="AB2794" i="1" s="1"/>
  <c r="AB2793" i="1" s="1"/>
  <c r="AL2799" i="1"/>
  <c r="AA2813" i="1"/>
  <c r="AA2812" i="1" s="1"/>
  <c r="AD2819" i="1"/>
  <c r="AE2819" i="1" s="1"/>
  <c r="O2819" i="1"/>
  <c r="O2818" i="1" s="1"/>
  <c r="O2813" i="1" s="1"/>
  <c r="AE2820" i="1"/>
  <c r="AM2821" i="1"/>
  <c r="V2825" i="1"/>
  <c r="AM2865" i="1"/>
  <c r="K2881" i="1"/>
  <c r="K2880" i="1" s="1"/>
  <c r="O2881" i="1"/>
  <c r="O2880" i="1" s="1"/>
  <c r="S2881" i="1"/>
  <c r="S2880" i="1" s="1"/>
  <c r="AH2881" i="1"/>
  <c r="AH2880" i="1" s="1"/>
  <c r="Q2889" i="1"/>
  <c r="Q2888" i="1" s="1"/>
  <c r="Q2881" i="1" s="1"/>
  <c r="Q2880" i="1" s="1"/>
  <c r="W2889" i="1"/>
  <c r="W2888" i="1" s="1"/>
  <c r="W2881" i="1" s="1"/>
  <c r="W2880" i="1" s="1"/>
  <c r="AA2889" i="1"/>
  <c r="AA2888" i="1" s="1"/>
  <c r="AA2881" i="1" s="1"/>
  <c r="AA2880" i="1" s="1"/>
  <c r="AM2901" i="1"/>
  <c r="AD2908" i="1"/>
  <c r="V2911" i="1"/>
  <c r="M2908" i="1"/>
  <c r="M2907" i="1" s="1"/>
  <c r="M2906" i="1" s="1"/>
  <c r="M2905" i="1" s="1"/>
  <c r="AC2913" i="1"/>
  <c r="AE2913" i="1" s="1"/>
  <c r="AH2913" i="1"/>
  <c r="AH2907" i="1" s="1"/>
  <c r="AH2906" i="1" s="1"/>
  <c r="AH2905" i="1" s="1"/>
  <c r="I2919" i="1"/>
  <c r="AL2921" i="1"/>
  <c r="AL2926" i="1"/>
  <c r="AM2926" i="1" s="1"/>
  <c r="AB2925" i="1"/>
  <c r="AB2919" i="1" s="1"/>
  <c r="AB2918" i="1" s="1"/>
  <c r="AG2925" i="1"/>
  <c r="AK2925" i="1"/>
  <c r="AK2919" i="1" s="1"/>
  <c r="AK2918" i="1" s="1"/>
  <c r="AA2933" i="1"/>
  <c r="AA2932" i="1" s="1"/>
  <c r="AA2931" i="1" s="1"/>
  <c r="AA2930" i="1" s="1"/>
  <c r="Z2933" i="1"/>
  <c r="Z2932" i="1" s="1"/>
  <c r="AE2934" i="1"/>
  <c r="AC2951" i="1"/>
  <c r="AC2950" i="1" s="1"/>
  <c r="K2951" i="1"/>
  <c r="K2950" i="1" s="1"/>
  <c r="O2951" i="1"/>
  <c r="S2951" i="1"/>
  <c r="S2950" i="1" s="1"/>
  <c r="Q2957" i="1"/>
  <c r="Q2956" i="1" s="1"/>
  <c r="O2964" i="1"/>
  <c r="L2987" i="1"/>
  <c r="L2986" i="1" s="1"/>
  <c r="L2985" i="1" s="1"/>
  <c r="L2979" i="1" s="1"/>
  <c r="L2978" i="1" s="1"/>
  <c r="P2987" i="1"/>
  <c r="P2986" i="1" s="1"/>
  <c r="P2985" i="1" s="1"/>
  <c r="AI2987" i="1"/>
  <c r="AI2986" i="1" s="1"/>
  <c r="AI2985" i="1" s="1"/>
  <c r="AM2989" i="1"/>
  <c r="V2990" i="1"/>
  <c r="P2994" i="1"/>
  <c r="P2993" i="1" s="1"/>
  <c r="P2992" i="1" s="1"/>
  <c r="AE2999" i="1"/>
  <c r="AM3000" i="1"/>
  <c r="AG3001" i="1"/>
  <c r="AM3003" i="1"/>
  <c r="T3017" i="1"/>
  <c r="T3016" i="1" s="1"/>
  <c r="T3015" i="1" s="1"/>
  <c r="AE3019" i="1"/>
  <c r="AD3112" i="1"/>
  <c r="AE3113" i="1"/>
  <c r="K3234" i="1"/>
  <c r="AM3077" i="1"/>
  <c r="AL3082" i="1"/>
  <c r="AE3084" i="1"/>
  <c r="AF3079" i="1"/>
  <c r="AG3106" i="1"/>
  <c r="AG3105" i="1" s="1"/>
  <c r="AM3133" i="1"/>
  <c r="I3131" i="1"/>
  <c r="I3130" i="1" s="1"/>
  <c r="M3131" i="1"/>
  <c r="M3130" i="1" s="1"/>
  <c r="M3125" i="1" s="1"/>
  <c r="M3124" i="1" s="1"/>
  <c r="Q3131" i="1"/>
  <c r="Q3130" i="1" s="1"/>
  <c r="AL3134" i="1"/>
  <c r="AJ3131" i="1"/>
  <c r="AJ3130" i="1" s="1"/>
  <c r="AL3162" i="1"/>
  <c r="AE3169" i="1"/>
  <c r="AE3171" i="1"/>
  <c r="S3183" i="1"/>
  <c r="S3182" i="1" s="1"/>
  <c r="S3181" i="1" s="1"/>
  <c r="S3180" i="1" s="1"/>
  <c r="Z3193" i="1"/>
  <c r="Z3192" i="1" s="1"/>
  <c r="AK3207" i="1"/>
  <c r="AK3206" i="1" s="1"/>
  <c r="K3207" i="1"/>
  <c r="K3206" i="1" s="1"/>
  <c r="AB3215" i="1"/>
  <c r="AB3214" i="1" s="1"/>
  <c r="AB3207" i="1" s="1"/>
  <c r="AB3206" i="1" s="1"/>
  <c r="AE3226" i="1"/>
  <c r="AC3256" i="1"/>
  <c r="AC3255" i="1" s="1"/>
  <c r="AD3264" i="1"/>
  <c r="AM3274" i="1"/>
  <c r="AD3279" i="1"/>
  <c r="N3283" i="1"/>
  <c r="N3282" i="1" s="1"/>
  <c r="X3283" i="1"/>
  <c r="X3282" i="1" s="1"/>
  <c r="AG3283" i="1"/>
  <c r="AG3282" i="1" s="1"/>
  <c r="AK3283" i="1"/>
  <c r="AK3282" i="1" s="1"/>
  <c r="K3283" i="1"/>
  <c r="K3282" i="1" s="1"/>
  <c r="S3283" i="1"/>
  <c r="S3282" i="1" s="1"/>
  <c r="AE3286" i="1"/>
  <c r="AH3283" i="1"/>
  <c r="AH3282" i="1" s="1"/>
  <c r="L3311" i="1"/>
  <c r="L3310" i="1" s="1"/>
  <c r="L3309" i="1" s="1"/>
  <c r="L3303" i="1" s="1"/>
  <c r="L3302" i="1" s="1"/>
  <c r="P3311" i="1"/>
  <c r="P3310" i="1" s="1"/>
  <c r="P3309" i="1" s="1"/>
  <c r="T3311" i="1"/>
  <c r="T3310" i="1" s="1"/>
  <c r="T3309" i="1" s="1"/>
  <c r="AD3311" i="1"/>
  <c r="AD3310" i="1" s="1"/>
  <c r="AD3309" i="1" s="1"/>
  <c r="I3311" i="1"/>
  <c r="AA3311" i="1"/>
  <c r="AA3310" i="1" s="1"/>
  <c r="AA3309" i="1" s="1"/>
  <c r="AM3324" i="1"/>
  <c r="X3325" i="1"/>
  <c r="AE3345" i="1"/>
  <c r="AE3346" i="1"/>
  <c r="AM3347" i="1"/>
  <c r="W3388" i="1"/>
  <c r="W3387" i="1" s="1"/>
  <c r="W3386" i="1" s="1"/>
  <c r="W3385" i="1" s="1"/>
  <c r="AF3388" i="1"/>
  <c r="AF3387" i="1" s="1"/>
  <c r="AF3386" i="1" s="1"/>
  <c r="AJ3388" i="1"/>
  <c r="AJ3387" i="1" s="1"/>
  <c r="AJ3386" i="1" s="1"/>
  <c r="AJ3385" i="1" s="1"/>
  <c r="N3394" i="1"/>
  <c r="N3393" i="1" s="1"/>
  <c r="AK3394" i="1"/>
  <c r="AK3393" i="1" s="1"/>
  <c r="AG3407" i="1"/>
  <c r="AG3406" i="1" s="1"/>
  <c r="AG3399" i="1" s="1"/>
  <c r="J3426" i="1"/>
  <c r="J3425" i="1" s="1"/>
  <c r="AK3461" i="1"/>
  <c r="AK3460" i="1" s="1"/>
  <c r="T3481" i="1"/>
  <c r="J3485" i="1"/>
  <c r="J3484" i="1" s="1"/>
  <c r="J3483" i="1" s="1"/>
  <c r="J3482" i="1" s="1"/>
  <c r="J3481" i="1" s="1"/>
  <c r="AB3485" i="1"/>
  <c r="AB3484" i="1" s="1"/>
  <c r="AB3483" i="1" s="1"/>
  <c r="AB3482" i="1" s="1"/>
  <c r="AB3481" i="1" s="1"/>
  <c r="AE3505" i="1"/>
  <c r="AI3148" i="1"/>
  <c r="AI3143" i="1" s="1"/>
  <c r="AI3142" i="1" s="1"/>
  <c r="Y3193" i="1"/>
  <c r="Y3192" i="1" s="1"/>
  <c r="AB3221" i="1"/>
  <c r="AB3220" i="1" s="1"/>
  <c r="Q3289" i="1"/>
  <c r="Q3288" i="1" s="1"/>
  <c r="Y3289" i="1"/>
  <c r="Y3288" i="1" s="1"/>
  <c r="AC3289" i="1"/>
  <c r="AB3303" i="1"/>
  <c r="AB3302" i="1" s="1"/>
  <c r="X3318" i="1"/>
  <c r="X3317" i="1" s="1"/>
  <c r="X3316" i="1" s="1"/>
  <c r="O3341" i="1"/>
  <c r="O3340" i="1" s="1"/>
  <c r="O3339" i="1" s="1"/>
  <c r="AB3340" i="1"/>
  <c r="AG3340" i="1"/>
  <c r="AG3339" i="1" s="1"/>
  <c r="AB3407" i="1"/>
  <c r="AB3406" i="1" s="1"/>
  <c r="AK3079" i="1"/>
  <c r="AK3078" i="1" s="1"/>
  <c r="AK3071" i="1" s="1"/>
  <c r="M3081" i="1"/>
  <c r="M3080" i="1" s="1"/>
  <c r="M3079" i="1" s="1"/>
  <c r="M3078" i="1" s="1"/>
  <c r="M3071" i="1" s="1"/>
  <c r="W3081" i="1"/>
  <c r="W3080" i="1" s="1"/>
  <c r="W3079" i="1" s="1"/>
  <c r="W3078" i="1" s="1"/>
  <c r="AA3081" i="1"/>
  <c r="AA3080" i="1" s="1"/>
  <c r="AA3079" i="1" s="1"/>
  <c r="AA3078" i="1" s="1"/>
  <c r="J3106" i="1"/>
  <c r="J3105" i="1" s="1"/>
  <c r="R3106" i="1"/>
  <c r="R3105" i="1" s="1"/>
  <c r="AI3106" i="1"/>
  <c r="AI3105" i="1" s="1"/>
  <c r="V3113" i="1"/>
  <c r="Q3106" i="1"/>
  <c r="Q3105" i="1" s="1"/>
  <c r="AE3119" i="1"/>
  <c r="N3131" i="1"/>
  <c r="N3130" i="1" s="1"/>
  <c r="N3125" i="1" s="1"/>
  <c r="N3124" i="1" s="1"/>
  <c r="R3131" i="1"/>
  <c r="R3130" i="1" s="1"/>
  <c r="N3148" i="1"/>
  <c r="N3143" i="1" s="1"/>
  <c r="N3142" i="1" s="1"/>
  <c r="J3148" i="1"/>
  <c r="J3143" i="1" s="1"/>
  <c r="J3142" i="1" s="1"/>
  <c r="R3148" i="1"/>
  <c r="AG3154" i="1"/>
  <c r="AG3148" i="1" s="1"/>
  <c r="AK3154" i="1"/>
  <c r="AK3148" i="1" s="1"/>
  <c r="AM3158" i="1"/>
  <c r="AL3169" i="1"/>
  <c r="Z3183" i="1"/>
  <c r="Z3182" i="1" s="1"/>
  <c r="Z3181" i="1" s="1"/>
  <c r="Z3180" i="1" s="1"/>
  <c r="AG3193" i="1"/>
  <c r="AG3192" i="1" s="1"/>
  <c r="Q3207" i="1"/>
  <c r="Q3206" i="1" s="1"/>
  <c r="AC3215" i="1"/>
  <c r="AC3214" i="1" s="1"/>
  <c r="AD3229" i="1"/>
  <c r="AE3229" i="1" s="1"/>
  <c r="S3238" i="1"/>
  <c r="S3237" i="1" s="1"/>
  <c r="S3236" i="1" s="1"/>
  <c r="S3235" i="1" s="1"/>
  <c r="Y3238" i="1"/>
  <c r="Y3237" i="1" s="1"/>
  <c r="Y3236" i="1" s="1"/>
  <c r="Y3235" i="1" s="1"/>
  <c r="AH3238" i="1"/>
  <c r="AF3243" i="1"/>
  <c r="Z3249" i="1"/>
  <c r="Z3248" i="1" s="1"/>
  <c r="Z3234" i="1" s="1"/>
  <c r="T3249" i="1"/>
  <c r="T3248" i="1" s="1"/>
  <c r="V3256" i="1"/>
  <c r="M3249" i="1"/>
  <c r="M3248" i="1" s="1"/>
  <c r="AM3257" i="1"/>
  <c r="R3255" i="1"/>
  <c r="R3249" i="1" s="1"/>
  <c r="R3248" i="1" s="1"/>
  <c r="R3234" i="1" s="1"/>
  <c r="Q3263" i="1"/>
  <c r="L3283" i="1"/>
  <c r="L3282" i="1" s="1"/>
  <c r="P3283" i="1"/>
  <c r="P3282" i="1" s="1"/>
  <c r="T3283" i="1"/>
  <c r="AD3283" i="1"/>
  <c r="AD3282" i="1" s="1"/>
  <c r="AI3283" i="1"/>
  <c r="AI3282" i="1" s="1"/>
  <c r="I3283" i="1"/>
  <c r="I3282" i="1" s="1"/>
  <c r="Q3283" i="1"/>
  <c r="Q3282" i="1" s="1"/>
  <c r="W3283" i="1"/>
  <c r="W3282" i="1" s="1"/>
  <c r="AA3283" i="1"/>
  <c r="AA3282" i="1" s="1"/>
  <c r="AL3286" i="1"/>
  <c r="AJ3283" i="1"/>
  <c r="N3311" i="1"/>
  <c r="N3310" i="1" s="1"/>
  <c r="N3309" i="1" s="1"/>
  <c r="R3311" i="1"/>
  <c r="R3310" i="1" s="1"/>
  <c r="R3309" i="1" s="1"/>
  <c r="X3311" i="1"/>
  <c r="X3310" i="1" s="1"/>
  <c r="X3309" i="1" s="1"/>
  <c r="X3303" i="1" s="1"/>
  <c r="X3302" i="1" s="1"/>
  <c r="X3301" i="1" s="1"/>
  <c r="AG3311" i="1"/>
  <c r="AK3311" i="1"/>
  <c r="AK3310" i="1" s="1"/>
  <c r="AK3309" i="1" s="1"/>
  <c r="K3311" i="1"/>
  <c r="K3310" i="1" s="1"/>
  <c r="K3309" i="1" s="1"/>
  <c r="S3311" i="1"/>
  <c r="S3310" i="1" s="1"/>
  <c r="AE3314" i="1"/>
  <c r="AH3311" i="1"/>
  <c r="AH3310" i="1" s="1"/>
  <c r="AH3309" i="1" s="1"/>
  <c r="S3318" i="1"/>
  <c r="S3317" i="1" s="1"/>
  <c r="S3316" i="1" s="1"/>
  <c r="L3325" i="1"/>
  <c r="L3318" i="1" s="1"/>
  <c r="L3317" i="1" s="1"/>
  <c r="L3316" i="1" s="1"/>
  <c r="P3325" i="1"/>
  <c r="P3318" i="1" s="1"/>
  <c r="P3317" i="1" s="1"/>
  <c r="P3316" i="1" s="1"/>
  <c r="Z3325" i="1"/>
  <c r="AD3325" i="1"/>
  <c r="V3350" i="1"/>
  <c r="AL3350" i="1"/>
  <c r="AE3354" i="1"/>
  <c r="I3539" i="1"/>
  <c r="V3540" i="1"/>
  <c r="AE3541" i="1"/>
  <c r="AD3540" i="1"/>
  <c r="AE3063" i="1"/>
  <c r="AC3079" i="1"/>
  <c r="AC3078" i="1" s="1"/>
  <c r="AC3071" i="1" s="1"/>
  <c r="AM3089" i="1"/>
  <c r="AE3120" i="1"/>
  <c r="AE3121" i="1"/>
  <c r="AE3122" i="1"/>
  <c r="AM3123" i="1"/>
  <c r="O3131" i="1"/>
  <c r="O3130" i="1" s="1"/>
  <c r="AM3135" i="1"/>
  <c r="M3148" i="1"/>
  <c r="M3143" i="1" s="1"/>
  <c r="M3142" i="1" s="1"/>
  <c r="AA3148" i="1"/>
  <c r="AM3156" i="1"/>
  <c r="J3168" i="1"/>
  <c r="J3167" i="1" s="1"/>
  <c r="J3166" i="1" s="1"/>
  <c r="J3165" i="1" s="1"/>
  <c r="J3164" i="1" s="1"/>
  <c r="N3168" i="1"/>
  <c r="N3167" i="1" s="1"/>
  <c r="N3166" i="1" s="1"/>
  <c r="N3165" i="1" s="1"/>
  <c r="N3164" i="1" s="1"/>
  <c r="R3168" i="1"/>
  <c r="R3167" i="1" s="1"/>
  <c r="R3166" i="1" s="1"/>
  <c r="R3165" i="1" s="1"/>
  <c r="R3164" i="1" s="1"/>
  <c r="X3168" i="1"/>
  <c r="X3167" i="1" s="1"/>
  <c r="X3166" i="1" s="1"/>
  <c r="X3165" i="1" s="1"/>
  <c r="X3164" i="1" s="1"/>
  <c r="AB3168" i="1"/>
  <c r="AB3167" i="1" s="1"/>
  <c r="AB3166" i="1" s="1"/>
  <c r="AB3165" i="1" s="1"/>
  <c r="AB3164" i="1" s="1"/>
  <c r="N3183" i="1"/>
  <c r="N3182" i="1" s="1"/>
  <c r="N3181" i="1" s="1"/>
  <c r="N3180" i="1" s="1"/>
  <c r="R3183" i="1"/>
  <c r="R3182" i="1" s="1"/>
  <c r="R3181" i="1" s="1"/>
  <c r="R3180" i="1" s="1"/>
  <c r="X3183" i="1"/>
  <c r="X3182" i="1" s="1"/>
  <c r="X3181" i="1" s="1"/>
  <c r="X3180" i="1" s="1"/>
  <c r="O3193" i="1"/>
  <c r="O3192" i="1" s="1"/>
  <c r="AE3198" i="1"/>
  <c r="AM3219" i="1"/>
  <c r="AG3221" i="1"/>
  <c r="AG3220" i="1" s="1"/>
  <c r="AI3237" i="1"/>
  <c r="AI3236" i="1" s="1"/>
  <c r="AI3235" i="1" s="1"/>
  <c r="AM3240" i="1"/>
  <c r="AL3241" i="1"/>
  <c r="AB3243" i="1"/>
  <c r="AG3243" i="1"/>
  <c r="AK3243" i="1"/>
  <c r="AL3246" i="1"/>
  <c r="AL3251" i="1"/>
  <c r="V3253" i="1"/>
  <c r="AF3256" i="1"/>
  <c r="AF3255" i="1" s="1"/>
  <c r="P3264" i="1"/>
  <c r="P3263" i="1" s="1"/>
  <c r="R3264" i="1"/>
  <c r="AG3263" i="1"/>
  <c r="AG3262" i="1" s="1"/>
  <c r="AK3263" i="1"/>
  <c r="AK3262" i="1" s="1"/>
  <c r="AL3269" i="1"/>
  <c r="AM3277" i="1"/>
  <c r="AH3289" i="1"/>
  <c r="AH3288" i="1" s="1"/>
  <c r="AE3293" i="1"/>
  <c r="AL3293" i="1"/>
  <c r="AM3308" i="1"/>
  <c r="AM3321" i="1"/>
  <c r="AM3366" i="1"/>
  <c r="AM3396" i="1"/>
  <c r="AM3404" i="1"/>
  <c r="AH3466" i="1"/>
  <c r="AH3461" i="1" s="1"/>
  <c r="AH3460" i="1" s="1"/>
  <c r="AJ3536" i="1"/>
  <c r="AJ3535" i="1" s="1"/>
  <c r="M3564" i="1"/>
  <c r="M3563" i="1" s="1"/>
  <c r="AA3731" i="1"/>
  <c r="AA3726" i="1" s="1"/>
  <c r="AA3725" i="1" s="1"/>
  <c r="P3388" i="1"/>
  <c r="P3387" i="1" s="1"/>
  <c r="P3386" i="1" s="1"/>
  <c r="P3385" i="1" s="1"/>
  <c r="AM3392" i="1"/>
  <c r="AL3404" i="1"/>
  <c r="AK3407" i="1"/>
  <c r="AK3406" i="1" s="1"/>
  <c r="AK3399" i="1" s="1"/>
  <c r="AC3407" i="1"/>
  <c r="AC3406" i="1" s="1"/>
  <c r="AM3423" i="1"/>
  <c r="L3439" i="1"/>
  <c r="K3461" i="1"/>
  <c r="K3460" i="1" s="1"/>
  <c r="V3465" i="1"/>
  <c r="AM3465" i="1" s="1"/>
  <c r="R3467" i="1"/>
  <c r="AB3467" i="1"/>
  <c r="AB3466" i="1" s="1"/>
  <c r="AB3461" i="1" s="1"/>
  <c r="AB3460" i="1" s="1"/>
  <c r="S3466" i="1"/>
  <c r="S3461" i="1" s="1"/>
  <c r="S3460" i="1" s="1"/>
  <c r="P3481" i="1"/>
  <c r="M3498" i="1"/>
  <c r="M3497" i="1" s="1"/>
  <c r="M3496" i="1" s="1"/>
  <c r="M3495" i="1" s="1"/>
  <c r="AL3501" i="1"/>
  <c r="AD3504" i="1"/>
  <c r="AD3503" i="1" s="1"/>
  <c r="O3508" i="1"/>
  <c r="O3507" i="1" s="1"/>
  <c r="S3508" i="1"/>
  <c r="S3507" i="1" s="1"/>
  <c r="Y3508" i="1"/>
  <c r="Y3507" i="1" s="1"/>
  <c r="AH3508" i="1"/>
  <c r="AH3507" i="1" s="1"/>
  <c r="AM3546" i="1"/>
  <c r="AM3555" i="1"/>
  <c r="M3553" i="1"/>
  <c r="M3552" i="1" s="1"/>
  <c r="M3551" i="1" s="1"/>
  <c r="M3550" i="1" s="1"/>
  <c r="M3549" i="1" s="1"/>
  <c r="W3553" i="1"/>
  <c r="W3552" i="1" s="1"/>
  <c r="W3551" i="1" s="1"/>
  <c r="W3550" i="1" s="1"/>
  <c r="AE3556" i="1"/>
  <c r="AM3557" i="1"/>
  <c r="O3558" i="1"/>
  <c r="V3558" i="1" s="1"/>
  <c r="AK3552" i="1"/>
  <c r="AK3551" i="1" s="1"/>
  <c r="AK3550" i="1" s="1"/>
  <c r="AK3549" i="1" s="1"/>
  <c r="T3564" i="1"/>
  <c r="T3563" i="1" s="1"/>
  <c r="P3576" i="1"/>
  <c r="P3575" i="1" s="1"/>
  <c r="AE3583" i="1"/>
  <c r="AM3588" i="1"/>
  <c r="AM3596" i="1"/>
  <c r="AC3598" i="1"/>
  <c r="AC3597" i="1" s="1"/>
  <c r="AH3598" i="1"/>
  <c r="AH3597" i="1" s="1"/>
  <c r="AM3648" i="1"/>
  <c r="AM3651" i="1"/>
  <c r="AM3666" i="1"/>
  <c r="V3670" i="1"/>
  <c r="AC3699" i="1"/>
  <c r="AD3712" i="1"/>
  <c r="O3710" i="1"/>
  <c r="O3709" i="1" s="1"/>
  <c r="V3730" i="1"/>
  <c r="AM3730" i="1" s="1"/>
  <c r="AM3745" i="1"/>
  <c r="U3758" i="1"/>
  <c r="U3757" i="1" s="1"/>
  <c r="U3756" i="1" s="1"/>
  <c r="U3755" i="1" s="1"/>
  <c r="U3746" i="1" s="1"/>
  <c r="U3694" i="1" s="1"/>
  <c r="U3547" i="1" s="1"/>
  <c r="AE3770" i="1"/>
  <c r="S3805" i="1"/>
  <c r="S3804" i="1" s="1"/>
  <c r="S3803" i="1" s="1"/>
  <c r="S3802" i="1" s="1"/>
  <c r="S3801" i="1" s="1"/>
  <c r="K3805" i="1"/>
  <c r="K3804" i="1" s="1"/>
  <c r="K3803" i="1" s="1"/>
  <c r="K3802" i="1" s="1"/>
  <c r="K3801" i="1" s="1"/>
  <c r="O3805" i="1"/>
  <c r="O3804" i="1" s="1"/>
  <c r="O3803" i="1" s="1"/>
  <c r="O3802" i="1" s="1"/>
  <c r="O3801" i="1" s="1"/>
  <c r="P3832" i="1"/>
  <c r="V3835" i="1"/>
  <c r="V3887" i="1"/>
  <c r="AE3892" i="1"/>
  <c r="S3910" i="1"/>
  <c r="Y3910" i="1"/>
  <c r="AE3940" i="1"/>
  <c r="AC3939" i="1"/>
  <c r="AC3935" i="1" s="1"/>
  <c r="AC3934" i="1" s="1"/>
  <c r="AD3957" i="1"/>
  <c r="AD3956" i="1" s="1"/>
  <c r="J4009" i="1"/>
  <c r="J4008" i="1" s="1"/>
  <c r="J4007" i="1" s="1"/>
  <c r="Y4272" i="1"/>
  <c r="AH3552" i="1"/>
  <c r="AH3551" i="1" s="1"/>
  <c r="AH3550" i="1" s="1"/>
  <c r="R3598" i="1"/>
  <c r="R3597" i="1" s="1"/>
  <c r="Q3644" i="1"/>
  <c r="Q3643" i="1" s="1"/>
  <c r="W3643" i="1"/>
  <c r="W3642" i="1" s="1"/>
  <c r="AK3726" i="1"/>
  <c r="AK3725" i="1" s="1"/>
  <c r="Y3726" i="1"/>
  <c r="Y3725" i="1" s="1"/>
  <c r="AB3731" i="1"/>
  <c r="AB3726" i="1" s="1"/>
  <c r="AB3725" i="1" s="1"/>
  <c r="X3763" i="1"/>
  <c r="X3762" i="1" s="1"/>
  <c r="X3761" i="1" s="1"/>
  <c r="X3760" i="1" s="1"/>
  <c r="AD4001" i="1"/>
  <c r="AE4011" i="1"/>
  <c r="AD4010" i="1"/>
  <c r="AE4010" i="1" s="1"/>
  <c r="T3439" i="1"/>
  <c r="R3440" i="1"/>
  <c r="AG3461" i="1"/>
  <c r="AG3460" i="1" s="1"/>
  <c r="T3466" i="1"/>
  <c r="T3461" i="1" s="1"/>
  <c r="T3460" i="1" s="1"/>
  <c r="AE3470" i="1"/>
  <c r="V3473" i="1"/>
  <c r="M3466" i="1"/>
  <c r="AF3476" i="1"/>
  <c r="AF3475" i="1" s="1"/>
  <c r="AJ3476" i="1"/>
  <c r="AJ3475" i="1" s="1"/>
  <c r="N3485" i="1"/>
  <c r="N3484" i="1" s="1"/>
  <c r="N3483" i="1" s="1"/>
  <c r="N3482" i="1" s="1"/>
  <c r="N3481" i="1" s="1"/>
  <c r="R3485" i="1"/>
  <c r="R3484" i="1" s="1"/>
  <c r="R3483" i="1" s="1"/>
  <c r="R3482" i="1" s="1"/>
  <c r="R3481" i="1" s="1"/>
  <c r="X3485" i="1"/>
  <c r="X3484" i="1" s="1"/>
  <c r="X3483" i="1" s="1"/>
  <c r="X3482" i="1" s="1"/>
  <c r="X3481" i="1" s="1"/>
  <c r="AK3485" i="1"/>
  <c r="AK3484" i="1" s="1"/>
  <c r="AK3483" i="1" s="1"/>
  <c r="AK3482" i="1" s="1"/>
  <c r="AK3481" i="1" s="1"/>
  <c r="AC3481" i="1"/>
  <c r="AL3488" i="1"/>
  <c r="AM3494" i="1"/>
  <c r="AL3519" i="1"/>
  <c r="AG3536" i="1"/>
  <c r="AG3535" i="1" s="1"/>
  <c r="AI3552" i="1"/>
  <c r="AI3551" i="1" s="1"/>
  <c r="AI3550" i="1" s="1"/>
  <c r="J3553" i="1"/>
  <c r="J3552" i="1" s="1"/>
  <c r="J3551" i="1" s="1"/>
  <c r="J3550" i="1" s="1"/>
  <c r="N3553" i="1"/>
  <c r="N3552" i="1" s="1"/>
  <c r="N3551" i="1" s="1"/>
  <c r="N3550" i="1" s="1"/>
  <c r="R3553" i="1"/>
  <c r="R3552" i="1" s="1"/>
  <c r="R3551" i="1" s="1"/>
  <c r="R3550" i="1" s="1"/>
  <c r="V3566" i="1"/>
  <c r="AM3566" i="1" s="1"/>
  <c r="Q3564" i="1"/>
  <c r="Q3563" i="1" s="1"/>
  <c r="W3564" i="1"/>
  <c r="W3563" i="1" s="1"/>
  <c r="AA3564" i="1"/>
  <c r="AA3563" i="1" s="1"/>
  <c r="AA3549" i="1" s="1"/>
  <c r="AE3566" i="1"/>
  <c r="AI3564" i="1"/>
  <c r="AI3563" i="1" s="1"/>
  <c r="L3615" i="1"/>
  <c r="L3614" i="1" s="1"/>
  <c r="L3613" i="1" s="1"/>
  <c r="P3615" i="1"/>
  <c r="P3614" i="1" s="1"/>
  <c r="P3613" i="1" s="1"/>
  <c r="T3615" i="1"/>
  <c r="T3614" i="1" s="1"/>
  <c r="T3613" i="1" s="1"/>
  <c r="T3607" i="1" s="1"/>
  <c r="T3606" i="1" s="1"/>
  <c r="AI3615" i="1"/>
  <c r="AI3614" i="1" s="1"/>
  <c r="AI3613" i="1" s="1"/>
  <c r="AI3607" i="1" s="1"/>
  <c r="V3618" i="1"/>
  <c r="AE3623" i="1"/>
  <c r="AI3627" i="1"/>
  <c r="AI3626" i="1" s="1"/>
  <c r="AI3625" i="1" s="1"/>
  <c r="M3644" i="1"/>
  <c r="M3643" i="1" s="1"/>
  <c r="M3642" i="1" s="1"/>
  <c r="AD3653" i="1"/>
  <c r="AL3659" i="1"/>
  <c r="AB3681" i="1"/>
  <c r="Y3710" i="1"/>
  <c r="Y3709" i="1" s="1"/>
  <c r="Y3702" i="1" s="1"/>
  <c r="Z3731" i="1"/>
  <c r="AH3731" i="1"/>
  <c r="AH3726" i="1" s="1"/>
  <c r="AH3725" i="1" s="1"/>
  <c r="AH3702" i="1" s="1"/>
  <c r="I3731" i="1"/>
  <c r="I3726" i="1" s="1"/>
  <c r="V3751" i="1"/>
  <c r="M3750" i="1"/>
  <c r="M3749" i="1" s="1"/>
  <c r="M3748" i="1" s="1"/>
  <c r="M3747" i="1" s="1"/>
  <c r="M3746" i="1" s="1"/>
  <c r="W3750" i="1"/>
  <c r="W3749" i="1" s="1"/>
  <c r="W3748" i="1" s="1"/>
  <c r="W3747" i="1" s="1"/>
  <c r="W3746" i="1" s="1"/>
  <c r="AA3750" i="1"/>
  <c r="AA3749" i="1" s="1"/>
  <c r="AA3748" i="1" s="1"/>
  <c r="AA3747" i="1" s="1"/>
  <c r="AA3746" i="1" s="1"/>
  <c r="K3763" i="1"/>
  <c r="K3762" i="1" s="1"/>
  <c r="K3761" i="1" s="1"/>
  <c r="K3760" i="1" s="1"/>
  <c r="Y3763" i="1"/>
  <c r="Y3762" i="1" s="1"/>
  <c r="Y3761" i="1" s="1"/>
  <c r="Y3760" i="1" s="1"/>
  <c r="AL3786" i="1"/>
  <c r="AM3786" i="1" s="1"/>
  <c r="AE3807" i="1"/>
  <c r="AL3838" i="1"/>
  <c r="AH3845" i="1"/>
  <c r="S3854" i="1"/>
  <c r="S3853" i="1" s="1"/>
  <c r="V3853" i="1" s="1"/>
  <c r="M3871" i="1"/>
  <c r="AD3889" i="1"/>
  <c r="AE3889" i="1" s="1"/>
  <c r="AE3920" i="1"/>
  <c r="P3961" i="1"/>
  <c r="V3377" i="1"/>
  <c r="AM3378" i="1"/>
  <c r="W3380" i="1"/>
  <c r="W3379" i="1" s="1"/>
  <c r="W3374" i="1" s="1"/>
  <c r="W3373" i="1" s="1"/>
  <c r="AA3380" i="1"/>
  <c r="AA3379" i="1" s="1"/>
  <c r="AA3374" i="1" s="1"/>
  <c r="AA3373" i="1" s="1"/>
  <c r="AF3380" i="1"/>
  <c r="AF3379" i="1" s="1"/>
  <c r="AJ3380" i="1"/>
  <c r="AJ3379" i="1" s="1"/>
  <c r="X3380" i="1"/>
  <c r="X3379" i="1" s="1"/>
  <c r="X3374" i="1" s="1"/>
  <c r="X3373" i="1" s="1"/>
  <c r="AB3380" i="1"/>
  <c r="AB3379" i="1" s="1"/>
  <c r="AB3374" i="1" s="1"/>
  <c r="AB3373" i="1" s="1"/>
  <c r="AK3380" i="1"/>
  <c r="AK3379" i="1" s="1"/>
  <c r="N3388" i="1"/>
  <c r="N3387" i="1" s="1"/>
  <c r="N3386" i="1" s="1"/>
  <c r="N3385" i="1" s="1"/>
  <c r="AB3388" i="1"/>
  <c r="AB3387" i="1" s="1"/>
  <c r="AB3386" i="1" s="1"/>
  <c r="AB3385" i="1" s="1"/>
  <c r="AK3388" i="1"/>
  <c r="AK3387" i="1" s="1"/>
  <c r="AK3386" i="1" s="1"/>
  <c r="AK3385" i="1" s="1"/>
  <c r="K3388" i="1"/>
  <c r="K3387" i="1" s="1"/>
  <c r="K3386" i="1" s="1"/>
  <c r="K3385" i="1" s="1"/>
  <c r="S3388" i="1"/>
  <c r="S3387" i="1" s="1"/>
  <c r="S3386" i="1" s="1"/>
  <c r="S3385" i="1" s="1"/>
  <c r="Y3388" i="1"/>
  <c r="Y3387" i="1" s="1"/>
  <c r="Y3386" i="1" s="1"/>
  <c r="Y3385" i="1" s="1"/>
  <c r="Y3394" i="1"/>
  <c r="Y3393" i="1" s="1"/>
  <c r="AC3394" i="1"/>
  <c r="AC3393" i="1" s="1"/>
  <c r="AE3404" i="1"/>
  <c r="V3405" i="1"/>
  <c r="AM3405" i="1" s="1"/>
  <c r="X3399" i="1"/>
  <c r="AE3414" i="1"/>
  <c r="AM3415" i="1"/>
  <c r="X3426" i="1"/>
  <c r="X3425" i="1" s="1"/>
  <c r="O3439" i="1"/>
  <c r="AL3447" i="1"/>
  <c r="AE3468" i="1"/>
  <c r="AM3469" i="1"/>
  <c r="Q3467" i="1"/>
  <c r="AL3470" i="1"/>
  <c r="AJ3467" i="1"/>
  <c r="N3476" i="1"/>
  <c r="N3475" i="1" s="1"/>
  <c r="AK3476" i="1"/>
  <c r="AK3475" i="1" s="1"/>
  <c r="S3476" i="1"/>
  <c r="S3475" i="1" s="1"/>
  <c r="Y3476" i="1"/>
  <c r="Y3475" i="1" s="1"/>
  <c r="S3485" i="1"/>
  <c r="S3484" i="1" s="1"/>
  <c r="S3483" i="1" s="1"/>
  <c r="S3482" i="1" s="1"/>
  <c r="Y3485" i="1"/>
  <c r="Y3484" i="1" s="1"/>
  <c r="Y3483" i="1" s="1"/>
  <c r="Y3482" i="1" s="1"/>
  <c r="Y3481" i="1" s="1"/>
  <c r="AI3485" i="1"/>
  <c r="AI3484" i="1" s="1"/>
  <c r="AI3483" i="1" s="1"/>
  <c r="AI3482" i="1" s="1"/>
  <c r="AI3481" i="1" s="1"/>
  <c r="AM3489" i="1"/>
  <c r="AM3502" i="1"/>
  <c r="AG3508" i="1"/>
  <c r="AG3507" i="1" s="1"/>
  <c r="J3508" i="1"/>
  <c r="J3507" i="1" s="1"/>
  <c r="R3508" i="1"/>
  <c r="R3507" i="1" s="1"/>
  <c r="X3508" i="1"/>
  <c r="X3507" i="1" s="1"/>
  <c r="AE3527" i="1"/>
  <c r="AM3532" i="1"/>
  <c r="AE3533" i="1"/>
  <c r="AM3534" i="1"/>
  <c r="AB3536" i="1"/>
  <c r="AB3535" i="1" s="1"/>
  <c r="AK3536" i="1"/>
  <c r="AK3535" i="1" s="1"/>
  <c r="AE3554" i="1"/>
  <c r="J3564" i="1"/>
  <c r="J3563" i="1" s="1"/>
  <c r="AC3564" i="1"/>
  <c r="AC3563" i="1" s="1"/>
  <c r="AH3568" i="1"/>
  <c r="V3581" i="1"/>
  <c r="M3576" i="1"/>
  <c r="AA3576" i="1"/>
  <c r="AA3575" i="1" s="1"/>
  <c r="AA3574" i="1" s="1"/>
  <c r="AA3573" i="1" s="1"/>
  <c r="AE3581" i="1"/>
  <c r="S3607" i="1"/>
  <c r="S3606" i="1" s="1"/>
  <c r="I3627" i="1"/>
  <c r="I3626" i="1" s="1"/>
  <c r="I3625" i="1" s="1"/>
  <c r="AE3640" i="1"/>
  <c r="AM3655" i="1"/>
  <c r="AE3659" i="1"/>
  <c r="AE3677" i="1"/>
  <c r="AH3676" i="1"/>
  <c r="AH3675" i="1" s="1"/>
  <c r="AH3674" i="1" s="1"/>
  <c r="AH3673" i="1" s="1"/>
  <c r="AC3681" i="1"/>
  <c r="V3688" i="1"/>
  <c r="V3689" i="1"/>
  <c r="V3690" i="1"/>
  <c r="AM3690" i="1" s="1"/>
  <c r="V3691" i="1"/>
  <c r="V3692" i="1"/>
  <c r="AD3706" i="1"/>
  <c r="AE3706" i="1" s="1"/>
  <c r="AL3715" i="1"/>
  <c r="AE3733" i="1"/>
  <c r="J3731" i="1"/>
  <c r="X3731" i="1"/>
  <c r="AG3731" i="1"/>
  <c r="AG3726" i="1" s="1"/>
  <c r="AG3725" i="1" s="1"/>
  <c r="L3763" i="1"/>
  <c r="L3762" i="1" s="1"/>
  <c r="L3761" i="1" s="1"/>
  <c r="L3760" i="1" s="1"/>
  <c r="P3763" i="1"/>
  <c r="P3762" i="1" s="1"/>
  <c r="P3761" i="1" s="1"/>
  <c r="P3760" i="1" s="1"/>
  <c r="AE3786" i="1"/>
  <c r="K3819" i="1"/>
  <c r="K3818" i="1" s="1"/>
  <c r="S3819" i="1"/>
  <c r="S3818" i="1" s="1"/>
  <c r="AC3819" i="1"/>
  <c r="AC3818" i="1" s="1"/>
  <c r="T3845" i="1"/>
  <c r="Z3845" i="1"/>
  <c r="Z3831" i="1" s="1"/>
  <c r="Z3826" i="1" s="1"/>
  <c r="AD3845" i="1"/>
  <c r="AI3845" i="1"/>
  <c r="V3847" i="1"/>
  <c r="AM3847" i="1" s="1"/>
  <c r="I3846" i="1"/>
  <c r="I3911" i="1"/>
  <c r="M3911" i="1"/>
  <c r="S3935" i="1"/>
  <c r="S3934" i="1" s="1"/>
  <c r="S3928" i="1" s="1"/>
  <c r="S3927" i="1" s="1"/>
  <c r="AI3935" i="1"/>
  <c r="AI3934" i="1" s="1"/>
  <c r="AI3928" i="1" s="1"/>
  <c r="AI3927" i="1" s="1"/>
  <c r="M3949" i="1"/>
  <c r="M3948" i="1" s="1"/>
  <c r="Q3949" i="1"/>
  <c r="Q3948" i="1" s="1"/>
  <c r="AL3958" i="1"/>
  <c r="AH3789" i="1"/>
  <c r="AH3788" i="1" s="1"/>
  <c r="AM3799" i="1"/>
  <c r="AE3809" i="1"/>
  <c r="X3819" i="1"/>
  <c r="X3818" i="1" s="1"/>
  <c r="AK3819" i="1"/>
  <c r="AK3818" i="1" s="1"/>
  <c r="V3823" i="1"/>
  <c r="AM3830" i="1"/>
  <c r="J3854" i="1"/>
  <c r="J3853" i="1" s="1"/>
  <c r="N3854" i="1"/>
  <c r="N3853" i="1" s="1"/>
  <c r="R3854" i="1"/>
  <c r="R3853" i="1" s="1"/>
  <c r="X3854" i="1"/>
  <c r="X3853" i="1" s="1"/>
  <c r="X3871" i="1"/>
  <c r="AE3879" i="1"/>
  <c r="P3878" i="1"/>
  <c r="AI3878" i="1"/>
  <c r="AE3887" i="1"/>
  <c r="AM3888" i="1"/>
  <c r="AE3899" i="1"/>
  <c r="V3920" i="1"/>
  <c r="AM3926" i="1"/>
  <c r="T3935" i="1"/>
  <c r="T3934" i="1" s="1"/>
  <c r="AL3939" i="1"/>
  <c r="AM3954" i="1"/>
  <c r="M3961" i="1"/>
  <c r="AJ3961" i="1"/>
  <c r="N3961" i="1"/>
  <c r="K3969" i="1"/>
  <c r="K3968" i="1" s="1"/>
  <c r="K3967" i="1" s="1"/>
  <c r="O3969" i="1"/>
  <c r="O3968" i="1" s="1"/>
  <c r="O3967" i="1" s="1"/>
  <c r="O3961" i="1" s="1"/>
  <c r="Y3969" i="1"/>
  <c r="Y3968" i="1" s="1"/>
  <c r="Y3967" i="1" s="1"/>
  <c r="Y3961" i="1" s="1"/>
  <c r="Y3960" i="1" s="1"/>
  <c r="AM3973" i="1"/>
  <c r="M3977" i="1"/>
  <c r="M3976" i="1" s="1"/>
  <c r="AE3994" i="1"/>
  <c r="R4009" i="1"/>
  <c r="R4008" i="1" s="1"/>
  <c r="R4007" i="1" s="1"/>
  <c r="L4009" i="1"/>
  <c r="L4008" i="1" s="1"/>
  <c r="L4007" i="1" s="1"/>
  <c r="AD4022" i="1"/>
  <c r="AE4022" i="1" s="1"/>
  <c r="L4031" i="1"/>
  <c r="L4030" i="1" s="1"/>
  <c r="P4032" i="1"/>
  <c r="T4031" i="1"/>
  <c r="T4030" i="1" s="1"/>
  <c r="Z4031" i="1"/>
  <c r="Z4030" i="1" s="1"/>
  <c r="AM4034" i="1"/>
  <c r="O4032" i="1"/>
  <c r="AE4035" i="1"/>
  <c r="R4037" i="1"/>
  <c r="R4031" i="1" s="1"/>
  <c r="R4030" i="1" s="1"/>
  <c r="R4006" i="1" s="1"/>
  <c r="R4005" i="1" s="1"/>
  <c r="AM4048" i="1"/>
  <c r="V4053" i="1"/>
  <c r="AM4053" i="1" s="1"/>
  <c r="V4055" i="1"/>
  <c r="AM4055" i="1" s="1"/>
  <c r="O4063" i="1"/>
  <c r="AL4077" i="1"/>
  <c r="AE4083" i="1"/>
  <c r="V4095" i="1"/>
  <c r="AL4101" i="1"/>
  <c r="AH4108" i="1"/>
  <c r="AH4107" i="1" s="1"/>
  <c r="AH4106" i="1" s="1"/>
  <c r="AH4105" i="1" s="1"/>
  <c r="AM4114" i="1"/>
  <c r="AD4138" i="1"/>
  <c r="AM4140" i="1"/>
  <c r="K4145" i="1"/>
  <c r="AM4175" i="1"/>
  <c r="L4197" i="1"/>
  <c r="AD4201" i="1"/>
  <c r="AE4201" i="1" s="1"/>
  <c r="X4197" i="1"/>
  <c r="AG4197" i="1"/>
  <c r="AM4203" i="1"/>
  <c r="AM4217" i="1"/>
  <c r="AI4246" i="1"/>
  <c r="AI4245" i="1" s="1"/>
  <c r="AI4244" i="1" s="1"/>
  <c r="AI4243" i="1" s="1"/>
  <c r="AM4255" i="1"/>
  <c r="V4256" i="1"/>
  <c r="M4253" i="1"/>
  <c r="W4253" i="1"/>
  <c r="AM4257" i="1"/>
  <c r="AM4268" i="1"/>
  <c r="AC4279" i="1"/>
  <c r="O4279" i="1"/>
  <c r="Y4279" i="1"/>
  <c r="AE4301" i="1"/>
  <c r="AD4300" i="1"/>
  <c r="AE4303" i="1"/>
  <c r="AE4304" i="1"/>
  <c r="AE4314" i="1"/>
  <c r="V4323" i="1"/>
  <c r="AM4323" i="1" s="1"/>
  <c r="I4403" i="1"/>
  <c r="AE4412" i="1"/>
  <c r="N3977" i="1"/>
  <c r="N3976" i="1" s="1"/>
  <c r="AG4009" i="1"/>
  <c r="AG4008" i="1" s="1"/>
  <c r="AG4007" i="1" s="1"/>
  <c r="AH4009" i="1"/>
  <c r="AH4008" i="1" s="1"/>
  <c r="AH4007" i="1" s="1"/>
  <c r="M4031" i="1"/>
  <c r="M4030" i="1" s="1"/>
  <c r="Q4032" i="1"/>
  <c r="W4031" i="1"/>
  <c r="W4030" i="1" s="1"/>
  <c r="AF4032" i="1"/>
  <c r="AJ4032" i="1"/>
  <c r="V4035" i="1"/>
  <c r="P4037" i="1"/>
  <c r="AI4037" i="1"/>
  <c r="W4051" i="1"/>
  <c r="W4050" i="1" s="1"/>
  <c r="W4049" i="1" s="1"/>
  <c r="AA4051" i="1"/>
  <c r="AA4050" i="1" s="1"/>
  <c r="AA4049" i="1" s="1"/>
  <c r="AI4051" i="1"/>
  <c r="AI4050" i="1" s="1"/>
  <c r="AI4049" i="1" s="1"/>
  <c r="Z4051" i="1"/>
  <c r="Z4050" i="1" s="1"/>
  <c r="Z4049" i="1" s="1"/>
  <c r="AL4058" i="1"/>
  <c r="W4063" i="1"/>
  <c r="AJ4063" i="1"/>
  <c r="AL4089" i="1"/>
  <c r="M4145" i="1"/>
  <c r="AA4145" i="1"/>
  <c r="V4173" i="1"/>
  <c r="L4186" i="1"/>
  <c r="L4185" i="1" s="1"/>
  <c r="S4197" i="1"/>
  <c r="Y4197" i="1"/>
  <c r="S4229" i="1"/>
  <c r="S4228" i="1" s="1"/>
  <c r="S4227" i="1" s="1"/>
  <c r="S4226" i="1" s="1"/>
  <c r="S4225" i="1" s="1"/>
  <c r="V4250" i="1"/>
  <c r="Z4262" i="1"/>
  <c r="Z4261" i="1" s="1"/>
  <c r="Z4260" i="1" s="1"/>
  <c r="Z4259" i="1" s="1"/>
  <c r="I4272" i="1"/>
  <c r="T4279" i="1"/>
  <c r="P4279" i="1"/>
  <c r="N4290" i="1"/>
  <c r="AH4290" i="1"/>
  <c r="S4444" i="1"/>
  <c r="S4443" i="1" s="1"/>
  <c r="S4442" i="1" s="1"/>
  <c r="M4585" i="1"/>
  <c r="J4678" i="1"/>
  <c r="J4677" i="1" s="1"/>
  <c r="X4678" i="1"/>
  <c r="X4677" i="1" s="1"/>
  <c r="Z4009" i="1"/>
  <c r="Z4008" i="1" s="1"/>
  <c r="Z4007" i="1" s="1"/>
  <c r="L4145" i="1"/>
  <c r="V4204" i="1"/>
  <c r="Y4246" i="1"/>
  <c r="Y4245" i="1" s="1"/>
  <c r="Y4244" i="1" s="1"/>
  <c r="Y4243" i="1" s="1"/>
  <c r="K4262" i="1"/>
  <c r="K4261" i="1" s="1"/>
  <c r="K4260" i="1" s="1"/>
  <c r="K4259" i="1" s="1"/>
  <c r="X4272" i="1"/>
  <c r="AE4276" i="1"/>
  <c r="M4279" i="1"/>
  <c r="W4279" i="1"/>
  <c r="AA4279" i="1"/>
  <c r="M4290" i="1"/>
  <c r="AE3798" i="1"/>
  <c r="V3821" i="1"/>
  <c r="AJ3819" i="1"/>
  <c r="AJ3818" i="1" s="1"/>
  <c r="J3831" i="1"/>
  <c r="V3848" i="1"/>
  <c r="AM3852" i="1"/>
  <c r="AI3854" i="1"/>
  <c r="AI3853" i="1" s="1"/>
  <c r="AM3856" i="1"/>
  <c r="AC3878" i="1"/>
  <c r="AE3878" i="1" s="1"/>
  <c r="AE3893" i="1"/>
  <c r="AM3894" i="1"/>
  <c r="AM3897" i="1"/>
  <c r="AM3901" i="1"/>
  <c r="AA3911" i="1"/>
  <c r="J3911" i="1"/>
  <c r="J3910" i="1" s="1"/>
  <c r="Y3935" i="1"/>
  <c r="Y3934" i="1" s="1"/>
  <c r="AH3935" i="1"/>
  <c r="AH3934" i="1" s="1"/>
  <c r="AH3928" i="1" s="1"/>
  <c r="AH3927" i="1" s="1"/>
  <c r="X3969" i="1"/>
  <c r="X3968" i="1" s="1"/>
  <c r="X3967" i="1" s="1"/>
  <c r="X3961" i="1" s="1"/>
  <c r="AB3969" i="1"/>
  <c r="AB3968" i="1" s="1"/>
  <c r="AB3967" i="1" s="1"/>
  <c r="AG3969" i="1"/>
  <c r="AG3968" i="1" s="1"/>
  <c r="AG3967" i="1" s="1"/>
  <c r="AG3961" i="1" s="1"/>
  <c r="AK3969" i="1"/>
  <c r="AK3968" i="1" s="1"/>
  <c r="AK3967" i="1" s="1"/>
  <c r="AK3961" i="1" s="1"/>
  <c r="AM3975" i="1"/>
  <c r="AE3979" i="1"/>
  <c r="AE3981" i="1"/>
  <c r="K3983" i="1"/>
  <c r="O3983" i="1"/>
  <c r="S3983" i="1"/>
  <c r="AH3983" i="1"/>
  <c r="AE3986" i="1"/>
  <c r="V4011" i="1"/>
  <c r="Q4009" i="1"/>
  <c r="Q4008" i="1" s="1"/>
  <c r="Q4007" i="1" s="1"/>
  <c r="AI4009" i="1"/>
  <c r="AI4008" i="1" s="1"/>
  <c r="AI4007" i="1" s="1"/>
  <c r="AM4012" i="1"/>
  <c r="AM4015" i="1"/>
  <c r="AD4019" i="1"/>
  <c r="AE4019" i="1" s="1"/>
  <c r="V4023" i="1"/>
  <c r="AM4024" i="1"/>
  <c r="AM4036" i="1"/>
  <c r="K4063" i="1"/>
  <c r="AM4079" i="1"/>
  <c r="AM4082" i="1"/>
  <c r="AE4087" i="1"/>
  <c r="AM4088" i="1"/>
  <c r="AM4103" i="1"/>
  <c r="J4108" i="1"/>
  <c r="J4107" i="1" s="1"/>
  <c r="J4106" i="1" s="1"/>
  <c r="J4105" i="1" s="1"/>
  <c r="AG4108" i="1"/>
  <c r="AG4107" i="1" s="1"/>
  <c r="AG4106" i="1" s="1"/>
  <c r="AG4105" i="1" s="1"/>
  <c r="AM4111" i="1"/>
  <c r="V4122" i="1"/>
  <c r="AM4136" i="1"/>
  <c r="AL4139" i="1"/>
  <c r="AM4181" i="1"/>
  <c r="AC4188" i="1"/>
  <c r="AE4188" i="1" s="1"/>
  <c r="AM4190" i="1"/>
  <c r="AL4192" i="1"/>
  <c r="AL4199" i="1"/>
  <c r="AM4235" i="1"/>
  <c r="V4239" i="1"/>
  <c r="AM4241" i="1"/>
  <c r="AE4251" i="1"/>
  <c r="T4253" i="1"/>
  <c r="L4272" i="1"/>
  <c r="S4272" i="1"/>
  <c r="AG4272" i="1"/>
  <c r="M4272" i="1"/>
  <c r="AE4277" i="1"/>
  <c r="AG4279" i="1"/>
  <c r="V4331" i="1"/>
  <c r="I4330" i="1"/>
  <c r="I4329" i="1" s="1"/>
  <c r="R4335" i="1"/>
  <c r="R4334" i="1" s="1"/>
  <c r="R4333" i="1" s="1"/>
  <c r="V4340" i="1"/>
  <c r="AC4347" i="1"/>
  <c r="AC4346" i="1" s="1"/>
  <c r="AC4345" i="1" s="1"/>
  <c r="AE4350" i="1"/>
  <c r="AD4347" i="1"/>
  <c r="P4361" i="1"/>
  <c r="V4365" i="1"/>
  <c r="AM4365" i="1" s="1"/>
  <c r="AL4367" i="1"/>
  <c r="P4366" i="1"/>
  <c r="O4484" i="1"/>
  <c r="S4484" i="1"/>
  <c r="AM4305" i="1"/>
  <c r="V4307" i="1"/>
  <c r="N4321" i="1"/>
  <c r="N4320" i="1" s="1"/>
  <c r="N4319" i="1" s="1"/>
  <c r="R4321" i="1"/>
  <c r="R4320" i="1" s="1"/>
  <c r="R4319" i="1" s="1"/>
  <c r="X4321" i="1"/>
  <c r="X4320" i="1" s="1"/>
  <c r="X4319" i="1" s="1"/>
  <c r="AB4321" i="1"/>
  <c r="AB4320" i="1" s="1"/>
  <c r="AB4319" i="1" s="1"/>
  <c r="W4321" i="1"/>
  <c r="W4320" i="1" s="1"/>
  <c r="W4319" i="1" s="1"/>
  <c r="AM4327" i="1"/>
  <c r="I4334" i="1"/>
  <c r="Q4334" i="1"/>
  <c r="Q4333" i="1" s="1"/>
  <c r="Q4328" i="1" s="1"/>
  <c r="W4334" i="1"/>
  <c r="W4333" i="1" s="1"/>
  <c r="AA4334" i="1"/>
  <c r="AA4333" i="1" s="1"/>
  <c r="AI4334" i="1"/>
  <c r="AI4333" i="1" s="1"/>
  <c r="K4334" i="1"/>
  <c r="K4333" i="1" s="1"/>
  <c r="O4334" i="1"/>
  <c r="O4333" i="1" s="1"/>
  <c r="S4334" i="1"/>
  <c r="S4333" i="1" s="1"/>
  <c r="Y4334" i="1"/>
  <c r="Y4333" i="1" s="1"/>
  <c r="AH4334" i="1"/>
  <c r="AH4333" i="1" s="1"/>
  <c r="AH4328" i="1" s="1"/>
  <c r="AM4344" i="1"/>
  <c r="AL4348" i="1"/>
  <c r="J4347" i="1"/>
  <c r="J4346" i="1" s="1"/>
  <c r="J4345" i="1" s="1"/>
  <c r="J4339" i="1" s="1"/>
  <c r="AE4356" i="1"/>
  <c r="O4361" i="1"/>
  <c r="AB4366" i="1"/>
  <c r="AE4388" i="1"/>
  <c r="AM4393" i="1"/>
  <c r="AE4401" i="1"/>
  <c r="AE4416" i="1"/>
  <c r="M4421" i="1"/>
  <c r="Q4421" i="1"/>
  <c r="Z4429" i="1"/>
  <c r="Z4428" i="1" s="1"/>
  <c r="AE4431" i="1"/>
  <c r="AG4445" i="1"/>
  <c r="AG4444" i="1" s="1"/>
  <c r="AG4443" i="1" s="1"/>
  <c r="AG4442" i="1" s="1"/>
  <c r="AM4447" i="1"/>
  <c r="P4444" i="1"/>
  <c r="P4443" i="1" s="1"/>
  <c r="P4442" i="1" s="1"/>
  <c r="AC4455" i="1"/>
  <c r="AC4454" i="1" s="1"/>
  <c r="AC4453" i="1" s="1"/>
  <c r="AL4471" i="1"/>
  <c r="AE4474" i="1"/>
  <c r="V4482" i="1"/>
  <c r="AB4484" i="1"/>
  <c r="L4498" i="1"/>
  <c r="P4498" i="1"/>
  <c r="T4498" i="1"/>
  <c r="Z4498" i="1"/>
  <c r="AE4499" i="1"/>
  <c r="AI4498" i="1"/>
  <c r="AI4491" i="1" s="1"/>
  <c r="V4517" i="1"/>
  <c r="Q4512" i="1"/>
  <c r="W4512" i="1"/>
  <c r="AA4512" i="1"/>
  <c r="AI4512" i="1"/>
  <c r="AE4524" i="1"/>
  <c r="AM4525" i="1"/>
  <c r="AM4529" i="1"/>
  <c r="AE4537" i="1"/>
  <c r="AM4539" i="1"/>
  <c r="AH4561" i="1"/>
  <c r="AH4560" i="1" s="1"/>
  <c r="AH4559" i="1" s="1"/>
  <c r="AM4573" i="1"/>
  <c r="AL4594" i="1"/>
  <c r="O4598" i="1"/>
  <c r="S4598" i="1"/>
  <c r="S4597" i="1" s="1"/>
  <c r="S4596" i="1" s="1"/>
  <c r="T4597" i="1"/>
  <c r="T4596" i="1" s="1"/>
  <c r="AI4603" i="1"/>
  <c r="AM4607" i="1"/>
  <c r="V4608" i="1"/>
  <c r="AM4609" i="1"/>
  <c r="AM4614" i="1"/>
  <c r="AE4622" i="1"/>
  <c r="L4620" i="1"/>
  <c r="L4619" i="1" s="1"/>
  <c r="L4618" i="1" s="1"/>
  <c r="L4617" i="1" s="1"/>
  <c r="P4620" i="1"/>
  <c r="P4619" i="1" s="1"/>
  <c r="P4618" i="1" s="1"/>
  <c r="P4617" i="1" s="1"/>
  <c r="T4620" i="1"/>
  <c r="T4619" i="1" s="1"/>
  <c r="T4618" i="1" s="1"/>
  <c r="T4617" i="1" s="1"/>
  <c r="Z4620" i="1"/>
  <c r="Z4619" i="1" s="1"/>
  <c r="Z4618" i="1" s="1"/>
  <c r="Z4617" i="1" s="1"/>
  <c r="AE4625" i="1"/>
  <c r="W4631" i="1"/>
  <c r="AA4631" i="1"/>
  <c r="L4642" i="1"/>
  <c r="L4641" i="1" s="1"/>
  <c r="P4642" i="1"/>
  <c r="T4642" i="1"/>
  <c r="T4641" i="1" s="1"/>
  <c r="T4630" i="1" s="1"/>
  <c r="T4629" i="1" s="1"/>
  <c r="AM4648" i="1"/>
  <c r="AC4656" i="1"/>
  <c r="Z4659" i="1"/>
  <c r="AH4659" i="1"/>
  <c r="V4664" i="1"/>
  <c r="Q4659" i="1"/>
  <c r="AM4665" i="1"/>
  <c r="AM4669" i="1"/>
  <c r="AE4670" i="1"/>
  <c r="P4699" i="1"/>
  <c r="P4698" i="1" s="1"/>
  <c r="P4697" i="1" s="1"/>
  <c r="P4696" i="1" s="1"/>
  <c r="Z4699" i="1"/>
  <c r="Z4698" i="1" s="1"/>
  <c r="Z4697" i="1" s="1"/>
  <c r="Z4696" i="1" s="1"/>
  <c r="AI4699" i="1"/>
  <c r="AI4698" i="1" s="1"/>
  <c r="AI4697" i="1" s="1"/>
  <c r="AI4696" i="1" s="1"/>
  <c r="AE4704" i="1"/>
  <c r="AC4707" i="1"/>
  <c r="AC4706" i="1" s="1"/>
  <c r="AH4707" i="1"/>
  <c r="AH4706" i="1" s="1"/>
  <c r="I4725" i="1"/>
  <c r="K4724" i="1"/>
  <c r="K4723" i="1" s="1"/>
  <c r="K4722" i="1" s="1"/>
  <c r="AE4734" i="1"/>
  <c r="AM4735" i="1"/>
  <c r="X4766" i="1"/>
  <c r="X4765" i="1" s="1"/>
  <c r="X4753" i="1" s="1"/>
  <c r="X4752" i="1" s="1"/>
  <c r="Q4772" i="1"/>
  <c r="W4772" i="1"/>
  <c r="W4766" i="1" s="1"/>
  <c r="W4765" i="1" s="1"/>
  <c r="W4753" i="1" s="1"/>
  <c r="W4752" i="1" s="1"/>
  <c r="AA4772" i="1"/>
  <c r="AL4779" i="1"/>
  <c r="AL4780" i="1"/>
  <c r="AL4781" i="1"/>
  <c r="AL4782" i="1"/>
  <c r="AL4798" i="1"/>
  <c r="V4803" i="1"/>
  <c r="M4801" i="1"/>
  <c r="M4800" i="1" s="1"/>
  <c r="AA4801" i="1"/>
  <c r="AA4800" i="1" s="1"/>
  <c r="M4810" i="1"/>
  <c r="M4809" i="1" s="1"/>
  <c r="M4808" i="1" s="1"/>
  <c r="Q4810" i="1"/>
  <c r="W4810" i="1"/>
  <c r="W4809" i="1" s="1"/>
  <c r="AA4810" i="1"/>
  <c r="AA4809" i="1" s="1"/>
  <c r="AA4808" i="1" s="1"/>
  <c r="AC4809" i="1"/>
  <c r="AC4857" i="1"/>
  <c r="AE4857" i="1" s="1"/>
  <c r="AG4889" i="1"/>
  <c r="AG4888" i="1" s="1"/>
  <c r="M4898" i="1"/>
  <c r="M4897" i="1" s="1"/>
  <c r="M4896" i="1" s="1"/>
  <c r="M4895" i="1" s="1"/>
  <c r="W4898" i="1"/>
  <c r="W4897" i="1" s="1"/>
  <c r="W4896" i="1" s="1"/>
  <c r="W4895" i="1" s="1"/>
  <c r="S4906" i="1"/>
  <c r="S4905" i="1" s="1"/>
  <c r="S4904" i="1" s="1"/>
  <c r="AC4444" i="1"/>
  <c r="AC4443" i="1" s="1"/>
  <c r="AC4442" i="1" s="1"/>
  <c r="AC4484" i="1"/>
  <c r="AE4492" i="1"/>
  <c r="AH4512" i="1"/>
  <c r="V4527" i="1"/>
  <c r="W4526" i="1"/>
  <c r="AJ4526" i="1"/>
  <c r="W4561" i="1"/>
  <c r="W4560" i="1" s="1"/>
  <c r="W4559" i="1" s="1"/>
  <c r="AK4631" i="1"/>
  <c r="S4659" i="1"/>
  <c r="AB4659" i="1"/>
  <c r="Q4699" i="1"/>
  <c r="Q4698" i="1" s="1"/>
  <c r="Q4697" i="1" s="1"/>
  <c r="Q4696" i="1" s="1"/>
  <c r="M4732" i="1"/>
  <c r="M4731" i="1" s="1"/>
  <c r="M4721" i="1" s="1"/>
  <c r="M4720" i="1" s="1"/>
  <c r="AK4801" i="1"/>
  <c r="AK4800" i="1" s="1"/>
  <c r="Y4421" i="1"/>
  <c r="AE4457" i="1"/>
  <c r="AD4459" i="1"/>
  <c r="AE4459" i="1" s="1"/>
  <c r="V4470" i="1"/>
  <c r="AM4470" i="1" s="1"/>
  <c r="AE4486" i="1"/>
  <c r="J4498" i="1"/>
  <c r="N4498" i="1"/>
  <c r="N4491" i="1" s="1"/>
  <c r="R4498" i="1"/>
  <c r="X4498" i="1"/>
  <c r="AG4498" i="1"/>
  <c r="AK4498" i="1"/>
  <c r="AK4491" i="1" s="1"/>
  <c r="AC4491" i="1"/>
  <c r="AL4501" i="1"/>
  <c r="AE4509" i="1"/>
  <c r="L4512" i="1"/>
  <c r="T4512" i="1"/>
  <c r="Z4512" i="1"/>
  <c r="AE4520" i="1"/>
  <c r="V4535" i="1"/>
  <c r="AE4556" i="1"/>
  <c r="M4561" i="1"/>
  <c r="M4560" i="1" s="1"/>
  <c r="M4559" i="1" s="1"/>
  <c r="AJ4561" i="1"/>
  <c r="AJ4560" i="1" s="1"/>
  <c r="AJ4559" i="1" s="1"/>
  <c r="I4597" i="1"/>
  <c r="V4601" i="1"/>
  <c r="R4603" i="1"/>
  <c r="R4597" i="1" s="1"/>
  <c r="R4596" i="1" s="1"/>
  <c r="AE4612" i="1"/>
  <c r="I4643" i="1"/>
  <c r="I4642" i="1" s="1"/>
  <c r="I4641" i="1" s="1"/>
  <c r="AE4650" i="1"/>
  <c r="K4659" i="1"/>
  <c r="S4678" i="1"/>
  <c r="S4677" i="1" s="1"/>
  <c r="Y4678" i="1"/>
  <c r="Y4677" i="1" s="1"/>
  <c r="AH4679" i="1"/>
  <c r="K4684" i="1"/>
  <c r="K4678" i="1" s="1"/>
  <c r="K4677" i="1" s="1"/>
  <c r="AH4684" i="1"/>
  <c r="AE4694" i="1"/>
  <c r="O4707" i="1"/>
  <c r="O4706" i="1" s="1"/>
  <c r="Z4724" i="1"/>
  <c r="Z4723" i="1" s="1"/>
  <c r="Z4722" i="1" s="1"/>
  <c r="AE4725" i="1"/>
  <c r="AH4736" i="1"/>
  <c r="AH4732" i="1" s="1"/>
  <c r="AH4731" i="1" s="1"/>
  <c r="AL4763" i="1"/>
  <c r="AE4768" i="1"/>
  <c r="O4772" i="1"/>
  <c r="Y4772" i="1"/>
  <c r="Y4766" i="1" s="1"/>
  <c r="Y4765" i="1" s="1"/>
  <c r="Y4753" i="1" s="1"/>
  <c r="Y4752" i="1" s="1"/>
  <c r="AC4772" i="1"/>
  <c r="AH4772" i="1"/>
  <c r="V4824" i="1"/>
  <c r="R4836" i="1"/>
  <c r="R4835" i="1" s="1"/>
  <c r="R4834" i="1" s="1"/>
  <c r="V4837" i="1"/>
  <c r="O4883" i="1"/>
  <c r="O4879" i="1" s="1"/>
  <c r="O4870" i="1" s="1"/>
  <c r="O4869" i="1" s="1"/>
  <c r="O4868" i="1" s="1"/>
  <c r="O4867" i="1" s="1"/>
  <c r="AM4308" i="1"/>
  <c r="AJ4321" i="1"/>
  <c r="AJ4320" i="1" s="1"/>
  <c r="AJ4319" i="1" s="1"/>
  <c r="L4321" i="1"/>
  <c r="L4320" i="1" s="1"/>
  <c r="L4319" i="1" s="1"/>
  <c r="P4321" i="1"/>
  <c r="P4320" i="1" s="1"/>
  <c r="P4319" i="1" s="1"/>
  <c r="T4321" i="1"/>
  <c r="T4320" i="1" s="1"/>
  <c r="T4319" i="1" s="1"/>
  <c r="AI4321" i="1"/>
  <c r="AI4320" i="1" s="1"/>
  <c r="AI4319" i="1" s="1"/>
  <c r="AH4321" i="1"/>
  <c r="AH4320" i="1" s="1"/>
  <c r="AH4319" i="1" s="1"/>
  <c r="P4347" i="1"/>
  <c r="P4346" i="1" s="1"/>
  <c r="P4345" i="1" s="1"/>
  <c r="P4339" i="1" s="1"/>
  <c r="AE4348" i="1"/>
  <c r="AM4349" i="1"/>
  <c r="W4339" i="1"/>
  <c r="AM4351" i="1"/>
  <c r="AM4363" i="1"/>
  <c r="Q4361" i="1"/>
  <c r="AJ4366" i="1"/>
  <c r="AM4381" i="1"/>
  <c r="AL4406" i="1"/>
  <c r="AM4420" i="1"/>
  <c r="AA4421" i="1"/>
  <c r="Z4421" i="1"/>
  <c r="AM4427" i="1"/>
  <c r="S4429" i="1"/>
  <c r="S4428" i="1" s="1"/>
  <c r="Y4429" i="1"/>
  <c r="Y4428" i="1" s="1"/>
  <c r="AH4429" i="1"/>
  <c r="AH4428" i="1" s="1"/>
  <c r="AM4449" i="1"/>
  <c r="O4444" i="1"/>
  <c r="O4443" i="1" s="1"/>
  <c r="O4442" i="1" s="1"/>
  <c r="AE4451" i="1"/>
  <c r="AE4462" i="1"/>
  <c r="R4469" i="1"/>
  <c r="AE4489" i="1"/>
  <c r="AM4490" i="1"/>
  <c r="V4492" i="1"/>
  <c r="AE4496" i="1"/>
  <c r="AM4497" i="1"/>
  <c r="O4526" i="1"/>
  <c r="S4526" i="1"/>
  <c r="AM4536" i="1"/>
  <c r="AE4547" i="1"/>
  <c r="AE4549" i="1"/>
  <c r="AE4550" i="1"/>
  <c r="AE4551" i="1"/>
  <c r="AE4552" i="1"/>
  <c r="AE4563" i="1"/>
  <c r="N4561" i="1"/>
  <c r="N4560" i="1" s="1"/>
  <c r="N4559" i="1" s="1"/>
  <c r="AD4580" i="1"/>
  <c r="AH4589" i="1"/>
  <c r="AH4588" i="1" s="1"/>
  <c r="AH4587" i="1" s="1"/>
  <c r="AH4586" i="1" s="1"/>
  <c r="AE4594" i="1"/>
  <c r="N4597" i="1"/>
  <c r="N4596" i="1" s="1"/>
  <c r="X4597" i="1"/>
  <c r="X4596" i="1" s="1"/>
  <c r="AB4598" i="1"/>
  <c r="AB4597" i="1" s="1"/>
  <c r="AB4596" i="1" s="1"/>
  <c r="AM4600" i="1"/>
  <c r="AM4623" i="1"/>
  <c r="R4631" i="1"/>
  <c r="M4631" i="1"/>
  <c r="U4631" i="1"/>
  <c r="AM4637" i="1"/>
  <c r="AL4649" i="1"/>
  <c r="AM4658" i="1"/>
  <c r="AJ4659" i="1"/>
  <c r="T4678" i="1"/>
  <c r="T4677" i="1" s="1"/>
  <c r="AM4681" i="1"/>
  <c r="P4684" i="1"/>
  <c r="Z4684" i="1"/>
  <c r="Z4678" i="1" s="1"/>
  <c r="Z4677" i="1" s="1"/>
  <c r="AE4685" i="1"/>
  <c r="AI4684" i="1"/>
  <c r="I4704" i="1"/>
  <c r="I4703" i="1" s="1"/>
  <c r="I4699" i="1" s="1"/>
  <c r="W4724" i="1"/>
  <c r="W4723" i="1" s="1"/>
  <c r="W4722" i="1" s="1"/>
  <c r="W4721" i="1" s="1"/>
  <c r="W4720" i="1" s="1"/>
  <c r="AA4724" i="1"/>
  <c r="AA4723" i="1" s="1"/>
  <c r="AA4722" i="1" s="1"/>
  <c r="AE4727" i="1"/>
  <c r="K4732" i="1"/>
  <c r="K4731" i="1" s="1"/>
  <c r="O4732" i="1"/>
  <c r="O4731" i="1" s="1"/>
  <c r="S4732" i="1"/>
  <c r="S4731" i="1" s="1"/>
  <c r="AI4736" i="1"/>
  <c r="AI4732" i="1" s="1"/>
  <c r="AI4731" i="1" s="1"/>
  <c r="AM4738" i="1"/>
  <c r="X4744" i="1"/>
  <c r="X4743" i="1" s="1"/>
  <c r="X4742" i="1" s="1"/>
  <c r="X4741" i="1" s="1"/>
  <c r="AB4744" i="1"/>
  <c r="AB4743" i="1" s="1"/>
  <c r="AB4742" i="1" s="1"/>
  <c r="AB4741" i="1" s="1"/>
  <c r="AM4747" i="1"/>
  <c r="L4744" i="1"/>
  <c r="L4743" i="1" s="1"/>
  <c r="L4742" i="1" s="1"/>
  <c r="L4741" i="1" s="1"/>
  <c r="T4744" i="1"/>
  <c r="T4743" i="1" s="1"/>
  <c r="T4742" i="1" s="1"/>
  <c r="T4741" i="1" s="1"/>
  <c r="AE4749" i="1"/>
  <c r="AE4758" i="1"/>
  <c r="AM4759" i="1"/>
  <c r="AM4764" i="1"/>
  <c r="N4766" i="1"/>
  <c r="N4765" i="1" s="1"/>
  <c r="M4766" i="1"/>
  <c r="M4765" i="1" s="1"/>
  <c r="M4753" i="1" s="1"/>
  <c r="M4752" i="1" s="1"/>
  <c r="AJ4766" i="1"/>
  <c r="AJ4765" i="1" s="1"/>
  <c r="L4772" i="1"/>
  <c r="L4766" i="1" s="1"/>
  <c r="L4765" i="1" s="1"/>
  <c r="AE4773" i="1"/>
  <c r="AI4772" i="1"/>
  <c r="AI4766" i="1" s="1"/>
  <c r="AI4765" i="1" s="1"/>
  <c r="AI4753" i="1" s="1"/>
  <c r="AI4752" i="1" s="1"/>
  <c r="AM4774" i="1"/>
  <c r="Y4801" i="1"/>
  <c r="Y4800" i="1" s="1"/>
  <c r="T4829" i="1"/>
  <c r="AK4906" i="1"/>
  <c r="AK4905" i="1" s="1"/>
  <c r="AK4904" i="1" s="1"/>
  <c r="O4970" i="1"/>
  <c r="AI4970" i="1"/>
  <c r="AM4799" i="1"/>
  <c r="AM4821" i="1"/>
  <c r="AL4827" i="1"/>
  <c r="O4829" i="1"/>
  <c r="AC4834" i="1"/>
  <c r="AK4834" i="1"/>
  <c r="AK4829" i="1" s="1"/>
  <c r="K4834" i="1"/>
  <c r="K4829" i="1" s="1"/>
  <c r="AM4861" i="1"/>
  <c r="AE4863" i="1"/>
  <c r="O4872" i="1"/>
  <c r="O4871" i="1" s="1"/>
  <c r="K4879" i="1"/>
  <c r="K4870" i="1" s="1"/>
  <c r="K4869" i="1" s="1"/>
  <c r="K4868" i="1" s="1"/>
  <c r="K4867" i="1" s="1"/>
  <c r="S4879" i="1"/>
  <c r="AE4881" i="1"/>
  <c r="V4884" i="1"/>
  <c r="AM4902" i="1"/>
  <c r="AE4916" i="1"/>
  <c r="AM4931" i="1"/>
  <c r="V4932" i="1"/>
  <c r="V4936" i="1"/>
  <c r="AM4947" i="1"/>
  <c r="P4944" i="1"/>
  <c r="P4943" i="1" s="1"/>
  <c r="P4942" i="1" s="1"/>
  <c r="P4941" i="1" s="1"/>
  <c r="T4944" i="1"/>
  <c r="T4943" i="1" s="1"/>
  <c r="T4942" i="1" s="1"/>
  <c r="T4941" i="1" s="1"/>
  <c r="AM4966" i="1"/>
  <c r="V4967" i="1"/>
  <c r="AB4970" i="1"/>
  <c r="AG4970" i="1"/>
  <c r="AK4970" i="1"/>
  <c r="AL4970" i="1" s="1"/>
  <c r="AM4981" i="1"/>
  <c r="AK5001" i="1"/>
  <c r="AK5000" i="1" s="1"/>
  <c r="O5001" i="1"/>
  <c r="O5000" i="1" s="1"/>
  <c r="Y5001" i="1"/>
  <c r="Y5000" i="1" s="1"/>
  <c r="AC5001" i="1"/>
  <c r="AC5000" i="1" s="1"/>
  <c r="AH5010" i="1"/>
  <c r="O5047" i="1"/>
  <c r="O5046" i="1" s="1"/>
  <c r="S5047" i="1"/>
  <c r="S5046" i="1" s="1"/>
  <c r="S5045" i="1" s="1"/>
  <c r="AI5072" i="1"/>
  <c r="AI5071" i="1" s="1"/>
  <c r="W5096" i="1"/>
  <c r="W5095" i="1" s="1"/>
  <c r="T5096" i="1"/>
  <c r="T5095" i="1" s="1"/>
  <c r="AC4925" i="1"/>
  <c r="AC4924" i="1" s="1"/>
  <c r="AC4923" i="1" s="1"/>
  <c r="M4954" i="1"/>
  <c r="M4953" i="1" s="1"/>
  <c r="M4952" i="1" s="1"/>
  <c r="M4951" i="1" s="1"/>
  <c r="Q4954" i="1"/>
  <c r="K4970" i="1"/>
  <c r="J4970" i="1"/>
  <c r="AE5008" i="1"/>
  <c r="AD5005" i="1"/>
  <c r="AE5005" i="1" s="1"/>
  <c r="AJ5033" i="1"/>
  <c r="AJ5032" i="1" s="1"/>
  <c r="AJ5031" i="1" s="1"/>
  <c r="AJ5030" i="1" s="1"/>
  <c r="AJ5029" i="1" s="1"/>
  <c r="V5051" i="1"/>
  <c r="AM5051" i="1" s="1"/>
  <c r="I5050" i="1"/>
  <c r="J5086" i="1"/>
  <c r="J5085" i="1" s="1"/>
  <c r="J5084" i="1" s="1"/>
  <c r="AJ4829" i="1"/>
  <c r="Y4834" i="1"/>
  <c r="Y4829" i="1" s="1"/>
  <c r="AG4834" i="1"/>
  <c r="K4857" i="1"/>
  <c r="K4856" i="1" s="1"/>
  <c r="K4855" i="1" s="1"/>
  <c r="K4854" i="1" s="1"/>
  <c r="K4853" i="1" s="1"/>
  <c r="K4852" i="1" s="1"/>
  <c r="O4857" i="1"/>
  <c r="O4856" i="1" s="1"/>
  <c r="O4855" i="1" s="1"/>
  <c r="O4854" i="1" s="1"/>
  <c r="O4853" i="1" s="1"/>
  <c r="O4852" i="1" s="1"/>
  <c r="S4857" i="1"/>
  <c r="S4856" i="1" s="1"/>
  <c r="S4855" i="1" s="1"/>
  <c r="S4854" i="1" s="1"/>
  <c r="S4853" i="1" s="1"/>
  <c r="S4852" i="1" s="1"/>
  <c r="AH4857" i="1"/>
  <c r="AH4856" i="1" s="1"/>
  <c r="AH4855" i="1" s="1"/>
  <c r="AH4854" i="1" s="1"/>
  <c r="AH4853" i="1" s="1"/>
  <c r="AH4852" i="1" s="1"/>
  <c r="AE4860" i="1"/>
  <c r="AC4856" i="1"/>
  <c r="AC4855" i="1" s="1"/>
  <c r="AC4854" i="1" s="1"/>
  <c r="AC4853" i="1" s="1"/>
  <c r="AC4852" i="1" s="1"/>
  <c r="I4872" i="1"/>
  <c r="V4872" i="1" s="1"/>
  <c r="AM4872" i="1" s="1"/>
  <c r="M4872" i="1"/>
  <c r="M4871" i="1" s="1"/>
  <c r="Q4872" i="1"/>
  <c r="Q4871" i="1" s="1"/>
  <c r="W4872" i="1"/>
  <c r="W4871" i="1" s="1"/>
  <c r="AA4872" i="1"/>
  <c r="AA4871" i="1" s="1"/>
  <c r="AA4870" i="1" s="1"/>
  <c r="AA4869" i="1" s="1"/>
  <c r="AA4868" i="1" s="1"/>
  <c r="AA4867" i="1" s="1"/>
  <c r="AF4872" i="1"/>
  <c r="AF4871" i="1" s="1"/>
  <c r="N4879" i="1"/>
  <c r="Y4883" i="1"/>
  <c r="Y4879" i="1" s="1"/>
  <c r="AC4883" i="1"/>
  <c r="I4898" i="1"/>
  <c r="Q4898" i="1"/>
  <c r="AA4898" i="1"/>
  <c r="AA4897" i="1" s="1"/>
  <c r="AA4896" i="1" s="1"/>
  <c r="AA4895" i="1" s="1"/>
  <c r="AF4898" i="1"/>
  <c r="AL4898" i="1" s="1"/>
  <c r="AJ4898" i="1"/>
  <c r="AJ4897" i="1" s="1"/>
  <c r="AJ4896" i="1" s="1"/>
  <c r="AJ4895" i="1" s="1"/>
  <c r="O4906" i="1"/>
  <c r="O4905" i="1" s="1"/>
  <c r="O4904" i="1" s="1"/>
  <c r="Y4906" i="1"/>
  <c r="AC4906" i="1"/>
  <c r="AC4905" i="1" s="1"/>
  <c r="AC4904" i="1" s="1"/>
  <c r="AL4908" i="1"/>
  <c r="AE4911" i="1"/>
  <c r="AE4929" i="1"/>
  <c r="N4954" i="1"/>
  <c r="AL4956" i="1"/>
  <c r="AE4967" i="1"/>
  <c r="J4989" i="1"/>
  <c r="J4988" i="1" s="1"/>
  <c r="J4987" i="1" s="1"/>
  <c r="N4989" i="1"/>
  <c r="N4988" i="1" s="1"/>
  <c r="N4987" i="1" s="1"/>
  <c r="R4989" i="1"/>
  <c r="R4988" i="1" s="1"/>
  <c r="R4987" i="1" s="1"/>
  <c r="X4989" i="1"/>
  <c r="X4988" i="1" s="1"/>
  <c r="X4987" i="1" s="1"/>
  <c r="AG4989" i="1"/>
  <c r="AG4988" i="1" s="1"/>
  <c r="AG4987" i="1" s="1"/>
  <c r="AK4989" i="1"/>
  <c r="AK4988" i="1" s="1"/>
  <c r="K5057" i="1"/>
  <c r="K5056" i="1" s="1"/>
  <c r="AA5072" i="1"/>
  <c r="AA5071" i="1" s="1"/>
  <c r="R5096" i="1"/>
  <c r="R5095" i="1" s="1"/>
  <c r="AE4775" i="1"/>
  <c r="AM4776" i="1"/>
  <c r="V4790" i="1"/>
  <c r="AL4790" i="1"/>
  <c r="P4801" i="1"/>
  <c r="P4800" i="1" s="1"/>
  <c r="Z4801" i="1"/>
  <c r="Z4800" i="1" s="1"/>
  <c r="AE4805" i="1"/>
  <c r="AL4811" i="1"/>
  <c r="AE4813" i="1"/>
  <c r="AE4817" i="1"/>
  <c r="J4822" i="1"/>
  <c r="X4822" i="1"/>
  <c r="R4829" i="1"/>
  <c r="J4834" i="1"/>
  <c r="J4829" i="1" s="1"/>
  <c r="N4834" i="1"/>
  <c r="N4829" i="1" s="1"/>
  <c r="V4844" i="1"/>
  <c r="P4857" i="1"/>
  <c r="P4856" i="1" s="1"/>
  <c r="P4855" i="1" s="1"/>
  <c r="P4854" i="1" s="1"/>
  <c r="P4853" i="1" s="1"/>
  <c r="P4852" i="1" s="1"/>
  <c r="Z4857" i="1"/>
  <c r="Z4856" i="1" s="1"/>
  <c r="Z4855" i="1" s="1"/>
  <c r="Z4854" i="1" s="1"/>
  <c r="Z4853" i="1" s="1"/>
  <c r="Z4852" i="1" s="1"/>
  <c r="AE4858" i="1"/>
  <c r="AI4857" i="1"/>
  <c r="AI4856" i="1" s="1"/>
  <c r="AI4855" i="1" s="1"/>
  <c r="AI4854" i="1" s="1"/>
  <c r="AI4853" i="1" s="1"/>
  <c r="AI4852" i="1" s="1"/>
  <c r="V4862" i="1"/>
  <c r="AE4865" i="1"/>
  <c r="J4872" i="1"/>
  <c r="J4871" i="1" s="1"/>
  <c r="N4872" i="1"/>
  <c r="N4871" i="1" s="1"/>
  <c r="R4872" i="1"/>
  <c r="R4871" i="1" s="1"/>
  <c r="X4872" i="1"/>
  <c r="X4871" i="1" s="1"/>
  <c r="AG4872" i="1"/>
  <c r="AG4871" i="1" s="1"/>
  <c r="AK4872" i="1"/>
  <c r="AK4871" i="1" s="1"/>
  <c r="Y4872" i="1"/>
  <c r="Y4871" i="1" s="1"/>
  <c r="AC4872" i="1"/>
  <c r="AC4871" i="1" s="1"/>
  <c r="AL4875" i="1"/>
  <c r="AE4877" i="1"/>
  <c r="AM4878" i="1"/>
  <c r="J4879" i="1"/>
  <c r="R4879" i="1"/>
  <c r="X4879" i="1"/>
  <c r="AB4879" i="1"/>
  <c r="AB4870" i="1" s="1"/>
  <c r="AB4869" i="1" s="1"/>
  <c r="AB4868" i="1" s="1"/>
  <c r="AB4867" i="1" s="1"/>
  <c r="L4883" i="1"/>
  <c r="L4879" i="1" s="1"/>
  <c r="P4883" i="1"/>
  <c r="P4879" i="1" s="1"/>
  <c r="T4883" i="1"/>
  <c r="T4879" i="1" s="1"/>
  <c r="T4870" i="1" s="1"/>
  <c r="T4869" i="1" s="1"/>
  <c r="T4868" i="1" s="1"/>
  <c r="T4867" i="1" s="1"/>
  <c r="Z4883" i="1"/>
  <c r="Z4879" i="1" s="1"/>
  <c r="V4890" i="1"/>
  <c r="V4892" i="1"/>
  <c r="J4898" i="1"/>
  <c r="J4897" i="1" s="1"/>
  <c r="J4896" i="1" s="1"/>
  <c r="J4895" i="1" s="1"/>
  <c r="N4898" i="1"/>
  <c r="N4897" i="1" s="1"/>
  <c r="N4896" i="1" s="1"/>
  <c r="N4895" i="1" s="1"/>
  <c r="R4898" i="1"/>
  <c r="R4897" i="1" s="1"/>
  <c r="R4896" i="1" s="1"/>
  <c r="R4895" i="1" s="1"/>
  <c r="X4898" i="1"/>
  <c r="X4897" i="1" s="1"/>
  <c r="X4896" i="1" s="1"/>
  <c r="X4895" i="1" s="1"/>
  <c r="AB4898" i="1"/>
  <c r="AB4897" i="1" s="1"/>
  <c r="AB4896" i="1" s="1"/>
  <c r="AB4895" i="1" s="1"/>
  <c r="AG4898" i="1"/>
  <c r="AG4897" i="1" s="1"/>
  <c r="AG4896" i="1" s="1"/>
  <c r="AG4895" i="1" s="1"/>
  <c r="AK4898" i="1"/>
  <c r="AK4897" i="1" s="1"/>
  <c r="AK4896" i="1" s="1"/>
  <c r="AK4895" i="1" s="1"/>
  <c r="T4906" i="1"/>
  <c r="T4905" i="1" s="1"/>
  <c r="T4904" i="1" s="1"/>
  <c r="AM4909" i="1"/>
  <c r="AE4921" i="1"/>
  <c r="P4925" i="1"/>
  <c r="P4924" i="1" s="1"/>
  <c r="P4923" i="1" s="1"/>
  <c r="T4925" i="1"/>
  <c r="T4924" i="1" s="1"/>
  <c r="T4923" i="1" s="1"/>
  <c r="AE4927" i="1"/>
  <c r="AE4933" i="1"/>
  <c r="AM4934" i="1"/>
  <c r="AM4937" i="1"/>
  <c r="AM4940" i="1"/>
  <c r="AC4944" i="1"/>
  <c r="AC4943" i="1" s="1"/>
  <c r="AC4942" i="1" s="1"/>
  <c r="AC4941" i="1" s="1"/>
  <c r="AL4945" i="1"/>
  <c r="AL4946" i="1"/>
  <c r="S4954" i="1"/>
  <c r="Y4954" i="1"/>
  <c r="Y4953" i="1" s="1"/>
  <c r="AC4954" i="1"/>
  <c r="AM4960" i="1"/>
  <c r="L4970" i="1"/>
  <c r="V4973" i="1"/>
  <c r="AM4973" i="1" s="1"/>
  <c r="AL4974" i="1"/>
  <c r="V4998" i="1"/>
  <c r="J5047" i="1"/>
  <c r="J5046" i="1" s="1"/>
  <c r="X5047" i="1"/>
  <c r="X5046" i="1" s="1"/>
  <c r="X5045" i="1" s="1"/>
  <c r="X5044" i="1" s="1"/>
  <c r="X5043" i="1" s="1"/>
  <c r="AB5047" i="1"/>
  <c r="AB5046" i="1" s="1"/>
  <c r="AE5058" i="1"/>
  <c r="V5065" i="1"/>
  <c r="W5086" i="1"/>
  <c r="W5085" i="1" s="1"/>
  <c r="AE5097" i="1"/>
  <c r="S5005" i="1"/>
  <c r="S5001" i="1" s="1"/>
  <c r="S5000" i="1" s="1"/>
  <c r="M5033" i="1"/>
  <c r="M5032" i="1" s="1"/>
  <c r="M5031" i="1" s="1"/>
  <c r="M5030" i="1" s="1"/>
  <c r="M5029" i="1" s="1"/>
  <c r="W5033" i="1"/>
  <c r="W5032" i="1" s="1"/>
  <c r="W5031" i="1" s="1"/>
  <c r="W5030" i="1" s="1"/>
  <c r="W5029" i="1" s="1"/>
  <c r="AA5033" i="1"/>
  <c r="AA5032" i="1" s="1"/>
  <c r="AA5031" i="1" s="1"/>
  <c r="AA5030" i="1" s="1"/>
  <c r="AA5029" i="1" s="1"/>
  <c r="AI5033" i="1"/>
  <c r="O5033" i="1"/>
  <c r="O5032" i="1" s="1"/>
  <c r="O5031" i="1" s="1"/>
  <c r="O5030" i="1" s="1"/>
  <c r="O5029" i="1" s="1"/>
  <c r="S5033" i="1"/>
  <c r="S5032" i="1" s="1"/>
  <c r="S5031" i="1" s="1"/>
  <c r="S5030" i="1" s="1"/>
  <c r="S5029" i="1" s="1"/>
  <c r="AE5036" i="1"/>
  <c r="AM5042" i="1"/>
  <c r="W5047" i="1"/>
  <c r="W5046" i="1" s="1"/>
  <c r="AA5047" i="1"/>
  <c r="AA5046" i="1" s="1"/>
  <c r="AA5045" i="1" s="1"/>
  <c r="AL5050" i="1"/>
  <c r="AE5052" i="1"/>
  <c r="AL5054" i="1"/>
  <c r="N5057" i="1"/>
  <c r="N5056" i="1" s="1"/>
  <c r="X5057" i="1"/>
  <c r="X5056" i="1" s="1"/>
  <c r="AB5057" i="1"/>
  <c r="AB5056" i="1" s="1"/>
  <c r="W5057" i="1"/>
  <c r="AM5063" i="1"/>
  <c r="AE5064" i="1"/>
  <c r="AJ5064" i="1"/>
  <c r="J5072" i="1"/>
  <c r="J5071" i="1" s="1"/>
  <c r="S5072" i="1"/>
  <c r="S5071" i="1" s="1"/>
  <c r="S5044" i="1" s="1"/>
  <c r="S5043" i="1" s="1"/>
  <c r="K5072" i="1"/>
  <c r="K5071" i="1" s="1"/>
  <c r="T5072" i="1"/>
  <c r="T5071" i="1" s="1"/>
  <c r="Z5072" i="1"/>
  <c r="Z5071" i="1" s="1"/>
  <c r="R5072" i="1"/>
  <c r="R5071" i="1" s="1"/>
  <c r="K5086" i="1"/>
  <c r="K5085" i="1" s="1"/>
  <c r="O5086" i="1"/>
  <c r="O5085" i="1" s="1"/>
  <c r="S5086" i="1"/>
  <c r="S5085" i="1" s="1"/>
  <c r="AC5086" i="1"/>
  <c r="AC5085" i="1" s="1"/>
  <c r="X5100" i="1"/>
  <c r="AB5100" i="1"/>
  <c r="AB5096" i="1" s="1"/>
  <c r="AB5095" i="1" s="1"/>
  <c r="AM5106" i="1"/>
  <c r="O5108" i="1"/>
  <c r="O5107" i="1" s="1"/>
  <c r="AD5130" i="1"/>
  <c r="N5129" i="1"/>
  <c r="N5128" i="1" s="1"/>
  <c r="N5127" i="1" s="1"/>
  <c r="R5129" i="1"/>
  <c r="R5128" i="1" s="1"/>
  <c r="R5127" i="1" s="1"/>
  <c r="AL5131" i="1"/>
  <c r="AM5131" i="1" s="1"/>
  <c r="W5133" i="1"/>
  <c r="AL5136" i="1"/>
  <c r="Y5133" i="1"/>
  <c r="AE5138" i="1"/>
  <c r="M5149" i="1"/>
  <c r="M5148" i="1" s="1"/>
  <c r="AJ5149" i="1"/>
  <c r="AJ5148" i="1" s="1"/>
  <c r="AM5154" i="1"/>
  <c r="AE5155" i="1"/>
  <c r="AM5160" i="1"/>
  <c r="Z5189" i="1"/>
  <c r="Z5188" i="1" s="1"/>
  <c r="AM5195" i="1"/>
  <c r="X5204" i="1"/>
  <c r="AL5206" i="1"/>
  <c r="AM5213" i="1"/>
  <c r="AM5220" i="1"/>
  <c r="AM5223" i="1"/>
  <c r="AL5231" i="1"/>
  <c r="AL5105" i="1"/>
  <c r="Y5129" i="1"/>
  <c r="Y5128" i="1" s="1"/>
  <c r="Y5127" i="1" s="1"/>
  <c r="P5149" i="1"/>
  <c r="P5148" i="1" s="1"/>
  <c r="AB5149" i="1"/>
  <c r="AB5148" i="1" s="1"/>
  <c r="AL5174" i="1"/>
  <c r="Q5188" i="1"/>
  <c r="AJ5196" i="1"/>
  <c r="AJ5188" i="1" s="1"/>
  <c r="P5204" i="1"/>
  <c r="T5204" i="1"/>
  <c r="AE5318" i="1"/>
  <c r="AD5317" i="1"/>
  <c r="AE5317" i="1" s="1"/>
  <c r="AH5333" i="1"/>
  <c r="P5096" i="1"/>
  <c r="P5095" i="1" s="1"/>
  <c r="AE5101" i="1"/>
  <c r="V5103" i="1"/>
  <c r="AL5103" i="1"/>
  <c r="N5108" i="1"/>
  <c r="N5107" i="1" s="1"/>
  <c r="AI5149" i="1"/>
  <c r="AI5148" i="1" s="1"/>
  <c r="N5188" i="1"/>
  <c r="X5188" i="1"/>
  <c r="W5204" i="1"/>
  <c r="O5333" i="1"/>
  <c r="P5342" i="1"/>
  <c r="P5332" i="1" s="1"/>
  <c r="P5308" i="1" s="1"/>
  <c r="P5307" i="1" s="1"/>
  <c r="AI5342" i="1"/>
  <c r="K4989" i="1"/>
  <c r="K4988" i="1" s="1"/>
  <c r="K4987" i="1" s="1"/>
  <c r="O4989" i="1"/>
  <c r="O4988" i="1" s="1"/>
  <c r="O4987" i="1" s="1"/>
  <c r="Y4989" i="1"/>
  <c r="Y4988" i="1" s="1"/>
  <c r="Y4987" i="1" s="1"/>
  <c r="AE4997" i="1"/>
  <c r="AG5001" i="1"/>
  <c r="AG5000" i="1" s="1"/>
  <c r="Q5001" i="1"/>
  <c r="Q5000" i="1" s="1"/>
  <c r="AJ5001" i="1"/>
  <c r="AJ5000" i="1" s="1"/>
  <c r="AE5006" i="1"/>
  <c r="AM5007" i="1"/>
  <c r="AL5015" i="1"/>
  <c r="AM5018" i="1"/>
  <c r="AM5019" i="1"/>
  <c r="Z5033" i="1"/>
  <c r="Z5032" i="1" s="1"/>
  <c r="Z5031" i="1" s="1"/>
  <c r="Z5030" i="1" s="1"/>
  <c r="Z5029" i="1" s="1"/>
  <c r="L5033" i="1"/>
  <c r="P5033" i="1"/>
  <c r="P5032" i="1" s="1"/>
  <c r="P5031" i="1" s="1"/>
  <c r="P5030" i="1" s="1"/>
  <c r="P5029" i="1" s="1"/>
  <c r="T5033" i="1"/>
  <c r="T5032" i="1" s="1"/>
  <c r="T5031" i="1" s="1"/>
  <c r="T5030" i="1" s="1"/>
  <c r="T5029" i="1" s="1"/>
  <c r="AM5039" i="1"/>
  <c r="AI5047" i="1"/>
  <c r="AI5046" i="1" s="1"/>
  <c r="AF5057" i="1"/>
  <c r="AF5056" i="1" s="1"/>
  <c r="AJ5057" i="1"/>
  <c r="AG5064" i="1"/>
  <c r="AE5067" i="1"/>
  <c r="AE5069" i="1"/>
  <c r="AH5086" i="1"/>
  <c r="AH5085" i="1" s="1"/>
  <c r="AM5090" i="1"/>
  <c r="L5086" i="1"/>
  <c r="L5085" i="1" s="1"/>
  <c r="P5086" i="1"/>
  <c r="P5085" i="1" s="1"/>
  <c r="AE5093" i="1"/>
  <c r="AM5094" i="1"/>
  <c r="AE5098" i="1"/>
  <c r="I5100" i="1"/>
  <c r="I5096" i="1" s="1"/>
  <c r="M5100" i="1"/>
  <c r="Q5100" i="1"/>
  <c r="Q5096" i="1" s="1"/>
  <c r="Q5095" i="1" s="1"/>
  <c r="Q5084" i="1" s="1"/>
  <c r="AL5101" i="1"/>
  <c r="AJ5100" i="1"/>
  <c r="AJ5096" i="1" s="1"/>
  <c r="AJ5095" i="1" s="1"/>
  <c r="K5108" i="1"/>
  <c r="K5107" i="1" s="1"/>
  <c r="S5108" i="1"/>
  <c r="S5107" i="1" s="1"/>
  <c r="Y5108" i="1"/>
  <c r="Y5107" i="1" s="1"/>
  <c r="AG5108" i="1"/>
  <c r="AG5107" i="1" s="1"/>
  <c r="AG5084" i="1" s="1"/>
  <c r="AE5113" i="1"/>
  <c r="AM5114" i="1"/>
  <c r="AM5132" i="1"/>
  <c r="AE5136" i="1"/>
  <c r="AE5144" i="1"/>
  <c r="Z5150" i="1"/>
  <c r="AE5156" i="1"/>
  <c r="AM5157" i="1"/>
  <c r="J5171" i="1"/>
  <c r="J5167" i="1" s="1"/>
  <c r="J5166" i="1" s="1"/>
  <c r="J5147" i="1" s="1"/>
  <c r="N5171" i="1"/>
  <c r="R5171" i="1"/>
  <c r="X5171" i="1"/>
  <c r="AB5171" i="1"/>
  <c r="AG5171" i="1"/>
  <c r="AK5171" i="1"/>
  <c r="AE5174" i="1"/>
  <c r="I5176" i="1"/>
  <c r="M5176" i="1"/>
  <c r="Q5176" i="1"/>
  <c r="AJ5176" i="1"/>
  <c r="K5189" i="1"/>
  <c r="K5188" i="1" s="1"/>
  <c r="O5189" i="1"/>
  <c r="O5188" i="1" s="1"/>
  <c r="S5189" i="1"/>
  <c r="Y5189" i="1"/>
  <c r="AC5189" i="1"/>
  <c r="AH5189" i="1"/>
  <c r="AH5188" i="1" s="1"/>
  <c r="K5196" i="1"/>
  <c r="S5196" i="1"/>
  <c r="S5188" i="1" s="1"/>
  <c r="S5187" i="1" s="1"/>
  <c r="Y5196" i="1"/>
  <c r="AC5196" i="1"/>
  <c r="I5202" i="1"/>
  <c r="I5201" i="1" s="1"/>
  <c r="AD5215" i="1"/>
  <c r="AE5215" i="1" s="1"/>
  <c r="X5214" i="1"/>
  <c r="AM5239" i="1"/>
  <c r="AD5243" i="1"/>
  <c r="V5273" i="1"/>
  <c r="AM5273" i="1" s="1"/>
  <c r="I5272" i="1"/>
  <c r="I5271" i="1" s="1"/>
  <c r="AE5279" i="1"/>
  <c r="AE5326" i="1"/>
  <c r="W5342" i="1"/>
  <c r="W5332" i="1" s="1"/>
  <c r="K5214" i="1"/>
  <c r="S5214" i="1"/>
  <c r="Y5214" i="1"/>
  <c r="AE5219" i="1"/>
  <c r="AE5236" i="1"/>
  <c r="AE5237" i="1"/>
  <c r="AE5247" i="1"/>
  <c r="AM5248" i="1"/>
  <c r="AM5251" i="1"/>
  <c r="AE5257" i="1"/>
  <c r="AM5313" i="1"/>
  <c r="V5367" i="1"/>
  <c r="AM5367" i="1" s="1"/>
  <c r="AA5365" i="1"/>
  <c r="AA5364" i="1" s="1"/>
  <c r="AA5363" i="1" s="1"/>
  <c r="AE5367" i="1"/>
  <c r="AM5368" i="1"/>
  <c r="I5369" i="1"/>
  <c r="M5369" i="1"/>
  <c r="Q5369" i="1"/>
  <c r="AF5369" i="1"/>
  <c r="AJ5369" i="1"/>
  <c r="L5369" i="1"/>
  <c r="P5369" i="1"/>
  <c r="T5369" i="1"/>
  <c r="AM5375" i="1"/>
  <c r="AM5376" i="1"/>
  <c r="T5391" i="1"/>
  <c r="W5391" i="1"/>
  <c r="W5385" i="1" s="1"/>
  <c r="AJ5391" i="1"/>
  <c r="AI5391" i="1"/>
  <c r="M5409" i="1"/>
  <c r="O5434" i="1"/>
  <c r="V5434" i="1" s="1"/>
  <c r="AM5447" i="1"/>
  <c r="K5466" i="1"/>
  <c r="O5466" i="1"/>
  <c r="S5466" i="1"/>
  <c r="S5462" i="1" s="1"/>
  <c r="S5461" i="1" s="1"/>
  <c r="Y5466" i="1"/>
  <c r="Y5462" i="1" s="1"/>
  <c r="Y5461" i="1" s="1"/>
  <c r="AC5466" i="1"/>
  <c r="AM5483" i="1"/>
  <c r="S5484" i="1"/>
  <c r="S5479" i="1" s="1"/>
  <c r="S5478" i="1" s="1"/>
  <c r="S5477" i="1" s="1"/>
  <c r="S5476" i="1" s="1"/>
  <c r="Z5488" i="1"/>
  <c r="AE5489" i="1"/>
  <c r="AM5490" i="1"/>
  <c r="V5491" i="1"/>
  <c r="X5499" i="1"/>
  <c r="AB5499" i="1"/>
  <c r="AK5498" i="1"/>
  <c r="AK5497" i="1" s="1"/>
  <c r="AK5496" i="1" s="1"/>
  <c r="AK5495" i="1" s="1"/>
  <c r="AM5502" i="1"/>
  <c r="M5506" i="1"/>
  <c r="J5506" i="1"/>
  <c r="J5498" i="1" s="1"/>
  <c r="J5497" i="1" s="1"/>
  <c r="R5506" i="1"/>
  <c r="R5498" i="1" s="1"/>
  <c r="R5497" i="1" s="1"/>
  <c r="AG5506" i="1"/>
  <c r="AG5498" i="1" s="1"/>
  <c r="AG5497" i="1" s="1"/>
  <c r="AK5506" i="1"/>
  <c r="AE5511" i="1"/>
  <c r="AI5510" i="1"/>
  <c r="AI5506" i="1" s="1"/>
  <c r="AI5498" i="1" s="1"/>
  <c r="AI5497" i="1" s="1"/>
  <c r="AI5496" i="1" s="1"/>
  <c r="AI5495" i="1" s="1"/>
  <c r="AM5512" i="1"/>
  <c r="R5517" i="1"/>
  <c r="R5516" i="1" s="1"/>
  <c r="AJ5541" i="1"/>
  <c r="AJ5540" i="1" s="1"/>
  <c r="AJ5534" i="1" s="1"/>
  <c r="AJ5533" i="1" s="1"/>
  <c r="N5391" i="1"/>
  <c r="J5425" i="1"/>
  <c r="AA5462" i="1"/>
  <c r="AA5461" i="1" s="1"/>
  <c r="AE5466" i="1"/>
  <c r="Z5484" i="1"/>
  <c r="Z5479" i="1" s="1"/>
  <c r="Z5478" i="1" s="1"/>
  <c r="Z5477" i="1" s="1"/>
  <c r="Z5476" i="1" s="1"/>
  <c r="L5484" i="1"/>
  <c r="AI5484" i="1"/>
  <c r="Y5506" i="1"/>
  <c r="Y5498" i="1" s="1"/>
  <c r="Y5497" i="1" s="1"/>
  <c r="Y5496" i="1" s="1"/>
  <c r="Y5495" i="1" s="1"/>
  <c r="N5562" i="1"/>
  <c r="P5310" i="1"/>
  <c r="P5309" i="1" s="1"/>
  <c r="AL5318" i="1"/>
  <c r="AE5329" i="1"/>
  <c r="AE5330" i="1"/>
  <c r="AA5342" i="1"/>
  <c r="P5351" i="1"/>
  <c r="T5351" i="1"/>
  <c r="AE5353" i="1"/>
  <c r="AE5356" i="1"/>
  <c r="S5391" i="1"/>
  <c r="AC5391" i="1"/>
  <c r="AE5403" i="1"/>
  <c r="AE5414" i="1"/>
  <c r="AE5419" i="1"/>
  <c r="T5425" i="1"/>
  <c r="AE5427" i="1"/>
  <c r="AE5434" i="1"/>
  <c r="AI5456" i="1"/>
  <c r="AI5455" i="1" s="1"/>
  <c r="AI5454" i="1" s="1"/>
  <c r="AJ5466" i="1"/>
  <c r="O5484" i="1"/>
  <c r="O5479" i="1" s="1"/>
  <c r="O5478" i="1" s="1"/>
  <c r="O5477" i="1" s="1"/>
  <c r="O5476" i="1" s="1"/>
  <c r="AA5484" i="1"/>
  <c r="V5486" i="1"/>
  <c r="M5484" i="1"/>
  <c r="M5479" i="1" s="1"/>
  <c r="M5478" i="1" s="1"/>
  <c r="M5477" i="1" s="1"/>
  <c r="M5476" i="1" s="1"/>
  <c r="Q5484" i="1"/>
  <c r="Q5479" i="1" s="1"/>
  <c r="Q5478" i="1" s="1"/>
  <c r="Q5477" i="1" s="1"/>
  <c r="Q5476" i="1" s="1"/>
  <c r="W5484" i="1"/>
  <c r="W5479" i="1" s="1"/>
  <c r="W5478" i="1" s="1"/>
  <c r="W5477" i="1" s="1"/>
  <c r="W5476" i="1" s="1"/>
  <c r="AF5484" i="1"/>
  <c r="AJ5484" i="1"/>
  <c r="N5488" i="1"/>
  <c r="N5484" i="1" s="1"/>
  <c r="AK5488" i="1"/>
  <c r="AE5493" i="1"/>
  <c r="Q5506" i="1"/>
  <c r="X5510" i="1"/>
  <c r="X5506" i="1" s="1"/>
  <c r="X5498" i="1" s="1"/>
  <c r="X5497" i="1" s="1"/>
  <c r="AB5510" i="1"/>
  <c r="AB5506" i="1" s="1"/>
  <c r="AB5498" i="1" s="1"/>
  <c r="AB5497" i="1" s="1"/>
  <c r="J5517" i="1"/>
  <c r="J5516" i="1" s="1"/>
  <c r="J5515" i="1" s="1"/>
  <c r="Z5517" i="1"/>
  <c r="Z5516" i="1" s="1"/>
  <c r="Z5515" i="1" s="1"/>
  <c r="AE5555" i="1"/>
  <c r="AM5245" i="1"/>
  <c r="AM5304" i="1"/>
  <c r="R5318" i="1"/>
  <c r="R5317" i="1" s="1"/>
  <c r="V5317" i="1" s="1"/>
  <c r="AE5334" i="1"/>
  <c r="AM5337" i="1"/>
  <c r="W5351" i="1"/>
  <c r="AE5370" i="1"/>
  <c r="AM5371" i="1"/>
  <c r="AF5391" i="1"/>
  <c r="Z5391" i="1"/>
  <c r="V5403" i="1"/>
  <c r="AL5406" i="1"/>
  <c r="AL5407" i="1"/>
  <c r="AE5411" i="1"/>
  <c r="AM5412" i="1"/>
  <c r="AE5431" i="1"/>
  <c r="AM5436" i="1"/>
  <c r="AM5443" i="1"/>
  <c r="I5457" i="1"/>
  <c r="I5459" i="1"/>
  <c r="AC5462" i="1"/>
  <c r="AC5461" i="1" s="1"/>
  <c r="J5466" i="1"/>
  <c r="J5462" i="1" s="1"/>
  <c r="J5461" i="1" s="1"/>
  <c r="X5466" i="1"/>
  <c r="AB5466" i="1"/>
  <c r="AK5466" i="1"/>
  <c r="AK5462" i="1" s="1"/>
  <c r="AK5461" i="1" s="1"/>
  <c r="AM5470" i="1"/>
  <c r="X5484" i="1"/>
  <c r="AG5484" i="1"/>
  <c r="AK5484" i="1"/>
  <c r="AK5479" i="1" s="1"/>
  <c r="AK5478" i="1" s="1"/>
  <c r="AK5477" i="1" s="1"/>
  <c r="AK5476" i="1" s="1"/>
  <c r="AH5488" i="1"/>
  <c r="AH5484" i="1" s="1"/>
  <c r="AH5479" i="1" s="1"/>
  <c r="AH5478" i="1" s="1"/>
  <c r="AH5477" i="1" s="1"/>
  <c r="AH5476" i="1" s="1"/>
  <c r="AE5491" i="1"/>
  <c r="AM5492" i="1"/>
  <c r="V5493" i="1"/>
  <c r="M5498" i="1"/>
  <c r="M5497" i="1" s="1"/>
  <c r="I5506" i="1"/>
  <c r="AL5508" i="1"/>
  <c r="AJ5506" i="1"/>
  <c r="AJ5498" i="1" s="1"/>
  <c r="AJ5497" i="1" s="1"/>
  <c r="AJ5496" i="1" s="1"/>
  <c r="AJ5495" i="1" s="1"/>
  <c r="K5510" i="1"/>
  <c r="O5510" i="1"/>
  <c r="O5506" i="1" s="1"/>
  <c r="S5510" i="1"/>
  <c r="AH5510" i="1"/>
  <c r="AH5506" i="1" s="1"/>
  <c r="AH5498" i="1" s="1"/>
  <c r="AH5497" i="1" s="1"/>
  <c r="AH5496" i="1" s="1"/>
  <c r="AH5495" i="1" s="1"/>
  <c r="AE5513" i="1"/>
  <c r="AM5514" i="1"/>
  <c r="J5545" i="1"/>
  <c r="J5541" i="1" s="1"/>
  <c r="J5540" i="1" s="1"/>
  <c r="J5534" i="1" s="1"/>
  <c r="J5533" i="1" s="1"/>
  <c r="N5545" i="1"/>
  <c r="N5541" i="1" s="1"/>
  <c r="N5540" i="1" s="1"/>
  <c r="N5534" i="1" s="1"/>
  <c r="N5533" i="1" s="1"/>
  <c r="R5545" i="1"/>
  <c r="AM5567" i="1"/>
  <c r="AM5526" i="1"/>
  <c r="K5541" i="1"/>
  <c r="K5540" i="1" s="1"/>
  <c r="K5534" i="1" s="1"/>
  <c r="K5533" i="1" s="1"/>
  <c r="AM5549" i="1"/>
  <c r="M5561" i="1"/>
  <c r="Q5563" i="1"/>
  <c r="AA5561" i="1"/>
  <c r="AF5563" i="1"/>
  <c r="AJ5563" i="1"/>
  <c r="AJ5562" i="1" s="1"/>
  <c r="AM5565" i="1"/>
  <c r="K5578" i="1"/>
  <c r="K5561" i="1" s="1"/>
  <c r="O5579" i="1"/>
  <c r="S5579" i="1"/>
  <c r="Y5578" i="1"/>
  <c r="Y5561" i="1" s="1"/>
  <c r="Y5560" i="1" s="1"/>
  <c r="Y5559" i="1" s="1"/>
  <c r="Y5558" i="1" s="1"/>
  <c r="AL5582" i="1"/>
  <c r="AM5586" i="1"/>
  <c r="Q5584" i="1"/>
  <c r="AJ5584" i="1"/>
  <c r="AJ5578" i="1" s="1"/>
  <c r="AJ5561" i="1" s="1"/>
  <c r="AJ5560" i="1" s="1"/>
  <c r="AB5584" i="1"/>
  <c r="AB5578" i="1" s="1"/>
  <c r="AD5605" i="1"/>
  <c r="AA5612" i="1"/>
  <c r="AA5611" i="1" s="1"/>
  <c r="AA5610" i="1" s="1"/>
  <c r="AF5612" i="1"/>
  <c r="AJ5612" i="1"/>
  <c r="AJ5611" i="1" s="1"/>
  <c r="AJ5610" i="1" s="1"/>
  <c r="AI5619" i="1"/>
  <c r="AI5618" i="1" s="1"/>
  <c r="AI5617" i="1" s="1"/>
  <c r="AM5621" i="1"/>
  <c r="N5628" i="1"/>
  <c r="N5627" i="1" s="1"/>
  <c r="N5626" i="1" s="1"/>
  <c r="N5625" i="1" s="1"/>
  <c r="N5624" i="1" s="1"/>
  <c r="AG5628" i="1"/>
  <c r="AG5627" i="1" s="1"/>
  <c r="AG5626" i="1" s="1"/>
  <c r="AG5625" i="1" s="1"/>
  <c r="AG5624" i="1" s="1"/>
  <c r="AK5628" i="1"/>
  <c r="AK5627" i="1" s="1"/>
  <c r="AK5626" i="1" s="1"/>
  <c r="AK5625" i="1" s="1"/>
  <c r="AK5624" i="1" s="1"/>
  <c r="L5641" i="1"/>
  <c r="L5640" i="1" s="1"/>
  <c r="L5639" i="1" s="1"/>
  <c r="L5638" i="1" s="1"/>
  <c r="AE5600" i="1"/>
  <c r="AE5601" i="1"/>
  <c r="V5607" i="1"/>
  <c r="AM5607" i="1" s="1"/>
  <c r="V5609" i="1"/>
  <c r="AM5609" i="1" s="1"/>
  <c r="I5629" i="1"/>
  <c r="AA5637" i="1"/>
  <c r="V5522" i="1"/>
  <c r="AL5522" i="1"/>
  <c r="AL5530" i="1"/>
  <c r="R5541" i="1"/>
  <c r="R5540" i="1" s="1"/>
  <c r="R5534" i="1" s="1"/>
  <c r="R5533" i="1" s="1"/>
  <c r="AB5541" i="1"/>
  <c r="AB5540" i="1" s="1"/>
  <c r="AB5534" i="1" s="1"/>
  <c r="AB5533" i="1" s="1"/>
  <c r="Y5545" i="1"/>
  <c r="Y5541" i="1" s="1"/>
  <c r="Y5540" i="1" s="1"/>
  <c r="Y5534" i="1" s="1"/>
  <c r="Y5533" i="1" s="1"/>
  <c r="AH5545" i="1"/>
  <c r="AH5541" i="1" s="1"/>
  <c r="AH5540" i="1" s="1"/>
  <c r="AH5534" i="1" s="1"/>
  <c r="AH5533" i="1" s="1"/>
  <c r="AE5550" i="1"/>
  <c r="AM5551" i="1"/>
  <c r="L5562" i="1"/>
  <c r="P5563" i="1"/>
  <c r="P5562" i="1" s="1"/>
  <c r="AE5564" i="1"/>
  <c r="AI5563" i="1"/>
  <c r="R5563" i="1"/>
  <c r="AB5569" i="1"/>
  <c r="AM5577" i="1"/>
  <c r="N5578" i="1"/>
  <c r="O5584" i="1"/>
  <c r="AE5585" i="1"/>
  <c r="AH5584" i="1"/>
  <c r="P5584" i="1"/>
  <c r="AD5584" i="1"/>
  <c r="AI5584" i="1"/>
  <c r="AM5588" i="1"/>
  <c r="S5584" i="1"/>
  <c r="S5578" i="1" s="1"/>
  <c r="AL5589" i="1"/>
  <c r="R5593" i="1"/>
  <c r="R5592" i="1" s="1"/>
  <c r="AB5593" i="1"/>
  <c r="AB5592" i="1" s="1"/>
  <c r="R5606" i="1"/>
  <c r="J5628" i="1"/>
  <c r="J5627" i="1" s="1"/>
  <c r="J5626" i="1" s="1"/>
  <c r="J5625" i="1" s="1"/>
  <c r="J5624" i="1" s="1"/>
  <c r="L5628" i="1"/>
  <c r="L5627" i="1" s="1"/>
  <c r="L5626" i="1" s="1"/>
  <c r="T5628" i="1"/>
  <c r="T5627" i="1" s="1"/>
  <c r="T5626" i="1" s="1"/>
  <c r="T5625" i="1" s="1"/>
  <c r="T5624" i="1" s="1"/>
  <c r="X5641" i="1"/>
  <c r="X5640" i="1" s="1"/>
  <c r="X5639" i="1" s="1"/>
  <c r="X5638" i="1" s="1"/>
  <c r="Q5619" i="1"/>
  <c r="Q5618" i="1" s="1"/>
  <c r="Q5617" i="1" s="1"/>
  <c r="AH5619" i="1"/>
  <c r="AH5618" i="1" s="1"/>
  <c r="AH5617" i="1" s="1"/>
  <c r="Y5628" i="1"/>
  <c r="Y5627" i="1" s="1"/>
  <c r="Y5626" i="1" s="1"/>
  <c r="Y5625" i="1" s="1"/>
  <c r="Y5624" i="1" s="1"/>
  <c r="P5641" i="1"/>
  <c r="P5640" i="1" s="1"/>
  <c r="P5639" i="1" s="1"/>
  <c r="P5638" i="1" s="1"/>
  <c r="AI5641" i="1"/>
  <c r="AI5640" i="1" s="1"/>
  <c r="AI5639" i="1" s="1"/>
  <c r="AI5638" i="1" s="1"/>
  <c r="AM5644" i="1"/>
  <c r="AJ5641" i="1"/>
  <c r="AJ5640" i="1" s="1"/>
  <c r="AJ5639" i="1" s="1"/>
  <c r="AJ5638" i="1" s="1"/>
  <c r="Q5658" i="1"/>
  <c r="Q5657" i="1" s="1"/>
  <c r="Q5656" i="1" s="1"/>
  <c r="Q5655" i="1" s="1"/>
  <c r="AE5661" i="1"/>
  <c r="K5682" i="1"/>
  <c r="K5676" i="1" s="1"/>
  <c r="K5675" i="1" s="1"/>
  <c r="K5674" i="1" s="1"/>
  <c r="K5673" i="1" s="1"/>
  <c r="S5682" i="1"/>
  <c r="Y5682" i="1"/>
  <c r="Y5676" i="1" s="1"/>
  <c r="Y5675" i="1" s="1"/>
  <c r="Y5674" i="1" s="1"/>
  <c r="Y5673" i="1" s="1"/>
  <c r="AC5682" i="1"/>
  <c r="AE5685" i="1"/>
  <c r="V5700" i="1"/>
  <c r="W5698" i="1"/>
  <c r="W5697" i="1" s="1"/>
  <c r="AA5698" i="1"/>
  <c r="AA5697" i="1" s="1"/>
  <c r="AI5698" i="1"/>
  <c r="AI5697" i="1" s="1"/>
  <c r="AI5696" i="1" s="1"/>
  <c r="AI5695" i="1" s="1"/>
  <c r="AI5694" i="1" s="1"/>
  <c r="V5702" i="1"/>
  <c r="J5714" i="1"/>
  <c r="J5713" i="1" s="1"/>
  <c r="N5714" i="1"/>
  <c r="N5713" i="1" s="1"/>
  <c r="R5714" i="1"/>
  <c r="R5713" i="1" s="1"/>
  <c r="X5714" i="1"/>
  <c r="X5713" i="1" s="1"/>
  <c r="AB5714" i="1"/>
  <c r="AB5713" i="1" s="1"/>
  <c r="AL5716" i="1"/>
  <c r="AM5720" i="1"/>
  <c r="AC5676" i="1"/>
  <c r="AC5675" i="1" s="1"/>
  <c r="AC5674" i="1" s="1"/>
  <c r="AC5673" i="1" s="1"/>
  <c r="X5698" i="1"/>
  <c r="X5697" i="1" s="1"/>
  <c r="K5714" i="1"/>
  <c r="K5713" i="1" s="1"/>
  <c r="V5719" i="1"/>
  <c r="M5714" i="1"/>
  <c r="M5713" i="1" s="1"/>
  <c r="Q5714" i="1"/>
  <c r="Q5713" i="1" s="1"/>
  <c r="AL5719" i="1"/>
  <c r="AL5667" i="1"/>
  <c r="AL5670" i="1"/>
  <c r="P5677" i="1"/>
  <c r="O5677" i="1"/>
  <c r="O5676" i="1" s="1"/>
  <c r="O5675" i="1" s="1"/>
  <c r="O5674" i="1" s="1"/>
  <c r="O5673" i="1" s="1"/>
  <c r="V5692" i="1"/>
  <c r="Q5676" i="1"/>
  <c r="Q5675" i="1" s="1"/>
  <c r="Q5674" i="1" s="1"/>
  <c r="Q5673" i="1" s="1"/>
  <c r="AJ5676" i="1"/>
  <c r="AJ5675" i="1" s="1"/>
  <c r="AJ5674" i="1" s="1"/>
  <c r="AJ5673" i="1" s="1"/>
  <c r="AB5698" i="1"/>
  <c r="AB5697" i="1" s="1"/>
  <c r="I5714" i="1"/>
  <c r="X79" i="1"/>
  <c r="AL84" i="1"/>
  <c r="AH83" i="1"/>
  <c r="AH82" i="1" s="1"/>
  <c r="AH81" i="1" s="1"/>
  <c r="AH80" i="1" s="1"/>
  <c r="AB98" i="1"/>
  <c r="AB97" i="1" s="1"/>
  <c r="AB96" i="1" s="1"/>
  <c r="AG98" i="1"/>
  <c r="AG97" i="1" s="1"/>
  <c r="AG96" i="1" s="1"/>
  <c r="Y175" i="1"/>
  <c r="Y174" i="1" s="1"/>
  <c r="AE179" i="1"/>
  <c r="AH218" i="1"/>
  <c r="AH217" i="1" s="1"/>
  <c r="AH216" i="1" s="1"/>
  <c r="AH215" i="1" s="1"/>
  <c r="AE309" i="1"/>
  <c r="AD308" i="1"/>
  <c r="AE308" i="1" s="1"/>
  <c r="AL412" i="1"/>
  <c r="X405" i="1"/>
  <c r="X404" i="1" s="1"/>
  <c r="X395" i="1" s="1"/>
  <c r="X394" i="1" s="1"/>
  <c r="X16" i="1"/>
  <c r="X15" i="1" s="1"/>
  <c r="X14" i="1" s="1"/>
  <c r="X13" i="1" s="1"/>
  <c r="AE50" i="1"/>
  <c r="AE84" i="1"/>
  <c r="AD83" i="1"/>
  <c r="O98" i="1"/>
  <c r="O97" i="1" s="1"/>
  <c r="O96" i="1" s="1"/>
  <c r="AL903" i="1"/>
  <c r="W149" i="1"/>
  <c r="W148" i="1" s="1"/>
  <c r="W147" i="1" s="1"/>
  <c r="W146" i="1" s="1"/>
  <c r="L367" i="1"/>
  <c r="V721" i="1"/>
  <c r="I720" i="1"/>
  <c r="I719" i="1" s="1"/>
  <c r="W739" i="1"/>
  <c r="W727" i="1" s="1"/>
  <c r="W726" i="1" s="1"/>
  <c r="P307" i="1"/>
  <c r="P306" i="1" s="1"/>
  <c r="P299" i="1" s="1"/>
  <c r="V324" i="1"/>
  <c r="AE617" i="1"/>
  <c r="O696" i="1"/>
  <c r="O695" i="1" s="1"/>
  <c r="O689" i="1" s="1"/>
  <c r="Y728" i="1"/>
  <c r="Y727" i="1" s="1"/>
  <c r="AJ29" i="1"/>
  <c r="AJ28" i="1" s="1"/>
  <c r="AL42" i="1"/>
  <c r="L54" i="1"/>
  <c r="L53" i="1" s="1"/>
  <c r="T79" i="1"/>
  <c r="T111" i="1"/>
  <c r="AJ249" i="1"/>
  <c r="AL268" i="1"/>
  <c r="AM268" i="1" s="1"/>
  <c r="Y270" i="1"/>
  <c r="AE273" i="1"/>
  <c r="AL277" i="1"/>
  <c r="K276" i="1"/>
  <c r="K275" i="1" s="1"/>
  <c r="K270" i="1" s="1"/>
  <c r="K262" i="1" s="1"/>
  <c r="K261" i="1" s="1"/>
  <c r="V281" i="1"/>
  <c r="V289" i="1"/>
  <c r="AC303" i="1"/>
  <c r="AC302" i="1" s="1"/>
  <c r="AC301" i="1" s="1"/>
  <c r="AC300" i="1" s="1"/>
  <c r="V304" i="1"/>
  <c r="R307" i="1"/>
  <c r="R306" i="1" s="1"/>
  <c r="R299" i="1" s="1"/>
  <c r="V314" i="1"/>
  <c r="AB307" i="1"/>
  <c r="AB306" i="1" s="1"/>
  <c r="AB299" i="1" s="1"/>
  <c r="AB298" i="1" s="1"/>
  <c r="J307" i="1"/>
  <c r="J306" i="1" s="1"/>
  <c r="J299" i="1" s="1"/>
  <c r="J298" i="1" s="1"/>
  <c r="AL326" i="1"/>
  <c r="L332" i="1"/>
  <c r="L331" i="1" s="1"/>
  <c r="L330" i="1" s="1"/>
  <c r="L329" i="1" s="1"/>
  <c r="L328" i="1" s="1"/>
  <c r="P332" i="1"/>
  <c r="P331" i="1" s="1"/>
  <c r="P330" i="1" s="1"/>
  <c r="P329" i="1" s="1"/>
  <c r="P328" i="1" s="1"/>
  <c r="AL333" i="1"/>
  <c r="J332" i="1"/>
  <c r="J331" i="1" s="1"/>
  <c r="J330" i="1" s="1"/>
  <c r="J329" i="1" s="1"/>
  <c r="J328" i="1" s="1"/>
  <c r="AL335" i="1"/>
  <c r="V339" i="1"/>
  <c r="N332" i="1"/>
  <c r="N331" i="1" s="1"/>
  <c r="N330" i="1" s="1"/>
  <c r="N329" i="1" s="1"/>
  <c r="N328" i="1" s="1"/>
  <c r="AL347" i="1"/>
  <c r="I350" i="1"/>
  <c r="P344" i="1"/>
  <c r="P343" i="1" s="1"/>
  <c r="P342" i="1" s="1"/>
  <c r="AL355" i="1"/>
  <c r="AM355" i="1" s="1"/>
  <c r="AL359" i="1"/>
  <c r="AM362" i="1"/>
  <c r="AD364" i="1"/>
  <c r="AL365" i="1"/>
  <c r="AM365" i="1" s="1"/>
  <c r="X370" i="1"/>
  <c r="X369" i="1" s="1"/>
  <c r="X368" i="1" s="1"/>
  <c r="AB370" i="1"/>
  <c r="AB369" i="1" s="1"/>
  <c r="AB368" i="1" s="1"/>
  <c r="AL371" i="1"/>
  <c r="AJ370" i="1"/>
  <c r="AJ369" i="1" s="1"/>
  <c r="AJ368" i="1" s="1"/>
  <c r="AJ367" i="1" s="1"/>
  <c r="V373" i="1"/>
  <c r="T367" i="1"/>
  <c r="J376" i="1"/>
  <c r="J375" i="1" s="1"/>
  <c r="J367" i="1" s="1"/>
  <c r="N376" i="1"/>
  <c r="N375" i="1" s="1"/>
  <c r="N367" i="1" s="1"/>
  <c r="R376" i="1"/>
  <c r="R375" i="1" s="1"/>
  <c r="X380" i="1"/>
  <c r="X376" i="1" s="1"/>
  <c r="X375" i="1" s="1"/>
  <c r="AB380" i="1"/>
  <c r="AB376" i="1" s="1"/>
  <c r="AB375" i="1" s="1"/>
  <c r="AL381" i="1"/>
  <c r="AJ380" i="1"/>
  <c r="AJ376" i="1" s="1"/>
  <c r="AJ375" i="1" s="1"/>
  <c r="V383" i="1"/>
  <c r="Y397" i="1"/>
  <c r="Y396" i="1" s="1"/>
  <c r="AL399" i="1"/>
  <c r="AM399" i="1" s="1"/>
  <c r="T405" i="1"/>
  <c r="T404" i="1" s="1"/>
  <c r="AG405" i="1"/>
  <c r="AG404" i="1" s="1"/>
  <c r="Z405" i="1"/>
  <c r="Z404" i="1" s="1"/>
  <c r="V409" i="1"/>
  <c r="AM409" i="1" s="1"/>
  <c r="AL413" i="1"/>
  <c r="V415" i="1"/>
  <c r="V416" i="1"/>
  <c r="V419" i="1"/>
  <c r="AM419" i="1" s="1"/>
  <c r="W405" i="1"/>
  <c r="W404" i="1" s="1"/>
  <c r="AA405" i="1"/>
  <c r="AA404" i="1" s="1"/>
  <c r="AI405" i="1"/>
  <c r="AI404" i="1" s="1"/>
  <c r="AB405" i="1"/>
  <c r="AB404" i="1" s="1"/>
  <c r="AB395" i="1" s="1"/>
  <c r="AB394" i="1" s="1"/>
  <c r="AD424" i="1"/>
  <c r="AH443" i="1"/>
  <c r="AH442" i="1" s="1"/>
  <c r="AH441" i="1" s="1"/>
  <c r="AH435" i="1" s="1"/>
  <c r="J435" i="1"/>
  <c r="R435" i="1"/>
  <c r="AK435" i="1"/>
  <c r="AK434" i="1" s="1"/>
  <c r="AH449" i="1"/>
  <c r="AH448" i="1" s="1"/>
  <c r="AH447" i="1" s="1"/>
  <c r="AH446" i="1" s="1"/>
  <c r="AG454" i="1"/>
  <c r="AG453" i="1" s="1"/>
  <c r="AG452" i="1" s="1"/>
  <c r="V474" i="1"/>
  <c r="AM474" i="1" s="1"/>
  <c r="K484" i="1"/>
  <c r="K483" i="1" s="1"/>
  <c r="K482" i="1" s="1"/>
  <c r="K481" i="1" s="1"/>
  <c r="K480" i="1" s="1"/>
  <c r="O484" i="1"/>
  <c r="O483" i="1" s="1"/>
  <c r="O482" i="1" s="1"/>
  <c r="O481" i="1" s="1"/>
  <c r="O480" i="1" s="1"/>
  <c r="S484" i="1"/>
  <c r="S483" i="1" s="1"/>
  <c r="S482" i="1" s="1"/>
  <c r="S481" i="1" s="1"/>
  <c r="S480" i="1" s="1"/>
  <c r="AG483" i="1"/>
  <c r="AG482" i="1" s="1"/>
  <c r="AG481" i="1" s="1"/>
  <c r="AG480" i="1" s="1"/>
  <c r="I497" i="1"/>
  <c r="AL501" i="1"/>
  <c r="AL502" i="1"/>
  <c r="AL503" i="1"/>
  <c r="I510" i="1"/>
  <c r="Z526" i="1"/>
  <c r="Z525" i="1" s="1"/>
  <c r="V528" i="1"/>
  <c r="AM528" i="1" s="1"/>
  <c r="L546" i="1"/>
  <c r="L545" i="1" s="1"/>
  <c r="P546" i="1"/>
  <c r="P545" i="1" s="1"/>
  <c r="T546" i="1"/>
  <c r="T545" i="1" s="1"/>
  <c r="Z546" i="1"/>
  <c r="Z545" i="1" s="1"/>
  <c r="AI546" i="1"/>
  <c r="AI545" i="1" s="1"/>
  <c r="AH551" i="1"/>
  <c r="AL556" i="1"/>
  <c r="V559" i="1"/>
  <c r="Z566" i="1"/>
  <c r="Z565" i="1" s="1"/>
  <c r="AH567" i="1"/>
  <c r="AH566" i="1" s="1"/>
  <c r="AH565" i="1" s="1"/>
  <c r="J566" i="1"/>
  <c r="J565" i="1" s="1"/>
  <c r="N566" i="1"/>
  <c r="N565" i="1" s="1"/>
  <c r="R566" i="1"/>
  <c r="R565" i="1" s="1"/>
  <c r="AG566" i="1"/>
  <c r="AG565" i="1" s="1"/>
  <c r="AK566" i="1"/>
  <c r="AK565" i="1" s="1"/>
  <c r="V570" i="1"/>
  <c r="AL570" i="1"/>
  <c r="V581" i="1"/>
  <c r="AL581" i="1"/>
  <c r="AL585" i="1"/>
  <c r="AL596" i="1"/>
  <c r="AL597" i="1"/>
  <c r="AC599" i="1"/>
  <c r="I614" i="1"/>
  <c r="Q618" i="1"/>
  <c r="AF618" i="1"/>
  <c r="AI625" i="1"/>
  <c r="AI624" i="1" s="1"/>
  <c r="AI623" i="1" s="1"/>
  <c r="AL640" i="1"/>
  <c r="I664" i="1"/>
  <c r="AF668" i="1"/>
  <c r="V670" i="1"/>
  <c r="AL674" i="1"/>
  <c r="L676" i="1"/>
  <c r="V681" i="1"/>
  <c r="AL698" i="1"/>
  <c r="AJ696" i="1"/>
  <c r="AJ695" i="1" s="1"/>
  <c r="AL701" i="1"/>
  <c r="W695" i="1"/>
  <c r="W689" i="1" s="1"/>
  <c r="AA696" i="1"/>
  <c r="AA695" i="1" s="1"/>
  <c r="I715" i="1"/>
  <c r="L728" i="1"/>
  <c r="T728" i="1"/>
  <c r="AG728" i="1"/>
  <c r="AG727" i="1" s="1"/>
  <c r="AG726" i="1" s="1"/>
  <c r="AH728" i="1"/>
  <c r="P739" i="1"/>
  <c r="V748" i="1"/>
  <c r="O774" i="1"/>
  <c r="O773" i="1" s="1"/>
  <c r="O782" i="1"/>
  <c r="Z782" i="1"/>
  <c r="AH782" i="1"/>
  <c r="Z809" i="1"/>
  <c r="Z826" i="1"/>
  <c r="AK826" i="1"/>
  <c r="AA853" i="1"/>
  <c r="AE861" i="1"/>
  <c r="V864" i="1"/>
  <c r="AL863" i="1"/>
  <c r="AB866" i="1"/>
  <c r="V870" i="1"/>
  <c r="V871" i="1"/>
  <c r="AE878" i="1"/>
  <c r="AD893" i="1"/>
  <c r="AE893" i="1" s="1"/>
  <c r="AM896" i="1"/>
  <c r="V897" i="1"/>
  <c r="Y882" i="1"/>
  <c r="Y881" i="1" s="1"/>
  <c r="Y880" i="1" s="1"/>
  <c r="AH907" i="1"/>
  <c r="AE910" i="1"/>
  <c r="AM911" i="1"/>
  <c r="L920" i="1"/>
  <c r="P920" i="1"/>
  <c r="P919" i="1" s="1"/>
  <c r="P918" i="1" s="1"/>
  <c r="P917" i="1" s="1"/>
  <c r="T920" i="1"/>
  <c r="T919" i="1" s="1"/>
  <c r="T918" i="1" s="1"/>
  <c r="T917" i="1" s="1"/>
  <c r="AM922" i="1"/>
  <c r="V923" i="1"/>
  <c r="M919" i="1"/>
  <c r="M918" i="1" s="1"/>
  <c r="M917" i="1" s="1"/>
  <c r="M873" i="1" s="1"/>
  <c r="Q919" i="1"/>
  <c r="Q918" i="1" s="1"/>
  <c r="Q917" i="1" s="1"/>
  <c r="AD929" i="1"/>
  <c r="I940" i="1"/>
  <c r="I939" i="1" s="1"/>
  <c r="K939" i="1"/>
  <c r="K938" i="1" s="1"/>
  <c r="K937" i="1" s="1"/>
  <c r="K936" i="1" s="1"/>
  <c r="S939" i="1"/>
  <c r="S938" i="1" s="1"/>
  <c r="S937" i="1" s="1"/>
  <c r="S936" i="1" s="1"/>
  <c r="AM942" i="1"/>
  <c r="V944" i="1"/>
  <c r="AL967" i="1"/>
  <c r="Q969" i="1"/>
  <c r="Q963" i="1" s="1"/>
  <c r="AD971" i="1"/>
  <c r="AD975" i="1"/>
  <c r="V976" i="1"/>
  <c r="AH976" i="1"/>
  <c r="V977" i="1"/>
  <c r="AE988" i="1"/>
  <c r="AE994" i="1"/>
  <c r="Y998" i="1"/>
  <c r="Y997" i="1" s="1"/>
  <c r="AC998" i="1"/>
  <c r="AH998" i="1"/>
  <c r="AM1002" i="1"/>
  <c r="V1003" i="1"/>
  <c r="V1006" i="1"/>
  <c r="AL1006" i="1"/>
  <c r="I1008" i="1"/>
  <c r="V1008" i="1" s="1"/>
  <c r="AL1009" i="1"/>
  <c r="AM1009" i="1" s="1"/>
  <c r="V1013" i="1"/>
  <c r="I1016" i="1"/>
  <c r="V1016" i="1" s="1"/>
  <c r="Y1015" i="1"/>
  <c r="AC1015" i="1"/>
  <c r="N1015" i="1"/>
  <c r="V1020" i="1"/>
  <c r="Q1015" i="1"/>
  <c r="AL1020" i="1"/>
  <c r="V1022" i="1"/>
  <c r="AL1022" i="1"/>
  <c r="V1024" i="1"/>
  <c r="AL1024" i="1"/>
  <c r="AM1026" i="1"/>
  <c r="AL1031" i="1"/>
  <c r="AE1036" i="1"/>
  <c r="AE1038" i="1"/>
  <c r="AE1040" i="1"/>
  <c r="J1044" i="1"/>
  <c r="J1043" i="1" s="1"/>
  <c r="J1042" i="1" s="1"/>
  <c r="V1050" i="1"/>
  <c r="AL1050" i="1"/>
  <c r="V1052" i="1"/>
  <c r="AL1052" i="1"/>
  <c r="AC1056" i="1"/>
  <c r="K1056" i="1"/>
  <c r="K1055" i="1" s="1"/>
  <c r="K1054" i="1" s="1"/>
  <c r="V1059" i="1"/>
  <c r="X1056" i="1"/>
  <c r="X1055" i="1" s="1"/>
  <c r="X1054" i="1" s="1"/>
  <c r="AB1056" i="1"/>
  <c r="AB1055" i="1" s="1"/>
  <c r="AB1054" i="1" s="1"/>
  <c r="V1064" i="1"/>
  <c r="AE1064" i="1"/>
  <c r="AM1065" i="1"/>
  <c r="L1102" i="1"/>
  <c r="L1101" i="1" s="1"/>
  <c r="L1100" i="1" s="1"/>
  <c r="L1099" i="1" s="1"/>
  <c r="P1102" i="1"/>
  <c r="P1101" i="1" s="1"/>
  <c r="P1100" i="1" s="1"/>
  <c r="P1099" i="1" s="1"/>
  <c r="T1102" i="1"/>
  <c r="T1101" i="1" s="1"/>
  <c r="T1100" i="1" s="1"/>
  <c r="T1099" i="1" s="1"/>
  <c r="Z1102" i="1"/>
  <c r="Z1101" i="1" s="1"/>
  <c r="Z1100" i="1" s="1"/>
  <c r="Z1099" i="1" s="1"/>
  <c r="AH1102" i="1"/>
  <c r="AH1101" i="1" s="1"/>
  <c r="AH1100" i="1" s="1"/>
  <c r="AH1099" i="1" s="1"/>
  <c r="V1134" i="1"/>
  <c r="N1461" i="1"/>
  <c r="N1456" i="1" s="1"/>
  <c r="N1455" i="1" s="1"/>
  <c r="R1461" i="1"/>
  <c r="R1456" i="1" s="1"/>
  <c r="R1455" i="1" s="1"/>
  <c r="Z1580" i="1"/>
  <c r="AD1682" i="1"/>
  <c r="AL1712" i="1"/>
  <c r="AF1711" i="1"/>
  <c r="AF1710" i="1" s="1"/>
  <c r="M30" i="1"/>
  <c r="M29" i="1" s="1"/>
  <c r="M28" i="1" s="1"/>
  <c r="N98" i="1"/>
  <c r="N97" i="1" s="1"/>
  <c r="N96" i="1" s="1"/>
  <c r="O175" i="1"/>
  <c r="O174" i="1" s="1"/>
  <c r="AC218" i="1"/>
  <c r="AC217" i="1" s="1"/>
  <c r="AC216" i="1" s="1"/>
  <c r="AC215" i="1" s="1"/>
  <c r="L244" i="1"/>
  <c r="L234" i="1" s="1"/>
  <c r="L233" i="1" s="1"/>
  <c r="L227" i="1" s="1"/>
  <c r="L226" i="1" s="1"/>
  <c r="T234" i="1"/>
  <c r="T233" i="1" s="1"/>
  <c r="T227" i="1" s="1"/>
  <c r="T226" i="1" s="1"/>
  <c r="V19" i="1"/>
  <c r="AE20" i="1"/>
  <c r="J18" i="1"/>
  <c r="J17" i="1" s="1"/>
  <c r="N18" i="1"/>
  <c r="N17" i="1" s="1"/>
  <c r="R18" i="1"/>
  <c r="R17" i="1" s="1"/>
  <c r="AL23" i="1"/>
  <c r="AL25" i="1"/>
  <c r="AM25" i="1" s="1"/>
  <c r="R30" i="1"/>
  <c r="AG30" i="1"/>
  <c r="AG29" i="1" s="1"/>
  <c r="AG28" i="1" s="1"/>
  <c r="AK30" i="1"/>
  <c r="AK29" i="1" s="1"/>
  <c r="AK28" i="1" s="1"/>
  <c r="K30" i="1"/>
  <c r="K29" i="1" s="1"/>
  <c r="K28" i="1" s="1"/>
  <c r="V33" i="1"/>
  <c r="AH30" i="1"/>
  <c r="AH29" i="1" s="1"/>
  <c r="AH28" i="1" s="1"/>
  <c r="V35" i="1"/>
  <c r="V46" i="1"/>
  <c r="AL46" i="1"/>
  <c r="AM47" i="1"/>
  <c r="AL51" i="1"/>
  <c r="J54" i="1"/>
  <c r="J53" i="1" s="1"/>
  <c r="R55" i="1"/>
  <c r="R54" i="1" s="1"/>
  <c r="R53" i="1" s="1"/>
  <c r="AB55" i="1"/>
  <c r="AB54" i="1" s="1"/>
  <c r="AB53" i="1" s="1"/>
  <c r="AL56" i="1"/>
  <c r="AJ55" i="1"/>
  <c r="AJ54" i="1" s="1"/>
  <c r="AJ53" i="1" s="1"/>
  <c r="P55" i="1"/>
  <c r="AE58" i="1"/>
  <c r="I60" i="1"/>
  <c r="M60" i="1"/>
  <c r="M54" i="1" s="1"/>
  <c r="M53" i="1" s="1"/>
  <c r="Q60" i="1"/>
  <c r="Q54" i="1" s="1"/>
  <c r="Q53" i="1" s="1"/>
  <c r="V68" i="1"/>
  <c r="AM71" i="1"/>
  <c r="U84" i="1"/>
  <c r="W79" i="1"/>
  <c r="AE85" i="1"/>
  <c r="AI79" i="1"/>
  <c r="AM86" i="1"/>
  <c r="AE100" i="1"/>
  <c r="AF102" i="1"/>
  <c r="AF98" i="1" s="1"/>
  <c r="AF97" i="1" s="1"/>
  <c r="AL124" i="1"/>
  <c r="K123" i="1"/>
  <c r="K122" i="1" s="1"/>
  <c r="K121" i="1" s="1"/>
  <c r="K120" i="1" s="1"/>
  <c r="K95" i="1" s="1"/>
  <c r="K94" i="1" s="1"/>
  <c r="AE143" i="1"/>
  <c r="AE151" i="1"/>
  <c r="AL153" i="1"/>
  <c r="V156" i="1"/>
  <c r="AL156" i="1"/>
  <c r="V158" i="1"/>
  <c r="AL158" i="1"/>
  <c r="S163" i="1"/>
  <c r="AH176" i="1"/>
  <c r="AL176" i="1" s="1"/>
  <c r="V177" i="1"/>
  <c r="AM177" i="1" s="1"/>
  <c r="AE177" i="1"/>
  <c r="AI175" i="1"/>
  <c r="AI174" i="1" s="1"/>
  <c r="AD197" i="1"/>
  <c r="AE197" i="1" s="1"/>
  <c r="AI196" i="1"/>
  <c r="AI195" i="1" s="1"/>
  <c r="AI194" i="1" s="1"/>
  <c r="AI193" i="1" s="1"/>
  <c r="AI192" i="1" s="1"/>
  <c r="V198" i="1"/>
  <c r="AF200" i="1"/>
  <c r="L200" i="1"/>
  <c r="L196" i="1" s="1"/>
  <c r="L195" i="1" s="1"/>
  <c r="L194" i="1" s="1"/>
  <c r="L193" i="1" s="1"/>
  <c r="L192" i="1" s="1"/>
  <c r="P200" i="1"/>
  <c r="P196" i="1" s="1"/>
  <c r="P195" i="1" s="1"/>
  <c r="P194" i="1" s="1"/>
  <c r="P193" i="1" s="1"/>
  <c r="P192" i="1" s="1"/>
  <c r="T200" i="1"/>
  <c r="T196" i="1" s="1"/>
  <c r="T195" i="1" s="1"/>
  <c r="T194" i="1" s="1"/>
  <c r="T193" i="1" s="1"/>
  <c r="T192" i="1" s="1"/>
  <c r="V203" i="1"/>
  <c r="AL203" i="1"/>
  <c r="V212" i="1"/>
  <c r="AE220" i="1"/>
  <c r="AL222" i="1"/>
  <c r="L218" i="1"/>
  <c r="L217" i="1" s="1"/>
  <c r="L216" i="1" s="1"/>
  <c r="L215" i="1" s="1"/>
  <c r="P218" i="1"/>
  <c r="P217" i="1" s="1"/>
  <c r="P216" i="1" s="1"/>
  <c r="P215" i="1" s="1"/>
  <c r="T218" i="1"/>
  <c r="T217" i="1" s="1"/>
  <c r="T216" i="1" s="1"/>
  <c r="T215" i="1" s="1"/>
  <c r="AE223" i="1"/>
  <c r="AL231" i="1"/>
  <c r="AM231" i="1" s="1"/>
  <c r="Z234" i="1"/>
  <c r="Z233" i="1" s="1"/>
  <c r="AE236" i="1"/>
  <c r="AI235" i="1"/>
  <c r="AL240" i="1"/>
  <c r="AM240" i="1" s="1"/>
  <c r="AL242" i="1"/>
  <c r="V245" i="1"/>
  <c r="AL245" i="1"/>
  <c r="AJ234" i="1"/>
  <c r="V247" i="1"/>
  <c r="AM247" i="1" s="1"/>
  <c r="T270" i="1"/>
  <c r="Z275" i="1"/>
  <c r="Z270" i="1" s="1"/>
  <c r="N307" i="1"/>
  <c r="N306" i="1" s="1"/>
  <c r="N299" i="1" s="1"/>
  <c r="N298" i="1" s="1"/>
  <c r="M376" i="1"/>
  <c r="M375" i="1" s="1"/>
  <c r="K376" i="1"/>
  <c r="K375" i="1" s="1"/>
  <c r="Z397" i="1"/>
  <c r="Z396" i="1" s="1"/>
  <c r="Z395" i="1" s="1"/>
  <c r="Z394" i="1" s="1"/>
  <c r="V401" i="1"/>
  <c r="P405" i="1"/>
  <c r="P404" i="1" s="1"/>
  <c r="P395" i="1" s="1"/>
  <c r="P394" i="1" s="1"/>
  <c r="M405" i="1"/>
  <c r="M404" i="1" s="1"/>
  <c r="AE424" i="1"/>
  <c r="AJ454" i="1"/>
  <c r="AJ453" i="1" s="1"/>
  <c r="AJ452" i="1" s="1"/>
  <c r="Y454" i="1"/>
  <c r="Y453" i="1" s="1"/>
  <c r="Y452" i="1" s="1"/>
  <c r="V476" i="1"/>
  <c r="V477" i="1"/>
  <c r="AM477" i="1" s="1"/>
  <c r="V478" i="1"/>
  <c r="AI514" i="1"/>
  <c r="AI513" i="1" s="1"/>
  <c r="P514" i="1"/>
  <c r="P513" i="1" s="1"/>
  <c r="P507" i="1" s="1"/>
  <c r="V539" i="1"/>
  <c r="AB546" i="1"/>
  <c r="AB545" i="1" s="1"/>
  <c r="AB566" i="1"/>
  <c r="AB565" i="1" s="1"/>
  <c r="Y566" i="1"/>
  <c r="Y565" i="1" s="1"/>
  <c r="AC566" i="1"/>
  <c r="AC565" i="1" s="1"/>
  <c r="AE584" i="1"/>
  <c r="AI599" i="1"/>
  <c r="AJ662" i="1"/>
  <c r="AI668" i="1"/>
  <c r="AI662" i="1" s="1"/>
  <c r="Q676" i="1"/>
  <c r="AA689" i="1"/>
  <c r="AB696" i="1"/>
  <c r="AB695" i="1" s="1"/>
  <c r="AC728" i="1"/>
  <c r="V741" i="1"/>
  <c r="AL740" i="1"/>
  <c r="V752" i="1"/>
  <c r="AL752" i="1"/>
  <c r="V753" i="1"/>
  <c r="AL753" i="1"/>
  <c r="AL757" i="1"/>
  <c r="V760" i="1"/>
  <c r="AL760" i="1"/>
  <c r="AL764" i="1"/>
  <c r="J739" i="1"/>
  <c r="V770" i="1"/>
  <c r="AL770" i="1"/>
  <c r="AL775" i="1"/>
  <c r="AM775" i="1" s="1"/>
  <c r="AL776" i="1"/>
  <c r="AE779" i="1"/>
  <c r="Q782" i="1"/>
  <c r="Y782" i="1"/>
  <c r="AC782" i="1"/>
  <c r="AE788" i="1"/>
  <c r="AE794" i="1"/>
  <c r="V801" i="1"/>
  <c r="V807" i="1"/>
  <c r="AL807" i="1"/>
  <c r="V810" i="1"/>
  <c r="AJ809" i="1"/>
  <c r="AE820" i="1"/>
  <c r="AF822" i="1"/>
  <c r="AJ826" i="1"/>
  <c r="AC826" i="1"/>
  <c r="AL828" i="1"/>
  <c r="AL832" i="1"/>
  <c r="V835" i="1"/>
  <c r="AL836" i="1"/>
  <c r="V838" i="1"/>
  <c r="V839" i="1"/>
  <c r="AL841" i="1"/>
  <c r="V842" i="1"/>
  <c r="V844" i="1"/>
  <c r="AL844" i="1"/>
  <c r="V845" i="1"/>
  <c r="AL845" i="1"/>
  <c r="AL851" i="1"/>
  <c r="AE855" i="1"/>
  <c r="J853" i="1"/>
  <c r="J825" i="1" s="1"/>
  <c r="R853" i="1"/>
  <c r="AC897" i="1"/>
  <c r="AE897" i="1" s="1"/>
  <c r="AM902" i="1"/>
  <c r="AM905" i="1"/>
  <c r="AM906" i="1"/>
  <c r="AM909" i="1"/>
  <c r="V910" i="1"/>
  <c r="V921" i="1"/>
  <c r="AM921" i="1" s="1"/>
  <c r="AL921" i="1"/>
  <c r="AM935" i="1"/>
  <c r="AG969" i="1"/>
  <c r="AG963" i="1" s="1"/>
  <c r="AK969" i="1"/>
  <c r="AK963" i="1" s="1"/>
  <c r="I983" i="1"/>
  <c r="V989" i="1"/>
  <c r="AM1000" i="1"/>
  <c r="V1001" i="1"/>
  <c r="AH1012" i="1"/>
  <c r="AL1012" i="1" s="1"/>
  <c r="P1015" i="1"/>
  <c r="X1015" i="1"/>
  <c r="X996" i="1" s="1"/>
  <c r="AB1015" i="1"/>
  <c r="I1028" i="1"/>
  <c r="AE1029" i="1"/>
  <c r="AL1029" i="1"/>
  <c r="V1036" i="1"/>
  <c r="AL1036" i="1"/>
  <c r="AL1038" i="1"/>
  <c r="AM1038" i="1" s="1"/>
  <c r="V1040" i="1"/>
  <c r="AL1040" i="1"/>
  <c r="AC1044" i="1"/>
  <c r="AC1043" i="1" s="1"/>
  <c r="AC1042" i="1" s="1"/>
  <c r="AE1046" i="1"/>
  <c r="AD1056" i="1"/>
  <c r="L1056" i="1"/>
  <c r="L1055" i="1" s="1"/>
  <c r="L1054" i="1" s="1"/>
  <c r="P1056" i="1"/>
  <c r="T1056" i="1"/>
  <c r="T1055" i="1" s="1"/>
  <c r="T1054" i="1" s="1"/>
  <c r="O1056" i="1"/>
  <c r="S1056" i="1"/>
  <c r="J1063" i="1"/>
  <c r="J1055" i="1" s="1"/>
  <c r="J1054" i="1" s="1"/>
  <c r="N1063" i="1"/>
  <c r="N1055" i="1" s="1"/>
  <c r="N1054" i="1" s="1"/>
  <c r="R1063" i="1"/>
  <c r="AL1064" i="1"/>
  <c r="AE1088" i="1"/>
  <c r="AE1090" i="1"/>
  <c r="AD1102" i="1"/>
  <c r="V1103" i="1"/>
  <c r="V1105" i="1"/>
  <c r="I1102" i="1"/>
  <c r="Q1102" i="1"/>
  <c r="Q1101" i="1" s="1"/>
  <c r="Q1100" i="1" s="1"/>
  <c r="Q1099" i="1" s="1"/>
  <c r="W1102" i="1"/>
  <c r="W1101" i="1" s="1"/>
  <c r="W1100" i="1" s="1"/>
  <c r="W1099" i="1" s="1"/>
  <c r="AA1102" i="1"/>
  <c r="AA1101" i="1" s="1"/>
  <c r="AA1100" i="1" s="1"/>
  <c r="AA1099" i="1" s="1"/>
  <c r="AI1102" i="1"/>
  <c r="AI1101" i="1" s="1"/>
  <c r="AI1100" i="1" s="1"/>
  <c r="AI1099" i="1" s="1"/>
  <c r="AE1123" i="1"/>
  <c r="AL1421" i="1"/>
  <c r="AF1420" i="1"/>
  <c r="Q1461" i="1"/>
  <c r="Q1456" i="1" s="1"/>
  <c r="Q1455" i="1" s="1"/>
  <c r="AE1526" i="1"/>
  <c r="AC1525" i="1"/>
  <c r="AE1666" i="1"/>
  <c r="V1686" i="1"/>
  <c r="AD1717" i="1"/>
  <c r="AE1717" i="1" s="1"/>
  <c r="AE1718" i="1"/>
  <c r="O1716" i="1"/>
  <c r="O1715" i="1" s="1"/>
  <c r="AH1716" i="1"/>
  <c r="AH1715" i="1" s="1"/>
  <c r="AI1716" i="1"/>
  <c r="AI1715" i="1" s="1"/>
  <c r="AA1779" i="1"/>
  <c r="AA1778" i="1" s="1"/>
  <c r="AM40" i="1"/>
  <c r="AB79" i="1"/>
  <c r="J98" i="1"/>
  <c r="J97" i="1" s="1"/>
  <c r="J96" i="1" s="1"/>
  <c r="N123" i="1"/>
  <c r="N122" i="1" s="1"/>
  <c r="N121" i="1" s="1"/>
  <c r="N120" i="1" s="1"/>
  <c r="V141" i="1"/>
  <c r="V142" i="1"/>
  <c r="AM153" i="1"/>
  <c r="AK163" i="1"/>
  <c r="AK162" i="1" s="1"/>
  <c r="AK161" i="1" s="1"/>
  <c r="AK160" i="1" s="1"/>
  <c r="V176" i="1"/>
  <c r="AM176" i="1" s="1"/>
  <c r="AE184" i="1"/>
  <c r="Y218" i="1"/>
  <c r="Y217" i="1" s="1"/>
  <c r="Y216" i="1" s="1"/>
  <c r="Y215" i="1" s="1"/>
  <c r="I22" i="1"/>
  <c r="V22" i="1" s="1"/>
  <c r="Y18" i="1"/>
  <c r="Y17" i="1" s="1"/>
  <c r="AC18" i="1"/>
  <c r="AC17" i="1" s="1"/>
  <c r="AG18" i="1"/>
  <c r="AG17" i="1" s="1"/>
  <c r="AK18" i="1"/>
  <c r="AK17" i="1" s="1"/>
  <c r="AK16" i="1" s="1"/>
  <c r="J30" i="1"/>
  <c r="Y30" i="1"/>
  <c r="Y29" i="1" s="1"/>
  <c r="Y28" i="1" s="1"/>
  <c r="AE31" i="1"/>
  <c r="Z30" i="1"/>
  <c r="AD30" i="1"/>
  <c r="AM34" i="1"/>
  <c r="AD37" i="1"/>
  <c r="P37" i="1"/>
  <c r="AL38" i="1"/>
  <c r="AL43" i="1"/>
  <c r="O55" i="1"/>
  <c r="S54" i="1"/>
  <c r="S53" i="1" s="1"/>
  <c r="AM57" i="1"/>
  <c r="V58" i="1"/>
  <c r="AG54" i="1"/>
  <c r="AG53" i="1" s="1"/>
  <c r="AK54" i="1"/>
  <c r="AK53" i="1" s="1"/>
  <c r="AL63" i="1"/>
  <c r="AM63" i="1" s="1"/>
  <c r="AF66" i="1"/>
  <c r="AL68" i="1"/>
  <c r="AD67" i="1"/>
  <c r="AH67" i="1"/>
  <c r="AH66" i="1" s="1"/>
  <c r="AH65" i="1" s="1"/>
  <c r="AL85" i="1"/>
  <c r="AM85" i="1" s="1"/>
  <c r="P79" i="1"/>
  <c r="AL92" i="1"/>
  <c r="V100" i="1"/>
  <c r="M98" i="1"/>
  <c r="M97" i="1" s="1"/>
  <c r="M96" i="1" s="1"/>
  <c r="Q98" i="1"/>
  <c r="Q97" i="1" s="1"/>
  <c r="Q96" i="1" s="1"/>
  <c r="AL107" i="1"/>
  <c r="AL109" i="1"/>
  <c r="AL110" i="1"/>
  <c r="AL111" i="1"/>
  <c r="AL112" i="1"/>
  <c r="AM112" i="1" s="1"/>
  <c r="L121" i="1"/>
  <c r="L120" i="1" s="1"/>
  <c r="T121" i="1"/>
  <c r="T120" i="1" s="1"/>
  <c r="AE124" i="1"/>
  <c r="AL126" i="1"/>
  <c r="AL130" i="1"/>
  <c r="AE135" i="1"/>
  <c r="AM136" i="1"/>
  <c r="AL151" i="1"/>
  <c r="AM154" i="1"/>
  <c r="AL166" i="1"/>
  <c r="AM166" i="1" s="1"/>
  <c r="N175" i="1"/>
  <c r="N174" i="1" s="1"/>
  <c r="R175" i="1"/>
  <c r="R174" i="1" s="1"/>
  <c r="V180" i="1"/>
  <c r="AE180" i="1"/>
  <c r="AL185" i="1"/>
  <c r="AL190" i="1"/>
  <c r="AM190" i="1" s="1"/>
  <c r="AL198" i="1"/>
  <c r="I200" i="1"/>
  <c r="V201" i="1"/>
  <c r="AL201" i="1"/>
  <c r="W218" i="1"/>
  <c r="W217" i="1" s="1"/>
  <c r="W216" i="1" s="1"/>
  <c r="W215" i="1" s="1"/>
  <c r="V220" i="1"/>
  <c r="AL220" i="1"/>
  <c r="V223" i="1"/>
  <c r="AM223" i="1" s="1"/>
  <c r="AL223" i="1"/>
  <c r="AF230" i="1"/>
  <c r="AF229" i="1" s="1"/>
  <c r="AF228" i="1" s="1"/>
  <c r="M235" i="1"/>
  <c r="M234" i="1" s="1"/>
  <c r="M233" i="1" s="1"/>
  <c r="Q235" i="1"/>
  <c r="W235" i="1"/>
  <c r="AA235" i="1"/>
  <c r="AA234" i="1" s="1"/>
  <c r="AA233" i="1" s="1"/>
  <c r="AA227" i="1" s="1"/>
  <c r="AA226" i="1" s="1"/>
  <c r="J235" i="1"/>
  <c r="AM241" i="1"/>
  <c r="AM243" i="1"/>
  <c r="AG234" i="1"/>
  <c r="R249" i="1"/>
  <c r="AE254" i="1"/>
  <c r="V256" i="1"/>
  <c r="V257" i="1"/>
  <c r="V258" i="1"/>
  <c r="V259" i="1"/>
  <c r="L265" i="1"/>
  <c r="P265" i="1"/>
  <c r="P264" i="1" s="1"/>
  <c r="P263" i="1" s="1"/>
  <c r="T265" i="1"/>
  <c r="T264" i="1" s="1"/>
  <c r="T263" i="1" s="1"/>
  <c r="Z265" i="1"/>
  <c r="Z264" i="1" s="1"/>
  <c r="Z263" i="1" s="1"/>
  <c r="AE266" i="1"/>
  <c r="V268" i="1"/>
  <c r="V273" i="1"/>
  <c r="AL273" i="1"/>
  <c r="AJ270" i="1"/>
  <c r="Q275" i="1"/>
  <c r="Q270" i="1" s="1"/>
  <c r="J276" i="1"/>
  <c r="J275" i="1" s="1"/>
  <c r="J270" i="1" s="1"/>
  <c r="J262" i="1" s="1"/>
  <c r="J261" i="1" s="1"/>
  <c r="W276" i="1"/>
  <c r="W275" i="1" s="1"/>
  <c r="W270" i="1" s="1"/>
  <c r="W262" i="1" s="1"/>
  <c r="W261" i="1" s="1"/>
  <c r="AA276" i="1"/>
  <c r="AA275" i="1" s="1"/>
  <c r="AA270" i="1" s="1"/>
  <c r="AA262" i="1" s="1"/>
  <c r="AA261" i="1" s="1"/>
  <c r="AI276" i="1"/>
  <c r="AI275" i="1" s="1"/>
  <c r="AI270" i="1" s="1"/>
  <c r="AI262" i="1" s="1"/>
  <c r="AI261" i="1" s="1"/>
  <c r="V285" i="1"/>
  <c r="AE285" i="1"/>
  <c r="AE289" i="1"/>
  <c r="AE296" i="1"/>
  <c r="AD302" i="1"/>
  <c r="W307" i="1"/>
  <c r="V310" i="1"/>
  <c r="AE310" i="1"/>
  <c r="AE314" i="1"/>
  <c r="AE318" i="1"/>
  <c r="V320" i="1"/>
  <c r="AE320" i="1"/>
  <c r="V321" i="1"/>
  <c r="AE321" i="1"/>
  <c r="Y332" i="1"/>
  <c r="Y331" i="1" s="1"/>
  <c r="Y330" i="1" s="1"/>
  <c r="Y329" i="1" s="1"/>
  <c r="Y328" i="1" s="1"/>
  <c r="AC332" i="1"/>
  <c r="AC331" i="1" s="1"/>
  <c r="AC330" i="1" s="1"/>
  <c r="AC329" i="1" s="1"/>
  <c r="AC328" i="1" s="1"/>
  <c r="R332" i="1"/>
  <c r="R331" i="1" s="1"/>
  <c r="R330" i="1" s="1"/>
  <c r="R329" i="1" s="1"/>
  <c r="R328" i="1" s="1"/>
  <c r="AL339" i="1"/>
  <c r="V347" i="1"/>
  <c r="AM347" i="1" s="1"/>
  <c r="AL351" i="1"/>
  <c r="AM356" i="1"/>
  <c r="V359" i="1"/>
  <c r="M358" i="1"/>
  <c r="M357" i="1" s="1"/>
  <c r="M344" i="1" s="1"/>
  <c r="M343" i="1" s="1"/>
  <c r="M342" i="1" s="1"/>
  <c r="Q358" i="1"/>
  <c r="Q357" i="1" s="1"/>
  <c r="Q344" i="1" s="1"/>
  <c r="Q343" i="1" s="1"/>
  <c r="Q342" i="1" s="1"/>
  <c r="V364" i="1"/>
  <c r="AM366" i="1"/>
  <c r="I370" i="1"/>
  <c r="AL378" i="1"/>
  <c r="AL385" i="1"/>
  <c r="V399" i="1"/>
  <c r="M397" i="1"/>
  <c r="M396" i="1" s="1"/>
  <c r="AH401" i="1"/>
  <c r="AL401" i="1" s="1"/>
  <c r="AM401" i="1" s="1"/>
  <c r="V402" i="1"/>
  <c r="W397" i="1"/>
  <c r="W396" i="1" s="1"/>
  <c r="AA397" i="1"/>
  <c r="AA396" i="1" s="1"/>
  <c r="AA395" i="1" s="1"/>
  <c r="AA394" i="1" s="1"/>
  <c r="AE402" i="1"/>
  <c r="AI397" i="1"/>
  <c r="AI396" i="1" s="1"/>
  <c r="AM403" i="1"/>
  <c r="AD409" i="1"/>
  <c r="AE409" i="1" s="1"/>
  <c r="V410" i="1"/>
  <c r="AM410" i="1" s="1"/>
  <c r="AM411" i="1"/>
  <c r="AL415" i="1"/>
  <c r="AL416" i="1"/>
  <c r="AF418" i="1"/>
  <c r="AL418" i="1" s="1"/>
  <c r="AM420" i="1"/>
  <c r="V422" i="1"/>
  <c r="V424" i="1"/>
  <c r="AE426" i="1"/>
  <c r="AM427" i="1"/>
  <c r="AE432" i="1"/>
  <c r="AM433" i="1"/>
  <c r="AE443" i="1"/>
  <c r="AE444" i="1"/>
  <c r="AM445" i="1"/>
  <c r="AE449" i="1"/>
  <c r="AE450" i="1"/>
  <c r="AM451" i="1"/>
  <c r="L454" i="1"/>
  <c r="L453" i="1" s="1"/>
  <c r="L452" i="1" s="1"/>
  <c r="P454" i="1"/>
  <c r="P453" i="1" s="1"/>
  <c r="P452" i="1" s="1"/>
  <c r="T454" i="1"/>
  <c r="T453" i="1" s="1"/>
  <c r="T452" i="1" s="1"/>
  <c r="AE456" i="1"/>
  <c r="AM457" i="1"/>
  <c r="V462" i="1"/>
  <c r="W454" i="1"/>
  <c r="W453" i="1" s="1"/>
  <c r="W452" i="1" s="1"/>
  <c r="V464" i="1"/>
  <c r="V466" i="1"/>
  <c r="V468" i="1"/>
  <c r="AE469" i="1"/>
  <c r="AM475" i="1"/>
  <c r="M483" i="1"/>
  <c r="M482" i="1" s="1"/>
  <c r="M481" i="1" s="1"/>
  <c r="M480" i="1" s="1"/>
  <c r="V485" i="1"/>
  <c r="V487" i="1"/>
  <c r="V489" i="1"/>
  <c r="W484" i="1"/>
  <c r="W483" i="1" s="1"/>
  <c r="W482" i="1" s="1"/>
  <c r="W481" i="1" s="1"/>
  <c r="W480" i="1" s="1"/>
  <c r="AA484" i="1"/>
  <c r="AA483" i="1" s="1"/>
  <c r="AA482" i="1" s="1"/>
  <c r="AA481" i="1" s="1"/>
  <c r="AA480" i="1" s="1"/>
  <c r="AI484" i="1"/>
  <c r="AI483" i="1" s="1"/>
  <c r="AI482" i="1" s="1"/>
  <c r="AI481" i="1" s="1"/>
  <c r="AI480" i="1" s="1"/>
  <c r="V491" i="1"/>
  <c r="L483" i="1"/>
  <c r="L482" i="1" s="1"/>
  <c r="L481" i="1" s="1"/>
  <c r="P483" i="1"/>
  <c r="P482" i="1" s="1"/>
  <c r="P481" i="1" s="1"/>
  <c r="P480" i="1" s="1"/>
  <c r="V501" i="1"/>
  <c r="V502" i="1"/>
  <c r="V503" i="1"/>
  <c r="AM503" i="1" s="1"/>
  <c r="N514" i="1"/>
  <c r="N513" i="1" s="1"/>
  <c r="R514" i="1"/>
  <c r="R513" i="1" s="1"/>
  <c r="AL516" i="1"/>
  <c r="AM516" i="1" s="1"/>
  <c r="AD518" i="1"/>
  <c r="AE518" i="1" s="1"/>
  <c r="V519" i="1"/>
  <c r="V521" i="1"/>
  <c r="AL521" i="1"/>
  <c r="AM529" i="1"/>
  <c r="AM530" i="1"/>
  <c r="V532" i="1"/>
  <c r="W531" i="1"/>
  <c r="W526" i="1" s="1"/>
  <c r="W525" i="1" s="1"/>
  <c r="AA531" i="1"/>
  <c r="AA526" i="1" s="1"/>
  <c r="AA525" i="1" s="1"/>
  <c r="AE532" i="1"/>
  <c r="AI531" i="1"/>
  <c r="AI526" i="1" s="1"/>
  <c r="AI525" i="1" s="1"/>
  <c r="V534" i="1"/>
  <c r="AL536" i="1"/>
  <c r="AM541" i="1"/>
  <c r="AE542" i="1"/>
  <c r="AE551" i="1"/>
  <c r="AM553" i="1"/>
  <c r="AF555" i="1"/>
  <c r="AL555" i="1" s="1"/>
  <c r="V560" i="1"/>
  <c r="AM561" i="1"/>
  <c r="AE562" i="1"/>
  <c r="AE563" i="1"/>
  <c r="AE567" i="1"/>
  <c r="L566" i="1"/>
  <c r="L565" i="1" s="1"/>
  <c r="P566" i="1"/>
  <c r="P565" i="1" s="1"/>
  <c r="T566" i="1"/>
  <c r="T565" i="1" s="1"/>
  <c r="AI566" i="1"/>
  <c r="AI565" i="1" s="1"/>
  <c r="AM569" i="1"/>
  <c r="AM577" i="1"/>
  <c r="AE579" i="1"/>
  <c r="V584" i="1"/>
  <c r="AF584" i="1"/>
  <c r="AL584" i="1" s="1"/>
  <c r="V589" i="1"/>
  <c r="AL594" i="1"/>
  <c r="V596" i="1"/>
  <c r="V597" i="1"/>
  <c r="AM597" i="1" s="1"/>
  <c r="AG599" i="1"/>
  <c r="W599" i="1"/>
  <c r="AA599" i="1"/>
  <c r="AE608" i="1"/>
  <c r="AM609" i="1"/>
  <c r="AM620" i="1"/>
  <c r="V628" i="1"/>
  <c r="X625" i="1"/>
  <c r="X624" i="1" s="1"/>
  <c r="X623" i="1" s="1"/>
  <c r="AB625" i="1"/>
  <c r="AB624" i="1" s="1"/>
  <c r="AB623" i="1" s="1"/>
  <c r="AL628" i="1"/>
  <c r="AJ625" i="1"/>
  <c r="AJ624" i="1" s="1"/>
  <c r="AJ623" i="1" s="1"/>
  <c r="R631" i="1"/>
  <c r="R630" i="1" s="1"/>
  <c r="X631" i="1"/>
  <c r="X630" i="1" s="1"/>
  <c r="AB631" i="1"/>
  <c r="AB630" i="1" s="1"/>
  <c r="AL633" i="1"/>
  <c r="AM633" i="1" s="1"/>
  <c r="P635" i="1"/>
  <c r="P631" i="1" s="1"/>
  <c r="P630" i="1" s="1"/>
  <c r="P622" i="1" s="1"/>
  <c r="T631" i="1"/>
  <c r="T630" i="1" s="1"/>
  <c r="V640" i="1"/>
  <c r="X662" i="1"/>
  <c r="X661" i="1" s="1"/>
  <c r="AB662" i="1"/>
  <c r="AG662" i="1"/>
  <c r="AK662" i="1"/>
  <c r="Y668" i="1"/>
  <c r="AC668" i="1"/>
  <c r="AL670" i="1"/>
  <c r="W668" i="1"/>
  <c r="W662" i="1" s="1"/>
  <c r="AA668" i="1"/>
  <c r="AA662" i="1" s="1"/>
  <c r="J668" i="1"/>
  <c r="J662" i="1" s="1"/>
  <c r="J661" i="1" s="1"/>
  <c r="AG678" i="1"/>
  <c r="AG677" i="1" s="1"/>
  <c r="AG676" i="1" s="1"/>
  <c r="AK678" i="1"/>
  <c r="AK677" i="1" s="1"/>
  <c r="AK676" i="1" s="1"/>
  <c r="AL681" i="1"/>
  <c r="AL685" i="1"/>
  <c r="AM685" i="1" s="1"/>
  <c r="AL687" i="1"/>
  <c r="AB689" i="1"/>
  <c r="AL693" i="1"/>
  <c r="AJ689" i="1"/>
  <c r="AE698" i="1"/>
  <c r="V701" i="1"/>
  <c r="AM701" i="1" s="1"/>
  <c r="J696" i="1"/>
  <c r="J695" i="1" s="1"/>
  <c r="J689" i="1" s="1"/>
  <c r="N696" i="1"/>
  <c r="N695" i="1" s="1"/>
  <c r="N689" i="1" s="1"/>
  <c r="AL707" i="1"/>
  <c r="AE708" i="1"/>
  <c r="AM709" i="1"/>
  <c r="AE712" i="1"/>
  <c r="AM713" i="1"/>
  <c r="AD715" i="1"/>
  <c r="AM724" i="1"/>
  <c r="AD729" i="1"/>
  <c r="AE729" i="1" s="1"/>
  <c r="X728" i="1"/>
  <c r="AB728" i="1"/>
  <c r="AL733" i="1"/>
  <c r="AM735" i="1"/>
  <c r="V736" i="1"/>
  <c r="AL736" i="1"/>
  <c r="L739" i="1"/>
  <c r="T739" i="1"/>
  <c r="Z739" i="1"/>
  <c r="AE745" i="1"/>
  <c r="AE757" i="1"/>
  <c r="AM767" i="1"/>
  <c r="AJ774" i="1"/>
  <c r="AJ773" i="1" s="1"/>
  <c r="AM781" i="1"/>
  <c r="AE784" i="1"/>
  <c r="V789" i="1"/>
  <c r="AL789" i="1"/>
  <c r="V795" i="1"/>
  <c r="AL795" i="1"/>
  <c r="AE798" i="1"/>
  <c r="AL801" i="1"/>
  <c r="AE804" i="1"/>
  <c r="AE810" i="1"/>
  <c r="X809" i="1"/>
  <c r="AB809" i="1"/>
  <c r="AE816" i="1"/>
  <c r="AM818" i="1"/>
  <c r="V820" i="1"/>
  <c r="AM820" i="1" s="1"/>
  <c r="AE827" i="1"/>
  <c r="L826" i="1"/>
  <c r="P826" i="1"/>
  <c r="T826" i="1"/>
  <c r="AI826" i="1"/>
  <c r="AM829" i="1"/>
  <c r="AM833" i="1"/>
  <c r="AM837" i="1"/>
  <c r="AE838" i="1"/>
  <c r="AE839" i="1"/>
  <c r="AE851" i="1"/>
  <c r="I857" i="1"/>
  <c r="AL858" i="1"/>
  <c r="AM858" i="1" s="1"/>
  <c r="AE868" i="1"/>
  <c r="AL870" i="1"/>
  <c r="AL871" i="1"/>
  <c r="V884" i="1"/>
  <c r="AJ882" i="1"/>
  <c r="AJ881" i="1" s="1"/>
  <c r="AJ880" i="1" s="1"/>
  <c r="V886" i="1"/>
  <c r="AL886" i="1"/>
  <c r="V888" i="1"/>
  <c r="AL888" i="1"/>
  <c r="V891" i="1"/>
  <c r="W883" i="1"/>
  <c r="W882" i="1" s="1"/>
  <c r="W881" i="1" s="1"/>
  <c r="W880" i="1" s="1"/>
  <c r="W873" i="1" s="1"/>
  <c r="AA883" i="1"/>
  <c r="J918" i="1"/>
  <c r="J917" i="1" s="1"/>
  <c r="AA918" i="1"/>
  <c r="AA917" i="1" s="1"/>
  <c r="O919" i="1"/>
  <c r="O918" i="1" s="1"/>
  <c r="O917" i="1" s="1"/>
  <c r="AL925" i="1"/>
  <c r="AH919" i="1"/>
  <c r="AA939" i="1"/>
  <c r="AA938" i="1" s="1"/>
  <c r="AA937" i="1" s="1"/>
  <c r="AA936" i="1" s="1"/>
  <c r="V971" i="1"/>
  <c r="AI969" i="1"/>
  <c r="Y969" i="1"/>
  <c r="Y963" i="1" s="1"/>
  <c r="AB996" i="1"/>
  <c r="AB980" i="1" s="1"/>
  <c r="Q997" i="1"/>
  <c r="AL1008" i="1"/>
  <c r="V1012" i="1"/>
  <c r="K1015" i="1"/>
  <c r="S1015" i="1"/>
  <c r="V1085" i="1"/>
  <c r="AM1085" i="1" s="1"/>
  <c r="I1084" i="1"/>
  <c r="AL1135" i="1"/>
  <c r="AH1134" i="1"/>
  <c r="AH1133" i="1" s="1"/>
  <c r="AH1132" i="1" s="1"/>
  <c r="X1456" i="1"/>
  <c r="X1455" i="1" s="1"/>
  <c r="AB1456" i="1"/>
  <c r="AB1455" i="1" s="1"/>
  <c r="AJ1456" i="1"/>
  <c r="AJ1455" i="1" s="1"/>
  <c r="AA1498" i="1"/>
  <c r="AA1497" i="1" s="1"/>
  <c r="AA1496" i="1" s="1"/>
  <c r="AA1495" i="1" s="1"/>
  <c r="AI1498" i="1"/>
  <c r="AI1497" i="1" s="1"/>
  <c r="AI1496" i="1" s="1"/>
  <c r="AI1495" i="1" s="1"/>
  <c r="AA1672" i="1"/>
  <c r="AD1686" i="1"/>
  <c r="AE1686" i="1" s="1"/>
  <c r="AE1687" i="1"/>
  <c r="AE1696" i="1"/>
  <c r="AD1695" i="1"/>
  <c r="AE1695" i="1" s="1"/>
  <c r="L1694" i="1"/>
  <c r="P1717" i="1"/>
  <c r="V1717" i="1" s="1"/>
  <c r="V1718" i="1"/>
  <c r="AM1718" i="1" s="1"/>
  <c r="AE19" i="1"/>
  <c r="M18" i="1"/>
  <c r="M17" i="1" s="1"/>
  <c r="M16" i="1" s="1"/>
  <c r="AM23" i="1"/>
  <c r="AI18" i="1"/>
  <c r="AI17" i="1" s="1"/>
  <c r="AL37" i="1"/>
  <c r="AM126" i="1"/>
  <c r="R123" i="1"/>
  <c r="R122" i="1" s="1"/>
  <c r="R121" i="1" s="1"/>
  <c r="R120" i="1" s="1"/>
  <c r="R95" i="1" s="1"/>
  <c r="R94" i="1" s="1"/>
  <c r="AI149" i="1"/>
  <c r="AI148" i="1" s="1"/>
  <c r="AI147" i="1" s="1"/>
  <c r="AI146" i="1" s="1"/>
  <c r="AD18" i="1"/>
  <c r="AH19" i="1"/>
  <c r="AL19" i="1" s="1"/>
  <c r="L18" i="1"/>
  <c r="L17" i="1" s="1"/>
  <c r="P18" i="1"/>
  <c r="P17" i="1" s="1"/>
  <c r="T18" i="1"/>
  <c r="T17" i="1" s="1"/>
  <c r="AF30" i="1"/>
  <c r="L30" i="1"/>
  <c r="L29" i="1" s="1"/>
  <c r="L28" i="1" s="1"/>
  <c r="P30" i="1"/>
  <c r="T30" i="1"/>
  <c r="T29" i="1" s="1"/>
  <c r="T28" i="1" s="1"/>
  <c r="AI30" i="1"/>
  <c r="AI29" i="1" s="1"/>
  <c r="AI28" i="1" s="1"/>
  <c r="Q30" i="1"/>
  <c r="Q29" i="1" s="1"/>
  <c r="Q28" i="1" s="1"/>
  <c r="Q16" i="1" s="1"/>
  <c r="AL35" i="1"/>
  <c r="V38" i="1"/>
  <c r="V43" i="1"/>
  <c r="AM43" i="1" s="1"/>
  <c r="AE51" i="1"/>
  <c r="I55" i="1"/>
  <c r="AL58" i="1"/>
  <c r="Y54" i="1"/>
  <c r="Y53" i="1" s="1"/>
  <c r="AC67" i="1"/>
  <c r="AC66" i="1" s="1"/>
  <c r="AC65" i="1" s="1"/>
  <c r="AL77" i="1"/>
  <c r="Z79" i="1"/>
  <c r="L98" i="1"/>
  <c r="L97" i="1" s="1"/>
  <c r="L96" i="1" s="1"/>
  <c r="L95" i="1" s="1"/>
  <c r="L94" i="1" s="1"/>
  <c r="AL102" i="1"/>
  <c r="V103" i="1"/>
  <c r="AI98" i="1"/>
  <c r="AI97" i="1" s="1"/>
  <c r="AI96" i="1" s="1"/>
  <c r="V105" i="1"/>
  <c r="V107" i="1"/>
  <c r="V114" i="1"/>
  <c r="V115" i="1"/>
  <c r="AM115" i="1" s="1"/>
  <c r="V116" i="1"/>
  <c r="V117" i="1"/>
  <c r="V118" i="1"/>
  <c r="O121" i="1"/>
  <c r="O120" i="1" s="1"/>
  <c r="O95" i="1" s="1"/>
  <c r="O94" i="1" s="1"/>
  <c r="W123" i="1"/>
  <c r="W122" i="1" s="1"/>
  <c r="W121" i="1" s="1"/>
  <c r="W120" i="1" s="1"/>
  <c r="W95" i="1" s="1"/>
  <c r="W94" i="1" s="1"/>
  <c r="AA123" i="1"/>
  <c r="AA122" i="1" s="1"/>
  <c r="AA121" i="1" s="1"/>
  <c r="AA120" i="1" s="1"/>
  <c r="AI121" i="1"/>
  <c r="AI120" i="1" s="1"/>
  <c r="V135" i="1"/>
  <c r="AL135" i="1"/>
  <c r="AH142" i="1"/>
  <c r="AH141" i="1" s="1"/>
  <c r="AH140" i="1" s="1"/>
  <c r="AH139" i="1" s="1"/>
  <c r="AH138" i="1" s="1"/>
  <c r="V143" i="1"/>
  <c r="AM144" i="1"/>
  <c r="AF150" i="1"/>
  <c r="AG150" i="1"/>
  <c r="AG149" i="1" s="1"/>
  <c r="AG148" i="1" s="1"/>
  <c r="AG147" i="1" s="1"/>
  <c r="AG146" i="1" s="1"/>
  <c r="AK150" i="1"/>
  <c r="AK149" i="1" s="1"/>
  <c r="AK148" i="1" s="1"/>
  <c r="AK147" i="1" s="1"/>
  <c r="AK146" i="1" s="1"/>
  <c r="AE156" i="1"/>
  <c r="AE158" i="1"/>
  <c r="AE166" i="1"/>
  <c r="AM167" i="1"/>
  <c r="I168" i="1"/>
  <c r="V170" i="1"/>
  <c r="AL170" i="1"/>
  <c r="V172" i="1"/>
  <c r="AL172" i="1"/>
  <c r="X175" i="1"/>
  <c r="X174" i="1" s="1"/>
  <c r="AB175" i="1"/>
  <c r="AB174" i="1" s="1"/>
  <c r="AB162" i="1" s="1"/>
  <c r="AB161" i="1" s="1"/>
  <c r="AB160" i="1" s="1"/>
  <c r="AL180" i="1"/>
  <c r="AM180" i="1" s="1"/>
  <c r="AJ175" i="1"/>
  <c r="AJ174" i="1" s="1"/>
  <c r="AH184" i="1"/>
  <c r="AL184" i="1" s="1"/>
  <c r="V185" i="1"/>
  <c r="AM185" i="1" s="1"/>
  <c r="AM186" i="1"/>
  <c r="AE190" i="1"/>
  <c r="AM191" i="1"/>
  <c r="AG200" i="1"/>
  <c r="AG196" i="1" s="1"/>
  <c r="AG195" i="1" s="1"/>
  <c r="AG194" i="1" s="1"/>
  <c r="AG193" i="1" s="1"/>
  <c r="AG192" i="1" s="1"/>
  <c r="AK200" i="1"/>
  <c r="AK196" i="1" s="1"/>
  <c r="AK195" i="1" s="1"/>
  <c r="AK194" i="1" s="1"/>
  <c r="AK193" i="1" s="1"/>
  <c r="AK192" i="1" s="1"/>
  <c r="AE203" i="1"/>
  <c r="AM206" i="1"/>
  <c r="AD212" i="1"/>
  <c r="AM214" i="1"/>
  <c r="AD219" i="1"/>
  <c r="AE219" i="1" s="1"/>
  <c r="AG218" i="1"/>
  <c r="AG217" i="1" s="1"/>
  <c r="AG216" i="1" s="1"/>
  <c r="AG215" i="1" s="1"/>
  <c r="AK218" i="1"/>
  <c r="AK217" i="1" s="1"/>
  <c r="AK216" i="1" s="1"/>
  <c r="AK215" i="1" s="1"/>
  <c r="I230" i="1"/>
  <c r="N235" i="1"/>
  <c r="R235" i="1"/>
  <c r="V238" i="1"/>
  <c r="AL238" i="1"/>
  <c r="Y234" i="1"/>
  <c r="AE245" i="1"/>
  <c r="AE247" i="1"/>
  <c r="P249" i="1"/>
  <c r="AC250" i="1"/>
  <c r="AC249" i="1" s="1"/>
  <c r="V251" i="1"/>
  <c r="V254" i="1"/>
  <c r="AL256" i="1"/>
  <c r="AL257" i="1"/>
  <c r="AL258" i="1"/>
  <c r="AL259" i="1"/>
  <c r="I265" i="1"/>
  <c r="M265" i="1"/>
  <c r="M264" i="1" s="1"/>
  <c r="M263" i="1" s="1"/>
  <c r="Q265" i="1"/>
  <c r="Q264" i="1" s="1"/>
  <c r="Q263" i="1" s="1"/>
  <c r="AB270" i="1"/>
  <c r="AB262" i="1" s="1"/>
  <c r="AB261" i="1" s="1"/>
  <c r="AK270" i="1"/>
  <c r="V277" i="1"/>
  <c r="AM277" i="1" s="1"/>
  <c r="V279" i="1"/>
  <c r="AM279" i="1" s="1"/>
  <c r="N276" i="1"/>
  <c r="N275" i="1" s="1"/>
  <c r="N270" i="1" s="1"/>
  <c r="N262" i="1" s="1"/>
  <c r="N261" i="1" s="1"/>
  <c r="R276" i="1"/>
  <c r="R275" i="1" s="1"/>
  <c r="R270" i="1" s="1"/>
  <c r="AL285" i="1"/>
  <c r="AM290" i="1"/>
  <c r="V296" i="1"/>
  <c r="I303" i="1"/>
  <c r="AL310" i="1"/>
  <c r="AM315" i="1"/>
  <c r="V318" i="1"/>
  <c r="AL320" i="1"/>
  <c r="AL321" i="1"/>
  <c r="AD325" i="1"/>
  <c r="V326" i="1"/>
  <c r="T332" i="1"/>
  <c r="T331" i="1" s="1"/>
  <c r="T330" i="1" s="1"/>
  <c r="T329" i="1" s="1"/>
  <c r="T328" i="1" s="1"/>
  <c r="Z332" i="1"/>
  <c r="Z331" i="1" s="1"/>
  <c r="Z330" i="1" s="1"/>
  <c r="Z329" i="1" s="1"/>
  <c r="Z328" i="1" s="1"/>
  <c r="AE333" i="1"/>
  <c r="AE335" i="1"/>
  <c r="AL337" i="1"/>
  <c r="W332" i="1"/>
  <c r="W331" i="1" s="1"/>
  <c r="W330" i="1" s="1"/>
  <c r="W329" i="1" s="1"/>
  <c r="W328" i="1" s="1"/>
  <c r="AA332" i="1"/>
  <c r="AA331" i="1" s="1"/>
  <c r="AA330" i="1" s="1"/>
  <c r="AA329" i="1" s="1"/>
  <c r="AA328" i="1" s="1"/>
  <c r="AI332" i="1"/>
  <c r="AI331" i="1" s="1"/>
  <c r="AI330" i="1" s="1"/>
  <c r="AI329" i="1" s="1"/>
  <c r="AI328" i="1" s="1"/>
  <c r="O344" i="1"/>
  <c r="O343" i="1" s="1"/>
  <c r="O342" i="1" s="1"/>
  <c r="S344" i="1"/>
  <c r="S343" i="1" s="1"/>
  <c r="S342" i="1" s="1"/>
  <c r="V355" i="1"/>
  <c r="AL361" i="1"/>
  <c r="V365" i="1"/>
  <c r="AC370" i="1"/>
  <c r="V371" i="1"/>
  <c r="AC377" i="1"/>
  <c r="AE377" i="1" s="1"/>
  <c r="AL377" i="1"/>
  <c r="V378" i="1"/>
  <c r="AM378" i="1" s="1"/>
  <c r="AA376" i="1"/>
  <c r="AA375" i="1" s="1"/>
  <c r="AI376" i="1"/>
  <c r="AI375" i="1" s="1"/>
  <c r="AI367" i="1" s="1"/>
  <c r="AM379" i="1"/>
  <c r="I380" i="1"/>
  <c r="AC380" i="1"/>
  <c r="AE380" i="1" s="1"/>
  <c r="V381" i="1"/>
  <c r="V385" i="1"/>
  <c r="AL390" i="1"/>
  <c r="J397" i="1"/>
  <c r="J396" i="1" s="1"/>
  <c r="N397" i="1"/>
  <c r="N396" i="1" s="1"/>
  <c r="R397" i="1"/>
  <c r="R396" i="1" s="1"/>
  <c r="Y405" i="1"/>
  <c r="Y404" i="1" s="1"/>
  <c r="AL407" i="1"/>
  <c r="V413" i="1"/>
  <c r="AM413" i="1" s="1"/>
  <c r="AM414" i="1"/>
  <c r="AE415" i="1"/>
  <c r="AE416" i="1"/>
  <c r="AM417" i="1"/>
  <c r="I418" i="1"/>
  <c r="V418" i="1" s="1"/>
  <c r="AJ405" i="1"/>
  <c r="AJ404" i="1" s="1"/>
  <c r="AJ395" i="1" s="1"/>
  <c r="AJ394" i="1" s="1"/>
  <c r="V425" i="1"/>
  <c r="AH425" i="1"/>
  <c r="AH424" i="1" s="1"/>
  <c r="V426" i="1"/>
  <c r="AD430" i="1"/>
  <c r="AD429" i="1" s="1"/>
  <c r="AH431" i="1"/>
  <c r="AH430" i="1" s="1"/>
  <c r="AH429" i="1" s="1"/>
  <c r="AH428" i="1" s="1"/>
  <c r="V432" i="1"/>
  <c r="AM432" i="1" s="1"/>
  <c r="AE439" i="1"/>
  <c r="V444" i="1"/>
  <c r="AM444" i="1" s="1"/>
  <c r="V450" i="1"/>
  <c r="V456" i="1"/>
  <c r="AM456" i="1" s="1"/>
  <c r="M454" i="1"/>
  <c r="M453" i="1" s="1"/>
  <c r="M452" i="1" s="1"/>
  <c r="Q454" i="1"/>
  <c r="Q453" i="1" s="1"/>
  <c r="Q452" i="1" s="1"/>
  <c r="AL462" i="1"/>
  <c r="AL464" i="1"/>
  <c r="AL466" i="1"/>
  <c r="V469" i="1"/>
  <c r="AL476" i="1"/>
  <c r="AL477" i="1"/>
  <c r="AL478" i="1"/>
  <c r="AM478" i="1" s="1"/>
  <c r="AL485" i="1"/>
  <c r="AL487" i="1"/>
  <c r="J484" i="1"/>
  <c r="J483" i="1" s="1"/>
  <c r="J482" i="1" s="1"/>
  <c r="J481" i="1" s="1"/>
  <c r="J480" i="1" s="1"/>
  <c r="N484" i="1"/>
  <c r="N483" i="1" s="1"/>
  <c r="N482" i="1" s="1"/>
  <c r="N481" i="1" s="1"/>
  <c r="N480" i="1" s="1"/>
  <c r="R484" i="1"/>
  <c r="R483" i="1" s="1"/>
  <c r="R482" i="1" s="1"/>
  <c r="R481" i="1" s="1"/>
  <c r="R480" i="1" s="1"/>
  <c r="X484" i="1"/>
  <c r="AB484" i="1"/>
  <c r="AL489" i="1"/>
  <c r="AJ484" i="1"/>
  <c r="AJ483" i="1" s="1"/>
  <c r="AJ482" i="1" s="1"/>
  <c r="AJ481" i="1" s="1"/>
  <c r="AJ480" i="1" s="1"/>
  <c r="V492" i="1"/>
  <c r="AM500" i="1"/>
  <c r="AE511" i="1"/>
  <c r="I515" i="1"/>
  <c r="AM517" i="1"/>
  <c r="AG514" i="1"/>
  <c r="AG513" i="1" s="1"/>
  <c r="AG507" i="1" s="1"/>
  <c r="AK514" i="1"/>
  <c r="AK513" i="1" s="1"/>
  <c r="AK507" i="1" s="1"/>
  <c r="L526" i="1"/>
  <c r="L525" i="1" s="1"/>
  <c r="T526" i="1"/>
  <c r="T525" i="1" s="1"/>
  <c r="T524" i="1" s="1"/>
  <c r="AL532" i="1"/>
  <c r="AL534" i="1"/>
  <c r="S546" i="1"/>
  <c r="S545" i="1" s="1"/>
  <c r="AL548" i="1"/>
  <c r="AM548" i="1" s="1"/>
  <c r="V552" i="1"/>
  <c r="AM552" i="1" s="1"/>
  <c r="O555" i="1"/>
  <c r="V555" i="1" s="1"/>
  <c r="AM557" i="1"/>
  <c r="AL560" i="1"/>
  <c r="V562" i="1"/>
  <c r="V563" i="1"/>
  <c r="AM563" i="1" s="1"/>
  <c r="V568" i="1"/>
  <c r="AM568" i="1" s="1"/>
  <c r="W566" i="1"/>
  <c r="W565" i="1" s="1"/>
  <c r="AA566" i="1"/>
  <c r="AA565" i="1" s="1"/>
  <c r="AE571" i="1"/>
  <c r="AE582" i="1"/>
  <c r="AM586" i="1"/>
  <c r="I593" i="1"/>
  <c r="O592" i="1"/>
  <c r="O591" i="1" s="1"/>
  <c r="AM595" i="1"/>
  <c r="AB599" i="1"/>
  <c r="J599" i="1"/>
  <c r="N599" i="1"/>
  <c r="R599" i="1"/>
  <c r="V608" i="1"/>
  <c r="AM608" i="1" s="1"/>
  <c r="AH625" i="1"/>
  <c r="AH624" i="1" s="1"/>
  <c r="AH623" i="1" s="1"/>
  <c r="O625" i="1"/>
  <c r="O624" i="1" s="1"/>
  <c r="O623" i="1" s="1"/>
  <c r="S625" i="1"/>
  <c r="S624" i="1" s="1"/>
  <c r="S623" i="1" s="1"/>
  <c r="I632" i="1"/>
  <c r="AM634" i="1"/>
  <c r="V636" i="1"/>
  <c r="V638" i="1"/>
  <c r="AL638" i="1"/>
  <c r="O662" i="1"/>
  <c r="O661" i="1" s="1"/>
  <c r="Y662" i="1"/>
  <c r="AM667" i="1"/>
  <c r="K668" i="1"/>
  <c r="K662" i="1" s="1"/>
  <c r="K661" i="1" s="1"/>
  <c r="S668" i="1"/>
  <c r="S662" i="1" s="1"/>
  <c r="S661" i="1" s="1"/>
  <c r="L668" i="1"/>
  <c r="L662" i="1" s="1"/>
  <c r="L661" i="1" s="1"/>
  <c r="P668" i="1"/>
  <c r="P662" i="1" s="1"/>
  <c r="T668" i="1"/>
  <c r="T662" i="1" s="1"/>
  <c r="Z668" i="1"/>
  <c r="Z662" i="1" s="1"/>
  <c r="AE670" i="1"/>
  <c r="AM671" i="1"/>
  <c r="N668" i="1"/>
  <c r="N662" i="1" s="1"/>
  <c r="R668" i="1"/>
  <c r="R662" i="1" s="1"/>
  <c r="R661" i="1" s="1"/>
  <c r="AC678" i="1"/>
  <c r="AC677" i="1" s="1"/>
  <c r="AC676" i="1" s="1"/>
  <c r="AL679" i="1"/>
  <c r="AM679" i="1" s="1"/>
  <c r="AE681" i="1"/>
  <c r="AM682" i="1"/>
  <c r="I684" i="1"/>
  <c r="I683" i="1" s="1"/>
  <c r="AM686" i="1"/>
  <c r="AM688" i="1"/>
  <c r="I692" i="1"/>
  <c r="I691" i="1" s="1"/>
  <c r="K689" i="1"/>
  <c r="AM694" i="1"/>
  <c r="AI696" i="1"/>
  <c r="AI695" i="1" s="1"/>
  <c r="AI689" i="1" s="1"/>
  <c r="V698" i="1"/>
  <c r="V707" i="1"/>
  <c r="AM707" i="1" s="1"/>
  <c r="V708" i="1"/>
  <c r="AL708" i="1"/>
  <c r="V712" i="1"/>
  <c r="AM712" i="1" s="1"/>
  <c r="AD721" i="1"/>
  <c r="V723" i="1"/>
  <c r="AL723" i="1"/>
  <c r="J728" i="1"/>
  <c r="R728" i="1"/>
  <c r="AK728" i="1"/>
  <c r="K728" i="1"/>
  <c r="K727" i="1" s="1"/>
  <c r="O728" i="1"/>
  <c r="S728" i="1"/>
  <c r="AD733" i="1"/>
  <c r="AE733" i="1" s="1"/>
  <c r="M739" i="1"/>
  <c r="M727" i="1" s="1"/>
  <c r="M726" i="1" s="1"/>
  <c r="AM747" i="1"/>
  <c r="V757" i="1"/>
  <c r="AM759" i="1"/>
  <c r="AM766" i="1"/>
  <c r="I769" i="1"/>
  <c r="I768" i="1" s="1"/>
  <c r="AE775" i="1"/>
  <c r="AE776" i="1"/>
  <c r="AB774" i="1"/>
  <c r="AB773" i="1" s="1"/>
  <c r="AF784" i="1"/>
  <c r="AF783" i="1" s="1"/>
  <c r="V785" i="1"/>
  <c r="AM785" i="1" s="1"/>
  <c r="AE785" i="1"/>
  <c r="AM786" i="1"/>
  <c r="V797" i="1"/>
  <c r="AL797" i="1"/>
  <c r="I800" i="1"/>
  <c r="V800" i="1" s="1"/>
  <c r="AL803" i="1"/>
  <c r="I806" i="1"/>
  <c r="V806" i="1" s="1"/>
  <c r="AF810" i="1"/>
  <c r="V811" i="1"/>
  <c r="AE811" i="1"/>
  <c r="AM812" i="1"/>
  <c r="J809" i="1"/>
  <c r="R809" i="1"/>
  <c r="K809" i="1"/>
  <c r="O809" i="1"/>
  <c r="S809" i="1"/>
  <c r="AL816" i="1"/>
  <c r="V817" i="1"/>
  <c r="AL817" i="1"/>
  <c r="AM824" i="1"/>
  <c r="M826" i="1"/>
  <c r="V828" i="1"/>
  <c r="W826" i="1"/>
  <c r="AA826" i="1"/>
  <c r="AL835" i="1"/>
  <c r="V836" i="1"/>
  <c r="AL838" i="1"/>
  <c r="AL839" i="1"/>
  <c r="I841" i="1"/>
  <c r="V841" i="1" s="1"/>
  <c r="AL842" i="1"/>
  <c r="Q847" i="1"/>
  <c r="V847" i="1" s="1"/>
  <c r="AF847" i="1"/>
  <c r="AL847" i="1" s="1"/>
  <c r="AM849" i="1"/>
  <c r="V851" i="1"/>
  <c r="AE857" i="1"/>
  <c r="AI853" i="1"/>
  <c r="AI825" i="1" s="1"/>
  <c r="AM859" i="1"/>
  <c r="AE864" i="1"/>
  <c r="AG866" i="1"/>
  <c r="Q866" i="1"/>
  <c r="AM869" i="1"/>
  <c r="AE870" i="1"/>
  <c r="AE871" i="1"/>
  <c r="I877" i="1"/>
  <c r="AL878" i="1"/>
  <c r="AM878" i="1" s="1"/>
  <c r="AD883" i="1"/>
  <c r="AE883" i="1" s="1"/>
  <c r="J883" i="1"/>
  <c r="J882" i="1" s="1"/>
  <c r="J881" i="1" s="1"/>
  <c r="J880" i="1" s="1"/>
  <c r="AG882" i="1"/>
  <c r="AG881" i="1" s="1"/>
  <c r="AG880" i="1" s="1"/>
  <c r="AL910" i="1"/>
  <c r="V913" i="1"/>
  <c r="Z919" i="1"/>
  <c r="Z918" i="1" s="1"/>
  <c r="Z917" i="1" s="1"/>
  <c r="AH939" i="1"/>
  <c r="AH938" i="1" s="1"/>
  <c r="AH937" i="1" s="1"/>
  <c r="AH936" i="1" s="1"/>
  <c r="L939" i="1"/>
  <c r="L938" i="1" s="1"/>
  <c r="L937" i="1" s="1"/>
  <c r="L936" i="1" s="1"/>
  <c r="P939" i="1"/>
  <c r="P938" i="1" s="1"/>
  <c r="P937" i="1" s="1"/>
  <c r="P936" i="1" s="1"/>
  <c r="T939" i="1"/>
  <c r="T938" i="1" s="1"/>
  <c r="T937" i="1" s="1"/>
  <c r="T936" i="1" s="1"/>
  <c r="AG939" i="1"/>
  <c r="AG938" i="1" s="1"/>
  <c r="AG937" i="1" s="1"/>
  <c r="AG936" i="1" s="1"/>
  <c r="AK939" i="1"/>
  <c r="AK938" i="1" s="1"/>
  <c r="AK937" i="1" s="1"/>
  <c r="AK936" i="1" s="1"/>
  <c r="AM968" i="1"/>
  <c r="V972" i="1"/>
  <c r="AL972" i="1"/>
  <c r="AM974" i="1"/>
  <c r="V975" i="1"/>
  <c r="L969" i="1"/>
  <c r="L963" i="1" s="1"/>
  <c r="P969" i="1"/>
  <c r="P963" i="1" s="1"/>
  <c r="T969" i="1"/>
  <c r="T963" i="1" s="1"/>
  <c r="AE977" i="1"/>
  <c r="AM978" i="1"/>
  <c r="I988" i="1"/>
  <c r="I987" i="1" s="1"/>
  <c r="AM990" i="1"/>
  <c r="J998" i="1"/>
  <c r="J997" i="1" s="1"/>
  <c r="N998" i="1"/>
  <c r="N997" i="1" s="1"/>
  <c r="N996" i="1" s="1"/>
  <c r="R998" i="1"/>
  <c r="R997" i="1" s="1"/>
  <c r="AG998" i="1"/>
  <c r="AG997" i="1" s="1"/>
  <c r="AG996" i="1" s="1"/>
  <c r="AK998" i="1"/>
  <c r="AK997" i="1" s="1"/>
  <c r="AL1001" i="1"/>
  <c r="AE1006" i="1"/>
  <c r="AL1017" i="1"/>
  <c r="AE1020" i="1"/>
  <c r="AE1022" i="1"/>
  <c r="AE1024" i="1"/>
  <c r="V1029" i="1"/>
  <c r="W1028" i="1"/>
  <c r="W1027" i="1" s="1"/>
  <c r="AA1028" i="1"/>
  <c r="AA1027" i="1" s="1"/>
  <c r="Y1044" i="1"/>
  <c r="Y1043" i="1" s="1"/>
  <c r="Y1042" i="1" s="1"/>
  <c r="AE1050" i="1"/>
  <c r="AE1052" i="1"/>
  <c r="R1055" i="1"/>
  <c r="R1054" i="1" s="1"/>
  <c r="AL1057" i="1"/>
  <c r="AL1059" i="1"/>
  <c r="AJ1056" i="1"/>
  <c r="AJ1055" i="1" s="1"/>
  <c r="AJ1054" i="1" s="1"/>
  <c r="P1063" i="1"/>
  <c r="AL1067" i="1"/>
  <c r="AL1069" i="1"/>
  <c r="S1083" i="1"/>
  <c r="S1082" i="1" s="1"/>
  <c r="AF1084" i="1"/>
  <c r="AG1122" i="1"/>
  <c r="AK1122" i="1"/>
  <c r="AA1456" i="1"/>
  <c r="AA1455" i="1" s="1"/>
  <c r="AI1461" i="1"/>
  <c r="AI1456" i="1" s="1"/>
  <c r="AI1455" i="1" s="1"/>
  <c r="N1498" i="1"/>
  <c r="N1497" i="1" s="1"/>
  <c r="N1496" i="1" s="1"/>
  <c r="N1495" i="1" s="1"/>
  <c r="AL1700" i="1"/>
  <c r="AF1699" i="1"/>
  <c r="AD1716" i="1"/>
  <c r="AD1715" i="1" s="1"/>
  <c r="V1067" i="1"/>
  <c r="AM1067" i="1" s="1"/>
  <c r="O1063" i="1"/>
  <c r="S1063" i="1"/>
  <c r="V1071" i="1"/>
  <c r="AM1071" i="1" s="1"/>
  <c r="V1072" i="1"/>
  <c r="AM1073" i="1"/>
  <c r="V1076" i="1"/>
  <c r="V1075" i="1" s="1"/>
  <c r="Y1083" i="1"/>
  <c r="Y1082" i="1" s="1"/>
  <c r="AE1085" i="1"/>
  <c r="AL1095" i="1"/>
  <c r="Y1102" i="1"/>
  <c r="Y1101" i="1" s="1"/>
  <c r="Y1100" i="1" s="1"/>
  <c r="Y1099" i="1" s="1"/>
  <c r="AC1102" i="1"/>
  <c r="AC1101" i="1" s="1"/>
  <c r="AC1100" i="1" s="1"/>
  <c r="AC1099" i="1" s="1"/>
  <c r="AG1102" i="1"/>
  <c r="AG1101" i="1" s="1"/>
  <c r="AG1100" i="1" s="1"/>
  <c r="AG1099" i="1" s="1"/>
  <c r="AK1102" i="1"/>
  <c r="AK1101" i="1" s="1"/>
  <c r="AK1100" i="1" s="1"/>
  <c r="AK1099" i="1" s="1"/>
  <c r="AM1114" i="1"/>
  <c r="V1118" i="1"/>
  <c r="Q1116" i="1"/>
  <c r="Q1115" i="1" s="1"/>
  <c r="Q1108" i="1" s="1"/>
  <c r="Q1098" i="1" s="1"/>
  <c r="AL1118" i="1"/>
  <c r="AJ1116" i="1"/>
  <c r="AJ1115" i="1" s="1"/>
  <c r="AM1120" i="1"/>
  <c r="AL1123" i="1"/>
  <c r="AL1125" i="1"/>
  <c r="AM1158" i="1"/>
  <c r="AH1160" i="1"/>
  <c r="AH1166" i="1"/>
  <c r="AL1166" i="1" s="1"/>
  <c r="J1165" i="1"/>
  <c r="J1164" i="1" s="1"/>
  <c r="N1165" i="1"/>
  <c r="N1164" i="1" s="1"/>
  <c r="R1165" i="1"/>
  <c r="R1164" i="1" s="1"/>
  <c r="AG1165" i="1"/>
  <c r="AG1164" i="1" s="1"/>
  <c r="AK1165" i="1"/>
  <c r="AK1164" i="1" s="1"/>
  <c r="AL1173" i="1"/>
  <c r="AL1174" i="1"/>
  <c r="AL1175" i="1"/>
  <c r="AL1176" i="1"/>
  <c r="AL1177" i="1"/>
  <c r="W1183" i="1"/>
  <c r="W1182" i="1" s="1"/>
  <c r="W1181" i="1" s="1"/>
  <c r="M1183" i="1"/>
  <c r="M1182" i="1" s="1"/>
  <c r="M1181" i="1" s="1"/>
  <c r="Q1183" i="1"/>
  <c r="Q1182" i="1" s="1"/>
  <c r="Q1181" i="1" s="1"/>
  <c r="J1192" i="1"/>
  <c r="J1191" i="1" s="1"/>
  <c r="J1190" i="1" s="1"/>
  <c r="N1192" i="1"/>
  <c r="N1191" i="1" s="1"/>
  <c r="N1190" i="1" s="1"/>
  <c r="R1192" i="1"/>
  <c r="R1191" i="1" s="1"/>
  <c r="R1190" i="1" s="1"/>
  <c r="AL1194" i="1"/>
  <c r="J1204" i="1"/>
  <c r="J1203" i="1" s="1"/>
  <c r="J1202" i="1" s="1"/>
  <c r="R1204" i="1"/>
  <c r="R1203" i="1" s="1"/>
  <c r="R1202" i="1" s="1"/>
  <c r="AK1204" i="1"/>
  <c r="AK1203" i="1" s="1"/>
  <c r="AK1202" i="1" s="1"/>
  <c r="AM1226" i="1"/>
  <c r="K1233" i="1"/>
  <c r="K1232" i="1" s="1"/>
  <c r="L1233" i="1"/>
  <c r="L1232" i="1" s="1"/>
  <c r="L1213" i="1" s="1"/>
  <c r="P1233" i="1"/>
  <c r="P1232" i="1" s="1"/>
  <c r="P1213" i="1" s="1"/>
  <c r="AI1233" i="1"/>
  <c r="AI1232" i="1" s="1"/>
  <c r="AM1236" i="1"/>
  <c r="Q1237" i="1"/>
  <c r="Q1233" i="1" s="1"/>
  <c r="Q1232" i="1" s="1"/>
  <c r="Q1213" i="1" s="1"/>
  <c r="AE1240" i="1"/>
  <c r="AL1240" i="1"/>
  <c r="R1237" i="1"/>
  <c r="R1233" i="1" s="1"/>
  <c r="R1232" i="1" s="1"/>
  <c r="R1213" i="1" s="1"/>
  <c r="AF1237" i="1"/>
  <c r="AF1233" i="1" s="1"/>
  <c r="AJ1237" i="1"/>
  <c r="AJ1247" i="1"/>
  <c r="Y1247" i="1"/>
  <c r="Y1246" i="1" s="1"/>
  <c r="AG1247" i="1"/>
  <c r="AG1246" i="1" s="1"/>
  <c r="AG1245" i="1" s="1"/>
  <c r="AG1244" i="1" s="1"/>
  <c r="AK1247" i="1"/>
  <c r="V1252" i="1"/>
  <c r="AL1252" i="1"/>
  <c r="AE1255" i="1"/>
  <c r="AL1255" i="1"/>
  <c r="L1271" i="1"/>
  <c r="L1270" i="1" s="1"/>
  <c r="P1271" i="1"/>
  <c r="P1270" i="1" s="1"/>
  <c r="T1271" i="1"/>
  <c r="T1270" i="1" s="1"/>
  <c r="T1245" i="1" s="1"/>
  <c r="T1244" i="1" s="1"/>
  <c r="AI1271" i="1"/>
  <c r="AI1270" i="1" s="1"/>
  <c r="AM1274" i="1"/>
  <c r="AE1287" i="1"/>
  <c r="AE1288" i="1"/>
  <c r="AE1289" i="1"/>
  <c r="AE1290" i="1"/>
  <c r="AF1297" i="1"/>
  <c r="V1298" i="1"/>
  <c r="AM1298" i="1" s="1"/>
  <c r="AE1298" i="1"/>
  <c r="AM1299" i="1"/>
  <c r="V1305" i="1"/>
  <c r="AM1305" i="1" s="1"/>
  <c r="J1309" i="1"/>
  <c r="J1308" i="1" s="1"/>
  <c r="J1307" i="1" s="1"/>
  <c r="N1309" i="1"/>
  <c r="N1308" i="1" s="1"/>
  <c r="N1307" i="1" s="1"/>
  <c r="AL1314" i="1"/>
  <c r="Z1316" i="1"/>
  <c r="Z1309" i="1" s="1"/>
  <c r="Z1308" i="1" s="1"/>
  <c r="Z1307" i="1" s="1"/>
  <c r="Y1332" i="1"/>
  <c r="Y1331" i="1" s="1"/>
  <c r="AC1332" i="1"/>
  <c r="AG1332" i="1"/>
  <c r="AG1331" i="1" s="1"/>
  <c r="AG1330" i="1" s="1"/>
  <c r="AK1332" i="1"/>
  <c r="AK1331" i="1" s="1"/>
  <c r="V1337" i="1"/>
  <c r="AM1337" i="1" s="1"/>
  <c r="AL1337" i="1"/>
  <c r="AH1345" i="1"/>
  <c r="AH1344" i="1" s="1"/>
  <c r="AL1350" i="1"/>
  <c r="AM1350" i="1" s="1"/>
  <c r="AL1374" i="1"/>
  <c r="AL1380" i="1"/>
  <c r="AH1385" i="1"/>
  <c r="AH1384" i="1" s="1"/>
  <c r="AG1385" i="1"/>
  <c r="AG1384" i="1" s="1"/>
  <c r="AK1385" i="1"/>
  <c r="AK1384" i="1" s="1"/>
  <c r="Y1390" i="1"/>
  <c r="AE1395" i="1"/>
  <c r="AK1398" i="1"/>
  <c r="AK1397" i="1" s="1"/>
  <c r="K1400" i="1"/>
  <c r="K1399" i="1" s="1"/>
  <c r="K1398" i="1" s="1"/>
  <c r="K1397" i="1" s="1"/>
  <c r="K1390" i="1" s="1"/>
  <c r="O1400" i="1"/>
  <c r="O1399" i="1" s="1"/>
  <c r="S1400" i="1"/>
  <c r="S1399" i="1" s="1"/>
  <c r="S1398" i="1" s="1"/>
  <c r="S1397" i="1" s="1"/>
  <c r="S1390" i="1" s="1"/>
  <c r="AH1400" i="1"/>
  <c r="AH1399" i="1" s="1"/>
  <c r="O1406" i="1"/>
  <c r="O1405" i="1" s="1"/>
  <c r="V1405" i="1" s="1"/>
  <c r="AC1406" i="1"/>
  <c r="AC1405" i="1" s="1"/>
  <c r="AE1405" i="1" s="1"/>
  <c r="AM1408" i="1"/>
  <c r="AL1410" i="1"/>
  <c r="AL1411" i="1"/>
  <c r="AL1412" i="1"/>
  <c r="AL1413" i="1"/>
  <c r="AL1414" i="1"/>
  <c r="AL1415" i="1"/>
  <c r="AM1425" i="1"/>
  <c r="I1426" i="1"/>
  <c r="AL1427" i="1"/>
  <c r="AM1427" i="1" s="1"/>
  <c r="AE1431" i="1"/>
  <c r="I1434" i="1"/>
  <c r="AK1438" i="1"/>
  <c r="AK1437" i="1" s="1"/>
  <c r="X1444" i="1"/>
  <c r="X1443" i="1" s="1"/>
  <c r="X1438" i="1" s="1"/>
  <c r="X1437" i="1" s="1"/>
  <c r="AB1444" i="1"/>
  <c r="AB1443" i="1" s="1"/>
  <c r="AB1438" i="1" s="1"/>
  <c r="AB1437" i="1" s="1"/>
  <c r="I1452" i="1"/>
  <c r="I1451" i="1" s="1"/>
  <c r="I1450" i="1" s="1"/>
  <c r="AL1459" i="1"/>
  <c r="I1462" i="1"/>
  <c r="V1462" i="1" s="1"/>
  <c r="O1465" i="1"/>
  <c r="O1461" i="1" s="1"/>
  <c r="O1456" i="1" s="1"/>
  <c r="O1455" i="1" s="1"/>
  <c r="O1417" i="1" s="1"/>
  <c r="AC1465" i="1"/>
  <c r="AC1461" i="1" s="1"/>
  <c r="AC1456" i="1" s="1"/>
  <c r="AM1480" i="1"/>
  <c r="AM1494" i="1"/>
  <c r="I1504" i="1"/>
  <c r="O1508" i="1"/>
  <c r="O1507" i="1" s="1"/>
  <c r="AF1517" i="1"/>
  <c r="X1522" i="1"/>
  <c r="X1521" i="1" s="1"/>
  <c r="AB1522" i="1"/>
  <c r="AB1521" i="1" s="1"/>
  <c r="AL1527" i="1"/>
  <c r="AJ1522" i="1"/>
  <c r="AJ1521" i="1" s="1"/>
  <c r="AM1532" i="1"/>
  <c r="V1533" i="1"/>
  <c r="AM1533" i="1" s="1"/>
  <c r="AM1534" i="1"/>
  <c r="AH1544" i="1"/>
  <c r="AH1543" i="1" s="1"/>
  <c r="AH1536" i="1" s="1"/>
  <c r="AH1535" i="1" s="1"/>
  <c r="AE1556" i="1"/>
  <c r="AM1559" i="1"/>
  <c r="K1566" i="1"/>
  <c r="K1565" i="1" s="1"/>
  <c r="X1566" i="1"/>
  <c r="X1565" i="1" s="1"/>
  <c r="Y1566" i="1"/>
  <c r="Y1565" i="1" s="1"/>
  <c r="Y1551" i="1" s="1"/>
  <c r="AE1568" i="1"/>
  <c r="AE1571" i="1"/>
  <c r="AM1572" i="1"/>
  <c r="Q1566" i="1"/>
  <c r="Q1565" i="1" s="1"/>
  <c r="Q1551" i="1" s="1"/>
  <c r="AL1584" i="1"/>
  <c r="AD1589" i="1"/>
  <c r="X1580" i="1"/>
  <c r="X1579" i="1" s="1"/>
  <c r="AB1580" i="1"/>
  <c r="AL1590" i="1"/>
  <c r="AJ1580" i="1"/>
  <c r="AJ1579" i="1" s="1"/>
  <c r="V1593" i="1"/>
  <c r="AM1593" i="1" s="1"/>
  <c r="AL1593" i="1"/>
  <c r="AD1596" i="1"/>
  <c r="AL1597" i="1"/>
  <c r="V1601" i="1"/>
  <c r="AM1601" i="1" s="1"/>
  <c r="AL1601" i="1"/>
  <c r="X1606" i="1"/>
  <c r="X1605" i="1" s="1"/>
  <c r="AG1606" i="1"/>
  <c r="AG1605" i="1" s="1"/>
  <c r="AK1606" i="1"/>
  <c r="AK1605" i="1" s="1"/>
  <c r="AL1620" i="1"/>
  <c r="V1624" i="1"/>
  <c r="AL1625" i="1"/>
  <c r="Y1629" i="1"/>
  <c r="Y1628" i="1" s="1"/>
  <c r="AE1633" i="1"/>
  <c r="Z1629" i="1"/>
  <c r="Z1628" i="1" s="1"/>
  <c r="AH1629" i="1"/>
  <c r="AH1628" i="1" s="1"/>
  <c r="V1638" i="1"/>
  <c r="AL1638" i="1"/>
  <c r="AJ1637" i="1"/>
  <c r="AJ1636" i="1" s="1"/>
  <c r="AJ1635" i="1" s="1"/>
  <c r="AJ1629" i="1" s="1"/>
  <c r="AJ1628" i="1" s="1"/>
  <c r="V1640" i="1"/>
  <c r="Q1649" i="1"/>
  <c r="Q1648" i="1" s="1"/>
  <c r="Q1647" i="1" s="1"/>
  <c r="Q1627" i="1" s="1"/>
  <c r="AE1650" i="1"/>
  <c r="V1654" i="1"/>
  <c r="AM1654" i="1" s="1"/>
  <c r="AF1656" i="1"/>
  <c r="V1659" i="1"/>
  <c r="AL1659" i="1"/>
  <c r="AL1665" i="1"/>
  <c r="AI1672" i="1"/>
  <c r="X1672" i="1"/>
  <c r="X1671" i="1" s="1"/>
  <c r="AB1672" i="1"/>
  <c r="AL1674" i="1"/>
  <c r="AJ1672" i="1"/>
  <c r="AJ1671" i="1" s="1"/>
  <c r="V1677" i="1"/>
  <c r="AL1677" i="1"/>
  <c r="M1672" i="1"/>
  <c r="M1671" i="1" s="1"/>
  <c r="Q1672" i="1"/>
  <c r="Q1671" i="1" s="1"/>
  <c r="AE1684" i="1"/>
  <c r="AL1688" i="1"/>
  <c r="AD1691" i="1"/>
  <c r="AD1690" i="1" s="1"/>
  <c r="I1696" i="1"/>
  <c r="I1695" i="1" s="1"/>
  <c r="T1694" i="1"/>
  <c r="AG1694" i="1"/>
  <c r="AB1716" i="1"/>
  <c r="AB1715" i="1" s="1"/>
  <c r="AG1716" i="1"/>
  <c r="AG1715" i="1" s="1"/>
  <c r="AK1716" i="1"/>
  <c r="AK1715" i="1" s="1"/>
  <c r="AE1725" i="1"/>
  <c r="AL1725" i="1"/>
  <c r="AB1730" i="1"/>
  <c r="AB1729" i="1" s="1"/>
  <c r="AB1728" i="1" s="1"/>
  <c r="AB1727" i="1" s="1"/>
  <c r="AL1737" i="1"/>
  <c r="AH1736" i="1"/>
  <c r="AH1735" i="1" s="1"/>
  <c r="AH1749" i="1"/>
  <c r="AH1748" i="1" s="1"/>
  <c r="AC1751" i="1"/>
  <c r="AC1750" i="1" s="1"/>
  <c r="AC1749" i="1" s="1"/>
  <c r="AC1748" i="1" s="1"/>
  <c r="AC1741" i="1" s="1"/>
  <c r="AK1771" i="1"/>
  <c r="AK1770" i="1" s="1"/>
  <c r="AK1769" i="1" s="1"/>
  <c r="Q1771" i="1"/>
  <c r="Q1770" i="1" s="1"/>
  <c r="Q1769" i="1" s="1"/>
  <c r="AB1779" i="1"/>
  <c r="AB1778" i="1" s="1"/>
  <c r="V1780" i="1"/>
  <c r="N1779" i="1"/>
  <c r="N1778" i="1" s="1"/>
  <c r="W1779" i="1"/>
  <c r="W1778" i="1" s="1"/>
  <c r="AG1779" i="1"/>
  <c r="AG1778" i="1" s="1"/>
  <c r="V1785" i="1"/>
  <c r="AL1784" i="1"/>
  <c r="V1788" i="1"/>
  <c r="AH1793" i="1"/>
  <c r="AH1792" i="1" s="1"/>
  <c r="AI1793" i="1"/>
  <c r="AI1792" i="1" s="1"/>
  <c r="P1811" i="1"/>
  <c r="P1810" i="1" s="1"/>
  <c r="X1811" i="1"/>
  <c r="X1810" i="1" s="1"/>
  <c r="Z1816" i="1"/>
  <c r="AH1816" i="1"/>
  <c r="V1829" i="1"/>
  <c r="V1831" i="1"/>
  <c r="Q1826" i="1"/>
  <c r="Q1825" i="1" s="1"/>
  <c r="AA1833" i="1"/>
  <c r="AL1840" i="1"/>
  <c r="AL1842" i="1"/>
  <c r="AK1852" i="1"/>
  <c r="AK1851" i="1" s="1"/>
  <c r="AK1850" i="1" s="1"/>
  <c r="AK1849" i="1" s="1"/>
  <c r="K1852" i="1"/>
  <c r="K1851" i="1" s="1"/>
  <c r="K1850" i="1" s="1"/>
  <c r="K1849" i="1" s="1"/>
  <c r="O1852" i="1"/>
  <c r="O1851" i="1" s="1"/>
  <c r="S1852" i="1"/>
  <c r="S1851" i="1" s="1"/>
  <c r="S1850" i="1" s="1"/>
  <c r="S1849" i="1" s="1"/>
  <c r="AH1852" i="1"/>
  <c r="AH1851" i="1" s="1"/>
  <c r="AH1850" i="1" s="1"/>
  <c r="AH1849" i="1" s="1"/>
  <c r="AL1864" i="1"/>
  <c r="AF1863" i="1"/>
  <c r="AF1862" i="1" s="1"/>
  <c r="V2135" i="1"/>
  <c r="I2134" i="1"/>
  <c r="X1152" i="1"/>
  <c r="X1151" i="1" s="1"/>
  <c r="AL1156" i="1"/>
  <c r="AA1152" i="1"/>
  <c r="AA1151" i="1" s="1"/>
  <c r="V1160" i="1"/>
  <c r="V1166" i="1"/>
  <c r="X1180" i="1"/>
  <c r="X1172" i="1" s="1"/>
  <c r="AK1192" i="1"/>
  <c r="AK1191" i="1" s="1"/>
  <c r="AK1190" i="1" s="1"/>
  <c r="V1199" i="1"/>
  <c r="AM1199" i="1" s="1"/>
  <c r="V1205" i="1"/>
  <c r="AL1224" i="1"/>
  <c r="M1233" i="1"/>
  <c r="M1232" i="1" s="1"/>
  <c r="M1213" i="1" s="1"/>
  <c r="AL1234" i="1"/>
  <c r="W1233" i="1"/>
  <c r="W1232" i="1" s="1"/>
  <c r="W1213" i="1" s="1"/>
  <c r="AA1233" i="1"/>
  <c r="AA1232" i="1" s="1"/>
  <c r="AA1213" i="1" s="1"/>
  <c r="P1247" i="1"/>
  <c r="P1246" i="1" s="1"/>
  <c r="AL1272" i="1"/>
  <c r="AA1271" i="1"/>
  <c r="AA1270" i="1" s="1"/>
  <c r="V1287" i="1"/>
  <c r="V1288" i="1"/>
  <c r="V1289" i="1"/>
  <c r="V1290" i="1"/>
  <c r="X1294" i="1"/>
  <c r="X1293" i="1" s="1"/>
  <c r="AB1294" i="1"/>
  <c r="AB1293" i="1" s="1"/>
  <c r="V1310" i="1"/>
  <c r="AL1310" i="1"/>
  <c r="AG1309" i="1"/>
  <c r="AG1308" i="1" s="1"/>
  <c r="AG1307" i="1" s="1"/>
  <c r="AK1309" i="1"/>
  <c r="AK1308" i="1" s="1"/>
  <c r="AK1307" i="1" s="1"/>
  <c r="M1316" i="1"/>
  <c r="Q1316" i="1"/>
  <c r="Q1309" i="1" s="1"/>
  <c r="Q1308" i="1" s="1"/>
  <c r="Q1307" i="1" s="1"/>
  <c r="AJ1316" i="1"/>
  <c r="S1330" i="1"/>
  <c r="L1329" i="1"/>
  <c r="V1345" i="1"/>
  <c r="Q1343" i="1"/>
  <c r="Q1330" i="1" s="1"/>
  <c r="Q1329" i="1" s="1"/>
  <c r="AB1343" i="1"/>
  <c r="AJ1343" i="1"/>
  <c r="AL1348" i="1"/>
  <c r="V1394" i="1"/>
  <c r="AM1394" i="1" s="1"/>
  <c r="Z1400" i="1"/>
  <c r="Z1399" i="1" s="1"/>
  <c r="Z1398" i="1" s="1"/>
  <c r="Z1397" i="1" s="1"/>
  <c r="AL1406" i="1"/>
  <c r="AL1426" i="1"/>
  <c r="W1420" i="1"/>
  <c r="W1419" i="1" s="1"/>
  <c r="W1418" i="1" s="1"/>
  <c r="AA1420" i="1"/>
  <c r="AA1419" i="1" s="1"/>
  <c r="AA1418" i="1" s="1"/>
  <c r="AA1417" i="1" s="1"/>
  <c r="AI1420" i="1"/>
  <c r="AI1419" i="1" s="1"/>
  <c r="AI1418" i="1" s="1"/>
  <c r="V1429" i="1"/>
  <c r="AL1430" i="1"/>
  <c r="AI1438" i="1"/>
  <c r="AI1437" i="1" s="1"/>
  <c r="K1444" i="1"/>
  <c r="K1443" i="1" s="1"/>
  <c r="K1438" i="1" s="1"/>
  <c r="K1437" i="1" s="1"/>
  <c r="O1444" i="1"/>
  <c r="O1443" i="1" s="1"/>
  <c r="O1438" i="1" s="1"/>
  <c r="O1437" i="1" s="1"/>
  <c r="S1444" i="1"/>
  <c r="V1458" i="1"/>
  <c r="J1461" i="1"/>
  <c r="J1456" i="1" s="1"/>
  <c r="J1455" i="1" s="1"/>
  <c r="J1417" i="1" s="1"/>
  <c r="W1461" i="1"/>
  <c r="W1456" i="1" s="1"/>
  <c r="W1455" i="1" s="1"/>
  <c r="V1477" i="1"/>
  <c r="V1478" i="1"/>
  <c r="V1479" i="1"/>
  <c r="Y1498" i="1"/>
  <c r="Y1497" i="1" s="1"/>
  <c r="Y1496" i="1" s="1"/>
  <c r="Y1495" i="1" s="1"/>
  <c r="AL1500" i="1"/>
  <c r="J1498" i="1"/>
  <c r="J1497" i="1" s="1"/>
  <c r="J1496" i="1" s="1"/>
  <c r="J1495" i="1" s="1"/>
  <c r="AL1511" i="1"/>
  <c r="P1508" i="1"/>
  <c r="P1507" i="1" s="1"/>
  <c r="AL1512" i="1"/>
  <c r="O1522" i="1"/>
  <c r="O1521" i="1" s="1"/>
  <c r="S1522" i="1"/>
  <c r="S1521" i="1" s="1"/>
  <c r="AE1529" i="1"/>
  <c r="AL1567" i="1"/>
  <c r="Q1579" i="1"/>
  <c r="V1586" i="1"/>
  <c r="AG1580" i="1"/>
  <c r="AK1580" i="1"/>
  <c r="AK1579" i="1" s="1"/>
  <c r="AL1595" i="1"/>
  <c r="O1606" i="1"/>
  <c r="O1605" i="1" s="1"/>
  <c r="S1606" i="1"/>
  <c r="S1605" i="1" s="1"/>
  <c r="Y1606" i="1"/>
  <c r="Y1605" i="1" s="1"/>
  <c r="AC1606" i="1"/>
  <c r="V1631" i="1"/>
  <c r="AL1632" i="1"/>
  <c r="L1629" i="1"/>
  <c r="L1628" i="1" s="1"/>
  <c r="P1629" i="1"/>
  <c r="P1628" i="1" s="1"/>
  <c r="Q1629" i="1"/>
  <c r="Q1628" i="1" s="1"/>
  <c r="AI1629" i="1"/>
  <c r="AI1628" i="1" s="1"/>
  <c r="Z1627" i="1"/>
  <c r="W1649" i="1"/>
  <c r="W1648" i="1" s="1"/>
  <c r="W1647" i="1" s="1"/>
  <c r="AJ1649" i="1"/>
  <c r="AJ1648" i="1" s="1"/>
  <c r="AJ1647" i="1" s="1"/>
  <c r="AJ1627" i="1" s="1"/>
  <c r="R1672" i="1"/>
  <c r="R1671" i="1" s="1"/>
  <c r="R1670" i="1" s="1"/>
  <c r="R1669" i="1" s="1"/>
  <c r="O1671" i="1"/>
  <c r="S1671" i="1"/>
  <c r="S1670" i="1" s="1"/>
  <c r="AG1672" i="1"/>
  <c r="AG1671" i="1" s="1"/>
  <c r="AK1672" i="1"/>
  <c r="AK1671" i="1" s="1"/>
  <c r="V1683" i="1"/>
  <c r="V1687" i="1"/>
  <c r="V1690" i="1"/>
  <c r="AL1691" i="1"/>
  <c r="J1694" i="1"/>
  <c r="W1694" i="1"/>
  <c r="P1694" i="1"/>
  <c r="AL1706" i="1"/>
  <c r="AL1718" i="1"/>
  <c r="AJ1716" i="1"/>
  <c r="AJ1715" i="1" s="1"/>
  <c r="Z1736" i="1"/>
  <c r="Z1735" i="1" s="1"/>
  <c r="AI1749" i="1"/>
  <c r="AI1748" i="1" s="1"/>
  <c r="P1751" i="1"/>
  <c r="P1750" i="1" s="1"/>
  <c r="P1749" i="1" s="1"/>
  <c r="P1748" i="1" s="1"/>
  <c r="AC1771" i="1"/>
  <c r="AC1770" i="1" s="1"/>
  <c r="AC1769" i="1" s="1"/>
  <c r="AI1779" i="1"/>
  <c r="AI1778" i="1" s="1"/>
  <c r="AE1796" i="1"/>
  <c r="AM1797" i="1"/>
  <c r="W1799" i="1"/>
  <c r="W1798" i="1" s="1"/>
  <c r="W1793" i="1" s="1"/>
  <c r="W1792" i="1" s="1"/>
  <c r="AA1799" i="1"/>
  <c r="AA1798" i="1" s="1"/>
  <c r="AA1793" i="1" s="1"/>
  <c r="AA1792" i="1" s="1"/>
  <c r="AE1808" i="1"/>
  <c r="K1811" i="1"/>
  <c r="K1810" i="1" s="1"/>
  <c r="AM1819" i="1"/>
  <c r="AE1821" i="1"/>
  <c r="V1823" i="1"/>
  <c r="AE1823" i="1"/>
  <c r="AM1824" i="1"/>
  <c r="L1826" i="1"/>
  <c r="L1825" i="1" s="1"/>
  <c r="P1826" i="1"/>
  <c r="P1825" i="1" s="1"/>
  <c r="T1826" i="1"/>
  <c r="T1825" i="1" s="1"/>
  <c r="AI1826" i="1"/>
  <c r="AI1825" i="1" s="1"/>
  <c r="AM1828" i="1"/>
  <c r="T1833" i="1"/>
  <c r="Z1833" i="1"/>
  <c r="AE1838" i="1"/>
  <c r="AE1840" i="1"/>
  <c r="AE1842" i="1"/>
  <c r="AE1859" i="1"/>
  <c r="AD2101" i="1"/>
  <c r="AE2102" i="1"/>
  <c r="AE2118" i="1"/>
  <c r="AD2117" i="1"/>
  <c r="AE2117" i="1" s="1"/>
  <c r="K1116" i="1"/>
  <c r="K1115" i="1" s="1"/>
  <c r="K1108" i="1" s="1"/>
  <c r="K1098" i="1" s="1"/>
  <c r="K1097" i="1" s="1"/>
  <c r="O1116" i="1"/>
  <c r="O1115" i="1" s="1"/>
  <c r="S1116" i="1"/>
  <c r="S1115" i="1" s="1"/>
  <c r="AH1116" i="1"/>
  <c r="AH1115" i="1" s="1"/>
  <c r="AE1130" i="1"/>
  <c r="Z1152" i="1"/>
  <c r="Z1151" i="1" s="1"/>
  <c r="Z1150" i="1" s="1"/>
  <c r="Z1149" i="1" s="1"/>
  <c r="AE1154" i="1"/>
  <c r="J1152" i="1"/>
  <c r="J1151" i="1" s="1"/>
  <c r="J1150" i="1" s="1"/>
  <c r="J1149" i="1" s="1"/>
  <c r="N1152" i="1"/>
  <c r="N1151" i="1" s="1"/>
  <c r="R1152" i="1"/>
  <c r="R1151" i="1" s="1"/>
  <c r="AG1152" i="1"/>
  <c r="AG1151" i="1" s="1"/>
  <c r="AK1152" i="1"/>
  <c r="AK1151" i="1" s="1"/>
  <c r="AK1150" i="1" s="1"/>
  <c r="AK1149" i="1" s="1"/>
  <c r="P1165" i="1"/>
  <c r="P1164" i="1" s="1"/>
  <c r="AI1165" i="1"/>
  <c r="AI1164" i="1" s="1"/>
  <c r="V1173" i="1"/>
  <c r="AM1173" i="1" s="1"/>
  <c r="V1174" i="1"/>
  <c r="V1175" i="1"/>
  <c r="AM1175" i="1" s="1"/>
  <c r="V1176" i="1"/>
  <c r="AM1176" i="1" s="1"/>
  <c r="V1177" i="1"/>
  <c r="AM1177" i="1" s="1"/>
  <c r="K1183" i="1"/>
  <c r="K1182" i="1" s="1"/>
  <c r="K1181" i="1" s="1"/>
  <c r="O1183" i="1"/>
  <c r="O1182" i="1" s="1"/>
  <c r="O1181" i="1" s="1"/>
  <c r="S1183" i="1"/>
  <c r="S1182" i="1" s="1"/>
  <c r="S1181" i="1" s="1"/>
  <c r="AH1183" i="1"/>
  <c r="AH1182" i="1" s="1"/>
  <c r="AH1181" i="1" s="1"/>
  <c r="V1188" i="1"/>
  <c r="L1204" i="1"/>
  <c r="L1203" i="1" s="1"/>
  <c r="L1202" i="1" s="1"/>
  <c r="P1204" i="1"/>
  <c r="P1203" i="1" s="1"/>
  <c r="P1202" i="1" s="1"/>
  <c r="T1204" i="1"/>
  <c r="T1203" i="1" s="1"/>
  <c r="T1202" i="1" s="1"/>
  <c r="AI1204" i="1"/>
  <c r="AI1203" i="1" s="1"/>
  <c r="AI1202" i="1" s="1"/>
  <c r="AE1209" i="1"/>
  <c r="Z1233" i="1"/>
  <c r="Z1232" i="1" s="1"/>
  <c r="J1233" i="1"/>
  <c r="J1232" i="1" s="1"/>
  <c r="J1213" i="1" s="1"/>
  <c r="N1233" i="1"/>
  <c r="N1232" i="1" s="1"/>
  <c r="N1213" i="1" s="1"/>
  <c r="AK1233" i="1"/>
  <c r="AK1232" i="1" s="1"/>
  <c r="O1237" i="1"/>
  <c r="O1233" i="1" s="1"/>
  <c r="O1232" i="1" s="1"/>
  <c r="V1238" i="1"/>
  <c r="V1240" i="1"/>
  <c r="AM1240" i="1" s="1"/>
  <c r="AH1237" i="1"/>
  <c r="AH1233" i="1" s="1"/>
  <c r="AH1232" i="1" s="1"/>
  <c r="AH1213" i="1" s="1"/>
  <c r="V1249" i="1"/>
  <c r="AA1247" i="1"/>
  <c r="AA1246" i="1" s="1"/>
  <c r="V1255" i="1"/>
  <c r="AE1258" i="1"/>
  <c r="V1262" i="1"/>
  <c r="AL1262" i="1"/>
  <c r="V1275" i="1"/>
  <c r="AL1275" i="1"/>
  <c r="AL1287" i="1"/>
  <c r="AL1288" i="1"/>
  <c r="AL1289" i="1"/>
  <c r="AL1290" i="1"/>
  <c r="K1294" i="1"/>
  <c r="K1293" i="1" s="1"/>
  <c r="AL1305" i="1"/>
  <c r="P1309" i="1"/>
  <c r="P1308" i="1" s="1"/>
  <c r="P1307" i="1" s="1"/>
  <c r="P1292" i="1" s="1"/>
  <c r="X1316" i="1"/>
  <c r="X1309" i="1" s="1"/>
  <c r="X1308" i="1" s="1"/>
  <c r="X1307" i="1" s="1"/>
  <c r="X1292" i="1" s="1"/>
  <c r="AB1316" i="1"/>
  <c r="V1334" i="1"/>
  <c r="AI1332" i="1"/>
  <c r="AI1331" i="1" s="1"/>
  <c r="AE1341" i="1"/>
  <c r="V1356" i="1"/>
  <c r="AL1362" i="1"/>
  <c r="V1374" i="1"/>
  <c r="AC1379" i="1"/>
  <c r="V1386" i="1"/>
  <c r="AE1386" i="1"/>
  <c r="P1390" i="1"/>
  <c r="AA1390" i="1"/>
  <c r="AL1395" i="1"/>
  <c r="AG1398" i="1"/>
  <c r="AG1397" i="1" s="1"/>
  <c r="V1401" i="1"/>
  <c r="AL1401" i="1"/>
  <c r="V1403" i="1"/>
  <c r="M1400" i="1"/>
  <c r="M1399" i="1" s="1"/>
  <c r="M1398" i="1" s="1"/>
  <c r="M1397" i="1" s="1"/>
  <c r="Q1400" i="1"/>
  <c r="Q1399" i="1" s="1"/>
  <c r="Q1398" i="1" s="1"/>
  <c r="Q1397" i="1" s="1"/>
  <c r="Q1390" i="1" s="1"/>
  <c r="AL1403" i="1"/>
  <c r="AJ1400" i="1"/>
  <c r="AJ1399" i="1" s="1"/>
  <c r="AJ1398" i="1" s="1"/>
  <c r="AJ1397" i="1" s="1"/>
  <c r="AJ1390" i="1" s="1"/>
  <c r="V1406" i="1"/>
  <c r="AE1406" i="1"/>
  <c r="V1410" i="1"/>
  <c r="AM1410" i="1" s="1"/>
  <c r="V1411" i="1"/>
  <c r="AM1411" i="1" s="1"/>
  <c r="V1412" i="1"/>
  <c r="V1413" i="1"/>
  <c r="AM1413" i="1" s="1"/>
  <c r="V1414" i="1"/>
  <c r="AM1414" i="1" s="1"/>
  <c r="V1415" i="1"/>
  <c r="AM1415" i="1" s="1"/>
  <c r="I1421" i="1"/>
  <c r="M1421" i="1"/>
  <c r="M1420" i="1" s="1"/>
  <c r="M1419" i="1" s="1"/>
  <c r="M1418" i="1" s="1"/>
  <c r="Q1421" i="1"/>
  <c r="J1420" i="1"/>
  <c r="J1419" i="1" s="1"/>
  <c r="J1418" i="1" s="1"/>
  <c r="R1420" i="1"/>
  <c r="R1419" i="1" s="1"/>
  <c r="R1418" i="1" s="1"/>
  <c r="V1431" i="1"/>
  <c r="AL1431" i="1"/>
  <c r="AE1434" i="1"/>
  <c r="AL1435" i="1"/>
  <c r="AM1435" i="1" s="1"/>
  <c r="AL1457" i="1"/>
  <c r="AM1457" i="1" s="1"/>
  <c r="V1459" i="1"/>
  <c r="AL1463" i="1"/>
  <c r="I1465" i="1"/>
  <c r="AE1465" i="1"/>
  <c r="AL1468" i="1"/>
  <c r="AM1468" i="1" s="1"/>
  <c r="AH1485" i="1"/>
  <c r="AE1488" i="1"/>
  <c r="AF1499" i="1"/>
  <c r="T1498" i="1"/>
  <c r="T1497" i="1" s="1"/>
  <c r="T1496" i="1" s="1"/>
  <c r="T1495" i="1" s="1"/>
  <c r="AE1501" i="1"/>
  <c r="X1498" i="1"/>
  <c r="X1497" i="1" s="1"/>
  <c r="X1496" i="1" s="1"/>
  <c r="X1495" i="1" s="1"/>
  <c r="AB1498" i="1"/>
  <c r="AB1497" i="1" s="1"/>
  <c r="AB1496" i="1" s="1"/>
  <c r="AB1495" i="1" s="1"/>
  <c r="AL1505" i="1"/>
  <c r="AL1540" i="1"/>
  <c r="Q1544" i="1"/>
  <c r="Q1543" i="1" s="1"/>
  <c r="Q1536" i="1" s="1"/>
  <c r="Q1535" i="1" s="1"/>
  <c r="AE1547" i="1"/>
  <c r="AI1544" i="1"/>
  <c r="AI1543" i="1" s="1"/>
  <c r="AI1536" i="1" s="1"/>
  <c r="AI1535" i="1" s="1"/>
  <c r="AM1548" i="1"/>
  <c r="I1555" i="1"/>
  <c r="I1554" i="1" s="1"/>
  <c r="I1553" i="1" s="1"/>
  <c r="I1552" i="1" s="1"/>
  <c r="V1556" i="1"/>
  <c r="AL1556" i="1"/>
  <c r="AH1560" i="1"/>
  <c r="AH1554" i="1" s="1"/>
  <c r="AH1553" i="1" s="1"/>
  <c r="AH1552" i="1" s="1"/>
  <c r="AE1563" i="1"/>
  <c r="V1568" i="1"/>
  <c r="AL1568" i="1"/>
  <c r="AH1570" i="1"/>
  <c r="AH1566" i="1" s="1"/>
  <c r="AH1565" i="1" s="1"/>
  <c r="AE1575" i="1"/>
  <c r="I1580" i="1"/>
  <c r="M1580" i="1"/>
  <c r="M1579" i="1" s="1"/>
  <c r="M1578" i="1" s="1"/>
  <c r="M1577" i="1" s="1"/>
  <c r="AD1581" i="1"/>
  <c r="AE1581" i="1" s="1"/>
  <c r="AE1582" i="1"/>
  <c r="V1584" i="1"/>
  <c r="AM1584" i="1" s="1"/>
  <c r="AH1586" i="1"/>
  <c r="AL1586" i="1" s="1"/>
  <c r="V1587" i="1"/>
  <c r="AE1587" i="1"/>
  <c r="Y1580" i="1"/>
  <c r="Y1600" i="1"/>
  <c r="Y1599" i="1" s="1"/>
  <c r="AC1600" i="1"/>
  <c r="AC1599" i="1" s="1"/>
  <c r="AE1599" i="1" s="1"/>
  <c r="AE1603" i="1"/>
  <c r="N1606" i="1"/>
  <c r="N1605" i="1" s="1"/>
  <c r="AE1608" i="1"/>
  <c r="L1606" i="1"/>
  <c r="L1605" i="1" s="1"/>
  <c r="P1606" i="1"/>
  <c r="T1606" i="1"/>
  <c r="T1605" i="1" s="1"/>
  <c r="AE1611" i="1"/>
  <c r="AM1612" i="1"/>
  <c r="AE1615" i="1"/>
  <c r="AM1616" i="1"/>
  <c r="Q1619" i="1"/>
  <c r="I1630" i="1"/>
  <c r="V1633" i="1"/>
  <c r="AL1633" i="1"/>
  <c r="AD1636" i="1"/>
  <c r="AE1636" i="1" s="1"/>
  <c r="AE1638" i="1"/>
  <c r="AC1644" i="1"/>
  <c r="AL1645" i="1"/>
  <c r="AM1645" i="1" s="1"/>
  <c r="AL1651" i="1"/>
  <c r="K1649" i="1"/>
  <c r="K1648" i="1" s="1"/>
  <c r="K1647" i="1" s="1"/>
  <c r="O1649" i="1"/>
  <c r="O1648" i="1" s="1"/>
  <c r="O1647" i="1" s="1"/>
  <c r="S1649" i="1"/>
  <c r="S1648" i="1" s="1"/>
  <c r="S1647" i="1" s="1"/>
  <c r="Y1656" i="1"/>
  <c r="Y1649" i="1" s="1"/>
  <c r="Y1648" i="1" s="1"/>
  <c r="Y1647" i="1" s="1"/>
  <c r="Y1627" i="1" s="1"/>
  <c r="AE1659" i="1"/>
  <c r="V1667" i="1"/>
  <c r="AE1667" i="1"/>
  <c r="AM1668" i="1"/>
  <c r="Y1672" i="1"/>
  <c r="Y1671" i="1" s="1"/>
  <c r="AE1677" i="1"/>
  <c r="AH1672" i="1"/>
  <c r="AC1683" i="1"/>
  <c r="AC1682" i="1" s="1"/>
  <c r="V1684" i="1"/>
  <c r="AL1684" i="1"/>
  <c r="V1688" i="1"/>
  <c r="V1692" i="1"/>
  <c r="AL1692" i="1"/>
  <c r="X1694" i="1"/>
  <c r="AB1694" i="1"/>
  <c r="AL1697" i="1"/>
  <c r="AM1697" i="1" s="1"/>
  <c r="AJ1694" i="1"/>
  <c r="AC1694" i="1"/>
  <c r="AF1705" i="1"/>
  <c r="AE1707" i="1"/>
  <c r="AM1708" i="1"/>
  <c r="V1719" i="1"/>
  <c r="AE1719" i="1"/>
  <c r="AM1720" i="1"/>
  <c r="L1722" i="1"/>
  <c r="L1721" i="1" s="1"/>
  <c r="L1716" i="1" s="1"/>
  <c r="L1715" i="1" s="1"/>
  <c r="P1722" i="1"/>
  <c r="P1721" i="1" s="1"/>
  <c r="P1716" i="1" s="1"/>
  <c r="T1722" i="1"/>
  <c r="T1721" i="1" s="1"/>
  <c r="T1716" i="1" s="1"/>
  <c r="T1715" i="1" s="1"/>
  <c r="AM1724" i="1"/>
  <c r="V1725" i="1"/>
  <c r="AE1731" i="1"/>
  <c r="AE1733" i="1"/>
  <c r="V1737" i="1"/>
  <c r="I1736" i="1"/>
  <c r="M1736" i="1"/>
  <c r="M1735" i="1" s="1"/>
  <c r="Q1736" i="1"/>
  <c r="Q1735" i="1" s="1"/>
  <c r="AF1745" i="1"/>
  <c r="AL1752" i="1"/>
  <c r="V1754" i="1"/>
  <c r="AL1754" i="1"/>
  <c r="AJ1751" i="1"/>
  <c r="AJ1750" i="1" s="1"/>
  <c r="AJ1749" i="1" s="1"/>
  <c r="AJ1748" i="1" s="1"/>
  <c r="AJ1741" i="1" s="1"/>
  <c r="V1757" i="1"/>
  <c r="AE1757" i="1"/>
  <c r="V1766" i="1"/>
  <c r="AL1766" i="1"/>
  <c r="AH1771" i="1"/>
  <c r="AH1770" i="1" s="1"/>
  <c r="AH1769" i="1" s="1"/>
  <c r="AM1801" i="1"/>
  <c r="J1799" i="1"/>
  <c r="J1798" i="1" s="1"/>
  <c r="J1793" i="1" s="1"/>
  <c r="J1792" i="1" s="1"/>
  <c r="N1799" i="1"/>
  <c r="N1798" i="1" s="1"/>
  <c r="N1793" i="1" s="1"/>
  <c r="N1792" i="1" s="1"/>
  <c r="R1799" i="1"/>
  <c r="R1798" i="1" s="1"/>
  <c r="R1793" i="1" s="1"/>
  <c r="R1792" i="1" s="1"/>
  <c r="M1816" i="1"/>
  <c r="V1818" i="1"/>
  <c r="AL1818" i="1"/>
  <c r="J1816" i="1"/>
  <c r="N1816" i="1"/>
  <c r="N1811" i="1" s="1"/>
  <c r="N1810" i="1" s="1"/>
  <c r="R1816" i="1"/>
  <c r="V1827" i="1"/>
  <c r="W1826" i="1"/>
  <c r="W1825" i="1" s="1"/>
  <c r="AA1826" i="1"/>
  <c r="AA1825" i="1" s="1"/>
  <c r="AL1827" i="1"/>
  <c r="AL1829" i="1"/>
  <c r="AL1831" i="1"/>
  <c r="W1833" i="1"/>
  <c r="AJ1833" i="1"/>
  <c r="V1840" i="1"/>
  <c r="AM1840" i="1" s="1"/>
  <c r="V1842" i="1"/>
  <c r="V1847" i="1"/>
  <c r="AM1847" i="1" s="1"/>
  <c r="R1852" i="1"/>
  <c r="R1851" i="1" s="1"/>
  <c r="R1850" i="1" s="1"/>
  <c r="R1849" i="1" s="1"/>
  <c r="N1908" i="1"/>
  <c r="AJ2122" i="1"/>
  <c r="AJ2121" i="1" s="1"/>
  <c r="AB2122" i="1"/>
  <c r="AB2121" i="1" s="1"/>
  <c r="AE1067" i="1"/>
  <c r="AE1069" i="1"/>
  <c r="AL1071" i="1"/>
  <c r="AL1072" i="1"/>
  <c r="J1083" i="1"/>
  <c r="J1082" i="1" s="1"/>
  <c r="N1083" i="1"/>
  <c r="N1082" i="1" s="1"/>
  <c r="R1083" i="1"/>
  <c r="R1082" i="1" s="1"/>
  <c r="AG1083" i="1"/>
  <c r="AG1082" i="1" s="1"/>
  <c r="AK1083" i="1"/>
  <c r="AK1082" i="1" s="1"/>
  <c r="V1090" i="1"/>
  <c r="AM1090" i="1" s="1"/>
  <c r="V1095" i="1"/>
  <c r="AM1096" i="1"/>
  <c r="AL1103" i="1"/>
  <c r="J1102" i="1"/>
  <c r="J1101" i="1" s="1"/>
  <c r="J1100" i="1" s="1"/>
  <c r="J1099" i="1" s="1"/>
  <c r="N1102" i="1"/>
  <c r="N1101" i="1" s="1"/>
  <c r="N1100" i="1" s="1"/>
  <c r="N1099" i="1" s="1"/>
  <c r="R1102" i="1"/>
  <c r="R1101" i="1" s="1"/>
  <c r="R1100" i="1" s="1"/>
  <c r="R1099" i="1" s="1"/>
  <c r="AL1105" i="1"/>
  <c r="AE1112" i="1"/>
  <c r="T1116" i="1"/>
  <c r="T1115" i="1" s="1"/>
  <c r="T1108" i="1" s="1"/>
  <c r="AE1118" i="1"/>
  <c r="V1123" i="1"/>
  <c r="AM1124" i="1"/>
  <c r="V1125" i="1"/>
  <c r="AM1125" i="1" s="1"/>
  <c r="AM1126" i="1"/>
  <c r="V1135" i="1"/>
  <c r="AM1135" i="1" s="1"/>
  <c r="AM1138" i="1"/>
  <c r="V1154" i="1"/>
  <c r="M1152" i="1"/>
  <c r="M1151" i="1" s="1"/>
  <c r="Q1152" i="1"/>
  <c r="Q1151" i="1" s="1"/>
  <c r="Q1150" i="1" s="1"/>
  <c r="Q1149" i="1" s="1"/>
  <c r="AL1154" i="1"/>
  <c r="I1156" i="1"/>
  <c r="AE1157" i="1"/>
  <c r="AL1157" i="1"/>
  <c r="AM1157" i="1" s="1"/>
  <c r="V1161" i="1"/>
  <c r="AM1161" i="1" s="1"/>
  <c r="V1167" i="1"/>
  <c r="W1165" i="1"/>
  <c r="W1164" i="1" s="1"/>
  <c r="W1150" i="1" s="1"/>
  <c r="W1149" i="1" s="1"/>
  <c r="AA1165" i="1"/>
  <c r="AA1164" i="1" s="1"/>
  <c r="AE1170" i="1"/>
  <c r="Z1183" i="1"/>
  <c r="Z1182" i="1" s="1"/>
  <c r="Z1181" i="1" s="1"/>
  <c r="Z1180" i="1" s="1"/>
  <c r="Z1172" i="1" s="1"/>
  <c r="AE1185" i="1"/>
  <c r="AL1188" i="1"/>
  <c r="AF1193" i="1"/>
  <c r="V1194" i="1"/>
  <c r="AM1194" i="1" s="1"/>
  <c r="W1192" i="1"/>
  <c r="W1191" i="1" s="1"/>
  <c r="W1190" i="1" s="1"/>
  <c r="AA1192" i="1"/>
  <c r="AA1191" i="1" s="1"/>
  <c r="AA1190" i="1" s="1"/>
  <c r="AA1180" i="1" s="1"/>
  <c r="AA1172" i="1" s="1"/>
  <c r="AI1192" i="1"/>
  <c r="AI1191" i="1" s="1"/>
  <c r="AI1190" i="1" s="1"/>
  <c r="AI1180" i="1" s="1"/>
  <c r="AI1172" i="1" s="1"/>
  <c r="AM1195" i="1"/>
  <c r="V1200" i="1"/>
  <c r="AL1200" i="1"/>
  <c r="V1206" i="1"/>
  <c r="W1204" i="1"/>
  <c r="W1203" i="1" s="1"/>
  <c r="W1202" i="1" s="1"/>
  <c r="AA1204" i="1"/>
  <c r="AA1203" i="1" s="1"/>
  <c r="AA1202" i="1" s="1"/>
  <c r="AL1206" i="1"/>
  <c r="AL1220" i="1"/>
  <c r="AM1220" i="1" s="1"/>
  <c r="I1224" i="1"/>
  <c r="AE1225" i="1"/>
  <c r="AL1230" i="1"/>
  <c r="AM1230" i="1" s="1"/>
  <c r="I1234" i="1"/>
  <c r="Y1233" i="1"/>
  <c r="Y1232" i="1" s="1"/>
  <c r="Y1213" i="1" s="1"/>
  <c r="AE1235" i="1"/>
  <c r="AE1242" i="1"/>
  <c r="J1247" i="1"/>
  <c r="J1246" i="1" s="1"/>
  <c r="J1245" i="1" s="1"/>
  <c r="J1244" i="1" s="1"/>
  <c r="N1247" i="1"/>
  <c r="R1247" i="1"/>
  <c r="AL1249" i="1"/>
  <c r="AE1252" i="1"/>
  <c r="AH1254" i="1"/>
  <c r="AL1268" i="1"/>
  <c r="AM1268" i="1" s="1"/>
  <c r="I1272" i="1"/>
  <c r="I1271" i="1" s="1"/>
  <c r="Y1271" i="1"/>
  <c r="Y1270" i="1" s="1"/>
  <c r="AE1273" i="1"/>
  <c r="AE1280" i="1"/>
  <c r="AM1281" i="1"/>
  <c r="AL1285" i="1"/>
  <c r="AE1303" i="1"/>
  <c r="AE1305" i="1"/>
  <c r="AF1313" i="1"/>
  <c r="AL1313" i="1" s="1"/>
  <c r="V1314" i="1"/>
  <c r="AM1314" i="1" s="1"/>
  <c r="W1309" i="1"/>
  <c r="W1308" i="1" s="1"/>
  <c r="W1307" i="1" s="1"/>
  <c r="AI1309" i="1"/>
  <c r="AI1308" i="1" s="1"/>
  <c r="AI1307" i="1" s="1"/>
  <c r="AI1292" i="1" s="1"/>
  <c r="AM1315" i="1"/>
  <c r="K1316" i="1"/>
  <c r="O1316" i="1"/>
  <c r="S1316" i="1"/>
  <c r="AH1316" i="1"/>
  <c r="AH1309" i="1" s="1"/>
  <c r="AH1308" i="1" s="1"/>
  <c r="AH1307" i="1" s="1"/>
  <c r="AE1327" i="1"/>
  <c r="J1332" i="1"/>
  <c r="N1332" i="1"/>
  <c r="N1331" i="1" s="1"/>
  <c r="R1332" i="1"/>
  <c r="AL1334" i="1"/>
  <c r="AE1337" i="1"/>
  <c r="V1346" i="1"/>
  <c r="AM1346" i="1" s="1"/>
  <c r="I1349" i="1"/>
  <c r="AH1355" i="1"/>
  <c r="AH1354" i="1" s="1"/>
  <c r="AH1353" i="1" s="1"/>
  <c r="AH1352" i="1" s="1"/>
  <c r="V1362" i="1"/>
  <c r="AM1363" i="1"/>
  <c r="V1380" i="1"/>
  <c r="AM1380" i="1" s="1"/>
  <c r="AM1381" i="1"/>
  <c r="V1382" i="1"/>
  <c r="AL1382" i="1"/>
  <c r="I1385" i="1"/>
  <c r="R1385" i="1"/>
  <c r="R1384" i="1" s="1"/>
  <c r="AF1394" i="1"/>
  <c r="X1400" i="1"/>
  <c r="X1399" i="1" s="1"/>
  <c r="X1398" i="1" s="1"/>
  <c r="X1397" i="1" s="1"/>
  <c r="X1390" i="1" s="1"/>
  <c r="AB1400" i="1"/>
  <c r="AB1399" i="1" s="1"/>
  <c r="AB1398" i="1" s="1"/>
  <c r="AB1397" i="1" s="1"/>
  <c r="AB1390" i="1" s="1"/>
  <c r="AH1405" i="1"/>
  <c r="AL1405" i="1" s="1"/>
  <c r="AL1407" i="1"/>
  <c r="AM1407" i="1" s="1"/>
  <c r="AL1424" i="1"/>
  <c r="AF1434" i="1"/>
  <c r="AL1440" i="1"/>
  <c r="AM1442" i="1"/>
  <c r="V1445" i="1"/>
  <c r="AL1445" i="1"/>
  <c r="V1447" i="1"/>
  <c r="AL1447" i="1"/>
  <c r="AJ1444" i="1"/>
  <c r="AJ1443" i="1" s="1"/>
  <c r="AL1458" i="1"/>
  <c r="AF1465" i="1"/>
  <c r="AL1465" i="1" s="1"/>
  <c r="AC1472" i="1"/>
  <c r="AC1471" i="1" s="1"/>
  <c r="AC1470" i="1" s="1"/>
  <c r="AL1477" i="1"/>
  <c r="AL1478" i="1"/>
  <c r="AL1479" i="1"/>
  <c r="AF1484" i="1"/>
  <c r="Z1485" i="1"/>
  <c r="Z1484" i="1" s="1"/>
  <c r="Z1483" i="1" s="1"/>
  <c r="Z1482" i="1" s="1"/>
  <c r="Z1481" i="1" s="1"/>
  <c r="AE1486" i="1"/>
  <c r="AM1487" i="1"/>
  <c r="V1488" i="1"/>
  <c r="AE1493" i="1"/>
  <c r="AD1503" i="1"/>
  <c r="AE1503" i="1" s="1"/>
  <c r="K1498" i="1"/>
  <c r="K1497" i="1" s="1"/>
  <c r="K1496" i="1" s="1"/>
  <c r="K1495" i="1" s="1"/>
  <c r="O1498" i="1"/>
  <c r="O1497" i="1" s="1"/>
  <c r="O1496" i="1" s="1"/>
  <c r="O1495" i="1" s="1"/>
  <c r="S1498" i="1"/>
  <c r="S1497" i="1" s="1"/>
  <c r="S1496" i="1" s="1"/>
  <c r="S1495" i="1" s="1"/>
  <c r="V1527" i="1"/>
  <c r="AM1527" i="1" s="1"/>
  <c r="AL1531" i="1"/>
  <c r="AL1533" i="1"/>
  <c r="V1540" i="1"/>
  <c r="AM1540" i="1" s="1"/>
  <c r="V1541" i="1"/>
  <c r="AM1541" i="1" s="1"/>
  <c r="AL1541" i="1"/>
  <c r="V1545" i="1"/>
  <c r="AM1546" i="1"/>
  <c r="AB1554" i="1"/>
  <c r="AB1553" i="1" s="1"/>
  <c r="AB1552" i="1" s="1"/>
  <c r="AE1561" i="1"/>
  <c r="AM1562" i="1"/>
  <c r="AG1566" i="1"/>
  <c r="AG1565" i="1" s="1"/>
  <c r="AK1566" i="1"/>
  <c r="AK1565" i="1" s="1"/>
  <c r="AL1571" i="1"/>
  <c r="AM1571" i="1" s="1"/>
  <c r="AE1573" i="1"/>
  <c r="AM1574" i="1"/>
  <c r="V1575" i="1"/>
  <c r="AM1575" i="1" s="1"/>
  <c r="P1581" i="1"/>
  <c r="P1580" i="1" s="1"/>
  <c r="V1582" i="1"/>
  <c r="W1580" i="1"/>
  <c r="W1579" i="1" s="1"/>
  <c r="V1590" i="1"/>
  <c r="AM1590" i="1" s="1"/>
  <c r="L1580" i="1"/>
  <c r="AM1594" i="1"/>
  <c r="V1597" i="1"/>
  <c r="AM1597" i="1" s="1"/>
  <c r="AM1598" i="1"/>
  <c r="L1600" i="1"/>
  <c r="P1600" i="1"/>
  <c r="P1599" i="1" s="1"/>
  <c r="T1600" i="1"/>
  <c r="T1599" i="1" s="1"/>
  <c r="AE1601" i="1"/>
  <c r="AM1602" i="1"/>
  <c r="V1603" i="1"/>
  <c r="V1608" i="1"/>
  <c r="AL1608" i="1"/>
  <c r="AJ1606" i="1"/>
  <c r="AJ1605" i="1" s="1"/>
  <c r="V1610" i="1"/>
  <c r="AH1610" i="1"/>
  <c r="AH1606" i="1" s="1"/>
  <c r="AH1605" i="1" s="1"/>
  <c r="V1611" i="1"/>
  <c r="AM1611" i="1" s="1"/>
  <c r="AD1613" i="1"/>
  <c r="AE1613" i="1" s="1"/>
  <c r="V1614" i="1"/>
  <c r="AH1614" i="1"/>
  <c r="AH1613" i="1" s="1"/>
  <c r="V1615" i="1"/>
  <c r="AM1615" i="1" s="1"/>
  <c r="AE1620" i="1"/>
  <c r="AF1624" i="1"/>
  <c r="AF1623" i="1" s="1"/>
  <c r="AE1625" i="1"/>
  <c r="AM1626" i="1"/>
  <c r="AG1629" i="1"/>
  <c r="AG1628" i="1" s="1"/>
  <c r="M1629" i="1"/>
  <c r="M1628" i="1" s="1"/>
  <c r="AL1643" i="1"/>
  <c r="AM1646" i="1"/>
  <c r="AH1649" i="1"/>
  <c r="AH1648" i="1" s="1"/>
  <c r="AH1647" i="1" s="1"/>
  <c r="AH1627" i="1" s="1"/>
  <c r="V1651" i="1"/>
  <c r="I1653" i="1"/>
  <c r="V1653" i="1" s="1"/>
  <c r="L1656" i="1"/>
  <c r="P1656" i="1"/>
  <c r="P1649" i="1" s="1"/>
  <c r="P1648" i="1" s="1"/>
  <c r="P1647" i="1" s="1"/>
  <c r="T1656" i="1"/>
  <c r="T1649" i="1" s="1"/>
  <c r="AM1660" i="1"/>
  <c r="AL1667" i="1"/>
  <c r="W1672" i="1"/>
  <c r="W1671" i="1" s="1"/>
  <c r="AC1673" i="1"/>
  <c r="AE1673" i="1" s="1"/>
  <c r="V1674" i="1"/>
  <c r="AF1676" i="1"/>
  <c r="L1672" i="1"/>
  <c r="P1672" i="1"/>
  <c r="T1672" i="1"/>
  <c r="T1671" i="1" s="1"/>
  <c r="T1670" i="1" s="1"/>
  <c r="AM1678" i="1"/>
  <c r="Z1672" i="1"/>
  <c r="Z1671" i="1" s="1"/>
  <c r="AE1680" i="1"/>
  <c r="AM1681" i="1"/>
  <c r="I1682" i="1"/>
  <c r="V1682" i="1" s="1"/>
  <c r="AH1687" i="1"/>
  <c r="K1694" i="1"/>
  <c r="K1670" i="1" s="1"/>
  <c r="K1669" i="1" s="1"/>
  <c r="O1694" i="1"/>
  <c r="Y1694" i="1"/>
  <c r="Y1670" i="1" s="1"/>
  <c r="Y1669" i="1" s="1"/>
  <c r="AK1694" i="1"/>
  <c r="AF1717" i="1"/>
  <c r="AL1717" i="1" s="1"/>
  <c r="AL1719" i="1"/>
  <c r="V1723" i="1"/>
  <c r="AL1723" i="1"/>
  <c r="V1731" i="1"/>
  <c r="AL1731" i="1"/>
  <c r="V1733" i="1"/>
  <c r="AL1733" i="1"/>
  <c r="AJ1730" i="1"/>
  <c r="AJ1729" i="1" s="1"/>
  <c r="AJ1728" i="1" s="1"/>
  <c r="AJ1727" i="1" s="1"/>
  <c r="AH1741" i="1"/>
  <c r="AD1751" i="1"/>
  <c r="AB1751" i="1"/>
  <c r="AB1750" i="1" s="1"/>
  <c r="AB1749" i="1" s="1"/>
  <c r="AB1748" i="1" s="1"/>
  <c r="AG1751" i="1"/>
  <c r="AG1750" i="1" s="1"/>
  <c r="AG1749" i="1" s="1"/>
  <c r="AG1748" i="1" s="1"/>
  <c r="AK1751" i="1"/>
  <c r="AK1750" i="1" s="1"/>
  <c r="AK1749" i="1" s="1"/>
  <c r="AK1748" i="1" s="1"/>
  <c r="AK1741" i="1" s="1"/>
  <c r="AF1757" i="1"/>
  <c r="P1771" i="1"/>
  <c r="P1770" i="1" s="1"/>
  <c r="P1769" i="1" s="1"/>
  <c r="O1816" i="1"/>
  <c r="O1811" i="1" s="1"/>
  <c r="O1810" i="1" s="1"/>
  <c r="P1833" i="1"/>
  <c r="X1833" i="1"/>
  <c r="AB1833" i="1"/>
  <c r="J1852" i="1"/>
  <c r="J1851" i="1" s="1"/>
  <c r="J1850" i="1" s="1"/>
  <c r="J1849" i="1" s="1"/>
  <c r="T1923" i="1"/>
  <c r="T1922" i="1" s="1"/>
  <c r="T1908" i="1" s="1"/>
  <c r="V2117" i="1"/>
  <c r="AC2167" i="1"/>
  <c r="AE1847" i="1"/>
  <c r="V1872" i="1"/>
  <c r="AL1872" i="1"/>
  <c r="V1878" i="1"/>
  <c r="AL1878" i="1"/>
  <c r="I1885" i="1"/>
  <c r="V1900" i="1"/>
  <c r="AL1900" i="1"/>
  <c r="V1902" i="1"/>
  <c r="AL1902" i="1"/>
  <c r="V1903" i="1"/>
  <c r="AL1903" i="1"/>
  <c r="V1904" i="1"/>
  <c r="AL1904" i="1"/>
  <c r="V1915" i="1"/>
  <c r="AM1915" i="1" s="1"/>
  <c r="AE1918" i="1"/>
  <c r="AI1917" i="1"/>
  <c r="AM1919" i="1"/>
  <c r="AL1920" i="1"/>
  <c r="L1923" i="1"/>
  <c r="L1922" i="1" s="1"/>
  <c r="L1908" i="1" s="1"/>
  <c r="AC1923" i="1"/>
  <c r="AC1922" i="1" s="1"/>
  <c r="Z1923" i="1"/>
  <c r="Z1922" i="1" s="1"/>
  <c r="AE1927" i="1"/>
  <c r="AL1929" i="1"/>
  <c r="AL1930" i="1"/>
  <c r="W1937" i="1"/>
  <c r="M1937" i="1"/>
  <c r="Q1937" i="1"/>
  <c r="Q1936" i="1" s="1"/>
  <c r="Q1935" i="1" s="1"/>
  <c r="AJ1937" i="1"/>
  <c r="AJ1936" i="1" s="1"/>
  <c r="AJ1935" i="1" s="1"/>
  <c r="I1941" i="1"/>
  <c r="V1944" i="1"/>
  <c r="AL1944" i="1"/>
  <c r="I1947" i="1"/>
  <c r="V1947" i="1" s="1"/>
  <c r="AF1951" i="1"/>
  <c r="AF1950" i="1" s="1"/>
  <c r="AL1950" i="1" s="1"/>
  <c r="V1952" i="1"/>
  <c r="AM1952" i="1" s="1"/>
  <c r="J1955" i="1"/>
  <c r="J1954" i="1" s="1"/>
  <c r="N1955" i="1"/>
  <c r="N1954" i="1" s="1"/>
  <c r="R1955" i="1"/>
  <c r="R1954" i="1" s="1"/>
  <c r="AG1955" i="1"/>
  <c r="AG1954" i="1" s="1"/>
  <c r="AK1955" i="1"/>
  <c r="AE1958" i="1"/>
  <c r="AE1963" i="1"/>
  <c r="AL1966" i="1"/>
  <c r="AE1971" i="1"/>
  <c r="AE1973" i="1"/>
  <c r="V1999" i="1"/>
  <c r="AL1999" i="1"/>
  <c r="Y1998" i="1"/>
  <c r="Y1997" i="1" s="1"/>
  <c r="Y1996" i="1" s="1"/>
  <c r="AC1998" i="1"/>
  <c r="AC1997" i="1" s="1"/>
  <c r="AC1996" i="1" s="1"/>
  <c r="AG1998" i="1"/>
  <c r="AG1997" i="1" s="1"/>
  <c r="AG1996" i="1" s="1"/>
  <c r="AK1998" i="1"/>
  <c r="AK1997" i="1" s="1"/>
  <c r="AK1996" i="1" s="1"/>
  <c r="V2006" i="1"/>
  <c r="AL2006" i="1"/>
  <c r="I2005" i="1"/>
  <c r="M2005" i="1"/>
  <c r="Q2005" i="1"/>
  <c r="Q1998" i="1" s="1"/>
  <c r="Q1997" i="1" s="1"/>
  <c r="Q1996" i="1" s="1"/>
  <c r="Q1976" i="1" s="1"/>
  <c r="AL2008" i="1"/>
  <c r="AJ2005" i="1"/>
  <c r="L2021" i="1"/>
  <c r="L2020" i="1" s="1"/>
  <c r="L2019" i="1" s="1"/>
  <c r="P2021" i="1"/>
  <c r="T2021" i="1"/>
  <c r="T2020" i="1" s="1"/>
  <c r="T2019" i="1" s="1"/>
  <c r="AE2035" i="1"/>
  <c r="AE2041" i="1"/>
  <c r="AE2047" i="1"/>
  <c r="O2052" i="1"/>
  <c r="V2052" i="1" s="1"/>
  <c r="AL2053" i="1"/>
  <c r="AM2053" i="1" s="1"/>
  <c r="AL2055" i="1"/>
  <c r="AM2055" i="1" s="1"/>
  <c r="AG2050" i="1"/>
  <c r="AG2049" i="1" s="1"/>
  <c r="AK2050" i="1"/>
  <c r="AK2049" i="1" s="1"/>
  <c r="V2067" i="1"/>
  <c r="AM2067" i="1" s="1"/>
  <c r="AM2068" i="1"/>
  <c r="V2069" i="1"/>
  <c r="AL2069" i="1"/>
  <c r="Y2072" i="1"/>
  <c r="Y2071" i="1" s="1"/>
  <c r="AC2072" i="1"/>
  <c r="AC2071" i="1" s="1"/>
  <c r="AG2072" i="1"/>
  <c r="AG2071" i="1" s="1"/>
  <c r="AK2072" i="1"/>
  <c r="AK2071" i="1" s="1"/>
  <c r="AA2079" i="1"/>
  <c r="AL2084" i="1"/>
  <c r="L2089" i="1"/>
  <c r="T2089" i="1"/>
  <c r="T2088" i="1" s="1"/>
  <c r="T2087" i="1" s="1"/>
  <c r="T2086" i="1" s="1"/>
  <c r="T2079" i="1" s="1"/>
  <c r="V2094" i="1"/>
  <c r="V2095" i="1"/>
  <c r="V2096" i="1"/>
  <c r="V2110" i="1"/>
  <c r="AD2110" i="1"/>
  <c r="K2108" i="1"/>
  <c r="K2107" i="1" s="1"/>
  <c r="O2108" i="1"/>
  <c r="O2107" i="1" s="1"/>
  <c r="S2108" i="1"/>
  <c r="S2107" i="1" s="1"/>
  <c r="L2108" i="1"/>
  <c r="L2107" i="1" s="1"/>
  <c r="P2108" i="1"/>
  <c r="P2107" i="1" s="1"/>
  <c r="AM2116" i="1"/>
  <c r="V2119" i="1"/>
  <c r="AE2119" i="1"/>
  <c r="AM2130" i="1"/>
  <c r="AE2143" i="1"/>
  <c r="AE2147" i="1"/>
  <c r="AD2156" i="1"/>
  <c r="AD2155" i="1" s="1"/>
  <c r="X2160" i="1"/>
  <c r="X2159" i="1" s="1"/>
  <c r="AB2160" i="1"/>
  <c r="AB2159" i="1" s="1"/>
  <c r="AM2162" i="1"/>
  <c r="AL2163" i="1"/>
  <c r="AI2160" i="1"/>
  <c r="AI2159" i="1" s="1"/>
  <c r="W2171" i="1"/>
  <c r="W2170" i="1" s="1"/>
  <c r="W2169" i="1" s="1"/>
  <c r="W2168" i="1" s="1"/>
  <c r="W2167" i="1" s="1"/>
  <c r="AA2171" i="1"/>
  <c r="AA2170" i="1" s="1"/>
  <c r="AA2169" i="1" s="1"/>
  <c r="AA2168" i="1" s="1"/>
  <c r="AA2167" i="1" s="1"/>
  <c r="AF2171" i="1"/>
  <c r="AF2170" i="1" s="1"/>
  <c r="AJ2171" i="1"/>
  <c r="AJ2170" i="1" s="1"/>
  <c r="AJ2169" i="1" s="1"/>
  <c r="AJ2168" i="1" s="1"/>
  <c r="AJ2167" i="1" s="1"/>
  <c r="AM2175" i="1"/>
  <c r="AM2180" i="1"/>
  <c r="AL2204" i="1"/>
  <c r="AD2215" i="1"/>
  <c r="AC2216" i="1"/>
  <c r="AC2215" i="1" s="1"/>
  <c r="AC2208" i="1" s="1"/>
  <c r="AC2207" i="1" s="1"/>
  <c r="I2226" i="1"/>
  <c r="Q2309" i="1"/>
  <c r="Q2308" i="1" s="1"/>
  <c r="AC2380" i="1"/>
  <c r="AE2381" i="1"/>
  <c r="S2412" i="1"/>
  <c r="Z2441" i="1"/>
  <c r="Z2440" i="1" s="1"/>
  <c r="X2441" i="1"/>
  <c r="X2440" i="1" s="1"/>
  <c r="K2478" i="1"/>
  <c r="K2477" i="1" s="1"/>
  <c r="Z2483" i="1"/>
  <c r="Z2478" i="1" s="1"/>
  <c r="Z2477" i="1" s="1"/>
  <c r="O2527" i="1"/>
  <c r="O2526" i="1" s="1"/>
  <c r="S2527" i="1"/>
  <c r="S2526" i="1" s="1"/>
  <c r="P2555" i="1"/>
  <c r="P2554" i="1" s="1"/>
  <c r="AF2653" i="1"/>
  <c r="AA2666" i="1"/>
  <c r="AA2665" i="1" s="1"/>
  <c r="AA2664" i="1" s="1"/>
  <c r="AA2644" i="1" s="1"/>
  <c r="AE2683" i="1"/>
  <c r="AD2682" i="1"/>
  <c r="AJ2718" i="1"/>
  <c r="AJ2717" i="1" s="1"/>
  <c r="AE2740" i="1"/>
  <c r="AD2739" i="1"/>
  <c r="AE2739" i="1" s="1"/>
  <c r="AC2780" i="1"/>
  <c r="AC2779" i="1" s="1"/>
  <c r="V2799" i="1"/>
  <c r="I2795" i="1"/>
  <c r="I2794" i="1" s="1"/>
  <c r="AF1889" i="1"/>
  <c r="AF1888" i="1" s="1"/>
  <c r="V1890" i="1"/>
  <c r="V1892" i="1"/>
  <c r="AM1892" i="1" s="1"/>
  <c r="R1895" i="1"/>
  <c r="R1894" i="1" s="1"/>
  <c r="X1908" i="1"/>
  <c r="AB1911" i="1"/>
  <c r="AB1910" i="1" s="1"/>
  <c r="AB1909" i="1" s="1"/>
  <c r="AF1924" i="1"/>
  <c r="AL1924" i="1" s="1"/>
  <c r="AJ1924" i="1"/>
  <c r="AJ1923" i="1" s="1"/>
  <c r="AJ1922" i="1" s="1"/>
  <c r="V1927" i="1"/>
  <c r="AE1932" i="1"/>
  <c r="AI1937" i="1"/>
  <c r="X1937" i="1"/>
  <c r="AB1937" i="1"/>
  <c r="AB1936" i="1" s="1"/>
  <c r="Q1970" i="1"/>
  <c r="Q1969" i="1" s="1"/>
  <c r="Q1968" i="1" s="1"/>
  <c r="AF1970" i="1"/>
  <c r="AJ1970" i="1"/>
  <c r="AJ1969" i="1" s="1"/>
  <c r="AJ1968" i="1" s="1"/>
  <c r="L1998" i="1"/>
  <c r="L1997" i="1" s="1"/>
  <c r="L1996" i="1" s="1"/>
  <c r="P1998" i="1"/>
  <c r="P1997" i="1" s="1"/>
  <c r="P1996" i="1" s="1"/>
  <c r="T1998" i="1"/>
  <c r="T1997" i="1" s="1"/>
  <c r="T1996" i="1" s="1"/>
  <c r="X2005" i="1"/>
  <c r="AB2005" i="1"/>
  <c r="AE2023" i="1"/>
  <c r="AI2021" i="1"/>
  <c r="L2072" i="1"/>
  <c r="L2071" i="1" s="1"/>
  <c r="P2072" i="1"/>
  <c r="T2072" i="1"/>
  <c r="T2071" i="1" s="1"/>
  <c r="N2140" i="1"/>
  <c r="N2139" i="1" s="1"/>
  <c r="AA2145" i="1"/>
  <c r="AH2145" i="1"/>
  <c r="AH2140" i="1" s="1"/>
  <c r="AH2139" i="1" s="1"/>
  <c r="W2160" i="1"/>
  <c r="W2159" i="1" s="1"/>
  <c r="AA2160" i="1"/>
  <c r="AA2159" i="1" s="1"/>
  <c r="AB2167" i="1"/>
  <c r="AM2173" i="1"/>
  <c r="AL2174" i="1"/>
  <c r="AB2184" i="1"/>
  <c r="AB2183" i="1" s="1"/>
  <c r="AB2182" i="1" s="1"/>
  <c r="AB2181" i="1" s="1"/>
  <c r="K2194" i="1"/>
  <c r="K2193" i="1" s="1"/>
  <c r="AB2194" i="1"/>
  <c r="AB2193" i="1" s="1"/>
  <c r="AL2198" i="1"/>
  <c r="AK2194" i="1"/>
  <c r="AK2193" i="1" s="1"/>
  <c r="X2266" i="1"/>
  <c r="X2265" i="1" s="1"/>
  <c r="AE2291" i="1"/>
  <c r="AD2290" i="1"/>
  <c r="AD2289" i="1" s="1"/>
  <c r="N2309" i="1"/>
  <c r="N2308" i="1" s="1"/>
  <c r="AE2405" i="1"/>
  <c r="AD2404" i="1"/>
  <c r="AB2498" i="1"/>
  <c r="AJ2541" i="1"/>
  <c r="AJ2540" i="1" s="1"/>
  <c r="R2541" i="1"/>
  <c r="R2540" i="1" s="1"/>
  <c r="X2541" i="1"/>
  <c r="X2540" i="1" s="1"/>
  <c r="V2574" i="1"/>
  <c r="I2573" i="1"/>
  <c r="I2572" i="1" s="1"/>
  <c r="Q2604" i="1"/>
  <c r="M2745" i="1"/>
  <c r="AG2745" i="1"/>
  <c r="L2780" i="1"/>
  <c r="L2779" i="1" s="1"/>
  <c r="AE2782" i="1"/>
  <c r="AD2781" i="1"/>
  <c r="X2794" i="1"/>
  <c r="X2793" i="1" s="1"/>
  <c r="P1923" i="1"/>
  <c r="P1922" i="1" s="1"/>
  <c r="P1908" i="1" s="1"/>
  <c r="AI1923" i="1"/>
  <c r="AI1922" i="1" s="1"/>
  <c r="AE1929" i="1"/>
  <c r="O1936" i="1"/>
  <c r="AH1937" i="1"/>
  <c r="AH1936" i="1" s="1"/>
  <c r="AH1935" i="1" s="1"/>
  <c r="L1955" i="1"/>
  <c r="L1954" i="1" s="1"/>
  <c r="P1955" i="1"/>
  <c r="T1955" i="1"/>
  <c r="T1954" i="1" s="1"/>
  <c r="AI1955" i="1"/>
  <c r="AI1954" i="1" s="1"/>
  <c r="V1958" i="1"/>
  <c r="AL1958" i="1"/>
  <c r="X1961" i="1"/>
  <c r="X1960" i="1" s="1"/>
  <c r="AB1961" i="1"/>
  <c r="AB1960" i="1" s="1"/>
  <c r="AB1970" i="1"/>
  <c r="AB1969" i="1" s="1"/>
  <c r="AB1968" i="1" s="1"/>
  <c r="AL1982" i="1"/>
  <c r="V1987" i="1"/>
  <c r="V1989" i="1"/>
  <c r="AE1994" i="1"/>
  <c r="AF2002" i="1"/>
  <c r="AL2002" i="1" s="1"/>
  <c r="V2003" i="1"/>
  <c r="W1998" i="1"/>
  <c r="W1997" i="1" s="1"/>
  <c r="W1996" i="1" s="1"/>
  <c r="AI1998" i="1"/>
  <c r="AI1997" i="1" s="1"/>
  <c r="AI1996" i="1" s="1"/>
  <c r="K2005" i="1"/>
  <c r="O2005" i="1"/>
  <c r="O1998" i="1" s="1"/>
  <c r="O1997" i="1" s="1"/>
  <c r="O1996" i="1" s="1"/>
  <c r="S2005" i="1"/>
  <c r="AH2005" i="1"/>
  <c r="AH1998" i="1" s="1"/>
  <c r="AH1997" i="1" s="1"/>
  <c r="AH1996" i="1" s="1"/>
  <c r="AH1976" i="1" s="1"/>
  <c r="AE2016" i="1"/>
  <c r="Z2020" i="1"/>
  <c r="AH2021" i="1"/>
  <c r="AH2020" i="1" s="1"/>
  <c r="J2021" i="1"/>
  <c r="J2020" i="1" s="1"/>
  <c r="J2019" i="1" s="1"/>
  <c r="J2018" i="1" s="1"/>
  <c r="N2021" i="1"/>
  <c r="N2020" i="1" s="1"/>
  <c r="R2021" i="1"/>
  <c r="AL2023" i="1"/>
  <c r="AM2023" i="1" s="1"/>
  <c r="AE2026" i="1"/>
  <c r="V2035" i="1"/>
  <c r="AL2035" i="1"/>
  <c r="V2041" i="1"/>
  <c r="AL2041" i="1"/>
  <c r="V2047" i="1"/>
  <c r="AL2047" i="1"/>
  <c r="AE2053" i="1"/>
  <c r="AE2055" i="1"/>
  <c r="V2059" i="1"/>
  <c r="V2061" i="1"/>
  <c r="AC2066" i="1"/>
  <c r="AC2065" i="1" s="1"/>
  <c r="AC2064" i="1" s="1"/>
  <c r="AC2063" i="1" s="1"/>
  <c r="V2073" i="1"/>
  <c r="V2075" i="1"/>
  <c r="V2077" i="1"/>
  <c r="W2072" i="1"/>
  <c r="W2071" i="1" s="1"/>
  <c r="AA2072" i="1"/>
  <c r="AA2071" i="1" s="1"/>
  <c r="AI2072" i="1"/>
  <c r="AI2071" i="1" s="1"/>
  <c r="W2079" i="1"/>
  <c r="R2079" i="1"/>
  <c r="I2089" i="1"/>
  <c r="I2088" i="1" s="1"/>
  <c r="M2089" i="1"/>
  <c r="M2088" i="1" s="1"/>
  <c r="M2087" i="1" s="1"/>
  <c r="M2086" i="1" s="1"/>
  <c r="M2079" i="1" s="1"/>
  <c r="Q2089" i="1"/>
  <c r="Q2088" i="1" s="1"/>
  <c r="Q2087" i="1" s="1"/>
  <c r="Q2086" i="1" s="1"/>
  <c r="Q2079" i="1" s="1"/>
  <c r="AE2103" i="1"/>
  <c r="AM2105" i="1"/>
  <c r="Q2108" i="1"/>
  <c r="Q2107" i="1" s="1"/>
  <c r="V2111" i="1"/>
  <c r="W2108" i="1"/>
  <c r="W2107" i="1" s="1"/>
  <c r="AA2108" i="1"/>
  <c r="AA2107" i="1" s="1"/>
  <c r="AI2108" i="1"/>
  <c r="AI2107" i="1" s="1"/>
  <c r="V2118" i="1"/>
  <c r="AE2125" i="1"/>
  <c r="V2147" i="1"/>
  <c r="AE2161" i="1"/>
  <c r="V2163" i="1"/>
  <c r="AM2163" i="1" s="1"/>
  <c r="J2160" i="1"/>
  <c r="J2159" i="1" s="1"/>
  <c r="N2160" i="1"/>
  <c r="N2159" i="1" s="1"/>
  <c r="R2160" i="1"/>
  <c r="R2159" i="1" s="1"/>
  <c r="K2171" i="1"/>
  <c r="K2170" i="1" s="1"/>
  <c r="K2169" i="1" s="1"/>
  <c r="K2168" i="1" s="1"/>
  <c r="K2167" i="1" s="1"/>
  <c r="O2171" i="1"/>
  <c r="O2170" i="1" s="1"/>
  <c r="O2169" i="1" s="1"/>
  <c r="O2168" i="1" s="1"/>
  <c r="S2171" i="1"/>
  <c r="S2170" i="1" s="1"/>
  <c r="S2169" i="1" s="1"/>
  <c r="S2168" i="1" s="1"/>
  <c r="S2167" i="1" s="1"/>
  <c r="AH2171" i="1"/>
  <c r="AH2170" i="1" s="1"/>
  <c r="AH2169" i="1" s="1"/>
  <c r="AH2168" i="1" s="1"/>
  <c r="AH2167" i="1" s="1"/>
  <c r="AE2174" i="1"/>
  <c r="AG2167" i="1"/>
  <c r="K2184" i="1"/>
  <c r="K2183" i="1" s="1"/>
  <c r="K2182" i="1" s="1"/>
  <c r="K2181" i="1" s="1"/>
  <c r="AE2191" i="1"/>
  <c r="AF2197" i="1"/>
  <c r="AE2217" i="1"/>
  <c r="AD2229" i="1"/>
  <c r="AE2229" i="1" s="1"/>
  <c r="AE2230" i="1"/>
  <c r="AK2303" i="1"/>
  <c r="AL2304" i="1"/>
  <c r="V2311" i="1"/>
  <c r="I2310" i="1"/>
  <c r="V2310" i="1" s="1"/>
  <c r="V2369" i="1"/>
  <c r="I2368" i="1"/>
  <c r="Z2367" i="1"/>
  <c r="AE2436" i="1"/>
  <c r="AD2435" i="1"/>
  <c r="V2697" i="1"/>
  <c r="I2696" i="1"/>
  <c r="V2696" i="1" s="1"/>
  <c r="I2731" i="1"/>
  <c r="V2732" i="1"/>
  <c r="AE1855" i="1"/>
  <c r="N1852" i="1"/>
  <c r="N1851" i="1" s="1"/>
  <c r="N1850" i="1" s="1"/>
  <c r="N1849" i="1" s="1"/>
  <c r="W1852" i="1"/>
  <c r="W1851" i="1" s="1"/>
  <c r="W1850" i="1" s="1"/>
  <c r="W1849" i="1" s="1"/>
  <c r="AG1852" i="1"/>
  <c r="AG1851" i="1" s="1"/>
  <c r="AG1850" i="1" s="1"/>
  <c r="AG1849" i="1" s="1"/>
  <c r="M1852" i="1"/>
  <c r="M1851" i="1" s="1"/>
  <c r="M1850" i="1" s="1"/>
  <c r="M1849" i="1" s="1"/>
  <c r="Q1852" i="1"/>
  <c r="Q1851" i="1" s="1"/>
  <c r="Q1850" i="1" s="1"/>
  <c r="Q1849" i="1" s="1"/>
  <c r="AJ1852" i="1"/>
  <c r="AJ1851" i="1" s="1"/>
  <c r="AJ1850" i="1" s="1"/>
  <c r="AJ1849" i="1" s="1"/>
  <c r="AE1871" i="1"/>
  <c r="AM1873" i="1"/>
  <c r="AE1877" i="1"/>
  <c r="AM1879" i="1"/>
  <c r="O1881" i="1"/>
  <c r="O1880" i="1" s="1"/>
  <c r="R1881" i="1"/>
  <c r="R1880" i="1" s="1"/>
  <c r="AL1886" i="1"/>
  <c r="I1889" i="1"/>
  <c r="AE1899" i="1"/>
  <c r="AM1901" i="1"/>
  <c r="AE1902" i="1"/>
  <c r="AE1903" i="1"/>
  <c r="AE1904" i="1"/>
  <c r="Z1908" i="1"/>
  <c r="AE1913" i="1"/>
  <c r="AE1915" i="1"/>
  <c r="AL1918" i="1"/>
  <c r="K1923" i="1"/>
  <c r="K1922" i="1" s="1"/>
  <c r="O1924" i="1"/>
  <c r="S1924" i="1"/>
  <c r="S1923" i="1" s="1"/>
  <c r="S1922" i="1" s="1"/>
  <c r="AH1923" i="1"/>
  <c r="AH1922" i="1" s="1"/>
  <c r="O1929" i="1"/>
  <c r="V1929" i="1" s="1"/>
  <c r="AM1929" i="1" s="1"/>
  <c r="AM1931" i="1"/>
  <c r="V1932" i="1"/>
  <c r="AL1932" i="1"/>
  <c r="L1937" i="1"/>
  <c r="L1936" i="1" s="1"/>
  <c r="L1935" i="1" s="1"/>
  <c r="L1934" i="1" s="1"/>
  <c r="T1937" i="1"/>
  <c r="T1936" i="1" s="1"/>
  <c r="T1935" i="1" s="1"/>
  <c r="T1934" i="1" s="1"/>
  <c r="Z1937" i="1"/>
  <c r="Z1936" i="1" s="1"/>
  <c r="Z1935" i="1" s="1"/>
  <c r="Z1934" i="1" s="1"/>
  <c r="AE1939" i="1"/>
  <c r="AL1942" i="1"/>
  <c r="AM1942" i="1" s="1"/>
  <c r="AE1945" i="1"/>
  <c r="AE1951" i="1"/>
  <c r="V1956" i="1"/>
  <c r="AL1956" i="1"/>
  <c r="AK1961" i="1"/>
  <c r="AK1960" i="1" s="1"/>
  <c r="K1961" i="1"/>
  <c r="K1960" i="1" s="1"/>
  <c r="O1961" i="1"/>
  <c r="O1960" i="1" s="1"/>
  <c r="S1961" i="1"/>
  <c r="S1960" i="1" s="1"/>
  <c r="V1966" i="1"/>
  <c r="AM1966" i="1" s="1"/>
  <c r="AE1966" i="1"/>
  <c r="AM1967" i="1"/>
  <c r="O1970" i="1"/>
  <c r="O1969" i="1" s="1"/>
  <c r="O1968" i="1" s="1"/>
  <c r="AH1970" i="1"/>
  <c r="AH1969" i="1" s="1"/>
  <c r="AH1968" i="1" s="1"/>
  <c r="N1978" i="1"/>
  <c r="N1977" i="1" s="1"/>
  <c r="R1978" i="1"/>
  <c r="R1977" i="1" s="1"/>
  <c r="AL1987" i="1"/>
  <c r="AM1987" i="1" s="1"/>
  <c r="AL1989" i="1"/>
  <c r="V1994" i="1"/>
  <c r="J1998" i="1"/>
  <c r="J1997" i="1" s="1"/>
  <c r="J1996" i="1" s="1"/>
  <c r="N1998" i="1"/>
  <c r="N1997" i="1" s="1"/>
  <c r="N1996" i="1" s="1"/>
  <c r="Z2005" i="1"/>
  <c r="Q2019" i="1"/>
  <c r="Q2018" i="1" s="1"/>
  <c r="AB2019" i="1"/>
  <c r="AJ2019" i="1"/>
  <c r="AJ2018" i="1" s="1"/>
  <c r="Y2021" i="1"/>
  <c r="Y2020" i="1" s="1"/>
  <c r="Y2019" i="1" s="1"/>
  <c r="AC2021" i="1"/>
  <c r="AC2020" i="1" s="1"/>
  <c r="AG2020" i="1"/>
  <c r="AG2019" i="1" s="1"/>
  <c r="AK2020" i="1"/>
  <c r="AK2019" i="1" s="1"/>
  <c r="V2025" i="1"/>
  <c r="AL2026" i="1"/>
  <c r="AL2052" i="1"/>
  <c r="AM2054" i="1"/>
  <c r="AM2056" i="1"/>
  <c r="AL2059" i="1"/>
  <c r="AL2061" i="1"/>
  <c r="AF2066" i="1"/>
  <c r="AF2065" i="1" s="1"/>
  <c r="AM2070" i="1"/>
  <c r="AL2073" i="1"/>
  <c r="AL2075" i="1"/>
  <c r="AM2075" i="1" s="1"/>
  <c r="J2072" i="1"/>
  <c r="J2071" i="1" s="1"/>
  <c r="N2072" i="1"/>
  <c r="N2071" i="1" s="1"/>
  <c r="R2072" i="1"/>
  <c r="R2071" i="1" s="1"/>
  <c r="AL2077" i="1"/>
  <c r="N2079" i="1"/>
  <c r="AI2079" i="1"/>
  <c r="AG2079" i="1"/>
  <c r="AC2079" i="1"/>
  <c r="AL2092" i="1"/>
  <c r="X2108" i="1"/>
  <c r="X2107" i="1" s="1"/>
  <c r="Y2108" i="1"/>
  <c r="Y2107" i="1" s="1"/>
  <c r="AM2132" i="1"/>
  <c r="AL2137" i="1"/>
  <c r="J2140" i="1"/>
  <c r="J2139" i="1" s="1"/>
  <c r="R2140" i="1"/>
  <c r="R2139" i="1" s="1"/>
  <c r="W2145" i="1"/>
  <c r="W2140" i="1" s="1"/>
  <c r="W2139" i="1" s="1"/>
  <c r="W2106" i="1" s="1"/>
  <c r="AM2151" i="1"/>
  <c r="I2145" i="1"/>
  <c r="Q2145" i="1"/>
  <c r="V2161" i="1"/>
  <c r="AM2164" i="1"/>
  <c r="AH2160" i="1"/>
  <c r="AH2159" i="1" s="1"/>
  <c r="AI2184" i="1"/>
  <c r="AI2183" i="1" s="1"/>
  <c r="AI2182" i="1" s="1"/>
  <c r="AI2181" i="1" s="1"/>
  <c r="AM2188" i="1"/>
  <c r="L2184" i="1"/>
  <c r="L2183" i="1" s="1"/>
  <c r="L2182" i="1" s="1"/>
  <c r="L2181" i="1" s="1"/>
  <c r="T2184" i="1"/>
  <c r="T2183" i="1" s="1"/>
  <c r="T2182" i="1" s="1"/>
  <c r="T2181" i="1" s="1"/>
  <c r="Z2554" i="1"/>
  <c r="V2611" i="1"/>
  <c r="AM2611" i="1" s="1"/>
  <c r="AL2647" i="1"/>
  <c r="V2789" i="1"/>
  <c r="AI2250" i="1"/>
  <c r="AI2249" i="1" s="1"/>
  <c r="J2266" i="1"/>
  <c r="J2265" i="1" s="1"/>
  <c r="J2264" i="1" s="1"/>
  <c r="J2263" i="1" s="1"/>
  <c r="W2266" i="1"/>
  <c r="W2265" i="1" s="1"/>
  <c r="R2324" i="1"/>
  <c r="R2323" i="1" s="1"/>
  <c r="R2322" i="1" s="1"/>
  <c r="AI2346" i="1"/>
  <c r="AI2345" i="1" s="1"/>
  <c r="K2347" i="1"/>
  <c r="K2346" i="1" s="1"/>
  <c r="K2345" i="1" s="1"/>
  <c r="X2346" i="1"/>
  <c r="X2345" i="1" s="1"/>
  <c r="AJ2347" i="1"/>
  <c r="AH2347" i="1"/>
  <c r="J2367" i="1"/>
  <c r="R2367" i="1"/>
  <c r="Z2412" i="1"/>
  <c r="J2412" i="1"/>
  <c r="O2441" i="1"/>
  <c r="O2440" i="1" s="1"/>
  <c r="K2441" i="1"/>
  <c r="K2440" i="1" s="1"/>
  <c r="AG2478" i="1"/>
  <c r="AG2477" i="1" s="1"/>
  <c r="S2478" i="1"/>
  <c r="S2477" i="1" s="1"/>
  <c r="AM2485" i="1"/>
  <c r="Z2498" i="1"/>
  <c r="AH2498" i="1"/>
  <c r="AK2498" i="1"/>
  <c r="X2517" i="1"/>
  <c r="X2516" i="1" s="1"/>
  <c r="X2515" i="1" s="1"/>
  <c r="X2514" i="1" s="1"/>
  <c r="AH2517" i="1"/>
  <c r="AH2516" i="1" s="1"/>
  <c r="AH2515" i="1" s="1"/>
  <c r="AH2514" i="1" s="1"/>
  <c r="AI2527" i="1"/>
  <c r="AI2526" i="1" s="1"/>
  <c r="J2541" i="1"/>
  <c r="J2540" i="1" s="1"/>
  <c r="AA2554" i="1"/>
  <c r="L2554" i="1"/>
  <c r="Q2628" i="1"/>
  <c r="Q2627" i="1" s="1"/>
  <c r="AI2666" i="1"/>
  <c r="AI2665" i="1" s="1"/>
  <c r="AI2664" i="1" s="1"/>
  <c r="V2670" i="1"/>
  <c r="V2683" i="1"/>
  <c r="M2689" i="1"/>
  <c r="M2688" i="1" s="1"/>
  <c r="M2687" i="1" s="1"/>
  <c r="M2686" i="1" s="1"/>
  <c r="M2678" i="1" s="1"/>
  <c r="Q2689" i="1"/>
  <c r="Q2688" i="1" s="1"/>
  <c r="Q2687" i="1" s="1"/>
  <c r="AL2701" i="1"/>
  <c r="AL2707" i="1"/>
  <c r="AH2718" i="1"/>
  <c r="AH2717" i="1" s="1"/>
  <c r="AE2734" i="1"/>
  <c r="J2755" i="1"/>
  <c r="J2754" i="1" s="1"/>
  <c r="J2753" i="1" s="1"/>
  <c r="J2752" i="1" s="1"/>
  <c r="J2745" i="1" s="1"/>
  <c r="N2755" i="1"/>
  <c r="N2754" i="1" s="1"/>
  <c r="N2753" i="1" s="1"/>
  <c r="N2752" i="1" s="1"/>
  <c r="N2745" i="1" s="1"/>
  <c r="V2782" i="1"/>
  <c r="N2780" i="1"/>
  <c r="N2779" i="1" s="1"/>
  <c r="N2772" i="1" s="1"/>
  <c r="N2764" i="1" s="1"/>
  <c r="AA2780" i="1"/>
  <c r="AA2779" i="1" s="1"/>
  <c r="AL2785" i="1"/>
  <c r="AH2795" i="1"/>
  <c r="AH2794" i="1" s="1"/>
  <c r="AH2793" i="1" s="1"/>
  <c r="Z2794" i="1"/>
  <c r="Z2793" i="1" s="1"/>
  <c r="Y2813" i="1"/>
  <c r="Y2812" i="1" s="1"/>
  <c r="AK2870" i="1"/>
  <c r="AK2869" i="1" s="1"/>
  <c r="AK2868" i="1" s="1"/>
  <c r="AK2867" i="1" s="1"/>
  <c r="AK2866" i="1" s="1"/>
  <c r="AL2871" i="1"/>
  <c r="AF3046" i="1"/>
  <c r="AF3045" i="1" s="1"/>
  <c r="AB2208" i="1"/>
  <c r="AB2207" i="1" s="1"/>
  <c r="AA2208" i="1"/>
  <c r="AA2207" i="1" s="1"/>
  <c r="AL2217" i="1"/>
  <c r="AB2222" i="1"/>
  <c r="AB2221" i="1" s="1"/>
  <c r="AL2230" i="1"/>
  <c r="AJ2222" i="1"/>
  <c r="AJ2221" i="1" s="1"/>
  <c r="AE2231" i="1"/>
  <c r="Z2239" i="1"/>
  <c r="Z2238" i="1" s="1"/>
  <c r="Z2237" i="1" s="1"/>
  <c r="Z2236" i="1" s="1"/>
  <c r="Z2235" i="1" s="1"/>
  <c r="V2242" i="1"/>
  <c r="O2244" i="1"/>
  <c r="V2244" i="1" s="1"/>
  <c r="AE2245" i="1"/>
  <c r="AA2250" i="1"/>
  <c r="AA2249" i="1" s="1"/>
  <c r="O2256" i="1"/>
  <c r="O2250" i="1" s="1"/>
  <c r="O2249" i="1" s="1"/>
  <c r="AM2262" i="1"/>
  <c r="M2266" i="1"/>
  <c r="Q2266" i="1"/>
  <c r="AB2266" i="1"/>
  <c r="AB2265" i="1" s="1"/>
  <c r="AB2264" i="1" s="1"/>
  <c r="AB2263" i="1" s="1"/>
  <c r="V2281" i="1"/>
  <c r="Z2284" i="1"/>
  <c r="Z2283" i="1" s="1"/>
  <c r="V2292" i="1"/>
  <c r="AE2292" i="1"/>
  <c r="L2290" i="1"/>
  <c r="L2289" i="1" s="1"/>
  <c r="P2290" i="1"/>
  <c r="P2289" i="1" s="1"/>
  <c r="T2290" i="1"/>
  <c r="T2289" i="1" s="1"/>
  <c r="AE2300" i="1"/>
  <c r="AL2305" i="1"/>
  <c r="S2309" i="1"/>
  <c r="S2308" i="1" s="1"/>
  <c r="S2307" i="1" s="1"/>
  <c r="AL2320" i="1"/>
  <c r="Y2324" i="1"/>
  <c r="Y2323" i="1" s="1"/>
  <c r="Y2322" i="1" s="1"/>
  <c r="Y2307" i="1" s="1"/>
  <c r="AL2332" i="1"/>
  <c r="P2346" i="1"/>
  <c r="P2345" i="1" s="1"/>
  <c r="T2346" i="1"/>
  <c r="T2345" i="1" s="1"/>
  <c r="AE2349" i="1"/>
  <c r="Z2347" i="1"/>
  <c r="Z2346" i="1" s="1"/>
  <c r="Z2345" i="1" s="1"/>
  <c r="V2356" i="1"/>
  <c r="AH2367" i="1"/>
  <c r="AM2389" i="1"/>
  <c r="AH2391" i="1"/>
  <c r="AH2390" i="1" s="1"/>
  <c r="AH2385" i="1" s="1"/>
  <c r="AH2384" i="1" s="1"/>
  <c r="V2392" i="1"/>
  <c r="AM2392" i="1" s="1"/>
  <c r="AE2392" i="1"/>
  <c r="V2394" i="1"/>
  <c r="AM2394" i="1" s="1"/>
  <c r="AL2402" i="1"/>
  <c r="AL2406" i="1"/>
  <c r="AE2408" i="1"/>
  <c r="AE2410" i="1"/>
  <c r="AJ2412" i="1"/>
  <c r="V2423" i="1"/>
  <c r="AL2423" i="1"/>
  <c r="AL2437" i="1"/>
  <c r="V2444" i="1"/>
  <c r="W2441" i="1"/>
  <c r="W2440" i="1" s="1"/>
  <c r="AE2444" i="1"/>
  <c r="AE2475" i="1"/>
  <c r="AM2476" i="1"/>
  <c r="AL2479" i="1"/>
  <c r="V2481" i="1"/>
  <c r="AM2486" i="1"/>
  <c r="V2487" i="1"/>
  <c r="AE2487" i="1"/>
  <c r="AM2488" i="1"/>
  <c r="I2489" i="1"/>
  <c r="AM2497" i="1"/>
  <c r="AM2506" i="1"/>
  <c r="AL2507" i="1"/>
  <c r="AE2512" i="1"/>
  <c r="AM2521" i="1"/>
  <c r="AK2517" i="1"/>
  <c r="AK2516" i="1" s="1"/>
  <c r="AK2515" i="1" s="1"/>
  <c r="AK2514" i="1" s="1"/>
  <c r="V2530" i="1"/>
  <c r="AA2527" i="1"/>
  <c r="AA2526" i="1" s="1"/>
  <c r="AM2533" i="1"/>
  <c r="AL2546" i="1"/>
  <c r="AM2553" i="1"/>
  <c r="N2554" i="1"/>
  <c r="AL2560" i="1"/>
  <c r="AM2567" i="1"/>
  <c r="AE2575" i="1"/>
  <c r="AE2577" i="1"/>
  <c r="AM2581" i="1"/>
  <c r="AM2583" i="1"/>
  <c r="AD2586" i="1"/>
  <c r="AD2596" i="1"/>
  <c r="AL2597" i="1"/>
  <c r="AM2597" i="1" s="1"/>
  <c r="AB2604" i="1"/>
  <c r="AC2611" i="1"/>
  <c r="AE2615" i="1"/>
  <c r="AM2620" i="1"/>
  <c r="AD2622" i="1"/>
  <c r="AL2625" i="1"/>
  <c r="AE2630" i="1"/>
  <c r="AL2650" i="1"/>
  <c r="AL2657" i="1"/>
  <c r="V2662" i="1"/>
  <c r="AG2666" i="1"/>
  <c r="AG2665" i="1" s="1"/>
  <c r="AG2664" i="1" s="1"/>
  <c r="AH2673" i="1"/>
  <c r="AE2684" i="1"/>
  <c r="AB2689" i="1"/>
  <c r="AB2688" i="1" s="1"/>
  <c r="AB2687" i="1" s="1"/>
  <c r="AK2689" i="1"/>
  <c r="AK2688" i="1" s="1"/>
  <c r="AK2687" i="1" s="1"/>
  <c r="AL2702" i="1"/>
  <c r="AL2709" i="1"/>
  <c r="AM2709" i="1" s="1"/>
  <c r="AD2720" i="1"/>
  <c r="V2721" i="1"/>
  <c r="AM2730" i="1"/>
  <c r="AE2733" i="1"/>
  <c r="V2741" i="1"/>
  <c r="AM2742" i="1"/>
  <c r="V2743" i="1"/>
  <c r="AE2743" i="1"/>
  <c r="S2745" i="1"/>
  <c r="AE2755" i="1"/>
  <c r="O2753" i="1"/>
  <c r="O2752" i="1" s="1"/>
  <c r="P2761" i="1"/>
  <c r="V2765" i="1"/>
  <c r="V2766" i="1"/>
  <c r="V2767" i="1"/>
  <c r="V2768" i="1"/>
  <c r="V2769" i="1"/>
  <c r="V2770" i="1"/>
  <c r="AM2771" i="1"/>
  <c r="W2780" i="1"/>
  <c r="W2779" i="1" s="1"/>
  <c r="V2783" i="1"/>
  <c r="AE2783" i="1"/>
  <c r="AD2789" i="1"/>
  <c r="AE2789" i="1" s="1"/>
  <c r="AL2800" i="1"/>
  <c r="AM2811" i="1"/>
  <c r="L2813" i="1"/>
  <c r="L2812" i="1" s="1"/>
  <c r="T2813" i="1"/>
  <c r="T2812" i="1" s="1"/>
  <c r="AL2825" i="1"/>
  <c r="AM2825" i="1" s="1"/>
  <c r="V2827" i="1"/>
  <c r="P2831" i="1"/>
  <c r="P2830" i="1" s="1"/>
  <c r="AL2832" i="1"/>
  <c r="O2867" i="1"/>
  <c r="O2866" i="1" s="1"/>
  <c r="V2871" i="1"/>
  <c r="S2870" i="1"/>
  <c r="S2869" i="1" s="1"/>
  <c r="S2868" i="1" s="1"/>
  <c r="S2867" i="1" s="1"/>
  <c r="S2866" i="1" s="1"/>
  <c r="X2904" i="1"/>
  <c r="Y2919" i="1"/>
  <c r="Y2918" i="1" s="1"/>
  <c r="Y2904" i="1" s="1"/>
  <c r="K2919" i="1"/>
  <c r="K2918" i="1" s="1"/>
  <c r="K2904" i="1" s="1"/>
  <c r="O2919" i="1"/>
  <c r="O2918" i="1" s="1"/>
  <c r="M3106" i="1"/>
  <c r="M3105" i="1" s="1"/>
  <c r="M3098" i="1" s="1"/>
  <c r="M3090" i="1" s="1"/>
  <c r="N3106" i="1"/>
  <c r="N3105" i="1" s="1"/>
  <c r="V3120" i="1"/>
  <c r="AJ3125" i="1"/>
  <c r="AJ3124" i="1" s="1"/>
  <c r="AB3183" i="1"/>
  <c r="AB3182" i="1" s="1"/>
  <c r="AB3181" i="1" s="1"/>
  <c r="AB3180" i="1" s="1"/>
  <c r="S3221" i="1"/>
  <c r="S3220" i="1" s="1"/>
  <c r="AH3221" i="1"/>
  <c r="AH3220" i="1" s="1"/>
  <c r="AE3272" i="1"/>
  <c r="AI3263" i="1"/>
  <c r="AE3290" i="1"/>
  <c r="AD3289" i="1"/>
  <c r="AA3303" i="1"/>
  <c r="AA3302" i="1" s="1"/>
  <c r="AL3342" i="1"/>
  <c r="AF3341" i="1"/>
  <c r="O3407" i="1"/>
  <c r="O3406" i="1" s="1"/>
  <c r="O3399" i="1" s="1"/>
  <c r="Y3426" i="1"/>
  <c r="Y3425" i="1" s="1"/>
  <c r="AC3426" i="1"/>
  <c r="AC3425" i="1" s="1"/>
  <c r="K3439" i="1"/>
  <c r="AL3525" i="1"/>
  <c r="AF3524" i="1"/>
  <c r="AG2208" i="1"/>
  <c r="AG2207" i="1" s="1"/>
  <c r="AD2211" i="1"/>
  <c r="S2208" i="1"/>
  <c r="S2207" i="1" s="1"/>
  <c r="AM2218" i="1"/>
  <c r="V2219" i="1"/>
  <c r="AL2231" i="1"/>
  <c r="I2239" i="1"/>
  <c r="M2239" i="1"/>
  <c r="M2238" i="1" s="1"/>
  <c r="M2237" i="1" s="1"/>
  <c r="M2236" i="1" s="1"/>
  <c r="Q2239" i="1"/>
  <c r="Q2238" i="1" s="1"/>
  <c r="Q2237" i="1" s="1"/>
  <c r="Q2236" i="1" s="1"/>
  <c r="AE2254" i="1"/>
  <c r="W2250" i="1"/>
  <c r="W2249" i="1" s="1"/>
  <c r="AE2259" i="1"/>
  <c r="AL2261" i="1"/>
  <c r="AE2274" i="1"/>
  <c r="AE2276" i="1"/>
  <c r="I2284" i="1"/>
  <c r="M2284" i="1"/>
  <c r="M2283" i="1" s="1"/>
  <c r="Q2284" i="1"/>
  <c r="Q2283" i="1" s="1"/>
  <c r="V2294" i="1"/>
  <c r="V2295" i="1"/>
  <c r="AL2295" i="1"/>
  <c r="AD2304" i="1"/>
  <c r="I2317" i="1"/>
  <c r="J2324" i="1"/>
  <c r="J2323" i="1" s="1"/>
  <c r="J2322" i="1" s="1"/>
  <c r="W2324" i="1"/>
  <c r="W2323" i="1" s="1"/>
  <c r="W2322" i="1" s="1"/>
  <c r="V2326" i="1"/>
  <c r="AE2326" i="1"/>
  <c r="L2324" i="1"/>
  <c r="L2323" i="1" s="1"/>
  <c r="L2322" i="1" s="1"/>
  <c r="L2307" i="1" s="1"/>
  <c r="T2324" i="1"/>
  <c r="T2323" i="1" s="1"/>
  <c r="T2322" i="1" s="1"/>
  <c r="AM2330" i="1"/>
  <c r="AE2332" i="1"/>
  <c r="AM2333" i="1"/>
  <c r="M2347" i="1"/>
  <c r="M2346" i="1" s="1"/>
  <c r="M2345" i="1" s="1"/>
  <c r="Q2347" i="1"/>
  <c r="Q2346" i="1" s="1"/>
  <c r="Q2345" i="1" s="1"/>
  <c r="AM2366" i="1"/>
  <c r="AK2367" i="1"/>
  <c r="N2367" i="1"/>
  <c r="K2367" i="1"/>
  <c r="S2367" i="1"/>
  <c r="Y2367" i="1"/>
  <c r="V2382" i="1"/>
  <c r="AL2386" i="1"/>
  <c r="AL2387" i="1"/>
  <c r="AM2387" i="1" s="1"/>
  <c r="AL2388" i="1"/>
  <c r="AC2385" i="1"/>
  <c r="AC2384" i="1" s="1"/>
  <c r="AK2385" i="1"/>
  <c r="AK2384" i="1" s="1"/>
  <c r="AL2400" i="1"/>
  <c r="AE2402" i="1"/>
  <c r="AM2403" i="1"/>
  <c r="AJ2405" i="1"/>
  <c r="AJ2404" i="1" s="1"/>
  <c r="V2410" i="1"/>
  <c r="AL2410" i="1"/>
  <c r="AL2417" i="1"/>
  <c r="AE2425" i="1"/>
  <c r="AH2455" i="1"/>
  <c r="AH2454" i="1" s="1"/>
  <c r="X2466" i="1"/>
  <c r="AB2466" i="1"/>
  <c r="AJ2466" i="1"/>
  <c r="J2466" i="1"/>
  <c r="N2466" i="1"/>
  <c r="R2466" i="1"/>
  <c r="AL2475" i="1"/>
  <c r="V2484" i="1"/>
  <c r="V2496" i="1"/>
  <c r="AL2496" i="1"/>
  <c r="AI2502" i="1"/>
  <c r="AI2501" i="1" s="1"/>
  <c r="AI2500" i="1" s="1"/>
  <c r="AI2499" i="1" s="1"/>
  <c r="AI2498" i="1" s="1"/>
  <c r="AM2504" i="1"/>
  <c r="AL2505" i="1"/>
  <c r="AL2520" i="1"/>
  <c r="I2529" i="1"/>
  <c r="I2528" i="1" s="1"/>
  <c r="AC2545" i="1"/>
  <c r="AC2544" i="1" s="1"/>
  <c r="AC2543" i="1" s="1"/>
  <c r="AC2542" i="1" s="1"/>
  <c r="AH2541" i="1"/>
  <c r="AH2540" i="1" s="1"/>
  <c r="V2546" i="1"/>
  <c r="AM2551" i="1"/>
  <c r="V2552" i="1"/>
  <c r="AL2552" i="1"/>
  <c r="J2554" i="1"/>
  <c r="AG2555" i="1"/>
  <c r="AG2554" i="1" s="1"/>
  <c r="AL2559" i="1"/>
  <c r="O2563" i="1"/>
  <c r="O2562" i="1" s="1"/>
  <c r="O2555" i="1" s="1"/>
  <c r="O2554" i="1" s="1"/>
  <c r="S2563" i="1"/>
  <c r="S2562" i="1" s="1"/>
  <c r="S2555" i="1" s="1"/>
  <c r="S2554" i="1" s="1"/>
  <c r="AJ2573" i="1"/>
  <c r="AJ2572" i="1" s="1"/>
  <c r="AJ2571" i="1" s="1"/>
  <c r="AL2577" i="1"/>
  <c r="AL2580" i="1"/>
  <c r="AM2580" i="1" s="1"/>
  <c r="AL2582" i="1"/>
  <c r="AM2582" i="1" s="1"/>
  <c r="AL2592" i="1"/>
  <c r="AL2594" i="1"/>
  <c r="X2590" i="1"/>
  <c r="X2589" i="1" s="1"/>
  <c r="AJ2590" i="1"/>
  <c r="AJ2589" i="1" s="1"/>
  <c r="AJ2570" i="1" s="1"/>
  <c r="K2604" i="1"/>
  <c r="K2603" i="1" s="1"/>
  <c r="X2604" i="1"/>
  <c r="X2603" i="1" s="1"/>
  <c r="Y2604" i="1"/>
  <c r="V2612" i="1"/>
  <c r="AI2604" i="1"/>
  <c r="I2628" i="1"/>
  <c r="J2628" i="1"/>
  <c r="J2627" i="1" s="1"/>
  <c r="N2628" i="1"/>
  <c r="N2627" i="1" s="1"/>
  <c r="N2602" i="1" s="1"/>
  <c r="N2601" i="1" s="1"/>
  <c r="R2628" i="1"/>
  <c r="R2627" i="1" s="1"/>
  <c r="R2602" i="1" s="1"/>
  <c r="R2601" i="1" s="1"/>
  <c r="X2628" i="1"/>
  <c r="X2627" i="1" s="1"/>
  <c r="AB2628" i="1"/>
  <c r="AB2627" i="1" s="1"/>
  <c r="AL2630" i="1"/>
  <c r="AM2643" i="1"/>
  <c r="AC2649" i="1"/>
  <c r="AC2648" i="1" s="1"/>
  <c r="AC2647" i="1" s="1"/>
  <c r="V2650" i="1"/>
  <c r="S2646" i="1"/>
  <c r="S2645" i="1" s="1"/>
  <c r="Y2646" i="1"/>
  <c r="Y2645" i="1" s="1"/>
  <c r="AM2658" i="1"/>
  <c r="Y2666" i="1"/>
  <c r="Y2665" i="1" s="1"/>
  <c r="Y2664" i="1" s="1"/>
  <c r="AL2674" i="1"/>
  <c r="AM2674" i="1" s="1"/>
  <c r="AM2677" i="1"/>
  <c r="I2682" i="1"/>
  <c r="I2681" i="1" s="1"/>
  <c r="K2689" i="1"/>
  <c r="K2688" i="1" s="1"/>
  <c r="K2687" i="1" s="1"/>
  <c r="K2686" i="1" s="1"/>
  <c r="K2678" i="1" s="1"/>
  <c r="Y2688" i="1"/>
  <c r="Y2687" i="1" s="1"/>
  <c r="AH2689" i="1"/>
  <c r="AH2688" i="1" s="1"/>
  <c r="AH2687" i="1" s="1"/>
  <c r="I2708" i="1"/>
  <c r="I2707" i="1" s="1"/>
  <c r="AL2715" i="1"/>
  <c r="AM2724" i="1"/>
  <c r="AM2728" i="1"/>
  <c r="V2734" i="1"/>
  <c r="AM2736" i="1"/>
  <c r="V2737" i="1"/>
  <c r="I2739" i="1"/>
  <c r="AL2760" i="1"/>
  <c r="AL2762" i="1"/>
  <c r="AM2778" i="1"/>
  <c r="I2781" i="1"/>
  <c r="V2781" i="1" s="1"/>
  <c r="AI2780" i="1"/>
  <c r="AI2779" i="1" s="1"/>
  <c r="AJ2780" i="1"/>
  <c r="AJ2779" i="1" s="1"/>
  <c r="AC2795" i="1"/>
  <c r="AG2795" i="1"/>
  <c r="AG2794" i="1" s="1"/>
  <c r="AG2793" i="1" s="1"/>
  <c r="AK2795" i="1"/>
  <c r="AK2794" i="1" s="1"/>
  <c r="AK2793" i="1" s="1"/>
  <c r="K2794" i="1"/>
  <c r="K2793" i="1" s="1"/>
  <c r="S2794" i="1"/>
  <c r="S2793" i="1" s="1"/>
  <c r="AM2805" i="1"/>
  <c r="P2819" i="1"/>
  <c r="AC2824" i="1"/>
  <c r="AC2818" i="1" s="1"/>
  <c r="AG2824" i="1"/>
  <c r="AG2818" i="1" s="1"/>
  <c r="AK2824" i="1"/>
  <c r="AK2818" i="1" s="1"/>
  <c r="AL2827" i="1"/>
  <c r="AM2833" i="1"/>
  <c r="AH2932" i="1"/>
  <c r="AH2931" i="1" s="1"/>
  <c r="S3014" i="1"/>
  <c r="Y3016" i="1"/>
  <c r="Y3015" i="1" s="1"/>
  <c r="Y3014" i="1" s="1"/>
  <c r="O3079" i="1"/>
  <c r="O3078" i="1" s="1"/>
  <c r="O3105" i="1"/>
  <c r="W3148" i="1"/>
  <c r="AD3160" i="1"/>
  <c r="AE3161" i="1"/>
  <c r="Y3164" i="1"/>
  <c r="AL3196" i="1"/>
  <c r="AF3195" i="1"/>
  <c r="P3221" i="1"/>
  <c r="P3220" i="1" s="1"/>
  <c r="AD3224" i="1"/>
  <c r="V3269" i="1"/>
  <c r="AM3269" i="1" s="1"/>
  <c r="M3289" i="1"/>
  <c r="M3288" i="1" s="1"/>
  <c r="R3399" i="1"/>
  <c r="S3399" i="1"/>
  <c r="L3408" i="1"/>
  <c r="V3409" i="1"/>
  <c r="Z3399" i="1"/>
  <c r="AB3399" i="1"/>
  <c r="V3431" i="1"/>
  <c r="AA3426" i="1"/>
  <c r="AA3425" i="1" s="1"/>
  <c r="AL3451" i="1"/>
  <c r="AF3450" i="1"/>
  <c r="AE3472" i="1"/>
  <c r="P2222" i="1"/>
  <c r="P2221" i="1" s="1"/>
  <c r="AF2226" i="1"/>
  <c r="AL2226" i="1" s="1"/>
  <c r="AM2228" i="1"/>
  <c r="V2231" i="1"/>
  <c r="AL2242" i="1"/>
  <c r="AC2244" i="1"/>
  <c r="AG2244" i="1"/>
  <c r="AK2244" i="1"/>
  <c r="AK2238" i="1" s="1"/>
  <c r="AK2237" i="1" s="1"/>
  <c r="AK2236" i="1" s="1"/>
  <c r="AL2257" i="1"/>
  <c r="AM2257" i="1" s="1"/>
  <c r="V2259" i="1"/>
  <c r="AG2256" i="1"/>
  <c r="AG2250" i="1" s="1"/>
  <c r="AG2249" i="1" s="1"/>
  <c r="AK2256" i="1"/>
  <c r="AK2250" i="1" s="1"/>
  <c r="AK2249" i="1" s="1"/>
  <c r="AL2267" i="1"/>
  <c r="AK2266" i="1"/>
  <c r="AH2266" i="1"/>
  <c r="AH2265" i="1" s="1"/>
  <c r="AH2264" i="1" s="1"/>
  <c r="AH2263" i="1" s="1"/>
  <c r="AE2270" i="1"/>
  <c r="V2271" i="1"/>
  <c r="I2273" i="1"/>
  <c r="AE2277" i="1"/>
  <c r="AM2278" i="1"/>
  <c r="I2280" i="1"/>
  <c r="I2279" i="1" s="1"/>
  <c r="AM2282" i="1"/>
  <c r="O2290" i="1"/>
  <c r="O2289" i="1" s="1"/>
  <c r="O2264" i="1" s="1"/>
  <c r="AG2290" i="1"/>
  <c r="AG2289" i="1" s="1"/>
  <c r="AK2290" i="1"/>
  <c r="AK2289" i="1" s="1"/>
  <c r="AM2314" i="1"/>
  <c r="V2318" i="1"/>
  <c r="V2328" i="1"/>
  <c r="V2329" i="1"/>
  <c r="AL2329" i="1"/>
  <c r="V2332" i="1"/>
  <c r="I2341" i="1"/>
  <c r="AK2347" i="1"/>
  <c r="AK2346" i="1" s="1"/>
  <c r="AK2345" i="1" s="1"/>
  <c r="AE2356" i="1"/>
  <c r="AM2361" i="1"/>
  <c r="AE2371" i="1"/>
  <c r="L2367" i="1"/>
  <c r="P2367" i="1"/>
  <c r="Q2412" i="1"/>
  <c r="AA2412" i="1"/>
  <c r="V2443" i="1"/>
  <c r="AL2443" i="1"/>
  <c r="Y2441" i="1"/>
  <c r="Y2440" i="1" s="1"/>
  <c r="V2446" i="1"/>
  <c r="AB2441" i="1"/>
  <c r="AB2440" i="1" s="1"/>
  <c r="AL2448" i="1"/>
  <c r="V2452" i="1"/>
  <c r="K2466" i="1"/>
  <c r="S2466" i="1"/>
  <c r="AL2474" i="1"/>
  <c r="Y2466" i="1"/>
  <c r="AC2478" i="1"/>
  <c r="AC2477" i="1" s="1"/>
  <c r="Q2478" i="1"/>
  <c r="Q2477" i="1" s="1"/>
  <c r="AL2490" i="1"/>
  <c r="AM2490" i="1" s="1"/>
  <c r="AE2507" i="1"/>
  <c r="AB2517" i="1"/>
  <c r="AB2516" i="1" s="1"/>
  <c r="AB2515" i="1" s="1"/>
  <c r="AB2514" i="1" s="1"/>
  <c r="Y2517" i="1"/>
  <c r="Y2516" i="1" s="1"/>
  <c r="Y2515" i="1" s="1"/>
  <c r="Y2514" i="1" s="1"/>
  <c r="I2523" i="1"/>
  <c r="I2522" i="1" s="1"/>
  <c r="AL2524" i="1"/>
  <c r="AM2524" i="1" s="1"/>
  <c r="AJ2527" i="1"/>
  <c r="AJ2526" i="1" s="1"/>
  <c r="AL2538" i="1"/>
  <c r="AA2541" i="1"/>
  <c r="AA2540" i="1" s="1"/>
  <c r="Q2541" i="1"/>
  <c r="Q2540" i="1" s="1"/>
  <c r="AL2550" i="1"/>
  <c r="AG2573" i="1"/>
  <c r="AG2572" i="1" s="1"/>
  <c r="AG2571" i="1" s="1"/>
  <c r="AK2573" i="1"/>
  <c r="AK2572" i="1" s="1"/>
  <c r="AK2571" i="1" s="1"/>
  <c r="AK2570" i="1" s="1"/>
  <c r="AH2590" i="1"/>
  <c r="AH2589" i="1" s="1"/>
  <c r="V2592" i="1"/>
  <c r="W2590" i="1"/>
  <c r="W2589" i="1" s="1"/>
  <c r="AI2590" i="1"/>
  <c r="AI2589" i="1" s="1"/>
  <c r="AE2597" i="1"/>
  <c r="K2590" i="1"/>
  <c r="K2589" i="1" s="1"/>
  <c r="K2570" i="1" s="1"/>
  <c r="O2596" i="1"/>
  <c r="O2590" i="1" s="1"/>
  <c r="O2589" i="1" s="1"/>
  <c r="S2590" i="1"/>
  <c r="S2589" i="1" s="1"/>
  <c r="S2570" i="1" s="1"/>
  <c r="AF2605" i="1"/>
  <c r="L2604" i="1"/>
  <c r="L2603" i="1" s="1"/>
  <c r="P2604" i="1"/>
  <c r="AE2625" i="1"/>
  <c r="K2628" i="1"/>
  <c r="K2627" i="1" s="1"/>
  <c r="O2628" i="1"/>
  <c r="O2627" i="1" s="1"/>
  <c r="S2628" i="1"/>
  <c r="S2627" i="1" s="1"/>
  <c r="V2642" i="1"/>
  <c r="N2646" i="1"/>
  <c r="N2645" i="1" s="1"/>
  <c r="V2657" i="1"/>
  <c r="V2661" i="1"/>
  <c r="W2666" i="1"/>
  <c r="W2665" i="1" s="1"/>
  <c r="W2664" i="1" s="1"/>
  <c r="AF2670" i="1"/>
  <c r="R2688" i="1"/>
  <c r="R2687" i="1" s="1"/>
  <c r="R2686" i="1" s="1"/>
  <c r="L2689" i="1"/>
  <c r="L2688" i="1" s="1"/>
  <c r="L2687" i="1" s="1"/>
  <c r="P2689" i="1"/>
  <c r="P2688" i="1" s="1"/>
  <c r="P2687" i="1" s="1"/>
  <c r="Z2689" i="1"/>
  <c r="Z2688" i="1" s="1"/>
  <c r="Z2687" i="1" s="1"/>
  <c r="Z2686" i="1" s="1"/>
  <c r="V2698" i="1"/>
  <c r="V2715" i="1"/>
  <c r="V2727" i="1"/>
  <c r="AL2727" i="1"/>
  <c r="O2745" i="1"/>
  <c r="V2756" i="1"/>
  <c r="AJ2755" i="1"/>
  <c r="AJ2754" i="1" s="1"/>
  <c r="AJ2753" i="1" s="1"/>
  <c r="AJ2752" i="1" s="1"/>
  <c r="AJ2745" i="1" s="1"/>
  <c r="K2780" i="1"/>
  <c r="K2779" i="1" s="1"/>
  <c r="AG2813" i="1"/>
  <c r="AK2813" i="1"/>
  <c r="AL2820" i="1"/>
  <c r="AM2820" i="1" s="1"/>
  <c r="V2822" i="1"/>
  <c r="AL2822" i="1"/>
  <c r="AB2818" i="1"/>
  <c r="AB2813" i="1" s="1"/>
  <c r="AB2812" i="1" s="1"/>
  <c r="Q2842" i="1"/>
  <c r="S2919" i="1"/>
  <c r="AI2933" i="1"/>
  <c r="AI2932" i="1" s="1"/>
  <c r="AI2931" i="1" s="1"/>
  <c r="AC2964" i="1"/>
  <c r="P3160" i="1"/>
  <c r="V3161" i="1"/>
  <c r="M3207" i="1"/>
  <c r="M3206" i="1" s="1"/>
  <c r="W3249" i="1"/>
  <c r="W3248" i="1" s="1"/>
  <c r="AA3249" i="1"/>
  <c r="AA3248" i="1" s="1"/>
  <c r="AA3234" i="1" s="1"/>
  <c r="AE3325" i="1"/>
  <c r="AL3419" i="1"/>
  <c r="AF3418" i="1"/>
  <c r="AF3417" i="1" s="1"/>
  <c r="L2881" i="1"/>
  <c r="L2880" i="1" s="1"/>
  <c r="AB2907" i="1"/>
  <c r="AB2906" i="1" s="1"/>
  <c r="AB2905" i="1" s="1"/>
  <c r="J2919" i="1"/>
  <c r="J2918" i="1" s="1"/>
  <c r="N2919" i="1"/>
  <c r="N2918" i="1" s="1"/>
  <c r="N2904" i="1" s="1"/>
  <c r="R2919" i="1"/>
  <c r="R2918" i="1" s="1"/>
  <c r="V2934" i="1"/>
  <c r="N2933" i="1"/>
  <c r="AL2940" i="1"/>
  <c r="V2961" i="1"/>
  <c r="AM2961" i="1" s="1"/>
  <c r="R2979" i="1"/>
  <c r="R2978" i="1" s="1"/>
  <c r="R2977" i="1" s="1"/>
  <c r="V3018" i="1"/>
  <c r="AI3046" i="1"/>
  <c r="AI3045" i="1" s="1"/>
  <c r="AA3143" i="1"/>
  <c r="AA3142" i="1" s="1"/>
  <c r="O3164" i="1"/>
  <c r="L3193" i="1"/>
  <c r="L3192" i="1" s="1"/>
  <c r="T3193" i="1"/>
  <c r="T3192" i="1" s="1"/>
  <c r="AC3193" i="1"/>
  <c r="AC3192" i="1" s="1"/>
  <c r="AK3193" i="1"/>
  <c r="AK3192" i="1" s="1"/>
  <c r="Q3193" i="1"/>
  <c r="Q3192" i="1" s="1"/>
  <c r="AG3207" i="1"/>
  <c r="AG3206" i="1" s="1"/>
  <c r="O3221" i="1"/>
  <c r="O3220" i="1" s="1"/>
  <c r="AJ3221" i="1"/>
  <c r="AJ3220" i="1" s="1"/>
  <c r="V3272" i="1"/>
  <c r="AA3263" i="1"/>
  <c r="AA3262" i="1" s="1"/>
  <c r="V3290" i="1"/>
  <c r="M3303" i="1"/>
  <c r="M3302" i="1" s="1"/>
  <c r="AJ3340" i="1"/>
  <c r="AJ3339" i="1" s="1"/>
  <c r="J3341" i="1"/>
  <c r="J3340" i="1" s="1"/>
  <c r="J3339" i="1" s="1"/>
  <c r="J3338" i="1" s="1"/>
  <c r="J3330" i="1" s="1"/>
  <c r="N3341" i="1"/>
  <c r="N3340" i="1" s="1"/>
  <c r="N3339" i="1" s="1"/>
  <c r="R3341" i="1"/>
  <c r="R3340" i="1" s="1"/>
  <c r="R3339" i="1" s="1"/>
  <c r="V3349" i="1"/>
  <c r="AH3394" i="1"/>
  <c r="AH3393" i="1" s="1"/>
  <c r="AI3439" i="1"/>
  <c r="AG3439" i="1"/>
  <c r="AL3457" i="1"/>
  <c r="AL3463" i="1"/>
  <c r="Z3461" i="1"/>
  <c r="Z3460" i="1" s="1"/>
  <c r="AJ3466" i="1"/>
  <c r="AJ3461" i="1" s="1"/>
  <c r="AJ3460" i="1" s="1"/>
  <c r="AL3479" i="1"/>
  <c r="AE3488" i="1"/>
  <c r="AF3518" i="1"/>
  <c r="R3621" i="1"/>
  <c r="V3622" i="1"/>
  <c r="AE3728" i="1"/>
  <c r="P2837" i="1"/>
  <c r="P2836" i="1" s="1"/>
  <c r="AM2841" i="1"/>
  <c r="AM2852" i="1"/>
  <c r="AB2842" i="1"/>
  <c r="J2867" i="1"/>
  <c r="J2866" i="1" s="1"/>
  <c r="AA2867" i="1"/>
  <c r="AA2866" i="1" s="1"/>
  <c r="V2877" i="1"/>
  <c r="AL2877" i="1"/>
  <c r="V2890" i="1"/>
  <c r="AE2890" i="1"/>
  <c r="P2904" i="1"/>
  <c r="AF2908" i="1"/>
  <c r="AL2911" i="1"/>
  <c r="AM2911" i="1" s="1"/>
  <c r="Z2919" i="1"/>
  <c r="Z2918" i="1" s="1"/>
  <c r="AF2920" i="1"/>
  <c r="AF2919" i="1" s="1"/>
  <c r="AF2918" i="1" s="1"/>
  <c r="V2925" i="1"/>
  <c r="AE2935" i="1"/>
  <c r="I2943" i="1"/>
  <c r="V2943" i="1" s="1"/>
  <c r="AM2943" i="1" s="1"/>
  <c r="AL2944" i="1"/>
  <c r="AM2944" i="1" s="1"/>
  <c r="Y2957" i="1"/>
  <c r="Y2956" i="1" s="1"/>
  <c r="AG2957" i="1"/>
  <c r="AG2956" i="1" s="1"/>
  <c r="AE2966" i="1"/>
  <c r="AL2995" i="1"/>
  <c r="AD2998" i="1"/>
  <c r="V2999" i="1"/>
  <c r="K3001" i="1"/>
  <c r="K2994" i="1" s="1"/>
  <c r="K2993" i="1" s="1"/>
  <c r="K2992" i="1" s="1"/>
  <c r="O3001" i="1"/>
  <c r="O2994" i="1" s="1"/>
  <c r="O2993" i="1" s="1"/>
  <c r="O2992" i="1" s="1"/>
  <c r="S3001" i="1"/>
  <c r="S2994" i="1" s="1"/>
  <c r="S2993" i="1" s="1"/>
  <c r="S2992" i="1" s="1"/>
  <c r="P3016" i="1"/>
  <c r="P3015" i="1" s="1"/>
  <c r="AL3031" i="1"/>
  <c r="V3037" i="1"/>
  <c r="AL3037" i="1"/>
  <c r="V3041" i="1"/>
  <c r="AE3043" i="1"/>
  <c r="V3049" i="1"/>
  <c r="AL3057" i="1"/>
  <c r="AE3067" i="1"/>
  <c r="AE3076" i="1"/>
  <c r="AD3081" i="1"/>
  <c r="V3082" i="1"/>
  <c r="AM3082" i="1" s="1"/>
  <c r="AI3079" i="1"/>
  <c r="AI3078" i="1" s="1"/>
  <c r="AM3085" i="1"/>
  <c r="AD3086" i="1"/>
  <c r="AE3086" i="1" s="1"/>
  <c r="V3087" i="1"/>
  <c r="V3088" i="1"/>
  <c r="V3091" i="1"/>
  <c r="U3090" i="1"/>
  <c r="U2902" i="1" s="1"/>
  <c r="V3092" i="1"/>
  <c r="V3093" i="1"/>
  <c r="V3094" i="1"/>
  <c r="V3095" i="1"/>
  <c r="V3096" i="1"/>
  <c r="AE3096" i="1"/>
  <c r="AM3097" i="1"/>
  <c r="AE3103" i="1"/>
  <c r="AM3104" i="1"/>
  <c r="V3108" i="1"/>
  <c r="V3109" i="1"/>
  <c r="AL3109" i="1"/>
  <c r="AL3117" i="1"/>
  <c r="P3119" i="1"/>
  <c r="V3119" i="1" s="1"/>
  <c r="V3121" i="1"/>
  <c r="AL3121" i="1"/>
  <c r="V3122" i="1"/>
  <c r="AL3122" i="1"/>
  <c r="R3125" i="1"/>
  <c r="R3124" i="1" s="1"/>
  <c r="AF3131" i="1"/>
  <c r="W3131" i="1"/>
  <c r="W3130" i="1" s="1"/>
  <c r="W3125" i="1" s="1"/>
  <c r="W3124" i="1" s="1"/>
  <c r="AA3131" i="1"/>
  <c r="AA3130" i="1" s="1"/>
  <c r="AA3125" i="1" s="1"/>
  <c r="AA3124" i="1" s="1"/>
  <c r="P3148" i="1"/>
  <c r="P3143" i="1" s="1"/>
  <c r="Y3148" i="1"/>
  <c r="K3148" i="1"/>
  <c r="S3148" i="1"/>
  <c r="V3162" i="1"/>
  <c r="AM3162" i="1" s="1"/>
  <c r="AE3162" i="1"/>
  <c r="AF3168" i="1"/>
  <c r="AF3167" i="1" s="1"/>
  <c r="AF3166" i="1" s="1"/>
  <c r="AH3185" i="1"/>
  <c r="V3186" i="1"/>
  <c r="AM3186" i="1" s="1"/>
  <c r="AE3186" i="1"/>
  <c r="Y3183" i="1"/>
  <c r="Y3182" i="1" s="1"/>
  <c r="Y3181" i="1" s="1"/>
  <c r="Y3180" i="1" s="1"/>
  <c r="S3193" i="1"/>
  <c r="S3192" i="1" s="1"/>
  <c r="M3193" i="1"/>
  <c r="M3192" i="1" s="1"/>
  <c r="V3204" i="1"/>
  <c r="AE3204" i="1"/>
  <c r="X3207" i="1"/>
  <c r="X3206" i="1" s="1"/>
  <c r="AL3216" i="1"/>
  <c r="P3215" i="1"/>
  <c r="P3214" i="1" s="1"/>
  <c r="V3225" i="1"/>
  <c r="AD3228" i="1"/>
  <c r="AE3228" i="1" s="1"/>
  <c r="AI3221" i="1"/>
  <c r="AI3220" i="1" s="1"/>
  <c r="AH3243" i="1"/>
  <c r="AH3237" i="1" s="1"/>
  <c r="AH3236" i="1" s="1"/>
  <c r="AH3235" i="1" s="1"/>
  <c r="AE3246" i="1"/>
  <c r="AM3247" i="1"/>
  <c r="AG3250" i="1"/>
  <c r="AG3249" i="1" s="1"/>
  <c r="AG3248" i="1" s="1"/>
  <c r="AK3250" i="1"/>
  <c r="AK3249" i="1" s="1"/>
  <c r="AK3248" i="1" s="1"/>
  <c r="AB3255" i="1"/>
  <c r="AL3267" i="1"/>
  <c r="AL3270" i="1"/>
  <c r="V3275" i="1"/>
  <c r="V3276" i="1"/>
  <c r="AL3276" i="1"/>
  <c r="AL3280" i="1"/>
  <c r="W3289" i="1"/>
  <c r="W3288" i="1" s="1"/>
  <c r="V3291" i="1"/>
  <c r="AE3291" i="1"/>
  <c r="L3289" i="1"/>
  <c r="L3288" i="1" s="1"/>
  <c r="P3289" i="1"/>
  <c r="P3288" i="1" s="1"/>
  <c r="T3289" i="1"/>
  <c r="T3288" i="1" s="1"/>
  <c r="AE3294" i="1"/>
  <c r="AE3296" i="1"/>
  <c r="AE3297" i="1"/>
  <c r="AE3298" i="1"/>
  <c r="AE3299" i="1"/>
  <c r="AM3315" i="1"/>
  <c r="V3320" i="1"/>
  <c r="M3318" i="1"/>
  <c r="M3317" i="1" s="1"/>
  <c r="M3316" i="1" s="1"/>
  <c r="Q3318" i="1"/>
  <c r="Q3317" i="1" s="1"/>
  <c r="Q3316" i="1" s="1"/>
  <c r="Q3301" i="1" s="1"/>
  <c r="AM3327" i="1"/>
  <c r="V3328" i="1"/>
  <c r="W3325" i="1"/>
  <c r="W3318" i="1" s="1"/>
  <c r="W3317" i="1" s="1"/>
  <c r="W3316" i="1" s="1"/>
  <c r="AA3325" i="1"/>
  <c r="AA3318" i="1" s="1"/>
  <c r="AA3317" i="1" s="1"/>
  <c r="AA3316" i="1" s="1"/>
  <c r="AA3301" i="1" s="1"/>
  <c r="AE3328" i="1"/>
  <c r="AI3325" i="1"/>
  <c r="AL3336" i="1"/>
  <c r="Y3341" i="1"/>
  <c r="Y3340" i="1" s="1"/>
  <c r="Y3339" i="1" s="1"/>
  <c r="AH3341" i="1"/>
  <c r="AL3370" i="1"/>
  <c r="J3380" i="1"/>
  <c r="J3379" i="1" s="1"/>
  <c r="J3374" i="1" s="1"/>
  <c r="J3373" i="1" s="1"/>
  <c r="N3380" i="1"/>
  <c r="N3379" i="1" s="1"/>
  <c r="N3374" i="1" s="1"/>
  <c r="N3373" i="1" s="1"/>
  <c r="R3380" i="1"/>
  <c r="R3379" i="1" s="1"/>
  <c r="R3374" i="1" s="1"/>
  <c r="R3373" i="1" s="1"/>
  <c r="AL3383" i="1"/>
  <c r="V3389" i="1"/>
  <c r="AE3395" i="1"/>
  <c r="Z3394" i="1"/>
  <c r="Z3393" i="1" s="1"/>
  <c r="AE3397" i="1"/>
  <c r="AF3403" i="1"/>
  <c r="V3410" i="1"/>
  <c r="AA3399" i="1"/>
  <c r="AE3410" i="1"/>
  <c r="AD3413" i="1"/>
  <c r="AE3413" i="1" s="1"/>
  <c r="AL3421" i="1"/>
  <c r="AL3422" i="1"/>
  <c r="L3426" i="1"/>
  <c r="L3425" i="1" s="1"/>
  <c r="T3426" i="1"/>
  <c r="T3425" i="1" s="1"/>
  <c r="W3439" i="1"/>
  <c r="AM3444" i="1"/>
  <c r="AH3446" i="1"/>
  <c r="AE3447" i="1"/>
  <c r="S3439" i="1"/>
  <c r="AF3456" i="1"/>
  <c r="AM3459" i="1"/>
  <c r="Y3466" i="1"/>
  <c r="Y3461" i="1" s="1"/>
  <c r="Y3460" i="1" s="1"/>
  <c r="AD3467" i="1"/>
  <c r="AD3466" i="1" s="1"/>
  <c r="AE3479" i="1"/>
  <c r="AM3480" i="1"/>
  <c r="AE3493" i="1"/>
  <c r="AD3492" i="1"/>
  <c r="Z3498" i="1"/>
  <c r="Z3497" i="1" s="1"/>
  <c r="Z3496" i="1" s="1"/>
  <c r="Z3495" i="1" s="1"/>
  <c r="Q3498" i="1"/>
  <c r="Q3497" i="1" s="1"/>
  <c r="Q3496" i="1" s="1"/>
  <c r="Q3495" i="1" s="1"/>
  <c r="AL3540" i="1"/>
  <c r="AC3536" i="1"/>
  <c r="AC3535" i="1" s="1"/>
  <c r="AE3545" i="1"/>
  <c r="AD3544" i="1"/>
  <c r="AD3552" i="1"/>
  <c r="AG3552" i="1"/>
  <c r="AG3551" i="1" s="1"/>
  <c r="AG3550" i="1" s="1"/>
  <c r="AG3549" i="1" s="1"/>
  <c r="AG3548" i="1" s="1"/>
  <c r="L3564" i="1"/>
  <c r="L3563" i="1" s="1"/>
  <c r="S3789" i="1"/>
  <c r="S3788" i="1" s="1"/>
  <c r="Q3819" i="1"/>
  <c r="Q3818" i="1" s="1"/>
  <c r="N3831" i="1"/>
  <c r="N3826" i="1" s="1"/>
  <c r="N3817" i="1" s="1"/>
  <c r="N3816" i="1" s="1"/>
  <c r="AG2831" i="1"/>
  <c r="AG2830" i="1" s="1"/>
  <c r="AG2829" i="1" s="1"/>
  <c r="AK2831" i="1"/>
  <c r="AK2830" i="1" s="1"/>
  <c r="AK2829" i="1" s="1"/>
  <c r="V2838" i="1"/>
  <c r="AM2839" i="1"/>
  <c r="Y2846" i="1"/>
  <c r="Y2845" i="1" s="1"/>
  <c r="Y2844" i="1" s="1"/>
  <c r="Y2843" i="1" s="1"/>
  <c r="Y2842" i="1" s="1"/>
  <c r="AM2850" i="1"/>
  <c r="AD2871" i="1"/>
  <c r="V2872" i="1"/>
  <c r="AM2873" i="1"/>
  <c r="AC2877" i="1"/>
  <c r="AC2876" i="1" s="1"/>
  <c r="AC2875" i="1" s="1"/>
  <c r="AC2874" i="1" s="1"/>
  <c r="AC2867" i="1" s="1"/>
  <c r="AC2866" i="1" s="1"/>
  <c r="I2889" i="1"/>
  <c r="I2888" i="1" s="1"/>
  <c r="AL2890" i="1"/>
  <c r="AL2892" i="1"/>
  <c r="AE2914" i="1"/>
  <c r="AE2916" i="1"/>
  <c r="AL2923" i="1"/>
  <c r="AM2923" i="1" s="1"/>
  <c r="I2933" i="1"/>
  <c r="I2932" i="1" s="1"/>
  <c r="AB2933" i="1"/>
  <c r="AB2932" i="1" s="1"/>
  <c r="J2957" i="1"/>
  <c r="J2956" i="1" s="1"/>
  <c r="N2957" i="1"/>
  <c r="N2956" i="1" s="1"/>
  <c r="R2957" i="1"/>
  <c r="R2956" i="1" s="1"/>
  <c r="AD2961" i="1"/>
  <c r="AE2961" i="1" s="1"/>
  <c r="AM2963" i="1"/>
  <c r="AD2965" i="1"/>
  <c r="AE2965" i="1" s="1"/>
  <c r="AL2990" i="1"/>
  <c r="AM2997" i="1"/>
  <c r="I2998" i="1"/>
  <c r="V2998" i="1" s="1"/>
  <c r="N2994" i="1"/>
  <c r="N2993" i="1" s="1"/>
  <c r="N2992" i="1" s="1"/>
  <c r="R2994" i="1"/>
  <c r="R2993" i="1" s="1"/>
  <c r="R2992" i="1" s="1"/>
  <c r="AC3001" i="1"/>
  <c r="AE3002" i="1"/>
  <c r="W3017" i="1"/>
  <c r="W3016" i="1" s="1"/>
  <c r="W3015" i="1" s="1"/>
  <c r="W3014" i="1" s="1"/>
  <c r="AM3020" i="1"/>
  <c r="AM3032" i="1"/>
  <c r="I3040" i="1"/>
  <c r="I3039" i="1" s="1"/>
  <c r="P3048" i="1"/>
  <c r="AG3048" i="1"/>
  <c r="AG3047" i="1" s="1"/>
  <c r="AK3048" i="1"/>
  <c r="AK3047" i="1" s="1"/>
  <c r="AK3046" i="1" s="1"/>
  <c r="AK3045" i="1" s="1"/>
  <c r="AL3063" i="1"/>
  <c r="V3067" i="1"/>
  <c r="AL3067" i="1"/>
  <c r="AH3066" i="1"/>
  <c r="V3076" i="1"/>
  <c r="AL3076" i="1"/>
  <c r="AL3080" i="1"/>
  <c r="AL3084" i="1"/>
  <c r="P3086" i="1"/>
  <c r="V3086" i="1" s="1"/>
  <c r="AM3086" i="1" s="1"/>
  <c r="AL3091" i="1"/>
  <c r="AL3092" i="1"/>
  <c r="AL3093" i="1"/>
  <c r="AL3094" i="1"/>
  <c r="AL3095" i="1"/>
  <c r="AL3096" i="1"/>
  <c r="AD3101" i="1"/>
  <c r="AL3103" i="1"/>
  <c r="AB3106" i="1"/>
  <c r="AL3128" i="1"/>
  <c r="V3140" i="1"/>
  <c r="AL3140" i="1"/>
  <c r="W3143" i="1"/>
  <c r="W3142" i="1" s="1"/>
  <c r="L3148" i="1"/>
  <c r="L3143" i="1" s="1"/>
  <c r="L3142" i="1" s="1"/>
  <c r="AE3155" i="1"/>
  <c r="AE3157" i="1"/>
  <c r="AG3164" i="1"/>
  <c r="AD3188" i="1"/>
  <c r="AE3188" i="1" s="1"/>
  <c r="P3183" i="1"/>
  <c r="P3182" i="1" s="1"/>
  <c r="P3181" i="1" s="1"/>
  <c r="P3180" i="1" s="1"/>
  <c r="AE3190" i="1"/>
  <c r="AM3191" i="1"/>
  <c r="Y3207" i="1"/>
  <c r="Y3206" i="1" s="1"/>
  <c r="AC3207" i="1"/>
  <c r="AC3206" i="1" s="1"/>
  <c r="O3215" i="1"/>
  <c r="O3214" i="1" s="1"/>
  <c r="O3207" i="1" s="1"/>
  <c r="O3206" i="1" s="1"/>
  <c r="S3215" i="1"/>
  <c r="S3214" i="1" s="1"/>
  <c r="S3207" i="1" s="1"/>
  <c r="S3206" i="1" s="1"/>
  <c r="AM3217" i="1"/>
  <c r="I3224" i="1"/>
  <c r="AC3225" i="1"/>
  <c r="AC3224" i="1" s="1"/>
  <c r="AC3223" i="1" s="1"/>
  <c r="AC3222" i="1" s="1"/>
  <c r="AC3221" i="1" s="1"/>
  <c r="AC3220" i="1" s="1"/>
  <c r="V3226" i="1"/>
  <c r="AB3237" i="1"/>
  <c r="AB3236" i="1" s="1"/>
  <c r="AB3235" i="1" s="1"/>
  <c r="AK3237" i="1"/>
  <c r="AK3236" i="1" s="1"/>
  <c r="AK3235" i="1" s="1"/>
  <c r="AK3234" i="1" s="1"/>
  <c r="AM3245" i="1"/>
  <c r="Y3249" i="1"/>
  <c r="Y3248" i="1" s="1"/>
  <c r="AI3250" i="1"/>
  <c r="AM3254" i="1"/>
  <c r="I3255" i="1"/>
  <c r="I3249" i="1" s="1"/>
  <c r="I3248" i="1" s="1"/>
  <c r="I3234" i="1" s="1"/>
  <c r="M3263" i="1"/>
  <c r="M3262" i="1" s="1"/>
  <c r="AL3265" i="1"/>
  <c r="AM3268" i="1"/>
  <c r="AB3263" i="1"/>
  <c r="AB3262" i="1" s="1"/>
  <c r="AB3261" i="1" s="1"/>
  <c r="AB3260" i="1" s="1"/>
  <c r="X3289" i="1"/>
  <c r="X3288" i="1" s="1"/>
  <c r="AJ3289" i="1"/>
  <c r="AJ3288" i="1" s="1"/>
  <c r="AL3294" i="1"/>
  <c r="AL3296" i="1"/>
  <c r="AM3296" i="1" s="1"/>
  <c r="AL3297" i="1"/>
  <c r="AM3297" i="1" s="1"/>
  <c r="AL3298" i="1"/>
  <c r="AM3298" i="1" s="1"/>
  <c r="AL3299" i="1"/>
  <c r="AM3299" i="1" s="1"/>
  <c r="AM3313" i="1"/>
  <c r="AB3318" i="1"/>
  <c r="AB3317" i="1" s="1"/>
  <c r="AB3316" i="1" s="1"/>
  <c r="AB3301" i="1" s="1"/>
  <c r="Z3341" i="1"/>
  <c r="Z3340" i="1" s="1"/>
  <c r="Z3339" i="1" s="1"/>
  <c r="AM3344" i="1"/>
  <c r="V3345" i="1"/>
  <c r="AL3354" i="1"/>
  <c r="AM3372" i="1"/>
  <c r="AM3384" i="1"/>
  <c r="V3395" i="1"/>
  <c r="AM3395" i="1" s="1"/>
  <c r="AL3395" i="1"/>
  <c r="I3394" i="1"/>
  <c r="I3393" i="1" s="1"/>
  <c r="M3394" i="1"/>
  <c r="M3393" i="1" s="1"/>
  <c r="Q3394" i="1"/>
  <c r="Q3393" i="1" s="1"/>
  <c r="J3399" i="1"/>
  <c r="W3399" i="1"/>
  <c r="M3399" i="1"/>
  <c r="AJ3426" i="1"/>
  <c r="AJ3425" i="1" s="1"/>
  <c r="AL3443" i="1"/>
  <c r="AJ3440" i="1"/>
  <c r="AJ3439" i="1" s="1"/>
  <c r="AK3439" i="1"/>
  <c r="J3439" i="1"/>
  <c r="N3439" i="1"/>
  <c r="AM3453" i="1"/>
  <c r="AF3462" i="1"/>
  <c r="AL3462" i="1" s="1"/>
  <c r="M3461" i="1"/>
  <c r="M3460" i="1" s="1"/>
  <c r="L3466" i="1"/>
  <c r="L3461" i="1" s="1"/>
  <c r="L3460" i="1" s="1"/>
  <c r="L3424" i="1" s="1"/>
  <c r="L3416" i="1" s="1"/>
  <c r="AJ3643" i="1"/>
  <c r="R3775" i="1"/>
  <c r="V3776" i="1"/>
  <c r="V2849" i="1"/>
  <c r="AL2849" i="1"/>
  <c r="R2867" i="1"/>
  <c r="R2866" i="1" s="1"/>
  <c r="AL2872" i="1"/>
  <c r="V2878" i="1"/>
  <c r="AM2879" i="1"/>
  <c r="AC2908" i="1"/>
  <c r="V2909" i="1"/>
  <c r="W2908" i="1"/>
  <c r="W2907" i="1" s="1"/>
  <c r="W2906" i="1" s="1"/>
  <c r="W2905" i="1" s="1"/>
  <c r="AA2908" i="1"/>
  <c r="AA2907" i="1" s="1"/>
  <c r="AA2906" i="1" s="1"/>
  <c r="AA2905" i="1" s="1"/>
  <c r="AI2908" i="1"/>
  <c r="AJ2907" i="1"/>
  <c r="AJ2906" i="1" s="1"/>
  <c r="AJ2905" i="1" s="1"/>
  <c r="AL2916" i="1"/>
  <c r="AM2916" i="1" s="1"/>
  <c r="AC2920" i="1"/>
  <c r="V2921" i="1"/>
  <c r="AM2921" i="1" s="1"/>
  <c r="AC2925" i="1"/>
  <c r="AE2925" i="1" s="1"/>
  <c r="AM2927" i="1"/>
  <c r="V2928" i="1"/>
  <c r="R2933" i="1"/>
  <c r="R2932" i="1" s="1"/>
  <c r="R2931" i="1" s="1"/>
  <c r="O2933" i="1"/>
  <c r="S2933" i="1"/>
  <c r="S2932" i="1" s="1"/>
  <c r="S2931" i="1" s="1"/>
  <c r="S2930" i="1" s="1"/>
  <c r="AC2957" i="1"/>
  <c r="AC2956" i="1" s="1"/>
  <c r="AK2957" i="1"/>
  <c r="AK2956" i="1" s="1"/>
  <c r="AL2962" i="1"/>
  <c r="AG2964" i="1"/>
  <c r="AF2974" i="1"/>
  <c r="V2983" i="1"/>
  <c r="W2979" i="1"/>
  <c r="W2978" i="1" s="1"/>
  <c r="AA2979" i="1"/>
  <c r="AA2978" i="1" s="1"/>
  <c r="AI2979" i="1"/>
  <c r="AI2978" i="1" s="1"/>
  <c r="AM2984" i="1"/>
  <c r="AH2979" i="1"/>
  <c r="AH2978" i="1" s="1"/>
  <c r="AE2990" i="1"/>
  <c r="AM2991" i="1"/>
  <c r="AG2994" i="1"/>
  <c r="AG2993" i="1" s="1"/>
  <c r="AG2992" i="1" s="1"/>
  <c r="AL3002" i="1"/>
  <c r="N3017" i="1"/>
  <c r="N3016" i="1" s="1"/>
  <c r="N3015" i="1" s="1"/>
  <c r="N3014" i="1" s="1"/>
  <c r="AL3019" i="1"/>
  <c r="AE3022" i="1"/>
  <c r="X3016" i="1"/>
  <c r="X3015" i="1" s="1"/>
  <c r="X3014" i="1" s="1"/>
  <c r="V3031" i="1"/>
  <c r="AM3031" i="1" s="1"/>
  <c r="AL3049" i="1"/>
  <c r="I3054" i="1"/>
  <c r="V3063" i="1"/>
  <c r="AG3066" i="1"/>
  <c r="AG3065" i="1" s="1"/>
  <c r="AK3066" i="1"/>
  <c r="AK3065" i="1" s="1"/>
  <c r="AM3070" i="1"/>
  <c r="I3081" i="1"/>
  <c r="I3080" i="1" s="1"/>
  <c r="AL3081" i="1"/>
  <c r="AL3086" i="1"/>
  <c r="AL3088" i="1"/>
  <c r="AM3088" i="1" s="1"/>
  <c r="K3106" i="1"/>
  <c r="K3105" i="1" s="1"/>
  <c r="X3106" i="1"/>
  <c r="X3105" i="1" s="1"/>
  <c r="AJ3106" i="1"/>
  <c r="I3112" i="1"/>
  <c r="I3111" i="1" s="1"/>
  <c r="I3106" i="1" s="1"/>
  <c r="I3105" i="1" s="1"/>
  <c r="AL3113" i="1"/>
  <c r="AM3113" i="1" s="1"/>
  <c r="AB3125" i="1"/>
  <c r="AB3124" i="1" s="1"/>
  <c r="AE3132" i="1"/>
  <c r="L3131" i="1"/>
  <c r="L3130" i="1" s="1"/>
  <c r="L3125" i="1" s="1"/>
  <c r="L3124" i="1" s="1"/>
  <c r="P3131" i="1"/>
  <c r="P3130" i="1" s="1"/>
  <c r="P3125" i="1" s="1"/>
  <c r="P3124" i="1" s="1"/>
  <c r="T3131" i="1"/>
  <c r="T3130" i="1" s="1"/>
  <c r="T3125" i="1" s="1"/>
  <c r="T3124" i="1" s="1"/>
  <c r="R3143" i="1"/>
  <c r="R3142" i="1" s="1"/>
  <c r="AK3143" i="1"/>
  <c r="AK3142" i="1" s="1"/>
  <c r="Z3143" i="1"/>
  <c r="Z3142" i="1" s="1"/>
  <c r="Z3098" i="1" s="1"/>
  <c r="AM3153" i="1"/>
  <c r="T3148" i="1"/>
  <c r="T3143" i="1" s="1"/>
  <c r="T3142" i="1" s="1"/>
  <c r="AL3155" i="1"/>
  <c r="AH3161" i="1"/>
  <c r="AH3160" i="1" s="1"/>
  <c r="AH3159" i="1" s="1"/>
  <c r="AM3170" i="1"/>
  <c r="V3171" i="1"/>
  <c r="AM3172" i="1"/>
  <c r="V3173" i="1"/>
  <c r="AL3190" i="1"/>
  <c r="V3198" i="1"/>
  <c r="AM3199" i="1"/>
  <c r="AM3205" i="1"/>
  <c r="P3207" i="1"/>
  <c r="P3206" i="1" s="1"/>
  <c r="AM3213" i="1"/>
  <c r="AL3218" i="1"/>
  <c r="L3249" i="1"/>
  <c r="L3248" i="1" s="1"/>
  <c r="P3250" i="1"/>
  <c r="P3249" i="1" s="1"/>
  <c r="P3248" i="1" s="1"/>
  <c r="J3249" i="1"/>
  <c r="J3248" i="1" s="1"/>
  <c r="AH3255" i="1"/>
  <c r="AH3249" i="1" s="1"/>
  <c r="AH3248" i="1" s="1"/>
  <c r="AE3265" i="1"/>
  <c r="V3267" i="1"/>
  <c r="K3263" i="1"/>
  <c r="O3263" i="1"/>
  <c r="O3262" i="1" s="1"/>
  <c r="S3263" i="1"/>
  <c r="AE3273" i="1"/>
  <c r="Y3263" i="1"/>
  <c r="AM3287" i="1"/>
  <c r="K3289" i="1"/>
  <c r="K3288" i="1" s="1"/>
  <c r="O3289" i="1"/>
  <c r="O3288" i="1" s="1"/>
  <c r="S3289" i="1"/>
  <c r="S3288" i="1" s="1"/>
  <c r="AG3289" i="1"/>
  <c r="AG3288" i="1" s="1"/>
  <c r="AK3289" i="1"/>
  <c r="AK3288" i="1" s="1"/>
  <c r="Z3303" i="1"/>
  <c r="Z3302" i="1" s="1"/>
  <c r="K3318" i="1"/>
  <c r="K3317" i="1" s="1"/>
  <c r="K3316" i="1" s="1"/>
  <c r="AJ3318" i="1"/>
  <c r="AJ3317" i="1" s="1"/>
  <c r="AJ3316" i="1" s="1"/>
  <c r="AL3322" i="1"/>
  <c r="M3341" i="1"/>
  <c r="M3340" i="1" s="1"/>
  <c r="M3339" i="1" s="1"/>
  <c r="Q3341" i="1"/>
  <c r="Q3340" i="1" s="1"/>
  <c r="Q3339" i="1" s="1"/>
  <c r="V3346" i="1"/>
  <c r="W3341" i="1"/>
  <c r="W3340" i="1" s="1"/>
  <c r="W3339" i="1" s="1"/>
  <c r="W3338" i="1" s="1"/>
  <c r="W3330" i="1" s="1"/>
  <c r="AA3341" i="1"/>
  <c r="AA3340" i="1" s="1"/>
  <c r="AA3339" i="1" s="1"/>
  <c r="AI3341" i="1"/>
  <c r="AI3340" i="1" s="1"/>
  <c r="AI3339" i="1" s="1"/>
  <c r="I3348" i="1"/>
  <c r="AF3349" i="1"/>
  <c r="AH3353" i="1"/>
  <c r="AH3352" i="1" s="1"/>
  <c r="AH3340" i="1" s="1"/>
  <c r="AH3339" i="1" s="1"/>
  <c r="V3354" i="1"/>
  <c r="AL3358" i="1"/>
  <c r="AL3364" i="1"/>
  <c r="Q3375" i="1"/>
  <c r="P3376" i="1"/>
  <c r="P3375" i="1" s="1"/>
  <c r="AE3377" i="1"/>
  <c r="AI3380" i="1"/>
  <c r="AI3379" i="1" s="1"/>
  <c r="AI3374" i="1" s="1"/>
  <c r="AI3373" i="1" s="1"/>
  <c r="V3383" i="1"/>
  <c r="AM3383" i="1" s="1"/>
  <c r="AL3389" i="1"/>
  <c r="I3403" i="1"/>
  <c r="I3402" i="1" s="1"/>
  <c r="AL3414" i="1"/>
  <c r="P3426" i="1"/>
  <c r="P3425" i="1" s="1"/>
  <c r="AI3426" i="1"/>
  <c r="AI3425" i="1" s="1"/>
  <c r="AE3433" i="1"/>
  <c r="AA3439" i="1"/>
  <c r="AB3440" i="1"/>
  <c r="AB3439" i="1" s="1"/>
  <c r="M3439" i="1"/>
  <c r="I3472" i="1"/>
  <c r="AE3473" i="1"/>
  <c r="AF3500" i="1"/>
  <c r="I3515" i="1"/>
  <c r="V3515" i="1" s="1"/>
  <c r="V3516" i="1"/>
  <c r="AE3531" i="1"/>
  <c r="AD3530" i="1"/>
  <c r="O3530" i="1"/>
  <c r="O3529" i="1" s="1"/>
  <c r="O3522" i="1" s="1"/>
  <c r="O3521" i="1" s="1"/>
  <c r="J3598" i="1"/>
  <c r="J3597" i="1" s="1"/>
  <c r="M3634" i="1"/>
  <c r="Q3710" i="1"/>
  <c r="Q3709" i="1" s="1"/>
  <c r="O3763" i="1"/>
  <c r="O3762" i="1" s="1"/>
  <c r="O3761" i="1" s="1"/>
  <c r="O3760" i="1" s="1"/>
  <c r="AG3498" i="1"/>
  <c r="AG3497" i="1" s="1"/>
  <c r="AG3496" i="1" s="1"/>
  <c r="AG3495" i="1" s="1"/>
  <c r="V3527" i="1"/>
  <c r="AI3522" i="1"/>
  <c r="AI3521" i="1" s="1"/>
  <c r="AB3530" i="1"/>
  <c r="AB3529" i="1" s="1"/>
  <c r="AG3530" i="1"/>
  <c r="AG3529" i="1" s="1"/>
  <c r="AK3530" i="1"/>
  <c r="AK3529" i="1" s="1"/>
  <c r="AI3536" i="1"/>
  <c r="AI3535" i="1" s="1"/>
  <c r="AM3542" i="1"/>
  <c r="AM3560" i="1"/>
  <c r="AM3562" i="1"/>
  <c r="AL3571" i="1"/>
  <c r="AM3571" i="1" s="1"/>
  <c r="AM3582" i="1"/>
  <c r="AE3584" i="1"/>
  <c r="AM3585" i="1"/>
  <c r="Y3576" i="1"/>
  <c r="Y3575" i="1" s="1"/>
  <c r="Y3574" i="1" s="1"/>
  <c r="Y3573" i="1" s="1"/>
  <c r="T3576" i="1"/>
  <c r="T3575" i="1" s="1"/>
  <c r="T3574" i="1" s="1"/>
  <c r="T3573" i="1" s="1"/>
  <c r="Z3576" i="1"/>
  <c r="AL3590" i="1"/>
  <c r="V3591" i="1"/>
  <c r="AL3600" i="1"/>
  <c r="Z3598" i="1"/>
  <c r="Z3597" i="1" s="1"/>
  <c r="AM3604" i="1"/>
  <c r="AL3610" i="1"/>
  <c r="AM3612" i="1"/>
  <c r="Y3627" i="1"/>
  <c r="Y3626" i="1" s="1"/>
  <c r="Y3625" i="1" s="1"/>
  <c r="N3627" i="1"/>
  <c r="N3626" i="1" s="1"/>
  <c r="N3625" i="1" s="1"/>
  <c r="AK3645" i="1"/>
  <c r="AK3644" i="1" s="1"/>
  <c r="L3669" i="1"/>
  <c r="L3668" i="1" s="1"/>
  <c r="L3667" i="1" s="1"/>
  <c r="AM3680" i="1"/>
  <c r="AM3693" i="1"/>
  <c r="AM3701" i="1"/>
  <c r="AD3705" i="1"/>
  <c r="V3706" i="1"/>
  <c r="AM3720" i="1"/>
  <c r="AM3724" i="1"/>
  <c r="AE3729" i="1"/>
  <c r="L3731" i="1"/>
  <c r="L3726" i="1" s="1"/>
  <c r="L3725" i="1" s="1"/>
  <c r="P3731" i="1"/>
  <c r="P3726" i="1" s="1"/>
  <c r="T3731" i="1"/>
  <c r="T3726" i="1" s="1"/>
  <c r="T3725" i="1" s="1"/>
  <c r="AM3737" i="1"/>
  <c r="V3741" i="1"/>
  <c r="I3750" i="1"/>
  <c r="I3749" i="1" s="1"/>
  <c r="AM3754" i="1"/>
  <c r="V3766" i="1"/>
  <c r="AJ3763" i="1"/>
  <c r="AJ3762" i="1" s="1"/>
  <c r="AJ3761" i="1" s="1"/>
  <c r="AJ3760" i="1" s="1"/>
  <c r="Z3763" i="1"/>
  <c r="Z3762" i="1" s="1"/>
  <c r="Z3761" i="1" s="1"/>
  <c r="Z3760" i="1" s="1"/>
  <c r="AL3770" i="1"/>
  <c r="AM3779" i="1"/>
  <c r="AK3789" i="1"/>
  <c r="AK3788" i="1" s="1"/>
  <c r="I3793" i="1"/>
  <c r="I3792" i="1" s="1"/>
  <c r="AC3797" i="1"/>
  <c r="AM3808" i="1"/>
  <c r="AM3811" i="1"/>
  <c r="P3819" i="1"/>
  <c r="P3818" i="1" s="1"/>
  <c r="Y3819" i="1"/>
  <c r="Y3818" i="1" s="1"/>
  <c r="AH3819" i="1"/>
  <c r="AH3818" i="1" s="1"/>
  <c r="AF3837" i="1"/>
  <c r="AB3840" i="1"/>
  <c r="AL3848" i="1"/>
  <c r="AM3848" i="1" s="1"/>
  <c r="V3851" i="1"/>
  <c r="V3929" i="1"/>
  <c r="X3935" i="1"/>
  <c r="X3934" i="1" s="1"/>
  <c r="X3928" i="1" s="1"/>
  <c r="X3927" i="1" s="1"/>
  <c r="AB3935" i="1"/>
  <c r="AB3934" i="1" s="1"/>
  <c r="W3949" i="1"/>
  <c r="W3948" i="1" s="1"/>
  <c r="V4000" i="1"/>
  <c r="I3999" i="1"/>
  <c r="K4229" i="1"/>
  <c r="K4228" i="1" s="1"/>
  <c r="K4227" i="1" s="1"/>
  <c r="K4226" i="1" s="1"/>
  <c r="K4225" i="1" s="1"/>
  <c r="O4229" i="1"/>
  <c r="O4228" i="1" s="1"/>
  <c r="O4227" i="1" s="1"/>
  <c r="O4226" i="1" s="1"/>
  <c r="O4225" i="1" s="1"/>
  <c r="V3505" i="1"/>
  <c r="W3498" i="1"/>
  <c r="W3497" i="1" s="1"/>
  <c r="W3496" i="1" s="1"/>
  <c r="W3495" i="1" s="1"/>
  <c r="AA3498" i="1"/>
  <c r="AA3497" i="1" s="1"/>
  <c r="AA3496" i="1" s="1"/>
  <c r="AA3495" i="1" s="1"/>
  <c r="M3508" i="1"/>
  <c r="M3507" i="1" s="1"/>
  <c r="N3508" i="1"/>
  <c r="N3507" i="1" s="1"/>
  <c r="Z3508" i="1"/>
  <c r="Z3507" i="1" s="1"/>
  <c r="K3508" i="1"/>
  <c r="K3507" i="1" s="1"/>
  <c r="T3522" i="1"/>
  <c r="T3521" i="1" s="1"/>
  <c r="Q3522" i="1"/>
  <c r="Q3521" i="1" s="1"/>
  <c r="R3530" i="1"/>
  <c r="R3529" i="1" s="1"/>
  <c r="R3522" i="1" s="1"/>
  <c r="R3521" i="1" s="1"/>
  <c r="AC3530" i="1"/>
  <c r="AC3529" i="1" s="1"/>
  <c r="AC3522" i="1" s="1"/>
  <c r="AC3521" i="1" s="1"/>
  <c r="R3536" i="1"/>
  <c r="R3535" i="1" s="1"/>
  <c r="V3554" i="1"/>
  <c r="AL3559" i="1"/>
  <c r="AM3559" i="1" s="1"/>
  <c r="AM3561" i="1"/>
  <c r="AL3561" i="1"/>
  <c r="Z3564" i="1"/>
  <c r="Z3563" i="1" s="1"/>
  <c r="Z3549" i="1" s="1"/>
  <c r="AL3566" i="1"/>
  <c r="O3568" i="1"/>
  <c r="V3568" i="1" s="1"/>
  <c r="J3576" i="1"/>
  <c r="J3575" i="1" s="1"/>
  <c r="N3576" i="1"/>
  <c r="N3575" i="1" s="1"/>
  <c r="N3574" i="1" s="1"/>
  <c r="N3573" i="1" s="1"/>
  <c r="X3576" i="1"/>
  <c r="AB3576" i="1"/>
  <c r="AB3575" i="1" s="1"/>
  <c r="AL3584" i="1"/>
  <c r="AJ3576" i="1"/>
  <c r="AJ3575" i="1" s="1"/>
  <c r="AJ3574" i="1" s="1"/>
  <c r="AJ3573" i="1" s="1"/>
  <c r="N3598" i="1"/>
  <c r="N3597" i="1" s="1"/>
  <c r="W3598" i="1"/>
  <c r="W3597" i="1" s="1"/>
  <c r="I3598" i="1"/>
  <c r="AL3611" i="1"/>
  <c r="AE3618" i="1"/>
  <c r="AM3619" i="1"/>
  <c r="AE3629" i="1"/>
  <c r="AM3630" i="1"/>
  <c r="V3640" i="1"/>
  <c r="K3645" i="1"/>
  <c r="K3644" i="1" s="1"/>
  <c r="K3643" i="1" s="1"/>
  <c r="O3645" i="1"/>
  <c r="O3644" i="1" s="1"/>
  <c r="O3643" i="1" s="1"/>
  <c r="S3645" i="1"/>
  <c r="AD3658" i="1"/>
  <c r="AK3643" i="1"/>
  <c r="AD3670" i="1"/>
  <c r="AL3671" i="1"/>
  <c r="V3677" i="1"/>
  <c r="AM3678" i="1"/>
  <c r="AM3687" i="1"/>
  <c r="AL3688" i="1"/>
  <c r="AM3688" i="1" s="1"/>
  <c r="AL3689" i="1"/>
  <c r="AL3690" i="1"/>
  <c r="AL3691" i="1"/>
  <c r="AL3692" i="1"/>
  <c r="AM3692" i="1" s="1"/>
  <c r="T3710" i="1"/>
  <c r="T3709" i="1" s="1"/>
  <c r="AG3710" i="1"/>
  <c r="AG3709" i="1" s="1"/>
  <c r="AA3710" i="1"/>
  <c r="AA3709" i="1" s="1"/>
  <c r="AH3710" i="1"/>
  <c r="AH3709" i="1" s="1"/>
  <c r="S3710" i="1"/>
  <c r="S3709" i="1" s="1"/>
  <c r="AD3727" i="1"/>
  <c r="AE3727" i="1" s="1"/>
  <c r="X3726" i="1"/>
  <c r="X3725" i="1" s="1"/>
  <c r="Q3731" i="1"/>
  <c r="Q3726" i="1" s="1"/>
  <c r="Q3725" i="1" s="1"/>
  <c r="AD3732" i="1"/>
  <c r="AD3731" i="1" s="1"/>
  <c r="AD3726" i="1" s="1"/>
  <c r="V3732" i="1"/>
  <c r="AE3740" i="1"/>
  <c r="O3746" i="1"/>
  <c r="Y3746" i="1"/>
  <c r="V3753" i="1"/>
  <c r="AL3753" i="1"/>
  <c r="V3770" i="1"/>
  <c r="Q3763" i="1"/>
  <c r="Q3762" i="1" s="1"/>
  <c r="Q3761" i="1" s="1"/>
  <c r="Q3760" i="1" s="1"/>
  <c r="V3778" i="1"/>
  <c r="AD3785" i="1"/>
  <c r="T3789" i="1"/>
  <c r="T3788" i="1" s="1"/>
  <c r="AB3789" i="1"/>
  <c r="AB3788" i="1" s="1"/>
  <c r="Y3805" i="1"/>
  <c r="Y3804" i="1" s="1"/>
  <c r="Y3803" i="1" s="1"/>
  <c r="Y3802" i="1" s="1"/>
  <c r="Y3801" i="1" s="1"/>
  <c r="M3805" i="1"/>
  <c r="M3804" i="1" s="1"/>
  <c r="M3803" i="1" s="1"/>
  <c r="M3802" i="1" s="1"/>
  <c r="M3801" i="1" s="1"/>
  <c r="Q3805" i="1"/>
  <c r="Q3804" i="1" s="1"/>
  <c r="Q3803" i="1" s="1"/>
  <c r="Q3802" i="1" s="1"/>
  <c r="Q3801" i="1" s="1"/>
  <c r="AG3805" i="1"/>
  <c r="AG3804" i="1" s="1"/>
  <c r="AG3803" i="1" s="1"/>
  <c r="AG3802" i="1" s="1"/>
  <c r="AG3801" i="1" s="1"/>
  <c r="AK3805" i="1"/>
  <c r="AK3804" i="1" s="1"/>
  <c r="AK3803" i="1" s="1"/>
  <c r="AK3802" i="1" s="1"/>
  <c r="AK3801" i="1" s="1"/>
  <c r="AM3822" i="1"/>
  <c r="O3832" i="1"/>
  <c r="AM3839" i="1"/>
  <c r="M3845" i="1"/>
  <c r="M3831" i="1" s="1"/>
  <c r="M3826" i="1" s="1"/>
  <c r="Q3845" i="1"/>
  <c r="W3845" i="1"/>
  <c r="AA3845" i="1"/>
  <c r="AA3831" i="1" s="1"/>
  <c r="AA3826" i="1" s="1"/>
  <c r="AA3817" i="1" s="1"/>
  <c r="AA3816" i="1" s="1"/>
  <c r="AE3846" i="1"/>
  <c r="AE3861" i="1"/>
  <c r="AC3860" i="1"/>
  <c r="AC3859" i="1" s="1"/>
  <c r="AA3871" i="1"/>
  <c r="AA3870" i="1" s="1"/>
  <c r="W3871" i="1"/>
  <c r="AL3907" i="1"/>
  <c r="O3935" i="1"/>
  <c r="O3934" i="1" s="1"/>
  <c r="O3928" i="1" s="1"/>
  <c r="Z4073" i="1"/>
  <c r="Z4072" i="1" s="1"/>
  <c r="P4145" i="1"/>
  <c r="AI4229" i="1"/>
  <c r="AI4228" i="1" s="1"/>
  <c r="AI4227" i="1" s="1"/>
  <c r="AI4226" i="1" s="1"/>
  <c r="AI4225" i="1" s="1"/>
  <c r="AI3576" i="1"/>
  <c r="AI3575" i="1" s="1"/>
  <c r="AI3574" i="1" s="1"/>
  <c r="AI3573" i="1" s="1"/>
  <c r="AL3589" i="1"/>
  <c r="J3644" i="1"/>
  <c r="W3710" i="1"/>
  <c r="W3709" i="1" s="1"/>
  <c r="J3712" i="1"/>
  <c r="J3711" i="1" s="1"/>
  <c r="J3710" i="1" s="1"/>
  <c r="J3709" i="1" s="1"/>
  <c r="R3712" i="1"/>
  <c r="AL3717" i="1"/>
  <c r="AL3743" i="1"/>
  <c r="S3746" i="1"/>
  <c r="I3763" i="1"/>
  <c r="M3819" i="1"/>
  <c r="M3818" i="1" s="1"/>
  <c r="AG3819" i="1"/>
  <c r="AG3818" i="1" s="1"/>
  <c r="W3819" i="1"/>
  <c r="W3818" i="1" s="1"/>
  <c r="AA3819" i="1"/>
  <c r="AA3818" i="1" s="1"/>
  <c r="AL3851" i="1"/>
  <c r="AH3850" i="1"/>
  <c r="AL3850" i="1" s="1"/>
  <c r="AL3860" i="1"/>
  <c r="AF3859" i="1"/>
  <c r="AL3859" i="1" s="1"/>
  <c r="AM3487" i="1"/>
  <c r="V3488" i="1"/>
  <c r="AM3488" i="1" s="1"/>
  <c r="AL3492" i="1"/>
  <c r="AL3493" i="1"/>
  <c r="I3504" i="1"/>
  <c r="I3503" i="1" s="1"/>
  <c r="AA3508" i="1"/>
  <c r="AA3507" i="1" s="1"/>
  <c r="AM3514" i="1"/>
  <c r="AF3530" i="1"/>
  <c r="AF3529" i="1" s="1"/>
  <c r="AJ3530" i="1"/>
  <c r="AL3556" i="1"/>
  <c r="AL3558" i="1"/>
  <c r="AM3558" i="1" s="1"/>
  <c r="I3565" i="1"/>
  <c r="I3564" i="1" s="1"/>
  <c r="I3563" i="1" s="1"/>
  <c r="Y3564" i="1"/>
  <c r="Y3563" i="1" s="1"/>
  <c r="Y3549" i="1" s="1"/>
  <c r="Y3548" i="1" s="1"/>
  <c r="AD3568" i="1"/>
  <c r="AE3568" i="1" s="1"/>
  <c r="AL3569" i="1"/>
  <c r="V3571" i="1"/>
  <c r="I3580" i="1"/>
  <c r="V3580" i="1" s="1"/>
  <c r="AG3576" i="1"/>
  <c r="AG3575" i="1" s="1"/>
  <c r="AG3574" i="1" s="1"/>
  <c r="AG3573" i="1" s="1"/>
  <c r="L3576" i="1"/>
  <c r="V3589" i="1"/>
  <c r="V3590" i="1"/>
  <c r="X3598" i="1"/>
  <c r="X3597" i="1" s="1"/>
  <c r="AE3599" i="1"/>
  <c r="AJ3607" i="1"/>
  <c r="AJ3606" i="1" s="1"/>
  <c r="W3615" i="1"/>
  <c r="W3614" i="1" s="1"/>
  <c r="W3613" i="1" s="1"/>
  <c r="W3607" i="1" s="1"/>
  <c r="W3606" i="1" s="1"/>
  <c r="W3605" i="1" s="1"/>
  <c r="AA3615" i="1"/>
  <c r="AA3614" i="1" s="1"/>
  <c r="AA3613" i="1" s="1"/>
  <c r="AA3607" i="1" s="1"/>
  <c r="AA3606" i="1" s="1"/>
  <c r="AK3615" i="1"/>
  <c r="AK3614" i="1" s="1"/>
  <c r="AK3613" i="1" s="1"/>
  <c r="AD3622" i="1"/>
  <c r="V3623" i="1"/>
  <c r="W3627" i="1"/>
  <c r="W3626" i="1" s="1"/>
  <c r="W3625" i="1" s="1"/>
  <c r="N3644" i="1"/>
  <c r="N3643" i="1" s="1"/>
  <c r="N3642" i="1" s="1"/>
  <c r="N3634" i="1" s="1"/>
  <c r="AB3644" i="1"/>
  <c r="AB3643" i="1" s="1"/>
  <c r="Q3642" i="1"/>
  <c r="Q3634" i="1" s="1"/>
  <c r="V3658" i="1"/>
  <c r="V3659" i="1"/>
  <c r="AE3665" i="1"/>
  <c r="AC3676" i="1"/>
  <c r="AE3679" i="1"/>
  <c r="AG3681" i="1"/>
  <c r="AK3681" i="1"/>
  <c r="AE3688" i="1"/>
  <c r="AE3689" i="1"/>
  <c r="AE3690" i="1"/>
  <c r="AE3691" i="1"/>
  <c r="AE3692" i="1"/>
  <c r="AM3714" i="1"/>
  <c r="AM3716" i="1"/>
  <c r="Z3726" i="1"/>
  <c r="Z3725" i="1" s="1"/>
  <c r="M3731" i="1"/>
  <c r="M3726" i="1" s="1"/>
  <c r="M3725" i="1" s="1"/>
  <c r="M3702" i="1" s="1"/>
  <c r="M3694" i="1" s="1"/>
  <c r="O3731" i="1"/>
  <c r="K3731" i="1"/>
  <c r="AL3741" i="1"/>
  <c r="AG3750" i="1"/>
  <c r="AG3749" i="1" s="1"/>
  <c r="AG3748" i="1" s="1"/>
  <c r="AG3747" i="1" s="1"/>
  <c r="AG3746" i="1" s="1"/>
  <c r="AK3750" i="1"/>
  <c r="AK3749" i="1" s="1"/>
  <c r="AK3748" i="1" s="1"/>
  <c r="AK3747" i="1" s="1"/>
  <c r="AK3746" i="1" s="1"/>
  <c r="AE3753" i="1"/>
  <c r="T3763" i="1"/>
  <c r="T3762" i="1" s="1"/>
  <c r="T3761" i="1" s="1"/>
  <c r="T3760" i="1" s="1"/>
  <c r="AM3767" i="1"/>
  <c r="AK3763" i="1"/>
  <c r="AK3762" i="1" s="1"/>
  <c r="AK3761" i="1" s="1"/>
  <c r="AK3760" i="1" s="1"/>
  <c r="V3785" i="1"/>
  <c r="V3786" i="1"/>
  <c r="AG3789" i="1"/>
  <c r="AG3788" i="1" s="1"/>
  <c r="V3809" i="1"/>
  <c r="X3805" i="1"/>
  <c r="X3804" i="1" s="1"/>
  <c r="X3803" i="1" s="1"/>
  <c r="X3802" i="1" s="1"/>
  <c r="X3801" i="1" s="1"/>
  <c r="I3820" i="1"/>
  <c r="AI3819" i="1"/>
  <c r="AI3818" i="1" s="1"/>
  <c r="AE3823" i="1"/>
  <c r="J3819" i="1"/>
  <c r="J3818" i="1" s="1"/>
  <c r="N3819" i="1"/>
  <c r="N3818" i="1" s="1"/>
  <c r="R3819" i="1"/>
  <c r="R3818" i="1" s="1"/>
  <c r="O3840" i="1"/>
  <c r="V3843" i="1"/>
  <c r="AL3843" i="1"/>
  <c r="AJ3840" i="1"/>
  <c r="AJ3831" i="1" s="1"/>
  <c r="AJ3826" i="1" s="1"/>
  <c r="AJ3817" i="1" s="1"/>
  <c r="AJ3816" i="1" s="1"/>
  <c r="K3871" i="1"/>
  <c r="Q3871" i="1"/>
  <c r="M3910" i="1"/>
  <c r="AL3952" i="1"/>
  <c r="AF3951" i="1"/>
  <c r="AL3951" i="1" s="1"/>
  <c r="T3961" i="1"/>
  <c r="P4197" i="1"/>
  <c r="AE4236" i="1"/>
  <c r="V3855" i="1"/>
  <c r="AM3858" i="1"/>
  <c r="AM3882" i="1"/>
  <c r="V3898" i="1"/>
  <c r="M3870" i="1"/>
  <c r="R3943" i="1"/>
  <c r="R3942" i="1" s="1"/>
  <c r="R3927" i="1" s="1"/>
  <c r="N3949" i="1"/>
  <c r="N3948" i="1" s="1"/>
  <c r="AA3949" i="1"/>
  <c r="AA3948" i="1" s="1"/>
  <c r="Q3983" i="1"/>
  <c r="W4009" i="1"/>
  <c r="W4008" i="1" s="1"/>
  <c r="W4007" i="1" s="1"/>
  <c r="AA4009" i="1"/>
  <c r="AA4008" i="1" s="1"/>
  <c r="AA4007" i="1" s="1"/>
  <c r="AA4006" i="1" s="1"/>
  <c r="AA4005" i="1" s="1"/>
  <c r="T4009" i="1"/>
  <c r="T4008" i="1" s="1"/>
  <c r="T4007" i="1" s="1"/>
  <c r="M4009" i="1"/>
  <c r="M4008" i="1" s="1"/>
  <c r="M4007" i="1" s="1"/>
  <c r="J4031" i="1"/>
  <c r="J4030" i="1" s="1"/>
  <c r="M4073" i="1"/>
  <c r="M4072" i="1" s="1"/>
  <c r="AC4108" i="1"/>
  <c r="AC4107" i="1" s="1"/>
  <c r="AC4106" i="1" s="1"/>
  <c r="AC4105" i="1" s="1"/>
  <c r="AK4108" i="1"/>
  <c r="AK4107" i="1" s="1"/>
  <c r="AK4106" i="1" s="1"/>
  <c r="AK4105" i="1" s="1"/>
  <c r="Q4145" i="1"/>
  <c r="Z4169" i="1"/>
  <c r="X4169" i="1"/>
  <c r="X4168" i="1" s="1"/>
  <c r="X4167" i="1" s="1"/>
  <c r="X4166" i="1" s="1"/>
  <c r="R4169" i="1"/>
  <c r="O4169" i="1"/>
  <c r="W4169" i="1"/>
  <c r="V4198" i="1"/>
  <c r="AB4197" i="1"/>
  <c r="AA4253" i="1"/>
  <c r="AA4246" i="1" s="1"/>
  <c r="AA4245" i="1" s="1"/>
  <c r="AA4244" i="1" s="1"/>
  <c r="AA4243" i="1" s="1"/>
  <c r="Q4272" i="1"/>
  <c r="V4272" i="1" s="1"/>
  <c r="V4281" i="1"/>
  <c r="I4280" i="1"/>
  <c r="V4313" i="1"/>
  <c r="Q4312" i="1"/>
  <c r="AJ4312" i="1"/>
  <c r="Z4328" i="1"/>
  <c r="AB3854" i="1"/>
  <c r="AB3853" i="1" s="1"/>
  <c r="R3871" i="1"/>
  <c r="V3879" i="1"/>
  <c r="AM3880" i="1"/>
  <c r="AJ3878" i="1"/>
  <c r="AD3886" i="1"/>
  <c r="V3890" i="1"/>
  <c r="V3893" i="1"/>
  <c r="AD3898" i="1"/>
  <c r="AE3898" i="1" s="1"/>
  <c r="AL3906" i="1"/>
  <c r="AL3908" i="1"/>
  <c r="K3911" i="1"/>
  <c r="K3910" i="1" s="1"/>
  <c r="O3943" i="1"/>
  <c r="O3942" i="1" s="1"/>
  <c r="AE3946" i="1"/>
  <c r="AM3947" i="1"/>
  <c r="AH3949" i="1"/>
  <c r="AH3948" i="1" s="1"/>
  <c r="AB3949" i="1"/>
  <c r="AB3948" i="1" s="1"/>
  <c r="AM3966" i="1"/>
  <c r="Q3961" i="1"/>
  <c r="V3979" i="1"/>
  <c r="AD3983" i="1"/>
  <c r="W3983" i="1"/>
  <c r="W3977" i="1" s="1"/>
  <c r="W3976" i="1" s="1"/>
  <c r="W3960" i="1" s="1"/>
  <c r="AA3983" i="1"/>
  <c r="AA3977" i="1" s="1"/>
  <c r="AA3976" i="1" s="1"/>
  <c r="AI3983" i="1"/>
  <c r="AI3977" i="1" s="1"/>
  <c r="AI3976" i="1" s="1"/>
  <c r="AL3988" i="1"/>
  <c r="V4020" i="1"/>
  <c r="AL4019" i="1"/>
  <c r="I4022" i="1"/>
  <c r="V4022" i="1" s="1"/>
  <c r="AL4038" i="1"/>
  <c r="AM4038" i="1" s="1"/>
  <c r="AL4052" i="1"/>
  <c r="AE4054" i="1"/>
  <c r="X4073" i="1"/>
  <c r="X4072" i="1" s="1"/>
  <c r="AB4073" i="1"/>
  <c r="AB4072" i="1" s="1"/>
  <c r="Q4073" i="1"/>
  <c r="Q4072" i="1" s="1"/>
  <c r="AL4090" i="1"/>
  <c r="V4096" i="1"/>
  <c r="AE4096" i="1"/>
  <c r="V4098" i="1"/>
  <c r="V4101" i="1"/>
  <c r="AE4126" i="1"/>
  <c r="AL4131" i="1"/>
  <c r="AM4172" i="1"/>
  <c r="N4169" i="1"/>
  <c r="AL4173" i="1"/>
  <c r="AL4174" i="1"/>
  <c r="AH4198" i="1"/>
  <c r="AL4198" i="1" s="1"/>
  <c r="V4199" i="1"/>
  <c r="AE4199" i="1"/>
  <c r="K4197" i="1"/>
  <c r="O4197" i="1"/>
  <c r="AL4230" i="1"/>
  <c r="AG4229" i="1"/>
  <c r="AG4228" i="1" s="1"/>
  <c r="AG4227" i="1" s="1"/>
  <c r="AG4226" i="1" s="1"/>
  <c r="AG4225" i="1" s="1"/>
  <c r="V4236" i="1"/>
  <c r="AL4237" i="1"/>
  <c r="AK4246" i="1"/>
  <c r="AK4245" i="1" s="1"/>
  <c r="AK4244" i="1" s="1"/>
  <c r="AK4243" i="1" s="1"/>
  <c r="N4246" i="1"/>
  <c r="N4245" i="1" s="1"/>
  <c r="N4244" i="1" s="1"/>
  <c r="N4243" i="1" s="1"/>
  <c r="AL4254" i="1"/>
  <c r="J4262" i="1"/>
  <c r="J4261" i="1" s="1"/>
  <c r="J4260" i="1" s="1"/>
  <c r="J4259" i="1" s="1"/>
  <c r="N4262" i="1"/>
  <c r="N4261" i="1" s="1"/>
  <c r="N4260" i="1" s="1"/>
  <c r="N4259" i="1" s="1"/>
  <c r="R4262" i="1"/>
  <c r="R4261" i="1" s="1"/>
  <c r="R4260" i="1" s="1"/>
  <c r="R4259" i="1" s="1"/>
  <c r="X4262" i="1"/>
  <c r="X4261" i="1" s="1"/>
  <c r="X4260" i="1" s="1"/>
  <c r="X4259" i="1" s="1"/>
  <c r="AB4262" i="1"/>
  <c r="AB4261" i="1" s="1"/>
  <c r="AB4260" i="1" s="1"/>
  <c r="AB4259" i="1" s="1"/>
  <c r="AD4272" i="1"/>
  <c r="AE4273" i="1"/>
  <c r="Y4290" i="1"/>
  <c r="AL4307" i="1"/>
  <c r="AF4306" i="1"/>
  <c r="AL4306" i="1" s="1"/>
  <c r="R4312" i="1"/>
  <c r="X4312" i="1"/>
  <c r="AE4445" i="1"/>
  <c r="I4455" i="1"/>
  <c r="V4456" i="1"/>
  <c r="AM4456" i="1" s="1"/>
  <c r="AL3887" i="1"/>
  <c r="AI3871" i="1"/>
  <c r="V3900" i="1"/>
  <c r="AE3900" i="1"/>
  <c r="AM3909" i="1"/>
  <c r="AM3917" i="1"/>
  <c r="L3935" i="1"/>
  <c r="L3934" i="1" s="1"/>
  <c r="L3928" i="1" s="1"/>
  <c r="L3927" i="1" s="1"/>
  <c r="T3928" i="1"/>
  <c r="Z3935" i="1"/>
  <c r="Z3934" i="1" s="1"/>
  <c r="Z3928" i="1" s="1"/>
  <c r="Z3927" i="1" s="1"/>
  <c r="AM3938" i="1"/>
  <c r="AL3940" i="1"/>
  <c r="V3946" i="1"/>
  <c r="AJ3943" i="1"/>
  <c r="AJ3942" i="1" s="1"/>
  <c r="K3949" i="1"/>
  <c r="K3948" i="1" s="1"/>
  <c r="AB3978" i="1"/>
  <c r="AJ3978" i="1"/>
  <c r="AL3981" i="1"/>
  <c r="J3983" i="1"/>
  <c r="J3977" i="1" s="1"/>
  <c r="J3976" i="1" s="1"/>
  <c r="R3983" i="1"/>
  <c r="AL3986" i="1"/>
  <c r="AG3983" i="1"/>
  <c r="AG3977" i="1" s="1"/>
  <c r="AG3976" i="1" s="1"/>
  <c r="AG3960" i="1" s="1"/>
  <c r="AK3983" i="1"/>
  <c r="AK3977" i="1" s="1"/>
  <c r="AK3976" i="1" s="1"/>
  <c r="Y4009" i="1"/>
  <c r="Y4008" i="1" s="1"/>
  <c r="Y4007" i="1" s="1"/>
  <c r="AM4018" i="1"/>
  <c r="I4019" i="1"/>
  <c r="V4019" i="1" s="1"/>
  <c r="AM4029" i="1"/>
  <c r="AG4032" i="1"/>
  <c r="AK4032" i="1"/>
  <c r="AG4037" i="1"/>
  <c r="AK4037" i="1"/>
  <c r="AH4037" i="1"/>
  <c r="J4051" i="1"/>
  <c r="J4050" i="1" s="1"/>
  <c r="J4049" i="1" s="1"/>
  <c r="O4051" i="1"/>
  <c r="O4050" i="1" s="1"/>
  <c r="O4049" i="1" s="1"/>
  <c r="S4051" i="1"/>
  <c r="S4050" i="1" s="1"/>
  <c r="S4049" i="1" s="1"/>
  <c r="Y4051" i="1"/>
  <c r="Y4050" i="1" s="1"/>
  <c r="Y4049" i="1" s="1"/>
  <c r="AC4051" i="1"/>
  <c r="AC4050" i="1" s="1"/>
  <c r="AC4049" i="1" s="1"/>
  <c r="AG4051" i="1"/>
  <c r="AG4050" i="1" s="1"/>
  <c r="AG4049" i="1" s="1"/>
  <c r="AK4051" i="1"/>
  <c r="AK4050" i="1" s="1"/>
  <c r="AK4049" i="1" s="1"/>
  <c r="K4051" i="1"/>
  <c r="K4050" i="1" s="1"/>
  <c r="K4049" i="1" s="1"/>
  <c r="AL4054" i="1"/>
  <c r="AL4056" i="1"/>
  <c r="AM4059" i="1"/>
  <c r="V4066" i="1"/>
  <c r="AE4066" i="1"/>
  <c r="Y4063" i="1"/>
  <c r="AC4063" i="1"/>
  <c r="V4084" i="1"/>
  <c r="AE4084" i="1"/>
  <c r="AE4089" i="1"/>
  <c r="AE4090" i="1"/>
  <c r="AM4091" i="1"/>
  <c r="AL4092" i="1"/>
  <c r="AL4096" i="1"/>
  <c r="V4110" i="1"/>
  <c r="W4108" i="1"/>
  <c r="W4107" i="1" s="1"/>
  <c r="W4106" i="1" s="1"/>
  <c r="W4105" i="1" s="1"/>
  <c r="AA4108" i="1"/>
  <c r="AA4107" i="1" s="1"/>
  <c r="AA4106" i="1" s="1"/>
  <c r="AA4105" i="1" s="1"/>
  <c r="AE4110" i="1"/>
  <c r="AE4116" i="1"/>
  <c r="AM4117" i="1"/>
  <c r="V4123" i="1"/>
  <c r="W4121" i="1"/>
  <c r="AA4121" i="1"/>
  <c r="AE4123" i="1"/>
  <c r="V4125" i="1"/>
  <c r="L4121" i="1"/>
  <c r="L4120" i="1" s="1"/>
  <c r="L4119" i="1" s="1"/>
  <c r="L4118" i="1" s="1"/>
  <c r="L4104" i="1" s="1"/>
  <c r="V4138" i="1"/>
  <c r="AE4143" i="1"/>
  <c r="AM4144" i="1"/>
  <c r="S4145" i="1"/>
  <c r="AM4157" i="1"/>
  <c r="AE4164" i="1"/>
  <c r="M4169" i="1"/>
  <c r="AK4169" i="1"/>
  <c r="AK4197" i="1"/>
  <c r="AM4210" i="1"/>
  <c r="V4215" i="1"/>
  <c r="V4216" i="1"/>
  <c r="AL4216" i="1"/>
  <c r="AM4224" i="1"/>
  <c r="M4229" i="1"/>
  <c r="M4228" i="1" s="1"/>
  <c r="M4227" i="1" s="1"/>
  <c r="M4226" i="1" s="1"/>
  <c r="M4225" i="1" s="1"/>
  <c r="AH4236" i="1"/>
  <c r="AL4236" i="1" s="1"/>
  <c r="AE4237" i="1"/>
  <c r="V4240" i="1"/>
  <c r="AM4249" i="1"/>
  <c r="T4246" i="1"/>
  <c r="T4245" i="1" s="1"/>
  <c r="T4244" i="1" s="1"/>
  <c r="T4243" i="1" s="1"/>
  <c r="AL4251" i="1"/>
  <c r="O4262" i="1"/>
  <c r="O4261" i="1" s="1"/>
  <c r="O4260" i="1" s="1"/>
  <c r="O4259" i="1" s="1"/>
  <c r="P4272" i="1"/>
  <c r="Z4290" i="1"/>
  <c r="AD4291" i="1"/>
  <c r="AE4291" i="1" s="1"/>
  <c r="AE4292" i="1"/>
  <c r="AE4422" i="1"/>
  <c r="AD4421" i="1"/>
  <c r="AH4444" i="1"/>
  <c r="AH4443" i="1" s="1"/>
  <c r="AH4442" i="1" s="1"/>
  <c r="AL4480" i="1"/>
  <c r="L3845" i="1"/>
  <c r="P3845" i="1"/>
  <c r="AE3848" i="1"/>
  <c r="V3850" i="1"/>
  <c r="AE3851" i="1"/>
  <c r="I3854" i="1"/>
  <c r="I3853" i="1" s="1"/>
  <c r="L3854" i="1"/>
  <c r="L3853" i="1" s="1"/>
  <c r="P3854" i="1"/>
  <c r="P3853" i="1" s="1"/>
  <c r="T3854" i="1"/>
  <c r="T3853" i="1" s="1"/>
  <c r="K3854" i="1"/>
  <c r="K3853" i="1" s="1"/>
  <c r="O3854" i="1"/>
  <c r="O3853" i="1" s="1"/>
  <c r="AE3857" i="1"/>
  <c r="AL3861" i="1"/>
  <c r="Z3871" i="1"/>
  <c r="Z3870" i="1" s="1"/>
  <c r="Z3869" i="1" s="1"/>
  <c r="Z3868" i="1" s="1"/>
  <c r="AE3881" i="1"/>
  <c r="I3886" i="1"/>
  <c r="V3886" i="1" s="1"/>
  <c r="V3889" i="1"/>
  <c r="J3871" i="1"/>
  <c r="J3870" i="1" s="1"/>
  <c r="J3869" i="1" s="1"/>
  <c r="J3868" i="1" s="1"/>
  <c r="AM3905" i="1"/>
  <c r="X3911" i="1"/>
  <c r="X3910" i="1" s="1"/>
  <c r="AB3911" i="1"/>
  <c r="AK3911" i="1"/>
  <c r="AK3910" i="1" s="1"/>
  <c r="V3916" i="1"/>
  <c r="I3919" i="1"/>
  <c r="I3918" i="1" s="1"/>
  <c r="I3910" i="1" s="1"/>
  <c r="AL3920" i="1"/>
  <c r="AM3920" i="1" s="1"/>
  <c r="V3939" i="1"/>
  <c r="AM3939" i="1" s="1"/>
  <c r="V3940" i="1"/>
  <c r="AM3941" i="1"/>
  <c r="AB3943" i="1"/>
  <c r="AB3942" i="1" s="1"/>
  <c r="R3949" i="1"/>
  <c r="R3948" i="1" s="1"/>
  <c r="AF3957" i="1"/>
  <c r="P3949" i="1"/>
  <c r="P3948" i="1" s="1"/>
  <c r="T3949" i="1"/>
  <c r="T3948" i="1" s="1"/>
  <c r="Z3961" i="1"/>
  <c r="AE3972" i="1"/>
  <c r="AE3974" i="1"/>
  <c r="P3978" i="1"/>
  <c r="T3978" i="1"/>
  <c r="T3977" i="1" s="1"/>
  <c r="T3976" i="1" s="1"/>
  <c r="AM3985" i="1"/>
  <c r="P3983" i="1"/>
  <c r="AC3983" i="1"/>
  <c r="AM4003" i="1"/>
  <c r="I4010" i="1"/>
  <c r="P4009" i="1"/>
  <c r="P4008" i="1" s="1"/>
  <c r="P4007" i="1" s="1"/>
  <c r="AL4016" i="1"/>
  <c r="AM4021" i="1"/>
  <c r="AC4032" i="1"/>
  <c r="AI4032" i="1"/>
  <c r="AI4031" i="1" s="1"/>
  <c r="AI4030" i="1" s="1"/>
  <c r="AI4006" i="1" s="1"/>
  <c r="AI4005" i="1" s="1"/>
  <c r="O4037" i="1"/>
  <c r="Q4037" i="1"/>
  <c r="Q4031" i="1" s="1"/>
  <c r="Q4030" i="1" s="1"/>
  <c r="Q4006" i="1" s="1"/>
  <c r="Q4005" i="1" s="1"/>
  <c r="AD4037" i="1"/>
  <c r="AM4043" i="1"/>
  <c r="AE4047" i="1"/>
  <c r="AD4051" i="1"/>
  <c r="L4051" i="1"/>
  <c r="L4050" i="1" s="1"/>
  <c r="L4049" i="1" s="1"/>
  <c r="P4051" i="1"/>
  <c r="P4050" i="1" s="1"/>
  <c r="P4049" i="1" s="1"/>
  <c r="T4051" i="1"/>
  <c r="T4050" i="1" s="1"/>
  <c r="T4049" i="1" s="1"/>
  <c r="AM4057" i="1"/>
  <c r="AB4063" i="1"/>
  <c r="AL4066" i="1"/>
  <c r="L4063" i="1"/>
  <c r="Z4063" i="1"/>
  <c r="AM4071" i="1"/>
  <c r="I4083" i="1"/>
  <c r="AL4084" i="1"/>
  <c r="AM4094" i="1"/>
  <c r="I4109" i="1"/>
  <c r="AL4116" i="1"/>
  <c r="AL4123" i="1"/>
  <c r="Y4145" i="1"/>
  <c r="Z4145" i="1"/>
  <c r="AI4145" i="1"/>
  <c r="AB4169" i="1"/>
  <c r="AI4169" i="1"/>
  <c r="Q4197" i="1"/>
  <c r="AL4205" i="1"/>
  <c r="X4229" i="1"/>
  <c r="X4228" i="1" s="1"/>
  <c r="X4227" i="1" s="1"/>
  <c r="X4226" i="1" s="1"/>
  <c r="X4225" i="1" s="1"/>
  <c r="J4229" i="1"/>
  <c r="J4228" i="1" s="1"/>
  <c r="J4227" i="1" s="1"/>
  <c r="J4226" i="1" s="1"/>
  <c r="J4225" i="1" s="1"/>
  <c r="N4229" i="1"/>
  <c r="N4228" i="1" s="1"/>
  <c r="N4227" i="1" s="1"/>
  <c r="N4226" i="1" s="1"/>
  <c r="N4225" i="1" s="1"/>
  <c r="AC4239" i="1"/>
  <c r="AE4239" i="1" s="1"/>
  <c r="AC4250" i="1"/>
  <c r="AE4250" i="1" s="1"/>
  <c r="AL4250" i="1"/>
  <c r="AM4252" i="1"/>
  <c r="I4253" i="1"/>
  <c r="AJ4272" i="1"/>
  <c r="AL4276" i="1"/>
  <c r="AD4283" i="1"/>
  <c r="AE4283" i="1" s="1"/>
  <c r="AE4284" i="1"/>
  <c r="I4306" i="1"/>
  <c r="V4306" i="1" s="1"/>
  <c r="AD4312" i="1"/>
  <c r="AE4313" i="1"/>
  <c r="I4333" i="1"/>
  <c r="I4328" i="1" s="1"/>
  <c r="AE4355" i="1"/>
  <c r="W4328" i="1"/>
  <c r="AD4366" i="1"/>
  <c r="AL4394" i="1"/>
  <c r="V4406" i="1"/>
  <c r="AL4409" i="1"/>
  <c r="AL4418" i="1"/>
  <c r="V4430" i="1"/>
  <c r="N4429" i="1"/>
  <c r="N4428" i="1" s="1"/>
  <c r="AD4429" i="1"/>
  <c r="L4429" i="1"/>
  <c r="L4428" i="1" s="1"/>
  <c r="T4429" i="1"/>
  <c r="T4428" i="1" s="1"/>
  <c r="W4455" i="1"/>
  <c r="W4454" i="1" s="1"/>
  <c r="W4453" i="1" s="1"/>
  <c r="AA4455" i="1"/>
  <c r="AA4454" i="1" s="1"/>
  <c r="AA4453" i="1" s="1"/>
  <c r="AI4455" i="1"/>
  <c r="AI4454" i="1" s="1"/>
  <c r="AI4453" i="1" s="1"/>
  <c r="AJ4455" i="1"/>
  <c r="AJ4454" i="1" s="1"/>
  <c r="AJ4453" i="1" s="1"/>
  <c r="Z4468" i="1"/>
  <c r="Z4467" i="1" s="1"/>
  <c r="AD4468" i="1"/>
  <c r="AL4477" i="1"/>
  <c r="AG4484" i="1"/>
  <c r="AK4484" i="1"/>
  <c r="AL4488" i="1"/>
  <c r="AI4484" i="1"/>
  <c r="AB4491" i="1"/>
  <c r="J4491" i="1"/>
  <c r="R4491" i="1"/>
  <c r="V4519" i="1"/>
  <c r="P4512" i="1"/>
  <c r="AL4523" i="1"/>
  <c r="N4526" i="1"/>
  <c r="AI4526" i="1"/>
  <c r="Z4526" i="1"/>
  <c r="V4538" i="1"/>
  <c r="AM4538" i="1" s="1"/>
  <c r="AH4533" i="1"/>
  <c r="K4561" i="1"/>
  <c r="K4560" i="1" s="1"/>
  <c r="K4559" i="1" s="1"/>
  <c r="O4561" i="1"/>
  <c r="O4560" i="1" s="1"/>
  <c r="O4559" i="1" s="1"/>
  <c r="S4561" i="1"/>
  <c r="S4560" i="1" s="1"/>
  <c r="S4559" i="1" s="1"/>
  <c r="Y4561" i="1"/>
  <c r="Y4560" i="1" s="1"/>
  <c r="Y4559" i="1" s="1"/>
  <c r="V4576" i="1"/>
  <c r="T4575" i="1"/>
  <c r="AD4575" i="1"/>
  <c r="AE4576" i="1"/>
  <c r="L4597" i="1"/>
  <c r="L4596" i="1" s="1"/>
  <c r="P4603" i="1"/>
  <c r="AE4606" i="1"/>
  <c r="AD4603" i="1"/>
  <c r="AD4597" i="1" s="1"/>
  <c r="AL4611" i="1"/>
  <c r="AH4610" i="1"/>
  <c r="AL4610" i="1" s="1"/>
  <c r="V4613" i="1"/>
  <c r="Q4612" i="1"/>
  <c r="X4253" i="1"/>
  <c r="X4246" i="1" s="1"/>
  <c r="X4245" i="1" s="1"/>
  <c r="X4244" i="1" s="1"/>
  <c r="X4243" i="1" s="1"/>
  <c r="AB4253" i="1"/>
  <c r="AB4246" i="1" s="1"/>
  <c r="AB4245" i="1" s="1"/>
  <c r="AB4244" i="1" s="1"/>
  <c r="AB4243" i="1" s="1"/>
  <c r="AJ4253" i="1"/>
  <c r="AJ4246" i="1" s="1"/>
  <c r="AJ4245" i="1" s="1"/>
  <c r="AJ4244" i="1" s="1"/>
  <c r="AJ4243" i="1" s="1"/>
  <c r="AK4262" i="1"/>
  <c r="AK4261" i="1" s="1"/>
  <c r="AK4260" i="1" s="1"/>
  <c r="AK4259" i="1" s="1"/>
  <c r="O4272" i="1"/>
  <c r="AM4275" i="1"/>
  <c r="V4276" i="1"/>
  <c r="V4277" i="1"/>
  <c r="N4279" i="1"/>
  <c r="V4284" i="1"/>
  <c r="J4290" i="1"/>
  <c r="V4292" i="1"/>
  <c r="L4290" i="1"/>
  <c r="T4290" i="1"/>
  <c r="AM4296" i="1"/>
  <c r="AM4299" i="1"/>
  <c r="AB4312" i="1"/>
  <c r="AG4312" i="1"/>
  <c r="AK4312" i="1"/>
  <c r="K4321" i="1"/>
  <c r="K4320" i="1" s="1"/>
  <c r="K4319" i="1" s="1"/>
  <c r="O4321" i="1"/>
  <c r="O4320" i="1" s="1"/>
  <c r="O4319" i="1" s="1"/>
  <c r="S4321" i="1"/>
  <c r="S4320" i="1" s="1"/>
  <c r="S4319" i="1" s="1"/>
  <c r="AL4324" i="1"/>
  <c r="Z4321" i="1"/>
  <c r="Z4320" i="1" s="1"/>
  <c r="Z4319" i="1" s="1"/>
  <c r="L4328" i="1"/>
  <c r="P4328" i="1"/>
  <c r="V4342" i="1"/>
  <c r="V4343" i="1"/>
  <c r="AM4343" i="1" s="1"/>
  <c r="AL4343" i="1"/>
  <c r="AD4346" i="1"/>
  <c r="AD4354" i="1"/>
  <c r="AG4361" i="1"/>
  <c r="AK4361" i="1"/>
  <c r="V4369" i="1"/>
  <c r="Q4366" i="1"/>
  <c r="W4360" i="1"/>
  <c r="AA4360" i="1"/>
  <c r="AA4359" i="1" s="1"/>
  <c r="AE4369" i="1"/>
  <c r="AI4366" i="1"/>
  <c r="AE4374" i="1"/>
  <c r="V4382" i="1"/>
  <c r="AL4383" i="1"/>
  <c r="V4389" i="1"/>
  <c r="AE4389" i="1"/>
  <c r="AL4391" i="1"/>
  <c r="AE4395" i="1"/>
  <c r="AL4398" i="1"/>
  <c r="AG4360" i="1"/>
  <c r="J4360" i="1"/>
  <c r="J4359" i="1" s="1"/>
  <c r="N4360" i="1"/>
  <c r="N4359" i="1" s="1"/>
  <c r="N4358" i="1" s="1"/>
  <c r="V4413" i="1"/>
  <c r="AE4413" i="1"/>
  <c r="AL4415" i="1"/>
  <c r="AE4419" i="1"/>
  <c r="V4423" i="1"/>
  <c r="AE4423" i="1"/>
  <c r="AL4425" i="1"/>
  <c r="L4421" i="1"/>
  <c r="P4421" i="1"/>
  <c r="T4421" i="1"/>
  <c r="AE4430" i="1"/>
  <c r="V4434" i="1"/>
  <c r="AL4434" i="1"/>
  <c r="AL4448" i="1"/>
  <c r="AI4444" i="1"/>
  <c r="AI4443" i="1" s="1"/>
  <c r="AI4442" i="1" s="1"/>
  <c r="Z4455" i="1"/>
  <c r="Z4454" i="1" s="1"/>
  <c r="Z4453" i="1" s="1"/>
  <c r="R4455" i="1"/>
  <c r="R4454" i="1" s="1"/>
  <c r="R4453" i="1" s="1"/>
  <c r="X4455" i="1"/>
  <c r="X4454" i="1" s="1"/>
  <c r="X4453" i="1" s="1"/>
  <c r="AB4455" i="1"/>
  <c r="AB4454" i="1" s="1"/>
  <c r="AB4453" i="1" s="1"/>
  <c r="AK4455" i="1"/>
  <c r="AK4454" i="1" s="1"/>
  <c r="AK4453" i="1" s="1"/>
  <c r="L4468" i="1"/>
  <c r="L4467" i="1" s="1"/>
  <c r="P4468" i="1"/>
  <c r="P4467" i="1" s="1"/>
  <c r="AL4469" i="1"/>
  <c r="V4471" i="1"/>
  <c r="AM4471" i="1" s="1"/>
  <c r="M4468" i="1"/>
  <c r="M4467" i="1" s="1"/>
  <c r="W4468" i="1"/>
  <c r="W4467" i="1" s="1"/>
  <c r="AA4468" i="1"/>
  <c r="AA4467" i="1" s="1"/>
  <c r="AA4466" i="1" s="1"/>
  <c r="AE4471" i="1"/>
  <c r="AI4468" i="1"/>
  <c r="AI4467" i="1" s="1"/>
  <c r="V4474" i="1"/>
  <c r="AF4476" i="1"/>
  <c r="AL4476" i="1" s="1"/>
  <c r="AE4478" i="1"/>
  <c r="V4488" i="1"/>
  <c r="W4484" i="1"/>
  <c r="AA4484" i="1"/>
  <c r="AL4495" i="1"/>
  <c r="V4496" i="1"/>
  <c r="AM4496" i="1" s="1"/>
  <c r="AL4496" i="1"/>
  <c r="AH4498" i="1"/>
  <c r="AH4491" i="1" s="1"/>
  <c r="AE4501" i="1"/>
  <c r="AM4502" i="1"/>
  <c r="AL4513" i="1"/>
  <c r="AL4514" i="1"/>
  <c r="J4512" i="1"/>
  <c r="N4512" i="1"/>
  <c r="R4512" i="1"/>
  <c r="X4512" i="1"/>
  <c r="AB4512" i="1"/>
  <c r="AJ4512" i="1"/>
  <c r="AD4519" i="1"/>
  <c r="AD4512" i="1" s="1"/>
  <c r="V4520" i="1"/>
  <c r="L4526" i="1"/>
  <c r="P4526" i="1"/>
  <c r="T4526" i="1"/>
  <c r="AL4530" i="1"/>
  <c r="V4531" i="1"/>
  <c r="M4526" i="1"/>
  <c r="Q4526" i="1"/>
  <c r="AL4531" i="1"/>
  <c r="U4537" i="1"/>
  <c r="V4537" i="1" s="1"/>
  <c r="AC4540" i="1"/>
  <c r="AC4533" i="1" s="1"/>
  <c r="O4540" i="1"/>
  <c r="O4533" i="1" s="1"/>
  <c r="AE4543" i="1"/>
  <c r="AI4540" i="1"/>
  <c r="AI4533" i="1" s="1"/>
  <c r="AM4544" i="1"/>
  <c r="AL4547" i="1"/>
  <c r="AE4557" i="1"/>
  <c r="AM4558" i="1"/>
  <c r="AE4562" i="1"/>
  <c r="AL4563" i="1"/>
  <c r="Z4561" i="1"/>
  <c r="Z4560" i="1" s="1"/>
  <c r="Z4559" i="1" s="1"/>
  <c r="L4561" i="1"/>
  <c r="L4560" i="1" s="1"/>
  <c r="L4559" i="1" s="1"/>
  <c r="P4561" i="1"/>
  <c r="P4560" i="1" s="1"/>
  <c r="P4559" i="1" s="1"/>
  <c r="T4561" i="1"/>
  <c r="T4560" i="1" s="1"/>
  <c r="T4559" i="1" s="1"/>
  <c r="AE4566" i="1"/>
  <c r="AD4565" i="1"/>
  <c r="AD4561" i="1" s="1"/>
  <c r="V4571" i="1"/>
  <c r="J4589" i="1"/>
  <c r="J4588" i="1" s="1"/>
  <c r="J4587" i="1" s="1"/>
  <c r="J4586" i="1" s="1"/>
  <c r="N4589" i="1"/>
  <c r="N4588" i="1" s="1"/>
  <c r="N4587" i="1" s="1"/>
  <c r="N4586" i="1" s="1"/>
  <c r="R4589" i="1"/>
  <c r="R4588" i="1" s="1"/>
  <c r="R4587" i="1" s="1"/>
  <c r="R4586" i="1" s="1"/>
  <c r="AF4598" i="1"/>
  <c r="AJ4598" i="1"/>
  <c r="AL4612" i="1"/>
  <c r="O4659" i="1"/>
  <c r="AL4711" i="1"/>
  <c r="AF4710" i="1"/>
  <c r="AM4265" i="1"/>
  <c r="T4262" i="1"/>
  <c r="T4261" i="1" s="1"/>
  <c r="T4260" i="1" s="1"/>
  <c r="T4259" i="1" s="1"/>
  <c r="AL4267" i="1"/>
  <c r="AM4278" i="1"/>
  <c r="X4279" i="1"/>
  <c r="AB4279" i="1"/>
  <c r="AJ4279" i="1"/>
  <c r="X4290" i="1"/>
  <c r="AB4290" i="1"/>
  <c r="AJ4290" i="1"/>
  <c r="V4294" i="1"/>
  <c r="V4295" i="1"/>
  <c r="AL4295" i="1"/>
  <c r="AL4300" i="1"/>
  <c r="V4301" i="1"/>
  <c r="K4312" i="1"/>
  <c r="Y4312" i="1"/>
  <c r="AG4321" i="1"/>
  <c r="AG4320" i="1" s="1"/>
  <c r="AG4319" i="1" s="1"/>
  <c r="AK4321" i="1"/>
  <c r="AK4320" i="1" s="1"/>
  <c r="AK4319" i="1" s="1"/>
  <c r="V4326" i="1"/>
  <c r="M4321" i="1"/>
  <c r="M4320" i="1" s="1"/>
  <c r="M4319" i="1" s="1"/>
  <c r="Q4321" i="1"/>
  <c r="Q4320" i="1" s="1"/>
  <c r="Q4319" i="1" s="1"/>
  <c r="AM4336" i="1"/>
  <c r="AF4334" i="1"/>
  <c r="AJ4334" i="1"/>
  <c r="AJ4333" i="1" s="1"/>
  <c r="K4347" i="1"/>
  <c r="K4346" i="1" s="1"/>
  <c r="K4345" i="1" s="1"/>
  <c r="K4339" i="1" s="1"/>
  <c r="O4347" i="1"/>
  <c r="O4346" i="1" s="1"/>
  <c r="O4345" i="1" s="1"/>
  <c r="O4339" i="1" s="1"/>
  <c r="S4347" i="1"/>
  <c r="S4346" i="1" s="1"/>
  <c r="S4345" i="1" s="1"/>
  <c r="AM4357" i="1"/>
  <c r="AC4361" i="1"/>
  <c r="AH4361" i="1"/>
  <c r="R4366" i="1"/>
  <c r="AL4372" i="1"/>
  <c r="AB4371" i="1"/>
  <c r="AJ4371" i="1"/>
  <c r="AH4382" i="1"/>
  <c r="AL4382" i="1" s="1"/>
  <c r="AE4383" i="1"/>
  <c r="AM4384" i="1"/>
  <c r="AE4385" i="1"/>
  <c r="V4392" i="1"/>
  <c r="AL4392" i="1"/>
  <c r="V4394" i="1"/>
  <c r="AM4394" i="1" s="1"/>
  <c r="AH4397" i="1"/>
  <c r="V4398" i="1"/>
  <c r="AE4398" i="1"/>
  <c r="AM4399" i="1"/>
  <c r="AE4404" i="1"/>
  <c r="AL4413" i="1"/>
  <c r="V4416" i="1"/>
  <c r="AL4416" i="1"/>
  <c r="V4418" i="1"/>
  <c r="X4421" i="1"/>
  <c r="AL4423" i="1"/>
  <c r="AJ4421" i="1"/>
  <c r="V4426" i="1"/>
  <c r="AL4426" i="1"/>
  <c r="V4431" i="1"/>
  <c r="W4429" i="1"/>
  <c r="W4428" i="1" s="1"/>
  <c r="AA4429" i="1"/>
  <c r="AA4428" i="1" s="1"/>
  <c r="AI4429" i="1"/>
  <c r="AI4428" i="1" s="1"/>
  <c r="V4436" i="1"/>
  <c r="AE4446" i="1"/>
  <c r="O4455" i="1"/>
  <c r="O4454" i="1" s="1"/>
  <c r="O4453" i="1" s="1"/>
  <c r="S4455" i="1"/>
  <c r="S4454" i="1" s="1"/>
  <c r="S4453" i="1" s="1"/>
  <c r="AG4467" i="1"/>
  <c r="AK4467" i="1"/>
  <c r="R4468" i="1"/>
  <c r="AC4473" i="1"/>
  <c r="AE4473" i="1" s="1"/>
  <c r="AM4479" i="1"/>
  <c r="I4481" i="1"/>
  <c r="I4480" i="1" s="1"/>
  <c r="AM4483" i="1"/>
  <c r="L4484" i="1"/>
  <c r="P4484" i="1"/>
  <c r="T4484" i="1"/>
  <c r="AM4487" i="1"/>
  <c r="J4484" i="1"/>
  <c r="J4466" i="1" s="1"/>
  <c r="N4484" i="1"/>
  <c r="N4466" i="1" s="1"/>
  <c r="R4484" i="1"/>
  <c r="V4493" i="1"/>
  <c r="AE4493" i="1"/>
  <c r="AM4500" i="1"/>
  <c r="V4501" i="1"/>
  <c r="AE4505" i="1"/>
  <c r="AM4506" i="1"/>
  <c r="AM4510" i="1"/>
  <c r="AM4515" i="1"/>
  <c r="I4516" i="1"/>
  <c r="I4512" i="1" s="1"/>
  <c r="AM4518" i="1"/>
  <c r="J4526" i="1"/>
  <c r="R4526" i="1"/>
  <c r="V4528" i="1"/>
  <c r="AE4528" i="1"/>
  <c r="AL4534" i="1"/>
  <c r="AE4535" i="1"/>
  <c r="S4533" i="1"/>
  <c r="AM4542" i="1"/>
  <c r="AM4548" i="1"/>
  <c r="V4549" i="1"/>
  <c r="V4550" i="1"/>
  <c r="V4551" i="1"/>
  <c r="V4552" i="1"/>
  <c r="AM4552" i="1" s="1"/>
  <c r="AM4553" i="1"/>
  <c r="AL4557" i="1"/>
  <c r="V4563" i="1"/>
  <c r="I4561" i="1"/>
  <c r="I4560" i="1" s="1"/>
  <c r="Q4561" i="1"/>
  <c r="Q4560" i="1" s="1"/>
  <c r="Q4559" i="1" s="1"/>
  <c r="Z4597" i="1"/>
  <c r="Z4596" i="1" s="1"/>
  <c r="Z4585" i="1" s="1"/>
  <c r="J4597" i="1"/>
  <c r="J4596" i="1" s="1"/>
  <c r="AD4655" i="1"/>
  <c r="AL4660" i="1"/>
  <c r="AF4659" i="1"/>
  <c r="AL4693" i="1"/>
  <c r="AF4692" i="1"/>
  <c r="AL4266" i="1"/>
  <c r="W4262" i="1"/>
  <c r="W4261" i="1" s="1"/>
  <c r="W4260" i="1" s="1"/>
  <c r="W4259" i="1" s="1"/>
  <c r="AA4262" i="1"/>
  <c r="AA4261" i="1" s="1"/>
  <c r="AA4260" i="1" s="1"/>
  <c r="AA4259" i="1" s="1"/>
  <c r="AI4262" i="1"/>
  <c r="AI4261" i="1" s="1"/>
  <c r="AI4260" i="1" s="1"/>
  <c r="AI4259" i="1" s="1"/>
  <c r="W4272" i="1"/>
  <c r="V4274" i="1"/>
  <c r="Z4272" i="1"/>
  <c r="Z4271" i="1" s="1"/>
  <c r="K4279" i="1"/>
  <c r="S4279" i="1"/>
  <c r="R4290" i="1"/>
  <c r="O4290" i="1"/>
  <c r="V4300" i="1"/>
  <c r="V4304" i="1"/>
  <c r="AM4311" i="1"/>
  <c r="V4314" i="1"/>
  <c r="L4312" i="1"/>
  <c r="P4312" i="1"/>
  <c r="T4312" i="1"/>
  <c r="AM4318" i="1"/>
  <c r="Y4321" i="1"/>
  <c r="Y4320" i="1" s="1"/>
  <c r="Y4319" i="1" s="1"/>
  <c r="AM4332" i="1"/>
  <c r="X4334" i="1"/>
  <c r="X4333" i="1" s="1"/>
  <c r="AB4334" i="1"/>
  <c r="AB4333" i="1" s="1"/>
  <c r="AG4334" i="1"/>
  <c r="AG4333" i="1" s="1"/>
  <c r="AK4334" i="1"/>
  <c r="AK4333" i="1" s="1"/>
  <c r="V4356" i="1"/>
  <c r="AB4361" i="1"/>
  <c r="AJ4361" i="1"/>
  <c r="T4361" i="1"/>
  <c r="R4361" i="1"/>
  <c r="R4360" i="1" s="1"/>
  <c r="AE4372" i="1"/>
  <c r="AM4373" i="1"/>
  <c r="AE4386" i="1"/>
  <c r="AC4400" i="1"/>
  <c r="AE4400" i="1" s="1"/>
  <c r="V4401" i="1"/>
  <c r="AM4401" i="1" s="1"/>
  <c r="AF4403" i="1"/>
  <c r="AM4405" i="1"/>
  <c r="AM4408" i="1"/>
  <c r="I4409" i="1"/>
  <c r="AL4410" i="1"/>
  <c r="R4421" i="1"/>
  <c r="K4421" i="1"/>
  <c r="O4421" i="1"/>
  <c r="S4421" i="1"/>
  <c r="AG4421" i="1"/>
  <c r="AK4421" i="1"/>
  <c r="I4433" i="1"/>
  <c r="I4429" i="1" s="1"/>
  <c r="I4428" i="1" s="1"/>
  <c r="AC4437" i="1"/>
  <c r="AC4436" i="1" s="1"/>
  <c r="AM4439" i="1"/>
  <c r="AH4455" i="1"/>
  <c r="AH4454" i="1" s="1"/>
  <c r="AH4453" i="1" s="1"/>
  <c r="AE4463" i="1"/>
  <c r="AM4464" i="1"/>
  <c r="AF4468" i="1"/>
  <c r="AF4467" i="1" s="1"/>
  <c r="Y4467" i="1"/>
  <c r="AC4467" i="1"/>
  <c r="T4473" i="1"/>
  <c r="T4467" i="1" s="1"/>
  <c r="AL4473" i="1"/>
  <c r="AL4482" i="1"/>
  <c r="AM4482" i="1" s="1"/>
  <c r="AF4484" i="1"/>
  <c r="V4486" i="1"/>
  <c r="AL4486" i="1"/>
  <c r="I4498" i="1"/>
  <c r="M4498" i="1"/>
  <c r="Q4498" i="1"/>
  <c r="W4498" i="1"/>
  <c r="W4491" i="1" s="1"/>
  <c r="AA4498" i="1"/>
  <c r="AA4491" i="1" s="1"/>
  <c r="V4509" i="1"/>
  <c r="AL4509" i="1"/>
  <c r="V4513" i="1"/>
  <c r="V4514" i="1"/>
  <c r="AE4516" i="1"/>
  <c r="AL4517" i="1"/>
  <c r="AM4517" i="1" s="1"/>
  <c r="Y4512" i="1"/>
  <c r="AG4512" i="1"/>
  <c r="AK4512" i="1"/>
  <c r="AF4522" i="1"/>
  <c r="X4526" i="1"/>
  <c r="AB4526" i="1"/>
  <c r="AH4526" i="1"/>
  <c r="R4534" i="1"/>
  <c r="V4534" i="1" s="1"/>
  <c r="AL4535" i="1"/>
  <c r="T4533" i="1"/>
  <c r="AE4538" i="1"/>
  <c r="AB4540" i="1"/>
  <c r="AF4540" i="1"/>
  <c r="AJ4540" i="1"/>
  <c r="R4533" i="1"/>
  <c r="V4547" i="1"/>
  <c r="AL4549" i="1"/>
  <c r="AL4550" i="1"/>
  <c r="AL4551" i="1"/>
  <c r="AL4552" i="1"/>
  <c r="AL4562" i="1"/>
  <c r="AM4562" i="1" s="1"/>
  <c r="X4561" i="1"/>
  <c r="X4560" i="1" s="1"/>
  <c r="X4559" i="1" s="1"/>
  <c r="AB4561" i="1"/>
  <c r="AB4560" i="1" s="1"/>
  <c r="AB4559" i="1" s="1"/>
  <c r="AG4561" i="1"/>
  <c r="AG4560" i="1" s="1"/>
  <c r="AG4559" i="1" s="1"/>
  <c r="AC4571" i="1"/>
  <c r="AE4572" i="1"/>
  <c r="AE4583" i="1"/>
  <c r="AC4580" i="1"/>
  <c r="AC4579" i="1" s="1"/>
  <c r="AC4578" i="1" s="1"/>
  <c r="AE4590" i="1"/>
  <c r="AD4589" i="1"/>
  <c r="AD4588" i="1" s="1"/>
  <c r="AM4593" i="1"/>
  <c r="AD4611" i="1"/>
  <c r="V4621" i="1"/>
  <c r="V4656" i="1"/>
  <c r="I4655" i="1"/>
  <c r="AG4659" i="1"/>
  <c r="V4566" i="1"/>
  <c r="AE4581" i="1"/>
  <c r="K4589" i="1"/>
  <c r="K4588" i="1" s="1"/>
  <c r="K4587" i="1" s="1"/>
  <c r="K4586" i="1" s="1"/>
  <c r="K4585" i="1" s="1"/>
  <c r="O4589" i="1"/>
  <c r="O4588" i="1" s="1"/>
  <c r="O4587" i="1" s="1"/>
  <c r="O4586" i="1" s="1"/>
  <c r="S4589" i="1"/>
  <c r="S4588" i="1" s="1"/>
  <c r="S4587" i="1" s="1"/>
  <c r="S4586" i="1" s="1"/>
  <c r="Y4589" i="1"/>
  <c r="Y4588" i="1" s="1"/>
  <c r="Y4587" i="1" s="1"/>
  <c r="Y4586" i="1" s="1"/>
  <c r="AC4589" i="1"/>
  <c r="AG4589" i="1"/>
  <c r="AG4588" i="1" s="1"/>
  <c r="AG4587" i="1" s="1"/>
  <c r="AG4586" i="1" s="1"/>
  <c r="AK4589" i="1"/>
  <c r="AK4588" i="1" s="1"/>
  <c r="AK4587" i="1" s="1"/>
  <c r="AK4586" i="1" s="1"/>
  <c r="AL4592" i="1"/>
  <c r="V4594" i="1"/>
  <c r="V4599" i="1"/>
  <c r="W4597" i="1"/>
  <c r="W4596" i="1" s="1"/>
  <c r="AA4597" i="1"/>
  <c r="AA4596" i="1" s="1"/>
  <c r="AI4597" i="1"/>
  <c r="AI4596" i="1" s="1"/>
  <c r="O4603" i="1"/>
  <c r="Y4597" i="1"/>
  <c r="Y4596" i="1" s="1"/>
  <c r="AC4603" i="1"/>
  <c r="AL4608" i="1"/>
  <c r="AE4613" i="1"/>
  <c r="AM4615" i="1"/>
  <c r="AL4621" i="1"/>
  <c r="AD4624" i="1"/>
  <c r="AD4620" i="1" s="1"/>
  <c r="V4625" i="1"/>
  <c r="AB4631" i="1"/>
  <c r="AI4631" i="1"/>
  <c r="P4631" i="1"/>
  <c r="Y4631" i="1"/>
  <c r="AE4636" i="1"/>
  <c r="Z4641" i="1"/>
  <c r="V4643" i="1"/>
  <c r="N4641" i="1"/>
  <c r="V4647" i="1"/>
  <c r="AL4647" i="1"/>
  <c r="V4649" i="1"/>
  <c r="AM4649" i="1" s="1"/>
  <c r="AE4653" i="1"/>
  <c r="J4659" i="1"/>
  <c r="N4659" i="1"/>
  <c r="R4659" i="1"/>
  <c r="R4630" i="1" s="1"/>
  <c r="R4629" i="1" s="1"/>
  <c r="R4628" i="1" s="1"/>
  <c r="R4627" i="1" s="1"/>
  <c r="V4667" i="1"/>
  <c r="V4668" i="1"/>
  <c r="AL4668" i="1"/>
  <c r="V4670" i="1"/>
  <c r="AM4671" i="1"/>
  <c r="AE4680" i="1"/>
  <c r="AE4682" i="1"/>
  <c r="AH4678" i="1"/>
  <c r="AH4677" i="1" s="1"/>
  <c r="AE4687" i="1"/>
  <c r="V4694" i="1"/>
  <c r="AE4700" i="1"/>
  <c r="J4699" i="1"/>
  <c r="J4698" i="1" s="1"/>
  <c r="J4697" i="1" s="1"/>
  <c r="J4696" i="1" s="1"/>
  <c r="V4703" i="1"/>
  <c r="AC4703" i="1"/>
  <c r="AC4699" i="1" s="1"/>
  <c r="AC4698" i="1" s="1"/>
  <c r="AC4697" i="1" s="1"/>
  <c r="AC4696" i="1" s="1"/>
  <c r="AL4703" i="1"/>
  <c r="V4704" i="1"/>
  <c r="AG4707" i="1"/>
  <c r="AG4706" i="1" s="1"/>
  <c r="AE4712" i="1"/>
  <c r="AM4713" i="1"/>
  <c r="AL4717" i="1"/>
  <c r="AD4724" i="1"/>
  <c r="J4724" i="1"/>
  <c r="J4723" i="1" s="1"/>
  <c r="J4722" i="1" s="1"/>
  <c r="V4727" i="1"/>
  <c r="AL4727" i="1"/>
  <c r="AJ4724" i="1"/>
  <c r="AJ4723" i="1" s="1"/>
  <c r="AJ4722" i="1" s="1"/>
  <c r="Y4724" i="1"/>
  <c r="Y4723" i="1" s="1"/>
  <c r="Y4722" i="1" s="1"/>
  <c r="AC4724" i="1"/>
  <c r="AC4723" i="1" s="1"/>
  <c r="AC4722" i="1" s="1"/>
  <c r="I4733" i="1"/>
  <c r="AE4737" i="1"/>
  <c r="L4732" i="1"/>
  <c r="L4731" i="1" s="1"/>
  <c r="P4736" i="1"/>
  <c r="P4732" i="1" s="1"/>
  <c r="P4731" i="1" s="1"/>
  <c r="T4732" i="1"/>
  <c r="T4731" i="1" s="1"/>
  <c r="AM4740" i="1"/>
  <c r="I4897" i="1"/>
  <c r="I4896" i="1" s="1"/>
  <c r="AE4984" i="1"/>
  <c r="AC4983" i="1"/>
  <c r="AC4982" i="1" s="1"/>
  <c r="AL4994" i="1"/>
  <c r="X4631" i="1"/>
  <c r="AJ4631" i="1"/>
  <c r="V4636" i="1"/>
  <c r="Z4631" i="1"/>
  <c r="AL4639" i="1"/>
  <c r="J4641" i="1"/>
  <c r="K4642" i="1"/>
  <c r="K4641" i="1" s="1"/>
  <c r="V4645" i="1"/>
  <c r="AG4642" i="1"/>
  <c r="AG4641" i="1" s="1"/>
  <c r="AK4642" i="1"/>
  <c r="AK4641" i="1" s="1"/>
  <c r="AE4652" i="1"/>
  <c r="V4657" i="1"/>
  <c r="Y4659" i="1"/>
  <c r="AL4674" i="1"/>
  <c r="P4678" i="1"/>
  <c r="P4677" i="1" s="1"/>
  <c r="AM4686" i="1"/>
  <c r="V4687" i="1"/>
  <c r="M4699" i="1"/>
  <c r="M4698" i="1" s="1"/>
  <c r="M4697" i="1" s="1"/>
  <c r="M4696" i="1" s="1"/>
  <c r="AE4703" i="1"/>
  <c r="K4699" i="1"/>
  <c r="K4698" i="1" s="1"/>
  <c r="K4697" i="1" s="1"/>
  <c r="K4696" i="1" s="1"/>
  <c r="V4712" i="1"/>
  <c r="L4724" i="1"/>
  <c r="L4723" i="1" s="1"/>
  <c r="L4722" i="1" s="1"/>
  <c r="P4724" i="1"/>
  <c r="P4723" i="1" s="1"/>
  <c r="P4722" i="1" s="1"/>
  <c r="T4724" i="1"/>
  <c r="T4723" i="1" s="1"/>
  <c r="T4722" i="1" s="1"/>
  <c r="Q4732" i="1"/>
  <c r="Q4731" i="1" s="1"/>
  <c r="AL4971" i="1"/>
  <c r="AF4970" i="1"/>
  <c r="AK4561" i="1"/>
  <c r="AK4560" i="1" s="1"/>
  <c r="AK4559" i="1" s="1"/>
  <c r="V4590" i="1"/>
  <c r="S4585" i="1"/>
  <c r="AE4604" i="1"/>
  <c r="V4606" i="1"/>
  <c r="AL4606" i="1"/>
  <c r="AJ4603" i="1"/>
  <c r="AE4621" i="1"/>
  <c r="AL4622" i="1"/>
  <c r="AI4620" i="1"/>
  <c r="AI4619" i="1" s="1"/>
  <c r="AI4618" i="1" s="1"/>
  <c r="AI4617" i="1" s="1"/>
  <c r="K4620" i="1"/>
  <c r="K4619" i="1" s="1"/>
  <c r="K4618" i="1" s="1"/>
  <c r="K4617" i="1" s="1"/>
  <c r="O4620" i="1"/>
  <c r="O4619" i="1" s="1"/>
  <c r="O4618" i="1" s="1"/>
  <c r="O4617" i="1" s="1"/>
  <c r="S4620" i="1"/>
  <c r="S4619" i="1" s="1"/>
  <c r="S4618" i="1" s="1"/>
  <c r="S4617" i="1" s="1"/>
  <c r="Y4620" i="1"/>
  <c r="Y4619" i="1" s="1"/>
  <c r="Y4618" i="1" s="1"/>
  <c r="Y4617" i="1" s="1"/>
  <c r="AG4620" i="1"/>
  <c r="AG4619" i="1" s="1"/>
  <c r="AG4618" i="1" s="1"/>
  <c r="AG4617" i="1" s="1"/>
  <c r="AK4620" i="1"/>
  <c r="AK4619" i="1" s="1"/>
  <c r="AK4618" i="1" s="1"/>
  <c r="AK4617" i="1" s="1"/>
  <c r="K4631" i="1"/>
  <c r="O4631" i="1"/>
  <c r="AE4639" i="1"/>
  <c r="AL4643" i="1"/>
  <c r="X4642" i="1"/>
  <c r="X4641" i="1" s="1"/>
  <c r="AB4642" i="1"/>
  <c r="AB4641" i="1" s="1"/>
  <c r="AL4645" i="1"/>
  <c r="AJ4642" i="1"/>
  <c r="AJ4641" i="1" s="1"/>
  <c r="Y4642" i="1"/>
  <c r="Y4641" i="1" s="1"/>
  <c r="AC4642" i="1"/>
  <c r="AC4641" i="1" s="1"/>
  <c r="AL4653" i="1"/>
  <c r="AL4657" i="1"/>
  <c r="AE4661" i="1"/>
  <c r="AM4662" i="1"/>
  <c r="I4663" i="1"/>
  <c r="AL4664" i="1"/>
  <c r="AM4664" i="1" s="1"/>
  <c r="AE4668" i="1"/>
  <c r="AF4673" i="1"/>
  <c r="AE4675" i="1"/>
  <c r="AM4676" i="1"/>
  <c r="V4680" i="1"/>
  <c r="AL4680" i="1"/>
  <c r="AL4682" i="1"/>
  <c r="AM4682" i="1" s="1"/>
  <c r="I4684" i="1"/>
  <c r="M4684" i="1"/>
  <c r="M4678" i="1" s="1"/>
  <c r="M4677" i="1" s="1"/>
  <c r="Q4684" i="1"/>
  <c r="Q4678" i="1" s="1"/>
  <c r="Q4677" i="1" s="1"/>
  <c r="AL4701" i="1"/>
  <c r="AL4704" i="1"/>
  <c r="AI4724" i="1"/>
  <c r="AI4723" i="1" s="1"/>
  <c r="AI4722" i="1" s="1"/>
  <c r="O4724" i="1"/>
  <c r="O4723" i="1" s="1"/>
  <c r="O4722" i="1" s="1"/>
  <c r="O4721" i="1" s="1"/>
  <c r="O4720" i="1" s="1"/>
  <c r="S4724" i="1"/>
  <c r="S4723" i="1" s="1"/>
  <c r="S4722" i="1" s="1"/>
  <c r="S4721" i="1" s="1"/>
  <c r="S4720" i="1" s="1"/>
  <c r="AM4728" i="1"/>
  <c r="V4729" i="1"/>
  <c r="AL4729" i="1"/>
  <c r="X4732" i="1"/>
  <c r="X4731" i="1" s="1"/>
  <c r="AL4737" i="1"/>
  <c r="AG4736" i="1"/>
  <c r="AG4732" i="1" s="1"/>
  <c r="AG4731" i="1" s="1"/>
  <c r="AK4736" i="1"/>
  <c r="AK4732" i="1" s="1"/>
  <c r="AK4731" i="1" s="1"/>
  <c r="P4744" i="1"/>
  <c r="P4743" i="1" s="1"/>
  <c r="P4742" i="1" s="1"/>
  <c r="P4741" i="1" s="1"/>
  <c r="AD4801" i="1"/>
  <c r="AI4801" i="1"/>
  <c r="AI4800" i="1" s="1"/>
  <c r="V4830" i="1"/>
  <c r="V4977" i="1"/>
  <c r="V4984" i="1"/>
  <c r="I4983" i="1"/>
  <c r="I4982" i="1" s="1"/>
  <c r="V4572" i="1"/>
  <c r="X4589" i="1"/>
  <c r="X4588" i="1" s="1"/>
  <c r="X4587" i="1" s="1"/>
  <c r="X4586" i="1" s="1"/>
  <c r="X4585" i="1" s="1"/>
  <c r="AB4589" i="1"/>
  <c r="AB4588" i="1" s="1"/>
  <c r="AB4587" i="1" s="1"/>
  <c r="AB4586" i="1" s="1"/>
  <c r="AB4585" i="1" s="1"/>
  <c r="AF4589" i="1"/>
  <c r="AJ4589" i="1"/>
  <c r="AJ4588" i="1" s="1"/>
  <c r="AJ4587" i="1" s="1"/>
  <c r="AJ4586" i="1" s="1"/>
  <c r="V4592" i="1"/>
  <c r="AL4599" i="1"/>
  <c r="AL4601" i="1"/>
  <c r="AM4601" i="1" s="1"/>
  <c r="V4604" i="1"/>
  <c r="AL4604" i="1"/>
  <c r="AG4603" i="1"/>
  <c r="AG4597" i="1" s="1"/>
  <c r="AG4596" i="1" s="1"/>
  <c r="AK4603" i="1"/>
  <c r="AL4613" i="1"/>
  <c r="V4622" i="1"/>
  <c r="I4620" i="1"/>
  <c r="Q4620" i="1"/>
  <c r="Q4619" i="1" s="1"/>
  <c r="Q4618" i="1" s="1"/>
  <c r="Q4617" i="1" s="1"/>
  <c r="AI4641" i="1"/>
  <c r="P4641" i="1"/>
  <c r="AL4652" i="1"/>
  <c r="V4660" i="1"/>
  <c r="AM4660" i="1" s="1"/>
  <c r="W4659" i="1"/>
  <c r="W4630" i="1" s="1"/>
  <c r="W4629" i="1" s="1"/>
  <c r="AA4659" i="1"/>
  <c r="AA4630" i="1" s="1"/>
  <c r="AA4629" i="1" s="1"/>
  <c r="AA4628" i="1" s="1"/>
  <c r="AI4659" i="1"/>
  <c r="AK4678" i="1"/>
  <c r="AK4677" i="1" s="1"/>
  <c r="AM4695" i="1"/>
  <c r="V4701" i="1"/>
  <c r="AK4707" i="1"/>
  <c r="AK4706" i="1" s="1"/>
  <c r="AM4718" i="1"/>
  <c r="N4724" i="1"/>
  <c r="N4723" i="1" s="1"/>
  <c r="N4722" i="1" s="1"/>
  <c r="R4724" i="1"/>
  <c r="R4723" i="1" s="1"/>
  <c r="R4722" i="1" s="1"/>
  <c r="AL4725" i="1"/>
  <c r="AG4724" i="1"/>
  <c r="AG4723" i="1" s="1"/>
  <c r="AG4722" i="1" s="1"/>
  <c r="AK4724" i="1"/>
  <c r="AK4723" i="1" s="1"/>
  <c r="AK4722" i="1" s="1"/>
  <c r="Y4732" i="1"/>
  <c r="Y4731" i="1" s="1"/>
  <c r="AE4739" i="1"/>
  <c r="Y4744" i="1"/>
  <c r="Y4743" i="1" s="1"/>
  <c r="Y4742" i="1" s="1"/>
  <c r="Y4741" i="1" s="1"/>
  <c r="AC4744" i="1"/>
  <c r="AC4743" i="1" s="1"/>
  <c r="AC4742" i="1" s="1"/>
  <c r="AC4741" i="1" s="1"/>
  <c r="AG4744" i="1"/>
  <c r="AG4743" i="1" s="1"/>
  <c r="AG4742" i="1" s="1"/>
  <c r="AG4741" i="1" s="1"/>
  <c r="AK4744" i="1"/>
  <c r="AK4743" i="1" s="1"/>
  <c r="AK4742" i="1" s="1"/>
  <c r="AK4741" i="1" s="1"/>
  <c r="AE4763" i="1"/>
  <c r="Z4766" i="1"/>
  <c r="Z4765" i="1" s="1"/>
  <c r="Z4808" i="1"/>
  <c r="AE4832" i="1"/>
  <c r="S4870" i="1"/>
  <c r="S4869" i="1" s="1"/>
  <c r="S4868" i="1" s="1"/>
  <c r="S4867" i="1" s="1"/>
  <c r="M4879" i="1"/>
  <c r="M4870" i="1" s="1"/>
  <c r="M4869" i="1" s="1"/>
  <c r="M4868" i="1" s="1"/>
  <c r="M4867" i="1" s="1"/>
  <c r="Q4879" i="1"/>
  <c r="K4905" i="1"/>
  <c r="K4904" i="1" s="1"/>
  <c r="L4906" i="1"/>
  <c r="L4905" i="1" s="1"/>
  <c r="L4904" i="1" s="1"/>
  <c r="P4906" i="1"/>
  <c r="P4905" i="1" s="1"/>
  <c r="P4904" i="1" s="1"/>
  <c r="P4903" i="1" s="1"/>
  <c r="Z4906" i="1"/>
  <c r="Z4905" i="1" s="1"/>
  <c r="Z4904" i="1" s="1"/>
  <c r="AE4908" i="1"/>
  <c r="J4906" i="1"/>
  <c r="J4905" i="1" s="1"/>
  <c r="J4904" i="1" s="1"/>
  <c r="N4906" i="1"/>
  <c r="N4905" i="1" s="1"/>
  <c r="N4904" i="1" s="1"/>
  <c r="R4906" i="1"/>
  <c r="R4905" i="1" s="1"/>
  <c r="R4904" i="1" s="1"/>
  <c r="V4914" i="1"/>
  <c r="V4916" i="1"/>
  <c r="AE4917" i="1"/>
  <c r="V4930" i="1"/>
  <c r="AE4930" i="1"/>
  <c r="AE4945" i="1"/>
  <c r="AE4946" i="1"/>
  <c r="Q4944" i="1"/>
  <c r="Q4943" i="1" s="1"/>
  <c r="Q4942" i="1" s="1"/>
  <c r="Q4941" i="1" s="1"/>
  <c r="AJ4944" i="1"/>
  <c r="AJ4943" i="1" s="1"/>
  <c r="AJ4942" i="1" s="1"/>
  <c r="AJ4941" i="1" s="1"/>
  <c r="K4954" i="1"/>
  <c r="K4953" i="1" s="1"/>
  <c r="O4954" i="1"/>
  <c r="O4953" i="1" s="1"/>
  <c r="O4952" i="1" s="1"/>
  <c r="S4953" i="1"/>
  <c r="S4952" i="1" s="1"/>
  <c r="AG4954" i="1"/>
  <c r="AG4953" i="1" s="1"/>
  <c r="AG4952" i="1" s="1"/>
  <c r="AK4954" i="1"/>
  <c r="AM4957" i="1"/>
  <c r="AL4959" i="1"/>
  <c r="V4962" i="1"/>
  <c r="AE4962" i="1"/>
  <c r="AE4985" i="1"/>
  <c r="AL4990" i="1"/>
  <c r="AL4992" i="1"/>
  <c r="AL5013" i="1"/>
  <c r="AF5012" i="1"/>
  <c r="AF5011" i="1" s="1"/>
  <c r="O5010" i="1"/>
  <c r="AE5016" i="1"/>
  <c r="AD5015" i="1"/>
  <c r="V5017" i="1"/>
  <c r="R5016" i="1"/>
  <c r="AE5017" i="1"/>
  <c r="AC5016" i="1"/>
  <c r="AC5015" i="1" s="1"/>
  <c r="V5081" i="1"/>
  <c r="P5080" i="1"/>
  <c r="Q4766" i="1"/>
  <c r="Q4765" i="1" s="1"/>
  <c r="AL4768" i="1"/>
  <c r="AL4770" i="1"/>
  <c r="V4773" i="1"/>
  <c r="V4775" i="1"/>
  <c r="AE4779" i="1"/>
  <c r="AE4780" i="1"/>
  <c r="AE4781" i="1"/>
  <c r="AE4782" i="1"/>
  <c r="V4795" i="1"/>
  <c r="AE4803" i="1"/>
  <c r="AE4806" i="1"/>
  <c r="Q4809" i="1"/>
  <c r="Q4808" i="1" s="1"/>
  <c r="AE4811" i="1"/>
  <c r="AI4808" i="1"/>
  <c r="AL4819" i="1"/>
  <c r="P4834" i="1"/>
  <c r="P4829" i="1" s="1"/>
  <c r="AG4829" i="1"/>
  <c r="AM4837" i="1"/>
  <c r="V4858" i="1"/>
  <c r="V4860" i="1"/>
  <c r="AH4872" i="1"/>
  <c r="AE4875" i="1"/>
  <c r="AM4876" i="1"/>
  <c r="V4877" i="1"/>
  <c r="AA4879" i="1"/>
  <c r="AG4883" i="1"/>
  <c r="AK4883" i="1"/>
  <c r="AL4886" i="1"/>
  <c r="AL4890" i="1"/>
  <c r="AM4890" i="1" s="1"/>
  <c r="AL4892" i="1"/>
  <c r="AE4899" i="1"/>
  <c r="AE4901" i="1"/>
  <c r="V4908" i="1"/>
  <c r="AL4910" i="1"/>
  <c r="AL4914" i="1"/>
  <c r="V4917" i="1"/>
  <c r="AL4916" i="1"/>
  <c r="AM4922" i="1"/>
  <c r="AL4930" i="1"/>
  <c r="AL4936" i="1"/>
  <c r="V4945" i="1"/>
  <c r="AM4945" i="1" s="1"/>
  <c r="V4946" i="1"/>
  <c r="R4944" i="1"/>
  <c r="R4943" i="1" s="1"/>
  <c r="R4942" i="1" s="1"/>
  <c r="R4941" i="1" s="1"/>
  <c r="AB4944" i="1"/>
  <c r="AB4943" i="1" s="1"/>
  <c r="AB4942" i="1" s="1"/>
  <c r="AB4941" i="1" s="1"/>
  <c r="AM4950" i="1"/>
  <c r="L4954" i="1"/>
  <c r="L4953" i="1" s="1"/>
  <c r="L4952" i="1" s="1"/>
  <c r="L4951" i="1" s="1"/>
  <c r="P4954" i="1"/>
  <c r="T4954" i="1"/>
  <c r="T4953" i="1" s="1"/>
  <c r="T4952" i="1" s="1"/>
  <c r="T4951" i="1" s="1"/>
  <c r="AL4962" i="1"/>
  <c r="AM4969" i="1"/>
  <c r="V4972" i="1"/>
  <c r="AC4989" i="1"/>
  <c r="AC4988" i="1" s="1"/>
  <c r="AC4987" i="1" s="1"/>
  <c r="V4990" i="1"/>
  <c r="AM4990" i="1" s="1"/>
  <c r="AM4991" i="1"/>
  <c r="V4992" i="1"/>
  <c r="AM4993" i="1"/>
  <c r="I4997" i="1"/>
  <c r="I4996" i="1" s="1"/>
  <c r="K4744" i="1"/>
  <c r="K4743" i="1" s="1"/>
  <c r="K4742" i="1" s="1"/>
  <c r="K4741" i="1" s="1"/>
  <c r="O4744" i="1"/>
  <c r="O4743" i="1" s="1"/>
  <c r="O4742" i="1" s="1"/>
  <c r="O4741" i="1" s="1"/>
  <c r="S4744" i="1"/>
  <c r="S4743" i="1" s="1"/>
  <c r="S4742" i="1" s="1"/>
  <c r="S4741" i="1" s="1"/>
  <c r="M4744" i="1"/>
  <c r="M4743" i="1" s="1"/>
  <c r="M4742" i="1" s="1"/>
  <c r="M4741" i="1" s="1"/>
  <c r="M4719" i="1" s="1"/>
  <c r="V4749" i="1"/>
  <c r="W4744" i="1"/>
  <c r="W4743" i="1" s="1"/>
  <c r="W4742" i="1" s="1"/>
  <c r="W4741" i="1" s="1"/>
  <c r="AA4744" i="1"/>
  <c r="AA4743" i="1" s="1"/>
  <c r="AA4742" i="1" s="1"/>
  <c r="AA4741" i="1" s="1"/>
  <c r="AI4744" i="1"/>
  <c r="AI4743" i="1" s="1"/>
  <c r="AI4742" i="1" s="1"/>
  <c r="AI4741" i="1" s="1"/>
  <c r="AM4750" i="1"/>
  <c r="V4763" i="1"/>
  <c r="AM4763" i="1" s="1"/>
  <c r="AB4767" i="1"/>
  <c r="AB4766" i="1" s="1"/>
  <c r="AB4765" i="1" s="1"/>
  <c r="AB4753" i="1" s="1"/>
  <c r="AB4752" i="1" s="1"/>
  <c r="AE4770" i="1"/>
  <c r="R4772" i="1"/>
  <c r="AL4773" i="1"/>
  <c r="AL4775" i="1"/>
  <c r="V4777" i="1"/>
  <c r="AL4777" i="1"/>
  <c r="V4779" i="1"/>
  <c r="AM4779" i="1" s="1"/>
  <c r="V4780" i="1"/>
  <c r="AM4780" i="1" s="1"/>
  <c r="V4781" i="1"/>
  <c r="V4782" i="1"/>
  <c r="AM4782" i="1" s="1"/>
  <c r="V4805" i="1"/>
  <c r="V4811" i="1"/>
  <c r="AM4811" i="1" s="1"/>
  <c r="N4808" i="1"/>
  <c r="AJ4810" i="1"/>
  <c r="AJ4809" i="1" s="1"/>
  <c r="AJ4808" i="1" s="1"/>
  <c r="AL4817" i="1"/>
  <c r="AB4822" i="1"/>
  <c r="AM4828" i="1"/>
  <c r="V4832" i="1"/>
  <c r="AL4838" i="1"/>
  <c r="AL4844" i="1"/>
  <c r="AL4858" i="1"/>
  <c r="AL4860" i="1"/>
  <c r="AD4862" i="1"/>
  <c r="AE4862" i="1" s="1"/>
  <c r="Z4872" i="1"/>
  <c r="Z4871" i="1" s="1"/>
  <c r="AE4873" i="1"/>
  <c r="AI4872" i="1"/>
  <c r="AI4871" i="1" s="1"/>
  <c r="AM4874" i="1"/>
  <c r="V4875" i="1"/>
  <c r="AM4875" i="1" s="1"/>
  <c r="V4881" i="1"/>
  <c r="AL4884" i="1"/>
  <c r="AM4884" i="1" s="1"/>
  <c r="AE4886" i="1"/>
  <c r="AM4887" i="1"/>
  <c r="I4889" i="1"/>
  <c r="I4888" i="1" s="1"/>
  <c r="AM4891" i="1"/>
  <c r="AM4893" i="1"/>
  <c r="X4905" i="1"/>
  <c r="X4904" i="1" s="1"/>
  <c r="AG4906" i="1"/>
  <c r="AM4915" i="1"/>
  <c r="AE4936" i="1"/>
  <c r="O4944" i="1"/>
  <c r="O4943" i="1" s="1"/>
  <c r="O4942" i="1" s="1"/>
  <c r="O4941" i="1" s="1"/>
  <c r="S4944" i="1"/>
  <c r="S4943" i="1" s="1"/>
  <c r="S4942" i="1" s="1"/>
  <c r="S4941" i="1" s="1"/>
  <c r="AH4944" i="1"/>
  <c r="AH4943" i="1" s="1"/>
  <c r="AH4942" i="1" s="1"/>
  <c r="AH4941" i="1" s="1"/>
  <c r="Z4954" i="1"/>
  <c r="V4956" i="1"/>
  <c r="AM4956" i="1" s="1"/>
  <c r="V4959" i="1"/>
  <c r="AF4979" i="1"/>
  <c r="AL5002" i="1"/>
  <c r="AE5003" i="1"/>
  <c r="AH5005" i="1"/>
  <c r="AF5005" i="1"/>
  <c r="AF5001" i="1" s="1"/>
  <c r="AF5000" i="1" s="1"/>
  <c r="Q5010" i="1"/>
  <c r="S5010" i="1"/>
  <c r="AC5079" i="1"/>
  <c r="V4739" i="1"/>
  <c r="AL4739" i="1"/>
  <c r="AE4746" i="1"/>
  <c r="J4744" i="1"/>
  <c r="J4743" i="1" s="1"/>
  <c r="J4742" i="1" s="1"/>
  <c r="J4741" i="1" s="1"/>
  <c r="N4744" i="1"/>
  <c r="N4743" i="1" s="1"/>
  <c r="N4742" i="1" s="1"/>
  <c r="N4741" i="1" s="1"/>
  <c r="R4744" i="1"/>
  <c r="R4743" i="1" s="1"/>
  <c r="R4742" i="1" s="1"/>
  <c r="R4741" i="1" s="1"/>
  <c r="AL4749" i="1"/>
  <c r="AH4762" i="1"/>
  <c r="AH4761" i="1" s="1"/>
  <c r="AH4760" i="1" s="1"/>
  <c r="AK4753" i="1"/>
  <c r="AK4752" i="1" s="1"/>
  <c r="K4766" i="1"/>
  <c r="K4765" i="1" s="1"/>
  <c r="K4753" i="1" s="1"/>
  <c r="K4752" i="1" s="1"/>
  <c r="O4766" i="1"/>
  <c r="O4765" i="1" s="1"/>
  <c r="O4753" i="1" s="1"/>
  <c r="O4752" i="1" s="1"/>
  <c r="AH4767" i="1"/>
  <c r="AH4766" i="1" s="1"/>
  <c r="AH4765" i="1" s="1"/>
  <c r="V4770" i="1"/>
  <c r="I4772" i="1"/>
  <c r="AM4778" i="1"/>
  <c r="AE4790" i="1"/>
  <c r="AF4797" i="1"/>
  <c r="I4802" i="1"/>
  <c r="AM4807" i="1"/>
  <c r="AH4810" i="1"/>
  <c r="AH4809" i="1" s="1"/>
  <c r="AM4812" i="1"/>
  <c r="V4813" i="1"/>
  <c r="AG4810" i="1"/>
  <c r="AG4809" i="1" s="1"/>
  <c r="AG4808" i="1" s="1"/>
  <c r="AM4814" i="1"/>
  <c r="AM4818" i="1"/>
  <c r="O4822" i="1"/>
  <c r="AE4824" i="1"/>
  <c r="L4834" i="1"/>
  <c r="L4829" i="1" s="1"/>
  <c r="AL4877" i="1"/>
  <c r="X4870" i="1"/>
  <c r="X4869" i="1" s="1"/>
  <c r="X4868" i="1" s="1"/>
  <c r="X4867" i="1" s="1"/>
  <c r="AG4879" i="1"/>
  <c r="AG4870" i="1" s="1"/>
  <c r="AG4869" i="1" s="1"/>
  <c r="AG4868" i="1" s="1"/>
  <c r="AG4867" i="1" s="1"/>
  <c r="AK4879" i="1"/>
  <c r="AE4884" i="1"/>
  <c r="AM4885" i="1"/>
  <c r="V4886" i="1"/>
  <c r="AE4889" i="1"/>
  <c r="V4899" i="1"/>
  <c r="V4901" i="1"/>
  <c r="AL4901" i="1"/>
  <c r="AJ4906" i="1"/>
  <c r="AJ4905" i="1" s="1"/>
  <c r="AJ4904" i="1" s="1"/>
  <c r="AI4944" i="1"/>
  <c r="AI4943" i="1" s="1"/>
  <c r="AI4942" i="1" s="1"/>
  <c r="AI4941" i="1" s="1"/>
  <c r="J4954" i="1"/>
  <c r="AJ4954" i="1"/>
  <c r="AJ4953" i="1" s="1"/>
  <c r="AJ4952" i="1" s="1"/>
  <c r="AL4967" i="1"/>
  <c r="AM4967" i="1" s="1"/>
  <c r="V5006" i="1"/>
  <c r="J5001" i="1"/>
  <c r="J5000" i="1" s="1"/>
  <c r="N5001" i="1"/>
  <c r="N5000" i="1" s="1"/>
  <c r="R5005" i="1"/>
  <c r="R5001" i="1" s="1"/>
  <c r="R5000" i="1" s="1"/>
  <c r="O5079" i="1"/>
  <c r="AD5080" i="1"/>
  <c r="AD5079" i="1" s="1"/>
  <c r="AE5081" i="1"/>
  <c r="V5008" i="1"/>
  <c r="W5001" i="1"/>
  <c r="W5000" i="1" s="1"/>
  <c r="AA5001" i="1"/>
  <c r="AA5000" i="1" s="1"/>
  <c r="AI5005" i="1"/>
  <c r="AI5001" i="1" s="1"/>
  <c r="AI5000" i="1" s="1"/>
  <c r="AL5017" i="1"/>
  <c r="AL5034" i="1"/>
  <c r="X5033" i="1"/>
  <c r="X5032" i="1" s="1"/>
  <c r="X5031" i="1" s="1"/>
  <c r="X5030" i="1" s="1"/>
  <c r="X5029" i="1" s="1"/>
  <c r="AB5033" i="1"/>
  <c r="AB5032" i="1" s="1"/>
  <c r="AB5031" i="1" s="1"/>
  <c r="AB5030" i="1" s="1"/>
  <c r="AB5029" i="1" s="1"/>
  <c r="AL5036" i="1"/>
  <c r="Y5033" i="1"/>
  <c r="Y5032" i="1" s="1"/>
  <c r="Y5031" i="1" s="1"/>
  <c r="Y5030" i="1" s="1"/>
  <c r="Y5029" i="1" s="1"/>
  <c r="AC5033" i="1"/>
  <c r="AC5032" i="1" s="1"/>
  <c r="AC5031" i="1" s="1"/>
  <c r="AC5030" i="1" s="1"/>
  <c r="AC5029" i="1" s="1"/>
  <c r="AL5040" i="1"/>
  <c r="AH5047" i="1"/>
  <c r="AH5046" i="1" s="1"/>
  <c r="N5047" i="1"/>
  <c r="N5046" i="1" s="1"/>
  <c r="R5047" i="1"/>
  <c r="R5046" i="1" s="1"/>
  <c r="R5045" i="1" s="1"/>
  <c r="K5047" i="1"/>
  <c r="K5046" i="1" s="1"/>
  <c r="K5045" i="1" s="1"/>
  <c r="L5047" i="1"/>
  <c r="L5046" i="1" s="1"/>
  <c r="P5047" i="1"/>
  <c r="P5046" i="1" s="1"/>
  <c r="T5047" i="1"/>
  <c r="T5046" i="1" s="1"/>
  <c r="AL5060" i="1"/>
  <c r="Z5057" i="1"/>
  <c r="AE5062" i="1"/>
  <c r="I5064" i="1"/>
  <c r="V5064" i="1" s="1"/>
  <c r="AL5065" i="1"/>
  <c r="AM5065" i="1" s="1"/>
  <c r="AL5067" i="1"/>
  <c r="AE5077" i="1"/>
  <c r="AI5086" i="1"/>
  <c r="AI5085" i="1" s="1"/>
  <c r="AL5098" i="1"/>
  <c r="AI5112" i="1"/>
  <c r="AL5183" i="1"/>
  <c r="AH5182" i="1"/>
  <c r="AI5032" i="1"/>
  <c r="AI5031" i="1" s="1"/>
  <c r="AI5030" i="1" s="1"/>
  <c r="AI5029" i="1" s="1"/>
  <c r="L5032" i="1"/>
  <c r="L5031" i="1" s="1"/>
  <c r="L5030" i="1" s="1"/>
  <c r="L5029" i="1" s="1"/>
  <c r="Q5056" i="1"/>
  <c r="Q5045" i="1" s="1"/>
  <c r="Q5044" i="1" s="1"/>
  <c r="Q5043" i="1" s="1"/>
  <c r="AM5066" i="1"/>
  <c r="V5067" i="1"/>
  <c r="AM5068" i="1"/>
  <c r="AL5069" i="1"/>
  <c r="V5076" i="1"/>
  <c r="V5097" i="1"/>
  <c r="M5096" i="1"/>
  <c r="M5095" i="1" s="1"/>
  <c r="AL4998" i="1"/>
  <c r="AG5010" i="1"/>
  <c r="AK5010" i="1"/>
  <c r="AM5027" i="1"/>
  <c r="V5034" i="1"/>
  <c r="N5033" i="1"/>
  <c r="N5032" i="1" s="1"/>
  <c r="N5031" i="1" s="1"/>
  <c r="N5030" i="1" s="1"/>
  <c r="N5029" i="1" s="1"/>
  <c r="R5033" i="1"/>
  <c r="R5032" i="1" s="1"/>
  <c r="R5031" i="1" s="1"/>
  <c r="R5030" i="1" s="1"/>
  <c r="R5029" i="1" s="1"/>
  <c r="AM5037" i="1"/>
  <c r="V5038" i="1"/>
  <c r="AL5038" i="1"/>
  <c r="V5040" i="1"/>
  <c r="AD5047" i="1"/>
  <c r="AL5048" i="1"/>
  <c r="V5052" i="1"/>
  <c r="AM5053" i="1"/>
  <c r="AG5047" i="1"/>
  <c r="AG5046" i="1" s="1"/>
  <c r="AK5047" i="1"/>
  <c r="AK5046" i="1" s="1"/>
  <c r="V5058" i="1"/>
  <c r="Y5057" i="1"/>
  <c r="Y5056" i="1" s="1"/>
  <c r="AE5060" i="1"/>
  <c r="AM5070" i="1"/>
  <c r="AC5072" i="1"/>
  <c r="AC5071" i="1" s="1"/>
  <c r="V5082" i="1"/>
  <c r="AE5082" i="1"/>
  <c r="AM5083" i="1"/>
  <c r="Z5086" i="1"/>
  <c r="Z5085" i="1" s="1"/>
  <c r="AE5089" i="1"/>
  <c r="V5098" i="1"/>
  <c r="AM5098" i="1" s="1"/>
  <c r="X5096" i="1"/>
  <c r="X5095" i="1" s="1"/>
  <c r="AL5008" i="1"/>
  <c r="AL5016" i="1"/>
  <c r="V5025" i="1"/>
  <c r="V5026" i="1"/>
  <c r="AM5026" i="1" s="1"/>
  <c r="AL5026" i="1"/>
  <c r="AE5033" i="1"/>
  <c r="K5033" i="1"/>
  <c r="K5032" i="1" s="1"/>
  <c r="K5031" i="1" s="1"/>
  <c r="K5030" i="1" s="1"/>
  <c r="K5029" i="1" s="1"/>
  <c r="V5036" i="1"/>
  <c r="AM5036" i="1" s="1"/>
  <c r="AG5033" i="1"/>
  <c r="AG5032" i="1" s="1"/>
  <c r="AG5031" i="1" s="1"/>
  <c r="AG5030" i="1" s="1"/>
  <c r="AG5029" i="1" s="1"/>
  <c r="AK5033" i="1"/>
  <c r="AK5032" i="1" s="1"/>
  <c r="AK5031" i="1" s="1"/>
  <c r="AK5030" i="1" s="1"/>
  <c r="AK5029" i="1" s="1"/>
  <c r="V5048" i="1"/>
  <c r="AM5048" i="1" s="1"/>
  <c r="AM5049" i="1"/>
  <c r="V5050" i="1"/>
  <c r="AM5050" i="1" s="1"/>
  <c r="AL5052" i="1"/>
  <c r="AM5052" i="1" s="1"/>
  <c r="Y5047" i="1"/>
  <c r="Y5046" i="1" s="1"/>
  <c r="AC5047" i="1"/>
  <c r="AC5046" i="1" s="1"/>
  <c r="AB5045" i="1"/>
  <c r="L5057" i="1"/>
  <c r="L5056" i="1" s="1"/>
  <c r="P5057" i="1"/>
  <c r="P5056" i="1" s="1"/>
  <c r="T5057" i="1"/>
  <c r="T5056" i="1" s="1"/>
  <c r="AL5062" i="1"/>
  <c r="AM5062" i="1" s="1"/>
  <c r="L5072" i="1"/>
  <c r="L5071" i="1" s="1"/>
  <c r="AL5073" i="1"/>
  <c r="AL5076" i="1"/>
  <c r="AL5082" i="1"/>
  <c r="N5086" i="1"/>
  <c r="N5085" i="1" s="1"/>
  <c r="AL5089" i="1"/>
  <c r="Y5086" i="1"/>
  <c r="Y5085" i="1" s="1"/>
  <c r="Y5084" i="1" s="1"/>
  <c r="AL5097" i="1"/>
  <c r="AM5099" i="1"/>
  <c r="O5096" i="1"/>
  <c r="O5095" i="1" s="1"/>
  <c r="S5096" i="1"/>
  <c r="S5095" i="1" s="1"/>
  <c r="AH5096" i="1"/>
  <c r="AH5095" i="1" s="1"/>
  <c r="AI5108" i="1"/>
  <c r="AI5107" i="1" s="1"/>
  <c r="V5183" i="1"/>
  <c r="AM5183" i="1" s="1"/>
  <c r="L5182" i="1"/>
  <c r="AH5112" i="1"/>
  <c r="AH5108" i="1" s="1"/>
  <c r="AH5107" i="1" s="1"/>
  <c r="AH5084" i="1" s="1"/>
  <c r="AL5125" i="1"/>
  <c r="AF5130" i="1"/>
  <c r="V5131" i="1"/>
  <c r="W5129" i="1"/>
  <c r="W5128" i="1" s="1"/>
  <c r="W5127" i="1" s="1"/>
  <c r="AA5129" i="1"/>
  <c r="AA5128" i="1" s="1"/>
  <c r="AA5127" i="1" s="1"/>
  <c r="AI5129" i="1"/>
  <c r="AI5128" i="1" s="1"/>
  <c r="AI5127" i="1" s="1"/>
  <c r="K5133" i="1"/>
  <c r="K5129" i="1" s="1"/>
  <c r="K5128" i="1" s="1"/>
  <c r="K5127" i="1" s="1"/>
  <c r="O5133" i="1"/>
  <c r="O5129" i="1" s="1"/>
  <c r="O5128" i="1" s="1"/>
  <c r="O5127" i="1" s="1"/>
  <c r="S5133" i="1"/>
  <c r="S5129" i="1" s="1"/>
  <c r="S5128" i="1" s="1"/>
  <c r="S5127" i="1" s="1"/>
  <c r="AH5133" i="1"/>
  <c r="AH5129" i="1" s="1"/>
  <c r="AH5128" i="1" s="1"/>
  <c r="AH5127" i="1" s="1"/>
  <c r="AG5133" i="1"/>
  <c r="AK5133" i="1"/>
  <c r="V5153" i="1"/>
  <c r="AL5159" i="1"/>
  <c r="AE5162" i="1"/>
  <c r="AF5171" i="1"/>
  <c r="V5172" i="1"/>
  <c r="AA5167" i="1"/>
  <c r="AA5166" i="1" s="1"/>
  <c r="AE5172" i="1"/>
  <c r="AI5167" i="1"/>
  <c r="AI5166" i="1" s="1"/>
  <c r="AI5147" i="1" s="1"/>
  <c r="AM5173" i="1"/>
  <c r="V5174" i="1"/>
  <c r="AM5175" i="1"/>
  <c r="AB5188" i="1"/>
  <c r="Z5214" i="1"/>
  <c r="J5214" i="1"/>
  <c r="N5214" i="1"/>
  <c r="R5214" i="1"/>
  <c r="V5233" i="1"/>
  <c r="AL5171" i="1"/>
  <c r="V5184" i="1"/>
  <c r="AL5184" i="1"/>
  <c r="AL5192" i="1"/>
  <c r="AL5194" i="1"/>
  <c r="V5199" i="1"/>
  <c r="AL5199" i="1"/>
  <c r="AE5202" i="1"/>
  <c r="V5206" i="1"/>
  <c r="AM5206" i="1" s="1"/>
  <c r="AI5204" i="1"/>
  <c r="AL5211" i="1"/>
  <c r="V5212" i="1"/>
  <c r="AL5212" i="1"/>
  <c r="Q5214" i="1"/>
  <c r="AB5214" i="1"/>
  <c r="AJ5214" i="1"/>
  <c r="AG5214" i="1"/>
  <c r="AK5214" i="1"/>
  <c r="V5218" i="1"/>
  <c r="AL5219" i="1"/>
  <c r="V5225" i="1"/>
  <c r="AL5225" i="1"/>
  <c r="AL5246" i="1"/>
  <c r="AL5257" i="1"/>
  <c r="AH5256" i="1"/>
  <c r="V5448" i="1"/>
  <c r="AF5455" i="1"/>
  <c r="AK5108" i="1"/>
  <c r="AK5107" i="1" s="1"/>
  <c r="AM5113" i="1"/>
  <c r="AL5113" i="1"/>
  <c r="V5112" i="1"/>
  <c r="AL5115" i="1"/>
  <c r="AJ5112" i="1"/>
  <c r="AJ5108" i="1" s="1"/>
  <c r="AJ5107" i="1" s="1"/>
  <c r="AE5124" i="1"/>
  <c r="I5130" i="1"/>
  <c r="I5129" i="1" s="1"/>
  <c r="AG5129" i="1"/>
  <c r="AG5128" i="1" s="1"/>
  <c r="AG5127" i="1" s="1"/>
  <c r="AK5129" i="1"/>
  <c r="AK5128" i="1" s="1"/>
  <c r="AK5127" i="1" s="1"/>
  <c r="M5133" i="1"/>
  <c r="Q5133" i="1"/>
  <c r="Q5129" i="1" s="1"/>
  <c r="Q5128" i="1" s="1"/>
  <c r="Q5127" i="1" s="1"/>
  <c r="AL5134" i="1"/>
  <c r="AJ5133" i="1"/>
  <c r="AJ5129" i="1" s="1"/>
  <c r="AJ5128" i="1" s="1"/>
  <c r="AJ5127" i="1" s="1"/>
  <c r="V5136" i="1"/>
  <c r="L5133" i="1"/>
  <c r="P5133" i="1"/>
  <c r="T5133" i="1"/>
  <c r="AM5139" i="1"/>
  <c r="AM5145" i="1"/>
  <c r="K5149" i="1"/>
  <c r="K5148" i="1" s="1"/>
  <c r="O5149" i="1"/>
  <c r="O5148" i="1" s="1"/>
  <c r="S5149" i="1"/>
  <c r="S5148" i="1" s="1"/>
  <c r="AH5149" i="1"/>
  <c r="AH5148" i="1" s="1"/>
  <c r="AL5153" i="1"/>
  <c r="V5156" i="1"/>
  <c r="AL5161" i="1"/>
  <c r="V5162" i="1"/>
  <c r="AL5162" i="1"/>
  <c r="V5168" i="1"/>
  <c r="AM5168" i="1" s="1"/>
  <c r="AL5168" i="1"/>
  <c r="Y5167" i="1"/>
  <c r="Y5166" i="1" s="1"/>
  <c r="AC5167" i="1"/>
  <c r="AC5166" i="1" s="1"/>
  <c r="AG5167" i="1"/>
  <c r="AG5166" i="1" s="1"/>
  <c r="AG5147" i="1" s="1"/>
  <c r="AK5167" i="1"/>
  <c r="AK5166" i="1" s="1"/>
  <c r="AK5147" i="1" s="1"/>
  <c r="AL5177" i="1"/>
  <c r="V5179" i="1"/>
  <c r="AM5179" i="1" s="1"/>
  <c r="AL5179" i="1"/>
  <c r="V5185" i="1"/>
  <c r="AL5185" i="1"/>
  <c r="AE5190" i="1"/>
  <c r="AE5192" i="1"/>
  <c r="AE5194" i="1"/>
  <c r="L5196" i="1"/>
  <c r="L5188" i="1" s="1"/>
  <c r="P5196" i="1"/>
  <c r="P5188" i="1" s="1"/>
  <c r="T5196" i="1"/>
  <c r="T5188" i="1" s="1"/>
  <c r="AL5197" i="1"/>
  <c r="V5201" i="1"/>
  <c r="AL5201" i="1"/>
  <c r="AM5203" i="1"/>
  <c r="AH5205" i="1"/>
  <c r="AH5204" i="1" s="1"/>
  <c r="J5204" i="1"/>
  <c r="N5204" i="1"/>
  <c r="R5204" i="1"/>
  <c r="AE5209" i="1"/>
  <c r="L5214" i="1"/>
  <c r="P5214" i="1"/>
  <c r="T5214" i="1"/>
  <c r="AL5216" i="1"/>
  <c r="AE5222" i="1"/>
  <c r="AM5229" i="1"/>
  <c r="AL5233" i="1"/>
  <c r="V5234" i="1"/>
  <c r="AL5234" i="1"/>
  <c r="V5237" i="1"/>
  <c r="AM5238" i="1"/>
  <c r="AE5240" i="1"/>
  <c r="AL5241" i="1"/>
  <c r="AE5243" i="1"/>
  <c r="AL5244" i="1"/>
  <c r="V5246" i="1"/>
  <c r="AL5247" i="1"/>
  <c r="I5262" i="1"/>
  <c r="L5108" i="1"/>
  <c r="L5107" i="1" s="1"/>
  <c r="L5084" i="1" s="1"/>
  <c r="P5108" i="1"/>
  <c r="P5107" i="1" s="1"/>
  <c r="T5108" i="1"/>
  <c r="T5107" i="1" s="1"/>
  <c r="T5084" i="1" s="1"/>
  <c r="AB5112" i="1"/>
  <c r="AB5108" i="1" s="1"/>
  <c r="AB5107" i="1" s="1"/>
  <c r="AF5124" i="1"/>
  <c r="AF5123" i="1" s="1"/>
  <c r="V5125" i="1"/>
  <c r="AM5126" i="1"/>
  <c r="X5133" i="1"/>
  <c r="X5129" i="1" s="1"/>
  <c r="X5128" i="1" s="1"/>
  <c r="X5127" i="1" s="1"/>
  <c r="AB5133" i="1"/>
  <c r="AB5129" i="1" s="1"/>
  <c r="AB5128" i="1" s="1"/>
  <c r="AB5127" i="1" s="1"/>
  <c r="AM5137" i="1"/>
  <c r="V5138" i="1"/>
  <c r="AL5138" i="1"/>
  <c r="V5144" i="1"/>
  <c r="AM5144" i="1" s="1"/>
  <c r="AL5144" i="1"/>
  <c r="L5149" i="1"/>
  <c r="L5148" i="1" s="1"/>
  <c r="T5149" i="1"/>
  <c r="T5148" i="1" s="1"/>
  <c r="Z5149" i="1"/>
  <c r="Z5148" i="1" s="1"/>
  <c r="AE5151" i="1"/>
  <c r="AE5153" i="1"/>
  <c r="AL5156" i="1"/>
  <c r="AE5159" i="1"/>
  <c r="L5167" i="1"/>
  <c r="L5166" i="1" s="1"/>
  <c r="P5167" i="1"/>
  <c r="P5166" i="1" s="1"/>
  <c r="AM5186" i="1"/>
  <c r="Q5187" i="1"/>
  <c r="V5192" i="1"/>
  <c r="AM5192" i="1" s="1"/>
  <c r="V5194" i="1"/>
  <c r="AD5196" i="1"/>
  <c r="W5196" i="1"/>
  <c r="AA5196" i="1"/>
  <c r="AA5188" i="1" s="1"/>
  <c r="AI5196" i="1"/>
  <c r="AI5188" i="1" s="1"/>
  <c r="AE5199" i="1"/>
  <c r="I5205" i="1"/>
  <c r="I5204" i="1" s="1"/>
  <c r="AB5204" i="1"/>
  <c r="Y5204" i="1"/>
  <c r="AC5204" i="1"/>
  <c r="AG5204" i="1"/>
  <c r="AK5204" i="1"/>
  <c r="AK5187" i="1" s="1"/>
  <c r="AL5209" i="1"/>
  <c r="I5211" i="1"/>
  <c r="AE5212" i="1"/>
  <c r="M5214" i="1"/>
  <c r="M5187" i="1" s="1"/>
  <c r="V5216" i="1"/>
  <c r="AM5216" i="1" s="1"/>
  <c r="W5214" i="1"/>
  <c r="AA5214" i="1"/>
  <c r="AI5214" i="1"/>
  <c r="AM5217" i="1"/>
  <c r="AL5222" i="1"/>
  <c r="I5224" i="1"/>
  <c r="AE5225" i="1"/>
  <c r="AE5228" i="1"/>
  <c r="AE5231" i="1"/>
  <c r="AL5236" i="1"/>
  <c r="AL5237" i="1"/>
  <c r="AE5241" i="1"/>
  <c r="AM5242" i="1"/>
  <c r="O5243" i="1"/>
  <c r="V5243" i="1" s="1"/>
  <c r="P5285" i="1"/>
  <c r="P5284" i="1" s="1"/>
  <c r="P5283" i="1" s="1"/>
  <c r="P5282" i="1" s="1"/>
  <c r="AE5291" i="1"/>
  <c r="AD5290" i="1"/>
  <c r="AE5290" i="1" s="1"/>
  <c r="J5385" i="1"/>
  <c r="N5385" i="1"/>
  <c r="R5385" i="1"/>
  <c r="AA5391" i="1"/>
  <c r="V5277" i="1"/>
  <c r="AD5277" i="1"/>
  <c r="AE5277" i="1" s="1"/>
  <c r="T5310" i="1"/>
  <c r="T5309" i="1" s="1"/>
  <c r="J5310" i="1"/>
  <c r="J5309" i="1" s="1"/>
  <c r="N5310" i="1"/>
  <c r="N5309" i="1" s="1"/>
  <c r="Z5333" i="1"/>
  <c r="Z5332" i="1" s="1"/>
  <c r="AI5365" i="1"/>
  <c r="AI5364" i="1" s="1"/>
  <c r="AI5363" i="1" s="1"/>
  <c r="Y5391" i="1"/>
  <c r="X5409" i="1"/>
  <c r="AB5409" i="1"/>
  <c r="AB5385" i="1" s="1"/>
  <c r="P5425" i="1"/>
  <c r="AK5425" i="1"/>
  <c r="Z5425" i="1"/>
  <c r="AL5434" i="1"/>
  <c r="AM5434" i="1" s="1"/>
  <c r="AL5449" i="1"/>
  <c r="W5456" i="1"/>
  <c r="W5455" i="1" s="1"/>
  <c r="W5454" i="1" s="1"/>
  <c r="AA5456" i="1"/>
  <c r="AA5455" i="1" s="1"/>
  <c r="AA5454" i="1" s="1"/>
  <c r="V5464" i="1"/>
  <c r="I5463" i="1"/>
  <c r="I5462" i="1" s="1"/>
  <c r="V5257" i="1"/>
  <c r="AM5257" i="1" s="1"/>
  <c r="V5278" i="1"/>
  <c r="AL5288" i="1"/>
  <c r="V5292" i="1"/>
  <c r="AE5292" i="1"/>
  <c r="V5300" i="1"/>
  <c r="AE5301" i="1"/>
  <c r="AM5319" i="1"/>
  <c r="AE5323" i="1"/>
  <c r="AL5329" i="1"/>
  <c r="AL5330" i="1"/>
  <c r="Q5333" i="1"/>
  <c r="AJ5333" i="1"/>
  <c r="AL5335" i="1"/>
  <c r="AL5338" i="1"/>
  <c r="V5339" i="1"/>
  <c r="AE5348" i="1"/>
  <c r="V5353" i="1"/>
  <c r="AI5351" i="1"/>
  <c r="AM5354" i="1"/>
  <c r="AE5360" i="1"/>
  <c r="J5365" i="1"/>
  <c r="J5364" i="1" s="1"/>
  <c r="J5363" i="1" s="1"/>
  <c r="N5365" i="1"/>
  <c r="N5364" i="1" s="1"/>
  <c r="N5363" i="1" s="1"/>
  <c r="N5362" i="1" s="1"/>
  <c r="R5365" i="1"/>
  <c r="R5364" i="1" s="1"/>
  <c r="R5363" i="1" s="1"/>
  <c r="AL5367" i="1"/>
  <c r="AE5372" i="1"/>
  <c r="V5374" i="1"/>
  <c r="AM5374" i="1" s="1"/>
  <c r="AE5381" i="1"/>
  <c r="AL5386" i="1"/>
  <c r="AE5387" i="1"/>
  <c r="AM5390" i="1"/>
  <c r="AG5391" i="1"/>
  <c r="AG5385" i="1" s="1"/>
  <c r="AE5401" i="1"/>
  <c r="K5409" i="1"/>
  <c r="K5385" i="1" s="1"/>
  <c r="O5409" i="1"/>
  <c r="S5409" i="1"/>
  <c r="S5385" i="1" s="1"/>
  <c r="AH5409" i="1"/>
  <c r="V5414" i="1"/>
  <c r="AM5415" i="1"/>
  <c r="AL5419" i="1"/>
  <c r="AL5427" i="1"/>
  <c r="V5438" i="1"/>
  <c r="AL5438" i="1"/>
  <c r="AE5445" i="1"/>
  <c r="AE5449" i="1"/>
  <c r="AL5450" i="1"/>
  <c r="AE5472" i="1"/>
  <c r="AD5471" i="1"/>
  <c r="AE5471" i="1" s="1"/>
  <c r="AC5278" i="1"/>
  <c r="AC5277" i="1" s="1"/>
  <c r="AC5276" i="1" s="1"/>
  <c r="AC5275" i="1" s="1"/>
  <c r="AC5274" i="1" s="1"/>
  <c r="V5279" i="1"/>
  <c r="AE5288" i="1"/>
  <c r="AM5289" i="1"/>
  <c r="AM5294" i="1"/>
  <c r="V5303" i="1"/>
  <c r="AL5312" i="1"/>
  <c r="X5310" i="1"/>
  <c r="X5309" i="1" s="1"/>
  <c r="AB5310" i="1"/>
  <c r="AB5309" i="1" s="1"/>
  <c r="V5326" i="1"/>
  <c r="AL5326" i="1"/>
  <c r="AE5327" i="1"/>
  <c r="AM5328" i="1"/>
  <c r="K5333" i="1"/>
  <c r="S5333" i="1"/>
  <c r="L5333" i="1"/>
  <c r="P5333" i="1"/>
  <c r="T5333" i="1"/>
  <c r="T5332" i="1" s="1"/>
  <c r="T5308" i="1" s="1"/>
  <c r="T5307" i="1" s="1"/>
  <c r="AI5333" i="1"/>
  <c r="AI5332" i="1" s="1"/>
  <c r="AI5308" i="1" s="1"/>
  <c r="AI5307" i="1" s="1"/>
  <c r="AM5336" i="1"/>
  <c r="J5342" i="1"/>
  <c r="R5342" i="1"/>
  <c r="AK5342" i="1"/>
  <c r="K5342" i="1"/>
  <c r="O5342" i="1"/>
  <c r="S5342" i="1"/>
  <c r="AH5342" i="1"/>
  <c r="AH5332" i="1" s="1"/>
  <c r="V5347" i="1"/>
  <c r="AL5347" i="1"/>
  <c r="AM5350" i="1"/>
  <c r="J5351" i="1"/>
  <c r="N5351" i="1"/>
  <c r="R5351" i="1"/>
  <c r="AL5353" i="1"/>
  <c r="I5366" i="1"/>
  <c r="I5365" i="1" s="1"/>
  <c r="AB5365" i="1"/>
  <c r="AB5364" i="1" s="1"/>
  <c r="AB5363" i="1" s="1"/>
  <c r="Z5369" i="1"/>
  <c r="Z5365" i="1" s="1"/>
  <c r="Z5364" i="1" s="1"/>
  <c r="Z5363" i="1" s="1"/>
  <c r="Z5362" i="1" s="1"/>
  <c r="AG5369" i="1"/>
  <c r="AG5365" i="1" s="1"/>
  <c r="AG5364" i="1" s="1"/>
  <c r="AG5363" i="1" s="1"/>
  <c r="AK5369" i="1"/>
  <c r="AK5365" i="1" s="1"/>
  <c r="AK5364" i="1" s="1"/>
  <c r="AK5363" i="1" s="1"/>
  <c r="AK5362" i="1" s="1"/>
  <c r="M5385" i="1"/>
  <c r="AI5385" i="1"/>
  <c r="Q5391" i="1"/>
  <c r="AL5393" i="1"/>
  <c r="O5391" i="1"/>
  <c r="AL5404" i="1"/>
  <c r="V5406" i="1"/>
  <c r="V5407" i="1"/>
  <c r="Z5409" i="1"/>
  <c r="AL5414" i="1"/>
  <c r="L5425" i="1"/>
  <c r="L5416" i="1" s="1"/>
  <c r="M5425" i="1"/>
  <c r="M5416" i="1" s="1"/>
  <c r="Q5425" i="1"/>
  <c r="Q5416" i="1" s="1"/>
  <c r="AL5431" i="1"/>
  <c r="AD5437" i="1"/>
  <c r="AE5437" i="1" s="1"/>
  <c r="AC5441" i="1"/>
  <c r="AE5441" i="1" s="1"/>
  <c r="V5442" i="1"/>
  <c r="AM5446" i="1"/>
  <c r="V5449" i="1"/>
  <c r="AE5450" i="1"/>
  <c r="AM5451" i="1"/>
  <c r="V5288" i="1"/>
  <c r="AL5300" i="1"/>
  <c r="AL5303" i="1"/>
  <c r="AK5310" i="1"/>
  <c r="AK5309" i="1" s="1"/>
  <c r="AF5317" i="1"/>
  <c r="AL5317" i="1" s="1"/>
  <c r="W5310" i="1"/>
  <c r="W5309" i="1" s="1"/>
  <c r="AA5310" i="1"/>
  <c r="AA5309" i="1" s="1"/>
  <c r="AI5310" i="1"/>
  <c r="AI5309" i="1" s="1"/>
  <c r="V5320" i="1"/>
  <c r="AE5324" i="1"/>
  <c r="V5327" i="1"/>
  <c r="AL5327" i="1"/>
  <c r="V5329" i="1"/>
  <c r="AM5329" i="1" s="1"/>
  <c r="V5330" i="1"/>
  <c r="V5335" i="1"/>
  <c r="AM5335" i="1" s="1"/>
  <c r="AA5332" i="1"/>
  <c r="AA5308" i="1" s="1"/>
  <c r="AA5307" i="1" s="1"/>
  <c r="I5338" i="1"/>
  <c r="V5338" i="1" s="1"/>
  <c r="AL5339" i="1"/>
  <c r="AE5344" i="1"/>
  <c r="Y5351" i="1"/>
  <c r="AC5351" i="1"/>
  <c r="AG5351" i="1"/>
  <c r="AK5351" i="1"/>
  <c r="V5355" i="1"/>
  <c r="AL5355" i="1"/>
  <c r="AE5366" i="1"/>
  <c r="L5365" i="1"/>
  <c r="L5364" i="1" s="1"/>
  <c r="L5363" i="1" s="1"/>
  <c r="P5365" i="1"/>
  <c r="P5364" i="1" s="1"/>
  <c r="P5363" i="1" s="1"/>
  <c r="T5365" i="1"/>
  <c r="T5364" i="1" s="1"/>
  <c r="T5363" i="1" s="1"/>
  <c r="Y5369" i="1"/>
  <c r="AE5374" i="1"/>
  <c r="AL5374" i="1"/>
  <c r="AI5362" i="1"/>
  <c r="X5362" i="1"/>
  <c r="AB5362" i="1"/>
  <c r="V5387" i="1"/>
  <c r="AL5387" i="1"/>
  <c r="AA5385" i="1"/>
  <c r="P5391" i="1"/>
  <c r="P5385" i="1" s="1"/>
  <c r="X5385" i="1"/>
  <c r="AH5403" i="1"/>
  <c r="AL5403" i="1" s="1"/>
  <c r="AM5403" i="1" s="1"/>
  <c r="AE5406" i="1"/>
  <c r="AE5407" i="1"/>
  <c r="AL5411" i="1"/>
  <c r="AJ5409" i="1"/>
  <c r="V5413" i="1"/>
  <c r="T5416" i="1"/>
  <c r="Z5416" i="1"/>
  <c r="AE5423" i="1"/>
  <c r="N5425" i="1"/>
  <c r="Y5425" i="1"/>
  <c r="S5425" i="1"/>
  <c r="AH5425" i="1"/>
  <c r="V5431" i="1"/>
  <c r="AM5431" i="1" s="1"/>
  <c r="AM5432" i="1"/>
  <c r="AL5435" i="1"/>
  <c r="AL5442" i="1"/>
  <c r="V5444" i="1"/>
  <c r="V5445" i="1"/>
  <c r="AL5445" i="1"/>
  <c r="AH5448" i="1"/>
  <c r="AL5448" i="1" s="1"/>
  <c r="V5450" i="1"/>
  <c r="L5462" i="1"/>
  <c r="L5461" i="1" s="1"/>
  <c r="L5453" i="1" s="1"/>
  <c r="Z5462" i="1"/>
  <c r="Z5461" i="1" s="1"/>
  <c r="AE5463" i="1"/>
  <c r="V5472" i="1"/>
  <c r="P5471" i="1"/>
  <c r="V5471" i="1" s="1"/>
  <c r="AI5479" i="1"/>
  <c r="AI5478" i="1" s="1"/>
  <c r="AI5477" i="1" s="1"/>
  <c r="AI5476" i="1" s="1"/>
  <c r="K5462" i="1"/>
  <c r="K5461" i="1" s="1"/>
  <c r="O5462" i="1"/>
  <c r="O5461" i="1" s="1"/>
  <c r="AL5473" i="1"/>
  <c r="V5480" i="1"/>
  <c r="AA5479" i="1"/>
  <c r="AA5478" i="1" s="1"/>
  <c r="AA5477" i="1" s="1"/>
  <c r="AA5476" i="1" s="1"/>
  <c r="AL5481" i="1"/>
  <c r="L5479" i="1"/>
  <c r="L5478" i="1" s="1"/>
  <c r="L5477" i="1" s="1"/>
  <c r="L5476" i="1" s="1"/>
  <c r="V5485" i="1"/>
  <c r="AA5517" i="1"/>
  <c r="AA5516" i="1" s="1"/>
  <c r="AA5515" i="1" s="1"/>
  <c r="O5515" i="1"/>
  <c r="V5459" i="1"/>
  <c r="AM5459" i="1" s="1"/>
  <c r="N5456" i="1"/>
  <c r="N5455" i="1" s="1"/>
  <c r="N5454" i="1" s="1"/>
  <c r="R5456" i="1"/>
  <c r="R5455" i="1" s="1"/>
  <c r="R5454" i="1" s="1"/>
  <c r="N5462" i="1"/>
  <c r="N5461" i="1" s="1"/>
  <c r="R5462" i="1"/>
  <c r="R5461" i="1" s="1"/>
  <c r="V5467" i="1"/>
  <c r="AE5467" i="1"/>
  <c r="V5473" i="1"/>
  <c r="AE5473" i="1"/>
  <c r="V5481" i="1"/>
  <c r="AM5481" i="1" s="1"/>
  <c r="V5482" i="1"/>
  <c r="AB5484" i="1"/>
  <c r="AB5479" i="1" s="1"/>
  <c r="AB5478" i="1" s="1"/>
  <c r="AB5477" i="1" s="1"/>
  <c r="AB5476" i="1" s="1"/>
  <c r="K5499" i="1"/>
  <c r="O5499" i="1"/>
  <c r="S5499" i="1"/>
  <c r="AL5503" i="1"/>
  <c r="V5504" i="1"/>
  <c r="AL5504" i="1"/>
  <c r="AC5506" i="1"/>
  <c r="V5510" i="1"/>
  <c r="AL5511" i="1"/>
  <c r="V5513" i="1"/>
  <c r="AM5513" i="1" s="1"/>
  <c r="AL5513" i="1"/>
  <c r="AE5519" i="1"/>
  <c r="V5524" i="1"/>
  <c r="AL5524" i="1"/>
  <c r="L5545" i="1"/>
  <c r="L5541" i="1" s="1"/>
  <c r="L5540" i="1" s="1"/>
  <c r="L5534" i="1" s="1"/>
  <c r="L5533" i="1" s="1"/>
  <c r="P5545" i="1"/>
  <c r="P5541" i="1" s="1"/>
  <c r="P5540" i="1" s="1"/>
  <c r="P5534" i="1" s="1"/>
  <c r="P5533" i="1" s="1"/>
  <c r="T5545" i="1"/>
  <c r="T5541" i="1" s="1"/>
  <c r="T5540" i="1" s="1"/>
  <c r="T5534" i="1" s="1"/>
  <c r="T5533" i="1" s="1"/>
  <c r="Z5545" i="1"/>
  <c r="AD5545" i="1"/>
  <c r="AE5548" i="1"/>
  <c r="AM5452" i="1"/>
  <c r="AH5456" i="1"/>
  <c r="AH5455" i="1" s="1"/>
  <c r="AH5454" i="1" s="1"/>
  <c r="K5456" i="1"/>
  <c r="K5455" i="1" s="1"/>
  <c r="K5454" i="1" s="1"/>
  <c r="AL5467" i="1"/>
  <c r="V5469" i="1"/>
  <c r="AH5472" i="1"/>
  <c r="AL5474" i="1"/>
  <c r="K5484" i="1"/>
  <c r="K5479" i="1" s="1"/>
  <c r="K5478" i="1" s="1"/>
  <c r="K5477" i="1" s="1"/>
  <c r="K5476" i="1" s="1"/>
  <c r="AL5491" i="1"/>
  <c r="AM5491" i="1" s="1"/>
  <c r="AL5493" i="1"/>
  <c r="Z5499" i="1"/>
  <c r="AE5501" i="1"/>
  <c r="L5506" i="1"/>
  <c r="P5506" i="1"/>
  <c r="T5506" i="1"/>
  <c r="W5517" i="1"/>
  <c r="W5516" i="1" s="1"/>
  <c r="W5515" i="1" s="1"/>
  <c r="AL5519" i="1"/>
  <c r="I5521" i="1"/>
  <c r="Z5541" i="1"/>
  <c r="Z5540" i="1" s="1"/>
  <c r="AE5543" i="1"/>
  <c r="AL5459" i="1"/>
  <c r="AL5464" i="1"/>
  <c r="X5462" i="1"/>
  <c r="X5461" i="1" s="1"/>
  <c r="X5453" i="1" s="1"/>
  <c r="AB5462" i="1"/>
  <c r="AB5461" i="1" s="1"/>
  <c r="AL5469" i="1"/>
  <c r="AJ5462" i="1"/>
  <c r="AJ5461" i="1" s="1"/>
  <c r="AM5474" i="1"/>
  <c r="N5479" i="1"/>
  <c r="N5478" i="1" s="1"/>
  <c r="N5477" i="1" s="1"/>
  <c r="N5476" i="1" s="1"/>
  <c r="X5479" i="1"/>
  <c r="X5478" i="1" s="1"/>
  <c r="X5477" i="1" s="1"/>
  <c r="X5476" i="1" s="1"/>
  <c r="AJ5479" i="1"/>
  <c r="AJ5478" i="1" s="1"/>
  <c r="AJ5477" i="1" s="1"/>
  <c r="AJ5476" i="1" s="1"/>
  <c r="AE5482" i="1"/>
  <c r="AL5482" i="1"/>
  <c r="P5484" i="1"/>
  <c r="P5479" i="1" s="1"/>
  <c r="Q5499" i="1"/>
  <c r="AL5501" i="1"/>
  <c r="AJ5499" i="1"/>
  <c r="I5503" i="1"/>
  <c r="AE5504" i="1"/>
  <c r="AF5507" i="1"/>
  <c r="V5508" i="1"/>
  <c r="W5506" i="1"/>
  <c r="W5498" i="1" s="1"/>
  <c r="W5497" i="1" s="1"/>
  <c r="AE5508" i="1"/>
  <c r="AM5509" i="1"/>
  <c r="X5517" i="1"/>
  <c r="X5516" i="1" s="1"/>
  <c r="X5515" i="1" s="1"/>
  <c r="AB5517" i="1"/>
  <c r="AB5516" i="1" s="1"/>
  <c r="AB5515" i="1" s="1"/>
  <c r="AM5523" i="1"/>
  <c r="V5530" i="1"/>
  <c r="AM5531" i="1"/>
  <c r="V5535" i="1"/>
  <c r="V5546" i="1"/>
  <c r="O5545" i="1"/>
  <c r="O5541" i="1" s="1"/>
  <c r="O5540" i="1" s="1"/>
  <c r="O5534" i="1" s="1"/>
  <c r="O5533" i="1" s="1"/>
  <c r="V5548" i="1"/>
  <c r="AI5545" i="1"/>
  <c r="AI5541" i="1" s="1"/>
  <c r="AI5540" i="1" s="1"/>
  <c r="AI5534" i="1" s="1"/>
  <c r="AI5533" i="1" s="1"/>
  <c r="V5550" i="1"/>
  <c r="AE5566" i="1"/>
  <c r="V5570" i="1"/>
  <c r="AL5570" i="1"/>
  <c r="V5572" i="1"/>
  <c r="AL5572" i="1"/>
  <c r="Z5578" i="1"/>
  <c r="AE5580" i="1"/>
  <c r="AE5582" i="1"/>
  <c r="V5585" i="1"/>
  <c r="V5587" i="1"/>
  <c r="AL5587" i="1"/>
  <c r="V5600" i="1"/>
  <c r="V5601" i="1"/>
  <c r="AE5629" i="1"/>
  <c r="AC5628" i="1"/>
  <c r="AC5627" i="1" s="1"/>
  <c r="AC5626" i="1" s="1"/>
  <c r="AC5625" i="1" s="1"/>
  <c r="AC5624" i="1" s="1"/>
  <c r="V5538" i="1"/>
  <c r="AM5539" i="1"/>
  <c r="M5541" i="1"/>
  <c r="M5540" i="1" s="1"/>
  <c r="M5534" i="1" s="1"/>
  <c r="M5533" i="1" s="1"/>
  <c r="Q5541" i="1"/>
  <c r="Q5540" i="1" s="1"/>
  <c r="Q5534" i="1" s="1"/>
  <c r="Q5533" i="1" s="1"/>
  <c r="I5545" i="1"/>
  <c r="AL5546" i="1"/>
  <c r="AL5548" i="1"/>
  <c r="AL5550" i="1"/>
  <c r="X5562" i="1"/>
  <c r="AB5563" i="1"/>
  <c r="V5566" i="1"/>
  <c r="AL5566" i="1"/>
  <c r="AM5568" i="1"/>
  <c r="W5578" i="1"/>
  <c r="W5561" i="1" s="1"/>
  <c r="W5560" i="1" s="1"/>
  <c r="W5559" i="1" s="1"/>
  <c r="W5558" i="1" s="1"/>
  <c r="Q5579" i="1"/>
  <c r="Q5578" i="1" s="1"/>
  <c r="V5582" i="1"/>
  <c r="AM5582" i="1" s="1"/>
  <c r="I5584" i="1"/>
  <c r="I5578" i="1" s="1"/>
  <c r="AL5585" i="1"/>
  <c r="R5584" i="1"/>
  <c r="AG5584" i="1"/>
  <c r="AG5578" i="1" s="1"/>
  <c r="AK5584" i="1"/>
  <c r="AK5578" i="1" s="1"/>
  <c r="AE5589" i="1"/>
  <c r="I5594" i="1"/>
  <c r="I5593" i="1" s="1"/>
  <c r="AC5593" i="1"/>
  <c r="AC5592" i="1" s="1"/>
  <c r="AL5600" i="1"/>
  <c r="AL5601" i="1"/>
  <c r="AF5605" i="1"/>
  <c r="AL5606" i="1"/>
  <c r="Z5612" i="1"/>
  <c r="Z5611" i="1" s="1"/>
  <c r="Z5610" i="1" s="1"/>
  <c r="AE5613" i="1"/>
  <c r="AL5615" i="1"/>
  <c r="V5620" i="1"/>
  <c r="AF5619" i="1"/>
  <c r="AJ5619" i="1"/>
  <c r="AJ5618" i="1" s="1"/>
  <c r="AJ5617" i="1" s="1"/>
  <c r="AL5538" i="1"/>
  <c r="X5541" i="1"/>
  <c r="X5540" i="1" s="1"/>
  <c r="X5534" i="1" s="1"/>
  <c r="X5533" i="1" s="1"/>
  <c r="AC5545" i="1"/>
  <c r="AG5545" i="1"/>
  <c r="AK5545" i="1"/>
  <c r="AK5541" i="1" s="1"/>
  <c r="AK5540" i="1" s="1"/>
  <c r="AK5534" i="1" s="1"/>
  <c r="AK5533" i="1" s="1"/>
  <c r="AK5562" i="1"/>
  <c r="O5563" i="1"/>
  <c r="O5562" i="1" s="1"/>
  <c r="S5563" i="1"/>
  <c r="AH5563" i="1"/>
  <c r="AH5562" i="1" s="1"/>
  <c r="AE5572" i="1"/>
  <c r="AC5584" i="1"/>
  <c r="AC5578" i="1" s="1"/>
  <c r="V5589" i="1"/>
  <c r="AM5590" i="1"/>
  <c r="AL5595" i="1"/>
  <c r="AM5595" i="1" s="1"/>
  <c r="AL5597" i="1"/>
  <c r="AE5608" i="1"/>
  <c r="M5612" i="1"/>
  <c r="M5611" i="1" s="1"/>
  <c r="M5610" i="1" s="1"/>
  <c r="M5560" i="1" s="1"/>
  <c r="M5559" i="1" s="1"/>
  <c r="M5558" i="1" s="1"/>
  <c r="Q5612" i="1"/>
  <c r="Q5611" i="1" s="1"/>
  <c r="Q5610" i="1" s="1"/>
  <c r="AB5619" i="1"/>
  <c r="AB5618" i="1" s="1"/>
  <c r="AB5617" i="1" s="1"/>
  <c r="AL5645" i="1"/>
  <c r="AD5689" i="1"/>
  <c r="AE5689" i="1" s="1"/>
  <c r="AE5690" i="1"/>
  <c r="Z5561" i="1"/>
  <c r="R5562" i="1"/>
  <c r="R5578" i="1"/>
  <c r="O5578" i="1"/>
  <c r="AL5594" i="1"/>
  <c r="AD5628" i="1"/>
  <c r="AE5631" i="1"/>
  <c r="AH5641" i="1"/>
  <c r="AH5640" i="1" s="1"/>
  <c r="AH5639" i="1" s="1"/>
  <c r="AH5638" i="1" s="1"/>
  <c r="V5645" i="1"/>
  <c r="AM5645" i="1" s="1"/>
  <c r="V5629" i="1"/>
  <c r="O5628" i="1"/>
  <c r="O5627" i="1" s="1"/>
  <c r="O5626" i="1" s="1"/>
  <c r="O5625" i="1" s="1"/>
  <c r="O5624" i="1" s="1"/>
  <c r="S5628" i="1"/>
  <c r="S5627" i="1" s="1"/>
  <c r="S5626" i="1" s="1"/>
  <c r="S5625" i="1" s="1"/>
  <c r="S5624" i="1" s="1"/>
  <c r="V5633" i="1"/>
  <c r="K5641" i="1"/>
  <c r="K5640" i="1" s="1"/>
  <c r="K5639" i="1" s="1"/>
  <c r="K5638" i="1" s="1"/>
  <c r="S5641" i="1"/>
  <c r="S5640" i="1" s="1"/>
  <c r="S5639" i="1" s="1"/>
  <c r="S5638" i="1" s="1"/>
  <c r="AL5659" i="1"/>
  <c r="Z5676" i="1"/>
  <c r="Z5675" i="1" s="1"/>
  <c r="Z5674" i="1" s="1"/>
  <c r="Z5673" i="1" s="1"/>
  <c r="AL5700" i="1"/>
  <c r="AM5700" i="1" s="1"/>
  <c r="AL5702" i="1"/>
  <c r="AM5702" i="1" s="1"/>
  <c r="K5698" i="1"/>
  <c r="K5697" i="1" s="1"/>
  <c r="K5696" i="1" s="1"/>
  <c r="K5695" i="1" s="1"/>
  <c r="K5694" i="1" s="1"/>
  <c r="O5698" i="1"/>
  <c r="O5697" i="1" s="1"/>
  <c r="S5698" i="1"/>
  <c r="S5697" i="1" s="1"/>
  <c r="Y5698" i="1"/>
  <c r="Y5697" i="1" s="1"/>
  <c r="Y5696" i="1" s="1"/>
  <c r="Y5695" i="1" s="1"/>
  <c r="Y5694" i="1" s="1"/>
  <c r="AK5698" i="1"/>
  <c r="AK5697" i="1" s="1"/>
  <c r="AK5696" i="1" s="1"/>
  <c r="AK5695" i="1" s="1"/>
  <c r="AK5694" i="1" s="1"/>
  <c r="AK5672" i="1" s="1"/>
  <c r="AL5707" i="1"/>
  <c r="AL5710" i="1"/>
  <c r="V5710" i="1"/>
  <c r="AL5711" i="1"/>
  <c r="V5716" i="1"/>
  <c r="AM5716" i="1" s="1"/>
  <c r="AF5718" i="1"/>
  <c r="AL5718" i="1" s="1"/>
  <c r="V5682" i="1"/>
  <c r="AH5682" i="1"/>
  <c r="M5696" i="1"/>
  <c r="M5695" i="1" s="1"/>
  <c r="M5694" i="1" s="1"/>
  <c r="W5714" i="1"/>
  <c r="W5713" i="1" s="1"/>
  <c r="AJ5714" i="1"/>
  <c r="AJ5713" i="1" s="1"/>
  <c r="I5628" i="1"/>
  <c r="I5627" i="1" s="1"/>
  <c r="I5626" i="1" s="1"/>
  <c r="I5625" i="1" s="1"/>
  <c r="I5624" i="1" s="1"/>
  <c r="AL5629" i="1"/>
  <c r="AM5629" i="1" s="1"/>
  <c r="AL5633" i="1"/>
  <c r="AE5635" i="1"/>
  <c r="AM5636" i="1"/>
  <c r="M5641" i="1"/>
  <c r="M5640" i="1" s="1"/>
  <c r="M5639" i="1" s="1"/>
  <c r="M5638" i="1" s="1"/>
  <c r="V5646" i="1"/>
  <c r="V5649" i="1"/>
  <c r="AM5649" i="1" s="1"/>
  <c r="AL5649" i="1"/>
  <c r="AM5662" i="1"/>
  <c r="AM5668" i="1"/>
  <c r="AE5670" i="1"/>
  <c r="AD5682" i="1"/>
  <c r="AE5682" i="1" s="1"/>
  <c r="V5685" i="1"/>
  <c r="AE5687" i="1"/>
  <c r="AH5698" i="1"/>
  <c r="AH5697" i="1" s="1"/>
  <c r="AH5696" i="1" s="1"/>
  <c r="AH5695" i="1" s="1"/>
  <c r="AH5694" i="1" s="1"/>
  <c r="AD5704" i="1"/>
  <c r="AE5704" i="1" s="1"/>
  <c r="AE5708" i="1"/>
  <c r="O5714" i="1"/>
  <c r="O5713" i="1" s="1"/>
  <c r="S5714" i="1"/>
  <c r="S5713" i="1" s="1"/>
  <c r="X5628" i="1"/>
  <c r="X5627" i="1" s="1"/>
  <c r="X5626" i="1" s="1"/>
  <c r="X5625" i="1" s="1"/>
  <c r="X5624" i="1" s="1"/>
  <c r="AB5628" i="1"/>
  <c r="AB5627" i="1" s="1"/>
  <c r="AB5626" i="1" s="1"/>
  <c r="AB5625" i="1" s="1"/>
  <c r="AB5624" i="1" s="1"/>
  <c r="AJ5628" i="1"/>
  <c r="AJ5627" i="1" s="1"/>
  <c r="AJ5626" i="1" s="1"/>
  <c r="AJ5625" i="1" s="1"/>
  <c r="AJ5624" i="1" s="1"/>
  <c r="AE5633" i="1"/>
  <c r="AM5634" i="1"/>
  <c r="V5635" i="1"/>
  <c r="O5658" i="1"/>
  <c r="O5657" i="1" s="1"/>
  <c r="O5656" i="1" s="1"/>
  <c r="O5655" i="1" s="1"/>
  <c r="S5658" i="1"/>
  <c r="S5657" i="1" s="1"/>
  <c r="S5656" i="1" s="1"/>
  <c r="S5655" i="1" s="1"/>
  <c r="AM5660" i="1"/>
  <c r="V5661" i="1"/>
  <c r="AL5661" i="1"/>
  <c r="V5667" i="1"/>
  <c r="V5670" i="1"/>
  <c r="AL5680" i="1"/>
  <c r="J5676" i="1"/>
  <c r="J5675" i="1" s="1"/>
  <c r="J5674" i="1" s="1"/>
  <c r="J5673" i="1" s="1"/>
  <c r="N5676" i="1"/>
  <c r="N5675" i="1" s="1"/>
  <c r="N5674" i="1" s="1"/>
  <c r="N5673" i="1" s="1"/>
  <c r="AL5683" i="1"/>
  <c r="V5687" i="1"/>
  <c r="AL5692" i="1"/>
  <c r="I5699" i="1"/>
  <c r="AM5701" i="1"/>
  <c r="AM5703" i="1"/>
  <c r="AL5708" i="1"/>
  <c r="AE5711" i="1"/>
  <c r="AM5712" i="1"/>
  <c r="AA5714" i="1"/>
  <c r="AA5713" i="1" s="1"/>
  <c r="AA5696" i="1" s="1"/>
  <c r="AA5695" i="1" s="1"/>
  <c r="AA5694" i="1" s="1"/>
  <c r="AL602" i="1"/>
  <c r="AH601" i="1"/>
  <c r="AH600" i="1" s="1"/>
  <c r="AL600" i="1" s="1"/>
  <c r="P696" i="1"/>
  <c r="P695" i="1" s="1"/>
  <c r="P689" i="1" s="1"/>
  <c r="Y696" i="1"/>
  <c r="Y695" i="1" s="1"/>
  <c r="Y689" i="1" s="1"/>
  <c r="AG696" i="1"/>
  <c r="AG695" i="1" s="1"/>
  <c r="AG689" i="1" s="1"/>
  <c r="X739" i="1"/>
  <c r="AB739" i="1"/>
  <c r="AB727" i="1" s="1"/>
  <c r="V787" i="1"/>
  <c r="V794" i="1"/>
  <c r="K793" i="1"/>
  <c r="S793" i="1"/>
  <c r="L793" i="1"/>
  <c r="P793" i="1"/>
  <c r="T793" i="1"/>
  <c r="AI793" i="1"/>
  <c r="AG809" i="1"/>
  <c r="AK809" i="1"/>
  <c r="AE822" i="1"/>
  <c r="AL831" i="1"/>
  <c r="W825" i="1"/>
  <c r="AA825" i="1"/>
  <c r="L853" i="1"/>
  <c r="T853" i="1"/>
  <c r="AC853" i="1"/>
  <c r="AC825" i="1" s="1"/>
  <c r="Z853" i="1"/>
  <c r="Z825" i="1" s="1"/>
  <c r="AG163" i="1"/>
  <c r="AG162" i="1" s="1"/>
  <c r="AG161" i="1" s="1"/>
  <c r="AG160" i="1" s="1"/>
  <c r="K218" i="1"/>
  <c r="K217" i="1" s="1"/>
  <c r="K216" i="1" s="1"/>
  <c r="K215" i="1" s="1"/>
  <c r="AF249" i="1"/>
  <c r="AL250" i="1"/>
  <c r="T344" i="1"/>
  <c r="T343" i="1" s="1"/>
  <c r="T342" i="1" s="1"/>
  <c r="T341" i="1" s="1"/>
  <c r="X367" i="1"/>
  <c r="V438" i="1"/>
  <c r="I437" i="1"/>
  <c r="I482" i="1"/>
  <c r="AL22" i="1"/>
  <c r="AM22" i="1" s="1"/>
  <c r="N29" i="1"/>
  <c r="N28" i="1" s="1"/>
  <c r="N16" i="1" s="1"/>
  <c r="N15" i="1" s="1"/>
  <c r="N14" i="1" s="1"/>
  <c r="N13" i="1" s="1"/>
  <c r="R29" i="1"/>
  <c r="R28" i="1" s="1"/>
  <c r="V42" i="1"/>
  <c r="AM42" i="1" s="1"/>
  <c r="I49" i="1"/>
  <c r="V50" i="1"/>
  <c r="Z54" i="1"/>
  <c r="Z53" i="1" s="1"/>
  <c r="R75" i="1"/>
  <c r="V76" i="1"/>
  <c r="AL80" i="1"/>
  <c r="AL83" i="1"/>
  <c r="AA79" i="1"/>
  <c r="AE134" i="1"/>
  <c r="AC133" i="1"/>
  <c r="V140" i="1"/>
  <c r="AE142" i="1"/>
  <c r="P149" i="1"/>
  <c r="P148" i="1" s="1"/>
  <c r="P147" i="1" s="1"/>
  <c r="P146" i="1" s="1"/>
  <c r="T149" i="1"/>
  <c r="T148" i="1" s="1"/>
  <c r="T147" i="1" s="1"/>
  <c r="T146" i="1" s="1"/>
  <c r="Q163" i="1"/>
  <c r="N163" i="1"/>
  <c r="N162" i="1" s="1"/>
  <c r="N161" i="1" s="1"/>
  <c r="N160" i="1" s="1"/>
  <c r="N145" i="1" s="1"/>
  <c r="AI163" i="1"/>
  <c r="AI162" i="1" s="1"/>
  <c r="AI161" i="1" s="1"/>
  <c r="AI160" i="1" s="1"/>
  <c r="AI145" i="1" s="1"/>
  <c r="Y163" i="1"/>
  <c r="Y162" i="1" s="1"/>
  <c r="Y161" i="1" s="1"/>
  <c r="Y160" i="1" s="1"/>
  <c r="V179" i="1"/>
  <c r="V219" i="1"/>
  <c r="Z227" i="1"/>
  <c r="Z226" i="1" s="1"/>
  <c r="J234" i="1"/>
  <c r="J233" i="1" s="1"/>
  <c r="J227" i="1" s="1"/>
  <c r="J226" i="1" s="1"/>
  <c r="R234" i="1"/>
  <c r="R233" i="1" s="1"/>
  <c r="R227" i="1" s="1"/>
  <c r="R226" i="1" s="1"/>
  <c r="AJ233" i="1"/>
  <c r="AJ227" i="1" s="1"/>
  <c r="AJ226" i="1" s="1"/>
  <c r="AG249" i="1"/>
  <c r="Y262" i="1"/>
  <c r="Y261" i="1" s="1"/>
  <c r="V272" i="1"/>
  <c r="P270" i="1"/>
  <c r="P262" i="1" s="1"/>
  <c r="P261" i="1" s="1"/>
  <c r="V284" i="1"/>
  <c r="V309" i="1"/>
  <c r="AA299" i="1"/>
  <c r="AA298" i="1" s="1"/>
  <c r="L307" i="1"/>
  <c r="L306" i="1" s="1"/>
  <c r="L299" i="1" s="1"/>
  <c r="L298" i="1" s="1"/>
  <c r="AC307" i="1"/>
  <c r="AK307" i="1"/>
  <c r="AK306" i="1" s="1"/>
  <c r="AK299" i="1" s="1"/>
  <c r="AC324" i="1"/>
  <c r="AC323" i="1" s="1"/>
  <c r="AM337" i="1"/>
  <c r="J344" i="1"/>
  <c r="J343" i="1" s="1"/>
  <c r="J342" i="1" s="1"/>
  <c r="J341" i="1" s="1"/>
  <c r="R344" i="1"/>
  <c r="R343" i="1" s="1"/>
  <c r="R342" i="1" s="1"/>
  <c r="M367" i="1"/>
  <c r="K367" i="1"/>
  <c r="T395" i="1"/>
  <c r="T394" i="1" s="1"/>
  <c r="AG395" i="1"/>
  <c r="AG394" i="1" s="1"/>
  <c r="J405" i="1"/>
  <c r="J404" i="1" s="1"/>
  <c r="N405" i="1"/>
  <c r="N404" i="1" s="1"/>
  <c r="AE430" i="1"/>
  <c r="AC429" i="1"/>
  <c r="AC428" i="1" s="1"/>
  <c r="I441" i="1"/>
  <c r="V442" i="1"/>
  <c r="Q435" i="1"/>
  <c r="Q434" i="1" s="1"/>
  <c r="AB435" i="1"/>
  <c r="AJ435" i="1"/>
  <c r="AJ434" i="1" s="1"/>
  <c r="Y435" i="1"/>
  <c r="AC435" i="1"/>
  <c r="AC434" i="1" s="1"/>
  <c r="I447" i="1"/>
  <c r="V448" i="1"/>
  <c r="V458" i="1"/>
  <c r="V472" i="1"/>
  <c r="I471" i="1"/>
  <c r="V471" i="1" s="1"/>
  <c r="AE473" i="1"/>
  <c r="AM476" i="1"/>
  <c r="AL497" i="1"/>
  <c r="AF496" i="1"/>
  <c r="AL510" i="1"/>
  <c r="AF509" i="1"/>
  <c r="W507" i="1"/>
  <c r="AI507" i="1"/>
  <c r="L507" i="1"/>
  <c r="I525" i="1"/>
  <c r="X524" i="1"/>
  <c r="AL539" i="1"/>
  <c r="AM539" i="1" s="1"/>
  <c r="AM555" i="1"/>
  <c r="AE559" i="1"/>
  <c r="I566" i="1"/>
  <c r="Q566" i="1"/>
  <c r="Q565" i="1" s="1"/>
  <c r="AJ566" i="1"/>
  <c r="AJ565" i="1" s="1"/>
  <c r="AM594" i="1"/>
  <c r="AL614" i="1"/>
  <c r="AF613" i="1"/>
  <c r="W622" i="1"/>
  <c r="AA622" i="1"/>
  <c r="AI622" i="1"/>
  <c r="V648" i="1"/>
  <c r="I647" i="1"/>
  <c r="V654" i="1"/>
  <c r="I653" i="1"/>
  <c r="AL664" i="1"/>
  <c r="AF663" i="1"/>
  <c r="V674" i="1"/>
  <c r="I673" i="1"/>
  <c r="V673" i="1" s="1"/>
  <c r="M696" i="1"/>
  <c r="M695" i="1" s="1"/>
  <c r="M689" i="1" s="1"/>
  <c r="AL715" i="1"/>
  <c r="AF714" i="1"/>
  <c r="AL714" i="1" s="1"/>
  <c r="AC720" i="1"/>
  <c r="AC719" i="1" s="1"/>
  <c r="I728" i="1"/>
  <c r="V729" i="1"/>
  <c r="AL729" i="1"/>
  <c r="AF728" i="1"/>
  <c r="AD728" i="1"/>
  <c r="AE736" i="1"/>
  <c r="O739" i="1"/>
  <c r="AL768" i="1"/>
  <c r="V783" i="1"/>
  <c r="I782" i="1"/>
  <c r="AH793" i="1"/>
  <c r="X793" i="1"/>
  <c r="X792" i="1" s="1"/>
  <c r="AF793" i="1"/>
  <c r="W793" i="1"/>
  <c r="AA793" i="1"/>
  <c r="N809" i="1"/>
  <c r="W809" i="1"/>
  <c r="W792" i="1" s="1"/>
  <c r="W791" i="1" s="1"/>
  <c r="I809" i="1"/>
  <c r="V813" i="1"/>
  <c r="AL813" i="1"/>
  <c r="V816" i="1"/>
  <c r="AM816" i="1" s="1"/>
  <c r="Y809" i="1"/>
  <c r="AC809" i="1"/>
  <c r="AL822" i="1"/>
  <c r="AM822" i="1" s="1"/>
  <c r="AG853" i="1"/>
  <c r="V860" i="1"/>
  <c r="M853" i="1"/>
  <c r="M825" i="1" s="1"/>
  <c r="Q853" i="1"/>
  <c r="AL860" i="1"/>
  <c r="AF853" i="1"/>
  <c r="AJ853" i="1"/>
  <c r="AD75" i="1"/>
  <c r="AE76" i="1"/>
  <c r="AE141" i="1"/>
  <c r="AC140" i="1"/>
  <c r="AC139" i="1" s="1"/>
  <c r="AC138" i="1" s="1"/>
  <c r="W163" i="1"/>
  <c r="AF210" i="1"/>
  <c r="AL211" i="1"/>
  <c r="S307" i="1"/>
  <c r="S306" i="1" s="1"/>
  <c r="S299" i="1" s="1"/>
  <c r="S298" i="1" s="1"/>
  <c r="AB367" i="1"/>
  <c r="AC514" i="1"/>
  <c r="AC513" i="1" s="1"/>
  <c r="J29" i="1"/>
  <c r="J28" i="1" s="1"/>
  <c r="Z29" i="1"/>
  <c r="Z28" i="1" s="1"/>
  <c r="AE37" i="1"/>
  <c r="AL82" i="1"/>
  <c r="AC82" i="1"/>
  <c r="AC81" i="1" s="1"/>
  <c r="S79" i="1"/>
  <c r="P95" i="1"/>
  <c r="P94" i="1" s="1"/>
  <c r="AM100" i="1"/>
  <c r="V102" i="1"/>
  <c r="AM102" i="1" s="1"/>
  <c r="AB120" i="1"/>
  <c r="AB95" i="1" s="1"/>
  <c r="AB94" i="1" s="1"/>
  <c r="AK120" i="1"/>
  <c r="V133" i="1"/>
  <c r="AL134" i="1"/>
  <c r="V150" i="1"/>
  <c r="Z163" i="1"/>
  <c r="Z162" i="1" s="1"/>
  <c r="Z161" i="1" s="1"/>
  <c r="Z160" i="1" s="1"/>
  <c r="AA163" i="1"/>
  <c r="AA162" i="1" s="1"/>
  <c r="AA161" i="1" s="1"/>
  <c r="AA160" i="1" s="1"/>
  <c r="AA145" i="1" s="1"/>
  <c r="L163" i="1"/>
  <c r="P163" i="1"/>
  <c r="P162" i="1" s="1"/>
  <c r="P161" i="1" s="1"/>
  <c r="P160" i="1" s="1"/>
  <c r="T163" i="1"/>
  <c r="T162" i="1" s="1"/>
  <c r="T161" i="1" s="1"/>
  <c r="T160" i="1" s="1"/>
  <c r="V184" i="1"/>
  <c r="AM184" i="1" s="1"/>
  <c r="V222" i="1"/>
  <c r="AM222" i="1" s="1"/>
  <c r="S218" i="1"/>
  <c r="S217" i="1" s="1"/>
  <c r="S216" i="1" s="1"/>
  <c r="S215" i="1" s="1"/>
  <c r="M227" i="1"/>
  <c r="M226" i="1" s="1"/>
  <c r="W234" i="1"/>
  <c r="W233" i="1" s="1"/>
  <c r="W227" i="1" s="1"/>
  <c r="W226" i="1" s="1"/>
  <c r="V271" i="1"/>
  <c r="O275" i="1"/>
  <c r="O270" i="1" s="1"/>
  <c r="O262" i="1" s="1"/>
  <c r="O261" i="1" s="1"/>
  <c r="S275" i="1"/>
  <c r="S270" i="1" s="1"/>
  <c r="W306" i="1"/>
  <c r="W299" i="1" s="1"/>
  <c r="O307" i="1"/>
  <c r="O306" i="1" s="1"/>
  <c r="O299" i="1" s="1"/>
  <c r="O298" i="1" s="1"/>
  <c r="X307" i="1"/>
  <c r="X306" i="1" s="1"/>
  <c r="X299" i="1" s="1"/>
  <c r="X298" i="1" s="1"/>
  <c r="AJ307" i="1"/>
  <c r="AJ306" i="1" s="1"/>
  <c r="AJ299" i="1" s="1"/>
  <c r="Y307" i="1"/>
  <c r="Y306" i="1" s="1"/>
  <c r="Y299" i="1" s="1"/>
  <c r="Z307" i="1"/>
  <c r="Z306" i="1" s="1"/>
  <c r="Z299" i="1" s="1"/>
  <c r="V325" i="1"/>
  <c r="X344" i="1"/>
  <c r="X343" i="1" s="1"/>
  <c r="X342" i="1" s="1"/>
  <c r="X341" i="1" s="1"/>
  <c r="AJ344" i="1"/>
  <c r="AJ343" i="1" s="1"/>
  <c r="AJ342" i="1" s="1"/>
  <c r="AM359" i="1"/>
  <c r="V377" i="1"/>
  <c r="O395" i="1"/>
  <c r="O394" i="1" s="1"/>
  <c r="W395" i="1"/>
  <c r="W394" i="1" s="1"/>
  <c r="V412" i="1"/>
  <c r="AM412" i="1" s="1"/>
  <c r="AL424" i="1"/>
  <c r="AM424" i="1" s="1"/>
  <c r="V430" i="1"/>
  <c r="AL430" i="1"/>
  <c r="AF429" i="1"/>
  <c r="K435" i="1"/>
  <c r="S435" i="1"/>
  <c r="L435" i="1"/>
  <c r="L434" i="1" s="1"/>
  <c r="P435" i="1"/>
  <c r="T435" i="1"/>
  <c r="AI435" i="1"/>
  <c r="K454" i="1"/>
  <c r="K453" i="1" s="1"/>
  <c r="K452" i="1" s="1"/>
  <c r="AB454" i="1"/>
  <c r="AB453" i="1" s="1"/>
  <c r="AB452" i="1" s="1"/>
  <c r="Z454" i="1"/>
  <c r="Z453" i="1" s="1"/>
  <c r="Z452" i="1" s="1"/>
  <c r="L480" i="1"/>
  <c r="AM501" i="1"/>
  <c r="AM502" i="1"/>
  <c r="N507" i="1"/>
  <c r="R507" i="1"/>
  <c r="X507" i="1"/>
  <c r="K526" i="1"/>
  <c r="K525" i="1" s="1"/>
  <c r="S526" i="1"/>
  <c r="S525" i="1" s="1"/>
  <c r="Y526" i="1"/>
  <c r="Y525" i="1" s="1"/>
  <c r="AC526" i="1"/>
  <c r="AC525" i="1" s="1"/>
  <c r="AK526" i="1"/>
  <c r="AK525" i="1" s="1"/>
  <c r="J546" i="1"/>
  <c r="J545" i="1" s="1"/>
  <c r="N546" i="1"/>
  <c r="N545" i="1" s="1"/>
  <c r="N524" i="1" s="1"/>
  <c r="R546" i="1"/>
  <c r="R545" i="1" s="1"/>
  <c r="AG546" i="1"/>
  <c r="AG545" i="1" s="1"/>
  <c r="AK546" i="1"/>
  <c r="AK545" i="1" s="1"/>
  <c r="K566" i="1"/>
  <c r="K565" i="1" s="1"/>
  <c r="S566" i="1"/>
  <c r="V574" i="1"/>
  <c r="AL574" i="1"/>
  <c r="AL588" i="1"/>
  <c r="AF587" i="1"/>
  <c r="AL587" i="1" s="1"/>
  <c r="V602" i="1"/>
  <c r="AM602" i="1" s="1"/>
  <c r="I601" i="1"/>
  <c r="R622" i="1"/>
  <c r="AB622" i="1"/>
  <c r="T622" i="1"/>
  <c r="L696" i="1"/>
  <c r="L695" i="1" s="1"/>
  <c r="L689" i="1" s="1"/>
  <c r="L660" i="1" s="1"/>
  <c r="T696" i="1"/>
  <c r="T695" i="1" s="1"/>
  <c r="T689" i="1" s="1"/>
  <c r="AL703" i="1"/>
  <c r="AL721" i="1"/>
  <c r="AM721" i="1" s="1"/>
  <c r="AF720" i="1"/>
  <c r="V764" i="1"/>
  <c r="AM764" i="1" s="1"/>
  <c r="V778" i="1"/>
  <c r="I774" i="1"/>
  <c r="AL778" i="1"/>
  <c r="AF774" i="1"/>
  <c r="AL787" i="1"/>
  <c r="AL794" i="1"/>
  <c r="AL800" i="1"/>
  <c r="Z793" i="1"/>
  <c r="Z792" i="1" s="1"/>
  <c r="O793" i="1"/>
  <c r="J793" i="1"/>
  <c r="N793" i="1"/>
  <c r="R793" i="1"/>
  <c r="R792" i="1" s="1"/>
  <c r="AG793" i="1"/>
  <c r="AK793" i="1"/>
  <c r="AI809" i="1"/>
  <c r="L809" i="1"/>
  <c r="L792" i="1" s="1"/>
  <c r="P809" i="1"/>
  <c r="P792" i="1" s="1"/>
  <c r="T809" i="1"/>
  <c r="AE835" i="1"/>
  <c r="V854" i="1"/>
  <c r="AL854" i="1"/>
  <c r="P853" i="1"/>
  <c r="P825" i="1" s="1"/>
  <c r="Y853" i="1"/>
  <c r="Y825" i="1" s="1"/>
  <c r="X853" i="1"/>
  <c r="AB853" i="1"/>
  <c r="AB825" i="1" s="1"/>
  <c r="K307" i="1"/>
  <c r="K306" i="1" s="1"/>
  <c r="K299" i="1" s="1"/>
  <c r="R388" i="1"/>
  <c r="AL438" i="1"/>
  <c r="AF437" i="1"/>
  <c r="N435" i="1"/>
  <c r="AG435" i="1"/>
  <c r="AL30" i="1"/>
  <c r="I30" i="1"/>
  <c r="V31" i="1"/>
  <c r="AM31" i="1" s="1"/>
  <c r="V55" i="1"/>
  <c r="T66" i="1"/>
  <c r="AL81" i="1"/>
  <c r="U90" i="1"/>
  <c r="AD90" i="1"/>
  <c r="AE91" i="1"/>
  <c r="S95" i="1"/>
  <c r="S94" i="1" s="1"/>
  <c r="AJ95" i="1"/>
  <c r="AJ94" i="1" s="1"/>
  <c r="AM103" i="1"/>
  <c r="AM105" i="1"/>
  <c r="AM114" i="1"/>
  <c r="AM116" i="1"/>
  <c r="AM117" i="1"/>
  <c r="M121" i="1"/>
  <c r="M120" i="1" s="1"/>
  <c r="M95" i="1" s="1"/>
  <c r="M94" i="1" s="1"/>
  <c r="Q121" i="1"/>
  <c r="Q120" i="1" s="1"/>
  <c r="Q95" i="1" s="1"/>
  <c r="Q94" i="1" s="1"/>
  <c r="V132" i="1"/>
  <c r="V134" i="1"/>
  <c r="AM143" i="1"/>
  <c r="AG145" i="1"/>
  <c r="J163" i="1"/>
  <c r="J162" i="1" s="1"/>
  <c r="J161" i="1" s="1"/>
  <c r="J160" i="1" s="1"/>
  <c r="J145" i="1" s="1"/>
  <c r="AE212" i="1"/>
  <c r="AM213" i="1"/>
  <c r="O218" i="1"/>
  <c r="O217" i="1" s="1"/>
  <c r="O216" i="1" s="1"/>
  <c r="O215" i="1" s="1"/>
  <c r="AB218" i="1"/>
  <c r="AB217" i="1" s="1"/>
  <c r="AB216" i="1" s="1"/>
  <c r="AB215" i="1" s="1"/>
  <c r="K235" i="1"/>
  <c r="AI234" i="1"/>
  <c r="Y233" i="1"/>
  <c r="Y227" i="1" s="1"/>
  <c r="Y226" i="1" s="1"/>
  <c r="AL253" i="1"/>
  <c r="I264" i="1"/>
  <c r="AG270" i="1"/>
  <c r="AG262" i="1" s="1"/>
  <c r="AG261" i="1" s="1"/>
  <c r="V308" i="1"/>
  <c r="T307" i="1"/>
  <c r="T306" i="1" s="1"/>
  <c r="T299" i="1" s="1"/>
  <c r="T298" i="1" s="1"/>
  <c r="AG307" i="1"/>
  <c r="AG306" i="1" s="1"/>
  <c r="AG299" i="1" s="1"/>
  <c r="M307" i="1"/>
  <c r="M306" i="1" s="1"/>
  <c r="M299" i="1" s="1"/>
  <c r="Q307" i="1"/>
  <c r="Q306" i="1" s="1"/>
  <c r="Q299" i="1" s="1"/>
  <c r="AM326" i="1"/>
  <c r="AI344" i="1"/>
  <c r="AI343" i="1" s="1"/>
  <c r="AI342" i="1" s="1"/>
  <c r="Y344" i="1"/>
  <c r="Y343" i="1" s="1"/>
  <c r="Y342" i="1" s="1"/>
  <c r="AE350" i="1"/>
  <c r="AC349" i="1"/>
  <c r="AG344" i="1"/>
  <c r="AG343" i="1" s="1"/>
  <c r="AG342" i="1" s="1"/>
  <c r="AK344" i="1"/>
  <c r="AK343" i="1" s="1"/>
  <c r="AK342" i="1" s="1"/>
  <c r="AK341" i="1" s="1"/>
  <c r="AM371" i="1"/>
  <c r="AD388" i="1"/>
  <c r="AE389" i="1"/>
  <c r="J395" i="1"/>
  <c r="J394" i="1" s="1"/>
  <c r="AK405" i="1"/>
  <c r="AK404" i="1" s="1"/>
  <c r="AK395" i="1" s="1"/>
  <c r="AK394" i="1" s="1"/>
  <c r="AF405" i="1"/>
  <c r="AL421" i="1"/>
  <c r="V428" i="1"/>
  <c r="AE429" i="1"/>
  <c r="V431" i="1"/>
  <c r="M435" i="1"/>
  <c r="X435" i="1"/>
  <c r="AL442" i="1"/>
  <c r="AF441" i="1"/>
  <c r="W435" i="1"/>
  <c r="AA435" i="1"/>
  <c r="AL448" i="1"/>
  <c r="AF447" i="1"/>
  <c r="AL458" i="1"/>
  <c r="N454" i="1"/>
  <c r="N453" i="1" s="1"/>
  <c r="N452" i="1" s="1"/>
  <c r="AL468" i="1"/>
  <c r="Z480" i="1"/>
  <c r="X483" i="1"/>
  <c r="X482" i="1" s="1"/>
  <c r="X481" i="1" s="1"/>
  <c r="X480" i="1" s="1"/>
  <c r="AB483" i="1"/>
  <c r="AB482" i="1" s="1"/>
  <c r="AB481" i="1" s="1"/>
  <c r="AB480" i="1" s="1"/>
  <c r="AL491" i="1"/>
  <c r="AM491" i="1" s="1"/>
  <c r="AE497" i="1"/>
  <c r="AC496" i="1"/>
  <c r="AC495" i="1" s="1"/>
  <c r="AC494" i="1" s="1"/>
  <c r="Q507" i="1"/>
  <c r="K514" i="1"/>
  <c r="K513" i="1" s="1"/>
  <c r="K507" i="1" s="1"/>
  <c r="S514" i="1"/>
  <c r="S513" i="1" s="1"/>
  <c r="S507" i="1" s="1"/>
  <c r="Y546" i="1"/>
  <c r="Y545" i="1" s="1"/>
  <c r="AC546" i="1"/>
  <c r="AC545" i="1" s="1"/>
  <c r="AL551" i="1"/>
  <c r="AM556" i="1"/>
  <c r="AL559" i="1"/>
  <c r="M566" i="1"/>
  <c r="M565" i="1" s="1"/>
  <c r="AF566" i="1"/>
  <c r="AF605" i="1"/>
  <c r="AE614" i="1"/>
  <c r="AC613" i="1"/>
  <c r="AC612" i="1" s="1"/>
  <c r="AC611" i="1" s="1"/>
  <c r="V625" i="1"/>
  <c r="I624" i="1"/>
  <c r="K631" i="1"/>
  <c r="K630" i="1" s="1"/>
  <c r="K622" i="1" s="1"/>
  <c r="S631" i="1"/>
  <c r="S630" i="1" s="1"/>
  <c r="S622" i="1" s="1"/>
  <c r="AF645" i="1"/>
  <c r="AL648" i="1"/>
  <c r="AH647" i="1"/>
  <c r="AF651" i="1"/>
  <c r="AL654" i="1"/>
  <c r="AH653" i="1"/>
  <c r="AH652" i="1" s="1"/>
  <c r="AH651" i="1" s="1"/>
  <c r="AC663" i="1"/>
  <c r="V691" i="1"/>
  <c r="I690" i="1"/>
  <c r="AK696" i="1"/>
  <c r="AK695" i="1" s="1"/>
  <c r="AK689" i="1" s="1"/>
  <c r="Z696" i="1"/>
  <c r="Z695" i="1" s="1"/>
  <c r="Z689" i="1" s="1"/>
  <c r="V719" i="1"/>
  <c r="V722" i="1"/>
  <c r="O727" i="1"/>
  <c r="V744" i="1"/>
  <c r="I739" i="1"/>
  <c r="Q739" i="1"/>
  <c r="AL744" i="1"/>
  <c r="AF739" i="1"/>
  <c r="AJ739" i="1"/>
  <c r="AJ727" i="1" s="1"/>
  <c r="AJ726" i="1" s="1"/>
  <c r="AL748" i="1"/>
  <c r="V768" i="1"/>
  <c r="AL783" i="1"/>
  <c r="AF782" i="1"/>
  <c r="AM800" i="1"/>
  <c r="V803" i="1"/>
  <c r="I793" i="1"/>
  <c r="M793" i="1"/>
  <c r="M792" i="1" s="1"/>
  <c r="M791" i="1" s="1"/>
  <c r="Q793" i="1"/>
  <c r="AB793" i="1"/>
  <c r="AB792" i="1" s="1"/>
  <c r="AJ793" i="1"/>
  <c r="AJ792" i="1" s="1"/>
  <c r="Y793" i="1"/>
  <c r="AC793" i="1"/>
  <c r="AA809" i="1"/>
  <c r="AA792" i="1" s="1"/>
  <c r="O792" i="1"/>
  <c r="AE831" i="1"/>
  <c r="AM836" i="1"/>
  <c r="AK853" i="1"/>
  <c r="AK825" i="1" s="1"/>
  <c r="K853" i="1"/>
  <c r="O853" i="1"/>
  <c r="AH853" i="1"/>
  <c r="AL867" i="1"/>
  <c r="AF866" i="1"/>
  <c r="AL866" i="1" s="1"/>
  <c r="AJ873" i="1"/>
  <c r="I18" i="1"/>
  <c r="V32" i="1"/>
  <c r="AM32" i="1" s="1"/>
  <c r="I45" i="1"/>
  <c r="V45" i="1" s="1"/>
  <c r="AD45" i="1"/>
  <c r="AE45" i="1" s="1"/>
  <c r="AD48" i="1"/>
  <c r="AF50" i="1"/>
  <c r="I54" i="1"/>
  <c r="V61" i="1"/>
  <c r="AL61" i="1"/>
  <c r="V77" i="1"/>
  <c r="AM77" i="1" s="1"/>
  <c r="AE77" i="1"/>
  <c r="AE92" i="1"/>
  <c r="I99" i="1"/>
  <c r="AD99" i="1"/>
  <c r="AH99" i="1"/>
  <c r="AH98" i="1" s="1"/>
  <c r="AH97" i="1" s="1"/>
  <c r="AH96" i="1" s="1"/>
  <c r="AF121" i="1"/>
  <c r="I123" i="1"/>
  <c r="AD123" i="1"/>
  <c r="AH123" i="1"/>
  <c r="AH122" i="1" s="1"/>
  <c r="I129" i="1"/>
  <c r="AD129" i="1"/>
  <c r="AH129" i="1"/>
  <c r="AH128" i="1" s="1"/>
  <c r="AL128" i="1" s="1"/>
  <c r="AF133" i="1"/>
  <c r="I139" i="1"/>
  <c r="AD139" i="1"/>
  <c r="AF141" i="1"/>
  <c r="V151" i="1"/>
  <c r="AM151" i="1" s="1"/>
  <c r="AF155" i="1"/>
  <c r="I165" i="1"/>
  <c r="AD165" i="1"/>
  <c r="AH165" i="1"/>
  <c r="AH164" i="1" s="1"/>
  <c r="AH163" i="1" s="1"/>
  <c r="AF169" i="1"/>
  <c r="I175" i="1"/>
  <c r="AD175" i="1"/>
  <c r="AH175" i="1"/>
  <c r="AH174" i="1" s="1"/>
  <c r="AF179" i="1"/>
  <c r="I183" i="1"/>
  <c r="AD183" i="1"/>
  <c r="AH183" i="1"/>
  <c r="AH182" i="1" s="1"/>
  <c r="AL182" i="1" s="1"/>
  <c r="AF187" i="1"/>
  <c r="S189" i="1"/>
  <c r="AD189" i="1"/>
  <c r="AH189" i="1"/>
  <c r="AH188" i="1" s="1"/>
  <c r="AH187" i="1" s="1"/>
  <c r="AF197" i="1"/>
  <c r="AL197" i="1" s="1"/>
  <c r="AM197" i="1" s="1"/>
  <c r="AC200" i="1"/>
  <c r="AC196" i="1" s="1"/>
  <c r="AC195" i="1" s="1"/>
  <c r="AC194" i="1" s="1"/>
  <c r="AC193" i="1" s="1"/>
  <c r="AC192" i="1" s="1"/>
  <c r="Q211" i="1"/>
  <c r="AD211" i="1"/>
  <c r="I217" i="1"/>
  <c r="AF219" i="1"/>
  <c r="AL219" i="1" s="1"/>
  <c r="AH229" i="1"/>
  <c r="AH228" i="1" s="1"/>
  <c r="I235" i="1"/>
  <c r="AD235" i="1"/>
  <c r="AH235" i="1"/>
  <c r="AF244" i="1"/>
  <c r="V250" i="1"/>
  <c r="AM250" i="1" s="1"/>
  <c r="AL254" i="1"/>
  <c r="AF264" i="1"/>
  <c r="V266" i="1"/>
  <c r="AL266" i="1"/>
  <c r="AF272" i="1"/>
  <c r="I276" i="1"/>
  <c r="AD276" i="1"/>
  <c r="AH276" i="1"/>
  <c r="AH275" i="1" s="1"/>
  <c r="AF284" i="1"/>
  <c r="AL284" i="1" s="1"/>
  <c r="I288" i="1"/>
  <c r="AD288" i="1"/>
  <c r="AH288" i="1"/>
  <c r="AH287" i="1" s="1"/>
  <c r="AL287" i="1" s="1"/>
  <c r="AF293" i="1"/>
  <c r="I295" i="1"/>
  <c r="AD295" i="1"/>
  <c r="AH295" i="1"/>
  <c r="AH294" i="1" s="1"/>
  <c r="AH293" i="1" s="1"/>
  <c r="AH292" i="1" s="1"/>
  <c r="AH291" i="1" s="1"/>
  <c r="AF303" i="1"/>
  <c r="AF309" i="1"/>
  <c r="I313" i="1"/>
  <c r="AD313" i="1"/>
  <c r="AH313" i="1"/>
  <c r="AH312" i="1" s="1"/>
  <c r="I317" i="1"/>
  <c r="AD317" i="1"/>
  <c r="AH317" i="1"/>
  <c r="AH316" i="1" s="1"/>
  <c r="AL316" i="1" s="1"/>
  <c r="I323" i="1"/>
  <c r="V323" i="1" s="1"/>
  <c r="AF325" i="1"/>
  <c r="AF331" i="1"/>
  <c r="I333" i="1"/>
  <c r="I335" i="1"/>
  <c r="V335" i="1" s="1"/>
  <c r="AM335" i="1" s="1"/>
  <c r="I346" i="1"/>
  <c r="AD346" i="1"/>
  <c r="AH346" i="1"/>
  <c r="AH345" i="1" s="1"/>
  <c r="AL345" i="1" s="1"/>
  <c r="AF350" i="1"/>
  <c r="I354" i="1"/>
  <c r="AD354" i="1"/>
  <c r="AH354" i="1"/>
  <c r="AH353" i="1" s="1"/>
  <c r="AL353" i="1" s="1"/>
  <c r="I358" i="1"/>
  <c r="AD358" i="1"/>
  <c r="AH358" i="1"/>
  <c r="AH357" i="1" s="1"/>
  <c r="AL357" i="1" s="1"/>
  <c r="AF364" i="1"/>
  <c r="AD368" i="1"/>
  <c r="AF370" i="1"/>
  <c r="I376" i="1"/>
  <c r="AD376" i="1"/>
  <c r="AF380" i="1"/>
  <c r="AF388" i="1"/>
  <c r="AH389" i="1"/>
  <c r="AH388" i="1" s="1"/>
  <c r="AH387" i="1" s="1"/>
  <c r="I398" i="1"/>
  <c r="AD398" i="1"/>
  <c r="AH398" i="1"/>
  <c r="I406" i="1"/>
  <c r="AD406" i="1"/>
  <c r="AH406" i="1"/>
  <c r="AH405" i="1" s="1"/>
  <c r="AH404" i="1" s="1"/>
  <c r="R421" i="1"/>
  <c r="V421" i="1" s="1"/>
  <c r="AM421" i="1" s="1"/>
  <c r="AC421" i="1"/>
  <c r="AE421" i="1" s="1"/>
  <c r="AL422" i="1"/>
  <c r="AM422" i="1" s="1"/>
  <c r="AL425" i="1"/>
  <c r="AM425" i="1" s="1"/>
  <c r="AL431" i="1"/>
  <c r="V443" i="1"/>
  <c r="AL443" i="1"/>
  <c r="V449" i="1"/>
  <c r="AL449" i="1"/>
  <c r="I455" i="1"/>
  <c r="AD455" i="1"/>
  <c r="AH455" i="1"/>
  <c r="AH454" i="1" s="1"/>
  <c r="AH453" i="1" s="1"/>
  <c r="AH452" i="1" s="1"/>
  <c r="AH434" i="1" s="1"/>
  <c r="AF461" i="1"/>
  <c r="AL469" i="1"/>
  <c r="AM469" i="1" s="1"/>
  <c r="AF473" i="1"/>
  <c r="AF484" i="1"/>
  <c r="AC491" i="1"/>
  <c r="AL492" i="1"/>
  <c r="AM492" i="1" s="1"/>
  <c r="AL498" i="1"/>
  <c r="AC510" i="1"/>
  <c r="AL511" i="1"/>
  <c r="AF515" i="1"/>
  <c r="AL519" i="1"/>
  <c r="AM519" i="1" s="1"/>
  <c r="AF527" i="1"/>
  <c r="AF531" i="1"/>
  <c r="I547" i="1"/>
  <c r="AD547" i="1"/>
  <c r="AH547" i="1"/>
  <c r="AH546" i="1" s="1"/>
  <c r="AH545" i="1" s="1"/>
  <c r="I551" i="1"/>
  <c r="V551" i="1" s="1"/>
  <c r="AE552" i="1"/>
  <c r="V567" i="1"/>
  <c r="AL567" i="1"/>
  <c r="AE568" i="1"/>
  <c r="AL589" i="1"/>
  <c r="AM589" i="1" s="1"/>
  <c r="AF593" i="1"/>
  <c r="AL601" i="1"/>
  <c r="I607" i="1"/>
  <c r="AD607" i="1"/>
  <c r="AH607" i="1"/>
  <c r="AH606" i="1" s="1"/>
  <c r="AH605" i="1" s="1"/>
  <c r="AL615" i="1"/>
  <c r="AM615" i="1" s="1"/>
  <c r="AF632" i="1"/>
  <c r="AC635" i="1"/>
  <c r="AC631" i="1" s="1"/>
  <c r="AC630" i="1" s="1"/>
  <c r="AC622" i="1" s="1"/>
  <c r="AL636" i="1"/>
  <c r="AM636" i="1" s="1"/>
  <c r="AE640" i="1"/>
  <c r="AL665" i="1"/>
  <c r="I669" i="1"/>
  <c r="AD669" i="1"/>
  <c r="AH669" i="1"/>
  <c r="AL669" i="1" s="1"/>
  <c r="AD673" i="1"/>
  <c r="AE673" i="1" s="1"/>
  <c r="AH673" i="1"/>
  <c r="AL673" i="1" s="1"/>
  <c r="I678" i="1"/>
  <c r="AD678" i="1"/>
  <c r="AH678" i="1"/>
  <c r="AH677" i="1" s="1"/>
  <c r="AH676" i="1" s="1"/>
  <c r="AF684" i="1"/>
  <c r="AF692" i="1"/>
  <c r="AF697" i="1"/>
  <c r="I700" i="1"/>
  <c r="V700" i="1" s="1"/>
  <c r="AD700" i="1"/>
  <c r="AE700" i="1" s="1"/>
  <c r="AH700" i="1"/>
  <c r="AL700" i="1" s="1"/>
  <c r="AD711" i="1"/>
  <c r="AE711" i="1" s="1"/>
  <c r="AH711" i="1"/>
  <c r="AL711" i="1" s="1"/>
  <c r="AL716" i="1"/>
  <c r="AM716" i="1" s="1"/>
  <c r="AL722" i="1"/>
  <c r="AE723" i="1"/>
  <c r="V730" i="1"/>
  <c r="AL730" i="1"/>
  <c r="AL734" i="1"/>
  <c r="AL737" i="1"/>
  <c r="R756" i="1"/>
  <c r="V756" i="1" s="1"/>
  <c r="AD756" i="1"/>
  <c r="AE756" i="1" s="1"/>
  <c r="AH756" i="1"/>
  <c r="AL756" i="1" s="1"/>
  <c r="V769" i="1"/>
  <c r="AL769" i="1"/>
  <c r="AE770" i="1"/>
  <c r="V788" i="1"/>
  <c r="AL788" i="1"/>
  <c r="AE789" i="1"/>
  <c r="AE795" i="1"/>
  <c r="V804" i="1"/>
  <c r="AL804" i="1"/>
  <c r="AL806" i="1"/>
  <c r="AM806" i="1" s="1"/>
  <c r="AE807" i="1"/>
  <c r="V814" i="1"/>
  <c r="AL814" i="1"/>
  <c r="AE817" i="1"/>
  <c r="V827" i="1"/>
  <c r="AL827" i="1"/>
  <c r="AE828" i="1"/>
  <c r="AE832" i="1"/>
  <c r="AE836" i="1"/>
  <c r="R850" i="1"/>
  <c r="V850" i="1" s="1"/>
  <c r="AD850" i="1"/>
  <c r="AE850" i="1" s="1"/>
  <c r="AH850" i="1"/>
  <c r="AH826" i="1" s="1"/>
  <c r="V855" i="1"/>
  <c r="AL855" i="1"/>
  <c r="AE858" i="1"/>
  <c r="AL868" i="1"/>
  <c r="AH877" i="1"/>
  <c r="V898" i="1"/>
  <c r="AL900" i="1"/>
  <c r="P882" i="1"/>
  <c r="P881" i="1" s="1"/>
  <c r="P880" i="1" s="1"/>
  <c r="AL904" i="1"/>
  <c r="AL914" i="1"/>
  <c r="AF913" i="1"/>
  <c r="X918" i="1"/>
  <c r="X917" i="1" s="1"/>
  <c r="Y920" i="1"/>
  <c r="Y919" i="1" s="1"/>
  <c r="Y918" i="1" s="1"/>
  <c r="Y917" i="1" s="1"/>
  <c r="Y873" i="1" s="1"/>
  <c r="AE921" i="1"/>
  <c r="AC920" i="1"/>
  <c r="AC919" i="1" s="1"/>
  <c r="AC918" i="1" s="1"/>
  <c r="AC917" i="1" s="1"/>
  <c r="AL926" i="1"/>
  <c r="I932" i="1"/>
  <c r="V932" i="1" s="1"/>
  <c r="V933" i="1"/>
  <c r="V934" i="1"/>
  <c r="AE934" i="1"/>
  <c r="AD933" i="1"/>
  <c r="N939" i="1"/>
  <c r="N938" i="1" s="1"/>
  <c r="N937" i="1" s="1"/>
  <c r="N936" i="1" s="1"/>
  <c r="X939" i="1"/>
  <c r="X938" i="1" s="1"/>
  <c r="X937" i="1" s="1"/>
  <c r="X936" i="1" s="1"/>
  <c r="AJ939" i="1"/>
  <c r="AJ938" i="1" s="1"/>
  <c r="AJ937" i="1" s="1"/>
  <c r="AJ936" i="1" s="1"/>
  <c r="V943" i="1"/>
  <c r="AE947" i="1"/>
  <c r="AH952" i="1"/>
  <c r="AH951" i="1" s="1"/>
  <c r="AH950" i="1" s="1"/>
  <c r="AL953" i="1"/>
  <c r="AL954" i="1"/>
  <c r="V966" i="1"/>
  <c r="V967" i="1"/>
  <c r="J969" i="1"/>
  <c r="R969" i="1"/>
  <c r="R963" i="1" s="1"/>
  <c r="S969" i="1"/>
  <c r="AM977" i="1"/>
  <c r="AE983" i="1"/>
  <c r="AC982" i="1"/>
  <c r="AM1013" i="1"/>
  <c r="W1015" i="1"/>
  <c r="W996" i="1" s="1"/>
  <c r="W980" i="1" s="1"/>
  <c r="K1044" i="1"/>
  <c r="K1043" i="1" s="1"/>
  <c r="K1042" i="1" s="1"/>
  <c r="O1044" i="1"/>
  <c r="O1043" i="1" s="1"/>
  <c r="O1042" i="1" s="1"/>
  <c r="S1044" i="1"/>
  <c r="S1043" i="1" s="1"/>
  <c r="S1042" i="1" s="1"/>
  <c r="AH1044" i="1"/>
  <c r="AH1043" i="1" s="1"/>
  <c r="AH1042" i="1" s="1"/>
  <c r="AK1055" i="1"/>
  <c r="AK1054" i="1" s="1"/>
  <c r="AL1092" i="1"/>
  <c r="AL1093" i="1"/>
  <c r="AM1095" i="1"/>
  <c r="AC1116" i="1"/>
  <c r="AC1115" i="1" s="1"/>
  <c r="I1128" i="1"/>
  <c r="V1129" i="1"/>
  <c r="AL1129" i="1"/>
  <c r="AF1128" i="1"/>
  <c r="AL1134" i="1"/>
  <c r="V1156" i="1"/>
  <c r="AM1156" i="1" s="1"/>
  <c r="AB1152" i="1"/>
  <c r="AB1151" i="1" s="1"/>
  <c r="AB1150" i="1" s="1"/>
  <c r="AB1149" i="1" s="1"/>
  <c r="AJ1152" i="1"/>
  <c r="AJ1151" i="1" s="1"/>
  <c r="Y1152" i="1"/>
  <c r="Y1151" i="1" s="1"/>
  <c r="Y1150" i="1" s="1"/>
  <c r="Y1149" i="1" s="1"/>
  <c r="AM1163" i="1"/>
  <c r="M1165" i="1"/>
  <c r="M1164" i="1" s="1"/>
  <c r="M1150" i="1" s="1"/>
  <c r="M1149" i="1" s="1"/>
  <c r="M1097" i="1" s="1"/>
  <c r="X1165" i="1"/>
  <c r="X1164" i="1" s="1"/>
  <c r="X1150" i="1" s="1"/>
  <c r="X1149" i="1" s="1"/>
  <c r="AM1167" i="1"/>
  <c r="L1183" i="1"/>
  <c r="L1182" i="1" s="1"/>
  <c r="L1181" i="1" s="1"/>
  <c r="T1183" i="1"/>
  <c r="T1182" i="1" s="1"/>
  <c r="T1181" i="1" s="1"/>
  <c r="M1192" i="1"/>
  <c r="M1191" i="1" s="1"/>
  <c r="M1190" i="1" s="1"/>
  <c r="AL1199" i="1"/>
  <c r="AL1205" i="1"/>
  <c r="AM1205" i="1" s="1"/>
  <c r="AL1208" i="1"/>
  <c r="K1213" i="1"/>
  <c r="V1224" i="1"/>
  <c r="AM1224" i="1" s="1"/>
  <c r="AB1233" i="1"/>
  <c r="AB1232" i="1" s="1"/>
  <c r="AB1213" i="1" s="1"/>
  <c r="AJ1233" i="1"/>
  <c r="AJ1232" i="1" s="1"/>
  <c r="O1247" i="1"/>
  <c r="AH1247" i="1"/>
  <c r="N1246" i="1"/>
  <c r="N1245" i="1" s="1"/>
  <c r="N1244" i="1" s="1"/>
  <c r="V1257" i="1"/>
  <c r="AL1257" i="1"/>
  <c r="V1272" i="1"/>
  <c r="AM1272" i="1" s="1"/>
  <c r="Q1271" i="1"/>
  <c r="Q1270" i="1" s="1"/>
  <c r="AJ1271" i="1"/>
  <c r="AJ1270" i="1" s="1"/>
  <c r="AL1279" i="1"/>
  <c r="V1279" i="1"/>
  <c r="R1278" i="1"/>
  <c r="V1278" i="1" s="1"/>
  <c r="AE1297" i="1"/>
  <c r="L1294" i="1"/>
  <c r="L1293" i="1" s="1"/>
  <c r="T1294" i="1"/>
  <c r="T1293" i="1" s="1"/>
  <c r="T1292" i="1" s="1"/>
  <c r="AC1294" i="1"/>
  <c r="AC1293" i="1" s="1"/>
  <c r="AC1292" i="1" s="1"/>
  <c r="Z1294" i="1"/>
  <c r="Z1293" i="1" s="1"/>
  <c r="M1309" i="1"/>
  <c r="M1308" i="1" s="1"/>
  <c r="M1307" i="1" s="1"/>
  <c r="AA1292" i="1"/>
  <c r="K1309" i="1"/>
  <c r="K1308" i="1" s="1"/>
  <c r="K1307" i="1" s="1"/>
  <c r="O1309" i="1"/>
  <c r="O1308" i="1" s="1"/>
  <c r="O1307" i="1" s="1"/>
  <c r="S1309" i="1"/>
  <c r="S1308" i="1" s="1"/>
  <c r="S1307" i="1" s="1"/>
  <c r="S1292" i="1" s="1"/>
  <c r="O1332" i="1"/>
  <c r="O1331" i="1" s="1"/>
  <c r="Z1331" i="1"/>
  <c r="AH1332" i="1"/>
  <c r="AH1331" i="1" s="1"/>
  <c r="J1331" i="1"/>
  <c r="R1331" i="1"/>
  <c r="I1339" i="1"/>
  <c r="V1339" i="1" s="1"/>
  <c r="V1340" i="1"/>
  <c r="AL1340" i="1"/>
  <c r="AF1339" i="1"/>
  <c r="AL1339" i="1" s="1"/>
  <c r="M1343" i="1"/>
  <c r="X1343" i="1"/>
  <c r="AL1345" i="1"/>
  <c r="AM1345" i="1" s="1"/>
  <c r="W1343" i="1"/>
  <c r="AA1343" i="1"/>
  <c r="AL1360" i="1"/>
  <c r="AF1359" i="1"/>
  <c r="AM1362" i="1"/>
  <c r="M1390" i="1"/>
  <c r="AL1394" i="1"/>
  <c r="V1395" i="1"/>
  <c r="AM1395" i="1" s="1"/>
  <c r="AG1390" i="1"/>
  <c r="AK1390" i="1"/>
  <c r="AD1439" i="1"/>
  <c r="AE1439" i="1" s="1"/>
  <c r="AE1440" i="1"/>
  <c r="I1437" i="1"/>
  <c r="AJ1438" i="1"/>
  <c r="AJ1437" i="1" s="1"/>
  <c r="AJ1417" i="1" s="1"/>
  <c r="AJ1409" i="1" s="1"/>
  <c r="AE1452" i="1"/>
  <c r="AC1451" i="1"/>
  <c r="AC1450" i="1" s="1"/>
  <c r="AC1449" i="1" s="1"/>
  <c r="AM1488" i="1"/>
  <c r="I1499" i="1"/>
  <c r="V1499" i="1" s="1"/>
  <c r="V1500" i="1"/>
  <c r="I1536" i="1"/>
  <c r="V1537" i="1"/>
  <c r="AM1563" i="1"/>
  <c r="AM1582" i="1"/>
  <c r="J1580" i="1"/>
  <c r="J1579" i="1" s="1"/>
  <c r="AL1592" i="1"/>
  <c r="AM1603" i="1"/>
  <c r="AL1623" i="1"/>
  <c r="AF1622" i="1"/>
  <c r="AL1622" i="1" s="1"/>
  <c r="AA1629" i="1"/>
  <c r="AA1628" i="1" s="1"/>
  <c r="AL1664" i="1"/>
  <c r="W1670" i="1"/>
  <c r="W1669" i="1" s="1"/>
  <c r="AL1676" i="1"/>
  <c r="L1671" i="1"/>
  <c r="L1670" i="1" s="1"/>
  <c r="L1669" i="1" s="1"/>
  <c r="P1671" i="1"/>
  <c r="Z1670" i="1"/>
  <c r="I1705" i="1"/>
  <c r="V1706" i="1"/>
  <c r="AM1706" i="1" s="1"/>
  <c r="Z1741" i="1"/>
  <c r="L1741" i="1"/>
  <c r="P1741" i="1"/>
  <c r="T1741" i="1"/>
  <c r="I1749" i="1"/>
  <c r="AF55" i="1"/>
  <c r="AD60" i="1"/>
  <c r="AE60" i="1" s="1"/>
  <c r="AF75" i="1"/>
  <c r="AH76" i="1"/>
  <c r="AH75" i="1" s="1"/>
  <c r="AH74" i="1" s="1"/>
  <c r="AH73" i="1" s="1"/>
  <c r="AH72" i="1" s="1"/>
  <c r="AF90" i="1"/>
  <c r="R91" i="1"/>
  <c r="R90" i="1" s="1"/>
  <c r="R89" i="1" s="1"/>
  <c r="R88" i="1" s="1"/>
  <c r="R87" i="1" s="1"/>
  <c r="R79" i="1" s="1"/>
  <c r="AH91" i="1"/>
  <c r="AH90" i="1" s="1"/>
  <c r="AH89" i="1" s="1"/>
  <c r="AH88" i="1" s="1"/>
  <c r="AH87" i="1" s="1"/>
  <c r="AH79" i="1" s="1"/>
  <c r="AD150" i="1"/>
  <c r="AC155" i="1"/>
  <c r="AC169" i="1"/>
  <c r="AL212" i="1"/>
  <c r="AC244" i="1"/>
  <c r="AL251" i="1"/>
  <c r="S253" i="1"/>
  <c r="V253" i="1" s="1"/>
  <c r="AM253" i="1" s="1"/>
  <c r="AD253" i="1"/>
  <c r="AD265" i="1"/>
  <c r="AC272" i="1"/>
  <c r="AL281" i="1"/>
  <c r="AM281" i="1" s="1"/>
  <c r="AD332" i="1"/>
  <c r="O389" i="1"/>
  <c r="O388" i="1" s="1"/>
  <c r="O387" i="1" s="1"/>
  <c r="AD442" i="1"/>
  <c r="AD448" i="1"/>
  <c r="Q536" i="1"/>
  <c r="Q531" i="1" s="1"/>
  <c r="AD578" i="1"/>
  <c r="AE578" i="1" s="1"/>
  <c r="S588" i="1"/>
  <c r="AD588" i="1"/>
  <c r="AF625" i="1"/>
  <c r="AH635" i="1"/>
  <c r="AH631" i="1" s="1"/>
  <c r="AH630" i="1" s="1"/>
  <c r="V675" i="1"/>
  <c r="AM675" i="1" s="1"/>
  <c r="Q697" i="1"/>
  <c r="V697" i="1" s="1"/>
  <c r="AC697" i="1"/>
  <c r="AE697" i="1" s="1"/>
  <c r="V737" i="1"/>
  <c r="AE737" i="1"/>
  <c r="AC749" i="1"/>
  <c r="AC748" i="1" s="1"/>
  <c r="AC739" i="1" s="1"/>
  <c r="AD768" i="1"/>
  <c r="AE768" i="1" s="1"/>
  <c r="AD787" i="1"/>
  <c r="AE787" i="1" s="1"/>
  <c r="AD803" i="1"/>
  <c r="AD813" i="1"/>
  <c r="Q819" i="1"/>
  <c r="V819" i="1" s="1"/>
  <c r="AD819" i="1"/>
  <c r="AE819" i="1" s="1"/>
  <c r="AH819" i="1"/>
  <c r="AH809" i="1" s="1"/>
  <c r="AH792" i="1" s="1"/>
  <c r="AD854" i="1"/>
  <c r="AE854" i="1" s="1"/>
  <c r="AD867" i="1"/>
  <c r="AD877" i="1"/>
  <c r="AL891" i="1"/>
  <c r="AM891" i="1" s="1"/>
  <c r="V894" i="1"/>
  <c r="AL898" i="1"/>
  <c r="AF897" i="1"/>
  <c r="AL897" i="1" s="1"/>
  <c r="AM897" i="1" s="1"/>
  <c r="V900" i="1"/>
  <c r="AM900" i="1" s="1"/>
  <c r="V901" i="1"/>
  <c r="AL901" i="1"/>
  <c r="V903" i="1"/>
  <c r="AM903" i="1" s="1"/>
  <c r="V904" i="1"/>
  <c r="AM904" i="1" s="1"/>
  <c r="AE904" i="1"/>
  <c r="AD903" i="1"/>
  <c r="AE903" i="1" s="1"/>
  <c r="V914" i="1"/>
  <c r="V915" i="1"/>
  <c r="AL915" i="1"/>
  <c r="AF919" i="1"/>
  <c r="L919" i="1"/>
  <c r="L918" i="1" s="1"/>
  <c r="L917" i="1" s="1"/>
  <c r="AL923" i="1"/>
  <c r="AM923" i="1" s="1"/>
  <c r="V925" i="1"/>
  <c r="AM925" i="1" s="1"/>
  <c r="I919" i="1"/>
  <c r="V926" i="1"/>
  <c r="AM926" i="1" s="1"/>
  <c r="AE926" i="1"/>
  <c r="AD925" i="1"/>
  <c r="V930" i="1"/>
  <c r="AL930" i="1"/>
  <c r="AF929" i="1"/>
  <c r="V940" i="1"/>
  <c r="AE940" i="1"/>
  <c r="AL940" i="1"/>
  <c r="O939" i="1"/>
  <c r="O938" i="1" s="1"/>
  <c r="O937" i="1" s="1"/>
  <c r="O936" i="1" s="1"/>
  <c r="AL946" i="1"/>
  <c r="V946" i="1"/>
  <c r="I952" i="1"/>
  <c r="V953" i="1"/>
  <c r="AM953" i="1" s="1"/>
  <c r="V954" i="1"/>
  <c r="AE954" i="1"/>
  <c r="AD953" i="1"/>
  <c r="AF957" i="1"/>
  <c r="M963" i="1"/>
  <c r="V965" i="1"/>
  <c r="AI963" i="1"/>
  <c r="W969" i="1"/>
  <c r="W963" i="1" s="1"/>
  <c r="O969" i="1"/>
  <c r="O963" i="1" s="1"/>
  <c r="AB969" i="1"/>
  <c r="AB963" i="1" s="1"/>
  <c r="I992" i="1"/>
  <c r="V993" i="1"/>
  <c r="AE1016" i="1"/>
  <c r="AI1015" i="1"/>
  <c r="AE1056" i="1"/>
  <c r="V1084" i="1"/>
  <c r="AL1094" i="1"/>
  <c r="I1110" i="1"/>
  <c r="V1111" i="1"/>
  <c r="AL1111" i="1"/>
  <c r="AF1110" i="1"/>
  <c r="AJ1108" i="1"/>
  <c r="AJ1098" i="1" s="1"/>
  <c r="AG1116" i="1"/>
  <c r="AG1115" i="1" s="1"/>
  <c r="AG1108" i="1" s="1"/>
  <c r="K1152" i="1"/>
  <c r="K1151" i="1" s="1"/>
  <c r="K1150" i="1" s="1"/>
  <c r="K1149" i="1" s="1"/>
  <c r="S1152" i="1"/>
  <c r="S1151" i="1" s="1"/>
  <c r="L1152" i="1"/>
  <c r="L1151" i="1" s="1"/>
  <c r="L1150" i="1" s="1"/>
  <c r="L1149" i="1" s="1"/>
  <c r="P1152" i="1"/>
  <c r="P1151" i="1" s="1"/>
  <c r="T1152" i="1"/>
  <c r="T1151" i="1" s="1"/>
  <c r="AI1152" i="1"/>
  <c r="AI1151" i="1" s="1"/>
  <c r="AI1150" i="1" s="1"/>
  <c r="AI1149" i="1" s="1"/>
  <c r="O1165" i="1"/>
  <c r="O1164" i="1" s="1"/>
  <c r="V1169" i="1"/>
  <c r="AL1169" i="1"/>
  <c r="I1183" i="1"/>
  <c r="V1184" i="1"/>
  <c r="Q1180" i="1"/>
  <c r="Q1172" i="1" s="1"/>
  <c r="AL1184" i="1"/>
  <c r="AF1183" i="1"/>
  <c r="AJ1180" i="1"/>
  <c r="AJ1172" i="1" s="1"/>
  <c r="V1187" i="1"/>
  <c r="O1204" i="1"/>
  <c r="O1203" i="1" s="1"/>
  <c r="O1202" i="1" s="1"/>
  <c r="AH1204" i="1"/>
  <c r="AH1203" i="1" s="1"/>
  <c r="AH1202" i="1" s="1"/>
  <c r="V1208" i="1"/>
  <c r="Z1213" i="1"/>
  <c r="Q1246" i="1"/>
  <c r="AB1247" i="1"/>
  <c r="AB1246" i="1" s="1"/>
  <c r="AB1245" i="1" s="1"/>
  <c r="AB1244" i="1" s="1"/>
  <c r="V1254" i="1"/>
  <c r="N1294" i="1"/>
  <c r="N1293" i="1" s="1"/>
  <c r="W1294" i="1"/>
  <c r="W1293" i="1" s="1"/>
  <c r="W1292" i="1" s="1"/>
  <c r="AG1294" i="1"/>
  <c r="AG1293" i="1" s="1"/>
  <c r="AG1292" i="1" s="1"/>
  <c r="M1294" i="1"/>
  <c r="M1293" i="1" s="1"/>
  <c r="AF1301" i="1"/>
  <c r="N1292" i="1"/>
  <c r="I1325" i="1"/>
  <c r="V1326" i="1"/>
  <c r="AM1326" i="1" s="1"/>
  <c r="AL1326" i="1"/>
  <c r="AF1325" i="1"/>
  <c r="AB1332" i="1"/>
  <c r="AB1331" i="1" s="1"/>
  <c r="AB1330" i="1" s="1"/>
  <c r="AB1329" i="1" s="1"/>
  <c r="AJ1330" i="1"/>
  <c r="AJ1329" i="1" s="1"/>
  <c r="Y1330" i="1"/>
  <c r="Y1329" i="1" s="1"/>
  <c r="Y1321" i="1" s="1"/>
  <c r="AC1331" i="1"/>
  <c r="O1343" i="1"/>
  <c r="Z1343" i="1"/>
  <c r="AH1343" i="1"/>
  <c r="J1343" i="1"/>
  <c r="N1343" i="1"/>
  <c r="R1343" i="1"/>
  <c r="I1353" i="1"/>
  <c r="V1354" i="1"/>
  <c r="Z1390" i="1"/>
  <c r="N1390" i="1"/>
  <c r="V1426" i="1"/>
  <c r="AM1426" i="1" s="1"/>
  <c r="R1439" i="1"/>
  <c r="V1439" i="1" s="1"/>
  <c r="V1440" i="1"/>
  <c r="AM1440" i="1" s="1"/>
  <c r="V1452" i="1"/>
  <c r="K1461" i="1"/>
  <c r="K1456" i="1" s="1"/>
  <c r="K1455" i="1" s="1"/>
  <c r="S1461" i="1"/>
  <c r="S1456" i="1" s="1"/>
  <c r="S1455" i="1" s="1"/>
  <c r="R1481" i="1"/>
  <c r="P1481" i="1"/>
  <c r="I1484" i="1"/>
  <c r="U1491" i="1"/>
  <c r="V1492" i="1"/>
  <c r="M1498" i="1"/>
  <c r="M1497" i="1" s="1"/>
  <c r="M1496" i="1" s="1"/>
  <c r="M1495" i="1" s="1"/>
  <c r="AB1508" i="1"/>
  <c r="AB1507" i="1" s="1"/>
  <c r="AL1517" i="1"/>
  <c r="I1523" i="1"/>
  <c r="V1524" i="1"/>
  <c r="AB1536" i="1"/>
  <c r="AB1535" i="1" s="1"/>
  <c r="AG1536" i="1"/>
  <c r="AG1535" i="1" s="1"/>
  <c r="I1566" i="1"/>
  <c r="AB1579" i="1"/>
  <c r="AJ1578" i="1"/>
  <c r="AJ1577" i="1" s="1"/>
  <c r="V1592" i="1"/>
  <c r="J1629" i="1"/>
  <c r="J1628" i="1" s="1"/>
  <c r="W1629" i="1"/>
  <c r="W1628" i="1" s="1"/>
  <c r="W1627" i="1" s="1"/>
  <c r="J1649" i="1"/>
  <c r="J1648" i="1" s="1"/>
  <c r="J1647" i="1" s="1"/>
  <c r="R1649" i="1"/>
  <c r="R1648" i="1" s="1"/>
  <c r="R1647" i="1" s="1"/>
  <c r="AL1656" i="1"/>
  <c r="AI1671" i="1"/>
  <c r="AB1671" i="1"/>
  <c r="AB1670" i="1" s="1"/>
  <c r="V1676" i="1"/>
  <c r="V1679" i="1"/>
  <c r="I1672" i="1"/>
  <c r="AC1690" i="1"/>
  <c r="AE1691" i="1"/>
  <c r="M1694" i="1"/>
  <c r="V1696" i="1"/>
  <c r="AL1699" i="1"/>
  <c r="AL1711" i="1"/>
  <c r="Q1741" i="1"/>
  <c r="AB1741" i="1"/>
  <c r="W1741" i="1"/>
  <c r="AI1741" i="1"/>
  <c r="AM1758" i="1"/>
  <c r="V51" i="1"/>
  <c r="AM51" i="1" s="1"/>
  <c r="AC30" i="1"/>
  <c r="AC29" i="1" s="1"/>
  <c r="AC28" i="1" s="1"/>
  <c r="AC16" i="1" s="1"/>
  <c r="AE33" i="1"/>
  <c r="AF45" i="1"/>
  <c r="AL45" i="1" s="1"/>
  <c r="AC49" i="1"/>
  <c r="AC48" i="1" s="1"/>
  <c r="Q67" i="1"/>
  <c r="Q66" i="1" s="1"/>
  <c r="Q65" i="1" s="1"/>
  <c r="Q380" i="1"/>
  <c r="V429" i="1"/>
  <c r="V439" i="1"/>
  <c r="AL439" i="1"/>
  <c r="V459" i="1"/>
  <c r="AL459" i="1"/>
  <c r="V473" i="1"/>
  <c r="V515" i="1"/>
  <c r="V527" i="1"/>
  <c r="V540" i="1"/>
  <c r="AL540" i="1"/>
  <c r="V571" i="1"/>
  <c r="AL571" i="1"/>
  <c r="V575" i="1"/>
  <c r="AL575" i="1"/>
  <c r="V582" i="1"/>
  <c r="AL582" i="1"/>
  <c r="V603" i="1"/>
  <c r="AL603" i="1"/>
  <c r="V626" i="1"/>
  <c r="AL626" i="1"/>
  <c r="V649" i="1"/>
  <c r="AL649" i="1"/>
  <c r="V655" i="1"/>
  <c r="AL655" i="1"/>
  <c r="V692" i="1"/>
  <c r="AL704" i="1"/>
  <c r="V720" i="1"/>
  <c r="AL741" i="1"/>
  <c r="V745" i="1"/>
  <c r="AL745" i="1"/>
  <c r="V749" i="1"/>
  <c r="AL749" i="1"/>
  <c r="V761" i="1"/>
  <c r="AL761" i="1"/>
  <c r="V765" i="1"/>
  <c r="AL765" i="1"/>
  <c r="V779" i="1"/>
  <c r="AL779" i="1"/>
  <c r="V784" i="1"/>
  <c r="AL784" i="1"/>
  <c r="V798" i="1"/>
  <c r="AL798" i="1"/>
  <c r="V861" i="1"/>
  <c r="AL861" i="1"/>
  <c r="AL864" i="1"/>
  <c r="AM864" i="1" s="1"/>
  <c r="AL884" i="1"/>
  <c r="AM884" i="1" s="1"/>
  <c r="AF883" i="1"/>
  <c r="AL894" i="1"/>
  <c r="AF893" i="1"/>
  <c r="AL893" i="1" s="1"/>
  <c r="AL908" i="1"/>
  <c r="AH958" i="1"/>
  <c r="AH957" i="1" s="1"/>
  <c r="AH956" i="1" s="1"/>
  <c r="AL959" i="1"/>
  <c r="AL960" i="1"/>
  <c r="J963" i="1"/>
  <c r="AC965" i="1"/>
  <c r="AE966" i="1"/>
  <c r="N969" i="1"/>
  <c r="N963" i="1" s="1"/>
  <c r="AE975" i="1"/>
  <c r="AC969" i="1"/>
  <c r="AL988" i="1"/>
  <c r="AF987" i="1"/>
  <c r="AA1015" i="1"/>
  <c r="I1216" i="1"/>
  <c r="I1264" i="1"/>
  <c r="AF1283" i="1"/>
  <c r="AJ1309" i="1"/>
  <c r="AJ1308" i="1" s="1"/>
  <c r="AJ1307" i="1" s="1"/>
  <c r="I1359" i="1"/>
  <c r="V1360" i="1"/>
  <c r="AM1360" i="1" s="1"/>
  <c r="AE1444" i="1"/>
  <c r="AC1443" i="1"/>
  <c r="I1449" i="1"/>
  <c r="V1449" i="1" s="1"/>
  <c r="V1450" i="1"/>
  <c r="AH1498" i="1"/>
  <c r="AH1497" i="1" s="1"/>
  <c r="AH1496" i="1" s="1"/>
  <c r="AH1495" i="1" s="1"/>
  <c r="I1629" i="1"/>
  <c r="I1664" i="1"/>
  <c r="V1665" i="1"/>
  <c r="I1699" i="1"/>
  <c r="V1699" i="1" s="1"/>
  <c r="AM1699" i="1" s="1"/>
  <c r="V1700" i="1"/>
  <c r="AM1700" i="1" s="1"/>
  <c r="I1711" i="1"/>
  <c r="V1712" i="1"/>
  <c r="AM1712" i="1" s="1"/>
  <c r="AL33" i="1"/>
  <c r="AM33" i="1" s="1"/>
  <c r="AD428" i="1"/>
  <c r="AE428" i="1" s="1"/>
  <c r="AD438" i="1"/>
  <c r="AD458" i="1"/>
  <c r="AE458" i="1" s="1"/>
  <c r="AD472" i="1"/>
  <c r="AD495" i="1"/>
  <c r="AD508" i="1"/>
  <c r="AD539" i="1"/>
  <c r="AE539" i="1" s="1"/>
  <c r="AD570" i="1"/>
  <c r="AE570" i="1" s="1"/>
  <c r="AD574" i="1"/>
  <c r="AE574" i="1" s="1"/>
  <c r="AD581" i="1"/>
  <c r="AE581" i="1" s="1"/>
  <c r="AD602" i="1"/>
  <c r="AD625" i="1"/>
  <c r="AD631" i="1"/>
  <c r="AD648" i="1"/>
  <c r="AD654" i="1"/>
  <c r="AD691" i="1"/>
  <c r="AD703" i="1"/>
  <c r="R704" i="1"/>
  <c r="R703" i="1" s="1"/>
  <c r="R711" i="1"/>
  <c r="V711" i="1" s="1"/>
  <c r="S740" i="1"/>
  <c r="V740" i="1" s="1"/>
  <c r="AM740" i="1" s="1"/>
  <c r="AD740" i="1"/>
  <c r="AE740" i="1" s="1"/>
  <c r="AD744" i="1"/>
  <c r="AD748" i="1"/>
  <c r="AD760" i="1"/>
  <c r="AE760" i="1" s="1"/>
  <c r="AD764" i="1"/>
  <c r="AE764" i="1" s="1"/>
  <c r="AD778" i="1"/>
  <c r="AD783" i="1"/>
  <c r="AD797" i="1"/>
  <c r="AE797" i="1" s="1"/>
  <c r="AD860" i="1"/>
  <c r="S863" i="1"/>
  <c r="V863" i="1" s="1"/>
  <c r="AM863" i="1" s="1"/>
  <c r="AD863" i="1"/>
  <c r="AE863" i="1" s="1"/>
  <c r="X882" i="1"/>
  <c r="X881" i="1" s="1"/>
  <c r="X880" i="1" s="1"/>
  <c r="X873" i="1" s="1"/>
  <c r="AB882" i="1"/>
  <c r="AB881" i="1" s="1"/>
  <c r="AB880" i="1" s="1"/>
  <c r="V893" i="1"/>
  <c r="AE901" i="1"/>
  <c r="AC900" i="1"/>
  <c r="V908" i="1"/>
  <c r="AE908" i="1"/>
  <c r="AD907" i="1"/>
  <c r="AE914" i="1"/>
  <c r="AE915" i="1"/>
  <c r="AC914" i="1"/>
  <c r="AC913" i="1" s="1"/>
  <c r="AB918" i="1"/>
  <c r="AB917" i="1" s="1"/>
  <c r="AG920" i="1"/>
  <c r="AG919" i="1" s="1"/>
  <c r="AG918" i="1" s="1"/>
  <c r="AG917" i="1" s="1"/>
  <c r="AG873" i="1" s="1"/>
  <c r="AK920" i="1"/>
  <c r="AK919" i="1" s="1"/>
  <c r="AK918" i="1" s="1"/>
  <c r="AK917" i="1" s="1"/>
  <c r="V929" i="1"/>
  <c r="AH932" i="1"/>
  <c r="AH918" i="1" s="1"/>
  <c r="AH917" i="1" s="1"/>
  <c r="AL933" i="1"/>
  <c r="AL934" i="1"/>
  <c r="I938" i="1"/>
  <c r="W939" i="1"/>
  <c r="W938" i="1" s="1"/>
  <c r="W937" i="1" s="1"/>
  <c r="W936" i="1" s="1"/>
  <c r="AL944" i="1"/>
  <c r="AM944" i="1" s="1"/>
  <c r="AF943" i="1"/>
  <c r="AL943" i="1" s="1"/>
  <c r="AL952" i="1"/>
  <c r="AF951" i="1"/>
  <c r="I958" i="1"/>
  <c r="V959" i="1"/>
  <c r="AM959" i="1" s="1"/>
  <c r="V960" i="1"/>
  <c r="AE960" i="1"/>
  <c r="AD959" i="1"/>
  <c r="V964" i="1"/>
  <c r="AL966" i="1"/>
  <c r="AF965" i="1"/>
  <c r="AE967" i="1"/>
  <c r="AA969" i="1"/>
  <c r="AA963" i="1" s="1"/>
  <c r="I986" i="1"/>
  <c r="V986" i="1" s="1"/>
  <c r="V987" i="1"/>
  <c r="AH992" i="1"/>
  <c r="AH991" i="1" s="1"/>
  <c r="AL993" i="1"/>
  <c r="J996" i="1"/>
  <c r="J980" i="1" s="1"/>
  <c r="R996" i="1"/>
  <c r="R980" i="1" s="1"/>
  <c r="AL1016" i="1"/>
  <c r="AM1016" i="1" s="1"/>
  <c r="AE1063" i="1"/>
  <c r="AA1108" i="1"/>
  <c r="AA1098" i="1" s="1"/>
  <c r="O1108" i="1"/>
  <c r="O1098" i="1" s="1"/>
  <c r="S1108" i="1"/>
  <c r="S1098" i="1" s="1"/>
  <c r="AH1108" i="1"/>
  <c r="AH1098" i="1" s="1"/>
  <c r="AK1116" i="1"/>
  <c r="AK1115" i="1" s="1"/>
  <c r="AK1108" i="1" s="1"/>
  <c r="AK1098" i="1" s="1"/>
  <c r="AK1097" i="1" s="1"/>
  <c r="AE1122" i="1"/>
  <c r="O1152" i="1"/>
  <c r="O1151" i="1" s="1"/>
  <c r="O1150" i="1" s="1"/>
  <c r="O1149" i="1" s="1"/>
  <c r="AH1180" i="1"/>
  <c r="AH1172" i="1" s="1"/>
  <c r="AE1193" i="1"/>
  <c r="S1204" i="1"/>
  <c r="S1203" i="1" s="1"/>
  <c r="S1202" i="1" s="1"/>
  <c r="X1247" i="1"/>
  <c r="X1246" i="1" s="1"/>
  <c r="X1245" i="1" s="1"/>
  <c r="X1244" i="1" s="1"/>
  <c r="AI1247" i="1"/>
  <c r="AL1254" i="1"/>
  <c r="Z1271" i="1"/>
  <c r="Z1270" i="1" s="1"/>
  <c r="AE1279" i="1"/>
  <c r="AD1278" i="1"/>
  <c r="AE1278" i="1" s="1"/>
  <c r="I1295" i="1"/>
  <c r="V1295" i="1" s="1"/>
  <c r="V1296" i="1"/>
  <c r="J1294" i="1"/>
  <c r="J1293" i="1" s="1"/>
  <c r="R1294" i="1"/>
  <c r="R1293" i="1" s="1"/>
  <c r="AK1294" i="1"/>
  <c r="AK1293" i="1" s="1"/>
  <c r="O1294" i="1"/>
  <c r="O1293" i="1" s="1"/>
  <c r="AH1294" i="1"/>
  <c r="AH1293" i="1" s="1"/>
  <c r="AB1309" i="1"/>
  <c r="AB1308" i="1" s="1"/>
  <c r="AB1307" i="1" s="1"/>
  <c r="M1330" i="1"/>
  <c r="M1329" i="1" s="1"/>
  <c r="X1332" i="1"/>
  <c r="X1331" i="1" s="1"/>
  <c r="X1330" i="1" s="1"/>
  <c r="AA1331" i="1"/>
  <c r="AA1330" i="1" s="1"/>
  <c r="AA1329" i="1" s="1"/>
  <c r="AI1343" i="1"/>
  <c r="AL1354" i="1"/>
  <c r="AF1353" i="1"/>
  <c r="AM1356" i="1"/>
  <c r="AE1361" i="1"/>
  <c r="L1390" i="1"/>
  <c r="AM1406" i="1"/>
  <c r="P1419" i="1"/>
  <c r="P1418" i="1" s="1"/>
  <c r="I1420" i="1"/>
  <c r="V1430" i="1"/>
  <c r="P1438" i="1"/>
  <c r="P1437" i="1" s="1"/>
  <c r="AA1481" i="1"/>
  <c r="AA1409" i="1" s="1"/>
  <c r="AD1490" i="1"/>
  <c r="AL1499" i="1"/>
  <c r="Q1498" i="1"/>
  <c r="Q1497" i="1" s="1"/>
  <c r="Q1496" i="1" s="1"/>
  <c r="Q1495" i="1" s="1"/>
  <c r="N1508" i="1"/>
  <c r="N1507" i="1" s="1"/>
  <c r="K1508" i="1"/>
  <c r="K1507" i="1" s="1"/>
  <c r="S1508" i="1"/>
  <c r="S1507" i="1" s="1"/>
  <c r="AJ1508" i="1"/>
  <c r="AJ1507" i="1" s="1"/>
  <c r="I1511" i="1"/>
  <c r="V1512" i="1"/>
  <c r="I1517" i="1"/>
  <c r="V1518" i="1"/>
  <c r="V1526" i="1"/>
  <c r="AA1522" i="1"/>
  <c r="AA1521" i="1" s="1"/>
  <c r="V1539" i="1"/>
  <c r="P1536" i="1"/>
  <c r="P1535" i="1" s="1"/>
  <c r="V1555" i="1"/>
  <c r="V1567" i="1"/>
  <c r="AM1567" i="1" s="1"/>
  <c r="I1579" i="1"/>
  <c r="Z1579" i="1"/>
  <c r="Z1578" i="1" s="1"/>
  <c r="Z1577" i="1" s="1"/>
  <c r="AM1587" i="1"/>
  <c r="V1589" i="1"/>
  <c r="N1580" i="1"/>
  <c r="AA1580" i="1"/>
  <c r="AA1579" i="1" s="1"/>
  <c r="AA1578" i="1" s="1"/>
  <c r="AA1577" i="1" s="1"/>
  <c r="V1595" i="1"/>
  <c r="AM1595" i="1" s="1"/>
  <c r="V1607" i="1"/>
  <c r="AL1614" i="1"/>
  <c r="AM1614" i="1" s="1"/>
  <c r="V1613" i="1"/>
  <c r="AE1624" i="1"/>
  <c r="V1630" i="1"/>
  <c r="V1632" i="1"/>
  <c r="K1629" i="1"/>
  <c r="K1628" i="1" s="1"/>
  <c r="K1627" i="1" s="1"/>
  <c r="S1629" i="1"/>
  <c r="S1628" i="1" s="1"/>
  <c r="S1627" i="1" s="1"/>
  <c r="AL1642" i="1"/>
  <c r="N1627" i="1"/>
  <c r="AG1649" i="1"/>
  <c r="AG1648" i="1" s="1"/>
  <c r="AG1647" i="1" s="1"/>
  <c r="AK1649" i="1"/>
  <c r="AK1648" i="1" s="1"/>
  <c r="AK1647" i="1" s="1"/>
  <c r="V1673" i="1"/>
  <c r="N1671" i="1"/>
  <c r="N1670" i="1" s="1"/>
  <c r="N1669" i="1" s="1"/>
  <c r="N1661" i="1" s="1"/>
  <c r="AA1671" i="1"/>
  <c r="AM1688" i="1"/>
  <c r="V1691" i="1"/>
  <c r="AM1691" i="1" s="1"/>
  <c r="Q1694" i="1"/>
  <c r="Q1670" i="1" s="1"/>
  <c r="Q1669" i="1" s="1"/>
  <c r="AL1705" i="1"/>
  <c r="AM1717" i="1"/>
  <c r="AL1722" i="1"/>
  <c r="V1728" i="1"/>
  <c r="I1727" i="1"/>
  <c r="V1727" i="1" s="1"/>
  <c r="V1730" i="1"/>
  <c r="AM1737" i="1"/>
  <c r="I1735" i="1"/>
  <c r="M1741" i="1"/>
  <c r="X1741" i="1"/>
  <c r="J1741" i="1"/>
  <c r="Y1741" i="1"/>
  <c r="AG1741" i="1"/>
  <c r="K1741" i="1"/>
  <c r="AL941" i="1"/>
  <c r="AM941" i="1" s="1"/>
  <c r="AE944" i="1"/>
  <c r="AL989" i="1"/>
  <c r="I1019" i="1"/>
  <c r="AD1019" i="1"/>
  <c r="I1027" i="1"/>
  <c r="AD1027" i="1"/>
  <c r="I1035" i="1"/>
  <c r="AD1035" i="1"/>
  <c r="I1045" i="1"/>
  <c r="AD1045" i="1"/>
  <c r="I1049" i="1"/>
  <c r="V1049" i="1" s="1"/>
  <c r="AD1049" i="1"/>
  <c r="AE1049" i="1" s="1"/>
  <c r="I1057" i="1"/>
  <c r="AE1077" i="1"/>
  <c r="I1083" i="1"/>
  <c r="I1117" i="1"/>
  <c r="AD1117" i="1"/>
  <c r="I1133" i="1"/>
  <c r="AD1133" i="1"/>
  <c r="I1143" i="1"/>
  <c r="AD1143" i="1"/>
  <c r="I1153" i="1"/>
  <c r="AD1153" i="1"/>
  <c r="I1165" i="1"/>
  <c r="I1196" i="1"/>
  <c r="V1196" i="1" s="1"/>
  <c r="AD1196" i="1"/>
  <c r="AE1196" i="1" s="1"/>
  <c r="I1204" i="1"/>
  <c r="I1223" i="1"/>
  <c r="AD1223" i="1"/>
  <c r="S1237" i="1"/>
  <c r="S1233" i="1" s="1"/>
  <c r="S1232" i="1" s="1"/>
  <c r="S1213" i="1" s="1"/>
  <c r="I1251" i="1"/>
  <c r="V1251" i="1" s="1"/>
  <c r="AD1251" i="1"/>
  <c r="AE1251" i="1" s="1"/>
  <c r="I1261" i="1"/>
  <c r="AD1261" i="1"/>
  <c r="AL1280" i="1"/>
  <c r="Q1284" i="1"/>
  <c r="AD1284" i="1"/>
  <c r="AH1284" i="1"/>
  <c r="AH1283" i="1" s="1"/>
  <c r="AH1282" i="1" s="1"/>
  <c r="I1316" i="1"/>
  <c r="AD1316" i="1"/>
  <c r="AE1316" i="1" s="1"/>
  <c r="I1336" i="1"/>
  <c r="V1336" i="1" s="1"/>
  <c r="AD1336" i="1"/>
  <c r="AE1336" i="1" s="1"/>
  <c r="I1344" i="1"/>
  <c r="AD1344" i="1"/>
  <c r="AD1366" i="1"/>
  <c r="AC1367" i="1"/>
  <c r="AC1366" i="1" s="1"/>
  <c r="AC1365" i="1" s="1"/>
  <c r="AC1364" i="1" s="1"/>
  <c r="I1377" i="1"/>
  <c r="AD1377" i="1"/>
  <c r="O1379" i="1"/>
  <c r="O1378" i="1" s="1"/>
  <c r="O1377" i="1" s="1"/>
  <c r="O1376" i="1" s="1"/>
  <c r="I1393" i="1"/>
  <c r="AD1393" i="1"/>
  <c r="I1400" i="1"/>
  <c r="AD1400" i="1"/>
  <c r="AE1445" i="1"/>
  <c r="AE1453" i="1"/>
  <c r="Q1530" i="1"/>
  <c r="Q1529" i="1" s="1"/>
  <c r="Q1522" i="1" s="1"/>
  <c r="Q1521" i="1" s="1"/>
  <c r="AD1543" i="1"/>
  <c r="T1544" i="1"/>
  <c r="AC1544" i="1"/>
  <c r="AC1543" i="1" s="1"/>
  <c r="O1570" i="1"/>
  <c r="O1566" i="1" s="1"/>
  <c r="O1565" i="1" s="1"/>
  <c r="T1581" i="1"/>
  <c r="T1580" i="1" s="1"/>
  <c r="T1579" i="1" s="1"/>
  <c r="T1578" i="1" s="1"/>
  <c r="T1577" i="1" s="1"/>
  <c r="AD1617" i="1"/>
  <c r="AE1617" i="1" s="1"/>
  <c r="AF1619" i="1"/>
  <c r="AD1730" i="1"/>
  <c r="I1746" i="1"/>
  <c r="V1752" i="1"/>
  <c r="AM1752" i="1" s="1"/>
  <c r="AF1764" i="1"/>
  <c r="AH1765" i="1"/>
  <c r="AH1764" i="1" s="1"/>
  <c r="AH1763" i="1" s="1"/>
  <c r="AH1762" i="1" s="1"/>
  <c r="AH1761" i="1" s="1"/>
  <c r="AL1773" i="1"/>
  <c r="R1771" i="1"/>
  <c r="R1770" i="1" s="1"/>
  <c r="R1769" i="1" s="1"/>
  <c r="AI1771" i="1"/>
  <c r="AI1770" i="1" s="1"/>
  <c r="AI1769" i="1" s="1"/>
  <c r="Q1779" i="1"/>
  <c r="Q1778" i="1" s="1"/>
  <c r="Z1779" i="1"/>
  <c r="Z1778" i="1" s="1"/>
  <c r="V1781" i="1"/>
  <c r="V1782" i="1"/>
  <c r="AE1782" i="1"/>
  <c r="AD1781" i="1"/>
  <c r="AL1786" i="1"/>
  <c r="V1789" i="1"/>
  <c r="AF1789" i="1"/>
  <c r="AL1790" i="1"/>
  <c r="AF1798" i="1"/>
  <c r="V1800" i="1"/>
  <c r="AL1800" i="1"/>
  <c r="Y1799" i="1"/>
  <c r="Y1798" i="1" s="1"/>
  <c r="Y1793" i="1" s="1"/>
  <c r="Y1792" i="1" s="1"/>
  <c r="AC1799" i="1"/>
  <c r="AC1798" i="1" s="1"/>
  <c r="AE1802" i="1"/>
  <c r="I1812" i="1"/>
  <c r="V1813" i="1"/>
  <c r="M1811" i="1"/>
  <c r="M1810" i="1" s="1"/>
  <c r="Q1811" i="1"/>
  <c r="Q1810" i="1" s="1"/>
  <c r="AL1813" i="1"/>
  <c r="AF1812" i="1"/>
  <c r="AJ1811" i="1"/>
  <c r="AJ1810" i="1" s="1"/>
  <c r="L1816" i="1"/>
  <c r="Y1816" i="1"/>
  <c r="AG1816" i="1"/>
  <c r="AG1811" i="1" s="1"/>
  <c r="AG1810" i="1" s="1"/>
  <c r="Y1833" i="1"/>
  <c r="AI1833" i="1"/>
  <c r="L1852" i="1"/>
  <c r="L1851" i="1" s="1"/>
  <c r="L1850" i="1" s="1"/>
  <c r="L1849" i="1" s="1"/>
  <c r="T1852" i="1"/>
  <c r="T1851" i="1" s="1"/>
  <c r="T1850" i="1" s="1"/>
  <c r="T1849" i="1" s="1"/>
  <c r="AC1852" i="1"/>
  <c r="AC1851" i="1" s="1"/>
  <c r="Z1852" i="1"/>
  <c r="Z1851" i="1" s="1"/>
  <c r="Z1850" i="1" s="1"/>
  <c r="Z1849" i="1" s="1"/>
  <c r="I1869" i="1"/>
  <c r="V1870" i="1"/>
  <c r="I1875" i="1"/>
  <c r="V1876" i="1"/>
  <c r="AL1884" i="1"/>
  <c r="AF1883" i="1"/>
  <c r="AM1886" i="1"/>
  <c r="I1897" i="1"/>
  <c r="V1898" i="1"/>
  <c r="J1908" i="1"/>
  <c r="AA1908" i="1"/>
  <c r="S1908" i="1"/>
  <c r="AH1908" i="1"/>
  <c r="J1937" i="1"/>
  <c r="R1937" i="1"/>
  <c r="R1936" i="1" s="1"/>
  <c r="R1935" i="1" s="1"/>
  <c r="R1934" i="1" s="1"/>
  <c r="AA1936" i="1"/>
  <c r="AA1935" i="1" s="1"/>
  <c r="AA1934" i="1" s="1"/>
  <c r="AK1937" i="1"/>
  <c r="O1935" i="1"/>
  <c r="S1936" i="1"/>
  <c r="AL1947" i="1"/>
  <c r="V1950" i="1"/>
  <c r="AM1950" i="1" s="1"/>
  <c r="Y1961" i="1"/>
  <c r="Y1960" i="1" s="1"/>
  <c r="AI1961" i="1"/>
  <c r="AI1960" i="1" s="1"/>
  <c r="AE1965" i="1"/>
  <c r="V1981" i="1"/>
  <c r="I1980" i="1"/>
  <c r="M1978" i="1"/>
  <c r="M1977" i="1" s="1"/>
  <c r="X1978" i="1"/>
  <c r="X1977" i="1" s="1"/>
  <c r="AF1984" i="1"/>
  <c r="W1978" i="1"/>
  <c r="W1977" i="1" s="1"/>
  <c r="AA1978" i="1"/>
  <c r="AA1977" i="1" s="1"/>
  <c r="AA1976" i="1" s="1"/>
  <c r="AM1989" i="1"/>
  <c r="M1998" i="1"/>
  <c r="M1997" i="1" s="1"/>
  <c r="M1996" i="1" s="1"/>
  <c r="AM2003" i="1"/>
  <c r="K1998" i="1"/>
  <c r="K1997" i="1" s="1"/>
  <c r="K1996" i="1" s="1"/>
  <c r="S1998" i="1"/>
  <c r="S1997" i="1" s="1"/>
  <c r="S1996" i="1" s="1"/>
  <c r="O2019" i="1"/>
  <c r="Z2019" i="1"/>
  <c r="AH2019" i="1"/>
  <c r="N2019" i="1"/>
  <c r="I2028" i="1"/>
  <c r="V2028" i="1" s="1"/>
  <c r="V2029" i="1"/>
  <c r="AL2029" i="1"/>
  <c r="AF2028" i="1"/>
  <c r="AL2028" i="1" s="1"/>
  <c r="AL2034" i="1"/>
  <c r="AL2040" i="1"/>
  <c r="AL2046" i="1"/>
  <c r="AM2059" i="1"/>
  <c r="AI2050" i="1"/>
  <c r="AI2049" i="1" s="1"/>
  <c r="AM2073" i="1"/>
  <c r="V2083" i="1"/>
  <c r="I2082" i="1"/>
  <c r="J2079" i="1"/>
  <c r="AL2103" i="1"/>
  <c r="AF2102" i="1"/>
  <c r="V2123" i="1"/>
  <c r="Z2194" i="1"/>
  <c r="Z2193" i="1" s="1"/>
  <c r="I2398" i="1"/>
  <c r="AC2466" i="1"/>
  <c r="V970" i="1"/>
  <c r="V988" i="1"/>
  <c r="V994" i="1"/>
  <c r="AL994" i="1"/>
  <c r="V1088" i="1"/>
  <c r="AL1088" i="1"/>
  <c r="V1112" i="1"/>
  <c r="AL1112" i="1"/>
  <c r="V1130" i="1"/>
  <c r="AL1130" i="1"/>
  <c r="V1170" i="1"/>
  <c r="AL1170" i="1"/>
  <c r="V1185" i="1"/>
  <c r="AL1185" i="1"/>
  <c r="V1193" i="1"/>
  <c r="AL1193" i="1"/>
  <c r="V1209" i="1"/>
  <c r="AL1209" i="1"/>
  <c r="V1218" i="1"/>
  <c r="AL1218" i="1"/>
  <c r="AL1228" i="1"/>
  <c r="AM1228" i="1" s="1"/>
  <c r="AL1242" i="1"/>
  <c r="V1248" i="1"/>
  <c r="AL1248" i="1"/>
  <c r="V1258" i="1"/>
  <c r="AL1258" i="1"/>
  <c r="V1266" i="1"/>
  <c r="AL1266" i="1"/>
  <c r="V1276" i="1"/>
  <c r="AL1276" i="1"/>
  <c r="V1280" i="1"/>
  <c r="AM1280" i="1" s="1"/>
  <c r="V1297" i="1"/>
  <c r="V1303" i="1"/>
  <c r="AL1303" i="1"/>
  <c r="V1311" i="1"/>
  <c r="AL1311" i="1"/>
  <c r="V1313" i="1"/>
  <c r="V1327" i="1"/>
  <c r="AL1327" i="1"/>
  <c r="V1333" i="1"/>
  <c r="AL1333" i="1"/>
  <c r="V1341" i="1"/>
  <c r="AL1341" i="1"/>
  <c r="AL1349" i="1"/>
  <c r="V1355" i="1"/>
  <c r="AL1355" i="1"/>
  <c r="V1361" i="1"/>
  <c r="AL1361" i="1"/>
  <c r="V1372" i="1"/>
  <c r="AM1372" i="1" s="1"/>
  <c r="AL1372" i="1"/>
  <c r="V1422" i="1"/>
  <c r="AL1422" i="1"/>
  <c r="AL1441" i="1"/>
  <c r="V1451" i="1"/>
  <c r="V1486" i="1"/>
  <c r="AL1486" i="1"/>
  <c r="V1501" i="1"/>
  <c r="AL1501" i="1"/>
  <c r="V1513" i="1"/>
  <c r="AL1513" i="1"/>
  <c r="V1519" i="1"/>
  <c r="AL1519" i="1"/>
  <c r="V1525" i="1"/>
  <c r="V1538" i="1"/>
  <c r="AL1561" i="1"/>
  <c r="AM1561" i="1" s="1"/>
  <c r="V1573" i="1"/>
  <c r="AL1573" i="1"/>
  <c r="V1596" i="1"/>
  <c r="AL1596" i="1"/>
  <c r="AL1624" i="1"/>
  <c r="AM1624" i="1" s="1"/>
  <c r="V1625" i="1"/>
  <c r="AM1625" i="1" s="1"/>
  <c r="AL1644" i="1"/>
  <c r="AM1644" i="1" s="1"/>
  <c r="V1650" i="1"/>
  <c r="AL1650" i="1"/>
  <c r="V1666" i="1"/>
  <c r="AL1666" i="1"/>
  <c r="V1680" i="1"/>
  <c r="AL1680" i="1"/>
  <c r="V1695" i="1"/>
  <c r="V1701" i="1"/>
  <c r="AL1701" i="1"/>
  <c r="V1707" i="1"/>
  <c r="AL1707" i="1"/>
  <c r="V1713" i="1"/>
  <c r="AL1713" i="1"/>
  <c r="V1729" i="1"/>
  <c r="V1739" i="1"/>
  <c r="AL1739" i="1"/>
  <c r="AE1773" i="1"/>
  <c r="AD1772" i="1"/>
  <c r="AE1772" i="1" s="1"/>
  <c r="V1775" i="1"/>
  <c r="T1771" i="1"/>
  <c r="AL1776" i="1"/>
  <c r="AB1768" i="1"/>
  <c r="AB1760" i="1" s="1"/>
  <c r="AL1781" i="1"/>
  <c r="V1786" i="1"/>
  <c r="AM1786" i="1" s="1"/>
  <c r="AE1786" i="1"/>
  <c r="AD1785" i="1"/>
  <c r="AE1795" i="1"/>
  <c r="AC1794" i="1"/>
  <c r="AE1794" i="1" s="1"/>
  <c r="V1796" i="1"/>
  <c r="V1803" i="1"/>
  <c r="AM1803" i="1" s="1"/>
  <c r="I1802" i="1"/>
  <c r="Y1811" i="1"/>
  <c r="Y1810" i="1" s="1"/>
  <c r="AD1816" i="1"/>
  <c r="AE1820" i="1"/>
  <c r="I1857" i="1"/>
  <c r="V1858" i="1"/>
  <c r="AL1858" i="1"/>
  <c r="AF1857" i="1"/>
  <c r="AL1993" i="1"/>
  <c r="AF1992" i="1"/>
  <c r="Z1998" i="1"/>
  <c r="Z1997" i="1" s="1"/>
  <c r="Z1996" i="1" s="1"/>
  <c r="Z1976" i="1" s="1"/>
  <c r="N1976" i="1"/>
  <c r="I2014" i="1"/>
  <c r="V2015" i="1"/>
  <c r="AL2015" i="1"/>
  <c r="AF2014" i="1"/>
  <c r="I2020" i="1"/>
  <c r="AF2064" i="1"/>
  <c r="O2079" i="1"/>
  <c r="K2079" i="1"/>
  <c r="K2010" i="1" s="1"/>
  <c r="Y2079" i="1"/>
  <c r="V2103" i="1"/>
  <c r="AM2103" i="1" s="1"/>
  <c r="L2102" i="1"/>
  <c r="L2466" i="1"/>
  <c r="L2439" i="1" s="1"/>
  <c r="V947" i="1"/>
  <c r="AL947" i="1"/>
  <c r="AF971" i="1"/>
  <c r="AF975" i="1"/>
  <c r="AD981" i="1"/>
  <c r="AF983" i="1"/>
  <c r="AD987" i="1"/>
  <c r="AF991" i="1"/>
  <c r="AL991" i="1" s="1"/>
  <c r="AD993" i="1"/>
  <c r="AF997" i="1"/>
  <c r="V999" i="1"/>
  <c r="AL999" i="1"/>
  <c r="AC1008" i="1"/>
  <c r="AE1008" i="1" s="1"/>
  <c r="AC1012" i="1"/>
  <c r="AF1019" i="1"/>
  <c r="AF1027" i="1"/>
  <c r="AC1028" i="1"/>
  <c r="AC1027" i="1" s="1"/>
  <c r="AF1035" i="1"/>
  <c r="AF1045" i="1"/>
  <c r="AF1049" i="1"/>
  <c r="V1069" i="1"/>
  <c r="AC1084" i="1"/>
  <c r="AC1083" i="1" s="1"/>
  <c r="AC1082" i="1" s="1"/>
  <c r="AD1087" i="1"/>
  <c r="AE1087" i="1" s="1"/>
  <c r="AD1101" i="1"/>
  <c r="AD1111" i="1"/>
  <c r="AF1117" i="1"/>
  <c r="AD1129" i="1"/>
  <c r="AF1133" i="1"/>
  <c r="AC1134" i="1"/>
  <c r="AC1133" i="1" s="1"/>
  <c r="AC1132" i="1" s="1"/>
  <c r="AF1143" i="1"/>
  <c r="AF1153" i="1"/>
  <c r="AL1153" i="1" s="1"/>
  <c r="AC1156" i="1"/>
  <c r="AC1160" i="1"/>
  <c r="AE1160" i="1" s="1"/>
  <c r="AF1165" i="1"/>
  <c r="AC1166" i="1"/>
  <c r="AC1165" i="1" s="1"/>
  <c r="AC1164" i="1" s="1"/>
  <c r="AD1169" i="1"/>
  <c r="AE1169" i="1" s="1"/>
  <c r="AD1184" i="1"/>
  <c r="AD1192" i="1"/>
  <c r="AF1196" i="1"/>
  <c r="AL1196" i="1" s="1"/>
  <c r="AC1199" i="1"/>
  <c r="AC1192" i="1" s="1"/>
  <c r="AC1191" i="1" s="1"/>
  <c r="AC1190" i="1" s="1"/>
  <c r="AF1204" i="1"/>
  <c r="AC1205" i="1"/>
  <c r="AC1204" i="1" s="1"/>
  <c r="AC1203" i="1" s="1"/>
  <c r="AC1202" i="1" s="1"/>
  <c r="AD1208" i="1"/>
  <c r="AE1208" i="1" s="1"/>
  <c r="AD1217" i="1"/>
  <c r="AF1223" i="1"/>
  <c r="AC1224" i="1"/>
  <c r="AC1223" i="1" s="1"/>
  <c r="AC1222" i="1" s="1"/>
  <c r="O1227" i="1"/>
  <c r="V1227" i="1" s="1"/>
  <c r="AD1227" i="1"/>
  <c r="AE1227" i="1" s="1"/>
  <c r="AC1234" i="1"/>
  <c r="AC1233" i="1" s="1"/>
  <c r="AC1232" i="1" s="1"/>
  <c r="AD1237" i="1"/>
  <c r="AE1237" i="1" s="1"/>
  <c r="V1242" i="1"/>
  <c r="AF1251" i="1"/>
  <c r="AL1251" i="1" s="1"/>
  <c r="AC1254" i="1"/>
  <c r="AC1247" i="1" s="1"/>
  <c r="AC1246" i="1" s="1"/>
  <c r="AD1257" i="1"/>
  <c r="AE1257" i="1" s="1"/>
  <c r="AF1261" i="1"/>
  <c r="AD1265" i="1"/>
  <c r="AF1271" i="1"/>
  <c r="AC1272" i="1"/>
  <c r="AC1271" i="1" s="1"/>
  <c r="AC1270" i="1" s="1"/>
  <c r="AD1275" i="1"/>
  <c r="AE1275" i="1" s="1"/>
  <c r="AF1278" i="1"/>
  <c r="AL1278" i="1" s="1"/>
  <c r="AD1296" i="1"/>
  <c r="AD1302" i="1"/>
  <c r="AD1310" i="1"/>
  <c r="AE1310" i="1" s="1"/>
  <c r="AE1313" i="1"/>
  <c r="AF1316" i="1"/>
  <c r="AD1326" i="1"/>
  <c r="AF1336" i="1"/>
  <c r="AL1336" i="1" s="1"/>
  <c r="AD1340" i="1"/>
  <c r="AF1344" i="1"/>
  <c r="AC1345" i="1"/>
  <c r="AC1344" i="1" s="1"/>
  <c r="AC1343" i="1" s="1"/>
  <c r="AD1360" i="1"/>
  <c r="AD1371" i="1"/>
  <c r="AF1377" i="1"/>
  <c r="AD1384" i="1"/>
  <c r="AE1384" i="1" s="1"/>
  <c r="AF1393" i="1"/>
  <c r="AC1394" i="1"/>
  <c r="AC1393" i="1" s="1"/>
  <c r="AC1392" i="1" s="1"/>
  <c r="AC1391" i="1" s="1"/>
  <c r="V1396" i="1"/>
  <c r="AM1396" i="1" s="1"/>
  <c r="AF1400" i="1"/>
  <c r="AD1421" i="1"/>
  <c r="AF1429" i="1"/>
  <c r="AL1429" i="1" s="1"/>
  <c r="AM1429" i="1" s="1"/>
  <c r="AC1430" i="1"/>
  <c r="AC1429" i="1" s="1"/>
  <c r="AE1429" i="1" s="1"/>
  <c r="AD1433" i="1"/>
  <c r="AE1433" i="1" s="1"/>
  <c r="V1441" i="1"/>
  <c r="AE1441" i="1"/>
  <c r="AF1444" i="1"/>
  <c r="AD1450" i="1"/>
  <c r="AF1452" i="1"/>
  <c r="AF1462" i="1"/>
  <c r="AL1462" i="1" s="1"/>
  <c r="AF1483" i="1"/>
  <c r="AD1485" i="1"/>
  <c r="AF1492" i="1"/>
  <c r="V1493" i="1"/>
  <c r="AD1500" i="1"/>
  <c r="AF1504" i="1"/>
  <c r="AF1510" i="1"/>
  <c r="AD1512" i="1"/>
  <c r="AF1516" i="1"/>
  <c r="AD1518" i="1"/>
  <c r="AD1524" i="1"/>
  <c r="AF1526" i="1"/>
  <c r="AD1537" i="1"/>
  <c r="AF1539" i="1"/>
  <c r="AC1540" i="1"/>
  <c r="AL1545" i="1"/>
  <c r="AM1545" i="1" s="1"/>
  <c r="AF1554" i="1"/>
  <c r="AC1555" i="1"/>
  <c r="O1560" i="1"/>
  <c r="V1560" i="1" s="1"/>
  <c r="AD1560" i="1"/>
  <c r="AF1566" i="1"/>
  <c r="AC1567" i="1"/>
  <c r="AD1570" i="1"/>
  <c r="AF1589" i="1"/>
  <c r="AC1592" i="1"/>
  <c r="AF1599" i="1"/>
  <c r="AD1605" i="1"/>
  <c r="AF1607" i="1"/>
  <c r="AF1613" i="1"/>
  <c r="AL1613" i="1" s="1"/>
  <c r="S1623" i="1"/>
  <c r="AD1623" i="1"/>
  <c r="AF1631" i="1"/>
  <c r="AC1632" i="1"/>
  <c r="AC1631" i="1" s="1"/>
  <c r="AD1635" i="1"/>
  <c r="AF1637" i="1"/>
  <c r="O1643" i="1"/>
  <c r="AD1643" i="1"/>
  <c r="AF1653" i="1"/>
  <c r="AC1656" i="1"/>
  <c r="AC1649" i="1" s="1"/>
  <c r="AC1648" i="1" s="1"/>
  <c r="AC1647" i="1" s="1"/>
  <c r="AF1663" i="1"/>
  <c r="AD1665" i="1"/>
  <c r="AF1673" i="1"/>
  <c r="AC1676" i="1"/>
  <c r="AD1679" i="1"/>
  <c r="AF1683" i="1"/>
  <c r="AF1690" i="1"/>
  <c r="AL1690" i="1" s="1"/>
  <c r="AF1696" i="1"/>
  <c r="AD1700" i="1"/>
  <c r="AF1704" i="1"/>
  <c r="AD1706" i="1"/>
  <c r="AD1712" i="1"/>
  <c r="AF1721" i="1"/>
  <c r="AC1722" i="1"/>
  <c r="AC1721" i="1" s="1"/>
  <c r="AF1730" i="1"/>
  <c r="AD1736" i="1"/>
  <c r="AD1744" i="1"/>
  <c r="AD1750" i="1"/>
  <c r="V1773" i="1"/>
  <c r="AM1773" i="1" s="1"/>
  <c r="S1772" i="1"/>
  <c r="AL1772" i="1"/>
  <c r="AM1774" i="1"/>
  <c r="V1776" i="1"/>
  <c r="AD1775" i="1"/>
  <c r="AE1776" i="1"/>
  <c r="M1779" i="1"/>
  <c r="M1778" i="1" s="1"/>
  <c r="I1784" i="1"/>
  <c r="V1784" i="1" s="1"/>
  <c r="AL1785" i="1"/>
  <c r="V1795" i="1"/>
  <c r="Q1794" i="1"/>
  <c r="V1794" i="1" s="1"/>
  <c r="AL1796" i="1"/>
  <c r="AL1802" i="1"/>
  <c r="J1811" i="1"/>
  <c r="J1810" i="1" s="1"/>
  <c r="R1811" i="1"/>
  <c r="R1810" i="1" s="1"/>
  <c r="AH1811" i="1"/>
  <c r="AH1810" i="1" s="1"/>
  <c r="AE1817" i="1"/>
  <c r="V1820" i="1"/>
  <c r="T1816" i="1"/>
  <c r="AC1816" i="1"/>
  <c r="AC1811" i="1" s="1"/>
  <c r="AC1810" i="1" s="1"/>
  <c r="W1816" i="1"/>
  <c r="W1811" i="1" s="1"/>
  <c r="W1810" i="1" s="1"/>
  <c r="W1768" i="1" s="1"/>
  <c r="AA1816" i="1"/>
  <c r="AA1811" i="1" s="1"/>
  <c r="AA1810" i="1" s="1"/>
  <c r="AI1816" i="1"/>
  <c r="AI1811" i="1" s="1"/>
  <c r="AI1810" i="1" s="1"/>
  <c r="V1854" i="1"/>
  <c r="I1853" i="1"/>
  <c r="V1853" i="1" s="1"/>
  <c r="AL1854" i="1"/>
  <c r="AF1853" i="1"/>
  <c r="AL1853" i="1" s="1"/>
  <c r="P1852" i="1"/>
  <c r="P1851" i="1" s="1"/>
  <c r="P1850" i="1" s="1"/>
  <c r="P1849" i="1" s="1"/>
  <c r="Y1852" i="1"/>
  <c r="Y1851" i="1" s="1"/>
  <c r="Y1850" i="1" s="1"/>
  <c r="Y1849" i="1" s="1"/>
  <c r="AI1852" i="1"/>
  <c r="AI1851" i="1" s="1"/>
  <c r="AI1850" i="1" s="1"/>
  <c r="AI1849" i="1" s="1"/>
  <c r="X1852" i="1"/>
  <c r="X1851" i="1" s="1"/>
  <c r="X1850" i="1" s="1"/>
  <c r="X1849" i="1" s="1"/>
  <c r="AB1852" i="1"/>
  <c r="AB1851" i="1" s="1"/>
  <c r="AB1850" i="1" s="1"/>
  <c r="AB1849" i="1" s="1"/>
  <c r="AL1862" i="1"/>
  <c r="AF1861" i="1"/>
  <c r="AL1861" i="1" s="1"/>
  <c r="AL1870" i="1"/>
  <c r="AF1869" i="1"/>
  <c r="AL1876" i="1"/>
  <c r="AF1875" i="1"/>
  <c r="Q1881" i="1"/>
  <c r="Q1880" i="1" s="1"/>
  <c r="AB1881" i="1"/>
  <c r="AB1880" i="1" s="1"/>
  <c r="AJ1881" i="1"/>
  <c r="AJ1880" i="1" s="1"/>
  <c r="AC1881" i="1"/>
  <c r="AC1880" i="1" s="1"/>
  <c r="AG1881" i="1"/>
  <c r="AG1880" i="1" s="1"/>
  <c r="AK1881" i="1"/>
  <c r="AK1880" i="1" s="1"/>
  <c r="AE1889" i="1"/>
  <c r="AL1898" i="1"/>
  <c r="AF1897" i="1"/>
  <c r="V1912" i="1"/>
  <c r="I1911" i="1"/>
  <c r="AM1918" i="1"/>
  <c r="N1937" i="1"/>
  <c r="AG1937" i="1"/>
  <c r="AG1936" i="1" s="1"/>
  <c r="AG1935" i="1" s="1"/>
  <c r="AG1934" i="1" s="1"/>
  <c r="V1938" i="1"/>
  <c r="I1937" i="1"/>
  <c r="M1936" i="1"/>
  <c r="AL1938" i="1"/>
  <c r="AF1937" i="1"/>
  <c r="V1941" i="1"/>
  <c r="AL1965" i="1"/>
  <c r="I1984" i="1"/>
  <c r="AJ1977" i="1"/>
  <c r="Y1978" i="1"/>
  <c r="Y1977" i="1" s="1"/>
  <c r="AC1978" i="1"/>
  <c r="AC1977" i="1" s="1"/>
  <c r="AG1978" i="1"/>
  <c r="AG1977" i="1" s="1"/>
  <c r="AG1976" i="1" s="1"/>
  <c r="AK1978" i="1"/>
  <c r="AK1977" i="1" s="1"/>
  <c r="AK1976" i="1" s="1"/>
  <c r="I1998" i="1"/>
  <c r="AJ1998" i="1"/>
  <c r="AJ1997" i="1" s="1"/>
  <c r="AJ1996" i="1" s="1"/>
  <c r="AE2022" i="1"/>
  <c r="L2018" i="1"/>
  <c r="P2020" i="1"/>
  <c r="P2019" i="1" s="1"/>
  <c r="V2033" i="1"/>
  <c r="I2032" i="1"/>
  <c r="V2032" i="1" s="1"/>
  <c r="V2039" i="1"/>
  <c r="I2038" i="1"/>
  <c r="V2045" i="1"/>
  <c r="I2044" i="1"/>
  <c r="AJ2079" i="1"/>
  <c r="AJ2010" i="1" s="1"/>
  <c r="AK2079" i="1"/>
  <c r="T2344" i="1"/>
  <c r="J2483" i="1"/>
  <c r="J2478" i="1" s="1"/>
  <c r="J2477" i="1" s="1"/>
  <c r="N2483" i="1"/>
  <c r="L2527" i="1"/>
  <c r="L2526" i="1" s="1"/>
  <c r="AD946" i="1"/>
  <c r="AE946" i="1" s="1"/>
  <c r="AD998" i="1"/>
  <c r="AF1056" i="1"/>
  <c r="Q1094" i="1"/>
  <c r="AC1094" i="1"/>
  <c r="AF1385" i="1"/>
  <c r="AF1439" i="1"/>
  <c r="AL1439" i="1" s="1"/>
  <c r="AC1492" i="1"/>
  <c r="AF1751" i="1"/>
  <c r="L1765" i="1"/>
  <c r="AG1771" i="1"/>
  <c r="AG1770" i="1" s="1"/>
  <c r="AG1769" i="1" s="1"/>
  <c r="AL1775" i="1"/>
  <c r="O1779" i="1"/>
  <c r="O1778" i="1" s="1"/>
  <c r="X1779" i="1"/>
  <c r="X1778" i="1" s="1"/>
  <c r="AF1780" i="1"/>
  <c r="AL1782" i="1"/>
  <c r="AL1794" i="1"/>
  <c r="AL1795" i="1"/>
  <c r="AE1799" i="1"/>
  <c r="AG1799" i="1"/>
  <c r="AG1798" i="1" s="1"/>
  <c r="AG1793" i="1" s="1"/>
  <c r="AG1792" i="1" s="1"/>
  <c r="AK1799" i="1"/>
  <c r="AK1798" i="1" s="1"/>
  <c r="AK1793" i="1" s="1"/>
  <c r="AK1792" i="1" s="1"/>
  <c r="I1806" i="1"/>
  <c r="V1807" i="1"/>
  <c r="AL1807" i="1"/>
  <c r="AF1806" i="1"/>
  <c r="L1811" i="1"/>
  <c r="L1810" i="1" s="1"/>
  <c r="Z1811" i="1"/>
  <c r="Z1810" i="1" s="1"/>
  <c r="AL1820" i="1"/>
  <c r="I1836" i="1"/>
  <c r="AF1836" i="1"/>
  <c r="AM1842" i="1"/>
  <c r="S1881" i="1"/>
  <c r="S1880" i="1" s="1"/>
  <c r="AE1885" i="1"/>
  <c r="P1881" i="1"/>
  <c r="P1880" i="1" s="1"/>
  <c r="AL1888" i="1"/>
  <c r="AM1920" i="1"/>
  <c r="I1923" i="1"/>
  <c r="AM1927" i="1"/>
  <c r="Y1937" i="1"/>
  <c r="Y1936" i="1" s="1"/>
  <c r="Y1935" i="1" s="1"/>
  <c r="Y1934" i="1" s="1"/>
  <c r="X1936" i="1"/>
  <c r="X1935" i="1" s="1"/>
  <c r="X1934" i="1" s="1"/>
  <c r="X1907" i="1" s="1"/>
  <c r="AE1941" i="1"/>
  <c r="AE1947" i="1"/>
  <c r="W1961" i="1"/>
  <c r="W1960" i="1" s="1"/>
  <c r="I1961" i="1"/>
  <c r="V1962" i="1"/>
  <c r="AL1962" i="1"/>
  <c r="AF1961" i="1"/>
  <c r="V1965" i="1"/>
  <c r="K1978" i="1"/>
  <c r="K1977" i="1" s="1"/>
  <c r="S1978" i="1"/>
  <c r="AE1986" i="1"/>
  <c r="L1978" i="1"/>
  <c r="L1977" i="1" s="1"/>
  <c r="L1976" i="1" s="1"/>
  <c r="T1978" i="1"/>
  <c r="T1977" i="1" s="1"/>
  <c r="X1998" i="1"/>
  <c r="X1997" i="1" s="1"/>
  <c r="X1996" i="1" s="1"/>
  <c r="X1976" i="1" s="1"/>
  <c r="AB1998" i="1"/>
  <c r="AB1997" i="1" s="1"/>
  <c r="AB1996" i="1" s="1"/>
  <c r="M2021" i="1"/>
  <c r="M2020" i="1" s="1"/>
  <c r="M2019" i="1" s="1"/>
  <c r="M2018" i="1" s="1"/>
  <c r="M2010" i="1" s="1"/>
  <c r="AI2020" i="1"/>
  <c r="AI2019" i="1" s="1"/>
  <c r="AE2058" i="1"/>
  <c r="I2064" i="1"/>
  <c r="V2065" i="1"/>
  <c r="AE2072" i="1"/>
  <c r="AB2079" i="1"/>
  <c r="Z2079" i="1"/>
  <c r="AM2092" i="1"/>
  <c r="V1790" i="1"/>
  <c r="AM1790" i="1" s="1"/>
  <c r="V1808" i="1"/>
  <c r="AL1808" i="1"/>
  <c r="V1814" i="1"/>
  <c r="AL1814" i="1"/>
  <c r="V1817" i="1"/>
  <c r="AL1817" i="1"/>
  <c r="AE1818" i="1"/>
  <c r="I1826" i="1"/>
  <c r="AD1826" i="1"/>
  <c r="AH1826" i="1"/>
  <c r="AH1825" i="1" s="1"/>
  <c r="AE1827" i="1"/>
  <c r="U1846" i="1"/>
  <c r="AC1846" i="1"/>
  <c r="V1859" i="1"/>
  <c r="AL1859" i="1"/>
  <c r="V1871" i="1"/>
  <c r="AL1871" i="1"/>
  <c r="AE1872" i="1"/>
  <c r="V1877" i="1"/>
  <c r="AL1877" i="1"/>
  <c r="AE1878" i="1"/>
  <c r="V1899" i="1"/>
  <c r="AL1899" i="1"/>
  <c r="AE1900" i="1"/>
  <c r="V1930" i="1"/>
  <c r="V1945" i="1"/>
  <c r="AL1945" i="1"/>
  <c r="AE1948" i="1"/>
  <c r="AE1956" i="1"/>
  <c r="V1963" i="1"/>
  <c r="AL1963" i="1"/>
  <c r="AL1994" i="1"/>
  <c r="AM1994" i="1" s="1"/>
  <c r="V2000" i="1"/>
  <c r="AL2000" i="1"/>
  <c r="V2002" i="1"/>
  <c r="V2016" i="1"/>
  <c r="AL2016" i="1"/>
  <c r="V2022" i="1"/>
  <c r="AL2022" i="1"/>
  <c r="V2030" i="1"/>
  <c r="AL2030" i="1"/>
  <c r="V2066" i="1"/>
  <c r="V2090" i="1"/>
  <c r="AE2090" i="1"/>
  <c r="AD2089" i="1"/>
  <c r="V2125" i="1"/>
  <c r="AD2122" i="1"/>
  <c r="L2128" i="1"/>
  <c r="L2127" i="1" s="1"/>
  <c r="P2128" i="1"/>
  <c r="T2128" i="1"/>
  <c r="T2127" i="1" s="1"/>
  <c r="T2122" i="1" s="1"/>
  <c r="T2121" i="1" s="1"/>
  <c r="AL2165" i="1"/>
  <c r="AL2172" i="1"/>
  <c r="I2185" i="1"/>
  <c r="V2185" i="1" s="1"/>
  <c r="V2186" i="1"/>
  <c r="V2187" i="1"/>
  <c r="AE2187" i="1"/>
  <c r="AD2186" i="1"/>
  <c r="P2184" i="1"/>
  <c r="P2183" i="1" s="1"/>
  <c r="P2182" i="1" s="1"/>
  <c r="P2181" i="1" s="1"/>
  <c r="I2203" i="1"/>
  <c r="V2204" i="1"/>
  <c r="AM2204" i="1" s="1"/>
  <c r="V2205" i="1"/>
  <c r="AE2205" i="1"/>
  <c r="AD2204" i="1"/>
  <c r="AE2227" i="1"/>
  <c r="AC2226" i="1"/>
  <c r="V2279" i="1"/>
  <c r="AF2283" i="1"/>
  <c r="I2283" i="1"/>
  <c r="AE2295" i="1"/>
  <c r="AC2294" i="1"/>
  <c r="AF2299" i="1"/>
  <c r="AL2300" i="1"/>
  <c r="AE2304" i="1"/>
  <c r="AD2303" i="1"/>
  <c r="M2309" i="1"/>
  <c r="M2308" i="1" s="1"/>
  <c r="AI2309" i="1"/>
  <c r="AI2308" i="1" s="1"/>
  <c r="AI2307" i="1" s="1"/>
  <c r="AE2329" i="1"/>
  <c r="AC2328" i="1"/>
  <c r="AD2339" i="1"/>
  <c r="AL2356" i="1"/>
  <c r="AF2355" i="1"/>
  <c r="AL2364" i="1"/>
  <c r="AF2363" i="1"/>
  <c r="I2363" i="1"/>
  <c r="V2364" i="1"/>
  <c r="O2367" i="1"/>
  <c r="AD2379" i="1"/>
  <c r="P2399" i="1"/>
  <c r="P2398" i="1" s="1"/>
  <c r="P2397" i="1" s="1"/>
  <c r="P2396" i="1" s="1"/>
  <c r="V2400" i="1"/>
  <c r="AM2400" i="1" s="1"/>
  <c r="V2402" i="1"/>
  <c r="AM2402" i="1" s="1"/>
  <c r="X2405" i="1"/>
  <c r="X2404" i="1" s="1"/>
  <c r="AB2405" i="1"/>
  <c r="AB2404" i="1" s="1"/>
  <c r="AL2408" i="1"/>
  <c r="AF2405" i="1"/>
  <c r="I2416" i="1"/>
  <c r="V2417" i="1"/>
  <c r="AM2417" i="1" s="1"/>
  <c r="V2418" i="1"/>
  <c r="AM2418" i="1" s="1"/>
  <c r="V2432" i="1"/>
  <c r="AL2433" i="1"/>
  <c r="V2434" i="1"/>
  <c r="AL2435" i="1"/>
  <c r="V2436" i="1"/>
  <c r="T2441" i="1"/>
  <c r="T2440" i="1" s="1"/>
  <c r="AE2443" i="1"/>
  <c r="AD2442" i="1"/>
  <c r="AE2448" i="1"/>
  <c r="AC2447" i="1"/>
  <c r="AC2446" i="1" s="1"/>
  <c r="AL2457" i="1"/>
  <c r="AF2456" i="1"/>
  <c r="AL2456" i="1" s="1"/>
  <c r="R2457" i="1"/>
  <c r="V2458" i="1"/>
  <c r="K2461" i="1"/>
  <c r="K2460" i="1" s="1"/>
  <c r="K2455" i="1" s="1"/>
  <c r="K2454" i="1" s="1"/>
  <c r="K2439" i="1" s="1"/>
  <c r="O2461" i="1"/>
  <c r="O2460" i="1" s="1"/>
  <c r="O2455" i="1" s="1"/>
  <c r="O2454" i="1" s="1"/>
  <c r="S2461" i="1"/>
  <c r="AL2472" i="1"/>
  <c r="P2466" i="1"/>
  <c r="AG2466" i="1"/>
  <c r="W2483" i="1"/>
  <c r="AA2483" i="1"/>
  <c r="AL2495" i="1"/>
  <c r="AF2494" i="1"/>
  <c r="AL2494" i="1" s="1"/>
  <c r="U2509" i="1"/>
  <c r="V2512" i="1"/>
  <c r="T2511" i="1"/>
  <c r="AL2519" i="1"/>
  <c r="AF2518" i="1"/>
  <c r="L2517" i="1"/>
  <c r="L2516" i="1" s="1"/>
  <c r="L2515" i="1" s="1"/>
  <c r="L2514" i="1" s="1"/>
  <c r="T2517" i="1"/>
  <c r="T2516" i="1" s="1"/>
  <c r="T2515" i="1" s="1"/>
  <c r="T2514" i="1" s="1"/>
  <c r="P2527" i="1"/>
  <c r="P2526" i="1" s="1"/>
  <c r="AD2528" i="1"/>
  <c r="AE2537" i="1"/>
  <c r="AC2536" i="1"/>
  <c r="AL2543" i="1"/>
  <c r="AF2542" i="1"/>
  <c r="AF2548" i="1"/>
  <c r="I2557" i="1"/>
  <c r="V2558" i="1"/>
  <c r="AE2580" i="1"/>
  <c r="AC2579" i="1"/>
  <c r="AC2573" i="1" s="1"/>
  <c r="AC2572" i="1" s="1"/>
  <c r="AC2571" i="1" s="1"/>
  <c r="AC2570" i="1" s="1"/>
  <c r="AB2596" i="1"/>
  <c r="AB2590" i="1" s="1"/>
  <c r="AB2589" i="1" s="1"/>
  <c r="AL2599" i="1"/>
  <c r="AF2596" i="1"/>
  <c r="X2602" i="1"/>
  <c r="X2601" i="1" s="1"/>
  <c r="AE2606" i="1"/>
  <c r="AC2605" i="1"/>
  <c r="AH2617" i="1"/>
  <c r="AL2617" i="1" s="1"/>
  <c r="AL2618" i="1"/>
  <c r="AL2619" i="1"/>
  <c r="AB2645" i="1"/>
  <c r="AK2646" i="1"/>
  <c r="AK2645" i="1" s="1"/>
  <c r="AL2668" i="1"/>
  <c r="AF2667" i="1"/>
  <c r="AL2667" i="1" s="1"/>
  <c r="AL2676" i="1"/>
  <c r="I2680" i="1"/>
  <c r="V2681" i="1"/>
  <c r="AA2686" i="1"/>
  <c r="AA2678" i="1" s="1"/>
  <c r="AL2690" i="1"/>
  <c r="AF2689" i="1"/>
  <c r="AL2694" i="1"/>
  <c r="AL2698" i="1"/>
  <c r="AF2697" i="1"/>
  <c r="I2700" i="1"/>
  <c r="V2700" i="1" s="1"/>
  <c r="V2701" i="1"/>
  <c r="AM2701" i="1" s="1"/>
  <c r="AF2711" i="1"/>
  <c r="AH2712" i="1"/>
  <c r="AH2711" i="1" s="1"/>
  <c r="AH2686" i="1" s="1"/>
  <c r="AL2713" i="1"/>
  <c r="AE2732" i="1"/>
  <c r="AD2731" i="1"/>
  <c r="AE2731" i="1" s="1"/>
  <c r="AL2761" i="1"/>
  <c r="AD2773" i="1"/>
  <c r="I2785" i="1"/>
  <c r="V2786" i="1"/>
  <c r="V2787" i="1"/>
  <c r="AE2787" i="1"/>
  <c r="AD2786" i="1"/>
  <c r="AJ2818" i="1"/>
  <c r="AD2829" i="1"/>
  <c r="K2867" i="1"/>
  <c r="K2866" i="1" s="1"/>
  <c r="AB2867" i="1"/>
  <c r="AB2866" i="1" s="1"/>
  <c r="Q2904" i="1"/>
  <c r="AH2919" i="1"/>
  <c r="AH2918" i="1" s="1"/>
  <c r="AL2974" i="1"/>
  <c r="AF2973" i="1"/>
  <c r="V2975" i="1"/>
  <c r="R2974" i="1"/>
  <c r="AL2981" i="1"/>
  <c r="K3016" i="1"/>
  <c r="K3015" i="1" s="1"/>
  <c r="K3014" i="1" s="1"/>
  <c r="AL3030" i="1"/>
  <c r="AF3029" i="1"/>
  <c r="O3039" i="1"/>
  <c r="AH3048" i="1"/>
  <c r="K3071" i="1"/>
  <c r="AB3071" i="1"/>
  <c r="AL3087" i="1"/>
  <c r="AH3111" i="1"/>
  <c r="AH3106" i="1" s="1"/>
  <c r="AH3105" i="1" s="1"/>
  <c r="AL3112" i="1"/>
  <c r="I3136" i="1"/>
  <c r="V3136" i="1" s="1"/>
  <c r="V3137" i="1"/>
  <c r="AL3149" i="1"/>
  <c r="AE3197" i="1"/>
  <c r="AD3196" i="1"/>
  <c r="AE3203" i="1"/>
  <c r="AD3202" i="1"/>
  <c r="AM3389" i="1"/>
  <c r="AD1789" i="1"/>
  <c r="AD1798" i="1"/>
  <c r="AD1807" i="1"/>
  <c r="AD1813" i="1"/>
  <c r="AL1823" i="1"/>
  <c r="AM1823" i="1" s="1"/>
  <c r="AD1858" i="1"/>
  <c r="AD1870" i="1"/>
  <c r="AD1876" i="1"/>
  <c r="AD1898" i="1"/>
  <c r="AD1944" i="1"/>
  <c r="AE1944" i="1" s="1"/>
  <c r="AD1954" i="1"/>
  <c r="AE1954" i="1" s="1"/>
  <c r="AD1962" i="1"/>
  <c r="I1970" i="1"/>
  <c r="AD1970" i="1"/>
  <c r="AF1981" i="1"/>
  <c r="AD1985" i="1"/>
  <c r="S1993" i="1"/>
  <c r="AD1993" i="1"/>
  <c r="AD1999" i="1"/>
  <c r="AE1999" i="1" s="1"/>
  <c r="AE2002" i="1"/>
  <c r="AF2005" i="1"/>
  <c r="AD2015" i="1"/>
  <c r="AF2025" i="1"/>
  <c r="AL2025" i="1" s="1"/>
  <c r="AM2025" i="1" s="1"/>
  <c r="AD2029" i="1"/>
  <c r="AF2033" i="1"/>
  <c r="AC2034" i="1"/>
  <c r="AC2033" i="1" s="1"/>
  <c r="AC2032" i="1" s="1"/>
  <c r="AC2019" i="1" s="1"/>
  <c r="AF2039" i="1"/>
  <c r="AC2040" i="1"/>
  <c r="AC2039" i="1" s="1"/>
  <c r="AC2038" i="1" s="1"/>
  <c r="AC2037" i="1" s="1"/>
  <c r="AF2045" i="1"/>
  <c r="AC2046" i="1"/>
  <c r="AC2045" i="1" s="1"/>
  <c r="AC2044" i="1" s="1"/>
  <c r="AC2043" i="1" s="1"/>
  <c r="AF2051" i="1"/>
  <c r="AL2051" i="1" s="1"/>
  <c r="AC2052" i="1"/>
  <c r="AC2051" i="1" s="1"/>
  <c r="AC2050" i="1" s="1"/>
  <c r="AC2049" i="1" s="1"/>
  <c r="AD2057" i="1"/>
  <c r="AD2065" i="1"/>
  <c r="AD2071" i="1"/>
  <c r="AE2071" i="1" s="1"/>
  <c r="AF2083" i="1"/>
  <c r="AE2092" i="1"/>
  <c r="V2104" i="1"/>
  <c r="J2108" i="1"/>
  <c r="J2107" i="1" s="1"/>
  <c r="J2106" i="1" s="1"/>
  <c r="J2098" i="1" s="1"/>
  <c r="AL2111" i="1"/>
  <c r="AF2110" i="1"/>
  <c r="AL2113" i="1"/>
  <c r="AL2114" i="1"/>
  <c r="AL2119" i="1"/>
  <c r="AF2118" i="1"/>
  <c r="V2129" i="1"/>
  <c r="AL2129" i="1"/>
  <c r="V2131" i="1"/>
  <c r="AL2131" i="1"/>
  <c r="V2136" i="1"/>
  <c r="AL2136" i="1"/>
  <c r="AF2135" i="1"/>
  <c r="AE2137" i="1"/>
  <c r="AC2136" i="1"/>
  <c r="Q2140" i="1"/>
  <c r="AL2143" i="1"/>
  <c r="AF2142" i="1"/>
  <c r="AL2147" i="1"/>
  <c r="AF2146" i="1"/>
  <c r="AL2146" i="1" s="1"/>
  <c r="AL2150" i="1"/>
  <c r="AM2150" i="1" s="1"/>
  <c r="L2145" i="1"/>
  <c r="P2145" i="1"/>
  <c r="P2140" i="1" s="1"/>
  <c r="P2139" i="1" s="1"/>
  <c r="T2145" i="1"/>
  <c r="T2140" i="1" s="1"/>
  <c r="T2139" i="1" s="1"/>
  <c r="AE2152" i="1"/>
  <c r="V2156" i="1"/>
  <c r="I2160" i="1"/>
  <c r="M2160" i="1"/>
  <c r="M2159" i="1" s="1"/>
  <c r="Q2160" i="1"/>
  <c r="Q2159" i="1" s="1"/>
  <c r="V2165" i="1"/>
  <c r="Z2160" i="1"/>
  <c r="Z2159" i="1" s="1"/>
  <c r="AE2165" i="1"/>
  <c r="AD2160" i="1"/>
  <c r="I2171" i="1"/>
  <c r="M2171" i="1"/>
  <c r="M2170" i="1" s="1"/>
  <c r="M2169" i="1" s="1"/>
  <c r="M2168" i="1" s="1"/>
  <c r="M2167" i="1" s="1"/>
  <c r="Q2171" i="1"/>
  <c r="Q2170" i="1" s="1"/>
  <c r="Q2169" i="1" s="1"/>
  <c r="Q2168" i="1" s="1"/>
  <c r="Q2167" i="1" s="1"/>
  <c r="V2172" i="1"/>
  <c r="Z2171" i="1"/>
  <c r="Z2170" i="1" s="1"/>
  <c r="Z2169" i="1" s="1"/>
  <c r="Z2168" i="1" s="1"/>
  <c r="Z2167" i="1" s="1"/>
  <c r="AE2172" i="1"/>
  <c r="AD2171" i="1"/>
  <c r="Z2184" i="1"/>
  <c r="Z2183" i="1" s="1"/>
  <c r="Z2182" i="1" s="1"/>
  <c r="Z2181" i="1" s="1"/>
  <c r="V2191" i="1"/>
  <c r="AL2191" i="1"/>
  <c r="AF2190" i="1"/>
  <c r="AJ2184" i="1"/>
  <c r="AJ2183" i="1" s="1"/>
  <c r="AJ2182" i="1" s="1"/>
  <c r="AJ2181" i="1" s="1"/>
  <c r="W2194" i="1"/>
  <c r="W2193" i="1" s="1"/>
  <c r="AL2199" i="1"/>
  <c r="T2208" i="1"/>
  <c r="T2207" i="1" s="1"/>
  <c r="V2211" i="1"/>
  <c r="AE2211" i="1"/>
  <c r="AD2210" i="1"/>
  <c r="V2213" i="1"/>
  <c r="AM2220" i="1"/>
  <c r="AF2225" i="1"/>
  <c r="R2230" i="1"/>
  <c r="R2235" i="1"/>
  <c r="K2235" i="1"/>
  <c r="AG2238" i="1"/>
  <c r="AG2237" i="1" s="1"/>
  <c r="AG2236" i="1" s="1"/>
  <c r="AH2239" i="1"/>
  <c r="AH2238" i="1" s="1"/>
  <c r="AH2237" i="1" s="1"/>
  <c r="AH2236" i="1" s="1"/>
  <c r="AL2240" i="1"/>
  <c r="AL2247" i="1"/>
  <c r="AM2247" i="1" s="1"/>
  <c r="AM2248" i="1"/>
  <c r="AL2251" i="1"/>
  <c r="AL2259" i="1"/>
  <c r="AM2259" i="1" s="1"/>
  <c r="AF2256" i="1"/>
  <c r="AJ2256" i="1"/>
  <c r="AJ2250" i="1" s="1"/>
  <c r="AJ2249" i="1" s="1"/>
  <c r="K2265" i="1"/>
  <c r="T2266" i="1"/>
  <c r="AG2266" i="1"/>
  <c r="AG2265" i="1" s="1"/>
  <c r="AG2264" i="1" s="1"/>
  <c r="AG2263" i="1" s="1"/>
  <c r="AL2268" i="1"/>
  <c r="AI2266" i="1"/>
  <c r="AI2265" i="1" s="1"/>
  <c r="AL2274" i="1"/>
  <c r="AM2274" i="1" s="1"/>
  <c r="AF2273" i="1"/>
  <c r="V2276" i="1"/>
  <c r="V2277" i="1"/>
  <c r="AL2281" i="1"/>
  <c r="AM2281" i="1" s="1"/>
  <c r="AG2284" i="1"/>
  <c r="AG2283" i="1" s="1"/>
  <c r="AK2284" i="1"/>
  <c r="AK2283" i="1" s="1"/>
  <c r="AK2265" i="1" s="1"/>
  <c r="AK2264" i="1" s="1"/>
  <c r="AL2287" i="1"/>
  <c r="AL2294" i="1"/>
  <c r="AM2294" i="1" s="1"/>
  <c r="V2300" i="1"/>
  <c r="O2299" i="1"/>
  <c r="O2298" i="1" s="1"/>
  <c r="O2297" i="1" s="1"/>
  <c r="V2304" i="1"/>
  <c r="S2303" i="1"/>
  <c r="V2305" i="1"/>
  <c r="AM2305" i="1" s="1"/>
  <c r="AE2313" i="1"/>
  <c r="AC2312" i="1"/>
  <c r="R2309" i="1"/>
  <c r="R2308" i="1" s="1"/>
  <c r="R2307" i="1" s="1"/>
  <c r="X2317" i="1"/>
  <c r="X2316" i="1" s="1"/>
  <c r="X2315" i="1" s="1"/>
  <c r="X2309" i="1" s="1"/>
  <c r="X2308" i="1" s="1"/>
  <c r="X2307" i="1" s="1"/>
  <c r="AB2317" i="1"/>
  <c r="AB2316" i="1" s="1"/>
  <c r="AB2315" i="1" s="1"/>
  <c r="AB2309" i="1" s="1"/>
  <c r="AB2308" i="1" s="1"/>
  <c r="AL2318" i="1"/>
  <c r="AM2318" i="1" s="1"/>
  <c r="AF2317" i="1"/>
  <c r="AJ2317" i="1"/>
  <c r="AJ2316" i="1" s="1"/>
  <c r="AJ2315" i="1" s="1"/>
  <c r="AJ2309" i="1" s="1"/>
  <c r="AJ2308" i="1" s="1"/>
  <c r="AL2328" i="1"/>
  <c r="AM2328" i="1" s="1"/>
  <c r="P2324" i="1"/>
  <c r="P2323" i="1" s="1"/>
  <c r="P2322" i="1" s="1"/>
  <c r="P2307" i="1" s="1"/>
  <c r="AL2342" i="1"/>
  <c r="AM2342" i="1" s="1"/>
  <c r="AF2341" i="1"/>
  <c r="W2346" i="1"/>
  <c r="W2345" i="1" s="1"/>
  <c r="AJ2346" i="1"/>
  <c r="AJ2345" i="1" s="1"/>
  <c r="AE2348" i="1"/>
  <c r="AC2347" i="1"/>
  <c r="AL2351" i="1"/>
  <c r="V2355" i="1"/>
  <c r="AE2370" i="1"/>
  <c r="AC2369" i="1"/>
  <c r="V2374" i="1"/>
  <c r="W2367" i="1"/>
  <c r="AL2382" i="1"/>
  <c r="AF2381" i="1"/>
  <c r="AE2391" i="1"/>
  <c r="AD2390" i="1"/>
  <c r="K2405" i="1"/>
  <c r="K2404" i="1" s="1"/>
  <c r="O2405" i="1"/>
  <c r="O2404" i="1" s="1"/>
  <c r="S2405" i="1"/>
  <c r="S2404" i="1" s="1"/>
  <c r="AD2413" i="1"/>
  <c r="AL2416" i="1"/>
  <c r="AF2415" i="1"/>
  <c r="AD2419" i="1"/>
  <c r="AB2420" i="1"/>
  <c r="AB2419" i="1" s="1"/>
  <c r="AB2412" i="1" s="1"/>
  <c r="AG2422" i="1"/>
  <c r="AG2421" i="1" s="1"/>
  <c r="AG2420" i="1" s="1"/>
  <c r="AG2419" i="1" s="1"/>
  <c r="AG2412" i="1" s="1"/>
  <c r="AK2422" i="1"/>
  <c r="AK2421" i="1" s="1"/>
  <c r="AK2420" i="1" s="1"/>
  <c r="AK2419" i="1" s="1"/>
  <c r="AL2442" i="1"/>
  <c r="AE2447" i="1"/>
  <c r="V2450" i="1"/>
  <c r="AM2450" i="1" s="1"/>
  <c r="I2454" i="1"/>
  <c r="P2455" i="1"/>
  <c r="P2454" i="1" s="1"/>
  <c r="AG2455" i="1"/>
  <c r="AG2454" i="1" s="1"/>
  <c r="V2468" i="1"/>
  <c r="T2466" i="1"/>
  <c r="AK2466" i="1"/>
  <c r="V2474" i="1"/>
  <c r="AM2474" i="1" s="1"/>
  <c r="AE2474" i="1"/>
  <c r="AD2473" i="1"/>
  <c r="V2479" i="1"/>
  <c r="AM2479" i="1" s="1"/>
  <c r="W2478" i="1"/>
  <c r="W2477" i="1" s="1"/>
  <c r="AA2478" i="1"/>
  <c r="AA2477" i="1" s="1"/>
  <c r="R2483" i="1"/>
  <c r="O2483" i="1"/>
  <c r="O2478" i="1" s="1"/>
  <c r="O2477" i="1" s="1"/>
  <c r="Y2502" i="1"/>
  <c r="Y2501" i="1" s="1"/>
  <c r="Y2500" i="1" s="1"/>
  <c r="Y2499" i="1" s="1"/>
  <c r="Y2498" i="1" s="1"/>
  <c r="AE2503" i="1"/>
  <c r="AC2502" i="1"/>
  <c r="AC2501" i="1" s="1"/>
  <c r="AC2500" i="1" s="1"/>
  <c r="AC2499" i="1" s="1"/>
  <c r="AC2498" i="1" s="1"/>
  <c r="V2507" i="1"/>
  <c r="AM2507" i="1" s="1"/>
  <c r="AD2510" i="1"/>
  <c r="AE2511" i="1"/>
  <c r="V2518" i="1"/>
  <c r="V2520" i="1"/>
  <c r="AM2520" i="1" s="1"/>
  <c r="AL2522" i="1"/>
  <c r="AE2523" i="1"/>
  <c r="AD2522" i="1"/>
  <c r="W2517" i="1"/>
  <c r="W2516" i="1" s="1"/>
  <c r="W2515" i="1" s="1"/>
  <c r="W2514" i="1" s="1"/>
  <c r="AA2517" i="1"/>
  <c r="AA2516" i="1" s="1"/>
  <c r="AA2515" i="1" s="1"/>
  <c r="AA2514" i="1" s="1"/>
  <c r="AI2517" i="1"/>
  <c r="AI2516" i="1" s="1"/>
  <c r="AI2515" i="1" s="1"/>
  <c r="AI2514" i="1" s="1"/>
  <c r="T2527" i="1"/>
  <c r="T2526" i="1" s="1"/>
  <c r="Q2527" i="1"/>
  <c r="Q2526" i="1" s="1"/>
  <c r="AH2527" i="1"/>
  <c r="AH2526" i="1" s="1"/>
  <c r="J2527" i="1"/>
  <c r="J2526" i="1" s="1"/>
  <c r="R2527" i="1"/>
  <c r="R2526" i="1" s="1"/>
  <c r="AE2532" i="1"/>
  <c r="AC2531" i="1"/>
  <c r="V2535" i="1"/>
  <c r="AL2537" i="1"/>
  <c r="AF2536" i="1"/>
  <c r="AE2538" i="1"/>
  <c r="W2541" i="1"/>
  <c r="W2540" i="1" s="1"/>
  <c r="AL2544" i="1"/>
  <c r="AE2545" i="1"/>
  <c r="AD2544" i="1"/>
  <c r="V2550" i="1"/>
  <c r="K2554" i="1"/>
  <c r="AB2555" i="1"/>
  <c r="AB2554" i="1" s="1"/>
  <c r="V2559" i="1"/>
  <c r="AM2559" i="1" s="1"/>
  <c r="AH2570" i="1"/>
  <c r="V2584" i="1"/>
  <c r="V2586" i="1"/>
  <c r="AE2591" i="1"/>
  <c r="AA2590" i="1"/>
  <c r="AA2589" i="1" s="1"/>
  <c r="AA2570" i="1" s="1"/>
  <c r="AL2605" i="1"/>
  <c r="AL2609" i="1"/>
  <c r="AH2604" i="1"/>
  <c r="I2617" i="1"/>
  <c r="V2617" i="1" s="1"/>
  <c r="V2618" i="1"/>
  <c r="V2619" i="1"/>
  <c r="AM2619" i="1" s="1"/>
  <c r="AE2619" i="1"/>
  <c r="AD2618" i="1"/>
  <c r="V2629" i="1"/>
  <c r="AH2635" i="1"/>
  <c r="AL2635" i="1" s="1"/>
  <c r="AL2636" i="1"/>
  <c r="AL2637" i="1"/>
  <c r="AE2642" i="1"/>
  <c r="AL2648" i="1"/>
  <c r="AE2649" i="1"/>
  <c r="AD2648" i="1"/>
  <c r="AF2652" i="1"/>
  <c r="AH2646" i="1"/>
  <c r="AH2645" i="1" s="1"/>
  <c r="AL2655" i="1"/>
  <c r="AM2662" i="1"/>
  <c r="V2667" i="1"/>
  <c r="N2644" i="1"/>
  <c r="O2666" i="1"/>
  <c r="O2665" i="1" s="1"/>
  <c r="O2664" i="1" s="1"/>
  <c r="AB2666" i="1"/>
  <c r="AB2665" i="1" s="1"/>
  <c r="AB2664" i="1" s="1"/>
  <c r="I2673" i="1"/>
  <c r="M2673" i="1"/>
  <c r="M2666" i="1" s="1"/>
  <c r="M2665" i="1" s="1"/>
  <c r="M2664" i="1" s="1"/>
  <c r="Q2673" i="1"/>
  <c r="Q2666" i="1" s="1"/>
  <c r="Q2665" i="1" s="1"/>
  <c r="Q2664" i="1" s="1"/>
  <c r="V2676" i="1"/>
  <c r="Z2673" i="1"/>
  <c r="Z2666" i="1" s="1"/>
  <c r="Z2665" i="1" s="1"/>
  <c r="Z2664" i="1" s="1"/>
  <c r="AE2676" i="1"/>
  <c r="AD2673" i="1"/>
  <c r="V2690" i="1"/>
  <c r="V2691" i="1"/>
  <c r="AL2691" i="1"/>
  <c r="I2689" i="1"/>
  <c r="V2693" i="1"/>
  <c r="V2694" i="1"/>
  <c r="AM2694" i="1" s="1"/>
  <c r="AE2694" i="1"/>
  <c r="AD2693" i="1"/>
  <c r="AF2700" i="1"/>
  <c r="AL2700" i="1" s="1"/>
  <c r="I2706" i="1"/>
  <c r="V2707" i="1"/>
  <c r="AM2707" i="1" s="1"/>
  <c r="AE2714" i="1"/>
  <c r="AD2713" i="1"/>
  <c r="AG2726" i="1"/>
  <c r="AG2725" i="1" s="1"/>
  <c r="AG2718" i="1" s="1"/>
  <c r="AG2717" i="1" s="1"/>
  <c r="AK2726" i="1"/>
  <c r="AK2725" i="1" s="1"/>
  <c r="AL2735" i="1"/>
  <c r="AI2734" i="1"/>
  <c r="AI2733" i="1" s="1"/>
  <c r="AI2732" i="1" s="1"/>
  <c r="AI2731" i="1" s="1"/>
  <c r="AL2741" i="1"/>
  <c r="AI2740" i="1"/>
  <c r="AI2739" i="1" s="1"/>
  <c r="V2749" i="1"/>
  <c r="V2751" i="1"/>
  <c r="AM2751" i="1" s="1"/>
  <c r="I2752" i="1"/>
  <c r="AH2753" i="1"/>
  <c r="AH2752" i="1" s="1"/>
  <c r="AH2745" i="1" s="1"/>
  <c r="AD2761" i="1"/>
  <c r="AL2765" i="1"/>
  <c r="AM2765" i="1" s="1"/>
  <c r="AL2766" i="1"/>
  <c r="AM2766" i="1" s="1"/>
  <c r="AL2767" i="1"/>
  <c r="AM2767" i="1" s="1"/>
  <c r="AL2768" i="1"/>
  <c r="AL2770" i="1"/>
  <c r="AM2770" i="1" s="1"/>
  <c r="AE2777" i="1"/>
  <c r="AC2776" i="1"/>
  <c r="AC2775" i="1" s="1"/>
  <c r="M2780" i="1"/>
  <c r="M2779" i="1" s="1"/>
  <c r="AE2781" i="1"/>
  <c r="AL2797" i="1"/>
  <c r="I2882" i="1"/>
  <c r="V2883" i="1"/>
  <c r="AK2881" i="1"/>
  <c r="AK2880" i="1" s="1"/>
  <c r="V2897" i="1"/>
  <c r="AE2938" i="1"/>
  <c r="AC2937" i="1"/>
  <c r="AE2937" i="1" s="1"/>
  <c r="Y2933" i="1"/>
  <c r="Y2932" i="1" s="1"/>
  <c r="Y2931" i="1" s="1"/>
  <c r="Y2930" i="1" s="1"/>
  <c r="Y2903" i="1" s="1"/>
  <c r="AE2948" i="1"/>
  <c r="AC2947" i="1"/>
  <c r="AC2946" i="1" s="1"/>
  <c r="AE2946" i="1" s="1"/>
  <c r="AL2965" i="1"/>
  <c r="AH2964" i="1"/>
  <c r="AH2930" i="1" s="1"/>
  <c r="AL2966" i="1"/>
  <c r="AL2968" i="1"/>
  <c r="AF2964" i="1"/>
  <c r="AM2990" i="1"/>
  <c r="AD3033" i="1"/>
  <c r="P3047" i="1"/>
  <c r="AH3061" i="1"/>
  <c r="AH3060" i="1" s="1"/>
  <c r="AH3059" i="1" s="1"/>
  <c r="AL3062" i="1"/>
  <c r="AL3069" i="1"/>
  <c r="AE3075" i="1"/>
  <c r="AD3074" i="1"/>
  <c r="V3147" i="1"/>
  <c r="AM3147" i="1" s="1"/>
  <c r="I3146" i="1"/>
  <c r="Q3228" i="1"/>
  <c r="V3228" i="1" s="1"/>
  <c r="V3229" i="1"/>
  <c r="V1838" i="1"/>
  <c r="AL1838" i="1"/>
  <c r="V1855" i="1"/>
  <c r="AL1855" i="1"/>
  <c r="AL1863" i="1"/>
  <c r="AM1863" i="1" s="1"/>
  <c r="AL1885" i="1"/>
  <c r="AL1889" i="1"/>
  <c r="V1913" i="1"/>
  <c r="AL1913" i="1"/>
  <c r="V1925" i="1"/>
  <c r="AL1925" i="1"/>
  <c r="V1939" i="1"/>
  <c r="AM1939" i="1" s="1"/>
  <c r="AL1939" i="1"/>
  <c r="V1951" i="1"/>
  <c r="AL1951" i="1"/>
  <c r="AL1973" i="1"/>
  <c r="AM1973" i="1" s="1"/>
  <c r="V1982" i="1"/>
  <c r="V2008" i="1"/>
  <c r="V2026" i="1"/>
  <c r="AM2026" i="1" s="1"/>
  <c r="V2034" i="1"/>
  <c r="AM2034" i="1" s="1"/>
  <c r="V2040" i="1"/>
  <c r="V2046" i="1"/>
  <c r="AM2046" i="1" s="1"/>
  <c r="AE2069" i="1"/>
  <c r="V2084" i="1"/>
  <c r="AM2084" i="1" s="1"/>
  <c r="AF2087" i="1"/>
  <c r="V2109" i="1"/>
  <c r="AL2115" i="1"/>
  <c r="AM2126" i="1"/>
  <c r="I2121" i="1"/>
  <c r="Q2122" i="1"/>
  <c r="Q2121" i="1" s="1"/>
  <c r="AH2122" i="1"/>
  <c r="AH2121" i="1" s="1"/>
  <c r="AG2128" i="1"/>
  <c r="AG2127" i="1" s="1"/>
  <c r="AG2122" i="1" s="1"/>
  <c r="AG2121" i="1" s="1"/>
  <c r="AK2128" i="1"/>
  <c r="AK2127" i="1" s="1"/>
  <c r="AK2122" i="1" s="1"/>
  <c r="AK2121" i="1" s="1"/>
  <c r="AD2133" i="1"/>
  <c r="X2140" i="1"/>
  <c r="X2139" i="1" s="1"/>
  <c r="V2146" i="1"/>
  <c r="AM2146" i="1" s="1"/>
  <c r="AB2145" i="1"/>
  <c r="AB2140" i="1" s="1"/>
  <c r="AB2139" i="1" s="1"/>
  <c r="AB2106" i="1" s="1"/>
  <c r="AB2098" i="1" s="1"/>
  <c r="V2149" i="1"/>
  <c r="Q2154" i="1"/>
  <c r="V2154" i="1" s="1"/>
  <c r="V2155" i="1"/>
  <c r="AI2167" i="1"/>
  <c r="O2167" i="1"/>
  <c r="AL2170" i="1"/>
  <c r="AF2169" i="1"/>
  <c r="AL2171" i="1"/>
  <c r="U2178" i="1"/>
  <c r="V2179" i="1"/>
  <c r="AD2176" i="1"/>
  <c r="AE2176" i="1" s="1"/>
  <c r="AE2177" i="1"/>
  <c r="M2184" i="1"/>
  <c r="M2183" i="1" s="1"/>
  <c r="M2182" i="1" s="1"/>
  <c r="M2181" i="1" s="1"/>
  <c r="V2190" i="1"/>
  <c r="X2184" i="1"/>
  <c r="X2183" i="1" s="1"/>
  <c r="X2182" i="1" s="1"/>
  <c r="X2181" i="1" s="1"/>
  <c r="AG2184" i="1"/>
  <c r="AG2183" i="1" s="1"/>
  <c r="AG2182" i="1" s="1"/>
  <c r="AG2181" i="1" s="1"/>
  <c r="AK2184" i="1"/>
  <c r="AK2183" i="1" s="1"/>
  <c r="AK2182" i="1" s="1"/>
  <c r="AK2181" i="1" s="1"/>
  <c r="M2194" i="1"/>
  <c r="M2193" i="1" s="1"/>
  <c r="J2194" i="1"/>
  <c r="J2193" i="1" s="1"/>
  <c r="AA2194" i="1"/>
  <c r="AA2193" i="1" s="1"/>
  <c r="O2194" i="1"/>
  <c r="O2193" i="1" s="1"/>
  <c r="X2194" i="1"/>
  <c r="X2193" i="1" s="1"/>
  <c r="I2197" i="1"/>
  <c r="V2198" i="1"/>
  <c r="V2199" i="1"/>
  <c r="AE2199" i="1"/>
  <c r="AD2198" i="1"/>
  <c r="AL2213" i="1"/>
  <c r="AF2212" i="1"/>
  <c r="W2235" i="1"/>
  <c r="AF2237" i="1"/>
  <c r="I2238" i="1"/>
  <c r="V2240" i="1"/>
  <c r="AE2240" i="1"/>
  <c r="AD2239" i="1"/>
  <c r="AI2244" i="1"/>
  <c r="AI2238" i="1" s="1"/>
  <c r="AI2237" i="1" s="1"/>
  <c r="AI2236" i="1" s="1"/>
  <c r="AI2235" i="1" s="1"/>
  <c r="AL2252" i="1"/>
  <c r="AB2256" i="1"/>
  <c r="AB2250" i="1" s="1"/>
  <c r="AB2249" i="1" s="1"/>
  <c r="AE2261" i="1"/>
  <c r="AC2256" i="1"/>
  <c r="AE2256" i="1" s="1"/>
  <c r="P2266" i="1"/>
  <c r="I2266" i="1"/>
  <c r="V2267" i="1"/>
  <c r="AM2267" i="1" s="1"/>
  <c r="V2268" i="1"/>
  <c r="AM2268" i="1" s="1"/>
  <c r="Z2265" i="1"/>
  <c r="Z2264" i="1" s="1"/>
  <c r="Z2263" i="1" s="1"/>
  <c r="Z2234" i="1" s="1"/>
  <c r="AE2268" i="1"/>
  <c r="AD2267" i="1"/>
  <c r="V2280" i="1"/>
  <c r="AE2280" i="1"/>
  <c r="AD2279" i="1"/>
  <c r="AE2279" i="1" s="1"/>
  <c r="X2290" i="1"/>
  <c r="X2289" i="1" s="1"/>
  <c r="AL2292" i="1"/>
  <c r="AF2291" i="1"/>
  <c r="AJ2290" i="1"/>
  <c r="AJ2289" i="1" s="1"/>
  <c r="Q2297" i="1"/>
  <c r="V2297" i="1" s="1"/>
  <c r="V2298" i="1"/>
  <c r="AE2299" i="1"/>
  <c r="AM2306" i="1"/>
  <c r="AL2312" i="1"/>
  <c r="AF2311" i="1"/>
  <c r="AA2309" i="1"/>
  <c r="AA2308" i="1" s="1"/>
  <c r="AA2307" i="1" s="1"/>
  <c r="O2309" i="1"/>
  <c r="O2308" i="1" s="1"/>
  <c r="AL2326" i="1"/>
  <c r="AM2326" i="1" s="1"/>
  <c r="AF2325" i="1"/>
  <c r="AL2325" i="1" s="1"/>
  <c r="AL2334" i="1"/>
  <c r="AA2346" i="1"/>
  <c r="AA2345" i="1" s="1"/>
  <c r="AL2348" i="1"/>
  <c r="AF2347" i="1"/>
  <c r="L2347" i="1"/>
  <c r="L2346" i="1" s="1"/>
  <c r="L2345" i="1" s="1"/>
  <c r="L2344" i="1" s="1"/>
  <c r="AL2352" i="1"/>
  <c r="AH2358" i="1"/>
  <c r="AL2358" i="1" s="1"/>
  <c r="AL2359" i="1"/>
  <c r="AL2360" i="1"/>
  <c r="AL2370" i="1"/>
  <c r="AF2369" i="1"/>
  <c r="V2373" i="1"/>
  <c r="V2376" i="1"/>
  <c r="AL2376" i="1"/>
  <c r="AF2375" i="1"/>
  <c r="AJ2367" i="1"/>
  <c r="I2378" i="1"/>
  <c r="V2378" i="1" s="1"/>
  <c r="V2379" i="1"/>
  <c r="V2381" i="1"/>
  <c r="I2385" i="1"/>
  <c r="AM2393" i="1"/>
  <c r="AD2399" i="1"/>
  <c r="AK2412" i="1"/>
  <c r="Y2422" i="1"/>
  <c r="Y2421" i="1" s="1"/>
  <c r="Y2420" i="1" s="1"/>
  <c r="Y2419" i="1" s="1"/>
  <c r="AE2423" i="1"/>
  <c r="AC2422" i="1"/>
  <c r="AC2421" i="1" s="1"/>
  <c r="AL2432" i="1"/>
  <c r="V2433" i="1"/>
  <c r="AM2433" i="1" s="1"/>
  <c r="AL2434" i="1"/>
  <c r="V2435" i="1"/>
  <c r="AM2435" i="1" s="1"/>
  <c r="AL2436" i="1"/>
  <c r="V2437" i="1"/>
  <c r="AM2437" i="1" s="1"/>
  <c r="I2441" i="1"/>
  <c r="V2442" i="1"/>
  <c r="AM2442" i="1" s="1"/>
  <c r="Q2441" i="1"/>
  <c r="Q2440" i="1" s="1"/>
  <c r="AA2441" i="1"/>
  <c r="AA2440" i="1" s="1"/>
  <c r="AI2441" i="1"/>
  <c r="AI2440" i="1" s="1"/>
  <c r="AL2447" i="1"/>
  <c r="AF2446" i="1"/>
  <c r="AL2446" i="1" s="1"/>
  <c r="AM2446" i="1" s="1"/>
  <c r="V2448" i="1"/>
  <c r="AL2452" i="1"/>
  <c r="AM2452" i="1" s="1"/>
  <c r="AM2453" i="1"/>
  <c r="AL2458" i="1"/>
  <c r="V2464" i="1"/>
  <c r="AL2464" i="1"/>
  <c r="AF2461" i="1"/>
  <c r="AJ2461" i="1"/>
  <c r="AJ2460" i="1" s="1"/>
  <c r="AJ2455" i="1" s="1"/>
  <c r="AJ2454" i="1" s="1"/>
  <c r="V2467" i="1"/>
  <c r="AL2473" i="1"/>
  <c r="N2478" i="1"/>
  <c r="N2477" i="1" s="1"/>
  <c r="R2478" i="1"/>
  <c r="R2477" i="1" s="1"/>
  <c r="AL2481" i="1"/>
  <c r="V2494" i="1"/>
  <c r="AM2494" i="1" s="1"/>
  <c r="AE2496" i="1"/>
  <c r="AC2495" i="1"/>
  <c r="L2502" i="1"/>
  <c r="L2501" i="1" s="1"/>
  <c r="L2500" i="1" s="1"/>
  <c r="L2499" i="1" s="1"/>
  <c r="L2498" i="1" s="1"/>
  <c r="P2502" i="1"/>
  <c r="P2501" i="1" s="1"/>
  <c r="P2500" i="1" s="1"/>
  <c r="P2499" i="1" s="1"/>
  <c r="P2498" i="1" s="1"/>
  <c r="T2502" i="1"/>
  <c r="T2501" i="1" s="1"/>
  <c r="T2500" i="1" s="1"/>
  <c r="T2499" i="1" s="1"/>
  <c r="V2505" i="1"/>
  <c r="AL2512" i="1"/>
  <c r="AF2511" i="1"/>
  <c r="AM2513" i="1"/>
  <c r="P2517" i="1"/>
  <c r="P2516" i="1" s="1"/>
  <c r="P2515" i="1" s="1"/>
  <c r="P2514" i="1" s="1"/>
  <c r="AG2517" i="1"/>
  <c r="AG2516" i="1" s="1"/>
  <c r="AG2515" i="1" s="1"/>
  <c r="AG2514" i="1" s="1"/>
  <c r="V2522" i="1"/>
  <c r="J2517" i="1"/>
  <c r="J2516" i="1" s="1"/>
  <c r="J2515" i="1" s="1"/>
  <c r="J2514" i="1" s="1"/>
  <c r="N2517" i="1"/>
  <c r="N2516" i="1" s="1"/>
  <c r="N2515" i="1" s="1"/>
  <c r="N2514" i="1" s="1"/>
  <c r="R2517" i="1"/>
  <c r="R2516" i="1" s="1"/>
  <c r="R2515" i="1" s="1"/>
  <c r="R2514" i="1" s="1"/>
  <c r="AM2525" i="1"/>
  <c r="V2529" i="1"/>
  <c r="AL2531" i="1"/>
  <c r="AF2530" i="1"/>
  <c r="V2534" i="1"/>
  <c r="V2537" i="1"/>
  <c r="AM2537" i="1" s="1"/>
  <c r="V2538" i="1"/>
  <c r="P2541" i="1"/>
  <c r="P2540" i="1" s="1"/>
  <c r="I2543" i="1"/>
  <c r="V2544" i="1"/>
  <c r="AM2544" i="1" s="1"/>
  <c r="AM2547" i="1"/>
  <c r="AG2549" i="1"/>
  <c r="AG2548" i="1" s="1"/>
  <c r="AG2541" i="1" s="1"/>
  <c r="AG2540" i="1" s="1"/>
  <c r="AK2549" i="1"/>
  <c r="AK2548" i="1" s="1"/>
  <c r="AK2541" i="1" s="1"/>
  <c r="AK2540" i="1" s="1"/>
  <c r="AI2555" i="1"/>
  <c r="AI2554" i="1" s="1"/>
  <c r="AL2557" i="1"/>
  <c r="AF2556" i="1"/>
  <c r="V2566" i="1"/>
  <c r="AL2566" i="1"/>
  <c r="X2570" i="1"/>
  <c r="Y2570" i="1"/>
  <c r="V2575" i="1"/>
  <c r="AL2575" i="1"/>
  <c r="AF2574" i="1"/>
  <c r="V2577" i="1"/>
  <c r="AM2577" i="1" s="1"/>
  <c r="J2590" i="1"/>
  <c r="J2589" i="1" s="1"/>
  <c r="N2590" i="1"/>
  <c r="N2589" i="1" s="1"/>
  <c r="N2570" i="1" s="1"/>
  <c r="AM2593" i="1"/>
  <c r="V2605" i="1"/>
  <c r="S2604" i="1"/>
  <c r="S2603" i="1" s="1"/>
  <c r="S2602" i="1" s="1"/>
  <c r="V2606" i="1"/>
  <c r="V2608" i="1"/>
  <c r="V2609" i="1"/>
  <c r="AE2609" i="1"/>
  <c r="AD2608" i="1"/>
  <c r="AE2608" i="1" s="1"/>
  <c r="M2604" i="1"/>
  <c r="M2603" i="1" s="1"/>
  <c r="M2602" i="1" s="1"/>
  <c r="M2601" i="1" s="1"/>
  <c r="AE2611" i="1"/>
  <c r="V2615" i="1"/>
  <c r="AL2615" i="1"/>
  <c r="AF2614" i="1"/>
  <c r="AL2614" i="1" s="1"/>
  <c r="V2623" i="1"/>
  <c r="AL2623" i="1"/>
  <c r="AF2622" i="1"/>
  <c r="V2625" i="1"/>
  <c r="AM2625" i="1" s="1"/>
  <c r="I2627" i="1"/>
  <c r="I2635" i="1"/>
  <c r="V2635" i="1" s="1"/>
  <c r="V2636" i="1"/>
  <c r="V2637" i="1"/>
  <c r="AM2637" i="1" s="1"/>
  <c r="AE2637" i="1"/>
  <c r="AD2636" i="1"/>
  <c r="AL2641" i="1"/>
  <c r="AF2640" i="1"/>
  <c r="I2647" i="1"/>
  <c r="V2647" i="1" s="1"/>
  <c r="AM2647" i="1" s="1"/>
  <c r="V2648" i="1"/>
  <c r="AM2648" i="1" s="1"/>
  <c r="AM2651" i="1"/>
  <c r="O2646" i="1"/>
  <c r="O2645" i="1" s="1"/>
  <c r="X2646" i="1"/>
  <c r="X2645" i="1" s="1"/>
  <c r="P2646" i="1"/>
  <c r="P2645" i="1" s="1"/>
  <c r="I2653" i="1"/>
  <c r="V2654" i="1"/>
  <c r="M2646" i="1"/>
  <c r="M2645" i="1" s="1"/>
  <c r="Q2646" i="1"/>
  <c r="Q2645" i="1" s="1"/>
  <c r="V2655" i="1"/>
  <c r="Z2646" i="1"/>
  <c r="Z2645" i="1" s="1"/>
  <c r="AE2655" i="1"/>
  <c r="AD2654" i="1"/>
  <c r="W2644" i="1"/>
  <c r="K2666" i="1"/>
  <c r="K2665" i="1" s="1"/>
  <c r="K2664" i="1" s="1"/>
  <c r="K2644" i="1" s="1"/>
  <c r="X2666" i="1"/>
  <c r="X2665" i="1" s="1"/>
  <c r="X2664" i="1" s="1"/>
  <c r="X2644" i="1" s="1"/>
  <c r="AE2671" i="1"/>
  <c r="AC2670" i="1"/>
  <c r="V2682" i="1"/>
  <c r="AE2682" i="1"/>
  <c r="AD2681" i="1"/>
  <c r="V2684" i="1"/>
  <c r="AG2689" i="1"/>
  <c r="AG2688" i="1" s="1"/>
  <c r="AG2687" i="1" s="1"/>
  <c r="V2702" i="1"/>
  <c r="AM2702" i="1" s="1"/>
  <c r="AF2706" i="1"/>
  <c r="I2712" i="1"/>
  <c r="V2713" i="1"/>
  <c r="AM2716" i="1"/>
  <c r="V2720" i="1"/>
  <c r="AI2720" i="1"/>
  <c r="Y2726" i="1"/>
  <c r="Y2725" i="1" s="1"/>
  <c r="Y2718" i="1" s="1"/>
  <c r="Y2717" i="1" s="1"/>
  <c r="AE2727" i="1"/>
  <c r="AC2726" i="1"/>
  <c r="V2731" i="1"/>
  <c r="V2733" i="1"/>
  <c r="AL2737" i="1"/>
  <c r="AM2738" i="1"/>
  <c r="AL2743" i="1"/>
  <c r="AM2743" i="1" s="1"/>
  <c r="AM2744" i="1"/>
  <c r="X2745" i="1"/>
  <c r="V2748" i="1"/>
  <c r="AL2750" i="1"/>
  <c r="AF2749" i="1"/>
  <c r="AE2776" i="1"/>
  <c r="V2777" i="1"/>
  <c r="R2776" i="1"/>
  <c r="R2775" i="1" s="1"/>
  <c r="AJ2813" i="1"/>
  <c r="AJ2812" i="1" s="1"/>
  <c r="V2817" i="1"/>
  <c r="AM2817" i="1" s="1"/>
  <c r="I2816" i="1"/>
  <c r="AL2830" i="1"/>
  <c r="AH2829" i="1"/>
  <c r="AL2829" i="1" s="1"/>
  <c r="AE2889" i="1"/>
  <c r="AD2888" i="1"/>
  <c r="AE2888" i="1" s="1"/>
  <c r="I3010" i="1"/>
  <c r="V3011" i="1"/>
  <c r="V3012" i="1"/>
  <c r="AE3012" i="1"/>
  <c r="AD3011" i="1"/>
  <c r="J3017" i="1"/>
  <c r="J3016" i="1" s="1"/>
  <c r="J3015" i="1" s="1"/>
  <c r="J3014" i="1" s="1"/>
  <c r="R3017" i="1"/>
  <c r="R3016" i="1" s="1"/>
  <c r="R3015" i="1" s="1"/>
  <c r="V3035" i="1"/>
  <c r="I3034" i="1"/>
  <c r="AE3054" i="1"/>
  <c r="AD3053" i="1"/>
  <c r="AL3060" i="1"/>
  <c r="AF3059" i="1"/>
  <c r="AL3059" i="1" s="1"/>
  <c r="AL3116" i="1"/>
  <c r="AF3115" i="1"/>
  <c r="AL3115" i="1" s="1"/>
  <c r="AL3160" i="1"/>
  <c r="Q3184" i="1"/>
  <c r="V3185" i="1"/>
  <c r="AD1837" i="1"/>
  <c r="AD1854" i="1"/>
  <c r="O1862" i="1"/>
  <c r="AD1862" i="1"/>
  <c r="AD1884" i="1"/>
  <c r="AD1888" i="1"/>
  <c r="AE1888" i="1" s="1"/>
  <c r="AD1912" i="1"/>
  <c r="AD1924" i="1"/>
  <c r="AD1938" i="1"/>
  <c r="AD1950" i="1"/>
  <c r="AE1950" i="1" s="1"/>
  <c r="AD1981" i="1"/>
  <c r="AD2005" i="1"/>
  <c r="AE2005" i="1" s="1"/>
  <c r="AD2025" i="1"/>
  <c r="AE2025" i="1" s="1"/>
  <c r="AD2033" i="1"/>
  <c r="AD2039" i="1"/>
  <c r="AD2045" i="1"/>
  <c r="O2051" i="1"/>
  <c r="V2051" i="1" s="1"/>
  <c r="AD2051" i="1"/>
  <c r="AE2051" i="1" s="1"/>
  <c r="AD2083" i="1"/>
  <c r="AH2089" i="1"/>
  <c r="AH2088" i="1" s="1"/>
  <c r="AH2087" i="1" s="1"/>
  <c r="AH2086" i="1" s="1"/>
  <c r="AH2079" i="1" s="1"/>
  <c r="AL2090" i="1"/>
  <c r="AL2094" i="1"/>
  <c r="AM2094" i="1" s="1"/>
  <c r="AL2095" i="1"/>
  <c r="AM2095" i="1" s="1"/>
  <c r="AL2096" i="1"/>
  <c r="AL2104" i="1"/>
  <c r="R2108" i="1"/>
  <c r="R2107" i="1" s="1"/>
  <c r="R2106" i="1" s="1"/>
  <c r="R2098" i="1" s="1"/>
  <c r="I2113" i="1"/>
  <c r="V2113" i="1" s="1"/>
  <c r="V2114" i="1"/>
  <c r="V2115" i="1"/>
  <c r="AM2115" i="1" s="1"/>
  <c r="AE2115" i="1"/>
  <c r="AD2114" i="1"/>
  <c r="AL2124" i="1"/>
  <c r="AF2123" i="1"/>
  <c r="AL2123" i="1" s="1"/>
  <c r="V2124" i="1"/>
  <c r="AE2124" i="1"/>
  <c r="AL2125" i="1"/>
  <c r="AI2122" i="1"/>
  <c r="AI2121" i="1" s="1"/>
  <c r="Y2128" i="1"/>
  <c r="Y2127" i="1" s="1"/>
  <c r="Y2122" i="1" s="1"/>
  <c r="Y2121" i="1" s="1"/>
  <c r="Y2106" i="1" s="1"/>
  <c r="Y2098" i="1" s="1"/>
  <c r="AE2131" i="1"/>
  <c r="AC2128" i="1"/>
  <c r="V2137" i="1"/>
  <c r="AM2137" i="1" s="1"/>
  <c r="AA2140" i="1"/>
  <c r="AA2139" i="1" s="1"/>
  <c r="K2140" i="1"/>
  <c r="K2139" i="1" s="1"/>
  <c r="K2106" i="1" s="1"/>
  <c r="K2098" i="1" s="1"/>
  <c r="O2140" i="1"/>
  <c r="O2139" i="1" s="1"/>
  <c r="AG2149" i="1"/>
  <c r="AG2145" i="1" s="1"/>
  <c r="AG2140" i="1" s="1"/>
  <c r="AG2139" i="1" s="1"/>
  <c r="AK2149" i="1"/>
  <c r="AK2145" i="1" s="1"/>
  <c r="AK2140" i="1" s="1"/>
  <c r="AK2139" i="1" s="1"/>
  <c r="AD2154" i="1"/>
  <c r="AE2154" i="1" s="1"/>
  <c r="AE2155" i="1"/>
  <c r="AE2156" i="1"/>
  <c r="V2157" i="1"/>
  <c r="AF2156" i="1"/>
  <c r="AL2157" i="1"/>
  <c r="AL2178" i="1"/>
  <c r="AH2185" i="1"/>
  <c r="AL2185" i="1" s="1"/>
  <c r="AL2186" i="1"/>
  <c r="AL2187" i="1"/>
  <c r="Q2184" i="1"/>
  <c r="Q2183" i="1" s="1"/>
  <c r="Q2182" i="1" s="1"/>
  <c r="Q2181" i="1" s="1"/>
  <c r="AH2184" i="1"/>
  <c r="AH2183" i="1" s="1"/>
  <c r="AH2182" i="1" s="1"/>
  <c r="AH2181" i="1" s="1"/>
  <c r="O2184" i="1"/>
  <c r="O2183" i="1" s="1"/>
  <c r="O2182" i="1" s="1"/>
  <c r="O2181" i="1" s="1"/>
  <c r="S2184" i="1"/>
  <c r="S2183" i="1" s="1"/>
  <c r="S2182" i="1" s="1"/>
  <c r="S2181" i="1" s="1"/>
  <c r="Y2184" i="1"/>
  <c r="Y2183" i="1" s="1"/>
  <c r="Y2182" i="1" s="1"/>
  <c r="Y2181" i="1" s="1"/>
  <c r="AH2194" i="1"/>
  <c r="AH2193" i="1" s="1"/>
  <c r="AL2203" i="1"/>
  <c r="AF2202" i="1"/>
  <c r="AL2205" i="1"/>
  <c r="I2209" i="1"/>
  <c r="V2210" i="1"/>
  <c r="Z2208" i="1"/>
  <c r="Z2207" i="1" s="1"/>
  <c r="V2212" i="1"/>
  <c r="V2217" i="1"/>
  <c r="AL2219" i="1"/>
  <c r="AD2223" i="1"/>
  <c r="AF2229" i="1"/>
  <c r="AL2229" i="1" s="1"/>
  <c r="X2235" i="1"/>
  <c r="AJ2235" i="1"/>
  <c r="AL2245" i="1"/>
  <c r="AM2245" i="1" s="1"/>
  <c r="I2250" i="1"/>
  <c r="V2251" i="1"/>
  <c r="AM2251" i="1" s="1"/>
  <c r="V2252" i="1"/>
  <c r="AM2252" i="1" s="1"/>
  <c r="AE2252" i="1"/>
  <c r="AD2251" i="1"/>
  <c r="Q2256" i="1"/>
  <c r="V2261" i="1"/>
  <c r="L2266" i="1"/>
  <c r="AC2265" i="1"/>
  <c r="AL2271" i="1"/>
  <c r="AM2271" i="1" s="1"/>
  <c r="AM2272" i="1"/>
  <c r="V2273" i="1"/>
  <c r="N2266" i="1"/>
  <c r="N2265" i="1" s="1"/>
  <c r="N2264" i="1" s="1"/>
  <c r="N2263" i="1" s="1"/>
  <c r="AA2266" i="1"/>
  <c r="AA2265" i="1" s="1"/>
  <c r="AA2264" i="1" s="1"/>
  <c r="AA2263" i="1" s="1"/>
  <c r="AL2277" i="1"/>
  <c r="L2284" i="1"/>
  <c r="L2283" i="1" s="1"/>
  <c r="P2284" i="1"/>
  <c r="P2283" i="1" s="1"/>
  <c r="T2284" i="1"/>
  <c r="T2283" i="1" s="1"/>
  <c r="AE2285" i="1"/>
  <c r="V2287" i="1"/>
  <c r="V2291" i="1"/>
  <c r="K2290" i="1"/>
  <c r="K2289" i="1" s="1"/>
  <c r="S2290" i="1"/>
  <c r="S2289" i="1" s="1"/>
  <c r="AD2298" i="1"/>
  <c r="V2299" i="1"/>
  <c r="V2312" i="1"/>
  <c r="V2313" i="1"/>
  <c r="AL2313" i="1"/>
  <c r="J2309" i="1"/>
  <c r="J2308" i="1" s="1"/>
  <c r="W2309" i="1"/>
  <c r="W2308" i="1" s="1"/>
  <c r="W2307" i="1" s="1"/>
  <c r="V2325" i="1"/>
  <c r="AM2325" i="1" s="1"/>
  <c r="AG2324" i="1"/>
  <c r="AG2323" i="1" s="1"/>
  <c r="AG2322" i="1" s="1"/>
  <c r="AG2307" i="1" s="1"/>
  <c r="AK2324" i="1"/>
  <c r="AK2323" i="1" s="1"/>
  <c r="AK2322" i="1" s="1"/>
  <c r="I2331" i="1"/>
  <c r="M2331" i="1"/>
  <c r="M2324" i="1" s="1"/>
  <c r="M2323" i="1" s="1"/>
  <c r="M2322" i="1" s="1"/>
  <c r="M2307" i="1" s="1"/>
  <c r="Q2331" i="1"/>
  <c r="Q2324" i="1" s="1"/>
  <c r="Q2323" i="1" s="1"/>
  <c r="Q2322" i="1" s="1"/>
  <c r="Q2307" i="1" s="1"/>
  <c r="V2334" i="1"/>
  <c r="Z2331" i="1"/>
  <c r="Z2324" i="1" s="1"/>
  <c r="Z2323" i="1" s="1"/>
  <c r="Z2322" i="1" s="1"/>
  <c r="Z2307" i="1" s="1"/>
  <c r="AE2334" i="1"/>
  <c r="AD2331" i="1"/>
  <c r="N2346" i="1"/>
  <c r="N2345" i="1" s="1"/>
  <c r="V2348" i="1"/>
  <c r="S2346" i="1"/>
  <c r="S2345" i="1" s="1"/>
  <c r="V2349" i="1"/>
  <c r="AL2349" i="1"/>
  <c r="I2347" i="1"/>
  <c r="V2351" i="1"/>
  <c r="AM2351" i="1" s="1"/>
  <c r="V2352" i="1"/>
  <c r="AM2352" i="1" s="1"/>
  <c r="AE2352" i="1"/>
  <c r="AD2351" i="1"/>
  <c r="I2358" i="1"/>
  <c r="V2358" i="1" s="1"/>
  <c r="V2359" i="1"/>
  <c r="AM2359" i="1" s="1"/>
  <c r="V2360" i="1"/>
  <c r="AM2360" i="1" s="1"/>
  <c r="AE2360" i="1"/>
  <c r="AD2359" i="1"/>
  <c r="AE2365" i="1"/>
  <c r="V2370" i="1"/>
  <c r="AM2370" i="1" s="1"/>
  <c r="V2371" i="1"/>
  <c r="AL2371" i="1"/>
  <c r="M2367" i="1"/>
  <c r="AD2373" i="1"/>
  <c r="V2375" i="1"/>
  <c r="AA2367" i="1"/>
  <c r="AI2367" i="1"/>
  <c r="X2367" i="1"/>
  <c r="X2344" i="1" s="1"/>
  <c r="X2336" i="1" s="1"/>
  <c r="AB2367" i="1"/>
  <c r="V2386" i="1"/>
  <c r="AM2386" i="1" s="1"/>
  <c r="AM2388" i="1"/>
  <c r="AM2395" i="1"/>
  <c r="V2406" i="1"/>
  <c r="AM2406" i="1" s="1"/>
  <c r="V2408" i="1"/>
  <c r="AM2408" i="1" s="1"/>
  <c r="Y2412" i="1"/>
  <c r="N2412" i="1"/>
  <c r="AE2417" i="1"/>
  <c r="AC2416" i="1"/>
  <c r="AC2415" i="1" s="1"/>
  <c r="L2422" i="1"/>
  <c r="L2421" i="1" s="1"/>
  <c r="L2420" i="1" s="1"/>
  <c r="L2419" i="1" s="1"/>
  <c r="L2412" i="1" s="1"/>
  <c r="P2422" i="1"/>
  <c r="P2421" i="1" s="1"/>
  <c r="P2420" i="1" s="1"/>
  <c r="P2419" i="1" s="1"/>
  <c r="P2412" i="1" s="1"/>
  <c r="T2422" i="1"/>
  <c r="T2421" i="1" s="1"/>
  <c r="T2420" i="1" s="1"/>
  <c r="T2419" i="1" s="1"/>
  <c r="T2412" i="1" s="1"/>
  <c r="V2425" i="1"/>
  <c r="AL2425" i="1"/>
  <c r="AF2441" i="1"/>
  <c r="J2441" i="1"/>
  <c r="J2440" i="1" s="1"/>
  <c r="J2439" i="1" s="1"/>
  <c r="J2431" i="1" s="1"/>
  <c r="N2441" i="1"/>
  <c r="N2440" i="1" s="1"/>
  <c r="N2439" i="1" s="1"/>
  <c r="N2431" i="1" s="1"/>
  <c r="R2441" i="1"/>
  <c r="R2440" i="1" s="1"/>
  <c r="AL2444" i="1"/>
  <c r="AM2445" i="1"/>
  <c r="V2451" i="1"/>
  <c r="AD2450" i="1"/>
  <c r="AL2451" i="1"/>
  <c r="AD2457" i="1"/>
  <c r="AE2458" i="1"/>
  <c r="AK2455" i="1"/>
  <c r="AK2454" i="1" s="1"/>
  <c r="X2461" i="1"/>
  <c r="X2460" i="1" s="1"/>
  <c r="X2455" i="1" s="1"/>
  <c r="X2454" i="1" s="1"/>
  <c r="AB2461" i="1"/>
  <c r="AB2460" i="1" s="1"/>
  <c r="AB2455" i="1" s="1"/>
  <c r="AB2454" i="1" s="1"/>
  <c r="AB2439" i="1" s="1"/>
  <c r="V2469" i="1"/>
  <c r="AL2470" i="1"/>
  <c r="AF2469" i="1"/>
  <c r="I2472" i="1"/>
  <c r="V2473" i="1"/>
  <c r="Q2466" i="1"/>
  <c r="Z2466" i="1"/>
  <c r="AH2466" i="1"/>
  <c r="V2475" i="1"/>
  <c r="W2466" i="1"/>
  <c r="AA2466" i="1"/>
  <c r="AI2466" i="1"/>
  <c r="AK2478" i="1"/>
  <c r="AK2477" i="1" s="1"/>
  <c r="V2480" i="1"/>
  <c r="AL2480" i="1"/>
  <c r="AL2487" i="1"/>
  <c r="AM2487" i="1" s="1"/>
  <c r="AL2492" i="1"/>
  <c r="AM2492" i="1" s="1"/>
  <c r="AL2502" i="1"/>
  <c r="AF2501" i="1"/>
  <c r="V2503" i="1"/>
  <c r="AL2503" i="1"/>
  <c r="I2517" i="1"/>
  <c r="AE2520" i="1"/>
  <c r="AC2519" i="1"/>
  <c r="AC2518" i="1" s="1"/>
  <c r="AC2517" i="1" s="1"/>
  <c r="AC2516" i="1" s="1"/>
  <c r="AC2515" i="1" s="1"/>
  <c r="AC2514" i="1" s="1"/>
  <c r="K2517" i="1"/>
  <c r="K2516" i="1" s="1"/>
  <c r="K2515" i="1" s="1"/>
  <c r="K2514" i="1" s="1"/>
  <c r="V2523" i="1"/>
  <c r="AL2523" i="1"/>
  <c r="I2527" i="1"/>
  <c r="V2528" i="1"/>
  <c r="Z2527" i="1"/>
  <c r="Z2526" i="1" s="1"/>
  <c r="N2527" i="1"/>
  <c r="N2526" i="1" s="1"/>
  <c r="V2531" i="1"/>
  <c r="V2532" i="1"/>
  <c r="AL2532" i="1"/>
  <c r="AD2534" i="1"/>
  <c r="V2536" i="1"/>
  <c r="AB2541" i="1"/>
  <c r="AB2540" i="1" s="1"/>
  <c r="V2545" i="1"/>
  <c r="AL2545" i="1"/>
  <c r="Y2549" i="1"/>
  <c r="Y2548" i="1" s="1"/>
  <c r="Y2541" i="1" s="1"/>
  <c r="Y2540" i="1" s="1"/>
  <c r="AE2550" i="1"/>
  <c r="AC2549" i="1"/>
  <c r="AC2548" i="1" s="1"/>
  <c r="AE2548" i="1" s="1"/>
  <c r="W2554" i="1"/>
  <c r="AJ2555" i="1"/>
  <c r="AJ2554" i="1" s="1"/>
  <c r="AL2558" i="1"/>
  <c r="AD2558" i="1"/>
  <c r="V2560" i="1"/>
  <c r="AM2560" i="1" s="1"/>
  <c r="V2564" i="1"/>
  <c r="AM2564" i="1" s="1"/>
  <c r="R2563" i="1"/>
  <c r="R2562" i="1" s="1"/>
  <c r="AE2566" i="1"/>
  <c r="AC2563" i="1"/>
  <c r="L2570" i="1"/>
  <c r="I2571" i="1"/>
  <c r="Z2570" i="1"/>
  <c r="V2585" i="1"/>
  <c r="V2587" i="1"/>
  <c r="AL2587" i="1"/>
  <c r="AF2586" i="1"/>
  <c r="I2589" i="1"/>
  <c r="AL2591" i="1"/>
  <c r="V2594" i="1"/>
  <c r="AM2594" i="1" s="1"/>
  <c r="V2599" i="1"/>
  <c r="AM2599" i="1" s="1"/>
  <c r="O2604" i="1"/>
  <c r="AB2603" i="1"/>
  <c r="AG2604" i="1"/>
  <c r="AG2603" i="1" s="1"/>
  <c r="AG2602" i="1" s="1"/>
  <c r="AG2601" i="1" s="1"/>
  <c r="AK2604" i="1"/>
  <c r="AK2603" i="1" s="1"/>
  <c r="AK2602" i="1" s="1"/>
  <c r="AK2601" i="1" s="1"/>
  <c r="AK2569" i="1" s="1"/>
  <c r="I2604" i="1"/>
  <c r="Z2604" i="1"/>
  <c r="AL2612" i="1"/>
  <c r="V2614" i="1"/>
  <c r="AM2614" i="1" s="1"/>
  <c r="AE2629" i="1"/>
  <c r="AD2628" i="1"/>
  <c r="V2630" i="1"/>
  <c r="AM2630" i="1" s="1"/>
  <c r="W2628" i="1"/>
  <c r="W2627" i="1" s="1"/>
  <c r="W2602" i="1" s="1"/>
  <c r="W2601" i="1" s="1"/>
  <c r="AA2628" i="1"/>
  <c r="AA2627" i="1" s="1"/>
  <c r="AI2628" i="1"/>
  <c r="AI2627" i="1" s="1"/>
  <c r="V2633" i="1"/>
  <c r="AL2633" i="1"/>
  <c r="AF2632" i="1"/>
  <c r="AL2632" i="1" s="1"/>
  <c r="AM2632" i="1" s="1"/>
  <c r="V2649" i="1"/>
  <c r="AL2649" i="1"/>
  <c r="AJ2646" i="1"/>
  <c r="AJ2645" i="1" s="1"/>
  <c r="L2646" i="1"/>
  <c r="L2645" i="1" s="1"/>
  <c r="AC2646" i="1"/>
  <c r="AC2645" i="1" s="1"/>
  <c r="R2660" i="1"/>
  <c r="AF2661" i="1"/>
  <c r="V2668" i="1"/>
  <c r="AM2668" i="1" s="1"/>
  <c r="AL2670" i="1"/>
  <c r="P2666" i="1"/>
  <c r="P2665" i="1" s="1"/>
  <c r="P2664" i="1" s="1"/>
  <c r="P2644" i="1" s="1"/>
  <c r="AL2684" i="1"/>
  <c r="AF2683" i="1"/>
  <c r="W2686" i="1"/>
  <c r="W2678" i="1" s="1"/>
  <c r="X2688" i="1"/>
  <c r="X2687" i="1" s="1"/>
  <c r="X2686" i="1" s="1"/>
  <c r="X2678" i="1" s="1"/>
  <c r="AJ2688" i="1"/>
  <c r="AJ2687" i="1" s="1"/>
  <c r="AJ2686" i="1" s="1"/>
  <c r="AE2691" i="1"/>
  <c r="AC2690" i="1"/>
  <c r="AL2693" i="1"/>
  <c r="AE2702" i="1"/>
  <c r="AD2701" i="1"/>
  <c r="V2703" i="1"/>
  <c r="AM2703" i="1" s="1"/>
  <c r="V2708" i="1"/>
  <c r="AE2708" i="1"/>
  <c r="AD2707" i="1"/>
  <c r="AL2708" i="1"/>
  <c r="V2714" i="1"/>
  <c r="AL2714" i="1"/>
  <c r="AM2722" i="1"/>
  <c r="AL2723" i="1"/>
  <c r="AM2723" i="1" s="1"/>
  <c r="AF2725" i="1"/>
  <c r="L2726" i="1"/>
  <c r="L2725" i="1" s="1"/>
  <c r="L2718" i="1" s="1"/>
  <c r="L2717" i="1" s="1"/>
  <c r="P2726" i="1"/>
  <c r="P2725" i="1" s="1"/>
  <c r="P2718" i="1" s="1"/>
  <c r="P2717" i="1" s="1"/>
  <c r="T2726" i="1"/>
  <c r="T2725" i="1" s="1"/>
  <c r="T2718" i="1" s="1"/>
  <c r="T2717" i="1" s="1"/>
  <c r="T2686" i="1" s="1"/>
  <c r="T2678" i="1" s="1"/>
  <c r="V2729" i="1"/>
  <c r="AL2729" i="1"/>
  <c r="AF2733" i="1"/>
  <c r="AL2740" i="1"/>
  <c r="AF2739" i="1"/>
  <c r="I2746" i="1"/>
  <c r="V2747" i="1"/>
  <c r="V2750" i="1"/>
  <c r="AM2750" i="1" s="1"/>
  <c r="AE2754" i="1"/>
  <c r="AL2756" i="1"/>
  <c r="AM2756" i="1" s="1"/>
  <c r="AF2755" i="1"/>
  <c r="V2758" i="1"/>
  <c r="AM2758" i="1" s="1"/>
  <c r="AL2769" i="1"/>
  <c r="AM2769" i="1" s="1"/>
  <c r="S2773" i="1"/>
  <c r="AL2776" i="1"/>
  <c r="AF2775" i="1"/>
  <c r="AL2777" i="1"/>
  <c r="V2808" i="1"/>
  <c r="I2807" i="1"/>
  <c r="AE2810" i="1"/>
  <c r="AC2809" i="1"/>
  <c r="AC2808" i="1" s="1"/>
  <c r="AC2807" i="1" s="1"/>
  <c r="AC2806" i="1" s="1"/>
  <c r="P2829" i="1"/>
  <c r="V2837" i="1"/>
  <c r="AH2836" i="1"/>
  <c r="AL2970" i="1"/>
  <c r="AE2982" i="1"/>
  <c r="AD2981" i="1"/>
  <c r="AL2988" i="1"/>
  <c r="AB3016" i="1"/>
  <c r="AB3015" i="1" s="1"/>
  <c r="AB3014" i="1" s="1"/>
  <c r="V3021" i="1"/>
  <c r="AL3022" i="1"/>
  <c r="AF3021" i="1"/>
  <c r="AL3021" i="1" s="1"/>
  <c r="AD3039" i="1"/>
  <c r="AL3053" i="1"/>
  <c r="AL3102" i="1"/>
  <c r="AF3101" i="1"/>
  <c r="V3103" i="1"/>
  <c r="AM3103" i="1" s="1"/>
  <c r="R3102" i="1"/>
  <c r="AL3120" i="1"/>
  <c r="AM3120" i="1" s="1"/>
  <c r="AF3119" i="1"/>
  <c r="AL3119" i="1" s="1"/>
  <c r="AL3139" i="1"/>
  <c r="AF3138" i="1"/>
  <c r="AL3152" i="1"/>
  <c r="AH3148" i="1"/>
  <c r="AH3143" i="1" s="1"/>
  <c r="AH3142" i="1" s="1"/>
  <c r="O3154" i="1"/>
  <c r="O3148" i="1" s="1"/>
  <c r="O3143" i="1" s="1"/>
  <c r="O3142" i="1" s="1"/>
  <c r="I3167" i="1"/>
  <c r="AL3189" i="1"/>
  <c r="AF3188" i="1"/>
  <c r="L3183" i="1"/>
  <c r="L3182" i="1" s="1"/>
  <c r="L3181" i="1" s="1"/>
  <c r="L3180" i="1" s="1"/>
  <c r="T3183" i="1"/>
  <c r="T3182" i="1" s="1"/>
  <c r="T3181" i="1" s="1"/>
  <c r="T3180" i="1" s="1"/>
  <c r="AL3228" i="1"/>
  <c r="AE3239" i="1"/>
  <c r="AC3238" i="1"/>
  <c r="V3244" i="1"/>
  <c r="O3243" i="1"/>
  <c r="V3243" i="1" s="1"/>
  <c r="AM3246" i="1"/>
  <c r="AD3255" i="1"/>
  <c r="AE3258" i="1"/>
  <c r="N3263" i="1"/>
  <c r="AE3276" i="1"/>
  <c r="AC3275" i="1"/>
  <c r="AC3263" i="1" s="1"/>
  <c r="V3278" i="1"/>
  <c r="AF3304" i="1"/>
  <c r="AI3303" i="1"/>
  <c r="AI3302" i="1" s="1"/>
  <c r="O3303" i="1"/>
  <c r="O3302" i="1" s="1"/>
  <c r="AK3303" i="1"/>
  <c r="AK3302" i="1" s="1"/>
  <c r="AE3336" i="1"/>
  <c r="AC3335" i="1"/>
  <c r="R3338" i="1"/>
  <c r="I3341" i="1"/>
  <c r="V3342" i="1"/>
  <c r="AM3342" i="1" s="1"/>
  <c r="V3343" i="1"/>
  <c r="AE3343" i="1"/>
  <c r="AD3342" i="1"/>
  <c r="I3363" i="1"/>
  <c r="V3364" i="1"/>
  <c r="AM3364" i="1" s="1"/>
  <c r="V3365" i="1"/>
  <c r="AE3365" i="1"/>
  <c r="AD3364" i="1"/>
  <c r="AF3376" i="1"/>
  <c r="AL3377" i="1"/>
  <c r="AM3377" i="1" s="1"/>
  <c r="AL3473" i="1"/>
  <c r="AM3473" i="1" s="1"/>
  <c r="AF3472" i="1"/>
  <c r="L3498" i="1"/>
  <c r="L3497" i="1" s="1"/>
  <c r="L3496" i="1" s="1"/>
  <c r="L3495" i="1" s="1"/>
  <c r="AI3498" i="1"/>
  <c r="AI3497" i="1" s="1"/>
  <c r="AI3496" i="1" s="1"/>
  <c r="AI3495" i="1" s="1"/>
  <c r="AL3544" i="1"/>
  <c r="AH3543" i="1"/>
  <c r="AL3545" i="1"/>
  <c r="V3594" i="1"/>
  <c r="I3593" i="1"/>
  <c r="V3593" i="1" s="1"/>
  <c r="V3595" i="1"/>
  <c r="AE3595" i="1"/>
  <c r="AD3594" i="1"/>
  <c r="AL3650" i="1"/>
  <c r="AF3662" i="1"/>
  <c r="P3699" i="1"/>
  <c r="P3698" i="1" s="1"/>
  <c r="P3697" i="1" s="1"/>
  <c r="P3696" i="1" s="1"/>
  <c r="P3695" i="1" s="1"/>
  <c r="V3700" i="1"/>
  <c r="R3711" i="1"/>
  <c r="R3710" i="1" s="1"/>
  <c r="R3709" i="1" s="1"/>
  <c r="AL3766" i="1"/>
  <c r="AM3766" i="1" s="1"/>
  <c r="AF3765" i="1"/>
  <c r="AL3810" i="1"/>
  <c r="AF3809" i="1"/>
  <c r="AJ3805" i="1"/>
  <c r="AJ3804" i="1" s="1"/>
  <c r="AJ3803" i="1" s="1"/>
  <c r="AJ3802" i="1" s="1"/>
  <c r="AJ3801" i="1" s="1"/>
  <c r="AL3837" i="1"/>
  <c r="AF3831" i="1"/>
  <c r="AL3886" i="1"/>
  <c r="AH3871" i="1"/>
  <c r="AH3870" i="1" s="1"/>
  <c r="V2152" i="1"/>
  <c r="AL2152" i="1"/>
  <c r="AL2179" i="1"/>
  <c r="V2285" i="1"/>
  <c r="AL2285" i="1"/>
  <c r="V2365" i="1"/>
  <c r="AL2365" i="1"/>
  <c r="AL2642" i="1"/>
  <c r="R2780" i="1"/>
  <c r="R2779" i="1" s="1"/>
  <c r="X2780" i="1"/>
  <c r="X2779" i="1" s="1"/>
  <c r="AB2780" i="1"/>
  <c r="AB2779" i="1" s="1"/>
  <c r="AL2783" i="1"/>
  <c r="AM2783" i="1" s="1"/>
  <c r="AF2782" i="1"/>
  <c r="V2790" i="1"/>
  <c r="AL2796" i="1"/>
  <c r="AF2795" i="1"/>
  <c r="AD2796" i="1"/>
  <c r="AE2797" i="1"/>
  <c r="V2802" i="1"/>
  <c r="Q2794" i="1"/>
  <c r="Q2793" i="1" s="1"/>
  <c r="AJ2794" i="1"/>
  <c r="AJ2793" i="1" s="1"/>
  <c r="AE2804" i="1"/>
  <c r="AC2803" i="1"/>
  <c r="AC2802" i="1" s="1"/>
  <c r="AC2794" i="1" s="1"/>
  <c r="AC2793" i="1" s="1"/>
  <c r="AE2809" i="1"/>
  <c r="AL2815" i="1"/>
  <c r="AF2814" i="1"/>
  <c r="AL2816" i="1"/>
  <c r="K2818" i="1"/>
  <c r="K2813" i="1" s="1"/>
  <c r="K2812" i="1" s="1"/>
  <c r="X2818" i="1"/>
  <c r="X2813" i="1" s="1"/>
  <c r="X2812" i="1" s="1"/>
  <c r="AE2824" i="1"/>
  <c r="V2840" i="1"/>
  <c r="AL2840" i="1"/>
  <c r="V2847" i="1"/>
  <c r="AL2847" i="1"/>
  <c r="AD2854" i="1"/>
  <c r="AE2855" i="1"/>
  <c r="V2856" i="1"/>
  <c r="T2855" i="1"/>
  <c r="AL2869" i="1"/>
  <c r="AF2868" i="1"/>
  <c r="AL2875" i="1"/>
  <c r="AF2874" i="1"/>
  <c r="AL2874" i="1" s="1"/>
  <c r="M2881" i="1"/>
  <c r="M2880" i="1" s="1"/>
  <c r="V2884" i="1"/>
  <c r="V2885" i="1"/>
  <c r="AE2886" i="1"/>
  <c r="AC2885" i="1"/>
  <c r="AC2884" i="1" s="1"/>
  <c r="AC2883" i="1" s="1"/>
  <c r="AC2882" i="1" s="1"/>
  <c r="AC2881" i="1" s="1"/>
  <c r="AC2880" i="1" s="1"/>
  <c r="I2895" i="1"/>
  <c r="V2896" i="1"/>
  <c r="AL2899" i="1"/>
  <c r="AF2898" i="1"/>
  <c r="V2900" i="1"/>
  <c r="AL2900" i="1"/>
  <c r="AD2907" i="1"/>
  <c r="AE2920" i="1"/>
  <c r="AD2919" i="1"/>
  <c r="W2919" i="1"/>
  <c r="W2918" i="1" s="1"/>
  <c r="AA2919" i="1"/>
  <c r="AA2918" i="1" s="1"/>
  <c r="AA2904" i="1" s="1"/>
  <c r="AI2920" i="1"/>
  <c r="AI2919" i="1" s="1"/>
  <c r="AI2918" i="1" s="1"/>
  <c r="AL2928" i="1"/>
  <c r="AM2928" i="1" s="1"/>
  <c r="AM2929" i="1"/>
  <c r="V2935" i="1"/>
  <c r="AL2937" i="1"/>
  <c r="T2933" i="1"/>
  <c r="T2932" i="1" s="1"/>
  <c r="T2931" i="1" s="1"/>
  <c r="AG2933" i="1"/>
  <c r="AL2941" i="1"/>
  <c r="AL2947" i="1"/>
  <c r="AF2946" i="1"/>
  <c r="AL2946" i="1" s="1"/>
  <c r="V2952" i="1"/>
  <c r="AM2952" i="1" s="1"/>
  <c r="V2965" i="1"/>
  <c r="AM2965" i="1" s="1"/>
  <c r="AL2969" i="1"/>
  <c r="AD2969" i="1"/>
  <c r="AE2970" i="1"/>
  <c r="I2980" i="1"/>
  <c r="V2980" i="1" s="1"/>
  <c r="V2981" i="1"/>
  <c r="O2979" i="1"/>
  <c r="O2978" i="1" s="1"/>
  <c r="X2979" i="1"/>
  <c r="X2978" i="1" s="1"/>
  <c r="P2979" i="1"/>
  <c r="P2978" i="1" s="1"/>
  <c r="P2977" i="1" s="1"/>
  <c r="I2987" i="1"/>
  <c r="M2987" i="1"/>
  <c r="M2986" i="1" s="1"/>
  <c r="M2985" i="1" s="1"/>
  <c r="M2979" i="1" s="1"/>
  <c r="M2978" i="1" s="1"/>
  <c r="Q2987" i="1"/>
  <c r="Q2986" i="1" s="1"/>
  <c r="Q2985" i="1" s="1"/>
  <c r="Q2979" i="1" s="1"/>
  <c r="Q2978" i="1" s="1"/>
  <c r="V2988" i="1"/>
  <c r="AM2988" i="1" s="1"/>
  <c r="Z2987" i="1"/>
  <c r="Z2986" i="1" s="1"/>
  <c r="Z2985" i="1" s="1"/>
  <c r="Z2979" i="1" s="1"/>
  <c r="Z2978" i="1" s="1"/>
  <c r="AE2988" i="1"/>
  <c r="AD2987" i="1"/>
  <c r="AL2996" i="1"/>
  <c r="AH2994" i="1"/>
  <c r="AH2993" i="1" s="1"/>
  <c r="AH2992" i="1" s="1"/>
  <c r="AH2977" i="1" s="1"/>
  <c r="AL2999" i="1"/>
  <c r="AM2999" i="1" s="1"/>
  <c r="V3002" i="1"/>
  <c r="AM3002" i="1" s="1"/>
  <c r="T3014" i="1"/>
  <c r="AK3016" i="1"/>
  <c r="AK3015" i="1" s="1"/>
  <c r="M3017" i="1"/>
  <c r="M3016" i="1" s="1"/>
  <c r="M3015" i="1" s="1"/>
  <c r="M3014" i="1" s="1"/>
  <c r="M3006" i="1" s="1"/>
  <c r="AE3018" i="1"/>
  <c r="AL3018" i="1"/>
  <c r="AM3018" i="1" s="1"/>
  <c r="AL3024" i="1"/>
  <c r="AL3026" i="1"/>
  <c r="AE3042" i="1"/>
  <c r="AC3041" i="1"/>
  <c r="AC3048" i="1"/>
  <c r="AC3047" i="1" s="1"/>
  <c r="AC3046" i="1" s="1"/>
  <c r="AC3045" i="1" s="1"/>
  <c r="AE3051" i="1"/>
  <c r="AG3046" i="1"/>
  <c r="AG3045" i="1" s="1"/>
  <c r="AL3055" i="1"/>
  <c r="V3057" i="1"/>
  <c r="AL3061" i="1"/>
  <c r="AE3062" i="1"/>
  <c r="AD3061" i="1"/>
  <c r="AD3066" i="1"/>
  <c r="AE3069" i="1"/>
  <c r="AL3073" i="1"/>
  <c r="AF3072" i="1"/>
  <c r="AL3072" i="1" s="1"/>
  <c r="AL3074" i="1"/>
  <c r="AI3071" i="1"/>
  <c r="O3071" i="1"/>
  <c r="AF3078" i="1"/>
  <c r="L3071" i="1"/>
  <c r="T3071" i="1"/>
  <c r="AH3079" i="1"/>
  <c r="AH3078" i="1" s="1"/>
  <c r="AH3071" i="1" s="1"/>
  <c r="V3107" i="1"/>
  <c r="AB3105" i="1"/>
  <c r="AK3106" i="1"/>
  <c r="AK3105" i="1" s="1"/>
  <c r="AE3112" i="1"/>
  <c r="AD3111" i="1"/>
  <c r="V3116" i="1"/>
  <c r="AM3116" i="1" s="1"/>
  <c r="V3117" i="1"/>
  <c r="AM3117" i="1" s="1"/>
  <c r="V3128" i="1"/>
  <c r="AM3128" i="1" s="1"/>
  <c r="V3134" i="1"/>
  <c r="K3143" i="1"/>
  <c r="K3142" i="1" s="1"/>
  <c r="K3098" i="1" s="1"/>
  <c r="K3090" i="1" s="1"/>
  <c r="S3143" i="1"/>
  <c r="S3142" i="1" s="1"/>
  <c r="I3148" i="1"/>
  <c r="V3149" i="1"/>
  <c r="V3152" i="1"/>
  <c r="AM3152" i="1" s="1"/>
  <c r="AD3149" i="1"/>
  <c r="AE3149" i="1" s="1"/>
  <c r="AE3152" i="1"/>
  <c r="AL3159" i="1"/>
  <c r="AL3171" i="1"/>
  <c r="AM3171" i="1" s="1"/>
  <c r="AE3185" i="1"/>
  <c r="AD3184" i="1"/>
  <c r="V3189" i="1"/>
  <c r="V3190" i="1"/>
  <c r="I3195" i="1"/>
  <c r="V3196" i="1"/>
  <c r="AM3196" i="1" s="1"/>
  <c r="AL3198" i="1"/>
  <c r="AM3198" i="1" s="1"/>
  <c r="I3201" i="1"/>
  <c r="V3202" i="1"/>
  <c r="AL3204" i="1"/>
  <c r="AM3204" i="1" s="1"/>
  <c r="R3207" i="1"/>
  <c r="R3206" i="1" s="1"/>
  <c r="AE3212" i="1"/>
  <c r="AD3215" i="1"/>
  <c r="T3215" i="1"/>
  <c r="T3214" i="1" s="1"/>
  <c r="V3218" i="1"/>
  <c r="AL3226" i="1"/>
  <c r="AM3226" i="1" s="1"/>
  <c r="AF3225" i="1"/>
  <c r="AL3229" i="1"/>
  <c r="V3230" i="1"/>
  <c r="AF3237" i="1"/>
  <c r="L3238" i="1"/>
  <c r="L3237" i="1" s="1"/>
  <c r="L3236" i="1" s="1"/>
  <c r="L3235" i="1" s="1"/>
  <c r="L3234" i="1" s="1"/>
  <c r="P3238" i="1"/>
  <c r="P3237" i="1" s="1"/>
  <c r="P3236" i="1" s="1"/>
  <c r="P3235" i="1" s="1"/>
  <c r="T3238" i="1"/>
  <c r="V3241" i="1"/>
  <c r="AM3241" i="1" s="1"/>
  <c r="AL3250" i="1"/>
  <c r="V3251" i="1"/>
  <c r="AM3251" i="1" s="1"/>
  <c r="AL3256" i="1"/>
  <c r="AM3256" i="1" s="1"/>
  <c r="V3258" i="1"/>
  <c r="Z3263" i="1"/>
  <c r="Z3262" i="1" s="1"/>
  <c r="Z3261" i="1" s="1"/>
  <c r="Z3260" i="1" s="1"/>
  <c r="J3263" i="1"/>
  <c r="J3262" i="1" s="1"/>
  <c r="W3263" i="1"/>
  <c r="W3262" i="1" s="1"/>
  <c r="W3261" i="1" s="1"/>
  <c r="W3260" i="1" s="1"/>
  <c r="AL3275" i="1"/>
  <c r="AM3275" i="1" s="1"/>
  <c r="V3279" i="1"/>
  <c r="AL3279" i="1"/>
  <c r="Y3283" i="1"/>
  <c r="Y3282" i="1" s="1"/>
  <c r="Y3262" i="1" s="1"/>
  <c r="Y3261" i="1" s="1"/>
  <c r="Y3260" i="1" s="1"/>
  <c r="AC3283" i="1"/>
  <c r="AC3282" i="1" s="1"/>
  <c r="AE3282" i="1" s="1"/>
  <c r="AL3291" i="1"/>
  <c r="AM3291" i="1" s="1"/>
  <c r="AF3290" i="1"/>
  <c r="V3293" i="1"/>
  <c r="AM3293" i="1" s="1"/>
  <c r="V3294" i="1"/>
  <c r="AH3305" i="1"/>
  <c r="AH3304" i="1" s="1"/>
  <c r="AH3303" i="1" s="1"/>
  <c r="AH3302" i="1" s="1"/>
  <c r="AH3301" i="1" s="1"/>
  <c r="AL3306" i="1"/>
  <c r="AL3307" i="1"/>
  <c r="J3303" i="1"/>
  <c r="J3302" i="1" s="1"/>
  <c r="R3303" i="1"/>
  <c r="R3302" i="1" s="1"/>
  <c r="K3303" i="1"/>
  <c r="K3302" i="1" s="1"/>
  <c r="K3301" i="1" s="1"/>
  <c r="AJ3303" i="1"/>
  <c r="AJ3302" i="1" s="1"/>
  <c r="AJ3301" i="1" s="1"/>
  <c r="Y3311" i="1"/>
  <c r="Y3310" i="1" s="1"/>
  <c r="Y3309" i="1" s="1"/>
  <c r="Y3303" i="1" s="1"/>
  <c r="Y3302" i="1" s="1"/>
  <c r="AE3312" i="1"/>
  <c r="AC3311" i="1"/>
  <c r="AC3310" i="1" s="1"/>
  <c r="AE3320" i="1"/>
  <c r="AC3319" i="1"/>
  <c r="AC3318" i="1" s="1"/>
  <c r="AC3317" i="1" s="1"/>
  <c r="AC3316" i="1" s="1"/>
  <c r="Y3318" i="1"/>
  <c r="Y3317" i="1" s="1"/>
  <c r="Y3316" i="1" s="1"/>
  <c r="AK3318" i="1"/>
  <c r="AK3317" i="1" s="1"/>
  <c r="AK3316" i="1" s="1"/>
  <c r="J3325" i="1"/>
  <c r="J3318" i="1" s="1"/>
  <c r="J3317" i="1" s="1"/>
  <c r="J3316" i="1" s="1"/>
  <c r="J3301" i="1" s="1"/>
  <c r="N3325" i="1"/>
  <c r="N3318" i="1" s="1"/>
  <c r="N3317" i="1" s="1"/>
  <c r="N3316" i="1" s="1"/>
  <c r="R3325" i="1"/>
  <c r="R3318" i="1" s="1"/>
  <c r="R3317" i="1" s="1"/>
  <c r="R3316" i="1" s="1"/>
  <c r="AM3329" i="1"/>
  <c r="V3333" i="1"/>
  <c r="AL3335" i="1"/>
  <c r="AF3334" i="1"/>
  <c r="S3340" i="1"/>
  <c r="S3339" i="1" s="1"/>
  <c r="L3340" i="1"/>
  <c r="L3339" i="1" s="1"/>
  <c r="L3338" i="1" s="1"/>
  <c r="V3348" i="1"/>
  <c r="AL3352" i="1"/>
  <c r="AE3353" i="1"/>
  <c r="AD3352" i="1"/>
  <c r="AE3352" i="1" s="1"/>
  <c r="AL3357" i="1"/>
  <c r="AF3356" i="1"/>
  <c r="AL3356" i="1" s="1"/>
  <c r="AL3359" i="1"/>
  <c r="AL3369" i="1"/>
  <c r="AF3368" i="1"/>
  <c r="AL3371" i="1"/>
  <c r="AE3376" i="1"/>
  <c r="O3374" i="1"/>
  <c r="O3373" i="1" s="1"/>
  <c r="AK3374" i="1"/>
  <c r="AK3373" i="1" s="1"/>
  <c r="AL3397" i="1"/>
  <c r="AF3394" i="1"/>
  <c r="AJ3394" i="1"/>
  <c r="AJ3393" i="1" s="1"/>
  <c r="I3401" i="1"/>
  <c r="V3402" i="1"/>
  <c r="V3403" i="1"/>
  <c r="AI3408" i="1"/>
  <c r="AI3407" i="1" s="1"/>
  <c r="AI3406" i="1" s="1"/>
  <c r="AI3399" i="1" s="1"/>
  <c r="AL3409" i="1"/>
  <c r="AH3445" i="1"/>
  <c r="AH3440" i="1" s="1"/>
  <c r="AH3439" i="1" s="1"/>
  <c r="AL3446" i="1"/>
  <c r="I3456" i="1"/>
  <c r="V3457" i="1"/>
  <c r="V3458" i="1"/>
  <c r="AE3458" i="1"/>
  <c r="AD3457" i="1"/>
  <c r="U3492" i="1"/>
  <c r="V3493" i="1"/>
  <c r="AM3493" i="1" s="1"/>
  <c r="AH3503" i="1"/>
  <c r="AH3498" i="1" s="1"/>
  <c r="AH3497" i="1" s="1"/>
  <c r="AH3496" i="1" s="1"/>
  <c r="AH3495" i="1" s="1"/>
  <c r="AL3504" i="1"/>
  <c r="V3511" i="1"/>
  <c r="I3510" i="1"/>
  <c r="AE3513" i="1"/>
  <c r="AC3512" i="1"/>
  <c r="AL3578" i="1"/>
  <c r="AE3610" i="1"/>
  <c r="AD3609" i="1"/>
  <c r="W3634" i="1"/>
  <c r="L3747" i="1"/>
  <c r="L3746" i="1" s="1"/>
  <c r="V3820" i="1"/>
  <c r="L3819" i="1"/>
  <c r="L3818" i="1" s="1"/>
  <c r="W3870" i="1"/>
  <c r="W3869" i="1" s="1"/>
  <c r="W3868" i="1" s="1"/>
  <c r="L3955" i="1"/>
  <c r="V3956" i="1"/>
  <c r="AF4239" i="1"/>
  <c r="AL4239" i="1" s="1"/>
  <c r="AM4239" i="1" s="1"/>
  <c r="AL4240" i="1"/>
  <c r="AC2142" i="1"/>
  <c r="I2143" i="1"/>
  <c r="AC2146" i="1"/>
  <c r="AE2146" i="1" s="1"/>
  <c r="AD2149" i="1"/>
  <c r="AE2179" i="1"/>
  <c r="AC2190" i="1"/>
  <c r="AF2280" i="1"/>
  <c r="AD2284" i="1"/>
  <c r="AC2355" i="1"/>
  <c r="AD2364" i="1"/>
  <c r="AC2375" i="1"/>
  <c r="V2447" i="1"/>
  <c r="V2462" i="1"/>
  <c r="V2470" i="1"/>
  <c r="V2495" i="1"/>
  <c r="AM2495" i="1" s="1"/>
  <c r="V2519" i="1"/>
  <c r="AC2614" i="1"/>
  <c r="AE2614" i="1" s="1"/>
  <c r="AF2629" i="1"/>
  <c r="AC2632" i="1"/>
  <c r="S2641" i="1"/>
  <c r="AD2641" i="1"/>
  <c r="Q2780" i="1"/>
  <c r="Q2779" i="1" s="1"/>
  <c r="Z2780" i="1"/>
  <c r="Z2779" i="1" s="1"/>
  <c r="O2780" i="1"/>
  <c r="O2779" i="1" s="1"/>
  <c r="AL2786" i="1"/>
  <c r="R2796" i="1"/>
  <c r="V2796" i="1" s="1"/>
  <c r="AM2796" i="1" s="1"/>
  <c r="V2797" i="1"/>
  <c r="AM2797" i="1" s="1"/>
  <c r="P2795" i="1"/>
  <c r="P2794" i="1" s="1"/>
  <c r="P2793" i="1" s="1"/>
  <c r="AL2809" i="1"/>
  <c r="AF2808" i="1"/>
  <c r="V2810" i="1"/>
  <c r="AL2810" i="1"/>
  <c r="AF2818" i="1"/>
  <c r="AM2826" i="1"/>
  <c r="AI2824" i="1"/>
  <c r="AI2818" i="1" s="1"/>
  <c r="AI2813" i="1" s="1"/>
  <c r="AI2812" i="1" s="1"/>
  <c r="AC2831" i="1"/>
  <c r="AC2830" i="1" s="1"/>
  <c r="AC2829" i="1" s="1"/>
  <c r="AE2834" i="1"/>
  <c r="AL2838" i="1"/>
  <c r="AM2838" i="1" s="1"/>
  <c r="AG2837" i="1"/>
  <c r="AG2836" i="1" s="1"/>
  <c r="AK2837" i="1"/>
  <c r="AK2836" i="1" s="1"/>
  <c r="AD2843" i="1"/>
  <c r="AG2846" i="1"/>
  <c r="AG2845" i="1" s="1"/>
  <c r="AG2844" i="1" s="1"/>
  <c r="AG2843" i="1" s="1"/>
  <c r="AG2842" i="1" s="1"/>
  <c r="AK2846" i="1"/>
  <c r="AK2845" i="1" s="1"/>
  <c r="AK2844" i="1" s="1"/>
  <c r="AK2843" i="1" s="1"/>
  <c r="AK2842" i="1" s="1"/>
  <c r="AM2857" i="1"/>
  <c r="AE2864" i="1"/>
  <c r="AL2870" i="1"/>
  <c r="AL2876" i="1"/>
  <c r="AE2877" i="1"/>
  <c r="AD2876" i="1"/>
  <c r="T2881" i="1"/>
  <c r="T2880" i="1" s="1"/>
  <c r="AE2885" i="1"/>
  <c r="I2906" i="1"/>
  <c r="AM2910" i="1"/>
  <c r="I2918" i="1"/>
  <c r="AM2922" i="1"/>
  <c r="X2933" i="1"/>
  <c r="AL2935" i="1"/>
  <c r="AF2934" i="1"/>
  <c r="AJ2933" i="1"/>
  <c r="AJ2932" i="1" s="1"/>
  <c r="V2937" i="1"/>
  <c r="V2938" i="1"/>
  <c r="AL2938" i="1"/>
  <c r="P2933" i="1"/>
  <c r="P2932" i="1" s="1"/>
  <c r="P2931" i="1" s="1"/>
  <c r="P2930" i="1" s="1"/>
  <c r="P2903" i="1" s="1"/>
  <c r="V2940" i="1"/>
  <c r="AM2940" i="1" s="1"/>
  <c r="V2941" i="1"/>
  <c r="AE2941" i="1"/>
  <c r="AD2940" i="1"/>
  <c r="V2947" i="1"/>
  <c r="V2948" i="1"/>
  <c r="AL2948" i="1"/>
  <c r="V2954" i="1"/>
  <c r="AM2954" i="1" s="1"/>
  <c r="AL2958" i="1"/>
  <c r="AL2959" i="1"/>
  <c r="V2966" i="1"/>
  <c r="AM2966" i="1" s="1"/>
  <c r="Q2969" i="1"/>
  <c r="V2970" i="1"/>
  <c r="V2982" i="1"/>
  <c r="AL2982" i="1"/>
  <c r="AJ2979" i="1"/>
  <c r="AJ2978" i="1" s="1"/>
  <c r="AC2979" i="1"/>
  <c r="AC2978" i="1" s="1"/>
  <c r="V2995" i="1"/>
  <c r="AM2995" i="1" s="1"/>
  <c r="V2996" i="1"/>
  <c r="AE2996" i="1"/>
  <c r="AD2995" i="1"/>
  <c r="AE2995" i="1" s="1"/>
  <c r="M2994" i="1"/>
  <c r="M2993" i="1" s="1"/>
  <c r="M2992" i="1" s="1"/>
  <c r="AE2998" i="1"/>
  <c r="W2994" i="1"/>
  <c r="W2993" i="1" s="1"/>
  <c r="W2992" i="1" s="1"/>
  <c r="W2977" i="1" s="1"/>
  <c r="V3004" i="1"/>
  <c r="AL3011" i="1"/>
  <c r="AF3017" i="1"/>
  <c r="I3024" i="1"/>
  <c r="V3024" i="1" s="1"/>
  <c r="V3025" i="1"/>
  <c r="V3026" i="1"/>
  <c r="AE3026" i="1"/>
  <c r="AD3025" i="1"/>
  <c r="V3029" i="1"/>
  <c r="AE3031" i="1"/>
  <c r="AC3030" i="1"/>
  <c r="AC3029" i="1" s="1"/>
  <c r="AC3028" i="1" s="1"/>
  <c r="AE3037" i="1"/>
  <c r="AC3036" i="1"/>
  <c r="AC3035" i="1" s="1"/>
  <c r="AL3042" i="1"/>
  <c r="AF3041" i="1"/>
  <c r="AD3048" i="1"/>
  <c r="AM3049" i="1"/>
  <c r="O3048" i="1"/>
  <c r="O3047" i="1" s="1"/>
  <c r="O3046" i="1" s="1"/>
  <c r="O3045" i="1" s="1"/>
  <c r="V3051" i="1"/>
  <c r="AL3054" i="1"/>
  <c r="AM3058" i="1"/>
  <c r="I3060" i="1"/>
  <c r="V3061" i="1"/>
  <c r="AM3064" i="1"/>
  <c r="R3066" i="1"/>
  <c r="R3065" i="1" s="1"/>
  <c r="V3065" i="1" s="1"/>
  <c r="V3069" i="1"/>
  <c r="AM3069" i="1" s="1"/>
  <c r="I3073" i="1"/>
  <c r="V3074" i="1"/>
  <c r="AM3074" i="1" s="1"/>
  <c r="V3075" i="1"/>
  <c r="AM3075" i="1" s="1"/>
  <c r="AL3075" i="1"/>
  <c r="W3071" i="1"/>
  <c r="S3071" i="1"/>
  <c r="AJ3071" i="1"/>
  <c r="AJ3105" i="1"/>
  <c r="AE3108" i="1"/>
  <c r="AC3107" i="1"/>
  <c r="AM3114" i="1"/>
  <c r="V3115" i="1"/>
  <c r="AM3119" i="1"/>
  <c r="AE3127" i="1"/>
  <c r="AC3126" i="1"/>
  <c r="AE3126" i="1" s="1"/>
  <c r="AM3129" i="1"/>
  <c r="AF3130" i="1"/>
  <c r="V3132" i="1"/>
  <c r="AL3132" i="1"/>
  <c r="AG3131" i="1"/>
  <c r="AG3130" i="1" s="1"/>
  <c r="AG3125" i="1" s="1"/>
  <c r="AG3124" i="1" s="1"/>
  <c r="AK3131" i="1"/>
  <c r="AK3130" i="1" s="1"/>
  <c r="AK3125" i="1" s="1"/>
  <c r="AK3124" i="1" s="1"/>
  <c r="V3138" i="1"/>
  <c r="AE3140" i="1"/>
  <c r="AC3139" i="1"/>
  <c r="AC3138" i="1" s="1"/>
  <c r="AC3137" i="1" s="1"/>
  <c r="AC3136" i="1" s="1"/>
  <c r="AL3145" i="1"/>
  <c r="AF3144" i="1"/>
  <c r="AG3143" i="1"/>
  <c r="AG3142" i="1" s="1"/>
  <c r="V3155" i="1"/>
  <c r="V3157" i="1"/>
  <c r="AF3154" i="1"/>
  <c r="AL3157" i="1"/>
  <c r="AJ3154" i="1"/>
  <c r="AJ3148" i="1" s="1"/>
  <c r="AJ3143" i="1" s="1"/>
  <c r="AJ3142" i="1" s="1"/>
  <c r="AM3163" i="1"/>
  <c r="AF3165" i="1"/>
  <c r="AL3173" i="1"/>
  <c r="AM3173" i="1" s="1"/>
  <c r="AM3174" i="1"/>
  <c r="V3177" i="1"/>
  <c r="AM3177" i="1" s="1"/>
  <c r="T3176" i="1"/>
  <c r="AL3177" i="1"/>
  <c r="AF3176" i="1"/>
  <c r="AL3178" i="1"/>
  <c r="I3183" i="1"/>
  <c r="AM3187" i="1"/>
  <c r="V3188" i="1"/>
  <c r="AA3183" i="1"/>
  <c r="AA3182" i="1" s="1"/>
  <c r="AA3181" i="1" s="1"/>
  <c r="AA3180" i="1" s="1"/>
  <c r="AI3183" i="1"/>
  <c r="AI3182" i="1" s="1"/>
  <c r="AI3181" i="1" s="1"/>
  <c r="AI3180" i="1" s="1"/>
  <c r="AG3183" i="1"/>
  <c r="AG3182" i="1" s="1"/>
  <c r="AG3181" i="1" s="1"/>
  <c r="AG3180" i="1" s="1"/>
  <c r="AK3183" i="1"/>
  <c r="AK3182" i="1" s="1"/>
  <c r="AK3181" i="1" s="1"/>
  <c r="AK3180" i="1" s="1"/>
  <c r="V3197" i="1"/>
  <c r="AL3197" i="1"/>
  <c r="V3203" i="1"/>
  <c r="AL3203" i="1"/>
  <c r="AL3211" i="1"/>
  <c r="AF3210" i="1"/>
  <c r="I3210" i="1"/>
  <c r="V3211" i="1"/>
  <c r="AL3230" i="1"/>
  <c r="AM3231" i="1"/>
  <c r="J3234" i="1"/>
  <c r="V3239" i="1"/>
  <c r="AL3239" i="1"/>
  <c r="AL3244" i="1"/>
  <c r="V3250" i="1"/>
  <c r="AL3253" i="1"/>
  <c r="O3255" i="1"/>
  <c r="O3249" i="1" s="1"/>
  <c r="O3248" i="1" s="1"/>
  <c r="S3255" i="1"/>
  <c r="S3249" i="1" s="1"/>
  <c r="AI3262" i="1"/>
  <c r="AI3261" i="1" s="1"/>
  <c r="AI3260" i="1" s="1"/>
  <c r="V3273" i="1"/>
  <c r="AL3273" i="1"/>
  <c r="AF3272" i="1"/>
  <c r="AJ3263" i="1"/>
  <c r="AF3282" i="1"/>
  <c r="AE3284" i="1"/>
  <c r="V3286" i="1"/>
  <c r="AD3288" i="1"/>
  <c r="I3305" i="1"/>
  <c r="V3306" i="1"/>
  <c r="V3307" i="1"/>
  <c r="AM3307" i="1" s="1"/>
  <c r="AE3307" i="1"/>
  <c r="AD3306" i="1"/>
  <c r="W3303" i="1"/>
  <c r="W3302" i="1" s="1"/>
  <c r="W3301" i="1" s="1"/>
  <c r="AF3310" i="1"/>
  <c r="P3303" i="1"/>
  <c r="P3302" i="1" s="1"/>
  <c r="T3303" i="1"/>
  <c r="T3302" i="1" s="1"/>
  <c r="V3314" i="1"/>
  <c r="AL3314" i="1"/>
  <c r="P3301" i="1"/>
  <c r="M3301" i="1"/>
  <c r="AL3319" i="1"/>
  <c r="T3318" i="1"/>
  <c r="T3317" i="1" s="1"/>
  <c r="T3316" i="1" s="1"/>
  <c r="AG3318" i="1"/>
  <c r="AG3317" i="1" s="1"/>
  <c r="AG3316" i="1" s="1"/>
  <c r="AL3323" i="1"/>
  <c r="AL3326" i="1"/>
  <c r="I3331" i="1"/>
  <c r="V3331" i="1" s="1"/>
  <c r="V3332" i="1"/>
  <c r="V3335" i="1"/>
  <c r="AM3335" i="1" s="1"/>
  <c r="V3336" i="1"/>
  <c r="AM3336" i="1" s="1"/>
  <c r="AL3345" i="1"/>
  <c r="AM3345" i="1" s="1"/>
  <c r="AE3350" i="1"/>
  <c r="AC3349" i="1"/>
  <c r="V3352" i="1"/>
  <c r="AM3355" i="1"/>
  <c r="I3357" i="1"/>
  <c r="V3358" i="1"/>
  <c r="AM3358" i="1" s="1"/>
  <c r="V3359" i="1"/>
  <c r="AM3359" i="1" s="1"/>
  <c r="AE3359" i="1"/>
  <c r="AD3358" i="1"/>
  <c r="I3369" i="1"/>
  <c r="V3370" i="1"/>
  <c r="AM3370" i="1" s="1"/>
  <c r="V3371" i="1"/>
  <c r="AE3371" i="1"/>
  <c r="AD3370" i="1"/>
  <c r="AE3375" i="1"/>
  <c r="AJ3374" i="1"/>
  <c r="AJ3373" i="1" s="1"/>
  <c r="AH3379" i="1"/>
  <c r="AH3374" i="1" s="1"/>
  <c r="AH3373" i="1" s="1"/>
  <c r="AL3380" i="1"/>
  <c r="AL3381" i="1"/>
  <c r="AH3388" i="1"/>
  <c r="AH3387" i="1" s="1"/>
  <c r="AH3386" i="1" s="1"/>
  <c r="AH3385" i="1" s="1"/>
  <c r="AL3391" i="1"/>
  <c r="X3394" i="1"/>
  <c r="X3393" i="1" s="1"/>
  <c r="AB3394" i="1"/>
  <c r="AB3393" i="1" s="1"/>
  <c r="AJ3399" i="1"/>
  <c r="AE3409" i="1"/>
  <c r="AD3408" i="1"/>
  <c r="N3426" i="1"/>
  <c r="N3425" i="1" s="1"/>
  <c r="AL3428" i="1"/>
  <c r="AF3427" i="1"/>
  <c r="I3463" i="1"/>
  <c r="V3464" i="1"/>
  <c r="AE3467" i="1"/>
  <c r="V3468" i="1"/>
  <c r="V3504" i="1"/>
  <c r="AE3544" i="1"/>
  <c r="AD3543" i="1"/>
  <c r="AE3543" i="1" s="1"/>
  <c r="V3544" i="1"/>
  <c r="M3575" i="1"/>
  <c r="M3574" i="1" s="1"/>
  <c r="M3573" i="1" s="1"/>
  <c r="M3548" i="1" s="1"/>
  <c r="Q3576" i="1"/>
  <c r="Q3575" i="1" s="1"/>
  <c r="Q3574" i="1" s="1"/>
  <c r="Q3573" i="1" s="1"/>
  <c r="V3586" i="1"/>
  <c r="I3576" i="1"/>
  <c r="V3587" i="1"/>
  <c r="Z3575" i="1"/>
  <c r="Z3574" i="1" s="1"/>
  <c r="Z3573" i="1" s="1"/>
  <c r="AE3587" i="1"/>
  <c r="AD3586" i="1"/>
  <c r="AE3586" i="1" s="1"/>
  <c r="L3626" i="1"/>
  <c r="AH3663" i="1"/>
  <c r="AH3662" i="1" s="1"/>
  <c r="AH3661" i="1" s="1"/>
  <c r="AL3664" i="1"/>
  <c r="AL3665" i="1"/>
  <c r="AL3758" i="1"/>
  <c r="AF3757" i="1"/>
  <c r="AF3950" i="1"/>
  <c r="AL3950" i="1" s="1"/>
  <c r="V3994" i="1"/>
  <c r="I4141" i="1"/>
  <c r="V4141" i="1" s="1"/>
  <c r="V4142" i="1"/>
  <c r="AF2177" i="1"/>
  <c r="AD2446" i="1"/>
  <c r="AE2446" i="1" s="1"/>
  <c r="AD2461" i="1"/>
  <c r="AD2469" i="1"/>
  <c r="AD2494" i="1"/>
  <c r="AD2501" i="1"/>
  <c r="AD2518" i="1"/>
  <c r="AL2787" i="1"/>
  <c r="V2791" i="1"/>
  <c r="AL2791" i="1"/>
  <c r="AF2790" i="1"/>
  <c r="V2800" i="1"/>
  <c r="W2794" i="1"/>
  <c r="W2793" i="1" s="1"/>
  <c r="M2794" i="1"/>
  <c r="M2793" i="1" s="1"/>
  <c r="AL2803" i="1"/>
  <c r="AF2802" i="1"/>
  <c r="V2804" i="1"/>
  <c r="AL2804" i="1"/>
  <c r="AE2816" i="1"/>
  <c r="AC2815" i="1"/>
  <c r="AC2814" i="1" s="1"/>
  <c r="AC2813" i="1" s="1"/>
  <c r="AC2812" i="1" s="1"/>
  <c r="S2818" i="1"/>
  <c r="AM2828" i="1"/>
  <c r="AE2831" i="1"/>
  <c r="AM2832" i="1"/>
  <c r="O2831" i="1"/>
  <c r="O2830" i="1" s="1"/>
  <c r="O2829" i="1" s="1"/>
  <c r="V2834" i="1"/>
  <c r="AM2834" i="1" s="1"/>
  <c r="AC2837" i="1"/>
  <c r="AC2836" i="1" s="1"/>
  <c r="AE2840" i="1"/>
  <c r="AE2847" i="1"/>
  <c r="AC2846" i="1"/>
  <c r="AC2845" i="1" s="1"/>
  <c r="V2851" i="1"/>
  <c r="AL2851" i="1"/>
  <c r="AL2856" i="1"/>
  <c r="AF2855" i="1"/>
  <c r="AL2863" i="1"/>
  <c r="AF2862" i="1"/>
  <c r="I2862" i="1"/>
  <c r="V2863" i="1"/>
  <c r="I2869" i="1"/>
  <c r="V2870" i="1"/>
  <c r="AM2870" i="1" s="1"/>
  <c r="I2875" i="1"/>
  <c r="V2876" i="1"/>
  <c r="AL2878" i="1"/>
  <c r="AM2878" i="1" s="1"/>
  <c r="Y2881" i="1"/>
  <c r="Y2880" i="1" s="1"/>
  <c r="AL2885" i="1"/>
  <c r="AF2884" i="1"/>
  <c r="V2886" i="1"/>
  <c r="AM2886" i="1" s="1"/>
  <c r="AL2886" i="1"/>
  <c r="J2889" i="1"/>
  <c r="J2888" i="1" s="1"/>
  <c r="J2881" i="1" s="1"/>
  <c r="J2880" i="1" s="1"/>
  <c r="N2889" i="1"/>
  <c r="N2888" i="1" s="1"/>
  <c r="N2881" i="1" s="1"/>
  <c r="N2880" i="1" s="1"/>
  <c r="R2889" i="1"/>
  <c r="V2892" i="1"/>
  <c r="AM2892" i="1" s="1"/>
  <c r="V2898" i="1"/>
  <c r="AE2900" i="1"/>
  <c r="AC2899" i="1"/>
  <c r="AC2898" i="1" s="1"/>
  <c r="AC2897" i="1" s="1"/>
  <c r="AC2896" i="1" s="1"/>
  <c r="AC2895" i="1" s="1"/>
  <c r="AC2894" i="1" s="1"/>
  <c r="L2904" i="1"/>
  <c r="AM2912" i="1"/>
  <c r="AL2914" i="1"/>
  <c r="AM2914" i="1" s="1"/>
  <c r="AF2913" i="1"/>
  <c r="V2920" i="1"/>
  <c r="K2933" i="1"/>
  <c r="K2932" i="1" s="1"/>
  <c r="K2931" i="1" s="1"/>
  <c r="K2930" i="1" s="1"/>
  <c r="L2933" i="1"/>
  <c r="L2932" i="1" s="1"/>
  <c r="AM2945" i="1"/>
  <c r="V2946" i="1"/>
  <c r="AE2951" i="1"/>
  <c r="AD2950" i="1"/>
  <c r="AE2950" i="1" s="1"/>
  <c r="I2957" i="1"/>
  <c r="V2958" i="1"/>
  <c r="AM2958" i="1" s="1"/>
  <c r="V2959" i="1"/>
  <c r="Z2957" i="1"/>
  <c r="Z2956" i="1" s="1"/>
  <c r="AE2959" i="1"/>
  <c r="AD2958" i="1"/>
  <c r="V2962" i="1"/>
  <c r="AM2962" i="1" s="1"/>
  <c r="T2964" i="1"/>
  <c r="AE2975" i="1"/>
  <c r="AC2974" i="1"/>
  <c r="AC2973" i="1" s="1"/>
  <c r="AL2980" i="1"/>
  <c r="AL2983" i="1"/>
  <c r="K2979" i="1"/>
  <c r="K2978" i="1" s="1"/>
  <c r="K2977" i="1" s="1"/>
  <c r="S2979" i="1"/>
  <c r="S2978" i="1" s="1"/>
  <c r="S2977" i="1" s="1"/>
  <c r="AB2979" i="1"/>
  <c r="AB2978" i="1" s="1"/>
  <c r="Y2979" i="1"/>
  <c r="Y2978" i="1" s="1"/>
  <c r="Z2994" i="1"/>
  <c r="Z2993" i="1" s="1"/>
  <c r="Z2992" i="1" s="1"/>
  <c r="J2994" i="1"/>
  <c r="J2993" i="1" s="1"/>
  <c r="J2992" i="1" s="1"/>
  <c r="J2977" i="1" s="1"/>
  <c r="X3001" i="1"/>
  <c r="X2994" i="1" s="1"/>
  <c r="X2993" i="1" s="1"/>
  <c r="X2992" i="1" s="1"/>
  <c r="AB3001" i="1"/>
  <c r="AB2994" i="1" s="1"/>
  <c r="AB2993" i="1" s="1"/>
  <c r="AB2992" i="1" s="1"/>
  <c r="AL3004" i="1"/>
  <c r="AF3001" i="1"/>
  <c r="AJ3001" i="1"/>
  <c r="AJ2994" i="1" s="1"/>
  <c r="AJ2993" i="1" s="1"/>
  <c r="AJ2992" i="1" s="1"/>
  <c r="AJ2977" i="1" s="1"/>
  <c r="AL3010" i="1"/>
  <c r="AF3009" i="1"/>
  <c r="AL3012" i="1"/>
  <c r="L3014" i="1"/>
  <c r="L3006" i="1" s="1"/>
  <c r="I3017" i="1"/>
  <c r="Q3017" i="1"/>
  <c r="Q3016" i="1" s="1"/>
  <c r="Q3015" i="1" s="1"/>
  <c r="Q3014" i="1" s="1"/>
  <c r="Q3006" i="1" s="1"/>
  <c r="V3019" i="1"/>
  <c r="AM3019" i="1" s="1"/>
  <c r="AA3017" i="1"/>
  <c r="AA3016" i="1" s="1"/>
  <c r="AA3015" i="1" s="1"/>
  <c r="AI3017" i="1"/>
  <c r="AI3016" i="1" s="1"/>
  <c r="AI3015" i="1" s="1"/>
  <c r="AI3014" i="1" s="1"/>
  <c r="AL3025" i="1"/>
  <c r="AE3030" i="1"/>
  <c r="AL3036" i="1"/>
  <c r="AF3035" i="1"/>
  <c r="V3042" i="1"/>
  <c r="V3043" i="1"/>
  <c r="AL3043" i="1"/>
  <c r="AL3051" i="1"/>
  <c r="V3062" i="1"/>
  <c r="AA3071" i="1"/>
  <c r="X3071" i="1"/>
  <c r="X3006" i="1" s="1"/>
  <c r="Y3071" i="1"/>
  <c r="AG3071" i="1"/>
  <c r="I3079" i="1"/>
  <c r="J3081" i="1"/>
  <c r="J3080" i="1" s="1"/>
  <c r="J3079" i="1" s="1"/>
  <c r="J3078" i="1" s="1"/>
  <c r="J3071" i="1" s="1"/>
  <c r="N3081" i="1"/>
  <c r="N3080" i="1" s="1"/>
  <c r="N3079" i="1" s="1"/>
  <c r="N3078" i="1" s="1"/>
  <c r="N3071" i="1" s="1"/>
  <c r="R3081" i="1"/>
  <c r="AM3083" i="1"/>
  <c r="V3084" i="1"/>
  <c r="AM3084" i="1" s="1"/>
  <c r="S3099" i="1"/>
  <c r="W3106" i="1"/>
  <c r="W3105" i="1" s="1"/>
  <c r="AL3108" i="1"/>
  <c r="AM3108" i="1" s="1"/>
  <c r="AF3107" i="1"/>
  <c r="L3106" i="1"/>
  <c r="L3105" i="1" s="1"/>
  <c r="P3106" i="1"/>
  <c r="P3105" i="1" s="1"/>
  <c r="T3106" i="1"/>
  <c r="T3105" i="1" s="1"/>
  <c r="AE3109" i="1"/>
  <c r="AE3117" i="1"/>
  <c r="AC3116" i="1"/>
  <c r="V3127" i="1"/>
  <c r="Q3126" i="1"/>
  <c r="V3126" i="1" s="1"/>
  <c r="I3125" i="1"/>
  <c r="O3125" i="1"/>
  <c r="O3124" i="1" s="1"/>
  <c r="Y3131" i="1"/>
  <c r="Y3130" i="1" s="1"/>
  <c r="Y3125" i="1" s="1"/>
  <c r="Y3124" i="1" s="1"/>
  <c r="AE3134" i="1"/>
  <c r="AC3131" i="1"/>
  <c r="AC3130" i="1" s="1"/>
  <c r="AC3125" i="1" s="1"/>
  <c r="AC3124" i="1" s="1"/>
  <c r="Y3143" i="1"/>
  <c r="Y3142" i="1" s="1"/>
  <c r="AE3146" i="1"/>
  <c r="AC3145" i="1"/>
  <c r="AC3144" i="1" s="1"/>
  <c r="AL3146" i="1"/>
  <c r="AC3148" i="1"/>
  <c r="X3148" i="1"/>
  <c r="X3143" i="1" s="1"/>
  <c r="X3142" i="1" s="1"/>
  <c r="X3098" i="1" s="1"/>
  <c r="X3090" i="1" s="1"/>
  <c r="AB3154" i="1"/>
  <c r="AB3148" i="1" s="1"/>
  <c r="AB3143" i="1" s="1"/>
  <c r="AB3142" i="1" s="1"/>
  <c r="AL3161" i="1"/>
  <c r="AM3161" i="1" s="1"/>
  <c r="AJ3164" i="1"/>
  <c r="AE3168" i="1"/>
  <c r="AD3167" i="1"/>
  <c r="V3169" i="1"/>
  <c r="AM3169" i="1" s="1"/>
  <c r="W3168" i="1"/>
  <c r="W3167" i="1" s="1"/>
  <c r="W3166" i="1" s="1"/>
  <c r="W3165" i="1" s="1"/>
  <c r="W3164" i="1" s="1"/>
  <c r="AA3168" i="1"/>
  <c r="AA3167" i="1" s="1"/>
  <c r="AA3166" i="1" s="1"/>
  <c r="AA3165" i="1" s="1"/>
  <c r="AA3164" i="1" s="1"/>
  <c r="AI3168" i="1"/>
  <c r="V3178" i="1"/>
  <c r="AD3177" i="1"/>
  <c r="AE3178" i="1"/>
  <c r="AC3183" i="1"/>
  <c r="AC3182" i="1" s="1"/>
  <c r="AC3181" i="1" s="1"/>
  <c r="AC3180" i="1" s="1"/>
  <c r="AF3200" i="1"/>
  <c r="AH3201" i="1"/>
  <c r="AH3200" i="1" s="1"/>
  <c r="AH3193" i="1" s="1"/>
  <c r="AH3192" i="1" s="1"/>
  <c r="AL3202" i="1"/>
  <c r="J3207" i="1"/>
  <c r="J3206" i="1" s="1"/>
  <c r="V3216" i="1"/>
  <c r="AM3216" i="1" s="1"/>
  <c r="Q3221" i="1"/>
  <c r="Q3220" i="1" s="1"/>
  <c r="W3234" i="1"/>
  <c r="W3233" i="1" s="1"/>
  <c r="AE3244" i="1"/>
  <c r="AD3243" i="1"/>
  <c r="AB3249" i="1"/>
  <c r="AB3248" i="1" s="1"/>
  <c r="AB3234" i="1" s="1"/>
  <c r="AE3251" i="1"/>
  <c r="AC3250" i="1"/>
  <c r="AL3258" i="1"/>
  <c r="L3262" i="1"/>
  <c r="L3261" i="1" s="1"/>
  <c r="L3260" i="1" s="1"/>
  <c r="I3263" i="1"/>
  <c r="T3264" i="1"/>
  <c r="V3265" i="1"/>
  <c r="AM3265" i="1" s="1"/>
  <c r="V3270" i="1"/>
  <c r="AM3270" i="1" s="1"/>
  <c r="R3263" i="1"/>
  <c r="X3263" i="1"/>
  <c r="X3262" i="1" s="1"/>
  <c r="X3261" i="1" s="1"/>
  <c r="X3260" i="1" s="1"/>
  <c r="AL3278" i="1"/>
  <c r="AE3279" i="1"/>
  <c r="AD3278" i="1"/>
  <c r="AE3278" i="1" s="1"/>
  <c r="V3280" i="1"/>
  <c r="AM3280" i="1" s="1"/>
  <c r="V3284" i="1"/>
  <c r="AL3284" i="1"/>
  <c r="N3303" i="1"/>
  <c r="N3302" i="1" s="1"/>
  <c r="V3312" i="1"/>
  <c r="AL3312" i="1"/>
  <c r="V3319" i="1"/>
  <c r="AM3319" i="1" s="1"/>
  <c r="AL3320" i="1"/>
  <c r="AM3320" i="1" s="1"/>
  <c r="I3318" i="1"/>
  <c r="V3322" i="1"/>
  <c r="AM3322" i="1" s="1"/>
  <c r="V3323" i="1"/>
  <c r="AM3323" i="1" s="1"/>
  <c r="Z3318" i="1"/>
  <c r="Z3317" i="1" s="1"/>
  <c r="Z3316" i="1" s="1"/>
  <c r="Z3301" i="1" s="1"/>
  <c r="AE3323" i="1"/>
  <c r="AD3322" i="1"/>
  <c r="V3326" i="1"/>
  <c r="AL3328" i="1"/>
  <c r="AM3328" i="1" s="1"/>
  <c r="AD3332" i="1"/>
  <c r="V3334" i="1"/>
  <c r="K3339" i="1"/>
  <c r="AB3339" i="1"/>
  <c r="T3340" i="1"/>
  <c r="T3339" i="1" s="1"/>
  <c r="AL3343" i="1"/>
  <c r="AL3346" i="1"/>
  <c r="AM3346" i="1" s="1"/>
  <c r="AL3349" i="1"/>
  <c r="AM3349" i="1" s="1"/>
  <c r="AF3348" i="1"/>
  <c r="AL3348" i="1" s="1"/>
  <c r="V3353" i="1"/>
  <c r="AL3353" i="1"/>
  <c r="AL3363" i="1"/>
  <c r="AF3362" i="1"/>
  <c r="AL3365" i="1"/>
  <c r="P3374" i="1"/>
  <c r="P3373" i="1" s="1"/>
  <c r="AG3374" i="1"/>
  <c r="AG3373" i="1" s="1"/>
  <c r="AG3338" i="1" s="1"/>
  <c r="I3380" i="1"/>
  <c r="M3380" i="1"/>
  <c r="M3379" i="1" s="1"/>
  <c r="M3374" i="1" s="1"/>
  <c r="M3373" i="1" s="1"/>
  <c r="Q3380" i="1"/>
  <c r="Q3379" i="1" s="1"/>
  <c r="V3381" i="1"/>
  <c r="AM3381" i="1" s="1"/>
  <c r="Z3380" i="1"/>
  <c r="Z3379" i="1" s="1"/>
  <c r="Z3374" i="1" s="1"/>
  <c r="Z3373" i="1" s="1"/>
  <c r="AE3381" i="1"/>
  <c r="AD3380" i="1"/>
  <c r="I3388" i="1"/>
  <c r="M3388" i="1"/>
  <c r="M3387" i="1" s="1"/>
  <c r="M3386" i="1" s="1"/>
  <c r="M3385" i="1" s="1"/>
  <c r="Q3388" i="1"/>
  <c r="Q3387" i="1" s="1"/>
  <c r="Q3386" i="1" s="1"/>
  <c r="Q3385" i="1" s="1"/>
  <c r="V3391" i="1"/>
  <c r="AM3391" i="1" s="1"/>
  <c r="Z3388" i="1"/>
  <c r="Z3387" i="1" s="1"/>
  <c r="Z3386" i="1" s="1"/>
  <c r="Z3385" i="1" s="1"/>
  <c r="AE3391" i="1"/>
  <c r="AD3388" i="1"/>
  <c r="K3394" i="1"/>
  <c r="K3393" i="1" s="1"/>
  <c r="O3394" i="1"/>
  <c r="O3393" i="1" s="1"/>
  <c r="S3394" i="1"/>
  <c r="S3393" i="1" s="1"/>
  <c r="V3414" i="1"/>
  <c r="AM3414" i="1" s="1"/>
  <c r="P3413" i="1"/>
  <c r="I3435" i="1"/>
  <c r="V3435" i="1" s="1"/>
  <c r="V3436" i="1"/>
  <c r="V3437" i="1"/>
  <c r="AE3437" i="1"/>
  <c r="AD3436" i="1"/>
  <c r="P3498" i="1"/>
  <c r="P3497" i="1" s="1"/>
  <c r="P3496" i="1" s="1"/>
  <c r="P3495" i="1" s="1"/>
  <c r="T3498" i="1"/>
  <c r="T3497" i="1" s="1"/>
  <c r="T3496" i="1" s="1"/>
  <c r="T3495" i="1" s="1"/>
  <c r="AE3526" i="1"/>
  <c r="AD3525" i="1"/>
  <c r="AH3529" i="1"/>
  <c r="AL3531" i="1"/>
  <c r="V3543" i="1"/>
  <c r="V3722" i="1"/>
  <c r="AH3805" i="1"/>
  <c r="AH3804" i="1" s="1"/>
  <c r="AH3803" i="1" s="1"/>
  <c r="AH3802" i="1" s="1"/>
  <c r="AH3801" i="1" s="1"/>
  <c r="AL3806" i="1"/>
  <c r="AL3807" i="1"/>
  <c r="AC4121" i="1"/>
  <c r="AC4120" i="1" s="1"/>
  <c r="AC4119" i="1" s="1"/>
  <c r="AC4118" i="1" s="1"/>
  <c r="AL4182" i="1"/>
  <c r="V2864" i="1"/>
  <c r="AL2864" i="1"/>
  <c r="AH3127" i="1"/>
  <c r="AH3126" i="1" s="1"/>
  <c r="AH3125" i="1" s="1"/>
  <c r="AH3124" i="1" s="1"/>
  <c r="Q3154" i="1"/>
  <c r="Q3148" i="1" s="1"/>
  <c r="Q3143" i="1" s="1"/>
  <c r="Q3142" i="1" s="1"/>
  <c r="AD3154" i="1"/>
  <c r="V3212" i="1"/>
  <c r="AL3212" i="1"/>
  <c r="AH3401" i="1"/>
  <c r="AH3400" i="1" s="1"/>
  <c r="I3407" i="1"/>
  <c r="AL3410" i="1"/>
  <c r="AM3410" i="1" s="1"/>
  <c r="AM3411" i="1"/>
  <c r="AD3412" i="1"/>
  <c r="AE3412" i="1" s="1"/>
  <c r="AH3413" i="1"/>
  <c r="AL3417" i="1"/>
  <c r="AL3420" i="1"/>
  <c r="K3426" i="1"/>
  <c r="K3425" i="1" s="1"/>
  <c r="AB3426" i="1"/>
  <c r="AB3425" i="1" s="1"/>
  <c r="AK3426" i="1"/>
  <c r="AK3425" i="1" s="1"/>
  <c r="AL3436" i="1"/>
  <c r="AL3445" i="1"/>
  <c r="AE3446" i="1"/>
  <c r="AD3445" i="1"/>
  <c r="V3447" i="1"/>
  <c r="AM3447" i="1" s="1"/>
  <c r="AL3450" i="1"/>
  <c r="AF3449" i="1"/>
  <c r="AL3449" i="1" s="1"/>
  <c r="AL3452" i="1"/>
  <c r="X3461" i="1"/>
  <c r="X3460" i="1" s="1"/>
  <c r="X3424" i="1" s="1"/>
  <c r="P3461" i="1"/>
  <c r="P3460" i="1" s="1"/>
  <c r="AC3461" i="1"/>
  <c r="AC3460" i="1" s="1"/>
  <c r="AL3468" i="1"/>
  <c r="V3470" i="1"/>
  <c r="AM3470" i="1" s="1"/>
  <c r="AI3467" i="1"/>
  <c r="AI3466" i="1" s="1"/>
  <c r="AI3461" i="1" s="1"/>
  <c r="AI3460" i="1" s="1"/>
  <c r="AI3424" i="1" s="1"/>
  <c r="AI3416" i="1" s="1"/>
  <c r="R3466" i="1"/>
  <c r="R3461" i="1" s="1"/>
  <c r="R3460" i="1" s="1"/>
  <c r="S3481" i="1"/>
  <c r="V3501" i="1"/>
  <c r="AM3501" i="1" s="1"/>
  <c r="K3498" i="1"/>
  <c r="K3497" i="1" s="1"/>
  <c r="K3496" i="1" s="1"/>
  <c r="K3495" i="1" s="1"/>
  <c r="S3498" i="1"/>
  <c r="S3497" i="1" s="1"/>
  <c r="S3496" i="1" s="1"/>
  <c r="S3495" i="1" s="1"/>
  <c r="AB3498" i="1"/>
  <c r="AB3497" i="1" s="1"/>
  <c r="AB3496" i="1" s="1"/>
  <c r="AB3495" i="1" s="1"/>
  <c r="AJ3498" i="1"/>
  <c r="AJ3497" i="1" s="1"/>
  <c r="AJ3496" i="1" s="1"/>
  <c r="AJ3495" i="1" s="1"/>
  <c r="J3498" i="1"/>
  <c r="J3497" i="1" s="1"/>
  <c r="J3496" i="1" s="1"/>
  <c r="J3495" i="1" s="1"/>
  <c r="N3498" i="1"/>
  <c r="N3497" i="1" s="1"/>
  <c r="N3496" i="1" s="1"/>
  <c r="N3495" i="1" s="1"/>
  <c r="R3498" i="1"/>
  <c r="R3497" i="1" s="1"/>
  <c r="R3496" i="1" s="1"/>
  <c r="R3495" i="1" s="1"/>
  <c r="AL3505" i="1"/>
  <c r="AM3506" i="1"/>
  <c r="AI3508" i="1"/>
  <c r="AI3507" i="1" s="1"/>
  <c r="AL3518" i="1"/>
  <c r="AF3517" i="1"/>
  <c r="V3519" i="1"/>
  <c r="AM3519" i="1" s="1"/>
  <c r="P3522" i="1"/>
  <c r="P3521" i="1" s="1"/>
  <c r="AG3522" i="1"/>
  <c r="AG3521" i="1" s="1"/>
  <c r="I3524" i="1"/>
  <c r="V3525" i="1"/>
  <c r="AM3525" i="1" s="1"/>
  <c r="AM3528" i="1"/>
  <c r="AL3538" i="1"/>
  <c r="AF3537" i="1"/>
  <c r="T3536" i="1"/>
  <c r="T3535" i="1" s="1"/>
  <c r="AL3541" i="1"/>
  <c r="L3549" i="1"/>
  <c r="I3550" i="1"/>
  <c r="Q3549" i="1"/>
  <c r="X3553" i="1"/>
  <c r="X3552" i="1" s="1"/>
  <c r="X3551" i="1" s="1"/>
  <c r="X3550" i="1" s="1"/>
  <c r="X3549" i="1" s="1"/>
  <c r="AB3553" i="1"/>
  <c r="AB3552" i="1" s="1"/>
  <c r="AB3551" i="1" s="1"/>
  <c r="AB3550" i="1" s="1"/>
  <c r="AL3554" i="1"/>
  <c r="AF3553" i="1"/>
  <c r="AJ3553" i="1"/>
  <c r="AJ3552" i="1" s="1"/>
  <c r="AJ3551" i="1" s="1"/>
  <c r="AJ3550" i="1" s="1"/>
  <c r="V3556" i="1"/>
  <c r="AM3556" i="1" s="1"/>
  <c r="AD3577" i="1"/>
  <c r="AE3577" i="1" s="1"/>
  <c r="AE3578" i="1"/>
  <c r="O3576" i="1"/>
  <c r="O3575" i="1" s="1"/>
  <c r="AF3583" i="1"/>
  <c r="L3575" i="1"/>
  <c r="AC3576" i="1"/>
  <c r="AC3575" i="1" s="1"/>
  <c r="AC3574" i="1" s="1"/>
  <c r="AC3573" i="1" s="1"/>
  <c r="AL3593" i="1"/>
  <c r="AK3598" i="1"/>
  <c r="AG3607" i="1"/>
  <c r="AG3606" i="1" s="1"/>
  <c r="AK3607" i="1"/>
  <c r="AK3606" i="1" s="1"/>
  <c r="I3644" i="1"/>
  <c r="AL3646" i="1"/>
  <c r="AF3645" i="1"/>
  <c r="Z3642" i="1"/>
  <c r="Z3634" i="1" s="1"/>
  <c r="S3652" i="1"/>
  <c r="V3652" i="1" s="1"/>
  <c r="V3653" i="1"/>
  <c r="I3663" i="1"/>
  <c r="V3664" i="1"/>
  <c r="AM3664" i="1" s="1"/>
  <c r="V3665" i="1"/>
  <c r="I3668" i="1"/>
  <c r="V3669" i="1"/>
  <c r="K3726" i="1"/>
  <c r="K3725" i="1" s="1"/>
  <c r="O3726" i="1"/>
  <c r="O3725" i="1" s="1"/>
  <c r="O3702" i="1" s="1"/>
  <c r="O3694" i="1" s="1"/>
  <c r="AE3744" i="1"/>
  <c r="AC3743" i="1"/>
  <c r="AE3743" i="1" s="1"/>
  <c r="AL3751" i="1"/>
  <c r="AM3751" i="1" s="1"/>
  <c r="AF3750" i="1"/>
  <c r="AJ3750" i="1"/>
  <c r="AJ3749" i="1" s="1"/>
  <c r="AJ3748" i="1" s="1"/>
  <c r="AJ3747" i="1" s="1"/>
  <c r="AJ3746" i="1" s="1"/>
  <c r="I3805" i="1"/>
  <c r="V3806" i="1"/>
  <c r="V3807" i="1"/>
  <c r="AE3835" i="1"/>
  <c r="AC3832" i="1"/>
  <c r="AC3831" i="1" s="1"/>
  <c r="AL3841" i="1"/>
  <c r="Y3871" i="1"/>
  <c r="Y3870" i="1" s="1"/>
  <c r="Y3869" i="1" s="1"/>
  <c r="Y3868" i="1" s="1"/>
  <c r="AL3884" i="1"/>
  <c r="AL3893" i="1"/>
  <c r="AM3893" i="1" s="1"/>
  <c r="AF3892" i="1"/>
  <c r="AL3892" i="1" s="1"/>
  <c r="I4108" i="1"/>
  <c r="V4109" i="1"/>
  <c r="AL4126" i="1"/>
  <c r="AF4125" i="1"/>
  <c r="AL4125" i="1" s="1"/>
  <c r="AM4125" i="1" s="1"/>
  <c r="I4148" i="1"/>
  <c r="V4149" i="1"/>
  <c r="V4150" i="1"/>
  <c r="AE4150" i="1"/>
  <c r="AD4149" i="1"/>
  <c r="V4163" i="1"/>
  <c r="I4162" i="1"/>
  <c r="AL4164" i="1"/>
  <c r="AF4163" i="1"/>
  <c r="AL4256" i="1"/>
  <c r="AF4253" i="1"/>
  <c r="AL4274" i="1"/>
  <c r="AF4273" i="1"/>
  <c r="AI4279" i="1"/>
  <c r="AL4280" i="1"/>
  <c r="AL4326" i="1"/>
  <c r="AE4331" i="1"/>
  <c r="AC4330" i="1"/>
  <c r="V2803" i="1"/>
  <c r="AM2803" i="1" s="1"/>
  <c r="V2809" i="1"/>
  <c r="AM2809" i="1" s="1"/>
  <c r="AD2863" i="1"/>
  <c r="V2899" i="1"/>
  <c r="AM2899" i="1" s="1"/>
  <c r="AF2951" i="1"/>
  <c r="V3022" i="1"/>
  <c r="AM3022" i="1" s="1"/>
  <c r="V3030" i="1"/>
  <c r="AM3030" i="1" s="1"/>
  <c r="V3036" i="1"/>
  <c r="V3139" i="1"/>
  <c r="AD3211" i="1"/>
  <c r="AF3215" i="1"/>
  <c r="V3397" i="1"/>
  <c r="AM3397" i="1" s="1"/>
  <c r="AE3403" i="1"/>
  <c r="AD3402" i="1"/>
  <c r="AM3409" i="1"/>
  <c r="AL3418" i="1"/>
  <c r="AE3422" i="1"/>
  <c r="AC3421" i="1"/>
  <c r="O3426" i="1"/>
  <c r="O3425" i="1" s="1"/>
  <c r="AH3426" i="1"/>
  <c r="AH3425" i="1" s="1"/>
  <c r="AL3429" i="1"/>
  <c r="V3432" i="1"/>
  <c r="AL3433" i="1"/>
  <c r="AF3432" i="1"/>
  <c r="R3439" i="1"/>
  <c r="AE3443" i="1"/>
  <c r="AC3442" i="1"/>
  <c r="P3440" i="1"/>
  <c r="P3439" i="1" s="1"/>
  <c r="Y3439" i="1"/>
  <c r="Y3424" i="1" s="1"/>
  <c r="I3440" i="1"/>
  <c r="V3445" i="1"/>
  <c r="AM3448" i="1"/>
  <c r="I3450" i="1"/>
  <c r="V3451" i="1"/>
  <c r="AM3451" i="1" s="1"/>
  <c r="V3452" i="1"/>
  <c r="AE3452" i="1"/>
  <c r="AD3451" i="1"/>
  <c r="O3461" i="1"/>
  <c r="O3460" i="1" s="1"/>
  <c r="AL3464" i="1"/>
  <c r="AM3471" i="1"/>
  <c r="N3466" i="1"/>
  <c r="N3461" i="1" s="1"/>
  <c r="N3460" i="1" s="1"/>
  <c r="AA3466" i="1"/>
  <c r="AA3461" i="1" s="1"/>
  <c r="AA3460" i="1" s="1"/>
  <c r="AA3424" i="1" s="1"/>
  <c r="AH3476" i="1"/>
  <c r="AH3475" i="1" s="1"/>
  <c r="AL3477" i="1"/>
  <c r="AF3483" i="1"/>
  <c r="AH3485" i="1"/>
  <c r="AH3484" i="1" s="1"/>
  <c r="AH3483" i="1" s="1"/>
  <c r="AH3482" i="1" s="1"/>
  <c r="AH3481" i="1" s="1"/>
  <c r="AL3486" i="1"/>
  <c r="AL3490" i="1"/>
  <c r="AL3491" i="1"/>
  <c r="V3500" i="1"/>
  <c r="AK3498" i="1"/>
  <c r="AK3497" i="1" s="1"/>
  <c r="AK3496" i="1" s="1"/>
  <c r="AK3495" i="1" s="1"/>
  <c r="AE3504" i="1"/>
  <c r="L3508" i="1"/>
  <c r="L3507" i="1" s="1"/>
  <c r="AL3512" i="1"/>
  <c r="AF3511" i="1"/>
  <c r="V3513" i="1"/>
  <c r="AL3513" i="1"/>
  <c r="AB3522" i="1"/>
  <c r="AB3521" i="1" s="1"/>
  <c r="V3526" i="1"/>
  <c r="AL3526" i="1"/>
  <c r="V3531" i="1"/>
  <c r="S3530" i="1"/>
  <c r="S3529" i="1" s="1"/>
  <c r="S3522" i="1" s="1"/>
  <c r="S3521" i="1" s="1"/>
  <c r="V3533" i="1"/>
  <c r="AL3539" i="1"/>
  <c r="AE3540" i="1"/>
  <c r="AD3539" i="1"/>
  <c r="V3541" i="1"/>
  <c r="AM3541" i="1" s="1"/>
  <c r="V3545" i="1"/>
  <c r="AM3545" i="1" s="1"/>
  <c r="P3549" i="1"/>
  <c r="AD3551" i="1"/>
  <c r="K3553" i="1"/>
  <c r="K3552" i="1" s="1"/>
  <c r="K3551" i="1" s="1"/>
  <c r="K3550" i="1" s="1"/>
  <c r="K3549" i="1" s="1"/>
  <c r="O3553" i="1"/>
  <c r="O3552" i="1" s="1"/>
  <c r="O3551" i="1" s="1"/>
  <c r="O3550" i="1" s="1"/>
  <c r="S3553" i="1"/>
  <c r="S3552" i="1" s="1"/>
  <c r="AE3559" i="1"/>
  <c r="AC3558" i="1"/>
  <c r="AM3569" i="1"/>
  <c r="R3577" i="1"/>
  <c r="V3577" i="1" s="1"/>
  <c r="V3578" i="1"/>
  <c r="AM3578" i="1" s="1"/>
  <c r="W3576" i="1"/>
  <c r="W3575" i="1" s="1"/>
  <c r="AK3576" i="1"/>
  <c r="AK3575" i="1" s="1"/>
  <c r="AE3590" i="1"/>
  <c r="AD3589" i="1"/>
  <c r="AE3589" i="1" s="1"/>
  <c r="S3598" i="1"/>
  <c r="S3597" i="1" s="1"/>
  <c r="I3597" i="1"/>
  <c r="AL3603" i="1"/>
  <c r="AI3606" i="1"/>
  <c r="Y3607" i="1"/>
  <c r="Y3606" i="1" s="1"/>
  <c r="Y3605" i="1" s="1"/>
  <c r="AC3607" i="1"/>
  <c r="AC3606" i="1" s="1"/>
  <c r="AC3605" i="1" s="1"/>
  <c r="AH3607" i="1"/>
  <c r="AH3606" i="1" s="1"/>
  <c r="AH3605" i="1" s="1"/>
  <c r="AL3616" i="1"/>
  <c r="AL3618" i="1"/>
  <c r="AM3618" i="1" s="1"/>
  <c r="AG3627" i="1"/>
  <c r="AG3626" i="1" s="1"/>
  <c r="AG3625" i="1" s="1"/>
  <c r="X3645" i="1"/>
  <c r="X3644" i="1" s="1"/>
  <c r="X3643" i="1" s="1"/>
  <c r="X3642" i="1" s="1"/>
  <c r="X3634" i="1" s="1"/>
  <c r="AL3649" i="1"/>
  <c r="AM3659" i="1"/>
  <c r="V3707" i="1"/>
  <c r="AK3710" i="1"/>
  <c r="AK3709" i="1" s="1"/>
  <c r="AK3702" i="1" s="1"/>
  <c r="AK3694" i="1" s="1"/>
  <c r="V3727" i="1"/>
  <c r="V3740" i="1"/>
  <c r="P3739" i="1"/>
  <c r="P3738" i="1" s="1"/>
  <c r="P3725" i="1" s="1"/>
  <c r="P3702" i="1" s="1"/>
  <c r="V3743" i="1"/>
  <c r="AM3743" i="1" s="1"/>
  <c r="I3762" i="1"/>
  <c r="V3769" i="1"/>
  <c r="L3774" i="1"/>
  <c r="L3773" i="1" s="1"/>
  <c r="L3772" i="1" s="1"/>
  <c r="AL3794" i="1"/>
  <c r="AM3794" i="1" s="1"/>
  <c r="AF3793" i="1"/>
  <c r="V3798" i="1"/>
  <c r="R3805" i="1"/>
  <c r="R3804" i="1" s="1"/>
  <c r="R3803" i="1" s="1"/>
  <c r="R3802" i="1" s="1"/>
  <c r="R3801" i="1" s="1"/>
  <c r="AL3832" i="1"/>
  <c r="AD3840" i="1"/>
  <c r="AE3840" i="1" s="1"/>
  <c r="AE3841" i="1"/>
  <c r="AK3831" i="1"/>
  <c r="AL3883" i="1"/>
  <c r="AI3870" i="1"/>
  <c r="AG3935" i="1"/>
  <c r="AG3934" i="1" s="1"/>
  <c r="AG3928" i="1" s="1"/>
  <c r="AG3927" i="1" s="1"/>
  <c r="AL3953" i="1"/>
  <c r="AD3955" i="1"/>
  <c r="AC4009" i="1"/>
  <c r="AC4008" i="1" s="1"/>
  <c r="AC4007" i="1" s="1"/>
  <c r="I4044" i="1"/>
  <c r="V4044" i="1" s="1"/>
  <c r="V4045" i="1"/>
  <c r="AD2802" i="1"/>
  <c r="AD2808" i="1"/>
  <c r="AD2814" i="1"/>
  <c r="AD2884" i="1"/>
  <c r="AD2898" i="1"/>
  <c r="AD3021" i="1"/>
  <c r="AE3021" i="1" s="1"/>
  <c r="AD3029" i="1"/>
  <c r="AD3130" i="1"/>
  <c r="AD3138" i="1"/>
  <c r="AD3144" i="1"/>
  <c r="AD3394" i="1"/>
  <c r="AF3406" i="1"/>
  <c r="AC3399" i="1"/>
  <c r="U3421" i="1"/>
  <c r="V3422" i="1"/>
  <c r="AM3422" i="1" s="1"/>
  <c r="S3426" i="1"/>
  <c r="S3425" i="1" s="1"/>
  <c r="AG3426" i="1"/>
  <c r="AG3425" i="1" s="1"/>
  <c r="AG3424" i="1" s="1"/>
  <c r="AG3416" i="1" s="1"/>
  <c r="I3427" i="1"/>
  <c r="V3428" i="1"/>
  <c r="M3426" i="1"/>
  <c r="M3425" i="1" s="1"/>
  <c r="Q3426" i="1"/>
  <c r="Q3425" i="1" s="1"/>
  <c r="V3429" i="1"/>
  <c r="Z3426" i="1"/>
  <c r="Z3425" i="1" s="1"/>
  <c r="AE3429" i="1"/>
  <c r="AD3428" i="1"/>
  <c r="AL3435" i="1"/>
  <c r="AL3437" i="1"/>
  <c r="V3443" i="1"/>
  <c r="AM3443" i="1" s="1"/>
  <c r="Q3442" i="1"/>
  <c r="V3446" i="1"/>
  <c r="AM3446" i="1" s="1"/>
  <c r="AL3456" i="1"/>
  <c r="AF3455" i="1"/>
  <c r="AL3458" i="1"/>
  <c r="AE3464" i="1"/>
  <c r="AD3463" i="1"/>
  <c r="J3466" i="1"/>
  <c r="J3461" i="1" s="1"/>
  <c r="J3460" i="1" s="1"/>
  <c r="J3424" i="1" s="1"/>
  <c r="W3466" i="1"/>
  <c r="W3461" i="1" s="1"/>
  <c r="W3460" i="1" s="1"/>
  <c r="I3476" i="1"/>
  <c r="M3476" i="1"/>
  <c r="M3475" i="1" s="1"/>
  <c r="Q3476" i="1"/>
  <c r="Q3475" i="1" s="1"/>
  <c r="V3477" i="1"/>
  <c r="Z3476" i="1"/>
  <c r="Z3475" i="1" s="1"/>
  <c r="AE3477" i="1"/>
  <c r="AD3476" i="1"/>
  <c r="O3481" i="1"/>
  <c r="I3485" i="1"/>
  <c r="M3485" i="1"/>
  <c r="M3484" i="1" s="1"/>
  <c r="M3483" i="1" s="1"/>
  <c r="M3482" i="1" s="1"/>
  <c r="M3481" i="1" s="1"/>
  <c r="Q3485" i="1"/>
  <c r="Q3484" i="1" s="1"/>
  <c r="Q3483" i="1" s="1"/>
  <c r="Q3482" i="1" s="1"/>
  <c r="Q3481" i="1" s="1"/>
  <c r="V3486" i="1"/>
  <c r="AM3486" i="1" s="1"/>
  <c r="Z3485" i="1"/>
  <c r="Z3484" i="1" s="1"/>
  <c r="Z3483" i="1" s="1"/>
  <c r="Z3482" i="1" s="1"/>
  <c r="Z3481" i="1" s="1"/>
  <c r="AE3486" i="1"/>
  <c r="AD3485" i="1"/>
  <c r="V3499" i="1"/>
  <c r="AE3501" i="1"/>
  <c r="AC3500" i="1"/>
  <c r="AC3499" i="1" s="1"/>
  <c r="AE3499" i="1" s="1"/>
  <c r="Y3498" i="1"/>
  <c r="Y3497" i="1" s="1"/>
  <c r="Y3496" i="1" s="1"/>
  <c r="Y3495" i="1" s="1"/>
  <c r="X3498" i="1"/>
  <c r="X3497" i="1" s="1"/>
  <c r="X3496" i="1" s="1"/>
  <c r="X3495" i="1" s="1"/>
  <c r="AL3503" i="1"/>
  <c r="P3508" i="1"/>
  <c r="P3507" i="1" s="1"/>
  <c r="V3517" i="1"/>
  <c r="AE3519" i="1"/>
  <c r="AC3518" i="1"/>
  <c r="AC3517" i="1" s="1"/>
  <c r="AC3516" i="1" s="1"/>
  <c r="AC3515" i="1" s="1"/>
  <c r="AL3524" i="1"/>
  <c r="AF3523" i="1"/>
  <c r="AK3522" i="1"/>
  <c r="AK3521" i="1" s="1"/>
  <c r="AL3527" i="1"/>
  <c r="AM3527" i="1" s="1"/>
  <c r="V3529" i="1"/>
  <c r="V3530" i="1"/>
  <c r="P3536" i="1"/>
  <c r="P3535" i="1" s="1"/>
  <c r="I3538" i="1"/>
  <c r="V3539" i="1"/>
  <c r="N3564" i="1"/>
  <c r="N3563" i="1" s="1"/>
  <c r="N3549" i="1" s="1"/>
  <c r="R3564" i="1"/>
  <c r="AE3580" i="1"/>
  <c r="AD3576" i="1"/>
  <c r="AL3581" i="1"/>
  <c r="AM3581" i="1" s="1"/>
  <c r="R3576" i="1"/>
  <c r="R3575" i="1" s="1"/>
  <c r="R3574" i="1" s="1"/>
  <c r="R3573" i="1" s="1"/>
  <c r="X3575" i="1"/>
  <c r="X3574" i="1" s="1"/>
  <c r="X3573" i="1" s="1"/>
  <c r="AM3590" i="1"/>
  <c r="L3598" i="1"/>
  <c r="L3597" i="1" s="1"/>
  <c r="V3599" i="1"/>
  <c r="P3598" i="1"/>
  <c r="P3597" i="1" s="1"/>
  <c r="P3574" i="1" s="1"/>
  <c r="P3573" i="1" s="1"/>
  <c r="AL3609" i="1"/>
  <c r="AF3608" i="1"/>
  <c r="AL3608" i="1" s="1"/>
  <c r="X3607" i="1"/>
  <c r="X3606" i="1" s="1"/>
  <c r="L3607" i="1"/>
  <c r="L3606" i="1" s="1"/>
  <c r="P3607" i="1"/>
  <c r="P3606" i="1" s="1"/>
  <c r="AK3627" i="1"/>
  <c r="AK3626" i="1" s="1"/>
  <c r="AK3625" i="1" s="1"/>
  <c r="V3639" i="1"/>
  <c r="K3642" i="1"/>
  <c r="K3634" i="1" s="1"/>
  <c r="Y3645" i="1"/>
  <c r="Y3644" i="1" s="1"/>
  <c r="Y3643" i="1" s="1"/>
  <c r="Y3642" i="1" s="1"/>
  <c r="Y3634" i="1" s="1"/>
  <c r="AC3645" i="1"/>
  <c r="AC3644" i="1" s="1"/>
  <c r="AC3643" i="1" s="1"/>
  <c r="AH3645" i="1"/>
  <c r="AH3644" i="1" s="1"/>
  <c r="AE3664" i="1"/>
  <c r="AD3663" i="1"/>
  <c r="AB3676" i="1"/>
  <c r="AB3675" i="1" s="1"/>
  <c r="AB3674" i="1" s="1"/>
  <c r="AB3673" i="1" s="1"/>
  <c r="AG3676" i="1"/>
  <c r="AG3675" i="1" s="1"/>
  <c r="AG3674" i="1" s="1"/>
  <c r="AG3673" i="1" s="1"/>
  <c r="AK3676" i="1"/>
  <c r="AK3675" i="1" s="1"/>
  <c r="AK3674" i="1" s="1"/>
  <c r="AK3673" i="1" s="1"/>
  <c r="AK3642" i="1" s="1"/>
  <c r="AK3634" i="1" s="1"/>
  <c r="AL3700" i="1"/>
  <c r="AF3699" i="1"/>
  <c r="V3705" i="1"/>
  <c r="S3704" i="1"/>
  <c r="N3712" i="1"/>
  <c r="N3711" i="1" s="1"/>
  <c r="N3710" i="1" s="1"/>
  <c r="N3709" i="1" s="1"/>
  <c r="AL3718" i="1"/>
  <c r="V3721" i="1"/>
  <c r="AE3722" i="1"/>
  <c r="AD3721" i="1"/>
  <c r="AE3721" i="1" s="1"/>
  <c r="V3728" i="1"/>
  <c r="AL3778" i="1"/>
  <c r="AM3778" i="1" s="1"/>
  <c r="AF3777" i="1"/>
  <c r="P3790" i="1"/>
  <c r="P3789" i="1" s="1"/>
  <c r="P3788" i="1" s="1"/>
  <c r="R3796" i="1"/>
  <c r="V3797" i="1"/>
  <c r="AD3806" i="1"/>
  <c r="AB3805" i="1"/>
  <c r="AB3804" i="1" s="1"/>
  <c r="AB3803" i="1" s="1"/>
  <c r="AB3802" i="1" s="1"/>
  <c r="AB3801" i="1" s="1"/>
  <c r="AL3823" i="1"/>
  <c r="AM3823" i="1" s="1"/>
  <c r="AF3819" i="1"/>
  <c r="V3841" i="1"/>
  <c r="AM3841" i="1" s="1"/>
  <c r="S3840" i="1"/>
  <c r="T3831" i="1"/>
  <c r="T3826" i="1" s="1"/>
  <c r="T3817" i="1" s="1"/>
  <c r="T3816" i="1" s="1"/>
  <c r="AE3845" i="1"/>
  <c r="I3859" i="1"/>
  <c r="V3859" i="1" s="1"/>
  <c r="AM3859" i="1" s="1"/>
  <c r="V3860" i="1"/>
  <c r="AM3860" i="1" s="1"/>
  <c r="R3870" i="1"/>
  <c r="R3977" i="1"/>
  <c r="R3976" i="1" s="1"/>
  <c r="V3983" i="1"/>
  <c r="Y4121" i="1"/>
  <c r="Y4120" i="1" s="1"/>
  <c r="Y4119" i="1" s="1"/>
  <c r="Y4118" i="1" s="1"/>
  <c r="AL4154" i="1"/>
  <c r="AF4153" i="1"/>
  <c r="I4262" i="1"/>
  <c r="V4266" i="1"/>
  <c r="AM4266" i="1" s="1"/>
  <c r="AF3442" i="1"/>
  <c r="AL3533" i="1"/>
  <c r="AH3565" i="1"/>
  <c r="AM3567" i="1"/>
  <c r="AH3580" i="1"/>
  <c r="K3576" i="1"/>
  <c r="K3575" i="1" s="1"/>
  <c r="AL3586" i="1"/>
  <c r="AL3591" i="1"/>
  <c r="AL3594" i="1"/>
  <c r="V3600" i="1"/>
  <c r="AM3600" i="1" s="1"/>
  <c r="AE3600" i="1"/>
  <c r="I3610" i="1"/>
  <c r="I3615" i="1"/>
  <c r="M3615" i="1"/>
  <c r="M3614" i="1" s="1"/>
  <c r="M3613" i="1" s="1"/>
  <c r="M3607" i="1" s="1"/>
  <c r="M3606" i="1" s="1"/>
  <c r="Q3615" i="1"/>
  <c r="Q3614" i="1" s="1"/>
  <c r="Q3613" i="1" s="1"/>
  <c r="Q3607" i="1" s="1"/>
  <c r="Q3606" i="1" s="1"/>
  <c r="Q3605" i="1" s="1"/>
  <c r="V3616" i="1"/>
  <c r="Z3615" i="1"/>
  <c r="Z3614" i="1" s="1"/>
  <c r="Z3613" i="1" s="1"/>
  <c r="Z3607" i="1" s="1"/>
  <c r="Z3606" i="1" s="1"/>
  <c r="Z3605" i="1" s="1"/>
  <c r="AE3616" i="1"/>
  <c r="AD3615" i="1"/>
  <c r="O3627" i="1"/>
  <c r="O3626" i="1" s="1"/>
  <c r="O3625" i="1" s="1"/>
  <c r="X3627" i="1"/>
  <c r="X3626" i="1" s="1"/>
  <c r="X3625" i="1" s="1"/>
  <c r="AL3631" i="1"/>
  <c r="AF3627" i="1"/>
  <c r="AL3632" i="1"/>
  <c r="V3638" i="1"/>
  <c r="AE3638" i="1"/>
  <c r="AD3637" i="1"/>
  <c r="AL3640" i="1"/>
  <c r="AM3640" i="1" s="1"/>
  <c r="AF3639" i="1"/>
  <c r="L3645" i="1"/>
  <c r="L3644" i="1" s="1"/>
  <c r="L3643" i="1" s="1"/>
  <c r="L3642" i="1" s="1"/>
  <c r="L3634" i="1" s="1"/>
  <c r="P3645" i="1"/>
  <c r="P3644" i="1" s="1"/>
  <c r="P3643" i="1" s="1"/>
  <c r="P3642" i="1" s="1"/>
  <c r="P3634" i="1" s="1"/>
  <c r="T3645" i="1"/>
  <c r="T3644" i="1" s="1"/>
  <c r="T3643" i="1" s="1"/>
  <c r="T3642" i="1" s="1"/>
  <c r="T3634" i="1" s="1"/>
  <c r="AE3647" i="1"/>
  <c r="V3649" i="1"/>
  <c r="V3650" i="1"/>
  <c r="AM3650" i="1" s="1"/>
  <c r="AE3650" i="1"/>
  <c r="AD3649" i="1"/>
  <c r="AE3649" i="1" s="1"/>
  <c r="AH3658" i="1"/>
  <c r="AM3660" i="1"/>
  <c r="AH3670" i="1"/>
  <c r="AM3672" i="1"/>
  <c r="O3676" i="1"/>
  <c r="O3675" i="1" s="1"/>
  <c r="O3674" i="1" s="1"/>
  <c r="O3673" i="1" s="1"/>
  <c r="O3642" i="1" s="1"/>
  <c r="O3634" i="1" s="1"/>
  <c r="AL3685" i="1"/>
  <c r="AL3686" i="1"/>
  <c r="AD3698" i="1"/>
  <c r="AL3707" i="1"/>
  <c r="AF3706" i="1"/>
  <c r="Z3710" i="1"/>
  <c r="Z3709" i="1" s="1"/>
  <c r="Z3702" i="1" s="1"/>
  <c r="V3713" i="1"/>
  <c r="AL3719" i="1"/>
  <c r="V3723" i="1"/>
  <c r="V3733" i="1"/>
  <c r="AI3731" i="1"/>
  <c r="AI3726" i="1" s="1"/>
  <c r="AI3725" i="1" s="1"/>
  <c r="V3736" i="1"/>
  <c r="AL3736" i="1"/>
  <c r="AE3739" i="1"/>
  <c r="AF3740" i="1"/>
  <c r="Q3746" i="1"/>
  <c r="Z3746" i="1"/>
  <c r="AH3746" i="1"/>
  <c r="V3758" i="1"/>
  <c r="T3757" i="1"/>
  <c r="AM3759" i="1"/>
  <c r="AH3769" i="1"/>
  <c r="AM3771" i="1"/>
  <c r="I3773" i="1"/>
  <c r="AH3785" i="1"/>
  <c r="AM3787" i="1"/>
  <c r="Q3789" i="1"/>
  <c r="Q3788" i="1" s="1"/>
  <c r="AL3798" i="1"/>
  <c r="V3812" i="1"/>
  <c r="N3805" i="1"/>
  <c r="N3804" i="1" s="1"/>
  <c r="N3803" i="1" s="1"/>
  <c r="N3802" i="1" s="1"/>
  <c r="N3801" i="1" s="1"/>
  <c r="AA3805" i="1"/>
  <c r="AA3804" i="1" s="1"/>
  <c r="AA3803" i="1" s="1"/>
  <c r="AA3802" i="1" s="1"/>
  <c r="AA3801" i="1" s="1"/>
  <c r="AL3812" i="1"/>
  <c r="AE3813" i="1"/>
  <c r="AC3812" i="1"/>
  <c r="AE3820" i="1"/>
  <c r="AD3819" i="1"/>
  <c r="V3829" i="1"/>
  <c r="AE3829" i="1"/>
  <c r="AD3828" i="1"/>
  <c r="P3840" i="1"/>
  <c r="AG3831" i="1"/>
  <c r="L3831" i="1"/>
  <c r="K3831" i="1"/>
  <c r="X3831" i="1"/>
  <c r="X3826" i="1" s="1"/>
  <c r="AL3857" i="1"/>
  <c r="AF3854" i="1"/>
  <c r="S3871" i="1"/>
  <c r="S3870" i="1" s="1"/>
  <c r="S3869" i="1" s="1"/>
  <c r="S3868" i="1" s="1"/>
  <c r="V3875" i="1"/>
  <c r="I3871" i="1"/>
  <c r="V3876" i="1"/>
  <c r="AE3876" i="1"/>
  <c r="AD3875" i="1"/>
  <c r="V3881" i="1"/>
  <c r="AF3878" i="1"/>
  <c r="AL3881" i="1"/>
  <c r="AM3887" i="1"/>
  <c r="AE3908" i="1"/>
  <c r="AD3907" i="1"/>
  <c r="AB3910" i="1"/>
  <c r="AF3934" i="1"/>
  <c r="AL3936" i="1"/>
  <c r="AC3928" i="1"/>
  <c r="AC3927" i="1" s="1"/>
  <c r="AL3937" i="1"/>
  <c r="AL3944" i="1"/>
  <c r="J3949" i="1"/>
  <c r="J3948" i="1" s="1"/>
  <c r="V3957" i="1"/>
  <c r="O3949" i="1"/>
  <c r="O3948" i="1" s="1"/>
  <c r="AL3963" i="1"/>
  <c r="AF3962" i="1"/>
  <c r="AL3979" i="1"/>
  <c r="AM3979" i="1" s="1"/>
  <c r="AF3978" i="1"/>
  <c r="V3986" i="1"/>
  <c r="AM3986" i="1" s="1"/>
  <c r="V3988" i="1"/>
  <c r="V3993" i="1"/>
  <c r="S3992" i="1"/>
  <c r="V4010" i="1"/>
  <c r="N4009" i="1"/>
  <c r="N4008" i="1" s="1"/>
  <c r="N4007" i="1" s="1"/>
  <c r="N4006" i="1" s="1"/>
  <c r="N4005" i="1" s="1"/>
  <c r="I4026" i="1"/>
  <c r="V4027" i="1"/>
  <c r="V4028" i="1"/>
  <c r="AE4028" i="1"/>
  <c r="AD4027" i="1"/>
  <c r="AB4037" i="1"/>
  <c r="AB4031" i="1" s="1"/>
  <c r="AB4030" i="1" s="1"/>
  <c r="V4054" i="1"/>
  <c r="AM4054" i="1" s="1"/>
  <c r="I4051" i="1"/>
  <c r="J4063" i="1"/>
  <c r="AA4063" i="1"/>
  <c r="AK4073" i="1"/>
  <c r="AK4072" i="1" s="1"/>
  <c r="K4073" i="1"/>
  <c r="K4072" i="1" s="1"/>
  <c r="K4062" i="1" s="1"/>
  <c r="K4061" i="1" s="1"/>
  <c r="K4060" i="1" s="1"/>
  <c r="O4073" i="1"/>
  <c r="O4072" i="1" s="1"/>
  <c r="S4073" i="1"/>
  <c r="S4072" i="1" s="1"/>
  <c r="S4062" i="1" s="1"/>
  <c r="S4061" i="1" s="1"/>
  <c r="S4060" i="1" s="1"/>
  <c r="AH4073" i="1"/>
  <c r="AH4072" i="1" s="1"/>
  <c r="AL4081" i="1"/>
  <c r="AL4099" i="1"/>
  <c r="AF4098" i="1"/>
  <c r="AL4098" i="1" s="1"/>
  <c r="AM4098" i="1" s="1"/>
  <c r="K4121" i="1"/>
  <c r="K4120" i="1" s="1"/>
  <c r="K4119" i="1" s="1"/>
  <c r="K4118" i="1" s="1"/>
  <c r="O4121" i="1"/>
  <c r="O4120" i="1" s="1"/>
  <c r="O4119" i="1" s="1"/>
  <c r="O4118" i="1" s="1"/>
  <c r="S4121" i="1"/>
  <c r="S4120" i="1" s="1"/>
  <c r="S4119" i="1" s="1"/>
  <c r="S4118" i="1" s="1"/>
  <c r="AG4121" i="1"/>
  <c r="AG4120" i="1" s="1"/>
  <c r="AG4119" i="1" s="1"/>
  <c r="AG4118" i="1" s="1"/>
  <c r="AG4104" i="1" s="1"/>
  <c r="AK4121" i="1"/>
  <c r="AK4120" i="1" s="1"/>
  <c r="AK4119" i="1" s="1"/>
  <c r="AK4118" i="1" s="1"/>
  <c r="AK4104" i="1" s="1"/>
  <c r="AL4128" i="1"/>
  <c r="AE4132" i="1"/>
  <c r="V4133" i="1"/>
  <c r="AM4133" i="1" s="1"/>
  <c r="I4132" i="1"/>
  <c r="AE4135" i="1"/>
  <c r="V4137" i="1"/>
  <c r="AL4142" i="1"/>
  <c r="AF4141" i="1"/>
  <c r="AL4141" i="1" s="1"/>
  <c r="AJ4169" i="1"/>
  <c r="V3433" i="1"/>
  <c r="V3512" i="1"/>
  <c r="AM3512" i="1" s="1"/>
  <c r="V3518" i="1"/>
  <c r="AE3565" i="1"/>
  <c r="AD3564" i="1"/>
  <c r="AL3577" i="1"/>
  <c r="O3598" i="1"/>
  <c r="O3597" i="1" s="1"/>
  <c r="AL3599" i="1"/>
  <c r="V3602" i="1"/>
  <c r="V3603" i="1"/>
  <c r="AE3603" i="1"/>
  <c r="AD3602" i="1"/>
  <c r="AL3628" i="1"/>
  <c r="P3627" i="1"/>
  <c r="P3626" i="1" s="1"/>
  <c r="P3625" i="1" s="1"/>
  <c r="P3605" i="1" s="1"/>
  <c r="V3631" i="1"/>
  <c r="V3632" i="1"/>
  <c r="AM3632" i="1" s="1"/>
  <c r="AE3632" i="1"/>
  <c r="AD3631" i="1"/>
  <c r="J3643" i="1"/>
  <c r="J3642" i="1" s="1"/>
  <c r="J3634" i="1" s="1"/>
  <c r="AA3643" i="1"/>
  <c r="AA3642" i="1" s="1"/>
  <c r="AA3634" i="1" s="1"/>
  <c r="V3646" i="1"/>
  <c r="AM3646" i="1" s="1"/>
  <c r="AL3647" i="1"/>
  <c r="V3654" i="1"/>
  <c r="AE3658" i="1"/>
  <c r="AD3657" i="1"/>
  <c r="AE3670" i="1"/>
  <c r="AD3669" i="1"/>
  <c r="V3671" i="1"/>
  <c r="AD3675" i="1"/>
  <c r="AL3684" i="1"/>
  <c r="AF3683" i="1"/>
  <c r="V3686" i="1"/>
  <c r="AM3686" i="1" s="1"/>
  <c r="AE3686" i="1"/>
  <c r="AD3685" i="1"/>
  <c r="AE3705" i="1"/>
  <c r="AD3704" i="1"/>
  <c r="X3712" i="1"/>
  <c r="X3711" i="1" s="1"/>
  <c r="X3710" i="1" s="1"/>
  <c r="X3709" i="1" s="1"/>
  <c r="X3702" i="1" s="1"/>
  <c r="AB3712" i="1"/>
  <c r="AB3711" i="1" s="1"/>
  <c r="AB3710" i="1" s="1"/>
  <c r="AB3709" i="1" s="1"/>
  <c r="AL3713" i="1"/>
  <c r="AF3712" i="1"/>
  <c r="AJ3712" i="1"/>
  <c r="AJ3711" i="1" s="1"/>
  <c r="AJ3710" i="1" s="1"/>
  <c r="AJ3709" i="1" s="1"/>
  <c r="I3717" i="1"/>
  <c r="V3717" i="1" s="1"/>
  <c r="V3718" i="1"/>
  <c r="AM3718" i="1" s="1"/>
  <c r="V3719" i="1"/>
  <c r="AM3719" i="1" s="1"/>
  <c r="AE3719" i="1"/>
  <c r="AD3718" i="1"/>
  <c r="AL3723" i="1"/>
  <c r="AF3722" i="1"/>
  <c r="I3725" i="1"/>
  <c r="V3729" i="1"/>
  <c r="AL3733" i="1"/>
  <c r="AF3732" i="1"/>
  <c r="AL3732" i="1" s="1"/>
  <c r="AM3732" i="1" s="1"/>
  <c r="R3731" i="1"/>
  <c r="R3726" i="1" s="1"/>
  <c r="R3725" i="1" s="1"/>
  <c r="AJ3731" i="1"/>
  <c r="AJ3726" i="1" s="1"/>
  <c r="AJ3725" i="1" s="1"/>
  <c r="V3744" i="1"/>
  <c r="AL3744" i="1"/>
  <c r="R3746" i="1"/>
  <c r="V3750" i="1"/>
  <c r="AE3751" i="1"/>
  <c r="AC3750" i="1"/>
  <c r="AD3756" i="1"/>
  <c r="AE3757" i="1"/>
  <c r="R3763" i="1"/>
  <c r="R3762" i="1" s="1"/>
  <c r="R3761" i="1" s="1"/>
  <c r="R3760" i="1" s="1"/>
  <c r="AA3763" i="1"/>
  <c r="AA3762" i="1" s="1"/>
  <c r="AA3761" i="1" s="1"/>
  <c r="AA3760" i="1" s="1"/>
  <c r="V3765" i="1"/>
  <c r="S3763" i="1"/>
  <c r="S3762" i="1" s="1"/>
  <c r="S3761" i="1" s="1"/>
  <c r="S3760" i="1" s="1"/>
  <c r="AE3766" i="1"/>
  <c r="AC3765" i="1"/>
  <c r="AE3769" i="1"/>
  <c r="AD3768" i="1"/>
  <c r="V3777" i="1"/>
  <c r="AE3778" i="1"/>
  <c r="AC3777" i="1"/>
  <c r="AE3785" i="1"/>
  <c r="AD3784" i="1"/>
  <c r="V3793" i="1"/>
  <c r="AE3794" i="1"/>
  <c r="AC3793" i="1"/>
  <c r="AF3797" i="1"/>
  <c r="J3805" i="1"/>
  <c r="J3804" i="1" s="1"/>
  <c r="J3803" i="1" s="1"/>
  <c r="J3802" i="1" s="1"/>
  <c r="J3801" i="1" s="1"/>
  <c r="W3805" i="1"/>
  <c r="W3804" i="1" s="1"/>
  <c r="W3803" i="1" s="1"/>
  <c r="W3802" i="1" s="1"/>
  <c r="W3801" i="1" s="1"/>
  <c r="I3819" i="1"/>
  <c r="Z3819" i="1"/>
  <c r="Z3818" i="1" s="1"/>
  <c r="AL3821" i="1"/>
  <c r="AM3821" i="1" s="1"/>
  <c r="AL3824" i="1"/>
  <c r="V3828" i="1"/>
  <c r="I3827" i="1"/>
  <c r="AL3829" i="1"/>
  <c r="AF3828" i="1"/>
  <c r="AL3833" i="1"/>
  <c r="AL3835" i="1"/>
  <c r="AM3835" i="1" s="1"/>
  <c r="V3837" i="1"/>
  <c r="AM3837" i="1" s="1"/>
  <c r="V3838" i="1"/>
  <c r="AM3838" i="1" s="1"/>
  <c r="AE3838" i="1"/>
  <c r="AD3837" i="1"/>
  <c r="AE3837" i="1" s="1"/>
  <c r="Y3831" i="1"/>
  <c r="AL3845" i="1"/>
  <c r="Q3831" i="1"/>
  <c r="Q3826" i="1" s="1"/>
  <c r="Q3817" i="1" s="1"/>
  <c r="Q3816" i="1" s="1"/>
  <c r="AH3831" i="1"/>
  <c r="AH3826" i="1" s="1"/>
  <c r="AH3817" i="1" s="1"/>
  <c r="AH3816" i="1" s="1"/>
  <c r="AL3846" i="1"/>
  <c r="N3871" i="1"/>
  <c r="N3870" i="1" s="1"/>
  <c r="N3869" i="1" s="1"/>
  <c r="N3868" i="1" s="1"/>
  <c r="P3871" i="1"/>
  <c r="AJ3871" i="1"/>
  <c r="AJ3870" i="1" s="1"/>
  <c r="I3902" i="1"/>
  <c r="V3902" i="1" s="1"/>
  <c r="V3903" i="1"/>
  <c r="V3904" i="1"/>
  <c r="AE3904" i="1"/>
  <c r="AD3903" i="1"/>
  <c r="V3908" i="1"/>
  <c r="AM3908" i="1" s="1"/>
  <c r="Q3907" i="1"/>
  <c r="AI3911" i="1"/>
  <c r="AI3910" i="1" s="1"/>
  <c r="AE3913" i="1"/>
  <c r="AC3912" i="1"/>
  <c r="AL3916" i="1"/>
  <c r="AM3916" i="1" s="1"/>
  <c r="AF3915" i="1"/>
  <c r="AL3915" i="1" s="1"/>
  <c r="V3918" i="1"/>
  <c r="AL3931" i="1"/>
  <c r="AF3930" i="1"/>
  <c r="AL3932" i="1"/>
  <c r="Y3928" i="1"/>
  <c r="Y3927" i="1" s="1"/>
  <c r="P3935" i="1"/>
  <c r="P3934" i="1" s="1"/>
  <c r="P3928" i="1" s="1"/>
  <c r="P3927" i="1" s="1"/>
  <c r="AI3949" i="1"/>
  <c r="AI3948" i="1" s="1"/>
  <c r="AE3970" i="1"/>
  <c r="AC3969" i="1"/>
  <c r="AF3991" i="1"/>
  <c r="AL4017" i="1"/>
  <c r="AM4019" i="1"/>
  <c r="AL4027" i="1"/>
  <c r="AF4026" i="1"/>
  <c r="I4031" i="1"/>
  <c r="V4032" i="1"/>
  <c r="AC4037" i="1"/>
  <c r="AE4037" i="1" s="1"/>
  <c r="AE4058" i="1"/>
  <c r="AE4065" i="1"/>
  <c r="AD4064" i="1"/>
  <c r="AE4064" i="1" s="1"/>
  <c r="AH4063" i="1"/>
  <c r="Y4073" i="1"/>
  <c r="Y4072" i="1" s="1"/>
  <c r="Y4062" i="1" s="1"/>
  <c r="Y4061" i="1" s="1"/>
  <c r="Y4060" i="1" s="1"/>
  <c r="V4112" i="1"/>
  <c r="AL4113" i="1"/>
  <c r="AF4112" i="1"/>
  <c r="AL4112" i="1" s="1"/>
  <c r="Z4121" i="1"/>
  <c r="Z4120" i="1" s="1"/>
  <c r="Z4119" i="1" s="1"/>
  <c r="Z4118" i="1" s="1"/>
  <c r="Z4104" i="1" s="1"/>
  <c r="P4121" i="1"/>
  <c r="P4120" i="1" s="1"/>
  <c r="P4119" i="1" s="1"/>
  <c r="P4118" i="1" s="1"/>
  <c r="P4104" i="1" s="1"/>
  <c r="T4121" i="1"/>
  <c r="T4120" i="1" s="1"/>
  <c r="T4119" i="1" s="1"/>
  <c r="T4118" i="1" s="1"/>
  <c r="T4104" i="1" s="1"/>
  <c r="I4154" i="1"/>
  <c r="V4155" i="1"/>
  <c r="V4156" i="1"/>
  <c r="AE4156" i="1"/>
  <c r="AD4155" i="1"/>
  <c r="AM4173" i="1"/>
  <c r="AA4197" i="1"/>
  <c r="AI4197" i="1"/>
  <c r="T4197" i="1"/>
  <c r="AD3432" i="1"/>
  <c r="AD3511" i="1"/>
  <c r="AD3517" i="1"/>
  <c r="AB3568" i="1"/>
  <c r="AB3564" i="1" s="1"/>
  <c r="AB3563" i="1" s="1"/>
  <c r="AF3568" i="1"/>
  <c r="AJ3568" i="1"/>
  <c r="AJ3564" i="1" s="1"/>
  <c r="AJ3563" i="1" s="1"/>
  <c r="S3576" i="1"/>
  <c r="S3575" i="1" s="1"/>
  <c r="S3574" i="1" s="1"/>
  <c r="S3573" i="1" s="1"/>
  <c r="V3584" i="1"/>
  <c r="AM3584" i="1" s="1"/>
  <c r="AL3587" i="1"/>
  <c r="AL3595" i="1"/>
  <c r="K3598" i="1"/>
  <c r="K3597" i="1" s="1"/>
  <c r="AB3598" i="1"/>
  <c r="AB3597" i="1" s="1"/>
  <c r="AL3602" i="1"/>
  <c r="AL3623" i="1"/>
  <c r="AF3622" i="1"/>
  <c r="J3605" i="1"/>
  <c r="AA3605" i="1"/>
  <c r="V3628" i="1"/>
  <c r="AL3629" i="1"/>
  <c r="K3627" i="1"/>
  <c r="K3626" i="1" s="1"/>
  <c r="K3625" i="1" s="1"/>
  <c r="K3605" i="1" s="1"/>
  <c r="S3627" i="1"/>
  <c r="S3626" i="1" s="1"/>
  <c r="S3625" i="1" s="1"/>
  <c r="S3605" i="1" s="1"/>
  <c r="AB3627" i="1"/>
  <c r="AB3626" i="1" s="1"/>
  <c r="AB3625" i="1" s="1"/>
  <c r="AJ3627" i="1"/>
  <c r="AJ3626" i="1" s="1"/>
  <c r="AJ3625" i="1" s="1"/>
  <c r="AJ3605" i="1" s="1"/>
  <c r="I3636" i="1"/>
  <c r="V3637" i="1"/>
  <c r="AG3645" i="1"/>
  <c r="AG3644" i="1" s="1"/>
  <c r="AG3643" i="1" s="1"/>
  <c r="AG3642" i="1" s="1"/>
  <c r="AG3634" i="1" s="1"/>
  <c r="AL3654" i="1"/>
  <c r="AF3653" i="1"/>
  <c r="I3656" i="1"/>
  <c r="V3656" i="1" s="1"/>
  <c r="V3657" i="1"/>
  <c r="AF3668" i="1"/>
  <c r="I3674" i="1"/>
  <c r="AL3677" i="1"/>
  <c r="AM3677" i="1" s="1"/>
  <c r="V3679" i="1"/>
  <c r="AF3676" i="1"/>
  <c r="AL3679" i="1"/>
  <c r="AJ3676" i="1"/>
  <c r="AJ3675" i="1" s="1"/>
  <c r="AJ3674" i="1" s="1"/>
  <c r="AJ3673" i="1" s="1"/>
  <c r="AJ3642" i="1" s="1"/>
  <c r="AJ3634" i="1" s="1"/>
  <c r="I3684" i="1"/>
  <c r="V3685" i="1"/>
  <c r="AM3689" i="1"/>
  <c r="AM3691" i="1"/>
  <c r="R3698" i="1"/>
  <c r="V3699" i="1"/>
  <c r="V3715" i="1"/>
  <c r="J3726" i="1"/>
  <c r="J3725" i="1" s="1"/>
  <c r="J3702" i="1" s="1"/>
  <c r="J3694" i="1" s="1"/>
  <c r="AL3729" i="1"/>
  <c r="AF3728" i="1"/>
  <c r="V3735" i="1"/>
  <c r="N3731" i="1"/>
  <c r="N3726" i="1" s="1"/>
  <c r="N3725" i="1" s="1"/>
  <c r="S3731" i="1"/>
  <c r="S3726" i="1" s="1"/>
  <c r="AL3735" i="1"/>
  <c r="AF3731" i="1"/>
  <c r="AE3736" i="1"/>
  <c r="AC3735" i="1"/>
  <c r="V3739" i="1"/>
  <c r="AD3747" i="1"/>
  <c r="AB3763" i="1"/>
  <c r="AB3762" i="1" s="1"/>
  <c r="AB3761" i="1" s="1"/>
  <c r="AB3760" i="1" s="1"/>
  <c r="V3768" i="1"/>
  <c r="AD3774" i="1"/>
  <c r="AF3782" i="1"/>
  <c r="I3783" i="1"/>
  <c r="V3784" i="1"/>
  <c r="AD3790" i="1"/>
  <c r="V3810" i="1"/>
  <c r="AI3805" i="1"/>
  <c r="AI3804" i="1" s="1"/>
  <c r="AI3803" i="1" s="1"/>
  <c r="AI3802" i="1" s="1"/>
  <c r="AI3801" i="1" s="1"/>
  <c r="V3813" i="1"/>
  <c r="AL3813" i="1"/>
  <c r="V3824" i="1"/>
  <c r="R3831" i="1"/>
  <c r="R3826" i="1" s="1"/>
  <c r="R3817" i="1" s="1"/>
  <c r="R3816" i="1" s="1"/>
  <c r="W3831" i="1"/>
  <c r="AI3831" i="1"/>
  <c r="AI3826" i="1" s="1"/>
  <c r="AB3831" i="1"/>
  <c r="V3861" i="1"/>
  <c r="AM3861" i="1" s="1"/>
  <c r="AE3866" i="1"/>
  <c r="AD3865" i="1"/>
  <c r="V3872" i="1"/>
  <c r="AL3872" i="1"/>
  <c r="AE3873" i="1"/>
  <c r="AC3872" i="1"/>
  <c r="AE3872" i="1" s="1"/>
  <c r="L3871" i="1"/>
  <c r="L3870" i="1" s="1"/>
  <c r="AL3895" i="1"/>
  <c r="AL3896" i="1"/>
  <c r="V3899" i="1"/>
  <c r="P3870" i="1"/>
  <c r="AJ3911" i="1"/>
  <c r="AJ3910" i="1" s="1"/>
  <c r="V3919" i="1"/>
  <c r="AL3919" i="1"/>
  <c r="I3923" i="1"/>
  <c r="V3924" i="1"/>
  <c r="V3925" i="1"/>
  <c r="AE3925" i="1"/>
  <c r="AD3924" i="1"/>
  <c r="V3931" i="1"/>
  <c r="AM3931" i="1" s="1"/>
  <c r="V3932" i="1"/>
  <c r="AD3931" i="1"/>
  <c r="AE3932" i="1"/>
  <c r="AE3943" i="1"/>
  <c r="AD3942" i="1"/>
  <c r="AE3942" i="1" s="1"/>
  <c r="V3944" i="1"/>
  <c r="AM3944" i="1" s="1"/>
  <c r="T3943" i="1"/>
  <c r="AF3943" i="1"/>
  <c r="AL3946" i="1"/>
  <c r="AM3946" i="1" s="1"/>
  <c r="AL3957" i="1"/>
  <c r="AF3956" i="1"/>
  <c r="Y3949" i="1"/>
  <c r="Y3948" i="1" s="1"/>
  <c r="AC3956" i="1"/>
  <c r="AC3955" i="1" s="1"/>
  <c r="AC3949" i="1" s="1"/>
  <c r="AC3948" i="1" s="1"/>
  <c r="AE3957" i="1"/>
  <c r="L3961" i="1"/>
  <c r="S3961" i="1"/>
  <c r="AL3964" i="1"/>
  <c r="Z3977" i="1"/>
  <c r="Z3976" i="1" s="1"/>
  <c r="Z3960" i="1" s="1"/>
  <c r="V3981" i="1"/>
  <c r="AM3981" i="1" s="1"/>
  <c r="AL3994" i="1"/>
  <c r="V4002" i="1"/>
  <c r="AL4002" i="1"/>
  <c r="AF4001" i="1"/>
  <c r="AL4020" i="1"/>
  <c r="AM4020" i="1" s="1"/>
  <c r="AL4023" i="1"/>
  <c r="AM4023" i="1" s="1"/>
  <c r="AG4031" i="1"/>
  <c r="AG4030" i="1" s="1"/>
  <c r="AG4006" i="1" s="1"/>
  <c r="AG4005" i="1" s="1"/>
  <c r="AK4031" i="1"/>
  <c r="AK4030" i="1" s="1"/>
  <c r="AK4006" i="1" s="1"/>
  <c r="AK4005" i="1" s="1"/>
  <c r="X4063" i="1"/>
  <c r="X4062" i="1" s="1"/>
  <c r="X4061" i="1" s="1"/>
  <c r="X4060" i="1" s="1"/>
  <c r="P4063" i="1"/>
  <c r="T4063" i="1"/>
  <c r="AE4070" i="1"/>
  <c r="AI4063" i="1"/>
  <c r="T4089" i="1"/>
  <c r="V4089" i="1" s="1"/>
  <c r="AM4089" i="1" s="1"/>
  <c r="V4090" i="1"/>
  <c r="AM4090" i="1" s="1"/>
  <c r="V4092" i="1"/>
  <c r="AM4092" i="1" s="1"/>
  <c r="V4093" i="1"/>
  <c r="AE4093" i="1"/>
  <c r="AD4092" i="1"/>
  <c r="AE4092" i="1" s="1"/>
  <c r="AL4150" i="1"/>
  <c r="AL4155" i="1"/>
  <c r="S4169" i="1"/>
  <c r="J4169" i="1"/>
  <c r="V4207" i="1"/>
  <c r="V4223" i="1"/>
  <c r="AD4222" i="1"/>
  <c r="AE4223" i="1"/>
  <c r="AM4250" i="1"/>
  <c r="AL4316" i="1"/>
  <c r="L4271" i="1"/>
  <c r="L4270" i="1" s="1"/>
  <c r="AM4300" i="1"/>
  <c r="AE4300" i="1"/>
  <c r="Y4328" i="1"/>
  <c r="S4339" i="1"/>
  <c r="AI4360" i="1"/>
  <c r="AI4359" i="1" s="1"/>
  <c r="AI4358" i="1" s="1"/>
  <c r="V3629" i="1"/>
  <c r="AM3629" i="1" s="1"/>
  <c r="V3647" i="1"/>
  <c r="AE3821" i="1"/>
  <c r="AM3825" i="1"/>
  <c r="AE3850" i="1"/>
  <c r="AL3855" i="1"/>
  <c r="AM3855" i="1" s="1"/>
  <c r="AM3862" i="1"/>
  <c r="AL3875" i="1"/>
  <c r="AK3871" i="1"/>
  <c r="AK3870" i="1" s="1"/>
  <c r="AK3869" i="1" s="1"/>
  <c r="AK3868" i="1" s="1"/>
  <c r="AB3878" i="1"/>
  <c r="AB3871" i="1" s="1"/>
  <c r="AB3870" i="1" s="1"/>
  <c r="AB3869" i="1" s="1"/>
  <c r="AB3868" i="1" s="1"/>
  <c r="V3883" i="1"/>
  <c r="V3884" i="1"/>
  <c r="AE3884" i="1"/>
  <c r="AD3883" i="1"/>
  <c r="AE3883" i="1" s="1"/>
  <c r="AE3886" i="1"/>
  <c r="AL3890" i="1"/>
  <c r="AM3890" i="1" s="1"/>
  <c r="AF3889" i="1"/>
  <c r="AL3889" i="1" s="1"/>
  <c r="AM3889" i="1" s="1"/>
  <c r="V3895" i="1"/>
  <c r="AM3895" i="1" s="1"/>
  <c r="V3896" i="1"/>
  <c r="AE3896" i="1"/>
  <c r="AD3895" i="1"/>
  <c r="AE3895" i="1" s="1"/>
  <c r="X3870" i="1"/>
  <c r="X3869" i="1" s="1"/>
  <c r="X3868" i="1" s="1"/>
  <c r="AL3900" i="1"/>
  <c r="AM3900" i="1" s="1"/>
  <c r="AF3899" i="1"/>
  <c r="AL3902" i="1"/>
  <c r="AL3903" i="1"/>
  <c r="AA3910" i="1"/>
  <c r="AL3912" i="1"/>
  <c r="AF3911" i="1"/>
  <c r="T3911" i="1"/>
  <c r="T3910" i="1" s="1"/>
  <c r="R3913" i="1"/>
  <c r="R3912" i="1" s="1"/>
  <c r="R3911" i="1" s="1"/>
  <c r="R3910" i="1" s="1"/>
  <c r="V3914" i="1"/>
  <c r="AM3914" i="1" s="1"/>
  <c r="AM3921" i="1"/>
  <c r="AL3923" i="1"/>
  <c r="AF3922" i="1"/>
  <c r="AL3922" i="1" s="1"/>
  <c r="AL3924" i="1"/>
  <c r="V3930" i="1"/>
  <c r="AB3928" i="1"/>
  <c r="AB3927" i="1" s="1"/>
  <c r="AJ3928" i="1"/>
  <c r="AJ3927" i="1" s="1"/>
  <c r="I3935" i="1"/>
  <c r="V3936" i="1"/>
  <c r="Q3935" i="1"/>
  <c r="Q3934" i="1" s="1"/>
  <c r="Q3928" i="1" s="1"/>
  <c r="Q3927" i="1" s="1"/>
  <c r="V3937" i="1"/>
  <c r="AM3937" i="1" s="1"/>
  <c r="AE3937" i="1"/>
  <c r="AD3936" i="1"/>
  <c r="AE3939" i="1"/>
  <c r="I3951" i="1"/>
  <c r="V3952" i="1"/>
  <c r="AM3952" i="1" s="1"/>
  <c r="V3953" i="1"/>
  <c r="AE3953" i="1"/>
  <c r="AD3952" i="1"/>
  <c r="X3949" i="1"/>
  <c r="X3948" i="1" s="1"/>
  <c r="V3958" i="1"/>
  <c r="AM3958" i="1" s="1"/>
  <c r="J3961" i="1"/>
  <c r="R3961" i="1"/>
  <c r="AA3961" i="1"/>
  <c r="AI3961" i="1"/>
  <c r="AL3965" i="1"/>
  <c r="AH3978" i="1"/>
  <c r="AH3977" i="1" s="1"/>
  <c r="AH3976" i="1" s="1"/>
  <c r="K3977" i="1"/>
  <c r="K3976" i="1" s="1"/>
  <c r="O3977" i="1"/>
  <c r="O3976" i="1" s="1"/>
  <c r="S3977" i="1"/>
  <c r="AM3982" i="1"/>
  <c r="V3984" i="1"/>
  <c r="AH3993" i="1"/>
  <c r="AM3995" i="1"/>
  <c r="X4009" i="1"/>
  <c r="X4008" i="1" s="1"/>
  <c r="X4007" i="1" s="1"/>
  <c r="AB4009" i="1"/>
  <c r="AB4008" i="1" s="1"/>
  <c r="AB4007" i="1" s="1"/>
  <c r="AL4011" i="1"/>
  <c r="AM4011" i="1" s="1"/>
  <c r="AF4010" i="1"/>
  <c r="AJ4009" i="1"/>
  <c r="AJ4008" i="1" s="1"/>
  <c r="AJ4007" i="1" s="1"/>
  <c r="AL4013" i="1"/>
  <c r="AE4014" i="1"/>
  <c r="V4016" i="1"/>
  <c r="AM4016" i="1" s="1"/>
  <c r="V4017" i="1"/>
  <c r="AM4017" i="1" s="1"/>
  <c r="AE4017" i="1"/>
  <c r="AD4016" i="1"/>
  <c r="AE4016" i="1" s="1"/>
  <c r="O4031" i="1"/>
  <c r="O4030" i="1" s="1"/>
  <c r="X4031" i="1"/>
  <c r="X4030" i="1" s="1"/>
  <c r="X4006" i="1" s="1"/>
  <c r="X4005" i="1" s="1"/>
  <c r="Y4031" i="1"/>
  <c r="Y4030" i="1" s="1"/>
  <c r="Y4006" i="1" s="1"/>
  <c r="Y4005" i="1" s="1"/>
  <c r="AH4031" i="1"/>
  <c r="AH4030" i="1" s="1"/>
  <c r="AH4006" i="1" s="1"/>
  <c r="AH4005" i="1" s="1"/>
  <c r="V4042" i="1"/>
  <c r="AE4056" i="1"/>
  <c r="V4058" i="1"/>
  <c r="V4065" i="1"/>
  <c r="N4063" i="1"/>
  <c r="I4068" i="1"/>
  <c r="V4069" i="1"/>
  <c r="M4063" i="1"/>
  <c r="M4062" i="1" s="1"/>
  <c r="M4061" i="1" s="1"/>
  <c r="M4060" i="1" s="1"/>
  <c r="Q4063" i="1"/>
  <c r="Q4062" i="1" s="1"/>
  <c r="Q4061" i="1" s="1"/>
  <c r="Q4060" i="1" s="1"/>
  <c r="AE4078" i="1"/>
  <c r="L4073" i="1"/>
  <c r="AC4073" i="1"/>
  <c r="AC4072" i="1" s="1"/>
  <c r="AC4062" i="1" s="1"/>
  <c r="AC4061" i="1" s="1"/>
  <c r="AC4060" i="1" s="1"/>
  <c r="V4080" i="1"/>
  <c r="V4081" i="1"/>
  <c r="AE4081" i="1"/>
  <c r="AD4080" i="1"/>
  <c r="AI4073" i="1"/>
  <c r="AI4072" i="1" s="1"/>
  <c r="V4086" i="1"/>
  <c r="AL4087" i="1"/>
  <c r="AF4086" i="1"/>
  <c r="AL4086" i="1" s="1"/>
  <c r="AE4095" i="1"/>
  <c r="M4108" i="1"/>
  <c r="M4107" i="1" s="1"/>
  <c r="M4106" i="1" s="1"/>
  <c r="M4105" i="1" s="1"/>
  <c r="AE4109" i="1"/>
  <c r="AI4108" i="1"/>
  <c r="AI4107" i="1" s="1"/>
  <c r="AI4106" i="1" s="1"/>
  <c r="AI4105" i="1" s="1"/>
  <c r="AE4115" i="1"/>
  <c r="M4121" i="1"/>
  <c r="M4120" i="1" s="1"/>
  <c r="M4119" i="1" s="1"/>
  <c r="M4118" i="1" s="1"/>
  <c r="M4104" i="1" s="1"/>
  <c r="AE4122" i="1"/>
  <c r="W4120" i="1"/>
  <c r="W4119" i="1" s="1"/>
  <c r="W4118" i="1" s="1"/>
  <c r="AA4120" i="1"/>
  <c r="AA4119" i="1" s="1"/>
  <c r="AA4118" i="1" s="1"/>
  <c r="AA4104" i="1" s="1"/>
  <c r="AI4121" i="1"/>
  <c r="AI4120" i="1" s="1"/>
  <c r="AI4119" i="1" s="1"/>
  <c r="AI4118" i="1" s="1"/>
  <c r="AE4129" i="1"/>
  <c r="V4130" i="1"/>
  <c r="AM4130" i="1" s="1"/>
  <c r="I4129" i="1"/>
  <c r="V4134" i="1"/>
  <c r="AE4138" i="1"/>
  <c r="AD4137" i="1"/>
  <c r="AE4137" i="1" s="1"/>
  <c r="V4139" i="1"/>
  <c r="AM4139" i="1" s="1"/>
  <c r="R4145" i="1"/>
  <c r="O4145" i="1"/>
  <c r="AL4148" i="1"/>
  <c r="AF4147" i="1"/>
  <c r="AL4149" i="1"/>
  <c r="X4158" i="1"/>
  <c r="L4169" i="1"/>
  <c r="P4169" i="1"/>
  <c r="P4168" i="1" s="1"/>
  <c r="P4167" i="1" s="1"/>
  <c r="P4166" i="1" s="1"/>
  <c r="P4158" i="1" s="1"/>
  <c r="V4171" i="1"/>
  <c r="AE4171" i="1"/>
  <c r="AD4170" i="1"/>
  <c r="AA4169" i="1"/>
  <c r="AA4168" i="1" s="1"/>
  <c r="AA4167" i="1" s="1"/>
  <c r="AA4166" i="1" s="1"/>
  <c r="AA4158" i="1" s="1"/>
  <c r="I4177" i="1"/>
  <c r="V4178" i="1"/>
  <c r="AM4178" i="1" s="1"/>
  <c r="AL4183" i="1"/>
  <c r="AI4168" i="1"/>
  <c r="AI4167" i="1" s="1"/>
  <c r="AI4166" i="1" s="1"/>
  <c r="AI4158" i="1" s="1"/>
  <c r="AE4192" i="1"/>
  <c r="AC4191" i="1"/>
  <c r="AE4191" i="1" s="1"/>
  <c r="W4197" i="1"/>
  <c r="W4168" i="1" s="1"/>
  <c r="W4167" i="1" s="1"/>
  <c r="W4166" i="1" s="1"/>
  <c r="W4158" i="1" s="1"/>
  <c r="R4197" i="1"/>
  <c r="R4168" i="1" s="1"/>
  <c r="R4167" i="1" s="1"/>
  <c r="R4166" i="1" s="1"/>
  <c r="R4158" i="1" s="1"/>
  <c r="AL4204" i="1"/>
  <c r="AM4204" i="1" s="1"/>
  <c r="V4205" i="1"/>
  <c r="AM4205" i="1" s="1"/>
  <c r="AH4229" i="1"/>
  <c r="AH4228" i="1" s="1"/>
  <c r="AH4227" i="1" s="1"/>
  <c r="AH4226" i="1" s="1"/>
  <c r="AH4225" i="1" s="1"/>
  <c r="AL4234" i="1"/>
  <c r="AE4280" i="1"/>
  <c r="AD4279" i="1"/>
  <c r="AE4279" i="1" s="1"/>
  <c r="AL4304" i="1"/>
  <c r="AF4303" i="1"/>
  <c r="AL4303" i="1" s="1"/>
  <c r="V4309" i="1"/>
  <c r="Q4290" i="1"/>
  <c r="Q4271" i="1" s="1"/>
  <c r="Q4270" i="1" s="1"/>
  <c r="V4310" i="1"/>
  <c r="AE4310" i="1"/>
  <c r="AD4309" i="1"/>
  <c r="AE4309" i="1" s="1"/>
  <c r="AM4326" i="1"/>
  <c r="O4371" i="1"/>
  <c r="S4371" i="1"/>
  <c r="V4374" i="1"/>
  <c r="AD3628" i="1"/>
  <c r="AE3628" i="1" s="1"/>
  <c r="AD3646" i="1"/>
  <c r="AL3820" i="1"/>
  <c r="V3832" i="1"/>
  <c r="V3833" i="1"/>
  <c r="AM3833" i="1" s="1"/>
  <c r="AE3833" i="1"/>
  <c r="AD3832" i="1"/>
  <c r="AE3832" i="1" s="1"/>
  <c r="AM3842" i="1"/>
  <c r="Y3854" i="1"/>
  <c r="Y3853" i="1" s="1"/>
  <c r="AC3854" i="1"/>
  <c r="AG3854" i="1"/>
  <c r="AG3853" i="1" s="1"/>
  <c r="AK3854" i="1"/>
  <c r="AK3853" i="1" s="1"/>
  <c r="V3857" i="1"/>
  <c r="AM3857" i="1" s="1"/>
  <c r="AE3860" i="1"/>
  <c r="AD3859" i="1"/>
  <c r="AE3859" i="1" s="1"/>
  <c r="V3873" i="1"/>
  <c r="AL3873" i="1"/>
  <c r="T3871" i="1"/>
  <c r="T3870" i="1" s="1"/>
  <c r="T3869" i="1" s="1"/>
  <c r="T3868" i="1" s="1"/>
  <c r="AG3871" i="1"/>
  <c r="AG3870" i="1" s="1"/>
  <c r="AG3869" i="1" s="1"/>
  <c r="AG3868" i="1" s="1"/>
  <c r="AL3876" i="1"/>
  <c r="O3878" i="1"/>
  <c r="V3878" i="1" s="1"/>
  <c r="V3892" i="1"/>
  <c r="AM3892" i="1" s="1"/>
  <c r="K3870" i="1"/>
  <c r="K3869" i="1" s="1"/>
  <c r="K3868" i="1" s="1"/>
  <c r="AL3904" i="1"/>
  <c r="O3911" i="1"/>
  <c r="O3910" i="1" s="1"/>
  <c r="L3911" i="1"/>
  <c r="L3910" i="1" s="1"/>
  <c r="P3911" i="1"/>
  <c r="P3910" i="1" s="1"/>
  <c r="AL3913" i="1"/>
  <c r="V3915" i="1"/>
  <c r="AM3915" i="1" s="1"/>
  <c r="AE3916" i="1"/>
  <c r="AC3915" i="1"/>
  <c r="AE3915" i="1" s="1"/>
  <c r="AL3918" i="1"/>
  <c r="AE3919" i="1"/>
  <c r="AD3918" i="1"/>
  <c r="AL3925" i="1"/>
  <c r="AE3944" i="1"/>
  <c r="AJ3949" i="1"/>
  <c r="AJ3948" i="1" s="1"/>
  <c r="M3960" i="1"/>
  <c r="K3961" i="1"/>
  <c r="AB3961" i="1"/>
  <c r="I3963" i="1"/>
  <c r="V3964" i="1"/>
  <c r="AM3964" i="1" s="1"/>
  <c r="V3965" i="1"/>
  <c r="AM3965" i="1" s="1"/>
  <c r="AE3965" i="1"/>
  <c r="AD3964" i="1"/>
  <c r="V3970" i="1"/>
  <c r="AL3970" i="1"/>
  <c r="V3972" i="1"/>
  <c r="AL3972" i="1"/>
  <c r="V3974" i="1"/>
  <c r="AL3974" i="1"/>
  <c r="X3983" i="1"/>
  <c r="X3977" i="1" s="1"/>
  <c r="X3976" i="1" s="1"/>
  <c r="AB3983" i="1"/>
  <c r="AB3977" i="1" s="1"/>
  <c r="AB3976" i="1" s="1"/>
  <c r="AL3984" i="1"/>
  <c r="AF3983" i="1"/>
  <c r="AJ3983" i="1"/>
  <c r="AJ3977" i="1" s="1"/>
  <c r="AJ3976" i="1" s="1"/>
  <c r="AJ3960" i="1" s="1"/>
  <c r="AE3993" i="1"/>
  <c r="AD3992" i="1"/>
  <c r="V4001" i="1"/>
  <c r="K4009" i="1"/>
  <c r="K4008" i="1" s="1"/>
  <c r="K4007" i="1" s="1"/>
  <c r="K4006" i="1" s="1"/>
  <c r="K4005" i="1" s="1"/>
  <c r="O4009" i="1"/>
  <c r="O4008" i="1" s="1"/>
  <c r="O4007" i="1" s="1"/>
  <c r="O4006" i="1" s="1"/>
  <c r="O4005" i="1" s="1"/>
  <c r="S4009" i="1"/>
  <c r="S4008" i="1" s="1"/>
  <c r="S4007" i="1" s="1"/>
  <c r="S4006" i="1" s="1"/>
  <c r="S4005" i="1" s="1"/>
  <c r="V4013" i="1"/>
  <c r="AM4013" i="1" s="1"/>
  <c r="AL4014" i="1"/>
  <c r="L4006" i="1"/>
  <c r="L4005" i="1" s="1"/>
  <c r="T4006" i="1"/>
  <c r="T4005" i="1" s="1"/>
  <c r="AL4028" i="1"/>
  <c r="AE4033" i="1"/>
  <c r="AL4035" i="1"/>
  <c r="AM4035" i="1" s="1"/>
  <c r="V4037" i="1"/>
  <c r="V4040" i="1"/>
  <c r="AL4040" i="1"/>
  <c r="AF4037" i="1"/>
  <c r="AJ4037" i="1"/>
  <c r="V4046" i="1"/>
  <c r="AL4047" i="1"/>
  <c r="AF4046" i="1"/>
  <c r="AJ4051" i="1"/>
  <c r="AJ4050" i="1" s="1"/>
  <c r="AJ4049" i="1" s="1"/>
  <c r="V4052" i="1"/>
  <c r="AM4052" i="1" s="1"/>
  <c r="V4056" i="1"/>
  <c r="AM4056" i="1" s="1"/>
  <c r="V4064" i="1"/>
  <c r="R4063" i="1"/>
  <c r="AL4069" i="1"/>
  <c r="AF4068" i="1"/>
  <c r="AG4063" i="1"/>
  <c r="AK4063" i="1"/>
  <c r="V4074" i="1"/>
  <c r="AL4075" i="1"/>
  <c r="AF4074" i="1"/>
  <c r="AL4074" i="1" s="1"/>
  <c r="V4077" i="1"/>
  <c r="AM4077" i="1" s="1"/>
  <c r="P4073" i="1"/>
  <c r="P4072" i="1" s="1"/>
  <c r="AG4073" i="1"/>
  <c r="AG4072" i="1" s="1"/>
  <c r="J4073" i="1"/>
  <c r="J4072" i="1" s="1"/>
  <c r="J4062" i="1" s="1"/>
  <c r="J4061" i="1" s="1"/>
  <c r="J4060" i="1" s="1"/>
  <c r="N4073" i="1"/>
  <c r="N4072" i="1" s="1"/>
  <c r="R4073" i="1"/>
  <c r="R4072" i="1" s="1"/>
  <c r="W4073" i="1"/>
  <c r="W4072" i="1" s="1"/>
  <c r="W4062" i="1" s="1"/>
  <c r="W4061" i="1" s="1"/>
  <c r="W4060" i="1" s="1"/>
  <c r="AA4073" i="1"/>
  <c r="AA4072" i="1" s="1"/>
  <c r="AA4062" i="1" s="1"/>
  <c r="AA4061" i="1" s="1"/>
  <c r="AA4060" i="1" s="1"/>
  <c r="AL4080" i="1"/>
  <c r="AJ4073" i="1"/>
  <c r="AJ4072" i="1" s="1"/>
  <c r="AJ4062" i="1" s="1"/>
  <c r="AJ4061" i="1" s="1"/>
  <c r="AJ4060" i="1" s="1"/>
  <c r="AL4093" i="1"/>
  <c r="AE4102" i="1"/>
  <c r="Q4108" i="1"/>
  <c r="Q4107" i="1" s="1"/>
  <c r="Q4106" i="1" s="1"/>
  <c r="Q4105" i="1" s="1"/>
  <c r="N4108" i="1"/>
  <c r="N4107" i="1" s="1"/>
  <c r="N4106" i="1" s="1"/>
  <c r="N4105" i="1" s="1"/>
  <c r="X4108" i="1"/>
  <c r="X4107" i="1" s="1"/>
  <c r="X4106" i="1" s="1"/>
  <c r="X4105" i="1" s="1"/>
  <c r="AB4108" i="1"/>
  <c r="AB4107" i="1" s="1"/>
  <c r="AB4106" i="1" s="1"/>
  <c r="AB4105" i="1" s="1"/>
  <c r="AL4110" i="1"/>
  <c r="AM4110" i="1" s="1"/>
  <c r="AJ4108" i="1"/>
  <c r="AJ4107" i="1" s="1"/>
  <c r="AJ4106" i="1" s="1"/>
  <c r="AJ4105" i="1" s="1"/>
  <c r="Q4121" i="1"/>
  <c r="Q4120" i="1" s="1"/>
  <c r="Q4119" i="1" s="1"/>
  <c r="Q4118" i="1" s="1"/>
  <c r="AH4121" i="1"/>
  <c r="AH4120" i="1" s="1"/>
  <c r="AH4119" i="1" s="1"/>
  <c r="AH4118" i="1" s="1"/>
  <c r="AH4104" i="1" s="1"/>
  <c r="J4121" i="1"/>
  <c r="J4120" i="1" s="1"/>
  <c r="J4119" i="1" s="1"/>
  <c r="J4118" i="1" s="1"/>
  <c r="J4104" i="1" s="1"/>
  <c r="N4121" i="1"/>
  <c r="N4120" i="1" s="1"/>
  <c r="N4119" i="1" s="1"/>
  <c r="N4118" i="1" s="1"/>
  <c r="N4104" i="1" s="1"/>
  <c r="R4121" i="1"/>
  <c r="R4120" i="1" s="1"/>
  <c r="R4119" i="1" s="1"/>
  <c r="R4118" i="1" s="1"/>
  <c r="X4121" i="1"/>
  <c r="X4120" i="1" s="1"/>
  <c r="X4119" i="1" s="1"/>
  <c r="X4118" i="1" s="1"/>
  <c r="AB4121" i="1"/>
  <c r="AB4120" i="1" s="1"/>
  <c r="AB4119" i="1" s="1"/>
  <c r="AB4118" i="1" s="1"/>
  <c r="AJ4121" i="1"/>
  <c r="AJ4120" i="1" s="1"/>
  <c r="AJ4119" i="1" s="1"/>
  <c r="AJ4118" i="1" s="1"/>
  <c r="AL4134" i="1"/>
  <c r="W4145" i="1"/>
  <c r="AJ4145" i="1"/>
  <c r="AL4156" i="1"/>
  <c r="T4169" i="1"/>
  <c r="T4168" i="1" s="1"/>
  <c r="T4167" i="1" s="1"/>
  <c r="T4166" i="1" s="1"/>
  <c r="AG4169" i="1"/>
  <c r="AG4168" i="1" s="1"/>
  <c r="AG4167" i="1" s="1"/>
  <c r="AG4166" i="1" s="1"/>
  <c r="AG4158" i="1" s="1"/>
  <c r="K4169" i="1"/>
  <c r="K4168" i="1" s="1"/>
  <c r="K4167" i="1" s="1"/>
  <c r="K4166" i="1" s="1"/>
  <c r="K4158" i="1" s="1"/>
  <c r="AE4174" i="1"/>
  <c r="AC4173" i="1"/>
  <c r="AE4173" i="1" s="1"/>
  <c r="I4185" i="1"/>
  <c r="V4185" i="1" s="1"/>
  <c r="AM4185" i="1" s="1"/>
  <c r="V4186" i="1"/>
  <c r="V4188" i="1"/>
  <c r="V4191" i="1"/>
  <c r="AL4191" i="1"/>
  <c r="AE4216" i="1"/>
  <c r="AC4215" i="1"/>
  <c r="T4229" i="1"/>
  <c r="T4228" i="1" s="1"/>
  <c r="T4227" i="1" s="1"/>
  <c r="T4226" i="1" s="1"/>
  <c r="T4225" i="1" s="1"/>
  <c r="AL4284" i="1"/>
  <c r="AM4284" i="1" s="1"/>
  <c r="AF4283" i="1"/>
  <c r="AL4292" i="1"/>
  <c r="AF4291" i="1"/>
  <c r="V4297" i="1"/>
  <c r="V4298" i="1"/>
  <c r="AE4298" i="1"/>
  <c r="AD4297" i="1"/>
  <c r="AE4297" i="1" s="1"/>
  <c r="U4361" i="1"/>
  <c r="V4361" i="1" s="1"/>
  <c r="V4364" i="1"/>
  <c r="V4372" i="1"/>
  <c r="AM4372" i="1" s="1"/>
  <c r="V4033" i="1"/>
  <c r="AL4033" i="1"/>
  <c r="AL4042" i="1"/>
  <c r="V4070" i="1"/>
  <c r="AL4070" i="1"/>
  <c r="V4078" i="1"/>
  <c r="AM4078" i="1" s="1"/>
  <c r="AL4078" i="1"/>
  <c r="V4102" i="1"/>
  <c r="AL4102" i="1"/>
  <c r="AL4129" i="1"/>
  <c r="AL4132" i="1"/>
  <c r="V4135" i="1"/>
  <c r="AL4135" i="1"/>
  <c r="V4143" i="1"/>
  <c r="AM4143" i="1" s="1"/>
  <c r="AL4143" i="1"/>
  <c r="V4170" i="1"/>
  <c r="Q4169" i="1"/>
  <c r="Q4168" i="1" s="1"/>
  <c r="Q4167" i="1" s="1"/>
  <c r="Q4166" i="1" s="1"/>
  <c r="Q4158" i="1" s="1"/>
  <c r="AL4176" i="1"/>
  <c r="AL4179" i="1"/>
  <c r="AL4180" i="1"/>
  <c r="V4183" i="1"/>
  <c r="AE4183" i="1"/>
  <c r="AD4182" i="1"/>
  <c r="AE4182" i="1" s="1"/>
  <c r="AM4187" i="1"/>
  <c r="V4195" i="1"/>
  <c r="AL4195" i="1"/>
  <c r="M4197" i="1"/>
  <c r="M4168" i="1" s="1"/>
  <c r="M4167" i="1" s="1"/>
  <c r="M4166" i="1" s="1"/>
  <c r="M4158" i="1" s="1"/>
  <c r="AD4197" i="1"/>
  <c r="AE4197" i="1" s="1"/>
  <c r="V4209" i="1"/>
  <c r="AL4209" i="1"/>
  <c r="V4213" i="1"/>
  <c r="AL4215" i="1"/>
  <c r="AF4214" i="1"/>
  <c r="V4230" i="1"/>
  <c r="AM4230" i="1" s="1"/>
  <c r="V4231" i="1"/>
  <c r="AL4231" i="1"/>
  <c r="P4229" i="1"/>
  <c r="P4228" i="1" s="1"/>
  <c r="P4227" i="1" s="1"/>
  <c r="P4226" i="1" s="1"/>
  <c r="P4225" i="1" s="1"/>
  <c r="AB4229" i="1"/>
  <c r="AB4228" i="1" s="1"/>
  <c r="AB4227" i="1" s="1"/>
  <c r="AB4226" i="1" s="1"/>
  <c r="AB4225" i="1" s="1"/>
  <c r="I4229" i="1"/>
  <c r="V4233" i="1"/>
  <c r="Q4229" i="1"/>
  <c r="Q4228" i="1" s="1"/>
  <c r="Q4227" i="1" s="1"/>
  <c r="Q4226" i="1" s="1"/>
  <c r="Q4225" i="1" s="1"/>
  <c r="V4234" i="1"/>
  <c r="Z4229" i="1"/>
  <c r="Z4228" i="1" s="1"/>
  <c r="Z4227" i="1" s="1"/>
  <c r="Z4226" i="1" s="1"/>
  <c r="Z4225" i="1" s="1"/>
  <c r="AE4234" i="1"/>
  <c r="AD4233" i="1"/>
  <c r="V4237" i="1"/>
  <c r="AM4237" i="1" s="1"/>
  <c r="AL4247" i="1"/>
  <c r="P4246" i="1"/>
  <c r="P4245" i="1" s="1"/>
  <c r="P4244" i="1" s="1"/>
  <c r="P4243" i="1" s="1"/>
  <c r="AG4246" i="1"/>
  <c r="AG4245" i="1" s="1"/>
  <c r="AG4244" i="1" s="1"/>
  <c r="AG4243" i="1" s="1"/>
  <c r="J4246" i="1"/>
  <c r="J4245" i="1" s="1"/>
  <c r="J4244" i="1" s="1"/>
  <c r="J4243" i="1" s="1"/>
  <c r="W4246" i="1"/>
  <c r="W4245" i="1" s="1"/>
  <c r="W4244" i="1" s="1"/>
  <c r="W4243" i="1" s="1"/>
  <c r="AH4246" i="1"/>
  <c r="AH4245" i="1" s="1"/>
  <c r="AH4244" i="1" s="1"/>
  <c r="AH4243" i="1" s="1"/>
  <c r="K4253" i="1"/>
  <c r="K4246" i="1" s="1"/>
  <c r="K4245" i="1" s="1"/>
  <c r="K4244" i="1" s="1"/>
  <c r="K4243" i="1" s="1"/>
  <c r="O4253" i="1"/>
  <c r="O4246" i="1" s="1"/>
  <c r="O4245" i="1" s="1"/>
  <c r="O4244" i="1" s="1"/>
  <c r="O4243" i="1" s="1"/>
  <c r="S4253" i="1"/>
  <c r="S4246" i="1" s="1"/>
  <c r="S4245" i="1" s="1"/>
  <c r="S4244" i="1" s="1"/>
  <c r="S4243" i="1" s="1"/>
  <c r="AL4263" i="1"/>
  <c r="P4262" i="1"/>
  <c r="P4261" i="1" s="1"/>
  <c r="P4260" i="1" s="1"/>
  <c r="P4259" i="1" s="1"/>
  <c r="AG4262" i="1"/>
  <c r="AG4261" i="1" s="1"/>
  <c r="AG4260" i="1" s="1"/>
  <c r="AG4259" i="1" s="1"/>
  <c r="AH4272" i="1"/>
  <c r="AH4271" i="1" s="1"/>
  <c r="AH4270" i="1" s="1"/>
  <c r="V4273" i="1"/>
  <c r="N4272" i="1"/>
  <c r="AA4272" i="1"/>
  <c r="K4272" i="1"/>
  <c r="AL4277" i="1"/>
  <c r="J4279" i="1"/>
  <c r="R4279" i="1"/>
  <c r="AM4282" i="1"/>
  <c r="V4283" i="1"/>
  <c r="AL4287" i="1"/>
  <c r="V4291" i="1"/>
  <c r="AA4290" i="1"/>
  <c r="K4290" i="1"/>
  <c r="S4290" i="1"/>
  <c r="AG4290" i="1"/>
  <c r="AG4271" i="1" s="1"/>
  <c r="AK4290" i="1"/>
  <c r="AK4271" i="1" s="1"/>
  <c r="AM4302" i="1"/>
  <c r="V4303" i="1"/>
  <c r="AL4314" i="1"/>
  <c r="AM4314" i="1" s="1"/>
  <c r="AF4313" i="1"/>
  <c r="AL4313" i="1" s="1"/>
  <c r="AM4313" i="1" s="1"/>
  <c r="V4316" i="1"/>
  <c r="N4312" i="1"/>
  <c r="S4312" i="1"/>
  <c r="AA4312" i="1"/>
  <c r="V4317" i="1"/>
  <c r="AL4317" i="1"/>
  <c r="AD4321" i="1"/>
  <c r="AE4326" i="1"/>
  <c r="AL4330" i="1"/>
  <c r="AF4329" i="1"/>
  <c r="AL4329" i="1" s="1"/>
  <c r="AL4335" i="1"/>
  <c r="V4337" i="1"/>
  <c r="AJ4328" i="1"/>
  <c r="V4341" i="1"/>
  <c r="M4339" i="1"/>
  <c r="V4346" i="1"/>
  <c r="AE4346" i="1"/>
  <c r="AD4345" i="1"/>
  <c r="AI4339" i="1"/>
  <c r="V4348" i="1"/>
  <c r="AM4348" i="1" s="1"/>
  <c r="V4354" i="1"/>
  <c r="AE4354" i="1"/>
  <c r="AD4353" i="1"/>
  <c r="AE4371" i="1"/>
  <c r="AH4371" i="1"/>
  <c r="AE4377" i="1"/>
  <c r="AC4376" i="1"/>
  <c r="AE4376" i="1" s="1"/>
  <c r="AL4379" i="1"/>
  <c r="AL4389" i="1"/>
  <c r="AM4389" i="1" s="1"/>
  <c r="AF4388" i="1"/>
  <c r="AL4388" i="1" s="1"/>
  <c r="V4391" i="1"/>
  <c r="AM4391" i="1" s="1"/>
  <c r="AM4398" i="1"/>
  <c r="V4400" i="1"/>
  <c r="Y4360" i="1"/>
  <c r="Y4359" i="1" s="1"/>
  <c r="Y4358" i="1" s="1"/>
  <c r="X4360" i="1"/>
  <c r="X4359" i="1" s="1"/>
  <c r="AB4360" i="1"/>
  <c r="AB4359" i="1" s="1"/>
  <c r="AJ4360" i="1"/>
  <c r="AJ4359" i="1" s="1"/>
  <c r="V4415" i="1"/>
  <c r="V4425" i="1"/>
  <c r="AM4425" i="1" s="1"/>
  <c r="V4450" i="1"/>
  <c r="V4014" i="1"/>
  <c r="AF4022" i="1"/>
  <c r="AL4022" i="1" s="1"/>
  <c r="AM4022" i="1" s="1"/>
  <c r="AD4032" i="1"/>
  <c r="AE4042" i="1"/>
  <c r="V4047" i="1"/>
  <c r="AM4047" i="1" s="1"/>
  <c r="AF4051" i="1"/>
  <c r="AF4065" i="1"/>
  <c r="AD4069" i="1"/>
  <c r="V4075" i="1"/>
  <c r="AM4075" i="1" s="1"/>
  <c r="AD4077" i="1"/>
  <c r="AE4077" i="1" s="1"/>
  <c r="AF4083" i="1"/>
  <c r="AL4083" i="1" s="1"/>
  <c r="V4087" i="1"/>
  <c r="AM4087" i="1" s="1"/>
  <c r="AF4095" i="1"/>
  <c r="AL4095" i="1" s="1"/>
  <c r="AM4095" i="1" s="1"/>
  <c r="V4099" i="1"/>
  <c r="AM4099" i="1" s="1"/>
  <c r="AD4101" i="1"/>
  <c r="AE4101" i="1" s="1"/>
  <c r="AF4109" i="1"/>
  <c r="V4113" i="1"/>
  <c r="AM4113" i="1" s="1"/>
  <c r="AF4122" i="1"/>
  <c r="V4126" i="1"/>
  <c r="AM4126" i="1" s="1"/>
  <c r="AD4128" i="1"/>
  <c r="AE4128" i="1" s="1"/>
  <c r="AD4131" i="1"/>
  <c r="AE4131" i="1" s="1"/>
  <c r="AD4134" i="1"/>
  <c r="AE4134" i="1" s="1"/>
  <c r="AF4138" i="1"/>
  <c r="AD4142" i="1"/>
  <c r="V4164" i="1"/>
  <c r="AM4164" i="1" s="1"/>
  <c r="V4174" i="1"/>
  <c r="AM4174" i="1" s="1"/>
  <c r="AL4177" i="1"/>
  <c r="V4180" i="1"/>
  <c r="AM4180" i="1" s="1"/>
  <c r="AE4180" i="1"/>
  <c r="AD4179" i="1"/>
  <c r="AE4179" i="1" s="1"/>
  <c r="V4182" i="1"/>
  <c r="AM4182" i="1" s="1"/>
  <c r="AL4186" i="1"/>
  <c r="V4189" i="1"/>
  <c r="V4192" i="1"/>
  <c r="AM4192" i="1" s="1"/>
  <c r="AM4200" i="1"/>
  <c r="I4197" i="1"/>
  <c r="N4197" i="1"/>
  <c r="N4168" i="1" s="1"/>
  <c r="N4167" i="1" s="1"/>
  <c r="N4166" i="1" s="1"/>
  <c r="N4158" i="1" s="1"/>
  <c r="Z4197" i="1"/>
  <c r="Z4168" i="1" s="1"/>
  <c r="Z4167" i="1" s="1"/>
  <c r="Z4166" i="1" s="1"/>
  <c r="Z4158" i="1" s="1"/>
  <c r="V4202" i="1"/>
  <c r="AM4206" i="1"/>
  <c r="I4211" i="1"/>
  <c r="V4211" i="1" s="1"/>
  <c r="V4212" i="1"/>
  <c r="AM4215" i="1"/>
  <c r="AF4220" i="1"/>
  <c r="L4229" i="1"/>
  <c r="L4228" i="1" s="1"/>
  <c r="L4227" i="1" s="1"/>
  <c r="L4226" i="1" s="1"/>
  <c r="L4225" i="1" s="1"/>
  <c r="AJ4229" i="1"/>
  <c r="AJ4228" i="1" s="1"/>
  <c r="AJ4227" i="1" s="1"/>
  <c r="AJ4226" i="1" s="1"/>
  <c r="AJ4225" i="1" s="1"/>
  <c r="R4229" i="1"/>
  <c r="R4228" i="1" s="1"/>
  <c r="R4227" i="1" s="1"/>
  <c r="R4226" i="1" s="1"/>
  <c r="R4225" i="1" s="1"/>
  <c r="AM4238" i="1"/>
  <c r="AM4240" i="1"/>
  <c r="AL4248" i="1"/>
  <c r="L4246" i="1"/>
  <c r="L4245" i="1" s="1"/>
  <c r="L4244" i="1" s="1"/>
  <c r="L4243" i="1" s="1"/>
  <c r="AC4246" i="1"/>
  <c r="AC4245" i="1" s="1"/>
  <c r="AC4244" i="1" s="1"/>
  <c r="AC4243" i="1" s="1"/>
  <c r="Q4246" i="1"/>
  <c r="Q4245" i="1" s="1"/>
  <c r="Q4244" i="1" s="1"/>
  <c r="Q4243" i="1" s="1"/>
  <c r="V4254" i="1"/>
  <c r="AM4254" i="1" s="1"/>
  <c r="AL4264" i="1"/>
  <c r="L4262" i="1"/>
  <c r="L4261" i="1" s="1"/>
  <c r="L4260" i="1" s="1"/>
  <c r="L4259" i="1" s="1"/>
  <c r="AC4262" i="1"/>
  <c r="AC4261" i="1" s="1"/>
  <c r="AC4260" i="1" s="1"/>
  <c r="AC4259" i="1" s="1"/>
  <c r="AH4262" i="1"/>
  <c r="AH4261" i="1" s="1"/>
  <c r="AH4260" i="1" s="1"/>
  <c r="AH4259" i="1" s="1"/>
  <c r="J4272" i="1"/>
  <c r="AL4286" i="1"/>
  <c r="AL4288" i="1"/>
  <c r="W4290" i="1"/>
  <c r="AE4295" i="1"/>
  <c r="AC4294" i="1"/>
  <c r="AL4297" i="1"/>
  <c r="AE4307" i="1"/>
  <c r="AC4306" i="1"/>
  <c r="AE4306" i="1" s="1"/>
  <c r="AL4309" i="1"/>
  <c r="J4312" i="1"/>
  <c r="O4312" i="1"/>
  <c r="O4271" i="1" s="1"/>
  <c r="W4312" i="1"/>
  <c r="AI4312" i="1"/>
  <c r="V4322" i="1"/>
  <c r="AE4324" i="1"/>
  <c r="AC4321" i="1"/>
  <c r="AC4320" i="1" s="1"/>
  <c r="AC4319" i="1" s="1"/>
  <c r="V4330" i="1"/>
  <c r="AL4331" i="1"/>
  <c r="AM4331" i="1" s="1"/>
  <c r="AG4328" i="1"/>
  <c r="AD4333" i="1"/>
  <c r="V4335" i="1"/>
  <c r="AA4328" i="1"/>
  <c r="AI4328" i="1"/>
  <c r="X4328" i="1"/>
  <c r="AB4328" i="1"/>
  <c r="AE4343" i="1"/>
  <c r="AC4342" i="1"/>
  <c r="R4339" i="1"/>
  <c r="V4350" i="1"/>
  <c r="AL4356" i="1"/>
  <c r="AM4356" i="1" s="1"/>
  <c r="AF4355" i="1"/>
  <c r="V4362" i="1"/>
  <c r="AL4364" i="1"/>
  <c r="AL4376" i="1"/>
  <c r="AL4380" i="1"/>
  <c r="AF4385" i="1"/>
  <c r="AL4385" i="1" s="1"/>
  <c r="AL4386" i="1"/>
  <c r="AM4387" i="1"/>
  <c r="V4388" i="1"/>
  <c r="Q4360" i="1"/>
  <c r="Q4359" i="1" s="1"/>
  <c r="Q4358" i="1" s="1"/>
  <c r="AL4403" i="1"/>
  <c r="L4360" i="1"/>
  <c r="L4359" i="1" s="1"/>
  <c r="L4358" i="1" s="1"/>
  <c r="P4360" i="1"/>
  <c r="P4359" i="1" s="1"/>
  <c r="P4358" i="1" s="1"/>
  <c r="T4360" i="1"/>
  <c r="T4359" i="1" s="1"/>
  <c r="T4358" i="1" s="1"/>
  <c r="V4409" i="1"/>
  <c r="AM4409" i="1" s="1"/>
  <c r="K4360" i="1"/>
  <c r="K4359" i="1" s="1"/>
  <c r="AD4013" i="1"/>
  <c r="AD4046" i="1"/>
  <c r="AD4074" i="1"/>
  <c r="AE4074" i="1" s="1"/>
  <c r="AD4086" i="1"/>
  <c r="AE4086" i="1" s="1"/>
  <c r="AD4098" i="1"/>
  <c r="AE4098" i="1" s="1"/>
  <c r="AD4112" i="1"/>
  <c r="AE4112" i="1" s="1"/>
  <c r="AF4115" i="1"/>
  <c r="AL4115" i="1" s="1"/>
  <c r="R4116" i="1"/>
  <c r="AD4125" i="1"/>
  <c r="AE4125" i="1" s="1"/>
  <c r="AD4163" i="1"/>
  <c r="Y4169" i="1"/>
  <c r="Y4168" i="1" s="1"/>
  <c r="Y4167" i="1" s="1"/>
  <c r="Y4166" i="1" s="1"/>
  <c r="Y4158" i="1" s="1"/>
  <c r="AL4170" i="1"/>
  <c r="AH4169" i="1"/>
  <c r="AL4171" i="1"/>
  <c r="AE4177" i="1"/>
  <c r="AD4176" i="1"/>
  <c r="AE4176" i="1" s="1"/>
  <c r="V4179" i="1"/>
  <c r="AE4186" i="1"/>
  <c r="AD4185" i="1"/>
  <c r="AE4185" i="1" s="1"/>
  <c r="AL4189" i="1"/>
  <c r="AF4188" i="1"/>
  <c r="AL4188" i="1" s="1"/>
  <c r="V4194" i="1"/>
  <c r="AL4194" i="1"/>
  <c r="AE4195" i="1"/>
  <c r="AC4194" i="1"/>
  <c r="AE4194" i="1" s="1"/>
  <c r="AE4198" i="1"/>
  <c r="J4197" i="1"/>
  <c r="V4201" i="1"/>
  <c r="AF4201" i="1"/>
  <c r="AJ4202" i="1"/>
  <c r="AJ4201" i="1" s="1"/>
  <c r="AJ4197" i="1" s="1"/>
  <c r="AE4204" i="1"/>
  <c r="V4208" i="1"/>
  <c r="AL4208" i="1"/>
  <c r="AF4207" i="1"/>
  <c r="AL4207" i="1" s="1"/>
  <c r="AE4209" i="1"/>
  <c r="AC4208" i="1"/>
  <c r="AD4212" i="1"/>
  <c r="V4214" i="1"/>
  <c r="V4222" i="1"/>
  <c r="T4221" i="1"/>
  <c r="AL4222" i="1"/>
  <c r="AH4221" i="1"/>
  <c r="AH4220" i="1" s="1"/>
  <c r="AH4219" i="1" s="1"/>
  <c r="AH4218" i="1" s="1"/>
  <c r="AL4223" i="1"/>
  <c r="AE4231" i="1"/>
  <c r="AC4230" i="1"/>
  <c r="AE4230" i="1" s="1"/>
  <c r="Y4229" i="1"/>
  <c r="Y4228" i="1" s="1"/>
  <c r="Y4227" i="1" s="1"/>
  <c r="Y4226" i="1" s="1"/>
  <c r="Y4225" i="1" s="1"/>
  <c r="AL4233" i="1"/>
  <c r="AK4229" i="1"/>
  <c r="AK4228" i="1" s="1"/>
  <c r="AK4227" i="1" s="1"/>
  <c r="AK4226" i="1" s="1"/>
  <c r="AK4225" i="1" s="1"/>
  <c r="V4247" i="1"/>
  <c r="V4248" i="1"/>
  <c r="AE4248" i="1"/>
  <c r="AD4247" i="1"/>
  <c r="AE4247" i="1" s="1"/>
  <c r="V4251" i="1"/>
  <c r="AM4251" i="1" s="1"/>
  <c r="M4246" i="1"/>
  <c r="M4245" i="1" s="1"/>
  <c r="M4244" i="1" s="1"/>
  <c r="M4243" i="1" s="1"/>
  <c r="R4246" i="1"/>
  <c r="R4245" i="1" s="1"/>
  <c r="R4244" i="1" s="1"/>
  <c r="R4243" i="1" s="1"/>
  <c r="Z4246" i="1"/>
  <c r="Z4245" i="1" s="1"/>
  <c r="Z4244" i="1" s="1"/>
  <c r="Z4243" i="1" s="1"/>
  <c r="AM4256" i="1"/>
  <c r="AF4261" i="1"/>
  <c r="V4263" i="1"/>
  <c r="AM4263" i="1" s="1"/>
  <c r="V4264" i="1"/>
  <c r="AE4264" i="1"/>
  <c r="AD4263" i="1"/>
  <c r="AE4263" i="1" s="1"/>
  <c r="M4262" i="1"/>
  <c r="M4261" i="1" s="1"/>
  <c r="M4260" i="1" s="1"/>
  <c r="M4259" i="1" s="1"/>
  <c r="AE4266" i="1"/>
  <c r="V4267" i="1"/>
  <c r="AM4267" i="1" s="1"/>
  <c r="M4271" i="1"/>
  <c r="M4270" i="1" s="1"/>
  <c r="AE4272" i="1"/>
  <c r="AI4272" i="1"/>
  <c r="AM4274" i="1"/>
  <c r="AL4281" i="1"/>
  <c r="AM4281" i="1" s="1"/>
  <c r="I4286" i="1"/>
  <c r="V4286" i="1" s="1"/>
  <c r="V4287" i="1"/>
  <c r="V4288" i="1"/>
  <c r="AM4288" i="1" s="1"/>
  <c r="AE4288" i="1"/>
  <c r="AD4287" i="1"/>
  <c r="AI4290" i="1"/>
  <c r="AM4292" i="1"/>
  <c r="AL4294" i="1"/>
  <c r="AM4294" i="1" s="1"/>
  <c r="P4290" i="1"/>
  <c r="P4271" i="1" s="1"/>
  <c r="P4270" i="1" s="1"/>
  <c r="AL4298" i="1"/>
  <c r="AL4301" i="1"/>
  <c r="AM4301" i="1" s="1"/>
  <c r="AM4304" i="1"/>
  <c r="AL4310" i="1"/>
  <c r="AE4317" i="1"/>
  <c r="AC4316" i="1"/>
  <c r="AL4322" i="1"/>
  <c r="AF4321" i="1"/>
  <c r="V4325" i="1"/>
  <c r="AM4325" i="1" s="1"/>
  <c r="I4324" i="1"/>
  <c r="V4329" i="1"/>
  <c r="AM4329" i="1" s="1"/>
  <c r="AK4328" i="1"/>
  <c r="J4328" i="1"/>
  <c r="N4328" i="1"/>
  <c r="R4328" i="1"/>
  <c r="K4328" i="1"/>
  <c r="O4328" i="1"/>
  <c r="S4328" i="1"/>
  <c r="AC4334" i="1"/>
  <c r="AC4333" i="1" s="1"/>
  <c r="AE4337" i="1"/>
  <c r="AL4342" i="1"/>
  <c r="AM4342" i="1" s="1"/>
  <c r="AF4341" i="1"/>
  <c r="V4345" i="1"/>
  <c r="I4339" i="1"/>
  <c r="Q4339" i="1"/>
  <c r="Z4339" i="1"/>
  <c r="AH4339" i="1"/>
  <c r="V4347" i="1"/>
  <c r="N4339" i="1"/>
  <c r="AA4339" i="1"/>
  <c r="X4347" i="1"/>
  <c r="X4346" i="1" s="1"/>
  <c r="X4345" i="1" s="1"/>
  <c r="X4339" i="1" s="1"/>
  <c r="AB4347" i="1"/>
  <c r="AB4346" i="1" s="1"/>
  <c r="AB4345" i="1" s="1"/>
  <c r="AB4339" i="1" s="1"/>
  <c r="AL4350" i="1"/>
  <c r="AF4347" i="1"/>
  <c r="AJ4347" i="1"/>
  <c r="AJ4346" i="1" s="1"/>
  <c r="AJ4345" i="1" s="1"/>
  <c r="AJ4339" i="1" s="1"/>
  <c r="I4352" i="1"/>
  <c r="V4352" i="1" s="1"/>
  <c r="V4353" i="1"/>
  <c r="V4355" i="1"/>
  <c r="AL4362" i="1"/>
  <c r="AF4361" i="1"/>
  <c r="AL4361" i="1" s="1"/>
  <c r="AD4361" i="1"/>
  <c r="AE4361" i="1" s="1"/>
  <c r="AE4364" i="1"/>
  <c r="V4367" i="1"/>
  <c r="AM4367" i="1" s="1"/>
  <c r="AE4366" i="1"/>
  <c r="AL4369" i="1"/>
  <c r="AM4369" i="1" s="1"/>
  <c r="AF4371" i="1"/>
  <c r="AL4371" i="1" s="1"/>
  <c r="AL4374" i="1"/>
  <c r="V4376" i="1"/>
  <c r="AM4376" i="1" s="1"/>
  <c r="V4377" i="1"/>
  <c r="AL4377" i="1"/>
  <c r="V4379" i="1"/>
  <c r="AM4379" i="1" s="1"/>
  <c r="V4380" i="1"/>
  <c r="AE4380" i="1"/>
  <c r="AD4379" i="1"/>
  <c r="AE4379" i="1" s="1"/>
  <c r="V4383" i="1"/>
  <c r="AM4383" i="1" s="1"/>
  <c r="S4385" i="1"/>
  <c r="V4386" i="1"/>
  <c r="M4360" i="1"/>
  <c r="M4359" i="1" s="1"/>
  <c r="M4358" i="1" s="1"/>
  <c r="Z4360" i="1"/>
  <c r="Z4359" i="1" s="1"/>
  <c r="Z4358" i="1" s="1"/>
  <c r="V4403" i="1"/>
  <c r="AM4406" i="1"/>
  <c r="AM4410" i="1"/>
  <c r="V4412" i="1"/>
  <c r="V4422" i="1"/>
  <c r="AD4428" i="1"/>
  <c r="V4395" i="1"/>
  <c r="AL4395" i="1"/>
  <c r="V4397" i="1"/>
  <c r="AL4397" i="1"/>
  <c r="V4407" i="1"/>
  <c r="AL4407" i="1"/>
  <c r="V4419" i="1"/>
  <c r="AL4419" i="1"/>
  <c r="AL4438" i="1"/>
  <c r="AF4437" i="1"/>
  <c r="AL4450" i="1"/>
  <c r="V4451" i="1"/>
  <c r="L4491" i="1"/>
  <c r="T4491" i="1"/>
  <c r="AL4516" i="1"/>
  <c r="AF4512" i="1"/>
  <c r="V4523" i="1"/>
  <c r="AM4523" i="1" s="1"/>
  <c r="I4522" i="1"/>
  <c r="V4522" i="1" s="1"/>
  <c r="AE4565" i="1"/>
  <c r="AC4561" i="1"/>
  <c r="AC4560" i="1" s="1"/>
  <c r="AC4559" i="1" s="1"/>
  <c r="V4587" i="1"/>
  <c r="I4586" i="1"/>
  <c r="V4586" i="1" s="1"/>
  <c r="AE4624" i="1"/>
  <c r="AC4620" i="1"/>
  <c r="AC4619" i="1" s="1"/>
  <c r="AC4618" i="1" s="1"/>
  <c r="AC4617" i="1" s="1"/>
  <c r="AL4337" i="1"/>
  <c r="I4366" i="1"/>
  <c r="V4366" i="1" s="1"/>
  <c r="AH4366" i="1"/>
  <c r="AL4366" i="1" s="1"/>
  <c r="AC4391" i="1"/>
  <c r="AE4391" i="1" s="1"/>
  <c r="AD4394" i="1"/>
  <c r="AE4394" i="1" s="1"/>
  <c r="AE4397" i="1"/>
  <c r="AF4400" i="1"/>
  <c r="AL4400" i="1" s="1"/>
  <c r="AC4403" i="1"/>
  <c r="AD4406" i="1"/>
  <c r="AE4406" i="1" s="1"/>
  <c r="AF4412" i="1"/>
  <c r="AC4415" i="1"/>
  <c r="AE4415" i="1" s="1"/>
  <c r="AD4418" i="1"/>
  <c r="AE4418" i="1" s="1"/>
  <c r="AF4422" i="1"/>
  <c r="AC4425" i="1"/>
  <c r="J4429" i="1"/>
  <c r="J4428" i="1" s="1"/>
  <c r="X4429" i="1"/>
  <c r="X4428" i="1" s="1"/>
  <c r="AB4429" i="1"/>
  <c r="AB4428" i="1" s="1"/>
  <c r="AF4430" i="1"/>
  <c r="AL4431" i="1"/>
  <c r="AM4431" i="1" s="1"/>
  <c r="AJ4429" i="1"/>
  <c r="AJ4428" i="1" s="1"/>
  <c r="V4437" i="1"/>
  <c r="AB4445" i="1"/>
  <c r="AB4444" i="1" s="1"/>
  <c r="AB4443" i="1" s="1"/>
  <c r="AB4442" i="1" s="1"/>
  <c r="AF4445" i="1"/>
  <c r="AL4446" i="1"/>
  <c r="AJ4445" i="1"/>
  <c r="AJ4444" i="1" s="1"/>
  <c r="AJ4443" i="1" s="1"/>
  <c r="AJ4442" i="1" s="1"/>
  <c r="AM4452" i="1"/>
  <c r="AL4457" i="1"/>
  <c r="AB4467" i="1"/>
  <c r="AB4466" i="1" s="1"/>
  <c r="V4469" i="1"/>
  <c r="AM4469" i="1" s="1"/>
  <c r="R4467" i="1"/>
  <c r="R4466" i="1" s="1"/>
  <c r="V4477" i="1"/>
  <c r="AM4477" i="1" s="1"/>
  <c r="I4476" i="1"/>
  <c r="V4476" i="1" s="1"/>
  <c r="L4466" i="1"/>
  <c r="V4480" i="1"/>
  <c r="AM4480" i="1" s="1"/>
  <c r="Z4484" i="1"/>
  <c r="O4491" i="1"/>
  <c r="X4491" i="1"/>
  <c r="X4466" i="1" s="1"/>
  <c r="AL4498" i="1"/>
  <c r="Z4491" i="1"/>
  <c r="AM4501" i="1"/>
  <c r="Z4511" i="1"/>
  <c r="V4516" i="1"/>
  <c r="K4512" i="1"/>
  <c r="K4511" i="1" s="1"/>
  <c r="O4512" i="1"/>
  <c r="O4511" i="1" s="1"/>
  <c r="S4512" i="1"/>
  <c r="S4511" i="1" s="1"/>
  <c r="AL4519" i="1"/>
  <c r="AM4519" i="1" s="1"/>
  <c r="AG4533" i="1"/>
  <c r="AG4511" i="1" s="1"/>
  <c r="I4533" i="1"/>
  <c r="AM4549" i="1"/>
  <c r="AM4550" i="1"/>
  <c r="AM4551" i="1"/>
  <c r="AM4563" i="1"/>
  <c r="AA4561" i="1"/>
  <c r="AA4560" i="1" s="1"/>
  <c r="AA4559" i="1" s="1"/>
  <c r="V4569" i="1"/>
  <c r="I4568" i="1"/>
  <c r="V4568" i="1" s="1"/>
  <c r="V4575" i="1"/>
  <c r="AL4575" i="1"/>
  <c r="AF4574" i="1"/>
  <c r="AL4574" i="1" s="1"/>
  <c r="AD4579" i="1"/>
  <c r="AE4580" i="1"/>
  <c r="AL4589" i="1"/>
  <c r="AF4588" i="1"/>
  <c r="AM4592" i="1"/>
  <c r="I4596" i="1"/>
  <c r="AG4585" i="1"/>
  <c r="AM4608" i="1"/>
  <c r="AM4622" i="1"/>
  <c r="I4619" i="1"/>
  <c r="AA4620" i="1"/>
  <c r="AA4619" i="1" s="1"/>
  <c r="AA4618" i="1" s="1"/>
  <c r="AA4617" i="1" s="1"/>
  <c r="I4246" i="1"/>
  <c r="K4429" i="1"/>
  <c r="K4428" i="1" s="1"/>
  <c r="O4429" i="1"/>
  <c r="O4428" i="1" s="1"/>
  <c r="V4433" i="1"/>
  <c r="AF4433" i="1"/>
  <c r="AL4433" i="1" s="1"/>
  <c r="AC4433" i="1"/>
  <c r="AE4434" i="1"/>
  <c r="AD4436" i="1"/>
  <c r="AE4436" i="1" s="1"/>
  <c r="Q4445" i="1"/>
  <c r="V4445" i="1" s="1"/>
  <c r="V4446" i="1"/>
  <c r="AM4448" i="1"/>
  <c r="AE4456" i="1"/>
  <c r="AD4455" i="1"/>
  <c r="V4457" i="1"/>
  <c r="AF4459" i="1"/>
  <c r="AL4459" i="1" s="1"/>
  <c r="AL4460" i="1"/>
  <c r="V4463" i="1"/>
  <c r="T4462" i="1"/>
  <c r="O4467" i="1"/>
  <c r="V4473" i="1"/>
  <c r="AM4473" i="1" s="1"/>
  <c r="AJ4466" i="1"/>
  <c r="AL4484" i="1"/>
  <c r="M4484" i="1"/>
  <c r="Q4484" i="1"/>
  <c r="AL4492" i="1"/>
  <c r="AM4492" i="1" s="1"/>
  <c r="P4491" i="1"/>
  <c r="P4466" i="1" s="1"/>
  <c r="Y4491" i="1"/>
  <c r="Y4466" i="1" s="1"/>
  <c r="AG4491" i="1"/>
  <c r="AG4466" i="1" s="1"/>
  <c r="V4498" i="1"/>
  <c r="M4491" i="1"/>
  <c r="Q4491" i="1"/>
  <c r="AL4504" i="1"/>
  <c r="AF4503" i="1"/>
  <c r="AL4503" i="1" s="1"/>
  <c r="AL4507" i="1"/>
  <c r="AM4513" i="1"/>
  <c r="AM4514" i="1"/>
  <c r="Y4511" i="1"/>
  <c r="AE4519" i="1"/>
  <c r="AC4512" i="1"/>
  <c r="AL4522" i="1"/>
  <c r="AL4527" i="1"/>
  <c r="AM4527" i="1" s="1"/>
  <c r="AF4526" i="1"/>
  <c r="AL4526" i="1" s="1"/>
  <c r="AK4533" i="1"/>
  <c r="AK4511" i="1" s="1"/>
  <c r="AB4533" i="1"/>
  <c r="AB4511" i="1" s="1"/>
  <c r="AL4540" i="1"/>
  <c r="AJ4533" i="1"/>
  <c r="AJ4511" i="1" s="1"/>
  <c r="AM4547" i="1"/>
  <c r="J4561" i="1"/>
  <c r="J4560" i="1" s="1"/>
  <c r="J4559" i="1" s="1"/>
  <c r="R4561" i="1"/>
  <c r="R4560" i="1" s="1"/>
  <c r="R4559" i="1" s="1"/>
  <c r="AE4561" i="1"/>
  <c r="AD4560" i="1"/>
  <c r="AL4571" i="1"/>
  <c r="AM4571" i="1" s="1"/>
  <c r="AF4570" i="1"/>
  <c r="AE4589" i="1"/>
  <c r="AC4588" i="1"/>
  <c r="AC4587" i="1" s="1"/>
  <c r="AC4586" i="1" s="1"/>
  <c r="AM4594" i="1"/>
  <c r="AA4585" i="1"/>
  <c r="AI4585" i="1"/>
  <c r="V4603" i="1"/>
  <c r="Y4585" i="1"/>
  <c r="AE4603" i="1"/>
  <c r="AC4597" i="1"/>
  <c r="AC4596" i="1" s="1"/>
  <c r="J4620" i="1"/>
  <c r="J4619" i="1" s="1"/>
  <c r="J4618" i="1" s="1"/>
  <c r="J4617" i="1" s="1"/>
  <c r="R4620" i="1"/>
  <c r="R4619" i="1" s="1"/>
  <c r="R4618" i="1" s="1"/>
  <c r="R4617" i="1" s="1"/>
  <c r="AE4620" i="1"/>
  <c r="AD4619" i="1"/>
  <c r="V4438" i="1"/>
  <c r="AL4451" i="1"/>
  <c r="I4454" i="1"/>
  <c r="Q4459" i="1"/>
  <c r="V4459" i="1" s="1"/>
  <c r="V4460" i="1"/>
  <c r="AM4460" i="1" s="1"/>
  <c r="AL4463" i="1"/>
  <c r="AE4468" i="1"/>
  <c r="AD4467" i="1"/>
  <c r="AE4467" i="1" s="1"/>
  <c r="AK4466" i="1"/>
  <c r="W4466" i="1"/>
  <c r="AI4466" i="1"/>
  <c r="K4491" i="1"/>
  <c r="K4466" i="1" s="1"/>
  <c r="S4491" i="1"/>
  <c r="S4466" i="1" s="1"/>
  <c r="AE4504" i="1"/>
  <c r="AC4503" i="1"/>
  <c r="AC4466" i="1" s="1"/>
  <c r="M4511" i="1"/>
  <c r="W4511" i="1"/>
  <c r="AA4511" i="1"/>
  <c r="AI4511" i="1"/>
  <c r="L4511" i="1"/>
  <c r="P4511" i="1"/>
  <c r="T4511" i="1"/>
  <c r="AE4527" i="1"/>
  <c r="AC4526" i="1"/>
  <c r="AE4540" i="1"/>
  <c r="AD4533" i="1"/>
  <c r="AE4533" i="1" s="1"/>
  <c r="AL4565" i="1"/>
  <c r="AF4561" i="1"/>
  <c r="AE4571" i="1"/>
  <c r="AC4570" i="1"/>
  <c r="AC4569" i="1" s="1"/>
  <c r="AC4568" i="1" s="1"/>
  <c r="J4585" i="1"/>
  <c r="R4585" i="1"/>
  <c r="AL4598" i="1"/>
  <c r="AJ4597" i="1"/>
  <c r="AJ4596" i="1" s="1"/>
  <c r="AJ4585" i="1" s="1"/>
  <c r="L4585" i="1"/>
  <c r="T4585" i="1"/>
  <c r="AL4624" i="1"/>
  <c r="AF4620" i="1"/>
  <c r="AF4462" i="1"/>
  <c r="I4468" i="1"/>
  <c r="AH4468" i="1"/>
  <c r="AH4467" i="1" s="1"/>
  <c r="AL4467" i="1" s="1"/>
  <c r="AL4474" i="1"/>
  <c r="AM4474" i="1" s="1"/>
  <c r="I4485" i="1"/>
  <c r="AD4485" i="1"/>
  <c r="AL4485" i="1"/>
  <c r="AF4491" i="1"/>
  <c r="AL4491" i="1" s="1"/>
  <c r="AL4493" i="1"/>
  <c r="AM4493" i="1" s="1"/>
  <c r="I4495" i="1"/>
  <c r="V4495" i="1" s="1"/>
  <c r="AM4495" i="1" s="1"/>
  <c r="AD4495" i="1"/>
  <c r="AE4495" i="1" s="1"/>
  <c r="I4505" i="1"/>
  <c r="AL4505" i="1"/>
  <c r="I4508" i="1"/>
  <c r="AD4508" i="1"/>
  <c r="AL4508" i="1"/>
  <c r="AL4520" i="1"/>
  <c r="AM4520" i="1" s="1"/>
  <c r="AL4528" i="1"/>
  <c r="AM4528" i="1" s="1"/>
  <c r="I4530" i="1"/>
  <c r="AD4530" i="1"/>
  <c r="AF4537" i="1"/>
  <c r="AL4537" i="1" s="1"/>
  <c r="AM4537" i="1" s="1"/>
  <c r="Q4541" i="1"/>
  <c r="V4541" i="1" s="1"/>
  <c r="AL4541" i="1"/>
  <c r="AD4555" i="1"/>
  <c r="AF4556" i="1"/>
  <c r="R4557" i="1"/>
  <c r="AL4566" i="1"/>
  <c r="AM4566" i="1" s="1"/>
  <c r="AL4572" i="1"/>
  <c r="AM4572" i="1" s="1"/>
  <c r="AL4576" i="1"/>
  <c r="AM4576" i="1" s="1"/>
  <c r="AL4590" i="1"/>
  <c r="AM4590" i="1" s="1"/>
  <c r="AL4625" i="1"/>
  <c r="AM4625" i="1" s="1"/>
  <c r="V4633" i="1"/>
  <c r="AL4635" i="1"/>
  <c r="AL4636" i="1"/>
  <c r="AM4636" i="1" s="1"/>
  <c r="V4655" i="1"/>
  <c r="I4659" i="1"/>
  <c r="V4659" i="1" s="1"/>
  <c r="AL4673" i="1"/>
  <c r="V4679" i="1"/>
  <c r="I4678" i="1"/>
  <c r="V4684" i="1"/>
  <c r="AL4710" i="1"/>
  <c r="AL4715" i="1"/>
  <c r="AF4714" i="1"/>
  <c r="AL4714" i="1" s="1"/>
  <c r="X4721" i="1"/>
  <c r="X4720" i="1" s="1"/>
  <c r="X4719" i="1" s="1"/>
  <c r="AG4721" i="1"/>
  <c r="AG4720" i="1" s="1"/>
  <c r="AG4719" i="1" s="1"/>
  <c r="AK4721" i="1"/>
  <c r="AK4720" i="1" s="1"/>
  <c r="AK4719" i="1" s="1"/>
  <c r="V4745" i="1"/>
  <c r="AL4745" i="1"/>
  <c r="AF4744" i="1"/>
  <c r="I4744" i="1"/>
  <c r="Q4744" i="1"/>
  <c r="Q4743" i="1" s="1"/>
  <c r="Q4742" i="1" s="1"/>
  <c r="Q4741" i="1" s="1"/>
  <c r="V4761" i="1"/>
  <c r="I4760" i="1"/>
  <c r="Q4753" i="1"/>
  <c r="Q4752" i="1" s="1"/>
  <c r="AJ4753" i="1"/>
  <c r="AJ4752" i="1" s="1"/>
  <c r="AC4766" i="1"/>
  <c r="AC4765" i="1" s="1"/>
  <c r="AE4772" i="1"/>
  <c r="V4789" i="1"/>
  <c r="V4543" i="1"/>
  <c r="AL4543" i="1"/>
  <c r="Q4546" i="1"/>
  <c r="AD4546" i="1"/>
  <c r="AH4546" i="1"/>
  <c r="V4565" i="1"/>
  <c r="T4574" i="1"/>
  <c r="V4574" i="1" s="1"/>
  <c r="AM4574" i="1" s="1"/>
  <c r="P4598" i="1"/>
  <c r="P4597" i="1" s="1"/>
  <c r="P4596" i="1" s="1"/>
  <c r="P4585" i="1" s="1"/>
  <c r="V4624" i="1"/>
  <c r="AL4634" i="1"/>
  <c r="AM4634" i="1" s="1"/>
  <c r="AG4633" i="1"/>
  <c r="AG4632" i="1" s="1"/>
  <c r="AG4631" i="1" s="1"/>
  <c r="V4639" i="1"/>
  <c r="AM4639" i="1" s="1"/>
  <c r="S4638" i="1"/>
  <c r="V4638" i="1" s="1"/>
  <c r="I4673" i="1"/>
  <c r="V4674" i="1"/>
  <c r="AM4674" i="1" s="1"/>
  <c r="Q4714" i="1"/>
  <c r="V4714" i="1" s="1"/>
  <c r="V4715" i="1"/>
  <c r="AM4715" i="1" s="1"/>
  <c r="R4721" i="1"/>
  <c r="R4720" i="1" s="1"/>
  <c r="R4719" i="1" s="1"/>
  <c r="K4721" i="1"/>
  <c r="K4720" i="1" s="1"/>
  <c r="K4719" i="1" s="1"/>
  <c r="Y4721" i="1"/>
  <c r="Y4720" i="1" s="1"/>
  <c r="Y4719" i="1" s="1"/>
  <c r="L4753" i="1"/>
  <c r="L4752" i="1" s="1"/>
  <c r="T4753" i="1"/>
  <c r="T4752" i="1" s="1"/>
  <c r="V4767" i="1"/>
  <c r="I4766" i="1"/>
  <c r="AM4775" i="1"/>
  <c r="I4786" i="1"/>
  <c r="V4787" i="1"/>
  <c r="V4478" i="1"/>
  <c r="AL4478" i="1"/>
  <c r="V4481" i="1"/>
  <c r="AL4481" i="1"/>
  <c r="V4489" i="1"/>
  <c r="AL4489" i="1"/>
  <c r="V4499" i="1"/>
  <c r="AL4499" i="1"/>
  <c r="V4524" i="1"/>
  <c r="AL4524" i="1"/>
  <c r="V4570" i="1"/>
  <c r="V4588" i="1"/>
  <c r="AE4635" i="1"/>
  <c r="AC4631" i="1"/>
  <c r="Z4721" i="1"/>
  <c r="Z4720" i="1" s="1"/>
  <c r="N4721" i="1"/>
  <c r="N4720" i="1" s="1"/>
  <c r="N4719" i="1" s="1"/>
  <c r="I4756" i="1"/>
  <c r="V4757" i="1"/>
  <c r="AL4757" i="1"/>
  <c r="AF4756" i="1"/>
  <c r="AD4477" i="1"/>
  <c r="AD4480" i="1"/>
  <c r="AD4488" i="1"/>
  <c r="AE4488" i="1" s="1"/>
  <c r="AD4498" i="1"/>
  <c r="AD4523" i="1"/>
  <c r="U4533" i="1"/>
  <c r="AD4569" i="1"/>
  <c r="AD4587" i="1"/>
  <c r="AF4603" i="1"/>
  <c r="AL4603" i="1" s="1"/>
  <c r="AF4631" i="1"/>
  <c r="V4632" i="1"/>
  <c r="V4635" i="1"/>
  <c r="AM4635" i="1" s="1"/>
  <c r="I4631" i="1"/>
  <c r="Q4631" i="1"/>
  <c r="Q4630" i="1" s="1"/>
  <c r="Q4629" i="1" s="1"/>
  <c r="Q4628" i="1" s="1"/>
  <c r="Q4627" i="1" s="1"/>
  <c r="U4630" i="1"/>
  <c r="U4629" i="1" s="1"/>
  <c r="U4628" i="1" s="1"/>
  <c r="U4627" i="1" s="1"/>
  <c r="U4616" i="1" s="1"/>
  <c r="AE4638" i="1"/>
  <c r="AD4631" i="1"/>
  <c r="V4642" i="1"/>
  <c r="AM4654" i="1"/>
  <c r="M4659" i="1"/>
  <c r="M4630" i="1" s="1"/>
  <c r="M4629" i="1" s="1"/>
  <c r="M4628" i="1" s="1"/>
  <c r="M4627" i="1" s="1"/>
  <c r="M4616" i="1" s="1"/>
  <c r="AL4679" i="1"/>
  <c r="AM4687" i="1"/>
  <c r="AL4692" i="1"/>
  <c r="AL4698" i="1"/>
  <c r="AL4699" i="1"/>
  <c r="AI4707" i="1"/>
  <c r="AI4706" i="1" s="1"/>
  <c r="AB4707" i="1"/>
  <c r="AB4706" i="1" s="1"/>
  <c r="AD4714" i="1"/>
  <c r="AE4714" i="1" s="1"/>
  <c r="AE4715" i="1"/>
  <c r="J4721" i="1"/>
  <c r="J4720" i="1" s="1"/>
  <c r="J4719" i="1" s="1"/>
  <c r="AJ4721" i="1"/>
  <c r="AJ4720" i="1" s="1"/>
  <c r="AJ4719" i="1" s="1"/>
  <c r="V4736" i="1"/>
  <c r="Q4721" i="1"/>
  <c r="Q4720" i="1" s="1"/>
  <c r="Z4744" i="1"/>
  <c r="Z4743" i="1" s="1"/>
  <c r="Z4742" i="1" s="1"/>
  <c r="Z4741" i="1" s="1"/>
  <c r="AH4744" i="1"/>
  <c r="AH4743" i="1" s="1"/>
  <c r="AH4742" i="1" s="1"/>
  <c r="AH4741" i="1" s="1"/>
  <c r="Z4753" i="1"/>
  <c r="Z4752" i="1" s="1"/>
  <c r="N4753" i="1"/>
  <c r="N4752" i="1" s="1"/>
  <c r="AG4753" i="1"/>
  <c r="AG4752" i="1" s="1"/>
  <c r="J4766" i="1"/>
  <c r="J4765" i="1" s="1"/>
  <c r="J4753" i="1" s="1"/>
  <c r="J4752" i="1" s="1"/>
  <c r="R4766" i="1"/>
  <c r="R4765" i="1" s="1"/>
  <c r="R4753" i="1" s="1"/>
  <c r="R4752" i="1" s="1"/>
  <c r="AA4766" i="1"/>
  <c r="AA4765" i="1" s="1"/>
  <c r="AA4753" i="1" s="1"/>
  <c r="AA4752" i="1" s="1"/>
  <c r="AM4770" i="1"/>
  <c r="V4772" i="1"/>
  <c r="AE4801" i="1"/>
  <c r="AD4800" i="1"/>
  <c r="AE4800" i="1" s="1"/>
  <c r="V4650" i="1"/>
  <c r="AL4650" i="1"/>
  <c r="V4661" i="1"/>
  <c r="AL4661" i="1"/>
  <c r="V4663" i="1"/>
  <c r="AL4663" i="1"/>
  <c r="V4675" i="1"/>
  <c r="AL4675" i="1"/>
  <c r="V4685" i="1"/>
  <c r="AL4685" i="1"/>
  <c r="AL4694" i="1"/>
  <c r="AM4694" i="1" s="1"/>
  <c r="V4700" i="1"/>
  <c r="AL4700" i="1"/>
  <c r="AL4712" i="1"/>
  <c r="AM4712" i="1" s="1"/>
  <c r="AL4716" i="1"/>
  <c r="V4746" i="1"/>
  <c r="AL4746" i="1"/>
  <c r="V4748" i="1"/>
  <c r="AL4748" i="1"/>
  <c r="V4758" i="1"/>
  <c r="AL4758" i="1"/>
  <c r="V4788" i="1"/>
  <c r="AA4794" i="1"/>
  <c r="AA4793" i="1" s="1"/>
  <c r="AA4792" i="1" s="1"/>
  <c r="V4797" i="1"/>
  <c r="AL4797" i="1"/>
  <c r="AF4796" i="1"/>
  <c r="AE4798" i="1"/>
  <c r="AC4797" i="1"/>
  <c r="R4801" i="1"/>
  <c r="R4800" i="1" s="1"/>
  <c r="AL4806" i="1"/>
  <c r="AF4805" i="1"/>
  <c r="AL4805" i="1" s="1"/>
  <c r="AM4805" i="1" s="1"/>
  <c r="AF4810" i="1"/>
  <c r="AL4813" i="1"/>
  <c r="AM4813" i="1" s="1"/>
  <c r="V4820" i="1"/>
  <c r="R4819" i="1"/>
  <c r="V4819" i="1" s="1"/>
  <c r="AM4819" i="1" s="1"/>
  <c r="AF4823" i="1"/>
  <c r="AL4824" i="1"/>
  <c r="AM4824" i="1" s="1"/>
  <c r="V4835" i="1"/>
  <c r="I4834" i="1"/>
  <c r="V4834" i="1" s="1"/>
  <c r="V4836" i="1"/>
  <c r="AE4836" i="1"/>
  <c r="AD4835" i="1"/>
  <c r="AL4839" i="1"/>
  <c r="AD4846" i="1"/>
  <c r="V4920" i="1"/>
  <c r="I4919" i="1"/>
  <c r="V4919" i="1" s="1"/>
  <c r="K4925" i="1"/>
  <c r="K4924" i="1" s="1"/>
  <c r="K4923" i="1" s="1"/>
  <c r="K4903" i="1" s="1"/>
  <c r="O4925" i="1"/>
  <c r="O4924" i="1" s="1"/>
  <c r="O4923" i="1" s="1"/>
  <c r="S4925" i="1"/>
  <c r="S4924" i="1" s="1"/>
  <c r="S4923" i="1" s="1"/>
  <c r="S4903" i="1" s="1"/>
  <c r="V4948" i="1"/>
  <c r="I4944" i="1"/>
  <c r="AL4948" i="1"/>
  <c r="AF4944" i="1"/>
  <c r="AH4638" i="1"/>
  <c r="AH4631" i="1" s="1"/>
  <c r="AH4630" i="1" s="1"/>
  <c r="AH4629" i="1" s="1"/>
  <c r="AH4628" i="1" s="1"/>
  <c r="AH4627" i="1" s="1"/>
  <c r="AH4616" i="1" s="1"/>
  <c r="AD4649" i="1"/>
  <c r="AE4649" i="1" s="1"/>
  <c r="AF4656" i="1"/>
  <c r="AD4660" i="1"/>
  <c r="AE4660" i="1" s="1"/>
  <c r="AE4663" i="1"/>
  <c r="AF4666" i="1"/>
  <c r="AC4667" i="1"/>
  <c r="AF4672" i="1"/>
  <c r="AD4674" i="1"/>
  <c r="AF4678" i="1"/>
  <c r="AC4679" i="1"/>
  <c r="AD4684" i="1"/>
  <c r="AF4691" i="1"/>
  <c r="AL4691" i="1" s="1"/>
  <c r="S4693" i="1"/>
  <c r="AD4693" i="1"/>
  <c r="AF4697" i="1"/>
  <c r="AD4699" i="1"/>
  <c r="AF4709" i="1"/>
  <c r="S4711" i="1"/>
  <c r="AD4711" i="1"/>
  <c r="V4716" i="1"/>
  <c r="AE4716" i="1"/>
  <c r="AD4723" i="1"/>
  <c r="AD4731" i="1"/>
  <c r="AF4733" i="1"/>
  <c r="AD4745" i="1"/>
  <c r="AE4745" i="1" s="1"/>
  <c r="AE4748" i="1"/>
  <c r="AD4757" i="1"/>
  <c r="AF4761" i="1"/>
  <c r="AC4762" i="1"/>
  <c r="AC4761" i="1" s="1"/>
  <c r="AC4760" i="1" s="1"/>
  <c r="AF4767" i="1"/>
  <c r="AD4787" i="1"/>
  <c r="AF4789" i="1"/>
  <c r="V4796" i="1"/>
  <c r="N4801" i="1"/>
  <c r="N4800" i="1" s="1"/>
  <c r="AE4802" i="1"/>
  <c r="J4810" i="1"/>
  <c r="J4809" i="1" s="1"/>
  <c r="J4808" i="1" s="1"/>
  <c r="X4810" i="1"/>
  <c r="X4809" i="1" s="1"/>
  <c r="X4808" i="1" s="1"/>
  <c r="AB4810" i="1"/>
  <c r="AB4809" i="1" s="1"/>
  <c r="AE4827" i="1"/>
  <c r="Z4829" i="1"/>
  <c r="Z4794" i="1" s="1"/>
  <c r="Z4793" i="1" s="1"/>
  <c r="Z4792" i="1" s="1"/>
  <c r="AF4831" i="1"/>
  <c r="AL4832" i="1"/>
  <c r="AM4832" i="1" s="1"/>
  <c r="V4838" i="1"/>
  <c r="AM4838" i="1" s="1"/>
  <c r="V4839" i="1"/>
  <c r="AE4839" i="1"/>
  <c r="AD4838" i="1"/>
  <c r="AE4838" i="1" s="1"/>
  <c r="AE4844" i="1"/>
  <c r="V4849" i="1"/>
  <c r="AL4872" i="1"/>
  <c r="AH4871" i="1"/>
  <c r="AL4871" i="1" s="1"/>
  <c r="AM4877" i="1"/>
  <c r="V4880" i="1"/>
  <c r="AM4908" i="1"/>
  <c r="M4906" i="1"/>
  <c r="M4905" i="1" s="1"/>
  <c r="M4904" i="1" s="1"/>
  <c r="Q4906" i="1"/>
  <c r="Q4905" i="1" s="1"/>
  <c r="Q4904" i="1" s="1"/>
  <c r="V4929" i="1"/>
  <c r="Z4925" i="1"/>
  <c r="Z4924" i="1" s="1"/>
  <c r="Z4923" i="1" s="1"/>
  <c r="Z4903" i="1" s="1"/>
  <c r="AI4925" i="1"/>
  <c r="AI4924" i="1" s="1"/>
  <c r="AI4923" i="1" s="1"/>
  <c r="AM4946" i="1"/>
  <c r="V4961" i="1"/>
  <c r="AE4961" i="1"/>
  <c r="AF4642" i="1"/>
  <c r="AE4647" i="1"/>
  <c r="O4653" i="1"/>
  <c r="O4652" i="1" s="1"/>
  <c r="V4652" i="1" s="1"/>
  <c r="AM4652" i="1" s="1"/>
  <c r="V4717" i="1"/>
  <c r="AM4717" i="1" s="1"/>
  <c r="AE4717" i="1"/>
  <c r="AF4724" i="1"/>
  <c r="AE4729" i="1"/>
  <c r="AC4736" i="1"/>
  <c r="V4737" i="1"/>
  <c r="AM4737" i="1" s="1"/>
  <c r="V4762" i="1"/>
  <c r="V4768" i="1"/>
  <c r="AM4768" i="1" s="1"/>
  <c r="AC4789" i="1"/>
  <c r="V4798" i="1"/>
  <c r="AM4798" i="1" s="1"/>
  <c r="J4801" i="1"/>
  <c r="J4800" i="1" s="1"/>
  <c r="X4801" i="1"/>
  <c r="X4800" i="1" s="1"/>
  <c r="AB4801" i="1"/>
  <c r="AB4800" i="1" s="1"/>
  <c r="AL4803" i="1"/>
  <c r="AM4803" i="1" s="1"/>
  <c r="AF4802" i="1"/>
  <c r="AJ4801" i="1"/>
  <c r="AJ4800" i="1" s="1"/>
  <c r="AJ4794" i="1" s="1"/>
  <c r="AJ4793" i="1" s="1"/>
  <c r="AJ4792" i="1" s="1"/>
  <c r="AE4810" i="1"/>
  <c r="O4810" i="1"/>
  <c r="O4809" i="1" s="1"/>
  <c r="O4808" i="1" s="1"/>
  <c r="S4810" i="1"/>
  <c r="S4809" i="1" s="1"/>
  <c r="AL4820" i="1"/>
  <c r="K4822" i="1"/>
  <c r="S4822" i="1"/>
  <c r="Y4822" i="1"/>
  <c r="Y4808" i="1" s="1"/>
  <c r="Y4794" i="1" s="1"/>
  <c r="Y4793" i="1" s="1"/>
  <c r="Y4792" i="1" s="1"/>
  <c r="V4827" i="1"/>
  <c r="AM4827" i="1" s="1"/>
  <c r="M4829" i="1"/>
  <c r="M4794" i="1" s="1"/>
  <c r="M4793" i="1" s="1"/>
  <c r="M4792" i="1" s="1"/>
  <c r="V4831" i="1"/>
  <c r="AI4829" i="1"/>
  <c r="AI4794" i="1" s="1"/>
  <c r="AI4793" i="1" s="1"/>
  <c r="AI4792" i="1" s="1"/>
  <c r="X4829" i="1"/>
  <c r="AB4829" i="1"/>
  <c r="AF4842" i="1"/>
  <c r="AM4844" i="1"/>
  <c r="AL4848" i="1"/>
  <c r="AF4847" i="1"/>
  <c r="J4870" i="1"/>
  <c r="J4869" i="1" s="1"/>
  <c r="J4868" i="1" s="1"/>
  <c r="J4867" i="1" s="1"/>
  <c r="R4870" i="1"/>
  <c r="R4869" i="1" s="1"/>
  <c r="R4868" i="1" s="1"/>
  <c r="R4867" i="1" s="1"/>
  <c r="AL4880" i="1"/>
  <c r="AF4879" i="1"/>
  <c r="V4888" i="1"/>
  <c r="AG4905" i="1"/>
  <c r="AG4904" i="1" s="1"/>
  <c r="AK4903" i="1"/>
  <c r="AI4906" i="1"/>
  <c r="AI4905" i="1" s="1"/>
  <c r="AI4904" i="1" s="1"/>
  <c r="V4913" i="1"/>
  <c r="AL4920" i="1"/>
  <c r="AH4919" i="1"/>
  <c r="AL4919" i="1" s="1"/>
  <c r="L4925" i="1"/>
  <c r="L4924" i="1" s="1"/>
  <c r="L4923" i="1" s="1"/>
  <c r="V4926" i="1"/>
  <c r="AL4926" i="1"/>
  <c r="V4938" i="1"/>
  <c r="M4925" i="1"/>
  <c r="M4924" i="1" s="1"/>
  <c r="M4923" i="1" s="1"/>
  <c r="Q4925" i="1"/>
  <c r="Q4924" i="1" s="1"/>
  <c r="Q4923" i="1" s="1"/>
  <c r="W4925" i="1"/>
  <c r="W4924" i="1" s="1"/>
  <c r="W4923" i="1" s="1"/>
  <c r="AA4925" i="1"/>
  <c r="AA4924" i="1" s="1"/>
  <c r="AA4923" i="1" s="1"/>
  <c r="AL4938" i="1"/>
  <c r="AJ4925" i="1"/>
  <c r="AJ4924" i="1" s="1"/>
  <c r="AJ4923" i="1" s="1"/>
  <c r="AJ4903" i="1" s="1"/>
  <c r="W4954" i="1"/>
  <c r="W4953" i="1" s="1"/>
  <c r="W4952" i="1" s="1"/>
  <c r="W4951" i="1" s="1"/>
  <c r="AA4954" i="1"/>
  <c r="AA4953" i="1" s="1"/>
  <c r="AA4952" i="1" s="1"/>
  <c r="AA4951" i="1" s="1"/>
  <c r="AI4954" i="1"/>
  <c r="AI4953" i="1" s="1"/>
  <c r="AI4952" i="1" s="1"/>
  <c r="AI4951" i="1" s="1"/>
  <c r="AM4959" i="1"/>
  <c r="AD4761" i="1"/>
  <c r="AD4767" i="1"/>
  <c r="K4801" i="1"/>
  <c r="K4800" i="1" s="1"/>
  <c r="O4801" i="1"/>
  <c r="O4800" i="1" s="1"/>
  <c r="S4801" i="1"/>
  <c r="S4800" i="1" s="1"/>
  <c r="AM4804" i="1"/>
  <c r="V4806" i="1"/>
  <c r="K4810" i="1"/>
  <c r="K4809" i="1" s="1"/>
  <c r="AE4815" i="1"/>
  <c r="V4817" i="1"/>
  <c r="AM4817" i="1" s="1"/>
  <c r="AE4820" i="1"/>
  <c r="AD4819" i="1"/>
  <c r="AE4819" i="1" s="1"/>
  <c r="L4822" i="1"/>
  <c r="L4808" i="1" s="1"/>
  <c r="P4822" i="1"/>
  <c r="T4822" i="1"/>
  <c r="T4808" i="1" s="1"/>
  <c r="T4794" i="1" s="1"/>
  <c r="T4793" i="1" s="1"/>
  <c r="T4792" i="1" s="1"/>
  <c r="Q4829" i="1"/>
  <c r="Q4794" i="1" s="1"/>
  <c r="Q4793" i="1" s="1"/>
  <c r="Q4792" i="1" s="1"/>
  <c r="AL4835" i="1"/>
  <c r="AH4834" i="1"/>
  <c r="AL4834" i="1" s="1"/>
  <c r="AL4836" i="1"/>
  <c r="S4846" i="1"/>
  <c r="V4856" i="1"/>
  <c r="I4855" i="1"/>
  <c r="W4870" i="1"/>
  <c r="W4869" i="1" s="1"/>
  <c r="W4868" i="1" s="1"/>
  <c r="W4867" i="1" s="1"/>
  <c r="AK4870" i="1"/>
  <c r="AK4869" i="1" s="1"/>
  <c r="AK4868" i="1" s="1"/>
  <c r="AK4867" i="1" s="1"/>
  <c r="AM4886" i="1"/>
  <c r="I4895" i="1"/>
  <c r="Y4905" i="1"/>
  <c r="Y4904" i="1" s="1"/>
  <c r="Y4903" i="1" s="1"/>
  <c r="V4910" i="1"/>
  <c r="AM4910" i="1" s="1"/>
  <c r="W4906" i="1"/>
  <c r="W4905" i="1" s="1"/>
  <c r="W4904" i="1" s="1"/>
  <c r="AA4906" i="1"/>
  <c r="AA4905" i="1" s="1"/>
  <c r="AA4904" i="1" s="1"/>
  <c r="AG4925" i="1"/>
  <c r="AG4924" i="1" s="1"/>
  <c r="AG4923" i="1" s="1"/>
  <c r="AL4932" i="1"/>
  <c r="AM4932" i="1" s="1"/>
  <c r="J4925" i="1"/>
  <c r="J4924" i="1" s="1"/>
  <c r="J4923" i="1" s="1"/>
  <c r="N4925" i="1"/>
  <c r="N4924" i="1" s="1"/>
  <c r="N4923" i="1" s="1"/>
  <c r="N4903" i="1" s="1"/>
  <c r="R4925" i="1"/>
  <c r="R4924" i="1" s="1"/>
  <c r="R4923" i="1" s="1"/>
  <c r="R4903" i="1" s="1"/>
  <c r="X4925" i="1"/>
  <c r="X4924" i="1" s="1"/>
  <c r="X4923" i="1" s="1"/>
  <c r="X4903" i="1" s="1"/>
  <c r="AB4925" i="1"/>
  <c r="AB4924" i="1" s="1"/>
  <c r="AB4923" i="1" s="1"/>
  <c r="AB4903" i="1" s="1"/>
  <c r="I4953" i="1"/>
  <c r="AE4955" i="1"/>
  <c r="X4954" i="1"/>
  <c r="X4953" i="1" s="1"/>
  <c r="X4952" i="1" s="1"/>
  <c r="X4951" i="1" s="1"/>
  <c r="AB4954" i="1"/>
  <c r="AL4964" i="1"/>
  <c r="AM4964" i="1" s="1"/>
  <c r="AC4823" i="1"/>
  <c r="I4826" i="1"/>
  <c r="AD4826" i="1"/>
  <c r="AH4826" i="1"/>
  <c r="AH4822" i="1" s="1"/>
  <c r="AH4808" i="1" s="1"/>
  <c r="AC4831" i="1"/>
  <c r="I4843" i="1"/>
  <c r="AD4843" i="1"/>
  <c r="AH4843" i="1"/>
  <c r="AH4842" i="1" s="1"/>
  <c r="AH4841" i="1" s="1"/>
  <c r="R4848" i="1"/>
  <c r="AC4848" i="1"/>
  <c r="AL4849" i="1"/>
  <c r="AF4857" i="1"/>
  <c r="AC4880" i="1"/>
  <c r="AL4881" i="1"/>
  <c r="AM4881" i="1" s="1"/>
  <c r="I4883" i="1"/>
  <c r="AD4883" i="1"/>
  <c r="AH4883" i="1"/>
  <c r="AH4879" i="1" s="1"/>
  <c r="AF4889" i="1"/>
  <c r="AC4898" i="1"/>
  <c r="AL4899" i="1"/>
  <c r="AM4899" i="1" s="1"/>
  <c r="I4907" i="1"/>
  <c r="AD4907" i="1"/>
  <c r="AH4907" i="1"/>
  <c r="AH4906" i="1" s="1"/>
  <c r="AF4913" i="1"/>
  <c r="AL4913" i="1" s="1"/>
  <c r="AL4917" i="1"/>
  <c r="AM4917" i="1" s="1"/>
  <c r="AF4929" i="1"/>
  <c r="AL4929" i="1" s="1"/>
  <c r="V4933" i="1"/>
  <c r="AL4933" i="1"/>
  <c r="I4935" i="1"/>
  <c r="V4935" i="1" s="1"/>
  <c r="AD4935" i="1"/>
  <c r="AE4935" i="1" s="1"/>
  <c r="AH4935" i="1"/>
  <c r="AL4935" i="1" s="1"/>
  <c r="AF4955" i="1"/>
  <c r="R4958" i="1"/>
  <c r="V4958" i="1" s="1"/>
  <c r="AD4958" i="1"/>
  <c r="AE4958" i="1" s="1"/>
  <c r="AH4958" i="1"/>
  <c r="AH4954" i="1" s="1"/>
  <c r="AH4953" i="1" s="1"/>
  <c r="AH4952" i="1" s="1"/>
  <c r="AF4961" i="1"/>
  <c r="AL4961" i="1" s="1"/>
  <c r="V4965" i="1"/>
  <c r="AL4965" i="1"/>
  <c r="V4968" i="1"/>
  <c r="AE4968" i="1"/>
  <c r="V4971" i="1"/>
  <c r="AM4971" i="1" s="1"/>
  <c r="Q4970" i="1"/>
  <c r="Q4953" i="1" s="1"/>
  <c r="Q4952" i="1" s="1"/>
  <c r="Q4951" i="1" s="1"/>
  <c r="V4978" i="1"/>
  <c r="V4983" i="1"/>
  <c r="AE4983" i="1"/>
  <c r="AD4982" i="1"/>
  <c r="AE4982" i="1" s="1"/>
  <c r="V4985" i="1"/>
  <c r="AF4984" i="1"/>
  <c r="AL4985" i="1"/>
  <c r="V4989" i="1"/>
  <c r="AL4996" i="1"/>
  <c r="V5002" i="1"/>
  <c r="AM5002" i="1" s="1"/>
  <c r="I5001" i="1"/>
  <c r="AM5006" i="1"/>
  <c r="AE5025" i="1"/>
  <c r="AC5024" i="1"/>
  <c r="K5044" i="1"/>
  <c r="K5043" i="1" s="1"/>
  <c r="V5073" i="1"/>
  <c r="AM5073" i="1" s="1"/>
  <c r="I5072" i="1"/>
  <c r="M5044" i="1"/>
  <c r="M5043" i="1" s="1"/>
  <c r="AM5076" i="1"/>
  <c r="AD4932" i="1"/>
  <c r="AE4932" i="1" s="1"/>
  <c r="AD4964" i="1"/>
  <c r="AE4964" i="1" s="1"/>
  <c r="AL4968" i="1"/>
  <c r="P4970" i="1"/>
  <c r="P4953" i="1" s="1"/>
  <c r="P4952" i="1" s="1"/>
  <c r="AC4970" i="1"/>
  <c r="AC4953" i="1" s="1"/>
  <c r="AL4975" i="1"/>
  <c r="AC4979" i="1"/>
  <c r="AE4980" i="1"/>
  <c r="AM4992" i="1"/>
  <c r="V4996" i="1"/>
  <c r="I4995" i="1"/>
  <c r="AB5010" i="1"/>
  <c r="AJ5010" i="1"/>
  <c r="V5024" i="1"/>
  <c r="AL5024" i="1"/>
  <c r="AF5023" i="1"/>
  <c r="AM5034" i="1"/>
  <c r="AM5040" i="1"/>
  <c r="AE5047" i="1"/>
  <c r="AK5045" i="1"/>
  <c r="AK5044" i="1" s="1"/>
  <c r="AK5043" i="1" s="1"/>
  <c r="W5056" i="1"/>
  <c r="W5045" i="1" s="1"/>
  <c r="W5044" i="1" s="1"/>
  <c r="W5043" i="1" s="1"/>
  <c r="AM5069" i="1"/>
  <c r="AH5072" i="1"/>
  <c r="AH5071" i="1" s="1"/>
  <c r="V4873" i="1"/>
  <c r="AL4873" i="1"/>
  <c r="V4889" i="1"/>
  <c r="V4911" i="1"/>
  <c r="AL4911" i="1"/>
  <c r="V4921" i="1"/>
  <c r="AL4921" i="1"/>
  <c r="V4927" i="1"/>
  <c r="AL4927" i="1"/>
  <c r="V4939" i="1"/>
  <c r="AL4939" i="1"/>
  <c r="V4949" i="1"/>
  <c r="AL4949" i="1"/>
  <c r="V4955" i="1"/>
  <c r="V4970" i="1"/>
  <c r="AL4972" i="1"/>
  <c r="V4974" i="1"/>
  <c r="AM4974" i="1" s="1"/>
  <c r="V4975" i="1"/>
  <c r="AM4975" i="1" s="1"/>
  <c r="AE4975" i="1"/>
  <c r="AD4974" i="1"/>
  <c r="AE4974" i="1" s="1"/>
  <c r="AF4978" i="1"/>
  <c r="AL4979" i="1"/>
  <c r="V4982" i="1"/>
  <c r="AE5012" i="1"/>
  <c r="AC5011" i="1"/>
  <c r="V5022" i="1"/>
  <c r="I5021" i="1"/>
  <c r="V5021" i="1" s="1"/>
  <c r="I5031" i="1"/>
  <c r="V5060" i="1"/>
  <c r="AM5060" i="1" s="1"/>
  <c r="I5057" i="1"/>
  <c r="O5044" i="1"/>
  <c r="O5043" i="1" s="1"/>
  <c r="R5044" i="1"/>
  <c r="R5043" i="1" s="1"/>
  <c r="V5087" i="1"/>
  <c r="AD4856" i="1"/>
  <c r="AD4872" i="1"/>
  <c r="AD4888" i="1"/>
  <c r="AE4888" i="1" s="1"/>
  <c r="AD4896" i="1"/>
  <c r="AD4910" i="1"/>
  <c r="AE4910" i="1" s="1"/>
  <c r="AD4920" i="1"/>
  <c r="AD4926" i="1"/>
  <c r="AE4926" i="1" s="1"/>
  <c r="AD4938" i="1"/>
  <c r="AD4948" i="1"/>
  <c r="AM4972" i="1"/>
  <c r="Z4970" i="1"/>
  <c r="Z4953" i="1" s="1"/>
  <c r="Z4952" i="1" s="1"/>
  <c r="Z4951" i="1" s="1"/>
  <c r="AE4972" i="1"/>
  <c r="AD4971" i="1"/>
  <c r="V4979" i="1"/>
  <c r="V4980" i="1"/>
  <c r="AM4980" i="1" s="1"/>
  <c r="V4988" i="1"/>
  <c r="I4987" i="1"/>
  <c r="V4987" i="1" s="1"/>
  <c r="AL5011" i="1"/>
  <c r="V5012" i="1"/>
  <c r="R5011" i="1"/>
  <c r="V5011" i="1" s="1"/>
  <c r="V5054" i="1"/>
  <c r="AM5054" i="1" s="1"/>
  <c r="I5047" i="1"/>
  <c r="AL4995" i="1"/>
  <c r="AF5010" i="1"/>
  <c r="AL5010" i="1" s="1"/>
  <c r="AL5012" i="1"/>
  <c r="V5013" i="1"/>
  <c r="AM5013" i="1" s="1"/>
  <c r="AE5013" i="1"/>
  <c r="AL5025" i="1"/>
  <c r="AM5025" i="1" s="1"/>
  <c r="AE5026" i="1"/>
  <c r="AF5033" i="1"/>
  <c r="AE5038" i="1"/>
  <c r="AE5054" i="1"/>
  <c r="AC5057" i="1"/>
  <c r="AC5056" i="1" s="1"/>
  <c r="AC5045" i="1" s="1"/>
  <c r="AC5044" i="1" s="1"/>
  <c r="AC5043" i="1" s="1"/>
  <c r="AL5058" i="1"/>
  <c r="AM5058" i="1" s="1"/>
  <c r="AL5080" i="1"/>
  <c r="AM5097" i="1"/>
  <c r="M5108" i="1"/>
  <c r="M5107" i="1" s="1"/>
  <c r="X5108" i="1"/>
  <c r="X5107" i="1" s="1"/>
  <c r="AM5110" i="1"/>
  <c r="M5129" i="1"/>
  <c r="M5128" i="1" s="1"/>
  <c r="M5127" i="1" s="1"/>
  <c r="W5149" i="1"/>
  <c r="W5148" i="1" s="1"/>
  <c r="W5147" i="1" s="1"/>
  <c r="I5149" i="1"/>
  <c r="V5150" i="1"/>
  <c r="AL5150" i="1"/>
  <c r="AM5153" i="1"/>
  <c r="V5155" i="1"/>
  <c r="V5158" i="1"/>
  <c r="V5161" i="1"/>
  <c r="AM5161" i="1" s="1"/>
  <c r="AM5172" i="1"/>
  <c r="K5167" i="1"/>
  <c r="K5166" i="1" s="1"/>
  <c r="O5167" i="1"/>
  <c r="O5166" i="1" s="1"/>
  <c r="O5147" i="1" s="1"/>
  <c r="S5167" i="1"/>
  <c r="S5166" i="1" s="1"/>
  <c r="S5147" i="1" s="1"/>
  <c r="AH5167" i="1"/>
  <c r="AH5166" i="1" s="1"/>
  <c r="AH5147" i="1" s="1"/>
  <c r="Y5188" i="1"/>
  <c r="Y5187" i="1" s="1"/>
  <c r="K5204" i="1"/>
  <c r="K5187" i="1" s="1"/>
  <c r="AE5205" i="1"/>
  <c r="AL5227" i="1"/>
  <c r="V5230" i="1"/>
  <c r="AM5233" i="1"/>
  <c r="P5005" i="1"/>
  <c r="P5001" i="1" s="1"/>
  <c r="P5000" i="1" s="1"/>
  <c r="V5055" i="1"/>
  <c r="AM5055" i="1" s="1"/>
  <c r="AD5057" i="1"/>
  <c r="AH5057" i="1"/>
  <c r="AH5056" i="1" s="1"/>
  <c r="AH5045" i="1" s="1"/>
  <c r="V5061" i="1"/>
  <c r="AM5061" i="1" s="1"/>
  <c r="AL5079" i="1"/>
  <c r="K5084" i="1"/>
  <c r="I5091" i="1"/>
  <c r="V5091" i="1" s="1"/>
  <c r="V5092" i="1"/>
  <c r="AL5092" i="1"/>
  <c r="AF5091" i="1"/>
  <c r="AL5091" i="1" s="1"/>
  <c r="I5122" i="1"/>
  <c r="V5123" i="1"/>
  <c r="V5142" i="1"/>
  <c r="I5141" i="1"/>
  <c r="Z5167" i="1"/>
  <c r="Z5166" i="1" s="1"/>
  <c r="AL5224" i="1"/>
  <c r="V5227" i="1"/>
  <c r="AM5227" i="1" s="1"/>
  <c r="AL4989" i="1"/>
  <c r="V4997" i="1"/>
  <c r="AL4997" i="1"/>
  <c r="V5003" i="1"/>
  <c r="AL5003" i="1"/>
  <c r="V5023" i="1"/>
  <c r="V5041" i="1"/>
  <c r="AL5041" i="1"/>
  <c r="V5074" i="1"/>
  <c r="AM5074" i="1" s="1"/>
  <c r="AL5074" i="1"/>
  <c r="V5077" i="1"/>
  <c r="AL5077" i="1"/>
  <c r="M5084" i="1"/>
  <c r="M5028" i="1" s="1"/>
  <c r="M5020" i="1" s="1"/>
  <c r="V5088" i="1"/>
  <c r="I5107" i="1"/>
  <c r="I5128" i="1"/>
  <c r="AM5171" i="1"/>
  <c r="V5176" i="1"/>
  <c r="I5167" i="1"/>
  <c r="M5167" i="1"/>
  <c r="M5166" i="1" s="1"/>
  <c r="M5147" i="1" s="1"/>
  <c r="Q5167" i="1"/>
  <c r="Q5166" i="1" s="1"/>
  <c r="Q5147" i="1" s="1"/>
  <c r="Q5146" i="1" s="1"/>
  <c r="AJ5167" i="1"/>
  <c r="AJ5166" i="1" s="1"/>
  <c r="AD4988" i="1"/>
  <c r="AD4996" i="1"/>
  <c r="AD5002" i="1"/>
  <c r="AD5022" i="1"/>
  <c r="AD5040" i="1"/>
  <c r="AE5040" i="1" s="1"/>
  <c r="AD5046" i="1"/>
  <c r="AD5073" i="1"/>
  <c r="AD5076" i="1"/>
  <c r="AE5076" i="1" s="1"/>
  <c r="AL5081" i="1"/>
  <c r="AM5081" i="1" s="1"/>
  <c r="S5084" i="1"/>
  <c r="AK5084" i="1"/>
  <c r="X5086" i="1"/>
  <c r="X5085" i="1" s="1"/>
  <c r="AB5086" i="1"/>
  <c r="AB5085" i="1" s="1"/>
  <c r="AE5109" i="1"/>
  <c r="AL5123" i="1"/>
  <c r="AF5122" i="1"/>
  <c r="AE5130" i="1"/>
  <c r="L5129" i="1"/>
  <c r="L5128" i="1" s="1"/>
  <c r="L5127" i="1" s="1"/>
  <c r="P5129" i="1"/>
  <c r="P5128" i="1" s="1"/>
  <c r="P5127" i="1" s="1"/>
  <c r="T5129" i="1"/>
  <c r="T5128" i="1" s="1"/>
  <c r="T5127" i="1" s="1"/>
  <c r="AL5143" i="1"/>
  <c r="Z5147" i="1"/>
  <c r="AL5155" i="1"/>
  <c r="X5167" i="1"/>
  <c r="X5166" i="1" s="1"/>
  <c r="X5147" i="1" s="1"/>
  <c r="AB5167" i="1"/>
  <c r="AB5166" i="1" s="1"/>
  <c r="AB5147" i="1" s="1"/>
  <c r="V5189" i="1"/>
  <c r="AL5189" i="1"/>
  <c r="AF5188" i="1"/>
  <c r="AM5194" i="1"/>
  <c r="AE5196" i="1"/>
  <c r="V5197" i="1"/>
  <c r="AM5197" i="1" s="1"/>
  <c r="I5196" i="1"/>
  <c r="V5208" i="1"/>
  <c r="V5211" i="1"/>
  <c r="AM5211" i="1" s="1"/>
  <c r="V5221" i="1"/>
  <c r="V5224" i="1"/>
  <c r="V5240" i="1"/>
  <c r="AM5244" i="1"/>
  <c r="V5093" i="1"/>
  <c r="AL5093" i="1"/>
  <c r="V5109" i="1"/>
  <c r="AL5109" i="1"/>
  <c r="V5124" i="1"/>
  <c r="AL5124" i="1"/>
  <c r="V5130" i="1"/>
  <c r="AL5130" i="1"/>
  <c r="V5151" i="1"/>
  <c r="AL5151" i="1"/>
  <c r="V5169" i="1"/>
  <c r="AL5169" i="1"/>
  <c r="V5190" i="1"/>
  <c r="AL5190" i="1"/>
  <c r="V5202" i="1"/>
  <c r="AL5202" i="1"/>
  <c r="V5205" i="1"/>
  <c r="AL5205" i="1"/>
  <c r="V5215" i="1"/>
  <c r="AL5215" i="1"/>
  <c r="V5228" i="1"/>
  <c r="AL5228" i="1"/>
  <c r="V5241" i="1"/>
  <c r="AM5241" i="1" s="1"/>
  <c r="V5249" i="1"/>
  <c r="V5250" i="1"/>
  <c r="AE5250" i="1"/>
  <c r="AD5249" i="1"/>
  <c r="AE5249" i="1" s="1"/>
  <c r="V5255" i="1"/>
  <c r="AD5261" i="1"/>
  <c r="V5272" i="1"/>
  <c r="AE5272" i="1"/>
  <c r="AD5271" i="1"/>
  <c r="V5276" i="1"/>
  <c r="I5275" i="1"/>
  <c r="AM5300" i="1"/>
  <c r="AF5088" i="1"/>
  <c r="AD5092" i="1"/>
  <c r="AF5100" i="1"/>
  <c r="AF5112" i="1"/>
  <c r="AL5112" i="1" s="1"/>
  <c r="AM5112" i="1" s="1"/>
  <c r="AD5123" i="1"/>
  <c r="AF5133" i="1"/>
  <c r="AL5133" i="1" s="1"/>
  <c r="AF5142" i="1"/>
  <c r="AC5143" i="1"/>
  <c r="AC5142" i="1" s="1"/>
  <c r="AC5141" i="1" s="1"/>
  <c r="AC5140" i="1" s="1"/>
  <c r="AD5150" i="1"/>
  <c r="AF5158" i="1"/>
  <c r="AL5158" i="1" s="1"/>
  <c r="AC5161" i="1"/>
  <c r="AC5149" i="1" s="1"/>
  <c r="AC5148" i="1" s="1"/>
  <c r="AC5147" i="1" s="1"/>
  <c r="AD5168" i="1"/>
  <c r="AE5168" i="1" s="1"/>
  <c r="AF5176" i="1"/>
  <c r="AD5189" i="1"/>
  <c r="AD5201" i="1"/>
  <c r="AE5201" i="1" s="1"/>
  <c r="AF5208" i="1"/>
  <c r="AL5208" i="1" s="1"/>
  <c r="AC5211" i="1"/>
  <c r="AE5211" i="1" s="1"/>
  <c r="AF5218" i="1"/>
  <c r="AL5218" i="1" s="1"/>
  <c r="AM5218" i="1" s="1"/>
  <c r="AF5221" i="1"/>
  <c r="AL5221" i="1" s="1"/>
  <c r="AC5224" i="1"/>
  <c r="AE5224" i="1" s="1"/>
  <c r="AD5227" i="1"/>
  <c r="AE5227" i="1" s="1"/>
  <c r="AF5230" i="1"/>
  <c r="AL5230" i="1" s="1"/>
  <c r="AC5233" i="1"/>
  <c r="AE5233" i="1" s="1"/>
  <c r="I5236" i="1"/>
  <c r="V5236" i="1" s="1"/>
  <c r="AM5236" i="1" s="1"/>
  <c r="AH5240" i="1"/>
  <c r="AH5243" i="1"/>
  <c r="AL5243" i="1" s="1"/>
  <c r="AM5243" i="1" s="1"/>
  <c r="AL5249" i="1"/>
  <c r="I5254" i="1"/>
  <c r="AF5255" i="1"/>
  <c r="V5256" i="1"/>
  <c r="AC5264" i="1"/>
  <c r="AE5265" i="1"/>
  <c r="AF5269" i="1"/>
  <c r="AL5270" i="1"/>
  <c r="V5271" i="1"/>
  <c r="I5270" i="1"/>
  <c r="V5290" i="1"/>
  <c r="Q5285" i="1"/>
  <c r="Q5284" i="1" s="1"/>
  <c r="Q5283" i="1" s="1"/>
  <c r="Q5282" i="1" s="1"/>
  <c r="AC5285" i="1"/>
  <c r="AC5284" i="1" s="1"/>
  <c r="AC5283" i="1" s="1"/>
  <c r="AC5282" i="1" s="1"/>
  <c r="AK5285" i="1"/>
  <c r="AK5284" i="1" s="1"/>
  <c r="AK5283" i="1" s="1"/>
  <c r="AK5282" i="1" s="1"/>
  <c r="AI5285" i="1"/>
  <c r="AI5284" i="1" s="1"/>
  <c r="AI5283" i="1" s="1"/>
  <c r="AI5282" i="1" s="1"/>
  <c r="AB5285" i="1"/>
  <c r="AB5284" i="1" s="1"/>
  <c r="AB5283" i="1" s="1"/>
  <c r="AB5282" i="1" s="1"/>
  <c r="AL5291" i="1"/>
  <c r="AF5290" i="1"/>
  <c r="AJ5285" i="1"/>
  <c r="AJ5284" i="1" s="1"/>
  <c r="AJ5283" i="1" s="1"/>
  <c r="AJ5282" i="1" s="1"/>
  <c r="V5089" i="1"/>
  <c r="AM5089" i="1" s="1"/>
  <c r="V5101" i="1"/>
  <c r="AM5101" i="1" s="1"/>
  <c r="V5115" i="1"/>
  <c r="AM5115" i="1" s="1"/>
  <c r="AC5133" i="1"/>
  <c r="AC5129" i="1" s="1"/>
  <c r="AC5128" i="1" s="1"/>
  <c r="AC5127" i="1" s="1"/>
  <c r="V5134" i="1"/>
  <c r="AM5134" i="1" s="1"/>
  <c r="V5143" i="1"/>
  <c r="AM5143" i="1" s="1"/>
  <c r="V5159" i="1"/>
  <c r="AM5159" i="1" s="1"/>
  <c r="V5177" i="1"/>
  <c r="V5209" i="1"/>
  <c r="AM5209" i="1" s="1"/>
  <c r="V5219" i="1"/>
  <c r="AM5219" i="1" s="1"/>
  <c r="V5222" i="1"/>
  <c r="AM5222" i="1" s="1"/>
  <c r="V5231" i="1"/>
  <c r="AM5231" i="1" s="1"/>
  <c r="AF5263" i="1"/>
  <c r="AL5264" i="1"/>
  <c r="AL5278" i="1"/>
  <c r="AM5278" i="1" s="1"/>
  <c r="AF5277" i="1"/>
  <c r="O5285" i="1"/>
  <c r="O5284" i="1" s="1"/>
  <c r="O5283" i="1" s="1"/>
  <c r="O5282" i="1" s="1"/>
  <c r="AD5088" i="1"/>
  <c r="AD5100" i="1"/>
  <c r="AD5112" i="1"/>
  <c r="AE5112" i="1" s="1"/>
  <c r="AD5133" i="1"/>
  <c r="AE5133" i="1" s="1"/>
  <c r="AD5142" i="1"/>
  <c r="AD5158" i="1"/>
  <c r="AE5158" i="1" s="1"/>
  <c r="AD5176" i="1"/>
  <c r="AD5208" i="1"/>
  <c r="AE5208" i="1" s="1"/>
  <c r="AD5218" i="1"/>
  <c r="AE5218" i="1" s="1"/>
  <c r="AD5221" i="1"/>
  <c r="AE5221" i="1" s="1"/>
  <c r="AD5230" i="1"/>
  <c r="AE5230" i="1" s="1"/>
  <c r="V5247" i="1"/>
  <c r="AM5247" i="1" s="1"/>
  <c r="AL5250" i="1"/>
  <c r="AE5256" i="1"/>
  <c r="AD5255" i="1"/>
  <c r="V5264" i="1"/>
  <c r="AM5264" i="1" s="1"/>
  <c r="V5265" i="1"/>
  <c r="AL5265" i="1"/>
  <c r="AL5271" i="1"/>
  <c r="AL5272" i="1"/>
  <c r="AG5285" i="1"/>
  <c r="AG5284" i="1" s="1"/>
  <c r="AG5283" i="1" s="1"/>
  <c r="AG5282" i="1" s="1"/>
  <c r="V5291" i="1"/>
  <c r="AM5291" i="1" s="1"/>
  <c r="AL5279" i="1"/>
  <c r="AM5279" i="1" s="1"/>
  <c r="I5285" i="1"/>
  <c r="AF5286" i="1"/>
  <c r="R5287" i="1"/>
  <c r="AD5287" i="1"/>
  <c r="AH5287" i="1"/>
  <c r="AH5286" i="1" s="1"/>
  <c r="AH5285" i="1" s="1"/>
  <c r="AH5284" i="1" s="1"/>
  <c r="AH5283" i="1" s="1"/>
  <c r="AH5282" i="1" s="1"/>
  <c r="AL5292" i="1"/>
  <c r="AM5292" i="1" s="1"/>
  <c r="AC5300" i="1"/>
  <c r="AC5299" i="1" s="1"/>
  <c r="AM5305" i="1"/>
  <c r="AE5312" i="1"/>
  <c r="AC5311" i="1"/>
  <c r="AE5311" i="1" s="1"/>
  <c r="AL5314" i="1"/>
  <c r="AJ5310" i="1"/>
  <c r="AJ5309" i="1" s="1"/>
  <c r="Y5333" i="1"/>
  <c r="Y5332" i="1" s="1"/>
  <c r="Y5308" i="1" s="1"/>
  <c r="Y5307" i="1" s="1"/>
  <c r="AC5333" i="1"/>
  <c r="AC5332" i="1" s="1"/>
  <c r="AM5339" i="1"/>
  <c r="X5342" i="1"/>
  <c r="X5332" i="1" s="1"/>
  <c r="X5308" i="1" s="1"/>
  <c r="X5307" i="1" s="1"/>
  <c r="AB5342" i="1"/>
  <c r="AB5332" i="1" s="1"/>
  <c r="AB5308" i="1" s="1"/>
  <c r="AB5307" i="1" s="1"/>
  <c r="M5351" i="1"/>
  <c r="AF5351" i="1"/>
  <c r="L5362" i="1"/>
  <c r="T5362" i="1"/>
  <c r="AJ5385" i="1"/>
  <c r="I5299" i="1"/>
  <c r="V5312" i="1"/>
  <c r="Q5311" i="1"/>
  <c r="V5311" i="1" s="1"/>
  <c r="O5310" i="1"/>
  <c r="O5309" i="1" s="1"/>
  <c r="V5318" i="1"/>
  <c r="AM5318" i="1" s="1"/>
  <c r="AL5321" i="1"/>
  <c r="V5323" i="1"/>
  <c r="L5332" i="1"/>
  <c r="L5308" i="1" s="1"/>
  <c r="L5307" i="1" s="1"/>
  <c r="O5351" i="1"/>
  <c r="O5332" i="1" s="1"/>
  <c r="AH5351" i="1"/>
  <c r="V5359" i="1"/>
  <c r="I5358" i="1"/>
  <c r="V5358" i="1" s="1"/>
  <c r="AL5359" i="1"/>
  <c r="AF5358" i="1"/>
  <c r="AL5358" i="1" s="1"/>
  <c r="Q5365" i="1"/>
  <c r="Q5364" i="1" s="1"/>
  <c r="Q5363" i="1" s="1"/>
  <c r="Q5362" i="1" s="1"/>
  <c r="AJ5365" i="1"/>
  <c r="AJ5364" i="1" s="1"/>
  <c r="AJ5363" i="1" s="1"/>
  <c r="AJ5362" i="1" s="1"/>
  <c r="Y5365" i="1"/>
  <c r="Y5364" i="1" s="1"/>
  <c r="Y5363" i="1" s="1"/>
  <c r="Y5362" i="1" s="1"/>
  <c r="AG5362" i="1"/>
  <c r="I5379" i="1"/>
  <c r="V5380" i="1"/>
  <c r="AL5380" i="1"/>
  <c r="AF5379" i="1"/>
  <c r="AL5315" i="1"/>
  <c r="R5310" i="1"/>
  <c r="R5309" i="1" s="1"/>
  <c r="V5321" i="1"/>
  <c r="AM5321" i="1" s="1"/>
  <c r="AE5321" i="1"/>
  <c r="AD5320" i="1"/>
  <c r="AE5320" i="1" s="1"/>
  <c r="AL5324" i="1"/>
  <c r="AM5324" i="1" s="1"/>
  <c r="AF5323" i="1"/>
  <c r="AL5323" i="1" s="1"/>
  <c r="P5362" i="1"/>
  <c r="AD5297" i="1"/>
  <c r="AF5299" i="1"/>
  <c r="V5314" i="1"/>
  <c r="I5310" i="1"/>
  <c r="M5310" i="1"/>
  <c r="M5309" i="1" s="1"/>
  <c r="V5315" i="1"/>
  <c r="Z5310" i="1"/>
  <c r="Z5309" i="1" s="1"/>
  <c r="AE5315" i="1"/>
  <c r="AD5314" i="1"/>
  <c r="AL5320" i="1"/>
  <c r="AM5320" i="1" s="1"/>
  <c r="J5333" i="1"/>
  <c r="J5332" i="1" s="1"/>
  <c r="J5308" i="1" s="1"/>
  <c r="J5307" i="1" s="1"/>
  <c r="N5333" i="1"/>
  <c r="N5332" i="1" s="1"/>
  <c r="N5308" i="1" s="1"/>
  <c r="N5307" i="1" s="1"/>
  <c r="R5333" i="1"/>
  <c r="R5332" i="1" s="1"/>
  <c r="AG5333" i="1"/>
  <c r="AG5332" i="1" s="1"/>
  <c r="AG5308" i="1" s="1"/>
  <c r="AG5307" i="1" s="1"/>
  <c r="AK5333" i="1"/>
  <c r="AK5332" i="1" s="1"/>
  <c r="AK5308" i="1" s="1"/>
  <c r="AK5307" i="1" s="1"/>
  <c r="AE5338" i="1"/>
  <c r="V5343" i="1"/>
  <c r="I5342" i="1"/>
  <c r="M5342" i="1"/>
  <c r="M5332" i="1" s="1"/>
  <c r="Q5342" i="1"/>
  <c r="Q5332" i="1" s="1"/>
  <c r="AL5343" i="1"/>
  <c r="AF5342" i="1"/>
  <c r="AJ5342" i="1"/>
  <c r="AJ5332" i="1" s="1"/>
  <c r="K5351" i="1"/>
  <c r="S5351" i="1"/>
  <c r="AE5352" i="1"/>
  <c r="M5365" i="1"/>
  <c r="M5364" i="1" s="1"/>
  <c r="M5363" i="1" s="1"/>
  <c r="M5362" i="1" s="1"/>
  <c r="AF5365" i="1"/>
  <c r="J5362" i="1"/>
  <c r="R5362" i="1"/>
  <c r="AA5362" i="1"/>
  <c r="K5362" i="1"/>
  <c r="O5362" i="1"/>
  <c r="S5362" i="1"/>
  <c r="AH5362" i="1"/>
  <c r="Q5385" i="1"/>
  <c r="Z5385" i="1"/>
  <c r="Z5384" i="1" s="1"/>
  <c r="Z5383" i="1" s="1"/>
  <c r="V5334" i="1"/>
  <c r="AL5334" i="1"/>
  <c r="AE5335" i="1"/>
  <c r="AE5339" i="1"/>
  <c r="V5356" i="1"/>
  <c r="AL5356" i="1"/>
  <c r="AC5369" i="1"/>
  <c r="AC5365" i="1" s="1"/>
  <c r="AC5364" i="1" s="1"/>
  <c r="AC5363" i="1" s="1"/>
  <c r="AC5362" i="1" s="1"/>
  <c r="V5370" i="1"/>
  <c r="AL5370" i="1"/>
  <c r="V5381" i="1"/>
  <c r="AL5381" i="1"/>
  <c r="AC5386" i="1"/>
  <c r="AE5386" i="1" s="1"/>
  <c r="V5388" i="1"/>
  <c r="AE5388" i="1"/>
  <c r="AM5395" i="1"/>
  <c r="V5396" i="1"/>
  <c r="V5397" i="1"/>
  <c r="AE5397" i="1"/>
  <c r="AD5396" i="1"/>
  <c r="AE5396" i="1" s="1"/>
  <c r="AK5409" i="1"/>
  <c r="AK5385" i="1" s="1"/>
  <c r="AL5413" i="1"/>
  <c r="AM5413" i="1" s="1"/>
  <c r="V5418" i="1"/>
  <c r="I5417" i="1"/>
  <c r="V5417" i="1" s="1"/>
  <c r="P5416" i="1"/>
  <c r="Y5416" i="1"/>
  <c r="AI5416" i="1"/>
  <c r="AI5384" i="1" s="1"/>
  <c r="AI5383" i="1" s="1"/>
  <c r="AJ5425" i="1"/>
  <c r="AJ5416" i="1" s="1"/>
  <c r="V5430" i="1"/>
  <c r="V5441" i="1"/>
  <c r="AM5448" i="1"/>
  <c r="T5453" i="1"/>
  <c r="AK5453" i="1"/>
  <c r="Q5453" i="1"/>
  <c r="J5453" i="1"/>
  <c r="N5453" i="1"/>
  <c r="R5453" i="1"/>
  <c r="AH5311" i="1"/>
  <c r="AL5311" i="1" s="1"/>
  <c r="AD5333" i="1"/>
  <c r="AD5355" i="1"/>
  <c r="AE5355" i="1" s="1"/>
  <c r="AD5369" i="1"/>
  <c r="AD5380" i="1"/>
  <c r="I5386" i="1"/>
  <c r="V5386" i="1" s="1"/>
  <c r="AM5386" i="1" s="1"/>
  <c r="AL5388" i="1"/>
  <c r="AL5396" i="1"/>
  <c r="V5400" i="1"/>
  <c r="AL5400" i="1"/>
  <c r="AM5406" i="1"/>
  <c r="AM5407" i="1"/>
  <c r="L5409" i="1"/>
  <c r="L5385" i="1" s="1"/>
  <c r="L5384" i="1" s="1"/>
  <c r="L5383" i="1" s="1"/>
  <c r="T5409" i="1"/>
  <c r="T5385" i="1" s="1"/>
  <c r="AC5409" i="1"/>
  <c r="AC5385" i="1" s="1"/>
  <c r="J5416" i="1"/>
  <c r="J5384" i="1" s="1"/>
  <c r="J5383" i="1" s="1"/>
  <c r="AK5416" i="1"/>
  <c r="S5416" i="1"/>
  <c r="S5384" i="1" s="1"/>
  <c r="S5383" i="1" s="1"/>
  <c r="AH5416" i="1"/>
  <c r="W5425" i="1"/>
  <c r="W5416" i="1" s="1"/>
  <c r="AG5425" i="1"/>
  <c r="I5425" i="1"/>
  <c r="X5425" i="1"/>
  <c r="X5416" i="1" s="1"/>
  <c r="X5384" i="1" s="1"/>
  <c r="X5383" i="1" s="1"/>
  <c r="AB5425" i="1"/>
  <c r="AB5416" i="1" s="1"/>
  <c r="AE5430" i="1"/>
  <c r="AM5442" i="1"/>
  <c r="AL5444" i="1"/>
  <c r="AM5444" i="1" s="1"/>
  <c r="AM5449" i="1"/>
  <c r="Y5453" i="1"/>
  <c r="M5453" i="1"/>
  <c r="Z5453" i="1"/>
  <c r="AM5469" i="1"/>
  <c r="AG5479" i="1"/>
  <c r="AG5478" i="1" s="1"/>
  <c r="AG5477" i="1" s="1"/>
  <c r="AG5476" i="1" s="1"/>
  <c r="V5344" i="1"/>
  <c r="AL5344" i="1"/>
  <c r="V5348" i="1"/>
  <c r="AL5348" i="1"/>
  <c r="V5352" i="1"/>
  <c r="AM5352" i="1" s="1"/>
  <c r="AL5352" i="1"/>
  <c r="V5360" i="1"/>
  <c r="AL5360" i="1"/>
  <c r="AL5366" i="1"/>
  <c r="V5392" i="1"/>
  <c r="V5393" i="1"/>
  <c r="AM5393" i="1" s="1"/>
  <c r="AE5393" i="1"/>
  <c r="AD5392" i="1"/>
  <c r="V5410" i="1"/>
  <c r="I5409" i="1"/>
  <c r="AC5453" i="1"/>
  <c r="I5461" i="1"/>
  <c r="AB5453" i="1"/>
  <c r="AJ5453" i="1"/>
  <c r="AD5343" i="1"/>
  <c r="AD5347" i="1"/>
  <c r="AE5347" i="1" s="1"/>
  <c r="AD5359" i="1"/>
  <c r="I5391" i="1"/>
  <c r="V5391" i="1" s="1"/>
  <c r="AL5392" i="1"/>
  <c r="AL5397" i="1"/>
  <c r="Y5409" i="1"/>
  <c r="Y5385" i="1" s="1"/>
  <c r="AE5413" i="1"/>
  <c r="N5416" i="1"/>
  <c r="AG5416" i="1"/>
  <c r="I5421" i="1"/>
  <c r="V5422" i="1"/>
  <c r="AL5422" i="1"/>
  <c r="AF5421" i="1"/>
  <c r="AA5425" i="1"/>
  <c r="AA5416" i="1" s="1"/>
  <c r="AA5384" i="1" s="1"/>
  <c r="AA5383" i="1" s="1"/>
  <c r="K5425" i="1"/>
  <c r="K5416" i="1" s="1"/>
  <c r="O5425" i="1"/>
  <c r="O5416" i="1" s="1"/>
  <c r="AL5430" i="1"/>
  <c r="AM5435" i="1"/>
  <c r="V5437" i="1"/>
  <c r="AL5455" i="1"/>
  <c r="AG5453" i="1"/>
  <c r="AM5464" i="1"/>
  <c r="W5453" i="1"/>
  <c r="AA5453" i="1"/>
  <c r="AI5453" i="1"/>
  <c r="K5453" i="1"/>
  <c r="O5453" i="1"/>
  <c r="S5453" i="1"/>
  <c r="V5401" i="1"/>
  <c r="AL5401" i="1"/>
  <c r="V5404" i="1"/>
  <c r="AM5404" i="1" s="1"/>
  <c r="AE5404" i="1"/>
  <c r="V5423" i="1"/>
  <c r="AL5423" i="1"/>
  <c r="V5457" i="1"/>
  <c r="AL5457" i="1"/>
  <c r="V5463" i="1"/>
  <c r="AL5463" i="1"/>
  <c r="AD5400" i="1"/>
  <c r="AE5400" i="1" s="1"/>
  <c r="AF5410" i="1"/>
  <c r="AF5418" i="1"/>
  <c r="AD5422" i="1"/>
  <c r="AF5426" i="1"/>
  <c r="AF5437" i="1"/>
  <c r="AL5437" i="1" s="1"/>
  <c r="AF5441" i="1"/>
  <c r="AL5441" i="1" s="1"/>
  <c r="AC5444" i="1"/>
  <c r="AE5444" i="1" s="1"/>
  <c r="AF5454" i="1"/>
  <c r="AL5454" i="1" s="1"/>
  <c r="AD5456" i="1"/>
  <c r="AD5462" i="1"/>
  <c r="AF5466" i="1"/>
  <c r="AF5480" i="1"/>
  <c r="AC5481" i="1"/>
  <c r="AL5485" i="1"/>
  <c r="AM5485" i="1" s="1"/>
  <c r="AE5486" i="1"/>
  <c r="AC5485" i="1"/>
  <c r="L5499" i="1"/>
  <c r="L5498" i="1" s="1"/>
  <c r="L5497" i="1" s="1"/>
  <c r="L5496" i="1" s="1"/>
  <c r="L5495" i="1" s="1"/>
  <c r="T5499" i="1"/>
  <c r="T5498" i="1" s="1"/>
  <c r="T5497" i="1" s="1"/>
  <c r="T5496" i="1" s="1"/>
  <c r="T5495" i="1" s="1"/>
  <c r="Z5498" i="1"/>
  <c r="Z5497" i="1" s="1"/>
  <c r="Z5496" i="1" s="1"/>
  <c r="Z5495" i="1" s="1"/>
  <c r="K5506" i="1"/>
  <c r="S5506" i="1"/>
  <c r="S5498" i="1" s="1"/>
  <c r="S5497" i="1" s="1"/>
  <c r="AE5507" i="1"/>
  <c r="N5517" i="1"/>
  <c r="N5516" i="1" s="1"/>
  <c r="N5515" i="1" s="1"/>
  <c r="AG5517" i="1"/>
  <c r="AG5516" i="1" s="1"/>
  <c r="AG5515" i="1" s="1"/>
  <c r="V5518" i="1"/>
  <c r="I5517" i="1"/>
  <c r="M5517" i="1"/>
  <c r="M5516" i="1" s="1"/>
  <c r="M5515" i="1" s="1"/>
  <c r="M5496" i="1" s="1"/>
  <c r="M5495" i="1" s="1"/>
  <c r="Q5517" i="1"/>
  <c r="Q5516" i="1" s="1"/>
  <c r="Q5515" i="1" s="1"/>
  <c r="AJ5517" i="1"/>
  <c r="AJ5516" i="1" s="1"/>
  <c r="AJ5515" i="1" s="1"/>
  <c r="V5521" i="1"/>
  <c r="V5411" i="1"/>
  <c r="AM5411" i="1" s="1"/>
  <c r="V5419" i="1"/>
  <c r="AM5419" i="1" s="1"/>
  <c r="V5500" i="1"/>
  <c r="I5499" i="1"/>
  <c r="Q5498" i="1"/>
  <c r="Q5497" i="1" s="1"/>
  <c r="V5503" i="1"/>
  <c r="AM5508" i="1"/>
  <c r="AM5530" i="1"/>
  <c r="AD5410" i="1"/>
  <c r="AD5418" i="1"/>
  <c r="AD5426" i="1"/>
  <c r="R5427" i="1"/>
  <c r="R5426" i="1" s="1"/>
  <c r="R5425" i="1" s="1"/>
  <c r="R5416" i="1" s="1"/>
  <c r="R5384" i="1" s="1"/>
  <c r="R5383" i="1" s="1"/>
  <c r="AL5486" i="1"/>
  <c r="AM5486" i="1" s="1"/>
  <c r="AL5521" i="1"/>
  <c r="AL5529" i="1"/>
  <c r="V5489" i="1"/>
  <c r="AL5489" i="1"/>
  <c r="V5507" i="1"/>
  <c r="AL5507" i="1"/>
  <c r="V5525" i="1"/>
  <c r="AL5525" i="1"/>
  <c r="AL5535" i="1"/>
  <c r="AD5488" i="1"/>
  <c r="AF5500" i="1"/>
  <c r="AC5503" i="1"/>
  <c r="AC5499" i="1" s="1"/>
  <c r="AC5498" i="1" s="1"/>
  <c r="AC5497" i="1" s="1"/>
  <c r="AF5510" i="1"/>
  <c r="AF5518" i="1"/>
  <c r="AC5521" i="1"/>
  <c r="AC5517" i="1" s="1"/>
  <c r="AC5516" i="1" s="1"/>
  <c r="AD5524" i="1"/>
  <c r="AE5524" i="1" s="1"/>
  <c r="AF5528" i="1"/>
  <c r="R5529" i="1"/>
  <c r="R5528" i="1" s="1"/>
  <c r="R5527" i="1" s="1"/>
  <c r="R5515" i="1" s="1"/>
  <c r="R5496" i="1" s="1"/>
  <c r="R5495" i="1" s="1"/>
  <c r="AC5529" i="1"/>
  <c r="AC5528" i="1" s="1"/>
  <c r="AC5527" i="1" s="1"/>
  <c r="V5537" i="1"/>
  <c r="AE5537" i="1"/>
  <c r="AD5536" i="1"/>
  <c r="AL5537" i="1"/>
  <c r="AA5541" i="1"/>
  <c r="AA5540" i="1" s="1"/>
  <c r="AA5534" i="1" s="1"/>
  <c r="AA5533" i="1" s="1"/>
  <c r="V5501" i="1"/>
  <c r="AM5501" i="1" s="1"/>
  <c r="V5511" i="1"/>
  <c r="AM5511" i="1" s="1"/>
  <c r="V5519" i="1"/>
  <c r="AM5519" i="1" s="1"/>
  <c r="AL5536" i="1"/>
  <c r="AC5541" i="1"/>
  <c r="AC5540" i="1" s="1"/>
  <c r="AC5534" i="1" s="1"/>
  <c r="AC5533" i="1" s="1"/>
  <c r="AL5545" i="1"/>
  <c r="I5553" i="1"/>
  <c r="V5554" i="1"/>
  <c r="AL5554" i="1"/>
  <c r="AF5553" i="1"/>
  <c r="V5563" i="1"/>
  <c r="I5562" i="1"/>
  <c r="AL5563" i="1"/>
  <c r="AD5500" i="1"/>
  <c r="AD5510" i="1"/>
  <c r="AE5510" i="1" s="1"/>
  <c r="AD5518" i="1"/>
  <c r="S5528" i="1"/>
  <c r="AD5528" i="1"/>
  <c r="V5536" i="1"/>
  <c r="Z5534" i="1"/>
  <c r="Z5533" i="1" s="1"/>
  <c r="AM5538" i="1"/>
  <c r="W5541" i="1"/>
  <c r="W5540" i="1" s="1"/>
  <c r="W5534" i="1" s="1"/>
  <c r="W5533" i="1" s="1"/>
  <c r="AG5541" i="1"/>
  <c r="AG5540" i="1" s="1"/>
  <c r="AG5534" i="1" s="1"/>
  <c r="AG5533" i="1" s="1"/>
  <c r="I5541" i="1"/>
  <c r="V5542" i="1"/>
  <c r="AL5542" i="1"/>
  <c r="AF5541" i="1"/>
  <c r="S5569" i="1"/>
  <c r="V5569" i="1" s="1"/>
  <c r="AD5569" i="1"/>
  <c r="AE5569" i="1" s="1"/>
  <c r="AL5575" i="1"/>
  <c r="P5578" i="1"/>
  <c r="P5561" i="1" s="1"/>
  <c r="P5560" i="1" s="1"/>
  <c r="P5559" i="1" s="1"/>
  <c r="P5558" i="1" s="1"/>
  <c r="AI5578" i="1"/>
  <c r="AM5589" i="1"/>
  <c r="AL5612" i="1"/>
  <c r="AF5611" i="1"/>
  <c r="V5543" i="1"/>
  <c r="AL5543" i="1"/>
  <c r="V5555" i="1"/>
  <c r="AL5555" i="1"/>
  <c r="V5564" i="1"/>
  <c r="AL5564" i="1"/>
  <c r="I5611" i="1"/>
  <c r="AD5542" i="1"/>
  <c r="AD5554" i="1"/>
  <c r="AD5563" i="1"/>
  <c r="AF5569" i="1"/>
  <c r="AL5576" i="1"/>
  <c r="L5578" i="1"/>
  <c r="L5561" i="1" s="1"/>
  <c r="L5560" i="1" s="1"/>
  <c r="L5559" i="1" s="1"/>
  <c r="T5578" i="1"/>
  <c r="T5561" i="1" s="1"/>
  <c r="T5560" i="1" s="1"/>
  <c r="T5559" i="1" s="1"/>
  <c r="T5558" i="1" s="1"/>
  <c r="AM5615" i="1"/>
  <c r="AM5574" i="1"/>
  <c r="V5575" i="1"/>
  <c r="AM5575" i="1" s="1"/>
  <c r="V5576" i="1"/>
  <c r="AM5576" i="1" s="1"/>
  <c r="AE5576" i="1"/>
  <c r="AD5575" i="1"/>
  <c r="AE5575" i="1" s="1"/>
  <c r="V5579" i="1"/>
  <c r="AL5579" i="1"/>
  <c r="V5584" i="1"/>
  <c r="V5593" i="1"/>
  <c r="I5592" i="1"/>
  <c r="V5592" i="1" s="1"/>
  <c r="AL5619" i="1"/>
  <c r="AF5618" i="1"/>
  <c r="L5625" i="1"/>
  <c r="L5624" i="1" s="1"/>
  <c r="V5624" i="1" s="1"/>
  <c r="AE5587" i="1"/>
  <c r="V5613" i="1"/>
  <c r="AL5613" i="1"/>
  <c r="AL5620" i="1"/>
  <c r="AM5620" i="1" s="1"/>
  <c r="AF5593" i="1"/>
  <c r="AD5612" i="1"/>
  <c r="S5619" i="1"/>
  <c r="AD5619" i="1"/>
  <c r="AD5627" i="1"/>
  <c r="K5628" i="1"/>
  <c r="K5627" i="1" s="1"/>
  <c r="K5626" i="1" s="1"/>
  <c r="K5625" i="1" s="1"/>
  <c r="K5624" i="1" s="1"/>
  <c r="V5580" i="1"/>
  <c r="AM5580" i="1" s="1"/>
  <c r="AL5580" i="1"/>
  <c r="V5594" i="1"/>
  <c r="AM5594" i="1" s="1"/>
  <c r="V5631" i="1"/>
  <c r="AD5579" i="1"/>
  <c r="AD5593" i="1"/>
  <c r="R5628" i="1"/>
  <c r="R5627" i="1" s="1"/>
  <c r="R5626" i="1" s="1"/>
  <c r="R5625" i="1" s="1"/>
  <c r="R5624" i="1" s="1"/>
  <c r="AL5631" i="1"/>
  <c r="AF5628" i="1"/>
  <c r="AM5635" i="1"/>
  <c r="Y5641" i="1"/>
  <c r="Y5640" i="1" s="1"/>
  <c r="Y5639" i="1" s="1"/>
  <c r="Y5638" i="1" s="1"/>
  <c r="Y5637" i="1" s="1"/>
  <c r="AG5641" i="1"/>
  <c r="AG5640" i="1" s="1"/>
  <c r="AG5639" i="1" s="1"/>
  <c r="AG5638" i="1" s="1"/>
  <c r="AG5637" i="1" s="1"/>
  <c r="AL5643" i="1"/>
  <c r="AL5646" i="1"/>
  <c r="AM5646" i="1" s="1"/>
  <c r="V5650" i="1"/>
  <c r="V5656" i="1"/>
  <c r="I5655" i="1"/>
  <c r="O5648" i="1"/>
  <c r="O5637" i="1" s="1"/>
  <c r="Z5648" i="1"/>
  <c r="Z5637" i="1" s="1"/>
  <c r="AH5648" i="1"/>
  <c r="AH5637" i="1" s="1"/>
  <c r="V5640" i="1"/>
  <c r="V5642" i="1"/>
  <c r="V5643" i="1"/>
  <c r="AE5643" i="1"/>
  <c r="AD5642" i="1"/>
  <c r="I5664" i="1"/>
  <c r="V5665" i="1"/>
  <c r="Q5648" i="1"/>
  <c r="Q5637" i="1" s="1"/>
  <c r="AB5648" i="1"/>
  <c r="AB5637" i="1" s="1"/>
  <c r="AJ5648" i="1"/>
  <c r="AJ5637" i="1" s="1"/>
  <c r="AF5638" i="1"/>
  <c r="AC5641" i="1"/>
  <c r="AC5640" i="1" s="1"/>
  <c r="AC5639" i="1" s="1"/>
  <c r="AC5638" i="1" s="1"/>
  <c r="AK5641" i="1"/>
  <c r="AK5640" i="1" s="1"/>
  <c r="AK5639" i="1" s="1"/>
  <c r="AK5638" i="1" s="1"/>
  <c r="AL5642" i="1"/>
  <c r="V5651" i="1"/>
  <c r="AL5651" i="1"/>
  <c r="V5652" i="1"/>
  <c r="AM5652" i="1" s="1"/>
  <c r="AL5652" i="1"/>
  <c r="K5648" i="1"/>
  <c r="K5637" i="1" s="1"/>
  <c r="S5648" i="1"/>
  <c r="AE5666" i="1"/>
  <c r="I5639" i="1"/>
  <c r="AE5646" i="1"/>
  <c r="AL5650" i="1"/>
  <c r="V5658" i="1"/>
  <c r="M5648" i="1"/>
  <c r="M5637" i="1" s="1"/>
  <c r="X5648" i="1"/>
  <c r="X5637" i="1" s="1"/>
  <c r="AL5665" i="1"/>
  <c r="AF5664" i="1"/>
  <c r="AM5667" i="1"/>
  <c r="AM5670" i="1"/>
  <c r="V5653" i="1"/>
  <c r="AL5653" i="1"/>
  <c r="V5666" i="1"/>
  <c r="AL5666" i="1"/>
  <c r="AE5667" i="1"/>
  <c r="I5676" i="1"/>
  <c r="V5678" i="1"/>
  <c r="AE5678" i="1"/>
  <c r="AD5677" i="1"/>
  <c r="AM5684" i="1"/>
  <c r="AL5687" i="1"/>
  <c r="AM5687" i="1" s="1"/>
  <c r="AL5691" i="1"/>
  <c r="AF5690" i="1"/>
  <c r="V5707" i="1"/>
  <c r="AM5707" i="1" s="1"/>
  <c r="I5698" i="1"/>
  <c r="AM5710" i="1"/>
  <c r="AD5652" i="1"/>
  <c r="AF5656" i="1"/>
  <c r="AC5657" i="1"/>
  <c r="AC5656" i="1" s="1"/>
  <c r="AC5655" i="1" s="1"/>
  <c r="AC5648" i="1" s="1"/>
  <c r="AC5637" i="1" s="1"/>
  <c r="AD5665" i="1"/>
  <c r="AL5685" i="1"/>
  <c r="AM5685" i="1" s="1"/>
  <c r="AM5686" i="1"/>
  <c r="V5699" i="1"/>
  <c r="Q5698" i="1"/>
  <c r="Q5697" i="1" s="1"/>
  <c r="Q5696" i="1" s="1"/>
  <c r="Q5695" i="1" s="1"/>
  <c r="Q5694" i="1" s="1"/>
  <c r="Q5672" i="1" s="1"/>
  <c r="AC5698" i="1"/>
  <c r="AC5697" i="1" s="1"/>
  <c r="V5657" i="1"/>
  <c r="V5659" i="1"/>
  <c r="AM5659" i="1" s="1"/>
  <c r="AF5675" i="1"/>
  <c r="S5677" i="1"/>
  <c r="S5676" i="1" s="1"/>
  <c r="S5675" i="1" s="1"/>
  <c r="S5674" i="1" s="1"/>
  <c r="S5673" i="1" s="1"/>
  <c r="V5680" i="1"/>
  <c r="AM5680" i="1" s="1"/>
  <c r="AD5656" i="1"/>
  <c r="L5676" i="1"/>
  <c r="L5675" i="1" s="1"/>
  <c r="L5674" i="1" s="1"/>
  <c r="L5673" i="1" s="1"/>
  <c r="T5676" i="1"/>
  <c r="T5675" i="1" s="1"/>
  <c r="T5674" i="1" s="1"/>
  <c r="T5673" i="1" s="1"/>
  <c r="AH5677" i="1"/>
  <c r="AH5676" i="1" s="1"/>
  <c r="AH5675" i="1" s="1"/>
  <c r="AH5674" i="1" s="1"/>
  <c r="AH5673" i="1" s="1"/>
  <c r="AL5678" i="1"/>
  <c r="V5683" i="1"/>
  <c r="AM5683" i="1" s="1"/>
  <c r="W5682" i="1"/>
  <c r="W5676" i="1" s="1"/>
  <c r="W5675" i="1" s="1"/>
  <c r="W5674" i="1" s="1"/>
  <c r="W5673" i="1" s="1"/>
  <c r="AA5682" i="1"/>
  <c r="AA5676" i="1" s="1"/>
  <c r="AA5675" i="1" s="1"/>
  <c r="AA5674" i="1" s="1"/>
  <c r="AA5673" i="1" s="1"/>
  <c r="AA5672" i="1" s="1"/>
  <c r="AI5682" i="1"/>
  <c r="AI5676" i="1" s="1"/>
  <c r="AI5675" i="1" s="1"/>
  <c r="AI5674" i="1" s="1"/>
  <c r="AI5673" i="1" s="1"/>
  <c r="AI5672" i="1" s="1"/>
  <c r="V5690" i="1"/>
  <c r="AE5691" i="1"/>
  <c r="AE5692" i="1"/>
  <c r="V5718" i="1"/>
  <c r="AM5718" i="1" s="1"/>
  <c r="V5691" i="1"/>
  <c r="J5698" i="1"/>
  <c r="J5697" i="1" s="1"/>
  <c r="J5696" i="1" s="1"/>
  <c r="J5695" i="1" s="1"/>
  <c r="J5694" i="1" s="1"/>
  <c r="J5672" i="1" s="1"/>
  <c r="R5698" i="1"/>
  <c r="R5697" i="1" s="1"/>
  <c r="R5696" i="1" s="1"/>
  <c r="R5695" i="1" s="1"/>
  <c r="R5694" i="1" s="1"/>
  <c r="R5672" i="1" s="1"/>
  <c r="V5705" i="1"/>
  <c r="AE5715" i="1"/>
  <c r="AE5699" i="1"/>
  <c r="V5704" i="1"/>
  <c r="AL5705" i="1"/>
  <c r="AF5704" i="1"/>
  <c r="V5715" i="1"/>
  <c r="L5714" i="1"/>
  <c r="L5713" i="1" s="1"/>
  <c r="L5696" i="1" s="1"/>
  <c r="L5695" i="1" s="1"/>
  <c r="L5694" i="1" s="1"/>
  <c r="P5714" i="1"/>
  <c r="P5713" i="1" s="1"/>
  <c r="P5696" i="1" s="1"/>
  <c r="P5695" i="1" s="1"/>
  <c r="P5694" i="1" s="1"/>
  <c r="T5714" i="1"/>
  <c r="T5713" i="1" s="1"/>
  <c r="T5696" i="1" s="1"/>
  <c r="T5695" i="1" s="1"/>
  <c r="T5694" i="1" s="1"/>
  <c r="V5708" i="1"/>
  <c r="AM5708" i="1" s="1"/>
  <c r="V5709" i="1"/>
  <c r="AM5709" i="1" s="1"/>
  <c r="V5711" i="1"/>
  <c r="AM5711" i="1" s="1"/>
  <c r="I5713" i="1"/>
  <c r="AD5713" i="1"/>
  <c r="AF5715" i="1"/>
  <c r="AC5718" i="1"/>
  <c r="AE5718" i="1" s="1"/>
  <c r="AD5707" i="1"/>
  <c r="AE5707" i="1" s="1"/>
  <c r="AD5710" i="1"/>
  <c r="AE5710" i="1" s="1"/>
  <c r="AM3878" i="1" l="1"/>
  <c r="AC3511" i="1"/>
  <c r="AC3510" i="1" s="1"/>
  <c r="AC3509" i="1" s="1"/>
  <c r="AE3512" i="1"/>
  <c r="I853" i="1"/>
  <c r="V857" i="1"/>
  <c r="AM857" i="1" s="1"/>
  <c r="I196" i="1"/>
  <c r="I195" i="1" s="1"/>
  <c r="V200" i="1"/>
  <c r="AK4987" i="1"/>
  <c r="AL4987" i="1" s="1"/>
  <c r="AM4987" i="1" s="1"/>
  <c r="AL4988" i="1"/>
  <c r="AB1417" i="1"/>
  <c r="AB1409" i="1" s="1"/>
  <c r="AF2071" i="1"/>
  <c r="AL2072" i="1"/>
  <c r="AI2573" i="1"/>
  <c r="AI2572" i="1" s="1"/>
  <c r="AI2571" i="1" s="1"/>
  <c r="AL2579" i="1"/>
  <c r="AM2579" i="1" s="1"/>
  <c r="W3694" i="1"/>
  <c r="X3234" i="1"/>
  <c r="J2235" i="1"/>
  <c r="T683" i="1"/>
  <c r="V683" i="1" s="1"/>
  <c r="V684" i="1"/>
  <c r="AH5672" i="1"/>
  <c r="S5637" i="1"/>
  <c r="AL5510" i="1"/>
  <c r="AM5535" i="1"/>
  <c r="AL5484" i="1"/>
  <c r="V5342" i="1"/>
  <c r="AM5312" i="1"/>
  <c r="AD5276" i="1"/>
  <c r="I4871" i="1"/>
  <c r="AL4633" i="1"/>
  <c r="AM4633" i="1" s="1"/>
  <c r="AM4565" i="1"/>
  <c r="AM4476" i="1"/>
  <c r="AC4169" i="1"/>
  <c r="AM4415" i="1"/>
  <c r="V3854" i="1"/>
  <c r="AE3732" i="1"/>
  <c r="AK3424" i="1"/>
  <c r="AK3416" i="1" s="1"/>
  <c r="R3262" i="1"/>
  <c r="R3261" i="1" s="1"/>
  <c r="R3260" i="1" s="1"/>
  <c r="AL2726" i="1"/>
  <c r="AF2421" i="1"/>
  <c r="AF1923" i="1"/>
  <c r="AB1292" i="1"/>
  <c r="AH1083" i="1"/>
  <c r="AH1082" i="1" s="1"/>
  <c r="AC981" i="1"/>
  <c r="AE982" i="1"/>
  <c r="AH646" i="1"/>
  <c r="AH645" i="1" s="1"/>
  <c r="AH644" i="1" s="1"/>
  <c r="AH643" i="1" s="1"/>
  <c r="AL647" i="1"/>
  <c r="AJ5084" i="1"/>
  <c r="J4953" i="1"/>
  <c r="J4952" i="1" s="1"/>
  <c r="J4951" i="1" s="1"/>
  <c r="J4894" i="1" s="1"/>
  <c r="J4851" i="1" s="1"/>
  <c r="AM4936" i="1"/>
  <c r="AE4051" i="1"/>
  <c r="AD4050" i="1"/>
  <c r="R3774" i="1"/>
  <c r="R3773" i="1" s="1"/>
  <c r="R3772" i="1" s="1"/>
  <c r="V3775" i="1"/>
  <c r="AE3081" i="1"/>
  <c r="AD3080" i="1"/>
  <c r="T2307" i="1"/>
  <c r="AE2720" i="1"/>
  <c r="AD2719" i="1"/>
  <c r="J2234" i="1"/>
  <c r="AM2052" i="1"/>
  <c r="T2018" i="1"/>
  <c r="AC1908" i="1"/>
  <c r="AG1579" i="1"/>
  <c r="AK1330" i="1"/>
  <c r="AK1329" i="1" s="1"/>
  <c r="AK1321" i="1" s="1"/>
  <c r="AF1296" i="1"/>
  <c r="AL1297" i="1"/>
  <c r="AA225" i="1"/>
  <c r="AJ262" i="1"/>
  <c r="AJ261" i="1" s="1"/>
  <c r="AJ225" i="1" s="1"/>
  <c r="AM304" i="1"/>
  <c r="AJ5698" i="1"/>
  <c r="AJ5697" i="1" s="1"/>
  <c r="AL5369" i="1"/>
  <c r="AC3698" i="1"/>
  <c r="AC3697" i="1" s="1"/>
  <c r="AC3696" i="1" s="1"/>
  <c r="AC3695" i="1" s="1"/>
  <c r="AE3699" i="1"/>
  <c r="O2950" i="1"/>
  <c r="V2950" i="1" s="1"/>
  <c r="V2951" i="1"/>
  <c r="AF2986" i="1"/>
  <c r="AL2987" i="1"/>
  <c r="AG2644" i="1"/>
  <c r="AE2489" i="1"/>
  <c r="AD2483" i="1"/>
  <c r="AE2483" i="1" s="1"/>
  <c r="AL1581" i="1"/>
  <c r="AI1580" i="1"/>
  <c r="AI1579" i="1" s="1"/>
  <c r="AI1578" i="1" s="1"/>
  <c r="AI1577" i="1" s="1"/>
  <c r="L949" i="1"/>
  <c r="R1636" i="1"/>
  <c r="R1635" i="1" s="1"/>
  <c r="R1629" i="1" s="1"/>
  <c r="R1628" i="1" s="1"/>
  <c r="R1627" i="1" s="1"/>
  <c r="V1637" i="1"/>
  <c r="AL1371" i="1"/>
  <c r="AF1370" i="1"/>
  <c r="AF1216" i="1"/>
  <c r="AF1215" i="1" s="1"/>
  <c r="AL1227" i="1"/>
  <c r="AI1027" i="1"/>
  <c r="AL1028" i="1"/>
  <c r="N726" i="1"/>
  <c r="AI313" i="1"/>
  <c r="AI312" i="1" s="1"/>
  <c r="AI307" i="1" s="1"/>
  <c r="AI306" i="1" s="1"/>
  <c r="AI299" i="1" s="1"/>
  <c r="AI298" i="1" s="1"/>
  <c r="AL314" i="1"/>
  <c r="AD229" i="1"/>
  <c r="AE230" i="1"/>
  <c r="AH54" i="1"/>
  <c r="AH53" i="1" s="1"/>
  <c r="AM20" i="1"/>
  <c r="AK5657" i="1"/>
  <c r="AL5658" i="1"/>
  <c r="AM5658" i="1" s="1"/>
  <c r="AE5184" i="1"/>
  <c r="AD5183" i="1"/>
  <c r="N4953" i="1"/>
  <c r="N4952" i="1" s="1"/>
  <c r="AH4585" i="1"/>
  <c r="AH2818" i="1"/>
  <c r="AH2813" i="1" s="1"/>
  <c r="AH2812" i="1" s="1"/>
  <c r="R1836" i="1"/>
  <c r="R1835" i="1" s="1"/>
  <c r="R1834" i="1" s="1"/>
  <c r="R1833" i="1" s="1"/>
  <c r="V1837" i="1"/>
  <c r="AA1627" i="1"/>
  <c r="Y1417" i="1"/>
  <c r="Y1409" i="1" s="1"/>
  <c r="AJ3006" i="1"/>
  <c r="L3407" i="1"/>
  <c r="L3406" i="1" s="1"/>
  <c r="L3399" i="1" s="1"/>
  <c r="L3330" i="1" s="1"/>
  <c r="V3408" i="1"/>
  <c r="AE2596" i="1"/>
  <c r="AD2590" i="1"/>
  <c r="V2368" i="1"/>
  <c r="I2367" i="1"/>
  <c r="AL1970" i="1"/>
  <c r="AF1969" i="1"/>
  <c r="I1503" i="1"/>
  <c r="V1504" i="1"/>
  <c r="AH1152" i="1"/>
  <c r="AH1151" i="1" s="1"/>
  <c r="AL1160" i="1"/>
  <c r="AF1083" i="1"/>
  <c r="AF1082" i="1" s="1"/>
  <c r="AL1082" i="1" s="1"/>
  <c r="AL1084" i="1"/>
  <c r="I592" i="1"/>
  <c r="I591" i="1" s="1"/>
  <c r="V593" i="1"/>
  <c r="AL3243" i="1"/>
  <c r="AM3243" i="1" s="1"/>
  <c r="AG3237" i="1"/>
  <c r="AG3236" i="1" s="1"/>
  <c r="AG3235" i="1" s="1"/>
  <c r="I867" i="1"/>
  <c r="V868" i="1"/>
  <c r="Q733" i="1"/>
  <c r="V734" i="1"/>
  <c r="AI2390" i="1"/>
  <c r="AL2391" i="1"/>
  <c r="AJ3234" i="1"/>
  <c r="K1908" i="1"/>
  <c r="AJ264" i="1"/>
  <c r="AJ263" i="1" s="1"/>
  <c r="AL265" i="1"/>
  <c r="W5672" i="1"/>
  <c r="V5641" i="1"/>
  <c r="K5498" i="1"/>
  <c r="K5497" i="1" s="1"/>
  <c r="K5496" i="1" s="1"/>
  <c r="K5495" i="1" s="1"/>
  <c r="P5453" i="1"/>
  <c r="V5462" i="1"/>
  <c r="V5366" i="1"/>
  <c r="AM5366" i="1" s="1"/>
  <c r="T5384" i="1"/>
  <c r="T5383" i="1" s="1"/>
  <c r="AJ5384" i="1"/>
  <c r="AJ5383" i="1" s="1"/>
  <c r="S5332" i="1"/>
  <c r="S5308" i="1" s="1"/>
  <c r="S5307" i="1" s="1"/>
  <c r="AE5300" i="1"/>
  <c r="V5033" i="1"/>
  <c r="S5146" i="1"/>
  <c r="S5120" i="1" s="1"/>
  <c r="S5119" i="1" s="1"/>
  <c r="AM4988" i="1"/>
  <c r="AF4897" i="1"/>
  <c r="AM4806" i="1"/>
  <c r="L4903" i="1"/>
  <c r="L4894" i="1" s="1"/>
  <c r="L4851" i="1" s="1"/>
  <c r="J4358" i="1"/>
  <c r="AJ4104" i="1"/>
  <c r="AM2304" i="1"/>
  <c r="V3040" i="1"/>
  <c r="AD514" i="1"/>
  <c r="V531" i="1"/>
  <c r="AG341" i="1"/>
  <c r="J16" i="1"/>
  <c r="J15" i="1" s="1"/>
  <c r="J14" i="1" s="1"/>
  <c r="J13" i="1" s="1"/>
  <c r="N5187" i="1"/>
  <c r="AE4989" i="1"/>
  <c r="P1954" i="1"/>
  <c r="V1954" i="1" s="1"/>
  <c r="V1955" i="1"/>
  <c r="L1599" i="1"/>
  <c r="V1599" i="1" s="1"/>
  <c r="V1600" i="1"/>
  <c r="AH1484" i="1"/>
  <c r="AH1483" i="1" s="1"/>
  <c r="AH1482" i="1" s="1"/>
  <c r="AH1481" i="1" s="1"/>
  <c r="AL1485" i="1"/>
  <c r="J1409" i="1"/>
  <c r="AD66" i="1"/>
  <c r="AE67" i="1"/>
  <c r="R5605" i="1"/>
  <c r="R5604" i="1" s="1"/>
  <c r="R5603" i="1" s="1"/>
  <c r="V5606" i="1"/>
  <c r="AM5606" i="1" s="1"/>
  <c r="I4724" i="1"/>
  <c r="V4725" i="1"/>
  <c r="AM4725" i="1" s="1"/>
  <c r="AG3310" i="1"/>
  <c r="AG3309" i="1" s="1"/>
  <c r="AG3303" i="1" s="1"/>
  <c r="AG3302" i="1" s="1"/>
  <c r="AG3301" i="1" s="1"/>
  <c r="AL3311" i="1"/>
  <c r="AJ3282" i="1"/>
  <c r="AJ3262" i="1" s="1"/>
  <c r="AJ3261" i="1" s="1"/>
  <c r="AJ3260" i="1" s="1"/>
  <c r="AL3283" i="1"/>
  <c r="T3282" i="1"/>
  <c r="V3283" i="1"/>
  <c r="AC3288" i="1"/>
  <c r="AE3288" i="1" s="1"/>
  <c r="AE3289" i="1"/>
  <c r="I3310" i="1"/>
  <c r="I3309" i="1" s="1"/>
  <c r="V3311" i="1"/>
  <c r="AM3311" i="1" s="1"/>
  <c r="P2215" i="1"/>
  <c r="P2208" i="1" s="1"/>
  <c r="P2207" i="1" s="1"/>
  <c r="V2216" i="1"/>
  <c r="AM2216" i="1" s="1"/>
  <c r="AC2450" i="1"/>
  <c r="AE2451" i="1"/>
  <c r="AC1934" i="1"/>
  <c r="AE1076" i="1"/>
  <c r="AD1075" i="1"/>
  <c r="AE1075" i="1" s="1"/>
  <c r="O145" i="1"/>
  <c r="O233" i="1"/>
  <c r="O227" i="1" s="1"/>
  <c r="O226" i="1" s="1"/>
  <c r="O225" i="1" s="1"/>
  <c r="O207" i="1" s="1"/>
  <c r="N1417" i="1"/>
  <c r="N1409" i="1" s="1"/>
  <c r="AE1349" i="1"/>
  <c r="AD1348" i="1"/>
  <c r="AE1348" i="1" s="1"/>
  <c r="AL1122" i="1"/>
  <c r="AM1122" i="1" s="1"/>
  <c r="AI1116" i="1"/>
  <c r="AI1115" i="1" s="1"/>
  <c r="AI1108" i="1" s="1"/>
  <c r="AL3969" i="1"/>
  <c r="AF3968" i="1"/>
  <c r="I3968" i="1"/>
  <c r="V3969" i="1"/>
  <c r="AL3615" i="1"/>
  <c r="AF3614" i="1"/>
  <c r="R2754" i="1"/>
  <c r="V2755" i="1"/>
  <c r="K16" i="1"/>
  <c r="P2127" i="1"/>
  <c r="P2122" i="1" s="1"/>
  <c r="P2121" i="1" s="1"/>
  <c r="V2128" i="1"/>
  <c r="U83" i="1"/>
  <c r="V84" i="1"/>
  <c r="Y4952" i="1"/>
  <c r="Y4951" i="1" s="1"/>
  <c r="Y4894" i="1" s="1"/>
  <c r="R2590" i="1"/>
  <c r="R2589" i="1" s="1"/>
  <c r="R2570" i="1" s="1"/>
  <c r="R2569" i="1" s="1"/>
  <c r="V2591" i="1"/>
  <c r="AJ3237" i="1"/>
  <c r="AJ3236" i="1" s="1"/>
  <c r="AJ3235" i="1" s="1"/>
  <c r="AL3238" i="1"/>
  <c r="V1888" i="1"/>
  <c r="AM1888" i="1" s="1"/>
  <c r="T1881" i="1"/>
  <c r="T1880" i="1" s="1"/>
  <c r="AD1471" i="1"/>
  <c r="AE1472" i="1"/>
  <c r="AE484" i="1"/>
  <c r="AD483" i="1"/>
  <c r="AE5628" i="1"/>
  <c r="AL5584" i="1"/>
  <c r="AL5569" i="1"/>
  <c r="AM5569" i="1" s="1"/>
  <c r="V5612" i="1"/>
  <c r="N5384" i="1"/>
  <c r="N5383" i="1" s="1"/>
  <c r="V5196" i="1"/>
  <c r="V5108" i="1"/>
  <c r="AL5047" i="1"/>
  <c r="V5032" i="1"/>
  <c r="V4857" i="1"/>
  <c r="AJ4951" i="1"/>
  <c r="AJ4894" i="1" s="1"/>
  <c r="AJ4851" i="1" s="1"/>
  <c r="J4903" i="1"/>
  <c r="W4903" i="1"/>
  <c r="W4894" i="1" s="1"/>
  <c r="P4808" i="1"/>
  <c r="AM4248" i="1"/>
  <c r="W4271" i="1"/>
  <c r="W4270" i="1" s="1"/>
  <c r="AI4062" i="1"/>
  <c r="AI4061" i="1" s="1"/>
  <c r="AI4060" i="1" s="1"/>
  <c r="AM4002" i="1"/>
  <c r="AM3530" i="1"/>
  <c r="I2994" i="1"/>
  <c r="AM3504" i="1"/>
  <c r="AB2235" i="1"/>
  <c r="AB2234" i="1" s="1"/>
  <c r="AB2233" i="1" s="1"/>
  <c r="S2460" i="1"/>
  <c r="V2461" i="1"/>
  <c r="AB1212" i="1"/>
  <c r="AB1211" i="1" s="1"/>
  <c r="P5147" i="1"/>
  <c r="AC3675" i="1"/>
  <c r="AC3674" i="1" s="1"/>
  <c r="AC3673" i="1" s="1"/>
  <c r="AE3676" i="1"/>
  <c r="AJ3529" i="1"/>
  <c r="AJ3522" i="1" s="1"/>
  <c r="AJ3521" i="1" s="1"/>
  <c r="AL3530" i="1"/>
  <c r="AL3500" i="1"/>
  <c r="AF3499" i="1"/>
  <c r="AA3338" i="1"/>
  <c r="AA3330" i="1" s="1"/>
  <c r="Y3338" i="1"/>
  <c r="Y3330" i="1" s="1"/>
  <c r="AL3195" i="1"/>
  <c r="AF3194" i="1"/>
  <c r="AL3194" i="1" s="1"/>
  <c r="M2265" i="1"/>
  <c r="M2264" i="1" s="1"/>
  <c r="M2263" i="1" s="1"/>
  <c r="AF1744" i="1"/>
  <c r="AL1745" i="1"/>
  <c r="Q1420" i="1"/>
  <c r="Q1419" i="1" s="1"/>
  <c r="Q1418" i="1" s="1"/>
  <c r="Q1417" i="1" s="1"/>
  <c r="Q1409" i="1" s="1"/>
  <c r="V1421" i="1"/>
  <c r="AE1379" i="1"/>
  <c r="AC1378" i="1"/>
  <c r="AC1377" i="1" s="1"/>
  <c r="AC1376" i="1" s="1"/>
  <c r="Q1578" i="1"/>
  <c r="I2133" i="1"/>
  <c r="V2133" i="1" s="1"/>
  <c r="V2134" i="1"/>
  <c r="I1433" i="1"/>
  <c r="V1433" i="1" s="1"/>
  <c r="V1434" i="1"/>
  <c r="V877" i="1"/>
  <c r="I876" i="1"/>
  <c r="AF809" i="1"/>
  <c r="AL810" i="1"/>
  <c r="AM810" i="1" s="1"/>
  <c r="AM757" i="1"/>
  <c r="AD720" i="1"/>
  <c r="AE721" i="1"/>
  <c r="V230" i="1"/>
  <c r="I229" i="1"/>
  <c r="X727" i="1"/>
  <c r="X726" i="1" s="1"/>
  <c r="AM1134" i="1"/>
  <c r="Y996" i="1"/>
  <c r="Y980" i="1" s="1"/>
  <c r="AH975" i="1"/>
  <c r="AH969" i="1" s="1"/>
  <c r="AH963" i="1" s="1"/>
  <c r="AL976" i="1"/>
  <c r="AI3605" i="1"/>
  <c r="T3605" i="1"/>
  <c r="O2572" i="1"/>
  <c r="V2573" i="1"/>
  <c r="AM2762" i="1"/>
  <c r="AE1765" i="1"/>
  <c r="AD1764" i="1"/>
  <c r="AI2483" i="1"/>
  <c r="AL2489" i="1"/>
  <c r="S1716" i="1"/>
  <c r="S1715" i="1" s="1"/>
  <c r="V1721" i="1"/>
  <c r="AE593" i="1"/>
  <c r="AD592" i="1"/>
  <c r="AE592" i="1" s="1"/>
  <c r="R434" i="1"/>
  <c r="T1735" i="1"/>
  <c r="T1669" i="1" s="1"/>
  <c r="T1661" i="1" s="1"/>
  <c r="V1736" i="1"/>
  <c r="S15" i="1"/>
  <c r="S14" i="1" s="1"/>
  <c r="S13" i="1" s="1"/>
  <c r="T1216" i="1"/>
  <c r="T1215" i="1" s="1"/>
  <c r="T1214" i="1" s="1"/>
  <c r="T1213" i="1" s="1"/>
  <c r="T1212" i="1" s="1"/>
  <c r="V1217" i="1"/>
  <c r="L1116" i="1"/>
  <c r="L1115" i="1" s="1"/>
  <c r="L1108" i="1" s="1"/>
  <c r="V1122" i="1"/>
  <c r="Q1083" i="1"/>
  <c r="Q1082" i="1" s="1"/>
  <c r="V1087" i="1"/>
  <c r="O873" i="1"/>
  <c r="P676" i="1"/>
  <c r="AE1462" i="1"/>
  <c r="AD1461" i="1"/>
  <c r="AI5648" i="1"/>
  <c r="AI5637" i="1" s="1"/>
  <c r="R5637" i="1"/>
  <c r="AM3932" i="1"/>
  <c r="AM3919" i="1"/>
  <c r="AB3826" i="1"/>
  <c r="AB3817" i="1" s="1"/>
  <c r="AB3816" i="1" s="1"/>
  <c r="AB3574" i="1"/>
  <c r="AB3573" i="1" s="1"/>
  <c r="AM3717" i="1"/>
  <c r="AB3702" i="1"/>
  <c r="AB3694" i="1" s="1"/>
  <c r="S4104" i="1"/>
  <c r="S4004" i="1" s="1"/>
  <c r="O4062" i="1"/>
  <c r="O4061" i="1" s="1"/>
  <c r="O4060" i="1" s="1"/>
  <c r="X3817" i="1"/>
  <c r="X3816" i="1" s="1"/>
  <c r="O3605" i="1"/>
  <c r="AM3591" i="1"/>
  <c r="Y4104" i="1"/>
  <c r="AM3477" i="1"/>
  <c r="W3424" i="1"/>
  <c r="W3416" i="1" s="1"/>
  <c r="W3232" i="1" s="1"/>
  <c r="AL3475" i="1"/>
  <c r="AC4104" i="1"/>
  <c r="AM3294" i="1"/>
  <c r="O2977" i="1"/>
  <c r="AG2932" i="1"/>
  <c r="AG2931" i="1" s="1"/>
  <c r="AG2930" i="1" s="1"/>
  <c r="W2904" i="1"/>
  <c r="AJ2772" i="1"/>
  <c r="AJ2764" i="1" s="1"/>
  <c r="AG2569" i="1"/>
  <c r="N2344" i="1"/>
  <c r="AM2334" i="1"/>
  <c r="AM2261" i="1"/>
  <c r="AM2219" i="1"/>
  <c r="AA2106" i="1"/>
  <c r="AA2098" i="1" s="1"/>
  <c r="AM2113" i="1"/>
  <c r="AM2655" i="1"/>
  <c r="AM2505" i="1"/>
  <c r="AM2240" i="1"/>
  <c r="O2439" i="1"/>
  <c r="O2431" i="1" s="1"/>
  <c r="R2234" i="1"/>
  <c r="AM2975" i="1"/>
  <c r="AM2698" i="1"/>
  <c r="AB2570" i="1"/>
  <c r="T1976" i="1"/>
  <c r="AI1768" i="1"/>
  <c r="AI1760" i="1" s="1"/>
  <c r="R1768" i="1"/>
  <c r="R1760" i="1" s="1"/>
  <c r="S1212" i="1"/>
  <c r="AM989" i="1"/>
  <c r="AM1632" i="1"/>
  <c r="N1579" i="1"/>
  <c r="N1578" i="1" s="1"/>
  <c r="N1577" i="1" s="1"/>
  <c r="AM1518" i="1"/>
  <c r="AA1321" i="1"/>
  <c r="AK1292" i="1"/>
  <c r="V1264" i="1"/>
  <c r="AB1578" i="1"/>
  <c r="AB1577" i="1" s="1"/>
  <c r="T1150" i="1"/>
  <c r="T1149" i="1" s="1"/>
  <c r="AM940" i="1"/>
  <c r="AC727" i="1"/>
  <c r="AC726" i="1" s="1"/>
  <c r="AM212" i="1"/>
  <c r="AL228" i="1"/>
  <c r="M524" i="1"/>
  <c r="M506" i="1" s="1"/>
  <c r="M505" i="1" s="1"/>
  <c r="M434" i="1"/>
  <c r="J524" i="1"/>
  <c r="P434" i="1"/>
  <c r="Z298" i="1"/>
  <c r="Z207" i="1" s="1"/>
  <c r="AK95" i="1"/>
  <c r="AK94" i="1" s="1"/>
  <c r="W162" i="1"/>
  <c r="W161" i="1" s="1"/>
  <c r="W160" i="1" s="1"/>
  <c r="W145" i="1" s="1"/>
  <c r="AG825" i="1"/>
  <c r="M660" i="1"/>
  <c r="W5696" i="1"/>
  <c r="W5695" i="1" s="1"/>
  <c r="W5694" i="1" s="1"/>
  <c r="Z5672" i="1"/>
  <c r="AM5587" i="1"/>
  <c r="AM5570" i="1"/>
  <c r="AM5473" i="1"/>
  <c r="AM5326" i="1"/>
  <c r="AM5303" i="1"/>
  <c r="AM5438" i="1"/>
  <c r="AM5125" i="1"/>
  <c r="Y5147" i="1"/>
  <c r="AB5044" i="1"/>
  <c r="AB5043" i="1" s="1"/>
  <c r="AM4729" i="1"/>
  <c r="AM4680" i="1"/>
  <c r="AM4606" i="1"/>
  <c r="AK4630" i="1"/>
  <c r="AK4629" i="1" s="1"/>
  <c r="W4585" i="1"/>
  <c r="T4271" i="1"/>
  <c r="AB4271" i="1"/>
  <c r="AC3977" i="1"/>
  <c r="AC3976" i="1" s="1"/>
  <c r="AM3770" i="1"/>
  <c r="T3702" i="1"/>
  <c r="Z3090" i="1"/>
  <c r="O2932" i="1"/>
  <c r="O2931" i="1" s="1"/>
  <c r="AM2909" i="1"/>
  <c r="AM2849" i="1"/>
  <c r="AI3249" i="1"/>
  <c r="AI3248" i="1" s="1"/>
  <c r="AM3479" i="1"/>
  <c r="AA3261" i="1"/>
  <c r="AA3260" i="1" s="1"/>
  <c r="AA3233" i="1" s="1"/>
  <c r="AA3232" i="1" s="1"/>
  <c r="R2904" i="1"/>
  <c r="M2235" i="1"/>
  <c r="O2904" i="1"/>
  <c r="T2772" i="1"/>
  <c r="AB1908" i="1"/>
  <c r="AM1890" i="1"/>
  <c r="Y1976" i="1"/>
  <c r="AM1651" i="1"/>
  <c r="R1246" i="1"/>
  <c r="R1245" i="1" s="1"/>
  <c r="AM1505" i="1"/>
  <c r="AM1463" i="1"/>
  <c r="M1417" i="1"/>
  <c r="M1409" i="1" s="1"/>
  <c r="AM1401" i="1"/>
  <c r="S1669" i="1"/>
  <c r="S1661" i="1" s="1"/>
  <c r="X1417" i="1"/>
  <c r="X1409" i="1" s="1"/>
  <c r="V1063" i="1"/>
  <c r="AK996" i="1"/>
  <c r="AK980" i="1" s="1"/>
  <c r="AM847" i="1"/>
  <c r="J727" i="1"/>
  <c r="J726" i="1" s="1"/>
  <c r="N661" i="1"/>
  <c r="AM381" i="1"/>
  <c r="AM1022" i="1"/>
  <c r="AM1008" i="1"/>
  <c r="AM681" i="1"/>
  <c r="AI395" i="1"/>
  <c r="AI394" i="1" s="1"/>
  <c r="J5045" i="1"/>
  <c r="J5044" i="1" s="1"/>
  <c r="J5043" i="1" s="1"/>
  <c r="J3826" i="1"/>
  <c r="J3817" i="1" s="1"/>
  <c r="J3816" i="1" s="1"/>
  <c r="AL4032" i="1"/>
  <c r="AM3350" i="1"/>
  <c r="V3282" i="1"/>
  <c r="J3098" i="1"/>
  <c r="J3090" i="1" s="1"/>
  <c r="AM2320" i="1"/>
  <c r="AM1225" i="1"/>
  <c r="AM984" i="1"/>
  <c r="K145" i="1"/>
  <c r="M1551" i="1"/>
  <c r="V1265" i="1"/>
  <c r="Z434" i="1"/>
  <c r="W16" i="1"/>
  <c r="W15" i="1" s="1"/>
  <c r="W14" i="1" s="1"/>
  <c r="W13" i="1" s="1"/>
  <c r="AM4734" i="1"/>
  <c r="AF2145" i="1"/>
  <c r="AM1640" i="1"/>
  <c r="AM1046" i="1"/>
  <c r="Y1908" i="1"/>
  <c r="AA676" i="1"/>
  <c r="AI3817" i="1"/>
  <c r="AI3816" i="1" s="1"/>
  <c r="AM3735" i="1"/>
  <c r="AM3715" i="1"/>
  <c r="AB3605" i="1"/>
  <c r="X3694" i="1"/>
  <c r="AM3988" i="1"/>
  <c r="AL3878" i="1"/>
  <c r="K3826" i="1"/>
  <c r="K3817" i="1" s="1"/>
  <c r="K3816" i="1" s="1"/>
  <c r="P3831" i="1"/>
  <c r="P3826" i="1" s="1"/>
  <c r="P3817" i="1" s="1"/>
  <c r="P3816" i="1" s="1"/>
  <c r="AC3642" i="1"/>
  <c r="AC3634" i="1" s="1"/>
  <c r="J3416" i="1"/>
  <c r="AM3500" i="1"/>
  <c r="X3416" i="1"/>
  <c r="K3424" i="1"/>
  <c r="K3416" i="1" s="1"/>
  <c r="N3006" i="1"/>
  <c r="AI3006" i="1"/>
  <c r="AM2800" i="1"/>
  <c r="X3338" i="1"/>
  <c r="AM3061" i="1"/>
  <c r="AM2462" i="1"/>
  <c r="Y3233" i="1"/>
  <c r="AM3190" i="1"/>
  <c r="AM3055" i="1"/>
  <c r="K2772" i="1"/>
  <c r="K2764" i="1" s="1"/>
  <c r="AH3869" i="1"/>
  <c r="AH3868" i="1" s="1"/>
  <c r="N3262" i="1"/>
  <c r="N3261" i="1" s="1"/>
  <c r="N3260" i="1" s="1"/>
  <c r="N3233" i="1" s="1"/>
  <c r="N3232" i="1" s="1"/>
  <c r="AM2670" i="1"/>
  <c r="Z2603" i="1"/>
  <c r="Z2602" i="1" s="1"/>
  <c r="Z2601" i="1" s="1"/>
  <c r="AB2602" i="1"/>
  <c r="AB2601" i="1" s="1"/>
  <c r="AE2450" i="1"/>
  <c r="AM2444" i="1"/>
  <c r="V2256" i="1"/>
  <c r="AM2217" i="1"/>
  <c r="AG2686" i="1"/>
  <c r="AG2678" i="1" s="1"/>
  <c r="J2570" i="1"/>
  <c r="AM2198" i="1"/>
  <c r="AM2008" i="1"/>
  <c r="AM2735" i="1"/>
  <c r="AJ2307" i="1"/>
  <c r="AM2119" i="1"/>
  <c r="K2431" i="1"/>
  <c r="AM2356" i="1"/>
  <c r="Y1907" i="1"/>
  <c r="AC1976" i="1"/>
  <c r="J1768" i="1"/>
  <c r="J1760" i="1" s="1"/>
  <c r="AL1049" i="1"/>
  <c r="AL1027" i="1"/>
  <c r="O1934" i="1"/>
  <c r="V1735" i="1"/>
  <c r="AK1627" i="1"/>
  <c r="X1329" i="1"/>
  <c r="AI1246" i="1"/>
  <c r="AI1245" i="1" s="1"/>
  <c r="AI1244" i="1" s="1"/>
  <c r="AI1212" i="1" s="1"/>
  <c r="S1180" i="1"/>
  <c r="S1172" i="1" s="1"/>
  <c r="AA996" i="1"/>
  <c r="AA980" i="1" s="1"/>
  <c r="AA949" i="1" s="1"/>
  <c r="K1417" i="1"/>
  <c r="K1409" i="1" s="1"/>
  <c r="AM1187" i="1"/>
  <c r="W1330" i="1"/>
  <c r="W1329" i="1" s="1"/>
  <c r="W1321" i="1" s="1"/>
  <c r="K1292" i="1"/>
  <c r="O1246" i="1"/>
  <c r="O1245" i="1" s="1"/>
  <c r="O1244" i="1" s="1"/>
  <c r="AM551" i="1"/>
  <c r="AM511" i="1"/>
  <c r="AL461" i="1"/>
  <c r="AL155" i="1"/>
  <c r="AM559" i="1"/>
  <c r="Q298" i="1"/>
  <c r="T792" i="1"/>
  <c r="J792" i="1"/>
  <c r="J791" i="1" s="1"/>
  <c r="Y298" i="1"/>
  <c r="W298" i="1"/>
  <c r="V782" i="1"/>
  <c r="AJ524" i="1"/>
  <c r="AK298" i="1"/>
  <c r="T825" i="1"/>
  <c r="W5496" i="1"/>
  <c r="W5495" i="1" s="1"/>
  <c r="P5498" i="1"/>
  <c r="P5497" i="1" s="1"/>
  <c r="P5496" i="1" s="1"/>
  <c r="P5495" i="1" s="1"/>
  <c r="Y4271" i="1"/>
  <c r="W4359" i="1"/>
  <c r="AM3879" i="1"/>
  <c r="AG3261" i="1"/>
  <c r="AG3260" i="1" s="1"/>
  <c r="AG2977" i="1"/>
  <c r="AK2931" i="1"/>
  <c r="AK2930" i="1" s="1"/>
  <c r="M3261" i="1"/>
  <c r="M3260" i="1" s="1"/>
  <c r="M3233" i="1" s="1"/>
  <c r="Y3234" i="1"/>
  <c r="Z2904" i="1"/>
  <c r="Y2018" i="1"/>
  <c r="V1889" i="1"/>
  <c r="AM1889" i="1" s="1"/>
  <c r="AM2061" i="1"/>
  <c r="O1976" i="1"/>
  <c r="AH1934" i="1"/>
  <c r="AM2799" i="1"/>
  <c r="W1578" i="1"/>
  <c r="W1577" i="1" s="1"/>
  <c r="W1550" i="1" s="1"/>
  <c r="AM1531" i="1"/>
  <c r="AM1725" i="1"/>
  <c r="X1551" i="1"/>
  <c r="O1398" i="1"/>
  <c r="O1397" i="1" s="1"/>
  <c r="O1390" i="1" s="1"/>
  <c r="AK1246" i="1"/>
  <c r="AM1017" i="1"/>
  <c r="AM851" i="1"/>
  <c r="AM828" i="1"/>
  <c r="K726" i="1"/>
  <c r="AM698" i="1"/>
  <c r="P661" i="1"/>
  <c r="AM450" i="1"/>
  <c r="AM407" i="1"/>
  <c r="AM361" i="1"/>
  <c r="AM318" i="1"/>
  <c r="AM296" i="1"/>
  <c r="AM107" i="1"/>
  <c r="AM693" i="1"/>
  <c r="X622" i="1"/>
  <c r="Q234" i="1"/>
  <c r="Q233" i="1" s="1"/>
  <c r="Q227" i="1" s="1"/>
  <c r="Q226" i="1" s="1"/>
  <c r="AM841" i="1"/>
  <c r="AM68" i="1"/>
  <c r="AM314" i="1"/>
  <c r="AJ16" i="1"/>
  <c r="AB5696" i="1"/>
  <c r="AB5695" i="1" s="1"/>
  <c r="AB5694" i="1" s="1"/>
  <c r="AB5672" i="1" s="1"/>
  <c r="AM5174" i="1"/>
  <c r="AM5105" i="1"/>
  <c r="AJ5056" i="1"/>
  <c r="AJ5045" i="1" s="1"/>
  <c r="AJ5044" i="1" s="1"/>
  <c r="AJ5043" i="1" s="1"/>
  <c r="P4870" i="1"/>
  <c r="P4869" i="1" s="1"/>
  <c r="P4868" i="1" s="1"/>
  <c r="P4867" i="1" s="1"/>
  <c r="AA5044" i="1"/>
  <c r="AA5043" i="1" s="1"/>
  <c r="N4870" i="1"/>
  <c r="N4869" i="1" s="1"/>
  <c r="N4868" i="1" s="1"/>
  <c r="N4867" i="1" s="1"/>
  <c r="AI4721" i="1"/>
  <c r="AI4720" i="1" s="1"/>
  <c r="AH4721" i="1"/>
  <c r="AH4720" i="1" s="1"/>
  <c r="W4808" i="1"/>
  <c r="W4794" i="1" s="1"/>
  <c r="W4793" i="1" s="1"/>
  <c r="W4792" i="1" s="1"/>
  <c r="L4630" i="1"/>
  <c r="L4629" i="1" s="1"/>
  <c r="L4628" i="1" s="1"/>
  <c r="L4627" i="1" s="1"/>
  <c r="L4616" i="1" s="1"/>
  <c r="O4597" i="1"/>
  <c r="O4596" i="1" s="1"/>
  <c r="O4585" i="1" s="1"/>
  <c r="AA2603" i="1"/>
  <c r="Y1292" i="1"/>
  <c r="AC1055" i="1"/>
  <c r="AC1054" i="1" s="1"/>
  <c r="L1551" i="1"/>
  <c r="P1330" i="1"/>
  <c r="P1329" i="1" s="1"/>
  <c r="AM1273" i="1"/>
  <c r="M1246" i="1"/>
  <c r="AM1003" i="1"/>
  <c r="O622" i="1"/>
  <c r="T1417" i="1"/>
  <c r="T1409" i="1" s="1"/>
  <c r="AA5084" i="1"/>
  <c r="AA2977" i="1"/>
  <c r="AI2977" i="1"/>
  <c r="AL2925" i="1"/>
  <c r="AM2925" i="1" s="1"/>
  <c r="J2678" i="1"/>
  <c r="J1551" i="1"/>
  <c r="AM1319" i="1"/>
  <c r="AM1238" i="1"/>
  <c r="M996" i="1"/>
  <c r="M980" i="1" s="1"/>
  <c r="M949" i="1" s="1"/>
  <c r="K341" i="1"/>
  <c r="J5637" i="1"/>
  <c r="W676" i="1"/>
  <c r="W661" i="1" s="1"/>
  <c r="W660" i="1" s="1"/>
  <c r="L3960" i="1"/>
  <c r="W3826" i="1"/>
  <c r="W3817" i="1" s="1"/>
  <c r="W3816" i="1" s="1"/>
  <c r="AM3623" i="1"/>
  <c r="K4104" i="1"/>
  <c r="AI3702" i="1"/>
  <c r="AI3694" i="1" s="1"/>
  <c r="M3605" i="1"/>
  <c r="AM3428" i="1"/>
  <c r="P3694" i="1"/>
  <c r="W3574" i="1"/>
  <c r="W3573" i="1" s="1"/>
  <c r="Y3416" i="1"/>
  <c r="R3424" i="1"/>
  <c r="R3416" i="1" s="1"/>
  <c r="K3702" i="1"/>
  <c r="K3694" i="1" s="1"/>
  <c r="Q3374" i="1"/>
  <c r="Q3373" i="1" s="1"/>
  <c r="Q3338" i="1" s="1"/>
  <c r="Q3330" i="1" s="1"/>
  <c r="P3338" i="1"/>
  <c r="T3338" i="1"/>
  <c r="T3330" i="1" s="1"/>
  <c r="X3233" i="1"/>
  <c r="AC3249" i="1"/>
  <c r="AC3248" i="1" s="1"/>
  <c r="AA3014" i="1"/>
  <c r="Z2931" i="1"/>
  <c r="Z2930" i="1" s="1"/>
  <c r="Z2903" i="1" s="1"/>
  <c r="L2931" i="1"/>
  <c r="L2930" i="1" s="1"/>
  <c r="AE2518" i="1"/>
  <c r="AM3253" i="1"/>
  <c r="AM2519" i="1"/>
  <c r="J3261" i="1"/>
  <c r="J3260" i="1" s="1"/>
  <c r="J3233" i="1" s="1"/>
  <c r="J3232" i="1" s="1"/>
  <c r="P3234" i="1"/>
  <c r="AG3014" i="1"/>
  <c r="AA2602" i="1"/>
  <c r="AA2601" i="1" s="1"/>
  <c r="O2603" i="1"/>
  <c r="O2602" i="1" s="1"/>
  <c r="O2601" i="1" s="1"/>
  <c r="AB2431" i="1"/>
  <c r="AM2605" i="1"/>
  <c r="AM2522" i="1"/>
  <c r="AM2040" i="1"/>
  <c r="AM1982" i="1"/>
  <c r="AK2718" i="1"/>
  <c r="AK2717" i="1" s="1"/>
  <c r="AK2686" i="1" s="1"/>
  <c r="AK2678" i="1" s="1"/>
  <c r="AM2676" i="1"/>
  <c r="AB2644" i="1"/>
  <c r="AM2382" i="1"/>
  <c r="AM2147" i="1"/>
  <c r="AK2644" i="1"/>
  <c r="AC2441" i="1"/>
  <c r="AC2440" i="1" s="1"/>
  <c r="AM1930" i="1"/>
  <c r="M1935" i="1"/>
  <c r="M1934" i="1" s="1"/>
  <c r="N1936" i="1"/>
  <c r="N1935" i="1" s="1"/>
  <c r="N1934" i="1" s="1"/>
  <c r="N1907" i="1" s="1"/>
  <c r="AM1785" i="1"/>
  <c r="AJ1768" i="1"/>
  <c r="AJ1760" i="1" s="1"/>
  <c r="AA1670" i="1"/>
  <c r="AA1669" i="1" s="1"/>
  <c r="AA1661" i="1" s="1"/>
  <c r="AG1627" i="1"/>
  <c r="M1321" i="1"/>
  <c r="AM908" i="1"/>
  <c r="N1330" i="1"/>
  <c r="N1329" i="1" s="1"/>
  <c r="AI996" i="1"/>
  <c r="AH622" i="1"/>
  <c r="AM251" i="1"/>
  <c r="T1180" i="1"/>
  <c r="T1172" i="1" s="1"/>
  <c r="AM734" i="1"/>
  <c r="AH524" i="1"/>
  <c r="AL312" i="1"/>
  <c r="AH121" i="1"/>
  <c r="AH120" i="1" s="1"/>
  <c r="K825" i="1"/>
  <c r="O726" i="1"/>
  <c r="S262" i="1"/>
  <c r="S261" i="1" s="1"/>
  <c r="W718" i="1"/>
  <c r="AG233" i="1"/>
  <c r="AG227" i="1" s="1"/>
  <c r="AG226" i="1" s="1"/>
  <c r="Y145" i="1"/>
  <c r="S792" i="1"/>
  <c r="AC5561" i="1"/>
  <c r="AC5560" i="1" s="1"/>
  <c r="AC5559" i="1" s="1"/>
  <c r="AC5558" i="1" s="1"/>
  <c r="X5561" i="1"/>
  <c r="X5560" i="1" s="1"/>
  <c r="X5559" i="1" s="1"/>
  <c r="T5147" i="1"/>
  <c r="R5187" i="1"/>
  <c r="Z5056" i="1"/>
  <c r="Z5045" i="1" s="1"/>
  <c r="Z5044" i="1" s="1"/>
  <c r="Z5043" i="1" s="1"/>
  <c r="N5045" i="1"/>
  <c r="Z4870" i="1"/>
  <c r="Z4869" i="1" s="1"/>
  <c r="Z4868" i="1" s="1"/>
  <c r="Z4867" i="1" s="1"/>
  <c r="AK4953" i="1"/>
  <c r="AK4952" i="1" s="1"/>
  <c r="AA4627" i="1"/>
  <c r="I4009" i="1"/>
  <c r="I4008" i="1" s="1"/>
  <c r="AM4307" i="1"/>
  <c r="AA3702" i="1"/>
  <c r="AA3694" i="1" s="1"/>
  <c r="K3262" i="1"/>
  <c r="AM3087" i="1"/>
  <c r="N2932" i="1"/>
  <c r="N2931" i="1" s="1"/>
  <c r="N2930" i="1" s="1"/>
  <c r="AG2570" i="1"/>
  <c r="S2644" i="1"/>
  <c r="Q2344" i="1"/>
  <c r="Q2265" i="1"/>
  <c r="Q2264" i="1" s="1"/>
  <c r="Q2263" i="1" s="1"/>
  <c r="AA2235" i="1"/>
  <c r="AA2772" i="1"/>
  <c r="AA2764" i="1" s="1"/>
  <c r="AE1751" i="1"/>
  <c r="AM1285" i="1"/>
  <c r="AM1206" i="1"/>
  <c r="R1150" i="1"/>
  <c r="R1149" i="1" s="1"/>
  <c r="R1661" i="1"/>
  <c r="AK1578" i="1"/>
  <c r="AK1577" i="1" s="1"/>
  <c r="K1551" i="1"/>
  <c r="AK1180" i="1"/>
  <c r="AK1172" i="1" s="1"/>
  <c r="M1180" i="1"/>
  <c r="M1172" i="1" s="1"/>
  <c r="AM1166" i="1"/>
  <c r="Q1097" i="1"/>
  <c r="AM1072" i="1"/>
  <c r="I514" i="1"/>
  <c r="I513" i="1" s="1"/>
  <c r="N234" i="1"/>
  <c r="N233" i="1" s="1"/>
  <c r="N227" i="1" s="1"/>
  <c r="N226" i="1" s="1"/>
  <c r="N225" i="1" s="1"/>
  <c r="Q996" i="1"/>
  <c r="Q980" i="1" s="1"/>
  <c r="AA882" i="1"/>
  <c r="AA881" i="1" s="1"/>
  <c r="AA880" i="1" s="1"/>
  <c r="AA873" i="1" s="1"/>
  <c r="Z727" i="1"/>
  <c r="Z726" i="1" s="1"/>
  <c r="AA661" i="1"/>
  <c r="AA660" i="1" s="1"/>
  <c r="AM351" i="1"/>
  <c r="AK145" i="1"/>
  <c r="X980" i="1"/>
  <c r="X949" i="1" s="1"/>
  <c r="AJ661" i="1"/>
  <c r="AM242" i="1"/>
  <c r="AM373" i="1"/>
  <c r="J5558" i="1"/>
  <c r="J5532" i="1" s="1"/>
  <c r="K5560" i="1"/>
  <c r="K5559" i="1" s="1"/>
  <c r="V5369" i="1"/>
  <c r="X5187" i="1"/>
  <c r="X5146" i="1" s="1"/>
  <c r="X5120" i="1" s="1"/>
  <c r="X5119" i="1" s="1"/>
  <c r="AC5188" i="1"/>
  <c r="AA4721" i="1"/>
  <c r="AA4720" i="1" s="1"/>
  <c r="T3549" i="1"/>
  <c r="AL3255" i="1"/>
  <c r="N2678" i="1"/>
  <c r="N2568" i="1" s="1"/>
  <c r="K1768" i="1"/>
  <c r="K1760" i="1" s="1"/>
  <c r="AI1627" i="1"/>
  <c r="AB2307" i="1"/>
  <c r="Y367" i="1"/>
  <c r="Y341" i="1" s="1"/>
  <c r="Y207" i="1" s="1"/>
  <c r="AM1031" i="1"/>
  <c r="I882" i="1"/>
  <c r="I881" i="1" s="1"/>
  <c r="I880" i="1" s="1"/>
  <c r="X234" i="1"/>
  <c r="X233" i="1" s="1"/>
  <c r="X227" i="1" s="1"/>
  <c r="X226" i="1" s="1"/>
  <c r="X225" i="1" s="1"/>
  <c r="X207" i="1" s="1"/>
  <c r="AB234" i="1"/>
  <c r="AB233" i="1" s="1"/>
  <c r="AB227" i="1" s="1"/>
  <c r="AB226" i="1" s="1"/>
  <c r="AB225" i="1" s="1"/>
  <c r="AB207" i="1" s="1"/>
  <c r="AM118" i="1"/>
  <c r="V60" i="1"/>
  <c r="AM5597" i="1"/>
  <c r="N5496" i="1"/>
  <c r="N5495" i="1" s="1"/>
  <c r="Q3977" i="1"/>
  <c r="Q3976" i="1" s="1"/>
  <c r="Z996" i="1"/>
  <c r="S882" i="1"/>
  <c r="S881" i="1" s="1"/>
  <c r="S880" i="1" s="1"/>
  <c r="S873" i="1" s="1"/>
  <c r="T676" i="1"/>
  <c r="T661" i="1" s="1"/>
  <c r="T660" i="1" s="1"/>
  <c r="J622" i="1"/>
  <c r="Q395" i="1"/>
  <c r="Q394" i="1" s="1"/>
  <c r="M162" i="1"/>
  <c r="M161" i="1" s="1"/>
  <c r="M160" i="1" s="1"/>
  <c r="M145" i="1" s="1"/>
  <c r="AG95" i="1"/>
  <c r="AG94" i="1" s="1"/>
  <c r="AJ676" i="1"/>
  <c r="R2344" i="1"/>
  <c r="R2336" i="1" s="1"/>
  <c r="AM3132" i="1"/>
  <c r="AM1355" i="1"/>
  <c r="R4062" i="1"/>
  <c r="R4061" i="1" s="1"/>
  <c r="R4060" i="1" s="1"/>
  <c r="AL3341" i="1"/>
  <c r="L524" i="1"/>
  <c r="Q873" i="1"/>
  <c r="Y3694" i="1"/>
  <c r="AK3261" i="1"/>
  <c r="AK3260" i="1" s="1"/>
  <c r="AK3233" i="1" s="1"/>
  <c r="AC3015" i="1"/>
  <c r="J1976" i="1"/>
  <c r="K1935" i="1"/>
  <c r="K1934" i="1" s="1"/>
  <c r="AB2686" i="1"/>
  <c r="T2602" i="1"/>
  <c r="T2601" i="1" s="1"/>
  <c r="T2569" i="1" s="1"/>
  <c r="AM4933" i="1"/>
  <c r="K5147" i="1"/>
  <c r="N2977" i="1"/>
  <c r="AL2159" i="1"/>
  <c r="S2106" i="1"/>
  <c r="S2098" i="1" s="1"/>
  <c r="AM2174" i="1"/>
  <c r="AL2071" i="1"/>
  <c r="W1936" i="1"/>
  <c r="Z341" i="1"/>
  <c r="AB4719" i="1"/>
  <c r="AA5147" i="1"/>
  <c r="Q3960" i="1"/>
  <c r="AG1329" i="1"/>
  <c r="AG1321" i="1" s="1"/>
  <c r="K1330" i="1"/>
  <c r="K1329" i="1" s="1"/>
  <c r="AB1097" i="1"/>
  <c r="N980" i="1"/>
  <c r="N949" i="1" s="1"/>
  <c r="X1213" i="1"/>
  <c r="P341" i="1"/>
  <c r="AM2851" i="1"/>
  <c r="Z3548" i="1"/>
  <c r="AJ3424" i="1"/>
  <c r="AJ3416" i="1" s="1"/>
  <c r="S341" i="1"/>
  <c r="W4006" i="1"/>
  <c r="W4005" i="1" s="1"/>
  <c r="M4006" i="1"/>
  <c r="M4005" i="1" s="1"/>
  <c r="AI3098" i="1"/>
  <c r="Y2344" i="1"/>
  <c r="AG1417" i="1"/>
  <c r="AG1409" i="1" s="1"/>
  <c r="S162" i="1"/>
  <c r="R5167" i="1"/>
  <c r="R5166" i="1" s="1"/>
  <c r="R5147" i="1" s="1"/>
  <c r="AL5342" i="1"/>
  <c r="V3738" i="1"/>
  <c r="V2932" i="1"/>
  <c r="V3288" i="1"/>
  <c r="Q2010" i="1"/>
  <c r="AM2077" i="1"/>
  <c r="AM1556" i="1"/>
  <c r="O1578" i="1"/>
  <c r="O1577" i="1" s="1"/>
  <c r="AA1245" i="1"/>
  <c r="AA1244" i="1" s="1"/>
  <c r="K792" i="1"/>
  <c r="K791" i="1" s="1"/>
  <c r="K718" i="1" s="1"/>
  <c r="J873" i="1"/>
  <c r="Z5187" i="1"/>
  <c r="Z5146" i="1" s="1"/>
  <c r="Z5120" i="1" s="1"/>
  <c r="Z5119" i="1" s="1"/>
  <c r="O4903" i="1"/>
  <c r="AI4719" i="1"/>
  <c r="L1245" i="1"/>
  <c r="L1244" i="1" s="1"/>
  <c r="J1098" i="1"/>
  <c r="J1097" i="1" s="1"/>
  <c r="AM1386" i="1"/>
  <c r="M1245" i="1"/>
  <c r="M1244" i="1" s="1"/>
  <c r="M1212" i="1" s="1"/>
  <c r="AM5622" i="1"/>
  <c r="AC2933" i="1"/>
  <c r="AC2932" i="1" s="1"/>
  <c r="AC2931" i="1" s="1"/>
  <c r="AL1912" i="1"/>
  <c r="AI2570" i="1"/>
  <c r="AL4221" i="1"/>
  <c r="AM5189" i="1"/>
  <c r="S5028" i="1"/>
  <c r="S5020" i="1" s="1"/>
  <c r="AM4939" i="1"/>
  <c r="AM4714" i="1"/>
  <c r="I3053" i="1"/>
  <c r="V3054" i="1"/>
  <c r="AI2907" i="1"/>
  <c r="AI2906" i="1" s="1"/>
  <c r="AI2905" i="1" s="1"/>
  <c r="AI2904" i="1" s="1"/>
  <c r="AL2908" i="1"/>
  <c r="AC2907" i="1"/>
  <c r="AC2906" i="1" s="1"/>
  <c r="AC2905" i="1" s="1"/>
  <c r="AE2908" i="1"/>
  <c r="S2918" i="1"/>
  <c r="S2904" i="1" s="1"/>
  <c r="S2903" i="1" s="1"/>
  <c r="V2919" i="1"/>
  <c r="P2818" i="1"/>
  <c r="P2813" i="1" s="1"/>
  <c r="P2812" i="1" s="1"/>
  <c r="P2772" i="1" s="1"/>
  <c r="P2764" i="1" s="1"/>
  <c r="V2819" i="1"/>
  <c r="AK2302" i="1"/>
  <c r="AL2302" i="1" s="1"/>
  <c r="AL2303" i="1"/>
  <c r="P2071" i="1"/>
  <c r="V2071" i="1" s="1"/>
  <c r="V2072" i="1"/>
  <c r="I1884" i="1"/>
  <c r="V1885" i="1"/>
  <c r="AD324" i="1"/>
  <c r="AE325" i="1"/>
  <c r="AL150" i="1"/>
  <c r="AF149" i="1"/>
  <c r="I509" i="1"/>
  <c r="V510" i="1"/>
  <c r="AM510" i="1" s="1"/>
  <c r="AD82" i="1"/>
  <c r="AD81" i="1" s="1"/>
  <c r="AD80" i="1" s="1"/>
  <c r="AE83" i="1"/>
  <c r="T4903" i="1"/>
  <c r="T4894" i="1" s="1"/>
  <c r="T4851" i="1" s="1"/>
  <c r="Q4897" i="1"/>
  <c r="V4898" i="1"/>
  <c r="AI4678" i="1"/>
  <c r="AI4677" i="1" s="1"/>
  <c r="AL4684" i="1"/>
  <c r="AM4684" i="1" s="1"/>
  <c r="S3309" i="1"/>
  <c r="V3310" i="1"/>
  <c r="L2627" i="1"/>
  <c r="L2602" i="1" s="1"/>
  <c r="L2601" i="1" s="1"/>
  <c r="L2569" i="1" s="1"/>
  <c r="V2628" i="1"/>
  <c r="AG2397" i="1"/>
  <c r="AG2396" i="1" s="1"/>
  <c r="AL2398" i="1"/>
  <c r="Q2739" i="1"/>
  <c r="V2739" i="1" s="1"/>
  <c r="V2740" i="1"/>
  <c r="AK2065" i="1"/>
  <c r="AL2066" i="1"/>
  <c r="I2057" i="1"/>
  <c r="V2058" i="1"/>
  <c r="Q1923" i="1"/>
  <c r="Q1922" i="1" s="1"/>
  <c r="Q1908" i="1" s="1"/>
  <c r="V1924" i="1"/>
  <c r="AM1924" i="1" s="1"/>
  <c r="AG2344" i="1"/>
  <c r="AG2336" i="1" s="1"/>
  <c r="AI1985" i="1"/>
  <c r="AL1986" i="1"/>
  <c r="P1985" i="1"/>
  <c r="V1986" i="1"/>
  <c r="AL60" i="1"/>
  <c r="AI54" i="1"/>
  <c r="AI53" i="1" s="1"/>
  <c r="AM60" i="1"/>
  <c r="R5484" i="1"/>
  <c r="V5488" i="1"/>
  <c r="T4333" i="1"/>
  <c r="V4334" i="1"/>
  <c r="Q1484" i="1"/>
  <c r="Q1483" i="1" s="1"/>
  <c r="Q1482" i="1" s="1"/>
  <c r="Q1481" i="1" s="1"/>
  <c r="V1485" i="1"/>
  <c r="AM1485" i="1" s="1"/>
  <c r="T483" i="1"/>
  <c r="V484" i="1"/>
  <c r="V4371" i="1"/>
  <c r="T3237" i="1"/>
  <c r="T3236" i="1" s="1"/>
  <c r="T3235" i="1" s="1"/>
  <c r="T3234" i="1" s="1"/>
  <c r="V3238" i="1"/>
  <c r="AM3238" i="1" s="1"/>
  <c r="AM2740" i="1"/>
  <c r="V2785" i="1"/>
  <c r="AM2785" i="1" s="1"/>
  <c r="I2780" i="1"/>
  <c r="V2780" i="1" s="1"/>
  <c r="V1816" i="1"/>
  <c r="T1811" i="1"/>
  <c r="T1810" i="1" s="1"/>
  <c r="AM5613" i="1"/>
  <c r="AM5564" i="1"/>
  <c r="AM5543" i="1"/>
  <c r="AM5510" i="1"/>
  <c r="AM5503" i="1"/>
  <c r="K5384" i="1"/>
  <c r="K5383" i="1" s="1"/>
  <c r="AK5384" i="1"/>
  <c r="AK5383" i="1" s="1"/>
  <c r="AK5306" i="1" s="1"/>
  <c r="AK5281" i="1" s="1"/>
  <c r="K5332" i="1"/>
  <c r="K5308" i="1" s="1"/>
  <c r="K5307" i="1" s="1"/>
  <c r="K5306" i="1" s="1"/>
  <c r="K5281" i="1" s="1"/>
  <c r="AM5315" i="1"/>
  <c r="V5107" i="1"/>
  <c r="K5028" i="1"/>
  <c r="K5020" i="1" s="1"/>
  <c r="AB4808" i="1"/>
  <c r="AB4794" i="1" s="1"/>
  <c r="AB4793" i="1" s="1"/>
  <c r="AB4792" i="1" s="1"/>
  <c r="AB4751" i="1" s="1"/>
  <c r="S4465" i="1"/>
  <c r="S4441" i="1" s="1"/>
  <c r="S4440" i="1" s="1"/>
  <c r="AM4386" i="1"/>
  <c r="AM4264" i="1"/>
  <c r="O4360" i="1"/>
  <c r="O4359" i="1" s="1"/>
  <c r="O4358" i="1" s="1"/>
  <c r="AM4316" i="1"/>
  <c r="AM4277" i="1"/>
  <c r="AM4040" i="1"/>
  <c r="L4168" i="1"/>
  <c r="L4167" i="1" s="1"/>
  <c r="L4166" i="1" s="1"/>
  <c r="L4158" i="1" s="1"/>
  <c r="AM3884" i="1"/>
  <c r="AM3824" i="1"/>
  <c r="AM3810" i="1"/>
  <c r="AL3731" i="1"/>
  <c r="V3675" i="1"/>
  <c r="AM3631" i="1"/>
  <c r="X3605" i="1"/>
  <c r="V3978" i="1"/>
  <c r="AM3539" i="1"/>
  <c r="AM3505" i="1"/>
  <c r="V3130" i="1"/>
  <c r="AM3062" i="1"/>
  <c r="V3111" i="1"/>
  <c r="AM3218" i="1"/>
  <c r="AI2719" i="1"/>
  <c r="AI2718" i="1" s="1"/>
  <c r="AI2717" i="1" s="1"/>
  <c r="AL2720" i="1"/>
  <c r="AM2720" i="1" s="1"/>
  <c r="AL2399" i="1"/>
  <c r="V939" i="1"/>
  <c r="AL1237" i="1"/>
  <c r="O1180" i="1"/>
  <c r="O1172" i="1" s="1"/>
  <c r="AI980" i="1"/>
  <c r="AI949" i="1" s="1"/>
  <c r="P54" i="1"/>
  <c r="P53" i="1" s="1"/>
  <c r="Q5028" i="1"/>
  <c r="Q5020" i="1" s="1"/>
  <c r="AC2238" i="1"/>
  <c r="AC2237" i="1" s="1"/>
  <c r="AC2236" i="1" s="1"/>
  <c r="AE2244" i="1"/>
  <c r="AE3224" i="1"/>
  <c r="AD3223" i="1"/>
  <c r="AF2396" i="1"/>
  <c r="K2307" i="1"/>
  <c r="AL2197" i="1"/>
  <c r="AF2196" i="1"/>
  <c r="R2020" i="1"/>
  <c r="R2019" i="1" s="1"/>
  <c r="R2018" i="1" s="1"/>
  <c r="R2010" i="1" s="1"/>
  <c r="V2021" i="1"/>
  <c r="L2088" i="1"/>
  <c r="L2087" i="1" s="1"/>
  <c r="L2086" i="1" s="1"/>
  <c r="L2079" i="1" s="1"/>
  <c r="V2089" i="1"/>
  <c r="AK1954" i="1"/>
  <c r="AL1954" i="1" s="1"/>
  <c r="AL1955" i="1"/>
  <c r="L264" i="1"/>
  <c r="L263" i="1" s="1"/>
  <c r="L262" i="1" s="1"/>
  <c r="L261" i="1" s="1"/>
  <c r="L225" i="1" s="1"/>
  <c r="V265" i="1"/>
  <c r="AC1524" i="1"/>
  <c r="AC1523" i="1" s="1"/>
  <c r="AC1522" i="1" s="1"/>
  <c r="AC1521" i="1" s="1"/>
  <c r="AE1525" i="1"/>
  <c r="I1101" i="1"/>
  <c r="V1102" i="1"/>
  <c r="Q5562" i="1"/>
  <c r="AC4655" i="1"/>
  <c r="AE4655" i="1" s="1"/>
  <c r="AE4656" i="1"/>
  <c r="AE2480" i="1"/>
  <c r="AD2479" i="1"/>
  <c r="AH2307" i="1"/>
  <c r="T997" i="1"/>
  <c r="T996" i="1" s="1"/>
  <c r="T980" i="1" s="1"/>
  <c r="T949" i="1" s="1"/>
  <c r="V998" i="1"/>
  <c r="V883" i="1"/>
  <c r="T882" i="1"/>
  <c r="T881" i="1" s="1"/>
  <c r="T880" i="1" s="1"/>
  <c r="T873" i="1" s="1"/>
  <c r="I831" i="1"/>
  <c r="V831" i="1" s="1"/>
  <c r="AM831" i="1" s="1"/>
  <c r="V832" i="1"/>
  <c r="AM832" i="1" s="1"/>
  <c r="AD663" i="1"/>
  <c r="AE664" i="1"/>
  <c r="T514" i="1"/>
  <c r="T513" i="1" s="1"/>
  <c r="T507" i="1" s="1"/>
  <c r="V518" i="1"/>
  <c r="AG1554" i="1"/>
  <c r="AG1553" i="1" s="1"/>
  <c r="AG1552" i="1" s="1"/>
  <c r="AL1555" i="1"/>
  <c r="AM1555" i="1" s="1"/>
  <c r="AF1543" i="1"/>
  <c r="AL1543" i="1" s="1"/>
  <c r="AL1544" i="1"/>
  <c r="AI1529" i="1"/>
  <c r="AL1530" i="1"/>
  <c r="AH1378" i="1"/>
  <c r="AL1379" i="1"/>
  <c r="AL1265" i="1"/>
  <c r="AF1264" i="1"/>
  <c r="AL1264" i="1" s="1"/>
  <c r="AM1264" i="1" s="1"/>
  <c r="AK1216" i="1"/>
  <c r="AK1215" i="1" s="1"/>
  <c r="AK1214" i="1" s="1"/>
  <c r="AK1213" i="1" s="1"/>
  <c r="AL1217" i="1"/>
  <c r="O454" i="1"/>
  <c r="O453" i="1" s="1"/>
  <c r="O452" i="1" s="1"/>
  <c r="V461" i="1"/>
  <c r="AM461" i="1" s="1"/>
  <c r="R168" i="1"/>
  <c r="R163" i="1" s="1"/>
  <c r="R162" i="1" s="1"/>
  <c r="R161" i="1" s="1"/>
  <c r="R160" i="1" s="1"/>
  <c r="R145" i="1" s="1"/>
  <c r="V169" i="1"/>
  <c r="AE1653" i="1"/>
  <c r="AD1649" i="1"/>
  <c r="AE1649" i="1" s="1"/>
  <c r="O5604" i="1"/>
  <c r="V5605" i="1"/>
  <c r="AG5056" i="1"/>
  <c r="AG5045" i="1" s="1"/>
  <c r="AG5044" i="1" s="1"/>
  <c r="AG5043" i="1" s="1"/>
  <c r="AC2558" i="1"/>
  <c r="AC2557" i="1" s="1"/>
  <c r="AC2556" i="1" s="1"/>
  <c r="AE2559" i="1"/>
  <c r="Z980" i="1"/>
  <c r="Q393" i="1"/>
  <c r="L341" i="1"/>
  <c r="N341" i="1"/>
  <c r="AM92" i="1"/>
  <c r="O29" i="1"/>
  <c r="O28" i="1" s="1"/>
  <c r="O16" i="1" s="1"/>
  <c r="O15" i="1" s="1"/>
  <c r="O14" i="1" s="1"/>
  <c r="O13" i="1" s="1"/>
  <c r="V37" i="1"/>
  <c r="AM37" i="1" s="1"/>
  <c r="AM4965" i="1"/>
  <c r="AH4870" i="1"/>
  <c r="AH4869" i="1" s="1"/>
  <c r="AH4868" i="1" s="1"/>
  <c r="AH4867" i="1" s="1"/>
  <c r="AM4498" i="1"/>
  <c r="AM5699" i="1"/>
  <c r="V5655" i="1"/>
  <c r="V5628" i="1"/>
  <c r="AM5612" i="1"/>
  <c r="AE5369" i="1"/>
  <c r="Q5310" i="1"/>
  <c r="Q5309" i="1" s="1"/>
  <c r="AM5177" i="1"/>
  <c r="X5084" i="1"/>
  <c r="X5028" i="1" s="1"/>
  <c r="X5020" i="1" s="1"/>
  <c r="AJ5147" i="1"/>
  <c r="V5100" i="1"/>
  <c r="AM4979" i="1"/>
  <c r="AH4905" i="1"/>
  <c r="AH4904" i="1" s="1"/>
  <c r="AH4903" i="1" s="1"/>
  <c r="AB4953" i="1"/>
  <c r="AB4952" i="1" s="1"/>
  <c r="AM4898" i="1"/>
  <c r="V4871" i="1"/>
  <c r="AC4753" i="1"/>
  <c r="AC4752" i="1" s="1"/>
  <c r="AM4438" i="1"/>
  <c r="S4360" i="1"/>
  <c r="S4359" i="1" s="1"/>
  <c r="S4358" i="1" s="1"/>
  <c r="AB4104" i="1"/>
  <c r="N4062" i="1"/>
  <c r="N4061" i="1" s="1"/>
  <c r="N4060" i="1" s="1"/>
  <c r="AJ4031" i="1"/>
  <c r="AJ4030" i="1" s="1"/>
  <c r="AJ4006" i="1" s="1"/>
  <c r="AJ4005" i="1" s="1"/>
  <c r="AM4058" i="1"/>
  <c r="AM3671" i="1"/>
  <c r="AM3616" i="1"/>
  <c r="V3131" i="1"/>
  <c r="V3112" i="1"/>
  <c r="AM3112" i="1" s="1"/>
  <c r="AI2772" i="1"/>
  <c r="AI2764" i="1" s="1"/>
  <c r="Z3233" i="1"/>
  <c r="AC2494" i="1"/>
  <c r="AE2495" i="1"/>
  <c r="AL2058" i="1"/>
  <c r="AC1213" i="1"/>
  <c r="Z2018" i="1"/>
  <c r="Z2010" i="1" s="1"/>
  <c r="AC1438" i="1"/>
  <c r="AC1437" i="1" s="1"/>
  <c r="AE1443" i="1"/>
  <c r="AG1098" i="1"/>
  <c r="Z1669" i="1"/>
  <c r="Z1661" i="1" s="1"/>
  <c r="T434" i="1"/>
  <c r="V5545" i="1"/>
  <c r="AM5545" i="1" s="1"/>
  <c r="T5187" i="1"/>
  <c r="O5084" i="1"/>
  <c r="P5079" i="1"/>
  <c r="V5079" i="1" s="1"/>
  <c r="AM5079" i="1" s="1"/>
  <c r="V5080" i="1"/>
  <c r="AM5080" i="1" s="1"/>
  <c r="AH3184" i="1"/>
  <c r="AL3185" i="1"/>
  <c r="AM2721" i="1"/>
  <c r="AD2696" i="1"/>
  <c r="AE2696" i="1" s="1"/>
  <c r="AH2666" i="1"/>
  <c r="AH2665" i="1" s="1"/>
  <c r="AH2664" i="1" s="1"/>
  <c r="AH2644" i="1" s="1"/>
  <c r="AL2673" i="1"/>
  <c r="AD2621" i="1"/>
  <c r="AE2621" i="1" s="1"/>
  <c r="AE2622" i="1"/>
  <c r="AC2379" i="1"/>
  <c r="AC2378" i="1" s="1"/>
  <c r="AE2380" i="1"/>
  <c r="N1768" i="1"/>
  <c r="N1760" i="1" s="1"/>
  <c r="P1715" i="1"/>
  <c r="V1715" i="1" s="1"/>
  <c r="V1716" i="1"/>
  <c r="AM1719" i="1"/>
  <c r="AM1667" i="1"/>
  <c r="AC1643" i="1"/>
  <c r="AC1642" i="1" s="1"/>
  <c r="AE1644" i="1"/>
  <c r="P1605" i="1"/>
  <c r="V1605" i="1" s="1"/>
  <c r="V1606" i="1"/>
  <c r="AC1605" i="1"/>
  <c r="AE1605" i="1" s="1"/>
  <c r="AE1606" i="1"/>
  <c r="S1443" i="1"/>
  <c r="V1444" i="1"/>
  <c r="AH1419" i="1"/>
  <c r="AH1418" i="1" s="1"/>
  <c r="AH1417" i="1" s="1"/>
  <c r="AL1420" i="1"/>
  <c r="I631" i="1"/>
  <c r="I630" i="1" s="1"/>
  <c r="V632" i="1"/>
  <c r="AM596" i="1"/>
  <c r="AH882" i="1"/>
  <c r="AH881" i="1" s="1"/>
  <c r="AH880" i="1" s="1"/>
  <c r="AL907" i="1"/>
  <c r="AD3711" i="1"/>
  <c r="AE3712" i="1"/>
  <c r="AE3264" i="1"/>
  <c r="AD3263" i="1"/>
  <c r="AI2888" i="1"/>
  <c r="AL2889" i="1"/>
  <c r="Q2589" i="1"/>
  <c r="Q2570" i="1" s="1"/>
  <c r="AL2563" i="1"/>
  <c r="AF2562" i="1"/>
  <c r="AL2562" i="1" s="1"/>
  <c r="I2501" i="1"/>
  <c r="I2500" i="1" s="1"/>
  <c r="I2499" i="1" s="1"/>
  <c r="V2502" i="1"/>
  <c r="AM2502" i="1" s="1"/>
  <c r="AH2483" i="1"/>
  <c r="AH2478" i="1" s="1"/>
  <c r="AH2477" i="1" s="1"/>
  <c r="AL2484" i="1"/>
  <c r="AM2484" i="1" s="1"/>
  <c r="R1580" i="1"/>
  <c r="R1579" i="1" s="1"/>
  <c r="R1578" i="1" s="1"/>
  <c r="R1577" i="1" s="1"/>
  <c r="R1550" i="1" s="1"/>
  <c r="V1581" i="1"/>
  <c r="AH514" i="1"/>
  <c r="AH513" i="1" s="1"/>
  <c r="AH507" i="1" s="1"/>
  <c r="AL518" i="1"/>
  <c r="AM518" i="1" s="1"/>
  <c r="J434" i="1"/>
  <c r="J393" i="1" s="1"/>
  <c r="S1370" i="1"/>
  <c r="S1365" i="1" s="1"/>
  <c r="S1364" i="1" s="1"/>
  <c r="V1371" i="1"/>
  <c r="AE1355" i="1"/>
  <c r="AD1354" i="1"/>
  <c r="AE1354" i="1" s="1"/>
  <c r="P1321" i="1"/>
  <c r="AJ1301" i="1"/>
  <c r="AJ1300" i="1" s="1"/>
  <c r="AJ1294" i="1" s="1"/>
  <c r="AJ1293" i="1" s="1"/>
  <c r="AJ1292" i="1" s="1"/>
  <c r="AL1302" i="1"/>
  <c r="AM1302" i="1" s="1"/>
  <c r="I1301" i="1"/>
  <c r="V1301" i="1" s="1"/>
  <c r="V1302" i="1"/>
  <c r="AJ997" i="1"/>
  <c r="AJ996" i="1" s="1"/>
  <c r="AJ980" i="1" s="1"/>
  <c r="AJ949" i="1" s="1"/>
  <c r="AL998" i="1"/>
  <c r="AG4666" i="1"/>
  <c r="AG4630" i="1" s="1"/>
  <c r="AG4629" i="1" s="1"/>
  <c r="AG4628" i="1" s="1"/>
  <c r="AG4627" i="1" s="1"/>
  <c r="AG4616" i="1" s="1"/>
  <c r="AL4667" i="1"/>
  <c r="AH1836" i="1"/>
  <c r="AH1835" i="1" s="1"/>
  <c r="AH1834" i="1" s="1"/>
  <c r="AH1833" i="1" s="1"/>
  <c r="AL1837" i="1"/>
  <c r="AM1837" i="1" s="1"/>
  <c r="L2548" i="1"/>
  <c r="V2549" i="1"/>
  <c r="P2390" i="1"/>
  <c r="V2391" i="1"/>
  <c r="P2238" i="1"/>
  <c r="P2237" i="1" s="1"/>
  <c r="P2236" i="1" s="1"/>
  <c r="V2239" i="1"/>
  <c r="AH2215" i="1"/>
  <c r="AL2216" i="1"/>
  <c r="O1635" i="1"/>
  <c r="AH1599" i="1"/>
  <c r="AL1600" i="1"/>
  <c r="AM1600" i="1" s="1"/>
  <c r="AC1862" i="1"/>
  <c r="AC1861" i="1" s="1"/>
  <c r="AE1863" i="1"/>
  <c r="AF1101" i="1"/>
  <c r="AL1102" i="1"/>
  <c r="AH1055" i="1"/>
  <c r="AH1054" i="1" s="1"/>
  <c r="AL1063" i="1"/>
  <c r="P591" i="1"/>
  <c r="P524" i="1" s="1"/>
  <c r="P506" i="1" s="1"/>
  <c r="P505" i="1" s="1"/>
  <c r="V592" i="1"/>
  <c r="AM4081" i="1"/>
  <c r="AM3953" i="1"/>
  <c r="AM3647" i="1"/>
  <c r="S4168" i="1"/>
  <c r="S4167" i="1" s="1"/>
  <c r="S4166" i="1" s="1"/>
  <c r="S4158" i="1" s="1"/>
  <c r="AM3554" i="1"/>
  <c r="AE2494" i="1"/>
  <c r="Q3183" i="1"/>
  <c r="Q3182" i="1" s="1"/>
  <c r="Q3181" i="1" s="1"/>
  <c r="Q3180" i="1" s="1"/>
  <c r="V3184" i="1"/>
  <c r="AL2160" i="1"/>
  <c r="AM1690" i="1"/>
  <c r="AH1165" i="1"/>
  <c r="AH1164" i="1" s="1"/>
  <c r="P1150" i="1"/>
  <c r="P1149" i="1" s="1"/>
  <c r="L1180" i="1"/>
  <c r="L1172" i="1" s="1"/>
  <c r="AC344" i="1"/>
  <c r="AC343" i="1" s="1"/>
  <c r="AC342" i="1" s="1"/>
  <c r="AE349" i="1"/>
  <c r="X506" i="1"/>
  <c r="X505" i="1" s="1"/>
  <c r="AH5255" i="1"/>
  <c r="AH5254" i="1" s="1"/>
  <c r="AH5253" i="1" s="1"/>
  <c r="AH5252" i="1" s="1"/>
  <c r="AL5256" i="1"/>
  <c r="AM5256" i="1" s="1"/>
  <c r="Z5084" i="1"/>
  <c r="J4630" i="1"/>
  <c r="J4629" i="1" s="1"/>
  <c r="J4628" i="1" s="1"/>
  <c r="J4627" i="1" s="1"/>
  <c r="J4616" i="1" s="1"/>
  <c r="I3998" i="1"/>
  <c r="V3999" i="1"/>
  <c r="AH3065" i="1"/>
  <c r="AL3066" i="1"/>
  <c r="AE3001" i="1"/>
  <c r="AC2994" i="1"/>
  <c r="AC2993" i="1" s="1"/>
  <c r="AC2992" i="1" s="1"/>
  <c r="AC2977" i="1" s="1"/>
  <c r="AE2871" i="1"/>
  <c r="AD2870" i="1"/>
  <c r="AE2870" i="1" s="1"/>
  <c r="V2761" i="1"/>
  <c r="AM2761" i="1" s="1"/>
  <c r="P2760" i="1"/>
  <c r="V2760" i="1" s="1"/>
  <c r="AM2760" i="1" s="1"/>
  <c r="Q2686" i="1"/>
  <c r="Q2678" i="1" s="1"/>
  <c r="V1656" i="1"/>
  <c r="L1649" i="1"/>
  <c r="L1648" i="1" s="1"/>
  <c r="L1647" i="1" s="1"/>
  <c r="L1627" i="1" s="1"/>
  <c r="AB1551" i="1"/>
  <c r="AB1550" i="1" s="1"/>
  <c r="AF1433" i="1"/>
  <c r="AL1433" i="1" s="1"/>
  <c r="AL1434" i="1"/>
  <c r="I1384" i="1"/>
  <c r="V1384" i="1" s="1"/>
  <c r="V1385" i="1"/>
  <c r="I1348" i="1"/>
  <c r="V1348" i="1" s="1"/>
  <c r="AM1348" i="1" s="1"/>
  <c r="V1349" i="1"/>
  <c r="V1234" i="1"/>
  <c r="AM1234" i="1" s="1"/>
  <c r="I1233" i="1"/>
  <c r="I1232" i="1" s="1"/>
  <c r="V1232" i="1" s="1"/>
  <c r="Q1292" i="1"/>
  <c r="AE1596" i="1"/>
  <c r="AD1595" i="1"/>
  <c r="AE1595" i="1" s="1"/>
  <c r="AE1589" i="1"/>
  <c r="AD1580" i="1"/>
  <c r="AB661" i="1"/>
  <c r="AE302" i="1"/>
  <c r="AD301" i="1"/>
  <c r="AE301" i="1" s="1"/>
  <c r="I3845" i="1"/>
  <c r="V3846" i="1"/>
  <c r="AM3846" i="1" s="1"/>
  <c r="AA3548" i="1"/>
  <c r="Q3466" i="1"/>
  <c r="Q3461" i="1" s="1"/>
  <c r="Q3460" i="1" s="1"/>
  <c r="V3467" i="1"/>
  <c r="AF1845" i="1"/>
  <c r="AL1846" i="1"/>
  <c r="O1750" i="1"/>
  <c r="V1751" i="1"/>
  <c r="AM1751" i="1" s="1"/>
  <c r="AJ1735" i="1"/>
  <c r="AL1735" i="1" s="1"/>
  <c r="AM1735" i="1" s="1"/>
  <c r="AL1736" i="1"/>
  <c r="AE2317" i="1"/>
  <c r="AD2316" i="1"/>
  <c r="P1027" i="1"/>
  <c r="P996" i="1" s="1"/>
  <c r="P980" i="1" s="1"/>
  <c r="V1028" i="1"/>
  <c r="AL5064" i="1"/>
  <c r="AM5064" i="1" s="1"/>
  <c r="AH3263" i="1"/>
  <c r="AH3262" i="1" s="1"/>
  <c r="AH3261" i="1" s="1"/>
  <c r="AH3260" i="1" s="1"/>
  <c r="AL3264" i="1"/>
  <c r="AM3611" i="1"/>
  <c r="I3711" i="1"/>
  <c r="V3712" i="1"/>
  <c r="AK3338" i="1"/>
  <c r="L2994" i="1"/>
  <c r="L2993" i="1" s="1"/>
  <c r="L2992" i="1" s="1"/>
  <c r="L2977" i="1" s="1"/>
  <c r="V3001" i="1"/>
  <c r="T2907" i="1"/>
  <c r="V2908" i="1"/>
  <c r="AI2653" i="1"/>
  <c r="AL2654" i="1"/>
  <c r="AM2654" i="1" s="1"/>
  <c r="L3167" i="1"/>
  <c r="L3166" i="1" s="1"/>
  <c r="L3165" i="1" s="1"/>
  <c r="L3164" i="1" s="1"/>
  <c r="V3168" i="1"/>
  <c r="AL2957" i="1"/>
  <c r="AF2956" i="1"/>
  <c r="AL2956" i="1" s="1"/>
  <c r="I2845" i="1"/>
  <c r="V2846" i="1"/>
  <c r="AD2748" i="1"/>
  <c r="AE2749" i="1"/>
  <c r="Q2621" i="1"/>
  <c r="V2621" i="1" s="1"/>
  <c r="V2622" i="1"/>
  <c r="AB2977" i="1"/>
  <c r="AM3544" i="1"/>
  <c r="AJ3338" i="1"/>
  <c r="L3301" i="1"/>
  <c r="AM3286" i="1"/>
  <c r="S3006" i="1"/>
  <c r="AM2996" i="1"/>
  <c r="AM2941" i="1"/>
  <c r="Z2772" i="1"/>
  <c r="Z2764" i="1" s="1"/>
  <c r="AM2447" i="1"/>
  <c r="V3214" i="1"/>
  <c r="P2686" i="1"/>
  <c r="AM2714" i="1"/>
  <c r="AI2602" i="1"/>
  <c r="AI2601" i="1" s="1"/>
  <c r="AI2569" i="1" s="1"/>
  <c r="AM2532" i="1"/>
  <c r="AM2475" i="1"/>
  <c r="AM2473" i="1"/>
  <c r="S2344" i="1"/>
  <c r="S2336" i="1" s="1"/>
  <c r="J2307" i="1"/>
  <c r="M2569" i="1"/>
  <c r="AM2608" i="1"/>
  <c r="AM2292" i="1"/>
  <c r="AM2768" i="1"/>
  <c r="AM2741" i="1"/>
  <c r="AM2550" i="1"/>
  <c r="AI2264" i="1"/>
  <c r="AI2263" i="1" s="1"/>
  <c r="AI2234" i="1" s="1"/>
  <c r="AM1807" i="1"/>
  <c r="AA1768" i="1"/>
  <c r="AA1760" i="1" s="1"/>
  <c r="AL1599" i="1"/>
  <c r="AM1599" i="1" s="1"/>
  <c r="AM1493" i="1"/>
  <c r="N2018" i="1"/>
  <c r="N2010" i="1" s="1"/>
  <c r="J1936" i="1"/>
  <c r="J1935" i="1" s="1"/>
  <c r="J1934" i="1" s="1"/>
  <c r="J1907" i="1" s="1"/>
  <c r="AA1550" i="1"/>
  <c r="AM1512" i="1"/>
  <c r="L1321" i="1"/>
  <c r="AM741" i="1"/>
  <c r="AM649" i="1"/>
  <c r="AE1690" i="1"/>
  <c r="AB1669" i="1"/>
  <c r="AB1661" i="1" s="1"/>
  <c r="AM1433" i="1"/>
  <c r="Y1097" i="1"/>
  <c r="J1578" i="1"/>
  <c r="J1577" i="1" s="1"/>
  <c r="J1550" i="1" s="1"/>
  <c r="AH1246" i="1"/>
  <c r="AH1245" i="1" s="1"/>
  <c r="AJ1150" i="1"/>
  <c r="AJ1149" i="1" s="1"/>
  <c r="AJ1097" i="1" s="1"/>
  <c r="AM498" i="1"/>
  <c r="AM254" i="1"/>
  <c r="AL782" i="1"/>
  <c r="AM748" i="1"/>
  <c r="K234" i="1"/>
  <c r="K233" i="1" s="1"/>
  <c r="K227" i="1" s="1"/>
  <c r="K226" i="1" s="1"/>
  <c r="K225" i="1" s="1"/>
  <c r="X825" i="1"/>
  <c r="AM778" i="1"/>
  <c r="AM377" i="1"/>
  <c r="AJ298" i="1"/>
  <c r="L162" i="1"/>
  <c r="L161" i="1" s="1"/>
  <c r="L160" i="1" s="1"/>
  <c r="Y434" i="1"/>
  <c r="N395" i="1"/>
  <c r="N394" i="1" s="1"/>
  <c r="AB726" i="1"/>
  <c r="K5672" i="1"/>
  <c r="AG5561" i="1"/>
  <c r="AG5560" i="1" s="1"/>
  <c r="AG5559" i="1" s="1"/>
  <c r="AG5558" i="1" s="1"/>
  <c r="AM5572" i="1"/>
  <c r="AI5187" i="1"/>
  <c r="AI5146" i="1" s="1"/>
  <c r="AI5120" i="1" s="1"/>
  <c r="AI5119" i="1" s="1"/>
  <c r="AM5138" i="1"/>
  <c r="P5187" i="1"/>
  <c r="P5146" i="1" s="1"/>
  <c r="P5120" i="1" s="1"/>
  <c r="P5119" i="1" s="1"/>
  <c r="AM5185" i="1"/>
  <c r="AM5162" i="1"/>
  <c r="AM4998" i="1"/>
  <c r="N5044" i="1"/>
  <c r="N5043" i="1" s="1"/>
  <c r="AG4794" i="1"/>
  <c r="AG4793" i="1" s="1"/>
  <c r="AG4792" i="1" s="1"/>
  <c r="AG4751" i="1" s="1"/>
  <c r="AH4753" i="1"/>
  <c r="AH4752" i="1" s="1"/>
  <c r="AK4597" i="1"/>
  <c r="AK4596" i="1" s="1"/>
  <c r="AK4585" i="1" s="1"/>
  <c r="AM4727" i="1"/>
  <c r="Z4270" i="1"/>
  <c r="Z4269" i="1" s="1"/>
  <c r="Z4258" i="1" s="1"/>
  <c r="N4585" i="1"/>
  <c r="AM3267" i="1"/>
  <c r="AC2919" i="1"/>
  <c r="AC2918" i="1" s="1"/>
  <c r="AB2931" i="1"/>
  <c r="AB2930" i="1" s="1"/>
  <c r="AM3540" i="1"/>
  <c r="T3424" i="1"/>
  <c r="T3416" i="1" s="1"/>
  <c r="J2602" i="1"/>
  <c r="J2601" i="1" s="1"/>
  <c r="J2569" i="1" s="1"/>
  <c r="J2568" i="1" s="1"/>
  <c r="Y2603" i="1"/>
  <c r="Y2602" i="1" s="1"/>
  <c r="Y2601" i="1" s="1"/>
  <c r="Y2569" i="1" s="1"/>
  <c r="Q2336" i="1"/>
  <c r="AM2047" i="1"/>
  <c r="AM2035" i="1"/>
  <c r="AM1904" i="1"/>
  <c r="AM1902" i="1"/>
  <c r="AM1674" i="1"/>
  <c r="AM1424" i="1"/>
  <c r="AM1123" i="1"/>
  <c r="AM1275" i="1"/>
  <c r="K1180" i="1"/>
  <c r="K1172" i="1" s="1"/>
  <c r="S1329" i="1"/>
  <c r="S1321" i="1" s="1"/>
  <c r="AM1620" i="1"/>
  <c r="N1180" i="1"/>
  <c r="N1172" i="1" s="1"/>
  <c r="AM1118" i="1"/>
  <c r="AM1029" i="1"/>
  <c r="AM811" i="1"/>
  <c r="AK727" i="1"/>
  <c r="AK726" i="1" s="1"/>
  <c r="AM723" i="1"/>
  <c r="AM708" i="1"/>
  <c r="AM172" i="1"/>
  <c r="AM135" i="1"/>
  <c r="L16" i="1"/>
  <c r="L15" i="1" s="1"/>
  <c r="L14" i="1" s="1"/>
  <c r="L13" i="1" s="1"/>
  <c r="AM888" i="1"/>
  <c r="AM736" i="1"/>
  <c r="AM521" i="1"/>
  <c r="AM273" i="1"/>
  <c r="Z95" i="1"/>
  <c r="Z94" i="1" s="1"/>
  <c r="O54" i="1"/>
  <c r="O53" i="1" s="1"/>
  <c r="AM1052" i="1"/>
  <c r="P727" i="1"/>
  <c r="P726" i="1" s="1"/>
  <c r="AM570" i="1"/>
  <c r="J5496" i="1"/>
  <c r="J5495" i="1" s="1"/>
  <c r="L4870" i="1"/>
  <c r="L4869" i="1" s="1"/>
  <c r="L4868" i="1" s="1"/>
  <c r="L4867" i="1" s="1"/>
  <c r="AE2484" i="1"/>
  <c r="K1246" i="1"/>
  <c r="K1245" i="1" s="1"/>
  <c r="K1244" i="1" s="1"/>
  <c r="K1212" i="1" s="1"/>
  <c r="Y1180" i="1"/>
  <c r="Y1172" i="1" s="1"/>
  <c r="V155" i="1"/>
  <c r="AM155" i="1" s="1"/>
  <c r="AM4404" i="1"/>
  <c r="AM1453" i="1"/>
  <c r="AM205" i="1"/>
  <c r="AM3042" i="1"/>
  <c r="Z2977" i="1"/>
  <c r="Z2902" i="1" s="1"/>
  <c r="AM2983" i="1"/>
  <c r="AM3352" i="1"/>
  <c r="AM3155" i="1"/>
  <c r="AG3098" i="1"/>
  <c r="AG3090" i="1" s="1"/>
  <c r="AM3024" i="1"/>
  <c r="AM2970" i="1"/>
  <c r="X2932" i="1"/>
  <c r="X2931" i="1" s="1"/>
  <c r="X2930" i="1" s="1"/>
  <c r="X2903" i="1" s="1"/>
  <c r="AM3149" i="1"/>
  <c r="AM3134" i="1"/>
  <c r="W2903" i="1"/>
  <c r="AL2795" i="1"/>
  <c r="AM2642" i="1"/>
  <c r="R3330" i="1"/>
  <c r="O3301" i="1"/>
  <c r="AB2344" i="1"/>
  <c r="AB2336" i="1" s="1"/>
  <c r="N2234" i="1"/>
  <c r="AM2157" i="1"/>
  <c r="AM2096" i="1"/>
  <c r="AM2737" i="1"/>
  <c r="AM2606" i="1"/>
  <c r="AJ2439" i="1"/>
  <c r="AJ2431" i="1" s="1"/>
  <c r="AM2448" i="1"/>
  <c r="X2264" i="1"/>
  <c r="X2263" i="1" s="1"/>
  <c r="X2234" i="1" s="1"/>
  <c r="X2106" i="1"/>
  <c r="X2098" i="1" s="1"/>
  <c r="AL3065" i="1"/>
  <c r="AM3065" i="1" s="1"/>
  <c r="AK2263" i="1"/>
  <c r="AM2276" i="1"/>
  <c r="AH2235" i="1"/>
  <c r="Z2106" i="1"/>
  <c r="Z2098" i="1" s="1"/>
  <c r="W2098" i="1"/>
  <c r="AL1825" i="1"/>
  <c r="X2018" i="1"/>
  <c r="X2010" i="1" s="1"/>
  <c r="AM1965" i="1"/>
  <c r="L1768" i="1"/>
  <c r="X1768" i="1"/>
  <c r="X1760" i="1" s="1"/>
  <c r="AM1941" i="1"/>
  <c r="W1760" i="1"/>
  <c r="AM1069" i="1"/>
  <c r="AK1936" i="1"/>
  <c r="AK1935" i="1" s="1"/>
  <c r="AK1934" i="1" s="1"/>
  <c r="V1316" i="1"/>
  <c r="V1027" i="1"/>
  <c r="AM1027" i="1" s="1"/>
  <c r="R1292" i="1"/>
  <c r="S1097" i="1"/>
  <c r="O980" i="1"/>
  <c r="AK873" i="1"/>
  <c r="AM1665" i="1"/>
  <c r="V380" i="1"/>
  <c r="X1670" i="1"/>
  <c r="X1669" i="1" s="1"/>
  <c r="AM1592" i="1"/>
  <c r="S1150" i="1"/>
  <c r="S1149" i="1" s="1"/>
  <c r="AM914" i="1"/>
  <c r="P1670" i="1"/>
  <c r="P1669" i="1" s="1"/>
  <c r="P1661" i="1" s="1"/>
  <c r="AM967" i="1"/>
  <c r="N873" i="1"/>
  <c r="AM665" i="1"/>
  <c r="AM84" i="1"/>
  <c r="O825" i="1"/>
  <c r="O791" i="1" s="1"/>
  <c r="O718" i="1" s="1"/>
  <c r="AA791" i="1"/>
  <c r="AC662" i="1"/>
  <c r="AC661" i="1" s="1"/>
  <c r="AK393" i="1"/>
  <c r="M298" i="1"/>
  <c r="Z791" i="1"/>
  <c r="AJ825" i="1"/>
  <c r="AJ791" i="1" s="1"/>
  <c r="AJ718" i="1" s="1"/>
  <c r="Q162" i="1"/>
  <c r="Q161" i="1" s="1"/>
  <c r="Q160" i="1" s="1"/>
  <c r="Q145" i="1" s="1"/>
  <c r="R16" i="1"/>
  <c r="R15" i="1" s="1"/>
  <c r="R14" i="1" s="1"/>
  <c r="AJ5696" i="1"/>
  <c r="AJ5695" i="1" s="1"/>
  <c r="AJ5694" i="1" s="1"/>
  <c r="AJ5672" i="1" s="1"/>
  <c r="Z5560" i="1"/>
  <c r="Z5559" i="1" s="1"/>
  <c r="Z5558" i="1" s="1"/>
  <c r="Z5532" i="1" s="1"/>
  <c r="Q5561" i="1"/>
  <c r="Q5560" i="1" s="1"/>
  <c r="Q5559" i="1" s="1"/>
  <c r="Q5558" i="1" s="1"/>
  <c r="Q5532" i="1" s="1"/>
  <c r="AM5450" i="1"/>
  <c r="AM5338" i="1"/>
  <c r="AM5330" i="1"/>
  <c r="P5084" i="1"/>
  <c r="J5187" i="1"/>
  <c r="N5084" i="1"/>
  <c r="J5028" i="1"/>
  <c r="J5020" i="1" s="1"/>
  <c r="AI4870" i="1"/>
  <c r="AI4869" i="1" s="1"/>
  <c r="AI4868" i="1" s="1"/>
  <c r="AI4867" i="1" s="1"/>
  <c r="Q4870" i="1"/>
  <c r="Q4869" i="1" s="1"/>
  <c r="Q4868" i="1" s="1"/>
  <c r="Q4867" i="1" s="1"/>
  <c r="W4628" i="1"/>
  <c r="W4627" i="1" s="1"/>
  <c r="W4616" i="1" s="1"/>
  <c r="AM4670" i="1"/>
  <c r="AM4418" i="1"/>
  <c r="AM4096" i="1"/>
  <c r="O4168" i="1"/>
  <c r="O4167" i="1" s="1"/>
  <c r="O4166" i="1" s="1"/>
  <c r="O4158" i="1" s="1"/>
  <c r="M3817" i="1"/>
  <c r="M3816" i="1" s="1"/>
  <c r="AG3702" i="1"/>
  <c r="AG3694" i="1" s="1"/>
  <c r="T3548" i="1"/>
  <c r="S3262" i="1"/>
  <c r="S3261" i="1" s="1"/>
  <c r="S3260" i="1" s="1"/>
  <c r="AM3067" i="1"/>
  <c r="AL3325" i="1"/>
  <c r="AI2930" i="1"/>
  <c r="AM2161" i="1"/>
  <c r="AG2018" i="1"/>
  <c r="AG2010" i="1" s="1"/>
  <c r="AB2018" i="1"/>
  <c r="AB2010" i="1" s="1"/>
  <c r="AM1999" i="1"/>
  <c r="P1768" i="1"/>
  <c r="P1760" i="1" s="1"/>
  <c r="AG1150" i="1"/>
  <c r="AG1149" i="1" s="1"/>
  <c r="K1550" i="1"/>
  <c r="AG980" i="1"/>
  <c r="AG949" i="1" s="1"/>
  <c r="R262" i="1"/>
  <c r="R261" i="1" s="1"/>
  <c r="AK262" i="1"/>
  <c r="AK261" i="1" s="1"/>
  <c r="AM38" i="1"/>
  <c r="AM640" i="1"/>
  <c r="M395" i="1"/>
  <c r="M394" i="1" s="1"/>
  <c r="M393" i="1" s="1"/>
  <c r="V196" i="1"/>
  <c r="AM130" i="1"/>
  <c r="AG16" i="1"/>
  <c r="AG15" i="1" s="1"/>
  <c r="AG14" i="1" s="1"/>
  <c r="AG13" i="1" s="1"/>
  <c r="W1098" i="1"/>
  <c r="W1097" i="1" s="1"/>
  <c r="AM776" i="1"/>
  <c r="AM46" i="1"/>
  <c r="P1098" i="1"/>
  <c r="AM383" i="1"/>
  <c r="AM289" i="1"/>
  <c r="P5637" i="1"/>
  <c r="AI5562" i="1"/>
  <c r="AI5561" i="1" s="1"/>
  <c r="AI5560" i="1" s="1"/>
  <c r="AI5559" i="1" s="1"/>
  <c r="AI5558" i="1" s="1"/>
  <c r="W5084" i="1"/>
  <c r="W5028" i="1" s="1"/>
  <c r="W5020" i="1" s="1"/>
  <c r="T4628" i="1"/>
  <c r="T4627" i="1" s="1"/>
  <c r="T4616" i="1" s="1"/>
  <c r="AK3960" i="1"/>
  <c r="Z4006" i="1"/>
  <c r="Z4005" i="1" s="1"/>
  <c r="Q3262" i="1"/>
  <c r="Q3261" i="1" s="1"/>
  <c r="Q3260" i="1" s="1"/>
  <c r="Q3233" i="1" s="1"/>
  <c r="AE3256" i="1"/>
  <c r="AG2919" i="1"/>
  <c r="AG2918" i="1" s="1"/>
  <c r="T2235" i="1"/>
  <c r="Z882" i="1"/>
  <c r="Z881" i="1" s="1"/>
  <c r="Z880" i="1" s="1"/>
  <c r="Z873" i="1" s="1"/>
  <c r="AI676" i="1"/>
  <c r="AI661" i="1" s="1"/>
  <c r="AI660" i="1" s="1"/>
  <c r="W3098" i="1"/>
  <c r="W2772" i="1"/>
  <c r="W2764" i="1" s="1"/>
  <c r="X3330" i="1"/>
  <c r="X3232" i="1" s="1"/>
  <c r="AJ2931" i="1"/>
  <c r="AJ2930" i="1" s="1"/>
  <c r="AM2470" i="1"/>
  <c r="AM3457" i="1"/>
  <c r="AM3057" i="1"/>
  <c r="AL2739" i="1"/>
  <c r="AM2612" i="1"/>
  <c r="V2562" i="1"/>
  <c r="AM2562" i="1" s="1"/>
  <c r="X2439" i="1"/>
  <c r="X2431" i="1" s="1"/>
  <c r="AM2451" i="1"/>
  <c r="AK2307" i="1"/>
  <c r="V2289" i="1"/>
  <c r="O2106" i="1"/>
  <c r="O2098" i="1" s="1"/>
  <c r="AM2538" i="1"/>
  <c r="AM2481" i="1"/>
  <c r="V2367" i="1"/>
  <c r="J2344" i="1"/>
  <c r="J2336" i="1" s="1"/>
  <c r="M2234" i="1"/>
  <c r="AH2106" i="1"/>
  <c r="AH2098" i="1" s="1"/>
  <c r="AM2300" i="1"/>
  <c r="AM2111" i="1"/>
  <c r="AM1784" i="1"/>
  <c r="AM1227" i="1"/>
  <c r="Y2010" i="1"/>
  <c r="Y1906" i="1" s="1"/>
  <c r="AH2018" i="1"/>
  <c r="W1976" i="1"/>
  <c r="S1935" i="1"/>
  <c r="S1934" i="1" s="1"/>
  <c r="S1907" i="1" s="1"/>
  <c r="AC1850" i="1"/>
  <c r="AC1849" i="1" s="1"/>
  <c r="AM1430" i="1"/>
  <c r="AM1421" i="1"/>
  <c r="O1409" i="1"/>
  <c r="AI1330" i="1"/>
  <c r="AI1329" i="1" s="1"/>
  <c r="AI1321" i="1" s="1"/>
  <c r="J1292" i="1"/>
  <c r="AM893" i="1"/>
  <c r="M1670" i="1"/>
  <c r="M1669" i="1" s="1"/>
  <c r="AM1679" i="1"/>
  <c r="AI1670" i="1"/>
  <c r="AI1669" i="1" s="1"/>
  <c r="AI1661" i="1" s="1"/>
  <c r="Q1245" i="1"/>
  <c r="AM946" i="1"/>
  <c r="AM930" i="1"/>
  <c r="O367" i="1"/>
  <c r="O341" i="1" s="1"/>
  <c r="AE155" i="1"/>
  <c r="AM1500" i="1"/>
  <c r="AM1339" i="1"/>
  <c r="AM1160" i="1"/>
  <c r="P873" i="1"/>
  <c r="AL531" i="1"/>
  <c r="AM531" i="1" s="1"/>
  <c r="AH397" i="1"/>
  <c r="AH396" i="1" s="1"/>
  <c r="AL396" i="1" s="1"/>
  <c r="AM803" i="1"/>
  <c r="AM468" i="1"/>
  <c r="AG298" i="1"/>
  <c r="AI233" i="1"/>
  <c r="AI227" i="1" s="1"/>
  <c r="AI226" i="1" s="1"/>
  <c r="AI225" i="1" s="1"/>
  <c r="AG434" i="1"/>
  <c r="AG393" i="1" s="1"/>
  <c r="K298" i="1"/>
  <c r="AI792" i="1"/>
  <c r="R524" i="1"/>
  <c r="M341" i="1"/>
  <c r="M207" i="1" s="1"/>
  <c r="Z145" i="1"/>
  <c r="Z16" i="1"/>
  <c r="Z15" i="1" s="1"/>
  <c r="Z14" i="1" s="1"/>
  <c r="Z13" i="1" s="1"/>
  <c r="AM674" i="1"/>
  <c r="L825" i="1"/>
  <c r="L791" i="1" s="1"/>
  <c r="AM5692" i="1"/>
  <c r="AB5562" i="1"/>
  <c r="AB5561" i="1" s="1"/>
  <c r="AB5560" i="1" s="1"/>
  <c r="AB5559" i="1" s="1"/>
  <c r="AB5558" i="1" s="1"/>
  <c r="AB5532" i="1" s="1"/>
  <c r="AM5493" i="1"/>
  <c r="AM5355" i="1"/>
  <c r="AM5288" i="1"/>
  <c r="AG5187" i="1"/>
  <c r="AJ5187" i="1"/>
  <c r="AM5136" i="1"/>
  <c r="AM4781" i="1"/>
  <c r="AM4892" i="1"/>
  <c r="K4952" i="1"/>
  <c r="K4951" i="1" s="1"/>
  <c r="K4894" i="1" s="1"/>
  <c r="K4851" i="1" s="1"/>
  <c r="AM4701" i="1"/>
  <c r="AM4535" i="1"/>
  <c r="N4511" i="1"/>
  <c r="N4465" i="1" s="1"/>
  <c r="N4441" i="1" s="1"/>
  <c r="AM3850" i="1"/>
  <c r="AM4199" i="1"/>
  <c r="AM4101" i="1"/>
  <c r="O2930" i="1"/>
  <c r="O2903" i="1" s="1"/>
  <c r="AJ2904" i="1"/>
  <c r="AI3234" i="1"/>
  <c r="AI3233" i="1" s="1"/>
  <c r="AM2998" i="1"/>
  <c r="J2904" i="1"/>
  <c r="P2603" i="1"/>
  <c r="P2602" i="1" s="1"/>
  <c r="P2601" i="1" s="1"/>
  <c r="W2570" i="1"/>
  <c r="W2569" i="1" s="1"/>
  <c r="W2568" i="1" s="1"/>
  <c r="AI2603" i="1"/>
  <c r="Z2344" i="1"/>
  <c r="Z2336" i="1" s="1"/>
  <c r="Y2772" i="1"/>
  <c r="W2264" i="1"/>
  <c r="W2263" i="1" s="1"/>
  <c r="W2234" i="1" s="1"/>
  <c r="W2018" i="1"/>
  <c r="AE2404" i="1"/>
  <c r="AJ1934" i="1"/>
  <c r="AL1917" i="1"/>
  <c r="AM1917" i="1" s="1"/>
  <c r="P1627" i="1"/>
  <c r="Z1551" i="1"/>
  <c r="Z1550" i="1" s="1"/>
  <c r="P1180" i="1"/>
  <c r="P1172" i="1" s="1"/>
  <c r="AK1245" i="1"/>
  <c r="AK1244" i="1" s="1"/>
  <c r="AM562" i="1"/>
  <c r="AM426" i="1"/>
  <c r="AM385" i="1"/>
  <c r="AA95" i="1"/>
  <c r="AA94" i="1" s="1"/>
  <c r="AM402" i="1"/>
  <c r="Q661" i="1"/>
  <c r="AM56" i="1"/>
  <c r="AI5045" i="1"/>
  <c r="AI5044" i="1" s="1"/>
  <c r="AI5043" i="1" s="1"/>
  <c r="R5084" i="1"/>
  <c r="R5028" i="1" s="1"/>
  <c r="R5020" i="1" s="1"/>
  <c r="Y4870" i="1"/>
  <c r="Y4869" i="1" s="1"/>
  <c r="Y4868" i="1" s="1"/>
  <c r="Y4867" i="1" s="1"/>
  <c r="Y4851" i="1" s="1"/>
  <c r="AK4794" i="1"/>
  <c r="AK4793" i="1" s="1"/>
  <c r="AK4792" i="1" s="1"/>
  <c r="AK4751" i="1" s="1"/>
  <c r="AD2818" i="1"/>
  <c r="AE2818" i="1" s="1"/>
  <c r="P2235" i="1"/>
  <c r="AI1098" i="1"/>
  <c r="AI1097" i="1" s="1"/>
  <c r="R1098" i="1"/>
  <c r="R1097" i="1" s="1"/>
  <c r="AA16" i="1"/>
  <c r="AA15" i="1" s="1"/>
  <c r="AA14" i="1" s="1"/>
  <c r="AA13" i="1" s="1"/>
  <c r="AM5608" i="1"/>
  <c r="P4766" i="1"/>
  <c r="P4765" i="1" s="1"/>
  <c r="P4753" i="1" s="1"/>
  <c r="P4752" i="1" s="1"/>
  <c r="AE1458" i="1"/>
  <c r="AD1457" i="1"/>
  <c r="I4698" i="1"/>
  <c r="I4697" i="1" s="1"/>
  <c r="V4699" i="1"/>
  <c r="AM4699" i="1" s="1"/>
  <c r="X1097" i="1"/>
  <c r="AM5691" i="1"/>
  <c r="Y5532" i="1"/>
  <c r="AM5525" i="1"/>
  <c r="AM5489" i="1"/>
  <c r="AG5496" i="1"/>
  <c r="AG5495" i="1" s="1"/>
  <c r="W5384" i="1"/>
  <c r="W5383" i="1" s="1"/>
  <c r="L5306" i="1"/>
  <c r="L5281" i="1" s="1"/>
  <c r="AM4996" i="1"/>
  <c r="AL4958" i="1"/>
  <c r="AM4958" i="1" s="1"/>
  <c r="AM4913" i="1"/>
  <c r="AM4700" i="1"/>
  <c r="AA4751" i="1"/>
  <c r="Q4719" i="1"/>
  <c r="AL4632" i="1"/>
  <c r="AM4524" i="1"/>
  <c r="AM4624" i="1"/>
  <c r="AM4541" i="1"/>
  <c r="X3960" i="1"/>
  <c r="X3815" i="1" s="1"/>
  <c r="X3800" i="1" s="1"/>
  <c r="AM3628" i="1"/>
  <c r="AM3744" i="1"/>
  <c r="AB4006" i="1"/>
  <c r="AB4005" i="1" s="1"/>
  <c r="N3548" i="1"/>
  <c r="Y3547" i="1"/>
  <c r="AM3531" i="1"/>
  <c r="AA3416" i="1"/>
  <c r="AM3452" i="1"/>
  <c r="AM3036" i="1"/>
  <c r="Z3338" i="1"/>
  <c r="Z3330" i="1" s="1"/>
  <c r="AH3338" i="1"/>
  <c r="AM3284" i="1"/>
  <c r="AM2804" i="1"/>
  <c r="AM2791" i="1"/>
  <c r="AL3379" i="1"/>
  <c r="AE3283" i="1"/>
  <c r="AM2312" i="1"/>
  <c r="AM2609" i="1"/>
  <c r="AM2199" i="1"/>
  <c r="AM2691" i="1"/>
  <c r="AH2603" i="1"/>
  <c r="AH2602" i="1" s="1"/>
  <c r="AH2601" i="1" s="1"/>
  <c r="AH2569" i="1" s="1"/>
  <c r="AM2165" i="1"/>
  <c r="AJ1976" i="1"/>
  <c r="M1976" i="1"/>
  <c r="T1550" i="1"/>
  <c r="AL992" i="1"/>
  <c r="AM907" i="1"/>
  <c r="AJ1321" i="1"/>
  <c r="Z1292" i="1"/>
  <c r="AD826" i="1"/>
  <c r="AE826" i="1" s="1"/>
  <c r="AF218" i="1"/>
  <c r="AL218" i="1" s="1"/>
  <c r="AM868" i="1"/>
  <c r="AM730" i="1"/>
  <c r="AL678" i="1"/>
  <c r="AM567" i="1"/>
  <c r="AG225" i="1"/>
  <c r="AG207" i="1" s="1"/>
  <c r="AB341" i="1"/>
  <c r="AM729" i="1"/>
  <c r="N5672" i="1"/>
  <c r="AA5187" i="1"/>
  <c r="AA5146" i="1" s="1"/>
  <c r="AA5120" i="1" s="1"/>
  <c r="AA5119" i="1" s="1"/>
  <c r="AM5234" i="1"/>
  <c r="J5146" i="1"/>
  <c r="J5120" i="1" s="1"/>
  <c r="J5119" i="1" s="1"/>
  <c r="AM5201" i="1"/>
  <c r="AG5146" i="1"/>
  <c r="AG5120" i="1" s="1"/>
  <c r="AG5119" i="1" s="1"/>
  <c r="V5133" i="1"/>
  <c r="AM5212" i="1"/>
  <c r="AM5038" i="1"/>
  <c r="AM5067" i="1"/>
  <c r="AM4777" i="1"/>
  <c r="AM4930" i="1"/>
  <c r="AK4628" i="1"/>
  <c r="AK4627" i="1" s="1"/>
  <c r="AK4616" i="1" s="1"/>
  <c r="T4466" i="1"/>
  <c r="T4465" i="1" s="1"/>
  <c r="AM3886" i="1"/>
  <c r="AG3234" i="1"/>
  <c r="J2931" i="1"/>
  <c r="J2930" i="1" s="1"/>
  <c r="P2569" i="1"/>
  <c r="AK2235" i="1"/>
  <c r="AM2231" i="1"/>
  <c r="Y2644" i="1"/>
  <c r="AG2904" i="1"/>
  <c r="AM1932" i="1"/>
  <c r="L1907" i="1"/>
  <c r="W2010" i="1"/>
  <c r="AM2041" i="1"/>
  <c r="N2106" i="1"/>
  <c r="N2098" i="1" s="1"/>
  <c r="AM1872" i="1"/>
  <c r="V1722" i="1"/>
  <c r="AM1722" i="1" s="1"/>
  <c r="P1579" i="1"/>
  <c r="P1578" i="1" s="1"/>
  <c r="P1577" i="1" s="1"/>
  <c r="P1550" i="1" s="1"/>
  <c r="AG1551" i="1"/>
  <c r="AM1447" i="1"/>
  <c r="AM1382" i="1"/>
  <c r="AM1200" i="1"/>
  <c r="AM1684" i="1"/>
  <c r="AM1262" i="1"/>
  <c r="AM1249" i="1"/>
  <c r="N1212" i="1"/>
  <c r="S1578" i="1"/>
  <c r="K1321" i="1"/>
  <c r="P1245" i="1"/>
  <c r="P1244" i="1" s="1"/>
  <c r="P1212" i="1" s="1"/>
  <c r="R225" i="1"/>
  <c r="AM238" i="1"/>
  <c r="AB145" i="1"/>
  <c r="AJ162" i="1"/>
  <c r="AJ161" i="1" s="1"/>
  <c r="AJ160" i="1" s="1"/>
  <c r="AJ145" i="1" s="1"/>
  <c r="AM795" i="1"/>
  <c r="AM628" i="1"/>
  <c r="AI524" i="1"/>
  <c r="AI506" i="1" s="1"/>
  <c r="AI505" i="1" s="1"/>
  <c r="AM418" i="1"/>
  <c r="AM58" i="1"/>
  <c r="AM807" i="1"/>
  <c r="AM752" i="1"/>
  <c r="AM156" i="1"/>
  <c r="AM1064" i="1"/>
  <c r="AM1006" i="1"/>
  <c r="AM5719" i="1"/>
  <c r="AM5522" i="1"/>
  <c r="N5561" i="1"/>
  <c r="N5560" i="1" s="1"/>
  <c r="N5559" i="1" s="1"/>
  <c r="N5558" i="1" s="1"/>
  <c r="V5466" i="1"/>
  <c r="AM5103" i="1"/>
  <c r="AC4903" i="1"/>
  <c r="AI3549" i="1"/>
  <c r="AI3548" i="1" s="1"/>
  <c r="P3262" i="1"/>
  <c r="P3261" i="1" s="1"/>
  <c r="P3260" i="1" s="1"/>
  <c r="M2904" i="1"/>
  <c r="M2903" i="1" s="1"/>
  <c r="AJ2603" i="1"/>
  <c r="AJ2602" i="1" s="1"/>
  <c r="AJ2601" i="1" s="1"/>
  <c r="AJ2569" i="1" s="1"/>
  <c r="Q2931" i="1"/>
  <c r="AM1657" i="1"/>
  <c r="AM1948" i="1"/>
  <c r="N1551" i="1"/>
  <c r="AM1388" i="1"/>
  <c r="AM1235" i="1"/>
  <c r="AM1146" i="1"/>
  <c r="AM823" i="1"/>
  <c r="AB29" i="1"/>
  <c r="AB28" i="1" s="1"/>
  <c r="AB16" i="1" s="1"/>
  <c r="AM5705" i="1"/>
  <c r="AM5344" i="1"/>
  <c r="AM5381" i="1"/>
  <c r="V5351" i="1"/>
  <c r="AD5032" i="1"/>
  <c r="AE5032" i="1" s="1"/>
  <c r="AG5028" i="1"/>
  <c r="AG5020" i="1" s="1"/>
  <c r="AM4748" i="1"/>
  <c r="Q4707" i="1"/>
  <c r="Q4706" i="1" s="1"/>
  <c r="AM4403" i="1"/>
  <c r="AD4262" i="1"/>
  <c r="AD4261" i="1" s="1"/>
  <c r="AL4202" i="1"/>
  <c r="AM4209" i="1"/>
  <c r="AM4195" i="1"/>
  <c r="AM4183" i="1"/>
  <c r="AB3233" i="1"/>
  <c r="K2903" i="1"/>
  <c r="AL3387" i="1"/>
  <c r="S3098" i="1"/>
  <c r="S3090" i="1" s="1"/>
  <c r="AL2918" i="1"/>
  <c r="AG1907" i="1"/>
  <c r="K524" i="1"/>
  <c r="K506" i="1" s="1"/>
  <c r="K505" i="1" s="1"/>
  <c r="L393" i="1"/>
  <c r="O5498" i="1"/>
  <c r="O5497" i="1" s="1"/>
  <c r="O5496" i="1" s="1"/>
  <c r="O5495" i="1" s="1"/>
  <c r="AM5488" i="1"/>
  <c r="AM5317" i="1"/>
  <c r="O5385" i="1"/>
  <c r="O5384" i="1" s="1"/>
  <c r="O5383" i="1" s="1"/>
  <c r="L5187" i="1"/>
  <c r="Y5045" i="1"/>
  <c r="Y5044" i="1" s="1"/>
  <c r="Y5043" i="1" s="1"/>
  <c r="Y5028" i="1" s="1"/>
  <c r="Y5020" i="1" s="1"/>
  <c r="Z5028" i="1"/>
  <c r="Z5020" i="1" s="1"/>
  <c r="P4721" i="1"/>
  <c r="P4720" i="1" s="1"/>
  <c r="AM4509" i="1"/>
  <c r="V4428" i="1"/>
  <c r="AM4392" i="1"/>
  <c r="Y4270" i="1"/>
  <c r="X4271" i="1"/>
  <c r="X4270" i="1" s="1"/>
  <c r="AM4276" i="1"/>
  <c r="AM4306" i="1"/>
  <c r="AB4168" i="1"/>
  <c r="AB4167" i="1" s="1"/>
  <c r="AB4166" i="1" s="1"/>
  <c r="AB4158" i="1" s="1"/>
  <c r="AM3843" i="1"/>
  <c r="AM3753" i="1"/>
  <c r="AI3338" i="1"/>
  <c r="AI3330" i="1" s="1"/>
  <c r="AG3233" i="1"/>
  <c r="O3261" i="1"/>
  <c r="O3260" i="1" s="1"/>
  <c r="AM3093" i="1"/>
  <c r="N3338" i="1"/>
  <c r="N3330" i="1" s="1"/>
  <c r="AB2904" i="1"/>
  <c r="O1923" i="1"/>
  <c r="O1922" i="1" s="1"/>
  <c r="O1908" i="1" s="1"/>
  <c r="L2772" i="1"/>
  <c r="L2764" i="1" s="1"/>
  <c r="AM1656" i="1"/>
  <c r="AM1154" i="1"/>
  <c r="AM1827" i="1"/>
  <c r="J1212" i="1"/>
  <c r="AH1580" i="1"/>
  <c r="AK1417" i="1"/>
  <c r="AK1409" i="1" s="1"/>
  <c r="L1212" i="1"/>
  <c r="Z949" i="1"/>
  <c r="AM462" i="1"/>
  <c r="Q262" i="1"/>
  <c r="Q261" i="1" s="1"/>
  <c r="Q225" i="1" s="1"/>
  <c r="AM256" i="1"/>
  <c r="AD218" i="1"/>
  <c r="N3960" i="1"/>
  <c r="AE3653" i="1"/>
  <c r="AD3652" i="1"/>
  <c r="AE3652" i="1" s="1"/>
  <c r="AD4000" i="1"/>
  <c r="AE4001" i="1"/>
  <c r="W3549" i="1"/>
  <c r="O434" i="1"/>
  <c r="O393" i="1" s="1"/>
  <c r="AM1558" i="1"/>
  <c r="AM848" i="1"/>
  <c r="AA727" i="1"/>
  <c r="AA726" i="1" s="1"/>
  <c r="AA718" i="1" s="1"/>
  <c r="AE116" i="1"/>
  <c r="AD115" i="1"/>
  <c r="AI4751" i="1"/>
  <c r="J4794" i="1"/>
  <c r="J4793" i="1" s="1"/>
  <c r="J4792" i="1" s="1"/>
  <c r="N4794" i="1"/>
  <c r="N4793" i="1" s="1"/>
  <c r="N4792" i="1" s="1"/>
  <c r="M4269" i="1"/>
  <c r="M4258" i="1" s="1"/>
  <c r="AM4222" i="1"/>
  <c r="AM4134" i="1"/>
  <c r="AI4104" i="1"/>
  <c r="AI4004" i="1" s="1"/>
  <c r="O3960" i="1"/>
  <c r="AM3736" i="1"/>
  <c r="AK2977" i="1"/>
  <c r="AJ3330" i="1"/>
  <c r="AM3211" i="1"/>
  <c r="Y2977" i="1"/>
  <c r="AM2982" i="1"/>
  <c r="AM2948" i="1"/>
  <c r="AM2938" i="1"/>
  <c r="AM3230" i="1"/>
  <c r="AG2903" i="1"/>
  <c r="AL2919" i="1"/>
  <c r="AM2900" i="1"/>
  <c r="AM2847" i="1"/>
  <c r="AM2365" i="1"/>
  <c r="AM2587" i="1"/>
  <c r="AM2503" i="1"/>
  <c r="V2404" i="1"/>
  <c r="M2106" i="1"/>
  <c r="M2098" i="1" s="1"/>
  <c r="M1906" i="1" s="1"/>
  <c r="T2106" i="1"/>
  <c r="T2098" i="1" s="1"/>
  <c r="AM2136" i="1"/>
  <c r="AM2129" i="1"/>
  <c r="AM1963" i="1"/>
  <c r="AM1871" i="1"/>
  <c r="AL1816" i="1"/>
  <c r="AM1947" i="1"/>
  <c r="M1907" i="1"/>
  <c r="AM1713" i="1"/>
  <c r="AM1701" i="1"/>
  <c r="AM1581" i="1"/>
  <c r="AM1800" i="1"/>
  <c r="Q1661" i="1"/>
  <c r="W1212" i="1"/>
  <c r="AM861" i="1"/>
  <c r="AM784" i="1"/>
  <c r="AM765" i="1"/>
  <c r="AM749" i="1"/>
  <c r="AJ1245" i="1"/>
  <c r="AJ1244" i="1" s="1"/>
  <c r="AM737" i="1"/>
  <c r="AD1438" i="1"/>
  <c r="AJ1213" i="1"/>
  <c r="AM266" i="1"/>
  <c r="X434" i="1"/>
  <c r="X393" i="1" s="1"/>
  <c r="R5561" i="1"/>
  <c r="R5560" i="1" s="1"/>
  <c r="R5559" i="1" s="1"/>
  <c r="R5558" i="1" s="1"/>
  <c r="R5532" i="1" s="1"/>
  <c r="Y5146" i="1"/>
  <c r="Y5120" i="1" s="1"/>
  <c r="Y5119" i="1" s="1"/>
  <c r="P5045" i="1"/>
  <c r="P5044" i="1" s="1"/>
  <c r="AL5005" i="1"/>
  <c r="AA4719" i="1"/>
  <c r="AM4860" i="1"/>
  <c r="AL4736" i="1"/>
  <c r="AM4736" i="1" s="1"/>
  <c r="K4630" i="1"/>
  <c r="K4629" i="1" s="1"/>
  <c r="K4628" i="1" s="1"/>
  <c r="K4627" i="1" s="1"/>
  <c r="K4616" i="1" s="1"/>
  <c r="R4616" i="1"/>
  <c r="R4359" i="1"/>
  <c r="R4358" i="1" s="1"/>
  <c r="M3869" i="1"/>
  <c r="M3868" i="1" s="1"/>
  <c r="AM3589" i="1"/>
  <c r="AL3840" i="1"/>
  <c r="AE3466" i="1"/>
  <c r="O2263" i="1"/>
  <c r="AI3318" i="1"/>
  <c r="AI3317" i="1" s="1"/>
  <c r="AI3316" i="1" s="1"/>
  <c r="AI3301" i="1" s="1"/>
  <c r="Y2764" i="1"/>
  <c r="I1649" i="1"/>
  <c r="I1648" i="1" s="1"/>
  <c r="I1647" i="1" s="1"/>
  <c r="AL1610" i="1"/>
  <c r="AM1610" i="1" s="1"/>
  <c r="AG1212" i="1"/>
  <c r="M1627" i="1"/>
  <c r="AM1405" i="1"/>
  <c r="R1180" i="1"/>
  <c r="R1172" i="1" s="1"/>
  <c r="AH1150" i="1"/>
  <c r="AH1149" i="1" s="1"/>
  <c r="AH1097" i="1" s="1"/>
  <c r="AA524" i="1"/>
  <c r="AM464" i="1"/>
  <c r="J225" i="1"/>
  <c r="J207" i="1" s="1"/>
  <c r="AM845" i="1"/>
  <c r="AB524" i="1"/>
  <c r="AB506" i="1" s="1"/>
  <c r="AB505" i="1" s="1"/>
  <c r="X5696" i="1"/>
  <c r="X5695" i="1" s="1"/>
  <c r="X5694" i="1" s="1"/>
  <c r="X5672" i="1" s="1"/>
  <c r="AE5605" i="1"/>
  <c r="AD5604" i="1"/>
  <c r="I5456" i="1"/>
  <c r="AL5488" i="1"/>
  <c r="AM4790" i="1"/>
  <c r="AL4772" i="1"/>
  <c r="AM4772" i="1" s="1"/>
  <c r="P4031" i="1"/>
  <c r="P4030" i="1" s="1"/>
  <c r="P4006" i="1" s="1"/>
  <c r="P4005" i="1" s="1"/>
  <c r="AM1317" i="1"/>
  <c r="AM5666" i="1"/>
  <c r="K5558" i="1"/>
  <c r="K5532" i="1" s="1"/>
  <c r="AM5422" i="1"/>
  <c r="R5308" i="1"/>
  <c r="R5307" i="1" s="1"/>
  <c r="R5306" i="1" s="1"/>
  <c r="Q5120" i="1"/>
  <c r="Q5119" i="1" s="1"/>
  <c r="AM4632" i="1"/>
  <c r="AM3984" i="1"/>
  <c r="AJ3869" i="1"/>
  <c r="AJ3868" i="1" s="1"/>
  <c r="AH4062" i="1"/>
  <c r="AH4061" i="1" s="1"/>
  <c r="AH4060" i="1" s="1"/>
  <c r="S3424" i="1"/>
  <c r="S3416" i="1" s="1"/>
  <c r="AM3806" i="1"/>
  <c r="AM3436" i="1"/>
  <c r="AM2152" i="1"/>
  <c r="Z2439" i="1"/>
  <c r="Z2431" i="1" s="1"/>
  <c r="AM2425" i="1"/>
  <c r="AM2313" i="1"/>
  <c r="Y2686" i="1"/>
  <c r="Y2678" i="1" s="1"/>
  <c r="AM2615" i="1"/>
  <c r="K3006" i="1"/>
  <c r="AK2903" i="1"/>
  <c r="AK1768" i="1"/>
  <c r="AK1760" i="1" s="1"/>
  <c r="N1906" i="1"/>
  <c r="I1694" i="1"/>
  <c r="V1694" i="1" s="1"/>
  <c r="N1550" i="1"/>
  <c r="X1321" i="1"/>
  <c r="AC15" i="1"/>
  <c r="AC14" i="1" s="1"/>
  <c r="AM1208" i="1"/>
  <c r="AB791" i="1"/>
  <c r="W434" i="1"/>
  <c r="W393" i="1" s="1"/>
  <c r="Y5672" i="1"/>
  <c r="W5187" i="1"/>
  <c r="W5146" i="1" s="1"/>
  <c r="W5120" i="1" s="1"/>
  <c r="W5119" i="1" s="1"/>
  <c r="AJ5028" i="1"/>
  <c r="AJ5020" i="1" s="1"/>
  <c r="AA4616" i="1"/>
  <c r="V4421" i="1"/>
  <c r="AG4359" i="1"/>
  <c r="AG4358" i="1" s="1"/>
  <c r="AM3276" i="1"/>
  <c r="AM2410" i="1"/>
  <c r="AC1907" i="1"/>
  <c r="AM1733" i="1"/>
  <c r="AM1723" i="1"/>
  <c r="N1098" i="1"/>
  <c r="AM1754" i="1"/>
  <c r="O1670" i="1"/>
  <c r="O1669" i="1" s="1"/>
  <c r="AM1310" i="1"/>
  <c r="AA1150" i="1"/>
  <c r="AA1149" i="1" s="1"/>
  <c r="AA1097" i="1" s="1"/>
  <c r="J1180" i="1"/>
  <c r="J1172" i="1" s="1"/>
  <c r="Z661" i="1"/>
  <c r="Z660" i="1" s="1"/>
  <c r="S660" i="1"/>
  <c r="AE1461" i="1"/>
  <c r="W524" i="1"/>
  <c r="W506" i="1" s="1"/>
  <c r="W505" i="1" s="1"/>
  <c r="AK15" i="1"/>
  <c r="AK14" i="1" s="1"/>
  <c r="AK13" i="1" s="1"/>
  <c r="AJ660" i="1"/>
  <c r="AM1024" i="1"/>
  <c r="P298" i="1"/>
  <c r="AA5560" i="1"/>
  <c r="AA5559" i="1" s="1"/>
  <c r="AA5558" i="1" s="1"/>
  <c r="AA5532" i="1" s="1"/>
  <c r="AC5084" i="1"/>
  <c r="AC5028" i="1" s="1"/>
  <c r="AE4347" i="1"/>
  <c r="J3549" i="1"/>
  <c r="AD2660" i="1"/>
  <c r="AE2661" i="1"/>
  <c r="AI727" i="1"/>
  <c r="AI726" i="1" s="1"/>
  <c r="AI1551" i="1"/>
  <c r="AI1550" i="1" s="1"/>
  <c r="AK5146" i="1"/>
  <c r="AK5120" i="1" s="1"/>
  <c r="AK5119" i="1" s="1"/>
  <c r="T1648" i="1"/>
  <c r="T1647" i="1" s="1"/>
  <c r="T1627" i="1" s="1"/>
  <c r="J660" i="1"/>
  <c r="P5478" i="1"/>
  <c r="N5146" i="1"/>
  <c r="N5120" i="1" s="1"/>
  <c r="N5119" i="1" s="1"/>
  <c r="AA207" i="1"/>
  <c r="AL5676" i="1"/>
  <c r="V5627" i="1"/>
  <c r="AM5584" i="1"/>
  <c r="AG5532" i="1"/>
  <c r="AM5537" i="1"/>
  <c r="AE5503" i="1"/>
  <c r="AB5384" i="1"/>
  <c r="AB5383" i="1" s="1"/>
  <c r="P5384" i="1"/>
  <c r="P5383" i="1" s="1"/>
  <c r="AA5306" i="1"/>
  <c r="AA5281" i="1" s="1"/>
  <c r="N5306" i="1"/>
  <c r="N5281" i="1" s="1"/>
  <c r="AM5380" i="1"/>
  <c r="AM5359" i="1"/>
  <c r="T5306" i="1"/>
  <c r="T5281" i="1" s="1"/>
  <c r="AM5249" i="1"/>
  <c r="AB5084" i="1"/>
  <c r="AB5028" i="1" s="1"/>
  <c r="AB5020" i="1" s="1"/>
  <c r="AM5011" i="1"/>
  <c r="O5028" i="1"/>
  <c r="O5020" i="1" s="1"/>
  <c r="AM4985" i="1"/>
  <c r="AL4907" i="1"/>
  <c r="K4808" i="1"/>
  <c r="AM4938" i="1"/>
  <c r="AF4906" i="1"/>
  <c r="AM4685" i="1"/>
  <c r="AM4663" i="1"/>
  <c r="AM4650" i="1"/>
  <c r="K4465" i="1"/>
  <c r="K4441" i="1" s="1"/>
  <c r="K4440" i="1" s="1"/>
  <c r="AH4466" i="1"/>
  <c r="Y4465" i="1"/>
  <c r="Y4441" i="1" s="1"/>
  <c r="Y4440" i="1" s="1"/>
  <c r="M4466" i="1"/>
  <c r="M4465" i="1" s="1"/>
  <c r="M4441" i="1" s="1"/>
  <c r="M4440" i="1" s="1"/>
  <c r="L4465" i="1"/>
  <c r="L4441" i="1" s="1"/>
  <c r="L4440" i="1" s="1"/>
  <c r="AM4377" i="1"/>
  <c r="AM4287" i="1"/>
  <c r="AM4194" i="1"/>
  <c r="AB4270" i="1"/>
  <c r="V4312" i="1"/>
  <c r="AM4231" i="1"/>
  <c r="X4104" i="1"/>
  <c r="AL4037" i="1"/>
  <c r="AM4037" i="1" s="1"/>
  <c r="V3910" i="1"/>
  <c r="J3960" i="1"/>
  <c r="AM4223" i="1"/>
  <c r="L3702" i="1"/>
  <c r="L3694" i="1" s="1"/>
  <c r="AM3969" i="1"/>
  <c r="AJ3702" i="1"/>
  <c r="AJ3694" i="1" s="1"/>
  <c r="AK3605" i="1"/>
  <c r="AM3798" i="1"/>
  <c r="AM3526" i="1"/>
  <c r="AM4150" i="1"/>
  <c r="AG3330" i="1"/>
  <c r="Y3098" i="1"/>
  <c r="Y3090" i="1" s="1"/>
  <c r="L3098" i="1"/>
  <c r="AM2959" i="1"/>
  <c r="AM3306" i="1"/>
  <c r="AE2803" i="1"/>
  <c r="Q2772" i="1"/>
  <c r="Q2764" i="1" s="1"/>
  <c r="AK3301" i="1"/>
  <c r="AK3232" i="1" s="1"/>
  <c r="AA2903" i="1"/>
  <c r="AJ2678" i="1"/>
  <c r="AM2633" i="1"/>
  <c r="AA2234" i="1"/>
  <c r="AM2124" i="1"/>
  <c r="T3207" i="1"/>
  <c r="T3206" i="1" s="1"/>
  <c r="AM2777" i="1"/>
  <c r="AM2635" i="1"/>
  <c r="N2569" i="1"/>
  <c r="AA2439" i="1"/>
  <c r="AA2431" i="1" s="1"/>
  <c r="V3047" i="1"/>
  <c r="Q2644" i="1"/>
  <c r="AM2618" i="1"/>
  <c r="AF2604" i="1"/>
  <c r="V2501" i="1"/>
  <c r="AI2478" i="1"/>
  <c r="AI2477" i="1" s="1"/>
  <c r="P2439" i="1"/>
  <c r="P2431" i="1" s="1"/>
  <c r="V2405" i="1"/>
  <c r="AH2234" i="1"/>
  <c r="I2184" i="1"/>
  <c r="I2183" i="1" s="1"/>
  <c r="AB2569" i="1"/>
  <c r="AE2416" i="1"/>
  <c r="AM2066" i="1"/>
  <c r="AM2030" i="1"/>
  <c r="AM2016" i="1"/>
  <c r="AM2000" i="1"/>
  <c r="AM1955" i="1"/>
  <c r="AM1817" i="1"/>
  <c r="AM1808" i="1"/>
  <c r="AG1768" i="1"/>
  <c r="AG1760" i="1" s="1"/>
  <c r="AF1152" i="1"/>
  <c r="AH1768" i="1"/>
  <c r="AM1776" i="1"/>
  <c r="AD1332" i="1"/>
  <c r="AE1332" i="1" s="1"/>
  <c r="AM1242" i="1"/>
  <c r="AC1180" i="1"/>
  <c r="AC1172" i="1" s="1"/>
  <c r="AC1152" i="1"/>
  <c r="AC1151" i="1" s="1"/>
  <c r="AC1150" i="1" s="1"/>
  <c r="AC1149" i="1" s="1"/>
  <c r="AC997" i="1"/>
  <c r="AC996" i="1" s="1"/>
  <c r="AC980" i="1" s="1"/>
  <c r="AE1816" i="1"/>
  <c r="AM1519" i="1"/>
  <c r="AM1501" i="1"/>
  <c r="AM1276" i="1"/>
  <c r="AM1258" i="1"/>
  <c r="AM1209" i="1"/>
  <c r="AM1185" i="1"/>
  <c r="AM1130" i="1"/>
  <c r="AM1102" i="1"/>
  <c r="AL2244" i="1"/>
  <c r="AM2244" i="1" s="1"/>
  <c r="AM1898" i="1"/>
  <c r="AE1543" i="1"/>
  <c r="AM1736" i="1"/>
  <c r="N1549" i="1"/>
  <c r="M1550" i="1"/>
  <c r="AM1371" i="1"/>
  <c r="R696" i="1"/>
  <c r="R695" i="1" s="1"/>
  <c r="R689" i="1" s="1"/>
  <c r="R660" i="1" s="1"/>
  <c r="AM1254" i="1"/>
  <c r="AM1184" i="1"/>
  <c r="AM1169" i="1"/>
  <c r="AB949" i="1"/>
  <c r="O1554" i="1"/>
  <c r="O1553" i="1" s="1"/>
  <c r="O1552" i="1" s="1"/>
  <c r="AM1340" i="1"/>
  <c r="AH1330" i="1"/>
  <c r="AM1279" i="1"/>
  <c r="AC1108" i="1"/>
  <c r="AC1098" i="1" s="1"/>
  <c r="AC1097" i="1" s="1"/>
  <c r="AM1087" i="1"/>
  <c r="Y949" i="1"/>
  <c r="V969" i="1"/>
  <c r="S963" i="1"/>
  <c r="V963" i="1" s="1"/>
  <c r="AM855" i="1"/>
  <c r="AM827" i="1"/>
  <c r="AM449" i="1"/>
  <c r="AH270" i="1"/>
  <c r="AH262" i="1" s="1"/>
  <c r="AH261" i="1" s="1"/>
  <c r="AL605" i="1"/>
  <c r="AM134" i="1"/>
  <c r="W225" i="1"/>
  <c r="AL129" i="1"/>
  <c r="AJ393" i="1"/>
  <c r="S5696" i="1"/>
  <c r="S5695" i="1" s="1"/>
  <c r="S5694" i="1" s="1"/>
  <c r="S5672" i="1" s="1"/>
  <c r="AM5633" i="1"/>
  <c r="AM5600" i="1"/>
  <c r="AJ5559" i="1"/>
  <c r="AJ5558" i="1" s="1"/>
  <c r="AJ5532" i="1" s="1"/>
  <c r="W5308" i="1"/>
  <c r="W5307" i="1" s="1"/>
  <c r="M5384" i="1"/>
  <c r="M5383" i="1" s="1"/>
  <c r="AM5353" i="1"/>
  <c r="AM5246" i="1"/>
  <c r="AL5456" i="1"/>
  <c r="AM5225" i="1"/>
  <c r="AL5196" i="1"/>
  <c r="AL5182" i="1"/>
  <c r="AH5181" i="1"/>
  <c r="AL5181" i="1" s="1"/>
  <c r="T5045" i="1"/>
  <c r="T5044" i="1" s="1"/>
  <c r="T5043" i="1" s="1"/>
  <c r="T5028" i="1" s="1"/>
  <c r="T5020" i="1" s="1"/>
  <c r="AE5079" i="1"/>
  <c r="AH5001" i="1"/>
  <c r="AM5017" i="1"/>
  <c r="S4951" i="1"/>
  <c r="S4894" i="1" s="1"/>
  <c r="S4851" i="1" s="1"/>
  <c r="S4719" i="1"/>
  <c r="W4719" i="1"/>
  <c r="X4630" i="1"/>
  <c r="X4629" i="1" s="1"/>
  <c r="X4628" i="1" s="1"/>
  <c r="X4627" i="1" s="1"/>
  <c r="X4616" i="1" s="1"/>
  <c r="P4719" i="1"/>
  <c r="AM4667" i="1"/>
  <c r="AI4630" i="1"/>
  <c r="AI4629" i="1" s="1"/>
  <c r="AI4628" i="1" s="1"/>
  <c r="AI4627" i="1" s="1"/>
  <c r="AI4616" i="1" s="1"/>
  <c r="X4511" i="1"/>
  <c r="X4465" i="1" s="1"/>
  <c r="X4441" i="1" s="1"/>
  <c r="X4440" i="1" s="1"/>
  <c r="W4358" i="1"/>
  <c r="W4269" i="1" s="1"/>
  <c r="W4258" i="1" s="1"/>
  <c r="V4612" i="1"/>
  <c r="AM4612" i="1" s="1"/>
  <c r="Q4611" i="1"/>
  <c r="AE4437" i="1"/>
  <c r="AJ4271" i="1"/>
  <c r="AJ4270" i="1" s="1"/>
  <c r="T3960" i="1"/>
  <c r="I3791" i="1"/>
  <c r="V3792" i="1"/>
  <c r="V3749" i="1"/>
  <c r="I3748" i="1"/>
  <c r="AL3403" i="1"/>
  <c r="AF3402" i="1"/>
  <c r="AK2812" i="1"/>
  <c r="AE3160" i="1"/>
  <c r="AD3159" i="1"/>
  <c r="AE3159" i="1" s="1"/>
  <c r="AM2715" i="1"/>
  <c r="V2489" i="1"/>
  <c r="I2483" i="1"/>
  <c r="I2478" i="1" s="1"/>
  <c r="AL2831" i="1"/>
  <c r="AM1958" i="1"/>
  <c r="N2307" i="1"/>
  <c r="AA2018" i="1"/>
  <c r="AA2010" i="1" s="1"/>
  <c r="AI1911" i="1"/>
  <c r="AI1910" i="1" s="1"/>
  <c r="AI1909" i="1" s="1"/>
  <c r="AI1908" i="1" s="1"/>
  <c r="AE2216" i="1"/>
  <c r="AM1944" i="1"/>
  <c r="AM1903" i="1"/>
  <c r="AM1900" i="1"/>
  <c r="AK1551" i="1"/>
  <c r="AK1550" i="1" s="1"/>
  <c r="AC1455" i="1"/>
  <c r="AM1818" i="1"/>
  <c r="AM1766" i="1"/>
  <c r="Y1579" i="1"/>
  <c r="Y1578" i="1" s="1"/>
  <c r="Y1577" i="1" s="1"/>
  <c r="Y1550" i="1" s="1"/>
  <c r="AM1568" i="1"/>
  <c r="AL1560" i="1"/>
  <c r="AM1560" i="1" s="1"/>
  <c r="AM1431" i="1"/>
  <c r="AM1403" i="1"/>
  <c r="AM1334" i="1"/>
  <c r="AM1255" i="1"/>
  <c r="AM1174" i="1"/>
  <c r="AE2066" i="1"/>
  <c r="AG1578" i="1"/>
  <c r="AG1577" i="1" s="1"/>
  <c r="AG1550" i="1" s="1"/>
  <c r="AM1586" i="1"/>
  <c r="AM1477" i="1"/>
  <c r="AC1398" i="1"/>
  <c r="AC1397" i="1" s="1"/>
  <c r="AC1390" i="1" s="1"/>
  <c r="AM1289" i="1"/>
  <c r="AM1829" i="1"/>
  <c r="AJ1670" i="1"/>
  <c r="X1578" i="1"/>
  <c r="X1577" i="1" s="1"/>
  <c r="AH1398" i="1"/>
  <c r="AH1397" i="1" s="1"/>
  <c r="AH1390" i="1" s="1"/>
  <c r="AM1252" i="1"/>
  <c r="AF826" i="1"/>
  <c r="AL826" i="1" s="1"/>
  <c r="AM817" i="1"/>
  <c r="O660" i="1"/>
  <c r="AM638" i="1"/>
  <c r="AM170" i="1"/>
  <c r="P29" i="1"/>
  <c r="P28" i="1" s="1"/>
  <c r="P16" i="1" s="1"/>
  <c r="P15" i="1" s="1"/>
  <c r="P14" i="1" s="1"/>
  <c r="P13" i="1" s="1"/>
  <c r="T16" i="1"/>
  <c r="AM1012" i="1"/>
  <c r="AM886" i="1"/>
  <c r="X660" i="1"/>
  <c r="AM532" i="1"/>
  <c r="AM485" i="1"/>
  <c r="AM321" i="1"/>
  <c r="AM285" i="1"/>
  <c r="AM258" i="1"/>
  <c r="AM220" i="1"/>
  <c r="AM201" i="1"/>
  <c r="Y16" i="1"/>
  <c r="Y15" i="1" s="1"/>
  <c r="Y14" i="1" s="1"/>
  <c r="Y13" i="1" s="1"/>
  <c r="V244" i="1"/>
  <c r="AE1102" i="1"/>
  <c r="O1055" i="1"/>
  <c r="O1054" i="1" s="1"/>
  <c r="O949" i="1" s="1"/>
  <c r="AM1040" i="1"/>
  <c r="AM1036" i="1"/>
  <c r="AM1001" i="1"/>
  <c r="AM910" i="1"/>
  <c r="AM842" i="1"/>
  <c r="AM770" i="1"/>
  <c r="AM760" i="1"/>
  <c r="AM245" i="1"/>
  <c r="AM203" i="1"/>
  <c r="AL200" i="1"/>
  <c r="AM200" i="1" s="1"/>
  <c r="AM158" i="1"/>
  <c r="AL67" i="1"/>
  <c r="AL1570" i="1"/>
  <c r="T1098" i="1"/>
  <c r="T1097" i="1" s="1"/>
  <c r="AM1050" i="1"/>
  <c r="AE971" i="1"/>
  <c r="AD970" i="1"/>
  <c r="AE929" i="1"/>
  <c r="AD928" i="1"/>
  <c r="AE928" i="1" s="1"/>
  <c r="AM871" i="1"/>
  <c r="V618" i="1"/>
  <c r="Q617" i="1"/>
  <c r="V617" i="1" s="1"/>
  <c r="AE364" i="1"/>
  <c r="AD363" i="1"/>
  <c r="AE363" i="1" s="1"/>
  <c r="AM339" i="1"/>
  <c r="AL332" i="1"/>
  <c r="AF546" i="1"/>
  <c r="AF545" i="1" s="1"/>
  <c r="AB15" i="1"/>
  <c r="AB14" i="1" s="1"/>
  <c r="AB13" i="1" s="1"/>
  <c r="AE303" i="1"/>
  <c r="V5713" i="1"/>
  <c r="W5532" i="1"/>
  <c r="AC5515" i="1"/>
  <c r="AC5496" i="1" s="1"/>
  <c r="AC5495" i="1" s="1"/>
  <c r="M5146" i="1"/>
  <c r="M5120" i="1" s="1"/>
  <c r="M5119" i="1" s="1"/>
  <c r="AM4921" i="1"/>
  <c r="K4794" i="1"/>
  <c r="K4793" i="1" s="1"/>
  <c r="K4792" i="1" s="1"/>
  <c r="K4751" i="1" s="1"/>
  <c r="O4794" i="1"/>
  <c r="O4793" i="1" s="1"/>
  <c r="O4792" i="1" s="1"/>
  <c r="O4751" i="1" s="1"/>
  <c r="AM4880" i="1"/>
  <c r="AH4925" i="1"/>
  <c r="AH4924" i="1" s="1"/>
  <c r="AH4923" i="1" s="1"/>
  <c r="V4598" i="1"/>
  <c r="AM4598" i="1" s="1"/>
  <c r="AL4468" i="1"/>
  <c r="AI4465" i="1"/>
  <c r="AI4441" i="1" s="1"/>
  <c r="AI4440" i="1" s="1"/>
  <c r="O4466" i="1"/>
  <c r="O4465" i="1" s="1"/>
  <c r="O4441" i="1" s="1"/>
  <c r="O4440" i="1" s="1"/>
  <c r="AM4380" i="1"/>
  <c r="P4269" i="1"/>
  <c r="P4258" i="1" s="1"/>
  <c r="AM4330" i="1"/>
  <c r="AM4188" i="1"/>
  <c r="AI3960" i="1"/>
  <c r="AM3896" i="1"/>
  <c r="AM3902" i="1"/>
  <c r="Y3826" i="1"/>
  <c r="Y3817" i="1" s="1"/>
  <c r="Y3816" i="1" s="1"/>
  <c r="Y3815" i="1" s="1"/>
  <c r="Y3800" i="1" s="1"/>
  <c r="O4104" i="1"/>
  <c r="O4004" i="1" s="1"/>
  <c r="V3913" i="1"/>
  <c r="AM3913" i="1" s="1"/>
  <c r="AM3829" i="1"/>
  <c r="AM3812" i="1"/>
  <c r="AH3694" i="1"/>
  <c r="AK3330" i="1"/>
  <c r="R3301" i="1"/>
  <c r="AL3126" i="1"/>
  <c r="AM3126" i="1" s="1"/>
  <c r="AG3006" i="1"/>
  <c r="T2930" i="1"/>
  <c r="AM2885" i="1"/>
  <c r="AM2856" i="1"/>
  <c r="AE3500" i="1"/>
  <c r="AL3305" i="1"/>
  <c r="AM2708" i="1"/>
  <c r="AE2549" i="1"/>
  <c r="AH2439" i="1"/>
  <c r="AH2431" i="1" s="1"/>
  <c r="AI2106" i="1"/>
  <c r="AI2098" i="1" s="1"/>
  <c r="M2772" i="1"/>
  <c r="M2764" i="1" s="1"/>
  <c r="AL2719" i="1"/>
  <c r="AG2235" i="1"/>
  <c r="AG2234" i="1" s="1"/>
  <c r="AC2018" i="1"/>
  <c r="AC2010" i="1" s="1"/>
  <c r="P2106" i="1"/>
  <c r="P2098" i="1" s="1"/>
  <c r="W1935" i="1"/>
  <c r="W1934" i="1" s="1"/>
  <c r="W1907" i="1" s="1"/>
  <c r="W1906" i="1" s="1"/>
  <c r="AE2052" i="1"/>
  <c r="AL1769" i="1"/>
  <c r="AE1027" i="1"/>
  <c r="I1192" i="1"/>
  <c r="I1191" i="1" s="1"/>
  <c r="AE1084" i="1"/>
  <c r="Q15" i="1"/>
  <c r="Q14" i="1" s="1"/>
  <c r="Q13" i="1" s="1"/>
  <c r="AB1321" i="1"/>
  <c r="AE1656" i="1"/>
  <c r="AH162" i="1"/>
  <c r="AH161" i="1" s="1"/>
  <c r="AH160" i="1" s="1"/>
  <c r="AH145" i="1" s="1"/>
  <c r="AL122" i="1"/>
  <c r="V67" i="1"/>
  <c r="P393" i="1"/>
  <c r="AL313" i="1"/>
  <c r="AE663" i="1"/>
  <c r="AE613" i="1"/>
  <c r="AE140" i="1"/>
  <c r="AL398" i="1"/>
  <c r="AM5661" i="1"/>
  <c r="O5696" i="1"/>
  <c r="O5695" i="1" s="1"/>
  <c r="O5694" i="1" s="1"/>
  <c r="O5672" i="1" s="1"/>
  <c r="O5561" i="1"/>
  <c r="N5532" i="1"/>
  <c r="AL5605" i="1"/>
  <c r="AM5605" i="1" s="1"/>
  <c r="AF5604" i="1"/>
  <c r="AM5566" i="1"/>
  <c r="AM5550" i="1"/>
  <c r="AL5472" i="1"/>
  <c r="AM5472" i="1" s="1"/>
  <c r="AH5471" i="1"/>
  <c r="AL5471" i="1" s="1"/>
  <c r="AE5545" i="1"/>
  <c r="AM5482" i="1"/>
  <c r="AE5584" i="1"/>
  <c r="AB5496" i="1"/>
  <c r="AB5495" i="1" s="1"/>
  <c r="AM5414" i="1"/>
  <c r="T5146" i="1"/>
  <c r="T5120" i="1" s="1"/>
  <c r="T5119" i="1" s="1"/>
  <c r="O5214" i="1"/>
  <c r="O5187" i="1" s="1"/>
  <c r="O5146" i="1" s="1"/>
  <c r="O5120" i="1" s="1"/>
  <c r="O5119" i="1" s="1"/>
  <c r="V5182" i="1"/>
  <c r="L5181" i="1"/>
  <c r="V5181" i="1" s="1"/>
  <c r="R5146" i="1"/>
  <c r="R5120" i="1" s="1"/>
  <c r="R5119" i="1" s="1"/>
  <c r="N4951" i="1"/>
  <c r="N4894" i="1" s="1"/>
  <c r="V4802" i="1"/>
  <c r="I4801" i="1"/>
  <c r="AE5080" i="1"/>
  <c r="AM4749" i="1"/>
  <c r="AD5010" i="1"/>
  <c r="AE5015" i="1"/>
  <c r="AK4951" i="1"/>
  <c r="AK4894" i="1" s="1"/>
  <c r="AK4851" i="1" s="1"/>
  <c r="O4951" i="1"/>
  <c r="O4719" i="1"/>
  <c r="AM4604" i="1"/>
  <c r="AE4642" i="1"/>
  <c r="AJ4630" i="1"/>
  <c r="AJ4629" i="1" s="1"/>
  <c r="AJ4628" i="1" s="1"/>
  <c r="AJ4627" i="1" s="1"/>
  <c r="AJ4616" i="1" s="1"/>
  <c r="L4721" i="1"/>
  <c r="L4720" i="1" s="1"/>
  <c r="L4719" i="1" s="1"/>
  <c r="AM4647" i="1"/>
  <c r="AB4630" i="1"/>
  <c r="AB4629" i="1" s="1"/>
  <c r="AB4628" i="1" s="1"/>
  <c r="AB4627" i="1" s="1"/>
  <c r="AB4616" i="1" s="1"/>
  <c r="AM4621" i="1"/>
  <c r="AM4416" i="1"/>
  <c r="R4511" i="1"/>
  <c r="AE4444" i="1"/>
  <c r="AD4443" i="1"/>
  <c r="AM4613" i="1"/>
  <c r="AE4575" i="1"/>
  <c r="AD4574" i="1"/>
  <c r="AE4574" i="1" s="1"/>
  <c r="AM3940" i="1"/>
  <c r="AM4216" i="1"/>
  <c r="AK4168" i="1"/>
  <c r="AK4167" i="1" s="1"/>
  <c r="AK4166" i="1" s="1"/>
  <c r="AK4158" i="1" s="1"/>
  <c r="AH4197" i="1"/>
  <c r="AH4168" i="1" s="1"/>
  <c r="AH4167" i="1" s="1"/>
  <c r="AH4166" i="1" s="1"/>
  <c r="AH4158" i="1" s="1"/>
  <c r="AH4004" i="1" s="1"/>
  <c r="J4006" i="1"/>
  <c r="J4005" i="1" s="1"/>
  <c r="AM3851" i="1"/>
  <c r="AM3741" i="1"/>
  <c r="AE3530" i="1"/>
  <c r="AD3529" i="1"/>
  <c r="AE3529" i="1" s="1"/>
  <c r="V3289" i="1"/>
  <c r="I3223" i="1"/>
  <c r="V3224" i="1"/>
  <c r="AM3076" i="1"/>
  <c r="AM3063" i="1"/>
  <c r="AH3234" i="1"/>
  <c r="AM3122" i="1"/>
  <c r="AM3096" i="1"/>
  <c r="AM3092" i="1"/>
  <c r="AM2877" i="1"/>
  <c r="V3160" i="1"/>
  <c r="P3159" i="1"/>
  <c r="V3159" i="1" s="1"/>
  <c r="AG2812" i="1"/>
  <c r="AG2772" i="1" s="1"/>
  <c r="AG2764" i="1" s="1"/>
  <c r="Y2439" i="1"/>
  <c r="AM2329" i="1"/>
  <c r="AM2295" i="1"/>
  <c r="N3098" i="1"/>
  <c r="N3090" i="1" s="1"/>
  <c r="AE2586" i="1"/>
  <c r="AD2585" i="1"/>
  <c r="AI1936" i="1"/>
  <c r="AI1935" i="1" s="1"/>
  <c r="AI1934" i="1" s="1"/>
  <c r="V2226" i="1"/>
  <c r="AM2226" i="1" s="1"/>
  <c r="I2225" i="1"/>
  <c r="AD2109" i="1"/>
  <c r="AE2109" i="1" s="1"/>
  <c r="AE2110" i="1"/>
  <c r="V2005" i="1"/>
  <c r="AL1757" i="1"/>
  <c r="AM1757" i="1" s="1"/>
  <c r="AF1756" i="1"/>
  <c r="AL1756" i="1" s="1"/>
  <c r="AM1756" i="1" s="1"/>
  <c r="L1579" i="1"/>
  <c r="L1578" i="1" s="1"/>
  <c r="L1577" i="1" s="1"/>
  <c r="L1550" i="1" s="1"/>
  <c r="V1619" i="1"/>
  <c r="Q1618" i="1"/>
  <c r="V1465" i="1"/>
  <c r="AM1465" i="1" s="1"/>
  <c r="I1461" i="1"/>
  <c r="AM1458" i="1"/>
  <c r="AI1417" i="1"/>
  <c r="AI1409" i="1" s="1"/>
  <c r="AM1288" i="1"/>
  <c r="W1180" i="1"/>
  <c r="W1172" i="1" s="1"/>
  <c r="K660" i="1"/>
  <c r="AC376" i="1"/>
  <c r="AC375" i="1" s="1"/>
  <c r="AE18" i="1"/>
  <c r="AD17" i="1"/>
  <c r="AE17" i="1" s="1"/>
  <c r="M15" i="1"/>
  <c r="M14" i="1" s="1"/>
  <c r="M13" i="1" s="1"/>
  <c r="AK661" i="1"/>
  <c r="AK660" i="1" s="1"/>
  <c r="AM466" i="1"/>
  <c r="AM257" i="1"/>
  <c r="J95" i="1"/>
  <c r="J94" i="1" s="1"/>
  <c r="V983" i="1"/>
  <c r="I982" i="1"/>
  <c r="AM835" i="1"/>
  <c r="V635" i="1"/>
  <c r="AM198" i="1"/>
  <c r="AE1682" i="1"/>
  <c r="AM1059" i="1"/>
  <c r="AM1020" i="1"/>
  <c r="AM870" i="1"/>
  <c r="T727" i="1"/>
  <c r="T726" i="1" s="1"/>
  <c r="V614" i="1"/>
  <c r="AM614" i="1" s="1"/>
  <c r="I613" i="1"/>
  <c r="Z524" i="1"/>
  <c r="Z506" i="1" s="1"/>
  <c r="Z505" i="1" s="1"/>
  <c r="AM416" i="1"/>
  <c r="V350" i="1"/>
  <c r="I349" i="1"/>
  <c r="V349" i="1" s="1"/>
  <c r="AE250" i="1"/>
  <c r="AJ15" i="1"/>
  <c r="AJ14" i="1" s="1"/>
  <c r="AJ13" i="1" s="1"/>
  <c r="Q5384" i="1"/>
  <c r="Q5383" i="1" s="1"/>
  <c r="AM5342" i="1"/>
  <c r="AM5133" i="1"/>
  <c r="AM5230" i="1"/>
  <c r="AM4935" i="1"/>
  <c r="P4794" i="1"/>
  <c r="P4793" i="1" s="1"/>
  <c r="P4792" i="1" s="1"/>
  <c r="Z4466" i="1"/>
  <c r="Z4465" i="1" s="1"/>
  <c r="Z4441" i="1" s="1"/>
  <c r="Z4440" i="1" s="1"/>
  <c r="S4631" i="1"/>
  <c r="S4630" i="1" s="1"/>
  <c r="S4629" i="1" s="1"/>
  <c r="AM4189" i="1"/>
  <c r="AM4371" i="1"/>
  <c r="X4004" i="1"/>
  <c r="AA3960" i="1"/>
  <c r="L4269" i="1"/>
  <c r="L4258" i="1" s="1"/>
  <c r="AK4062" i="1"/>
  <c r="AK4061" i="1" s="1"/>
  <c r="AK4060" i="1" s="1"/>
  <c r="AK4004" i="1" s="1"/>
  <c r="AM3713" i="1"/>
  <c r="AD3831" i="1"/>
  <c r="AE3831" i="1" s="1"/>
  <c r="T3098" i="1"/>
  <c r="V2818" i="1"/>
  <c r="AM3458" i="1"/>
  <c r="O3338" i="1"/>
  <c r="O3330" i="1" s="1"/>
  <c r="N2336" i="1"/>
  <c r="AJ2644" i="1"/>
  <c r="AG2106" i="1"/>
  <c r="AG2098" i="1" s="1"/>
  <c r="AL2089" i="1"/>
  <c r="AI2686" i="1"/>
  <c r="AI2678" i="1" s="1"/>
  <c r="W2439" i="1"/>
  <c r="W2431" i="1" s="1"/>
  <c r="AM2277" i="1"/>
  <c r="AM2191" i="1"/>
  <c r="AE2829" i="1"/>
  <c r="AM2434" i="1"/>
  <c r="O2344" i="1"/>
  <c r="O2336" i="1" s="1"/>
  <c r="AM1814" i="1"/>
  <c r="AE2046" i="1"/>
  <c r="AB2678" i="1"/>
  <c r="AC1245" i="1"/>
  <c r="AC1244" i="1" s="1"/>
  <c r="AC1212" i="1" s="1"/>
  <c r="AM947" i="1"/>
  <c r="AM2015" i="1"/>
  <c r="AM1513" i="1"/>
  <c r="AM1486" i="1"/>
  <c r="AM1422" i="1"/>
  <c r="AM1266" i="1"/>
  <c r="AM1248" i="1"/>
  <c r="AM1218" i="1"/>
  <c r="AM1193" i="1"/>
  <c r="AM1170" i="1"/>
  <c r="AM1112" i="1"/>
  <c r="AM1088" i="1"/>
  <c r="AM1781" i="1"/>
  <c r="AE1366" i="1"/>
  <c r="K1661" i="1"/>
  <c r="O1097" i="1"/>
  <c r="AM960" i="1"/>
  <c r="AJ1550" i="1"/>
  <c r="Q1321" i="1"/>
  <c r="AF1192" i="1"/>
  <c r="AL1192" i="1" s="1"/>
  <c r="AM1129" i="1"/>
  <c r="AL635" i="1"/>
  <c r="AM635" i="1" s="1"/>
  <c r="Z718" i="1"/>
  <c r="AK225" i="1"/>
  <c r="AK207" i="1" s="1"/>
  <c r="AD29" i="1"/>
  <c r="AE29" i="1" s="1"/>
  <c r="AE200" i="1"/>
  <c r="AC792" i="1"/>
  <c r="AC791" i="1" s="1"/>
  <c r="AA506" i="1"/>
  <c r="AA505" i="1" s="1"/>
  <c r="AL346" i="1"/>
  <c r="AK5561" i="1"/>
  <c r="AK5560" i="1" s="1"/>
  <c r="AK5559" i="1" s="1"/>
  <c r="AK5558" i="1" s="1"/>
  <c r="AM5546" i="1"/>
  <c r="AM5524" i="1"/>
  <c r="AM5504" i="1"/>
  <c r="AM5467" i="1"/>
  <c r="X5496" i="1"/>
  <c r="X5495" i="1" s="1"/>
  <c r="L5147" i="1"/>
  <c r="I5261" i="1"/>
  <c r="V5262" i="1"/>
  <c r="AM5237" i="1"/>
  <c r="AM5156" i="1"/>
  <c r="AB5187" i="1"/>
  <c r="AB5146" i="1" s="1"/>
  <c r="AB5120" i="1" s="1"/>
  <c r="AB5119" i="1" s="1"/>
  <c r="AD5182" i="1"/>
  <c r="AE5183" i="1"/>
  <c r="AM5082" i="1"/>
  <c r="AI5084" i="1"/>
  <c r="AI5028" i="1" s="1"/>
  <c r="AI5020" i="1" s="1"/>
  <c r="L5045" i="1"/>
  <c r="L5044" i="1" s="1"/>
  <c r="L5043" i="1" s="1"/>
  <c r="L5028" i="1" s="1"/>
  <c r="L5020" i="1" s="1"/>
  <c r="AM4962" i="1"/>
  <c r="AG4951" i="1"/>
  <c r="AM4916" i="1"/>
  <c r="AM4657" i="1"/>
  <c r="AM4645" i="1"/>
  <c r="AE4724" i="1"/>
  <c r="AM4703" i="1"/>
  <c r="N4630" i="1"/>
  <c r="N4629" i="1" s="1"/>
  <c r="N4628" i="1" s="1"/>
  <c r="N4627" i="1" s="1"/>
  <c r="N4616" i="1" s="1"/>
  <c r="Y4630" i="1"/>
  <c r="Y4629" i="1" s="1"/>
  <c r="Y4628" i="1" s="1"/>
  <c r="Y4627" i="1" s="1"/>
  <c r="Y4616" i="1" s="1"/>
  <c r="AM4599" i="1"/>
  <c r="AE4611" i="1"/>
  <c r="AD4610" i="1"/>
  <c r="AE4610" i="1" s="1"/>
  <c r="V4589" i="1"/>
  <c r="AM4589" i="1" s="1"/>
  <c r="AF4333" i="1"/>
  <c r="AL4334" i="1"/>
  <c r="AM4488" i="1"/>
  <c r="AM4423" i="1"/>
  <c r="AM4413" i="1"/>
  <c r="AM4123" i="1"/>
  <c r="AE3983" i="1"/>
  <c r="I4279" i="1"/>
  <c r="V4280" i="1"/>
  <c r="AM4280" i="1" s="1"/>
  <c r="AM4198" i="1"/>
  <c r="AD3621" i="1"/>
  <c r="AE3622" i="1"/>
  <c r="O3564" i="1"/>
  <c r="O3563" i="1" s="1"/>
  <c r="O3549" i="1" s="1"/>
  <c r="V3565" i="1"/>
  <c r="Z4062" i="1"/>
  <c r="Z4061" i="1" s="1"/>
  <c r="Z4060" i="1" s="1"/>
  <c r="O3927" i="1"/>
  <c r="I4290" i="1"/>
  <c r="V4290" i="1" s="1"/>
  <c r="Q3702" i="1"/>
  <c r="Q3694" i="1" s="1"/>
  <c r="V3375" i="1"/>
  <c r="AM3140" i="1"/>
  <c r="AE3101" i="1"/>
  <c r="AD3100" i="1"/>
  <c r="AM2872" i="1"/>
  <c r="AM3095" i="1"/>
  <c r="AM3037" i="1"/>
  <c r="AM2890" i="1"/>
  <c r="P3079" i="1"/>
  <c r="P3078" i="1" s="1"/>
  <c r="P3071" i="1" s="1"/>
  <c r="V2341" i="1"/>
  <c r="I2340" i="1"/>
  <c r="AE3225" i="1"/>
  <c r="K2602" i="1"/>
  <c r="K2601" i="1" s="1"/>
  <c r="K2569" i="1" s="1"/>
  <c r="K2568" i="1" s="1"/>
  <c r="AM2592" i="1"/>
  <c r="V2317" i="1"/>
  <c r="I2316" i="1"/>
  <c r="AM2546" i="1"/>
  <c r="AM2242" i="1"/>
  <c r="AM1956" i="1"/>
  <c r="Z1907" i="1"/>
  <c r="AL1687" i="1"/>
  <c r="AM1687" i="1" s="1"/>
  <c r="AH1686" i="1"/>
  <c r="AL1686" i="1" s="1"/>
  <c r="AM1686" i="1" s="1"/>
  <c r="AK1670" i="1"/>
  <c r="AK1669" i="1" s="1"/>
  <c r="AK1661" i="1" s="1"/>
  <c r="AK1549" i="1" s="1"/>
  <c r="AM1479" i="1"/>
  <c r="AM1287" i="1"/>
  <c r="Y661" i="1"/>
  <c r="Y660" i="1" s="1"/>
  <c r="N660" i="1"/>
  <c r="V303" i="1"/>
  <c r="I302" i="1"/>
  <c r="AI95" i="1"/>
  <c r="AI94" i="1" s="1"/>
  <c r="K996" i="1"/>
  <c r="K980" i="1" s="1"/>
  <c r="K949" i="1" s="1"/>
  <c r="AE715" i="1"/>
  <c r="AD714" i="1"/>
  <c r="AE714" i="1" s="1"/>
  <c r="AG661" i="1"/>
  <c r="AG660" i="1" s="1"/>
  <c r="AM489" i="1"/>
  <c r="V370" i="1"/>
  <c r="I369" i="1"/>
  <c r="AM320" i="1"/>
  <c r="AM310" i="1"/>
  <c r="Z262" i="1"/>
  <c r="Z261" i="1" s="1"/>
  <c r="Z225" i="1" s="1"/>
  <c r="AL66" i="1"/>
  <c r="AF65" i="1"/>
  <c r="AL65" i="1" s="1"/>
  <c r="P233" i="1"/>
  <c r="P227" i="1" s="1"/>
  <c r="P226" i="1" s="1"/>
  <c r="P225" i="1" s="1"/>
  <c r="AM1105" i="1"/>
  <c r="P1055" i="1"/>
  <c r="P1054" i="1" s="1"/>
  <c r="AM839" i="1"/>
  <c r="Q826" i="1"/>
  <c r="Q825" i="1" s="1"/>
  <c r="AM801" i="1"/>
  <c r="AM35" i="1"/>
  <c r="AE1683" i="1"/>
  <c r="L1098" i="1"/>
  <c r="L1097" i="1" s="1"/>
  <c r="AM976" i="1"/>
  <c r="L727" i="1"/>
  <c r="L726" i="1" s="1"/>
  <c r="AM670" i="1"/>
  <c r="AM415" i="1"/>
  <c r="Y395" i="1"/>
  <c r="Y394" i="1" s="1"/>
  <c r="Y393" i="1" s="1"/>
  <c r="R298" i="1"/>
  <c r="V111" i="1"/>
  <c r="AM111" i="1" s="1"/>
  <c r="T110" i="1"/>
  <c r="Y726" i="1"/>
  <c r="M5532" i="1"/>
  <c r="AL5578" i="1"/>
  <c r="AC5532" i="1"/>
  <c r="AM5631" i="1"/>
  <c r="AM5579" i="1"/>
  <c r="T5532" i="1"/>
  <c r="P5532" i="1"/>
  <c r="AM5507" i="1"/>
  <c r="AM5463" i="1"/>
  <c r="AG5384" i="1"/>
  <c r="AG5383" i="1" s="1"/>
  <c r="AG5306" i="1" s="1"/>
  <c r="AG5281" i="1" s="1"/>
  <c r="AD5351" i="1"/>
  <c r="AE5351" i="1" s="1"/>
  <c r="S5306" i="1"/>
  <c r="S5281" i="1" s="1"/>
  <c r="AM5358" i="1"/>
  <c r="O5308" i="1"/>
  <c r="O5307" i="1" s="1"/>
  <c r="AM5265" i="1"/>
  <c r="AH5214" i="1"/>
  <c r="AH5187" i="1" s="1"/>
  <c r="AM5228" i="1"/>
  <c r="AM5205" i="1"/>
  <c r="AM5190" i="1"/>
  <c r="AM5151" i="1"/>
  <c r="AM5124" i="1"/>
  <c r="AM5221" i="1"/>
  <c r="AM5196" i="1"/>
  <c r="AK5028" i="1"/>
  <c r="AK5020" i="1" s="1"/>
  <c r="K5146" i="1"/>
  <c r="K5120" i="1" s="1"/>
  <c r="K5119" i="1" s="1"/>
  <c r="AM4997" i="1"/>
  <c r="AF5204" i="1"/>
  <c r="AL5204" i="1" s="1"/>
  <c r="AM4949" i="1"/>
  <c r="AM4927" i="1"/>
  <c r="AM4911" i="1"/>
  <c r="AM4873" i="1"/>
  <c r="AM5024" i="1"/>
  <c r="X4894" i="1"/>
  <c r="X4851" i="1" s="1"/>
  <c r="AH4829" i="1"/>
  <c r="AH4794" i="1" s="1"/>
  <c r="AH4793" i="1" s="1"/>
  <c r="AH4792" i="1" s="1"/>
  <c r="L4794" i="1"/>
  <c r="L4793" i="1" s="1"/>
  <c r="L4792" i="1" s="1"/>
  <c r="L4751" i="1" s="1"/>
  <c r="AI4903" i="1"/>
  <c r="AI4894" i="1" s="1"/>
  <c r="X4794" i="1"/>
  <c r="X4793" i="1" s="1"/>
  <c r="X4792" i="1" s="1"/>
  <c r="X4751" i="1" s="1"/>
  <c r="AM4961" i="1"/>
  <c r="AM4716" i="1"/>
  <c r="AD4641" i="1"/>
  <c r="AE4641" i="1" s="1"/>
  <c r="AM4797" i="1"/>
  <c r="J4751" i="1"/>
  <c r="W4751" i="1"/>
  <c r="AM4499" i="1"/>
  <c r="AM4481" i="1"/>
  <c r="AM4459" i="1"/>
  <c r="AG4465" i="1"/>
  <c r="AG4441" i="1" s="1"/>
  <c r="AG4440" i="1" s="1"/>
  <c r="Q4466" i="1"/>
  <c r="AM4457" i="1"/>
  <c r="AM4446" i="1"/>
  <c r="V4597" i="1"/>
  <c r="AM4575" i="1"/>
  <c r="AM4516" i="1"/>
  <c r="O4270" i="1"/>
  <c r="AM4014" i="1"/>
  <c r="AJ4358" i="1"/>
  <c r="AK4270" i="1"/>
  <c r="AM4135" i="1"/>
  <c r="AM4102" i="1"/>
  <c r="AM4070" i="1"/>
  <c r="AL3983" i="1"/>
  <c r="AM3983" i="1" s="1"/>
  <c r="K3960" i="1"/>
  <c r="K3815" i="1" s="1"/>
  <c r="K3800" i="1" s="1"/>
  <c r="W3815" i="1"/>
  <c r="W3800" i="1" s="1"/>
  <c r="AB3642" i="1"/>
  <c r="AB3634" i="1" s="1"/>
  <c r="AM3429" i="1"/>
  <c r="V3553" i="1"/>
  <c r="AM3445" i="1"/>
  <c r="O3424" i="1"/>
  <c r="O3416" i="1" s="1"/>
  <c r="AM3212" i="1"/>
  <c r="V3393" i="1"/>
  <c r="M3338" i="1"/>
  <c r="M3330" i="1" s="1"/>
  <c r="AM3353" i="1"/>
  <c r="K3338" i="1"/>
  <c r="K3330" i="1" s="1"/>
  <c r="K3232" i="1" s="1"/>
  <c r="AL3201" i="1"/>
  <c r="W3090" i="1"/>
  <c r="N2903" i="1"/>
  <c r="L2903" i="1"/>
  <c r="AM3587" i="1"/>
  <c r="AC3498" i="1"/>
  <c r="AC3497" i="1" s="1"/>
  <c r="AC3496" i="1" s="1"/>
  <c r="AC3495" i="1" s="1"/>
  <c r="AL3408" i="1"/>
  <c r="AM3408" i="1" s="1"/>
  <c r="T3301" i="1"/>
  <c r="AM3051" i="1"/>
  <c r="AE3036" i="1"/>
  <c r="AM3004" i="1"/>
  <c r="M2977" i="1"/>
  <c r="AM2947" i="1"/>
  <c r="AM2937" i="1"/>
  <c r="AK2772" i="1"/>
  <c r="AK2764" i="1" s="1"/>
  <c r="AK2568" i="1" s="1"/>
  <c r="AE3518" i="1"/>
  <c r="AM3403" i="1"/>
  <c r="AM3202" i="1"/>
  <c r="AM3159" i="1"/>
  <c r="AL3079" i="1"/>
  <c r="I4360" i="1"/>
  <c r="AC3262" i="1"/>
  <c r="AC3261" i="1" s="1"/>
  <c r="AC3260" i="1" s="1"/>
  <c r="AH2772" i="1"/>
  <c r="AH2764" i="1" s="1"/>
  <c r="L2644" i="1"/>
  <c r="AM2545" i="1"/>
  <c r="AK2439" i="1"/>
  <c r="AK2431" i="1" s="1"/>
  <c r="AM3160" i="1"/>
  <c r="AM2566" i="1"/>
  <c r="AM2464" i="1"/>
  <c r="Y2431" i="1"/>
  <c r="AG2439" i="1"/>
  <c r="AG2431" i="1" s="1"/>
  <c r="V2145" i="1"/>
  <c r="O3014" i="1"/>
  <c r="O3006" i="1" s="1"/>
  <c r="AM2786" i="1"/>
  <c r="AM2558" i="1"/>
  <c r="AC2439" i="1"/>
  <c r="AC2431" i="1" s="1"/>
  <c r="AM2364" i="1"/>
  <c r="AM1945" i="1"/>
  <c r="AM1899" i="1"/>
  <c r="AM1859" i="1"/>
  <c r="AM1962" i="1"/>
  <c r="O1768" i="1"/>
  <c r="O1760" i="1" s="1"/>
  <c r="L2431" i="1"/>
  <c r="AM1707" i="1"/>
  <c r="AM1596" i="1"/>
  <c r="AM1573" i="1"/>
  <c r="Y1768" i="1"/>
  <c r="Y1760" i="1" s="1"/>
  <c r="AD1233" i="1"/>
  <c r="AD1204" i="1"/>
  <c r="AH1292" i="1"/>
  <c r="AD526" i="1"/>
  <c r="AE526" i="1" s="1"/>
  <c r="AM1217" i="1"/>
  <c r="AM655" i="1"/>
  <c r="AM603" i="1"/>
  <c r="M1661" i="1"/>
  <c r="N1321" i="1"/>
  <c r="N1211" i="1" s="1"/>
  <c r="AE1224" i="1"/>
  <c r="AK949" i="1"/>
  <c r="M718" i="1"/>
  <c r="AM722" i="1"/>
  <c r="AM265" i="1"/>
  <c r="AM574" i="1"/>
  <c r="W341" i="1"/>
  <c r="AL189" i="1"/>
  <c r="AM813" i="1"/>
  <c r="X791" i="1"/>
  <c r="X718" i="1" s="1"/>
  <c r="X659" i="1" s="1"/>
  <c r="X658" i="1" s="1"/>
  <c r="L506" i="1"/>
  <c r="AC306" i="1"/>
  <c r="AC299" i="1" s="1"/>
  <c r="AC298" i="1" s="1"/>
  <c r="Y225" i="1"/>
  <c r="AL183" i="1"/>
  <c r="Q376" i="1"/>
  <c r="Q375" i="1" s="1"/>
  <c r="Q367" i="1" s="1"/>
  <c r="Q341" i="1" s="1"/>
  <c r="P660" i="1"/>
  <c r="M5672" i="1"/>
  <c r="AH5561" i="1"/>
  <c r="AH5560" i="1" s="1"/>
  <c r="AH5559" i="1" s="1"/>
  <c r="AH5558" i="1" s="1"/>
  <c r="AH5532" i="1" s="1"/>
  <c r="X5558" i="1"/>
  <c r="X5532" i="1" s="1"/>
  <c r="AM5601" i="1"/>
  <c r="AM5585" i="1"/>
  <c r="AM5548" i="1"/>
  <c r="AM5471" i="1"/>
  <c r="AM5445" i="1"/>
  <c r="AM5387" i="1"/>
  <c r="AM5369" i="1"/>
  <c r="AM5327" i="1"/>
  <c r="AH5391" i="1"/>
  <c r="AM5347" i="1"/>
  <c r="I5333" i="1"/>
  <c r="V5333" i="1" s="1"/>
  <c r="V5204" i="1"/>
  <c r="AE5278" i="1"/>
  <c r="AM5199" i="1"/>
  <c r="AM5184" i="1"/>
  <c r="N5028" i="1"/>
  <c r="N5020" i="1" s="1"/>
  <c r="AM5008" i="1"/>
  <c r="AM4901" i="1"/>
  <c r="AM4739" i="1"/>
  <c r="AL4762" i="1"/>
  <c r="AM4762" i="1" s="1"/>
  <c r="AM4858" i="1"/>
  <c r="AM4773" i="1"/>
  <c r="V5016" i="1"/>
  <c r="AM5016" i="1" s="1"/>
  <c r="R5015" i="1"/>
  <c r="AM4914" i="1"/>
  <c r="Z4630" i="1"/>
  <c r="Z4629" i="1" s="1"/>
  <c r="Z4628" i="1" s="1"/>
  <c r="Z4627" i="1" s="1"/>
  <c r="Z4616" i="1" s="1"/>
  <c r="T4721" i="1"/>
  <c r="T4720" i="1" s="1"/>
  <c r="T4719" i="1" s="1"/>
  <c r="V4733" i="1"/>
  <c r="I4732" i="1"/>
  <c r="AM4704" i="1"/>
  <c r="AM4668" i="1"/>
  <c r="AM4643" i="1"/>
  <c r="P4630" i="1"/>
  <c r="P4629" i="1" s="1"/>
  <c r="P4628" i="1" s="1"/>
  <c r="P4627" i="1" s="1"/>
  <c r="P4616" i="1" s="1"/>
  <c r="AM4534" i="1"/>
  <c r="AM4486" i="1"/>
  <c r="AL4659" i="1"/>
  <c r="AM4659" i="1" s="1"/>
  <c r="AM4426" i="1"/>
  <c r="AM4295" i="1"/>
  <c r="AM4531" i="1"/>
  <c r="J4511" i="1"/>
  <c r="J4465" i="1" s="1"/>
  <c r="J4441" i="1" s="1"/>
  <c r="J4440" i="1" s="1"/>
  <c r="AM4434" i="1"/>
  <c r="AK4359" i="1"/>
  <c r="AK4358" i="1" s="1"/>
  <c r="AM4382" i="1"/>
  <c r="AA4358" i="1"/>
  <c r="V4083" i="1"/>
  <c r="AM4083" i="1" s="1"/>
  <c r="I4073" i="1"/>
  <c r="I4072" i="1" s="1"/>
  <c r="P3977" i="1"/>
  <c r="P3976" i="1" s="1"/>
  <c r="P3960" i="1" s="1"/>
  <c r="AM4084" i="1"/>
  <c r="AM4066" i="1"/>
  <c r="AM4236" i="1"/>
  <c r="AB4062" i="1"/>
  <c r="AB4061" i="1" s="1"/>
  <c r="AB4060" i="1" s="1"/>
  <c r="AD3977" i="1"/>
  <c r="O3831" i="1"/>
  <c r="O3826" i="1" s="1"/>
  <c r="O3817" i="1" s="1"/>
  <c r="O3816" i="1" s="1"/>
  <c r="J3574" i="1"/>
  <c r="J3573" i="1" s="1"/>
  <c r="AE3797" i="1"/>
  <c r="AC3796" i="1"/>
  <c r="AE3796" i="1" s="1"/>
  <c r="V3472" i="1"/>
  <c r="I3466" i="1"/>
  <c r="V3466" i="1" s="1"/>
  <c r="K3261" i="1"/>
  <c r="K3260" i="1" s="1"/>
  <c r="K3233" i="1" s="1"/>
  <c r="AM3354" i="1"/>
  <c r="AD3491" i="1"/>
  <c r="AE3492" i="1"/>
  <c r="AM3121" i="1"/>
  <c r="AM3109" i="1"/>
  <c r="AM3094" i="1"/>
  <c r="AM3091" i="1"/>
  <c r="V3621" i="1"/>
  <c r="R3620" i="1"/>
  <c r="V3376" i="1"/>
  <c r="AM2822" i="1"/>
  <c r="AM2819" i="1"/>
  <c r="AM2727" i="1"/>
  <c r="Z2678" i="1"/>
  <c r="AM2657" i="1"/>
  <c r="V2596" i="1"/>
  <c r="AM2443" i="1"/>
  <c r="AK2344" i="1"/>
  <c r="AK2336" i="1" s="1"/>
  <c r="AM2332" i="1"/>
  <c r="AM2552" i="1"/>
  <c r="AM2496" i="1"/>
  <c r="AM2871" i="1"/>
  <c r="AM2827" i="1"/>
  <c r="AM2650" i="1"/>
  <c r="AM2423" i="1"/>
  <c r="T1907" i="1"/>
  <c r="AE2435" i="1"/>
  <c r="AD2434" i="1"/>
  <c r="AB1935" i="1"/>
  <c r="AB1934" i="1" s="1"/>
  <c r="AB1907" i="1" s="1"/>
  <c r="O2238" i="1"/>
  <c r="O2237" i="1" s="1"/>
  <c r="O2236" i="1" s="1"/>
  <c r="O2235" i="1" s="1"/>
  <c r="O2234" i="1" s="1"/>
  <c r="AE2215" i="1"/>
  <c r="AM2069" i="1"/>
  <c r="AM2006" i="1"/>
  <c r="Q1934" i="1"/>
  <c r="Q1907" i="1" s="1"/>
  <c r="AJ1908" i="1"/>
  <c r="AM1878" i="1"/>
  <c r="AM1731" i="1"/>
  <c r="AM1608" i="1"/>
  <c r="AM1445" i="1"/>
  <c r="AM1692" i="1"/>
  <c r="AM1633" i="1"/>
  <c r="AE1600" i="1"/>
  <c r="AH1551" i="1"/>
  <c r="AM1459" i="1"/>
  <c r="AM1412" i="1"/>
  <c r="AM1374" i="1"/>
  <c r="AM1188" i="1"/>
  <c r="N1150" i="1"/>
  <c r="N1149" i="1" s="1"/>
  <c r="N1097" i="1" s="1"/>
  <c r="AD2100" i="1"/>
  <c r="AE2101" i="1"/>
  <c r="AG1670" i="1"/>
  <c r="AG1669" i="1" s="1"/>
  <c r="AG1661" i="1" s="1"/>
  <c r="AM1478" i="1"/>
  <c r="W1417" i="1"/>
  <c r="W1409" i="1" s="1"/>
  <c r="W1211" i="1" s="1"/>
  <c r="Z1409" i="1"/>
  <c r="AM1290" i="1"/>
  <c r="AM1831" i="1"/>
  <c r="AM1677" i="1"/>
  <c r="AM1659" i="1"/>
  <c r="AM1638" i="1"/>
  <c r="Y1245" i="1"/>
  <c r="Y1244" i="1" s="1"/>
  <c r="Y1212" i="1" s="1"/>
  <c r="Y1211" i="1" s="1"/>
  <c r="AM972" i="1"/>
  <c r="AM797" i="1"/>
  <c r="AE370" i="1"/>
  <c r="AC369" i="1"/>
  <c r="K15" i="1"/>
  <c r="K14" i="1" s="1"/>
  <c r="K13" i="1" s="1"/>
  <c r="AI16" i="1"/>
  <c r="AI15" i="1" s="1"/>
  <c r="AI14" i="1" s="1"/>
  <c r="AI13" i="1" s="1"/>
  <c r="AM789" i="1"/>
  <c r="AB660" i="1"/>
  <c r="AM584" i="1"/>
  <c r="AM560" i="1"/>
  <c r="O546" i="1"/>
  <c r="O545" i="1" s="1"/>
  <c r="O524" i="1" s="1"/>
  <c r="O506" i="1" s="1"/>
  <c r="O505" i="1" s="1"/>
  <c r="AM534" i="1"/>
  <c r="AM487" i="1"/>
  <c r="T262" i="1"/>
  <c r="T261" i="1" s="1"/>
  <c r="T225" i="1" s="1"/>
  <c r="AM259" i="1"/>
  <c r="AL142" i="1"/>
  <c r="AM142" i="1" s="1"/>
  <c r="AM1103" i="1"/>
  <c r="S1055" i="1"/>
  <c r="S1054" i="1" s="1"/>
  <c r="V920" i="1"/>
  <c r="AM844" i="1"/>
  <c r="AM838" i="1"/>
  <c r="I826" i="1"/>
  <c r="AM753" i="1"/>
  <c r="AM19" i="1"/>
  <c r="AL230" i="1"/>
  <c r="X162" i="1"/>
  <c r="X161" i="1" s="1"/>
  <c r="X160" i="1" s="1"/>
  <c r="X145" i="1" s="1"/>
  <c r="N95" i="1"/>
  <c r="N94" i="1" s="1"/>
  <c r="Z1098" i="1"/>
  <c r="Z1097" i="1" s="1"/>
  <c r="AH997" i="1"/>
  <c r="AH996" i="1" s="1"/>
  <c r="AH980" i="1" s="1"/>
  <c r="AH949" i="1" s="1"/>
  <c r="V715" i="1"/>
  <c r="AM715" i="1" s="1"/>
  <c r="I714" i="1"/>
  <c r="V714" i="1" s="1"/>
  <c r="AM714" i="1" s="1"/>
  <c r="V664" i="1"/>
  <c r="AM664" i="1" s="1"/>
  <c r="I663" i="1"/>
  <c r="V663" i="1" s="1"/>
  <c r="AL618" i="1"/>
  <c r="AF617" i="1"/>
  <c r="AL617" i="1" s="1"/>
  <c r="AM581" i="1"/>
  <c r="V497" i="1"/>
  <c r="AM497" i="1" s="1"/>
  <c r="I496" i="1"/>
  <c r="AD196" i="1"/>
  <c r="AH18" i="1"/>
  <c r="P4951" i="1"/>
  <c r="P4894" i="1" s="1"/>
  <c r="P4851" i="1" s="1"/>
  <c r="Z4894" i="1"/>
  <c r="Z4851" i="1" s="1"/>
  <c r="R949" i="1"/>
  <c r="AB5306" i="1"/>
  <c r="AB5281" i="1" s="1"/>
  <c r="AA4004" i="1"/>
  <c r="J949" i="1"/>
  <c r="Y4004" i="1"/>
  <c r="S3725" i="1"/>
  <c r="V3726" i="1"/>
  <c r="AD3725" i="1"/>
  <c r="S3248" i="1"/>
  <c r="V3249" i="1"/>
  <c r="AK2106" i="1"/>
  <c r="AK2098" i="1" s="1"/>
  <c r="AH2678" i="1"/>
  <c r="X1906" i="1"/>
  <c r="W4851" i="1"/>
  <c r="N4004" i="1"/>
  <c r="AA2569" i="1"/>
  <c r="AA2568" i="1" s="1"/>
  <c r="W949" i="1"/>
  <c r="AD5698" i="1"/>
  <c r="L5672" i="1"/>
  <c r="AL5593" i="1"/>
  <c r="AM5593" i="1" s="1"/>
  <c r="AF5592" i="1"/>
  <c r="AL5592" i="1" s="1"/>
  <c r="AE5488" i="1"/>
  <c r="AD5484" i="1"/>
  <c r="Q5308" i="1"/>
  <c r="Q5307" i="1" s="1"/>
  <c r="AL5269" i="1"/>
  <c r="AF5268" i="1"/>
  <c r="AL5088" i="1"/>
  <c r="AM5088" i="1" s="1"/>
  <c r="AF5087" i="1"/>
  <c r="AM5155" i="1"/>
  <c r="AD4944" i="1"/>
  <c r="AE4948" i="1"/>
  <c r="AH5044" i="1"/>
  <c r="AH5043" i="1" s="1"/>
  <c r="AH5028" i="1" s="1"/>
  <c r="AH5020" i="1" s="1"/>
  <c r="AE4907" i="1"/>
  <c r="AD4906" i="1"/>
  <c r="I4842" i="1"/>
  <c r="V4843" i="1"/>
  <c r="V4826" i="1"/>
  <c r="I4822" i="1"/>
  <c r="AL4697" i="1"/>
  <c r="AF4696" i="1"/>
  <c r="AL4696" i="1" s="1"/>
  <c r="AL4672" i="1"/>
  <c r="AL4944" i="1"/>
  <c r="AF4943" i="1"/>
  <c r="AL4631" i="1"/>
  <c r="AL4556" i="1"/>
  <c r="AF4555" i="1"/>
  <c r="P4465" i="1"/>
  <c r="P4441" i="1" s="1"/>
  <c r="P4440" i="1" s="1"/>
  <c r="P4242" i="1" s="1"/>
  <c r="AA4271" i="1"/>
  <c r="AA4270" i="1" s="1"/>
  <c r="AD4108" i="1"/>
  <c r="V3783" i="1"/>
  <c r="I3782" i="1"/>
  <c r="AE3602" i="1"/>
  <c r="AD3598" i="1"/>
  <c r="I3772" i="1"/>
  <c r="V3772" i="1" s="1"/>
  <c r="AE3637" i="1"/>
  <c r="AD3636" i="1"/>
  <c r="AL3819" i="1"/>
  <c r="AF3818" i="1"/>
  <c r="AL3818" i="1" s="1"/>
  <c r="AE3144" i="1"/>
  <c r="I4161" i="1"/>
  <c r="V4162" i="1"/>
  <c r="AL3750" i="1"/>
  <c r="AM3750" i="1" s="1"/>
  <c r="AF3749" i="1"/>
  <c r="AL3485" i="1"/>
  <c r="AE3408" i="1"/>
  <c r="AD3407" i="1"/>
  <c r="AF3317" i="1"/>
  <c r="I3059" i="1"/>
  <c r="V3059" i="1" s="1"/>
  <c r="AM3059" i="1" s="1"/>
  <c r="V3060" i="1"/>
  <c r="AM3060" i="1" s="1"/>
  <c r="AE3025" i="1"/>
  <c r="AD3024" i="1"/>
  <c r="AE3024" i="1" s="1"/>
  <c r="V3492" i="1"/>
  <c r="AM3492" i="1" s="1"/>
  <c r="U3491" i="1"/>
  <c r="I2894" i="1"/>
  <c r="V2894" i="1" s="1"/>
  <c r="V2895" i="1"/>
  <c r="R3702" i="1"/>
  <c r="I3362" i="1"/>
  <c r="V3363" i="1"/>
  <c r="AM3363" i="1" s="1"/>
  <c r="AE2563" i="1"/>
  <c r="AC2562" i="1"/>
  <c r="V2472" i="1"/>
  <c r="AM2472" i="1" s="1"/>
  <c r="I2466" i="1"/>
  <c r="V2466" i="1" s="1"/>
  <c r="AE1981" i="1"/>
  <c r="AD1980" i="1"/>
  <c r="AE3011" i="1"/>
  <c r="AD3010" i="1"/>
  <c r="AL2461" i="1"/>
  <c r="AF2460" i="1"/>
  <c r="AL2311" i="1"/>
  <c r="AM2311" i="1" s="1"/>
  <c r="AF2310" i="1"/>
  <c r="AL2310" i="1" s="1"/>
  <c r="AM2310" i="1" s="1"/>
  <c r="AE2673" i="1"/>
  <c r="AD2666" i="1"/>
  <c r="AL2604" i="1"/>
  <c r="AL2536" i="1"/>
  <c r="AM2536" i="1" s="1"/>
  <c r="AF2535" i="1"/>
  <c r="I2477" i="1"/>
  <c r="V2477" i="1" s="1"/>
  <c r="V2478" i="1"/>
  <c r="AL2039" i="1"/>
  <c r="AF2038" i="1"/>
  <c r="AE1876" i="1"/>
  <c r="AD1875" i="1"/>
  <c r="AE2572" i="1"/>
  <c r="AD2571" i="1"/>
  <c r="AF2298" i="1"/>
  <c r="AL2299" i="1"/>
  <c r="AM2299" i="1" s="1"/>
  <c r="AE2089" i="1"/>
  <c r="AD2088" i="1"/>
  <c r="AL1780" i="1"/>
  <c r="AM1780" i="1" s="1"/>
  <c r="AL1385" i="1"/>
  <c r="AF1384" i="1"/>
  <c r="AL1384" i="1" s="1"/>
  <c r="I1910" i="1"/>
  <c r="V1911" i="1"/>
  <c r="AM1820" i="1"/>
  <c r="AE1736" i="1"/>
  <c r="AD1735" i="1"/>
  <c r="AE1735" i="1" s="1"/>
  <c r="AE1665" i="1"/>
  <c r="AD1664" i="1"/>
  <c r="V1623" i="1"/>
  <c r="AM1623" i="1" s="1"/>
  <c r="S1622" i="1"/>
  <c r="AF1525" i="1"/>
  <c r="AL1526" i="1"/>
  <c r="AM1526" i="1" s="1"/>
  <c r="AE1360" i="1"/>
  <c r="AD1359" i="1"/>
  <c r="AF1132" i="1"/>
  <c r="AL1132" i="1" s="1"/>
  <c r="AL1133" i="1"/>
  <c r="V2102" i="1"/>
  <c r="L2101" i="1"/>
  <c r="K1976" i="1"/>
  <c r="I1376" i="1"/>
  <c r="V1376" i="1" s="1"/>
  <c r="V1377" i="1"/>
  <c r="I1260" i="1"/>
  <c r="V1260" i="1" s="1"/>
  <c r="V1261" i="1"/>
  <c r="AD1165" i="1"/>
  <c r="AE1045" i="1"/>
  <c r="AD1044" i="1"/>
  <c r="V1370" i="1"/>
  <c r="I1365" i="1"/>
  <c r="V1523" i="1"/>
  <c r="I1522" i="1"/>
  <c r="AE1471" i="1"/>
  <c r="AD1470" i="1"/>
  <c r="AE1470" i="1" s="1"/>
  <c r="AE1430" i="1"/>
  <c r="AD809" i="1"/>
  <c r="AE813" i="1"/>
  <c r="AE588" i="1"/>
  <c r="AD587" i="1"/>
  <c r="AE587" i="1" s="1"/>
  <c r="AM756" i="1"/>
  <c r="AL632" i="1"/>
  <c r="AM632" i="1" s="1"/>
  <c r="AF631" i="1"/>
  <c r="AL473" i="1"/>
  <c r="AF472" i="1"/>
  <c r="AL388" i="1"/>
  <c r="AF387" i="1"/>
  <c r="AL387" i="1" s="1"/>
  <c r="I316" i="1"/>
  <c r="V317" i="1"/>
  <c r="AL121" i="1"/>
  <c r="I53" i="1"/>
  <c r="V53" i="1" s="1"/>
  <c r="V54" i="1"/>
  <c r="V514" i="1"/>
  <c r="AL406" i="1"/>
  <c r="I600" i="1"/>
  <c r="V601" i="1"/>
  <c r="AM601" i="1" s="1"/>
  <c r="AC80" i="1"/>
  <c r="AD74" i="1"/>
  <c r="AE75" i="1"/>
  <c r="AL853" i="1"/>
  <c r="AL809" i="1"/>
  <c r="AF792" i="1"/>
  <c r="I646" i="1"/>
  <c r="V647" i="1"/>
  <c r="AM647" i="1" s="1"/>
  <c r="L505" i="1"/>
  <c r="AM448" i="1"/>
  <c r="V441" i="1"/>
  <c r="AL295" i="1"/>
  <c r="P145" i="1"/>
  <c r="AM794" i="1"/>
  <c r="AF5655" i="1"/>
  <c r="V5676" i="1"/>
  <c r="AM5676" i="1" s="1"/>
  <c r="I5675" i="1"/>
  <c r="AE5642" i="1"/>
  <c r="AD5641" i="1"/>
  <c r="AL5639" i="1"/>
  <c r="AE5518" i="1"/>
  <c r="AD5517" i="1"/>
  <c r="AE5481" i="1"/>
  <c r="AC5480" i="1"/>
  <c r="V5409" i="1"/>
  <c r="I5385" i="1"/>
  <c r="AL5379" i="1"/>
  <c r="AF5378" i="1"/>
  <c r="V5129" i="1"/>
  <c r="AL4984" i="1"/>
  <c r="AM4984" i="1" s="1"/>
  <c r="AF4983" i="1"/>
  <c r="AF4846" i="1"/>
  <c r="AL4846" i="1" s="1"/>
  <c r="AL4847" i="1"/>
  <c r="AL4906" i="1"/>
  <c r="AF4905" i="1"/>
  <c r="AD4786" i="1"/>
  <c r="AE4711" i="1"/>
  <c r="AD4710" i="1"/>
  <c r="AE4569" i="1"/>
  <c r="AD4568" i="1"/>
  <c r="AE4568" i="1" s="1"/>
  <c r="I4467" i="1"/>
  <c r="V4467" i="1" s="1"/>
  <c r="AM4467" i="1" s="1"/>
  <c r="V4468" i="1"/>
  <c r="AM4468" i="1" s="1"/>
  <c r="T4455" i="1"/>
  <c r="V4462" i="1"/>
  <c r="I4245" i="1"/>
  <c r="V4246" i="1"/>
  <c r="AF4429" i="1"/>
  <c r="AL4430" i="1"/>
  <c r="AM4430" i="1" s="1"/>
  <c r="AF4436" i="1"/>
  <c r="AL4436" i="1" s="1"/>
  <c r="AM4436" i="1" s="1"/>
  <c r="AL4437" i="1"/>
  <c r="AM4437" i="1" s="1"/>
  <c r="AL4201" i="1"/>
  <c r="AM4201" i="1" s="1"/>
  <c r="AF4197" i="1"/>
  <c r="AE4163" i="1"/>
  <c r="AD4162" i="1"/>
  <c r="AE4046" i="1"/>
  <c r="AD4045" i="1"/>
  <c r="AE4294" i="1"/>
  <c r="AC4290" i="1"/>
  <c r="AF4121" i="1"/>
  <c r="AL4122" i="1"/>
  <c r="AM4122" i="1" s="1"/>
  <c r="AF4050" i="1"/>
  <c r="AL4051" i="1"/>
  <c r="AM4400" i="1"/>
  <c r="V4229" i="1"/>
  <c r="I4228" i="1"/>
  <c r="AL4046" i="1"/>
  <c r="AF4045" i="1"/>
  <c r="AD3645" i="1"/>
  <c r="AE3646" i="1"/>
  <c r="AF3898" i="1"/>
  <c r="AL3899" i="1"/>
  <c r="AF4031" i="1"/>
  <c r="AF3942" i="1"/>
  <c r="AL3942" i="1" s="1"/>
  <c r="AL3943" i="1"/>
  <c r="AF3929" i="1"/>
  <c r="AL3929" i="1" s="1"/>
  <c r="AM3929" i="1" s="1"/>
  <c r="AL3930" i="1"/>
  <c r="AL3828" i="1"/>
  <c r="AM3828" i="1" s="1"/>
  <c r="AF3827" i="1"/>
  <c r="V3725" i="1"/>
  <c r="AE3669" i="1"/>
  <c r="AD3668" i="1"/>
  <c r="AL3962" i="1"/>
  <c r="AL3699" i="1"/>
  <c r="AM3699" i="1" s="1"/>
  <c r="AF3698" i="1"/>
  <c r="P3548" i="1"/>
  <c r="P3547" i="1" s="1"/>
  <c r="AF2950" i="1"/>
  <c r="AL2950" i="1" s="1"/>
  <c r="AL2951" i="1"/>
  <c r="AM2951" i="1" s="1"/>
  <c r="R2888" i="1"/>
  <c r="V2889" i="1"/>
  <c r="AM2889" i="1" s="1"/>
  <c r="I2868" i="1"/>
  <c r="V2869" i="1"/>
  <c r="AM2869" i="1" s="1"/>
  <c r="AE2501" i="1"/>
  <c r="AD2500" i="1"/>
  <c r="AE3107" i="1"/>
  <c r="AL2836" i="1"/>
  <c r="AC2374" i="1"/>
  <c r="AE2375" i="1"/>
  <c r="AL3290" i="1"/>
  <c r="AM3290" i="1" s="1"/>
  <c r="AF3289" i="1"/>
  <c r="I3194" i="1"/>
  <c r="V3195" i="1"/>
  <c r="AM3195" i="1" s="1"/>
  <c r="AE3061" i="1"/>
  <c r="AD3060" i="1"/>
  <c r="AE2796" i="1"/>
  <c r="AD2795" i="1"/>
  <c r="AE2795" i="1" s="1"/>
  <c r="AL3662" i="1"/>
  <c r="AF3661" i="1"/>
  <c r="AL3661" i="1" s="1"/>
  <c r="AL3543" i="1"/>
  <c r="AM3543" i="1" s="1"/>
  <c r="AH3536" i="1"/>
  <c r="AH3535" i="1" s="1"/>
  <c r="AE3364" i="1"/>
  <c r="AD3363" i="1"/>
  <c r="AE2981" i="1"/>
  <c r="AD2980" i="1"/>
  <c r="AE2980" i="1" s="1"/>
  <c r="AL2586" i="1"/>
  <c r="AM2586" i="1" s="1"/>
  <c r="AF2585" i="1"/>
  <c r="AE2039" i="1"/>
  <c r="AD2038" i="1"/>
  <c r="AL2706" i="1"/>
  <c r="AF2705" i="1"/>
  <c r="AL2705" i="1" s="1"/>
  <c r="AE2267" i="1"/>
  <c r="AD2266" i="1"/>
  <c r="P2265" i="1"/>
  <c r="P2264" i="1" s="1"/>
  <c r="P2263" i="1" s="1"/>
  <c r="P2234" i="1" s="1"/>
  <c r="AE2239" i="1"/>
  <c r="AD2238" i="1"/>
  <c r="AL2212" i="1"/>
  <c r="AM2212" i="1" s="1"/>
  <c r="AF2211" i="1"/>
  <c r="I2705" i="1"/>
  <c r="V2705" i="1" s="1"/>
  <c r="V2706" i="1"/>
  <c r="O2644" i="1"/>
  <c r="AE2590" i="1"/>
  <c r="AD2589" i="1"/>
  <c r="AE2589" i="1" s="1"/>
  <c r="AL2415" i="1"/>
  <c r="AF2414" i="1"/>
  <c r="AE2210" i="1"/>
  <c r="AD2209" i="1"/>
  <c r="AE1962" i="1"/>
  <c r="AD1961" i="1"/>
  <c r="AC2535" i="1"/>
  <c r="AE2536" i="1"/>
  <c r="V2283" i="1"/>
  <c r="AE2204" i="1"/>
  <c r="AD2203" i="1"/>
  <c r="AD2121" i="1"/>
  <c r="I1960" i="1"/>
  <c r="V1960" i="1" s="1"/>
  <c r="V1961" i="1"/>
  <c r="AE1712" i="1"/>
  <c r="AD1711" i="1"/>
  <c r="AD1579" i="1"/>
  <c r="AF1399" i="1"/>
  <c r="AL1400" i="1"/>
  <c r="AE1302" i="1"/>
  <c r="AD1301" i="1"/>
  <c r="AF1034" i="1"/>
  <c r="AL1035" i="1"/>
  <c r="AF982" i="1"/>
  <c r="AL983" i="1"/>
  <c r="AM983" i="1" s="1"/>
  <c r="T1770" i="1"/>
  <c r="AK1907" i="1"/>
  <c r="I1868" i="1"/>
  <c r="V1869" i="1"/>
  <c r="AF1618" i="1"/>
  <c r="AL1619" i="1"/>
  <c r="V1344" i="1"/>
  <c r="AE1233" i="1"/>
  <c r="AD1232" i="1"/>
  <c r="AE1232" i="1" s="1"/>
  <c r="AE1117" i="1"/>
  <c r="AD1116" i="1"/>
  <c r="V1517" i="1"/>
  <c r="AM1517" i="1" s="1"/>
  <c r="I1516" i="1"/>
  <c r="AD525" i="1"/>
  <c r="AD482" i="1"/>
  <c r="V1711" i="1"/>
  <c r="AM1711" i="1" s="1"/>
  <c r="I1710" i="1"/>
  <c r="V1359" i="1"/>
  <c r="I1358" i="1"/>
  <c r="V1358" i="1" s="1"/>
  <c r="V1484" i="1"/>
  <c r="I1483" i="1"/>
  <c r="AM1354" i="1"/>
  <c r="L1211" i="1"/>
  <c r="AL919" i="1"/>
  <c r="AE265" i="1"/>
  <c r="AD264" i="1"/>
  <c r="AD1437" i="1"/>
  <c r="AL1359" i="1"/>
  <c r="AF1358" i="1"/>
  <c r="AL1358" i="1" s="1"/>
  <c r="AL1128" i="1"/>
  <c r="AF1127" i="1"/>
  <c r="AL1127" i="1" s="1"/>
  <c r="AF912" i="1"/>
  <c r="AL912" i="1" s="1"/>
  <c r="AM912" i="1" s="1"/>
  <c r="AL913" i="1"/>
  <c r="AM913" i="1" s="1"/>
  <c r="AM700" i="1"/>
  <c r="AE398" i="1"/>
  <c r="AD397" i="1"/>
  <c r="AL364" i="1"/>
  <c r="AM364" i="1" s="1"/>
  <c r="AF363" i="1"/>
  <c r="AL363" i="1" s="1"/>
  <c r="AM363" i="1" s="1"/>
  <c r="AH234" i="1"/>
  <c r="AH233" i="1" s="1"/>
  <c r="AH227" i="1" s="1"/>
  <c r="AH226" i="1" s="1"/>
  <c r="AL235" i="1"/>
  <c r="AE189" i="1"/>
  <c r="AD188" i="1"/>
  <c r="I128" i="1"/>
  <c r="V128" i="1" s="1"/>
  <c r="AM128" i="1" s="1"/>
  <c r="V129" i="1"/>
  <c r="AL97" i="1"/>
  <c r="AF96" i="1"/>
  <c r="V90" i="1"/>
  <c r="U89" i="1"/>
  <c r="AG524" i="1"/>
  <c r="AG506" i="1" s="1"/>
  <c r="AG505" i="1" s="1"/>
  <c r="AL5704" i="1"/>
  <c r="AF5698" i="1"/>
  <c r="AE5656" i="1"/>
  <c r="AD5655" i="1"/>
  <c r="AE5655" i="1" s="1"/>
  <c r="P5672" i="1"/>
  <c r="AE5652" i="1"/>
  <c r="AD5651" i="1"/>
  <c r="V5698" i="1"/>
  <c r="I5697" i="1"/>
  <c r="AM5653" i="1"/>
  <c r="AF5648" i="1"/>
  <c r="AL5664" i="1"/>
  <c r="AL5641" i="1"/>
  <c r="AL5628" i="1"/>
  <c r="AM5628" i="1" s="1"/>
  <c r="AF5627" i="1"/>
  <c r="AE5593" i="1"/>
  <c r="AD5592" i="1"/>
  <c r="AE5592" i="1" s="1"/>
  <c r="AE5619" i="1"/>
  <c r="AD5618" i="1"/>
  <c r="L5558" i="1"/>
  <c r="L5532" i="1" s="1"/>
  <c r="AE5563" i="1"/>
  <c r="AD5562" i="1"/>
  <c r="AL5611" i="1"/>
  <c r="AF5610" i="1"/>
  <c r="AL5610" i="1" s="1"/>
  <c r="AM5542" i="1"/>
  <c r="I5561" i="1"/>
  <c r="AM5554" i="1"/>
  <c r="AD5506" i="1"/>
  <c r="AE5506" i="1" s="1"/>
  <c r="S5562" i="1"/>
  <c r="S5561" i="1" s="1"/>
  <c r="S5560" i="1" s="1"/>
  <c r="AE5418" i="1"/>
  <c r="AD5417" i="1"/>
  <c r="AE5417" i="1" s="1"/>
  <c r="AE5529" i="1"/>
  <c r="I5498" i="1"/>
  <c r="V5499" i="1"/>
  <c r="V5427" i="1"/>
  <c r="AM5427" i="1" s="1"/>
  <c r="AC5484" i="1"/>
  <c r="AE5485" i="1"/>
  <c r="AL5480" i="1"/>
  <c r="AM5480" i="1" s="1"/>
  <c r="AF5479" i="1"/>
  <c r="AL5426" i="1"/>
  <c r="AF5425" i="1"/>
  <c r="AL5425" i="1" s="1"/>
  <c r="V5506" i="1"/>
  <c r="AM5457" i="1"/>
  <c r="V5421" i="1"/>
  <c r="I5416" i="1"/>
  <c r="AM5392" i="1"/>
  <c r="AM5360" i="1"/>
  <c r="AM5348" i="1"/>
  <c r="V5425" i="1"/>
  <c r="AM5425" i="1" s="1"/>
  <c r="AC5425" i="1"/>
  <c r="AC5416" i="1" s="1"/>
  <c r="AC5384" i="1" s="1"/>
  <c r="AC5383" i="1" s="1"/>
  <c r="Y5384" i="1"/>
  <c r="Y5383" i="1" s="1"/>
  <c r="Y5306" i="1" s="1"/>
  <c r="Y5281" i="1" s="1"/>
  <c r="AM5397" i="1"/>
  <c r="AM5388" i="1"/>
  <c r="AM5356" i="1"/>
  <c r="AM5334" i="1"/>
  <c r="AM5343" i="1"/>
  <c r="M5308" i="1"/>
  <c r="M5307" i="1" s="1"/>
  <c r="AD5296" i="1"/>
  <c r="AF5332" i="1"/>
  <c r="AL5332" i="1" s="1"/>
  <c r="I5378" i="1"/>
  <c r="V5379" i="1"/>
  <c r="AM5379" i="1" s="1"/>
  <c r="AM5323" i="1"/>
  <c r="I5332" i="1"/>
  <c r="V5332" i="1" s="1"/>
  <c r="AD5286" i="1"/>
  <c r="AE5287" i="1"/>
  <c r="I5284" i="1"/>
  <c r="AC5310" i="1"/>
  <c r="AC5309" i="1" s="1"/>
  <c r="AC5308" i="1" s="1"/>
  <c r="AC5307" i="1" s="1"/>
  <c r="AD5096" i="1"/>
  <c r="AE5100" i="1"/>
  <c r="AF5276" i="1"/>
  <c r="AL5277" i="1"/>
  <c r="AM5277" i="1" s="1"/>
  <c r="I5269" i="1"/>
  <c r="V5270" i="1"/>
  <c r="AM5270" i="1" s="1"/>
  <c r="V5254" i="1"/>
  <c r="I5253" i="1"/>
  <c r="AE5189" i="1"/>
  <c r="AD5188" i="1"/>
  <c r="AD5108" i="1"/>
  <c r="I5274" i="1"/>
  <c r="V5274" i="1" s="1"/>
  <c r="V5275" i="1"/>
  <c r="AM5272" i="1"/>
  <c r="AM5215" i="1"/>
  <c r="AM5202" i="1"/>
  <c r="AM5169" i="1"/>
  <c r="AM5130" i="1"/>
  <c r="AM5109" i="1"/>
  <c r="AF5214" i="1"/>
  <c r="AL5214" i="1" s="1"/>
  <c r="I5188" i="1"/>
  <c r="AL5122" i="1"/>
  <c r="AF5121" i="1"/>
  <c r="AE5073" i="1"/>
  <c r="AD5072" i="1"/>
  <c r="AD5021" i="1"/>
  <c r="AE5143" i="1"/>
  <c r="I5127" i="1"/>
  <c r="V5127" i="1" s="1"/>
  <c r="V5128" i="1"/>
  <c r="AM5077" i="1"/>
  <c r="AM5123" i="1"/>
  <c r="AM5092" i="1"/>
  <c r="I5046" i="1"/>
  <c r="V5047" i="1"/>
  <c r="AM5047" i="1" s="1"/>
  <c r="V5005" i="1"/>
  <c r="AM5005" i="1" s="1"/>
  <c r="AE4938" i="1"/>
  <c r="AD4925" i="1"/>
  <c r="AD4895" i="1"/>
  <c r="AL5056" i="1"/>
  <c r="AF5045" i="1"/>
  <c r="I5030" i="1"/>
  <c r="V5031" i="1"/>
  <c r="I4994" i="1"/>
  <c r="V4994" i="1" s="1"/>
  <c r="AM4994" i="1" s="1"/>
  <c r="V4995" i="1"/>
  <c r="AM4995" i="1" s="1"/>
  <c r="I5071" i="1"/>
  <c r="V5072" i="1"/>
  <c r="I5000" i="1"/>
  <c r="V5000" i="1" s="1"/>
  <c r="V5001" i="1"/>
  <c r="AL4955" i="1"/>
  <c r="AM4955" i="1" s="1"/>
  <c r="AF4954" i="1"/>
  <c r="I4906" i="1"/>
  <c r="V4907" i="1"/>
  <c r="AE4880" i="1"/>
  <c r="AC4879" i="1"/>
  <c r="AC4870" i="1" s="1"/>
  <c r="AC4869" i="1" s="1"/>
  <c r="AC4868" i="1" s="1"/>
  <c r="AC4867" i="1" s="1"/>
  <c r="R4847" i="1"/>
  <c r="V4848" i="1"/>
  <c r="AM4848" i="1" s="1"/>
  <c r="AC4830" i="1"/>
  <c r="AE4831" i="1"/>
  <c r="AC4822" i="1"/>
  <c r="AC4808" i="1" s="1"/>
  <c r="AE4823" i="1"/>
  <c r="AB4951" i="1"/>
  <c r="AB4894" i="1" s="1"/>
  <c r="AB4851" i="1" s="1"/>
  <c r="I4952" i="1"/>
  <c r="AL4897" i="1"/>
  <c r="AF4896" i="1"/>
  <c r="AE4767" i="1"/>
  <c r="AD4766" i="1"/>
  <c r="AL4879" i="1"/>
  <c r="AD4809" i="1"/>
  <c r="AF4801" i="1"/>
  <c r="AL4802" i="1"/>
  <c r="AM4802" i="1" s="1"/>
  <c r="AF4723" i="1"/>
  <c r="AL4724" i="1"/>
  <c r="Q4903" i="1"/>
  <c r="I4829" i="1"/>
  <c r="V4829" i="1" s="1"/>
  <c r="AL4767" i="1"/>
  <c r="AF4766" i="1"/>
  <c r="AE4723" i="1"/>
  <c r="AD4722" i="1"/>
  <c r="AE4722" i="1" s="1"/>
  <c r="V4711" i="1"/>
  <c r="AM4711" i="1" s="1"/>
  <c r="S4710" i="1"/>
  <c r="AE4693" i="1"/>
  <c r="AD4692" i="1"/>
  <c r="AE4679" i="1"/>
  <c r="AC4678" i="1"/>
  <c r="AC4677" i="1" s="1"/>
  <c r="AE4667" i="1"/>
  <c r="AC4666" i="1"/>
  <c r="AE4666" i="1" s="1"/>
  <c r="AL4656" i="1"/>
  <c r="AM4656" i="1" s="1"/>
  <c r="AF4655" i="1"/>
  <c r="AL4655" i="1" s="1"/>
  <c r="AM4655" i="1" s="1"/>
  <c r="AM4919" i="1"/>
  <c r="AE4835" i="1"/>
  <c r="AD4834" i="1"/>
  <c r="AM4835" i="1"/>
  <c r="AF4809" i="1"/>
  <c r="AL4810" i="1"/>
  <c r="AF4795" i="1"/>
  <c r="AL4796" i="1"/>
  <c r="AM4675" i="1"/>
  <c r="AM4661" i="1"/>
  <c r="Q4616" i="1"/>
  <c r="AM4757" i="1"/>
  <c r="Z4719" i="1"/>
  <c r="AC4630" i="1"/>
  <c r="AC4629" i="1" s="1"/>
  <c r="V4512" i="1"/>
  <c r="AM4489" i="1"/>
  <c r="AM4478" i="1"/>
  <c r="I4765" i="1"/>
  <c r="V4766" i="1"/>
  <c r="I4672" i="1"/>
  <c r="V4673" i="1"/>
  <c r="AM4673" i="1" s="1"/>
  <c r="AL4546" i="1"/>
  <c r="AH4545" i="1"/>
  <c r="AM4543" i="1"/>
  <c r="AM4745" i="1"/>
  <c r="AM4679" i="1"/>
  <c r="V4653" i="1"/>
  <c r="AM4653" i="1" s="1"/>
  <c r="AD4554" i="1"/>
  <c r="AE4554" i="1" s="1"/>
  <c r="AE4555" i="1"/>
  <c r="AD4526" i="1"/>
  <c r="AE4526" i="1" s="1"/>
  <c r="AE4530" i="1"/>
  <c r="I4504" i="1"/>
  <c r="V4505" i="1"/>
  <c r="AM4505" i="1" s="1"/>
  <c r="AF4466" i="1"/>
  <c r="AE4619" i="1"/>
  <c r="AD4618" i="1"/>
  <c r="AM4603" i="1"/>
  <c r="AC4511" i="1"/>
  <c r="AC4465" i="1" s="1"/>
  <c r="AC4441" i="1" s="1"/>
  <c r="I4491" i="1"/>
  <c r="V4491" i="1" s="1"/>
  <c r="AM4491" i="1" s="1"/>
  <c r="AM4463" i="1"/>
  <c r="AE4455" i="1"/>
  <c r="AD4454" i="1"/>
  <c r="AM4433" i="1"/>
  <c r="V4620" i="1"/>
  <c r="AD4578" i="1"/>
  <c r="AE4578" i="1" s="1"/>
  <c r="AE4579" i="1"/>
  <c r="Q4540" i="1"/>
  <c r="AE4425" i="1"/>
  <c r="AC4421" i="1"/>
  <c r="AE4421" i="1" s="1"/>
  <c r="AL4412" i="1"/>
  <c r="AF4360" i="1"/>
  <c r="AM4366" i="1"/>
  <c r="AM4407" i="1"/>
  <c r="AM4395" i="1"/>
  <c r="V4339" i="1"/>
  <c r="AL4321" i="1"/>
  <c r="AF4320" i="1"/>
  <c r="AE4287" i="1"/>
  <c r="AD4286" i="1"/>
  <c r="AM4286" i="1"/>
  <c r="AI4271" i="1"/>
  <c r="AI4270" i="1" s="1"/>
  <c r="AI4269" i="1" s="1"/>
  <c r="AI4258" i="1" s="1"/>
  <c r="AI4242" i="1" s="1"/>
  <c r="AL4261" i="1"/>
  <c r="AF4260" i="1"/>
  <c r="AC4207" i="1"/>
  <c r="AE4207" i="1" s="1"/>
  <c r="AE4208" i="1"/>
  <c r="AM4208" i="1"/>
  <c r="AM4179" i="1"/>
  <c r="AD4009" i="1"/>
  <c r="AE4013" i="1"/>
  <c r="K4358" i="1"/>
  <c r="AM4388" i="1"/>
  <c r="AM4350" i="1"/>
  <c r="AM4335" i="1"/>
  <c r="AD4246" i="1"/>
  <c r="AF4219" i="1"/>
  <c r="AL4220" i="1"/>
  <c r="V4197" i="1"/>
  <c r="AB4358" i="1"/>
  <c r="AE4353" i="1"/>
  <c r="AD4352" i="1"/>
  <c r="AE4352" i="1" s="1"/>
  <c r="AE4321" i="1"/>
  <c r="AD4320" i="1"/>
  <c r="AG4270" i="1"/>
  <c r="AG4269" i="1" s="1"/>
  <c r="AG4258" i="1" s="1"/>
  <c r="AG4242" i="1" s="1"/>
  <c r="S4271" i="1"/>
  <c r="S4270" i="1" s="1"/>
  <c r="S4269" i="1" s="1"/>
  <c r="S4258" i="1" s="1"/>
  <c r="S4242" i="1" s="1"/>
  <c r="N4271" i="1"/>
  <c r="N4270" i="1" s="1"/>
  <c r="N4269" i="1" s="1"/>
  <c r="N4258" i="1" s="1"/>
  <c r="AM4234" i="1"/>
  <c r="AM4364" i="1"/>
  <c r="AL4291" i="1"/>
  <c r="AM4291" i="1" s="1"/>
  <c r="AF4290" i="1"/>
  <c r="AL4290" i="1" s="1"/>
  <c r="Q4269" i="1"/>
  <c r="Q4258" i="1" s="1"/>
  <c r="AM4186" i="1"/>
  <c r="AG4062" i="1"/>
  <c r="AG4061" i="1" s="1"/>
  <c r="AG4060" i="1" s="1"/>
  <c r="AG4004" i="1" s="1"/>
  <c r="AL4068" i="1"/>
  <c r="AE3992" i="1"/>
  <c r="AD3991" i="1"/>
  <c r="AE3991" i="1" s="1"/>
  <c r="AM3974" i="1"/>
  <c r="AM3970" i="1"/>
  <c r="AE3918" i="1"/>
  <c r="AD3910" i="1"/>
  <c r="AM3873" i="1"/>
  <c r="AM3832" i="1"/>
  <c r="AM4310" i="1"/>
  <c r="AE4170" i="1"/>
  <c r="AD4169" i="1"/>
  <c r="AL4147" i="1"/>
  <c r="AF4146" i="1"/>
  <c r="I4128" i="1"/>
  <c r="V4129" i="1"/>
  <c r="AM4129" i="1" s="1"/>
  <c r="L4072" i="1"/>
  <c r="AM4069" i="1"/>
  <c r="AC4031" i="1"/>
  <c r="AC4030" i="1" s="1"/>
  <c r="AC4006" i="1" s="1"/>
  <c r="AC4005" i="1" s="1"/>
  <c r="AE3936" i="1"/>
  <c r="AD3935" i="1"/>
  <c r="AM3936" i="1"/>
  <c r="AM3930" i="1"/>
  <c r="AF3910" i="1"/>
  <c r="AL3910" i="1" s="1"/>
  <c r="AM3910" i="1" s="1"/>
  <c r="AL3911" i="1"/>
  <c r="AF4312" i="1"/>
  <c r="AL4312" i="1" s="1"/>
  <c r="AM4312" i="1" s="1"/>
  <c r="AM4207" i="1"/>
  <c r="AL4001" i="1"/>
  <c r="AM4001" i="1" s="1"/>
  <c r="AF4000" i="1"/>
  <c r="AF3955" i="1"/>
  <c r="AL3956" i="1"/>
  <c r="AM3956" i="1" s="1"/>
  <c r="AM3924" i="1"/>
  <c r="AM3872" i="1"/>
  <c r="AD3789" i="1"/>
  <c r="AF3781" i="1"/>
  <c r="AF3727" i="1"/>
  <c r="AL3728" i="1"/>
  <c r="AM3728" i="1" s="1"/>
  <c r="AM3685" i="1"/>
  <c r="AL3676" i="1"/>
  <c r="AF3675" i="1"/>
  <c r="V3674" i="1"/>
  <c r="I3673" i="1"/>
  <c r="V3673" i="1" s="1"/>
  <c r="AL3622" i="1"/>
  <c r="AM3622" i="1" s="1"/>
  <c r="AF3621" i="1"/>
  <c r="AL3568" i="1"/>
  <c r="AM3568" i="1" s="1"/>
  <c r="AF3564" i="1"/>
  <c r="AD3431" i="1"/>
  <c r="AE3431" i="1" s="1"/>
  <c r="AE3432" i="1"/>
  <c r="AM4156" i="1"/>
  <c r="AE4050" i="1"/>
  <c r="AD4049" i="1"/>
  <c r="AE4049" i="1" s="1"/>
  <c r="AM4032" i="1"/>
  <c r="AF3967" i="1"/>
  <c r="AL3967" i="1" s="1"/>
  <c r="AL3968" i="1"/>
  <c r="V3911" i="1"/>
  <c r="AC3776" i="1"/>
  <c r="AE3777" i="1"/>
  <c r="AM3729" i="1"/>
  <c r="AF3721" i="1"/>
  <c r="AL3721" i="1" s="1"/>
  <c r="AM3721" i="1" s="1"/>
  <c r="AL3722" i="1"/>
  <c r="AF3711" i="1"/>
  <c r="AL3712" i="1"/>
  <c r="AE3704" i="1"/>
  <c r="AD3703" i="1"/>
  <c r="AE3703" i="1" s="1"/>
  <c r="AE3675" i="1"/>
  <c r="AD3674" i="1"/>
  <c r="AE3631" i="1"/>
  <c r="AD3627" i="1"/>
  <c r="AM3518" i="1"/>
  <c r="AJ4168" i="1"/>
  <c r="AJ4167" i="1" s="1"/>
  <c r="AJ4166" i="1" s="1"/>
  <c r="AJ4158" i="1" s="1"/>
  <c r="I4131" i="1"/>
  <c r="V4131" i="1" s="1"/>
  <c r="AM4131" i="1" s="1"/>
  <c r="V4132" i="1"/>
  <c r="AM4132" i="1" s="1"/>
  <c r="T4073" i="1"/>
  <c r="T4072" i="1" s="1"/>
  <c r="T4062" i="1" s="1"/>
  <c r="T4061" i="1" s="1"/>
  <c r="T4060" i="1" s="1"/>
  <c r="AM4028" i="1"/>
  <c r="AL3934" i="1"/>
  <c r="AM3881" i="1"/>
  <c r="AM3876" i="1"/>
  <c r="AF3853" i="1"/>
  <c r="AL3853" i="1" s="1"/>
  <c r="AM3853" i="1" s="1"/>
  <c r="AL3854" i="1"/>
  <c r="AG3826" i="1"/>
  <c r="AG3817" i="1" s="1"/>
  <c r="AG3816" i="1" s="1"/>
  <c r="AG3815" i="1" s="1"/>
  <c r="AG3800" i="1" s="1"/>
  <c r="AD3827" i="1"/>
  <c r="AE3828" i="1"/>
  <c r="AE3819" i="1"/>
  <c r="AD3818" i="1"/>
  <c r="AE3818" i="1" s="1"/>
  <c r="AM3758" i="1"/>
  <c r="AM3733" i="1"/>
  <c r="Z3694" i="1"/>
  <c r="Z3547" i="1" s="1"/>
  <c r="AH3657" i="1"/>
  <c r="AL3658" i="1"/>
  <c r="AM3658" i="1" s="1"/>
  <c r="AM3649" i="1"/>
  <c r="AE3615" i="1"/>
  <c r="AD3614" i="1"/>
  <c r="AH3564" i="1"/>
  <c r="AH3563" i="1" s="1"/>
  <c r="AH3549" i="1" s="1"/>
  <c r="AL3565" i="1"/>
  <c r="AM3565" i="1" s="1"/>
  <c r="I4261" i="1"/>
  <c r="V4262" i="1"/>
  <c r="V3796" i="1"/>
  <c r="R3789" i="1"/>
  <c r="R3788" i="1" s="1"/>
  <c r="V3711" i="1"/>
  <c r="V3676" i="1"/>
  <c r="AM3676" i="1" s="1"/>
  <c r="S3644" i="1"/>
  <c r="S3643" i="1" s="1"/>
  <c r="S3642" i="1" s="1"/>
  <c r="S3634" i="1" s="1"/>
  <c r="AM3599" i="1"/>
  <c r="AE3576" i="1"/>
  <c r="AL3523" i="1"/>
  <c r="AF3522" i="1"/>
  <c r="I3475" i="1"/>
  <c r="V3475" i="1" s="1"/>
  <c r="AM3475" i="1" s="1"/>
  <c r="V3476" i="1"/>
  <c r="AE3463" i="1"/>
  <c r="AD3462" i="1"/>
  <c r="M3424" i="1"/>
  <c r="M3416" i="1" s="1"/>
  <c r="AE3138" i="1"/>
  <c r="AD3137" i="1"/>
  <c r="AE2898" i="1"/>
  <c r="AD2897" i="1"/>
  <c r="AE2802" i="1"/>
  <c r="V4009" i="1"/>
  <c r="AE3956" i="1"/>
  <c r="AI3869" i="1"/>
  <c r="AI3868" i="1" s="1"/>
  <c r="AK3826" i="1"/>
  <c r="AK3817" i="1" s="1"/>
  <c r="AK3816" i="1" s="1"/>
  <c r="AL3793" i="1"/>
  <c r="AM3793" i="1" s="1"/>
  <c r="AF3792" i="1"/>
  <c r="V3597" i="1"/>
  <c r="AM3577" i="1"/>
  <c r="S3551" i="1"/>
  <c r="V3552" i="1"/>
  <c r="AD3550" i="1"/>
  <c r="AM3513" i="1"/>
  <c r="AE3503" i="1"/>
  <c r="AD3498" i="1"/>
  <c r="AL3483" i="1"/>
  <c r="AF3482" i="1"/>
  <c r="AL3467" i="1"/>
  <c r="AF3214" i="1"/>
  <c r="AL3214" i="1" s="1"/>
  <c r="AM3214" i="1" s="1"/>
  <c r="AL3215" i="1"/>
  <c r="AE4330" i="1"/>
  <c r="AC4329" i="1"/>
  <c r="AE4329" i="1" s="1"/>
  <c r="AL4273" i="1"/>
  <c r="AM4273" i="1" s="1"/>
  <c r="AF4272" i="1"/>
  <c r="AL4253" i="1"/>
  <c r="AF4246" i="1"/>
  <c r="AL4163" i="1"/>
  <c r="AM4163" i="1" s="1"/>
  <c r="AF4162" i="1"/>
  <c r="AM4149" i="1"/>
  <c r="I3804" i="1"/>
  <c r="V3805" i="1"/>
  <c r="V3731" i="1"/>
  <c r="V3668" i="1"/>
  <c r="I3667" i="1"/>
  <c r="V3667" i="1" s="1"/>
  <c r="I3662" i="1"/>
  <c r="V3663" i="1"/>
  <c r="V3645" i="1"/>
  <c r="AL3614" i="1"/>
  <c r="AF3613" i="1"/>
  <c r="O3574" i="1"/>
  <c r="O3573" i="1" s="1"/>
  <c r="Q3548" i="1"/>
  <c r="AB3424" i="1"/>
  <c r="AB3416" i="1" s="1"/>
  <c r="AL3413" i="1"/>
  <c r="AH3412" i="1"/>
  <c r="AD3148" i="1"/>
  <c r="AE3148" i="1" s="1"/>
  <c r="AE3154" i="1"/>
  <c r="AM2864" i="1"/>
  <c r="AE3436" i="1"/>
  <c r="AD3435" i="1"/>
  <c r="AE3435" i="1" s="1"/>
  <c r="AM3435" i="1"/>
  <c r="V3413" i="1"/>
  <c r="AM3413" i="1" s="1"/>
  <c r="P3412" i="1"/>
  <c r="AE3380" i="1"/>
  <c r="AD3379" i="1"/>
  <c r="AL3362" i="1"/>
  <c r="AF3361" i="1"/>
  <c r="AL3361" i="1" s="1"/>
  <c r="AM3326" i="1"/>
  <c r="V3264" i="1"/>
  <c r="T3263" i="1"/>
  <c r="T3262" i="1" s="1"/>
  <c r="T3261" i="1" s="1"/>
  <c r="T3260" i="1" s="1"/>
  <c r="T3233" i="1" s="1"/>
  <c r="T3232" i="1" s="1"/>
  <c r="AE3177" i="1"/>
  <c r="AD3176" i="1"/>
  <c r="AC3143" i="1"/>
  <c r="AC3142" i="1" s="1"/>
  <c r="AE3139" i="1"/>
  <c r="V3066" i="1"/>
  <c r="V3039" i="1"/>
  <c r="X2977" i="1"/>
  <c r="X2902" i="1" s="1"/>
  <c r="AE2974" i="1"/>
  <c r="AE2958" i="1"/>
  <c r="AD2957" i="1"/>
  <c r="AL2884" i="1"/>
  <c r="AF2883" i="1"/>
  <c r="AM2876" i="1"/>
  <c r="AM2863" i="1"/>
  <c r="AL2855" i="1"/>
  <c r="AF2854" i="1"/>
  <c r="AC2844" i="1"/>
  <c r="AE2845" i="1"/>
  <c r="O2812" i="1"/>
  <c r="O2772" i="1" s="1"/>
  <c r="O2764" i="1" s="1"/>
  <c r="AL2802" i="1"/>
  <c r="AF2794" i="1"/>
  <c r="AL2177" i="1"/>
  <c r="AF2176" i="1"/>
  <c r="AL2176" i="1" s="1"/>
  <c r="AM3994" i="1"/>
  <c r="V3627" i="1"/>
  <c r="V3576" i="1"/>
  <c r="I3575" i="1"/>
  <c r="M3547" i="1"/>
  <c r="AH3522" i="1"/>
  <c r="AH3521" i="1" s="1"/>
  <c r="AM3468" i="1"/>
  <c r="AM3464" i="1"/>
  <c r="AE3370" i="1"/>
  <c r="AD3369" i="1"/>
  <c r="I3368" i="1"/>
  <c r="V3369" i="1"/>
  <c r="AM3369" i="1" s="1"/>
  <c r="AE3349" i="1"/>
  <c r="AC3348" i="1"/>
  <c r="AM3314" i="1"/>
  <c r="AL3310" i="1"/>
  <c r="AM3310" i="1" s="1"/>
  <c r="AF3309" i="1"/>
  <c r="AE3306" i="1"/>
  <c r="AD3305" i="1"/>
  <c r="I3304" i="1"/>
  <c r="V3305" i="1"/>
  <c r="AM3305" i="1" s="1"/>
  <c r="AM3273" i="1"/>
  <c r="R3233" i="1"/>
  <c r="V3210" i="1"/>
  <c r="I3209" i="1"/>
  <c r="AM3203" i="1"/>
  <c r="AL3176" i="1"/>
  <c r="AF3175" i="1"/>
  <c r="AL3175" i="1" s="1"/>
  <c r="AL3154" i="1"/>
  <c r="AF3148" i="1"/>
  <c r="AL3148" i="1" s="1"/>
  <c r="AL3144" i="1"/>
  <c r="AM3115" i="1"/>
  <c r="AL3017" i="1"/>
  <c r="AF3016" i="1"/>
  <c r="AL2818" i="1"/>
  <c r="AM2810" i="1"/>
  <c r="AE2641" i="1"/>
  <c r="AD2640" i="1"/>
  <c r="AE2364" i="1"/>
  <c r="AD2363" i="1"/>
  <c r="AC2189" i="1"/>
  <c r="AE2190" i="1"/>
  <c r="I2142" i="1"/>
  <c r="V2143" i="1"/>
  <c r="AM2143" i="1" s="1"/>
  <c r="AM3820" i="1"/>
  <c r="AC3508" i="1"/>
  <c r="AC3507" i="1" s="1"/>
  <c r="AL3368" i="1"/>
  <c r="AF3367" i="1"/>
  <c r="AL3367" i="1" s="1"/>
  <c r="AM3348" i="1"/>
  <c r="S3338" i="1"/>
  <c r="S3330" i="1" s="1"/>
  <c r="AE3319" i="1"/>
  <c r="L3233" i="1"/>
  <c r="AE3223" i="1"/>
  <c r="AD3222" i="1"/>
  <c r="I3200" i="1"/>
  <c r="V3200" i="1" s="1"/>
  <c r="V3201" i="1"/>
  <c r="AM3201" i="1" s="1"/>
  <c r="V3148" i="1"/>
  <c r="AL3111" i="1"/>
  <c r="AM3111" i="1" s="1"/>
  <c r="AA3090" i="1"/>
  <c r="AD2968" i="1"/>
  <c r="AE2969" i="1"/>
  <c r="AE2907" i="1"/>
  <c r="AD2906" i="1"/>
  <c r="AL2898" i="1"/>
  <c r="AF2897" i="1"/>
  <c r="AM2884" i="1"/>
  <c r="AL2868" i="1"/>
  <c r="AF2867" i="1"/>
  <c r="AM2840" i="1"/>
  <c r="AL2814" i="1"/>
  <c r="AF2813" i="1"/>
  <c r="I2793" i="1"/>
  <c r="AM2285" i="1"/>
  <c r="AL3831" i="1"/>
  <c r="AL3663" i="1"/>
  <c r="AM3595" i="1"/>
  <c r="AL3472" i="1"/>
  <c r="AM3472" i="1" s="1"/>
  <c r="AF3466" i="1"/>
  <c r="AL3388" i="1"/>
  <c r="V3255" i="1"/>
  <c r="AM3255" i="1" s="1"/>
  <c r="AM3244" i="1"/>
  <c r="V3102" i="1"/>
  <c r="AM3102" i="1" s="1"/>
  <c r="R3101" i="1"/>
  <c r="AB3006" i="1"/>
  <c r="AL2845" i="1"/>
  <c r="AF2844" i="1"/>
  <c r="R2795" i="1"/>
  <c r="AM2729" i="1"/>
  <c r="AL2725" i="1"/>
  <c r="AF2718" i="1"/>
  <c r="AE2690" i="1"/>
  <c r="AC2689" i="1"/>
  <c r="AC2688" i="1" s="1"/>
  <c r="AC2687" i="1" s="1"/>
  <c r="AM2649" i="1"/>
  <c r="AD2627" i="1"/>
  <c r="V2604" i="1"/>
  <c r="I2603" i="1"/>
  <c r="AM2591" i="1"/>
  <c r="I2570" i="1"/>
  <c r="AD2557" i="1"/>
  <c r="AM2523" i="1"/>
  <c r="AE2519" i="1"/>
  <c r="AL2501" i="1"/>
  <c r="AF2500" i="1"/>
  <c r="AM2480" i="1"/>
  <c r="AL2469" i="1"/>
  <c r="AM2469" i="1" s="1"/>
  <c r="AF2468" i="1"/>
  <c r="AC2414" i="1"/>
  <c r="AE2415" i="1"/>
  <c r="AM2391" i="1"/>
  <c r="AM2349" i="1"/>
  <c r="AE2331" i="1"/>
  <c r="AD2324" i="1"/>
  <c r="AM2287" i="1"/>
  <c r="L2265" i="1"/>
  <c r="L2264" i="1" s="1"/>
  <c r="L2263" i="1" s="1"/>
  <c r="L2234" i="1" s="1"/>
  <c r="Q2250" i="1"/>
  <c r="Q2249" i="1" s="1"/>
  <c r="Q2235" i="1" s="1"/>
  <c r="AD2222" i="1"/>
  <c r="AL2202" i="1"/>
  <c r="AF2201" i="1"/>
  <c r="AL2201" i="1" s="1"/>
  <c r="AE2033" i="1"/>
  <c r="AD2032" i="1"/>
  <c r="AE2032" i="1" s="1"/>
  <c r="AE1854" i="1"/>
  <c r="AD1853" i="1"/>
  <c r="AE1853" i="1" s="1"/>
  <c r="AM3185" i="1"/>
  <c r="I3033" i="1"/>
  <c r="V3033" i="1" s="1"/>
  <c r="V3034" i="1"/>
  <c r="R3014" i="1"/>
  <c r="AM2739" i="1"/>
  <c r="AM2684" i="1"/>
  <c r="I2652" i="1"/>
  <c r="V2653" i="1"/>
  <c r="AL2640" i="1"/>
  <c r="AF2639" i="1"/>
  <c r="AL2639" i="1" s="1"/>
  <c r="AM2623" i="1"/>
  <c r="X2569" i="1"/>
  <c r="Q2439" i="1"/>
  <c r="Q2431" i="1" s="1"/>
  <c r="AE2422" i="1"/>
  <c r="AM2376" i="1"/>
  <c r="AA2344" i="1"/>
  <c r="AA2336" i="1" s="1"/>
  <c r="AL2291" i="1"/>
  <c r="AM2291" i="1" s="1"/>
  <c r="AF2290" i="1"/>
  <c r="AL2237" i="1"/>
  <c r="AF2236" i="1"/>
  <c r="AL2169" i="1"/>
  <c r="AF2168" i="1"/>
  <c r="AL2087" i="1"/>
  <c r="AF2086" i="1"/>
  <c r="AM1951" i="1"/>
  <c r="AM1925" i="1"/>
  <c r="AM1855" i="1"/>
  <c r="V3048" i="1"/>
  <c r="AL2964" i="1"/>
  <c r="AE2947" i="1"/>
  <c r="AE2761" i="1"/>
  <c r="AD2760" i="1"/>
  <c r="V2725" i="1"/>
  <c r="AE2713" i="1"/>
  <c r="AD2712" i="1"/>
  <c r="AM2693" i="1"/>
  <c r="AM2690" i="1"/>
  <c r="M2644" i="1"/>
  <c r="AF2646" i="1"/>
  <c r="AE2618" i="1"/>
  <c r="AD2617" i="1"/>
  <c r="AE2617" i="1" s="1"/>
  <c r="AM2617" i="1"/>
  <c r="AE2522" i="1"/>
  <c r="AD2517" i="1"/>
  <c r="AE2473" i="1"/>
  <c r="AD2472" i="1"/>
  <c r="V2421" i="1"/>
  <c r="AL2381" i="1"/>
  <c r="AF2380" i="1"/>
  <c r="AC2368" i="1"/>
  <c r="AE2368" i="1" s="1"/>
  <c r="AE2369" i="1"/>
  <c r="AJ2344" i="1"/>
  <c r="AJ2336" i="1" s="1"/>
  <c r="AE2312" i="1"/>
  <c r="AC2311" i="1"/>
  <c r="T2265" i="1"/>
  <c r="T2264" i="1" s="1"/>
  <c r="T2263" i="1" s="1"/>
  <c r="AL2196" i="1"/>
  <c r="AF2195" i="1"/>
  <c r="AL2190" i="1"/>
  <c r="AF2189" i="1"/>
  <c r="V2184" i="1"/>
  <c r="AM2172" i="1"/>
  <c r="AE2160" i="1"/>
  <c r="AD2159" i="1"/>
  <c r="AE2159" i="1" s="1"/>
  <c r="AM2104" i="1"/>
  <c r="AE2065" i="1"/>
  <c r="AD2064" i="1"/>
  <c r="AD2021" i="1"/>
  <c r="AL1981" i="1"/>
  <c r="AF1980" i="1"/>
  <c r="AE1870" i="1"/>
  <c r="AD1869" i="1"/>
  <c r="AE1807" i="1"/>
  <c r="AD1806" i="1"/>
  <c r="AE3202" i="1"/>
  <c r="AD3201" i="1"/>
  <c r="AL3127" i="1"/>
  <c r="AM3127" i="1" s="1"/>
  <c r="V3106" i="1"/>
  <c r="AL3029" i="1"/>
  <c r="AF3028" i="1"/>
  <c r="AL3028" i="1" s="1"/>
  <c r="AM3028" i="1" s="1"/>
  <c r="V2974" i="1"/>
  <c r="AM2974" i="1" s="1"/>
  <c r="R2973" i="1"/>
  <c r="AE2830" i="1"/>
  <c r="AE2786" i="1"/>
  <c r="AD2785" i="1"/>
  <c r="V2776" i="1"/>
  <c r="AM2776" i="1" s="1"/>
  <c r="AM2700" i="1"/>
  <c r="I2679" i="1"/>
  <c r="V2679" i="1" s="1"/>
  <c r="V2680" i="1"/>
  <c r="AE2573" i="1"/>
  <c r="I2556" i="1"/>
  <c r="V2557" i="1"/>
  <c r="AM2557" i="1" s="1"/>
  <c r="AC2541" i="1"/>
  <c r="AC2540" i="1" s="1"/>
  <c r="U2498" i="1"/>
  <c r="U2431" i="1" s="1"/>
  <c r="U2233" i="1" s="1"/>
  <c r="AM2458" i="1"/>
  <c r="AL2363" i="1"/>
  <c r="AF2362" i="1"/>
  <c r="AL2362" i="1" s="1"/>
  <c r="AE2328" i="1"/>
  <c r="AC2324" i="1"/>
  <c r="AC2323" i="1" s="1"/>
  <c r="AC2322" i="1" s="1"/>
  <c r="AE2303" i="1"/>
  <c r="AD2302" i="1"/>
  <c r="AE2302" i="1" s="1"/>
  <c r="AE2294" i="1"/>
  <c r="AC2290" i="1"/>
  <c r="AL2283" i="1"/>
  <c r="AE2226" i="1"/>
  <c r="AC2225" i="1"/>
  <c r="AM2187" i="1"/>
  <c r="AC2145" i="1"/>
  <c r="AM2125" i="1"/>
  <c r="AM2058" i="1"/>
  <c r="AM2022" i="1"/>
  <c r="AM2002" i="1"/>
  <c r="AM1877" i="1"/>
  <c r="I1825" i="1"/>
  <c r="V1825" i="1" s="1"/>
  <c r="AM1825" i="1" s="1"/>
  <c r="V1826" i="1"/>
  <c r="AE2040" i="1"/>
  <c r="AB1976" i="1"/>
  <c r="AL1969" i="1"/>
  <c r="AF1968" i="1"/>
  <c r="AL1968" i="1" s="1"/>
  <c r="AL1961" i="1"/>
  <c r="AF1960" i="1"/>
  <c r="AL1960" i="1" s="1"/>
  <c r="I1922" i="1"/>
  <c r="V1922" i="1" s="1"/>
  <c r="V1923" i="1"/>
  <c r="I1835" i="1"/>
  <c r="V1836" i="1"/>
  <c r="I1805" i="1"/>
  <c r="V1806" i="1"/>
  <c r="AL1770" i="1"/>
  <c r="AE1492" i="1"/>
  <c r="AC1491" i="1"/>
  <c r="AL1152" i="1"/>
  <c r="AF1151" i="1"/>
  <c r="AE998" i="1"/>
  <c r="AD997" i="1"/>
  <c r="I2037" i="1"/>
  <c r="V2037" i="1" s="1"/>
  <c r="V2038" i="1"/>
  <c r="T2010" i="1"/>
  <c r="I1936" i="1"/>
  <c r="V1937" i="1"/>
  <c r="AM1912" i="1"/>
  <c r="AL1897" i="1"/>
  <c r="AF1896" i="1"/>
  <c r="AL1875" i="1"/>
  <c r="AF1874" i="1"/>
  <c r="AL1874" i="1" s="1"/>
  <c r="AM1794" i="1"/>
  <c r="M1768" i="1"/>
  <c r="M1760" i="1" s="1"/>
  <c r="AL1771" i="1"/>
  <c r="AF1729" i="1"/>
  <c r="AL1730" i="1"/>
  <c r="AM1730" i="1" s="1"/>
  <c r="AF1709" i="1"/>
  <c r="AL1709" i="1" s="1"/>
  <c r="AL1710" i="1"/>
  <c r="AF1695" i="1"/>
  <c r="AL1696" i="1"/>
  <c r="AM1696" i="1" s="1"/>
  <c r="AE1679" i="1"/>
  <c r="AD1672" i="1"/>
  <c r="AF1662" i="1"/>
  <c r="AL1662" i="1" s="1"/>
  <c r="AL1663" i="1"/>
  <c r="AE1643" i="1"/>
  <c r="AD1642" i="1"/>
  <c r="AE1642" i="1" s="1"/>
  <c r="AE1631" i="1"/>
  <c r="AC1630" i="1"/>
  <c r="AE1570" i="1"/>
  <c r="AD1566" i="1"/>
  <c r="AC1539" i="1"/>
  <c r="AE1540" i="1"/>
  <c r="AE1524" i="1"/>
  <c r="AD1523" i="1"/>
  <c r="AF1509" i="1"/>
  <c r="AL1510" i="1"/>
  <c r="AL1492" i="1"/>
  <c r="AF1491" i="1"/>
  <c r="AF1451" i="1"/>
  <c r="AL1452" i="1"/>
  <c r="AM1452" i="1" s="1"/>
  <c r="AE1340" i="1"/>
  <c r="AD1339" i="1"/>
  <c r="AE1339" i="1" s="1"/>
  <c r="AF1309" i="1"/>
  <c r="AL1316" i="1"/>
  <c r="AE1296" i="1"/>
  <c r="AD1295" i="1"/>
  <c r="AE1295" i="1" s="1"/>
  <c r="AF1270" i="1"/>
  <c r="AL1270" i="1" s="1"/>
  <c r="AL1271" i="1"/>
  <c r="AE1129" i="1"/>
  <c r="AD1128" i="1"/>
  <c r="AD1054" i="1"/>
  <c r="AE993" i="1"/>
  <c r="AD992" i="1"/>
  <c r="AE981" i="1"/>
  <c r="AH2346" i="1"/>
  <c r="AH2345" i="1" s="1"/>
  <c r="AH2344" i="1" s="1"/>
  <c r="AH2336" i="1" s="1"/>
  <c r="AF2063" i="1"/>
  <c r="I2019" i="1"/>
  <c r="V2020" i="1"/>
  <c r="I2013" i="1"/>
  <c r="V2014" i="1"/>
  <c r="AM1858" i="1"/>
  <c r="AM1775" i="1"/>
  <c r="AM1680" i="1"/>
  <c r="AM1650" i="1"/>
  <c r="AM1361" i="1"/>
  <c r="AM1349" i="1"/>
  <c r="AM1333" i="1"/>
  <c r="AM1313" i="1"/>
  <c r="AM1303" i="1"/>
  <c r="L2686" i="1"/>
  <c r="L2678" i="1" s="1"/>
  <c r="V2399" i="1"/>
  <c r="I2081" i="1"/>
  <c r="V2082" i="1"/>
  <c r="AA1907" i="1"/>
  <c r="I1896" i="1"/>
  <c r="V1897" i="1"/>
  <c r="AM1876" i="1"/>
  <c r="AL1812" i="1"/>
  <c r="AF1811" i="1"/>
  <c r="AM1813" i="1"/>
  <c r="AE1781" i="1"/>
  <c r="AD1780" i="1"/>
  <c r="Z1768" i="1"/>
  <c r="Z1760" i="1" s="1"/>
  <c r="I1392" i="1"/>
  <c r="V1393" i="1"/>
  <c r="AD1271" i="1"/>
  <c r="I1203" i="1"/>
  <c r="V1204" i="1"/>
  <c r="I1164" i="1"/>
  <c r="V1164" i="1" s="1"/>
  <c r="V1165" i="1"/>
  <c r="I1142" i="1"/>
  <c r="V1143" i="1"/>
  <c r="I1116" i="1"/>
  <c r="V1117" i="1"/>
  <c r="I1056" i="1"/>
  <c r="V1057" i="1"/>
  <c r="AM1057" i="1" s="1"/>
  <c r="I1044" i="1"/>
  <c r="V1045" i="1"/>
  <c r="AM1613" i="1"/>
  <c r="I1578" i="1"/>
  <c r="I1419" i="1"/>
  <c r="AL1370" i="1"/>
  <c r="AF1365" i="1"/>
  <c r="AF1247" i="1"/>
  <c r="AE1134" i="1"/>
  <c r="AE1012" i="1"/>
  <c r="V938" i="1"/>
  <c r="I937" i="1"/>
  <c r="AL932" i="1"/>
  <c r="AM932" i="1" s="1"/>
  <c r="AB873" i="1"/>
  <c r="V876" i="1"/>
  <c r="I875" i="1"/>
  <c r="AE703" i="1"/>
  <c r="AD696" i="1"/>
  <c r="AE654" i="1"/>
  <c r="AD653" i="1"/>
  <c r="AE612" i="1"/>
  <c r="AD611" i="1"/>
  <c r="AE611" i="1" s="1"/>
  <c r="AE514" i="1"/>
  <c r="AD513" i="1"/>
  <c r="AE472" i="1"/>
  <c r="AD471" i="1"/>
  <c r="AE471" i="1" s="1"/>
  <c r="AL1765" i="1"/>
  <c r="V1664" i="1"/>
  <c r="AM1664" i="1" s="1"/>
  <c r="I1663" i="1"/>
  <c r="V1379" i="1"/>
  <c r="AM1379" i="1" s="1"/>
  <c r="AE1254" i="1"/>
  <c r="I1215" i="1"/>
  <c r="AE1028" i="1"/>
  <c r="V997" i="1"/>
  <c r="AM798" i="1"/>
  <c r="AM779" i="1"/>
  <c r="AM761" i="1"/>
  <c r="AM745" i="1"/>
  <c r="V704" i="1"/>
  <c r="AM704" i="1" s="1"/>
  <c r="AM582" i="1"/>
  <c r="AM571" i="1"/>
  <c r="AM473" i="1"/>
  <c r="AM439" i="1"/>
  <c r="X1661" i="1"/>
  <c r="AE1632" i="1"/>
  <c r="I1565" i="1"/>
  <c r="V1566" i="1"/>
  <c r="AM1492" i="1"/>
  <c r="AM1462" i="1"/>
  <c r="V1353" i="1"/>
  <c r="I1352" i="1"/>
  <c r="V1352" i="1" s="1"/>
  <c r="V1237" i="1"/>
  <c r="AE1156" i="1"/>
  <c r="AM1028" i="1"/>
  <c r="AM993" i="1"/>
  <c r="AF956" i="1"/>
  <c r="AL956" i="1" s="1"/>
  <c r="AL957" i="1"/>
  <c r="AM954" i="1"/>
  <c r="AF928" i="1"/>
  <c r="AL928" i="1" s="1"/>
  <c r="AM928" i="1" s="1"/>
  <c r="AL929" i="1"/>
  <c r="AL920" i="1"/>
  <c r="AE877" i="1"/>
  <c r="AD876" i="1"/>
  <c r="AE803" i="1"/>
  <c r="AD793" i="1"/>
  <c r="AE793" i="1" s="1"/>
  <c r="V588" i="1"/>
  <c r="AM588" i="1" s="1"/>
  <c r="S587" i="1"/>
  <c r="V587" i="1" s="1"/>
  <c r="AM587" i="1" s="1"/>
  <c r="AE448" i="1"/>
  <c r="AD447" i="1"/>
  <c r="AD249" i="1"/>
  <c r="AE249" i="1" s="1"/>
  <c r="AE253" i="1"/>
  <c r="AL90" i="1"/>
  <c r="AF89" i="1"/>
  <c r="AL55" i="1"/>
  <c r="AM55" i="1" s="1"/>
  <c r="AF54" i="1"/>
  <c r="W1661" i="1"/>
  <c r="AE1544" i="1"/>
  <c r="R1330" i="1"/>
  <c r="R1329" i="1" s="1"/>
  <c r="R1321" i="1" s="1"/>
  <c r="Z1330" i="1"/>
  <c r="Z1329" i="1" s="1"/>
  <c r="Z1321" i="1" s="1"/>
  <c r="M1292" i="1"/>
  <c r="AH1244" i="1"/>
  <c r="AH1212" i="1" s="1"/>
  <c r="AM966" i="1"/>
  <c r="AF939" i="1"/>
  <c r="AE920" i="1"/>
  <c r="L881" i="1"/>
  <c r="AL877" i="1"/>
  <c r="AM877" i="1" s="1"/>
  <c r="AH876" i="1"/>
  <c r="AM769" i="1"/>
  <c r="AL697" i="1"/>
  <c r="AM697" i="1" s="1"/>
  <c r="AF696" i="1"/>
  <c r="I668" i="1"/>
  <c r="V669" i="1"/>
  <c r="AM669" i="1" s="1"/>
  <c r="I606" i="1"/>
  <c r="V607" i="1"/>
  <c r="I546" i="1"/>
  <c r="V547" i="1"/>
  <c r="AL515" i="1"/>
  <c r="AM515" i="1" s="1"/>
  <c r="AF514" i="1"/>
  <c r="AE455" i="1"/>
  <c r="AD454" i="1"/>
  <c r="AE406" i="1"/>
  <c r="AD405" i="1"/>
  <c r="I397" i="1"/>
  <c r="V398" i="1"/>
  <c r="AL380" i="1"/>
  <c r="AM380" i="1" s="1"/>
  <c r="AF376" i="1"/>
  <c r="AL370" i="1"/>
  <c r="AM370" i="1" s="1"/>
  <c r="AF369" i="1"/>
  <c r="AE354" i="1"/>
  <c r="AD353" i="1"/>
  <c r="AE353" i="1" s="1"/>
  <c r="I332" i="1"/>
  <c r="V333" i="1"/>
  <c r="AM333" i="1" s="1"/>
  <c r="AL303" i="1"/>
  <c r="AM303" i="1" s="1"/>
  <c r="AF302" i="1"/>
  <c r="AE295" i="1"/>
  <c r="AD294" i="1"/>
  <c r="AE288" i="1"/>
  <c r="AD287" i="1"/>
  <c r="AE287" i="1" s="1"/>
  <c r="AE276" i="1"/>
  <c r="AD275" i="1"/>
  <c r="AE235" i="1"/>
  <c r="AD234" i="1"/>
  <c r="I228" i="1"/>
  <c r="V228" i="1" s="1"/>
  <c r="AM228" i="1" s="1"/>
  <c r="V229" i="1"/>
  <c r="AD210" i="1"/>
  <c r="AE211" i="1"/>
  <c r="V189" i="1"/>
  <c r="S188" i="1"/>
  <c r="I182" i="1"/>
  <c r="V182" i="1" s="1"/>
  <c r="AM182" i="1" s="1"/>
  <c r="V183" i="1"/>
  <c r="AM183" i="1" s="1"/>
  <c r="I174" i="1"/>
  <c r="V174" i="1" s="1"/>
  <c r="V175" i="1"/>
  <c r="AE165" i="1"/>
  <c r="AD164" i="1"/>
  <c r="AL149" i="1"/>
  <c r="AF148" i="1"/>
  <c r="AL133" i="1"/>
  <c r="AM133" i="1" s="1"/>
  <c r="AF132" i="1"/>
  <c r="AL132" i="1" s="1"/>
  <c r="AM132" i="1" s="1"/>
  <c r="AH95" i="1"/>
  <c r="AH94" i="1" s="1"/>
  <c r="AL50" i="1"/>
  <c r="AM50" i="1" s="1"/>
  <c r="AF49" i="1"/>
  <c r="AL850" i="1"/>
  <c r="AM850" i="1" s="1"/>
  <c r="V793" i="1"/>
  <c r="AL606" i="1"/>
  <c r="AL566" i="1"/>
  <c r="AF565" i="1"/>
  <c r="AL565" i="1" s="1"/>
  <c r="AA434" i="1"/>
  <c r="AA393" i="1" s="1"/>
  <c r="AE388" i="1"/>
  <c r="AD387" i="1"/>
  <c r="AE387" i="1" s="1"/>
  <c r="AL165" i="1"/>
  <c r="N434" i="1"/>
  <c r="AL819" i="1"/>
  <c r="AM819" i="1" s="1"/>
  <c r="AH696" i="1"/>
  <c r="AH695" i="1" s="1"/>
  <c r="AH689" i="1" s="1"/>
  <c r="AL546" i="1"/>
  <c r="AC524" i="1"/>
  <c r="R506" i="1"/>
  <c r="R505" i="1" s="1"/>
  <c r="AJ341" i="1"/>
  <c r="AH344" i="1"/>
  <c r="AH343" i="1" s="1"/>
  <c r="AH342" i="1" s="1"/>
  <c r="AL229" i="1"/>
  <c r="V218" i="1"/>
  <c r="AL164" i="1"/>
  <c r="I148" i="1"/>
  <c r="V149" i="1"/>
  <c r="AL98" i="1"/>
  <c r="AE49" i="1"/>
  <c r="AE30" i="1"/>
  <c r="AC149" i="1"/>
  <c r="AC148" i="1" s="1"/>
  <c r="AC147" i="1" s="1"/>
  <c r="AC146" i="1" s="1"/>
  <c r="AL76" i="1"/>
  <c r="AM860" i="1"/>
  <c r="Y792" i="1"/>
  <c r="Y791" i="1" s="1"/>
  <c r="Y718" i="1" s="1"/>
  <c r="I792" i="1"/>
  <c r="AH739" i="1"/>
  <c r="AH727" i="1" s="1"/>
  <c r="AH726" i="1" s="1"/>
  <c r="AL728" i="1"/>
  <c r="AF727" i="1"/>
  <c r="I727" i="1"/>
  <c r="I696" i="1"/>
  <c r="AM648" i="1"/>
  <c r="AL613" i="1"/>
  <c r="AF612" i="1"/>
  <c r="I446" i="1"/>
  <c r="V446" i="1" s="1"/>
  <c r="V447" i="1"/>
  <c r="AB434" i="1"/>
  <c r="AB393" i="1" s="1"/>
  <c r="AB392" i="1" s="1"/>
  <c r="AM284" i="1"/>
  <c r="AM219" i="1"/>
  <c r="L145" i="1"/>
  <c r="V49" i="1"/>
  <c r="I48" i="1"/>
  <c r="V48" i="1" s="1"/>
  <c r="AK792" i="1"/>
  <c r="AK791" i="1" s="1"/>
  <c r="AK718" i="1" s="1"/>
  <c r="AM787" i="1"/>
  <c r="AE5677" i="1"/>
  <c r="AD5676" i="1"/>
  <c r="AL5618" i="1"/>
  <c r="AF5617" i="1"/>
  <c r="AL5617" i="1" s="1"/>
  <c r="AE5456" i="1"/>
  <c r="AD5455" i="1"/>
  <c r="X5306" i="1"/>
  <c r="X5281" i="1" s="1"/>
  <c r="J5306" i="1"/>
  <c r="J5281" i="1" s="1"/>
  <c r="AL5287" i="1"/>
  <c r="AL5255" i="1"/>
  <c r="AM5255" i="1" s="1"/>
  <c r="AF5254" i="1"/>
  <c r="AE5161" i="1"/>
  <c r="AL4978" i="1"/>
  <c r="AM4978" i="1" s="1"/>
  <c r="AF4977" i="1"/>
  <c r="AL4977" i="1" s="1"/>
  <c r="AM4977" i="1" s="1"/>
  <c r="AC4847" i="1"/>
  <c r="AE4848" i="1"/>
  <c r="I4925" i="1"/>
  <c r="AL4842" i="1"/>
  <c r="AF4841" i="1"/>
  <c r="AL4841" i="1" s="1"/>
  <c r="AE4757" i="1"/>
  <c r="AD4756" i="1"/>
  <c r="AD4678" i="1"/>
  <c r="AE4684" i="1"/>
  <c r="AL4823" i="1"/>
  <c r="AM4823" i="1" s="1"/>
  <c r="AF4822" i="1"/>
  <c r="AL4822" i="1" s="1"/>
  <c r="AE4631" i="1"/>
  <c r="T4751" i="1"/>
  <c r="V4678" i="1"/>
  <c r="I4677" i="1"/>
  <c r="V4677" i="1" s="1"/>
  <c r="I4484" i="1"/>
  <c r="V4485" i="1"/>
  <c r="AM4485" i="1" s="1"/>
  <c r="AL4561" i="1"/>
  <c r="AF4560" i="1"/>
  <c r="I4618" i="1"/>
  <c r="V4619" i="1"/>
  <c r="V4221" i="1"/>
  <c r="AM4221" i="1" s="1"/>
  <c r="T4220" i="1"/>
  <c r="AF4009" i="1"/>
  <c r="AL4010" i="1"/>
  <c r="AM4010" i="1" s="1"/>
  <c r="AD4290" i="1"/>
  <c r="AE4290" i="1" s="1"/>
  <c r="AM3925" i="1"/>
  <c r="AD3510" i="1"/>
  <c r="AE3511" i="1"/>
  <c r="AE3768" i="1"/>
  <c r="AD3763" i="1"/>
  <c r="L3826" i="1"/>
  <c r="L3817" i="1" s="1"/>
  <c r="L3816" i="1" s="1"/>
  <c r="AF3626" i="1"/>
  <c r="AL3627" i="1"/>
  <c r="V3610" i="1"/>
  <c r="AM3610" i="1" s="1"/>
  <c r="I3609" i="1"/>
  <c r="I3484" i="1"/>
  <c r="V3485" i="1"/>
  <c r="AM3485" i="1" s="1"/>
  <c r="AL3455" i="1"/>
  <c r="AF3454" i="1"/>
  <c r="AL3454" i="1" s="1"/>
  <c r="AE3442" i="1"/>
  <c r="AC3441" i="1"/>
  <c r="AL3553" i="1"/>
  <c r="AM3553" i="1" s="1"/>
  <c r="AF3552" i="1"/>
  <c r="AM3722" i="1"/>
  <c r="AE3525" i="1"/>
  <c r="AD3524" i="1"/>
  <c r="O3234" i="1"/>
  <c r="O3233" i="1" s="1"/>
  <c r="AL3427" i="1"/>
  <c r="AF2279" i="1"/>
  <c r="AL2279" i="1" s="1"/>
  <c r="AM2279" i="1" s="1"/>
  <c r="AL2280" i="1"/>
  <c r="V3955" i="1"/>
  <c r="L3949" i="1"/>
  <c r="L3948" i="1" s="1"/>
  <c r="AE2987" i="1"/>
  <c r="AD2986" i="1"/>
  <c r="AL2782" i="1"/>
  <c r="AM2782" i="1" s="1"/>
  <c r="AF2781" i="1"/>
  <c r="AF3805" i="1"/>
  <c r="AL3809" i="1"/>
  <c r="AM3809" i="1" s="1"/>
  <c r="V2420" i="1"/>
  <c r="AL2149" i="1"/>
  <c r="V1862" i="1"/>
  <c r="AM1862" i="1" s="1"/>
  <c r="O1861" i="1"/>
  <c r="AE3053" i="1"/>
  <c r="I3009" i="1"/>
  <c r="V3010" i="1"/>
  <c r="AM3010" i="1" s="1"/>
  <c r="I2542" i="1"/>
  <c r="V2543" i="1"/>
  <c r="AM2543" i="1" s="1"/>
  <c r="AF2477" i="1"/>
  <c r="AL2477" i="1" s="1"/>
  <c r="AL2369" i="1"/>
  <c r="AM2369" i="1" s="1"/>
  <c r="AF2368" i="1"/>
  <c r="AL2368" i="1" s="1"/>
  <c r="I2237" i="1"/>
  <c r="V2238" i="1"/>
  <c r="AE3074" i="1"/>
  <c r="AD3073" i="1"/>
  <c r="AL2341" i="1"/>
  <c r="AM2341" i="1" s="1"/>
  <c r="AF2340" i="1"/>
  <c r="AL2317" i="1"/>
  <c r="AF2316" i="1"/>
  <c r="V2303" i="1"/>
  <c r="AM2303" i="1" s="1"/>
  <c r="S2302" i="1"/>
  <c r="V2302" i="1" s="1"/>
  <c r="AM2302" i="1" s="1"/>
  <c r="AL2256" i="1"/>
  <c r="AM2256" i="1" s="1"/>
  <c r="AF2250" i="1"/>
  <c r="I2170" i="1"/>
  <c r="V2171" i="1"/>
  <c r="AM2171" i="1" s="1"/>
  <c r="AE1813" i="1"/>
  <c r="AD1812" i="1"/>
  <c r="AH3098" i="1"/>
  <c r="AH3090" i="1" s="1"/>
  <c r="AL2518" i="1"/>
  <c r="AM2518" i="1" s="1"/>
  <c r="AF2517" i="1"/>
  <c r="V2363" i="1"/>
  <c r="I2362" i="1"/>
  <c r="V2362" i="1" s="1"/>
  <c r="I2202" i="1"/>
  <c r="V2203" i="1"/>
  <c r="AM2203" i="1" s="1"/>
  <c r="AE1826" i="1"/>
  <c r="AD1825" i="1"/>
  <c r="AE1825" i="1" s="1"/>
  <c r="AL1751" i="1"/>
  <c r="AF1750" i="1"/>
  <c r="AF1910" i="1"/>
  <c r="AL1911" i="1"/>
  <c r="AF1682" i="1"/>
  <c r="AL1682" i="1" s="1"/>
  <c r="AM1682" i="1" s="1"/>
  <c r="AL1683" i="1"/>
  <c r="AM1683" i="1" s="1"/>
  <c r="AE1512" i="1"/>
  <c r="AD1511" i="1"/>
  <c r="AF1343" i="1"/>
  <c r="AL1343" i="1" s="1"/>
  <c r="AL1344" i="1"/>
  <c r="AE1101" i="1"/>
  <c r="AD1100" i="1"/>
  <c r="AE1393" i="1"/>
  <c r="AD1392" i="1"/>
  <c r="AE1143" i="1"/>
  <c r="AD1142" i="1"/>
  <c r="AD853" i="1"/>
  <c r="AE860" i="1"/>
  <c r="I1671" i="1"/>
  <c r="V1672" i="1"/>
  <c r="AE244" i="1"/>
  <c r="AC234" i="1"/>
  <c r="AC233" i="1" s="1"/>
  <c r="AC227" i="1" s="1"/>
  <c r="AC226" i="1" s="1"/>
  <c r="O1551" i="1"/>
  <c r="O1550" i="1" s="1"/>
  <c r="AE933" i="1"/>
  <c r="AD932" i="1"/>
  <c r="AE932" i="1" s="1"/>
  <c r="AE607" i="1"/>
  <c r="AD606" i="1"/>
  <c r="I375" i="1"/>
  <c r="V376" i="1"/>
  <c r="AL264" i="1"/>
  <c r="AF263" i="1"/>
  <c r="I216" i="1"/>
  <c r="V217" i="1"/>
  <c r="AE183" i="1"/>
  <c r="AD182" i="1"/>
  <c r="AE182" i="1" s="1"/>
  <c r="I138" i="1"/>
  <c r="V138" i="1" s="1"/>
  <c r="V139" i="1"/>
  <c r="AM45" i="1"/>
  <c r="I623" i="1"/>
  <c r="V623" i="1" s="1"/>
  <c r="V624" i="1"/>
  <c r="Q526" i="1"/>
  <c r="Q525" i="1" s="1"/>
  <c r="Q524" i="1" s="1"/>
  <c r="AL405" i="1"/>
  <c r="AF404" i="1"/>
  <c r="AL404" i="1" s="1"/>
  <c r="I263" i="1"/>
  <c r="V774" i="1"/>
  <c r="I773" i="1"/>
  <c r="V773" i="1" s="1"/>
  <c r="AL429" i="1"/>
  <c r="AM429" i="1" s="1"/>
  <c r="AF428" i="1"/>
  <c r="AL428" i="1" s="1"/>
  <c r="AM428" i="1" s="1"/>
  <c r="AC5714" i="1"/>
  <c r="AL5677" i="1"/>
  <c r="AE5665" i="1"/>
  <c r="AD5664" i="1"/>
  <c r="AM5678" i="1"/>
  <c r="AM5641" i="1"/>
  <c r="AE5657" i="1"/>
  <c r="AM5651" i="1"/>
  <c r="AL5638" i="1"/>
  <c r="AM5665" i="1"/>
  <c r="AM5643" i="1"/>
  <c r="AM5650" i="1"/>
  <c r="AE5579" i="1"/>
  <c r="AD5578" i="1"/>
  <c r="AE5578" i="1" s="1"/>
  <c r="AE5627" i="1"/>
  <c r="AD5626" i="1"/>
  <c r="V5619" i="1"/>
  <c r="AM5619" i="1" s="1"/>
  <c r="S5618" i="1"/>
  <c r="V5626" i="1"/>
  <c r="AE5554" i="1"/>
  <c r="AD5553" i="1"/>
  <c r="I5610" i="1"/>
  <c r="V5610" i="1" s="1"/>
  <c r="AM5610" i="1" s="1"/>
  <c r="V5611" i="1"/>
  <c r="AM5555" i="1"/>
  <c r="V5541" i="1"/>
  <c r="I5540" i="1"/>
  <c r="AE5528" i="1"/>
  <c r="AD5527" i="1"/>
  <c r="AE5527" i="1" s="1"/>
  <c r="AE5500" i="1"/>
  <c r="AD5499" i="1"/>
  <c r="AM5563" i="1"/>
  <c r="V5553" i="1"/>
  <c r="I5552" i="1"/>
  <c r="V5552" i="1" s="1"/>
  <c r="V5578" i="1"/>
  <c r="AE5410" i="1"/>
  <c r="AD5409" i="1"/>
  <c r="AE5521" i="1"/>
  <c r="AM5521" i="1"/>
  <c r="I5516" i="1"/>
  <c r="V5517" i="1"/>
  <c r="AL5466" i="1"/>
  <c r="AF5462" i="1"/>
  <c r="AE5422" i="1"/>
  <c r="AD5421" i="1"/>
  <c r="V5529" i="1"/>
  <c r="AM5529" i="1" s="1"/>
  <c r="AL5421" i="1"/>
  <c r="AD5365" i="1"/>
  <c r="AE5343" i="1"/>
  <c r="AD5342" i="1"/>
  <c r="AE5342" i="1" s="1"/>
  <c r="V5461" i="1"/>
  <c r="AE5392" i="1"/>
  <c r="AD5391" i="1"/>
  <c r="AE5391" i="1" s="1"/>
  <c r="I5476" i="1"/>
  <c r="V5426" i="1"/>
  <c r="AM5426" i="1" s="1"/>
  <c r="AE5333" i="1"/>
  <c r="AM5441" i="1"/>
  <c r="AM5396" i="1"/>
  <c r="AM5370" i="1"/>
  <c r="AL5365" i="1"/>
  <c r="AF5364" i="1"/>
  <c r="Z5308" i="1"/>
  <c r="Z5307" i="1" s="1"/>
  <c r="Z5306" i="1" s="1"/>
  <c r="Z5281" i="1" s="1"/>
  <c r="V5310" i="1"/>
  <c r="I5309" i="1"/>
  <c r="AL5333" i="1"/>
  <c r="AM5333" i="1" s="1"/>
  <c r="AH5310" i="1"/>
  <c r="AH5309" i="1" s="1"/>
  <c r="AH5308" i="1" s="1"/>
  <c r="AH5307" i="1" s="1"/>
  <c r="I5298" i="1"/>
  <c r="V5299" i="1"/>
  <c r="AL5351" i="1"/>
  <c r="AM5351" i="1" s="1"/>
  <c r="AJ5308" i="1"/>
  <c r="AJ5307" i="1" s="1"/>
  <c r="AE5299" i="1"/>
  <c r="AC5298" i="1"/>
  <c r="R5286" i="1"/>
  <c r="V5287" i="1"/>
  <c r="AM5287" i="1" s="1"/>
  <c r="AE5142" i="1"/>
  <c r="AD5141" i="1"/>
  <c r="AD5087" i="1"/>
  <c r="AE5088" i="1"/>
  <c r="AM5271" i="1"/>
  <c r="AE5264" i="1"/>
  <c r="AC5263" i="1"/>
  <c r="AL5176" i="1"/>
  <c r="AM5176" i="1" s="1"/>
  <c r="AF5167" i="1"/>
  <c r="AE5150" i="1"/>
  <c r="AD5149" i="1"/>
  <c r="AD5129" i="1"/>
  <c r="AL5100" i="1"/>
  <c r="AM5100" i="1" s="1"/>
  <c r="AF5096" i="1"/>
  <c r="AD5260" i="1"/>
  <c r="AL5240" i="1"/>
  <c r="AM5240" i="1" s="1"/>
  <c r="AL5188" i="1"/>
  <c r="AF5187" i="1"/>
  <c r="AE5046" i="1"/>
  <c r="AE5002" i="1"/>
  <c r="AD5001" i="1"/>
  <c r="I5166" i="1"/>
  <c r="V5166" i="1" s="1"/>
  <c r="AM5041" i="1"/>
  <c r="AM5003" i="1"/>
  <c r="AC5214" i="1"/>
  <c r="I5121" i="1"/>
  <c r="V5122" i="1"/>
  <c r="AM5122" i="1" s="1"/>
  <c r="AM5091" i="1"/>
  <c r="AM5012" i="1"/>
  <c r="AE4971" i="1"/>
  <c r="AD4970" i="1"/>
  <c r="AE4970" i="1" s="1"/>
  <c r="I5086" i="1"/>
  <c r="AL5057" i="1"/>
  <c r="AE5024" i="1"/>
  <c r="AC5023" i="1"/>
  <c r="AM4989" i="1"/>
  <c r="AM4968" i="1"/>
  <c r="AD4879" i="1"/>
  <c r="AE4883" i="1"/>
  <c r="AL4857" i="1"/>
  <c r="AM4857" i="1" s="1"/>
  <c r="AF4856" i="1"/>
  <c r="AM4871" i="1"/>
  <c r="AE4761" i="1"/>
  <c r="AD4760" i="1"/>
  <c r="AF4925" i="1"/>
  <c r="AL4826" i="1"/>
  <c r="AF4641" i="1"/>
  <c r="AL4641" i="1" s="1"/>
  <c r="AL4642" i="1"/>
  <c r="AM4642" i="1" s="1"/>
  <c r="M4903" i="1"/>
  <c r="M4894" i="1" s="1"/>
  <c r="M4851" i="1" s="1"/>
  <c r="AL4831" i="1"/>
  <c r="AM4831" i="1" s="1"/>
  <c r="AF4830" i="1"/>
  <c r="AM4796" i="1"/>
  <c r="AL4709" i="1"/>
  <c r="AF4708" i="1"/>
  <c r="V4693" i="1"/>
  <c r="AM4693" i="1" s="1"/>
  <c r="S4692" i="1"/>
  <c r="AL4678" i="1"/>
  <c r="AF4677" i="1"/>
  <c r="AL4677" i="1" s="1"/>
  <c r="V4944" i="1"/>
  <c r="AM4944" i="1" s="1"/>
  <c r="I4943" i="1"/>
  <c r="AM4920" i="1"/>
  <c r="AL4883" i="1"/>
  <c r="R4809" i="1"/>
  <c r="AM4758" i="1"/>
  <c r="AM4746" i="1"/>
  <c r="Z4751" i="1"/>
  <c r="AE4597" i="1"/>
  <c r="AD4596" i="1"/>
  <c r="AE4523" i="1"/>
  <c r="AD4522" i="1"/>
  <c r="AE4480" i="1"/>
  <c r="M4751" i="1"/>
  <c r="I4755" i="1"/>
  <c r="V4756" i="1"/>
  <c r="AD4659" i="1"/>
  <c r="AE4659" i="1" s="1"/>
  <c r="AM4767" i="1"/>
  <c r="AD4744" i="1"/>
  <c r="AE4546" i="1"/>
  <c r="AD4545" i="1"/>
  <c r="AE4545" i="1" s="1"/>
  <c r="Q4751" i="1"/>
  <c r="I4743" i="1"/>
  <c r="V4744" i="1"/>
  <c r="V4698" i="1"/>
  <c r="AM4698" i="1" s="1"/>
  <c r="AL4638" i="1"/>
  <c r="AM4638" i="1" s="1"/>
  <c r="I4526" i="1"/>
  <c r="V4530" i="1"/>
  <c r="AM4530" i="1" s="1"/>
  <c r="AE4508" i="1"/>
  <c r="AD4507" i="1"/>
  <c r="AE4507" i="1" s="1"/>
  <c r="AF4455" i="1"/>
  <c r="AL4462" i="1"/>
  <c r="AL4620" i="1"/>
  <c r="AF4619" i="1"/>
  <c r="AE4503" i="1"/>
  <c r="AA4465" i="1"/>
  <c r="AA4441" i="1" s="1"/>
  <c r="AA4440" i="1" s="1"/>
  <c r="AK4465" i="1"/>
  <c r="AK4441" i="1" s="1"/>
  <c r="AK4440" i="1" s="1"/>
  <c r="I4453" i="1"/>
  <c r="AC4585" i="1"/>
  <c r="AE4560" i="1"/>
  <c r="AD4559" i="1"/>
  <c r="AE4559" i="1" s="1"/>
  <c r="AE4512" i="1"/>
  <c r="AJ4465" i="1"/>
  <c r="AJ4441" i="1" s="1"/>
  <c r="AJ4440" i="1" s="1"/>
  <c r="AL4588" i="1"/>
  <c r="AM4588" i="1" s="1"/>
  <c r="AF4587" i="1"/>
  <c r="AE4570" i="1"/>
  <c r="I4559" i="1"/>
  <c r="V4559" i="1" s="1"/>
  <c r="V4560" i="1"/>
  <c r="AL4422" i="1"/>
  <c r="AM4422" i="1" s="1"/>
  <c r="AF4421" i="1"/>
  <c r="AL4421" i="1" s="1"/>
  <c r="AE4588" i="1"/>
  <c r="AM4522" i="1"/>
  <c r="AL4512" i="1"/>
  <c r="AM4451" i="1"/>
  <c r="AM4412" i="1"/>
  <c r="AC4328" i="1"/>
  <c r="AL4262" i="1"/>
  <c r="R4115" i="1"/>
  <c r="V4116" i="1"/>
  <c r="AM4116" i="1" s="1"/>
  <c r="V4429" i="1"/>
  <c r="AM4362" i="1"/>
  <c r="AE4333" i="1"/>
  <c r="AD4328" i="1"/>
  <c r="AE4328" i="1" s="1"/>
  <c r="AM4322" i="1"/>
  <c r="AC4229" i="1"/>
  <c r="AC4228" i="1" s="1"/>
  <c r="AC4227" i="1" s="1"/>
  <c r="AC4226" i="1" s="1"/>
  <c r="AC4225" i="1" s="1"/>
  <c r="AM4202" i="1"/>
  <c r="AE4142" i="1"/>
  <c r="AD4141" i="1"/>
  <c r="AE4141" i="1" s="1"/>
  <c r="AF4108" i="1"/>
  <c r="AL4109" i="1"/>
  <c r="AM4109" i="1" s="1"/>
  <c r="AE4069" i="1"/>
  <c r="AD4068" i="1"/>
  <c r="AM4450" i="1"/>
  <c r="X4358" i="1"/>
  <c r="X4269" i="1" s="1"/>
  <c r="X4258" i="1" s="1"/>
  <c r="AH4360" i="1"/>
  <c r="AH4359" i="1" s="1"/>
  <c r="AH4358" i="1" s="1"/>
  <c r="V4385" i="1"/>
  <c r="AM4385" i="1" s="1"/>
  <c r="AE4345" i="1"/>
  <c r="AD4339" i="1"/>
  <c r="AM4303" i="1"/>
  <c r="AD4229" i="1"/>
  <c r="AE4233" i="1"/>
  <c r="AL4214" i="1"/>
  <c r="AM4214" i="1" s="1"/>
  <c r="AF4213" i="1"/>
  <c r="AM4361" i="1"/>
  <c r="AM4298" i="1"/>
  <c r="AM4191" i="1"/>
  <c r="P4062" i="1"/>
  <c r="P4061" i="1" s="1"/>
  <c r="P4060" i="1" s="1"/>
  <c r="AM4074" i="1"/>
  <c r="AM4046" i="1"/>
  <c r="AE3964" i="1"/>
  <c r="AD3963" i="1"/>
  <c r="V3963" i="1"/>
  <c r="AM3963" i="1" s="1"/>
  <c r="I3962" i="1"/>
  <c r="AM4374" i="1"/>
  <c r="R4271" i="1"/>
  <c r="R4270" i="1" s="1"/>
  <c r="W4104" i="1"/>
  <c r="AM4086" i="1"/>
  <c r="V4068" i="1"/>
  <c r="I4063" i="1"/>
  <c r="S3976" i="1"/>
  <c r="V3976" i="1" s="1"/>
  <c r="V3977" i="1"/>
  <c r="V3935" i="1"/>
  <c r="I3934" i="1"/>
  <c r="AM3883" i="1"/>
  <c r="J4168" i="1"/>
  <c r="J4167" i="1" s="1"/>
  <c r="J4166" i="1" s="1"/>
  <c r="J4158" i="1" s="1"/>
  <c r="J4004" i="1" s="1"/>
  <c r="AM4093" i="1"/>
  <c r="V3943" i="1"/>
  <c r="T3942" i="1"/>
  <c r="AE3924" i="1"/>
  <c r="AD3923" i="1"/>
  <c r="V3923" i="1"/>
  <c r="AM3923" i="1" s="1"/>
  <c r="I3922" i="1"/>
  <c r="V3922" i="1" s="1"/>
  <c r="AM3922" i="1" s="1"/>
  <c r="P3869" i="1"/>
  <c r="P3868" i="1" s="1"/>
  <c r="O3871" i="1"/>
  <c r="O3870" i="1" s="1"/>
  <c r="O3869" i="1" s="1"/>
  <c r="O3868" i="1" s="1"/>
  <c r="O3815" i="1" s="1"/>
  <c r="O3800" i="1" s="1"/>
  <c r="AD3864" i="1"/>
  <c r="AE3865" i="1"/>
  <c r="AM3813" i="1"/>
  <c r="AE3735" i="1"/>
  <c r="AC3731" i="1"/>
  <c r="AC3726" i="1" s="1"/>
  <c r="AC3725" i="1" s="1"/>
  <c r="AC3702" i="1" s="1"/>
  <c r="V3684" i="1"/>
  <c r="AM3684" i="1" s="1"/>
  <c r="I3683" i="1"/>
  <c r="AM3679" i="1"/>
  <c r="AF3667" i="1"/>
  <c r="AF3652" i="1"/>
  <c r="AL3652" i="1" s="1"/>
  <c r="AM3652" i="1" s="1"/>
  <c r="AL3653" i="1"/>
  <c r="AM3653" i="1" s="1"/>
  <c r="V3636" i="1"/>
  <c r="I3635" i="1"/>
  <c r="V3635" i="1" s="1"/>
  <c r="AM4155" i="1"/>
  <c r="AM4112" i="1"/>
  <c r="V4031" i="1"/>
  <c r="I4030" i="1"/>
  <c r="AM3918" i="1"/>
  <c r="AC3911" i="1"/>
  <c r="AE3912" i="1"/>
  <c r="Q3906" i="1"/>
  <c r="V3907" i="1"/>
  <c r="AM3907" i="1" s="1"/>
  <c r="AM3904" i="1"/>
  <c r="AC3871" i="1"/>
  <c r="AC3870" i="1" s="1"/>
  <c r="V3827" i="1"/>
  <c r="AL3797" i="1"/>
  <c r="AM3797" i="1" s="1"/>
  <c r="AF3796" i="1"/>
  <c r="AL3796" i="1" s="1"/>
  <c r="AE3784" i="1"/>
  <c r="AD3783" i="1"/>
  <c r="AD3755" i="1"/>
  <c r="AE3755" i="1" s="1"/>
  <c r="AE3756" i="1"/>
  <c r="AF3682" i="1"/>
  <c r="AL3683" i="1"/>
  <c r="AM3654" i="1"/>
  <c r="AM3603" i="1"/>
  <c r="M4004" i="1"/>
  <c r="V3992" i="1"/>
  <c r="S3991" i="1"/>
  <c r="V3991" i="1" s="1"/>
  <c r="AL3935" i="1"/>
  <c r="AD3906" i="1"/>
  <c r="AE3906" i="1" s="1"/>
  <c r="AE3907" i="1"/>
  <c r="I3870" i="1"/>
  <c r="AH3784" i="1"/>
  <c r="AL3785" i="1"/>
  <c r="AM3785" i="1" s="1"/>
  <c r="AH3768" i="1"/>
  <c r="AL3769" i="1"/>
  <c r="AM3769" i="1" s="1"/>
  <c r="AM3723" i="1"/>
  <c r="I3710" i="1"/>
  <c r="AD3697" i="1"/>
  <c r="AF3638" i="1"/>
  <c r="AL3639" i="1"/>
  <c r="AM3639" i="1" s="1"/>
  <c r="K3574" i="1"/>
  <c r="K3573" i="1" s="1"/>
  <c r="V3704" i="1"/>
  <c r="S3703" i="1"/>
  <c r="V3703" i="1" s="1"/>
  <c r="AE3663" i="1"/>
  <c r="AD3662" i="1"/>
  <c r="AE3485" i="1"/>
  <c r="AD3484" i="1"/>
  <c r="Z3424" i="1"/>
  <c r="Z3416" i="1" s="1"/>
  <c r="AD3125" i="1"/>
  <c r="AE3130" i="1"/>
  <c r="AE2884" i="1"/>
  <c r="AD2883" i="1"/>
  <c r="I4007" i="1"/>
  <c r="V4007" i="1" s="1"/>
  <c r="V4008" i="1"/>
  <c r="AA3869" i="1"/>
  <c r="AA3868" i="1" s="1"/>
  <c r="AA3815" i="1" s="1"/>
  <c r="AA3800" i="1" s="1"/>
  <c r="AM3707" i="1"/>
  <c r="AG3605" i="1"/>
  <c r="V3598" i="1"/>
  <c r="AM3533" i="1"/>
  <c r="AL3511" i="1"/>
  <c r="AM3511" i="1" s="1"/>
  <c r="AF3510" i="1"/>
  <c r="AL3484" i="1"/>
  <c r="AE3451" i="1"/>
  <c r="AD3450" i="1"/>
  <c r="I3449" i="1"/>
  <c r="V3449" i="1" s="1"/>
  <c r="AM3449" i="1" s="1"/>
  <c r="V3450" i="1"/>
  <c r="AM3450" i="1" s="1"/>
  <c r="AC3420" i="1"/>
  <c r="AE3421" i="1"/>
  <c r="AE3402" i="1"/>
  <c r="AD3401" i="1"/>
  <c r="AE3211" i="1"/>
  <c r="AD3210" i="1"/>
  <c r="AE2863" i="1"/>
  <c r="AD2862" i="1"/>
  <c r="AE4149" i="1"/>
  <c r="AD4148" i="1"/>
  <c r="I4147" i="1"/>
  <c r="V4148" i="1"/>
  <c r="AM4148" i="1" s="1"/>
  <c r="AL3645" i="1"/>
  <c r="AB3549" i="1"/>
  <c r="AB3548" i="1" s="1"/>
  <c r="AL3476" i="1"/>
  <c r="AD3440" i="1"/>
  <c r="AE3445" i="1"/>
  <c r="I3406" i="1"/>
  <c r="AF4169" i="1"/>
  <c r="AE3388" i="1"/>
  <c r="AD3387" i="1"/>
  <c r="AD3331" i="1"/>
  <c r="AD3318" i="1"/>
  <c r="AE3322" i="1"/>
  <c r="AM3312" i="1"/>
  <c r="I3262" i="1"/>
  <c r="AD3237" i="1"/>
  <c r="AE3243" i="1"/>
  <c r="AM3178" i="1"/>
  <c r="O3098" i="1"/>
  <c r="O3090" i="1" s="1"/>
  <c r="AL3107" i="1"/>
  <c r="AM3107" i="1" s="1"/>
  <c r="AF3106" i="1"/>
  <c r="AL3035" i="1"/>
  <c r="AF3034" i="1"/>
  <c r="AL3001" i="1"/>
  <c r="AM3001" i="1" s="1"/>
  <c r="AF2994" i="1"/>
  <c r="I2993" i="1"/>
  <c r="I2956" i="1"/>
  <c r="V2957" i="1"/>
  <c r="AM2957" i="1" s="1"/>
  <c r="AM2946" i="1"/>
  <c r="AL2913" i="1"/>
  <c r="AM2913" i="1" s="1"/>
  <c r="AF2907" i="1"/>
  <c r="AM2898" i="1"/>
  <c r="I2874" i="1"/>
  <c r="V2874" i="1" s="1"/>
  <c r="AM2874" i="1" s="1"/>
  <c r="V2875" i="1"/>
  <c r="AM2875" i="1" s="1"/>
  <c r="V2862" i="1"/>
  <c r="I2861" i="1"/>
  <c r="AL2790" i="1"/>
  <c r="AM2790" i="1" s="1"/>
  <c r="AF2789" i="1"/>
  <c r="AL2789" i="1" s="1"/>
  <c r="AM2789" i="1" s="1"/>
  <c r="I2779" i="1"/>
  <c r="AD2468" i="1"/>
  <c r="AE2469" i="1"/>
  <c r="AM4142" i="1"/>
  <c r="V3626" i="1"/>
  <c r="L3625" i="1"/>
  <c r="AM3586" i="1"/>
  <c r="I3462" i="1"/>
  <c r="V3463" i="1"/>
  <c r="AM3463" i="1" s="1"/>
  <c r="N3424" i="1"/>
  <c r="N3416" i="1" s="1"/>
  <c r="AE3358" i="1"/>
  <c r="AD3357" i="1"/>
  <c r="I3356" i="1"/>
  <c r="V3356" i="1" s="1"/>
  <c r="AM3356" i="1" s="1"/>
  <c r="V3357" i="1"/>
  <c r="AM3357" i="1" s="1"/>
  <c r="AL3210" i="1"/>
  <c r="AF3209" i="1"/>
  <c r="AM3157" i="1"/>
  <c r="AJ3098" i="1"/>
  <c r="AJ3090" i="1" s="1"/>
  <c r="AE3080" i="1"/>
  <c r="AD3079" i="1"/>
  <c r="I3072" i="1"/>
  <c r="V3072" i="1" s="1"/>
  <c r="AM3072" i="1" s="1"/>
  <c r="V3073" i="1"/>
  <c r="AM3073" i="1" s="1"/>
  <c r="AC3034" i="1"/>
  <c r="AE3035" i="1"/>
  <c r="AM3026" i="1"/>
  <c r="Y3006" i="1"/>
  <c r="Q2968" i="1"/>
  <c r="V2969" i="1"/>
  <c r="AM2969" i="1" s="1"/>
  <c r="AE2940" i="1"/>
  <c r="AD2933" i="1"/>
  <c r="AE2876" i="1"/>
  <c r="AD2875" i="1"/>
  <c r="AE2836" i="1"/>
  <c r="AL2824" i="1"/>
  <c r="AM2824" i="1" s="1"/>
  <c r="AL2808" i="1"/>
  <c r="AF2807" i="1"/>
  <c r="V2641" i="1"/>
  <c r="AM2641" i="1" s="1"/>
  <c r="S2640" i="1"/>
  <c r="AC2354" i="1"/>
  <c r="AE2354" i="1" s="1"/>
  <c r="AE2355" i="1"/>
  <c r="AC2141" i="1"/>
  <c r="AE2142" i="1"/>
  <c r="AE3457" i="1"/>
  <c r="AD3456" i="1"/>
  <c r="I3455" i="1"/>
  <c r="V3456" i="1"/>
  <c r="AM3456" i="1" s="1"/>
  <c r="I3400" i="1"/>
  <c r="V3400" i="1" s="1"/>
  <c r="V3401" i="1"/>
  <c r="V3394" i="1"/>
  <c r="AL3334" i="1"/>
  <c r="AM3334" i="1" s="1"/>
  <c r="AF3333" i="1"/>
  <c r="Y3301" i="1"/>
  <c r="Y3232" i="1" s="1"/>
  <c r="AC3309" i="1"/>
  <c r="AE3310" i="1"/>
  <c r="AE3311" i="1"/>
  <c r="AL3237" i="1"/>
  <c r="AF3236" i="1"/>
  <c r="AL3225" i="1"/>
  <c r="AM3225" i="1" s="1"/>
  <c r="AF3224" i="1"/>
  <c r="AE3215" i="1"/>
  <c r="AD3214" i="1"/>
  <c r="AE3214" i="1" s="1"/>
  <c r="AM3189" i="1"/>
  <c r="AE3145" i="1"/>
  <c r="AE3131" i="1"/>
  <c r="AK3098" i="1"/>
  <c r="AK3090" i="1" s="1"/>
  <c r="AC3040" i="1"/>
  <c r="AE3041" i="1"/>
  <c r="AK3014" i="1"/>
  <c r="AK3006" i="1" s="1"/>
  <c r="I2986" i="1"/>
  <c r="V2987" i="1"/>
  <c r="AM2987" i="1" s="1"/>
  <c r="AM2981" i="1"/>
  <c r="AM2935" i="1"/>
  <c r="AD2918" i="1"/>
  <c r="AE2854" i="1"/>
  <c r="AD2853" i="1"/>
  <c r="AE2853" i="1" s="1"/>
  <c r="AM2802" i="1"/>
  <c r="AB2772" i="1"/>
  <c r="AB2764" i="1" s="1"/>
  <c r="AM3700" i="1"/>
  <c r="AM3593" i="1"/>
  <c r="AM3365" i="1"/>
  <c r="AE3342" i="1"/>
  <c r="AD3341" i="1"/>
  <c r="I3340" i="1"/>
  <c r="V3341" i="1"/>
  <c r="AM3341" i="1" s="1"/>
  <c r="AE3275" i="1"/>
  <c r="AE3250" i="1"/>
  <c r="AE3238" i="1"/>
  <c r="AC3237" i="1"/>
  <c r="AC3236" i="1" s="1"/>
  <c r="AC3235" i="1" s="1"/>
  <c r="V3325" i="1"/>
  <c r="I3166" i="1"/>
  <c r="V3167" i="1"/>
  <c r="AH2904" i="1"/>
  <c r="AH2903" i="1" s="1"/>
  <c r="AL2846" i="1"/>
  <c r="AM2846" i="1" s="1"/>
  <c r="V2829" i="1"/>
  <c r="AM2829" i="1" s="1"/>
  <c r="AL2755" i="1"/>
  <c r="AM2755" i="1" s="1"/>
  <c r="AF2754" i="1"/>
  <c r="I2745" i="1"/>
  <c r="V2746" i="1"/>
  <c r="AL2733" i="1"/>
  <c r="AM2733" i="1" s="1"/>
  <c r="AF2732" i="1"/>
  <c r="AE2707" i="1"/>
  <c r="AD2706" i="1"/>
  <c r="AE2701" i="1"/>
  <c r="AD2700" i="1"/>
  <c r="AE2700" i="1" s="1"/>
  <c r="Z2569" i="1"/>
  <c r="I2516" i="1"/>
  <c r="V2517" i="1"/>
  <c r="AE2457" i="1"/>
  <c r="AD2456" i="1"/>
  <c r="AE2456" i="1" s="1"/>
  <c r="AL2421" i="1"/>
  <c r="AF2420" i="1"/>
  <c r="AE2359" i="1"/>
  <c r="AD2358" i="1"/>
  <c r="AE2358" i="1" s="1"/>
  <c r="AM2358" i="1"/>
  <c r="AJ2264" i="1"/>
  <c r="AJ2263" i="1" s="1"/>
  <c r="AJ2234" i="1" s="1"/>
  <c r="AE2251" i="1"/>
  <c r="AD2250" i="1"/>
  <c r="J2233" i="1"/>
  <c r="AL2127" i="1"/>
  <c r="AF2122" i="1"/>
  <c r="AM2114" i="1"/>
  <c r="AM2051" i="1"/>
  <c r="AE1938" i="1"/>
  <c r="AD1937" i="1"/>
  <c r="AE1884" i="1"/>
  <c r="AD1883" i="1"/>
  <c r="AE1837" i="1"/>
  <c r="AD1836" i="1"/>
  <c r="AM3035" i="1"/>
  <c r="AM3012" i="1"/>
  <c r="AE2899" i="1"/>
  <c r="AE2726" i="1"/>
  <c r="AC2725" i="1"/>
  <c r="V2719" i="1"/>
  <c r="O2718" i="1"/>
  <c r="O2717" i="1" s="1"/>
  <c r="O2686" i="1" s="1"/>
  <c r="O2678" i="1" s="1"/>
  <c r="AM2713" i="1"/>
  <c r="AE2681" i="1"/>
  <c r="AD2680" i="1"/>
  <c r="AE2670" i="1"/>
  <c r="AC2666" i="1"/>
  <c r="AC2665" i="1" s="1"/>
  <c r="AC2664" i="1" s="1"/>
  <c r="AC2644" i="1" s="1"/>
  <c r="AE2654" i="1"/>
  <c r="AD2653" i="1"/>
  <c r="AM2636" i="1"/>
  <c r="AD2604" i="1"/>
  <c r="AM2575" i="1"/>
  <c r="AF2510" i="1"/>
  <c r="AL2511" i="1"/>
  <c r="AC2420" i="1"/>
  <c r="AE2421" i="1"/>
  <c r="L2336" i="1"/>
  <c r="AL2238" i="1"/>
  <c r="AE2198" i="1"/>
  <c r="AD2197" i="1"/>
  <c r="I2196" i="1"/>
  <c r="V2197" i="1"/>
  <c r="AM2179" i="1"/>
  <c r="AL2088" i="1"/>
  <c r="AM1885" i="1"/>
  <c r="AM3229" i="1"/>
  <c r="Q3125" i="1"/>
  <c r="Q3124" i="1" s="1"/>
  <c r="Q3098" i="1" s="1"/>
  <c r="Q3090" i="1" s="1"/>
  <c r="I2881" i="1"/>
  <c r="V2882" i="1"/>
  <c r="AC2774" i="1"/>
  <c r="AE2775" i="1"/>
  <c r="AE2719" i="1"/>
  <c r="AD2718" i="1"/>
  <c r="AD2689" i="1"/>
  <c r="AE2693" i="1"/>
  <c r="V2689" i="1"/>
  <c r="I2688" i="1"/>
  <c r="Z2644" i="1"/>
  <c r="V2673" i="1"/>
  <c r="AM2673" i="1" s="1"/>
  <c r="I2666" i="1"/>
  <c r="AD2412" i="1"/>
  <c r="AE2390" i="1"/>
  <c r="AD2385" i="1"/>
  <c r="K2344" i="1"/>
  <c r="K2336" i="1" s="1"/>
  <c r="AL2273" i="1"/>
  <c r="AM2273" i="1" s="1"/>
  <c r="AF2266" i="1"/>
  <c r="K2264" i="1"/>
  <c r="K2263" i="1" s="1"/>
  <c r="V2230" i="1"/>
  <c r="AM2230" i="1" s="1"/>
  <c r="R2229" i="1"/>
  <c r="AE2171" i="1"/>
  <c r="AD2170" i="1"/>
  <c r="AF2134" i="1"/>
  <c r="AL2135" i="1"/>
  <c r="AM2135" i="1" s="1"/>
  <c r="AM2131" i="1"/>
  <c r="AF2117" i="1"/>
  <c r="AL2117" i="1" s="1"/>
  <c r="AM2117" i="1" s="1"/>
  <c r="AL2118" i="1"/>
  <c r="AM2118" i="1" s="1"/>
  <c r="AF2109" i="1"/>
  <c r="AL2110" i="1"/>
  <c r="AM2110" i="1" s="1"/>
  <c r="AE2057" i="1"/>
  <c r="AD2050" i="1"/>
  <c r="AL2045" i="1"/>
  <c r="AM2045" i="1" s="1"/>
  <c r="AF2044" i="1"/>
  <c r="AL2033" i="1"/>
  <c r="AF2032" i="1"/>
  <c r="AL2032" i="1" s="1"/>
  <c r="AM2032" i="1" s="1"/>
  <c r="AE2015" i="1"/>
  <c r="AD2014" i="1"/>
  <c r="AE1993" i="1"/>
  <c r="AD1992" i="1"/>
  <c r="AE1970" i="1"/>
  <c r="AD1969" i="1"/>
  <c r="AE1858" i="1"/>
  <c r="AD1857" i="1"/>
  <c r="AD1793" i="1"/>
  <c r="AE1798" i="1"/>
  <c r="V3105" i="1"/>
  <c r="AL3048" i="1"/>
  <c r="AH3047" i="1"/>
  <c r="AL2711" i="1"/>
  <c r="AL2697" i="1"/>
  <c r="AM2697" i="1" s="1"/>
  <c r="AF2696" i="1"/>
  <c r="AL2696" i="1" s="1"/>
  <c r="AM2696" i="1" s="1"/>
  <c r="AE2605" i="1"/>
  <c r="AC2604" i="1"/>
  <c r="AC2603" i="1" s="1"/>
  <c r="AL2596" i="1"/>
  <c r="AF2590" i="1"/>
  <c r="V2563" i="1"/>
  <c r="AM2563" i="1" s="1"/>
  <c r="AL2548" i="1"/>
  <c r="AL2542" i="1"/>
  <c r="AF2541" i="1"/>
  <c r="AD2527" i="1"/>
  <c r="V2511" i="1"/>
  <c r="T2510" i="1"/>
  <c r="S2455" i="1"/>
  <c r="V2460" i="1"/>
  <c r="V2457" i="1"/>
  <c r="AM2457" i="1" s="1"/>
  <c r="R2456" i="1"/>
  <c r="T2439" i="1"/>
  <c r="AM2436" i="1"/>
  <c r="AM2432" i="1"/>
  <c r="AL2405" i="1"/>
  <c r="AM2405" i="1" s="1"/>
  <c r="AF2404" i="1"/>
  <c r="AL2404" i="1" s="1"/>
  <c r="AD2378" i="1"/>
  <c r="AE2339" i="1"/>
  <c r="AD2338" i="1"/>
  <c r="AL2284" i="1"/>
  <c r="AM2205" i="1"/>
  <c r="AM2186" i="1"/>
  <c r="I2108" i="1"/>
  <c r="AM2090" i="1"/>
  <c r="AL1826" i="1"/>
  <c r="I2063" i="1"/>
  <c r="V2063" i="1" s="1"/>
  <c r="V2064" i="1"/>
  <c r="AE2034" i="1"/>
  <c r="AF2021" i="1"/>
  <c r="AD1998" i="1"/>
  <c r="AL1806" i="1"/>
  <c r="AF1805" i="1"/>
  <c r="V1765" i="1"/>
  <c r="L1764" i="1"/>
  <c r="AF1461" i="1"/>
  <c r="AE1094" i="1"/>
  <c r="AC1093" i="1"/>
  <c r="R2555" i="1"/>
  <c r="R2554" i="1" s="1"/>
  <c r="T2336" i="1"/>
  <c r="AM2039" i="1"/>
  <c r="I1997" i="1"/>
  <c r="V1998" i="1"/>
  <c r="AF1936" i="1"/>
  <c r="AL1937" i="1"/>
  <c r="AM1938" i="1"/>
  <c r="AM1853" i="1"/>
  <c r="AM1795" i="1"/>
  <c r="AE1750" i="1"/>
  <c r="AD1749" i="1"/>
  <c r="AC1716" i="1"/>
  <c r="AE1721" i="1"/>
  <c r="AE1706" i="1"/>
  <c r="AD1705" i="1"/>
  <c r="AE1676" i="1"/>
  <c r="AC1672" i="1"/>
  <c r="AC1671" i="1" s="1"/>
  <c r="AC1670" i="1" s="1"/>
  <c r="V1643" i="1"/>
  <c r="AM1643" i="1" s="1"/>
  <c r="O1642" i="1"/>
  <c r="V1642" i="1" s="1"/>
  <c r="AM1642" i="1" s="1"/>
  <c r="AF1630" i="1"/>
  <c r="AL1630" i="1" s="1"/>
  <c r="AL1631" i="1"/>
  <c r="AM1631" i="1" s="1"/>
  <c r="AF1606" i="1"/>
  <c r="AL1607" i="1"/>
  <c r="AM1607" i="1" s="1"/>
  <c r="AC1580" i="1"/>
  <c r="AC1579" i="1" s="1"/>
  <c r="AC1578" i="1" s="1"/>
  <c r="AC1577" i="1" s="1"/>
  <c r="AE1592" i="1"/>
  <c r="AC1566" i="1"/>
  <c r="AC1565" i="1" s="1"/>
  <c r="AE1567" i="1"/>
  <c r="AC1554" i="1"/>
  <c r="AC1553" i="1" s="1"/>
  <c r="AC1552" i="1" s="1"/>
  <c r="AE1555" i="1"/>
  <c r="AF1538" i="1"/>
  <c r="AL1539" i="1"/>
  <c r="AM1539" i="1" s="1"/>
  <c r="AE1518" i="1"/>
  <c r="AD1517" i="1"/>
  <c r="AF1503" i="1"/>
  <c r="AL1504" i="1"/>
  <c r="AM1504" i="1" s="1"/>
  <c r="AE1485" i="1"/>
  <c r="AD1484" i="1"/>
  <c r="AE1450" i="1"/>
  <c r="AD1449" i="1"/>
  <c r="AE1449" i="1" s="1"/>
  <c r="AM1441" i="1"/>
  <c r="AE1421" i="1"/>
  <c r="AD1420" i="1"/>
  <c r="AF1376" i="1"/>
  <c r="AE1265" i="1"/>
  <c r="AD1264" i="1"/>
  <c r="AE1264" i="1" s="1"/>
  <c r="AE1192" i="1"/>
  <c r="AD1191" i="1"/>
  <c r="AF1164" i="1"/>
  <c r="AL1164" i="1" s="1"/>
  <c r="AL1165" i="1"/>
  <c r="AF1142" i="1"/>
  <c r="AL1143" i="1"/>
  <c r="AF1116" i="1"/>
  <c r="AL1117" i="1"/>
  <c r="AL975" i="1"/>
  <c r="AM975" i="1" s="1"/>
  <c r="AL2014" i="1"/>
  <c r="AF2013" i="1"/>
  <c r="V1857" i="1"/>
  <c r="I1852" i="1"/>
  <c r="AE1785" i="1"/>
  <c r="AD1784" i="1"/>
  <c r="AE1784" i="1" s="1"/>
  <c r="V1553" i="1"/>
  <c r="AM1434" i="1"/>
  <c r="AM994" i="1"/>
  <c r="I2397" i="1"/>
  <c r="V2398" i="1"/>
  <c r="AM2398" i="1" s="1"/>
  <c r="AM2123" i="1"/>
  <c r="AL2102" i="1"/>
  <c r="AF2101" i="1"/>
  <c r="AM2029" i="1"/>
  <c r="J2010" i="1"/>
  <c r="O1907" i="1"/>
  <c r="R1907" i="1"/>
  <c r="I1874" i="1"/>
  <c r="V1874" i="1" s="1"/>
  <c r="V1875" i="1"/>
  <c r="AM1875" i="1" s="1"/>
  <c r="I1811" i="1"/>
  <c r="V1812" i="1"/>
  <c r="AM1812" i="1" s="1"/>
  <c r="AL1789" i="1"/>
  <c r="AF1788" i="1"/>
  <c r="AL1788" i="1" s="1"/>
  <c r="AM1788" i="1" s="1"/>
  <c r="I1745" i="1"/>
  <c r="V1746" i="1"/>
  <c r="AM1746" i="1" s="1"/>
  <c r="T1543" i="1"/>
  <c r="V1544" i="1"/>
  <c r="AM1544" i="1" s="1"/>
  <c r="AE1400" i="1"/>
  <c r="AD1399" i="1"/>
  <c r="AM1336" i="1"/>
  <c r="AD1283" i="1"/>
  <c r="AE1284" i="1"/>
  <c r="I1270" i="1"/>
  <c r="V1270" i="1" s="1"/>
  <c r="AM1270" i="1" s="1"/>
  <c r="V1271" i="1"/>
  <c r="AM1271" i="1" s="1"/>
  <c r="AM1251" i="1"/>
  <c r="AE1223" i="1"/>
  <c r="AD1222" i="1"/>
  <c r="AE1222" i="1" s="1"/>
  <c r="AE1153" i="1"/>
  <c r="AD1152" i="1"/>
  <c r="AE1133" i="1"/>
  <c r="AD1132" i="1"/>
  <c r="AE1132" i="1" s="1"/>
  <c r="AD1083" i="1"/>
  <c r="AE1035" i="1"/>
  <c r="AD1034" i="1"/>
  <c r="AD1015" i="1"/>
  <c r="AE1015" i="1" s="1"/>
  <c r="AE1019" i="1"/>
  <c r="Y1661" i="1"/>
  <c r="AM1630" i="1"/>
  <c r="V1511" i="1"/>
  <c r="AM1511" i="1" s="1"/>
  <c r="I1510" i="1"/>
  <c r="P1417" i="1"/>
  <c r="P1409" i="1" s="1"/>
  <c r="AE1345" i="1"/>
  <c r="AF1332" i="1"/>
  <c r="AD1309" i="1"/>
  <c r="X1212" i="1"/>
  <c r="X1211" i="1" s="1"/>
  <c r="AE1205" i="1"/>
  <c r="AE1166" i="1"/>
  <c r="AM929" i="1"/>
  <c r="AE907" i="1"/>
  <c r="AD882" i="1"/>
  <c r="AE900" i="1"/>
  <c r="AC882" i="1"/>
  <c r="AC881" i="1" s="1"/>
  <c r="AE783" i="1"/>
  <c r="AD782" i="1"/>
  <c r="AE782" i="1" s="1"/>
  <c r="AE748" i="1"/>
  <c r="AE691" i="1"/>
  <c r="AD690" i="1"/>
  <c r="AE648" i="1"/>
  <c r="AD647" i="1"/>
  <c r="AE602" i="1"/>
  <c r="AD601" i="1"/>
  <c r="AE1722" i="1"/>
  <c r="I1309" i="1"/>
  <c r="AG1211" i="1"/>
  <c r="AM998" i="1"/>
  <c r="AF882" i="1"/>
  <c r="AL883" i="1"/>
  <c r="AM1676" i="1"/>
  <c r="J1627" i="1"/>
  <c r="V1570" i="1"/>
  <c r="AM1570" i="1" s="1"/>
  <c r="V1529" i="1"/>
  <c r="U1490" i="1"/>
  <c r="V1491" i="1"/>
  <c r="AM1439" i="1"/>
  <c r="AE1378" i="1"/>
  <c r="AC1330" i="1"/>
  <c r="AC1329" i="1" s="1"/>
  <c r="AE1234" i="1"/>
  <c r="AL1183" i="1"/>
  <c r="AF1182" i="1"/>
  <c r="AM1111" i="1"/>
  <c r="V992" i="1"/>
  <c r="I991" i="1"/>
  <c r="V991" i="1" s="1"/>
  <c r="AM991" i="1" s="1"/>
  <c r="AL958" i="1"/>
  <c r="AD939" i="1"/>
  <c r="AE867" i="1"/>
  <c r="AD866" i="1"/>
  <c r="AE866" i="1" s="1"/>
  <c r="AE442" i="1"/>
  <c r="AD441" i="1"/>
  <c r="AE150" i="1"/>
  <c r="AD149" i="1"/>
  <c r="I1748" i="1"/>
  <c r="V1705" i="1"/>
  <c r="AM1705" i="1" s="1"/>
  <c r="I1704" i="1"/>
  <c r="J1661" i="1"/>
  <c r="V1554" i="1"/>
  <c r="AM1499" i="1"/>
  <c r="AC1419" i="1"/>
  <c r="AC1418" i="1" s="1"/>
  <c r="AE1367" i="1"/>
  <c r="O1330" i="1"/>
  <c r="O1329" i="1" s="1"/>
  <c r="O1321" i="1" s="1"/>
  <c r="AM1257" i="1"/>
  <c r="Z1245" i="1"/>
  <c r="Z1244" i="1" s="1"/>
  <c r="Z1212" i="1" s="1"/>
  <c r="AA1212" i="1"/>
  <c r="AA1211" i="1" s="1"/>
  <c r="AM934" i="1"/>
  <c r="K873" i="1"/>
  <c r="AM814" i="1"/>
  <c r="AM804" i="1"/>
  <c r="AM788" i="1"/>
  <c r="AL692" i="1"/>
  <c r="AM692" i="1" s="1"/>
  <c r="AF691" i="1"/>
  <c r="AE678" i="1"/>
  <c r="AD677" i="1"/>
  <c r="AL607" i="1"/>
  <c r="AL547" i="1"/>
  <c r="AE491" i="1"/>
  <c r="AC483" i="1"/>
  <c r="AC482" i="1" s="1"/>
  <c r="AC481" i="1" s="1"/>
  <c r="AC480" i="1" s="1"/>
  <c r="I454" i="1"/>
  <c r="V455" i="1"/>
  <c r="AM443" i="1"/>
  <c r="I405" i="1"/>
  <c r="V406" i="1"/>
  <c r="AF395" i="1"/>
  <c r="AH367" i="1"/>
  <c r="AE358" i="1"/>
  <c r="AD357" i="1"/>
  <c r="I353" i="1"/>
  <c r="V353" i="1" s="1"/>
  <c r="AM353" i="1" s="1"/>
  <c r="V354" i="1"/>
  <c r="AE346" i="1"/>
  <c r="AD345" i="1"/>
  <c r="AE345" i="1" s="1"/>
  <c r="AL331" i="1"/>
  <c r="AF330" i="1"/>
  <c r="AH307" i="1"/>
  <c r="AH306" i="1" s="1"/>
  <c r="AH299" i="1" s="1"/>
  <c r="AH298" i="1" s="1"/>
  <c r="AE313" i="1"/>
  <c r="AD312" i="1"/>
  <c r="AE312" i="1" s="1"/>
  <c r="I294" i="1"/>
  <c r="V295" i="1"/>
  <c r="AM295" i="1" s="1"/>
  <c r="I287" i="1"/>
  <c r="V287" i="1" s="1"/>
  <c r="AM287" i="1" s="1"/>
  <c r="V288" i="1"/>
  <c r="I275" i="1"/>
  <c r="V276" i="1"/>
  <c r="I234" i="1"/>
  <c r="V235" i="1"/>
  <c r="Q210" i="1"/>
  <c r="V211" i="1"/>
  <c r="AM211" i="1" s="1"/>
  <c r="I194" i="1"/>
  <c r="V195" i="1"/>
  <c r="AL187" i="1"/>
  <c r="AL179" i="1"/>
  <c r="AM179" i="1" s="1"/>
  <c r="AF175" i="1"/>
  <c r="AL169" i="1"/>
  <c r="AM169" i="1" s="1"/>
  <c r="AF168" i="1"/>
  <c r="I164" i="1"/>
  <c r="V165" i="1"/>
  <c r="AL141" i="1"/>
  <c r="AM141" i="1" s="1"/>
  <c r="AF140" i="1"/>
  <c r="AE123" i="1"/>
  <c r="AD122" i="1"/>
  <c r="AE99" i="1"/>
  <c r="AD98" i="1"/>
  <c r="AM61" i="1"/>
  <c r="AE48" i="1"/>
  <c r="V18" i="1"/>
  <c r="I17" i="1"/>
  <c r="AH825" i="1"/>
  <c r="AH791" i="1" s="1"/>
  <c r="AM768" i="1"/>
  <c r="AM744" i="1"/>
  <c r="V690" i="1"/>
  <c r="AL651" i="1"/>
  <c r="AF644" i="1"/>
  <c r="I622" i="1"/>
  <c r="V622" i="1" s="1"/>
  <c r="V630" i="1"/>
  <c r="Q506" i="1"/>
  <c r="Q505" i="1" s="1"/>
  <c r="Q392" i="1" s="1"/>
  <c r="AF454" i="1"/>
  <c r="AD89" i="1"/>
  <c r="AE90" i="1"/>
  <c r="V389" i="1"/>
  <c r="AM854" i="1"/>
  <c r="T791" i="1"/>
  <c r="T718" i="1" s="1"/>
  <c r="AL774" i="1"/>
  <c r="AF773" i="1"/>
  <c r="AL773" i="1" s="1"/>
  <c r="V536" i="1"/>
  <c r="AM536" i="1" s="1"/>
  <c r="Y524" i="1"/>
  <c r="Y506" i="1" s="1"/>
  <c r="Y505" i="1" s="1"/>
  <c r="Y392" i="1" s="1"/>
  <c r="AJ506" i="1"/>
  <c r="AJ505" i="1" s="1"/>
  <c r="AJ392" i="1" s="1"/>
  <c r="N506" i="1"/>
  <c r="N505" i="1" s="1"/>
  <c r="AI434" i="1"/>
  <c r="AI393" i="1" s="1"/>
  <c r="S434" i="1"/>
  <c r="S393" i="1" s="1"/>
  <c r="AM430" i="1"/>
  <c r="AL294" i="1"/>
  <c r="T207" i="1"/>
  <c r="S249" i="1"/>
  <c r="AL99" i="1"/>
  <c r="Q809" i="1"/>
  <c r="Q792" i="1" s="1"/>
  <c r="AM782" i="1"/>
  <c r="S739" i="1"/>
  <c r="S727" i="1" s="1"/>
  <c r="S726" i="1" s="1"/>
  <c r="AE728" i="1"/>
  <c r="V703" i="1"/>
  <c r="AM703" i="1" s="1"/>
  <c r="AL677" i="1"/>
  <c r="I652" i="1"/>
  <c r="V653" i="1"/>
  <c r="AE635" i="1"/>
  <c r="I565" i="1"/>
  <c r="V566" i="1"/>
  <c r="AM566" i="1" s="1"/>
  <c r="T506" i="1"/>
  <c r="T505" i="1" s="1"/>
  <c r="AL509" i="1"/>
  <c r="AF508" i="1"/>
  <c r="AL508" i="1" s="1"/>
  <c r="AE496" i="1"/>
  <c r="AL276" i="1"/>
  <c r="AE133" i="1"/>
  <c r="AC132" i="1"/>
  <c r="AM76" i="1"/>
  <c r="I436" i="1"/>
  <c r="V436" i="1" s="1"/>
  <c r="V437" i="1"/>
  <c r="AL389" i="1"/>
  <c r="AL358" i="1"/>
  <c r="R826" i="1"/>
  <c r="AG792" i="1"/>
  <c r="AG791" i="1" s="1"/>
  <c r="AG718" i="1" s="1"/>
  <c r="AH599" i="1"/>
  <c r="AH506" i="1" s="1"/>
  <c r="AH505" i="1" s="1"/>
  <c r="AL5690" i="1"/>
  <c r="AM5690" i="1" s="1"/>
  <c r="AF5689" i="1"/>
  <c r="AL5689" i="1" s="1"/>
  <c r="AM5689" i="1" s="1"/>
  <c r="AL5528" i="1"/>
  <c r="AF5527" i="1"/>
  <c r="AL5527" i="1" s="1"/>
  <c r="AE5426" i="1"/>
  <c r="AD5425" i="1"/>
  <c r="AF5506" i="1"/>
  <c r="AL5506" i="1" s="1"/>
  <c r="AL5410" i="1"/>
  <c r="AM5410" i="1" s="1"/>
  <c r="AF5409" i="1"/>
  <c r="AD5310" i="1"/>
  <c r="AE5314" i="1"/>
  <c r="AL5299" i="1"/>
  <c r="AF5298" i="1"/>
  <c r="V5365" i="1"/>
  <c r="AM5365" i="1" s="1"/>
  <c r="I5364" i="1"/>
  <c r="AM5311" i="1"/>
  <c r="AE5255" i="1"/>
  <c r="AD5254" i="1"/>
  <c r="AD5167" i="1"/>
  <c r="AE5176" i="1"/>
  <c r="AD5214" i="1"/>
  <c r="AE5214" i="1" s="1"/>
  <c r="AL5142" i="1"/>
  <c r="AM5142" i="1" s="1"/>
  <c r="AF5141" i="1"/>
  <c r="AE4988" i="1"/>
  <c r="AD4987" i="1"/>
  <c r="AE4987" i="1" s="1"/>
  <c r="I5140" i="1"/>
  <c r="V5140" i="1" s="1"/>
  <c r="V5141" i="1"/>
  <c r="I5148" i="1"/>
  <c r="V5149" i="1"/>
  <c r="AF5108" i="1"/>
  <c r="AL5033" i="1"/>
  <c r="AM5033" i="1" s="1"/>
  <c r="AF5032" i="1"/>
  <c r="AE4856" i="1"/>
  <c r="AD4855" i="1"/>
  <c r="AL5023" i="1"/>
  <c r="AM5023" i="1" s="1"/>
  <c r="AF5022" i="1"/>
  <c r="AL4889" i="1"/>
  <c r="AM4889" i="1" s="1"/>
  <c r="AF4888" i="1"/>
  <c r="AL4888" i="1" s="1"/>
  <c r="AM4888" i="1" s="1"/>
  <c r="I4854" i="1"/>
  <c r="V4855" i="1"/>
  <c r="AM4834" i="1"/>
  <c r="AD4491" i="1"/>
  <c r="AE4491" i="1" s="1"/>
  <c r="AE4498" i="1"/>
  <c r="O4641" i="1"/>
  <c r="AJ4751" i="1"/>
  <c r="AF4533" i="1"/>
  <c r="AL4533" i="1" s="1"/>
  <c r="AE4080" i="1"/>
  <c r="AD4073" i="1"/>
  <c r="K4004" i="1"/>
  <c r="AL4026" i="1"/>
  <c r="AF4025" i="1"/>
  <c r="AE3903" i="1"/>
  <c r="AD3902" i="1"/>
  <c r="AE3902" i="1" s="1"/>
  <c r="I4050" i="1"/>
  <c r="V4051" i="1"/>
  <c r="AM4051" i="1" s="1"/>
  <c r="I4025" i="1"/>
  <c r="V4026" i="1"/>
  <c r="J3815" i="1"/>
  <c r="J3800" i="1" s="1"/>
  <c r="V3757" i="1"/>
  <c r="T3756" i="1"/>
  <c r="AF3739" i="1"/>
  <c r="AL3740" i="1"/>
  <c r="AM3740" i="1" s="1"/>
  <c r="AL3777" i="1"/>
  <c r="AF3776" i="1"/>
  <c r="R3563" i="1"/>
  <c r="AE3428" i="1"/>
  <c r="AD3427" i="1"/>
  <c r="AD2807" i="1"/>
  <c r="AE2808" i="1"/>
  <c r="AE3955" i="1"/>
  <c r="I3761" i="1"/>
  <c r="V3762" i="1"/>
  <c r="I4107" i="1"/>
  <c r="I3643" i="1"/>
  <c r="AF3576" i="1"/>
  <c r="AL3583" i="1"/>
  <c r="AM3583" i="1" s="1"/>
  <c r="I3387" i="1"/>
  <c r="V3388" i="1"/>
  <c r="AM3388" i="1" s="1"/>
  <c r="AL3131" i="1"/>
  <c r="AL3041" i="1"/>
  <c r="AM3041" i="1" s="1"/>
  <c r="AF3040" i="1"/>
  <c r="AF2628" i="1"/>
  <c r="AL2629" i="1"/>
  <c r="AL3394" i="1"/>
  <c r="AF3393" i="1"/>
  <c r="AL3393" i="1" s="1"/>
  <c r="AM3393" i="1" s="1"/>
  <c r="AM3343" i="1"/>
  <c r="AM2808" i="1"/>
  <c r="V2660" i="1"/>
  <c r="R2659" i="1"/>
  <c r="AL2441" i="1"/>
  <c r="AF2440" i="1"/>
  <c r="AE2083" i="1"/>
  <c r="AD2082" i="1"/>
  <c r="AE1912" i="1"/>
  <c r="AD1911" i="1"/>
  <c r="AL2574" i="1"/>
  <c r="AM2574" i="1" s="1"/>
  <c r="AF2573" i="1"/>
  <c r="K2234" i="1"/>
  <c r="AC2135" i="1"/>
  <c r="AE2136" i="1"/>
  <c r="AE1985" i="1"/>
  <c r="AD1984" i="1"/>
  <c r="V2419" i="1"/>
  <c r="Y2336" i="1"/>
  <c r="AL2239" i="1"/>
  <c r="AM2239" i="1" s="1"/>
  <c r="U1845" i="1"/>
  <c r="V1846" i="1"/>
  <c r="AM1846" i="1" s="1"/>
  <c r="AL1056" i="1"/>
  <c r="AF1055" i="1"/>
  <c r="AM2033" i="1"/>
  <c r="AE1700" i="1"/>
  <c r="AD1699" i="1"/>
  <c r="AE1635" i="1"/>
  <c r="AD1629" i="1"/>
  <c r="AE1560" i="1"/>
  <c r="AD1554" i="1"/>
  <c r="AE1326" i="1"/>
  <c r="AD1325" i="1"/>
  <c r="AE1217" i="1"/>
  <c r="AD1216" i="1"/>
  <c r="V1802" i="1"/>
  <c r="AM1802" i="1" s="1"/>
  <c r="I1799" i="1"/>
  <c r="AM1981" i="1"/>
  <c r="AH1907" i="1"/>
  <c r="AL1798" i="1"/>
  <c r="AF1793" i="1"/>
  <c r="AL1764" i="1"/>
  <c r="AF1763" i="1"/>
  <c r="AM1316" i="1"/>
  <c r="AE1204" i="1"/>
  <c r="AD1203" i="1"/>
  <c r="AE1199" i="1"/>
  <c r="AF950" i="1"/>
  <c r="AL951" i="1"/>
  <c r="AE625" i="1"/>
  <c r="AD624" i="1"/>
  <c r="AL1283" i="1"/>
  <c r="AF1282" i="1"/>
  <c r="AL1282" i="1" s="1"/>
  <c r="AL1325" i="1"/>
  <c r="AF1324" i="1"/>
  <c r="AE925" i="1"/>
  <c r="AD919" i="1"/>
  <c r="AE332" i="1"/>
  <c r="AD331" i="1"/>
  <c r="AE169" i="1"/>
  <c r="AC168" i="1"/>
  <c r="I1535" i="1"/>
  <c r="AM1384" i="1"/>
  <c r="O1292" i="1"/>
  <c r="AF1191" i="1"/>
  <c r="AM883" i="1"/>
  <c r="AE669" i="1"/>
  <c r="AD668" i="1"/>
  <c r="AE547" i="1"/>
  <c r="AD546" i="1"/>
  <c r="AL309" i="1"/>
  <c r="AM309" i="1" s="1"/>
  <c r="AF308" i="1"/>
  <c r="AE229" i="1"/>
  <c r="AD228" i="1"/>
  <c r="AE228" i="1" s="1"/>
  <c r="AE175" i="1"/>
  <c r="AD174" i="1"/>
  <c r="AE174" i="1" s="1"/>
  <c r="AI341" i="1"/>
  <c r="AL545" i="1"/>
  <c r="AM150" i="1"/>
  <c r="AL5715" i="1"/>
  <c r="AM5715" i="1" s="1"/>
  <c r="AF5714" i="1"/>
  <c r="AM5704" i="1"/>
  <c r="T5672" i="1"/>
  <c r="AL5675" i="1"/>
  <c r="AF5674" i="1"/>
  <c r="V5714" i="1"/>
  <c r="V5677" i="1"/>
  <c r="AM5677" i="1" s="1"/>
  <c r="V5639" i="1"/>
  <c r="I5638" i="1"/>
  <c r="V5638" i="1" s="1"/>
  <c r="AM5638" i="1" s="1"/>
  <c r="AL5682" i="1"/>
  <c r="AM5682" i="1" s="1"/>
  <c r="V5664" i="1"/>
  <c r="I5648" i="1"/>
  <c r="AM5642" i="1"/>
  <c r="AL5640" i="1"/>
  <c r="AM5640" i="1" s="1"/>
  <c r="AE5612" i="1"/>
  <c r="AD5611" i="1"/>
  <c r="V5625" i="1"/>
  <c r="AM5592" i="1"/>
  <c r="AE5542" i="1"/>
  <c r="AD5541" i="1"/>
  <c r="AL5541" i="1"/>
  <c r="AF5540" i="1"/>
  <c r="AM5536" i="1"/>
  <c r="V5528" i="1"/>
  <c r="S5527" i="1"/>
  <c r="AF5562" i="1"/>
  <c r="AL5553" i="1"/>
  <c r="AF5552" i="1"/>
  <c r="AL5552" i="1" s="1"/>
  <c r="AE5536" i="1"/>
  <c r="AD5535" i="1"/>
  <c r="AL5518" i="1"/>
  <c r="AM5518" i="1" s="1"/>
  <c r="AF5517" i="1"/>
  <c r="AL5500" i="1"/>
  <c r="AM5500" i="1" s="1"/>
  <c r="AF5499" i="1"/>
  <c r="Q5496" i="1"/>
  <c r="Q5495" i="1" s="1"/>
  <c r="AE5462" i="1"/>
  <c r="AD5461" i="1"/>
  <c r="AL5418" i="1"/>
  <c r="AM5418" i="1" s="1"/>
  <c r="AF5417" i="1"/>
  <c r="AL5417" i="1" s="1"/>
  <c r="AM5417" i="1" s="1"/>
  <c r="AM5423" i="1"/>
  <c r="AM5401" i="1"/>
  <c r="AM5437" i="1"/>
  <c r="AE5359" i="1"/>
  <c r="AD5358" i="1"/>
  <c r="AE5358" i="1" s="1"/>
  <c r="AM5400" i="1"/>
  <c r="AE5380" i="1"/>
  <c r="AD5379" i="1"/>
  <c r="AM5430" i="1"/>
  <c r="AM5314" i="1"/>
  <c r="AI5306" i="1"/>
  <c r="AI5281" i="1" s="1"/>
  <c r="AF5310" i="1"/>
  <c r="AL5286" i="1"/>
  <c r="AE5276" i="1"/>
  <c r="AD5275" i="1"/>
  <c r="AL5263" i="1"/>
  <c r="AM5263" i="1" s="1"/>
  <c r="AF5262" i="1"/>
  <c r="AL5290" i="1"/>
  <c r="AM5290" i="1" s="1"/>
  <c r="AF5285" i="1"/>
  <c r="AD5204" i="1"/>
  <c r="AE5204" i="1" s="1"/>
  <c r="AE5123" i="1"/>
  <c r="AD5122" i="1"/>
  <c r="AE5092" i="1"/>
  <c r="AD5091" i="1"/>
  <c r="AE5091" i="1" s="1"/>
  <c r="AE5271" i="1"/>
  <c r="AD5270" i="1"/>
  <c r="AM5250" i="1"/>
  <c r="AM5093" i="1"/>
  <c r="AM5224" i="1"/>
  <c r="AM5208" i="1"/>
  <c r="AE4996" i="1"/>
  <c r="AD4995" i="1"/>
  <c r="I5214" i="1"/>
  <c r="V5214" i="1" s="1"/>
  <c r="AM5214" i="1" s="1"/>
  <c r="AE5057" i="1"/>
  <c r="AD5056" i="1"/>
  <c r="AE5056" i="1" s="1"/>
  <c r="AM5158" i="1"/>
  <c r="AF5149" i="1"/>
  <c r="AM5150" i="1"/>
  <c r="AF5129" i="1"/>
  <c r="V5096" i="1"/>
  <c r="I5095" i="1"/>
  <c r="V5095" i="1" s="1"/>
  <c r="AL5072" i="1"/>
  <c r="AD4954" i="1"/>
  <c r="AE4920" i="1"/>
  <c r="AD4919" i="1"/>
  <c r="AE4919" i="1" s="1"/>
  <c r="AE4872" i="1"/>
  <c r="AD4871" i="1"/>
  <c r="AE4871" i="1" s="1"/>
  <c r="I5056" i="1"/>
  <c r="V5056" i="1" s="1"/>
  <c r="AM5056" i="1" s="1"/>
  <c r="V5057" i="1"/>
  <c r="AM5057" i="1" s="1"/>
  <c r="AE5011" i="1"/>
  <c r="AC5010" i="1"/>
  <c r="AE5010" i="1" s="1"/>
  <c r="AM4970" i="1"/>
  <c r="AE4979" i="1"/>
  <c r="AC4978" i="1"/>
  <c r="AL5071" i="1"/>
  <c r="AE4898" i="1"/>
  <c r="AC4897" i="1"/>
  <c r="I4879" i="1"/>
  <c r="V4883" i="1"/>
  <c r="AE4843" i="1"/>
  <c r="AD4842" i="1"/>
  <c r="AE4826" i="1"/>
  <c r="AD4822" i="1"/>
  <c r="R4954" i="1"/>
  <c r="AA4903" i="1"/>
  <c r="AA4894" i="1" s="1"/>
  <c r="AA4851" i="1" s="1"/>
  <c r="AM4926" i="1"/>
  <c r="AG4903" i="1"/>
  <c r="AL4843" i="1"/>
  <c r="S4808" i="1"/>
  <c r="S4794" i="1" s="1"/>
  <c r="S4793" i="1" s="1"/>
  <c r="S4792" i="1" s="1"/>
  <c r="S4751" i="1" s="1"/>
  <c r="V4810" i="1"/>
  <c r="AM4810" i="1" s="1"/>
  <c r="AC4788" i="1"/>
  <c r="AE4789" i="1"/>
  <c r="AC4732" i="1"/>
  <c r="AE4736" i="1"/>
  <c r="AM4929" i="1"/>
  <c r="AM4849" i="1"/>
  <c r="AM4839" i="1"/>
  <c r="AL4789" i="1"/>
  <c r="AM4789" i="1" s="1"/>
  <c r="AF4788" i="1"/>
  <c r="AL4761" i="1"/>
  <c r="AM4761" i="1" s="1"/>
  <c r="AF4760" i="1"/>
  <c r="AL4733" i="1"/>
  <c r="AF4732" i="1"/>
  <c r="AE4699" i="1"/>
  <c r="AD4698" i="1"/>
  <c r="AE4674" i="1"/>
  <c r="AD4673" i="1"/>
  <c r="AM4948" i="1"/>
  <c r="AM4836" i="1"/>
  <c r="AM4820" i="1"/>
  <c r="AC4796" i="1"/>
  <c r="AE4797" i="1"/>
  <c r="N4751" i="1"/>
  <c r="I4630" i="1"/>
  <c r="V4631" i="1"/>
  <c r="AM4631" i="1" s="1"/>
  <c r="AE4587" i="1"/>
  <c r="AD4586" i="1"/>
  <c r="AE4586" i="1" s="1"/>
  <c r="AE4477" i="1"/>
  <c r="AD4476" i="1"/>
  <c r="AE4476" i="1" s="1"/>
  <c r="AL4756" i="1"/>
  <c r="AF4755" i="1"/>
  <c r="I4785" i="1"/>
  <c r="V4786" i="1"/>
  <c r="AE4762" i="1"/>
  <c r="V4546" i="1"/>
  <c r="Q4545" i="1"/>
  <c r="V4545" i="1" s="1"/>
  <c r="Y4751" i="1"/>
  <c r="V4760" i="1"/>
  <c r="AL4744" i="1"/>
  <c r="AF4743" i="1"/>
  <c r="AH4719" i="1"/>
  <c r="R4556" i="1"/>
  <c r="V4557" i="1"/>
  <c r="AM4557" i="1" s="1"/>
  <c r="I4507" i="1"/>
  <c r="V4507" i="1" s="1"/>
  <c r="AM4507" i="1" s="1"/>
  <c r="V4508" i="1"/>
  <c r="AM4508" i="1" s="1"/>
  <c r="AE4485" i="1"/>
  <c r="AD4484" i="1"/>
  <c r="AE4484" i="1" s="1"/>
  <c r="AF4597" i="1"/>
  <c r="W4465" i="1"/>
  <c r="W4441" i="1" s="1"/>
  <c r="AL4570" i="1"/>
  <c r="AM4570" i="1" s="1"/>
  <c r="AF4569" i="1"/>
  <c r="AB4465" i="1"/>
  <c r="AB4441" i="1" s="1"/>
  <c r="AB4440" i="1" s="1"/>
  <c r="AE4433" i="1"/>
  <c r="AC4429" i="1"/>
  <c r="I4585" i="1"/>
  <c r="V4596" i="1"/>
  <c r="V4561" i="1"/>
  <c r="Q4455" i="1"/>
  <c r="Q4454" i="1" s="1"/>
  <c r="Q4453" i="1" s="1"/>
  <c r="AL4445" i="1"/>
  <c r="AM4445" i="1" s="1"/>
  <c r="AF4444" i="1"/>
  <c r="AE4403" i="1"/>
  <c r="AC4360" i="1"/>
  <c r="AC4359" i="1" s="1"/>
  <c r="AF4229" i="1"/>
  <c r="AM4419" i="1"/>
  <c r="AM4397" i="1"/>
  <c r="AL4347" i="1"/>
  <c r="AM4347" i="1" s="1"/>
  <c r="AF4346" i="1"/>
  <c r="AL4341" i="1"/>
  <c r="AM4341" i="1" s="1"/>
  <c r="AF4340" i="1"/>
  <c r="AL4340" i="1" s="1"/>
  <c r="AM4340" i="1" s="1"/>
  <c r="I4321" i="1"/>
  <c r="V4324" i="1"/>
  <c r="AM4324" i="1" s="1"/>
  <c r="AE4316" i="1"/>
  <c r="AC4312" i="1"/>
  <c r="AE4262" i="1"/>
  <c r="AM4247" i="1"/>
  <c r="AD4211" i="1"/>
  <c r="AD4360" i="1"/>
  <c r="AL4355" i="1"/>
  <c r="AM4355" i="1" s="1"/>
  <c r="AF4354" i="1"/>
  <c r="AE4342" i="1"/>
  <c r="AC4341" i="1"/>
  <c r="AE4334" i="1"/>
  <c r="J4271" i="1"/>
  <c r="J4270" i="1" s="1"/>
  <c r="J4269" i="1" s="1"/>
  <c r="J4258" i="1" s="1"/>
  <c r="AF4137" i="1"/>
  <c r="AL4137" i="1" s="1"/>
  <c r="AM4137" i="1" s="1"/>
  <c r="AL4138" i="1"/>
  <c r="AM4138" i="1" s="1"/>
  <c r="AF4064" i="1"/>
  <c r="AL4064" i="1" s="1"/>
  <c r="AM4064" i="1" s="1"/>
  <c r="AL4065" i="1"/>
  <c r="AM4065" i="1" s="1"/>
  <c r="AE4032" i="1"/>
  <c r="AD4031" i="1"/>
  <c r="Q4444" i="1"/>
  <c r="AM4337" i="1"/>
  <c r="AM4317" i="1"/>
  <c r="K4271" i="1"/>
  <c r="K4270" i="1" s="1"/>
  <c r="K4269" i="1" s="1"/>
  <c r="K4258" i="1" s="1"/>
  <c r="AH4269" i="1"/>
  <c r="AH4258" i="1" s="1"/>
  <c r="AM4233" i="1"/>
  <c r="AM4170" i="1"/>
  <c r="AM4033" i="1"/>
  <c r="AM4297" i="1"/>
  <c r="AL4283" i="1"/>
  <c r="AM4283" i="1" s="1"/>
  <c r="AF4279" i="1"/>
  <c r="AL4279" i="1" s="1"/>
  <c r="AE4215" i="1"/>
  <c r="AC4214" i="1"/>
  <c r="Q4104" i="1"/>
  <c r="Q4004" i="1" s="1"/>
  <c r="AF4073" i="1"/>
  <c r="AM3972" i="1"/>
  <c r="AB3960" i="1"/>
  <c r="AC3853" i="1"/>
  <c r="AE3853" i="1" s="1"/>
  <c r="AE3854" i="1"/>
  <c r="AM4309" i="1"/>
  <c r="Y4269" i="1"/>
  <c r="Y4258" i="1" s="1"/>
  <c r="I4176" i="1"/>
  <c r="V4177" i="1"/>
  <c r="AM4177" i="1" s="1"/>
  <c r="AM4171" i="1"/>
  <c r="AD4121" i="1"/>
  <c r="AM4080" i="1"/>
  <c r="AM4042" i="1"/>
  <c r="AB4004" i="1"/>
  <c r="AH3992" i="1"/>
  <c r="AL3993" i="1"/>
  <c r="AM3993" i="1" s="1"/>
  <c r="R3960" i="1"/>
  <c r="AE3952" i="1"/>
  <c r="AD3951" i="1"/>
  <c r="V3951" i="1"/>
  <c r="AM3951" i="1" s="1"/>
  <c r="I3950" i="1"/>
  <c r="V3912" i="1"/>
  <c r="AM3912" i="1" s="1"/>
  <c r="AD4221" i="1"/>
  <c r="AE4222" i="1"/>
  <c r="AD3930" i="1"/>
  <c r="AE3931" i="1"/>
  <c r="AM3899" i="1"/>
  <c r="L3869" i="1"/>
  <c r="L3868" i="1" s="1"/>
  <c r="AF3871" i="1"/>
  <c r="AL3871" i="1" s="1"/>
  <c r="AJ3815" i="1"/>
  <c r="AJ3800" i="1" s="1"/>
  <c r="AD3773" i="1"/>
  <c r="V3698" i="1"/>
  <c r="R3697" i="1"/>
  <c r="AE3517" i="1"/>
  <c r="AD3516" i="1"/>
  <c r="AE4155" i="1"/>
  <c r="AD4154" i="1"/>
  <c r="I4153" i="1"/>
  <c r="V4154" i="1"/>
  <c r="AM4154" i="1" s="1"/>
  <c r="AC3968" i="1"/>
  <c r="AE3969" i="1"/>
  <c r="AM3903" i="1"/>
  <c r="I3818" i="1"/>
  <c r="V3818" i="1" s="1"/>
  <c r="V3819" i="1"/>
  <c r="AC3792" i="1"/>
  <c r="AE3793" i="1"/>
  <c r="AM3777" i="1"/>
  <c r="AC3764" i="1"/>
  <c r="AE3765" i="1"/>
  <c r="AC3749" i="1"/>
  <c r="AE3750" i="1"/>
  <c r="AE3718" i="1"/>
  <c r="AD3717" i="1"/>
  <c r="AE3717" i="1" s="1"/>
  <c r="AE3685" i="1"/>
  <c r="AD3684" i="1"/>
  <c r="AE3657" i="1"/>
  <c r="AD3656" i="1"/>
  <c r="AE3656" i="1" s="1"/>
  <c r="AM3602" i="1"/>
  <c r="AE3564" i="1"/>
  <c r="AD3563" i="1"/>
  <c r="AE3563" i="1" s="1"/>
  <c r="AM3433" i="1"/>
  <c r="AE4027" i="1"/>
  <c r="AD4026" i="1"/>
  <c r="AM4027" i="1"/>
  <c r="AF3977" i="1"/>
  <c r="AL3978" i="1"/>
  <c r="AM3978" i="1" s="1"/>
  <c r="AM3957" i="1"/>
  <c r="AE3875" i="1"/>
  <c r="AD3871" i="1"/>
  <c r="AM3875" i="1"/>
  <c r="AM3854" i="1"/>
  <c r="P3815" i="1"/>
  <c r="P3800" i="1" s="1"/>
  <c r="Z3817" i="1"/>
  <c r="Z3816" i="1" s="1"/>
  <c r="Z3815" i="1" s="1"/>
  <c r="Z3800" i="1" s="1"/>
  <c r="AC3805" i="1"/>
  <c r="AC3804" i="1" s="1"/>
  <c r="AC3803" i="1" s="1"/>
  <c r="AC3802" i="1" s="1"/>
  <c r="AC3801" i="1" s="1"/>
  <c r="AE3812" i="1"/>
  <c r="AF3705" i="1"/>
  <c r="AL3706" i="1"/>
  <c r="AM3706" i="1" s="1"/>
  <c r="AH3669" i="1"/>
  <c r="AL3670" i="1"/>
  <c r="AM3670" i="1" s="1"/>
  <c r="I3614" i="1"/>
  <c r="V3615" i="1"/>
  <c r="AM3615" i="1" s="1"/>
  <c r="AH3576" i="1"/>
  <c r="AH3575" i="1" s="1"/>
  <c r="AH3574" i="1" s="1"/>
  <c r="AH3573" i="1" s="1"/>
  <c r="AL3580" i="1"/>
  <c r="AM3580" i="1" s="1"/>
  <c r="AL3442" i="1"/>
  <c r="AF3441" i="1"/>
  <c r="AL4153" i="1"/>
  <c r="AF4152" i="1"/>
  <c r="AL4152" i="1" s="1"/>
  <c r="W4004" i="1"/>
  <c r="R3869" i="1"/>
  <c r="R3868" i="1" s="1"/>
  <c r="V3840" i="1"/>
  <c r="N3815" i="1"/>
  <c r="N3800" i="1" s="1"/>
  <c r="AE3806" i="1"/>
  <c r="AD3805" i="1"/>
  <c r="N3702" i="1"/>
  <c r="N3694" i="1" s="1"/>
  <c r="I3537" i="1"/>
  <c r="V3538" i="1"/>
  <c r="AM3538" i="1" s="1"/>
  <c r="AE3476" i="1"/>
  <c r="AD3475" i="1"/>
  <c r="AE3475" i="1" s="1"/>
  <c r="Q3441" i="1"/>
  <c r="V3442" i="1"/>
  <c r="I3426" i="1"/>
  <c r="V3427" i="1"/>
  <c r="V3421" i="1"/>
  <c r="AM3421" i="1" s="1"/>
  <c r="U3420" i="1"/>
  <c r="AE3394" i="1"/>
  <c r="AD3393" i="1"/>
  <c r="AE3393" i="1" s="1"/>
  <c r="AE3029" i="1"/>
  <c r="AD3028" i="1"/>
  <c r="AE3028" i="1" s="1"/>
  <c r="AE2814" i="1"/>
  <c r="AD2813" i="1"/>
  <c r="V3763" i="1"/>
  <c r="AE3558" i="1"/>
  <c r="AC3552" i="1"/>
  <c r="K3548" i="1"/>
  <c r="K3547" i="1" s="1"/>
  <c r="AE3539" i="1"/>
  <c r="AD3538" i="1"/>
  <c r="P3424" i="1"/>
  <c r="P3416" i="1" s="1"/>
  <c r="AL3432" i="1"/>
  <c r="AM3432" i="1" s="1"/>
  <c r="AF3431" i="1"/>
  <c r="AL3431" i="1" s="1"/>
  <c r="AM3431" i="1" s="1"/>
  <c r="AH3424" i="1"/>
  <c r="AH3416" i="1" s="1"/>
  <c r="AM3139" i="1"/>
  <c r="V4253" i="1"/>
  <c r="AM4253" i="1" s="1"/>
  <c r="S3831" i="1"/>
  <c r="S3826" i="1" s="1"/>
  <c r="S3817" i="1" s="1"/>
  <c r="S3816" i="1" s="1"/>
  <c r="AM3807" i="1"/>
  <c r="AM3665" i="1"/>
  <c r="AL3598" i="1"/>
  <c r="AK3597" i="1"/>
  <c r="AL3597" i="1" s="1"/>
  <c r="L3574" i="1"/>
  <c r="L3573" i="1" s="1"/>
  <c r="L3548" i="1" s="1"/>
  <c r="AJ3549" i="1"/>
  <c r="AJ3548" i="1" s="1"/>
  <c r="X3548" i="1"/>
  <c r="X3547" i="1" s="1"/>
  <c r="I3549" i="1"/>
  <c r="AL3537" i="1"/>
  <c r="AF3536" i="1"/>
  <c r="I3523" i="1"/>
  <c r="V3524" i="1"/>
  <c r="AM3524" i="1" s="1"/>
  <c r="AL3517" i="1"/>
  <c r="AM3517" i="1" s="1"/>
  <c r="AF3516" i="1"/>
  <c r="AM3437" i="1"/>
  <c r="I3379" i="1"/>
  <c r="V3380" i="1"/>
  <c r="AM3380" i="1" s="1"/>
  <c r="AB3338" i="1"/>
  <c r="AB3330" i="1" s="1"/>
  <c r="AB3232" i="1" s="1"/>
  <c r="V3318" i="1"/>
  <c r="I3317" i="1"/>
  <c r="V3236" i="1"/>
  <c r="AL3200" i="1"/>
  <c r="AI3167" i="1"/>
  <c r="AL3168" i="1"/>
  <c r="AM3168" i="1" s="1"/>
  <c r="AE3167" i="1"/>
  <c r="AD3166" i="1"/>
  <c r="V3154" i="1"/>
  <c r="AM3154" i="1" s="1"/>
  <c r="I3124" i="1"/>
  <c r="V3124" i="1" s="1"/>
  <c r="V3125" i="1"/>
  <c r="AE3116" i="1"/>
  <c r="AC3115" i="1"/>
  <c r="AE3115" i="1" s="1"/>
  <c r="R3080" i="1"/>
  <c r="V3081" i="1"/>
  <c r="AM3081" i="1" s="1"/>
  <c r="I3078" i="1"/>
  <c r="AM3043" i="1"/>
  <c r="AA3006" i="1"/>
  <c r="I3016" i="1"/>
  <c r="V3017" i="1"/>
  <c r="AM3017" i="1" s="1"/>
  <c r="AL3009" i="1"/>
  <c r="AF3008" i="1"/>
  <c r="AC2972" i="1"/>
  <c r="AE2972" i="1" s="1"/>
  <c r="AE2973" i="1"/>
  <c r="AL2862" i="1"/>
  <c r="AF2861" i="1"/>
  <c r="AE2846" i="1"/>
  <c r="AM2836" i="1"/>
  <c r="AD2460" i="1"/>
  <c r="AE2461" i="1"/>
  <c r="AM4141" i="1"/>
  <c r="AL3757" i="1"/>
  <c r="AF3756" i="1"/>
  <c r="V3503" i="1"/>
  <c r="AM3503" i="1" s="1"/>
  <c r="I3498" i="1"/>
  <c r="AM3371" i="1"/>
  <c r="AL3272" i="1"/>
  <c r="AM3272" i="1" s="1"/>
  <c r="AF3263" i="1"/>
  <c r="AM3250" i="1"/>
  <c r="AM3239" i="1"/>
  <c r="AM3197" i="1"/>
  <c r="I3182" i="1"/>
  <c r="V3183" i="1"/>
  <c r="V3176" i="1"/>
  <c r="T3175" i="1"/>
  <c r="AL3130" i="1"/>
  <c r="AM3130" i="1" s="1"/>
  <c r="AF3125" i="1"/>
  <c r="AM3054" i="1"/>
  <c r="AE3048" i="1"/>
  <c r="AD3047" i="1"/>
  <c r="AE3047" i="1" s="1"/>
  <c r="AM3029" i="1"/>
  <c r="AM3025" i="1"/>
  <c r="AD2994" i="1"/>
  <c r="AL2934" i="1"/>
  <c r="AM2934" i="1" s="1"/>
  <c r="AF2933" i="1"/>
  <c r="AM2919" i="1"/>
  <c r="I2905" i="1"/>
  <c r="AE2837" i="1"/>
  <c r="S2813" i="1"/>
  <c r="S2812" i="1" s="1"/>
  <c r="S2772" i="1" s="1"/>
  <c r="S2764" i="1" s="1"/>
  <c r="AE2632" i="1"/>
  <c r="AC2628" i="1"/>
  <c r="AC2627" i="1" s="1"/>
  <c r="AE2284" i="1"/>
  <c r="AD2283" i="1"/>
  <c r="AE2283" i="1" s="1"/>
  <c r="AE2149" i="1"/>
  <c r="AD2145" i="1"/>
  <c r="AE3711" i="1"/>
  <c r="AE3609" i="1"/>
  <c r="AD3608" i="1"/>
  <c r="AE3608" i="1" s="1"/>
  <c r="I3509" i="1"/>
  <c r="V3510" i="1"/>
  <c r="AL3386" i="1"/>
  <c r="AF3385" i="1"/>
  <c r="AL3385" i="1" s="1"/>
  <c r="N3301" i="1"/>
  <c r="AM3279" i="1"/>
  <c r="AE3263" i="1"/>
  <c r="AD3262" i="1"/>
  <c r="AM3258" i="1"/>
  <c r="AF3249" i="1"/>
  <c r="V3215" i="1"/>
  <c r="AE3184" i="1"/>
  <c r="AD3183" i="1"/>
  <c r="AE3111" i="1"/>
  <c r="AD3106" i="1"/>
  <c r="AB3098" i="1"/>
  <c r="AB3090" i="1" s="1"/>
  <c r="AL3078" i="1"/>
  <c r="AF3071" i="1"/>
  <c r="AL3071" i="1" s="1"/>
  <c r="AE3066" i="1"/>
  <c r="AD3065" i="1"/>
  <c r="AE3065" i="1" s="1"/>
  <c r="P3046" i="1"/>
  <c r="AD3017" i="1"/>
  <c r="T3006" i="1"/>
  <c r="AM2980" i="1"/>
  <c r="AM2950" i="1"/>
  <c r="V2933" i="1"/>
  <c r="V2855" i="1"/>
  <c r="T2854" i="1"/>
  <c r="V2831" i="1"/>
  <c r="AM2831" i="1" s="1"/>
  <c r="X2772" i="1"/>
  <c r="X2764" i="1" s="1"/>
  <c r="AL3765" i="1"/>
  <c r="AM3765" i="1" s="1"/>
  <c r="AF3764" i="1"/>
  <c r="AE3594" i="1"/>
  <c r="AD3593" i="1"/>
  <c r="AE3593" i="1" s="1"/>
  <c r="AM3594" i="1"/>
  <c r="AF3375" i="1"/>
  <c r="AL3376" i="1"/>
  <c r="AM3376" i="1" s="1"/>
  <c r="AF3340" i="1"/>
  <c r="AE3335" i="1"/>
  <c r="AC3334" i="1"/>
  <c r="AL3304" i="1"/>
  <c r="AM3278" i="1"/>
  <c r="AD3249" i="1"/>
  <c r="AE3255" i="1"/>
  <c r="AL3188" i="1"/>
  <c r="AM3188" i="1" s="1"/>
  <c r="AF3183" i="1"/>
  <c r="AL3138" i="1"/>
  <c r="AM3138" i="1" s="1"/>
  <c r="AF3137" i="1"/>
  <c r="AL3101" i="1"/>
  <c r="AF3100" i="1"/>
  <c r="AM3021" i="1"/>
  <c r="AL2837" i="1"/>
  <c r="AM2837" i="1" s="1"/>
  <c r="V2830" i="1"/>
  <c r="AM2830" i="1" s="1"/>
  <c r="I2806" i="1"/>
  <c r="V2806" i="1" s="1"/>
  <c r="V2807" i="1"/>
  <c r="AL2775" i="1"/>
  <c r="AF2774" i="1"/>
  <c r="AL2734" i="1"/>
  <c r="AM2734" i="1" s="1"/>
  <c r="AL2683" i="1"/>
  <c r="AM2683" i="1" s="1"/>
  <c r="AF2682" i="1"/>
  <c r="AF2666" i="1"/>
  <c r="AL2661" i="1"/>
  <c r="AM2661" i="1" s="1"/>
  <c r="AF2660" i="1"/>
  <c r="AM2531" i="1"/>
  <c r="I2526" i="1"/>
  <c r="V2526" i="1" s="1"/>
  <c r="V2527" i="1"/>
  <c r="AE2479" i="1"/>
  <c r="AD2367" i="1"/>
  <c r="AM2371" i="1"/>
  <c r="AD2347" i="1"/>
  <c r="AE2351" i="1"/>
  <c r="V2347" i="1"/>
  <c r="I2346" i="1"/>
  <c r="AM2348" i="1"/>
  <c r="V2331" i="1"/>
  <c r="AM2331" i="1" s="1"/>
  <c r="I2324" i="1"/>
  <c r="O2307" i="1"/>
  <c r="AD2297" i="1"/>
  <c r="AE2297" i="1" s="1"/>
  <c r="AE2298" i="1"/>
  <c r="S2264" i="1"/>
  <c r="S2263" i="1" s="1"/>
  <c r="I2249" i="1"/>
  <c r="V2249" i="1" s="1"/>
  <c r="I2208" i="1"/>
  <c r="V2209" i="1"/>
  <c r="AF2155" i="1"/>
  <c r="AL2156" i="1"/>
  <c r="AM2156" i="1" s="1"/>
  <c r="AL2145" i="1"/>
  <c r="AM2145" i="1" s="1"/>
  <c r="AC2127" i="1"/>
  <c r="AE2128" i="1"/>
  <c r="AL2128" i="1"/>
  <c r="AE2114" i="1"/>
  <c r="AD2113" i="1"/>
  <c r="I2087" i="1"/>
  <c r="AE2045" i="1"/>
  <c r="AD2044" i="1"/>
  <c r="AE1924" i="1"/>
  <c r="AD1923" i="1"/>
  <c r="AE1862" i="1"/>
  <c r="AD1861" i="1"/>
  <c r="AE1861" i="1" s="1"/>
  <c r="W3006" i="1"/>
  <c r="J3006" i="1"/>
  <c r="AM3011" i="1"/>
  <c r="I2815" i="1"/>
  <c r="V2816" i="1"/>
  <c r="AM2816" i="1" s="1"/>
  <c r="AE2815" i="1"/>
  <c r="R2774" i="1"/>
  <c r="V2775" i="1"/>
  <c r="AL2749" i="1"/>
  <c r="AM2749" i="1" s="1"/>
  <c r="AF2748" i="1"/>
  <c r="I2711" i="1"/>
  <c r="V2711" i="1" s="1"/>
  <c r="V2712" i="1"/>
  <c r="AE2636" i="1"/>
  <c r="AD2635" i="1"/>
  <c r="AE2635" i="1" s="1"/>
  <c r="AL2622" i="1"/>
  <c r="AM2622" i="1" s="1"/>
  <c r="AF2621" i="1"/>
  <c r="AL2621" i="1" s="1"/>
  <c r="AL2556" i="1"/>
  <c r="AF2555" i="1"/>
  <c r="AL2530" i="1"/>
  <c r="AM2530" i="1" s="1"/>
  <c r="AF2529" i="1"/>
  <c r="AM2461" i="1"/>
  <c r="AI2439" i="1"/>
  <c r="AI2431" i="1" s="1"/>
  <c r="I2440" i="1"/>
  <c r="V2441" i="1"/>
  <c r="AE2399" i="1"/>
  <c r="AD2398" i="1"/>
  <c r="I2384" i="1"/>
  <c r="AM2381" i="1"/>
  <c r="AL2375" i="1"/>
  <c r="AM2375" i="1" s="1"/>
  <c r="AF2374" i="1"/>
  <c r="AL2347" i="1"/>
  <c r="M2344" i="1"/>
  <c r="M2336" i="1" s="1"/>
  <c r="M2233" i="1" s="1"/>
  <c r="AM2280" i="1"/>
  <c r="I2265" i="1"/>
  <c r="V2266" i="1"/>
  <c r="AM2190" i="1"/>
  <c r="V2178" i="1"/>
  <c r="AM2178" i="1" s="1"/>
  <c r="U2177" i="1"/>
  <c r="AM2149" i="1"/>
  <c r="AM1913" i="1"/>
  <c r="AM1838" i="1"/>
  <c r="AM3228" i="1"/>
  <c r="I3145" i="1"/>
  <c r="V3146" i="1"/>
  <c r="AM3146" i="1" s="1"/>
  <c r="AM2667" i="1"/>
  <c r="AE2648" i="1"/>
  <c r="AD2647" i="1"/>
  <c r="AE2647" i="1" s="1"/>
  <c r="AM2629" i="1"/>
  <c r="AE2544" i="1"/>
  <c r="AD2543" i="1"/>
  <c r="AE2531" i="1"/>
  <c r="AC2530" i="1"/>
  <c r="AE2510" i="1"/>
  <c r="AD2509" i="1"/>
  <c r="AE2509" i="1" s="1"/>
  <c r="AC2346" i="1"/>
  <c r="AC2345" i="1" s="1"/>
  <c r="W2344" i="1"/>
  <c r="W2336" i="1" s="1"/>
  <c r="AF2324" i="1"/>
  <c r="V2290" i="1"/>
  <c r="S2234" i="1"/>
  <c r="AL2225" i="1"/>
  <c r="AF2224" i="1"/>
  <c r="AM2213" i="1"/>
  <c r="I2159" i="1"/>
  <c r="V2159" i="1" s="1"/>
  <c r="AM2159" i="1" s="1"/>
  <c r="V2160" i="1"/>
  <c r="AL2142" i="1"/>
  <c r="AF2141" i="1"/>
  <c r="Q2139" i="1"/>
  <c r="Q2106" i="1" s="1"/>
  <c r="Q2098" i="1" s="1"/>
  <c r="AL2083" i="1"/>
  <c r="AM2083" i="1" s="1"/>
  <c r="AF2082" i="1"/>
  <c r="AE2029" i="1"/>
  <c r="AD2028" i="1"/>
  <c r="AE2028" i="1" s="1"/>
  <c r="AL2005" i="1"/>
  <c r="AF1998" i="1"/>
  <c r="V1993" i="1"/>
  <c r="AM1993" i="1" s="1"/>
  <c r="S1992" i="1"/>
  <c r="I1969" i="1"/>
  <c r="V1970" i="1"/>
  <c r="AM1970" i="1" s="1"/>
  <c r="AE1898" i="1"/>
  <c r="AD1897" i="1"/>
  <c r="AE1789" i="1"/>
  <c r="AD1788" i="1"/>
  <c r="AE1788" i="1" s="1"/>
  <c r="AE3196" i="1"/>
  <c r="AD3195" i="1"/>
  <c r="AL2973" i="1"/>
  <c r="AF2972" i="1"/>
  <c r="AL2972" i="1" s="1"/>
  <c r="AL2920" i="1"/>
  <c r="AM2920" i="1" s="1"/>
  <c r="AM2787" i="1"/>
  <c r="V2726" i="1"/>
  <c r="AM2726" i="1" s="1"/>
  <c r="AL2712" i="1"/>
  <c r="AL2689" i="1"/>
  <c r="AE2579" i="1"/>
  <c r="AL2549" i="1"/>
  <c r="AM2549" i="1" s="1"/>
  <c r="AM2512" i="1"/>
  <c r="AE2442" i="1"/>
  <c r="AD2441" i="1"/>
  <c r="V2422" i="1"/>
  <c r="AM2422" i="1" s="1"/>
  <c r="I2415" i="1"/>
  <c r="V2416" i="1"/>
  <c r="AM2416" i="1" s="1"/>
  <c r="AL2355" i="1"/>
  <c r="AM2355" i="1" s="1"/>
  <c r="AF2354" i="1"/>
  <c r="AL2354" i="1" s="1"/>
  <c r="AM2354" i="1" s="1"/>
  <c r="V2284" i="1"/>
  <c r="AM2284" i="1" s="1"/>
  <c r="AC2250" i="1"/>
  <c r="AC2249" i="1" s="1"/>
  <c r="AC2235" i="1" s="1"/>
  <c r="AE2186" i="1"/>
  <c r="AD2185" i="1"/>
  <c r="AM2185" i="1"/>
  <c r="L2122" i="1"/>
  <c r="V2127" i="1"/>
  <c r="AE1846" i="1"/>
  <c r="AC1845" i="1"/>
  <c r="L2140" i="1"/>
  <c r="L2139" i="1" s="1"/>
  <c r="AI2018" i="1"/>
  <c r="AI2010" i="1" s="1"/>
  <c r="AF1922" i="1"/>
  <c r="AL1922" i="1" s="1"/>
  <c r="AL1923" i="1"/>
  <c r="AF1835" i="1"/>
  <c r="AE1764" i="1"/>
  <c r="AD1763" i="1"/>
  <c r="V1094" i="1"/>
  <c r="AM1094" i="1" s="1"/>
  <c r="Q1093" i="1"/>
  <c r="I2043" i="1"/>
  <c r="V2043" i="1" s="1"/>
  <c r="V2044" i="1"/>
  <c r="L2010" i="1"/>
  <c r="AL1869" i="1"/>
  <c r="AF1868" i="1"/>
  <c r="AM1854" i="1"/>
  <c r="Q1793" i="1"/>
  <c r="Q1792" i="1" s="1"/>
  <c r="Q1768" i="1" s="1"/>
  <c r="Q1760" i="1" s="1"/>
  <c r="AE1775" i="1"/>
  <c r="AD1771" i="1"/>
  <c r="V1772" i="1"/>
  <c r="AM1772" i="1" s="1"/>
  <c r="S1771" i="1"/>
  <c r="S1770" i="1" s="1"/>
  <c r="S1769" i="1" s="1"/>
  <c r="S1768" i="1" s="1"/>
  <c r="S1760" i="1" s="1"/>
  <c r="AE1744" i="1"/>
  <c r="AD1743" i="1"/>
  <c r="AF1716" i="1"/>
  <c r="AL1721" i="1"/>
  <c r="AM1721" i="1" s="1"/>
  <c r="AF1703" i="1"/>
  <c r="AL1703" i="1" s="1"/>
  <c r="AL1704" i="1"/>
  <c r="AF1672" i="1"/>
  <c r="AL1673" i="1"/>
  <c r="AM1673" i="1" s="1"/>
  <c r="AL1653" i="1"/>
  <c r="AM1653" i="1" s="1"/>
  <c r="AF1649" i="1"/>
  <c r="AF1636" i="1"/>
  <c r="AL1637" i="1"/>
  <c r="AM1637" i="1" s="1"/>
  <c r="AE1623" i="1"/>
  <c r="AD1622" i="1"/>
  <c r="AE1622" i="1" s="1"/>
  <c r="AL1589" i="1"/>
  <c r="AM1589" i="1" s="1"/>
  <c r="AF1580" i="1"/>
  <c r="AF1565" i="1"/>
  <c r="AL1565" i="1" s="1"/>
  <c r="AL1566" i="1"/>
  <c r="AF1553" i="1"/>
  <c r="AL1554" i="1"/>
  <c r="AD1536" i="1"/>
  <c r="AF1515" i="1"/>
  <c r="AL1515" i="1" s="1"/>
  <c r="AL1516" i="1"/>
  <c r="AE1500" i="1"/>
  <c r="AD1499" i="1"/>
  <c r="AF1482" i="1"/>
  <c r="AL1483" i="1"/>
  <c r="AF1443" i="1"/>
  <c r="AL1444" i="1"/>
  <c r="AM1444" i="1" s="1"/>
  <c r="AF1392" i="1"/>
  <c r="AL1393" i="1"/>
  <c r="AE1371" i="1"/>
  <c r="AD1370" i="1"/>
  <c r="AF1260" i="1"/>
  <c r="AL1260" i="1" s="1"/>
  <c r="AL1261" i="1"/>
  <c r="AD1247" i="1"/>
  <c r="AF1232" i="1"/>
  <c r="AL1232" i="1" s="1"/>
  <c r="AL1233" i="1"/>
  <c r="AF1222" i="1"/>
  <c r="AL1222" i="1" s="1"/>
  <c r="AL1223" i="1"/>
  <c r="AF1203" i="1"/>
  <c r="AL1204" i="1"/>
  <c r="AE1184" i="1"/>
  <c r="AD1183" i="1"/>
  <c r="AE1111" i="1"/>
  <c r="AD1110" i="1"/>
  <c r="AF1044" i="1"/>
  <c r="AL1045" i="1"/>
  <c r="AL1019" i="1"/>
  <c r="AF1015" i="1"/>
  <c r="AL1015" i="1" s="1"/>
  <c r="AM999" i="1"/>
  <c r="AE987" i="1"/>
  <c r="AD986" i="1"/>
  <c r="AE986" i="1" s="1"/>
  <c r="AF970" i="1"/>
  <c r="AL970" i="1" s="1"/>
  <c r="AM970" i="1" s="1"/>
  <c r="AL971" i="1"/>
  <c r="AM971" i="1" s="1"/>
  <c r="O2050" i="1"/>
  <c r="O2049" i="1" s="1"/>
  <c r="O2018" i="1" s="1"/>
  <c r="O2010" i="1" s="1"/>
  <c r="AL1992" i="1"/>
  <c r="AF1991" i="1"/>
  <c r="AL1991" i="1" s="1"/>
  <c r="AF1852" i="1"/>
  <c r="AL1857" i="1"/>
  <c r="AM1796" i="1"/>
  <c r="AM1739" i="1"/>
  <c r="AM1666" i="1"/>
  <c r="AM1341" i="1"/>
  <c r="AM1327" i="1"/>
  <c r="AM1311" i="1"/>
  <c r="AM1297" i="1"/>
  <c r="AM988" i="1"/>
  <c r="AF2050" i="1"/>
  <c r="AM2028" i="1"/>
  <c r="AH2010" i="1"/>
  <c r="I1979" i="1"/>
  <c r="V1979" i="1" s="1"/>
  <c r="V1980" i="1"/>
  <c r="K1907" i="1"/>
  <c r="AF1882" i="1"/>
  <c r="AL1883" i="1"/>
  <c r="AM1870" i="1"/>
  <c r="AC1793" i="1"/>
  <c r="AC1792" i="1" s="1"/>
  <c r="AC1768" i="1" s="1"/>
  <c r="AL1799" i="1"/>
  <c r="AM1789" i="1"/>
  <c r="AM1782" i="1"/>
  <c r="I1779" i="1"/>
  <c r="AE1730" i="1"/>
  <c r="AD1729" i="1"/>
  <c r="I1399" i="1"/>
  <c r="V1400" i="1"/>
  <c r="AM1400" i="1" s="1"/>
  <c r="AE1377" i="1"/>
  <c r="AD1376" i="1"/>
  <c r="AE1376" i="1" s="1"/>
  <c r="AE1344" i="1"/>
  <c r="AD1343" i="1"/>
  <c r="AE1343" i="1" s="1"/>
  <c r="Q1283" i="1"/>
  <c r="V1284" i="1"/>
  <c r="AE1261" i="1"/>
  <c r="AD1260" i="1"/>
  <c r="AE1260" i="1" s="1"/>
  <c r="I1222" i="1"/>
  <c r="V1222" i="1" s="1"/>
  <c r="V1223" i="1"/>
  <c r="AM1196" i="1"/>
  <c r="I1152" i="1"/>
  <c r="V1153" i="1"/>
  <c r="AM1153" i="1" s="1"/>
  <c r="I1132" i="1"/>
  <c r="V1132" i="1" s="1"/>
  <c r="AM1132" i="1" s="1"/>
  <c r="V1133" i="1"/>
  <c r="AM1133" i="1" s="1"/>
  <c r="I1082" i="1"/>
  <c r="V1082" i="1" s="1"/>
  <c r="V1083" i="1"/>
  <c r="AM1049" i="1"/>
  <c r="I1034" i="1"/>
  <c r="V1035" i="1"/>
  <c r="AM1035" i="1" s="1"/>
  <c r="I1015" i="1"/>
  <c r="V1015" i="1" s="1"/>
  <c r="V1019" i="1"/>
  <c r="V1552" i="1"/>
  <c r="AE1394" i="1"/>
  <c r="AL1353" i="1"/>
  <c r="AF1352" i="1"/>
  <c r="AL1352" i="1" s="1"/>
  <c r="AF964" i="1"/>
  <c r="AL965" i="1"/>
  <c r="AM965" i="1" s="1"/>
  <c r="AE959" i="1"/>
  <c r="AD958" i="1"/>
  <c r="V958" i="1"/>
  <c r="I957" i="1"/>
  <c r="AC912" i="1"/>
  <c r="AE912" i="1" s="1"/>
  <c r="AE913" i="1"/>
  <c r="R873" i="1"/>
  <c r="AD774" i="1"/>
  <c r="AE778" i="1"/>
  <c r="AE744" i="1"/>
  <c r="AD739" i="1"/>
  <c r="AE739" i="1" s="1"/>
  <c r="AM711" i="1"/>
  <c r="AE631" i="1"/>
  <c r="AD630" i="1"/>
  <c r="AD591" i="1"/>
  <c r="AE591" i="1" s="1"/>
  <c r="AE495" i="1"/>
  <c r="AD494" i="1"/>
  <c r="AE494" i="1" s="1"/>
  <c r="AE438" i="1"/>
  <c r="AD437" i="1"/>
  <c r="I1628" i="1"/>
  <c r="AE1451" i="1"/>
  <c r="AL1284" i="1"/>
  <c r="AM1265" i="1"/>
  <c r="AL987" i="1"/>
  <c r="AM987" i="1" s="1"/>
  <c r="AF986" i="1"/>
  <c r="AL986" i="1" s="1"/>
  <c r="AM986" i="1" s="1"/>
  <c r="AC964" i="1"/>
  <c r="AE965" i="1"/>
  <c r="AM626" i="1"/>
  <c r="AM575" i="1"/>
  <c r="AM540" i="1"/>
  <c r="AM459" i="1"/>
  <c r="AF29" i="1"/>
  <c r="V1530" i="1"/>
  <c r="V1378" i="1"/>
  <c r="I1332" i="1"/>
  <c r="V1325" i="1"/>
  <c r="I1324" i="1"/>
  <c r="AL1301" i="1"/>
  <c r="AF1300" i="1"/>
  <c r="AE1272" i="1"/>
  <c r="I1247" i="1"/>
  <c r="V1183" i="1"/>
  <c r="AM1183" i="1" s="1"/>
  <c r="I1182" i="1"/>
  <c r="AL1110" i="1"/>
  <c r="AF1109" i="1"/>
  <c r="V1110" i="1"/>
  <c r="I1109" i="1"/>
  <c r="AM1084" i="1"/>
  <c r="AE953" i="1"/>
  <c r="AD952" i="1"/>
  <c r="V952" i="1"/>
  <c r="AM952" i="1" s="1"/>
  <c r="I951" i="1"/>
  <c r="V919" i="1"/>
  <c r="AM919" i="1" s="1"/>
  <c r="I918" i="1"/>
  <c r="AM915" i="1"/>
  <c r="AM901" i="1"/>
  <c r="AM894" i="1"/>
  <c r="AL625" i="1"/>
  <c r="AM625" i="1" s="1"/>
  <c r="AF624" i="1"/>
  <c r="AD566" i="1"/>
  <c r="AE272" i="1"/>
  <c r="AC271" i="1"/>
  <c r="AF196" i="1"/>
  <c r="AL75" i="1"/>
  <c r="AF74" i="1"/>
  <c r="L1661" i="1"/>
  <c r="R1438" i="1"/>
  <c r="J1330" i="1"/>
  <c r="J1329" i="1" s="1"/>
  <c r="J1321" i="1" s="1"/>
  <c r="AM1278" i="1"/>
  <c r="R1244" i="1"/>
  <c r="R1212" i="1" s="1"/>
  <c r="O1216" i="1"/>
  <c r="O1215" i="1" s="1"/>
  <c r="O1214" i="1" s="1"/>
  <c r="O1213" i="1" s="1"/>
  <c r="O1212" i="1" s="1"/>
  <c r="V1128" i="1"/>
  <c r="AM1128" i="1" s="1"/>
  <c r="I1127" i="1"/>
  <c r="V1127" i="1" s="1"/>
  <c r="AM1127" i="1" s="1"/>
  <c r="AM943" i="1"/>
  <c r="AM933" i="1"/>
  <c r="AM898" i="1"/>
  <c r="AL684" i="1"/>
  <c r="AF683" i="1"/>
  <c r="I677" i="1"/>
  <c r="V678" i="1"/>
  <c r="AH668" i="1"/>
  <c r="AL653" i="1"/>
  <c r="AL593" i="1"/>
  <c r="AM593" i="1" s="1"/>
  <c r="AF592" i="1"/>
  <c r="AL527" i="1"/>
  <c r="AM527" i="1" s="1"/>
  <c r="AF526" i="1"/>
  <c r="AE510" i="1"/>
  <c r="AC509" i="1"/>
  <c r="AL484" i="1"/>
  <c r="AF483" i="1"/>
  <c r="AL455" i="1"/>
  <c r="AH395" i="1"/>
  <c r="AH394" i="1" s="1"/>
  <c r="AH393" i="1" s="1"/>
  <c r="AE376" i="1"/>
  <c r="AD375" i="1"/>
  <c r="I357" i="1"/>
  <c r="V358" i="1"/>
  <c r="AL350" i="1"/>
  <c r="AF349" i="1"/>
  <c r="I345" i="1"/>
  <c r="V345" i="1" s="1"/>
  <c r="AM345" i="1" s="1"/>
  <c r="V346" i="1"/>
  <c r="AL325" i="1"/>
  <c r="AM325" i="1" s="1"/>
  <c r="AF324" i="1"/>
  <c r="AE317" i="1"/>
  <c r="AD316" i="1"/>
  <c r="I312" i="1"/>
  <c r="V312" i="1" s="1"/>
  <c r="V313" i="1"/>
  <c r="AM313" i="1" s="1"/>
  <c r="AL293" i="1"/>
  <c r="AF292" i="1"/>
  <c r="AL272" i="1"/>
  <c r="AM272" i="1" s="1"/>
  <c r="AF271" i="1"/>
  <c r="AF234" i="1"/>
  <c r="AL244" i="1"/>
  <c r="AM244" i="1" s="1"/>
  <c r="AE139" i="1"/>
  <c r="AD138" i="1"/>
  <c r="AE138" i="1" s="1"/>
  <c r="AE129" i="1"/>
  <c r="AD128" i="1"/>
  <c r="AE128" i="1" s="1"/>
  <c r="I122" i="1"/>
  <c r="V123" i="1"/>
  <c r="I98" i="1"/>
  <c r="V99" i="1"/>
  <c r="AM99" i="1" s="1"/>
  <c r="AD54" i="1"/>
  <c r="S853" i="1"/>
  <c r="S825" i="1" s="1"/>
  <c r="R739" i="1"/>
  <c r="R727" i="1" s="1"/>
  <c r="R726" i="1" s="1"/>
  <c r="AL652" i="1"/>
  <c r="V631" i="1"/>
  <c r="V513" i="1"/>
  <c r="AL447" i="1"/>
  <c r="AF446" i="1"/>
  <c r="AL446" i="1" s="1"/>
  <c r="AL441" i="1"/>
  <c r="AM431" i="1"/>
  <c r="AL123" i="1"/>
  <c r="V91" i="1"/>
  <c r="V66" i="1"/>
  <c r="AM66" i="1" s="1"/>
  <c r="T65" i="1"/>
  <c r="V30" i="1"/>
  <c r="AM30" i="1" s="1"/>
  <c r="I29" i="1"/>
  <c r="AF436" i="1"/>
  <c r="AL436" i="1" s="1"/>
  <c r="AL437" i="1"/>
  <c r="V388" i="1"/>
  <c r="R387" i="1"/>
  <c r="P791" i="1"/>
  <c r="AI791" i="1"/>
  <c r="AI718" i="1" s="1"/>
  <c r="AE749" i="1"/>
  <c r="AL720" i="1"/>
  <c r="AM720" i="1" s="1"/>
  <c r="AF719" i="1"/>
  <c r="AC696" i="1"/>
  <c r="AC695" i="1" s="1"/>
  <c r="AC689" i="1" s="1"/>
  <c r="AC660" i="1" s="1"/>
  <c r="AK524" i="1"/>
  <c r="AK506" i="1" s="1"/>
  <c r="AK505" i="1" s="1"/>
  <c r="J506" i="1"/>
  <c r="J505" i="1" s="1"/>
  <c r="K434" i="1"/>
  <c r="K393" i="1" s="1"/>
  <c r="AC405" i="1"/>
  <c r="AC404" i="1" s="1"/>
  <c r="AC395" i="1" s="1"/>
  <c r="AC394" i="1" s="1"/>
  <c r="AL397" i="1"/>
  <c r="AL317" i="1"/>
  <c r="AL288" i="1"/>
  <c r="AE66" i="1"/>
  <c r="AD65" i="1"/>
  <c r="AE65" i="1" s="1"/>
  <c r="AL210" i="1"/>
  <c r="AF209" i="1"/>
  <c r="N792" i="1"/>
  <c r="N791" i="1" s="1"/>
  <c r="AL793" i="1"/>
  <c r="AM783" i="1"/>
  <c r="AC718" i="1"/>
  <c r="Q696" i="1"/>
  <c r="Q695" i="1" s="1"/>
  <c r="Q689" i="1" s="1"/>
  <c r="AM673" i="1"/>
  <c r="AL663" i="1"/>
  <c r="AF662" i="1"/>
  <c r="AM654" i="1"/>
  <c r="AL496" i="1"/>
  <c r="AF495" i="1"/>
  <c r="AM458" i="1"/>
  <c r="AM442" i="1"/>
  <c r="R405" i="1"/>
  <c r="R404" i="1" s="1"/>
  <c r="R395" i="1" s="1"/>
  <c r="R394" i="1" s="1"/>
  <c r="R393" i="1" s="1"/>
  <c r="R392" i="1" s="1"/>
  <c r="Z393" i="1"/>
  <c r="AL354" i="1"/>
  <c r="AF275" i="1"/>
  <c r="AL275" i="1" s="1"/>
  <c r="AL188" i="1"/>
  <c r="T145" i="1"/>
  <c r="AL91" i="1"/>
  <c r="R74" i="1"/>
  <c r="V75" i="1"/>
  <c r="AM75" i="1" s="1"/>
  <c r="AF599" i="1"/>
  <c r="I481" i="1"/>
  <c r="AM438" i="1"/>
  <c r="AL249" i="1"/>
  <c r="M392" i="1" l="1"/>
  <c r="Q728" i="1"/>
  <c r="V733" i="1"/>
  <c r="AM733" i="1" s="1"/>
  <c r="V1503" i="1"/>
  <c r="I1498" i="1"/>
  <c r="AL2986" i="1"/>
  <c r="AF2985" i="1"/>
  <c r="S791" i="1"/>
  <c r="S718" i="1" s="1"/>
  <c r="S659" i="1" s="1"/>
  <c r="S658" i="1" s="1"/>
  <c r="AM958" i="1"/>
  <c r="AF1419" i="1"/>
  <c r="W4440" i="1"/>
  <c r="W4242" i="1" s="1"/>
  <c r="AM1874" i="1"/>
  <c r="AE2378" i="1"/>
  <c r="AE1054" i="1"/>
  <c r="AD1353" i="1"/>
  <c r="AM3148" i="1"/>
  <c r="AM3467" i="1"/>
  <c r="V4765" i="1"/>
  <c r="AE1437" i="1"/>
  <c r="I1343" i="1"/>
  <c r="V1343" i="1" s="1"/>
  <c r="AM1343" i="1" s="1"/>
  <c r="AD1648" i="1"/>
  <c r="V3773" i="1"/>
  <c r="I825" i="1"/>
  <c r="I791" i="1" s="1"/>
  <c r="V791" i="1" s="1"/>
  <c r="O392" i="1"/>
  <c r="AG1549" i="1"/>
  <c r="AJ1907" i="1"/>
  <c r="AM5204" i="1"/>
  <c r="P4751" i="1"/>
  <c r="AH3233" i="1"/>
  <c r="AI3232" i="1"/>
  <c r="W3548" i="1"/>
  <c r="W3547" i="1" s="1"/>
  <c r="P3233" i="1"/>
  <c r="AI5532" i="1"/>
  <c r="AM1063" i="1"/>
  <c r="AH1409" i="1"/>
  <c r="AM1816" i="1"/>
  <c r="AA5028" i="1"/>
  <c r="AA5020" i="1" s="1"/>
  <c r="AL3499" i="1"/>
  <c r="AM3499" i="1" s="1"/>
  <c r="AF3498" i="1"/>
  <c r="I4723" i="1"/>
  <c r="V4724" i="1"/>
  <c r="AK5656" i="1"/>
  <c r="AL5657" i="1"/>
  <c r="AM5657" i="1" s="1"/>
  <c r="M659" i="1"/>
  <c r="M658" i="1" s="1"/>
  <c r="AJ3233" i="1"/>
  <c r="AJ3232" i="1" s="1"/>
  <c r="AM388" i="1"/>
  <c r="AL646" i="1"/>
  <c r="AM312" i="1"/>
  <c r="AM684" i="1"/>
  <c r="AL1083" i="1"/>
  <c r="AM1083" i="1" s="1"/>
  <c r="AJ3547" i="1"/>
  <c r="V3774" i="1"/>
  <c r="AL645" i="1"/>
  <c r="AL739" i="1"/>
  <c r="AM235" i="1"/>
  <c r="AC1417" i="1"/>
  <c r="AM992" i="1"/>
  <c r="AM3325" i="1"/>
  <c r="AE2918" i="1"/>
  <c r="V3263" i="1"/>
  <c r="AG3547" i="1"/>
  <c r="AE3698" i="1"/>
  <c r="AJ5306" i="1"/>
  <c r="AJ5281" i="1" s="1"/>
  <c r="V1192" i="1"/>
  <c r="M1211" i="1"/>
  <c r="AM920" i="1"/>
  <c r="V1420" i="1"/>
  <c r="AM1420" i="1" s="1"/>
  <c r="AE1055" i="1"/>
  <c r="AM2725" i="1"/>
  <c r="Q2234" i="1"/>
  <c r="AF3193" i="1"/>
  <c r="AF3192" i="1" s="1"/>
  <c r="AL3192" i="1" s="1"/>
  <c r="AF3928" i="1"/>
  <c r="AM3911" i="1"/>
  <c r="AE1438" i="1"/>
  <c r="I1300" i="1"/>
  <c r="V1300" i="1" s="1"/>
  <c r="J659" i="1"/>
  <c r="J658" i="1" s="1"/>
  <c r="AM230" i="1"/>
  <c r="V4360" i="1"/>
  <c r="AI4851" i="1"/>
  <c r="AG2568" i="1"/>
  <c r="AM5182" i="1"/>
  <c r="P5306" i="1"/>
  <c r="P5281" i="1" s="1"/>
  <c r="M3815" i="1"/>
  <c r="M3800" i="1" s="1"/>
  <c r="AI3547" i="1"/>
  <c r="V1636" i="1"/>
  <c r="V2627" i="1"/>
  <c r="AM1954" i="1"/>
  <c r="P2018" i="1"/>
  <c r="P2010" i="1" s="1"/>
  <c r="V2215" i="1"/>
  <c r="AL3282" i="1"/>
  <c r="AM3282" i="1" s="1"/>
  <c r="O2571" i="1"/>
  <c r="V2572" i="1"/>
  <c r="AE720" i="1"/>
  <c r="AD719" i="1"/>
  <c r="AE719" i="1" s="1"/>
  <c r="AL1744" i="1"/>
  <c r="AF1743" i="1"/>
  <c r="AM3283" i="1"/>
  <c r="AL2390" i="1"/>
  <c r="AI2385" i="1"/>
  <c r="V867" i="1"/>
  <c r="AM867" i="1" s="1"/>
  <c r="I866" i="1"/>
  <c r="V866" i="1" s="1"/>
  <c r="AM866" i="1" s="1"/>
  <c r="R2753" i="1"/>
  <c r="R2752" i="1" s="1"/>
  <c r="R2745" i="1" s="1"/>
  <c r="R2678" i="1" s="1"/>
  <c r="V2754" i="1"/>
  <c r="I3967" i="1"/>
  <c r="V3967" i="1" s="1"/>
  <c r="AM3967" i="1" s="1"/>
  <c r="V3968" i="1"/>
  <c r="Q660" i="1"/>
  <c r="N718" i="1"/>
  <c r="N659" i="1" s="1"/>
  <c r="N658" i="1" s="1"/>
  <c r="AC393" i="1"/>
  <c r="AM358" i="1"/>
  <c r="AM678" i="1"/>
  <c r="J1211" i="1"/>
  <c r="AM2160" i="1"/>
  <c r="V2088" i="1"/>
  <c r="AM2128" i="1"/>
  <c r="AD2478" i="1"/>
  <c r="AD2477" i="1" s="1"/>
  <c r="AE2477" i="1" s="1"/>
  <c r="AM3840" i="1"/>
  <c r="AM3818" i="1"/>
  <c r="Y4242" i="1"/>
  <c r="AB3815" i="1"/>
  <c r="AB3800" i="1" s="1"/>
  <c r="AE4822" i="1"/>
  <c r="AM165" i="1"/>
  <c r="AM406" i="1"/>
  <c r="AM2197" i="1"/>
  <c r="AC3234" i="1"/>
  <c r="AE2919" i="1"/>
  <c r="AM4068" i="1"/>
  <c r="AC5187" i="1"/>
  <c r="AC5146" i="1" s="1"/>
  <c r="AC5120" i="1" s="1"/>
  <c r="V5167" i="1"/>
  <c r="V264" i="1"/>
  <c r="AM264" i="1" s="1"/>
  <c r="AM2368" i="1"/>
  <c r="N393" i="1"/>
  <c r="N392" i="1" s="1"/>
  <c r="AA392" i="1"/>
  <c r="AM189" i="1"/>
  <c r="AM1237" i="1"/>
  <c r="AM3731" i="1"/>
  <c r="AI3815" i="1"/>
  <c r="AI3800" i="1" s="1"/>
  <c r="AD2794" i="1"/>
  <c r="AM3712" i="1"/>
  <c r="AM3968" i="1"/>
  <c r="AM4724" i="1"/>
  <c r="K1549" i="1"/>
  <c r="N4851" i="1"/>
  <c r="X1550" i="1"/>
  <c r="X1549" i="1" s="1"/>
  <c r="AL1484" i="1"/>
  <c r="AM2489" i="1"/>
  <c r="AG3232" i="1"/>
  <c r="X392" i="1"/>
  <c r="K207" i="1"/>
  <c r="V2590" i="1"/>
  <c r="N207" i="1"/>
  <c r="AM1986" i="1"/>
  <c r="AM2072" i="1"/>
  <c r="J718" i="1"/>
  <c r="AL3529" i="1"/>
  <c r="AM3529" i="1" s="1"/>
  <c r="U82" i="1"/>
  <c r="V83" i="1"/>
  <c r="AM83" i="1" s="1"/>
  <c r="AL1296" i="1"/>
  <c r="AM1296" i="1" s="1"/>
  <c r="AF1295" i="1"/>
  <c r="AL1295" i="1" s="1"/>
  <c r="AM1295" i="1" s="1"/>
  <c r="P1936" i="1"/>
  <c r="P1935" i="1" s="1"/>
  <c r="P1934" i="1" s="1"/>
  <c r="P1907" i="1" s="1"/>
  <c r="AM4290" i="1"/>
  <c r="K2902" i="1"/>
  <c r="M4242" i="1"/>
  <c r="AJ659" i="1"/>
  <c r="AJ658" i="1" s="1"/>
  <c r="P1097" i="1"/>
  <c r="O4894" i="1"/>
  <c r="O4851" i="1" s="1"/>
  <c r="K659" i="1"/>
  <c r="K658" i="1" s="1"/>
  <c r="AA659" i="1"/>
  <c r="AA3547" i="1"/>
  <c r="N2902" i="1"/>
  <c r="AJ1212" i="1"/>
  <c r="AK2234" i="1"/>
  <c r="AK2233" i="1" s="1"/>
  <c r="AB2903" i="1"/>
  <c r="AB2902" i="1" s="1"/>
  <c r="AB718" i="1"/>
  <c r="AJ4269" i="1"/>
  <c r="AJ4258" i="1" s="1"/>
  <c r="J2903" i="1"/>
  <c r="J2902" i="1" s="1"/>
  <c r="O659" i="1"/>
  <c r="O658" i="1" s="1"/>
  <c r="AM2088" i="1"/>
  <c r="AD3710" i="1"/>
  <c r="AD3709" i="1" s="1"/>
  <c r="N3547" i="1"/>
  <c r="AD3746" i="1"/>
  <c r="I4359" i="1"/>
  <c r="I4358" i="1" s="1"/>
  <c r="V4358" i="1" s="1"/>
  <c r="AB2568" i="1"/>
  <c r="AB3547" i="1"/>
  <c r="AM2362" i="1"/>
  <c r="AL2478" i="1"/>
  <c r="AA1906" i="1"/>
  <c r="AM2399" i="1"/>
  <c r="AA2233" i="1"/>
  <c r="R3232" i="1"/>
  <c r="AM1484" i="1"/>
  <c r="AE82" i="1"/>
  <c r="W5306" i="1"/>
  <c r="W5281" i="1" s="1"/>
  <c r="K1211" i="1"/>
  <c r="Z4242" i="1"/>
  <c r="AM2908" i="1"/>
  <c r="L2568" i="1"/>
  <c r="L207" i="1"/>
  <c r="S2902" i="1"/>
  <c r="AI2903" i="1"/>
  <c r="L4242" i="1"/>
  <c r="Y2568" i="1"/>
  <c r="AK1212" i="1"/>
  <c r="AK1211" i="1" s="1"/>
  <c r="AM2089" i="1"/>
  <c r="AF2688" i="1"/>
  <c r="AF2687" i="1" s="1"/>
  <c r="AM2441" i="1"/>
  <c r="AM3176" i="1"/>
  <c r="AM4546" i="1"/>
  <c r="V3644" i="1"/>
  <c r="Z1211" i="1"/>
  <c r="P1211" i="1"/>
  <c r="V1648" i="1"/>
  <c r="AJ2233" i="1"/>
  <c r="AC3233" i="1"/>
  <c r="Y2902" i="1"/>
  <c r="V2994" i="1"/>
  <c r="AM2363" i="1"/>
  <c r="O3232" i="1"/>
  <c r="M1549" i="1"/>
  <c r="T2234" i="1"/>
  <c r="V3237" i="1"/>
  <c r="AF825" i="1"/>
  <c r="AF791" i="1" s="1"/>
  <c r="AL791" i="1" s="1"/>
  <c r="AL3318" i="1"/>
  <c r="AM3318" i="1" s="1"/>
  <c r="Q5306" i="1"/>
  <c r="Q5281" i="1" s="1"/>
  <c r="W659" i="1"/>
  <c r="W658" i="1" s="1"/>
  <c r="M2902" i="1"/>
  <c r="L718" i="1"/>
  <c r="Z4004" i="1"/>
  <c r="V2483" i="1"/>
  <c r="AM2483" i="1" s="1"/>
  <c r="P4004" i="1"/>
  <c r="AG1906" i="1"/>
  <c r="AH2568" i="1"/>
  <c r="Z1549" i="1"/>
  <c r="X2233" i="1"/>
  <c r="AM2071" i="1"/>
  <c r="AM663" i="1"/>
  <c r="K392" i="1"/>
  <c r="AM346" i="1"/>
  <c r="K1906" i="1"/>
  <c r="Z1906" i="1"/>
  <c r="Y659" i="1"/>
  <c r="Y658" i="1" s="1"/>
  <c r="T1906" i="1"/>
  <c r="M2568" i="1"/>
  <c r="V3235" i="1"/>
  <c r="L3232" i="1"/>
  <c r="AK3815" i="1"/>
  <c r="AK3800" i="1" s="1"/>
  <c r="AL1216" i="1"/>
  <c r="AE81" i="1"/>
  <c r="AJ1906" i="1"/>
  <c r="AG2902" i="1"/>
  <c r="AK2902" i="1"/>
  <c r="O5306" i="1"/>
  <c r="O5281" i="1" s="1"/>
  <c r="L392" i="1"/>
  <c r="AJ2568" i="1"/>
  <c r="V168" i="1"/>
  <c r="AA1549" i="1"/>
  <c r="AM1385" i="1"/>
  <c r="AB1549" i="1"/>
  <c r="R1549" i="1"/>
  <c r="AJ1211" i="1"/>
  <c r="I2844" i="1"/>
  <c r="V2845" i="1"/>
  <c r="AM2845" i="1" s="1"/>
  <c r="T2906" i="1"/>
  <c r="V2907" i="1"/>
  <c r="N4440" i="1"/>
  <c r="V2057" i="1"/>
  <c r="AM2057" i="1" s="1"/>
  <c r="I2050" i="1"/>
  <c r="I2049" i="1" s="1"/>
  <c r="I2018" i="1" s="1"/>
  <c r="V3309" i="1"/>
  <c r="S3303" i="1"/>
  <c r="S3302" i="1" s="1"/>
  <c r="S3301" i="1" s="1"/>
  <c r="Q4896" i="1"/>
  <c r="V4897" i="1"/>
  <c r="AM4897" i="1" s="1"/>
  <c r="P392" i="1"/>
  <c r="AK392" i="1"/>
  <c r="O1211" i="1"/>
  <c r="J1906" i="1"/>
  <c r="AL1836" i="1"/>
  <c r="AM2005" i="1"/>
  <c r="AM2855" i="1"/>
  <c r="AM4733" i="1"/>
  <c r="AG4894" i="1"/>
  <c r="AG4851" i="1" s="1"/>
  <c r="AM5528" i="1"/>
  <c r="AM5639" i="1"/>
  <c r="Y2233" i="1"/>
  <c r="Z659" i="1"/>
  <c r="Z658" i="1" s="1"/>
  <c r="T659" i="1"/>
  <c r="T658" i="1" s="1"/>
  <c r="J1549" i="1"/>
  <c r="AC1321" i="1"/>
  <c r="AE2379" i="1"/>
  <c r="P2753" i="1"/>
  <c r="P2752" i="1" s="1"/>
  <c r="AM2719" i="1"/>
  <c r="O2902" i="1"/>
  <c r="AF3644" i="1"/>
  <c r="Z3232" i="1"/>
  <c r="V3871" i="1"/>
  <c r="AM3871" i="1" s="1"/>
  <c r="AM3943" i="1"/>
  <c r="AM5578" i="1"/>
  <c r="AM5611" i="1"/>
  <c r="AM2317" i="1"/>
  <c r="AD5031" i="1"/>
  <c r="AF217" i="1"/>
  <c r="V1233" i="1"/>
  <c r="AM1233" i="1" s="1"/>
  <c r="AM2501" i="1"/>
  <c r="AE2558" i="1"/>
  <c r="AM2818" i="1"/>
  <c r="M3232" i="1"/>
  <c r="AB4269" i="1"/>
  <c r="AB4258" i="1" s="1"/>
  <c r="AM4907" i="1"/>
  <c r="M5306" i="1"/>
  <c r="M5281" i="1" s="1"/>
  <c r="AM129" i="1"/>
  <c r="AM1619" i="1"/>
  <c r="AD28" i="1"/>
  <c r="AD16" i="1" s="1"/>
  <c r="AH5146" i="1"/>
  <c r="AH5120" i="1" s="1"/>
  <c r="AH5119" i="1" s="1"/>
  <c r="AH4751" i="1"/>
  <c r="P949" i="1"/>
  <c r="P659" i="1" s="1"/>
  <c r="P658" i="1" s="1"/>
  <c r="I4271" i="1"/>
  <c r="V4271" i="1" s="1"/>
  <c r="N2233" i="1"/>
  <c r="V1649" i="1"/>
  <c r="AE1457" i="1"/>
  <c r="AD1456" i="1"/>
  <c r="V2918" i="1"/>
  <c r="AM2918" i="1" s="1"/>
  <c r="AD2315" i="1"/>
  <c r="AE2316" i="1"/>
  <c r="I3831" i="1"/>
  <c r="I3826" i="1" s="1"/>
  <c r="V3845" i="1"/>
  <c r="AM3845" i="1" s="1"/>
  <c r="V591" i="1"/>
  <c r="AL4666" i="1"/>
  <c r="AM4666" i="1" s="1"/>
  <c r="AL1529" i="1"/>
  <c r="AM1529" i="1" s="1"/>
  <c r="AI1522" i="1"/>
  <c r="AI1521" i="1" s="1"/>
  <c r="AI1211" i="1" s="1"/>
  <c r="AL2396" i="1"/>
  <c r="T482" i="1"/>
  <c r="V483" i="1"/>
  <c r="T4328" i="1"/>
  <c r="V4333" i="1"/>
  <c r="P1984" i="1"/>
  <c r="V1985" i="1"/>
  <c r="I508" i="1"/>
  <c r="V509" i="1"/>
  <c r="AM509" i="1" s="1"/>
  <c r="AD323" i="1"/>
  <c r="AE323" i="1" s="1"/>
  <c r="AE324" i="1"/>
  <c r="AJ4004" i="1"/>
  <c r="AL2215" i="1"/>
  <c r="AH2208" i="1"/>
  <c r="AH2207" i="1" s="1"/>
  <c r="AH1906" i="1" s="1"/>
  <c r="I1100" i="1"/>
  <c r="V1101" i="1"/>
  <c r="AI659" i="1"/>
  <c r="AI658" i="1" s="1"/>
  <c r="AM1325" i="1"/>
  <c r="AM1530" i="1"/>
  <c r="AD1331" i="1"/>
  <c r="AM2127" i="1"/>
  <c r="W2233" i="1"/>
  <c r="AM2621" i="1"/>
  <c r="W2902" i="1"/>
  <c r="K4242" i="1"/>
  <c r="AM4883" i="1"/>
  <c r="AM5664" i="1"/>
  <c r="AM3131" i="1"/>
  <c r="V3564" i="1"/>
  <c r="AD300" i="1"/>
  <c r="AE300" i="1" s="1"/>
  <c r="AM1765" i="1"/>
  <c r="AM2404" i="1"/>
  <c r="AJ4242" i="1"/>
  <c r="AL5187" i="1"/>
  <c r="AM5466" i="1"/>
  <c r="AL997" i="1"/>
  <c r="AK659" i="1"/>
  <c r="AK658" i="1" s="1"/>
  <c r="V1579" i="1"/>
  <c r="AH2233" i="1"/>
  <c r="AM2604" i="1"/>
  <c r="AD2869" i="1"/>
  <c r="AE2869" i="1" s="1"/>
  <c r="AM3066" i="1"/>
  <c r="AM3264" i="1"/>
  <c r="N4242" i="1"/>
  <c r="AH225" i="1"/>
  <c r="S949" i="1"/>
  <c r="V5385" i="1"/>
  <c r="V2500" i="1"/>
  <c r="J3548" i="1"/>
  <c r="J3547" i="1" s="1"/>
  <c r="AJ1669" i="1"/>
  <c r="AJ1661" i="1" s="1"/>
  <c r="AJ1549" i="1" s="1"/>
  <c r="AH1760" i="1"/>
  <c r="L3090" i="1"/>
  <c r="L2902" i="1" s="1"/>
  <c r="Z2233" i="1"/>
  <c r="AH1579" i="1"/>
  <c r="AH1578" i="1" s="1"/>
  <c r="AH1577" i="1" s="1"/>
  <c r="AH1550" i="1" s="1"/>
  <c r="V2589" i="1"/>
  <c r="AJ2903" i="1"/>
  <c r="AJ2902" i="1" s="1"/>
  <c r="AD2747" i="1"/>
  <c r="AE2748" i="1"/>
  <c r="AI2652" i="1"/>
  <c r="AL2653" i="1"/>
  <c r="AM2653" i="1" s="1"/>
  <c r="O1749" i="1"/>
  <c r="V1750" i="1"/>
  <c r="O1629" i="1"/>
  <c r="V1629" i="1" s="1"/>
  <c r="V1635" i="1"/>
  <c r="V2548" i="1"/>
  <c r="AM2548" i="1" s="1"/>
  <c r="L2541" i="1"/>
  <c r="L2540" i="1" s="1"/>
  <c r="L2233" i="1" s="1"/>
  <c r="AI2881" i="1"/>
  <c r="AI2880" i="1" s="1"/>
  <c r="AL2888" i="1"/>
  <c r="AH3183" i="1"/>
  <c r="AH3182" i="1" s="1"/>
  <c r="AH3181" i="1" s="1"/>
  <c r="AH3180" i="1" s="1"/>
  <c r="AL3184" i="1"/>
  <c r="AM3184" i="1" s="1"/>
  <c r="Q2603" i="1"/>
  <c r="Q2602" i="1" s="1"/>
  <c r="Q2601" i="1" s="1"/>
  <c r="Q2569" i="1" s="1"/>
  <c r="Q2568" i="1" s="1"/>
  <c r="AL2397" i="1"/>
  <c r="AL2483" i="1"/>
  <c r="AK2064" i="1"/>
  <c r="AL2065" i="1"/>
  <c r="AM2065" i="1" s="1"/>
  <c r="AC2904" i="1"/>
  <c r="I3046" i="1"/>
  <c r="I3045" i="1" s="1"/>
  <c r="V3053" i="1"/>
  <c r="AM3053" i="1" s="1"/>
  <c r="AI207" i="1"/>
  <c r="AL1845" i="1"/>
  <c r="AF1844" i="1"/>
  <c r="AL1844" i="1" s="1"/>
  <c r="P2385" i="1"/>
  <c r="V2390" i="1"/>
  <c r="AM2390" i="1" s="1"/>
  <c r="AL599" i="1"/>
  <c r="Z392" i="1"/>
  <c r="P718" i="1"/>
  <c r="AM350" i="1"/>
  <c r="AM484" i="1"/>
  <c r="AM2711" i="1"/>
  <c r="V2250" i="1"/>
  <c r="AM3215" i="1"/>
  <c r="AA2902" i="1"/>
  <c r="AM3427" i="1"/>
  <c r="AM3819" i="1"/>
  <c r="AM4561" i="1"/>
  <c r="K2233" i="1"/>
  <c r="AE5425" i="1"/>
  <c r="W392" i="1"/>
  <c r="AM2596" i="1"/>
  <c r="V4030" i="1"/>
  <c r="R4269" i="1"/>
  <c r="R4258" i="1" s="1"/>
  <c r="AM4421" i="1"/>
  <c r="AM149" i="1"/>
  <c r="AJ207" i="1"/>
  <c r="AM398" i="1"/>
  <c r="V882" i="1"/>
  <c r="W1549" i="1"/>
  <c r="AF3143" i="1"/>
  <c r="AL3143" i="1" s="1"/>
  <c r="AL4197" i="1"/>
  <c r="AM4197" i="1" s="1"/>
  <c r="O4269" i="1"/>
  <c r="O4258" i="1" s="1"/>
  <c r="O4242" i="1" s="1"/>
  <c r="P207" i="1"/>
  <c r="AM4334" i="1"/>
  <c r="P5043" i="1"/>
  <c r="P5028" i="1" s="1"/>
  <c r="P5020" i="1" s="1"/>
  <c r="V1580" i="1"/>
  <c r="V3998" i="1"/>
  <c r="I3997" i="1"/>
  <c r="AF1100" i="1"/>
  <c r="AL1101" i="1"/>
  <c r="S1438" i="1"/>
  <c r="S1437" i="1" s="1"/>
  <c r="S1417" i="1" s="1"/>
  <c r="S1409" i="1" s="1"/>
  <c r="S1211" i="1" s="1"/>
  <c r="V1443" i="1"/>
  <c r="AG1097" i="1"/>
  <c r="AJ5146" i="1"/>
  <c r="AJ5120" i="1" s="1"/>
  <c r="AJ5119" i="1" s="1"/>
  <c r="O5603" i="1"/>
  <c r="V5603" i="1" s="1"/>
  <c r="V5604" i="1"/>
  <c r="AH1377" i="1"/>
  <c r="AL1378" i="1"/>
  <c r="AM1378" i="1" s="1"/>
  <c r="R5479" i="1"/>
  <c r="V5484" i="1"/>
  <c r="AM5484" i="1" s="1"/>
  <c r="AI1984" i="1"/>
  <c r="AL1985" i="1"/>
  <c r="AM2215" i="1"/>
  <c r="V1884" i="1"/>
  <c r="AM1884" i="1" s="1"/>
  <c r="I1883" i="1"/>
  <c r="AM2775" i="1"/>
  <c r="AI1549" i="1"/>
  <c r="AM218" i="1"/>
  <c r="AA4269" i="1"/>
  <c r="AA4258" i="1" s="1"/>
  <c r="AA658" i="1"/>
  <c r="O3548" i="1"/>
  <c r="O3547" i="1" s="1"/>
  <c r="L5146" i="1"/>
  <c r="L5120" i="1" s="1"/>
  <c r="L5119" i="1" s="1"/>
  <c r="AM67" i="1"/>
  <c r="AD2659" i="1"/>
  <c r="AE2659" i="1" s="1"/>
  <c r="AE2660" i="1"/>
  <c r="AK4269" i="1"/>
  <c r="AK4258" i="1" s="1"/>
  <c r="AK4242" i="1" s="1"/>
  <c r="Y1549" i="1"/>
  <c r="V5456" i="1"/>
  <c r="AM5456" i="1" s="1"/>
  <c r="I5455" i="1"/>
  <c r="AD5603" i="1"/>
  <c r="AE5603" i="1" s="1"/>
  <c r="AE5604" i="1"/>
  <c r="P1549" i="1"/>
  <c r="AM2706" i="1"/>
  <c r="AE115" i="1"/>
  <c r="AD114" i="1"/>
  <c r="AE114" i="1" s="1"/>
  <c r="AE4000" i="1"/>
  <c r="AD3999" i="1"/>
  <c r="AE218" i="1"/>
  <c r="AD217" i="1"/>
  <c r="AM1015" i="1"/>
  <c r="AM1222" i="1"/>
  <c r="Q1906" i="1"/>
  <c r="O2233" i="1"/>
  <c r="AM3442" i="1"/>
  <c r="R3815" i="1"/>
  <c r="R3800" i="1" s="1"/>
  <c r="J4242" i="1"/>
  <c r="AG659" i="1"/>
  <c r="Q791" i="1"/>
  <c r="AI392" i="1"/>
  <c r="AC1551" i="1"/>
  <c r="AC1550" i="1" s="1"/>
  <c r="X4242" i="1"/>
  <c r="S565" i="1"/>
  <c r="S524" i="1" s="1"/>
  <c r="S506" i="1" s="1"/>
  <c r="S505" i="1" s="1"/>
  <c r="S392" i="1" s="1"/>
  <c r="AC4440" i="1"/>
  <c r="AC5306" i="1"/>
  <c r="AM5332" i="1"/>
  <c r="AM1358" i="1"/>
  <c r="I495" i="1"/>
  <c r="V496" i="1"/>
  <c r="AM496" i="1" s="1"/>
  <c r="AC368" i="1"/>
  <c r="AE368" i="1" s="1"/>
  <c r="AE369" i="1"/>
  <c r="AE2434" i="1"/>
  <c r="AD2433" i="1"/>
  <c r="AD3490" i="1"/>
  <c r="AE3490" i="1" s="1"/>
  <c r="AE3491" i="1"/>
  <c r="I4731" i="1"/>
  <c r="V4732" i="1"/>
  <c r="I2315" i="1"/>
  <c r="V2316" i="1"/>
  <c r="AD3099" i="1"/>
  <c r="AE3099" i="1" s="1"/>
  <c r="AE3100" i="1"/>
  <c r="V5261" i="1"/>
  <c r="I5260" i="1"/>
  <c r="I612" i="1"/>
  <c r="V613" i="1"/>
  <c r="AM613" i="1" s="1"/>
  <c r="AC367" i="1"/>
  <c r="AC341" i="1" s="1"/>
  <c r="AD2584" i="1"/>
  <c r="AE2584" i="1" s="1"/>
  <c r="AE2585" i="1"/>
  <c r="AL5604" i="1"/>
  <c r="AM5604" i="1" s="1"/>
  <c r="AF5603" i="1"/>
  <c r="AL5603" i="1" s="1"/>
  <c r="P3142" i="1"/>
  <c r="P3098" i="1" s="1"/>
  <c r="P3090" i="1" s="1"/>
  <c r="AF3401" i="1"/>
  <c r="AL3402" i="1"/>
  <c r="AM3402" i="1" s="1"/>
  <c r="W207" i="1"/>
  <c r="AH5453" i="1"/>
  <c r="AM1082" i="1"/>
  <c r="AM2511" i="1"/>
  <c r="AM2705" i="1"/>
  <c r="V3620" i="1"/>
  <c r="R3606" i="1"/>
  <c r="R3605" i="1" s="1"/>
  <c r="AE3977" i="1"/>
  <c r="AD3976" i="1"/>
  <c r="AE3976" i="1" s="1"/>
  <c r="AL5391" i="1"/>
  <c r="AM5391" i="1" s="1"/>
  <c r="AH5385" i="1"/>
  <c r="AH5384" i="1" s="1"/>
  <c r="AH5383" i="1" s="1"/>
  <c r="V369" i="1"/>
  <c r="I368" i="1"/>
  <c r="V368" i="1" s="1"/>
  <c r="V302" i="1"/>
  <c r="I301" i="1"/>
  <c r="I2339" i="1"/>
  <c r="V2340" i="1"/>
  <c r="AF4328" i="1"/>
  <c r="AL4328" i="1" s="1"/>
  <c r="AL4333" i="1"/>
  <c r="V1618" i="1"/>
  <c r="Q1617" i="1"/>
  <c r="I2224" i="1"/>
  <c r="V2225" i="1"/>
  <c r="AM2225" i="1" s="1"/>
  <c r="AE4443" i="1"/>
  <c r="AD4442" i="1"/>
  <c r="AE4442" i="1" s="1"/>
  <c r="AM617" i="1"/>
  <c r="AH1671" i="1"/>
  <c r="AH1670" i="1" s="1"/>
  <c r="AH1669" i="1" s="1"/>
  <c r="AH1661" i="1" s="1"/>
  <c r="I3790" i="1"/>
  <c r="V3791" i="1"/>
  <c r="AH17" i="1"/>
  <c r="AL18" i="1"/>
  <c r="AM18" i="1" s="1"/>
  <c r="V5015" i="1"/>
  <c r="AM5015" i="1" s="1"/>
  <c r="R5010" i="1"/>
  <c r="V5010" i="1" s="1"/>
  <c r="AM5010" i="1" s="1"/>
  <c r="V110" i="1"/>
  <c r="AM110" i="1" s="1"/>
  <c r="T109" i="1"/>
  <c r="I981" i="1"/>
  <c r="V981" i="1" s="1"/>
  <c r="V982" i="1"/>
  <c r="I3222" i="1"/>
  <c r="V3223" i="1"/>
  <c r="AM618" i="1"/>
  <c r="AE970" i="1"/>
  <c r="AD969" i="1"/>
  <c r="I3747" i="1"/>
  <c r="V3748" i="1"/>
  <c r="V4611" i="1"/>
  <c r="AM4611" i="1" s="1"/>
  <c r="Q4610" i="1"/>
  <c r="V4279" i="1"/>
  <c r="AM4279" i="1" s="1"/>
  <c r="P5477" i="1"/>
  <c r="AM123" i="1"/>
  <c r="AM1110" i="1"/>
  <c r="AM1019" i="1"/>
  <c r="AM1223" i="1"/>
  <c r="AM1897" i="1"/>
  <c r="AB1906" i="1"/>
  <c r="Q3547" i="1"/>
  <c r="AB4242" i="1"/>
  <c r="AD195" i="1"/>
  <c r="AE196" i="1"/>
  <c r="AD2099" i="1"/>
  <c r="AE2099" i="1" s="1"/>
  <c r="AE2100" i="1"/>
  <c r="AD3620" i="1"/>
  <c r="AE3620" i="1" s="1"/>
  <c r="AE3621" i="1"/>
  <c r="AD5181" i="1"/>
  <c r="AE5181" i="1" s="1"/>
  <c r="AE5182" i="1"/>
  <c r="I1456" i="1"/>
  <c r="V1461" i="1"/>
  <c r="AI1907" i="1"/>
  <c r="I4800" i="1"/>
  <c r="V4800" i="1" s="1"/>
  <c r="AM4800" i="1" s="1"/>
  <c r="V4801" i="1"/>
  <c r="AM5181" i="1"/>
  <c r="AH5000" i="1"/>
  <c r="AL5001" i="1"/>
  <c r="AM5001" i="1" s="1"/>
  <c r="AL719" i="1"/>
  <c r="AM719" i="1" s="1"/>
  <c r="V65" i="1"/>
  <c r="AM65" i="1" s="1"/>
  <c r="T15" i="1"/>
  <c r="T14" i="1" s="1"/>
  <c r="T13" i="1" s="1"/>
  <c r="I97" i="1"/>
  <c r="V98" i="1"/>
  <c r="AM98" i="1" s="1"/>
  <c r="V357" i="1"/>
  <c r="AM357" i="1" s="1"/>
  <c r="I344" i="1"/>
  <c r="AH392" i="1"/>
  <c r="AC508" i="1"/>
  <c r="AE509" i="1"/>
  <c r="AL592" i="1"/>
  <c r="AM592" i="1" s="1"/>
  <c r="AF591" i="1"/>
  <c r="AL591" i="1" s="1"/>
  <c r="AM591" i="1" s="1"/>
  <c r="AL74" i="1"/>
  <c r="AF73" i="1"/>
  <c r="I917" i="1"/>
  <c r="V918" i="1"/>
  <c r="AE952" i="1"/>
  <c r="AD951" i="1"/>
  <c r="AE437" i="1"/>
  <c r="AD436" i="1"/>
  <c r="AE436" i="1" s="1"/>
  <c r="AE774" i="1"/>
  <c r="AD773" i="1"/>
  <c r="AE773" i="1" s="1"/>
  <c r="V957" i="1"/>
  <c r="AM957" i="1" s="1"/>
  <c r="I956" i="1"/>
  <c r="V956" i="1" s="1"/>
  <c r="AM956" i="1" s="1"/>
  <c r="I1033" i="1"/>
  <c r="V1033" i="1" s="1"/>
  <c r="V1034" i="1"/>
  <c r="I1398" i="1"/>
  <c r="V1399" i="1"/>
  <c r="AL1882" i="1"/>
  <c r="AF1881" i="1"/>
  <c r="AE1183" i="1"/>
  <c r="AD1182" i="1"/>
  <c r="AE1247" i="1"/>
  <c r="AD1246" i="1"/>
  <c r="AL1392" i="1"/>
  <c r="AF1391" i="1"/>
  <c r="AL1580" i="1"/>
  <c r="AF1579" i="1"/>
  <c r="AL1835" i="1"/>
  <c r="AF1834" i="1"/>
  <c r="AE2185" i="1"/>
  <c r="AD2184" i="1"/>
  <c r="V2415" i="1"/>
  <c r="AM2415" i="1" s="1"/>
  <c r="I2414" i="1"/>
  <c r="I1968" i="1"/>
  <c r="V1968" i="1" s="1"/>
  <c r="AM1968" i="1" s="1"/>
  <c r="V1969" i="1"/>
  <c r="AM1969" i="1" s="1"/>
  <c r="AF2223" i="1"/>
  <c r="AL2224" i="1"/>
  <c r="AF2323" i="1"/>
  <c r="AL2324" i="1"/>
  <c r="I3144" i="1"/>
  <c r="V3145" i="1"/>
  <c r="AM3145" i="1" s="1"/>
  <c r="AF2528" i="1"/>
  <c r="AL2529" i="1"/>
  <c r="AM2529" i="1" s="1"/>
  <c r="AF2747" i="1"/>
  <c r="AL2748" i="1"/>
  <c r="AM2748" i="1" s="1"/>
  <c r="V2208" i="1"/>
  <c r="I2207" i="1"/>
  <c r="V2207" i="1" s="1"/>
  <c r="AE2347" i="1"/>
  <c r="AD2346" i="1"/>
  <c r="AF2665" i="1"/>
  <c r="AL2666" i="1"/>
  <c r="AF3099" i="1"/>
  <c r="AL3099" i="1" s="1"/>
  <c r="AL3100" i="1"/>
  <c r="AL3183" i="1"/>
  <c r="AM3183" i="1" s="1"/>
  <c r="AF3182" i="1"/>
  <c r="AE3249" i="1"/>
  <c r="AD3248" i="1"/>
  <c r="AE3248" i="1" s="1"/>
  <c r="AC3333" i="1"/>
  <c r="AE3334" i="1"/>
  <c r="AL3375" i="1"/>
  <c r="AM3375" i="1" s="1"/>
  <c r="AF3374" i="1"/>
  <c r="AE3017" i="1"/>
  <c r="AD3016" i="1"/>
  <c r="AE3262" i="1"/>
  <c r="AD3261" i="1"/>
  <c r="AF2932" i="1"/>
  <c r="AL2933" i="1"/>
  <c r="AM2933" i="1" s="1"/>
  <c r="R3079" i="1"/>
  <c r="V3080" i="1"/>
  <c r="AM3080" i="1" s="1"/>
  <c r="AE2813" i="1"/>
  <c r="AD2812" i="1"/>
  <c r="AE2812" i="1" s="1"/>
  <c r="U3419" i="1"/>
  <c r="V3420" i="1"/>
  <c r="AM3420" i="1" s="1"/>
  <c r="V3614" i="1"/>
  <c r="AM3614" i="1" s="1"/>
  <c r="I3613" i="1"/>
  <c r="AL3705" i="1"/>
  <c r="AM3705" i="1" s="1"/>
  <c r="AF3704" i="1"/>
  <c r="AC3791" i="1"/>
  <c r="AE3792" i="1"/>
  <c r="AE3516" i="1"/>
  <c r="AD3515" i="1"/>
  <c r="AE3515" i="1" s="1"/>
  <c r="AE3930" i="1"/>
  <c r="AD3929" i="1"/>
  <c r="AE3929" i="1" s="1"/>
  <c r="V3950" i="1"/>
  <c r="AM3950" i="1" s="1"/>
  <c r="I3949" i="1"/>
  <c r="AC4213" i="1"/>
  <c r="AE4214" i="1"/>
  <c r="AC4340" i="1"/>
  <c r="AE4341" i="1"/>
  <c r="AE4360" i="1"/>
  <c r="AD4359" i="1"/>
  <c r="AE4261" i="1"/>
  <c r="AD4260" i="1"/>
  <c r="AF4345" i="1"/>
  <c r="AL4346" i="1"/>
  <c r="AM4346" i="1" s="1"/>
  <c r="AC4428" i="1"/>
  <c r="AE4428" i="1" s="1"/>
  <c r="AE4429" i="1"/>
  <c r="V4556" i="1"/>
  <c r="AM4556" i="1" s="1"/>
  <c r="R4555" i="1"/>
  <c r="I4629" i="1"/>
  <c r="AC4731" i="1"/>
  <c r="AE4732" i="1"/>
  <c r="R4953" i="1"/>
  <c r="V4954" i="1"/>
  <c r="AE4954" i="1"/>
  <c r="AD4953" i="1"/>
  <c r="AL5129" i="1"/>
  <c r="AM5129" i="1" s="1"/>
  <c r="AF5128" i="1"/>
  <c r="AF5284" i="1"/>
  <c r="AL5285" i="1"/>
  <c r="AE5275" i="1"/>
  <c r="AD5274" i="1"/>
  <c r="AE5274" i="1" s="1"/>
  <c r="AL5310" i="1"/>
  <c r="AF5309" i="1"/>
  <c r="V5527" i="1"/>
  <c r="AM5527" i="1" s="1"/>
  <c r="S5515" i="1"/>
  <c r="S5496" i="1" s="1"/>
  <c r="S5495" i="1" s="1"/>
  <c r="AL1191" i="1"/>
  <c r="AF1190" i="1"/>
  <c r="AL1190" i="1" s="1"/>
  <c r="AE331" i="1"/>
  <c r="AD330" i="1"/>
  <c r="AF1323" i="1"/>
  <c r="AL1324" i="1"/>
  <c r="AF1762" i="1"/>
  <c r="AL1763" i="1"/>
  <c r="AE1325" i="1"/>
  <c r="AD1324" i="1"/>
  <c r="AD1628" i="1"/>
  <c r="AE1984" i="1"/>
  <c r="AF2572" i="1"/>
  <c r="AL2573" i="1"/>
  <c r="AM2573" i="1" s="1"/>
  <c r="AE2082" i="1"/>
  <c r="AD2081" i="1"/>
  <c r="AF3039" i="1"/>
  <c r="AL3039" i="1" s="1"/>
  <c r="AL3040" i="1"/>
  <c r="AM3040" i="1" s="1"/>
  <c r="AF3575" i="1"/>
  <c r="AL3576" i="1"/>
  <c r="V3761" i="1"/>
  <c r="I3760" i="1"/>
  <c r="V3760" i="1" s="1"/>
  <c r="AE2807" i="1"/>
  <c r="AD2806" i="1"/>
  <c r="AE2806" i="1" s="1"/>
  <c r="R3549" i="1"/>
  <c r="R3548" i="1" s="1"/>
  <c r="V3563" i="1"/>
  <c r="AF3738" i="1"/>
  <c r="AL3738" i="1" s="1"/>
  <c r="AM3738" i="1" s="1"/>
  <c r="AL3739" i="1"/>
  <c r="AM3739" i="1" s="1"/>
  <c r="AL4025" i="1"/>
  <c r="AL5409" i="1"/>
  <c r="AM5409" i="1" s="1"/>
  <c r="AF5385" i="1"/>
  <c r="AL5385" i="1" s="1"/>
  <c r="R825" i="1"/>
  <c r="R791" i="1" s="1"/>
  <c r="R718" i="1" s="1"/>
  <c r="R659" i="1" s="1"/>
  <c r="R658" i="1" s="1"/>
  <c r="V826" i="1"/>
  <c r="AM826" i="1" s="1"/>
  <c r="AM436" i="1"/>
  <c r="AC120" i="1"/>
  <c r="AC95" i="1" s="1"/>
  <c r="AC94" i="1" s="1"/>
  <c r="AE132" i="1"/>
  <c r="AM653" i="1"/>
  <c r="AD727" i="1"/>
  <c r="V249" i="1"/>
  <c r="AM249" i="1" s="1"/>
  <c r="S233" i="1"/>
  <c r="S227" i="1" s="1"/>
  <c r="S226" i="1" s="1"/>
  <c r="S225" i="1" s="1"/>
  <c r="S207" i="1" s="1"/>
  <c r="AL644" i="1"/>
  <c r="AF643" i="1"/>
  <c r="AL643" i="1" s="1"/>
  <c r="AM288" i="1"/>
  <c r="I453" i="1"/>
  <c r="V454" i="1"/>
  <c r="I1703" i="1"/>
  <c r="V1703" i="1" s="1"/>
  <c r="AM1703" i="1" s="1"/>
  <c r="V1704" i="1"/>
  <c r="AM1704" i="1" s="1"/>
  <c r="AE149" i="1"/>
  <c r="AD148" i="1"/>
  <c r="AF1181" i="1"/>
  <c r="AL1182" i="1"/>
  <c r="AC880" i="1"/>
  <c r="AC873" i="1" s="1"/>
  <c r="I1509" i="1"/>
  <c r="V1510" i="1"/>
  <c r="AM1510" i="1" s="1"/>
  <c r="V1647" i="1"/>
  <c r="I1627" i="1"/>
  <c r="AE1152" i="1"/>
  <c r="AD1151" i="1"/>
  <c r="AD1282" i="1"/>
  <c r="AE1282" i="1" s="1"/>
  <c r="AE1283" i="1"/>
  <c r="AL2101" i="1"/>
  <c r="AF2100" i="1"/>
  <c r="I2396" i="1"/>
  <c r="V2396" i="1" s="1"/>
  <c r="V2397" i="1"/>
  <c r="AM2397" i="1" s="1"/>
  <c r="I1851" i="1"/>
  <c r="V1852" i="1"/>
  <c r="AF969" i="1"/>
  <c r="AL969" i="1" s="1"/>
  <c r="AM969" i="1" s="1"/>
  <c r="AE1191" i="1"/>
  <c r="AD1190" i="1"/>
  <c r="AE1190" i="1" s="1"/>
  <c r="AE1716" i="1"/>
  <c r="AC1715" i="1"/>
  <c r="AE1715" i="1" s="1"/>
  <c r="I1978" i="1"/>
  <c r="AE1093" i="1"/>
  <c r="AC1092" i="1"/>
  <c r="AE1092" i="1" s="1"/>
  <c r="I2107" i="1"/>
  <c r="V2108" i="1"/>
  <c r="AE2338" i="1"/>
  <c r="AD2337" i="1"/>
  <c r="AE2337" i="1" s="1"/>
  <c r="S2454" i="1"/>
  <c r="AH3046" i="1"/>
  <c r="AL3047" i="1"/>
  <c r="AM3047" i="1" s="1"/>
  <c r="AE1969" i="1"/>
  <c r="AD1968" i="1"/>
  <c r="AE1968" i="1" s="1"/>
  <c r="AE2014" i="1"/>
  <c r="AD2013" i="1"/>
  <c r="AF2043" i="1"/>
  <c r="AL2043" i="1" s="1"/>
  <c r="AM2043" i="1" s="1"/>
  <c r="AL2044" i="1"/>
  <c r="AM2044" i="1" s="1"/>
  <c r="AE2170" i="1"/>
  <c r="AD2169" i="1"/>
  <c r="I2665" i="1"/>
  <c r="V2666" i="1"/>
  <c r="AM2689" i="1"/>
  <c r="V2196" i="1"/>
  <c r="AM2196" i="1" s="1"/>
  <c r="I2195" i="1"/>
  <c r="AL2510" i="1"/>
  <c r="AF2509" i="1"/>
  <c r="AL2509" i="1" s="1"/>
  <c r="AE2250" i="1"/>
  <c r="AD2249" i="1"/>
  <c r="AE2249" i="1" s="1"/>
  <c r="V2718" i="1"/>
  <c r="I3165" i="1"/>
  <c r="V3166" i="1"/>
  <c r="AC3039" i="1"/>
  <c r="AE3039" i="1" s="1"/>
  <c r="AE3040" i="1"/>
  <c r="AF3223" i="1"/>
  <c r="AL3224" i="1"/>
  <c r="AM3224" i="1" s="1"/>
  <c r="AE3456" i="1"/>
  <c r="AD3455" i="1"/>
  <c r="AE3079" i="1"/>
  <c r="AD3078" i="1"/>
  <c r="AL2907" i="1"/>
  <c r="AF2906" i="1"/>
  <c r="V2956" i="1"/>
  <c r="AM2956" i="1" s="1"/>
  <c r="I2931" i="1"/>
  <c r="AL2994" i="1"/>
  <c r="AF2993" i="1"/>
  <c r="I3261" i="1"/>
  <c r="V3262" i="1"/>
  <c r="AL4169" i="1"/>
  <c r="AF4168" i="1"/>
  <c r="AL3644" i="1"/>
  <c r="AF3643" i="1"/>
  <c r="AE3420" i="1"/>
  <c r="AC3419" i="1"/>
  <c r="AM3598" i="1"/>
  <c r="AE2883" i="1"/>
  <c r="AD2882" i="1"/>
  <c r="AD3661" i="1"/>
  <c r="AE3661" i="1" s="1"/>
  <c r="AE3662" i="1"/>
  <c r="I3709" i="1"/>
  <c r="V3710" i="1"/>
  <c r="AH3763" i="1"/>
  <c r="AH3762" i="1" s="1"/>
  <c r="AH3761" i="1" s="1"/>
  <c r="AH3760" i="1" s="1"/>
  <c r="AL3768" i="1"/>
  <c r="AM3768" i="1" s="1"/>
  <c r="V3906" i="1"/>
  <c r="AM3906" i="1" s="1"/>
  <c r="Q3870" i="1"/>
  <c r="Q3869" i="1" s="1"/>
  <c r="Q3868" i="1" s="1"/>
  <c r="Q3815" i="1" s="1"/>
  <c r="Q3800" i="1" s="1"/>
  <c r="AE3923" i="1"/>
  <c r="AD3922" i="1"/>
  <c r="AE3922" i="1" s="1"/>
  <c r="V3934" i="1"/>
  <c r="AM3934" i="1" s="1"/>
  <c r="I3928" i="1"/>
  <c r="V3962" i="1"/>
  <c r="AM3962" i="1" s="1"/>
  <c r="AL4108" i="1"/>
  <c r="AF4107" i="1"/>
  <c r="AF4511" i="1"/>
  <c r="V4697" i="1"/>
  <c r="AM4697" i="1" s="1"/>
  <c r="I4696" i="1"/>
  <c r="V4696" i="1" s="1"/>
  <c r="AM4696" i="1" s="1"/>
  <c r="AE4760" i="1"/>
  <c r="AE5001" i="1"/>
  <c r="AD5000" i="1"/>
  <c r="AE5000" i="1" s="1"/>
  <c r="AE5129" i="1"/>
  <c r="AD5128" i="1"/>
  <c r="AE5141" i="1"/>
  <c r="AD5140" i="1"/>
  <c r="AE5140" i="1" s="1"/>
  <c r="AL5462" i="1"/>
  <c r="AM5462" i="1" s="1"/>
  <c r="AF5461" i="1"/>
  <c r="AE5626" i="1"/>
  <c r="AD5625" i="1"/>
  <c r="AE5664" i="1"/>
  <c r="I1670" i="1"/>
  <c r="V1671" i="1"/>
  <c r="AE1142" i="1"/>
  <c r="AD1141" i="1"/>
  <c r="AE1100" i="1"/>
  <c r="AD1099" i="1"/>
  <c r="AE1511" i="1"/>
  <c r="AD1510" i="1"/>
  <c r="I2169" i="1"/>
  <c r="V2170" i="1"/>
  <c r="AM2170" i="1" s="1"/>
  <c r="AD3046" i="1"/>
  <c r="AE3731" i="1"/>
  <c r="I3483" i="1"/>
  <c r="V3484" i="1"/>
  <c r="AM3484" i="1" s="1"/>
  <c r="AF3625" i="1"/>
  <c r="AL3626" i="1"/>
  <c r="AM3626" i="1" s="1"/>
  <c r="AF4008" i="1"/>
  <c r="AL4009" i="1"/>
  <c r="AM4009" i="1" s="1"/>
  <c r="AM4678" i="1"/>
  <c r="AE4756" i="1"/>
  <c r="AD4755" i="1"/>
  <c r="I4924" i="1"/>
  <c r="V4925" i="1"/>
  <c r="AE5031" i="1"/>
  <c r="AD5030" i="1"/>
  <c r="AE5455" i="1"/>
  <c r="AD5454" i="1"/>
  <c r="AE5454" i="1" s="1"/>
  <c r="AL612" i="1"/>
  <c r="AF611" i="1"/>
  <c r="AL611" i="1" s="1"/>
  <c r="AH718" i="1"/>
  <c r="AD209" i="1"/>
  <c r="AE210" i="1"/>
  <c r="AF375" i="1"/>
  <c r="AL376" i="1"/>
  <c r="AM376" i="1" s="1"/>
  <c r="AE405" i="1"/>
  <c r="AD404" i="1"/>
  <c r="AE404" i="1" s="1"/>
  <c r="AL514" i="1"/>
  <c r="AM514" i="1" s="1"/>
  <c r="AF513" i="1"/>
  <c r="AM607" i="1"/>
  <c r="AF695" i="1"/>
  <c r="AL695" i="1" s="1"/>
  <c r="AL696" i="1"/>
  <c r="AL939" i="1"/>
  <c r="AM939" i="1" s="1"/>
  <c r="AF938" i="1"/>
  <c r="I996" i="1"/>
  <c r="I1662" i="1"/>
  <c r="V1662" i="1" s="1"/>
  <c r="AM1662" i="1" s="1"/>
  <c r="V1663" i="1"/>
  <c r="AM1663" i="1" s="1"/>
  <c r="AL1247" i="1"/>
  <c r="AF1246" i="1"/>
  <c r="O1628" i="1"/>
  <c r="O1627" i="1" s="1"/>
  <c r="AM1143" i="1"/>
  <c r="AM1204" i="1"/>
  <c r="AE1271" i="1"/>
  <c r="AD1270" i="1"/>
  <c r="AE1270" i="1" s="1"/>
  <c r="AE1780" i="1"/>
  <c r="AD1779" i="1"/>
  <c r="I2080" i="1"/>
  <c r="V2080" i="1" s="1"/>
  <c r="V2081" i="1"/>
  <c r="AM2014" i="1"/>
  <c r="AL1309" i="1"/>
  <c r="AF1308" i="1"/>
  <c r="AL1896" i="1"/>
  <c r="AF1895" i="1"/>
  <c r="I1935" i="1"/>
  <c r="AM1806" i="1"/>
  <c r="AM1923" i="1"/>
  <c r="AM1826" i="1"/>
  <c r="AE3201" i="1"/>
  <c r="AD3200" i="1"/>
  <c r="AE3200" i="1" s="1"/>
  <c r="AE1869" i="1"/>
  <c r="AD1868" i="1"/>
  <c r="AE2021" i="1"/>
  <c r="AD2020" i="1"/>
  <c r="AM2421" i="1"/>
  <c r="AE2517" i="1"/>
  <c r="AD2516" i="1"/>
  <c r="AM3048" i="1"/>
  <c r="AL2086" i="1"/>
  <c r="AF2167" i="1"/>
  <c r="AL2167" i="1" s="1"/>
  <c r="AL2168" i="1"/>
  <c r="V2652" i="1"/>
  <c r="I2646" i="1"/>
  <c r="AF2467" i="1"/>
  <c r="AL2468" i="1"/>
  <c r="AM2468" i="1" s="1"/>
  <c r="AE2628" i="1"/>
  <c r="AL2718" i="1"/>
  <c r="AF2717" i="1"/>
  <c r="AL2717" i="1" s="1"/>
  <c r="AF2896" i="1"/>
  <c r="AL2897" i="1"/>
  <c r="AM2897" i="1" s="1"/>
  <c r="AM3200" i="1"/>
  <c r="AE2640" i="1"/>
  <c r="AD2639" i="1"/>
  <c r="AE2639" i="1" s="1"/>
  <c r="AD2842" i="1"/>
  <c r="AL3016" i="1"/>
  <c r="AF3015" i="1"/>
  <c r="V3304" i="1"/>
  <c r="AM3304" i="1" s="1"/>
  <c r="I3303" i="1"/>
  <c r="I3574" i="1"/>
  <c r="V3575" i="1"/>
  <c r="AE3379" i="1"/>
  <c r="AD3374" i="1"/>
  <c r="V3804" i="1"/>
  <c r="I3803" i="1"/>
  <c r="AE3137" i="1"/>
  <c r="AD3136" i="1"/>
  <c r="AE3136" i="1" s="1"/>
  <c r="AF3521" i="1"/>
  <c r="AL3521" i="1" s="1"/>
  <c r="AL3522" i="1"/>
  <c r="AM4262" i="1"/>
  <c r="AD3613" i="1"/>
  <c r="AE3614" i="1"/>
  <c r="AH3656" i="1"/>
  <c r="AL3657" i="1"/>
  <c r="AM3657" i="1" s="1"/>
  <c r="AD3673" i="1"/>
  <c r="AE3673" i="1" s="1"/>
  <c r="AE3674" i="1"/>
  <c r="AD3788" i="1"/>
  <c r="AF3999" i="1"/>
  <c r="AL4000" i="1"/>
  <c r="AM4000" i="1" s="1"/>
  <c r="L4062" i="1"/>
  <c r="L4061" i="1" s="1"/>
  <c r="L4060" i="1" s="1"/>
  <c r="L4004" i="1" s="1"/>
  <c r="V4072" i="1"/>
  <c r="AE4246" i="1"/>
  <c r="AD4245" i="1"/>
  <c r="AH4511" i="1"/>
  <c r="AH4465" i="1" s="1"/>
  <c r="AH4441" i="1" s="1"/>
  <c r="AH4440" i="1" s="1"/>
  <c r="AH4242" i="1" s="1"/>
  <c r="AL4545" i="1"/>
  <c r="AM4512" i="1"/>
  <c r="AC4628" i="1"/>
  <c r="AC4627" i="1" s="1"/>
  <c r="AC4616" i="1" s="1"/>
  <c r="V4710" i="1"/>
  <c r="AM4710" i="1" s="1"/>
  <c r="S4709" i="1"/>
  <c r="AF4765" i="1"/>
  <c r="AL4765" i="1" s="1"/>
  <c r="AM4765" i="1" s="1"/>
  <c r="AL4766" i="1"/>
  <c r="AM4766" i="1" s="1"/>
  <c r="AL4801" i="1"/>
  <c r="AF4800" i="1"/>
  <c r="AL4800" i="1" s="1"/>
  <c r="AF4870" i="1"/>
  <c r="I4951" i="1"/>
  <c r="AL4954" i="1"/>
  <c r="AF4953" i="1"/>
  <c r="AL5045" i="1"/>
  <c r="AF5044" i="1"/>
  <c r="AE5072" i="1"/>
  <c r="AD5071" i="1"/>
  <c r="I5187" i="1"/>
  <c r="V5187" i="1" s="1"/>
  <c r="V5188" i="1"/>
  <c r="AM5188" i="1" s="1"/>
  <c r="AE5188" i="1"/>
  <c r="AD5187" i="1"/>
  <c r="AD5295" i="1"/>
  <c r="AF5478" i="1"/>
  <c r="AL5479" i="1"/>
  <c r="AL5698" i="1"/>
  <c r="AF5697" i="1"/>
  <c r="AM90" i="1"/>
  <c r="AE264" i="1"/>
  <c r="AD263" i="1"/>
  <c r="AM1359" i="1"/>
  <c r="AE482" i="1"/>
  <c r="AD481" i="1"/>
  <c r="AE1116" i="1"/>
  <c r="AD1115" i="1"/>
  <c r="AE1115" i="1" s="1"/>
  <c r="AM1344" i="1"/>
  <c r="AM1869" i="1"/>
  <c r="V1771" i="1"/>
  <c r="AM1771" i="1" s="1"/>
  <c r="AL1034" i="1"/>
  <c r="AF1033" i="1"/>
  <c r="AL1033" i="1" s="1"/>
  <c r="AL1399" i="1"/>
  <c r="AF1398" i="1"/>
  <c r="AM2283" i="1"/>
  <c r="AE1961" i="1"/>
  <c r="AD1960" i="1"/>
  <c r="AE1960" i="1" s="1"/>
  <c r="AE2266" i="1"/>
  <c r="AD2265" i="1"/>
  <c r="AC2373" i="1"/>
  <c r="AE2374" i="1"/>
  <c r="V2868" i="1"/>
  <c r="AM2868" i="1" s="1"/>
  <c r="I2867" i="1"/>
  <c r="AF4044" i="1"/>
  <c r="AL4044" i="1" s="1"/>
  <c r="AM4044" i="1" s="1"/>
  <c r="AL4045" i="1"/>
  <c r="AM4045" i="1" s="1"/>
  <c r="AL4121" i="1"/>
  <c r="AF4120" i="1"/>
  <c r="AE4045" i="1"/>
  <c r="AD4044" i="1"/>
  <c r="AE4044" i="1" s="1"/>
  <c r="AF4982" i="1"/>
  <c r="AL4982" i="1" s="1"/>
  <c r="AM4982" i="1" s="1"/>
  <c r="AL4983" i="1"/>
  <c r="AM4983" i="1" s="1"/>
  <c r="AL5378" i="1"/>
  <c r="AF5377" i="1"/>
  <c r="V5675" i="1"/>
  <c r="AM5675" i="1" s="1"/>
  <c r="I5674" i="1"/>
  <c r="I435" i="1"/>
  <c r="I645" i="1"/>
  <c r="V646" i="1"/>
  <c r="V853" i="1"/>
  <c r="AM853" i="1" s="1"/>
  <c r="AD73" i="1"/>
  <c r="AE74" i="1"/>
  <c r="AE28" i="1"/>
  <c r="V316" i="1"/>
  <c r="AM316" i="1" s="1"/>
  <c r="I307" i="1"/>
  <c r="AM1261" i="1"/>
  <c r="AE1664" i="1"/>
  <c r="AD1663" i="1"/>
  <c r="AD2087" i="1"/>
  <c r="AE2088" i="1"/>
  <c r="AE2571" i="1"/>
  <c r="AD2570" i="1"/>
  <c r="AE1875" i="1"/>
  <c r="AD1874" i="1"/>
  <c r="AE1874" i="1" s="1"/>
  <c r="AF2534" i="1"/>
  <c r="AL2534" i="1" s="1"/>
  <c r="AM2534" i="1" s="1"/>
  <c r="AL2535" i="1"/>
  <c r="AM2535" i="1" s="1"/>
  <c r="AE2666" i="1"/>
  <c r="AD2665" i="1"/>
  <c r="AE1980" i="1"/>
  <c r="AD1979" i="1"/>
  <c r="AE1979" i="1" s="1"/>
  <c r="AF3316" i="1"/>
  <c r="AL3317" i="1"/>
  <c r="I4160" i="1"/>
  <c r="V4161" i="1"/>
  <c r="AA4242" i="1"/>
  <c r="AF4942" i="1"/>
  <c r="AL4943" i="1"/>
  <c r="V4842" i="1"/>
  <c r="AM4842" i="1" s="1"/>
  <c r="I4841" i="1"/>
  <c r="V4841" i="1" s="1"/>
  <c r="AM4841" i="1" s="1"/>
  <c r="AE5484" i="1"/>
  <c r="AD5479" i="1"/>
  <c r="AE5698" i="1"/>
  <c r="AD5697" i="1"/>
  <c r="AC3826" i="1"/>
  <c r="AC3817" i="1" s="1"/>
  <c r="AC3816" i="1" s="1"/>
  <c r="V387" i="1"/>
  <c r="AM387" i="1" s="1"/>
  <c r="R367" i="1"/>
  <c r="R341" i="1" s="1"/>
  <c r="R207" i="1" s="1"/>
  <c r="J392" i="1"/>
  <c r="AL292" i="1"/>
  <c r="AF291" i="1"/>
  <c r="AL291" i="1" s="1"/>
  <c r="AL324" i="1"/>
  <c r="AM324" i="1" s="1"/>
  <c r="AF323" i="1"/>
  <c r="AL323" i="1" s="1"/>
  <c r="AM323" i="1" s="1"/>
  <c r="AL349" i="1"/>
  <c r="AM349" i="1" s="1"/>
  <c r="AF344" i="1"/>
  <c r="I676" i="1"/>
  <c r="V676" i="1" s="1"/>
  <c r="V677" i="1"/>
  <c r="AM677" i="1" s="1"/>
  <c r="R1437" i="1"/>
  <c r="AE566" i="1"/>
  <c r="AD565" i="1"/>
  <c r="AE565" i="1" s="1"/>
  <c r="AL1109" i="1"/>
  <c r="AL1300" i="1"/>
  <c r="I1331" i="1"/>
  <c r="V1332" i="1"/>
  <c r="AL29" i="1"/>
  <c r="AF28" i="1"/>
  <c r="AL964" i="1"/>
  <c r="AM964" i="1" s="1"/>
  <c r="AM1284" i="1"/>
  <c r="V1779" i="1"/>
  <c r="I1778" i="1"/>
  <c r="AF2049" i="1"/>
  <c r="AL2049" i="1" s="1"/>
  <c r="AL2050" i="1"/>
  <c r="AD1365" i="1"/>
  <c r="AE1370" i="1"/>
  <c r="AF1418" i="1"/>
  <c r="AL1419" i="1"/>
  <c r="AL1482" i="1"/>
  <c r="AL1553" i="1"/>
  <c r="AM1553" i="1" s="1"/>
  <c r="AF1552" i="1"/>
  <c r="AL1636" i="1"/>
  <c r="AM1636" i="1" s="1"/>
  <c r="AF1635" i="1"/>
  <c r="AL1672" i="1"/>
  <c r="AF1671" i="1"/>
  <c r="AF1715" i="1"/>
  <c r="AL1715" i="1" s="1"/>
  <c r="AM1715" i="1" s="1"/>
  <c r="AL1716" i="1"/>
  <c r="AM1716" i="1" s="1"/>
  <c r="AE1763" i="1"/>
  <c r="AD1762" i="1"/>
  <c r="AE3195" i="1"/>
  <c r="AD3194" i="1"/>
  <c r="AE1897" i="1"/>
  <c r="AD1896" i="1"/>
  <c r="V1992" i="1"/>
  <c r="AM1992" i="1" s="1"/>
  <c r="S1991" i="1"/>
  <c r="AC2529" i="1"/>
  <c r="AE2530" i="1"/>
  <c r="U2176" i="1"/>
  <c r="V2177" i="1"/>
  <c r="AM2177" i="1" s="1"/>
  <c r="AF2373" i="1"/>
  <c r="AL2374" i="1"/>
  <c r="AM2374" i="1" s="1"/>
  <c r="V2440" i="1"/>
  <c r="I2439" i="1"/>
  <c r="AM2712" i="1"/>
  <c r="AE1923" i="1"/>
  <c r="AD1922" i="1"/>
  <c r="AE1922" i="1" s="1"/>
  <c r="I2345" i="1"/>
  <c r="V2346" i="1"/>
  <c r="AE2478" i="1"/>
  <c r="AF2681" i="1"/>
  <c r="AL2682" i="1"/>
  <c r="AM2682" i="1" s="1"/>
  <c r="AF2773" i="1"/>
  <c r="AL2773" i="1" s="1"/>
  <c r="AL2774" i="1"/>
  <c r="AF3763" i="1"/>
  <c r="AL3764" i="1"/>
  <c r="AM3764" i="1" s="1"/>
  <c r="P3045" i="1"/>
  <c r="AE3183" i="1"/>
  <c r="AD3182" i="1"/>
  <c r="AE2145" i="1"/>
  <c r="AD2140" i="1"/>
  <c r="AL3125" i="1"/>
  <c r="AM3125" i="1" s="1"/>
  <c r="AF3124" i="1"/>
  <c r="AL3124" i="1" s="1"/>
  <c r="AM3124" i="1" s="1"/>
  <c r="AF2860" i="1"/>
  <c r="AL2861" i="1"/>
  <c r="I3316" i="1"/>
  <c r="V3317" i="1"/>
  <c r="I3374" i="1"/>
  <c r="V3379" i="1"/>
  <c r="AM3379" i="1" s="1"/>
  <c r="V3441" i="1"/>
  <c r="Q3440" i="1"/>
  <c r="V3537" i="1"/>
  <c r="AM3537" i="1" s="1"/>
  <c r="I3536" i="1"/>
  <c r="AE4026" i="1"/>
  <c r="AD4025" i="1"/>
  <c r="AC3763" i="1"/>
  <c r="AC3762" i="1" s="1"/>
  <c r="AC3761" i="1" s="1"/>
  <c r="AC3760" i="1" s="1"/>
  <c r="AE3764" i="1"/>
  <c r="V4153" i="1"/>
  <c r="AM4153" i="1" s="1"/>
  <c r="I4152" i="1"/>
  <c r="V4152" i="1" s="1"/>
  <c r="AM4152" i="1" s="1"/>
  <c r="V4176" i="1"/>
  <c r="AM4176" i="1" s="1"/>
  <c r="I4169" i="1"/>
  <c r="AF4072" i="1"/>
  <c r="AL4073" i="1"/>
  <c r="V4321" i="1"/>
  <c r="AM4321" i="1" s="1"/>
  <c r="I4320" i="1"/>
  <c r="AF4443" i="1"/>
  <c r="AL4444" i="1"/>
  <c r="AL4755" i="1"/>
  <c r="AF4754" i="1"/>
  <c r="AL4754" i="1" s="1"/>
  <c r="AC4795" i="1"/>
  <c r="AE4796" i="1"/>
  <c r="AE4673" i="1"/>
  <c r="AD4672" i="1"/>
  <c r="AF4731" i="1"/>
  <c r="AL4732" i="1"/>
  <c r="AF4787" i="1"/>
  <c r="AL4788" i="1"/>
  <c r="AM4788" i="1" s="1"/>
  <c r="AE4995" i="1"/>
  <c r="AD4994" i="1"/>
  <c r="AE4994" i="1" s="1"/>
  <c r="AE5379" i="1"/>
  <c r="AD5378" i="1"/>
  <c r="AF5516" i="1"/>
  <c r="AL5517" i="1"/>
  <c r="AM5517" i="1" s="1"/>
  <c r="AE5541" i="1"/>
  <c r="AD5540" i="1"/>
  <c r="AE5540" i="1" s="1"/>
  <c r="AE5611" i="1"/>
  <c r="AD5610" i="1"/>
  <c r="AE5610" i="1" s="1"/>
  <c r="V5648" i="1"/>
  <c r="I5637" i="1"/>
  <c r="V5637" i="1" s="1"/>
  <c r="AL5674" i="1"/>
  <c r="AF5673" i="1"/>
  <c r="AL308" i="1"/>
  <c r="AM308" i="1" s="1"/>
  <c r="AF307" i="1"/>
  <c r="AE668" i="1"/>
  <c r="AD662" i="1"/>
  <c r="AL950" i="1"/>
  <c r="AE1203" i="1"/>
  <c r="AD1202" i="1"/>
  <c r="AE1202" i="1" s="1"/>
  <c r="AL1055" i="1"/>
  <c r="AF1054" i="1"/>
  <c r="AL1054" i="1" s="1"/>
  <c r="V1845" i="1"/>
  <c r="U1844" i="1"/>
  <c r="R2645" i="1"/>
  <c r="R2644" i="1" s="1"/>
  <c r="V2659" i="1"/>
  <c r="I3386" i="1"/>
  <c r="V3387" i="1"/>
  <c r="AM3387" i="1" s="1"/>
  <c r="I4106" i="1"/>
  <c r="AE3427" i="1"/>
  <c r="AD3426" i="1"/>
  <c r="AF3775" i="1"/>
  <c r="AL3776" i="1"/>
  <c r="AM3776" i="1" s="1"/>
  <c r="T3755" i="1"/>
  <c r="V3756" i="1"/>
  <c r="I4049" i="1"/>
  <c r="V4049" i="1" s="1"/>
  <c r="V4050" i="1"/>
  <c r="AE4855" i="1"/>
  <c r="AD4854" i="1"/>
  <c r="AL5108" i="1"/>
  <c r="AM5108" i="1" s="1"/>
  <c r="AF5107" i="1"/>
  <c r="AL5107" i="1" s="1"/>
  <c r="AM5107" i="1" s="1"/>
  <c r="AF5140" i="1"/>
  <c r="AL5140" i="1" s="1"/>
  <c r="AM5140" i="1" s="1"/>
  <c r="AL5141" i="1"/>
  <c r="AM5141" i="1" s="1"/>
  <c r="AE5167" i="1"/>
  <c r="AD5166" i="1"/>
  <c r="AE5166" i="1" s="1"/>
  <c r="I5363" i="1"/>
  <c r="V5363" i="1" s="1"/>
  <c r="V5364" i="1"/>
  <c r="I651" i="1"/>
  <c r="V651" i="1" s="1"/>
  <c r="AM651" i="1" s="1"/>
  <c r="V652" i="1"/>
  <c r="AM652" i="1" s="1"/>
  <c r="AE122" i="1"/>
  <c r="AD121" i="1"/>
  <c r="AF174" i="1"/>
  <c r="AL174" i="1" s="1"/>
  <c r="AM174" i="1" s="1"/>
  <c r="AL175" i="1"/>
  <c r="AM175" i="1" s="1"/>
  <c r="I193" i="1"/>
  <c r="V194" i="1"/>
  <c r="I233" i="1"/>
  <c r="V234" i="1"/>
  <c r="AL330" i="1"/>
  <c r="AF329" i="1"/>
  <c r="AM354" i="1"/>
  <c r="I404" i="1"/>
  <c r="V404" i="1" s="1"/>
  <c r="AM404" i="1" s="1"/>
  <c r="V405" i="1"/>
  <c r="AM405" i="1" s="1"/>
  <c r="AE677" i="1"/>
  <c r="AD676" i="1"/>
  <c r="AE676" i="1" s="1"/>
  <c r="AE601" i="1"/>
  <c r="AD600" i="1"/>
  <c r="AE690" i="1"/>
  <c r="AE1083" i="1"/>
  <c r="AD1082" i="1"/>
  <c r="AE1082" i="1" s="1"/>
  <c r="AM1857" i="1"/>
  <c r="AL1142" i="1"/>
  <c r="AF1141" i="1"/>
  <c r="AE1705" i="1"/>
  <c r="AD1704" i="1"/>
  <c r="AE1749" i="1"/>
  <c r="AD1748" i="1"/>
  <c r="AE1748" i="1" s="1"/>
  <c r="AL1805" i="1"/>
  <c r="AF1804" i="1"/>
  <c r="AL1804" i="1" s="1"/>
  <c r="AE1998" i="1"/>
  <c r="AD1997" i="1"/>
  <c r="V2456" i="1"/>
  <c r="AM2456" i="1" s="1"/>
  <c r="R2455" i="1"/>
  <c r="R2454" i="1" s="1"/>
  <c r="R2439" i="1" s="1"/>
  <c r="R2431" i="1" s="1"/>
  <c r="R2233" i="1" s="1"/>
  <c r="T2509" i="1"/>
  <c r="V2510" i="1"/>
  <c r="AF2540" i="1"/>
  <c r="AL2540" i="1" s="1"/>
  <c r="AL2541" i="1"/>
  <c r="AL2590" i="1"/>
  <c r="AM2590" i="1" s="1"/>
  <c r="AF2589" i="1"/>
  <c r="AL2589" i="1" s="1"/>
  <c r="AM2589" i="1" s="1"/>
  <c r="AE1793" i="1"/>
  <c r="AD1792" i="1"/>
  <c r="AE1792" i="1" s="1"/>
  <c r="AF2108" i="1"/>
  <c r="AL2109" i="1"/>
  <c r="AM2109" i="1" s="1"/>
  <c r="AE2385" i="1"/>
  <c r="AD2384" i="1"/>
  <c r="AE2384" i="1" s="1"/>
  <c r="AC2773" i="1"/>
  <c r="AE2774" i="1"/>
  <c r="AE2197" i="1"/>
  <c r="AD2196" i="1"/>
  <c r="AC2419" i="1"/>
  <c r="AE2419" i="1" s="1"/>
  <c r="AE2420" i="1"/>
  <c r="AE2653" i="1"/>
  <c r="AD2652" i="1"/>
  <c r="AE2680" i="1"/>
  <c r="AD2679" i="1"/>
  <c r="AE2679" i="1" s="1"/>
  <c r="AE1883" i="1"/>
  <c r="AD1882" i="1"/>
  <c r="AF2419" i="1"/>
  <c r="AL2419" i="1" s="1"/>
  <c r="AL2420" i="1"/>
  <c r="AF2731" i="1"/>
  <c r="AL2731" i="1" s="1"/>
  <c r="AM2731" i="1" s="1"/>
  <c r="AL2732" i="1"/>
  <c r="AM2732" i="1" s="1"/>
  <c r="AF2753" i="1"/>
  <c r="AL2754" i="1"/>
  <c r="V3340" i="1"/>
  <c r="I3339" i="1"/>
  <c r="I2985" i="1"/>
  <c r="V2986" i="1"/>
  <c r="AM2986" i="1" s="1"/>
  <c r="AF3332" i="1"/>
  <c r="AL3333" i="1"/>
  <c r="AM3333" i="1" s="1"/>
  <c r="AF2806" i="1"/>
  <c r="AL2806" i="1" s="1"/>
  <c r="AM2806" i="1" s="1"/>
  <c r="AL2807" i="1"/>
  <c r="AM2807" i="1" s="1"/>
  <c r="AE2875" i="1"/>
  <c r="AD2874" i="1"/>
  <c r="AE2874" i="1" s="1"/>
  <c r="V2968" i="1"/>
  <c r="AM2968" i="1" s="1"/>
  <c r="Q2964" i="1"/>
  <c r="AC3033" i="1"/>
  <c r="AE3034" i="1"/>
  <c r="AF3208" i="1"/>
  <c r="AL3209" i="1"/>
  <c r="L3605" i="1"/>
  <c r="L3547" i="1" s="1"/>
  <c r="V3625" i="1"/>
  <c r="AE2468" i="1"/>
  <c r="AD2467" i="1"/>
  <c r="AE2467" i="1" s="1"/>
  <c r="AM2994" i="1"/>
  <c r="AF3105" i="1"/>
  <c r="AL3106" i="1"/>
  <c r="AE2862" i="1"/>
  <c r="AD2861" i="1"/>
  <c r="AE3401" i="1"/>
  <c r="AD3400" i="1"/>
  <c r="AE3400" i="1" s="1"/>
  <c r="AE3484" i="1"/>
  <c r="AD3483" i="1"/>
  <c r="AF3637" i="1"/>
  <c r="AL3638" i="1"/>
  <c r="AM3638" i="1" s="1"/>
  <c r="AM3935" i="1"/>
  <c r="V4063" i="1"/>
  <c r="I4062" i="1"/>
  <c r="AD4063" i="1"/>
  <c r="AE4063" i="1" s="1"/>
  <c r="AE4068" i="1"/>
  <c r="AL4455" i="1"/>
  <c r="AF4454" i="1"/>
  <c r="V4526" i="1"/>
  <c r="AM4526" i="1" s="1"/>
  <c r="I4511" i="1"/>
  <c r="AM4744" i="1"/>
  <c r="AE4596" i="1"/>
  <c r="AD4585" i="1"/>
  <c r="AE4585" i="1" s="1"/>
  <c r="AF4707" i="1"/>
  <c r="AL4708" i="1"/>
  <c r="AF4829" i="1"/>
  <c r="AL4829" i="1" s="1"/>
  <c r="AM4829" i="1" s="1"/>
  <c r="AL4830" i="1"/>
  <c r="AM4830" i="1" s="1"/>
  <c r="AC5022" i="1"/>
  <c r="AE5023" i="1"/>
  <c r="V5121" i="1"/>
  <c r="AE5149" i="1"/>
  <c r="AD5148" i="1"/>
  <c r="AC5262" i="1"/>
  <c r="AE5263" i="1"/>
  <c r="V5286" i="1"/>
  <c r="AM5286" i="1" s="1"/>
  <c r="R5285" i="1"/>
  <c r="AF5363" i="1"/>
  <c r="AL5363" i="1" s="1"/>
  <c r="AL5364" i="1"/>
  <c r="AE5365" i="1"/>
  <c r="AD5364" i="1"/>
  <c r="AE5499" i="1"/>
  <c r="AD5498" i="1"/>
  <c r="V263" i="1"/>
  <c r="I215" i="1"/>
  <c r="V215" i="1" s="1"/>
  <c r="V216" i="1"/>
  <c r="V375" i="1"/>
  <c r="AL1910" i="1"/>
  <c r="AF1909" i="1"/>
  <c r="AE1812" i="1"/>
  <c r="AD1811" i="1"/>
  <c r="AL2250" i="1"/>
  <c r="AF2249" i="1"/>
  <c r="AL2249" i="1" s="1"/>
  <c r="AM2249" i="1" s="1"/>
  <c r="AF2315" i="1"/>
  <c r="AL2316" i="1"/>
  <c r="AM2316" i="1" s="1"/>
  <c r="V2542" i="1"/>
  <c r="AM2542" i="1" s="1"/>
  <c r="I2541" i="1"/>
  <c r="AE2986" i="1"/>
  <c r="AD2985" i="1"/>
  <c r="AF3551" i="1"/>
  <c r="AL3552" i="1"/>
  <c r="AM3552" i="1" s="1"/>
  <c r="I3608" i="1"/>
  <c r="V3608" i="1" s="1"/>
  <c r="AM3608" i="1" s="1"/>
  <c r="V3609" i="1"/>
  <c r="AM3609" i="1" s="1"/>
  <c r="L3815" i="1"/>
  <c r="L3800" i="1" s="1"/>
  <c r="AE5676" i="1"/>
  <c r="AD5675" i="1"/>
  <c r="AM447" i="1"/>
  <c r="I726" i="1"/>
  <c r="V792" i="1"/>
  <c r="V148" i="1"/>
  <c r="I147" i="1"/>
  <c r="AE164" i="1"/>
  <c r="AD163" i="1"/>
  <c r="AM229" i="1"/>
  <c r="AE275" i="1"/>
  <c r="AD270" i="1"/>
  <c r="AE294" i="1"/>
  <c r="AD293" i="1"/>
  <c r="I605" i="1"/>
  <c r="V605" i="1" s="1"/>
  <c r="AM605" i="1" s="1"/>
  <c r="V606" i="1"/>
  <c r="AM606" i="1" s="1"/>
  <c r="L880" i="1"/>
  <c r="V881" i="1"/>
  <c r="AL89" i="1"/>
  <c r="AF88" i="1"/>
  <c r="AE876" i="1"/>
  <c r="AD875" i="1"/>
  <c r="AM1352" i="1"/>
  <c r="AE513" i="1"/>
  <c r="AD507" i="1"/>
  <c r="AE653" i="1"/>
  <c r="AD652" i="1"/>
  <c r="I874" i="1"/>
  <c r="V874" i="1" s="1"/>
  <c r="V875" i="1"/>
  <c r="V937" i="1"/>
  <c r="I936" i="1"/>
  <c r="V936" i="1" s="1"/>
  <c r="AL1365" i="1"/>
  <c r="AF1364" i="1"/>
  <c r="AL1364" i="1" s="1"/>
  <c r="I1577" i="1"/>
  <c r="V1578" i="1"/>
  <c r="I1055" i="1"/>
  <c r="V1056" i="1"/>
  <c r="AM1056" i="1" s="1"/>
  <c r="I1141" i="1"/>
  <c r="V1142" i="1"/>
  <c r="I1202" i="1"/>
  <c r="V1202" i="1" s="1"/>
  <c r="V1203" i="1"/>
  <c r="AM1393" i="1"/>
  <c r="V2013" i="1"/>
  <c r="I2012" i="1"/>
  <c r="AE992" i="1"/>
  <c r="AD991" i="1"/>
  <c r="AE991" i="1" s="1"/>
  <c r="AE1128" i="1"/>
  <c r="AD1127" i="1"/>
  <c r="AE1127" i="1" s="1"/>
  <c r="AC1629" i="1"/>
  <c r="AC1628" i="1" s="1"/>
  <c r="AC1627" i="1" s="1"/>
  <c r="AE1630" i="1"/>
  <c r="AE997" i="1"/>
  <c r="AD996" i="1"/>
  <c r="AE996" i="1" s="1"/>
  <c r="AC1490" i="1"/>
  <c r="AE1491" i="1"/>
  <c r="V1805" i="1"/>
  <c r="AM1805" i="1" s="1"/>
  <c r="I1804" i="1"/>
  <c r="V1804" i="1" s="1"/>
  <c r="AM1922" i="1"/>
  <c r="AC2289" i="1"/>
  <c r="AE2290" i="1"/>
  <c r="AE2064" i="1"/>
  <c r="AD2063" i="1"/>
  <c r="AE2063" i="1" s="1"/>
  <c r="AF2184" i="1"/>
  <c r="AL2189" i="1"/>
  <c r="AM2189" i="1" s="1"/>
  <c r="AC2310" i="1"/>
  <c r="AE2311" i="1"/>
  <c r="AE2472" i="1"/>
  <c r="AF2289" i="1"/>
  <c r="AL2289" i="1" s="1"/>
  <c r="AM2289" i="1" s="1"/>
  <c r="AL2290" i="1"/>
  <c r="X2568" i="1"/>
  <c r="Q2233" i="1"/>
  <c r="AE2324" i="1"/>
  <c r="AD2323" i="1"/>
  <c r="I2602" i="1"/>
  <c r="V2603" i="1"/>
  <c r="R2794" i="1"/>
  <c r="V2795" i="1"/>
  <c r="AM2795" i="1" s="1"/>
  <c r="AL3466" i="1"/>
  <c r="AM3466" i="1" s="1"/>
  <c r="AF3461" i="1"/>
  <c r="AF2812" i="1"/>
  <c r="AL2812" i="1" s="1"/>
  <c r="AL2813" i="1"/>
  <c r="AF2866" i="1"/>
  <c r="AL2866" i="1" s="1"/>
  <c r="AL2867" i="1"/>
  <c r="AE3222" i="1"/>
  <c r="AD3221" i="1"/>
  <c r="AC2184" i="1"/>
  <c r="AC2183" i="1" s="1"/>
  <c r="AC2182" i="1" s="1"/>
  <c r="AC2181" i="1" s="1"/>
  <c r="AE2189" i="1"/>
  <c r="AE3305" i="1"/>
  <c r="AD3304" i="1"/>
  <c r="V3368" i="1"/>
  <c r="AM3368" i="1" s="1"/>
  <c r="I3367" i="1"/>
  <c r="V3367" i="1" s="1"/>
  <c r="AM3367" i="1" s="1"/>
  <c r="AM3576" i="1"/>
  <c r="AM3645" i="1"/>
  <c r="AL4246" i="1"/>
  <c r="AM4246" i="1" s="1"/>
  <c r="AF4245" i="1"/>
  <c r="AF3481" i="1"/>
  <c r="AL3481" i="1" s="1"/>
  <c r="AL3482" i="1"/>
  <c r="S3550" i="1"/>
  <c r="V3551" i="1"/>
  <c r="AF3791" i="1"/>
  <c r="AL3792" i="1"/>
  <c r="AM3792" i="1" s="1"/>
  <c r="AE2794" i="1"/>
  <c r="AD2793" i="1"/>
  <c r="AE2793" i="1" s="1"/>
  <c r="AM3476" i="1"/>
  <c r="V4261" i="1"/>
  <c r="AM4261" i="1" s="1"/>
  <c r="I4260" i="1"/>
  <c r="AL3711" i="1"/>
  <c r="AM3711" i="1" s="1"/>
  <c r="AF3710" i="1"/>
  <c r="AL3621" i="1"/>
  <c r="AM3621" i="1" s="1"/>
  <c r="AF3620" i="1"/>
  <c r="AL3620" i="1" s="1"/>
  <c r="AM3620" i="1" s="1"/>
  <c r="AE3935" i="1"/>
  <c r="AD3934" i="1"/>
  <c r="AE4169" i="1"/>
  <c r="AD4168" i="1"/>
  <c r="AF4319" i="1"/>
  <c r="AL4319" i="1" s="1"/>
  <c r="AL4320" i="1"/>
  <c r="AE4454" i="1"/>
  <c r="AD4453" i="1"/>
  <c r="AE4453" i="1" s="1"/>
  <c r="AL4466" i="1"/>
  <c r="AL4795" i="1"/>
  <c r="AM4795" i="1" s="1"/>
  <c r="AE4834" i="1"/>
  <c r="AD4829" i="1"/>
  <c r="AE4809" i="1"/>
  <c r="AD4808" i="1"/>
  <c r="AE4766" i="1"/>
  <c r="AD4765" i="1"/>
  <c r="AE4765" i="1" s="1"/>
  <c r="AL4896" i="1"/>
  <c r="AF4895" i="1"/>
  <c r="AC4829" i="1"/>
  <c r="AE4830" i="1"/>
  <c r="AM5072" i="1"/>
  <c r="AE4925" i="1"/>
  <c r="AD4924" i="1"/>
  <c r="V5046" i="1"/>
  <c r="AM5046" i="1" s="1"/>
  <c r="I5045" i="1"/>
  <c r="V5045" i="1" s="1"/>
  <c r="V5269" i="1"/>
  <c r="AM5269" i="1" s="1"/>
  <c r="I5268" i="1"/>
  <c r="AL5276" i="1"/>
  <c r="AM5276" i="1" s="1"/>
  <c r="AF5275" i="1"/>
  <c r="AE5286" i="1"/>
  <c r="AD5285" i="1"/>
  <c r="V5378" i="1"/>
  <c r="I5377" i="1"/>
  <c r="V5416" i="1"/>
  <c r="I5384" i="1"/>
  <c r="AM5506" i="1"/>
  <c r="V5561" i="1"/>
  <c r="I5560" i="1"/>
  <c r="I5696" i="1"/>
  <c r="V5697" i="1"/>
  <c r="AL96" i="1"/>
  <c r="AE188" i="1"/>
  <c r="AD187" i="1"/>
  <c r="AE187" i="1" s="1"/>
  <c r="AF1214" i="1"/>
  <c r="AL1215" i="1"/>
  <c r="AE483" i="1"/>
  <c r="I1515" i="1"/>
  <c r="V1515" i="1" s="1"/>
  <c r="AM1515" i="1" s="1"/>
  <c r="V1516" i="1"/>
  <c r="AM1516" i="1" s="1"/>
  <c r="V1868" i="1"/>
  <c r="I1867" i="1"/>
  <c r="AE1301" i="1"/>
  <c r="AD1300" i="1"/>
  <c r="AE1579" i="1"/>
  <c r="AD1578" i="1"/>
  <c r="AE1711" i="1"/>
  <c r="AD1710" i="1"/>
  <c r="AM1961" i="1"/>
  <c r="AF2413" i="1"/>
  <c r="AL2414" i="1"/>
  <c r="AE2238" i="1"/>
  <c r="AD2237" i="1"/>
  <c r="V3194" i="1"/>
  <c r="AM3194" i="1" s="1"/>
  <c r="I3193" i="1"/>
  <c r="AE2500" i="1"/>
  <c r="AD2499" i="1"/>
  <c r="AL3698" i="1"/>
  <c r="AM3698" i="1" s="1"/>
  <c r="AF3697" i="1"/>
  <c r="AC4168" i="1"/>
  <c r="AC4167" i="1" s="1"/>
  <c r="AC4166" i="1" s="1"/>
  <c r="V4245" i="1"/>
  <c r="I4244" i="1"/>
  <c r="AD4785" i="1"/>
  <c r="AC5479" i="1"/>
  <c r="AC5478" i="1" s="1"/>
  <c r="AC5477" i="1" s="1"/>
  <c r="AC5476" i="1" s="1"/>
  <c r="AE5480" i="1"/>
  <c r="AM441" i="1"/>
  <c r="V525" i="1"/>
  <c r="AL792" i="1"/>
  <c r="AL825" i="1"/>
  <c r="AF120" i="1"/>
  <c r="AL120" i="1" s="1"/>
  <c r="AL631" i="1"/>
  <c r="AF630" i="1"/>
  <c r="AM1301" i="1"/>
  <c r="I1521" i="1"/>
  <c r="V1521" i="1" s="1"/>
  <c r="V1522" i="1"/>
  <c r="V1365" i="1"/>
  <c r="AM1365" i="1" s="1"/>
  <c r="I1364" i="1"/>
  <c r="V1364" i="1" s="1"/>
  <c r="AM1364" i="1" s="1"/>
  <c r="AE1044" i="1"/>
  <c r="AD1043" i="1"/>
  <c r="AM1260" i="1"/>
  <c r="AL1525" i="1"/>
  <c r="AM1525" i="1" s="1"/>
  <c r="AF1524" i="1"/>
  <c r="AM1911" i="1"/>
  <c r="AM2478" i="1"/>
  <c r="AL2460" i="1"/>
  <c r="AF2455" i="1"/>
  <c r="V2499" i="1"/>
  <c r="I2498" i="1"/>
  <c r="V3362" i="1"/>
  <c r="AM3362" i="1" s="1"/>
  <c r="I3361" i="1"/>
  <c r="V3361" i="1" s="1"/>
  <c r="AM3361" i="1" s="1"/>
  <c r="AF3748" i="1"/>
  <c r="AL3749" i="1"/>
  <c r="AM3749" i="1" s="1"/>
  <c r="AL4555" i="1"/>
  <c r="AF4554" i="1"/>
  <c r="AL4554" i="1" s="1"/>
  <c r="AF4630" i="1"/>
  <c r="V4822" i="1"/>
  <c r="AM4822" i="1" s="1"/>
  <c r="I4808" i="1"/>
  <c r="AE4906" i="1"/>
  <c r="AD4905" i="1"/>
  <c r="AE4944" i="1"/>
  <c r="AD4943" i="1"/>
  <c r="AF5267" i="1"/>
  <c r="AL5267" i="1" s="1"/>
  <c r="AL5268" i="1"/>
  <c r="AB659" i="1"/>
  <c r="AB658" i="1" s="1"/>
  <c r="AE3725" i="1"/>
  <c r="S3702" i="1"/>
  <c r="S3694" i="1" s="1"/>
  <c r="AL495" i="1"/>
  <c r="AF494" i="1"/>
  <c r="AL494" i="1" s="1"/>
  <c r="AF208" i="1"/>
  <c r="AL208" i="1" s="1"/>
  <c r="AL209" i="1"/>
  <c r="I28" i="1"/>
  <c r="V28" i="1" s="1"/>
  <c r="V29" i="1"/>
  <c r="AM29" i="1" s="1"/>
  <c r="AM91" i="1"/>
  <c r="AE54" i="1"/>
  <c r="AD53" i="1"/>
  <c r="AE53" i="1" s="1"/>
  <c r="I121" i="1"/>
  <c r="V122" i="1"/>
  <c r="AM122" i="1" s="1"/>
  <c r="AL234" i="1"/>
  <c r="AF233" i="1"/>
  <c r="AE375" i="1"/>
  <c r="AD367" i="1"/>
  <c r="AE367" i="1" s="1"/>
  <c r="AL483" i="1"/>
  <c r="AM483" i="1" s="1"/>
  <c r="AF482" i="1"/>
  <c r="AL526" i="1"/>
  <c r="AF525" i="1"/>
  <c r="AL683" i="1"/>
  <c r="AM683" i="1" s="1"/>
  <c r="AF676" i="1"/>
  <c r="AL676" i="1" s="1"/>
  <c r="AL196" i="1"/>
  <c r="AM196" i="1" s="1"/>
  <c r="AF195" i="1"/>
  <c r="AF623" i="1"/>
  <c r="AL623" i="1" s="1"/>
  <c r="AL624" i="1"/>
  <c r="AM624" i="1" s="1"/>
  <c r="V951" i="1"/>
  <c r="AM951" i="1" s="1"/>
  <c r="I950" i="1"/>
  <c r="I1246" i="1"/>
  <c r="V1247" i="1"/>
  <c r="AM1247" i="1" s="1"/>
  <c r="AE630" i="1"/>
  <c r="AE958" i="1"/>
  <c r="AD957" i="1"/>
  <c r="Q1282" i="1"/>
  <c r="V1283" i="1"/>
  <c r="AM1283" i="1" s="1"/>
  <c r="AE1110" i="1"/>
  <c r="AD1109" i="1"/>
  <c r="AE1499" i="1"/>
  <c r="AD1498" i="1"/>
  <c r="AD1535" i="1"/>
  <c r="AL1649" i="1"/>
  <c r="AF1648" i="1"/>
  <c r="AE1743" i="1"/>
  <c r="AD1742" i="1"/>
  <c r="AE1771" i="1"/>
  <c r="AD1770" i="1"/>
  <c r="AL1868" i="1"/>
  <c r="AF1867" i="1"/>
  <c r="AE1845" i="1"/>
  <c r="AC1844" i="1"/>
  <c r="L2121" i="1"/>
  <c r="V2122" i="1"/>
  <c r="AE2441" i="1"/>
  <c r="AD2440" i="1"/>
  <c r="AF2140" i="1"/>
  <c r="AL2141" i="1"/>
  <c r="V2265" i="1"/>
  <c r="I2264" i="1"/>
  <c r="AF2346" i="1"/>
  <c r="AE2398" i="1"/>
  <c r="AD2397" i="1"/>
  <c r="AF2554" i="1"/>
  <c r="AL2554" i="1" s="1"/>
  <c r="AL2555" i="1"/>
  <c r="I2814" i="1"/>
  <c r="V2815" i="1"/>
  <c r="AM2815" i="1" s="1"/>
  <c r="I2086" i="1"/>
  <c r="V2087" i="1"/>
  <c r="AM2087" i="1" s="1"/>
  <c r="AF2154" i="1"/>
  <c r="AL2154" i="1" s="1"/>
  <c r="AM2154" i="1" s="1"/>
  <c r="AL2155" i="1"/>
  <c r="AM2155" i="1" s="1"/>
  <c r="I2323" i="1"/>
  <c r="V2324" i="1"/>
  <c r="AM2347" i="1"/>
  <c r="AL2660" i="1"/>
  <c r="AM2660" i="1" s="1"/>
  <c r="AF2659" i="1"/>
  <c r="AL2659" i="1" s="1"/>
  <c r="AF3136" i="1"/>
  <c r="AL3136" i="1" s="1"/>
  <c r="AM3136" i="1" s="1"/>
  <c r="AL3137" i="1"/>
  <c r="AM3137" i="1" s="1"/>
  <c r="AL3340" i="1"/>
  <c r="AF3339" i="1"/>
  <c r="AL3249" i="1"/>
  <c r="AM3249" i="1" s="1"/>
  <c r="AF3248" i="1"/>
  <c r="AL3248" i="1" s="1"/>
  <c r="AE3710" i="1"/>
  <c r="I2904" i="1"/>
  <c r="AE2994" i="1"/>
  <c r="AD2993" i="1"/>
  <c r="V3182" i="1"/>
  <c r="I3181" i="1"/>
  <c r="AL3756" i="1"/>
  <c r="AF3755" i="1"/>
  <c r="AL3755" i="1" s="1"/>
  <c r="AD2455" i="1"/>
  <c r="AE2460" i="1"/>
  <c r="I3015" i="1"/>
  <c r="V3016" i="1"/>
  <c r="AM3016" i="1" s="1"/>
  <c r="I3071" i="1"/>
  <c r="AI3166" i="1"/>
  <c r="AL3167" i="1"/>
  <c r="AM3167" i="1" s="1"/>
  <c r="V3523" i="1"/>
  <c r="AM3523" i="1" s="1"/>
  <c r="I3522" i="1"/>
  <c r="AE3805" i="1"/>
  <c r="AD3804" i="1"/>
  <c r="AH3668" i="1"/>
  <c r="AL3669" i="1"/>
  <c r="AM3669" i="1" s="1"/>
  <c r="AE3871" i="1"/>
  <c r="AD3870" i="1"/>
  <c r="AL3977" i="1"/>
  <c r="AM3977" i="1" s="1"/>
  <c r="AF3976" i="1"/>
  <c r="AL3976" i="1" s="1"/>
  <c r="AE3684" i="1"/>
  <c r="AD3683" i="1"/>
  <c r="AC3967" i="1"/>
  <c r="AE3968" i="1"/>
  <c r="AE4154" i="1"/>
  <c r="AD4153" i="1"/>
  <c r="AE4221" i="1"/>
  <c r="AD4220" i="1"/>
  <c r="AE3951" i="1"/>
  <c r="AD3950" i="1"/>
  <c r="AH3991" i="1"/>
  <c r="AL3992" i="1"/>
  <c r="AM3992" i="1" s="1"/>
  <c r="AE4121" i="1"/>
  <c r="AD4120" i="1"/>
  <c r="Q4443" i="1"/>
  <c r="V4444" i="1"/>
  <c r="AF4353" i="1"/>
  <c r="AL4354" i="1"/>
  <c r="AM4354" i="1" s="1"/>
  <c r="AC4271" i="1"/>
  <c r="AC4270" i="1" s="1"/>
  <c r="AE4312" i="1"/>
  <c r="AL4229" i="1"/>
  <c r="AF4228" i="1"/>
  <c r="AL4597" i="1"/>
  <c r="AM4597" i="1" s="1"/>
  <c r="AF4596" i="1"/>
  <c r="AL4743" i="1"/>
  <c r="AF4742" i="1"/>
  <c r="AC4787" i="1"/>
  <c r="AE4788" i="1"/>
  <c r="V4879" i="1"/>
  <c r="AM4879" i="1" s="1"/>
  <c r="I4870" i="1"/>
  <c r="AL5149" i="1"/>
  <c r="AF5148" i="1"/>
  <c r="AF5261" i="1"/>
  <c r="AL5262" i="1"/>
  <c r="AM5262" i="1" s="1"/>
  <c r="AL5714" i="1"/>
  <c r="AM5714" i="1" s="1"/>
  <c r="AF5713" i="1"/>
  <c r="AL5713" i="1" s="1"/>
  <c r="AM5713" i="1" s="1"/>
  <c r="AC163" i="1"/>
  <c r="AC162" i="1" s="1"/>
  <c r="AC161" i="1" s="1"/>
  <c r="AC160" i="1" s="1"/>
  <c r="AC145" i="1" s="1"/>
  <c r="AE168" i="1"/>
  <c r="AE919" i="1"/>
  <c r="AD918" i="1"/>
  <c r="AE624" i="1"/>
  <c r="AD623" i="1"/>
  <c r="AE623" i="1" s="1"/>
  <c r="AL1793" i="1"/>
  <c r="AF1792" i="1"/>
  <c r="AL1792" i="1" s="1"/>
  <c r="AE1216" i="1"/>
  <c r="AD1215" i="1"/>
  <c r="AE1554" i="1"/>
  <c r="AD1553" i="1"/>
  <c r="AE1699" i="1"/>
  <c r="AD1694" i="1"/>
  <c r="AE1694" i="1" s="1"/>
  <c r="AE1911" i="1"/>
  <c r="AD1910" i="1"/>
  <c r="V3643" i="1"/>
  <c r="AM3757" i="1"/>
  <c r="AM4026" i="1"/>
  <c r="I4853" i="1"/>
  <c r="V4854" i="1"/>
  <c r="AM5149" i="1"/>
  <c r="AE5254" i="1"/>
  <c r="AD5253" i="1"/>
  <c r="AE5310" i="1"/>
  <c r="AD5309" i="1"/>
  <c r="AD88" i="1"/>
  <c r="AE89" i="1"/>
  <c r="AL454" i="1"/>
  <c r="AF453" i="1"/>
  <c r="V164" i="1"/>
  <c r="AM164" i="1" s="1"/>
  <c r="I163" i="1"/>
  <c r="AM276" i="1"/>
  <c r="AL395" i="1"/>
  <c r="AF394" i="1"/>
  <c r="AE441" i="1"/>
  <c r="AD435" i="1"/>
  <c r="AE939" i="1"/>
  <c r="AD938" i="1"/>
  <c r="U1481" i="1"/>
  <c r="U1409" i="1" s="1"/>
  <c r="U1211" i="1" s="1"/>
  <c r="V1490" i="1"/>
  <c r="AL882" i="1"/>
  <c r="AF881" i="1"/>
  <c r="V1309" i="1"/>
  <c r="AM1309" i="1" s="1"/>
  <c r="I1308" i="1"/>
  <c r="AE882" i="1"/>
  <c r="AD881" i="1"/>
  <c r="AE1309" i="1"/>
  <c r="AD1308" i="1"/>
  <c r="AE1399" i="1"/>
  <c r="AD1398" i="1"/>
  <c r="I1744" i="1"/>
  <c r="V1745" i="1"/>
  <c r="AM1745" i="1" s="1"/>
  <c r="AL2013" i="1"/>
  <c r="AF2012" i="1"/>
  <c r="AE1420" i="1"/>
  <c r="AD1419" i="1"/>
  <c r="AF1498" i="1"/>
  <c r="AL1503" i="1"/>
  <c r="AL1538" i="1"/>
  <c r="AM1538" i="1" s="1"/>
  <c r="AF1537" i="1"/>
  <c r="AL1606" i="1"/>
  <c r="AM1606" i="1" s="1"/>
  <c r="AF1605" i="1"/>
  <c r="AL1605" i="1" s="1"/>
  <c r="AM1605" i="1" s="1"/>
  <c r="AF1456" i="1"/>
  <c r="AL1461" i="1"/>
  <c r="AM1461" i="1" s="1"/>
  <c r="AL2021" i="1"/>
  <c r="AM2021" i="1" s="1"/>
  <c r="AF2020" i="1"/>
  <c r="AE1857" i="1"/>
  <c r="AD1852" i="1"/>
  <c r="AE1992" i="1"/>
  <c r="AD1991" i="1"/>
  <c r="AE1991" i="1" s="1"/>
  <c r="AE2050" i="1"/>
  <c r="AD2049" i="1"/>
  <c r="AE2049" i="1" s="1"/>
  <c r="AF2133" i="1"/>
  <c r="AL2133" i="1" s="1"/>
  <c r="AM2133" i="1" s="1"/>
  <c r="AL2134" i="1"/>
  <c r="AM2134" i="1" s="1"/>
  <c r="AL2266" i="1"/>
  <c r="AM2266" i="1" s="1"/>
  <c r="AF2265" i="1"/>
  <c r="AE2689" i="1"/>
  <c r="AD2688" i="1"/>
  <c r="AC2718" i="1"/>
  <c r="AC2717" i="1" s="1"/>
  <c r="AE2725" i="1"/>
  <c r="I2515" i="1"/>
  <c r="V2516" i="1"/>
  <c r="Z2568" i="1"/>
  <c r="AE2706" i="1"/>
  <c r="AD2705" i="1"/>
  <c r="AE2705" i="1" s="1"/>
  <c r="AE3341" i="1"/>
  <c r="AD3340" i="1"/>
  <c r="AF3235" i="1"/>
  <c r="AL3236" i="1"/>
  <c r="AM3236" i="1" s="1"/>
  <c r="V2640" i="1"/>
  <c r="AM2640" i="1" s="1"/>
  <c r="S2639" i="1"/>
  <c r="AE2933" i="1"/>
  <c r="AD2932" i="1"/>
  <c r="V2779" i="1"/>
  <c r="I2860" i="1"/>
  <c r="V2861" i="1"/>
  <c r="AM2861" i="1" s="1"/>
  <c r="V2993" i="1"/>
  <c r="I2992" i="1"/>
  <c r="AF3033" i="1"/>
  <c r="AL3033" i="1" s="1"/>
  <c r="AM3033" i="1" s="1"/>
  <c r="AL3034" i="1"/>
  <c r="AM3034" i="1" s="1"/>
  <c r="AE3237" i="1"/>
  <c r="AD3236" i="1"/>
  <c r="AE3387" i="1"/>
  <c r="AD3386" i="1"/>
  <c r="I3399" i="1"/>
  <c r="V4147" i="1"/>
  <c r="AM4147" i="1" s="1"/>
  <c r="I4146" i="1"/>
  <c r="AH3783" i="1"/>
  <c r="AL3784" i="1"/>
  <c r="AM3784" i="1" s="1"/>
  <c r="AF3681" i="1"/>
  <c r="AL3681" i="1" s="1"/>
  <c r="AL3682" i="1"/>
  <c r="AE3783" i="1"/>
  <c r="AD3782" i="1"/>
  <c r="V3826" i="1"/>
  <c r="I3817" i="1"/>
  <c r="AC3910" i="1"/>
  <c r="AC3869" i="1" s="1"/>
  <c r="AC3868" i="1" s="1"/>
  <c r="AE3911" i="1"/>
  <c r="V3942" i="1"/>
  <c r="AM3942" i="1" s="1"/>
  <c r="T3927" i="1"/>
  <c r="T3815" i="1" s="1"/>
  <c r="T3800" i="1" s="1"/>
  <c r="AD3962" i="1"/>
  <c r="AE3963" i="1"/>
  <c r="AD4228" i="1"/>
  <c r="AE4229" i="1"/>
  <c r="AL4587" i="1"/>
  <c r="AM4587" i="1" s="1"/>
  <c r="AF4586" i="1"/>
  <c r="AL4586" i="1" s="1"/>
  <c r="AM4586" i="1" s="1"/>
  <c r="AF4618" i="1"/>
  <c r="AL4619" i="1"/>
  <c r="AM4619" i="1" s="1"/>
  <c r="V4743" i="1"/>
  <c r="I4742" i="1"/>
  <c r="AM4756" i="1"/>
  <c r="AD4466" i="1"/>
  <c r="AE4879" i="1"/>
  <c r="AD4870" i="1"/>
  <c r="AD5045" i="1"/>
  <c r="AE5045" i="1" s="1"/>
  <c r="AL5096" i="1"/>
  <c r="AF5095" i="1"/>
  <c r="AL5095" i="1" s="1"/>
  <c r="AM5095" i="1" s="1"/>
  <c r="AC5297" i="1"/>
  <c r="AE5298" i="1"/>
  <c r="AM5299" i="1"/>
  <c r="I5308" i="1"/>
  <c r="V5309" i="1"/>
  <c r="AD5332" i="1"/>
  <c r="AE5332" i="1" s="1"/>
  <c r="AE5421" i="1"/>
  <c r="AD5416" i="1"/>
  <c r="AM5552" i="1"/>
  <c r="V5540" i="1"/>
  <c r="I5534" i="1"/>
  <c r="V5618" i="1"/>
  <c r="AM5618" i="1" s="1"/>
  <c r="S5617" i="1"/>
  <c r="V5617" i="1" s="1"/>
  <c r="AM5617" i="1" s="1"/>
  <c r="AM773" i="1"/>
  <c r="AM623" i="1"/>
  <c r="AL263" i="1"/>
  <c r="AE606" i="1"/>
  <c r="AD605" i="1"/>
  <c r="AE605" i="1" s="1"/>
  <c r="AM1192" i="1"/>
  <c r="AE853" i="1"/>
  <c r="AD825" i="1"/>
  <c r="AE825" i="1" s="1"/>
  <c r="AE1392" i="1"/>
  <c r="AD1391" i="1"/>
  <c r="AL1750" i="1"/>
  <c r="AF1749" i="1"/>
  <c r="AF2516" i="1"/>
  <c r="AL2517" i="1"/>
  <c r="AM2517" i="1" s="1"/>
  <c r="AM2238" i="1"/>
  <c r="V1861" i="1"/>
  <c r="AM1861" i="1" s="1"/>
  <c r="O1850" i="1"/>
  <c r="O1849" i="1" s="1"/>
  <c r="AM2420" i="1"/>
  <c r="AL3805" i="1"/>
  <c r="AM3805" i="1" s="1"/>
  <c r="AF3804" i="1"/>
  <c r="AE3524" i="1"/>
  <c r="AD3523" i="1"/>
  <c r="V3831" i="1"/>
  <c r="AM3831" i="1" s="1"/>
  <c r="AE3510" i="1"/>
  <c r="AD3509" i="1"/>
  <c r="T4219" i="1"/>
  <c r="V4220" i="1"/>
  <c r="AM4220" i="1" s="1"/>
  <c r="I4617" i="1"/>
  <c r="V4617" i="1" s="1"/>
  <c r="V4618" i="1"/>
  <c r="V4484" i="1"/>
  <c r="AM4484" i="1" s="1"/>
  <c r="AC4846" i="1"/>
  <c r="AE4846" i="1" s="1"/>
  <c r="AE4847" i="1"/>
  <c r="AM446" i="1"/>
  <c r="V526" i="1"/>
  <c r="AL727" i="1"/>
  <c r="AF726" i="1"/>
  <c r="AL726" i="1" s="1"/>
  <c r="V809" i="1"/>
  <c r="AM809" i="1" s="1"/>
  <c r="V739" i="1"/>
  <c r="AM739" i="1" s="1"/>
  <c r="AL49" i="1"/>
  <c r="AM49" i="1" s="1"/>
  <c r="AF48" i="1"/>
  <c r="AL48" i="1" s="1"/>
  <c r="AL369" i="1"/>
  <c r="AF368" i="1"/>
  <c r="AL368" i="1" s="1"/>
  <c r="AM368" i="1" s="1"/>
  <c r="AE454" i="1"/>
  <c r="AD453" i="1"/>
  <c r="AM547" i="1"/>
  <c r="AM882" i="1"/>
  <c r="AM1353" i="1"/>
  <c r="AM1566" i="1"/>
  <c r="I1214" i="1"/>
  <c r="V1215" i="1"/>
  <c r="AM1215" i="1" s="1"/>
  <c r="AM1045" i="1"/>
  <c r="AM1117" i="1"/>
  <c r="AM1165" i="1"/>
  <c r="I1391" i="1"/>
  <c r="V1392" i="1"/>
  <c r="AL1451" i="1"/>
  <c r="AM1451" i="1" s="1"/>
  <c r="AF1450" i="1"/>
  <c r="AL1509" i="1"/>
  <c r="AF1508" i="1"/>
  <c r="AE1539" i="1"/>
  <c r="AC1538" i="1"/>
  <c r="AL1695" i="1"/>
  <c r="AM1695" i="1" s="1"/>
  <c r="AF1694" i="1"/>
  <c r="AL1694" i="1" s="1"/>
  <c r="AL1729" i="1"/>
  <c r="AM1729" i="1" s="1"/>
  <c r="AF1728" i="1"/>
  <c r="AM1836" i="1"/>
  <c r="AC2224" i="1"/>
  <c r="AE2225" i="1"/>
  <c r="V2556" i="1"/>
  <c r="AM2556" i="1" s="1"/>
  <c r="I2555" i="1"/>
  <c r="AE2785" i="1"/>
  <c r="AD2780" i="1"/>
  <c r="R2972" i="1"/>
  <c r="V2973" i="1"/>
  <c r="AM2973" i="1" s="1"/>
  <c r="AM3106" i="1"/>
  <c r="AE1806" i="1"/>
  <c r="AD1805" i="1"/>
  <c r="AF1979" i="1"/>
  <c r="AL1980" i="1"/>
  <c r="AM1980" i="1" s="1"/>
  <c r="AF2379" i="1"/>
  <c r="AL2380" i="1"/>
  <c r="AM2380" i="1" s="1"/>
  <c r="AF2645" i="1"/>
  <c r="AE2760" i="1"/>
  <c r="AD2753" i="1"/>
  <c r="AL2236" i="1"/>
  <c r="AC2413" i="1"/>
  <c r="AE2414" i="1"/>
  <c r="AC2686" i="1"/>
  <c r="AC2678" i="1" s="1"/>
  <c r="R3100" i="1"/>
  <c r="V3101" i="1"/>
  <c r="AM3101" i="1" s="1"/>
  <c r="AE2968" i="1"/>
  <c r="AD2964" i="1"/>
  <c r="AE2964" i="1" s="1"/>
  <c r="AE2363" i="1"/>
  <c r="AD2362" i="1"/>
  <c r="AE2362" i="1" s="1"/>
  <c r="I3208" i="1"/>
  <c r="V3209" i="1"/>
  <c r="AM3209" i="1" s="1"/>
  <c r="AE3348" i="1"/>
  <c r="AC3340" i="1"/>
  <c r="AC3339" i="1" s="1"/>
  <c r="AC3338" i="1" s="1"/>
  <c r="AE3369" i="1"/>
  <c r="AD3368" i="1"/>
  <c r="AM3627" i="1"/>
  <c r="AL2794" i="1"/>
  <c r="AF2793" i="1"/>
  <c r="AL2793" i="1" s="1"/>
  <c r="AC2843" i="1"/>
  <c r="AE2844" i="1"/>
  <c r="V3412" i="1"/>
  <c r="P3407" i="1"/>
  <c r="AL3412" i="1"/>
  <c r="AH3407" i="1"/>
  <c r="AM3663" i="1"/>
  <c r="I3439" i="1"/>
  <c r="AD3549" i="1"/>
  <c r="AE2897" i="1"/>
  <c r="AD2896" i="1"/>
  <c r="AF3927" i="1"/>
  <c r="AL3927" i="1" s="1"/>
  <c r="AL3928" i="1"/>
  <c r="AE3627" i="1"/>
  <c r="AD3626" i="1"/>
  <c r="AL3675" i="1"/>
  <c r="AM3675" i="1" s="1"/>
  <c r="AF3674" i="1"/>
  <c r="AF3949" i="1"/>
  <c r="AL3955" i="1"/>
  <c r="AM3955" i="1" s="1"/>
  <c r="V4128" i="1"/>
  <c r="AM4128" i="1" s="1"/>
  <c r="I4121" i="1"/>
  <c r="AF4063" i="1"/>
  <c r="AL4063" i="1" s="1"/>
  <c r="AE4009" i="1"/>
  <c r="AD4008" i="1"/>
  <c r="AL4360" i="1"/>
  <c r="AM4360" i="1" s="1"/>
  <c r="AF4359" i="1"/>
  <c r="AM4620" i="1"/>
  <c r="AE4692" i="1"/>
  <c r="AD4691" i="1"/>
  <c r="AE4691" i="1" s="1"/>
  <c r="AL4723" i="1"/>
  <c r="AF4722" i="1"/>
  <c r="AL4722" i="1" s="1"/>
  <c r="V5071" i="1"/>
  <c r="AM5071" i="1" s="1"/>
  <c r="I5044" i="1"/>
  <c r="AL5121" i="1"/>
  <c r="V5253" i="1"/>
  <c r="I5252" i="1"/>
  <c r="V5252" i="1" s="1"/>
  <c r="AM5421" i="1"/>
  <c r="I5497" i="1"/>
  <c r="V5498" i="1"/>
  <c r="V5562" i="1"/>
  <c r="AE5618" i="1"/>
  <c r="AD5617" i="1"/>
  <c r="AE5617" i="1" s="1"/>
  <c r="AL5627" i="1"/>
  <c r="AM5627" i="1" s="1"/>
  <c r="AF5626" i="1"/>
  <c r="AM5698" i="1"/>
  <c r="I1482" i="1"/>
  <c r="V1483" i="1"/>
  <c r="AM1483" i="1" s="1"/>
  <c r="I1709" i="1"/>
  <c r="V1709" i="1" s="1"/>
  <c r="AM1709" i="1" s="1"/>
  <c r="V1710" i="1"/>
  <c r="AM1710" i="1" s="1"/>
  <c r="AE525" i="1"/>
  <c r="AL982" i="1"/>
  <c r="AM982" i="1" s="1"/>
  <c r="AF981" i="1"/>
  <c r="AE1580" i="1"/>
  <c r="AM1960" i="1"/>
  <c r="AE2203" i="1"/>
  <c r="AD2202" i="1"/>
  <c r="AC2534" i="1"/>
  <c r="AE2534" i="1" s="1"/>
  <c r="AE2535" i="1"/>
  <c r="AE2209" i="1"/>
  <c r="AD2208" i="1"/>
  <c r="AE2038" i="1"/>
  <c r="AD2037" i="1"/>
  <c r="AE2037" i="1" s="1"/>
  <c r="AF2584" i="1"/>
  <c r="AL2584" i="1" s="1"/>
  <c r="AM2584" i="1" s="1"/>
  <c r="AL2585" i="1"/>
  <c r="AM2585" i="1" s="1"/>
  <c r="AE3363" i="1"/>
  <c r="AD3362" i="1"/>
  <c r="AE3060" i="1"/>
  <c r="AD3059" i="1"/>
  <c r="AE3059" i="1" s="1"/>
  <c r="R2881" i="1"/>
  <c r="R2880" i="1" s="1"/>
  <c r="V2888" i="1"/>
  <c r="AM2888" i="1" s="1"/>
  <c r="AF3961" i="1"/>
  <c r="AF3826" i="1"/>
  <c r="AL3827" i="1"/>
  <c r="S3960" i="1"/>
  <c r="S3815" i="1" s="1"/>
  <c r="S3800" i="1" s="1"/>
  <c r="AF3870" i="1"/>
  <c r="AL3898" i="1"/>
  <c r="AM3898" i="1" s="1"/>
  <c r="AD3644" i="1"/>
  <c r="AE3645" i="1"/>
  <c r="V4228" i="1"/>
  <c r="I4227" i="1"/>
  <c r="AL4050" i="1"/>
  <c r="AF4049" i="1"/>
  <c r="AL4049" i="1" s="1"/>
  <c r="AE4162" i="1"/>
  <c r="AD4161" i="1"/>
  <c r="AF4428" i="1"/>
  <c r="AL4428" i="1" s="1"/>
  <c r="AM4428" i="1" s="1"/>
  <c r="AL4429" i="1"/>
  <c r="AM4429" i="1" s="1"/>
  <c r="AM4462" i="1"/>
  <c r="AE5641" i="1"/>
  <c r="AD5640" i="1"/>
  <c r="AC79" i="1"/>
  <c r="AC13" i="1" s="1"/>
  <c r="AE80" i="1"/>
  <c r="I599" i="1"/>
  <c r="V599" i="1" s="1"/>
  <c r="AM599" i="1" s="1"/>
  <c r="V600" i="1"/>
  <c r="AM600" i="1" s="1"/>
  <c r="AM1370" i="1"/>
  <c r="V2101" i="1"/>
  <c r="AM2101" i="1" s="1"/>
  <c r="L2100" i="1"/>
  <c r="AE1359" i="1"/>
  <c r="AD1358" i="1"/>
  <c r="AE1358" i="1" s="1"/>
  <c r="V1622" i="1"/>
  <c r="AM1622" i="1" s="1"/>
  <c r="S1577" i="1"/>
  <c r="S1550" i="1" s="1"/>
  <c r="S1549" i="1" s="1"/>
  <c r="I1909" i="1"/>
  <c r="V1910" i="1"/>
  <c r="AF2037" i="1"/>
  <c r="AL2037" i="1" s="1"/>
  <c r="AM2037" i="1" s="1"/>
  <c r="AL2038" i="1"/>
  <c r="AM2038" i="1" s="1"/>
  <c r="AM2477" i="1"/>
  <c r="AF2603" i="1"/>
  <c r="AE3010" i="1"/>
  <c r="AD3009" i="1"/>
  <c r="AE2562" i="1"/>
  <c r="AC2555" i="1"/>
  <c r="AC2554" i="1" s="1"/>
  <c r="U3490" i="1"/>
  <c r="V3491" i="1"/>
  <c r="AM3491" i="1" s="1"/>
  <c r="AF3164" i="1"/>
  <c r="AE3407" i="1"/>
  <c r="AD3406" i="1"/>
  <c r="I3781" i="1"/>
  <c r="V3782" i="1"/>
  <c r="AE4108" i="1"/>
  <c r="AD4107" i="1"/>
  <c r="AM4826" i="1"/>
  <c r="S3234" i="1"/>
  <c r="V3248" i="1"/>
  <c r="AE3726" i="1"/>
  <c r="R73" i="1"/>
  <c r="V74" i="1"/>
  <c r="AM74" i="1" s="1"/>
  <c r="AF435" i="1"/>
  <c r="AM631" i="1"/>
  <c r="AL271" i="1"/>
  <c r="AM271" i="1" s="1"/>
  <c r="AF270" i="1"/>
  <c r="AL270" i="1" s="1"/>
  <c r="AE316" i="1"/>
  <c r="AD307" i="1"/>
  <c r="AH662" i="1"/>
  <c r="AH661" i="1" s="1"/>
  <c r="AH660" i="1" s="1"/>
  <c r="AL668" i="1"/>
  <c r="AC270" i="1"/>
  <c r="AC262" i="1" s="1"/>
  <c r="AC261" i="1" s="1"/>
  <c r="AC225" i="1" s="1"/>
  <c r="AC207" i="1" s="1"/>
  <c r="AE271" i="1"/>
  <c r="V1109" i="1"/>
  <c r="AM1109" i="1" s="1"/>
  <c r="I1181" i="1"/>
  <c r="V1182" i="1"/>
  <c r="I1323" i="1"/>
  <c r="V1324" i="1"/>
  <c r="AC963" i="1"/>
  <c r="AE964" i="1"/>
  <c r="I1151" i="1"/>
  <c r="V1152" i="1"/>
  <c r="AM1152" i="1" s="1"/>
  <c r="AE1729" i="1"/>
  <c r="AD1728" i="1"/>
  <c r="AL1852" i="1"/>
  <c r="AF1851" i="1"/>
  <c r="AL1044" i="1"/>
  <c r="AF1043" i="1"/>
  <c r="AL1203" i="1"/>
  <c r="AF1202" i="1"/>
  <c r="AL1202" i="1" s="1"/>
  <c r="AE1331" i="1"/>
  <c r="AD1330" i="1"/>
  <c r="AL1443" i="1"/>
  <c r="AM1443" i="1" s="1"/>
  <c r="AF1438" i="1"/>
  <c r="V1093" i="1"/>
  <c r="AM1093" i="1" s="1"/>
  <c r="Q1092" i="1"/>
  <c r="AL1998" i="1"/>
  <c r="AM1998" i="1" s="1"/>
  <c r="AF1997" i="1"/>
  <c r="AF2081" i="1"/>
  <c r="AL2082" i="1"/>
  <c r="AM2290" i="1"/>
  <c r="AE2543" i="1"/>
  <c r="AD2542" i="1"/>
  <c r="R2773" i="1"/>
  <c r="V2773" i="1" s="1"/>
  <c r="AM2773" i="1" s="1"/>
  <c r="V2774" i="1"/>
  <c r="AE2044" i="1"/>
  <c r="AD2043" i="1"/>
  <c r="AE2043" i="1" s="1"/>
  <c r="AE2113" i="1"/>
  <c r="AD2108" i="1"/>
  <c r="AC2122" i="1"/>
  <c r="AE2127" i="1"/>
  <c r="AM2250" i="1"/>
  <c r="V2854" i="1"/>
  <c r="T2853" i="1"/>
  <c r="AD3105" i="1"/>
  <c r="I3508" i="1"/>
  <c r="V3509" i="1"/>
  <c r="V3175" i="1"/>
  <c r="AM3175" i="1" s="1"/>
  <c r="T3164" i="1"/>
  <c r="T3090" i="1" s="1"/>
  <c r="AL3263" i="1"/>
  <c r="AM3263" i="1" s="1"/>
  <c r="AF3262" i="1"/>
  <c r="I3497" i="1"/>
  <c r="V3498" i="1"/>
  <c r="AF3007" i="1"/>
  <c r="AL3007" i="1" s="1"/>
  <c r="AL3008" i="1"/>
  <c r="AE3166" i="1"/>
  <c r="AD3165" i="1"/>
  <c r="AF3515" i="1"/>
  <c r="AL3515" i="1" s="1"/>
  <c r="AM3515" i="1" s="1"/>
  <c r="AL3516" i="1"/>
  <c r="AM3516" i="1" s="1"/>
  <c r="AF3535" i="1"/>
  <c r="AL3535" i="1" s="1"/>
  <c r="AL3536" i="1"/>
  <c r="AE3538" i="1"/>
  <c r="AD3537" i="1"/>
  <c r="AC3551" i="1"/>
  <c r="AE3552" i="1"/>
  <c r="V3426" i="1"/>
  <c r="I3425" i="1"/>
  <c r="AL3441" i="1"/>
  <c r="AF3440" i="1"/>
  <c r="AC3748" i="1"/>
  <c r="AE3749" i="1"/>
  <c r="R3696" i="1"/>
  <c r="V3697" i="1"/>
  <c r="AD3772" i="1"/>
  <c r="AE4031" i="1"/>
  <c r="AD4030" i="1"/>
  <c r="AE4030" i="1" s="1"/>
  <c r="AC4358" i="1"/>
  <c r="AL4569" i="1"/>
  <c r="AM4569" i="1" s="1"/>
  <c r="AF4568" i="1"/>
  <c r="AL4568" i="1" s="1"/>
  <c r="AM4568" i="1" s="1"/>
  <c r="AM4545" i="1"/>
  <c r="V4785" i="1"/>
  <c r="I4784" i="1"/>
  <c r="V4784" i="1" s="1"/>
  <c r="AE4698" i="1"/>
  <c r="AD4697" i="1"/>
  <c r="AF4753" i="1"/>
  <c r="AL4760" i="1"/>
  <c r="AM4760" i="1" s="1"/>
  <c r="AD4841" i="1"/>
  <c r="AE4841" i="1" s="1"/>
  <c r="AE4842" i="1"/>
  <c r="AC4896" i="1"/>
  <c r="AE4897" i="1"/>
  <c r="AC4977" i="1"/>
  <c r="AE4978" i="1"/>
  <c r="AM5096" i="1"/>
  <c r="AE5270" i="1"/>
  <c r="AD5269" i="1"/>
  <c r="AE5122" i="1"/>
  <c r="AD5121" i="1"/>
  <c r="AE5461" i="1"/>
  <c r="AD5453" i="1"/>
  <c r="AE5453" i="1" s="1"/>
  <c r="AF5498" i="1"/>
  <c r="AL5499" i="1"/>
  <c r="AM5499" i="1" s="1"/>
  <c r="AE5535" i="1"/>
  <c r="AL5562" i="1"/>
  <c r="AF5561" i="1"/>
  <c r="AL5540" i="1"/>
  <c r="AF5534" i="1"/>
  <c r="AE546" i="1"/>
  <c r="AD545" i="1"/>
  <c r="AE545" i="1" s="1"/>
  <c r="I1798" i="1"/>
  <c r="V1799" i="1"/>
  <c r="AM1799" i="1" s="1"/>
  <c r="AM2419" i="1"/>
  <c r="AC2134" i="1"/>
  <c r="AE2135" i="1"/>
  <c r="AL2440" i="1"/>
  <c r="AL2628" i="1"/>
  <c r="AM2628" i="1" s="1"/>
  <c r="AF2627" i="1"/>
  <c r="AL2627" i="1" s="1"/>
  <c r="AM2627" i="1" s="1"/>
  <c r="V4025" i="1"/>
  <c r="AM4025" i="1" s="1"/>
  <c r="AE4073" i="1"/>
  <c r="AD4072" i="1"/>
  <c r="V4641" i="1"/>
  <c r="AM4641" i="1" s="1"/>
  <c r="O4630" i="1"/>
  <c r="O4629" i="1" s="1"/>
  <c r="O4628" i="1" s="1"/>
  <c r="O4627" i="1" s="1"/>
  <c r="O4616" i="1" s="1"/>
  <c r="AL5022" i="1"/>
  <c r="AM5022" i="1" s="1"/>
  <c r="AF5021" i="1"/>
  <c r="AL5021" i="1" s="1"/>
  <c r="AM5021" i="1" s="1"/>
  <c r="AL5032" i="1"/>
  <c r="AM5032" i="1" s="1"/>
  <c r="AF5031" i="1"/>
  <c r="V5148" i="1"/>
  <c r="I5147" i="1"/>
  <c r="AL5298" i="1"/>
  <c r="AF5297" i="1"/>
  <c r="AM437" i="1"/>
  <c r="AM389" i="1"/>
  <c r="V17" i="1"/>
  <c r="I16" i="1"/>
  <c r="AE98" i="1"/>
  <c r="AD97" i="1"/>
  <c r="AL140" i="1"/>
  <c r="AM140" i="1" s="1"/>
  <c r="AF139" i="1"/>
  <c r="AL168" i="1"/>
  <c r="AM168" i="1" s="1"/>
  <c r="AF163" i="1"/>
  <c r="Q209" i="1"/>
  <c r="V210" i="1"/>
  <c r="AM210" i="1" s="1"/>
  <c r="V275" i="1"/>
  <c r="AM275" i="1" s="1"/>
  <c r="I270" i="1"/>
  <c r="V270" i="1" s="1"/>
  <c r="I293" i="1"/>
  <c r="V294" i="1"/>
  <c r="AM294" i="1" s="1"/>
  <c r="AE357" i="1"/>
  <c r="AD344" i="1"/>
  <c r="AM455" i="1"/>
  <c r="AL691" i="1"/>
  <c r="AM691" i="1" s="1"/>
  <c r="AF690" i="1"/>
  <c r="AM1554" i="1"/>
  <c r="AE647" i="1"/>
  <c r="AD646" i="1"/>
  <c r="AL1332" i="1"/>
  <c r="AF1331" i="1"/>
  <c r="AM1694" i="1"/>
  <c r="AE1034" i="1"/>
  <c r="AD1033" i="1"/>
  <c r="AE1033" i="1" s="1"/>
  <c r="V1543" i="1"/>
  <c r="AM1543" i="1" s="1"/>
  <c r="T1536" i="1"/>
  <c r="V1811" i="1"/>
  <c r="I1810" i="1"/>
  <c r="V1810" i="1" s="1"/>
  <c r="O1906" i="1"/>
  <c r="AL1116" i="1"/>
  <c r="AF1115" i="1"/>
  <c r="AL1115" i="1" s="1"/>
  <c r="AE1484" i="1"/>
  <c r="AD1483" i="1"/>
  <c r="AE1517" i="1"/>
  <c r="AD1516" i="1"/>
  <c r="AL1936" i="1"/>
  <c r="AF1935" i="1"/>
  <c r="V1997" i="1"/>
  <c r="I1996" i="1"/>
  <c r="V1764" i="1"/>
  <c r="AM1764" i="1" s="1"/>
  <c r="L1763" i="1"/>
  <c r="AM2460" i="1"/>
  <c r="AD2526" i="1"/>
  <c r="AC2602" i="1"/>
  <c r="AC2601" i="1" s="1"/>
  <c r="AC2569" i="1" s="1"/>
  <c r="V2229" i="1"/>
  <c r="AM2229" i="1" s="1"/>
  <c r="R2222" i="1"/>
  <c r="I2687" i="1"/>
  <c r="V2688" i="1"/>
  <c r="AE2718" i="1"/>
  <c r="AD2717" i="1"/>
  <c r="AE2717" i="1" s="1"/>
  <c r="I2880" i="1"/>
  <c r="AE2604" i="1"/>
  <c r="AD2603" i="1"/>
  <c r="AE1836" i="1"/>
  <c r="AD1835" i="1"/>
  <c r="AE1937" i="1"/>
  <c r="AD1936" i="1"/>
  <c r="AL2122" i="1"/>
  <c r="AF2121" i="1"/>
  <c r="AL2121" i="1" s="1"/>
  <c r="AC3303" i="1"/>
  <c r="AC3302" i="1" s="1"/>
  <c r="AC3301" i="1" s="1"/>
  <c r="AE3309" i="1"/>
  <c r="AM3394" i="1"/>
  <c r="V3455" i="1"/>
  <c r="AM3455" i="1" s="1"/>
  <c r="I3454" i="1"/>
  <c r="V3454" i="1" s="1"/>
  <c r="AM3454" i="1" s="1"/>
  <c r="AC2140" i="1"/>
  <c r="AC2139" i="1" s="1"/>
  <c r="AE2141" i="1"/>
  <c r="AE3357" i="1"/>
  <c r="AD3356" i="1"/>
  <c r="AE3356" i="1" s="1"/>
  <c r="I3461" i="1"/>
  <c r="V3462" i="1"/>
  <c r="AM3462" i="1" s="1"/>
  <c r="AM2862" i="1"/>
  <c r="AE3318" i="1"/>
  <c r="AD3317" i="1"/>
  <c r="AE4148" i="1"/>
  <c r="AD4147" i="1"/>
  <c r="AD3209" i="1"/>
  <c r="AE3210" i="1"/>
  <c r="AE3450" i="1"/>
  <c r="AD3449" i="1"/>
  <c r="AE3449" i="1" s="1"/>
  <c r="AF3509" i="1"/>
  <c r="AL3510" i="1"/>
  <c r="AM3510" i="1" s="1"/>
  <c r="AK3574" i="1"/>
  <c r="AK3573" i="1" s="1"/>
  <c r="AK3548" i="1" s="1"/>
  <c r="AK3547" i="1" s="1"/>
  <c r="AE3125" i="1"/>
  <c r="AD3124" i="1"/>
  <c r="AE3124" i="1" s="1"/>
  <c r="AD3696" i="1"/>
  <c r="AE3697" i="1"/>
  <c r="I3869" i="1"/>
  <c r="AM3827" i="1"/>
  <c r="I3682" i="1"/>
  <c r="V3683" i="1"/>
  <c r="AM3683" i="1" s="1"/>
  <c r="AD3863" i="1"/>
  <c r="AE3863" i="1" s="1"/>
  <c r="AE3864" i="1"/>
  <c r="AM3976" i="1"/>
  <c r="AF4212" i="1"/>
  <c r="AL4213" i="1"/>
  <c r="AM4213" i="1" s="1"/>
  <c r="V4115" i="1"/>
  <c r="AM4115" i="1" s="1"/>
  <c r="R4108" i="1"/>
  <c r="AE4744" i="1"/>
  <c r="AD4743" i="1"/>
  <c r="V4755" i="1"/>
  <c r="AM4755" i="1" s="1"/>
  <c r="I4754" i="1"/>
  <c r="AE4522" i="1"/>
  <c r="AD4511" i="1"/>
  <c r="AE4511" i="1" s="1"/>
  <c r="R4808" i="1"/>
  <c r="R4794" i="1" s="1"/>
  <c r="V4809" i="1"/>
  <c r="I4942" i="1"/>
  <c r="V4943" i="1"/>
  <c r="AM4943" i="1" s="1"/>
  <c r="V4692" i="1"/>
  <c r="AM4692" i="1" s="1"/>
  <c r="S4691" i="1"/>
  <c r="AF4924" i="1"/>
  <c r="AL4925" i="1"/>
  <c r="AL4856" i="1"/>
  <c r="AM4856" i="1" s="1"/>
  <c r="AF4855" i="1"/>
  <c r="I5085" i="1"/>
  <c r="V5086" i="1"/>
  <c r="AD5259" i="1"/>
  <c r="AL5167" i="1"/>
  <c r="AM5167" i="1" s="1"/>
  <c r="AF5166" i="1"/>
  <c r="AL5166" i="1" s="1"/>
  <c r="AM5166" i="1" s="1"/>
  <c r="AE5087" i="1"/>
  <c r="AD5086" i="1"/>
  <c r="I5297" i="1"/>
  <c r="V5298" i="1"/>
  <c r="AM5310" i="1"/>
  <c r="AF5416" i="1"/>
  <c r="I5515" i="1"/>
  <c r="V5515" i="1" s="1"/>
  <c r="V5516" i="1"/>
  <c r="AE5409" i="1"/>
  <c r="AD5385" i="1"/>
  <c r="AE5385" i="1" s="1"/>
  <c r="AM5553" i="1"/>
  <c r="AM5541" i="1"/>
  <c r="AE5553" i="1"/>
  <c r="AD5552" i="1"/>
  <c r="AE5552" i="1" s="1"/>
  <c r="AC5713" i="1"/>
  <c r="AE5714" i="1"/>
  <c r="AM774" i="1"/>
  <c r="AM1672" i="1"/>
  <c r="V1191" i="1"/>
  <c r="AM1191" i="1" s="1"/>
  <c r="I1190" i="1"/>
  <c r="V1190" i="1" s="1"/>
  <c r="AF996" i="1"/>
  <c r="AL996" i="1" s="1"/>
  <c r="V2202" i="1"/>
  <c r="AM2202" i="1" s="1"/>
  <c r="I2201" i="1"/>
  <c r="V2201" i="1" s="1"/>
  <c r="AM2201" i="1" s="1"/>
  <c r="AF2339" i="1"/>
  <c r="AL2340" i="1"/>
  <c r="AM2340" i="1" s="1"/>
  <c r="AE3073" i="1"/>
  <c r="AD3072" i="1"/>
  <c r="AE3072" i="1" s="1"/>
  <c r="V2237" i="1"/>
  <c r="AM2237" i="1" s="1"/>
  <c r="I2236" i="1"/>
  <c r="V3009" i="1"/>
  <c r="AM3009" i="1" s="1"/>
  <c r="I3008" i="1"/>
  <c r="AF2780" i="1"/>
  <c r="AL2781" i="1"/>
  <c r="AM2781" i="1" s="1"/>
  <c r="AF3426" i="1"/>
  <c r="AC3440" i="1"/>
  <c r="AC3439" i="1" s="1"/>
  <c r="AC3424" i="1" s="1"/>
  <c r="AE3441" i="1"/>
  <c r="AD3762" i="1"/>
  <c r="AF4559" i="1"/>
  <c r="AL4559" i="1" s="1"/>
  <c r="AM4559" i="1" s="1"/>
  <c r="AL4560" i="1"/>
  <c r="AM4560" i="1" s="1"/>
  <c r="AM4677" i="1"/>
  <c r="AD4630" i="1"/>
  <c r="AE4678" i="1"/>
  <c r="AD4677" i="1"/>
  <c r="AE4677" i="1" s="1"/>
  <c r="AF5253" i="1"/>
  <c r="AL5254" i="1"/>
  <c r="AM5254" i="1" s="1"/>
  <c r="AM48" i="1"/>
  <c r="I695" i="1"/>
  <c r="V696" i="1"/>
  <c r="AH341" i="1"/>
  <c r="AH207" i="1" s="1"/>
  <c r="AM793" i="1"/>
  <c r="AL148" i="1"/>
  <c r="AF147" i="1"/>
  <c r="V188" i="1"/>
  <c r="AM188" i="1" s="1"/>
  <c r="S187" i="1"/>
  <c r="AE234" i="1"/>
  <c r="AD233" i="1"/>
  <c r="AL302" i="1"/>
  <c r="AM302" i="1" s="1"/>
  <c r="AF301" i="1"/>
  <c r="I331" i="1"/>
  <c r="V332" i="1"/>
  <c r="AM332" i="1" s="1"/>
  <c r="I396" i="1"/>
  <c r="V397" i="1"/>
  <c r="AM397" i="1" s="1"/>
  <c r="I545" i="1"/>
  <c r="V546" i="1"/>
  <c r="AM546" i="1" s="1"/>
  <c r="V668" i="1"/>
  <c r="AM668" i="1" s="1"/>
  <c r="I662" i="1"/>
  <c r="AL876" i="1"/>
  <c r="AM876" i="1" s="1"/>
  <c r="AH875" i="1"/>
  <c r="AF53" i="1"/>
  <c r="AL53" i="1" s="1"/>
  <c r="AM53" i="1" s="1"/>
  <c r="AL54" i="1"/>
  <c r="AF216" i="1"/>
  <c r="AL217" i="1"/>
  <c r="AM217" i="1" s="1"/>
  <c r="AE447" i="1"/>
  <c r="AD446" i="1"/>
  <c r="AE446" i="1" s="1"/>
  <c r="V1565" i="1"/>
  <c r="AM1565" i="1" s="1"/>
  <c r="I1551" i="1"/>
  <c r="AM997" i="1"/>
  <c r="V1216" i="1"/>
  <c r="AM1216" i="1" s="1"/>
  <c r="AE696" i="1"/>
  <c r="AD695" i="1"/>
  <c r="AE695" i="1" s="1"/>
  <c r="I1418" i="1"/>
  <c r="V1419" i="1"/>
  <c r="I1043" i="1"/>
  <c r="V1044" i="1"/>
  <c r="I1115" i="1"/>
  <c r="V1115" i="1" s="1"/>
  <c r="V1116" i="1"/>
  <c r="AM1164" i="1"/>
  <c r="AM1232" i="1"/>
  <c r="AL1811" i="1"/>
  <c r="AF1810" i="1"/>
  <c r="AL1810" i="1" s="1"/>
  <c r="V1896" i="1"/>
  <c r="I1895" i="1"/>
  <c r="AM2082" i="1"/>
  <c r="V2019" i="1"/>
  <c r="AE1353" i="1"/>
  <c r="AD1352" i="1"/>
  <c r="AE1352" i="1" s="1"/>
  <c r="AL1491" i="1"/>
  <c r="AM1491" i="1" s="1"/>
  <c r="AF1490" i="1"/>
  <c r="AL1490" i="1" s="1"/>
  <c r="AE1523" i="1"/>
  <c r="AD1522" i="1"/>
  <c r="AE1566" i="1"/>
  <c r="AD1565" i="1"/>
  <c r="AE1565" i="1" s="1"/>
  <c r="AE1672" i="1"/>
  <c r="AD1671" i="1"/>
  <c r="AM1937" i="1"/>
  <c r="AL1151" i="1"/>
  <c r="AF1150" i="1"/>
  <c r="I1834" i="1"/>
  <c r="V1835" i="1"/>
  <c r="I2182" i="1"/>
  <c r="V2183" i="1"/>
  <c r="AF2194" i="1"/>
  <c r="AL2195" i="1"/>
  <c r="AG2233" i="1"/>
  <c r="AE2712" i="1"/>
  <c r="AD2711" i="1"/>
  <c r="AE2711" i="1" s="1"/>
  <c r="AD2221" i="1"/>
  <c r="AF2499" i="1"/>
  <c r="AL2500" i="1"/>
  <c r="AE2557" i="1"/>
  <c r="AD2556" i="1"/>
  <c r="AE2627" i="1"/>
  <c r="AF2843" i="1"/>
  <c r="AL2844" i="1"/>
  <c r="AE2906" i="1"/>
  <c r="AD2905" i="1"/>
  <c r="AM3237" i="1"/>
  <c r="V2142" i="1"/>
  <c r="AM2142" i="1" s="1"/>
  <c r="I2141" i="1"/>
  <c r="AF3142" i="1"/>
  <c r="AL3142" i="1" s="1"/>
  <c r="AM3210" i="1"/>
  <c r="AF3303" i="1"/>
  <c r="AL3309" i="1"/>
  <c r="AL2854" i="1"/>
  <c r="AF2853" i="1"/>
  <c r="AL2853" i="1" s="1"/>
  <c r="AF2882" i="1"/>
  <c r="AL2883" i="1"/>
  <c r="AM2883" i="1" s="1"/>
  <c r="AE2957" i="1"/>
  <c r="AD2956" i="1"/>
  <c r="AE2956" i="1" s="1"/>
  <c r="AM3039" i="1"/>
  <c r="AD3175" i="1"/>
  <c r="AE3175" i="1" s="1"/>
  <c r="AE3176" i="1"/>
  <c r="AL3613" i="1"/>
  <c r="AF3607" i="1"/>
  <c r="V3662" i="1"/>
  <c r="AM3662" i="1" s="1"/>
  <c r="I3661" i="1"/>
  <c r="V3661" i="1" s="1"/>
  <c r="AM3661" i="1" s="1"/>
  <c r="AF4161" i="1"/>
  <c r="AL4162" i="1"/>
  <c r="AF4271" i="1"/>
  <c r="AL4272" i="1"/>
  <c r="AM4272" i="1" s="1"/>
  <c r="AE3498" i="1"/>
  <c r="AD3497" i="1"/>
  <c r="AM3597" i="1"/>
  <c r="AE3462" i="1"/>
  <c r="AD3461" i="1"/>
  <c r="AD3575" i="1"/>
  <c r="AM3796" i="1"/>
  <c r="AH3548" i="1"/>
  <c r="AE3827" i="1"/>
  <c r="AD3826" i="1"/>
  <c r="AC3775" i="1"/>
  <c r="AE3776" i="1"/>
  <c r="AL3564" i="1"/>
  <c r="AF3563" i="1"/>
  <c r="AL3563" i="1" s="1"/>
  <c r="AF3726" i="1"/>
  <c r="AL3727" i="1"/>
  <c r="AM3727" i="1" s="1"/>
  <c r="AF3780" i="1"/>
  <c r="V4073" i="1"/>
  <c r="AF4145" i="1"/>
  <c r="AL4145" i="1" s="1"/>
  <c r="AL4146" i="1"/>
  <c r="AE4320" i="1"/>
  <c r="AD4319" i="1"/>
  <c r="AE4319" i="1" s="1"/>
  <c r="AF4218" i="1"/>
  <c r="AL4218" i="1" s="1"/>
  <c r="AL4219" i="1"/>
  <c r="AF4259" i="1"/>
  <c r="AL4259" i="1" s="1"/>
  <c r="AL4260" i="1"/>
  <c r="AE4286" i="1"/>
  <c r="AD4271" i="1"/>
  <c r="Q4533" i="1"/>
  <c r="V4540" i="1"/>
  <c r="AM4540" i="1" s="1"/>
  <c r="AE4618" i="1"/>
  <c r="AD4617" i="1"/>
  <c r="AE4617" i="1" s="1"/>
  <c r="I4503" i="1"/>
  <c r="V4503" i="1" s="1"/>
  <c r="AM4503" i="1" s="1"/>
  <c r="V4504" i="1"/>
  <c r="AM4504" i="1" s="1"/>
  <c r="V4672" i="1"/>
  <c r="AM4672" i="1" s="1"/>
  <c r="I4628" i="1"/>
  <c r="AL4809" i="1"/>
  <c r="AF4808" i="1"/>
  <c r="AL4808" i="1" s="1"/>
  <c r="R4846" i="1"/>
  <c r="V4846" i="1" s="1"/>
  <c r="AM4846" i="1" s="1"/>
  <c r="V4847" i="1"/>
  <c r="AM4847" i="1" s="1"/>
  <c r="I4905" i="1"/>
  <c r="V4906" i="1"/>
  <c r="AM4906" i="1" s="1"/>
  <c r="I5029" i="1"/>
  <c r="V5030" i="1"/>
  <c r="AE5108" i="1"/>
  <c r="AD5107" i="1"/>
  <c r="AE5107" i="1" s="1"/>
  <c r="AE5096" i="1"/>
  <c r="AD5095" i="1"/>
  <c r="AE5095" i="1" s="1"/>
  <c r="I5283" i="1"/>
  <c r="AD5561" i="1"/>
  <c r="AE5562" i="1"/>
  <c r="AF5637" i="1"/>
  <c r="AE5651" i="1"/>
  <c r="AD5650" i="1"/>
  <c r="U88" i="1"/>
  <c r="V89" i="1"/>
  <c r="AM89" i="1" s="1"/>
  <c r="AE397" i="1"/>
  <c r="AD396" i="1"/>
  <c r="AF918" i="1"/>
  <c r="AF1617" i="1"/>
  <c r="AL1617" i="1" s="1"/>
  <c r="AL1618" i="1"/>
  <c r="T1769" i="1"/>
  <c r="V1770" i="1"/>
  <c r="AM1770" i="1" s="1"/>
  <c r="AE1648" i="1"/>
  <c r="AD1647" i="1"/>
  <c r="AF2210" i="1"/>
  <c r="AL2211" i="1"/>
  <c r="AM2211" i="1" s="1"/>
  <c r="AF3288" i="1"/>
  <c r="AL3288" i="1" s="1"/>
  <c r="AM3288" i="1" s="1"/>
  <c r="AL3289" i="1"/>
  <c r="AM3289" i="1" s="1"/>
  <c r="AC3106" i="1"/>
  <c r="AC3105" i="1" s="1"/>
  <c r="AC3098" i="1" s="1"/>
  <c r="AC3090" i="1" s="1"/>
  <c r="AC2930" i="1"/>
  <c r="AE3668" i="1"/>
  <c r="AD3667" i="1"/>
  <c r="AE3667" i="1" s="1"/>
  <c r="AL4031" i="1"/>
  <c r="AM4031" i="1" s="1"/>
  <c r="AF4030" i="1"/>
  <c r="AL4030" i="1" s="1"/>
  <c r="AM4229" i="1"/>
  <c r="T4454" i="1"/>
  <c r="V4455" i="1"/>
  <c r="AE4710" i="1"/>
  <c r="AD4709" i="1"/>
  <c r="AL4905" i="1"/>
  <c r="AF4904" i="1"/>
  <c r="AM5385" i="1"/>
  <c r="AE5517" i="1"/>
  <c r="AD5516" i="1"/>
  <c r="AG392" i="1"/>
  <c r="AM54" i="1"/>
  <c r="AM317" i="1"/>
  <c r="AL472" i="1"/>
  <c r="AM472" i="1" s="1"/>
  <c r="AF471" i="1"/>
  <c r="AL471" i="1" s="1"/>
  <c r="AM471" i="1" s="1"/>
  <c r="AD792" i="1"/>
  <c r="AE809" i="1"/>
  <c r="AE1165" i="1"/>
  <c r="AD1164" i="1"/>
  <c r="AE1164" i="1" s="1"/>
  <c r="AM2102" i="1"/>
  <c r="AF1779" i="1"/>
  <c r="AF2297" i="1"/>
  <c r="AL2297" i="1" s="1"/>
  <c r="AM2297" i="1" s="1"/>
  <c r="AL2298" i="1"/>
  <c r="AM2298" i="1" s="1"/>
  <c r="AM4162" i="1"/>
  <c r="AD3143" i="1"/>
  <c r="AE3636" i="1"/>
  <c r="AD3635" i="1"/>
  <c r="AE3635" i="1" s="1"/>
  <c r="AE3598" i="1"/>
  <c r="AD3597" i="1"/>
  <c r="AE3597" i="1" s="1"/>
  <c r="AD4721" i="1"/>
  <c r="AM4843" i="1"/>
  <c r="AF5086" i="1"/>
  <c r="AL5087" i="1"/>
  <c r="AM5087" i="1" s="1"/>
  <c r="V2717" i="1"/>
  <c r="AM2717" i="1" s="1"/>
  <c r="AB5722" i="1" l="1"/>
  <c r="U81" i="1"/>
  <c r="V82" i="1"/>
  <c r="AM82" i="1" s="1"/>
  <c r="AI2384" i="1"/>
  <c r="AL2385" i="1"/>
  <c r="V2571" i="1"/>
  <c r="O2570" i="1"/>
  <c r="AF3497" i="1"/>
  <c r="AL3498" i="1"/>
  <c r="V1628" i="1"/>
  <c r="AF2235" i="1"/>
  <c r="AL2235" i="1" s="1"/>
  <c r="AM2754" i="1"/>
  <c r="AM2510" i="1"/>
  <c r="AM4732" i="1"/>
  <c r="AM3317" i="1"/>
  <c r="J5722" i="1"/>
  <c r="AA5722" i="1"/>
  <c r="I1294" i="1"/>
  <c r="AM646" i="1"/>
  <c r="V2049" i="1"/>
  <c r="AM5187" i="1"/>
  <c r="V1936" i="1"/>
  <c r="AK5655" i="1"/>
  <c r="AL5656" i="1"/>
  <c r="AM5656" i="1" s="1"/>
  <c r="AL2985" i="1"/>
  <c r="AF2979" i="1"/>
  <c r="V2050" i="1"/>
  <c r="AM2050" i="1" s="1"/>
  <c r="AE3910" i="1"/>
  <c r="AM3564" i="1"/>
  <c r="AM1835" i="1"/>
  <c r="V3870" i="1"/>
  <c r="AM270" i="1"/>
  <c r="I4006" i="1"/>
  <c r="AM1182" i="1"/>
  <c r="AM1910" i="1"/>
  <c r="AD2868" i="1"/>
  <c r="AM1503" i="1"/>
  <c r="AM1649" i="1"/>
  <c r="AM5045" i="1"/>
  <c r="AL3193" i="1"/>
  <c r="X5722" i="1"/>
  <c r="I367" i="1"/>
  <c r="V367" i="1" s="1"/>
  <c r="V4359" i="1"/>
  <c r="AE5187" i="1"/>
  <c r="I3961" i="1"/>
  <c r="V3961" i="1" s="1"/>
  <c r="AL2688" i="1"/>
  <c r="AM2688" i="1" s="1"/>
  <c r="V565" i="1"/>
  <c r="AM565" i="1" s="1"/>
  <c r="M5722" i="1"/>
  <c r="V728" i="1"/>
  <c r="AM728" i="1" s="1"/>
  <c r="Q727" i="1"/>
  <c r="AM3498" i="1"/>
  <c r="AM4455" i="1"/>
  <c r="AM696" i="1"/>
  <c r="AE3763" i="1"/>
  <c r="AM1618" i="1"/>
  <c r="AM1419" i="1"/>
  <c r="AC1669" i="1"/>
  <c r="AC1661" i="1" s="1"/>
  <c r="AC949" i="1"/>
  <c r="AM1392" i="1"/>
  <c r="AM1750" i="1"/>
  <c r="V2753" i="1"/>
  <c r="AM2324" i="1"/>
  <c r="AM1845" i="1"/>
  <c r="V3046" i="1"/>
  <c r="AF1294" i="1"/>
  <c r="V1438" i="1"/>
  <c r="AM3644" i="1"/>
  <c r="AM1580" i="1"/>
  <c r="W5722" i="1"/>
  <c r="AM5603" i="1"/>
  <c r="AL1743" i="1"/>
  <c r="AF1742" i="1"/>
  <c r="AL1742" i="1" s="1"/>
  <c r="V4723" i="1"/>
  <c r="AM4723" i="1" s="1"/>
  <c r="I4722" i="1"/>
  <c r="V4722" i="1" s="1"/>
  <c r="AM4722" i="1" s="1"/>
  <c r="I1497" i="1"/>
  <c r="V1498" i="1"/>
  <c r="Y5722" i="1"/>
  <c r="K5722" i="1"/>
  <c r="AJ5722" i="1"/>
  <c r="AI1978" i="1"/>
  <c r="AI1977" i="1" s="1"/>
  <c r="AI1976" i="1" s="1"/>
  <c r="AL1984" i="1"/>
  <c r="V825" i="1"/>
  <c r="AM825" i="1" s="1"/>
  <c r="AM4030" i="1"/>
  <c r="AC2903" i="1"/>
  <c r="AD980" i="1"/>
  <c r="AE980" i="1" s="1"/>
  <c r="AM1044" i="1"/>
  <c r="AM526" i="1"/>
  <c r="AM4444" i="1"/>
  <c r="AM2666" i="1"/>
  <c r="AM2396" i="1"/>
  <c r="AH1549" i="1"/>
  <c r="AM4333" i="1"/>
  <c r="AG658" i="1"/>
  <c r="V3997" i="1"/>
  <c r="I3996" i="1"/>
  <c r="V3996" i="1" s="1"/>
  <c r="AI2646" i="1"/>
  <c r="AL2652" i="1"/>
  <c r="V508" i="1"/>
  <c r="AM508" i="1" s="1"/>
  <c r="I507" i="1"/>
  <c r="V507" i="1" s="1"/>
  <c r="T4270" i="1"/>
  <c r="T4269" i="1" s="1"/>
  <c r="T4258" i="1" s="1"/>
  <c r="V4328" i="1"/>
  <c r="AM4328" i="1" s="1"/>
  <c r="AD2309" i="1"/>
  <c r="AD2308" i="1" s="1"/>
  <c r="AE2315" i="1"/>
  <c r="T2905" i="1"/>
  <c r="V2906" i="1"/>
  <c r="I1882" i="1"/>
  <c r="V1883" i="1"/>
  <c r="AM1883" i="1" s="1"/>
  <c r="AH1376" i="1"/>
  <c r="AL1377" i="1"/>
  <c r="AM1377" i="1" s="1"/>
  <c r="AM2500" i="1"/>
  <c r="AM1896" i="1"/>
  <c r="AM1190" i="1"/>
  <c r="AM2774" i="1"/>
  <c r="AM369" i="1"/>
  <c r="AM2907" i="1"/>
  <c r="AI1906" i="1"/>
  <c r="N5722" i="1"/>
  <c r="R5478" i="1"/>
  <c r="V5479" i="1"/>
  <c r="AM5479" i="1" s="1"/>
  <c r="AK2063" i="1"/>
  <c r="AL2064" i="1"/>
  <c r="AM2064" i="1" s="1"/>
  <c r="AM1101" i="1"/>
  <c r="AM1985" i="1"/>
  <c r="O5560" i="1"/>
  <c r="O5559" i="1" s="1"/>
  <c r="O5558" i="1" s="1"/>
  <c r="O5532" i="1" s="1"/>
  <c r="Q4895" i="1"/>
  <c r="V4896" i="1"/>
  <c r="AM4896" i="1" s="1"/>
  <c r="AM2652" i="1"/>
  <c r="AF1099" i="1"/>
  <c r="AL1099" i="1" s="1"/>
  <c r="AL1100" i="1"/>
  <c r="AG5722" i="1"/>
  <c r="AM4073" i="1"/>
  <c r="AM3309" i="1"/>
  <c r="AM1324" i="1"/>
  <c r="AM3248" i="1"/>
  <c r="Z5722" i="1"/>
  <c r="AM5378" i="1"/>
  <c r="AM4801" i="1"/>
  <c r="P2384" i="1"/>
  <c r="V2385" i="1"/>
  <c r="AM2385" i="1" s="1"/>
  <c r="O1748" i="1"/>
  <c r="V1749" i="1"/>
  <c r="AD2746" i="1"/>
  <c r="AE2746" i="1" s="1"/>
  <c r="AE2747" i="1"/>
  <c r="V1100" i="1"/>
  <c r="AM1100" i="1" s="1"/>
  <c r="I1099" i="1"/>
  <c r="V1099" i="1" s="1"/>
  <c r="P1978" i="1"/>
  <c r="P1977" i="1" s="1"/>
  <c r="P1976" i="1" s="1"/>
  <c r="P1906" i="1" s="1"/>
  <c r="V1984" i="1"/>
  <c r="T481" i="1"/>
  <c r="V482" i="1"/>
  <c r="AE1456" i="1"/>
  <c r="AD1455" i="1"/>
  <c r="AE1455" i="1" s="1"/>
  <c r="I2843" i="1"/>
  <c r="V2844" i="1"/>
  <c r="AM2844" i="1" s="1"/>
  <c r="AM1116" i="1"/>
  <c r="AM5298" i="1"/>
  <c r="AH5306" i="1"/>
  <c r="AH5281" i="1" s="1"/>
  <c r="AE3999" i="1"/>
  <c r="AD3998" i="1"/>
  <c r="I5454" i="1"/>
  <c r="V5455" i="1"/>
  <c r="AM5455" i="1" s="1"/>
  <c r="AE217" i="1"/>
  <c r="AD216" i="1"/>
  <c r="V2880" i="1"/>
  <c r="AM1142" i="1"/>
  <c r="V1627" i="1"/>
  <c r="AC659" i="1"/>
  <c r="AC658" i="1" s="1"/>
  <c r="I1455" i="1"/>
  <c r="V1455" i="1" s="1"/>
  <c r="V1456" i="1"/>
  <c r="AE195" i="1"/>
  <c r="AD194" i="1"/>
  <c r="P5476" i="1"/>
  <c r="I3789" i="1"/>
  <c r="V3790" i="1"/>
  <c r="I2338" i="1"/>
  <c r="V2339" i="1"/>
  <c r="V2315" i="1"/>
  <c r="I2309" i="1"/>
  <c r="AF95" i="1"/>
  <c r="AL95" i="1" s="1"/>
  <c r="AM792" i="1"/>
  <c r="AM5364" i="1"/>
  <c r="I3746" i="1"/>
  <c r="V3747" i="1"/>
  <c r="V109" i="1"/>
  <c r="AM109" i="1" s="1"/>
  <c r="T96" i="1"/>
  <c r="T95" i="1" s="1"/>
  <c r="T94" i="1" s="1"/>
  <c r="I300" i="1"/>
  <c r="V300" i="1" s="1"/>
  <c r="V301" i="1"/>
  <c r="AE2433" i="1"/>
  <c r="AD2432" i="1"/>
  <c r="AE2432" i="1" s="1"/>
  <c r="AL5000" i="1"/>
  <c r="AM5000" i="1" s="1"/>
  <c r="AH4951" i="1"/>
  <c r="AH4894" i="1" s="1"/>
  <c r="AH4851" i="1" s="1"/>
  <c r="V4610" i="1"/>
  <c r="AM4610" i="1" s="1"/>
  <c r="Q4585" i="1"/>
  <c r="V4585" i="1" s="1"/>
  <c r="AE969" i="1"/>
  <c r="AD963" i="1"/>
  <c r="AE963" i="1" s="1"/>
  <c r="I3221" i="1"/>
  <c r="V3222" i="1"/>
  <c r="AL17" i="1"/>
  <c r="AM17" i="1" s="1"/>
  <c r="AH16" i="1"/>
  <c r="AH15" i="1" s="1"/>
  <c r="AH14" i="1" s="1"/>
  <c r="AH13" i="1" s="1"/>
  <c r="I2223" i="1"/>
  <c r="V2224" i="1"/>
  <c r="AM2224" i="1" s="1"/>
  <c r="AF3400" i="1"/>
  <c r="AL3401" i="1"/>
  <c r="AM3401" i="1" s="1"/>
  <c r="V612" i="1"/>
  <c r="AM612" i="1" s="1"/>
  <c r="I611" i="1"/>
  <c r="V611" i="1" s="1"/>
  <c r="AM611" i="1" s="1"/>
  <c r="V4731" i="1"/>
  <c r="I4721" i="1"/>
  <c r="I494" i="1"/>
  <c r="V495" i="1"/>
  <c r="AM495" i="1" s="1"/>
  <c r="AM1115" i="1"/>
  <c r="V2881" i="1"/>
  <c r="S5559" i="1"/>
  <c r="S5558" i="1" s="1"/>
  <c r="S5532" i="1" s="1"/>
  <c r="AM4743" i="1"/>
  <c r="AF963" i="1"/>
  <c r="AL963" i="1" s="1"/>
  <c r="AM963" i="1" s="1"/>
  <c r="V1617" i="1"/>
  <c r="AM1617" i="1" s="1"/>
  <c r="Q1577" i="1"/>
  <c r="Q1550" i="1" s="1"/>
  <c r="Q1549" i="1" s="1"/>
  <c r="V5260" i="1"/>
  <c r="I5259" i="1"/>
  <c r="V5259" i="1" s="1"/>
  <c r="AD4720" i="1"/>
  <c r="AE4709" i="1"/>
  <c r="AD4708" i="1"/>
  <c r="AE1647" i="1"/>
  <c r="AD1627" i="1"/>
  <c r="AE1627" i="1" s="1"/>
  <c r="AD5560" i="1"/>
  <c r="AE5561" i="1"/>
  <c r="V5029" i="1"/>
  <c r="I4627" i="1"/>
  <c r="I2181" i="1"/>
  <c r="V2181" i="1" s="1"/>
  <c r="V2182" i="1"/>
  <c r="AL1150" i="1"/>
  <c r="AF1149" i="1"/>
  <c r="AL1149" i="1" s="1"/>
  <c r="AE1671" i="1"/>
  <c r="AD1670" i="1"/>
  <c r="AE1522" i="1"/>
  <c r="AD1521" i="1"/>
  <c r="AE1521" i="1" s="1"/>
  <c r="V545" i="1"/>
  <c r="AM545" i="1" s="1"/>
  <c r="I524" i="1"/>
  <c r="I330" i="1"/>
  <c r="V331" i="1"/>
  <c r="AM331" i="1" s="1"/>
  <c r="AF146" i="1"/>
  <c r="AL147" i="1"/>
  <c r="AD4629" i="1"/>
  <c r="AE4629" i="1" s="1"/>
  <c r="AE4630" i="1"/>
  <c r="I3007" i="1"/>
  <c r="V3007" i="1" s="1"/>
  <c r="AM3007" i="1" s="1"/>
  <c r="V3008" i="1"/>
  <c r="AM3008" i="1" s="1"/>
  <c r="AF4854" i="1"/>
  <c r="AL4855" i="1"/>
  <c r="AM4855" i="1" s="1"/>
  <c r="V4691" i="1"/>
  <c r="AM4691" i="1" s="1"/>
  <c r="S4628" i="1"/>
  <c r="S4627" i="1" s="1"/>
  <c r="AM4809" i="1"/>
  <c r="V4754" i="1"/>
  <c r="AM4754" i="1" s="1"/>
  <c r="I4753" i="1"/>
  <c r="I3868" i="1"/>
  <c r="V3868" i="1" s="1"/>
  <c r="V3869" i="1"/>
  <c r="AE3317" i="1"/>
  <c r="AD3316" i="1"/>
  <c r="V3461" i="1"/>
  <c r="I3460" i="1"/>
  <c r="V3460" i="1" s="1"/>
  <c r="AE1835" i="1"/>
  <c r="AD1834" i="1"/>
  <c r="R2221" i="1"/>
  <c r="AE1483" i="1"/>
  <c r="AD1482" i="1"/>
  <c r="AL1331" i="1"/>
  <c r="AF1330" i="1"/>
  <c r="I292" i="1"/>
  <c r="V293" i="1"/>
  <c r="AM293" i="1" s="1"/>
  <c r="V209" i="1"/>
  <c r="AM209" i="1" s="1"/>
  <c r="Q208" i="1"/>
  <c r="I5146" i="1"/>
  <c r="V5147" i="1"/>
  <c r="AD4062" i="1"/>
  <c r="AE4072" i="1"/>
  <c r="AC2133" i="1"/>
  <c r="AE2133" i="1" s="1"/>
  <c r="AE2134" i="1"/>
  <c r="V3696" i="1"/>
  <c r="R3695" i="1"/>
  <c r="AL3262" i="1"/>
  <c r="AM3262" i="1" s="1"/>
  <c r="AF3261" i="1"/>
  <c r="V2853" i="1"/>
  <c r="AM2853" i="1" s="1"/>
  <c r="T2842" i="1"/>
  <c r="AE2108" i="1"/>
  <c r="AD2107" i="1"/>
  <c r="I1322" i="1"/>
  <c r="V1322" i="1" s="1"/>
  <c r="V1323" i="1"/>
  <c r="I1108" i="1"/>
  <c r="AL435" i="1"/>
  <c r="R72" i="1"/>
  <c r="V73" i="1"/>
  <c r="S3233" i="1"/>
  <c r="S3232" i="1" s="1"/>
  <c r="V3234" i="1"/>
  <c r="AE4107" i="1"/>
  <c r="AD4106" i="1"/>
  <c r="AF2602" i="1"/>
  <c r="AL2603" i="1"/>
  <c r="AM2603" i="1" s="1"/>
  <c r="AE4161" i="1"/>
  <c r="AD4160" i="1"/>
  <c r="V4227" i="1"/>
  <c r="I4226" i="1"/>
  <c r="AL3826" i="1"/>
  <c r="AF3817" i="1"/>
  <c r="AE2208" i="1"/>
  <c r="AD2207" i="1"/>
  <c r="AE2207" i="1" s="1"/>
  <c r="AE2202" i="1"/>
  <c r="AD2201" i="1"/>
  <c r="AE2201" i="1" s="1"/>
  <c r="AL981" i="1"/>
  <c r="AM981" i="1" s="1"/>
  <c r="AF980" i="1"/>
  <c r="I5496" i="1"/>
  <c r="V5497" i="1"/>
  <c r="AH3406" i="1"/>
  <c r="AL3407" i="1"/>
  <c r="AE2753" i="1"/>
  <c r="AD2752" i="1"/>
  <c r="AE1805" i="1"/>
  <c r="AD1804" i="1"/>
  <c r="AE1804" i="1" s="1"/>
  <c r="V2972" i="1"/>
  <c r="AM2972" i="1" s="1"/>
  <c r="R2930" i="1"/>
  <c r="R2903" i="1" s="1"/>
  <c r="I2554" i="1"/>
  <c r="V2554" i="1" s="1"/>
  <c r="AM2554" i="1" s="1"/>
  <c r="V2555" i="1"/>
  <c r="AM2555" i="1" s="1"/>
  <c r="AE3509" i="1"/>
  <c r="AD3508" i="1"/>
  <c r="AL2516" i="1"/>
  <c r="AM2516" i="1" s="1"/>
  <c r="AF2515" i="1"/>
  <c r="V5534" i="1"/>
  <c r="I5533" i="1"/>
  <c r="AE5416" i="1"/>
  <c r="AD5384" i="1"/>
  <c r="I3816" i="1"/>
  <c r="V3817" i="1"/>
  <c r="AE3236" i="1"/>
  <c r="AD3235" i="1"/>
  <c r="I2859" i="1"/>
  <c r="V2860" i="1"/>
  <c r="AE2932" i="1"/>
  <c r="AD2931" i="1"/>
  <c r="I2514" i="1"/>
  <c r="V2514" i="1" s="1"/>
  <c r="V2515" i="1"/>
  <c r="AF1497" i="1"/>
  <c r="AL1498" i="1"/>
  <c r="AM1498" i="1" s="1"/>
  <c r="AE1398" i="1"/>
  <c r="AD1397" i="1"/>
  <c r="AE1397" i="1" s="1"/>
  <c r="AE881" i="1"/>
  <c r="AD880" i="1"/>
  <c r="AL881" i="1"/>
  <c r="AF880" i="1"/>
  <c r="AE938" i="1"/>
  <c r="AD937" i="1"/>
  <c r="I162" i="1"/>
  <c r="V163" i="1"/>
  <c r="AE5309" i="1"/>
  <c r="AD5308" i="1"/>
  <c r="AL5261" i="1"/>
  <c r="AM5261" i="1" s="1"/>
  <c r="AF5260" i="1"/>
  <c r="I4869" i="1"/>
  <c r="V4870" i="1"/>
  <c r="AE4220" i="1"/>
  <c r="AD4219" i="1"/>
  <c r="I3521" i="1"/>
  <c r="V3521" i="1" s="1"/>
  <c r="AM3521" i="1" s="1"/>
  <c r="V3522" i="1"/>
  <c r="AM3522" i="1" s="1"/>
  <c r="I3180" i="1"/>
  <c r="V3180" i="1" s="1"/>
  <c r="V3181" i="1"/>
  <c r="AL3339" i="1"/>
  <c r="AF2345" i="1"/>
  <c r="AL2346" i="1"/>
  <c r="AM2346" i="1" s="1"/>
  <c r="AE1770" i="1"/>
  <c r="AD1769" i="1"/>
  <c r="AE1769" i="1" s="1"/>
  <c r="AL1648" i="1"/>
  <c r="AM1648" i="1" s="1"/>
  <c r="AF1647" i="1"/>
  <c r="AE1498" i="1"/>
  <c r="AD1497" i="1"/>
  <c r="AD956" i="1"/>
  <c r="AE956" i="1" s="1"/>
  <c r="AE957" i="1"/>
  <c r="AF524" i="1"/>
  <c r="AL524" i="1" s="1"/>
  <c r="AL525" i="1"/>
  <c r="AM525" i="1" s="1"/>
  <c r="AL3748" i="1"/>
  <c r="AM3748" i="1" s="1"/>
  <c r="AF3747" i="1"/>
  <c r="AL630" i="1"/>
  <c r="AM630" i="1" s="1"/>
  <c r="AF622" i="1"/>
  <c r="AL622" i="1" s="1"/>
  <c r="AM622" i="1" s="1"/>
  <c r="AE1710" i="1"/>
  <c r="AD1709" i="1"/>
  <c r="AE1709" i="1" s="1"/>
  <c r="AE1300" i="1"/>
  <c r="AD1294" i="1"/>
  <c r="V5560" i="1"/>
  <c r="I5559" i="1"/>
  <c r="V5384" i="1"/>
  <c r="I5383" i="1"/>
  <c r="V5383" i="1" s="1"/>
  <c r="AE5285" i="1"/>
  <c r="AD5284" i="1"/>
  <c r="I5267" i="1"/>
  <c r="V5267" i="1" s="1"/>
  <c r="AM5267" i="1" s="1"/>
  <c r="V5268" i="1"/>
  <c r="AM5268" i="1" s="1"/>
  <c r="AE4829" i="1"/>
  <c r="AL4245" i="1"/>
  <c r="AF4244" i="1"/>
  <c r="AE2289" i="1"/>
  <c r="AC2264" i="1"/>
  <c r="AC2263" i="1" s="1"/>
  <c r="AC2234" i="1" s="1"/>
  <c r="AE652" i="1"/>
  <c r="AD651" i="1"/>
  <c r="AE651" i="1" s="1"/>
  <c r="AL88" i="1"/>
  <c r="AF87" i="1"/>
  <c r="AE270" i="1"/>
  <c r="AM148" i="1"/>
  <c r="AF2309" i="1"/>
  <c r="AL2315" i="1"/>
  <c r="AM2315" i="1" s="1"/>
  <c r="AE5498" i="1"/>
  <c r="AD5497" i="1"/>
  <c r="R5284" i="1"/>
  <c r="V5285" i="1"/>
  <c r="AM5285" i="1" s="1"/>
  <c r="AE5148" i="1"/>
  <c r="AD5147" i="1"/>
  <c r="Q2930" i="1"/>
  <c r="Q2903" i="1" s="1"/>
  <c r="Q2902" i="1" s="1"/>
  <c r="V2964" i="1"/>
  <c r="AM2964" i="1" s="1"/>
  <c r="AE1882" i="1"/>
  <c r="AD1881" i="1"/>
  <c r="AD2646" i="1"/>
  <c r="AE2652" i="1"/>
  <c r="AC2772" i="1"/>
  <c r="AE2773" i="1"/>
  <c r="AL2108" i="1"/>
  <c r="AF2107" i="1"/>
  <c r="T2498" i="1"/>
  <c r="T2431" i="1" s="1"/>
  <c r="T2233" i="1" s="1"/>
  <c r="V2509" i="1"/>
  <c r="AM2509" i="1" s="1"/>
  <c r="AL1141" i="1"/>
  <c r="AF1140" i="1"/>
  <c r="AD689" i="1"/>
  <c r="AE689" i="1" s="1"/>
  <c r="I192" i="1"/>
  <c r="V192" i="1" s="1"/>
  <c r="V193" i="1"/>
  <c r="AM4050" i="1"/>
  <c r="V3386" i="1"/>
  <c r="AM3386" i="1" s="1"/>
  <c r="I3385" i="1"/>
  <c r="V3385" i="1" s="1"/>
  <c r="AM3385" i="1" s="1"/>
  <c r="AE4672" i="1"/>
  <c r="I4319" i="1"/>
  <c r="V4320" i="1"/>
  <c r="AM4320" i="1" s="1"/>
  <c r="AL4072" i="1"/>
  <c r="AF4062" i="1"/>
  <c r="AE4025" i="1"/>
  <c r="V3374" i="1"/>
  <c r="I3373" i="1"/>
  <c r="V3373" i="1" s="1"/>
  <c r="AE3182" i="1"/>
  <c r="AD3181" i="1"/>
  <c r="AF2367" i="1"/>
  <c r="AL2367" i="1" s="1"/>
  <c r="AM2367" i="1" s="1"/>
  <c r="AL2373" i="1"/>
  <c r="AM2373" i="1" s="1"/>
  <c r="V2176" i="1"/>
  <c r="AM2176" i="1" s="1"/>
  <c r="U2167" i="1"/>
  <c r="U2098" i="1" s="1"/>
  <c r="U1906" i="1" s="1"/>
  <c r="AL1671" i="1"/>
  <c r="AF1670" i="1"/>
  <c r="AL1552" i="1"/>
  <c r="AM1552" i="1" s="1"/>
  <c r="AF1551" i="1"/>
  <c r="V1331" i="1"/>
  <c r="I1330" i="1"/>
  <c r="AF1108" i="1"/>
  <c r="R1417" i="1"/>
  <c r="R1409" i="1" s="1"/>
  <c r="R1211" i="1" s="1"/>
  <c r="V1437" i="1"/>
  <c r="AE5479" i="1"/>
  <c r="AD5478" i="1"/>
  <c r="I4159" i="1"/>
  <c r="V4160" i="1"/>
  <c r="AE2087" i="1"/>
  <c r="AD2086" i="1"/>
  <c r="I1293" i="1"/>
  <c r="V1293" i="1" s="1"/>
  <c r="V1294" i="1"/>
  <c r="AD72" i="1"/>
  <c r="AE72" i="1" s="1"/>
  <c r="AE73" i="1"/>
  <c r="V435" i="1"/>
  <c r="AM435" i="1" s="1"/>
  <c r="AL5377" i="1"/>
  <c r="AF5362" i="1"/>
  <c r="AL5362" i="1" s="1"/>
  <c r="AL4120" i="1"/>
  <c r="AF4119" i="1"/>
  <c r="AM2049" i="1"/>
  <c r="AL5697" i="1"/>
  <c r="AM5697" i="1" s="1"/>
  <c r="AF5696" i="1"/>
  <c r="AL4870" i="1"/>
  <c r="AF4869" i="1"/>
  <c r="AM4072" i="1"/>
  <c r="AL3656" i="1"/>
  <c r="AM3656" i="1" s="1"/>
  <c r="AH3643" i="1"/>
  <c r="AL3643" i="1" s="1"/>
  <c r="AM3643" i="1" s="1"/>
  <c r="V3574" i="1"/>
  <c r="I3573" i="1"/>
  <c r="AL2467" i="1"/>
  <c r="AM2467" i="1" s="1"/>
  <c r="AF2466" i="1"/>
  <c r="AL2466" i="1" s="1"/>
  <c r="AM2466" i="1" s="1"/>
  <c r="AE2516" i="1"/>
  <c r="AD2515" i="1"/>
  <c r="I1934" i="1"/>
  <c r="V1934" i="1" s="1"/>
  <c r="V1935" i="1"/>
  <c r="AE1779" i="1"/>
  <c r="AD1778" i="1"/>
  <c r="AM1099" i="1"/>
  <c r="AF367" i="1"/>
  <c r="AL367" i="1" s="1"/>
  <c r="AM367" i="1" s="1"/>
  <c r="AL375" i="1"/>
  <c r="AM375" i="1" s="1"/>
  <c r="AM4925" i="1"/>
  <c r="V3483" i="1"/>
  <c r="AM3483" i="1" s="1"/>
  <c r="I3482" i="1"/>
  <c r="V2169" i="1"/>
  <c r="AM2169" i="1" s="1"/>
  <c r="I2168" i="1"/>
  <c r="V1670" i="1"/>
  <c r="I1669" i="1"/>
  <c r="AL5461" i="1"/>
  <c r="AM5461" i="1" s="1"/>
  <c r="AF5453" i="1"/>
  <c r="AL5453" i="1" s="1"/>
  <c r="AE5128" i="1"/>
  <c r="AD5127" i="1"/>
  <c r="AE5127" i="1" s="1"/>
  <c r="I3960" i="1"/>
  <c r="V3960" i="1" s="1"/>
  <c r="V3709" i="1"/>
  <c r="I3702" i="1"/>
  <c r="AF4167" i="1"/>
  <c r="AL4168" i="1"/>
  <c r="V3261" i="1"/>
  <c r="I3260" i="1"/>
  <c r="AL3223" i="1"/>
  <c r="AM3223" i="1" s="1"/>
  <c r="AF3222" i="1"/>
  <c r="V2455" i="1"/>
  <c r="AM1852" i="1"/>
  <c r="AE148" i="1"/>
  <c r="AD147" i="1"/>
  <c r="AM454" i="1"/>
  <c r="AM3563" i="1"/>
  <c r="AE1324" i="1"/>
  <c r="AD1323" i="1"/>
  <c r="AF1761" i="1"/>
  <c r="AL1761" i="1" s="1"/>
  <c r="AL1762" i="1"/>
  <c r="AL5284" i="1"/>
  <c r="AF5283" i="1"/>
  <c r="AC4721" i="1"/>
  <c r="AC4720" i="1" s="1"/>
  <c r="AC4719" i="1" s="1"/>
  <c r="AE4731" i="1"/>
  <c r="R4554" i="1"/>
  <c r="V4555" i="1"/>
  <c r="AM4555" i="1" s="1"/>
  <c r="AE4359" i="1"/>
  <c r="AD4358" i="1"/>
  <c r="AE4358" i="1" s="1"/>
  <c r="AL3704" i="1"/>
  <c r="AM3704" i="1" s="1"/>
  <c r="AF3703" i="1"/>
  <c r="AL3703" i="1" s="1"/>
  <c r="AM3703" i="1" s="1"/>
  <c r="AE3016" i="1"/>
  <c r="AD3015" i="1"/>
  <c r="AL3182" i="1"/>
  <c r="AF3181" i="1"/>
  <c r="AE2346" i="1"/>
  <c r="AD2345" i="1"/>
  <c r="AL2528" i="1"/>
  <c r="AM2528" i="1" s="1"/>
  <c r="AF2527" i="1"/>
  <c r="AL2323" i="1"/>
  <c r="AF2322" i="1"/>
  <c r="AL2687" i="1"/>
  <c r="AF2686" i="1"/>
  <c r="AL1579" i="1"/>
  <c r="AM1579" i="1" s="1"/>
  <c r="AF1578" i="1"/>
  <c r="AE1246" i="1"/>
  <c r="AD1245" i="1"/>
  <c r="I1397" i="1"/>
  <c r="V1397" i="1" s="1"/>
  <c r="V1398" i="1"/>
  <c r="AE792" i="1"/>
  <c r="AD791" i="1"/>
  <c r="AE791" i="1" s="1"/>
  <c r="AE4271" i="1"/>
  <c r="AD4270" i="1"/>
  <c r="AL3726" i="1"/>
  <c r="AM3726" i="1" s="1"/>
  <c r="AF3725" i="1"/>
  <c r="AL3725" i="1" s="1"/>
  <c r="AM3725" i="1" s="1"/>
  <c r="AC3774" i="1"/>
  <c r="AE3775" i="1"/>
  <c r="AL4271" i="1"/>
  <c r="AM4271" i="1" s="1"/>
  <c r="AF4270" i="1"/>
  <c r="AL2843" i="1"/>
  <c r="AF2842" i="1"/>
  <c r="AL2842" i="1" s="1"/>
  <c r="I1417" i="1"/>
  <c r="V1418" i="1"/>
  <c r="V662" i="1"/>
  <c r="I661" i="1"/>
  <c r="AF300" i="1"/>
  <c r="AL300" i="1" s="1"/>
  <c r="AM300" i="1" s="1"/>
  <c r="AL301" i="1"/>
  <c r="V187" i="1"/>
  <c r="AM187" i="1" s="1"/>
  <c r="S161" i="1"/>
  <c r="S160" i="1" s="1"/>
  <c r="S145" i="1" s="1"/>
  <c r="V695" i="1"/>
  <c r="AM695" i="1" s="1"/>
  <c r="I689" i="1"/>
  <c r="V689" i="1" s="1"/>
  <c r="AL5253" i="1"/>
  <c r="AF5252" i="1"/>
  <c r="AL5252" i="1" s="1"/>
  <c r="AE3762" i="1"/>
  <c r="AD3761" i="1"/>
  <c r="AL3426" i="1"/>
  <c r="AF3425" i="1"/>
  <c r="AE5713" i="1"/>
  <c r="AC5696" i="1"/>
  <c r="AC5695" i="1" s="1"/>
  <c r="AC5694" i="1" s="1"/>
  <c r="AC5672" i="1" s="1"/>
  <c r="V5297" i="1"/>
  <c r="I5296" i="1"/>
  <c r="R4793" i="1"/>
  <c r="R4792" i="1" s="1"/>
  <c r="R4751" i="1" s="1"/>
  <c r="R4107" i="1"/>
  <c r="V4108" i="1"/>
  <c r="AM4108" i="1" s="1"/>
  <c r="AL4212" i="1"/>
  <c r="AM4212" i="1" s="1"/>
  <c r="AF4211" i="1"/>
  <c r="AL4211" i="1" s="1"/>
  <c r="AM4211" i="1" s="1"/>
  <c r="AL3509" i="1"/>
  <c r="AM3509" i="1" s="1"/>
  <c r="AF3508" i="1"/>
  <c r="AE3209" i="1"/>
  <c r="AD3208" i="1"/>
  <c r="V1996" i="1"/>
  <c r="AM1810" i="1"/>
  <c r="AE344" i="1"/>
  <c r="AD343" i="1"/>
  <c r="AL163" i="1"/>
  <c r="AF162" i="1"/>
  <c r="AE97" i="1"/>
  <c r="AD96" i="1"/>
  <c r="AL5561" i="1"/>
  <c r="AF5560" i="1"/>
  <c r="AE5121" i="1"/>
  <c r="AC4895" i="1"/>
  <c r="AE4896" i="1"/>
  <c r="AL4753" i="1"/>
  <c r="AF4752" i="1"/>
  <c r="I3424" i="1"/>
  <c r="V3425" i="1"/>
  <c r="AC3550" i="1"/>
  <c r="AE3551" i="1"/>
  <c r="AE3165" i="1"/>
  <c r="AD3164" i="1"/>
  <c r="AE3164" i="1" s="1"/>
  <c r="I3507" i="1"/>
  <c r="V3507" i="1" s="1"/>
  <c r="V3508" i="1"/>
  <c r="AM2854" i="1"/>
  <c r="V1092" i="1"/>
  <c r="AM1092" i="1" s="1"/>
  <c r="Q949" i="1"/>
  <c r="AE1330" i="1"/>
  <c r="AL1043" i="1"/>
  <c r="AF1042" i="1"/>
  <c r="AL1042" i="1" s="1"/>
  <c r="I1150" i="1"/>
  <c r="V1151" i="1"/>
  <c r="AM1151" i="1" s="1"/>
  <c r="AE3406" i="1"/>
  <c r="AD3399" i="1"/>
  <c r="AE3399" i="1" s="1"/>
  <c r="V3490" i="1"/>
  <c r="AM3490" i="1" s="1"/>
  <c r="U3481" i="1"/>
  <c r="I1908" i="1"/>
  <c r="V1909" i="1"/>
  <c r="AL3870" i="1"/>
  <c r="AF3869" i="1"/>
  <c r="AL3961" i="1"/>
  <c r="AF3960" i="1"/>
  <c r="AF5625" i="1"/>
  <c r="AL5626" i="1"/>
  <c r="AM5626" i="1" s="1"/>
  <c r="AM5562" i="1"/>
  <c r="I5043" i="1"/>
  <c r="V5043" i="1" s="1"/>
  <c r="V5044" i="1"/>
  <c r="AF4358" i="1"/>
  <c r="AL4358" i="1" s="1"/>
  <c r="AL4359" i="1"/>
  <c r="AM4359" i="1" s="1"/>
  <c r="AE3626" i="1"/>
  <c r="AD3625" i="1"/>
  <c r="AE2896" i="1"/>
  <c r="AD2895" i="1"/>
  <c r="AC2842" i="1"/>
  <c r="AE2843" i="1"/>
  <c r="AE3368" i="1"/>
  <c r="AD3367" i="1"/>
  <c r="AE3367" i="1" s="1"/>
  <c r="AL2379" i="1"/>
  <c r="AM2379" i="1" s="1"/>
  <c r="AF2378" i="1"/>
  <c r="AL2378" i="1" s="1"/>
  <c r="AM2378" i="1" s="1"/>
  <c r="AE2780" i="1"/>
  <c r="AD2779" i="1"/>
  <c r="AL1728" i="1"/>
  <c r="AM1728" i="1" s="1"/>
  <c r="AF1727" i="1"/>
  <c r="AL1727" i="1" s="1"/>
  <c r="AM1727" i="1" s="1"/>
  <c r="AC1537" i="1"/>
  <c r="AE1538" i="1"/>
  <c r="AL1450" i="1"/>
  <c r="AM1450" i="1" s="1"/>
  <c r="AF1449" i="1"/>
  <c r="AL1449" i="1" s="1"/>
  <c r="AM1449" i="1" s="1"/>
  <c r="V1391" i="1"/>
  <c r="AL3804" i="1"/>
  <c r="AF3803" i="1"/>
  <c r="AL1749" i="1"/>
  <c r="AM1749" i="1" s="1"/>
  <c r="AF1748" i="1"/>
  <c r="AM5540" i="1"/>
  <c r="AC5296" i="1"/>
  <c r="AE5297" i="1"/>
  <c r="AE4466" i="1"/>
  <c r="AD4465" i="1"/>
  <c r="AD3961" i="1"/>
  <c r="AE3962" i="1"/>
  <c r="AM3826" i="1"/>
  <c r="V2992" i="1"/>
  <c r="AL3235" i="1"/>
  <c r="AM3235" i="1" s="1"/>
  <c r="AF3234" i="1"/>
  <c r="AL2265" i="1"/>
  <c r="AM2265" i="1" s="1"/>
  <c r="AF2264" i="1"/>
  <c r="AE1852" i="1"/>
  <c r="AD1851" i="1"/>
  <c r="AF1455" i="1"/>
  <c r="AL1455" i="1" s="1"/>
  <c r="AM1455" i="1" s="1"/>
  <c r="AL1456" i="1"/>
  <c r="AM1456" i="1" s="1"/>
  <c r="AL1537" i="1"/>
  <c r="AM1537" i="1" s="1"/>
  <c r="AF1536" i="1"/>
  <c r="AE1419" i="1"/>
  <c r="AD1418" i="1"/>
  <c r="AL394" i="1"/>
  <c r="AE1910" i="1"/>
  <c r="AD1909" i="1"/>
  <c r="AE1553" i="1"/>
  <c r="AD1552" i="1"/>
  <c r="AE918" i="1"/>
  <c r="AD917" i="1"/>
  <c r="AE917" i="1" s="1"/>
  <c r="AL5148" i="1"/>
  <c r="AM5148" i="1" s="1"/>
  <c r="AF5147" i="1"/>
  <c r="AF4741" i="1"/>
  <c r="AL4741" i="1" s="1"/>
  <c r="AL4742" i="1"/>
  <c r="Q4442" i="1"/>
  <c r="V4442" i="1" s="1"/>
  <c r="V4443" i="1"/>
  <c r="AH3960" i="1"/>
  <c r="AH3815" i="1" s="1"/>
  <c r="AH3800" i="1" s="1"/>
  <c r="AL3991" i="1"/>
  <c r="AM3991" i="1" s="1"/>
  <c r="AE3967" i="1"/>
  <c r="AC3961" i="1"/>
  <c r="AC3960" i="1" s="1"/>
  <c r="AC3815" i="1" s="1"/>
  <c r="AC3800" i="1" s="1"/>
  <c r="AE2455" i="1"/>
  <c r="AD2454" i="1"/>
  <c r="AE2454" i="1" s="1"/>
  <c r="AM3182" i="1"/>
  <c r="I2322" i="1"/>
  <c r="V2323" i="1"/>
  <c r="I2079" i="1"/>
  <c r="V2079" i="1" s="1"/>
  <c r="V2086" i="1"/>
  <c r="AM2086" i="1" s="1"/>
  <c r="I2263" i="1"/>
  <c r="V2263" i="1" s="1"/>
  <c r="V2264" i="1"/>
  <c r="AM2122" i="1"/>
  <c r="V1282" i="1"/>
  <c r="AM1282" i="1" s="1"/>
  <c r="Q1244" i="1"/>
  <c r="Q1212" i="1" s="1"/>
  <c r="Q1211" i="1" s="1"/>
  <c r="I120" i="1"/>
  <c r="V120" i="1" s="1"/>
  <c r="AM120" i="1" s="1"/>
  <c r="V121" i="1"/>
  <c r="AM121" i="1" s="1"/>
  <c r="AE4943" i="1"/>
  <c r="AD4942" i="1"/>
  <c r="V4808" i="1"/>
  <c r="AM4808" i="1" s="1"/>
  <c r="I4794" i="1"/>
  <c r="AE1043" i="1"/>
  <c r="AD1042" i="1"/>
  <c r="AE1042" i="1" s="1"/>
  <c r="I4243" i="1"/>
  <c r="V4243" i="1" s="1"/>
  <c r="V4244" i="1"/>
  <c r="AL3697" i="1"/>
  <c r="AM3697" i="1" s="1"/>
  <c r="AF3696" i="1"/>
  <c r="I3192" i="1"/>
  <c r="V3192" i="1" s="1"/>
  <c r="AM3192" i="1" s="1"/>
  <c r="V3193" i="1"/>
  <c r="AM3193" i="1" s="1"/>
  <c r="AL1214" i="1"/>
  <c r="AF1213" i="1"/>
  <c r="AM5561" i="1"/>
  <c r="AE4924" i="1"/>
  <c r="AD4923" i="1"/>
  <c r="AE4923" i="1" s="1"/>
  <c r="AF4465" i="1"/>
  <c r="I4259" i="1"/>
  <c r="V4259" i="1" s="1"/>
  <c r="AM4259" i="1" s="1"/>
  <c r="V4260" i="1"/>
  <c r="AM4260" i="1" s="1"/>
  <c r="S3549" i="1"/>
  <c r="V3550" i="1"/>
  <c r="AE3304" i="1"/>
  <c r="AD3303" i="1"/>
  <c r="AE3221" i="1"/>
  <c r="AD3220" i="1"/>
  <c r="AE3220" i="1" s="1"/>
  <c r="I2601" i="1"/>
  <c r="V2602" i="1"/>
  <c r="AE2310" i="1"/>
  <c r="AC2309" i="1"/>
  <c r="AC1481" i="1"/>
  <c r="AC1409" i="1" s="1"/>
  <c r="AE1490" i="1"/>
  <c r="I1140" i="1"/>
  <c r="V1141" i="1"/>
  <c r="AM1141" i="1" s="1"/>
  <c r="V1577" i="1"/>
  <c r="AE163" i="1"/>
  <c r="AD162" i="1"/>
  <c r="AL3551" i="1"/>
  <c r="AM3551" i="1" s="1"/>
  <c r="AF3550" i="1"/>
  <c r="I2540" i="1"/>
  <c r="V2540" i="1" s="1"/>
  <c r="AM2540" i="1" s="1"/>
  <c r="V2541" i="1"/>
  <c r="AM2541" i="1" s="1"/>
  <c r="AL1909" i="1"/>
  <c r="AF1908" i="1"/>
  <c r="I262" i="1"/>
  <c r="AC5021" i="1"/>
  <c r="AE5022" i="1"/>
  <c r="AL4707" i="1"/>
  <c r="AF4706" i="1"/>
  <c r="AL4706" i="1" s="1"/>
  <c r="V4062" i="1"/>
  <c r="I4061" i="1"/>
  <c r="AL3637" i="1"/>
  <c r="AM3637" i="1" s="1"/>
  <c r="AF3636" i="1"/>
  <c r="AL3208" i="1"/>
  <c r="AF3207" i="1"/>
  <c r="V2985" i="1"/>
  <c r="AM2985" i="1" s="1"/>
  <c r="I2979" i="1"/>
  <c r="AE2196" i="1"/>
  <c r="AD2195" i="1"/>
  <c r="AM234" i="1"/>
  <c r="AM5363" i="1"/>
  <c r="AE4854" i="1"/>
  <c r="AD4853" i="1"/>
  <c r="AM4049" i="1"/>
  <c r="AL3775" i="1"/>
  <c r="AM3775" i="1" s="1"/>
  <c r="AF3774" i="1"/>
  <c r="I4105" i="1"/>
  <c r="U1833" i="1"/>
  <c r="U1760" i="1" s="1"/>
  <c r="U1549" i="1" s="1"/>
  <c r="V1844" i="1"/>
  <c r="AM1844" i="1" s="1"/>
  <c r="AE662" i="1"/>
  <c r="AD661" i="1"/>
  <c r="AL5673" i="1"/>
  <c r="AL4787" i="1"/>
  <c r="AM4787" i="1" s="1"/>
  <c r="AF4786" i="1"/>
  <c r="V4169" i="1"/>
  <c r="AM4169" i="1" s="1"/>
  <c r="I4168" i="1"/>
  <c r="Q3439" i="1"/>
  <c r="Q3424" i="1" s="1"/>
  <c r="Q3416" i="1" s="1"/>
  <c r="Q3232" i="1" s="1"/>
  <c r="V3440" i="1"/>
  <c r="AL2860" i="1"/>
  <c r="AF2859" i="1"/>
  <c r="AL3763" i="1"/>
  <c r="AM3763" i="1" s="1"/>
  <c r="AF3762" i="1"/>
  <c r="AL2681" i="1"/>
  <c r="AM2681" i="1" s="1"/>
  <c r="AF2680" i="1"/>
  <c r="I2344" i="1"/>
  <c r="V2345" i="1"/>
  <c r="I2431" i="1"/>
  <c r="AE1896" i="1"/>
  <c r="AD1895" i="1"/>
  <c r="AE1762" i="1"/>
  <c r="AD1761" i="1"/>
  <c r="AE1761" i="1" s="1"/>
  <c r="AL1418" i="1"/>
  <c r="AL28" i="1"/>
  <c r="AF16" i="1"/>
  <c r="AL4942" i="1"/>
  <c r="AF4941" i="1"/>
  <c r="AL4941" i="1" s="1"/>
  <c r="AE2570" i="1"/>
  <c r="AE1663" i="1"/>
  <c r="AD1662" i="1"/>
  <c r="AE1662" i="1" s="1"/>
  <c r="AM1300" i="1"/>
  <c r="I5673" i="1"/>
  <c r="V5674" i="1"/>
  <c r="AM5674" i="1" s="1"/>
  <c r="AC2367" i="1"/>
  <c r="AE2373" i="1"/>
  <c r="AL1398" i="1"/>
  <c r="AF1397" i="1"/>
  <c r="AL1397" i="1" s="1"/>
  <c r="AE263" i="1"/>
  <c r="AD262" i="1"/>
  <c r="AL5044" i="1"/>
  <c r="AF5043" i="1"/>
  <c r="AL5043" i="1" s="1"/>
  <c r="V4709" i="1"/>
  <c r="AM4709" i="1" s="1"/>
  <c r="S4708" i="1"/>
  <c r="AL3999" i="1"/>
  <c r="AM3999" i="1" s="1"/>
  <c r="AF3998" i="1"/>
  <c r="AE3374" i="1"/>
  <c r="AD3373" i="1"/>
  <c r="AE3373" i="1" s="1"/>
  <c r="I3302" i="1"/>
  <c r="V3302" i="1" s="1"/>
  <c r="V3303" i="1"/>
  <c r="AE2842" i="1"/>
  <c r="V2646" i="1"/>
  <c r="I2645" i="1"/>
  <c r="V2645" i="1" s="1"/>
  <c r="AE2020" i="1"/>
  <c r="AD2019" i="1"/>
  <c r="AF1894" i="1"/>
  <c r="AL1894" i="1" s="1"/>
  <c r="AL1895" i="1"/>
  <c r="I4923" i="1"/>
  <c r="V4923" i="1" s="1"/>
  <c r="V4924" i="1"/>
  <c r="AE1510" i="1"/>
  <c r="AD1509" i="1"/>
  <c r="AE1141" i="1"/>
  <c r="AD1140" i="1"/>
  <c r="AL4511" i="1"/>
  <c r="AL2993" i="1"/>
  <c r="AM2993" i="1" s="1"/>
  <c r="AF2992" i="1"/>
  <c r="AL2906" i="1"/>
  <c r="AM2906" i="1" s="1"/>
  <c r="AF2905" i="1"/>
  <c r="AE3455" i="1"/>
  <c r="AD3454" i="1"/>
  <c r="AE3454" i="1" s="1"/>
  <c r="V3165" i="1"/>
  <c r="I3164" i="1"/>
  <c r="V3164" i="1" s="1"/>
  <c r="I2194" i="1"/>
  <c r="V2195" i="1"/>
  <c r="AM2195" i="1" s="1"/>
  <c r="I2664" i="1"/>
  <c r="V2665" i="1"/>
  <c r="S2439" i="1"/>
  <c r="S2431" i="1" s="1"/>
  <c r="S2233" i="1" s="1"/>
  <c r="V2454" i="1"/>
  <c r="AM2108" i="1"/>
  <c r="I1977" i="1"/>
  <c r="V1978" i="1"/>
  <c r="I1850" i="1"/>
  <c r="V1851" i="1"/>
  <c r="AL2100" i="1"/>
  <c r="AF2099" i="1"/>
  <c r="AL2099" i="1" s="1"/>
  <c r="I452" i="1"/>
  <c r="V452" i="1" s="1"/>
  <c r="V453" i="1"/>
  <c r="AE727" i="1"/>
  <c r="AD726" i="1"/>
  <c r="AL2572" i="1"/>
  <c r="AM2572" i="1" s="1"/>
  <c r="AF2571" i="1"/>
  <c r="AL5128" i="1"/>
  <c r="AM5128" i="1" s="1"/>
  <c r="AF5127" i="1"/>
  <c r="AM4954" i="1"/>
  <c r="V4629" i="1"/>
  <c r="AF4339" i="1"/>
  <c r="AL4339" i="1" s="1"/>
  <c r="AM4339" i="1" s="1"/>
  <c r="AL4345" i="1"/>
  <c r="AM4345" i="1" s="1"/>
  <c r="V3419" i="1"/>
  <c r="AM3419" i="1" s="1"/>
  <c r="U3418" i="1"/>
  <c r="AL2932" i="1"/>
  <c r="AM2932" i="1" s="1"/>
  <c r="AF2931" i="1"/>
  <c r="AC3332" i="1"/>
  <c r="AE3333" i="1"/>
  <c r="I2413" i="1"/>
  <c r="V2414" i="1"/>
  <c r="AM2414" i="1" s="1"/>
  <c r="AL1834" i="1"/>
  <c r="AF1833" i="1"/>
  <c r="AL1833" i="1" s="1"/>
  <c r="AL1881" i="1"/>
  <c r="AF1880" i="1"/>
  <c r="AL1880" i="1" s="1"/>
  <c r="AM1034" i="1"/>
  <c r="V917" i="1"/>
  <c r="I873" i="1"/>
  <c r="I343" i="1"/>
  <c r="V344" i="1"/>
  <c r="I96" i="1"/>
  <c r="V97" i="1"/>
  <c r="AM97" i="1" s="1"/>
  <c r="AL5086" i="1"/>
  <c r="AM5086" i="1" s="1"/>
  <c r="AF5085" i="1"/>
  <c r="AE3143" i="1"/>
  <c r="AD3142" i="1"/>
  <c r="AE3142" i="1" s="1"/>
  <c r="AL1779" i="1"/>
  <c r="AM1779" i="1" s="1"/>
  <c r="AF1778" i="1"/>
  <c r="AL4904" i="1"/>
  <c r="AL2210" i="1"/>
  <c r="AM2210" i="1" s="1"/>
  <c r="AF2209" i="1"/>
  <c r="AF917" i="1"/>
  <c r="AL917" i="1" s="1"/>
  <c r="AL918" i="1"/>
  <c r="AM918" i="1" s="1"/>
  <c r="V88" i="1"/>
  <c r="U87" i="1"/>
  <c r="V87" i="1" s="1"/>
  <c r="I5282" i="1"/>
  <c r="I4904" i="1"/>
  <c r="V4905" i="1"/>
  <c r="AM4905" i="1" s="1"/>
  <c r="AE3826" i="1"/>
  <c r="AD3817" i="1"/>
  <c r="AE3575" i="1"/>
  <c r="AD3574" i="1"/>
  <c r="AE3497" i="1"/>
  <c r="AD3496" i="1"/>
  <c r="AE2905" i="1"/>
  <c r="AD2904" i="1"/>
  <c r="AL2499" i="1"/>
  <c r="AM2499" i="1" s="1"/>
  <c r="AF2498" i="1"/>
  <c r="AL2498" i="1" s="1"/>
  <c r="AL2194" i="1"/>
  <c r="AF2193" i="1"/>
  <c r="AL2193" i="1" s="1"/>
  <c r="I1894" i="1"/>
  <c r="V1894" i="1" s="1"/>
  <c r="V1895" i="1"/>
  <c r="V1551" i="1"/>
  <c r="I1550" i="1"/>
  <c r="I395" i="1"/>
  <c r="V396" i="1"/>
  <c r="AM396" i="1" s="1"/>
  <c r="I2235" i="1"/>
  <c r="V2236" i="1"/>
  <c r="AM2236" i="1" s="1"/>
  <c r="AL5416" i="1"/>
  <c r="AM5416" i="1" s="1"/>
  <c r="AF5384" i="1"/>
  <c r="AE4743" i="1"/>
  <c r="AD4742" i="1"/>
  <c r="I3681" i="1"/>
  <c r="V3681" i="1" s="1"/>
  <c r="AM3681" i="1" s="1"/>
  <c r="V3682" i="1"/>
  <c r="AM3682" i="1" s="1"/>
  <c r="AE4147" i="1"/>
  <c r="AD4146" i="1"/>
  <c r="AE1936" i="1"/>
  <c r="AD1935" i="1"/>
  <c r="AE2603" i="1"/>
  <c r="AD2602" i="1"/>
  <c r="I2686" i="1"/>
  <c r="V2687" i="1"/>
  <c r="AE1516" i="1"/>
  <c r="AD1515" i="1"/>
  <c r="AE1515" i="1" s="1"/>
  <c r="AM1811" i="1"/>
  <c r="AE646" i="1"/>
  <c r="AD645" i="1"/>
  <c r="AF689" i="1"/>
  <c r="AL689" i="1" s="1"/>
  <c r="AL690" i="1"/>
  <c r="AM690" i="1" s="1"/>
  <c r="AL5297" i="1"/>
  <c r="AF5296" i="1"/>
  <c r="AF5030" i="1"/>
  <c r="AL5031" i="1"/>
  <c r="AM5031" i="1" s="1"/>
  <c r="V4006" i="1"/>
  <c r="I4005" i="1"/>
  <c r="AL5498" i="1"/>
  <c r="AM5498" i="1" s="1"/>
  <c r="AF5497" i="1"/>
  <c r="AE4697" i="1"/>
  <c r="AD4696" i="1"/>
  <c r="AE4696" i="1" s="1"/>
  <c r="AC3747" i="1"/>
  <c r="AE3748" i="1"/>
  <c r="AM3426" i="1"/>
  <c r="AD3536" i="1"/>
  <c r="AE3537" i="1"/>
  <c r="AE3105" i="1"/>
  <c r="AE2542" i="1"/>
  <c r="AD2541" i="1"/>
  <c r="AL2081" i="1"/>
  <c r="AM2081" i="1" s="1"/>
  <c r="AF2080" i="1"/>
  <c r="AE1728" i="1"/>
  <c r="AD1727" i="1"/>
  <c r="AE1727" i="1" s="1"/>
  <c r="I1180" i="1"/>
  <c r="V1181" i="1"/>
  <c r="AE307" i="1"/>
  <c r="AD306" i="1"/>
  <c r="AE3009" i="1"/>
  <c r="AD3008" i="1"/>
  <c r="V2100" i="1"/>
  <c r="AM2100" i="1" s="1"/>
  <c r="L2099" i="1"/>
  <c r="V2099" i="1" s="1"/>
  <c r="AE3362" i="1"/>
  <c r="AD3361" i="1"/>
  <c r="AE3361" i="1" s="1"/>
  <c r="AD524" i="1"/>
  <c r="AE524" i="1" s="1"/>
  <c r="AM5252" i="1"/>
  <c r="AF3948" i="1"/>
  <c r="AL3948" i="1" s="1"/>
  <c r="AL3949" i="1"/>
  <c r="P3406" i="1"/>
  <c r="V3407" i="1"/>
  <c r="AM3407" i="1" s="1"/>
  <c r="I3207" i="1"/>
  <c r="V3208" i="1"/>
  <c r="R3099" i="1"/>
  <c r="V3100" i="1"/>
  <c r="AM3100" i="1" s="1"/>
  <c r="I1213" i="1"/>
  <c r="V1214" i="1"/>
  <c r="I4466" i="1"/>
  <c r="AF262" i="1"/>
  <c r="V5308" i="1"/>
  <c r="I5307" i="1"/>
  <c r="AL4618" i="1"/>
  <c r="AM4618" i="1" s="1"/>
  <c r="AF4617" i="1"/>
  <c r="AL4617" i="1" s="1"/>
  <c r="AM4617" i="1" s="1"/>
  <c r="AE3782" i="1"/>
  <c r="AD3781" i="1"/>
  <c r="I4145" i="1"/>
  <c r="V4145" i="1" s="1"/>
  <c r="AM4145" i="1" s="1"/>
  <c r="V4146" i="1"/>
  <c r="AM4146" i="1" s="1"/>
  <c r="AE3386" i="1"/>
  <c r="AD3385" i="1"/>
  <c r="AE3385" i="1" s="1"/>
  <c r="V2639" i="1"/>
  <c r="AM2639" i="1" s="1"/>
  <c r="S2601" i="1"/>
  <c r="S2569" i="1" s="1"/>
  <c r="S2568" i="1" s="1"/>
  <c r="AE3340" i="1"/>
  <c r="AD3339" i="1"/>
  <c r="P2745" i="1"/>
  <c r="V2752" i="1"/>
  <c r="AL2020" i="1"/>
  <c r="AM2020" i="1" s="1"/>
  <c r="AF2019" i="1"/>
  <c r="AE1308" i="1"/>
  <c r="AD1307" i="1"/>
  <c r="I1307" i="1"/>
  <c r="V1308" i="1"/>
  <c r="AM1490" i="1"/>
  <c r="AE435" i="1"/>
  <c r="AD87" i="1"/>
  <c r="AE88" i="1"/>
  <c r="AE5253" i="1"/>
  <c r="AD5252" i="1"/>
  <c r="AE5252" i="1" s="1"/>
  <c r="I4852" i="1"/>
  <c r="V4853" i="1"/>
  <c r="I3642" i="1"/>
  <c r="AL4228" i="1"/>
  <c r="AM4228" i="1" s="1"/>
  <c r="AF4227" i="1"/>
  <c r="AE4120" i="1"/>
  <c r="AD4119" i="1"/>
  <c r="AE3950" i="1"/>
  <c r="AD3949" i="1"/>
  <c r="AD4152" i="1"/>
  <c r="AE4152" i="1" s="1"/>
  <c r="AE4153" i="1"/>
  <c r="AE3683" i="1"/>
  <c r="AD3682" i="1"/>
  <c r="AE3870" i="1"/>
  <c r="AD3869" i="1"/>
  <c r="AH3667" i="1"/>
  <c r="AL3667" i="1" s="1"/>
  <c r="AM3667" i="1" s="1"/>
  <c r="AL3668" i="1"/>
  <c r="AM3668" i="1" s="1"/>
  <c r="AE2993" i="1"/>
  <c r="AD2992" i="1"/>
  <c r="AE3709" i="1"/>
  <c r="AD3702" i="1"/>
  <c r="AE2397" i="1"/>
  <c r="AD2396" i="1"/>
  <c r="AE2396" i="1" s="1"/>
  <c r="AL2140" i="1"/>
  <c r="AF2139" i="1"/>
  <c r="AL2139" i="1" s="1"/>
  <c r="L2106" i="1"/>
  <c r="L2098" i="1" s="1"/>
  <c r="L1906" i="1" s="1"/>
  <c r="V2121" i="1"/>
  <c r="AM2121" i="1" s="1"/>
  <c r="AF1866" i="1"/>
  <c r="AL1866" i="1" s="1"/>
  <c r="AL1867" i="1"/>
  <c r="AE1742" i="1"/>
  <c r="AD1741" i="1"/>
  <c r="AE1741" i="1" s="1"/>
  <c r="AE1109" i="1"/>
  <c r="AD1108" i="1"/>
  <c r="AE1108" i="1" s="1"/>
  <c r="V1246" i="1"/>
  <c r="I1245" i="1"/>
  <c r="AF481" i="1"/>
  <c r="AL482" i="1"/>
  <c r="AM482" i="1" s="1"/>
  <c r="AL233" i="1"/>
  <c r="AF227" i="1"/>
  <c r="AM28" i="1"/>
  <c r="AF661" i="1"/>
  <c r="AL2455" i="1"/>
  <c r="AF2454" i="1"/>
  <c r="AL1524" i="1"/>
  <c r="AM1524" i="1" s="1"/>
  <c r="AF1523" i="1"/>
  <c r="AM4245" i="1"/>
  <c r="AL2413" i="1"/>
  <c r="AF2412" i="1"/>
  <c r="AL2412" i="1" s="1"/>
  <c r="AE1578" i="1"/>
  <c r="AD1577" i="1"/>
  <c r="AE1577" i="1" s="1"/>
  <c r="I1866" i="1"/>
  <c r="V1866" i="1" s="1"/>
  <c r="V1867" i="1"/>
  <c r="AM1867" i="1" s="1"/>
  <c r="I5362" i="1"/>
  <c r="V5362" i="1" s="1"/>
  <c r="AM5362" i="1" s="1"/>
  <c r="V5377" i="1"/>
  <c r="AM5377" i="1" s="1"/>
  <c r="AF5274" i="1"/>
  <c r="AL5274" i="1" s="1"/>
  <c r="AM5274" i="1" s="1"/>
  <c r="AL5275" i="1"/>
  <c r="AM5275" i="1" s="1"/>
  <c r="AL4895" i="1"/>
  <c r="AE4808" i="1"/>
  <c r="AD4794" i="1"/>
  <c r="AE3934" i="1"/>
  <c r="AD3928" i="1"/>
  <c r="AD2466" i="1"/>
  <c r="AE2466" i="1" s="1"/>
  <c r="AM1804" i="1"/>
  <c r="I2011" i="1"/>
  <c r="V2011" i="1" s="1"/>
  <c r="V2012" i="1"/>
  <c r="AM1203" i="1"/>
  <c r="AE875" i="1"/>
  <c r="AD874" i="1"/>
  <c r="AE874" i="1" s="1"/>
  <c r="AM881" i="1"/>
  <c r="AE293" i="1"/>
  <c r="AD292" i="1"/>
  <c r="AM791" i="1"/>
  <c r="AE5675" i="1"/>
  <c r="AD5674" i="1"/>
  <c r="AM263" i="1"/>
  <c r="AE5364" i="1"/>
  <c r="AD5363" i="1"/>
  <c r="AE5363" i="1" s="1"/>
  <c r="AM4063" i="1"/>
  <c r="AD3482" i="1"/>
  <c r="AE3483" i="1"/>
  <c r="AL3105" i="1"/>
  <c r="AM3105" i="1" s="1"/>
  <c r="AF3098" i="1"/>
  <c r="I3338" i="1"/>
  <c r="V3339" i="1"/>
  <c r="AL2753" i="1"/>
  <c r="AM2753" i="1" s="1"/>
  <c r="AF2752" i="1"/>
  <c r="AL2752" i="1" s="1"/>
  <c r="AE1704" i="1"/>
  <c r="AD1703" i="1"/>
  <c r="AE1703" i="1" s="1"/>
  <c r="AE600" i="1"/>
  <c r="AD599" i="1"/>
  <c r="AE599" i="1" s="1"/>
  <c r="V233" i="1"/>
  <c r="I227" i="1"/>
  <c r="AM3756" i="1"/>
  <c r="AE3426" i="1"/>
  <c r="AD3425" i="1"/>
  <c r="AM4358" i="1"/>
  <c r="AL5516" i="1"/>
  <c r="AM5516" i="1" s="1"/>
  <c r="AF5515" i="1"/>
  <c r="AL5515" i="1" s="1"/>
  <c r="AM5515" i="1" s="1"/>
  <c r="AM3441" i="1"/>
  <c r="V3316" i="1"/>
  <c r="AE2140" i="1"/>
  <c r="AD2139" i="1"/>
  <c r="AE2139" i="1" s="1"/>
  <c r="AM2440" i="1"/>
  <c r="AC2528" i="1"/>
  <c r="AE2529" i="1"/>
  <c r="AL1635" i="1"/>
  <c r="AM1635" i="1" s="1"/>
  <c r="AF1629" i="1"/>
  <c r="AF1481" i="1"/>
  <c r="AL1481" i="1" s="1"/>
  <c r="AF1293" i="1"/>
  <c r="AL1293" i="1" s="1"/>
  <c r="AL1294" i="1"/>
  <c r="AM676" i="1"/>
  <c r="AD5696" i="1"/>
  <c r="AE5697" i="1"/>
  <c r="AL3316" i="1"/>
  <c r="I306" i="1"/>
  <c r="V307" i="1"/>
  <c r="AE16" i="1"/>
  <c r="AD15" i="1"/>
  <c r="I2866" i="1"/>
  <c r="V2866" i="1" s="1"/>
  <c r="AM2866" i="1" s="1"/>
  <c r="V2867" i="1"/>
  <c r="AM2867" i="1" s="1"/>
  <c r="AE2265" i="1"/>
  <c r="AD2264" i="1"/>
  <c r="AE481" i="1"/>
  <c r="AD480" i="1"/>
  <c r="AE480" i="1" s="1"/>
  <c r="AE5071" i="1"/>
  <c r="AD5044" i="1"/>
  <c r="AE4245" i="1"/>
  <c r="AD4244" i="1"/>
  <c r="AD3607" i="1"/>
  <c r="AE3613" i="1"/>
  <c r="V3803" i="1"/>
  <c r="I3802" i="1"/>
  <c r="AL2896" i="1"/>
  <c r="AM2896" i="1" s="1"/>
  <c r="AF2895" i="1"/>
  <c r="AL938" i="1"/>
  <c r="AM938" i="1" s="1"/>
  <c r="AF937" i="1"/>
  <c r="AE209" i="1"/>
  <c r="AD208" i="1"/>
  <c r="AE208" i="1" s="1"/>
  <c r="AE5030" i="1"/>
  <c r="AD5029" i="1"/>
  <c r="AE4755" i="1"/>
  <c r="AD4754" i="1"/>
  <c r="AE4754" i="1" s="1"/>
  <c r="AL4008" i="1"/>
  <c r="AM4008" i="1" s="1"/>
  <c r="AF4007" i="1"/>
  <c r="AL4007" i="1" s="1"/>
  <c r="AM4007" i="1" s="1"/>
  <c r="AL3625" i="1"/>
  <c r="AM3625" i="1" s="1"/>
  <c r="AE3046" i="1"/>
  <c r="AD3045" i="1"/>
  <c r="AE3045" i="1" s="1"/>
  <c r="AD5624" i="1"/>
  <c r="AE5624" i="1" s="1"/>
  <c r="AE5625" i="1"/>
  <c r="AL4107" i="1"/>
  <c r="AF4106" i="1"/>
  <c r="V3928" i="1"/>
  <c r="AM3928" i="1" s="1"/>
  <c r="I3927" i="1"/>
  <c r="V3927" i="1" s="1"/>
  <c r="AM3927" i="1" s="1"/>
  <c r="AE3419" i="1"/>
  <c r="AC3418" i="1"/>
  <c r="AD3439" i="1"/>
  <c r="AE3439" i="1" s="1"/>
  <c r="AE2169" i="1"/>
  <c r="AD2168" i="1"/>
  <c r="AE2013" i="1"/>
  <c r="AD2012" i="1"/>
  <c r="V2107" i="1"/>
  <c r="AE1151" i="1"/>
  <c r="AD1150" i="1"/>
  <c r="AL1181" i="1"/>
  <c r="AF1180" i="1"/>
  <c r="AE2081" i="1"/>
  <c r="AD2080" i="1"/>
  <c r="AE2080" i="1" s="1"/>
  <c r="AD1978" i="1"/>
  <c r="AE1628" i="1"/>
  <c r="AL1323" i="1"/>
  <c r="AF1322" i="1"/>
  <c r="AL1322" i="1" s="1"/>
  <c r="R4952" i="1"/>
  <c r="V4953" i="1"/>
  <c r="V4630" i="1"/>
  <c r="AE4260" i="1"/>
  <c r="AD4259" i="1"/>
  <c r="AE4259" i="1" s="1"/>
  <c r="AC4212" i="1"/>
  <c r="AE4213" i="1"/>
  <c r="V3613" i="1"/>
  <c r="AM3613" i="1" s="1"/>
  <c r="I3607" i="1"/>
  <c r="AE3261" i="1"/>
  <c r="AD3260" i="1"/>
  <c r="AE3260" i="1" s="1"/>
  <c r="AL3374" i="1"/>
  <c r="AF3373" i="1"/>
  <c r="AL3373" i="1" s="1"/>
  <c r="AL2665" i="1"/>
  <c r="AF2664" i="1"/>
  <c r="AL2747" i="1"/>
  <c r="AM2747" i="1" s="1"/>
  <c r="AF2746" i="1"/>
  <c r="V3144" i="1"/>
  <c r="AM3144" i="1" s="1"/>
  <c r="I3143" i="1"/>
  <c r="AL2223" i="1"/>
  <c r="AF2222" i="1"/>
  <c r="AL1391" i="1"/>
  <c r="AF1390" i="1"/>
  <c r="AL1390" i="1" s="1"/>
  <c r="AE1182" i="1"/>
  <c r="AD1181" i="1"/>
  <c r="AM1033" i="1"/>
  <c r="AE951" i="1"/>
  <c r="AD950" i="1"/>
  <c r="AL73" i="1"/>
  <c r="AF72" i="1"/>
  <c r="AL72" i="1" s="1"/>
  <c r="AF718" i="1"/>
  <c r="AL718" i="1" s="1"/>
  <c r="AE5516" i="1"/>
  <c r="AD5515" i="1"/>
  <c r="AE5515" i="1" s="1"/>
  <c r="T4453" i="1"/>
  <c r="V4454" i="1"/>
  <c r="V1769" i="1"/>
  <c r="AM1769" i="1" s="1"/>
  <c r="T1768" i="1"/>
  <c r="T1760" i="1" s="1"/>
  <c r="T1549" i="1" s="1"/>
  <c r="AE396" i="1"/>
  <c r="AD395" i="1"/>
  <c r="AE5650" i="1"/>
  <c r="AD5649" i="1"/>
  <c r="Q4511" i="1"/>
  <c r="Q4465" i="1" s="1"/>
  <c r="V4533" i="1"/>
  <c r="AM4533" i="1" s="1"/>
  <c r="AE3461" i="1"/>
  <c r="AD3460" i="1"/>
  <c r="AE3460" i="1" s="1"/>
  <c r="AL4161" i="1"/>
  <c r="AM4161" i="1" s="1"/>
  <c r="AF4160" i="1"/>
  <c r="AF3606" i="1"/>
  <c r="AL3606" i="1" s="1"/>
  <c r="AL3607" i="1"/>
  <c r="AL2882" i="1"/>
  <c r="AM2882" i="1" s="1"/>
  <c r="AF2881" i="1"/>
  <c r="AF3302" i="1"/>
  <c r="AL3302" i="1" s="1"/>
  <c r="AL3303" i="1"/>
  <c r="I2140" i="1"/>
  <c r="V2141" i="1"/>
  <c r="AM2141" i="1" s="1"/>
  <c r="AE2556" i="1"/>
  <c r="AD2555" i="1"/>
  <c r="V1834" i="1"/>
  <c r="AM1834" i="1" s="1"/>
  <c r="I1833" i="1"/>
  <c r="V1833" i="1" s="1"/>
  <c r="V2018" i="1"/>
  <c r="I1042" i="1"/>
  <c r="V1042" i="1" s="1"/>
  <c r="AM1042" i="1" s="1"/>
  <c r="V1043" i="1"/>
  <c r="AL216" i="1"/>
  <c r="AM216" i="1" s="1"/>
  <c r="AF215" i="1"/>
  <c r="AL215" i="1" s="1"/>
  <c r="AM215" i="1" s="1"/>
  <c r="AH874" i="1"/>
  <c r="AL875" i="1"/>
  <c r="AM875" i="1" s="1"/>
  <c r="AE233" i="1"/>
  <c r="AD227" i="1"/>
  <c r="AL2780" i="1"/>
  <c r="AM2780" i="1" s="1"/>
  <c r="AF2779" i="1"/>
  <c r="AL2339" i="1"/>
  <c r="AM2339" i="1" s="1"/>
  <c r="AF2338" i="1"/>
  <c r="AE5086" i="1"/>
  <c r="AD5085" i="1"/>
  <c r="I5084" i="1"/>
  <c r="V5084" i="1" s="1"/>
  <c r="V5085" i="1"/>
  <c r="AL4924" i="1"/>
  <c r="AF4923" i="1"/>
  <c r="AL4923" i="1" s="1"/>
  <c r="I4941" i="1"/>
  <c r="V4941" i="1" s="1"/>
  <c r="AM4941" i="1" s="1"/>
  <c r="V4942" i="1"/>
  <c r="AD3695" i="1"/>
  <c r="AE3695" i="1" s="1"/>
  <c r="AE3696" i="1"/>
  <c r="L1762" i="1"/>
  <c r="V1763" i="1"/>
  <c r="AM1763" i="1" s="1"/>
  <c r="AL1935" i="1"/>
  <c r="AF1934" i="1"/>
  <c r="AL1934" i="1" s="1"/>
  <c r="T1535" i="1"/>
  <c r="V1536" i="1"/>
  <c r="AF138" i="1"/>
  <c r="AL138" i="1" s="1"/>
  <c r="AM138" i="1" s="1"/>
  <c r="AL139" i="1"/>
  <c r="AM139" i="1" s="1"/>
  <c r="V16" i="1"/>
  <c r="I15" i="1"/>
  <c r="I1793" i="1"/>
  <c r="V1798" i="1"/>
  <c r="AM1798" i="1" s="1"/>
  <c r="AL5534" i="1"/>
  <c r="AF5533" i="1"/>
  <c r="AD5534" i="1"/>
  <c r="AD5268" i="1"/>
  <c r="AE5269" i="1"/>
  <c r="AE4977" i="1"/>
  <c r="AC4952" i="1"/>
  <c r="AC4951" i="1" s="1"/>
  <c r="AL3440" i="1"/>
  <c r="AF3439" i="1"/>
  <c r="AL3439" i="1" s="1"/>
  <c r="I3496" i="1"/>
  <c r="V3497" i="1"/>
  <c r="AE3106" i="1"/>
  <c r="AC2121" i="1"/>
  <c r="AE2122" i="1"/>
  <c r="AL1997" i="1"/>
  <c r="AM1997" i="1" s="1"/>
  <c r="AF1996" i="1"/>
  <c r="AL1438" i="1"/>
  <c r="AF1437" i="1"/>
  <c r="AL1437" i="1" s="1"/>
  <c r="AL1851" i="1"/>
  <c r="AF1850" i="1"/>
  <c r="I3780" i="1"/>
  <c r="V3780" i="1" s="1"/>
  <c r="V3781" i="1"/>
  <c r="AE5640" i="1"/>
  <c r="AD5639" i="1"/>
  <c r="AE3644" i="1"/>
  <c r="AD3643" i="1"/>
  <c r="V1482" i="1"/>
  <c r="AM1482" i="1" s="1"/>
  <c r="I1481" i="1"/>
  <c r="V1481" i="1" s="1"/>
  <c r="AM5253" i="1"/>
  <c r="AE4008" i="1"/>
  <c r="AD4007" i="1"/>
  <c r="AE4007" i="1" s="1"/>
  <c r="I4120" i="1"/>
  <c r="V4121" i="1"/>
  <c r="AM4121" i="1" s="1"/>
  <c r="AL3674" i="1"/>
  <c r="AM3674" i="1" s="1"/>
  <c r="AF3673" i="1"/>
  <c r="AL3673" i="1" s="1"/>
  <c r="AM3673" i="1" s="1"/>
  <c r="AM3412" i="1"/>
  <c r="AD2867" i="1"/>
  <c r="AE2868" i="1"/>
  <c r="AC2412" i="1"/>
  <c r="AE2412" i="1" s="1"/>
  <c r="AE2413" i="1"/>
  <c r="AL1979" i="1"/>
  <c r="AM1979" i="1" s="1"/>
  <c r="AF1978" i="1"/>
  <c r="AC2223" i="1"/>
  <c r="AE2224" i="1"/>
  <c r="AL1508" i="1"/>
  <c r="AF1507" i="1"/>
  <c r="AL1507" i="1" s="1"/>
  <c r="AE453" i="1"/>
  <c r="AD452" i="1"/>
  <c r="AE452" i="1" s="1"/>
  <c r="T4218" i="1"/>
  <c r="V4219" i="1"/>
  <c r="AM4219" i="1" s="1"/>
  <c r="AE3523" i="1"/>
  <c r="AD3522" i="1"/>
  <c r="AE1391" i="1"/>
  <c r="AD1390" i="1"/>
  <c r="AE1390" i="1" s="1"/>
  <c r="AE4870" i="1"/>
  <c r="AD4869" i="1"/>
  <c r="I4741" i="1"/>
  <c r="V4741" i="1" s="1"/>
  <c r="V4742" i="1"/>
  <c r="AM4742" i="1" s="1"/>
  <c r="AD4227" i="1"/>
  <c r="AE4228" i="1"/>
  <c r="AH3782" i="1"/>
  <c r="AL3783" i="1"/>
  <c r="AM3783" i="1" s="1"/>
  <c r="AE2688" i="1"/>
  <c r="AD2687" i="1"/>
  <c r="AF2011" i="1"/>
  <c r="AL2011" i="1" s="1"/>
  <c r="AL2012" i="1"/>
  <c r="I1743" i="1"/>
  <c r="V1744" i="1"/>
  <c r="AM1744" i="1" s="1"/>
  <c r="AL453" i="1"/>
  <c r="AF452" i="1"/>
  <c r="AL452" i="1" s="1"/>
  <c r="AE1215" i="1"/>
  <c r="AD1214" i="1"/>
  <c r="AC4786" i="1"/>
  <c r="AE4787" i="1"/>
  <c r="AF4585" i="1"/>
  <c r="AL4585" i="1" s="1"/>
  <c r="AM4585" i="1" s="1"/>
  <c r="AL4596" i="1"/>
  <c r="AM4596" i="1" s="1"/>
  <c r="AL4353" i="1"/>
  <c r="AM4353" i="1" s="1"/>
  <c r="AF4352" i="1"/>
  <c r="AL4352" i="1" s="1"/>
  <c r="AM4352" i="1" s="1"/>
  <c r="AD3803" i="1"/>
  <c r="AE3804" i="1"/>
  <c r="AI3165" i="1"/>
  <c r="AL3166" i="1"/>
  <c r="AM3166" i="1" s="1"/>
  <c r="V3015" i="1"/>
  <c r="I3014" i="1"/>
  <c r="V2814" i="1"/>
  <c r="AM2814" i="1" s="1"/>
  <c r="I2813" i="1"/>
  <c r="AE2440" i="1"/>
  <c r="AD2439" i="1"/>
  <c r="AE1844" i="1"/>
  <c r="AC1833" i="1"/>
  <c r="AC1760" i="1" s="1"/>
  <c r="AC1549" i="1" s="1"/>
  <c r="AD622" i="1"/>
  <c r="AE622" i="1" s="1"/>
  <c r="V950" i="1"/>
  <c r="AM950" i="1" s="1"/>
  <c r="AF194" i="1"/>
  <c r="AL195" i="1"/>
  <c r="AM195" i="1" s="1"/>
  <c r="AL662" i="1"/>
  <c r="AE4905" i="1"/>
  <c r="AD4904" i="1"/>
  <c r="AF4629" i="1"/>
  <c r="AL4630" i="1"/>
  <c r="AD4784" i="1"/>
  <c r="AE2499" i="1"/>
  <c r="AD2498" i="1"/>
  <c r="AE2498" i="1" s="1"/>
  <c r="AD2236" i="1"/>
  <c r="AE2237" i="1"/>
  <c r="AM1868" i="1"/>
  <c r="V5696" i="1"/>
  <c r="I5695" i="1"/>
  <c r="AF4794" i="1"/>
  <c r="AE4168" i="1"/>
  <c r="AD4167" i="1"/>
  <c r="AL3710" i="1"/>
  <c r="AF3709" i="1"/>
  <c r="AL3791" i="1"/>
  <c r="AM3791" i="1" s="1"/>
  <c r="AF3790" i="1"/>
  <c r="AL3461" i="1"/>
  <c r="AF3460" i="1"/>
  <c r="AL3460" i="1" s="1"/>
  <c r="R2793" i="1"/>
  <c r="V2794" i="1"/>
  <c r="AM2794" i="1" s="1"/>
  <c r="AE2323" i="1"/>
  <c r="AD2322" i="1"/>
  <c r="AL2184" i="1"/>
  <c r="AM2184" i="1" s="1"/>
  <c r="AF2183" i="1"/>
  <c r="AM2013" i="1"/>
  <c r="AM1202" i="1"/>
  <c r="I1054" i="1"/>
  <c r="V1054" i="1" s="1"/>
  <c r="AM1054" i="1" s="1"/>
  <c r="V1055" i="1"/>
  <c r="AM1055" i="1" s="1"/>
  <c r="L873" i="1"/>
  <c r="L659" i="1" s="1"/>
  <c r="L658" i="1" s="1"/>
  <c r="V880" i="1"/>
  <c r="I146" i="1"/>
  <c r="V147" i="1"/>
  <c r="AM147" i="1" s="1"/>
  <c r="I718" i="1"/>
  <c r="AD2979" i="1"/>
  <c r="AE2985" i="1"/>
  <c r="AE1811" i="1"/>
  <c r="AD1810" i="1"/>
  <c r="AE1810" i="1" s="1"/>
  <c r="AC5261" i="1"/>
  <c r="AE5262" i="1"/>
  <c r="AM5121" i="1"/>
  <c r="AF4453" i="1"/>
  <c r="AL4453" i="1" s="1"/>
  <c r="AL4454" i="1"/>
  <c r="AE2861" i="1"/>
  <c r="AD2860" i="1"/>
  <c r="AC3014" i="1"/>
  <c r="AC3006" i="1" s="1"/>
  <c r="AC2902" i="1" s="1"/>
  <c r="AE3033" i="1"/>
  <c r="AL3332" i="1"/>
  <c r="AM3332" i="1" s="1"/>
  <c r="AF3331" i="1"/>
  <c r="AL3331" i="1" s="1"/>
  <c r="AM3331" i="1" s="1"/>
  <c r="AM3340" i="1"/>
  <c r="AE1997" i="1"/>
  <c r="AD1996" i="1"/>
  <c r="AF328" i="1"/>
  <c r="AL328" i="1" s="1"/>
  <c r="AL329" i="1"/>
  <c r="AE121" i="1"/>
  <c r="AD120" i="1"/>
  <c r="AE120" i="1" s="1"/>
  <c r="V3755" i="1"/>
  <c r="AM3755" i="1" s="1"/>
  <c r="T3746" i="1"/>
  <c r="AM2659" i="1"/>
  <c r="AF306" i="1"/>
  <c r="AL307" i="1"/>
  <c r="AE5378" i="1"/>
  <c r="AD5377" i="1"/>
  <c r="AL4731" i="1"/>
  <c r="AM4731" i="1" s="1"/>
  <c r="AF4721" i="1"/>
  <c r="AC4794" i="1"/>
  <c r="AC4793" i="1" s="1"/>
  <c r="AC4792" i="1" s="1"/>
  <c r="AE4795" i="1"/>
  <c r="AF4442" i="1"/>
  <c r="AL4442" i="1" s="1"/>
  <c r="AL4443" i="1"/>
  <c r="I3535" i="1"/>
  <c r="V3535" i="1" s="1"/>
  <c r="AM3535" i="1" s="1"/>
  <c r="V3536" i="1"/>
  <c r="AM3536" i="1" s="1"/>
  <c r="P3014" i="1"/>
  <c r="P3006" i="1" s="1"/>
  <c r="P2902" i="1" s="1"/>
  <c r="V3045" i="1"/>
  <c r="V1991" i="1"/>
  <c r="AM1991" i="1" s="1"/>
  <c r="S1977" i="1"/>
  <c r="S1976" i="1" s="1"/>
  <c r="S1906" i="1" s="1"/>
  <c r="AE3194" i="1"/>
  <c r="AD3193" i="1"/>
  <c r="AE1365" i="1"/>
  <c r="AD1364" i="1"/>
  <c r="AE1364" i="1" s="1"/>
  <c r="V1778" i="1"/>
  <c r="AM1332" i="1"/>
  <c r="AM1438" i="1"/>
  <c r="AL344" i="1"/>
  <c r="AF343" i="1"/>
  <c r="AE2665" i="1"/>
  <c r="AD2664" i="1"/>
  <c r="I644" i="1"/>
  <c r="V645" i="1"/>
  <c r="AM645" i="1" s="1"/>
  <c r="AL5478" i="1"/>
  <c r="AF5477" i="1"/>
  <c r="AF4952" i="1"/>
  <c r="AL4953" i="1"/>
  <c r="AM3804" i="1"/>
  <c r="AL3015" i="1"/>
  <c r="AF3014" i="1"/>
  <c r="AE1868" i="1"/>
  <c r="AD1867" i="1"/>
  <c r="AM1936" i="1"/>
  <c r="AF1307" i="1"/>
  <c r="AL1308" i="1"/>
  <c r="AL1246" i="1"/>
  <c r="AF1245" i="1"/>
  <c r="V996" i="1"/>
  <c r="AM996" i="1" s="1"/>
  <c r="I980" i="1"/>
  <c r="V980" i="1" s="1"/>
  <c r="AF507" i="1"/>
  <c r="AL513" i="1"/>
  <c r="AM513" i="1" s="1"/>
  <c r="AE1099" i="1"/>
  <c r="AD1098" i="1"/>
  <c r="AM1671" i="1"/>
  <c r="AM3710" i="1"/>
  <c r="AE2882" i="1"/>
  <c r="AD2881" i="1"/>
  <c r="AE3440" i="1"/>
  <c r="I2930" i="1"/>
  <c r="V2930" i="1" s="1"/>
  <c r="V2931" i="1"/>
  <c r="AD3071" i="1"/>
  <c r="AE3071" i="1" s="1"/>
  <c r="AE3078" i="1"/>
  <c r="AM2718" i="1"/>
  <c r="AH3045" i="1"/>
  <c r="AL3046" i="1"/>
  <c r="AM3046" i="1" s="1"/>
  <c r="I1508" i="1"/>
  <c r="V1509" i="1"/>
  <c r="AM1509" i="1" s="1"/>
  <c r="AF4006" i="1"/>
  <c r="AL3575" i="1"/>
  <c r="AM3575" i="1" s="1"/>
  <c r="AF3574" i="1"/>
  <c r="AE1629" i="1"/>
  <c r="AE330" i="1"/>
  <c r="AD329" i="1"/>
  <c r="AF5308" i="1"/>
  <c r="AL5309" i="1"/>
  <c r="AM5309" i="1" s="1"/>
  <c r="AE4953" i="1"/>
  <c r="AD4952" i="1"/>
  <c r="AC4339" i="1"/>
  <c r="AE4339" i="1" s="1"/>
  <c r="AE4340" i="1"/>
  <c r="I3948" i="1"/>
  <c r="V3948" i="1" s="1"/>
  <c r="AM3948" i="1" s="1"/>
  <c r="V3949" i="1"/>
  <c r="AM3949" i="1" s="1"/>
  <c r="AC3790" i="1"/>
  <c r="AE3791" i="1"/>
  <c r="R3078" i="1"/>
  <c r="V3079" i="1"/>
  <c r="AM3079" i="1" s="1"/>
  <c r="AE2184" i="1"/>
  <c r="AD2183" i="1"/>
  <c r="AM1399" i="1"/>
  <c r="AC507" i="1"/>
  <c r="AC506" i="1" s="1"/>
  <c r="AC505" i="1" s="1"/>
  <c r="AC392" i="1" s="1"/>
  <c r="AE508" i="1"/>
  <c r="I1496" i="1" l="1"/>
  <c r="V1497" i="1"/>
  <c r="AK5648" i="1"/>
  <c r="AL5655" i="1"/>
  <c r="AM5655" i="1" s="1"/>
  <c r="AL2384" i="1"/>
  <c r="AI2344" i="1"/>
  <c r="AI2336" i="1" s="1"/>
  <c r="AI2233" i="1" s="1"/>
  <c r="I2010" i="1"/>
  <c r="V2010" i="1" s="1"/>
  <c r="AL2979" i="1"/>
  <c r="AF2978" i="1"/>
  <c r="AL2978" i="1" s="1"/>
  <c r="O2569" i="1"/>
  <c r="O2568" i="1" s="1"/>
  <c r="V2570" i="1"/>
  <c r="AM1481" i="1"/>
  <c r="AM1214" i="1"/>
  <c r="AM3208" i="1"/>
  <c r="V3439" i="1"/>
  <c r="AM2687" i="1"/>
  <c r="AM3870" i="1"/>
  <c r="V81" i="1"/>
  <c r="AM81" i="1" s="1"/>
  <c r="U80" i="1"/>
  <c r="V80" i="1" s="1"/>
  <c r="AM80" i="1" s="1"/>
  <c r="AL3497" i="1"/>
  <c r="AF3496" i="1"/>
  <c r="AM3497" i="1"/>
  <c r="Q4441" i="1"/>
  <c r="Q4440" i="1" s="1"/>
  <c r="Q4242" i="1" s="1"/>
  <c r="AM301" i="1"/>
  <c r="Q726" i="1"/>
  <c r="V727" i="1"/>
  <c r="AM727" i="1" s="1"/>
  <c r="V2843" i="1"/>
  <c r="AM2843" i="1" s="1"/>
  <c r="I2842" i="1"/>
  <c r="T480" i="1"/>
  <c r="T393" i="1" s="1"/>
  <c r="T392" i="1" s="1"/>
  <c r="V481" i="1"/>
  <c r="O1741" i="1"/>
  <c r="O1661" i="1" s="1"/>
  <c r="O1549" i="1" s="1"/>
  <c r="O5722" i="1" s="1"/>
  <c r="V1748" i="1"/>
  <c r="R5477" i="1"/>
  <c r="V5478" i="1"/>
  <c r="AM5478" i="1" s="1"/>
  <c r="AL1376" i="1"/>
  <c r="AM1376" i="1" s="1"/>
  <c r="AH1329" i="1"/>
  <c r="AH1321" i="1" s="1"/>
  <c r="AH1211" i="1" s="1"/>
  <c r="T2904" i="1"/>
  <c r="V2905" i="1"/>
  <c r="AI2645" i="1"/>
  <c r="AL2646" i="1"/>
  <c r="AM4942" i="1"/>
  <c r="AM1895" i="1"/>
  <c r="AM1984" i="1"/>
  <c r="V4895" i="1"/>
  <c r="Q4894" i="1"/>
  <c r="Q4851" i="1" s="1"/>
  <c r="P2344" i="1"/>
  <c r="P2336" i="1" s="1"/>
  <c r="P2233" i="1" s="1"/>
  <c r="V2384" i="1"/>
  <c r="AM2384" i="1" s="1"/>
  <c r="AK2018" i="1"/>
  <c r="AK2010" i="1" s="1"/>
  <c r="AK1906" i="1" s="1"/>
  <c r="AL2063" i="1"/>
  <c r="AM2063" i="1" s="1"/>
  <c r="V1882" i="1"/>
  <c r="AM1882" i="1" s="1"/>
  <c r="I1881" i="1"/>
  <c r="AM4895" i="1"/>
  <c r="AM4741" i="1"/>
  <c r="AM1043" i="1"/>
  <c r="AM1833" i="1"/>
  <c r="I3301" i="1"/>
  <c r="V3301" i="1" s="1"/>
  <c r="AM3339" i="1"/>
  <c r="AM2099" i="1"/>
  <c r="AM88" i="1"/>
  <c r="AM2646" i="1"/>
  <c r="I1390" i="1"/>
  <c r="V1390" i="1" s="1"/>
  <c r="AM1390" i="1" s="1"/>
  <c r="AE216" i="1"/>
  <c r="AD215" i="1"/>
  <c r="AE215" i="1" s="1"/>
  <c r="V5454" i="1"/>
  <c r="AM5454" i="1" s="1"/>
  <c r="I5453" i="1"/>
  <c r="V5453" i="1" s="1"/>
  <c r="AM5453" i="1" s="1"/>
  <c r="AM1866" i="1"/>
  <c r="AD3098" i="1"/>
  <c r="AE3098" i="1" s="1"/>
  <c r="AD3997" i="1"/>
  <c r="AE3998" i="1"/>
  <c r="AF3605" i="1"/>
  <c r="AL3605" i="1" s="1"/>
  <c r="AM1894" i="1"/>
  <c r="AM2323" i="1"/>
  <c r="AM1331" i="1"/>
  <c r="V494" i="1"/>
  <c r="AM494" i="1" s="1"/>
  <c r="I480" i="1"/>
  <c r="I2222" i="1"/>
  <c r="V2223" i="1"/>
  <c r="AM2223" i="1" s="1"/>
  <c r="V3221" i="1"/>
  <c r="I3220" i="1"/>
  <c r="V3220" i="1" s="1"/>
  <c r="I2337" i="1"/>
  <c r="V2337" i="1" s="1"/>
  <c r="V2338" i="1"/>
  <c r="V4721" i="1"/>
  <c r="I4720" i="1"/>
  <c r="V4720" i="1" s="1"/>
  <c r="V2309" i="1"/>
  <c r="I2308" i="1"/>
  <c r="V2308" i="1" s="1"/>
  <c r="AD193" i="1"/>
  <c r="AE194" i="1"/>
  <c r="AD4628" i="1"/>
  <c r="AE4628" i="1" s="1"/>
  <c r="AL3400" i="1"/>
  <c r="AM3400" i="1" s="1"/>
  <c r="AF3399" i="1"/>
  <c r="V3789" i="1"/>
  <c r="I3788" i="1"/>
  <c r="V3788" i="1" s="1"/>
  <c r="AE329" i="1"/>
  <c r="AD328" i="1"/>
  <c r="AE328" i="1" s="1"/>
  <c r="AE1867" i="1"/>
  <c r="AD1866" i="1"/>
  <c r="AE1866" i="1" s="1"/>
  <c r="AE2860" i="1"/>
  <c r="AD2859" i="1"/>
  <c r="I5694" i="1"/>
  <c r="V5694" i="1" s="1"/>
  <c r="V5695" i="1"/>
  <c r="AE2236" i="1"/>
  <c r="AD2235" i="1"/>
  <c r="AL4629" i="1"/>
  <c r="AM4629" i="1" s="1"/>
  <c r="AF4628" i="1"/>
  <c r="AM3015" i="1"/>
  <c r="AD3802" i="1"/>
  <c r="AE3803" i="1"/>
  <c r="V1743" i="1"/>
  <c r="AM1743" i="1" s="1"/>
  <c r="I1742" i="1"/>
  <c r="AE4869" i="1"/>
  <c r="AD4868" i="1"/>
  <c r="AE3522" i="1"/>
  <c r="AD3521" i="1"/>
  <c r="AE3521" i="1" s="1"/>
  <c r="AE5639" i="1"/>
  <c r="AD5638" i="1"/>
  <c r="AE5638" i="1" s="1"/>
  <c r="AC2106" i="1"/>
  <c r="AC2098" i="1" s="1"/>
  <c r="AE2121" i="1"/>
  <c r="AL5533" i="1"/>
  <c r="V15" i="1"/>
  <c r="I14" i="1"/>
  <c r="I2139" i="1"/>
  <c r="V2140" i="1"/>
  <c r="AM2140" i="1" s="1"/>
  <c r="AE950" i="1"/>
  <c r="AD949" i="1"/>
  <c r="AE949" i="1" s="1"/>
  <c r="AE1150" i="1"/>
  <c r="AD1149" i="1"/>
  <c r="AE1149" i="1" s="1"/>
  <c r="AE2012" i="1"/>
  <c r="AD2011" i="1"/>
  <c r="AE2011" i="1" s="1"/>
  <c r="AL2895" i="1"/>
  <c r="AM2895" i="1" s="1"/>
  <c r="AF2894" i="1"/>
  <c r="AL2894" i="1" s="1"/>
  <c r="AM2894" i="1" s="1"/>
  <c r="AE5044" i="1"/>
  <c r="AD5043" i="1"/>
  <c r="AE5043" i="1" s="1"/>
  <c r="AE2264" i="1"/>
  <c r="AD2263" i="1"/>
  <c r="AE2263" i="1" s="1"/>
  <c r="AE15" i="1"/>
  <c r="AD14" i="1"/>
  <c r="AF3301" i="1"/>
  <c r="AL3301" i="1" s="1"/>
  <c r="AM3301" i="1" s="1"/>
  <c r="AL1629" i="1"/>
  <c r="AM1629" i="1" s="1"/>
  <c r="AF1628" i="1"/>
  <c r="AL1628" i="1" s="1"/>
  <c r="AM1628" i="1" s="1"/>
  <c r="AM3316" i="1"/>
  <c r="AF3090" i="1"/>
  <c r="AL3098" i="1"/>
  <c r="AE292" i="1"/>
  <c r="AD291" i="1"/>
  <c r="AE291" i="1" s="1"/>
  <c r="AL1523" i="1"/>
  <c r="AM1523" i="1" s="1"/>
  <c r="AF1522" i="1"/>
  <c r="AF660" i="1"/>
  <c r="AL661" i="1"/>
  <c r="AE2992" i="1"/>
  <c r="AE3869" i="1"/>
  <c r="AD3868" i="1"/>
  <c r="AE3868" i="1" s="1"/>
  <c r="AD4118" i="1"/>
  <c r="AE4119" i="1"/>
  <c r="V3642" i="1"/>
  <c r="I3634" i="1"/>
  <c r="V3634" i="1" s="1"/>
  <c r="AE1307" i="1"/>
  <c r="AM2752" i="1"/>
  <c r="V1213" i="1"/>
  <c r="I3206" i="1"/>
  <c r="V3206" i="1" s="1"/>
  <c r="V3207" i="1"/>
  <c r="AM1181" i="1"/>
  <c r="AL2080" i="1"/>
  <c r="AM2080" i="1" s="1"/>
  <c r="AF2079" i="1"/>
  <c r="AL2079" i="1" s="1"/>
  <c r="AD3090" i="1"/>
  <c r="AE3090" i="1" s="1"/>
  <c r="V4005" i="1"/>
  <c r="AF5295" i="1"/>
  <c r="AL5295" i="1" s="1"/>
  <c r="AL5296" i="1"/>
  <c r="AE645" i="1"/>
  <c r="AD644" i="1"/>
  <c r="AL5384" i="1"/>
  <c r="AF5383" i="1"/>
  <c r="AL5383" i="1" s="1"/>
  <c r="AE3496" i="1"/>
  <c r="AD3495" i="1"/>
  <c r="AE3495" i="1" s="1"/>
  <c r="AE3817" i="1"/>
  <c r="AD3816" i="1"/>
  <c r="AF4903" i="1"/>
  <c r="V343" i="1"/>
  <c r="I342" i="1"/>
  <c r="AL2931" i="1"/>
  <c r="AF2930" i="1"/>
  <c r="AL2930" i="1" s="1"/>
  <c r="AM2930" i="1" s="1"/>
  <c r="AL5127" i="1"/>
  <c r="AM5127" i="1" s="1"/>
  <c r="AM453" i="1"/>
  <c r="V1977" i="1"/>
  <c r="AM2665" i="1"/>
  <c r="AL2905" i="1"/>
  <c r="AM2905" i="1" s="1"/>
  <c r="AF2904" i="1"/>
  <c r="V5673" i="1"/>
  <c r="AM5673" i="1" s="1"/>
  <c r="I5672" i="1"/>
  <c r="V5672" i="1" s="1"/>
  <c r="AF15" i="1"/>
  <c r="AL16" i="1"/>
  <c r="AM16" i="1" s="1"/>
  <c r="AE1895" i="1"/>
  <c r="AD1894" i="1"/>
  <c r="AE1894" i="1" s="1"/>
  <c r="AL3762" i="1"/>
  <c r="AM3762" i="1" s="1"/>
  <c r="AF3761" i="1"/>
  <c r="AM3440" i="1"/>
  <c r="AL4786" i="1"/>
  <c r="AM4786" i="1" s="1"/>
  <c r="AF4785" i="1"/>
  <c r="AE661" i="1"/>
  <c r="AD660" i="1"/>
  <c r="V2979" i="1"/>
  <c r="AM2979" i="1" s="1"/>
  <c r="I2978" i="1"/>
  <c r="AL3636" i="1"/>
  <c r="AM3636" i="1" s="1"/>
  <c r="AF3635" i="1"/>
  <c r="AL3635" i="1" s="1"/>
  <c r="AM3635" i="1" s="1"/>
  <c r="V4511" i="1"/>
  <c r="AM4511" i="1" s="1"/>
  <c r="AC5020" i="1"/>
  <c r="AE5021" i="1"/>
  <c r="V2601" i="1"/>
  <c r="I2569" i="1"/>
  <c r="AE4942" i="1"/>
  <c r="AD4941" i="1"/>
  <c r="AE4941" i="1" s="1"/>
  <c r="I2307" i="1"/>
  <c r="V2307" i="1" s="1"/>
  <c r="V2322" i="1"/>
  <c r="AE1909" i="1"/>
  <c r="AD1908" i="1"/>
  <c r="AL1536" i="1"/>
  <c r="AM1536" i="1" s="1"/>
  <c r="AF1535" i="1"/>
  <c r="AL1535" i="1" s="1"/>
  <c r="AE1851" i="1"/>
  <c r="AD1850" i="1"/>
  <c r="AE3961" i="1"/>
  <c r="AD3960" i="1"/>
  <c r="AE3960" i="1" s="1"/>
  <c r="AC5295" i="1"/>
  <c r="AE5296" i="1"/>
  <c r="AM1391" i="1"/>
  <c r="AE2779" i="1"/>
  <c r="AD2772" i="1"/>
  <c r="AM5043" i="1"/>
  <c r="AL3960" i="1"/>
  <c r="AM3960" i="1" s="1"/>
  <c r="AE96" i="1"/>
  <c r="AD95" i="1"/>
  <c r="AE343" i="1"/>
  <c r="AD342" i="1"/>
  <c r="AL3508" i="1"/>
  <c r="AM3508" i="1" s="1"/>
  <c r="AF3507" i="1"/>
  <c r="AL3507" i="1" s="1"/>
  <c r="I5295" i="1"/>
  <c r="V5295" i="1" s="1"/>
  <c r="V5296" i="1"/>
  <c r="AM5296" i="1" s="1"/>
  <c r="V1417" i="1"/>
  <c r="I1409" i="1"/>
  <c r="V1409" i="1" s="1"/>
  <c r="AM1397" i="1"/>
  <c r="AE2345" i="1"/>
  <c r="AD2344" i="1"/>
  <c r="AE3015" i="1"/>
  <c r="AD3014" i="1"/>
  <c r="AE147" i="1"/>
  <c r="AD146" i="1"/>
  <c r="AM2455" i="1"/>
  <c r="V3260" i="1"/>
  <c r="I3233" i="1"/>
  <c r="AF3642" i="1"/>
  <c r="AM3961" i="1"/>
  <c r="AM1934" i="1"/>
  <c r="AL4869" i="1"/>
  <c r="AF4868" i="1"/>
  <c r="AL4119" i="1"/>
  <c r="AF4118" i="1"/>
  <c r="AM1294" i="1"/>
  <c r="I1329" i="1"/>
  <c r="V1330" i="1"/>
  <c r="AE3181" i="1"/>
  <c r="AD3180" i="1"/>
  <c r="AE3180" i="1" s="1"/>
  <c r="AD4006" i="1"/>
  <c r="AE1881" i="1"/>
  <c r="AD1880" i="1"/>
  <c r="AE1880" i="1" s="1"/>
  <c r="AE5147" i="1"/>
  <c r="AD5146" i="1"/>
  <c r="AE5497" i="1"/>
  <c r="AD5496" i="1"/>
  <c r="AL2309" i="1"/>
  <c r="AF2308" i="1"/>
  <c r="AL2308" i="1" s="1"/>
  <c r="AL87" i="1"/>
  <c r="AM87" i="1" s="1"/>
  <c r="AF79" i="1"/>
  <c r="AL79" i="1" s="1"/>
  <c r="AE1497" i="1"/>
  <c r="AD1496" i="1"/>
  <c r="I4868" i="1"/>
  <c r="V4869" i="1"/>
  <c r="AL1497" i="1"/>
  <c r="AM1497" i="1" s="1"/>
  <c r="AF1496" i="1"/>
  <c r="AE5384" i="1"/>
  <c r="AD5383" i="1"/>
  <c r="AE5383" i="1" s="1"/>
  <c r="AL2515" i="1"/>
  <c r="AF2514" i="1"/>
  <c r="AL2514" i="1" s="1"/>
  <c r="AL2602" i="1"/>
  <c r="AF2601" i="1"/>
  <c r="AL2601" i="1" s="1"/>
  <c r="V3695" i="1"/>
  <c r="R3694" i="1"/>
  <c r="R3547" i="1" s="1"/>
  <c r="V5146" i="1"/>
  <c r="I5120" i="1"/>
  <c r="AM3460" i="1"/>
  <c r="V330" i="1"/>
  <c r="AM330" i="1" s="1"/>
  <c r="I329" i="1"/>
  <c r="I5028" i="1"/>
  <c r="AE4721" i="1"/>
  <c r="AL3574" i="1"/>
  <c r="AM3574" i="1" s="1"/>
  <c r="AF3573" i="1"/>
  <c r="AL3573" i="1" s="1"/>
  <c r="I1507" i="1"/>
  <c r="V1507" i="1" s="1"/>
  <c r="AM1507" i="1" s="1"/>
  <c r="V1508" i="1"/>
  <c r="AM1508" i="1" s="1"/>
  <c r="V644" i="1"/>
  <c r="AM644" i="1" s="1"/>
  <c r="I643" i="1"/>
  <c r="V643" i="1" s="1"/>
  <c r="AM643" i="1" s="1"/>
  <c r="AL4721" i="1"/>
  <c r="AM4721" i="1" s="1"/>
  <c r="AF4720" i="1"/>
  <c r="T3694" i="1"/>
  <c r="T3547" i="1" s="1"/>
  <c r="V3746" i="1"/>
  <c r="AE1996" i="1"/>
  <c r="AF2182" i="1"/>
  <c r="AL2183" i="1"/>
  <c r="AM2183" i="1" s="1"/>
  <c r="AL3790" i="1"/>
  <c r="AM3790" i="1" s="1"/>
  <c r="AF3789" i="1"/>
  <c r="AE4167" i="1"/>
  <c r="AD4166" i="1"/>
  <c r="AE4166" i="1" s="1"/>
  <c r="AE4904" i="1"/>
  <c r="AD4903" i="1"/>
  <c r="AL194" i="1"/>
  <c r="AM194" i="1" s="1"/>
  <c r="AF193" i="1"/>
  <c r="I2812" i="1"/>
  <c r="V2813" i="1"/>
  <c r="AM2813" i="1" s="1"/>
  <c r="AD4226" i="1"/>
  <c r="AE4227" i="1"/>
  <c r="AC2222" i="1"/>
  <c r="AE2223" i="1"/>
  <c r="AE2867" i="1"/>
  <c r="AD2866" i="1"/>
  <c r="AE2866" i="1" s="1"/>
  <c r="AL1850" i="1"/>
  <c r="AF1849" i="1"/>
  <c r="AL1849" i="1" s="1"/>
  <c r="AL1996" i="1"/>
  <c r="AM1996" i="1" s="1"/>
  <c r="T1211" i="1"/>
  <c r="V1535" i="1"/>
  <c r="L1761" i="1"/>
  <c r="V1762" i="1"/>
  <c r="AM1762" i="1" s="1"/>
  <c r="AE5085" i="1"/>
  <c r="AD5084" i="1"/>
  <c r="AE5084" i="1" s="1"/>
  <c r="AL2779" i="1"/>
  <c r="AM2779" i="1" s="1"/>
  <c r="AF2772" i="1"/>
  <c r="AE2555" i="1"/>
  <c r="AD2554" i="1"/>
  <c r="AE2554" i="1" s="1"/>
  <c r="AE395" i="1"/>
  <c r="AD394" i="1"/>
  <c r="AM4454" i="1"/>
  <c r="I3142" i="1"/>
  <c r="V3143" i="1"/>
  <c r="AM3143" i="1" s="1"/>
  <c r="AF2644" i="1"/>
  <c r="AL2664" i="1"/>
  <c r="AM4630" i="1"/>
  <c r="AE3418" i="1"/>
  <c r="AC3417" i="1"/>
  <c r="AL4106" i="1"/>
  <c r="AF4105" i="1"/>
  <c r="AL4105" i="1" s="1"/>
  <c r="AE5029" i="1"/>
  <c r="AF936" i="1"/>
  <c r="AL936" i="1" s="1"/>
  <c r="AM936" i="1" s="1"/>
  <c r="AL937" i="1"/>
  <c r="AM937" i="1" s="1"/>
  <c r="AE3607" i="1"/>
  <c r="AD3606" i="1"/>
  <c r="AE3606" i="1" s="1"/>
  <c r="I226" i="1"/>
  <c r="V226" i="1" s="1"/>
  <c r="V227" i="1"/>
  <c r="AE5674" i="1"/>
  <c r="AD5673" i="1"/>
  <c r="AD506" i="1"/>
  <c r="AM2012" i="1"/>
  <c r="AD3927" i="1"/>
  <c r="AE3927" i="1" s="1"/>
  <c r="AE3928" i="1"/>
  <c r="AL481" i="1"/>
  <c r="AM481" i="1" s="1"/>
  <c r="AF480" i="1"/>
  <c r="AL480" i="1" s="1"/>
  <c r="P2678" i="1"/>
  <c r="P2568" i="1" s="1"/>
  <c r="V2745" i="1"/>
  <c r="AF261" i="1"/>
  <c r="AL262" i="1"/>
  <c r="AE3008" i="1"/>
  <c r="AD3007" i="1"/>
  <c r="AE3007" i="1" s="1"/>
  <c r="V1180" i="1"/>
  <c r="I1172" i="1"/>
  <c r="V1172" i="1" s="1"/>
  <c r="AE2602" i="1"/>
  <c r="AD2601" i="1"/>
  <c r="AE4146" i="1"/>
  <c r="AD4145" i="1"/>
  <c r="AE4145" i="1" s="1"/>
  <c r="AE4742" i="1"/>
  <c r="AD4741" i="1"/>
  <c r="AE4741" i="1" s="1"/>
  <c r="V395" i="1"/>
  <c r="AM395" i="1" s="1"/>
  <c r="I394" i="1"/>
  <c r="V873" i="1"/>
  <c r="I2412" i="1"/>
  <c r="V2412" i="1" s="1"/>
  <c r="AM2412" i="1" s="1"/>
  <c r="V2413" i="1"/>
  <c r="AM2413" i="1" s="1"/>
  <c r="AM452" i="1"/>
  <c r="AM1851" i="1"/>
  <c r="V2664" i="1"/>
  <c r="I2644" i="1"/>
  <c r="V2644" i="1" s="1"/>
  <c r="AE1140" i="1"/>
  <c r="AD1139" i="1"/>
  <c r="AE1139" i="1" s="1"/>
  <c r="AM4924" i="1"/>
  <c r="AE2019" i="1"/>
  <c r="AD2018" i="1"/>
  <c r="V4708" i="1"/>
  <c r="AM4708" i="1" s="1"/>
  <c r="S4707" i="1"/>
  <c r="AE262" i="1"/>
  <c r="AD261" i="1"/>
  <c r="V2344" i="1"/>
  <c r="I261" i="1"/>
  <c r="V262" i="1"/>
  <c r="AE162" i="1"/>
  <c r="AD161" i="1"/>
  <c r="AC2308" i="1"/>
  <c r="AE2309" i="1"/>
  <c r="AL4465" i="1"/>
  <c r="AF4441" i="1"/>
  <c r="AM4443" i="1"/>
  <c r="AL3234" i="1"/>
  <c r="AM3234" i="1" s="1"/>
  <c r="AE4465" i="1"/>
  <c r="AD4441" i="1"/>
  <c r="AF3802" i="1"/>
  <c r="AL3803" i="1"/>
  <c r="AM3803" i="1" s="1"/>
  <c r="AC1536" i="1"/>
  <c r="AE1537" i="1"/>
  <c r="AE2895" i="1"/>
  <c r="AD2894" i="1"/>
  <c r="AE2894" i="1" s="1"/>
  <c r="AM1909" i="1"/>
  <c r="AD1329" i="1"/>
  <c r="V3424" i="1"/>
  <c r="AL5560" i="1"/>
  <c r="AM5560" i="1" s="1"/>
  <c r="AF5559" i="1"/>
  <c r="AM5297" i="1"/>
  <c r="AF3424" i="1"/>
  <c r="AL3425" i="1"/>
  <c r="AM3425" i="1" s="1"/>
  <c r="I660" i="1"/>
  <c r="V661" i="1"/>
  <c r="AE4270" i="1"/>
  <c r="AD4269" i="1"/>
  <c r="AE1245" i="1"/>
  <c r="AD1244" i="1"/>
  <c r="AE1244" i="1" s="1"/>
  <c r="AL2686" i="1"/>
  <c r="AL2527" i="1"/>
  <c r="AM2527" i="1" s="1"/>
  <c r="AF2526" i="1"/>
  <c r="AL2526" i="1" s="1"/>
  <c r="AM2526" i="1" s="1"/>
  <c r="V2168" i="1"/>
  <c r="AM2168" i="1" s="1"/>
  <c r="I2167" i="1"/>
  <c r="V2167" i="1" s="1"/>
  <c r="AM2167" i="1" s="1"/>
  <c r="AD1768" i="1"/>
  <c r="AE1778" i="1"/>
  <c r="AE2515" i="1"/>
  <c r="AD2514" i="1"/>
  <c r="AE2514" i="1" s="1"/>
  <c r="V3573" i="1"/>
  <c r="AM3573" i="1" s="1"/>
  <c r="I3548" i="1"/>
  <c r="I434" i="1"/>
  <c r="V434" i="1" s="1"/>
  <c r="AM1293" i="1"/>
  <c r="V4159" i="1"/>
  <c r="AM1437" i="1"/>
  <c r="AL1670" i="1"/>
  <c r="AM1670" i="1" s="1"/>
  <c r="AF1669" i="1"/>
  <c r="V4319" i="1"/>
  <c r="AM4319" i="1" s="1"/>
  <c r="I4270" i="1"/>
  <c r="AC2764" i="1"/>
  <c r="AC2568" i="1" s="1"/>
  <c r="AF4243" i="1"/>
  <c r="AL4243" i="1" s="1"/>
  <c r="AM4243" i="1" s="1"/>
  <c r="AL4244" i="1"/>
  <c r="AM4244" i="1" s="1"/>
  <c r="AM5383" i="1"/>
  <c r="V2498" i="1"/>
  <c r="AM2498" i="1" s="1"/>
  <c r="AF3338" i="1"/>
  <c r="AD4218" i="1"/>
  <c r="AE4218" i="1" s="1"/>
  <c r="AE4219" i="1"/>
  <c r="AF5259" i="1"/>
  <c r="AL5259" i="1" s="1"/>
  <c r="AM5259" i="1" s="1"/>
  <c r="AL5260" i="1"/>
  <c r="AM5260" i="1" s="1"/>
  <c r="AM163" i="1"/>
  <c r="AL880" i="1"/>
  <c r="AM880" i="1" s="1"/>
  <c r="AF873" i="1"/>
  <c r="AM2515" i="1"/>
  <c r="AM2860" i="1"/>
  <c r="AF3816" i="1"/>
  <c r="AL3817" i="1"/>
  <c r="AE4160" i="1"/>
  <c r="AD4159" i="1"/>
  <c r="AD4105" i="1"/>
  <c r="AE4105" i="1" s="1"/>
  <c r="AE4106" i="1"/>
  <c r="AM73" i="1"/>
  <c r="V1108" i="1"/>
  <c r="I1098" i="1"/>
  <c r="AE2107" i="1"/>
  <c r="AD2106" i="1"/>
  <c r="AE1482" i="1"/>
  <c r="AD1481" i="1"/>
  <c r="AE1481" i="1" s="1"/>
  <c r="R1906" i="1"/>
  <c r="AM3461" i="1"/>
  <c r="AL4854" i="1"/>
  <c r="AM4854" i="1" s="1"/>
  <c r="AF4853" i="1"/>
  <c r="V524" i="1"/>
  <c r="AM524" i="1" s="1"/>
  <c r="I506" i="1"/>
  <c r="I4616" i="1"/>
  <c r="V4627" i="1"/>
  <c r="AE4708" i="1"/>
  <c r="AD4707" i="1"/>
  <c r="AC3789" i="1"/>
  <c r="AE3790" i="1"/>
  <c r="AF506" i="1"/>
  <c r="AL507" i="1"/>
  <c r="AM507" i="1" s="1"/>
  <c r="AE4952" i="1"/>
  <c r="AD4951" i="1"/>
  <c r="AE4951" i="1" s="1"/>
  <c r="AE2183" i="1"/>
  <c r="AD2182" i="1"/>
  <c r="R3071" i="1"/>
  <c r="V3078" i="1"/>
  <c r="AM3078" i="1" s="1"/>
  <c r="AF4005" i="1"/>
  <c r="AL4006" i="1"/>
  <c r="AM4006" i="1" s="1"/>
  <c r="AL4952" i="1"/>
  <c r="AF4951" i="1"/>
  <c r="AL4951" i="1" s="1"/>
  <c r="AL343" i="1"/>
  <c r="AF342" i="1"/>
  <c r="AE3193" i="1"/>
  <c r="AD3192" i="1"/>
  <c r="AE3192" i="1" s="1"/>
  <c r="AL3045" i="1"/>
  <c r="AM3045" i="1" s="1"/>
  <c r="AH3014" i="1"/>
  <c r="AH3006" i="1" s="1"/>
  <c r="AH2902" i="1" s="1"/>
  <c r="AM2931" i="1"/>
  <c r="AE2881" i="1"/>
  <c r="AD2880" i="1"/>
  <c r="AE2880" i="1" s="1"/>
  <c r="AE1098" i="1"/>
  <c r="AF1244" i="1"/>
  <c r="AL1244" i="1" s="1"/>
  <c r="AL1245" i="1"/>
  <c r="AL1307" i="1"/>
  <c r="AF1292" i="1"/>
  <c r="AL1292" i="1" s="1"/>
  <c r="AF3006" i="1"/>
  <c r="AL5477" i="1"/>
  <c r="AF5476" i="1"/>
  <c r="AL5476" i="1" s="1"/>
  <c r="AE2664" i="1"/>
  <c r="AC5260" i="1"/>
  <c r="AE5261" i="1"/>
  <c r="R2772" i="1"/>
  <c r="R2764" i="1" s="1"/>
  <c r="R2568" i="1" s="1"/>
  <c r="V2793" i="1"/>
  <c r="AM2793" i="1" s="1"/>
  <c r="AI3164" i="1"/>
  <c r="AL3165" i="1"/>
  <c r="AM3165" i="1" s="1"/>
  <c r="AC4785" i="1"/>
  <c r="AE4786" i="1"/>
  <c r="AL1978" i="1"/>
  <c r="AM1978" i="1" s="1"/>
  <c r="AF1977" i="1"/>
  <c r="AL1977" i="1" s="1"/>
  <c r="AE3643" i="1"/>
  <c r="AD3642" i="1"/>
  <c r="AE5268" i="1"/>
  <c r="AD5267" i="1"/>
  <c r="AE5267" i="1" s="1"/>
  <c r="AL874" i="1"/>
  <c r="AM874" i="1" s="1"/>
  <c r="AH873" i="1"/>
  <c r="AH659" i="1" s="1"/>
  <c r="AH658" i="1" s="1"/>
  <c r="T4441" i="1"/>
  <c r="T4440" i="1" s="1"/>
  <c r="T4242" i="1" s="1"/>
  <c r="V4453" i="1"/>
  <c r="AM4453" i="1" s="1"/>
  <c r="AC4211" i="1"/>
  <c r="AE4212" i="1"/>
  <c r="AM4953" i="1"/>
  <c r="AF1172" i="1"/>
  <c r="AL1172" i="1" s="1"/>
  <c r="AL1180" i="1"/>
  <c r="AE2168" i="1"/>
  <c r="AD2167" i="1"/>
  <c r="AE2167" i="1" s="1"/>
  <c r="I3801" i="1"/>
  <c r="V3801" i="1" s="1"/>
  <c r="V3802" i="1"/>
  <c r="AE4244" i="1"/>
  <c r="AD4243" i="1"/>
  <c r="AE4243" i="1" s="1"/>
  <c r="AM307" i="1"/>
  <c r="AE3425" i="1"/>
  <c r="AD3424" i="1"/>
  <c r="AM233" i="1"/>
  <c r="I3330" i="1"/>
  <c r="V3338" i="1"/>
  <c r="AE507" i="1"/>
  <c r="AM2011" i="1"/>
  <c r="AL2454" i="1"/>
  <c r="AF2439" i="1"/>
  <c r="AL227" i="1"/>
  <c r="AF226" i="1"/>
  <c r="AL226" i="1" s="1"/>
  <c r="I1244" i="1"/>
  <c r="V1244" i="1" s="1"/>
  <c r="V1245" i="1"/>
  <c r="AD3694" i="1"/>
  <c r="AE3702" i="1"/>
  <c r="AE3682" i="1"/>
  <c r="AD3681" i="1"/>
  <c r="AE3681" i="1" s="1"/>
  <c r="AE3949" i="1"/>
  <c r="AD3948" i="1"/>
  <c r="AE3948" i="1" s="1"/>
  <c r="AL4227" i="1"/>
  <c r="AM4227" i="1" s="1"/>
  <c r="AF4226" i="1"/>
  <c r="V4852" i="1"/>
  <c r="AE87" i="1"/>
  <c r="AD79" i="1"/>
  <c r="AE79" i="1" s="1"/>
  <c r="AM1308" i="1"/>
  <c r="AL2019" i="1"/>
  <c r="AM2019" i="1" s="1"/>
  <c r="AF2018" i="1"/>
  <c r="AE3339" i="1"/>
  <c r="AD3338" i="1"/>
  <c r="I4465" i="1"/>
  <c r="V4466" i="1"/>
  <c r="AM4466" i="1" s="1"/>
  <c r="R3098" i="1"/>
  <c r="R3090" i="1" s="1"/>
  <c r="V3099" i="1"/>
  <c r="AM3099" i="1" s="1"/>
  <c r="P3399" i="1"/>
  <c r="V3406" i="1"/>
  <c r="AE306" i="1"/>
  <c r="AD299" i="1"/>
  <c r="AE2541" i="1"/>
  <c r="AD2540" i="1"/>
  <c r="AE2540" i="1" s="1"/>
  <c r="AC3746" i="1"/>
  <c r="AE3747" i="1"/>
  <c r="AL5497" i="1"/>
  <c r="AM5497" i="1" s="1"/>
  <c r="AF5496" i="1"/>
  <c r="V1550" i="1"/>
  <c r="AE2904" i="1"/>
  <c r="AD3573" i="1"/>
  <c r="AE3574" i="1"/>
  <c r="AL2209" i="1"/>
  <c r="AM2209" i="1" s="1"/>
  <c r="AF2208" i="1"/>
  <c r="AF1768" i="1"/>
  <c r="AL1778" i="1"/>
  <c r="AM1778" i="1" s="1"/>
  <c r="AL5085" i="1"/>
  <c r="AM5085" i="1" s="1"/>
  <c r="AF5084" i="1"/>
  <c r="AL5084" i="1" s="1"/>
  <c r="AM5084" i="1" s="1"/>
  <c r="V96" i="1"/>
  <c r="AM96" i="1" s="1"/>
  <c r="I95" i="1"/>
  <c r="AM917" i="1"/>
  <c r="U3417" i="1"/>
  <c r="V3417" i="1" s="1"/>
  <c r="AM3417" i="1" s="1"/>
  <c r="V3418" i="1"/>
  <c r="AM3418" i="1" s="1"/>
  <c r="AL2571" i="1"/>
  <c r="AM2571" i="1" s="1"/>
  <c r="AF2570" i="1"/>
  <c r="AE726" i="1"/>
  <c r="AD718" i="1"/>
  <c r="AE718" i="1" s="1"/>
  <c r="V1850" i="1"/>
  <c r="AM1850" i="1" s="1"/>
  <c r="I1849" i="1"/>
  <c r="V1849" i="1" s="1"/>
  <c r="AM1849" i="1" s="1"/>
  <c r="AM2454" i="1"/>
  <c r="AF2977" i="1"/>
  <c r="AL2977" i="1" s="1"/>
  <c r="AL2992" i="1"/>
  <c r="AM2992" i="1" s="1"/>
  <c r="AM4923" i="1"/>
  <c r="AM3303" i="1"/>
  <c r="AL3998" i="1"/>
  <c r="AM3998" i="1" s="1"/>
  <c r="AF3997" i="1"/>
  <c r="AC2344" i="1"/>
  <c r="AC2336" i="1" s="1"/>
  <c r="AE2367" i="1"/>
  <c r="AF1417" i="1"/>
  <c r="V2439" i="1"/>
  <c r="AL2680" i="1"/>
  <c r="AM2680" i="1" s="1"/>
  <c r="AF2679" i="1"/>
  <c r="AL2679" i="1" s="1"/>
  <c r="AM2679" i="1" s="1"/>
  <c r="AL2859" i="1"/>
  <c r="AF2858" i="1"/>
  <c r="AL2858" i="1" s="1"/>
  <c r="V4168" i="1"/>
  <c r="AM4168" i="1" s="1"/>
  <c r="I4167" i="1"/>
  <c r="AE4853" i="1"/>
  <c r="AD4852" i="1"/>
  <c r="AE2195" i="1"/>
  <c r="AD2194" i="1"/>
  <c r="AL3207" i="1"/>
  <c r="AF3206" i="1"/>
  <c r="AL3206" i="1" s="1"/>
  <c r="I4060" i="1"/>
  <c r="V4060" i="1" s="1"/>
  <c r="V4061" i="1"/>
  <c r="V1140" i="1"/>
  <c r="I1139" i="1"/>
  <c r="V1139" i="1" s="1"/>
  <c r="S3548" i="1"/>
  <c r="S3547" i="1" s="1"/>
  <c r="V3549" i="1"/>
  <c r="AL1213" i="1"/>
  <c r="AF1212" i="1"/>
  <c r="AL3696" i="1"/>
  <c r="AM3696" i="1" s="1"/>
  <c r="AF3695" i="1"/>
  <c r="AL3695" i="1" s="1"/>
  <c r="V4794" i="1"/>
  <c r="I4793" i="1"/>
  <c r="AM2079" i="1"/>
  <c r="AM4442" i="1"/>
  <c r="AF5146" i="1"/>
  <c r="AL5146" i="1" s="1"/>
  <c r="AL5147" i="1"/>
  <c r="AE1552" i="1"/>
  <c r="AD1551" i="1"/>
  <c r="AE1418" i="1"/>
  <c r="AD1417" i="1"/>
  <c r="AF2263" i="1"/>
  <c r="AL2264" i="1"/>
  <c r="AM2264" i="1" s="1"/>
  <c r="AF3868" i="1"/>
  <c r="AL3868" i="1" s="1"/>
  <c r="AL3869" i="1"/>
  <c r="AM3869" i="1" s="1"/>
  <c r="V1908" i="1"/>
  <c r="I1907" i="1"/>
  <c r="V1150" i="1"/>
  <c r="AM1150" i="1" s="1"/>
  <c r="I1149" i="1"/>
  <c r="V1149" i="1" s="1"/>
  <c r="AM1149" i="1" s="1"/>
  <c r="AC4894" i="1"/>
  <c r="AC4851" i="1" s="1"/>
  <c r="AE4895" i="1"/>
  <c r="AL162" i="1"/>
  <c r="AF161" i="1"/>
  <c r="AE3208" i="1"/>
  <c r="AD3207" i="1"/>
  <c r="R4106" i="1"/>
  <c r="V4107" i="1"/>
  <c r="AM4107" i="1" s="1"/>
  <c r="AM662" i="1"/>
  <c r="AC3773" i="1"/>
  <c r="AE3774" i="1"/>
  <c r="AF3180" i="1"/>
  <c r="AL3180" i="1" s="1"/>
  <c r="AM3180" i="1" s="1"/>
  <c r="AL3181" i="1"/>
  <c r="AM3181" i="1" s="1"/>
  <c r="AL5283" i="1"/>
  <c r="AF5282" i="1"/>
  <c r="AE1323" i="1"/>
  <c r="AD1322" i="1"/>
  <c r="AE1322" i="1" s="1"/>
  <c r="AL3222" i="1"/>
  <c r="AM3222" i="1" s="1"/>
  <c r="AF3221" i="1"/>
  <c r="I3694" i="1"/>
  <c r="V3702" i="1"/>
  <c r="AD4753" i="1"/>
  <c r="AE2086" i="1"/>
  <c r="AD2079" i="1"/>
  <c r="AE2079" i="1" s="1"/>
  <c r="AE5478" i="1"/>
  <c r="AD5477" i="1"/>
  <c r="AM3373" i="1"/>
  <c r="AL4062" i="1"/>
  <c r="AM4062" i="1" s="1"/>
  <c r="AF4061" i="1"/>
  <c r="AL1140" i="1"/>
  <c r="AF1139" i="1"/>
  <c r="AL1139" i="1" s="1"/>
  <c r="AL2107" i="1"/>
  <c r="AM2107" i="1" s="1"/>
  <c r="AF2106" i="1"/>
  <c r="AM5384" i="1"/>
  <c r="AF94" i="1"/>
  <c r="AL94" i="1" s="1"/>
  <c r="AL3747" i="1"/>
  <c r="AM3747" i="1" s="1"/>
  <c r="AF3746" i="1"/>
  <c r="AL3746" i="1" s="1"/>
  <c r="AF1627" i="1"/>
  <c r="AL1627" i="1" s="1"/>
  <c r="AM1627" i="1" s="1"/>
  <c r="AL1647" i="1"/>
  <c r="AM1647" i="1" s="1"/>
  <c r="V162" i="1"/>
  <c r="AM162" i="1" s="1"/>
  <c r="I161" i="1"/>
  <c r="AM2514" i="1"/>
  <c r="I2858" i="1"/>
  <c r="V2858" i="1" s="1"/>
  <c r="V2859" i="1"/>
  <c r="AM2859" i="1" s="1"/>
  <c r="AM3817" i="1"/>
  <c r="V5533" i="1"/>
  <c r="AM5533" i="1" s="1"/>
  <c r="AE3508" i="1"/>
  <c r="AD3507" i="1"/>
  <c r="AE3507" i="1" s="1"/>
  <c r="AH3399" i="1"/>
  <c r="AL3406" i="1"/>
  <c r="V5496" i="1"/>
  <c r="I5495" i="1"/>
  <c r="V5495" i="1" s="1"/>
  <c r="V72" i="1"/>
  <c r="AM72" i="1" s="1"/>
  <c r="R13" i="1"/>
  <c r="AM1323" i="1"/>
  <c r="AL3261" i="1"/>
  <c r="AM3261" i="1" s="1"/>
  <c r="AF3260" i="1"/>
  <c r="AL3260" i="1" s="1"/>
  <c r="AE4062" i="1"/>
  <c r="AD4061" i="1"/>
  <c r="V292" i="1"/>
  <c r="AM292" i="1" s="1"/>
  <c r="I291" i="1"/>
  <c r="V291" i="1" s="1"/>
  <c r="AM291" i="1" s="1"/>
  <c r="AE1834" i="1"/>
  <c r="AD1833" i="1"/>
  <c r="AE1833" i="1" s="1"/>
  <c r="AM3868" i="1"/>
  <c r="AL146" i="1"/>
  <c r="AE1670" i="1"/>
  <c r="AD1669" i="1"/>
  <c r="V4628" i="1"/>
  <c r="AD5559" i="1"/>
  <c r="AE5560" i="1"/>
  <c r="AL5308" i="1"/>
  <c r="AM5308" i="1" s="1"/>
  <c r="AF5307" i="1"/>
  <c r="AD5362" i="1"/>
  <c r="AE5362" i="1" s="1"/>
  <c r="AE5377" i="1"/>
  <c r="AL306" i="1"/>
  <c r="AF299" i="1"/>
  <c r="AE2979" i="1"/>
  <c r="AD2978" i="1"/>
  <c r="AE2978" i="1" s="1"/>
  <c r="V146" i="1"/>
  <c r="AE2322" i="1"/>
  <c r="AD2307" i="1"/>
  <c r="AL3709" i="1"/>
  <c r="AF3702" i="1"/>
  <c r="AL4794" i="1"/>
  <c r="AF4793" i="1"/>
  <c r="I949" i="1"/>
  <c r="V949" i="1" s="1"/>
  <c r="AD2431" i="1"/>
  <c r="AE2431" i="1" s="1"/>
  <c r="AE2439" i="1"/>
  <c r="I3006" i="1"/>
  <c r="V3014" i="1"/>
  <c r="AE1214" i="1"/>
  <c r="AD1213" i="1"/>
  <c r="AE2687" i="1"/>
  <c r="AD2686" i="1"/>
  <c r="AH3781" i="1"/>
  <c r="AL3782" i="1"/>
  <c r="AM3782" i="1" s="1"/>
  <c r="V4218" i="1"/>
  <c r="AM4218" i="1" s="1"/>
  <c r="T4158" i="1"/>
  <c r="T4004" i="1" s="1"/>
  <c r="I4119" i="1"/>
  <c r="V4120" i="1"/>
  <c r="AM4120" i="1" s="1"/>
  <c r="I3495" i="1"/>
  <c r="V3495" i="1" s="1"/>
  <c r="V3496" i="1"/>
  <c r="AE5534" i="1"/>
  <c r="AD5533" i="1"/>
  <c r="V1793" i="1"/>
  <c r="AM1793" i="1" s="1"/>
  <c r="I1792" i="1"/>
  <c r="AL2338" i="1"/>
  <c r="AF2337" i="1"/>
  <c r="AL2337" i="1" s="1"/>
  <c r="AM2337" i="1" s="1"/>
  <c r="AE227" i="1"/>
  <c r="AD226" i="1"/>
  <c r="AE226" i="1" s="1"/>
  <c r="AL2881" i="1"/>
  <c r="AM2881" i="1" s="1"/>
  <c r="AF2880" i="1"/>
  <c r="AL2880" i="1" s="1"/>
  <c r="AM2880" i="1" s="1"/>
  <c r="AL4160" i="1"/>
  <c r="AM4160" i="1" s="1"/>
  <c r="AF4159" i="1"/>
  <c r="AE5649" i="1"/>
  <c r="AD5648" i="1"/>
  <c r="AE1181" i="1"/>
  <c r="AD1180" i="1"/>
  <c r="AL2222" i="1"/>
  <c r="AF2221" i="1"/>
  <c r="AL2221" i="1" s="1"/>
  <c r="AL2746" i="1"/>
  <c r="AM2746" i="1" s="1"/>
  <c r="AF2745" i="1"/>
  <c r="AL2745" i="1" s="1"/>
  <c r="I3606" i="1"/>
  <c r="V3607" i="1"/>
  <c r="AM3607" i="1" s="1"/>
  <c r="R4951" i="1"/>
  <c r="V4952" i="1"/>
  <c r="AM4952" i="1" s="1"/>
  <c r="AE1978" i="1"/>
  <c r="AD1977" i="1"/>
  <c r="AE1977" i="1" s="1"/>
  <c r="I299" i="1"/>
  <c r="V306" i="1"/>
  <c r="AM306" i="1" s="1"/>
  <c r="AE5696" i="1"/>
  <c r="AD5695" i="1"/>
  <c r="AC2527" i="1"/>
  <c r="AE2528" i="1"/>
  <c r="AE3482" i="1"/>
  <c r="AD3481" i="1"/>
  <c r="AE3481" i="1" s="1"/>
  <c r="AE4794" i="1"/>
  <c r="AD4793" i="1"/>
  <c r="AM1246" i="1"/>
  <c r="AD434" i="1"/>
  <c r="AE434" i="1" s="1"/>
  <c r="I1292" i="1"/>
  <c r="V1292" i="1" s="1"/>
  <c r="V1307" i="1"/>
  <c r="AM1307" i="1" s="1"/>
  <c r="AE3781" i="1"/>
  <c r="AD3780" i="1"/>
  <c r="AE3780" i="1" s="1"/>
  <c r="V5307" i="1"/>
  <c r="AM3439" i="1"/>
  <c r="AE3536" i="1"/>
  <c r="AD3535" i="1"/>
  <c r="AE3535" i="1" s="1"/>
  <c r="AL5030" i="1"/>
  <c r="AM5030" i="1" s="1"/>
  <c r="AF5029" i="1"/>
  <c r="V2686" i="1"/>
  <c r="I2678" i="1"/>
  <c r="AE1935" i="1"/>
  <c r="AD1934" i="1"/>
  <c r="AE1934" i="1" s="1"/>
  <c r="I2234" i="1"/>
  <c r="V2235" i="1"/>
  <c r="AM2235" i="1" s="1"/>
  <c r="V4904" i="1"/>
  <c r="AM4904" i="1" s="1"/>
  <c r="I4903" i="1"/>
  <c r="AM344" i="1"/>
  <c r="AC3331" i="1"/>
  <c r="AE3332" i="1"/>
  <c r="I2193" i="1"/>
  <c r="V2193" i="1" s="1"/>
  <c r="AM2193" i="1" s="1"/>
  <c r="V2194" i="1"/>
  <c r="AM2194" i="1" s="1"/>
  <c r="AE1509" i="1"/>
  <c r="AD1508" i="1"/>
  <c r="AM3302" i="1"/>
  <c r="V2431" i="1"/>
  <c r="AL3774" i="1"/>
  <c r="AM3774" i="1" s="1"/>
  <c r="AF3773" i="1"/>
  <c r="AL1908" i="1"/>
  <c r="AF1907" i="1"/>
  <c r="AL3550" i="1"/>
  <c r="AM3550" i="1" s="1"/>
  <c r="AF3549" i="1"/>
  <c r="AM2602" i="1"/>
  <c r="AE3303" i="1"/>
  <c r="AD3302" i="1"/>
  <c r="AE3302" i="1" s="1"/>
  <c r="AC4269" i="1"/>
  <c r="AC4258" i="1" s="1"/>
  <c r="AC4242" i="1" s="1"/>
  <c r="AL1748" i="1"/>
  <c r="AM1748" i="1" s="1"/>
  <c r="AF1741" i="1"/>
  <c r="AL1741" i="1" s="1"/>
  <c r="AE3625" i="1"/>
  <c r="AM5044" i="1"/>
  <c r="AL5625" i="1"/>
  <c r="AM5625" i="1" s="1"/>
  <c r="AF5624" i="1"/>
  <c r="AL5624" i="1" s="1"/>
  <c r="AM5624" i="1" s="1"/>
  <c r="AM3507" i="1"/>
  <c r="AC3549" i="1"/>
  <c r="AE3550" i="1"/>
  <c r="AL4752" i="1"/>
  <c r="I1976" i="1"/>
  <c r="V1976" i="1" s="1"/>
  <c r="AD3760" i="1"/>
  <c r="AE3760" i="1" s="1"/>
  <c r="AE3761" i="1"/>
  <c r="AM689" i="1"/>
  <c r="AM1418" i="1"/>
  <c r="AL4270" i="1"/>
  <c r="AF4269" i="1"/>
  <c r="AM1398" i="1"/>
  <c r="AF1577" i="1"/>
  <c r="AL1577" i="1" s="1"/>
  <c r="AM1577" i="1" s="1"/>
  <c r="AL1578" i="1"/>
  <c r="AM1578" i="1" s="1"/>
  <c r="AL2322" i="1"/>
  <c r="V4554" i="1"/>
  <c r="AM4554" i="1" s="1"/>
  <c r="R4465" i="1"/>
  <c r="R4441" i="1" s="1"/>
  <c r="R4440" i="1" s="1"/>
  <c r="R4242" i="1" s="1"/>
  <c r="AL4167" i="1"/>
  <c r="AF4166" i="1"/>
  <c r="AL4166" i="1" s="1"/>
  <c r="AM3709" i="1"/>
  <c r="V1669" i="1"/>
  <c r="V3482" i="1"/>
  <c r="AM3482" i="1" s="1"/>
  <c r="I3481" i="1"/>
  <c r="V3481" i="1" s="1"/>
  <c r="AM3481" i="1" s="1"/>
  <c r="AM1935" i="1"/>
  <c r="AH3642" i="1"/>
  <c r="AH3634" i="1" s="1"/>
  <c r="I4719" i="1"/>
  <c r="V4719" i="1" s="1"/>
  <c r="AL5696" i="1"/>
  <c r="AM5696" i="1" s="1"/>
  <c r="AF5695" i="1"/>
  <c r="AL1108" i="1"/>
  <c r="AF1098" i="1"/>
  <c r="AL1551" i="1"/>
  <c r="AM1551" i="1" s="1"/>
  <c r="AF1550" i="1"/>
  <c r="AM3374" i="1"/>
  <c r="AE2646" i="1"/>
  <c r="AD2645" i="1"/>
  <c r="AE2645" i="1" s="1"/>
  <c r="R5283" i="1"/>
  <c r="V5284" i="1"/>
  <c r="AM5284" i="1" s="1"/>
  <c r="AE5284" i="1"/>
  <c r="AD5283" i="1"/>
  <c r="V5559" i="1"/>
  <c r="I5558" i="1"/>
  <c r="V5558" i="1" s="1"/>
  <c r="AE1294" i="1"/>
  <c r="AD1293" i="1"/>
  <c r="AE1293" i="1" s="1"/>
  <c r="AL2345" i="1"/>
  <c r="AM2345" i="1" s="1"/>
  <c r="AF2344" i="1"/>
  <c r="I2903" i="1"/>
  <c r="AM4870" i="1"/>
  <c r="AE5308" i="1"/>
  <c r="AD5307" i="1"/>
  <c r="AE937" i="1"/>
  <c r="AD936" i="1"/>
  <c r="AE936" i="1" s="1"/>
  <c r="AE880" i="1"/>
  <c r="AD873" i="1"/>
  <c r="AE873" i="1" s="1"/>
  <c r="AE2931" i="1"/>
  <c r="AD2930" i="1"/>
  <c r="AE2930" i="1" s="1"/>
  <c r="AE3235" i="1"/>
  <c r="AD3234" i="1"/>
  <c r="I3815" i="1"/>
  <c r="V3816" i="1"/>
  <c r="AM5534" i="1"/>
  <c r="AE2752" i="1"/>
  <c r="AD2745" i="1"/>
  <c r="AE2745" i="1" s="1"/>
  <c r="AL980" i="1"/>
  <c r="AM980" i="1" s="1"/>
  <c r="AF949" i="1"/>
  <c r="AL949" i="1" s="1"/>
  <c r="V4226" i="1"/>
  <c r="I4225" i="1"/>
  <c r="V4225" i="1" s="1"/>
  <c r="AF434" i="1"/>
  <c r="AM1322" i="1"/>
  <c r="T2764" i="1"/>
  <c r="T2568" i="1" s="1"/>
  <c r="V2842" i="1"/>
  <c r="AM2842" i="1" s="1"/>
  <c r="AM5147" i="1"/>
  <c r="V208" i="1"/>
  <c r="AM208" i="1" s="1"/>
  <c r="Q207" i="1"/>
  <c r="AF1329" i="1"/>
  <c r="AL1330" i="1"/>
  <c r="AE3316" i="1"/>
  <c r="AD3301" i="1"/>
  <c r="AE3301" i="1" s="1"/>
  <c r="I4752" i="1"/>
  <c r="V4753" i="1"/>
  <c r="AM4753" i="1" s="1"/>
  <c r="AE4720" i="1"/>
  <c r="AD4719" i="1"/>
  <c r="AE4719" i="1" s="1"/>
  <c r="AM2338" i="1" l="1"/>
  <c r="AD4627" i="1"/>
  <c r="V3694" i="1"/>
  <c r="AM661" i="1"/>
  <c r="AD5028" i="1"/>
  <c r="AM2309" i="1"/>
  <c r="Q718" i="1"/>
  <c r="V726" i="1"/>
  <c r="AM726" i="1" s="1"/>
  <c r="AL3496" i="1"/>
  <c r="AF3495" i="1"/>
  <c r="AL3495" i="1" s="1"/>
  <c r="AM3495" i="1" s="1"/>
  <c r="AK5637" i="1"/>
  <c r="AL5648" i="1"/>
  <c r="AM5648" i="1" s="1"/>
  <c r="AF2307" i="1"/>
  <c r="AL2307" i="1" s="1"/>
  <c r="U3416" i="1"/>
  <c r="U3232" i="1" s="1"/>
  <c r="I5306" i="1"/>
  <c r="V5306" i="1" s="1"/>
  <c r="AM1292" i="1"/>
  <c r="U79" i="1"/>
  <c r="AM2686" i="1"/>
  <c r="AM3496" i="1"/>
  <c r="AL3014" i="1"/>
  <c r="AM1535" i="1"/>
  <c r="V1496" i="1"/>
  <c r="I1495" i="1"/>
  <c r="V1495" i="1" s="1"/>
  <c r="AM3014" i="1"/>
  <c r="AM2664" i="1"/>
  <c r="I1880" i="1"/>
  <c r="V1880" i="1" s="1"/>
  <c r="AM1880" i="1" s="1"/>
  <c r="V1881" i="1"/>
  <c r="AM1881" i="1" s="1"/>
  <c r="AI2644" i="1"/>
  <c r="AI2568" i="1" s="1"/>
  <c r="AL2645" i="1"/>
  <c r="AM2645" i="1" s="1"/>
  <c r="AD3605" i="1"/>
  <c r="AE3605" i="1" s="1"/>
  <c r="V2678" i="1"/>
  <c r="AM146" i="1"/>
  <c r="AM1245" i="1"/>
  <c r="AD1097" i="1"/>
  <c r="AE1097" i="1" s="1"/>
  <c r="T2903" i="1"/>
  <c r="T2902" i="1" s="1"/>
  <c r="V2904" i="1"/>
  <c r="R5476" i="1"/>
  <c r="V5476" i="1" s="1"/>
  <c r="AM5476" i="1" s="1"/>
  <c r="V5477" i="1"/>
  <c r="AM5477" i="1"/>
  <c r="AM2308" i="1"/>
  <c r="V480" i="1"/>
  <c r="AM480" i="1" s="1"/>
  <c r="AD3996" i="1"/>
  <c r="AE3996" i="1" s="1"/>
  <c r="AE3997" i="1"/>
  <c r="AL3006" i="1"/>
  <c r="I2336" i="1"/>
  <c r="V2336" i="1" s="1"/>
  <c r="AM2336" i="1" s="1"/>
  <c r="AM4869" i="1"/>
  <c r="AM5295" i="1"/>
  <c r="I2221" i="1"/>
  <c r="V2221" i="1" s="1"/>
  <c r="AM2221" i="1" s="1"/>
  <c r="V2222" i="1"/>
  <c r="AM2222" i="1" s="1"/>
  <c r="AM2858" i="1"/>
  <c r="AM1244" i="1"/>
  <c r="AM262" i="1"/>
  <c r="AE193" i="1"/>
  <c r="AD192" i="1"/>
  <c r="AE192" i="1" s="1"/>
  <c r="V4752" i="1"/>
  <c r="AM4752" i="1" s="1"/>
  <c r="AL434" i="1"/>
  <c r="AF393" i="1"/>
  <c r="AE3234" i="1"/>
  <c r="AD3233" i="1"/>
  <c r="AE5307" i="1"/>
  <c r="AD5306" i="1"/>
  <c r="AE5306" i="1" s="1"/>
  <c r="AL2344" i="1"/>
  <c r="AF2336" i="1"/>
  <c r="AL2336" i="1" s="1"/>
  <c r="AL4269" i="1"/>
  <c r="AF4258" i="1"/>
  <c r="AE3331" i="1"/>
  <c r="AC3330" i="1"/>
  <c r="AE4793" i="1"/>
  <c r="AD4792" i="1"/>
  <c r="AE4792" i="1" s="1"/>
  <c r="AE5648" i="1"/>
  <c r="AD5637" i="1"/>
  <c r="AE5637" i="1" s="1"/>
  <c r="V1792" i="1"/>
  <c r="AM1792" i="1" s="1"/>
  <c r="I1768" i="1"/>
  <c r="V4119" i="1"/>
  <c r="AM4119" i="1" s="1"/>
  <c r="I4118" i="1"/>
  <c r="AH3780" i="1"/>
  <c r="AL3780" i="1" s="1"/>
  <c r="AM3780" i="1" s="1"/>
  <c r="AL3781" i="1"/>
  <c r="AM3781" i="1" s="1"/>
  <c r="AF3694" i="1"/>
  <c r="AL3694" i="1" s="1"/>
  <c r="AL3702" i="1"/>
  <c r="AM3702" i="1" s="1"/>
  <c r="AD5558" i="1"/>
  <c r="AE5558" i="1" s="1"/>
  <c r="AE5559" i="1"/>
  <c r="AH3330" i="1"/>
  <c r="AH3232" i="1" s="1"/>
  <c r="AL3399" i="1"/>
  <c r="AE4627" i="1"/>
  <c r="V1907" i="1"/>
  <c r="AE1551" i="1"/>
  <c r="AD1550" i="1"/>
  <c r="AE2194" i="1"/>
  <c r="AD2193" i="1"/>
  <c r="AE2193" i="1" s="1"/>
  <c r="I4166" i="1"/>
  <c r="V4167" i="1"/>
  <c r="AM4167" i="1" s="1"/>
  <c r="AL1768" i="1"/>
  <c r="AF1760" i="1"/>
  <c r="AL1760" i="1" s="1"/>
  <c r="AE299" i="1"/>
  <c r="AD298" i="1"/>
  <c r="AE298" i="1" s="1"/>
  <c r="AD3330" i="1"/>
  <c r="AE3338" i="1"/>
  <c r="AE3424" i="1"/>
  <c r="AD3416" i="1"/>
  <c r="AI3090" i="1"/>
  <c r="AI2902" i="1" s="1"/>
  <c r="AL3164" i="1"/>
  <c r="AM3164" i="1" s="1"/>
  <c r="R3006" i="1"/>
  <c r="R2902" i="1" s="1"/>
  <c r="V3071" i="1"/>
  <c r="AM3071" i="1" s="1"/>
  <c r="AL4853" i="1"/>
  <c r="AM4853" i="1" s="1"/>
  <c r="AF4852" i="1"/>
  <c r="AM1108" i="1"/>
  <c r="AE4159" i="1"/>
  <c r="AD4158" i="1"/>
  <c r="V3548" i="1"/>
  <c r="AF2678" i="1"/>
  <c r="AL2678" i="1" s="1"/>
  <c r="AD4258" i="1"/>
  <c r="AE4269" i="1"/>
  <c r="AL5559" i="1"/>
  <c r="AM5559" i="1" s="1"/>
  <c r="AF5558" i="1"/>
  <c r="AD1321" i="1"/>
  <c r="AE1321" i="1" s="1"/>
  <c r="AE1329" i="1"/>
  <c r="AL3802" i="1"/>
  <c r="AM3802" i="1" s="1"/>
  <c r="AF3801" i="1"/>
  <c r="AL3801" i="1" s="1"/>
  <c r="AE161" i="1"/>
  <c r="AD160" i="1"/>
  <c r="AE160" i="1" s="1"/>
  <c r="AE261" i="1"/>
  <c r="AD225" i="1"/>
  <c r="AD2010" i="1"/>
  <c r="AE2010" i="1" s="1"/>
  <c r="AE2018" i="1"/>
  <c r="AM1172" i="1"/>
  <c r="AD5020" i="1"/>
  <c r="AE5020" i="1" s="1"/>
  <c r="AE5028" i="1"/>
  <c r="AE3417" i="1"/>
  <c r="AC3416" i="1"/>
  <c r="AE394" i="1"/>
  <c r="AD393" i="1"/>
  <c r="AF2764" i="1"/>
  <c r="AL2764" i="1" s="1"/>
  <c r="AL2772" i="1"/>
  <c r="AC2221" i="1"/>
  <c r="AE2221" i="1" s="1"/>
  <c r="AE2222" i="1"/>
  <c r="V2812" i="1"/>
  <c r="AM2812" i="1" s="1"/>
  <c r="I2772" i="1"/>
  <c r="AL3789" i="1"/>
  <c r="AM3789" i="1" s="1"/>
  <c r="AF3788" i="1"/>
  <c r="AL3788" i="1" s="1"/>
  <c r="AM3788" i="1" s="1"/>
  <c r="AD1976" i="1"/>
  <c r="AE1976" i="1" s="1"/>
  <c r="AF4719" i="1"/>
  <c r="AL4719" i="1" s="1"/>
  <c r="AM4719" i="1" s="1"/>
  <c r="AL4720" i="1"/>
  <c r="AM4720" i="1" s="1"/>
  <c r="I328" i="1"/>
  <c r="V328" i="1" s="1"/>
  <c r="AM328" i="1" s="1"/>
  <c r="V329" i="1"/>
  <c r="AM329" i="1" s="1"/>
  <c r="I5119" i="1"/>
  <c r="V5119" i="1" s="1"/>
  <c r="V5120" i="1"/>
  <c r="AE1496" i="1"/>
  <c r="AD1495" i="1"/>
  <c r="AE1495" i="1" s="1"/>
  <c r="AL3642" i="1"/>
  <c r="AM3642" i="1" s="1"/>
  <c r="AF3634" i="1"/>
  <c r="AL3634" i="1" s="1"/>
  <c r="AE146" i="1"/>
  <c r="AD145" i="1"/>
  <c r="AE145" i="1" s="1"/>
  <c r="AE2344" i="1"/>
  <c r="AD2336" i="1"/>
  <c r="AE2336" i="1" s="1"/>
  <c r="AE95" i="1"/>
  <c r="AD94" i="1"/>
  <c r="AE94" i="1" s="1"/>
  <c r="AM2307" i="1"/>
  <c r="AE660" i="1"/>
  <c r="AD659" i="1"/>
  <c r="AL15" i="1"/>
  <c r="AM15" i="1" s="1"/>
  <c r="AF14" i="1"/>
  <c r="AE3816" i="1"/>
  <c r="AD3815" i="1"/>
  <c r="I1212" i="1"/>
  <c r="AE4118" i="1"/>
  <c r="AD4104" i="1"/>
  <c r="AE4104" i="1" s="1"/>
  <c r="V2139" i="1"/>
  <c r="AM2139" i="1" s="1"/>
  <c r="I2106" i="1"/>
  <c r="AC1906" i="1"/>
  <c r="I1741" i="1"/>
  <c r="V1742" i="1"/>
  <c r="AM1742" i="1" s="1"/>
  <c r="AE2235" i="1"/>
  <c r="AD2234" i="1"/>
  <c r="AE2859" i="1"/>
  <c r="AD2858" i="1"/>
  <c r="AE2858" i="1" s="1"/>
  <c r="R5282" i="1"/>
  <c r="V5283" i="1"/>
  <c r="AM5283" i="1" s="1"/>
  <c r="AL1550" i="1"/>
  <c r="AM1550" i="1" s="1"/>
  <c r="AF5694" i="1"/>
  <c r="AL5695" i="1"/>
  <c r="AL3549" i="1"/>
  <c r="AM3549" i="1" s="1"/>
  <c r="AF3548" i="1"/>
  <c r="AC2526" i="1"/>
  <c r="AE2526" i="1" s="1"/>
  <c r="AE2527" i="1"/>
  <c r="V299" i="1"/>
  <c r="V3606" i="1"/>
  <c r="AM3606" i="1" s="1"/>
  <c r="I3605" i="1"/>
  <c r="V3605" i="1" s="1"/>
  <c r="AM3605" i="1" s="1"/>
  <c r="AE2686" i="1"/>
  <c r="AD2678" i="1"/>
  <c r="AE2678" i="1" s="1"/>
  <c r="AM949" i="1"/>
  <c r="AL299" i="1"/>
  <c r="AF298" i="1"/>
  <c r="AL298" i="1" s="1"/>
  <c r="AF5306" i="1"/>
  <c r="AL5306" i="1" s="1"/>
  <c r="AM5306" i="1" s="1"/>
  <c r="AL5307" i="1"/>
  <c r="AM5307" i="1" s="1"/>
  <c r="V79" i="1"/>
  <c r="AM79" i="1" s="1"/>
  <c r="U13" i="1"/>
  <c r="I160" i="1"/>
  <c r="V161" i="1"/>
  <c r="AE5477" i="1"/>
  <c r="AD5476" i="1"/>
  <c r="AE5476" i="1" s="1"/>
  <c r="AF160" i="1"/>
  <c r="AL161" i="1"/>
  <c r="AM1908" i="1"/>
  <c r="AL2263" i="1"/>
  <c r="AM2263" i="1" s="1"/>
  <c r="AF2234" i="1"/>
  <c r="AL2570" i="1"/>
  <c r="AM2570" i="1" s="1"/>
  <c r="AF2569" i="1"/>
  <c r="AL2208" i="1"/>
  <c r="AM2208" i="1" s="1"/>
  <c r="AF2207" i="1"/>
  <c r="AL2207" i="1" s="1"/>
  <c r="AM2207" i="1" s="1"/>
  <c r="AE3573" i="1"/>
  <c r="AD3548" i="1"/>
  <c r="AE3746" i="1"/>
  <c r="AC3694" i="1"/>
  <c r="AE3694" i="1" s="1"/>
  <c r="AL4226" i="1"/>
  <c r="AM4226" i="1" s="1"/>
  <c r="AF4225" i="1"/>
  <c r="AL4225" i="1" s="1"/>
  <c r="AM4225" i="1" s="1"/>
  <c r="AF2431" i="1"/>
  <c r="AL2431" i="1" s="1"/>
  <c r="AM2431" i="1" s="1"/>
  <c r="AL2439" i="1"/>
  <c r="AM2439" i="1" s="1"/>
  <c r="AE4211" i="1"/>
  <c r="AC4158" i="1"/>
  <c r="AC4004" i="1" s="1"/>
  <c r="AD3634" i="1"/>
  <c r="AE3634" i="1" s="1"/>
  <c r="AE3642" i="1"/>
  <c r="AC5259" i="1"/>
  <c r="AE5260" i="1"/>
  <c r="AF341" i="1"/>
  <c r="AL341" i="1" s="1"/>
  <c r="AL342" i="1"/>
  <c r="AE2182" i="1"/>
  <c r="AD2181" i="1"/>
  <c r="AE2181" i="1" s="1"/>
  <c r="AC3788" i="1"/>
  <c r="AE3788" i="1" s="1"/>
  <c r="AE3789" i="1"/>
  <c r="AD2098" i="1"/>
  <c r="AE2098" i="1" s="1"/>
  <c r="AE2106" i="1"/>
  <c r="AL1669" i="1"/>
  <c r="AM1669" i="1" s="1"/>
  <c r="AF1661" i="1"/>
  <c r="AL1661" i="1" s="1"/>
  <c r="AE1768" i="1"/>
  <c r="AD1760" i="1"/>
  <c r="AE1760" i="1" s="1"/>
  <c r="AC1535" i="1"/>
  <c r="AE1536" i="1"/>
  <c r="AE4441" i="1"/>
  <c r="AD4440" i="1"/>
  <c r="AE4440" i="1" s="1"/>
  <c r="I5281" i="1"/>
  <c r="AE2601" i="1"/>
  <c r="AD2569" i="1"/>
  <c r="AM1180" i="1"/>
  <c r="AF225" i="1"/>
  <c r="AL261" i="1"/>
  <c r="AM227" i="1"/>
  <c r="V1761" i="1"/>
  <c r="AM1761" i="1" s="1"/>
  <c r="L1760" i="1"/>
  <c r="L1549" i="1" s="1"/>
  <c r="L5722" i="1" s="1"/>
  <c r="AL193" i="1"/>
  <c r="AM193" i="1" s="1"/>
  <c r="AF192" i="1"/>
  <c r="AL192" i="1" s="1"/>
  <c r="AM192" i="1" s="1"/>
  <c r="AM5146" i="1"/>
  <c r="AE5146" i="1"/>
  <c r="AD5120" i="1"/>
  <c r="AM1330" i="1"/>
  <c r="AF4104" i="1"/>
  <c r="AL4104" i="1" s="1"/>
  <c r="AL4118" i="1"/>
  <c r="V3233" i="1"/>
  <c r="AE2772" i="1"/>
  <c r="AD2764" i="1"/>
  <c r="AE2764" i="1" s="1"/>
  <c r="AC5281" i="1"/>
  <c r="AE5295" i="1"/>
  <c r="AE1850" i="1"/>
  <c r="AD1849" i="1"/>
  <c r="AE1849" i="1" s="1"/>
  <c r="AE1908" i="1"/>
  <c r="AD1907" i="1"/>
  <c r="V2569" i="1"/>
  <c r="AL3761" i="1"/>
  <c r="AM3761" i="1" s="1"/>
  <c r="AF3760" i="1"/>
  <c r="AL3760" i="1" s="1"/>
  <c r="AM3760" i="1" s="1"/>
  <c r="AF5120" i="1"/>
  <c r="I341" i="1"/>
  <c r="V341" i="1" s="1"/>
  <c r="V342" i="1"/>
  <c r="AM3207" i="1"/>
  <c r="AM3634" i="1"/>
  <c r="AE14" i="1"/>
  <c r="AD13" i="1"/>
  <c r="AF4627" i="1"/>
  <c r="AL4628" i="1"/>
  <c r="AM4628" i="1" s="1"/>
  <c r="AE5283" i="1"/>
  <c r="AD5282" i="1"/>
  <c r="AC3548" i="1"/>
  <c r="AE3549" i="1"/>
  <c r="AL3773" i="1"/>
  <c r="AM3773" i="1" s="1"/>
  <c r="AF3772" i="1"/>
  <c r="AL3772" i="1" s="1"/>
  <c r="AM3772" i="1" s="1"/>
  <c r="AE1508" i="1"/>
  <c r="AD1507" i="1"/>
  <c r="AE1507" i="1" s="1"/>
  <c r="V4903" i="1"/>
  <c r="I4894" i="1"/>
  <c r="V2234" i="1"/>
  <c r="AE5695" i="1"/>
  <c r="AD5694" i="1"/>
  <c r="AE5694" i="1" s="1"/>
  <c r="AE1180" i="1"/>
  <c r="AD1172" i="1"/>
  <c r="AE1172" i="1" s="1"/>
  <c r="AL4159" i="1"/>
  <c r="AM4159" i="1" s="1"/>
  <c r="AF4158" i="1"/>
  <c r="AL4158" i="1" s="1"/>
  <c r="AE5533" i="1"/>
  <c r="V3006" i="1"/>
  <c r="AM3006" i="1" s="1"/>
  <c r="AL4793" i="1"/>
  <c r="AF4792" i="1"/>
  <c r="AL4792" i="1" s="1"/>
  <c r="AE4061" i="1"/>
  <c r="AD4060" i="1"/>
  <c r="AE4060" i="1" s="1"/>
  <c r="AF4060" i="1"/>
  <c r="AL4060" i="1" s="1"/>
  <c r="AM4060" i="1" s="1"/>
  <c r="AL4061" i="1"/>
  <c r="AM4061" i="1" s="1"/>
  <c r="AL3221" i="1"/>
  <c r="AM3221" i="1" s="1"/>
  <c r="AF3220" i="1"/>
  <c r="AL3220" i="1" s="1"/>
  <c r="AM3220" i="1" s="1"/>
  <c r="AL5282" i="1"/>
  <c r="R4105" i="1"/>
  <c r="V4106" i="1"/>
  <c r="AM4106" i="1" s="1"/>
  <c r="AE1417" i="1"/>
  <c r="AD1409" i="1"/>
  <c r="AE1409" i="1" s="1"/>
  <c r="I4792" i="1"/>
  <c r="V4792" i="1" s="1"/>
  <c r="V4793" i="1"/>
  <c r="AL1212" i="1"/>
  <c r="AM1139" i="1"/>
  <c r="AE4852" i="1"/>
  <c r="AL3997" i="1"/>
  <c r="AM3997" i="1" s="1"/>
  <c r="AF3996" i="1"/>
  <c r="AL3996" i="1" s="1"/>
  <c r="AM3996" i="1" s="1"/>
  <c r="AD2903" i="1"/>
  <c r="AL5496" i="1"/>
  <c r="AM5496" i="1" s="1"/>
  <c r="AF5495" i="1"/>
  <c r="AL5495" i="1" s="1"/>
  <c r="AM5495" i="1" s="1"/>
  <c r="AM3406" i="1"/>
  <c r="AL2018" i="1"/>
  <c r="AM2018" i="1" s="1"/>
  <c r="AF2010" i="1"/>
  <c r="AL2010" i="1" s="1"/>
  <c r="AM2010" i="1" s="1"/>
  <c r="AM3801" i="1"/>
  <c r="AC4784" i="1"/>
  <c r="AE4785" i="1"/>
  <c r="AD2644" i="1"/>
  <c r="AE2644" i="1" s="1"/>
  <c r="AL4005" i="1"/>
  <c r="AM4005" i="1" s="1"/>
  <c r="AL506" i="1"/>
  <c r="AF505" i="1"/>
  <c r="AL505" i="1" s="1"/>
  <c r="AE4707" i="1"/>
  <c r="AD4706" i="1"/>
  <c r="AE4706" i="1" s="1"/>
  <c r="I505" i="1"/>
  <c r="V505" i="1" s="1"/>
  <c r="V506" i="1"/>
  <c r="AF3416" i="1"/>
  <c r="AL3416" i="1" s="1"/>
  <c r="AL3424" i="1"/>
  <c r="AM3424" i="1" s="1"/>
  <c r="I3416" i="1"/>
  <c r="AM2344" i="1"/>
  <c r="V4707" i="1"/>
  <c r="AM4707" i="1" s="1"/>
  <c r="S4706" i="1"/>
  <c r="AM2745" i="1"/>
  <c r="AE506" i="1"/>
  <c r="AD505" i="1"/>
  <c r="AE505" i="1" s="1"/>
  <c r="AM226" i="1"/>
  <c r="V3142" i="1"/>
  <c r="AM3142" i="1" s="1"/>
  <c r="I3098" i="1"/>
  <c r="AF1976" i="1"/>
  <c r="AL1976" i="1" s="1"/>
  <c r="AM1976" i="1" s="1"/>
  <c r="AE4226" i="1"/>
  <c r="AD4225" i="1"/>
  <c r="AE4225" i="1" s="1"/>
  <c r="AM3746" i="1"/>
  <c r="V4868" i="1"/>
  <c r="I4867" i="1"/>
  <c r="AE4006" i="1"/>
  <c r="AD4005" i="1"/>
  <c r="I1321" i="1"/>
  <c r="V1321" i="1" s="1"/>
  <c r="V1329" i="1"/>
  <c r="AM3260" i="1"/>
  <c r="AD3006" i="1"/>
  <c r="AE3006" i="1" s="1"/>
  <c r="AE3014" i="1"/>
  <c r="AE342" i="1"/>
  <c r="AD341" i="1"/>
  <c r="AE341" i="1" s="1"/>
  <c r="AM2601" i="1"/>
  <c r="V2978" i="1"/>
  <c r="AM2978" i="1" s="1"/>
  <c r="I2977" i="1"/>
  <c r="V2977" i="1" s="1"/>
  <c r="AM2977" i="1" s="1"/>
  <c r="AL4785" i="1"/>
  <c r="AM4785" i="1" s="1"/>
  <c r="AF4784" i="1"/>
  <c r="AM343" i="1"/>
  <c r="AE644" i="1"/>
  <c r="AD643" i="1"/>
  <c r="AE643" i="1" s="1"/>
  <c r="AM3206" i="1"/>
  <c r="AL660" i="1"/>
  <c r="AF659" i="1"/>
  <c r="AE4868" i="1"/>
  <c r="AD4867" i="1"/>
  <c r="AE4867" i="1" s="1"/>
  <c r="AM5695" i="1"/>
  <c r="AL1329" i="1"/>
  <c r="AF1321" i="1"/>
  <c r="AL1321" i="1" s="1"/>
  <c r="I3800" i="1"/>
  <c r="V3800" i="1" s="1"/>
  <c r="V3815" i="1"/>
  <c r="V2903" i="1"/>
  <c r="AL1098" i="1"/>
  <c r="AF1097" i="1"/>
  <c r="AL1097" i="1" s="1"/>
  <c r="AL1907" i="1"/>
  <c r="AL5029" i="1"/>
  <c r="AM5029" i="1" s="1"/>
  <c r="AF5028" i="1"/>
  <c r="R4894" i="1"/>
  <c r="R4851" i="1" s="1"/>
  <c r="V4951" i="1"/>
  <c r="AM4951" i="1" s="1"/>
  <c r="AE1213" i="1"/>
  <c r="AD1212" i="1"/>
  <c r="AD1661" i="1"/>
  <c r="AE1661" i="1" s="1"/>
  <c r="AE1669" i="1"/>
  <c r="I5532" i="1"/>
  <c r="V5532" i="1" s="1"/>
  <c r="AL2106" i="1"/>
  <c r="AF2098" i="1"/>
  <c r="AL2098" i="1" s="1"/>
  <c r="AE4753" i="1"/>
  <c r="AD4752" i="1"/>
  <c r="AC3772" i="1"/>
  <c r="AE3772" i="1" s="1"/>
  <c r="AE3773" i="1"/>
  <c r="AE3207" i="1"/>
  <c r="AD3206" i="1"/>
  <c r="AE3206" i="1" s="1"/>
  <c r="AM4794" i="1"/>
  <c r="AM1140" i="1"/>
  <c r="AF1409" i="1"/>
  <c r="AL1409" i="1" s="1"/>
  <c r="AL1417" i="1"/>
  <c r="AM1417" i="1" s="1"/>
  <c r="I94" i="1"/>
  <c r="V94" i="1" s="1"/>
  <c r="AM94" i="1" s="1"/>
  <c r="V95" i="1"/>
  <c r="AM95" i="1" s="1"/>
  <c r="P3330" i="1"/>
  <c r="P3232" i="1" s="1"/>
  <c r="V3399" i="1"/>
  <c r="AM3399" i="1" s="1"/>
  <c r="V4465" i="1"/>
  <c r="AM4465" i="1" s="1"/>
  <c r="I4441" i="1"/>
  <c r="I1097" i="1"/>
  <c r="V1097" i="1" s="1"/>
  <c r="V1098" i="1"/>
  <c r="AF3815" i="1"/>
  <c r="AL3816" i="1"/>
  <c r="AM3816" i="1" s="1"/>
  <c r="AL873" i="1"/>
  <c r="AM873" i="1" s="1"/>
  <c r="AL3338" i="1"/>
  <c r="AM3338" i="1" s="1"/>
  <c r="AF3330" i="1"/>
  <c r="AL3330" i="1" s="1"/>
  <c r="I4269" i="1"/>
  <c r="V4270" i="1"/>
  <c r="AM4270" i="1" s="1"/>
  <c r="AM434" i="1"/>
  <c r="I659" i="1"/>
  <c r="V660" i="1"/>
  <c r="AM660" i="1" s="1"/>
  <c r="AF3233" i="1"/>
  <c r="AF4440" i="1"/>
  <c r="AL4440" i="1" s="1"/>
  <c r="AL4441" i="1"/>
  <c r="AC2307" i="1"/>
  <c r="AC2233" i="1" s="1"/>
  <c r="AE2308" i="1"/>
  <c r="V261" i="1"/>
  <c r="I225" i="1"/>
  <c r="I393" i="1"/>
  <c r="V394" i="1"/>
  <c r="AM394" i="1" s="1"/>
  <c r="P5722" i="1"/>
  <c r="AE5673" i="1"/>
  <c r="T5722" i="1"/>
  <c r="AE4903" i="1"/>
  <c r="AD4894" i="1"/>
  <c r="AE4894" i="1" s="1"/>
  <c r="AL2182" i="1"/>
  <c r="AM2182" i="1" s="1"/>
  <c r="AF2181" i="1"/>
  <c r="AL2181" i="1" s="1"/>
  <c r="AM2181" i="1" s="1"/>
  <c r="V5028" i="1"/>
  <c r="I5020" i="1"/>
  <c r="V5020" i="1" s="1"/>
  <c r="AM3695" i="1"/>
  <c r="AL1496" i="1"/>
  <c r="AM1496" i="1" s="1"/>
  <c r="AF1495" i="1"/>
  <c r="AL1495" i="1" s="1"/>
  <c r="AM1495" i="1" s="1"/>
  <c r="AE5496" i="1"/>
  <c r="AD5495" i="1"/>
  <c r="AE5495" i="1" s="1"/>
  <c r="AL4868" i="1"/>
  <c r="AF4867" i="1"/>
  <c r="AL4867" i="1" s="1"/>
  <c r="AM1409" i="1"/>
  <c r="AM2322" i="1"/>
  <c r="AF2903" i="1"/>
  <c r="AL2904" i="1"/>
  <c r="AM2904" i="1" s="1"/>
  <c r="AM1977" i="1"/>
  <c r="AL4903" i="1"/>
  <c r="AF4894" i="1"/>
  <c r="AL4894" i="1" s="1"/>
  <c r="AM1213" i="1"/>
  <c r="AD1292" i="1"/>
  <c r="AE1292" i="1" s="1"/>
  <c r="AD2977" i="1"/>
  <c r="AE2977" i="1" s="1"/>
  <c r="AF1521" i="1"/>
  <c r="AL1521" i="1" s="1"/>
  <c r="AM1521" i="1" s="1"/>
  <c r="AL1522" i="1"/>
  <c r="AM1522" i="1" s="1"/>
  <c r="V14" i="1"/>
  <c r="I13" i="1"/>
  <c r="AE3802" i="1"/>
  <c r="AD3801" i="1"/>
  <c r="AE3801" i="1" s="1"/>
  <c r="V3416" i="1" l="1"/>
  <c r="U5722" i="1"/>
  <c r="AM342" i="1"/>
  <c r="AM3694" i="1"/>
  <c r="AK5532" i="1"/>
  <c r="AK5722" i="1" s="1"/>
  <c r="AL5637" i="1"/>
  <c r="AM5637" i="1" s="1"/>
  <c r="V718" i="1"/>
  <c r="AM718" i="1" s="1"/>
  <c r="Q659" i="1"/>
  <c r="Q658" i="1" s="1"/>
  <c r="Q5722" i="1" s="1"/>
  <c r="AM1098" i="1"/>
  <c r="AL3090" i="1"/>
  <c r="AM2678" i="1"/>
  <c r="AF4004" i="1"/>
  <c r="AL4004" i="1" s="1"/>
  <c r="AI5722" i="1"/>
  <c r="AM261" i="1"/>
  <c r="AM341" i="1"/>
  <c r="I298" i="1"/>
  <c r="V298" i="1" s="1"/>
  <c r="AM298" i="1" s="1"/>
  <c r="AL2644" i="1"/>
  <c r="AM2644" i="1" s="1"/>
  <c r="AM506" i="1"/>
  <c r="AE3330" i="1"/>
  <c r="AD5672" i="1"/>
  <c r="AE5672" i="1" s="1"/>
  <c r="AM1097" i="1"/>
  <c r="AM1329" i="1"/>
  <c r="AF5281" i="1"/>
  <c r="AL5281" i="1" s="1"/>
  <c r="AM4793" i="1"/>
  <c r="AM4792" i="1"/>
  <c r="AD5532" i="1"/>
  <c r="AE5532" i="1" s="1"/>
  <c r="I2233" i="1"/>
  <c r="V2233" i="1" s="1"/>
  <c r="I392" i="1"/>
  <c r="V392" i="1" s="1"/>
  <c r="V393" i="1"/>
  <c r="AM1321" i="1"/>
  <c r="AM4868" i="1"/>
  <c r="AC3547" i="1"/>
  <c r="AE13" i="1"/>
  <c r="AE1907" i="1"/>
  <c r="AD1906" i="1"/>
  <c r="AE1906" i="1" s="1"/>
  <c r="I3232" i="1"/>
  <c r="V3232" i="1" s="1"/>
  <c r="AE2569" i="1"/>
  <c r="AD2568" i="1"/>
  <c r="AE2568" i="1" s="1"/>
  <c r="AC5119" i="1"/>
  <c r="AE5259" i="1"/>
  <c r="AM299" i="1"/>
  <c r="AE2234" i="1"/>
  <c r="AD2233" i="1"/>
  <c r="AE2233" i="1" s="1"/>
  <c r="AE3815" i="1"/>
  <c r="AD3800" i="1"/>
  <c r="AE3800" i="1" s="1"/>
  <c r="AE659" i="1"/>
  <c r="AD658" i="1"/>
  <c r="AE658" i="1" s="1"/>
  <c r="I3547" i="1"/>
  <c r="V3547" i="1" s="1"/>
  <c r="V4166" i="1"/>
  <c r="AM4166" i="1" s="1"/>
  <c r="I4158" i="1"/>
  <c r="V4158" i="1" s="1"/>
  <c r="AM4158" i="1" s="1"/>
  <c r="AM1907" i="1"/>
  <c r="I4104" i="1"/>
  <c r="V4118" i="1"/>
  <c r="AM4118" i="1" s="1"/>
  <c r="AL4258" i="1"/>
  <c r="AF4242" i="1"/>
  <c r="AL4242" i="1" s="1"/>
  <c r="V13" i="1"/>
  <c r="V225" i="1"/>
  <c r="V4269" i="1"/>
  <c r="AM4269" i="1" s="1"/>
  <c r="I4258" i="1"/>
  <c r="I4440" i="1"/>
  <c r="V4440" i="1" s="1"/>
  <c r="AM4440" i="1" s="1"/>
  <c r="V4441" i="1"/>
  <c r="AM4441" i="1" s="1"/>
  <c r="AL659" i="1"/>
  <c r="AF658" i="1"/>
  <c r="AL658" i="1" s="1"/>
  <c r="AL4784" i="1"/>
  <c r="AM4784" i="1" s="1"/>
  <c r="AF4751" i="1"/>
  <c r="AL4751" i="1" s="1"/>
  <c r="AE4005" i="1"/>
  <c r="AD4004" i="1"/>
  <c r="AE4004" i="1" s="1"/>
  <c r="V3098" i="1"/>
  <c r="AM3098" i="1" s="1"/>
  <c r="I3090" i="1"/>
  <c r="V3090" i="1" s="1"/>
  <c r="AM3090" i="1" s="1"/>
  <c r="V3330" i="1"/>
  <c r="AM3330" i="1" s="1"/>
  <c r="R4104" i="1"/>
  <c r="R4004" i="1" s="1"/>
  <c r="V4105" i="1"/>
  <c r="AM4105" i="1" s="1"/>
  <c r="V4894" i="1"/>
  <c r="AM4894" i="1" s="1"/>
  <c r="AE5120" i="1"/>
  <c r="AD5119" i="1"/>
  <c r="AL2234" i="1"/>
  <c r="AM2234" i="1" s="1"/>
  <c r="AF2233" i="1"/>
  <c r="AL2233" i="1" s="1"/>
  <c r="AL160" i="1"/>
  <c r="AF145" i="1"/>
  <c r="AL145" i="1" s="1"/>
  <c r="AM161" i="1"/>
  <c r="AL5694" i="1"/>
  <c r="AM5694" i="1" s="1"/>
  <c r="AF5672" i="1"/>
  <c r="AL5672" i="1" s="1"/>
  <c r="AM5672" i="1" s="1"/>
  <c r="R5281" i="1"/>
  <c r="V5281" i="1" s="1"/>
  <c r="V5282" i="1"/>
  <c r="AM5282" i="1" s="1"/>
  <c r="AE393" i="1"/>
  <c r="AD392" i="1"/>
  <c r="AE392" i="1" s="1"/>
  <c r="AL4852" i="1"/>
  <c r="AM4852" i="1" s="1"/>
  <c r="AF4851" i="1"/>
  <c r="AL4851" i="1" s="1"/>
  <c r="AE3416" i="1"/>
  <c r="AE1550" i="1"/>
  <c r="AD1549" i="1"/>
  <c r="AE1549" i="1" s="1"/>
  <c r="AC3232" i="1"/>
  <c r="AD3232" i="1"/>
  <c r="AE3233" i="1"/>
  <c r="I658" i="1"/>
  <c r="V658" i="1" s="1"/>
  <c r="AL3815" i="1"/>
  <c r="AM3815" i="1" s="1"/>
  <c r="AF3800" i="1"/>
  <c r="AL3800" i="1" s="1"/>
  <c r="AM3800" i="1" s="1"/>
  <c r="AF1906" i="1"/>
  <c r="AL1906" i="1" s="1"/>
  <c r="AM3416" i="1"/>
  <c r="AM505" i="1"/>
  <c r="AF1211" i="1"/>
  <c r="AL1211" i="1" s="1"/>
  <c r="AM4903" i="1"/>
  <c r="AE5282" i="1"/>
  <c r="AD5281" i="1"/>
  <c r="AE5281" i="1" s="1"/>
  <c r="AF5119" i="1"/>
  <c r="AL5119" i="1" s="1"/>
  <c r="AM5119" i="1" s="1"/>
  <c r="AL5120" i="1"/>
  <c r="AF207" i="1"/>
  <c r="AL207" i="1" s="1"/>
  <c r="AL225" i="1"/>
  <c r="AE3548" i="1"/>
  <c r="AD3547" i="1"/>
  <c r="AF2568" i="1"/>
  <c r="AL2568" i="1" s="1"/>
  <c r="AL2569" i="1"/>
  <c r="AM2569" i="1" s="1"/>
  <c r="V160" i="1"/>
  <c r="I145" i="1"/>
  <c r="V145" i="1" s="1"/>
  <c r="AF3547" i="1"/>
  <c r="AL3548" i="1"/>
  <c r="AM3548" i="1" s="1"/>
  <c r="I2098" i="1"/>
  <c r="V2106" i="1"/>
  <c r="AM2106" i="1" s="1"/>
  <c r="AL14" i="1"/>
  <c r="AM14" i="1" s="1"/>
  <c r="AF13" i="1"/>
  <c r="AM5120" i="1"/>
  <c r="AE4258" i="1"/>
  <c r="AD4242" i="1"/>
  <c r="AE4242" i="1" s="1"/>
  <c r="AE4158" i="1"/>
  <c r="V1768" i="1"/>
  <c r="AM1768" i="1" s="1"/>
  <c r="I1760" i="1"/>
  <c r="V1760" i="1" s="1"/>
  <c r="AM1760" i="1" s="1"/>
  <c r="I4751" i="1"/>
  <c r="V4751" i="1" s="1"/>
  <c r="AL2903" i="1"/>
  <c r="AM2903" i="1" s="1"/>
  <c r="AF2902" i="1"/>
  <c r="AL2902" i="1" s="1"/>
  <c r="AL3233" i="1"/>
  <c r="AM3233" i="1" s="1"/>
  <c r="AF3232" i="1"/>
  <c r="AL3232" i="1" s="1"/>
  <c r="AE4752" i="1"/>
  <c r="AD4751" i="1"/>
  <c r="AE1212" i="1"/>
  <c r="AD1211" i="1"/>
  <c r="AL5028" i="1"/>
  <c r="AM5028" i="1" s="1"/>
  <c r="AF5020" i="1"/>
  <c r="AL5020" i="1" s="1"/>
  <c r="AM5020" i="1" s="1"/>
  <c r="V4867" i="1"/>
  <c r="AM4867" i="1" s="1"/>
  <c r="I4851" i="1"/>
  <c r="V4851" i="1" s="1"/>
  <c r="V4706" i="1"/>
  <c r="AM4706" i="1" s="1"/>
  <c r="S4616" i="1"/>
  <c r="AC4751" i="1"/>
  <c r="AE4784" i="1"/>
  <c r="AE2903" i="1"/>
  <c r="AD2902" i="1"/>
  <c r="AE2902" i="1" s="1"/>
  <c r="AD4851" i="1"/>
  <c r="AE4851" i="1" s="1"/>
  <c r="AE2307" i="1"/>
  <c r="AL4627" i="1"/>
  <c r="AM4627" i="1" s="1"/>
  <c r="AF4616" i="1"/>
  <c r="AL4616" i="1" s="1"/>
  <c r="AE1535" i="1"/>
  <c r="AC1211" i="1"/>
  <c r="AF1549" i="1"/>
  <c r="AL1549" i="1" s="1"/>
  <c r="V1741" i="1"/>
  <c r="AM1741" i="1" s="1"/>
  <c r="I1661" i="1"/>
  <c r="V1212" i="1"/>
  <c r="AM1212" i="1" s="1"/>
  <c r="I1211" i="1"/>
  <c r="V1211" i="1" s="1"/>
  <c r="V2772" i="1"/>
  <c r="AM2772" i="1" s="1"/>
  <c r="I2764" i="1"/>
  <c r="AE225" i="1"/>
  <c r="AD207" i="1"/>
  <c r="AE207" i="1" s="1"/>
  <c r="AL5558" i="1"/>
  <c r="AM5558" i="1" s="1"/>
  <c r="AF5532" i="1"/>
  <c r="AL5532" i="1" s="1"/>
  <c r="AM5532" i="1" s="1"/>
  <c r="AD4616" i="1"/>
  <c r="AE4616" i="1" s="1"/>
  <c r="AH3547" i="1"/>
  <c r="AH5722" i="1" s="1"/>
  <c r="AL393" i="1"/>
  <c r="AF392" i="1"/>
  <c r="AL392" i="1" s="1"/>
  <c r="I207" i="1" l="1"/>
  <c r="V207" i="1" s="1"/>
  <c r="V659" i="1"/>
  <c r="I2902" i="1"/>
  <c r="V2902" i="1" s="1"/>
  <c r="AM145" i="1"/>
  <c r="AE3547" i="1"/>
  <c r="AE5119" i="1"/>
  <c r="AM160" i="1"/>
  <c r="AM659" i="1"/>
  <c r="AM2233" i="1"/>
  <c r="AM5281" i="1"/>
  <c r="AM658" i="1"/>
  <c r="AM1211" i="1"/>
  <c r="AM4851" i="1"/>
  <c r="AE1211" i="1"/>
  <c r="AM4751" i="1"/>
  <c r="R5722" i="1"/>
  <c r="AF5722" i="1"/>
  <c r="AL5722" i="1" s="1"/>
  <c r="AL13" i="1"/>
  <c r="AM13" i="1" s="1"/>
  <c r="AM225" i="1"/>
  <c r="V2764" i="1"/>
  <c r="AM2764" i="1" s="1"/>
  <c r="I2568" i="1"/>
  <c r="V2568" i="1" s="1"/>
  <c r="AM2568" i="1" s="1"/>
  <c r="AC5722" i="1"/>
  <c r="S5722" i="1"/>
  <c r="V4616" i="1"/>
  <c r="AM4616" i="1" s="1"/>
  <c r="AL3547" i="1"/>
  <c r="AM3547" i="1" s="1"/>
  <c r="V4258" i="1"/>
  <c r="AM4258" i="1" s="1"/>
  <c r="I4242" i="1"/>
  <c r="V4242" i="1" s="1"/>
  <c r="AM4242" i="1" s="1"/>
  <c r="AM393" i="1"/>
  <c r="V1661" i="1"/>
  <c r="AM1661" i="1" s="1"/>
  <c r="I1549" i="1"/>
  <c r="V1549" i="1" s="1"/>
  <c r="AM1549" i="1" s="1"/>
  <c r="AM392" i="1"/>
  <c r="AE4751" i="1"/>
  <c r="V2098" i="1"/>
  <c r="AM2098" i="1" s="1"/>
  <c r="I1906" i="1"/>
  <c r="V1906" i="1" s="1"/>
  <c r="AM1906" i="1" s="1"/>
  <c r="AM2902" i="1"/>
  <c r="AE3232" i="1"/>
  <c r="AM207" i="1"/>
  <c r="V4104" i="1"/>
  <c r="AM4104" i="1" s="1"/>
  <c r="I4004" i="1"/>
  <c r="V4004" i="1" s="1"/>
  <c r="AM4004" i="1" s="1"/>
  <c r="AM3232" i="1"/>
  <c r="AD5722" i="1"/>
  <c r="I5722" i="1" l="1"/>
  <c r="V5722" i="1" s="1"/>
  <c r="AM5722" i="1" s="1"/>
  <c r="AE5722" i="1"/>
</calcChain>
</file>

<file path=xl/sharedStrings.xml><?xml version="1.0" encoding="utf-8"?>
<sst xmlns="http://schemas.openxmlformats.org/spreadsheetml/2006/main" count="32065" uniqueCount="1607">
  <si>
    <t>Приложение 2</t>
  </si>
  <si>
    <t>Отчет об исполнении расходов бюджета города Перми по ведомственной структуре расходов бюджета города Перми за 2024 год</t>
  </si>
  <si>
    <t>тыс.руб.</t>
  </si>
  <si>
    <t>Ведомство</t>
  </si>
  <si>
    <t>Раздел</t>
  </si>
  <si>
    <t>Подраздел</t>
  </si>
  <si>
    <t>Раздел, подраздел</t>
  </si>
  <si>
    <t>Целевая статья</t>
  </si>
  <si>
    <t>Вид расходов</t>
  </si>
  <si>
    <t>Наименование расходов</t>
  </si>
  <si>
    <t>2024 год</t>
  </si>
  <si>
    <t>2025 год</t>
  </si>
  <si>
    <t>2026 год</t>
  </si>
  <si>
    <t>Поправки ко 2 чтению</t>
  </si>
  <si>
    <t>декабрь</t>
  </si>
  <si>
    <t>октябрь</t>
  </si>
  <si>
    <t>август</t>
  </si>
  <si>
    <t>июнь</t>
  </si>
  <si>
    <t>апрель</t>
  </si>
  <si>
    <t>март</t>
  </si>
  <si>
    <t>февраль</t>
  </si>
  <si>
    <t>Утвержденный годовой бюджет (с учетом изменений, внесенных решением Пермской городской Думы № 219 от 17.12.2024)</t>
  </si>
  <si>
    <t>Исполнено на 01.11.2024</t>
  </si>
  <si>
    <t>Уточненный план</t>
  </si>
  <si>
    <t>Исполнено</t>
  </si>
  <si>
    <t>% исполнения</t>
  </si>
  <si>
    <t>уточненный годовой план в соответствии с показателями сводной бюджетной росписи</t>
  </si>
  <si>
    <t>двойные</t>
  </si>
  <si>
    <t>Оценка ожидаемого исполнения за 2024 год*</t>
  </si>
  <si>
    <t>Отклонение ожидаемой оценки от утвержденного плана</t>
  </si>
  <si>
    <t>Изменения, вносимые в связи с изменением объема собственных доходов бюджета, источников финансирования дефицита бюджета</t>
  </si>
  <si>
    <t>Изменения, вносимые в связи с внутриотраслевым перераспределением</t>
  </si>
  <si>
    <t>Изменения, вносимые в связи с межотраслевым перераспределением</t>
  </si>
  <si>
    <t>Изменения расходной части бюджета, вносимые в связи с уточнением бюджетной классификации расходов бюджета</t>
  </si>
  <si>
    <t>Межбюджетные трансферты</t>
  </si>
  <si>
    <t>0</t>
  </si>
  <si>
    <t>163</t>
  </si>
  <si>
    <t>Департамент имущественных отношений администрации города Перми</t>
  </si>
  <si>
    <t>01</t>
  </si>
  <si>
    <t>Общегосударственные вопросы</t>
  </si>
  <si>
    <t>13</t>
  </si>
  <si>
    <t>Другие общегосударственные вопросы</t>
  </si>
  <si>
    <t>1600000000</t>
  </si>
  <si>
    <t>Муниципальная программа "Управление муниципальным имуществом города Перми"</t>
  </si>
  <si>
    <t>1610000000</t>
  </si>
  <si>
    <t>Подпрограмма "Распоряжение муниципальным имуществом"</t>
  </si>
  <si>
    <t>1610100000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</si>
  <si>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</si>
  <si>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1610121540</t>
  </si>
  <si>
    <t>Организация ведения реестра муниципального имущества города Перми</t>
  </si>
  <si>
    <t>200</t>
  </si>
  <si>
    <t>Закупка товаров, работ и услуг для обеспечения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</si>
  <si>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</si>
  <si>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</si>
  <si>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1610123370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</si>
  <si>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</si>
  <si>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800</t>
  </si>
  <si>
    <t>Иные бюджетные ассигнования</t>
  </si>
  <si>
    <t>830</t>
  </si>
  <si>
    <t>Исполнение судебных актов</t>
  </si>
  <si>
    <t>850</t>
  </si>
  <si>
    <t>Уплата налогов, сборов и иных платежей</t>
  </si>
  <si>
    <t>1620000000</t>
  </si>
  <si>
    <t>Подпрограмма "Содержание муниципального имущества"</t>
  </si>
  <si>
    <t>1620100000</t>
  </si>
  <si>
    <t>Основное мероприятие "Обеспечение содержания и обслуживания нежилого муниципального фонда"</t>
  </si>
  <si>
    <t>1620100590</t>
  </si>
  <si>
    <t>Обеспечение деятельности (оказание услуг, выполнение работ) муниципальных учреждений (организаций)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</si>
  <si>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</si>
  <si>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</si>
  <si>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110</t>
  </si>
  <si>
    <t>Расходы на выплаты персоналу казенных учреждений</t>
  </si>
  <si>
    <t>1620121590</t>
  </si>
  <si>
    <t>Реализация мероприятий по содержанию и обслуживанию нежилого муниципального фонда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</si>
  <si>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</si>
  <si>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</si>
  <si>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1620122150</t>
  </si>
  <si>
    <t>Реализация мероприятий по приведению в нормативное состояние объектов нежилого муниципального фонда</t>
  </si>
  <si>
    <t>9100000000</t>
  </si>
  <si>
    <t>Непрограммные расходы бюджета города Перми по реализации иных мероприятий</t>
  </si>
  <si>
    <t>9190000000</t>
  </si>
  <si>
    <t>Иные непрограммные мероприятия</t>
  </si>
  <si>
    <t>9190021200</t>
  </si>
  <si>
    <t>Исполнение обязанностей по уплате платежей в федеральный бюджет</t>
  </si>
  <si>
    <t>9500000000</t>
  </si>
  <si>
    <t>Непрограммные расходы по обеспечению деятельности администрации города Перми</t>
  </si>
  <si>
    <t>9580000000</t>
  </si>
  <si>
    <t>Функциональные органы администрации города Перми</t>
  </si>
  <si>
    <t>9580000110</t>
  </si>
  <si>
    <t>Расходы на выплаты по оплате труда работников муниципальных органов</t>
  </si>
  <si>
    <t>120</t>
  </si>
  <si>
    <t>Расходы на выплаты персоналу государственных (муниципальных) органов</t>
  </si>
  <si>
    <t>300</t>
  </si>
  <si>
    <t>Социальное обеспечение и иные выплаты населению</t>
  </si>
  <si>
    <t>320</t>
  </si>
  <si>
    <t>Социальные выплаты гражданам, кроме публичных нормативных социальных выплат</t>
  </si>
  <si>
    <t>9580000190</t>
  </si>
  <si>
    <t>Расходы на обеспечение функций муниципальных органов</t>
  </si>
  <si>
    <t>9600000000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</si>
  <si>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</si>
  <si>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9610000000</t>
  </si>
  <si>
    <t>Расходы на исполнение судебных актов по обращению взыскания на средства местного бюджета</t>
  </si>
  <si>
    <t>9610092000</t>
  </si>
  <si>
    <t>Средства на исполнение судебных актов, вступивших в законную силу</t>
  </si>
  <si>
    <t>04</t>
  </si>
  <si>
    <t>Национальная экономика</t>
  </si>
  <si>
    <t>09</t>
  </si>
  <si>
    <t>Дорожное хозяйство (дорожные фонды)</t>
  </si>
  <si>
    <t>9620000000</t>
  </si>
  <si>
    <t>Резервный фонд</t>
  </si>
  <si>
    <t>9620093000</t>
  </si>
  <si>
    <t>Резервный фонд администрации города Перми</t>
  </si>
  <si>
    <t>05</t>
  </si>
  <si>
    <t>Жилищно-коммунальное хозяйство</t>
  </si>
  <si>
    <t>03</t>
  </si>
  <si>
    <t>Благоустройство</t>
  </si>
  <si>
    <t>1100000000</t>
  </si>
  <si>
    <t>Муниципальная программа "Благоустройство города Перми"</t>
  </si>
  <si>
    <t>1150000000</t>
  </si>
  <si>
    <t>Подпрограмма "Повышение уровня благоустройства территории города Перми"</t>
  </si>
  <si>
    <t>1150100000</t>
  </si>
  <si>
    <t>Основное мероприятие "Организация перемещения и хранения средств индивидуальной мобильности, размещенных с нарушением требований правил благоустройства"</t>
  </si>
  <si>
    <t>1150123670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</si>
  <si>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</si>
  <si>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Другие вопросы в области жилищно-коммунального хозяйства</t>
  </si>
  <si>
    <t>1110000000</t>
  </si>
  <si>
    <t>Подпрограмма "Озеленение территории города Перми, в том числе путем создания парков, скверов, садов, бульваров"</t>
  </si>
  <si>
    <t>1110700000</t>
  </si>
  <si>
    <t>Основное мероприятие "Демонтаж самовольно установленных и незаконно размещенных движимых объектов"</t>
  </si>
  <si>
    <t>1110723670</t>
  </si>
  <si>
    <t>902</t>
  </si>
  <si>
    <t>Департамент финансов администрации города Перми</t>
  </si>
  <si>
    <t>06</t>
  </si>
  <si>
    <t>Обеспечение деятельности финансовых, налоговых и таможенных органов и органов финансового (финансово-бюджетного) надзора</t>
  </si>
  <si>
    <t>11</t>
  </si>
  <si>
    <t>Резервные фонды</t>
  </si>
  <si>
    <t>870</t>
  </si>
  <si>
    <t>Резервные средства</t>
  </si>
  <si>
    <t>9110000000</t>
  </si>
  <si>
    <t>Содержание централизованных бухгалтерий</t>
  </si>
  <si>
    <t>9110000590</t>
  </si>
  <si>
    <t>9190021460</t>
  </si>
  <si>
    <t>Мероприятия в сфере применения информационных технологий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</si>
  <si>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</si>
  <si>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</si>
  <si>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9190023640</t>
  </si>
  <si>
    <t>Исполнение обязательств по обслуживанию муниципального долга</t>
  </si>
  <si>
    <t>700</t>
  </si>
  <si>
    <t>730</t>
  </si>
  <si>
    <t>Обслуживание муниципального долга</t>
  </si>
  <si>
    <t>903</t>
  </si>
  <si>
    <t>Департамент градостроительства и архитектуры администрации города Перми</t>
  </si>
  <si>
    <t>12</t>
  </si>
  <si>
    <t>Другие вопросы в области национальной экономики</t>
  </si>
  <si>
    <t>1800000000</t>
  </si>
  <si>
    <t>Муниципальная программа "Градостроительная деятельность на территории города Перми"</t>
  </si>
  <si>
    <t>1810000000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</si>
  <si>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</si>
  <si>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1810100000</t>
  </si>
  <si>
    <t>Основное мероприятие "Формирование земельных участков"</t>
  </si>
  <si>
    <t>1810123590</t>
  </si>
  <si>
    <t>Постановка земельных участков на государственный кадастровый учет</t>
  </si>
  <si>
    <t>1810200000</t>
  </si>
  <si>
    <t>Основное мероприятие "Организация экспертно-консультационной деятельности в сфере градостроительства"</t>
  </si>
  <si>
    <t>1810223420</t>
  </si>
  <si>
    <t>Проведение экспертиз, оказание консультационных, юридических услуг</t>
  </si>
  <si>
    <t>1820000000</t>
  </si>
  <si>
    <t>Подпрограмма "Улучшение архитектурного облика города Перми"</t>
  </si>
  <si>
    <t>1820100000</t>
  </si>
  <si>
    <t>Основное мероприятие "Разработка документации по архитектурному облику города Перми"</t>
  </si>
  <si>
    <t>1820122080</t>
  </si>
  <si>
    <t>Разработка колерных паспортов зданий, расположенных на центральных улицах города Перми</t>
  </si>
  <si>
    <t>1820171370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</si>
  <si>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</si>
  <si>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</si>
  <si>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>Предоставление субсидий бюджетным, автономным учреждениям и иным некоммерческим организациям</t>
  </si>
  <si>
    <t>610</t>
  </si>
  <si>
    <t>Субсидии бюджетным учреждениям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</si>
  <si>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</si>
  <si>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</si>
  <si>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</si>
  <si>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автоматизированной информационной системы обеспечения градостроительной деятельности"</t>
  </si>
  <si>
    <t>1830121210</t>
  </si>
  <si>
    <t>Наполнение и сопровождение автоматизированной информационной системы обеспечения градостроительной деятельности</t>
  </si>
  <si>
    <t>910</t>
  </si>
  <si>
    <t>Управление записи актов гражданского состояния администрации города Перми</t>
  </si>
  <si>
    <t>919005549F</t>
  </si>
  <si>
    <t>Поощрение за достижение показателей деятельности управленческих команд</t>
  </si>
  <si>
    <t>9190059300</t>
  </si>
  <si>
    <t>Государственная регистрация актов гражданского состояния</t>
  </si>
  <si>
    <t>915</t>
  </si>
  <si>
    <t>Управление по экологии и природопользованию администрации города Перми</t>
  </si>
  <si>
    <t>919002P380</t>
  </si>
  <si>
    <t>Иные МБТ на Краевой конкурс "Лучший муниципальный служащий Пермского края"</t>
  </si>
  <si>
    <t>360</t>
  </si>
  <si>
    <t>Иные выплаты населению</t>
  </si>
  <si>
    <t>Национальная безопасность и правоохранительная деятельность</t>
  </si>
  <si>
    <t>14</t>
  </si>
  <si>
    <t>Другие вопросы в области национальной безопасности и правоохранительной деятельности</t>
  </si>
  <si>
    <t>9190023020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</si>
  <si>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</si>
  <si>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919002П040</t>
  </si>
  <si>
    <t>Составление протоколов об административных правонарушениях</t>
  </si>
  <si>
    <t>Сельское хозяйство и рыболовство</t>
  </si>
  <si>
    <t>1400000000</t>
  </si>
  <si>
    <t>Муниципальная программа "Охрана природы и лесное хозяйство города Перми"</t>
  </si>
  <si>
    <t>1410000000</t>
  </si>
  <si>
    <t>Подпрограмма "Реализация природоохранных мероприятий"</t>
  </si>
  <si>
    <t>1410200000</t>
  </si>
  <si>
    <t>Основное мероприятие "Охрана зеленого фонда города Перми от инвазивных растений"</t>
  </si>
  <si>
    <t>1410221630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</si>
  <si>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</si>
  <si>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1430000000</t>
  </si>
  <si>
    <t>Подпрограмма "Обращение с животными без владельцев"</t>
  </si>
  <si>
    <t>1430100000</t>
  </si>
  <si>
    <t>Основное мероприятие "Организация отлова и временного содержания животных без владельцев"</t>
  </si>
  <si>
    <t>1430100590</t>
  </si>
  <si>
    <t>143012У150</t>
  </si>
  <si>
    <t>Организация мероприятий при осуществлении деятельности по обращению с животными без владельцев</t>
  </si>
  <si>
    <t>1430300000</t>
  </si>
  <si>
    <t>Основное мероприятие "Создание условий осуществления деятельности в муниципальном приюте для животных без владельцев"</t>
  </si>
  <si>
    <t>14303SУ390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</si>
  <si>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</si>
  <si>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14303SУ420</t>
  </si>
  <si>
    <t>07</t>
  </si>
  <si>
    <t>Лесное хозяйство</t>
  </si>
  <si>
    <t>1410100000</t>
  </si>
  <si>
    <t>Основное мероприятие "Охрана и улучшение состояния природных объектов на территории города Перми"</t>
  </si>
  <si>
    <t>1410121660</t>
  </si>
  <si>
    <t>Создание и содержание ООПТ местного значения</t>
  </si>
  <si>
    <t>1420000000</t>
  </si>
  <si>
    <t>Подпрограмма "Сохранение и воспроизводство городских лесов"</t>
  </si>
  <si>
    <t>1420100000</t>
  </si>
  <si>
    <t>Основное мероприятие "Проведение учета лесных участков и осуществление лесного контроля городских лесов"</t>
  </si>
  <si>
    <t>1420121790</t>
  </si>
  <si>
    <t>Проведение мероприятий по лесоустройству, межеванию и лесному контролю</t>
  </si>
  <si>
    <t>1420200000</t>
  </si>
  <si>
    <t>Основное мероприятие "Выполнение мероприятий по охране, защите, воспроизводству городских лесов"</t>
  </si>
  <si>
    <t>1420200590</t>
  </si>
  <si>
    <t>1420221700</t>
  </si>
  <si>
    <t>Обеспечение санитарной и противопожарной безопасности на территории Пермского городского лесничества</t>
  </si>
  <si>
    <t>1420300000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</si>
  <si>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</si>
  <si>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1420321650</t>
  </si>
  <si>
    <t>Поддержание территории городских лесов в нормативном состоянии</t>
  </si>
  <si>
    <t>1410600000</t>
  </si>
  <si>
    <t>Основное мероприятие "Мероприятия по содержанию питомника растений"</t>
  </si>
  <si>
    <t>1410623030</t>
  </si>
  <si>
    <t>Содержание древесно-кустарниковых насаждений на территории города Перми</t>
  </si>
  <si>
    <t>1300000000</t>
  </si>
  <si>
    <t>Муниципальная программа "Формирование современной городской среды"</t>
  </si>
  <si>
    <t>1320000000</t>
  </si>
  <si>
    <t>Подпрограмма "Благоустройство общественных территорий муниципального образования город Пермь"</t>
  </si>
  <si>
    <t>1320300000</t>
  </si>
  <si>
    <t>Основное мероприятие "Выполнение комплекса работ по обустройству территорий общего пользования"</t>
  </si>
  <si>
    <t>13203SЖ090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</si>
  <si>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</si>
  <si>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</si>
  <si>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</si>
  <si>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</si>
  <si>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</si>
  <si>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1410500000</t>
  </si>
  <si>
    <t>Основное мероприятие "Создание и развитие инфраструктуры на природных территориях"</t>
  </si>
  <si>
    <t>14105SЖ410</t>
  </si>
  <si>
    <t>Развитие городского пространства</t>
  </si>
  <si>
    <t>1410622340</t>
  </si>
  <si>
    <t>Обеспечение питомника растений инфраструктурой для его деятельности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</si>
  <si>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</si>
  <si>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</si>
  <si>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14204SЖ410</t>
  </si>
  <si>
    <t>1410600590</t>
  </si>
  <si>
    <t>Охрана окружающей среды</t>
  </si>
  <si>
    <t>Охрана объектов растительного и животного мира и среды их обитания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</si>
  <si>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</si>
  <si>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</si>
  <si>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</si>
  <si>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 сопровождение информационной системы обеспечения озеленительной деятельности города Перми</t>
  </si>
  <si>
    <t>1410522180</t>
  </si>
  <si>
    <t>Рекреационное обустройство в долинах малых рек</t>
  </si>
  <si>
    <t>1410800000</t>
  </si>
  <si>
    <t>Основное мероприятие "Восстановление и экологическая реабилитация водных объектов"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</si>
  <si>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</si>
  <si>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</si>
  <si>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</si>
  <si>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</si>
  <si>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</si>
  <si>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</si>
  <si>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Другие вопросы в области охраны окружающей среды</t>
  </si>
  <si>
    <t>919002У100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</si>
  <si>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</si>
  <si>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</si>
  <si>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>Департамент культуры и молодежной политики администрации города Перми</t>
  </si>
  <si>
    <t>Образование</t>
  </si>
  <si>
    <t>Дополнительное образование детей</t>
  </si>
  <si>
    <t>0300000000</t>
  </si>
  <si>
    <t>Муниципальная программа "Культура города Перми"</t>
  </si>
  <si>
    <t>0330000000</t>
  </si>
  <si>
    <t>Подпрограмма "Обеспечение качественно нового уровня развития инфраструктуры"</t>
  </si>
  <si>
    <t>0330100000</t>
  </si>
  <si>
    <t>Основное мероприятие "Приведение имущественных комплексов в соответствие с требованиями действующего законодательства"</t>
  </si>
  <si>
    <t>0330101070</t>
  </si>
  <si>
    <t>Взносы на капитальный ремонт общего имущества в многоквартирных домах</t>
  </si>
  <si>
    <t>620</t>
  </si>
  <si>
    <t>Субсидии автономным учреждениям</t>
  </si>
  <si>
    <t>0330123560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</si>
  <si>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</si>
  <si>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0340000000</t>
  </si>
  <si>
    <t>Подпрограмма "Одаренные дети города Перми"</t>
  </si>
  <si>
    <t>0340100000</t>
  </si>
  <si>
    <t>Основное мероприятие "Реализация дополнительных общеразвивающих и предпрофессиональных программ в области искусств"</t>
  </si>
  <si>
    <t>0340100590</t>
  </si>
  <si>
    <t>0340101060</t>
  </si>
  <si>
    <t>Целевая субсидия на повышение фонда оплаты труда</t>
  </si>
  <si>
    <t>0340122140</t>
  </si>
  <si>
    <t>Обновление материальной базы учреждений дополнительного образования в сфере культуры</t>
  </si>
  <si>
    <t>0340123730</t>
  </si>
  <si>
    <t>Обеспечение функционирования школы креативных индустрий</t>
  </si>
  <si>
    <t>0340182020</t>
  </si>
  <si>
    <t>Предоставление мер социальной поддержки руководителям и педагогическим работникам образовательных учреждений</t>
  </si>
  <si>
    <t>03401L3530</t>
  </si>
  <si>
    <t>Создание школ креативных индустрий</t>
  </si>
  <si>
    <t>034A100000</t>
  </si>
  <si>
    <t>Основное мероприятие "Федеральный проект "Культурная среда"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</si>
  <si>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</si>
  <si>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</si>
  <si>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0600000000</t>
  </si>
  <si>
    <t>Муниципальная программа "Социальная поддержка и обеспечение семейного благополучия населения города Перми"</t>
  </si>
  <si>
    <t>0620000000</t>
  </si>
  <si>
    <t>Подпрограмма "Создание безбарьерной среды для маломобильных граждан"</t>
  </si>
  <si>
    <t>0620100000</t>
  </si>
  <si>
    <t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</si>
  <si>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0620123570</t>
  </si>
  <si>
    <t>Оборудование зданий муниципальных учреждений средствами беспрепятственного доступа, обеспечение информационной доступности</t>
  </si>
  <si>
    <t>Молодежная политика</t>
  </si>
  <si>
    <t>0100000000</t>
  </si>
  <si>
    <t>Муниципальная программа "Общественное согласие"</t>
  </si>
  <si>
    <t>0110000000</t>
  </si>
  <si>
    <t>Подпрограмма "Вовлечение граждан в решение вопросов местного значения"</t>
  </si>
  <si>
    <t>0110100000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</si>
  <si>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</si>
  <si>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0110121330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</si>
  <si>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</si>
  <si>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0120000000</t>
  </si>
  <si>
    <t>Подпрограмма "Повышение уровня межэтнического и межконфессионального взаимопонимания"</t>
  </si>
  <si>
    <t>0120100000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</si>
  <si>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</si>
  <si>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0120123530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</si>
  <si>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</si>
  <si>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0200000000</t>
  </si>
  <si>
    <t>Муниципальная программа "Безопасный город"</t>
  </si>
  <si>
    <t>0210000000</t>
  </si>
  <si>
    <t>Подпрограмма "Содействие в снижении уровня преступности на территории города Перми"</t>
  </si>
  <si>
    <t>0210300000</t>
  </si>
  <si>
    <t>Основное мероприятие "Профилактика потребления психоактивных веществ"</t>
  </si>
  <si>
    <t>0210321090</t>
  </si>
  <si>
    <t>Мероприятия, направленные на первичную профилактику потребления психоактивных веществ</t>
  </si>
  <si>
    <t>0400000000</t>
  </si>
  <si>
    <t>Муниципальная программа "Молодежь города Перми"</t>
  </si>
  <si>
    <t>0410000000</t>
  </si>
  <si>
    <t>Подпрограмма "Создание условий для эффективной самореализации молодежи города Перми"</t>
  </si>
  <si>
    <t>0410100000</t>
  </si>
  <si>
    <t>Основное мероприятие "Реализация проектов в сфере молодежной политики"</t>
  </si>
  <si>
    <t>0410100590</t>
  </si>
  <si>
    <t>0410101060</t>
  </si>
  <si>
    <t>0410123140</t>
  </si>
  <si>
    <t>Поддержка инициативной и талантливой молодежи</t>
  </si>
  <si>
    <t>350</t>
  </si>
  <si>
    <t>Премии и гранты</t>
  </si>
  <si>
    <t>0410170040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</si>
  <si>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</si>
  <si>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630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</si>
  <si>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</si>
  <si>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0420000000</t>
  </si>
  <si>
    <t>Подпрограмма "Создание условий для социальной интеграции молодежи в общественно полезную деятельность"</t>
  </si>
  <si>
    <t>0420100000</t>
  </si>
  <si>
    <t>Основное мероприятие "Осуществление мероприятий по организации занятости молодежи"</t>
  </si>
  <si>
    <t>0420100740</t>
  </si>
  <si>
    <t>Целевая субсидия на организацию занятости молодежи</t>
  </si>
  <si>
    <t>9160000000</t>
  </si>
  <si>
    <t>Мероприятия, направленные на решение отдельных вопросов местного значения в микрорайонах города Перми</t>
  </si>
  <si>
    <t>Другие вопросы в области образования</t>
  </si>
  <si>
    <t>0340100680</t>
  </si>
  <si>
    <t>Популяризация художественного образования среди жителей</t>
  </si>
  <si>
    <t>0340182030</t>
  </si>
  <si>
    <t>Стипендии одаренным детям, обучающимся в образовательных организациях дополнительного образования в сфере культуры</t>
  </si>
  <si>
    <t>340</t>
  </si>
  <si>
    <t>Стипендии</t>
  </si>
  <si>
    <t>0640000000</t>
  </si>
  <si>
    <t>Подпрограмма "Организация оздоровления и отдыха детей города Перми"</t>
  </si>
  <si>
    <t>0640200000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</si>
  <si>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</si>
  <si>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0640200590</t>
  </si>
  <si>
    <t>08</t>
  </si>
  <si>
    <t>Культура, кинематография</t>
  </si>
  <si>
    <t>Культура</t>
  </si>
  <si>
    <t>0120123520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</si>
  <si>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</si>
  <si>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0310000000</t>
  </si>
  <si>
    <t>Подпрограмма "Городские культурно-зрелищные мероприятия"</t>
  </si>
  <si>
    <t>0310100000</t>
  </si>
  <si>
    <t>Основное мероприятие "Проведение мероприятий в области культуры"</t>
  </si>
  <si>
    <t>0310100590</t>
  </si>
  <si>
    <t>0310121980</t>
  </si>
  <si>
    <t>Городские культурно-зрелищные мероприятия, культурно-зрелищные мероприятия по месту жительства</t>
  </si>
  <si>
    <t>031012К030</t>
  </si>
  <si>
    <t>Организация и проведение мероприятий в сфере культуры на территории Пермского края</t>
  </si>
  <si>
    <t>03101SК030</t>
  </si>
  <si>
    <t>0320000000</t>
  </si>
  <si>
    <t>Подпрограмма "Создание условий для творческой и профессиональной самореализации населения"</t>
  </si>
  <si>
    <t>0320100000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</si>
  <si>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</si>
  <si>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0320100590</t>
  </si>
  <si>
    <t>0320100870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</si>
  <si>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</si>
  <si>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0320101060</t>
  </si>
  <si>
    <t>0320123620</t>
  </si>
  <si>
    <t>Оказание услуг библиотечного обслуживания</t>
  </si>
  <si>
    <t>03201L5170</t>
  </si>
  <si>
    <t>Поддержка творческой деятельности и техническое оснащение детских и кукольных театров</t>
  </si>
  <si>
    <t>0330100750</t>
  </si>
  <si>
    <t>Целевая субсидия по сохранению историко-культурного наследия</t>
  </si>
  <si>
    <t>033012К180</t>
  </si>
  <si>
    <t>Оснащение оборудованием муниципальных дворцов культуры, центров досуга, клубов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</si>
  <si>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</si>
  <si>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</si>
  <si>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03301SК190</t>
  </si>
  <si>
    <t>Выполнение работ по сохранению объектов культурного наследия, находящихся в собственности муниципальных образований</t>
  </si>
  <si>
    <t>033A100000</t>
  </si>
  <si>
    <t>033A154540</t>
  </si>
  <si>
    <t>Создание модельных муниципальных библиотек</t>
  </si>
  <si>
    <t>0350000000</t>
  </si>
  <si>
    <t>Подпрограмма "Определение, сохранение и развитие культурной идентичности города Перми"</t>
  </si>
  <si>
    <t>0350100000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</si>
  <si>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</si>
  <si>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0350100590</t>
  </si>
  <si>
    <t>0350101060</t>
  </si>
  <si>
    <t>0610000000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</si>
  <si>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</si>
  <si>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0610200000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</si>
  <si>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</si>
  <si>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0610221010</t>
  </si>
  <si>
    <t>Проведение мероприятий социальной направленности</t>
  </si>
  <si>
    <t>Другие вопросы в области культуры, кинематографии</t>
  </si>
  <si>
    <t>10</t>
  </si>
  <si>
    <t>Социальная политика</t>
  </si>
  <si>
    <t>Социальное обеспечение населения</t>
  </si>
  <si>
    <t>0610100000</t>
  </si>
  <si>
    <t>Основное мероприятие "Предоставление дополнительных мер социальной поддержки отдельным категориям граждан"</t>
  </si>
  <si>
    <t>06101SС240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</si>
  <si>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</si>
  <si>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930</t>
  </si>
  <si>
    <t>Департамент образования администрации города Перми</t>
  </si>
  <si>
    <t>Дошкольное образование</t>
  </si>
  <si>
    <t>0700000000</t>
  </si>
  <si>
    <t>Муниципальная программа "Доступное и качественное образование"</t>
  </si>
  <si>
    <t>0710000000</t>
  </si>
  <si>
    <t>Подпрограмма "Обеспечение доступного и качественного дошкольного образования"</t>
  </si>
  <si>
    <t>0710100000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</si>
  <si>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</si>
  <si>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0710100590</t>
  </si>
  <si>
    <t>0710200000</t>
  </si>
  <si>
    <t>Основное мероприятие "Предоставление дошкольного образования в дошкольных образовательных организациях"</t>
  </si>
  <si>
    <t>071022Н020</t>
  </si>
  <si>
    <t>Единая субвенция на выполнение отдельных государственных полномочий в сфере образования</t>
  </si>
  <si>
    <t>07102SН040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</si>
  <si>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</si>
  <si>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0750000000</t>
  </si>
  <si>
    <t>Подпрограмма "Развитие негосударственного сектора в сфере образования"</t>
  </si>
  <si>
    <t>0750100000</t>
  </si>
  <si>
    <t>Основное мероприятие "Оказание услуг частными организациями, осуществляющими образовательную деятельность"</t>
  </si>
  <si>
    <t>0750170030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</si>
  <si>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</si>
  <si>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810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</si>
  <si>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</si>
  <si>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0750200000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</si>
  <si>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</si>
  <si>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075022Н020</t>
  </si>
  <si>
    <t>0800000000</t>
  </si>
  <si>
    <t>Муниципальная программа "Развитие сети образовательных организаций города Перми"</t>
  </si>
  <si>
    <t>0810000000</t>
  </si>
  <si>
    <t>Подпрограмма "Повышение доступности дошкольного образования"</t>
  </si>
  <si>
    <t>0810100000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</si>
  <si>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</si>
  <si>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0810142160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</si>
  <si>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</si>
  <si>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0830000000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</si>
  <si>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</si>
  <si>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0830100000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</si>
  <si>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</si>
  <si>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0830100950</t>
  </si>
  <si>
    <t>Целевая субсидия на исполнение судебных решений</t>
  </si>
  <si>
    <t>0830101070</t>
  </si>
  <si>
    <t>0830123470</t>
  </si>
  <si>
    <t>Приведение в нормативное состояние имущественных комплексов образовательных организаций</t>
  </si>
  <si>
    <t>083012Н420</t>
  </si>
  <si>
    <t>Оснащение муниципальных образовательных организаций оборудованием, средствами обучения и воспитания</t>
  </si>
  <si>
    <t>0830171020</t>
  </si>
  <si>
    <t>Оснащение функционирующих зданий образовательных организаций</t>
  </si>
  <si>
    <t>0830200000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</si>
  <si>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</si>
  <si>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0830223490</t>
  </si>
  <si>
    <t>Оснащение вновь вводимых в эксплуатацию зданий для размещения образовательных организаций</t>
  </si>
  <si>
    <t>02</t>
  </si>
  <si>
    <t>Общее образование</t>
  </si>
  <si>
    <t>0720000000</t>
  </si>
  <si>
    <t>Подпрограмма "Обеспечение доступного и качественного общего образования"</t>
  </si>
  <si>
    <t>0720100000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</si>
  <si>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</si>
  <si>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0720100590</t>
  </si>
  <si>
    <t>0720100690</t>
  </si>
  <si>
    <t>Целевая субсидия на организацию подвоза учащихся</t>
  </si>
  <si>
    <t>0720100890</t>
  </si>
  <si>
    <t>Обеспечение бесплатным проездом учащихся муниципального автономного общеобразовательного учреждения "Средняя общеобразовательная школа № 44" г. Перми на период проведения капитального ремонта</t>
  </si>
  <si>
    <t>0720200000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</si>
  <si>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</si>
  <si>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0720223930</t>
  </si>
  <si>
    <t>Предоставление бесплатного горячего питания обучающимся 5-11 классов общеобразовательных организаций, являющихся детьми участников специальной военной операции</t>
  </si>
  <si>
    <t>072022Н020</t>
  </si>
  <si>
    <t>0720253030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</si>
  <si>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</si>
  <si>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07202L0500</t>
  </si>
  <si>
    <t>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</si>
  <si>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07202L3030</t>
  </si>
  <si>
    <t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</si>
  <si>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</si>
  <si>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</si>
  <si>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07202SН040</t>
  </si>
  <si>
    <t>072EВ00000</t>
  </si>
  <si>
    <t>Основное мероприятие "Федеральный проект "Патриотическое воспитание граждан Российской Федерации"</t>
  </si>
  <si>
    <t>072EВ51790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</si>
  <si>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</si>
  <si>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0730000000</t>
  </si>
  <si>
    <t>Подпрограмма "Обеспечение доступного и качественного дополнительного образования"</t>
  </si>
  <si>
    <t>0730100000</t>
  </si>
  <si>
    <t>Основное мероприятие "Оказание услуг по реализации дополнительных образовательных программ"</t>
  </si>
  <si>
    <t>0730171030</t>
  </si>
  <si>
    <t>Предоставление грантов образовательным организациям на реализацию мероприятий, направленных на поддержку сетевых профильных классов</t>
  </si>
  <si>
    <t>07301SФ320</t>
  </si>
  <si>
    <t>Реализация мероприятия "Умею плавать!"</t>
  </si>
  <si>
    <t>0750170050</t>
  </si>
  <si>
    <t>Субсидии частным организациям, осуществляющим общеобразовательную деятельность</t>
  </si>
  <si>
    <t>0820000000</t>
  </si>
  <si>
    <t>Подпрограмма "Обеспечение доступности общего и дополнительного образования"</t>
  </si>
  <si>
    <t>0820100000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</si>
  <si>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</si>
  <si>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0820141660</t>
  </si>
  <si>
    <t>Строительство здания общеобразовательного учреждения по адресу: г. Пермь, ул. Ветлужская</t>
  </si>
  <si>
    <t>400</t>
  </si>
  <si>
    <t>Капитальные вложения в объекты государственной (муниципальной) собственности</t>
  </si>
  <si>
    <t>460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</si>
  <si>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</si>
  <si>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0820142550</t>
  </si>
  <si>
    <t>Строительство здания общеобразовательного учреждения в Индустриальном районе города Перми</t>
  </si>
  <si>
    <t>0820143360</t>
  </si>
  <si>
    <t>Реконструкция здания по ул. Уральской, 110 для размещения общеобразовательной организации г. Перми</t>
  </si>
  <si>
    <t>0820143490</t>
  </si>
  <si>
    <t>Строительство корпуса МАОУ "Гимназия № 33" г. Перми</t>
  </si>
  <si>
    <t>0820143500</t>
  </si>
  <si>
    <t>Строительство корпуса МАОУ "Школа дизайна "Точка" г. Перми</t>
  </si>
  <si>
    <t>0820200000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</si>
  <si>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</si>
  <si>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0820242640</t>
  </si>
  <si>
    <t>Строительство спортивного зала МАОУ "СОШ № 79" г. Перми</t>
  </si>
  <si>
    <t>0820243510</t>
  </si>
  <si>
    <t>Строительство спортивного зала МАОУ "СОШ № 81" г. Перми</t>
  </si>
  <si>
    <t>0820243520</t>
  </si>
  <si>
    <t>Строительство спортивного зала МАОУ "СОШ № 96" г. Перми</t>
  </si>
  <si>
    <t>08202SФ230</t>
  </si>
  <si>
    <t>Строительство (реконструкция) стадионов, межшкольных стадионов, спортивных площадок и иных спортивных объектов</t>
  </si>
  <si>
    <t>08202SФ231</t>
  </si>
  <si>
    <t>Строительство (реконструкция) стадионов, межшкольных стадионов, спортивных площадок и иных спортивных объектов - Устройство спортивных площадок МАОУ "Гимназия № 5" г. Перми по адресу: г. Пермь, ул. КИМ, 90</t>
  </si>
  <si>
    <t>083012P350</t>
  </si>
  <si>
    <t>Реализация программы "Комфортный край"</t>
  </si>
  <si>
    <t>08301L7500</t>
  </si>
  <si>
    <t>Реализация мероприятий по модернизации школьных систем образования</t>
  </si>
  <si>
    <t>08301SP350</t>
  </si>
  <si>
    <t>Реализация мероприятий по направлению "Школьный двор"</t>
  </si>
  <si>
    <t>08301SН420</t>
  </si>
  <si>
    <t>08301SФ130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</si>
  <si>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</si>
  <si>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0830223491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</si>
  <si>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</si>
  <si>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083022Н420</t>
  </si>
  <si>
    <t>08302SН420</t>
  </si>
  <si>
    <t>0830300000</t>
  </si>
  <si>
    <t>Основное мероприятие "Совершенствование спортивной инфраструктуры образовательных организаций"</t>
  </si>
  <si>
    <t>0830300610</t>
  </si>
  <si>
    <t>Устройство спортивных площадок в муниципальных образовательных организациях города Перми</t>
  </si>
  <si>
    <t>08303SФ230</t>
  </si>
  <si>
    <t>0730100590</t>
  </si>
  <si>
    <t>0730100600</t>
  </si>
  <si>
    <t>Мероприятия по обеспечению персонифицированного финансирования дополнительного образования детей</t>
  </si>
  <si>
    <t>0730100650</t>
  </si>
  <si>
    <t>Реализация мероприятий по взаимодействию с детскими общественными объединениями</t>
  </si>
  <si>
    <t>0730101000</t>
  </si>
  <si>
    <t>Целевая субсидия на реализацию историко-культурной образовательной программы</t>
  </si>
  <si>
    <t>0730101060</t>
  </si>
  <si>
    <t>0730182020</t>
  </si>
  <si>
    <t>0750300000</t>
  </si>
  <si>
    <t>Основное мероприятие "Реализация дополнительных общеразвивающих программ"</t>
  </si>
  <si>
    <t>0750371390</t>
  </si>
  <si>
    <t>Субсидии частным организациям на реализацию дополнительных общеразвивающих программ</t>
  </si>
  <si>
    <t>Профессиональная подготовка, переподготовка и повышение квалификации</t>
  </si>
  <si>
    <t>0740000000</t>
  </si>
  <si>
    <t>Подпрограмма "Ресурсное обеспечение качественного функционирования системы образования города Перми"</t>
  </si>
  <si>
    <t>0740100000</t>
  </si>
  <si>
    <t>Основное мероприятие "Обеспечение условий для качественного функционирования системы образования города Перми"</t>
  </si>
  <si>
    <t>0740100590</t>
  </si>
  <si>
    <t>0740101060</t>
  </si>
  <si>
    <t>0740182020</t>
  </si>
  <si>
    <t>0630000000</t>
  </si>
  <si>
    <t>Подпрограмма "Повышение социального благополучия и безопасности семей с детьми"</t>
  </si>
  <si>
    <t>0630200000</t>
  </si>
  <si>
    <t>Основное мероприятие "Коррекция детского и семейного неблагополучия"</t>
  </si>
  <si>
    <t>0630223600</t>
  </si>
  <si>
    <t>Проведение восстановительных программ с участием несовершеннолетних</t>
  </si>
  <si>
    <t>0640100000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</si>
  <si>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</si>
  <si>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064012С140</t>
  </si>
  <si>
    <t>Обеспечение отдыха и оздоровления детей</t>
  </si>
  <si>
    <t>0720100840</t>
  </si>
  <si>
    <t>Целевая субсидия на проведение мероприятий по сохранению и использованию музея "Дом Дягилева"</t>
  </si>
  <si>
    <t>0740200000</t>
  </si>
  <si>
    <t>Основное мероприятие "Организация и проведение мероприятий в сфере образования"</t>
  </si>
  <si>
    <t>0740200730</t>
  </si>
  <si>
    <t>Организация мероприятия "Пермские каникулы" для детей, прибывших из Донецкой Народной Республики, Луганской Народной Республики, Херсонской области и Запорожской области</t>
  </si>
  <si>
    <t>0740221190</t>
  </si>
  <si>
    <t>Мероприятия в области инновационного развития и отраслевые мероприятия</t>
  </si>
  <si>
    <t>0740400000</t>
  </si>
  <si>
    <t>Основное мероприятие "Публичные нормативные обязательства в сфере образования"</t>
  </si>
  <si>
    <t>0740481030</t>
  </si>
  <si>
    <t>Премия Главы города Перми "Золотой резерв"</t>
  </si>
  <si>
    <t>330</t>
  </si>
  <si>
    <t>Публичные нормативные выплаты гражданам несоциального характера</t>
  </si>
  <si>
    <t>911002Н020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</si>
  <si>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</si>
  <si>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</si>
  <si>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072022С170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</si>
  <si>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</si>
  <si>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0740300000</t>
  </si>
  <si>
    <t>Основное мероприятие "Оказание мер государственной поддержки работникам образовательных организаций"</t>
  </si>
  <si>
    <t>074032Н020</t>
  </si>
  <si>
    <t>Охрана семьи и детства</t>
  </si>
  <si>
    <t>Другие вопросы в области социальной политики</t>
  </si>
  <si>
    <t>0720100700</t>
  </si>
  <si>
    <t>Целевая субсидия кадетской школе на предоставление бесплатного питания учащимся</t>
  </si>
  <si>
    <t>0720100710</t>
  </si>
  <si>
    <t>Целевая субсидия на предоставление бесплатного питания отдельным категориям учащихся</t>
  </si>
  <si>
    <t>0720101160</t>
  </si>
  <si>
    <t>Целевая субсидия на предоставление бесплатного питания обучающимся с ограниченными возможностями здоровья</t>
  </si>
  <si>
    <t>0750171170</t>
  </si>
  <si>
    <t>Субсидии частным общеобразовательным организациям на предоставление бесплатного питания отдельным категориям учащихся</t>
  </si>
  <si>
    <t>0750171180</t>
  </si>
  <si>
    <t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</si>
  <si>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>Физическая культура и спорт</t>
  </si>
  <si>
    <t>Массовый спорт</t>
  </si>
  <si>
    <t>919002Ф180</t>
  </si>
  <si>
    <t>Обеспечение условий для развития физической культуры и массового спорта</t>
  </si>
  <si>
    <t>Спорт высших достижений</t>
  </si>
  <si>
    <t>0500000000</t>
  </si>
  <si>
    <t>Муниципальная программа "Развитие физической культуры и спорта города Перми"</t>
  </si>
  <si>
    <t>0520000000</t>
  </si>
  <si>
    <t>Подпрограмма "Развитие физической культуры и спорта на территории города Перми"</t>
  </si>
  <si>
    <t>0520500000</t>
  </si>
  <si>
    <t>Основное мероприятие "Реализация дополнительных образовательных программ спортивной подготовки"</t>
  </si>
  <si>
    <t>0520500590</t>
  </si>
  <si>
    <t>0520501060</t>
  </si>
  <si>
    <t>931</t>
  </si>
  <si>
    <t>Администрация Ленинского района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</si>
  <si>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</si>
  <si>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0630100000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</si>
  <si>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</si>
  <si>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063012С050</t>
  </si>
  <si>
    <t>Образование комиссий по делам несовершеннолетних и защите их прав и организация их деятельности</t>
  </si>
  <si>
    <t>9190021880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</si>
  <si>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</si>
  <si>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063012С150</t>
  </si>
  <si>
    <t>9570000000</t>
  </si>
  <si>
    <t>Территориальные органы администрации города Перми</t>
  </si>
  <si>
    <t>9570000110</t>
  </si>
  <si>
    <t>9570000190</t>
  </si>
  <si>
    <t>0110123180</t>
  </si>
  <si>
    <t>Проведение мероприятий в рамках реализации инициативных проектов на территории города Перми</t>
  </si>
  <si>
    <t>0110171140</t>
  </si>
  <si>
    <t>Субсидии советам ветеранов (пенсионеров) войны, труда, Вооруженных Сил и правоохранительных органов</t>
  </si>
  <si>
    <t>0110171250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</si>
  <si>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</si>
  <si>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0110200000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</si>
  <si>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</si>
  <si>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0110271130</t>
  </si>
  <si>
    <t>Субсидии на осуществление деятельности территориальных общественных самоуправлений</t>
  </si>
  <si>
    <t>0110300000</t>
  </si>
  <si>
    <t>Основное мероприятие "Развитие инфраструктуры поддержки социально ориентированных некоммерческих организаций"</t>
  </si>
  <si>
    <t>0110321310</t>
  </si>
  <si>
    <t>Содержание имущества и обеспечение деятельности общественных центров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</si>
  <si>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</si>
  <si>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</si>
  <si>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Защита населения и территории от чрезвычайных ситуаций природного и техногенного характера, пожарная безопасность</t>
  </si>
  <si>
    <t>0220000000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</si>
  <si>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</si>
  <si>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0220300000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</si>
  <si>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</si>
  <si>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0220321000</t>
  </si>
  <si>
    <t>Содержание спасательных постов в местах массового отдыха у воды</t>
  </si>
  <si>
    <t>0230000000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</si>
  <si>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</si>
  <si>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0230100000</t>
  </si>
  <si>
    <t>Основное мероприятие "Обеспечение первичных мер пожарной безопасности"</t>
  </si>
  <si>
    <t>0230121120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</si>
  <si>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</si>
  <si>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919002П060</t>
  </si>
  <si>
    <t>Осуществление полномочий по созданию и организации деятельности административных комиссий</t>
  </si>
  <si>
    <t>1000000000</t>
  </si>
  <si>
    <t>Муниципальная программа "Организация дорожной деятельности в городе Перми"</t>
  </si>
  <si>
    <t>1010000000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</si>
  <si>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</si>
  <si>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1010100000</t>
  </si>
  <si>
    <t>Основное мероприятие "Выполнение комплекса мероприятий по содержанию и ремонту автомобильных дорог и элементов дорог"</t>
  </si>
  <si>
    <t>1010121370</t>
  </si>
  <si>
    <t>Содержание и ремонт автомобильных дорог</t>
  </si>
  <si>
    <t>1010121390</t>
  </si>
  <si>
    <t>Ремонт тротуаров, пешеходных дорожек и газонов вдоль тротуаров, пешеходных дорожек</t>
  </si>
  <si>
    <t>1010400000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</si>
  <si>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</si>
  <si>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10104ST040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</si>
  <si>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</si>
  <si>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1030000000</t>
  </si>
  <si>
    <t>Подпрограмма "Совершенствование организации дорожного движения на улично-дорожной сети города Перми"</t>
  </si>
  <si>
    <t>1030100000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</si>
  <si>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</si>
  <si>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1030123510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</si>
  <si>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</si>
  <si>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</si>
  <si>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</si>
  <si>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</si>
  <si>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</si>
  <si>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1130000000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</si>
  <si>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</si>
  <si>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1130100000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</si>
  <si>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</si>
  <si>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</si>
  <si>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</si>
  <si>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1200000000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</si>
  <si>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</si>
  <si>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1210000000</t>
  </si>
  <si>
    <t>Подпрограмма "Приоритетное развитие общественного транспорта в городе Перми"</t>
  </si>
  <si>
    <t>1210500000</t>
  </si>
  <si>
    <t>Основное мероприятие "Обустройство остановочных пунктов"</t>
  </si>
  <si>
    <t>1210521780</t>
  </si>
  <si>
    <t>Содержание и ремонт остановочных пунктов с элементами благоустройства</t>
  </si>
  <si>
    <t>1310000000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</si>
  <si>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</si>
  <si>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1310100000</t>
  </si>
  <si>
    <t>Основное мероприятие "Благоустройство дворовых территорий многоквартирных домов города Перми"</t>
  </si>
  <si>
    <t>1310171290</t>
  </si>
  <si>
    <t>Поддержка мероприятий повышения уровня благоустройства дворовых территорий многоквартирных домов города Перми</t>
  </si>
  <si>
    <t>131F200000</t>
  </si>
  <si>
    <t>Основное мероприятие "Региональный проект "Формирование комфортной городской среды"</t>
  </si>
  <si>
    <t>131F255550</t>
  </si>
  <si>
    <t>Реализация программ формирования современной городской среды</t>
  </si>
  <si>
    <t>1700000000</t>
  </si>
  <si>
    <t>Муниципальная программа "Развитие системы жилищно-коммунального хозяйства в городе Перми"</t>
  </si>
  <si>
    <t>1730000000</t>
  </si>
  <si>
    <t>Подпрограмма "Обеспечение эффективного управления многоквартирными домами в городе Перми"</t>
  </si>
  <si>
    <t>1730300000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</si>
  <si>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</si>
  <si>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1730371190</t>
  </si>
  <si>
    <t>Возмещение затрат по благоустройству придомовых территорий многоквартирных домов города Перми</t>
  </si>
  <si>
    <t>1110721820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</si>
  <si>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</si>
  <si>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1820200000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</si>
  <si>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</si>
  <si>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</si>
  <si>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</si>
  <si>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1820300000</t>
  </si>
  <si>
    <t>Основное мероприятие "Выявление вывесок, не соответствующих Правилам благоустройства города Перми"</t>
  </si>
  <si>
    <t>1820323900</t>
  </si>
  <si>
    <t>Выявление вывесок, не соответствующих установленным требованиям к яркости</t>
  </si>
  <si>
    <t>Коммунальное хозяйство</t>
  </si>
  <si>
    <t>1740000000</t>
  </si>
  <si>
    <t>Подпрограмма "Содержание объектов инженерной инфраструктуры"</t>
  </si>
  <si>
    <t>1740100000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</si>
  <si>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</si>
  <si>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1740121740</t>
  </si>
  <si>
    <t>Содержание и ремонт объектов инженерной инфраструктуры</t>
  </si>
  <si>
    <t>1110100000</t>
  </si>
  <si>
    <t>Основное мероприятие "Организация содержания объектов озеленения общего пользования"</t>
  </si>
  <si>
    <t>1110121450</t>
  </si>
  <si>
    <t>Содержание и ремонт объектов озеленения общего пользования</t>
  </si>
  <si>
    <t>11101SЖ410</t>
  </si>
  <si>
    <t>1110200000</t>
  </si>
  <si>
    <t>Основное мероприятие "Организация содержания земель, не принадлежащих физическим и (или) юридическим лицам, уборка водоохранных зон"</t>
  </si>
  <si>
    <t>1110221510</t>
  </si>
  <si>
    <t>Содержание земель, не принадлежащих физическим и (или) юридическим лицам, уборка водоохранных зон</t>
  </si>
  <si>
    <t>1110600000</t>
  </si>
  <si>
    <t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</si>
  <si>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1110621750</t>
  </si>
  <si>
    <t>Содержание и ремонт пешеходных мостиков, лестниц на территориях общего пользования города Перми</t>
  </si>
  <si>
    <t>1430200000</t>
  </si>
  <si>
    <t>Основное мероприятие "Формирование ответственного обращения к животным"</t>
  </si>
  <si>
    <t>1430221260</t>
  </si>
  <si>
    <t>Обустройство и содержание площадок для выгула и дрессировки собак</t>
  </si>
  <si>
    <t>1720000000</t>
  </si>
  <si>
    <t>Подпрограмма "Обеспечение санитарно-эпидемиологических требований законодательства"</t>
  </si>
  <si>
    <t>1720200000</t>
  </si>
  <si>
    <t>Основное мероприятие "Организация работ по созданию и содержанию мест (площадок) накопления твердых коммунальных отходов"</t>
  </si>
  <si>
    <t>1720222030</t>
  </si>
  <si>
    <t>Обустройство и содержание мест (площадок) накопления твердых коммунальных отходов</t>
  </si>
  <si>
    <t>1720300000</t>
  </si>
  <si>
    <t>Основное мероприятие "Организация работ по обустройству контейнерных площадок нового образца"</t>
  </si>
  <si>
    <t>1720323430</t>
  </si>
  <si>
    <t>Обустройство контейнерных площадок нового образца в городе Перми</t>
  </si>
  <si>
    <t>17203SЖ410</t>
  </si>
  <si>
    <t>1020000000</t>
  </si>
  <si>
    <t>Подпрограмма "Обеспечение деятельности заказчиков работ"</t>
  </si>
  <si>
    <t>1020100000</t>
  </si>
  <si>
    <t>Основное мероприятие "Выполнение функций муниципального заказчика работ"</t>
  </si>
  <si>
    <t>1020100590</t>
  </si>
  <si>
    <t>9190023610</t>
  </si>
  <si>
    <t>Прочие мероприятия в сфере коммунального хозяйства и благоустройства</t>
  </si>
  <si>
    <t>0420170070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</si>
  <si>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</si>
  <si>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0640400000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</si>
  <si>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</si>
  <si>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0640421080</t>
  </si>
  <si>
    <t>Мероприятия по профилактике правонарушений среди несовершеннолетних</t>
  </si>
  <si>
    <t>Физическая культура</t>
  </si>
  <si>
    <t>0520100000</t>
  </si>
  <si>
    <t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</si>
  <si>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0520123350</t>
  </si>
  <si>
    <t>Физкультурные и спортивные мероприятия, конкурсы, спортивно-массовая работа</t>
  </si>
  <si>
    <t>932</t>
  </si>
  <si>
    <t>Администрация Свердловского района города Перми</t>
  </si>
  <si>
    <t>1010123110</t>
  </si>
  <si>
    <t>Инвентаризация бесхозяйных сетей ливневой канализации</t>
  </si>
  <si>
    <t>1010500000</t>
  </si>
  <si>
    <t>Основное мероприятие "Обеспечение содержания, текущего и капитального ремонта сетей наружного освещения"</t>
  </si>
  <si>
    <t>1010523170</t>
  </si>
  <si>
    <t>Паспортизация, инвентаризация сетей наружного освещения</t>
  </si>
  <si>
    <t>101R100000</t>
  </si>
  <si>
    <t>Основное мероприятие "Региональный проект "Региональная и местная дорожная сеть"</t>
  </si>
  <si>
    <t>101R1ST040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</si>
  <si>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</si>
  <si>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01101SP080</t>
  </si>
  <si>
    <t>Софинансирование проектов инициативного бюджетирования</t>
  </si>
  <si>
    <t>933</t>
  </si>
  <si>
    <t>Администрация Мотовилихинского района города Перми</t>
  </si>
  <si>
    <t>934</t>
  </si>
  <si>
    <t>Администрация Дзержинского района города Перми</t>
  </si>
  <si>
    <t>935</t>
  </si>
  <si>
    <t>Администрация Индустриального района города Перми</t>
  </si>
  <si>
    <t>13101SЖ090</t>
  </si>
  <si>
    <t>936</t>
  </si>
  <si>
    <t>Администрация Кировского района города Перми</t>
  </si>
  <si>
    <t>937</t>
  </si>
  <si>
    <t>Администрация Орджоникидзевского района города Перми</t>
  </si>
  <si>
    <t>1320100000</t>
  </si>
  <si>
    <t>Основное мероприятие "Выполнение комплекса мероприятий по ремонту и капитальному ремонту территорий общего пользования"</t>
  </si>
  <si>
    <t>1320122280</t>
  </si>
  <si>
    <t>Ремонт общественных территорий города Перми</t>
  </si>
  <si>
    <t>938</t>
  </si>
  <si>
    <t>Администрация поселка Новые Ляды города Перми</t>
  </si>
  <si>
    <t>940</t>
  </si>
  <si>
    <t>Департамент жилищно-коммунального хозяйства администрации города Перми</t>
  </si>
  <si>
    <t>1740100590</t>
  </si>
  <si>
    <t>1740100790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</si>
  <si>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</si>
  <si>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1740101060</t>
  </si>
  <si>
    <t>Жилищное хозяйство</t>
  </si>
  <si>
    <t>1730400000</t>
  </si>
  <si>
    <t>Основное мероприятие "Организация работ по сносу многоквартирных домов"</t>
  </si>
  <si>
    <t>1730400590</t>
  </si>
  <si>
    <t>1730401060</t>
  </si>
  <si>
    <t>1750000000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</si>
  <si>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</si>
  <si>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1750100000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</si>
  <si>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</si>
  <si>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1750121420</t>
  </si>
  <si>
    <t>Уплата взносов на капитальный ремонт общего имущества в многоквартирных домах в части муниципальной доли собственности</t>
  </si>
  <si>
    <t>1750200000</t>
  </si>
  <si>
    <t>Основное мероприятие "Муниципальная поддержка капитального ремонта жилищного фонда города Перми"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</si>
  <si>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</si>
  <si>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</si>
  <si>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1750271330</t>
  </si>
  <si>
    <t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</si>
  <si>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17502SЖ240</t>
  </si>
  <si>
    <t>Капитальный ремонт фасадов многоквартирных домов в г. Перми</t>
  </si>
  <si>
    <t>17502SЖ410</t>
  </si>
  <si>
    <t>17502SЖ720</t>
  </si>
  <si>
    <t>Капитальный ремонт общего имущества в многоквартирных домах на территории Пермского края</t>
  </si>
  <si>
    <t>1750300000</t>
  </si>
  <si>
    <t>Основное мероприятие "Исполнение судебных актов, вступивших в законную силу, в рамках капитального ремонта"</t>
  </si>
  <si>
    <t>1750321830</t>
  </si>
  <si>
    <t>Выполнение работ по капитальному ремонту многоквартирных домов, направленных на исполнение судебных актов</t>
  </si>
  <si>
    <t>1750400000</t>
  </si>
  <si>
    <t>Основное мероприятие "Организация содержания расселенных многоквартирных домов"</t>
  </si>
  <si>
    <t>1750423250</t>
  </si>
  <si>
    <t>Содержание расселенных многоквартирных домов, признанных в установленном порядке аварийными и подлежащими сносу</t>
  </si>
  <si>
    <t>1710000000</t>
  </si>
  <si>
    <t>Подпрограмма "Модернизация и комплексное развитие систем коммунальной инфраструктуры"</t>
  </si>
  <si>
    <t>1710100000</t>
  </si>
  <si>
    <t>Основное мероприятие "Капитальные вложения в объекты муниципальной собственности системы водоснабжения и водоотведения"</t>
  </si>
  <si>
    <t>1710141210</t>
  </si>
  <si>
    <t>Строительство водопроводных сетей в микрорайоне "Висим" Мотовилихинского района города Перми</t>
  </si>
  <si>
    <t>1710141320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</si>
  <si>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</si>
  <si>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410</t>
  </si>
  <si>
    <t>Бюджетные инвестиции</t>
  </si>
  <si>
    <t>1710141700</t>
  </si>
  <si>
    <t>Выкуп сетей водоснабжения и водоотведения, принадлежащих на праве собственности ООО "Энергия-М"</t>
  </si>
  <si>
    <t>1710141710</t>
  </si>
  <si>
    <t>Выкуп сетей водоотведения по адресу: г. Пермь, ул. Монастырская, 61</t>
  </si>
  <si>
    <t>1710142260</t>
  </si>
  <si>
    <t>Санация и строительство 2-й нитки водовода Гайва-Заозерье</t>
  </si>
  <si>
    <t>1710142370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</si>
  <si>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</si>
  <si>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1710142410</t>
  </si>
  <si>
    <t>Строительство сетей водоснабжения в микрорайоне Средняя Курья по ул. Борцов Революции Ленинского района города Перми</t>
  </si>
  <si>
    <t>1710143310</t>
  </si>
  <si>
    <t>Реконструкция самотечного коллектора Д-360 мм/450 мм по бульвару Гагарина до шахты №13 ГРК</t>
  </si>
  <si>
    <t>1710300000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</si>
  <si>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</si>
  <si>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1710321680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</si>
  <si>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</si>
  <si>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</si>
  <si>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</si>
  <si>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1710471120</t>
  </si>
  <si>
    <t>Возмещение затрат по подключению к системе газоснабжения жилых домов в зонах индивидуальной жилой застройки</t>
  </si>
  <si>
    <t>1710700000</t>
  </si>
  <si>
    <t>Основное мероприятие "Капитальные вложения в объекты муниципальной собственности системы тепловых сетей"</t>
  </si>
  <si>
    <t>1710741790</t>
  </si>
  <si>
    <t>Выкуп центрального теплового пункта по адресу: ул. Веры Засулич, 50 б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</si>
  <si>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</si>
  <si>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</si>
  <si>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1740200000</t>
  </si>
  <si>
    <t>Основное мероприятие "Финансовое обеспечение денежных обязательств муниципальных предприятий"</t>
  </si>
  <si>
    <t>1740271160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</si>
  <si>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</si>
  <si>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1710600000</t>
  </si>
  <si>
    <t>Основное мероприятие "Выполнение комплекса мероприятий по строительству и реконструкции мест отвала снега"</t>
  </si>
  <si>
    <t>1710643460</t>
  </si>
  <si>
    <t>Строительство места отвала снега по ул. Промышленной</t>
  </si>
  <si>
    <t>1720100000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</si>
  <si>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</si>
  <si>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1720100590</t>
  </si>
  <si>
    <t>1720101060</t>
  </si>
  <si>
    <t>Прикладные научные исследования в области жилищно-коммунального хозяйства</t>
  </si>
  <si>
    <t>1710500000</t>
  </si>
  <si>
    <t>Основное мероприятие "Научно-исследовательские работы в области развития систем коммунальной инфраструктуры"</t>
  </si>
  <si>
    <t>1710523230</t>
  </si>
  <si>
    <t>Разработка программы комплексного развития систем коммунальной инфраструктуры города Перми</t>
  </si>
  <si>
    <t>1740300000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</si>
  <si>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</si>
  <si>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1740323190</t>
  </si>
  <si>
    <t>Разработка схемы ливневой системы водоотведения поверхностных сточных вод</t>
  </si>
  <si>
    <t>1730100000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</si>
  <si>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</si>
  <si>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</si>
  <si>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</si>
  <si>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1500000000</t>
  </si>
  <si>
    <t>Муниципальная программа "Обеспечение жильем жителей города Перми"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</si>
  <si>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</si>
  <si>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</si>
  <si>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</si>
  <si>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</si>
  <si>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</si>
  <si>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</si>
  <si>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</si>
  <si>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>Управление капитального строительства администрации города Перми</t>
  </si>
  <si>
    <t>0110400000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</si>
  <si>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</si>
  <si>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0110441040</t>
  </si>
  <si>
    <t>Строительство нежилого здания под размещение общественного центра по адресу: г. Пермь, Кировский район, ул. Батумская</t>
  </si>
  <si>
    <t>0110441720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</si>
  <si>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</si>
  <si>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0110441730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</si>
  <si>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</si>
  <si>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0110441740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</si>
  <si>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</si>
  <si>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0110441750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</si>
  <si>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</si>
  <si>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9700000000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</si>
  <si>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</si>
  <si>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</si>
  <si>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</si>
  <si>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</si>
  <si>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0220200000</t>
  </si>
  <si>
    <t>Основное мероприятие "Организация противооползневых мероприятий"</t>
  </si>
  <si>
    <t>0220241030</t>
  </si>
  <si>
    <t>Строительство противооползневого сооружения в районе жилых домов по ул. КИМ, 5, 7, ул. Ивановской, 19 и ул. Чехова, 2, 4, 6, 8, 10</t>
  </si>
  <si>
    <t>0220400000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</si>
  <si>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</si>
  <si>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0220443730</t>
  </si>
  <si>
    <t>Реконструкция здания по ул. Ижевской, 25 (литер А, А1)</t>
  </si>
  <si>
    <t>0230200000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</si>
  <si>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</si>
  <si>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0230241630</t>
  </si>
  <si>
    <t>Строительство пожарного резервуара в микрорайоне Социалистический Орджоникидзевского района города Перми</t>
  </si>
  <si>
    <t>0230241650</t>
  </si>
  <si>
    <t>Строительство пожарного резервуара в микрорайоне Новобродовский Свердловского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</si>
  <si>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</si>
  <si>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</si>
  <si>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</si>
  <si>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резервуара по ул. Борцов Революции Ленинского района города Перми</t>
  </si>
  <si>
    <t>0230243190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</si>
  <si>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</si>
  <si>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0230243210</t>
  </si>
  <si>
    <t>Строительство пожарного резервуара в д. Ласьвинские хутора Кировского района города Перми</t>
  </si>
  <si>
    <t>0230243600</t>
  </si>
  <si>
    <t>Строительство пожарного резервуара в микрорайоне Чапаевский Орджоникидзевского района города Перми</t>
  </si>
  <si>
    <t>0230243610</t>
  </si>
  <si>
    <t>Строительство пожарного резервуара в микрорайоне Липовая гора по ул. 4-й Липогорской Свердловского района города Перми</t>
  </si>
  <si>
    <t>0230243620</t>
  </si>
  <si>
    <t>Строительство пожарного резервуара в микрорайоне Вышка-2 по ул. Омской Мотовилихинского района города Перми</t>
  </si>
  <si>
    <t>0230243630</t>
  </si>
  <si>
    <t>Строительство пожарного резервуара в микрорайоне Химики Орджоникидзевского района города Перми</t>
  </si>
  <si>
    <t>1510000000</t>
  </si>
  <si>
    <t>Подпрограмма "Обеспечение устойчивого сокращения непригодного для проживания и аварийного жилищного фонда"</t>
  </si>
  <si>
    <t>151F300000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</si>
  <si>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</si>
  <si>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151F367483</t>
  </si>
  <si>
    <t>Обеспечение устойчивого сокращения непригодного для проживания жилого фонда</t>
  </si>
  <si>
    <t>151F367484</t>
  </si>
  <si>
    <t>Реализация мероприятий по обеспечению устойчивого сокращения непригодного для проживания жилого фонда</t>
  </si>
  <si>
    <t>151F36748S</t>
  </si>
  <si>
    <t>1710141090</t>
  </si>
  <si>
    <t>Реконструкция системы очистки сточных вод в микрорайоне "Крым" Кировского района города Перми</t>
  </si>
  <si>
    <t>1710141220</t>
  </si>
  <si>
    <t>Строительство водопроводных сетей в микрорайоне "Вышка-1" Мотовилихинского района города Перми</t>
  </si>
  <si>
    <t>1710142360</t>
  </si>
  <si>
    <t>Реконструкция канализационной насосной станции "Речник" Дзержинского района города Перми</t>
  </si>
  <si>
    <t>1710143480</t>
  </si>
  <si>
    <t>Строительство сетей водоснабжения в микрорайоне "Заозерье" для земельных участков многодетных семей</t>
  </si>
  <si>
    <t>1710200000</t>
  </si>
  <si>
    <t>Основное мероприятие "Капитальные вложения в объекты муниципальной собственности в системе газоснабжения"</t>
  </si>
  <si>
    <t>1710241100</t>
  </si>
  <si>
    <t>Строительство газопроводов в микрорайонах индивидуальной застройки города Перми</t>
  </si>
  <si>
    <t>171F500000</t>
  </si>
  <si>
    <t>Основное мероприятие "Федеральный проект "Чистая вода"</t>
  </si>
  <si>
    <t>171F552430</t>
  </si>
  <si>
    <t>Строительство и реконструкция (модернизация) объектов питьевого водоснабжения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</si>
  <si>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</si>
  <si>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</si>
  <si>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</si>
  <si>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Строительство городского питомника растений на земельном участке с кадастровым номером 59:01:0000000:91384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</si>
  <si>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</si>
  <si>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</si>
  <si>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</si>
  <si>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</si>
  <si>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</si>
  <si>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</si>
  <si>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</si>
  <si>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</si>
  <si>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0810143350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</si>
  <si>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</si>
  <si>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0820141160</t>
  </si>
  <si>
    <t>Реконструкция здания под размещение общеобразовательной организации по ул. Целинной, 15</t>
  </si>
  <si>
    <t>0820141230</t>
  </si>
  <si>
    <t>Строительство школы в м/р ДКЖ г. Перми</t>
  </si>
  <si>
    <t>0820141680</t>
  </si>
  <si>
    <t>Строительство нового корпуса МАОУ "Инженерная школа" г. Перми по ул. Академика Веденеева</t>
  </si>
  <si>
    <t>08201SН070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</si>
  <si>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</si>
  <si>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082E100000</t>
  </si>
  <si>
    <t>Основное мероприятие "Федеральный проект "Современная школа"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</si>
  <si>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</si>
  <si>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</si>
  <si>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0820141300</t>
  </si>
  <si>
    <t>Реконструкция ледовой арены МАУ ДО "ДЮЦ "Здоровье"</t>
  </si>
  <si>
    <t>0410200000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</si>
  <si>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</si>
  <si>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0410241910</t>
  </si>
  <si>
    <t>Реконструкция здания МАУ "Дворец молодежи" г. Перми</t>
  </si>
  <si>
    <t>0510000000</t>
  </si>
  <si>
    <t>Подпрограмма "Обеспечение населения спортивной инфраструктурой"</t>
  </si>
  <si>
    <t>0510100000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</si>
  <si>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</si>
  <si>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0510141470</t>
  </si>
  <si>
    <t>Строительство плавательного бассейна по адресу: ул. Гашкова, 20а</t>
  </si>
  <si>
    <t>0510141880</t>
  </si>
  <si>
    <t>Строительство плавательного бассейна по адресу: ул. Гайвинская, 50</t>
  </si>
  <si>
    <t>0510141950</t>
  </si>
  <si>
    <t>Строительство спортивной трассы для лыжероллеров по адресу: г. Пермь, ул. Агрономическая, 23</t>
  </si>
  <si>
    <t>05101SФ280</t>
  </si>
  <si>
    <t>Реконструкция физкультурно-оздоровительного комплекса по адресу: г. Пермь, ул. Рабочая, 9</t>
  </si>
  <si>
    <t>944</t>
  </si>
  <si>
    <t>Департамент дорог и благоустройства администрации города Перми</t>
  </si>
  <si>
    <t>Водное хозяйство</t>
  </si>
  <si>
    <t>1110800000</t>
  </si>
  <si>
    <t>Основное мероприятие "Выполнение комплекса мероприятий по содержанию и ремонту гидротехнических сооружений"</t>
  </si>
  <si>
    <t>1110823410</t>
  </si>
  <si>
    <t>Содержание и ремонт гидротехнических сооружений</t>
  </si>
  <si>
    <t>11108SЖ410</t>
  </si>
  <si>
    <t>1010200000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</si>
  <si>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</si>
  <si>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1010221380</t>
  </si>
  <si>
    <t>Содержание, ремонт и обследование искусственных дорожных сооружений</t>
  </si>
  <si>
    <t>1010223220</t>
  </si>
  <si>
    <t>Ремонт мостового перехода через реку Каму и подходов к нему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</si>
  <si>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</si>
  <si>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</si>
  <si>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</si>
  <si>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1010500800</t>
  </si>
  <si>
    <t>Целевая субсидия на выполнение работ по ремонту сетей наружного освещения</t>
  </si>
  <si>
    <t>1010501060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</si>
  <si>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</si>
  <si>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</si>
  <si>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</si>
  <si>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</si>
  <si>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10105SЖ410</t>
  </si>
  <si>
    <t>101R153940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</si>
  <si>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</si>
  <si>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2010100000</t>
  </si>
  <si>
    <t>Основное мероприятие "Выполнение комплекса мероприятий по строительству и реконструкции автомобильных дорог"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</si>
  <si>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</si>
  <si>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</si>
  <si>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</si>
  <si>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Строительство проезда на участке от ул. Уральской до ул. Степана Разина</t>
  </si>
  <si>
    <t>2010141760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</si>
  <si>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</si>
  <si>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</si>
  <si>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</si>
  <si>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2010142570</t>
  </si>
  <si>
    <t>Реконструкция ул. Героев Хасана от ул. Хлебозаводская до ул. Василия Васильева</t>
  </si>
  <si>
    <t>2010142580</t>
  </si>
  <si>
    <t>Строительство автомобильной дороги по Ивинскому проспекту</t>
  </si>
  <si>
    <t>2010143400</t>
  </si>
  <si>
    <t>Строительство автомобильной дороги по ул. Топазной</t>
  </si>
  <si>
    <t>2010143420</t>
  </si>
  <si>
    <t>Строительство очистных сооружений и водоотвода ливневых стоков по ул. Куйбышева,1 от ул. Петропавловской до выпуска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</si>
  <si>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</si>
  <si>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</si>
  <si>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</si>
  <si>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</si>
  <si>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20101ST040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</si>
  <si>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</si>
  <si>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</si>
  <si>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20101ST04E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</si>
  <si>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</si>
  <si>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</si>
  <si>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</si>
  <si>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</si>
  <si>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</si>
  <si>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</si>
  <si>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</si>
  <si>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</si>
  <si>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</si>
  <si>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</si>
  <si>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</si>
  <si>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2010400000</t>
  </si>
  <si>
    <t>Основное мероприятие "Обеспечение обустройства сетей наружного освещения"</t>
  </si>
  <si>
    <t>2010423070</t>
  </si>
  <si>
    <t>Обустройство сетей наружного освещения на автомобильных дорогах города Перми</t>
  </si>
  <si>
    <t>2010423080</t>
  </si>
  <si>
    <t>Обустройство сетей наружного освещения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</si>
  <si>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</si>
  <si>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</si>
  <si>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</si>
  <si>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</si>
  <si>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2020121250</t>
  </si>
  <si>
    <t>Капитальный ремонт автомобильных дорог и искусственных дорожных сооружений</t>
  </si>
  <si>
    <t>20201ST040</t>
  </si>
  <si>
    <t>1010600000</t>
  </si>
  <si>
    <t>Основное мероприятие "Выполнение комплекса мероприятий по архитектурной подсветке"</t>
  </si>
  <si>
    <t>1010623150</t>
  </si>
  <si>
    <t>Архитектурная подсветка зданий</t>
  </si>
  <si>
    <t>10106SЖ250</t>
  </si>
  <si>
    <t>Архитектурная подсветка фасадов административных, жилых объектов (зданий) в г. Перми</t>
  </si>
  <si>
    <t>10106SЖ410</t>
  </si>
  <si>
    <t>1110300000</t>
  </si>
  <si>
    <t>Основное мероприятие "Организация содержания и ремонта фонтанов"</t>
  </si>
  <si>
    <t>1110321570</t>
  </si>
  <si>
    <t>Содержание и ремонт фонтанов</t>
  </si>
  <si>
    <t>1110400000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</si>
  <si>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</si>
  <si>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1110423360</t>
  </si>
  <si>
    <t>Капитальный ремонт объектов озеленения общего пользования</t>
  </si>
  <si>
    <t>11104SЖ410</t>
  </si>
  <si>
    <t>1110500000</t>
  </si>
  <si>
    <t>Основное мероприятие "Выполнение комплекса работ по обустройству объектов озеленения общего пользования"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</si>
  <si>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</si>
  <si>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</si>
  <si>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</si>
  <si>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</si>
  <si>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11105SЖ410</t>
  </si>
  <si>
    <t>1110900000</t>
  </si>
  <si>
    <t>Основное мероприятие "Обеспечение жителей организованными местами отдыха у воды"</t>
  </si>
  <si>
    <t>1110923290</t>
  </si>
  <si>
    <t>Обустройство организованных мест отдыха у воды на территории города Перми</t>
  </si>
  <si>
    <t>1120000000</t>
  </si>
  <si>
    <t>Подпрограмма "Восстановление нормативного состояния и развитие мест погребения, в том числе крематория"</t>
  </si>
  <si>
    <t>1120100000</t>
  </si>
  <si>
    <t>Основное мероприятие "Поддержание в нормативном состоянии мест погребения"</t>
  </si>
  <si>
    <t>1120123680</t>
  </si>
  <si>
    <t>Проектирование санитарно-защитных зон мест погребения</t>
  </si>
  <si>
    <t>1120123700</t>
  </si>
  <si>
    <t>Содержание мест погребения</t>
  </si>
  <si>
    <t>1120123710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</si>
  <si>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</si>
  <si>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1120200000</t>
  </si>
  <si>
    <t>Основное мероприятие "Организация эвакуации умерших"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</si>
  <si>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</si>
  <si>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</si>
  <si>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1120300000</t>
  </si>
  <si>
    <t>Основное мероприятие "Выполнение комплекса мероприятий по приведению в нормативное состояние мест погребения"</t>
  </si>
  <si>
    <t>1120321940</t>
  </si>
  <si>
    <t>Приведение в нормативное состояние мест погребения</t>
  </si>
  <si>
    <t>11203SЖ410</t>
  </si>
  <si>
    <t>1120400000</t>
  </si>
  <si>
    <t>Основное мероприятие "Выполнение комплекса мероприятий по строительству и реконструкции мест погребения"</t>
  </si>
  <si>
    <t>1120423690</t>
  </si>
  <si>
    <t>Проведение предпроектных работ (инженерных изысканий) для определения возможности создания новых мест погребения</t>
  </si>
  <si>
    <t>1120423810</t>
  </si>
  <si>
    <t>Организация охраны объектов незавершенного строительства (крематория)</t>
  </si>
  <si>
    <t>1120441120</t>
  </si>
  <si>
    <t>Строительство крематория на кладбище "Восточное" города Перми</t>
  </si>
  <si>
    <t>1120500000</t>
  </si>
  <si>
    <t>Основное мероприятие "Организация ритуальных услуг"</t>
  </si>
  <si>
    <t>1120500590</t>
  </si>
  <si>
    <t>1150200000</t>
  </si>
  <si>
    <t>Основное мероприятие "Восстановление нарушенного благоустройства"</t>
  </si>
  <si>
    <t>1150223740</t>
  </si>
  <si>
    <t>Восстановление благоустройства земельных участков после демонтажа объектов капитального строительства и нестационарных торговых объектов</t>
  </si>
  <si>
    <t>1320123040</t>
  </si>
  <si>
    <t>Капитальный ремонт общественных территорий города Перми</t>
  </si>
  <si>
    <t>13201SЖ090</t>
  </si>
  <si>
    <t>2010200000</t>
  </si>
  <si>
    <t>2010243460</t>
  </si>
  <si>
    <t>945</t>
  </si>
  <si>
    <t>Департамент транспорта администрации города Перми</t>
  </si>
  <si>
    <t>Транспорт</t>
  </si>
  <si>
    <t>1210100000</t>
  </si>
  <si>
    <t>Основное мероприятие "Совершенствование маршрутной сети"</t>
  </si>
  <si>
    <t>1210123270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</si>
  <si>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</si>
  <si>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</si>
  <si>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</si>
  <si>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1210171400</t>
  </si>
  <si>
    <t>Возмещение затрат, связанных с подготовкой водителей транспортных средств категорий "D" и "DE"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</si>
  <si>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</si>
  <si>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</si>
  <si>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</si>
  <si>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</si>
  <si>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</si>
  <si>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</si>
  <si>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</si>
  <si>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</si>
  <si>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</si>
  <si>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</si>
  <si>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</si>
  <si>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</si>
  <si>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</si>
  <si>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1210671340</t>
  </si>
  <si>
    <t>Возмещение затрат, связанных с уплатой лизинговых платежей по договорам финансовой аренды (лизинга)</t>
  </si>
  <si>
    <t>12106ST220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</si>
  <si>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</si>
  <si>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</si>
  <si>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</si>
  <si>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</si>
  <si>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</si>
  <si>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919002T060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</si>
  <si>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</si>
  <si>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1210521770</t>
  </si>
  <si>
    <t>Обустройство остановочных пунктов, используемых в регулярных перевозках пассажиров</t>
  </si>
  <si>
    <t>121012С460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</si>
  <si>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</si>
  <si>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950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</si>
  <si>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</si>
  <si>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</si>
  <si>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</si>
  <si>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</si>
  <si>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951</t>
  </si>
  <si>
    <t>Департамент экономики и промышленной политики администрации города Перми</t>
  </si>
  <si>
    <t>0900000000</t>
  </si>
  <si>
    <t>Муниципальная программа "Экономическое развитие города Перми"</t>
  </si>
  <si>
    <t>0940000000</t>
  </si>
  <si>
    <t>Подпрограмма "Развитие потребительского рынка"</t>
  </si>
  <si>
    <t>0940100000</t>
  </si>
  <si>
    <t>Основное мероприятие "Организация мероприятий по размещению ОПР в соответствии с действующим законодательством"</t>
  </si>
  <si>
    <t>0940121160</t>
  </si>
  <si>
    <t>Мониторинг и учет объектов потребительского рынка</t>
  </si>
  <si>
    <t>9190021950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</si>
  <si>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</si>
  <si>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Гражданская оборона</t>
  </si>
  <si>
    <t>0220100000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</si>
  <si>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</si>
  <si>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0220121280</t>
  </si>
  <si>
    <t>Создание и содержание в целях гражданской обороны запасов материально-технических, продовольственных и иных средств</t>
  </si>
  <si>
    <t>0910000000</t>
  </si>
  <si>
    <t>Подпрограмма "Содействие развитию промышленного потенциала и реализации кластерной политики"</t>
  </si>
  <si>
    <t>0910100000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</si>
  <si>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</si>
  <si>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0910171320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</si>
  <si>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</si>
  <si>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0920000000</t>
  </si>
  <si>
    <t>Подпрограмма "Формирование благоприятной инвестиционной среды"</t>
  </si>
  <si>
    <t>0920100000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</si>
  <si>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</si>
  <si>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0920121170</t>
  </si>
  <si>
    <t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</si>
  <si>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</si>
  <si>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</si>
  <si>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</si>
  <si>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>Подпрограмма "Создание условий для развития малого и среднего предпринимательства"</t>
  </si>
  <si>
    <t>0930100000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</si>
  <si>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</si>
  <si>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0930100590</t>
  </si>
  <si>
    <t>0930123760</t>
  </si>
  <si>
    <t>Аренда помещения для организации рабочих мест резидентам муниципального казенного учреждения "Пермский бизнес-инкубатор"</t>
  </si>
  <si>
    <t>0930200000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</si>
  <si>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</si>
  <si>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</si>
  <si>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</si>
  <si>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</si>
  <si>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</si>
  <si>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0940200000</t>
  </si>
  <si>
    <t>Основное мероприятие "Организация мероприятий по проведению конкурса среди предприятий города Перми"</t>
  </si>
  <si>
    <t>0940221020</t>
  </si>
  <si>
    <t>Ежегодный конкурс на лучшее оформление предприятий города Перми к Новому году</t>
  </si>
  <si>
    <t>0940300000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</si>
  <si>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</si>
  <si>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0940322120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</si>
  <si>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</si>
  <si>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0940323480</t>
  </si>
  <si>
    <t>Проведение на территории города Перми ярмарок и продажи товаров (выполнения работ, оказания услуг) на них</t>
  </si>
  <si>
    <t>0950000000</t>
  </si>
  <si>
    <t>Подпрограмма "Развитие туризма в городе Перми"</t>
  </si>
  <si>
    <t>0950100000</t>
  </si>
  <si>
    <t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</si>
  <si>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0950122240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</si>
  <si>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</si>
  <si>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955</t>
  </si>
  <si>
    <t>Департамент социальной политики администрации города Перми</t>
  </si>
  <si>
    <t>0640223630</t>
  </si>
  <si>
    <t>Администрирование отдыха детей в каникулярное время</t>
  </si>
  <si>
    <t>0640270020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</si>
  <si>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</si>
  <si>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0640300000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</si>
  <si>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</si>
  <si>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0640371310</t>
  </si>
  <si>
    <t>Возмещение части затрат на отдых и оздоровление детей в загородных лагерях отдыха и оздоровления детей</t>
  </si>
  <si>
    <t>Пенсионное обеспечение</t>
  </si>
  <si>
    <t>9190082080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</si>
  <si>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</si>
  <si>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310</t>
  </si>
  <si>
    <t>Публичные нормативные социальные выплаты гражданам</t>
  </si>
  <si>
    <t>0610181000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</si>
  <si>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</si>
  <si>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0610181010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</si>
  <si>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</si>
  <si>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0610181060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</si>
  <si>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</si>
  <si>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0610181120</t>
  </si>
  <si>
    <t>Предоставление дополнительной меры социальной поддержки в случае рождения троих или более детей одновременно</t>
  </si>
  <si>
    <t>0610281040</t>
  </si>
  <si>
    <t>Ежегодная премия города Перми "Преодоление"</t>
  </si>
  <si>
    <t>1530200000</t>
  </si>
  <si>
    <t>Основное мероприятие "Оказание мер социальной поддержки гражданам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</si>
  <si>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</si>
  <si>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</si>
  <si>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</si>
  <si>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</si>
  <si>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</si>
  <si>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</si>
  <si>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</si>
  <si>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</si>
  <si>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</si>
  <si>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</si>
  <si>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153022С020</t>
  </si>
  <si>
    <t>Обеспечение жильем молодых семей</t>
  </si>
  <si>
    <t>0610123450</t>
  </si>
  <si>
    <t>Осуществление персонифицированного учета в информационной системе персональных данных "База данных льготополучателей"</t>
  </si>
  <si>
    <t>0610123780</t>
  </si>
  <si>
    <t>Предоставление дополнительной меры социальной поддержки семей, в которых родился третий и последующий ребенок</t>
  </si>
  <si>
    <t>0610181020</t>
  </si>
  <si>
    <t>Адресная социальная муниципальная помощь</t>
  </si>
  <si>
    <t>0610271000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</si>
  <si>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</si>
  <si>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0630300000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</si>
  <si>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</si>
  <si>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0630321050</t>
  </si>
  <si>
    <t>Мероприятия по содействию созданию среды, благоприятной для жизнедеятельности семьи и детей</t>
  </si>
  <si>
    <t>964</t>
  </si>
  <si>
    <t>Департамент общественной безопасности администрации города Перми</t>
  </si>
  <si>
    <t>Судебная система</t>
  </si>
  <si>
    <t>9190051200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</si>
  <si>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</si>
  <si>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0220100590</t>
  </si>
  <si>
    <t>0220121100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</si>
  <si>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</si>
  <si>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0220300590</t>
  </si>
  <si>
    <t>0230121110</t>
  </si>
  <si>
    <t>Мероприятия, направленные на информирование населения о мерах пожарной безопасности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</si>
  <si>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</si>
  <si>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</si>
  <si>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0210100000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</si>
  <si>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</si>
  <si>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02101SП020</t>
  </si>
  <si>
    <t>Выплата материального стимулирования народным дружинникам за участие в охране общественного порядка</t>
  </si>
  <si>
    <t>0210200000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</si>
  <si>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</si>
  <si>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0210223550</t>
  </si>
  <si>
    <t>Изготовление пособий по профилактике терроризма и экстремизма</t>
  </si>
  <si>
    <t>9190021030</t>
  </si>
  <si>
    <t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</si>
  <si>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975</t>
  </si>
  <si>
    <t xml:space="preserve">Администрация города Перми </t>
  </si>
  <si>
    <t>Функционирование высшего должностного лица субъекта Российской Федерации и муниципального образования</t>
  </si>
  <si>
    <t>9510000000</t>
  </si>
  <si>
    <t>Глава города Перми</t>
  </si>
  <si>
    <t>9510000110</t>
  </si>
  <si>
    <t>9590000000</t>
  </si>
  <si>
    <t>Аппарат органа городского самоуправления</t>
  </si>
  <si>
    <t>9590000110</t>
  </si>
  <si>
    <t>9590000190</t>
  </si>
  <si>
    <t>Обеспечение проведения выборов и референдумов</t>
  </si>
  <si>
    <t>9190020600</t>
  </si>
  <si>
    <t>Мероприятия по проведению выборов в Пермскую городскую Думу</t>
  </si>
  <si>
    <t>880</t>
  </si>
  <si>
    <t>Специальные расходы</t>
  </si>
  <si>
    <t>0110123100</t>
  </si>
  <si>
    <t>Проведение мероприятий в рамках реализации проектов инициативного бюджетирования в городе Перми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</si>
  <si>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</si>
  <si>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</si>
  <si>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9130000000</t>
  </si>
  <si>
    <t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</si>
  <si>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</si>
  <si>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</si>
  <si>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>Содержание имущественного комплекса административных зданий (помещений)</t>
  </si>
  <si>
    <t>9130021960</t>
  </si>
  <si>
    <t>Приведение в нормативное состояние административных зданий (помещений)</t>
  </si>
  <si>
    <t>9140000000</t>
  </si>
  <si>
    <t>Развитие архивного дела в городе Перми</t>
  </si>
  <si>
    <t>9140000590</t>
  </si>
  <si>
    <t>9140001060</t>
  </si>
  <si>
    <t>9190021440</t>
  </si>
  <si>
    <t>Организация обучения муниципальных служащих администрации города Перми</t>
  </si>
  <si>
    <t>9190021530</t>
  </si>
  <si>
    <t>Денежное вознаграждение победителям и лауреатам конкурса "Лучший муниципальный служащий администрации города Перми"</t>
  </si>
  <si>
    <t>9190021550</t>
  </si>
  <si>
    <t>Денежное вознаграждение победителям конкурса "Лучший студенческий проект по развитию местного самоуправления"</t>
  </si>
  <si>
    <t>9190021870</t>
  </si>
  <si>
    <t>Информирование населения по вопросам местного значения</t>
  </si>
  <si>
    <t>9190021890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</si>
  <si>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</si>
  <si>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</si>
  <si>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>Мероприятия по созданию механизмов эффективного управления социально-экономическим развитием города Перми</t>
  </si>
  <si>
    <t>9190021910</t>
  </si>
  <si>
    <t>Оплата взносов в межмуниципальные ассоциации</t>
  </si>
  <si>
    <t>860</t>
  </si>
  <si>
    <t>Предоставление платежей, взносов, безвозмездных перечислений субъектам международного права</t>
  </si>
  <si>
    <t>919002P110</t>
  </si>
  <si>
    <t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</si>
  <si>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9190081100</t>
  </si>
  <si>
    <t>Выплата денежного вознаграждения физическим лицам, награжденным Почетным знаком г. Перми "За заслуги перед г. Пермь"</t>
  </si>
  <si>
    <t>9190082070</t>
  </si>
  <si>
    <t>Денежное вознаграждение физическим лицам, награжденным Почетной грамотой города Перми</t>
  </si>
  <si>
    <t>1540000000</t>
  </si>
  <si>
    <t>Подпрограмма "Осуществление иных мероприятий в сфере жилищных отношений"</t>
  </si>
  <si>
    <t>1540100000</t>
  </si>
  <si>
    <t>Основное мероприятие "Реализация мероприятий в сфере жилищных отношений"</t>
  </si>
  <si>
    <t>1540122110</t>
  </si>
  <si>
    <t>Организация и выполнение мероприятий в сфере жилищных отношений</t>
  </si>
  <si>
    <t>9190081050</t>
  </si>
  <si>
    <t>Единовременные денежные вознаграждения и ежегодные денежные выплаты Почетным гражданам города Перми</t>
  </si>
  <si>
    <t>976</t>
  </si>
  <si>
    <t>Комитет по физической культуре и спорту администрации города Перми</t>
  </si>
  <si>
    <t>0510200000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</si>
  <si>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</si>
  <si>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0510200950</t>
  </si>
  <si>
    <t>0510201070</t>
  </si>
  <si>
    <t>0510221130</t>
  </si>
  <si>
    <t>Ремонт и приведение в нормативное состояние муниципальных учреждений системы физической культуры и спорта</t>
  </si>
  <si>
    <t>0510223210</t>
  </si>
  <si>
    <t>Устройство муниципальных плоскостных спортивных сооружений с оснащением их спортивным инвентарем</t>
  </si>
  <si>
    <t>0510223770</t>
  </si>
  <si>
    <t>Оснащение объектов муниципальных учреждений системы физической культуры и спорта</t>
  </si>
  <si>
    <t>05102SФ130</t>
  </si>
  <si>
    <t>05102SФ250</t>
  </si>
  <si>
    <t>Развитие лыжно-биатлонных и трамплинных комплексов в муниципальных образованиях Пермского края</t>
  </si>
  <si>
    <t>0520200000</t>
  </si>
  <si>
    <t>Основное мероприятие "Проведение занятий физкультурно-спортивной направленности по месту проживания граждан"</t>
  </si>
  <si>
    <t>0520200590</t>
  </si>
  <si>
    <t>0520201060</t>
  </si>
  <si>
    <t>0520300000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</si>
  <si>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</si>
  <si>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</si>
  <si>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</si>
  <si>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</si>
  <si>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</si>
  <si>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</si>
  <si>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</si>
  <si>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</si>
  <si>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</si>
  <si>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0520122230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</si>
  <si>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</si>
  <si>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0630223090</t>
  </si>
  <si>
    <t>Проведение спартакиады "Шаг навстречу" для несовершеннолетних, склонных к противоправному поведению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</si>
  <si>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</si>
  <si>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</si>
  <si>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</si>
  <si>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организаций, входящих в систему спортивной подготовки</t>
  </si>
  <si>
    <t>051P552290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</si>
  <si>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</si>
  <si>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0520471200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</si>
  <si>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</si>
  <si>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0520500620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</si>
  <si>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</si>
  <si>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0520500920</t>
  </si>
  <si>
    <t>Дополнительные средства на оплату коммунальных услуг МАУ ДО "СШ "Спартак" г. Перми</t>
  </si>
  <si>
    <t>0520581110</t>
  </si>
  <si>
    <t>Стипендии Главы города Перми-главы администрации города Перми "Спортивные надежды"</t>
  </si>
  <si>
    <t>0520582020</t>
  </si>
  <si>
    <t>Другие вопросы в области физической культуры и спорта</t>
  </si>
  <si>
    <t>977</t>
  </si>
  <si>
    <t>Контрольно-счетная палата города Перми</t>
  </si>
  <si>
    <t>9300000000</t>
  </si>
  <si>
    <t>Непрограммные расходы по обеспечению деятельности Контрольно-счетной палаты города Перми</t>
  </si>
  <si>
    <t>9310000000</t>
  </si>
  <si>
    <t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</si>
  <si>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</si>
  <si>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</si>
  <si>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</si>
  <si>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9390000190</t>
  </si>
  <si>
    <t>985</t>
  </si>
  <si>
    <t>Пермская городская Дума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</si>
  <si>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</si>
  <si>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</si>
  <si>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>Непрограммные расходы по обеспечению деятельности Пермской городской Думы</t>
  </si>
  <si>
    <t>9220000000</t>
  </si>
  <si>
    <t>Депутаты Пермской городской Думы и их помощники</t>
  </si>
  <si>
    <t>9220000110</t>
  </si>
  <si>
    <t>9220000190</t>
  </si>
  <si>
    <t>9290000000</t>
  </si>
  <si>
    <t>9290000110</t>
  </si>
  <si>
    <t>9290000190</t>
  </si>
  <si>
    <t>9190023720</t>
  </si>
  <si>
    <t>Мероприятия, связанные с награждением знаком отличия Пермской городской Думы "За вклад в развитие нормотворчества"</t>
  </si>
  <si>
    <t>9190081070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</si>
  <si>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</si>
  <si>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</si>
  <si>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>Управление жилищных отношений администрации города Перми</t>
  </si>
  <si>
    <t>919002С250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</si>
  <si>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</si>
  <si>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1510100000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</si>
  <si>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</si>
  <si>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1510121480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</si>
  <si>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</si>
  <si>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15101SЖ160</t>
  </si>
  <si>
    <t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</si>
  <si>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</si>
  <si>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</si>
  <si>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1520000000</t>
  </si>
  <si>
    <t>Подпрограмма "Управление муниципальным жилищным фондом города Перми"</t>
  </si>
  <si>
    <t>1520100000</t>
  </si>
  <si>
    <t>Основное мероприятие "Реализация мероприятий в целях эффективного использования муниципального жилищного фонда"</t>
  </si>
  <si>
    <t>1520121500</t>
  </si>
  <si>
    <t>Обеспечение нормативного содержания муниципального жилищного фонда</t>
  </si>
  <si>
    <t>1520123260</t>
  </si>
  <si>
    <t>Обеспечение нормативного содержания муниципального жилищного фонда в целях исполнения судебных решений</t>
  </si>
  <si>
    <t>1530300000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</si>
  <si>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</si>
  <si>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1530343260</t>
  </si>
  <si>
    <t>Приобретение жилья, изъятие жилых (нежилых) помещений в целях исполнения судебных решений</t>
  </si>
  <si>
    <t>1520100590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</si>
  <si>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</si>
  <si>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</si>
  <si>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</si>
  <si>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</si>
  <si>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1730200000</t>
  </si>
  <si>
    <t>Основное мероприятие "Оказание мер социальной поддержки гражданам по оплате жилищно-коммунальных услуг"</t>
  </si>
  <si>
    <t>1730282110</t>
  </si>
  <si>
    <t>Меры социальной поддержки гражданам, проживающим в непригодном для проживания и аварийном жилищном фонде</t>
  </si>
  <si>
    <t>919002С090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</si>
  <si>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</si>
  <si>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</si>
  <si>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>Департамент земельных отношений администрации города Перми</t>
  </si>
  <si>
    <t>1900000000</t>
  </si>
  <si>
    <t>Муниципальная программа "Управление земельными ресурсами города Перми"</t>
  </si>
  <si>
    <t>1910000000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</si>
  <si>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</si>
  <si>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1910100000</t>
  </si>
  <si>
    <t>Основное мероприятие "Обеспечение платности использования земельных участков"</t>
  </si>
  <si>
    <t>1910121520</t>
  </si>
  <si>
    <t>Защита земельно-имущественных прав, осуществление профилактических мероприятий</t>
  </si>
  <si>
    <t>1910123650</t>
  </si>
  <si>
    <t>Обеспечение эффективного использования земельных ресурсов</t>
  </si>
  <si>
    <t>19101L5110</t>
  </si>
  <si>
    <t>Проведение комплексных кадастровых работ</t>
  </si>
  <si>
    <t>19101SЦ140</t>
  </si>
  <si>
    <t>Субсидия на разработку проектов межевания территории и проведение комплексных кадастровых работ</t>
  </si>
  <si>
    <t>1920000000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</si>
  <si>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</si>
  <si>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1920100000</t>
  </si>
  <si>
    <t>Основное мероприятие "Ведение информационной системы управления землями"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</si>
  <si>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</si>
  <si>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</si>
  <si>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</si>
  <si>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</si>
  <si>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000</t>
  </si>
  <si>
    <t>00</t>
  </si>
  <si>
    <t>0000000000</t>
  </si>
  <si>
    <t>Условно утвержденные расходы</t>
  </si>
  <si>
    <t>Общий итог</t>
  </si>
  <si>
    <t>к решению</t>
  </si>
  <si>
    <t>Пермской городской Думы</t>
  </si>
  <si>
    <t>от 27.05.2025 № 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</si>
</sst>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"/>
    <numFmt numFmtId="165" formatCode="#,##0.0"/>
    <numFmt numFmtId="166" formatCode="?"/>
    <numFmt numFmtId="167" formatCode="#,##0.00000"/>
  </numFmts>
  <fonts count="9" x14ac:knownFonts="1">
    <font>
      <sz val="11"/>
      <color theme="1"/>
      <name val="Calibri"/>
      <scheme val="minor"/>
    </font>
    <font>
      <sz val="10"/>
      <name val="Arial"/>
    </font>
    <font>
      <sz val="12"/>
      <name val="Times New Roman"/>
    </font>
    <font>
      <sz val="12"/>
      <color theme="1"/>
      <name val="Times New Roman"/>
    </font>
    <font>
      <b/>
      <sz val="14"/>
      <name val="Times New Roman"/>
    </font>
    <font>
      <b/>
      <sz val="12"/>
      <name val="Times New Roman"/>
    </font>
    <font>
      <i/>
      <sz val="12"/>
      <name val="Times New Roman"/>
    </font>
    <font>
      <sz val="11"/>
      <name val="Times New Roman"/>
    </font>
    <font>
      <b/>
      <i/>
      <sz val="12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4" tint="0.59999389629810485"/>
        <bgColor theme="4" tint="0.59999389629810485"/>
      </patternFill>
    </fill>
  </fills>
  <borders count="1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83">
    <xf numFmtId="0" fontId="0" fillId="0" borderId="0" xfId="0"/>
    <xf numFmtId="0" fontId="2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49" fontId="2" fillId="0" borderId="0" xfId="0" applyNumberFormat="1" applyFont="1" applyAlignment="1">
      <alignment horizontal="left" vertical="center" wrapText="1"/>
    </xf>
    <xf numFmtId="164" fontId="5" fillId="0" borderId="0" xfId="0" applyNumberFormat="1" applyFont="1" applyAlignment="1">
      <alignment horizontal="left" vertical="center"/>
    </xf>
    <xf numFmtId="164" fontId="5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right" vertical="center"/>
    </xf>
    <xf numFmtId="49" fontId="2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right" vertical="center"/>
    </xf>
    <xf numFmtId="165" fontId="5" fillId="0" borderId="1" xfId="0" applyNumberFormat="1" applyFont="1" applyBorder="1" applyAlignment="1">
      <alignment horizontal="right" vertical="center"/>
    </xf>
    <xf numFmtId="49" fontId="5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 wrapText="1"/>
    </xf>
    <xf numFmtId="164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right" vertical="center"/>
    </xf>
    <xf numFmtId="165" fontId="6" fillId="0" borderId="1" xfId="0" applyNumberFormat="1" applyFont="1" applyBorder="1" applyAlignment="1">
      <alignment horizontal="right" vertical="center"/>
    </xf>
    <xf numFmtId="49" fontId="6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right" vertical="center"/>
    </xf>
    <xf numFmtId="165" fontId="2" fillId="0" borderId="1" xfId="0" applyNumberFormat="1" applyFont="1" applyBorder="1" applyAlignment="1">
      <alignment horizontal="right" vertical="center"/>
    </xf>
    <xf numFmtId="164" fontId="2" fillId="0" borderId="8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 wrapText="1"/>
    </xf>
    <xf numFmtId="49" fontId="2" fillId="0" borderId="1" xfId="0" applyNumberFormat="1" applyFont="1" applyBorder="1" applyAlignment="1" applyProtection="1">
      <alignment horizontal="left" vertical="center" wrapText="1"/>
    </xf>
    <xf numFmtId="164" fontId="7" fillId="0" borderId="1" xfId="0" applyNumberFormat="1" applyFont="1" applyBorder="1" applyAlignment="1">
      <alignment horizontal="right" vertical="center"/>
    </xf>
    <xf numFmtId="166" fontId="2" fillId="0" borderId="1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top" wrapText="1"/>
    </xf>
    <xf numFmtId="164" fontId="2" fillId="0" borderId="12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right" vertical="center" wrapText="1"/>
    </xf>
    <xf numFmtId="165" fontId="2" fillId="0" borderId="1" xfId="0" applyNumberFormat="1" applyFont="1" applyBorder="1" applyAlignment="1">
      <alignment horizontal="right" vertical="center" wrapText="1"/>
    </xf>
    <xf numFmtId="49" fontId="2" fillId="0" borderId="1" xfId="0" applyNumberFormat="1" applyFont="1" applyBorder="1" applyAlignment="1">
      <alignment horizontal="left" vertical="center"/>
    </xf>
    <xf numFmtId="164" fontId="2" fillId="0" borderId="13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wrapText="1"/>
    </xf>
    <xf numFmtId="167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N5727"/>
  <sheetViews>
    <sheetView tabSelected="1" topLeftCell="B1" zoomScale="90" zoomScaleNormal="90" workbookViewId="0">
      <selection activeCell="AN1" sqref="AN1:AN1048576"/>
    </sheetView>
  </sheetViews>
  <sheetFormatPr defaultColWidth="9.109375" defaultRowHeight="15.6" x14ac:dyDescent="0.3"/>
  <cols>
    <col min="1" max="1" width="1.5546875" style="1" hidden="1" customWidth="1"/>
    <col min="2" max="2" width="8" style="2" customWidth="1"/>
    <col min="3" max="4" width="8" style="3" hidden="1" customWidth="1"/>
    <col min="5" max="5" width="8" style="3" customWidth="1"/>
    <col min="6" max="6" width="14.5546875" style="2" customWidth="1"/>
    <col min="7" max="7" width="9.88671875" style="3" customWidth="1"/>
    <col min="8" max="8" width="56.44140625" style="4" customWidth="1"/>
    <col min="9" max="21" width="17" style="3" hidden="1" customWidth="1"/>
    <col min="22" max="22" width="18.33203125" style="3" hidden="1" customWidth="1"/>
    <col min="23" max="26" width="22.5546875" style="3" hidden="1" customWidth="1"/>
    <col min="27" max="27" width="17" style="3" hidden="1" customWidth="1"/>
    <col min="28" max="28" width="18.33203125" style="3" hidden="1" customWidth="1"/>
    <col min="29" max="30" width="18.33203125" style="3" customWidth="1"/>
    <col min="31" max="31" width="14.33203125" style="3" customWidth="1"/>
    <col min="32" max="37" width="17" style="3" hidden="1" customWidth="1"/>
    <col min="38" max="39" width="18.44140625" style="3" hidden="1" customWidth="1"/>
    <col min="40" max="40" width="11" style="2" hidden="1" customWidth="1"/>
    <col min="41" max="16384" width="9.109375" style="1"/>
  </cols>
  <sheetData>
    <row r="1" spans="2:40" x14ac:dyDescent="0.3">
      <c r="AC1" s="81" t="s">
        <v>0</v>
      </c>
      <c r="AD1" s="81"/>
      <c r="AE1" s="81"/>
    </row>
    <row r="2" spans="2:40" x14ac:dyDescent="0.3">
      <c r="AC2" s="81" t="s">
        <v>1604</v>
      </c>
      <c r="AD2" s="81"/>
      <c r="AE2" s="81"/>
    </row>
    <row r="3" spans="2:40" x14ac:dyDescent="0.3">
      <c r="AC3" s="67"/>
      <c r="AD3" s="81" t="s">
        <v>1605</v>
      </c>
      <c r="AE3" s="81"/>
    </row>
    <row r="4" spans="2:40" x14ac:dyDescent="0.3">
      <c r="AC4" s="67"/>
      <c r="AD4" s="81" t="s">
        <v>1606</v>
      </c>
      <c r="AE4" s="81"/>
    </row>
    <row r="6" spans="2:40" ht="32.25" customHeight="1" x14ac:dyDescent="0.3">
      <c r="B6" s="82" t="s">
        <v>1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</row>
    <row r="7" spans="2:40" ht="17.399999999999999" x14ac:dyDescent="0.3"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</row>
    <row r="8" spans="2:40" x14ac:dyDescent="0.3">
      <c r="H8" s="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7"/>
      <c r="X8" s="7"/>
      <c r="Y8" s="7"/>
      <c r="Z8" s="7"/>
      <c r="AA8" s="7"/>
      <c r="AB8" s="7"/>
      <c r="AC8" s="7"/>
      <c r="AD8" s="7"/>
      <c r="AE8" s="8" t="s">
        <v>2</v>
      </c>
      <c r="AF8" s="7"/>
      <c r="AG8" s="7"/>
      <c r="AH8" s="7"/>
      <c r="AI8" s="7"/>
      <c r="AJ8" s="7"/>
      <c r="AK8" s="7"/>
      <c r="AL8" s="7"/>
      <c r="AM8" s="8" t="s">
        <v>2</v>
      </c>
      <c r="AN8" s="9"/>
    </row>
    <row r="9" spans="2:40" ht="18.600000000000001" customHeight="1" x14ac:dyDescent="0.3">
      <c r="B9" s="80" t="s">
        <v>3</v>
      </c>
      <c r="C9" s="70" t="s">
        <v>4</v>
      </c>
      <c r="D9" s="70" t="s">
        <v>5</v>
      </c>
      <c r="E9" s="70" t="s">
        <v>6</v>
      </c>
      <c r="F9" s="80" t="s">
        <v>7</v>
      </c>
      <c r="G9" s="70" t="s">
        <v>8</v>
      </c>
      <c r="H9" s="70" t="s">
        <v>9</v>
      </c>
      <c r="I9" s="70" t="s">
        <v>10</v>
      </c>
      <c r="J9" s="70" t="s">
        <v>11</v>
      </c>
      <c r="K9" s="70" t="s">
        <v>12</v>
      </c>
      <c r="L9" s="77" t="s">
        <v>13</v>
      </c>
      <c r="M9" s="77"/>
      <c r="N9" s="77"/>
      <c r="O9" s="70" t="s">
        <v>14</v>
      </c>
      <c r="P9" s="70" t="s">
        <v>15</v>
      </c>
      <c r="Q9" s="70" t="s">
        <v>16</v>
      </c>
      <c r="R9" s="70" t="s">
        <v>17</v>
      </c>
      <c r="S9" s="70" t="s">
        <v>18</v>
      </c>
      <c r="T9" s="70" t="s">
        <v>19</v>
      </c>
      <c r="U9" s="70" t="s">
        <v>20</v>
      </c>
      <c r="V9" s="70" t="s">
        <v>21</v>
      </c>
      <c r="W9" s="11" t="s">
        <v>10</v>
      </c>
      <c r="X9" s="11" t="s">
        <v>10</v>
      </c>
      <c r="Y9" s="11" t="s">
        <v>10</v>
      </c>
      <c r="Z9" s="11" t="s">
        <v>10</v>
      </c>
      <c r="AA9" s="11" t="s">
        <v>10</v>
      </c>
      <c r="AB9" s="70" t="s">
        <v>22</v>
      </c>
      <c r="AC9" s="71" t="s">
        <v>23</v>
      </c>
      <c r="AD9" s="74" t="s">
        <v>24</v>
      </c>
      <c r="AE9" s="75" t="s">
        <v>25</v>
      </c>
      <c r="AF9" s="70" t="s">
        <v>26</v>
      </c>
      <c r="AG9" s="71" t="s">
        <v>14</v>
      </c>
      <c r="AH9" s="70" t="s">
        <v>16</v>
      </c>
      <c r="AI9" s="70" t="s">
        <v>18</v>
      </c>
      <c r="AJ9" s="70" t="s">
        <v>15</v>
      </c>
      <c r="AK9" s="70" t="s">
        <v>27</v>
      </c>
      <c r="AL9" s="70" t="s">
        <v>28</v>
      </c>
      <c r="AM9" s="70" t="s">
        <v>29</v>
      </c>
      <c r="AN9" s="12"/>
    </row>
    <row r="10" spans="2:40" ht="12" customHeight="1" x14ac:dyDescent="0.3">
      <c r="B10" s="80"/>
      <c r="C10" s="70"/>
      <c r="D10" s="70"/>
      <c r="E10" s="70"/>
      <c r="F10" s="80"/>
      <c r="G10" s="70"/>
      <c r="H10" s="70"/>
      <c r="I10" s="70"/>
      <c r="J10" s="70"/>
      <c r="K10" s="70"/>
      <c r="L10" s="77"/>
      <c r="M10" s="77"/>
      <c r="N10" s="77"/>
      <c r="O10" s="70"/>
      <c r="P10" s="70"/>
      <c r="Q10" s="70"/>
      <c r="R10" s="70"/>
      <c r="S10" s="70"/>
      <c r="T10" s="70"/>
      <c r="U10" s="70"/>
      <c r="V10" s="70"/>
      <c r="W10" s="78" t="s">
        <v>30</v>
      </c>
      <c r="X10" s="78" t="s">
        <v>31</v>
      </c>
      <c r="Y10" s="78" t="s">
        <v>32</v>
      </c>
      <c r="Z10" s="78" t="s">
        <v>33</v>
      </c>
      <c r="AA10" s="78" t="s">
        <v>34</v>
      </c>
      <c r="AB10" s="70"/>
      <c r="AC10" s="72"/>
      <c r="AD10" s="74"/>
      <c r="AE10" s="76"/>
      <c r="AF10" s="70"/>
      <c r="AG10" s="70"/>
      <c r="AH10" s="70"/>
      <c r="AI10" s="70"/>
      <c r="AJ10" s="70"/>
      <c r="AK10" s="70"/>
      <c r="AL10" s="70"/>
      <c r="AM10" s="70"/>
      <c r="AN10" s="12"/>
    </row>
    <row r="11" spans="2:40" ht="15.75" customHeight="1" x14ac:dyDescent="0.3">
      <c r="B11" s="80"/>
      <c r="C11" s="70"/>
      <c r="D11" s="70"/>
      <c r="E11" s="70"/>
      <c r="F11" s="80"/>
      <c r="G11" s="70"/>
      <c r="H11" s="70"/>
      <c r="I11" s="70"/>
      <c r="J11" s="70"/>
      <c r="K11" s="70"/>
      <c r="L11" s="70" t="s">
        <v>10</v>
      </c>
      <c r="M11" s="70" t="s">
        <v>11</v>
      </c>
      <c r="N11" s="70" t="s">
        <v>12</v>
      </c>
      <c r="O11" s="70"/>
      <c r="P11" s="70"/>
      <c r="Q11" s="70"/>
      <c r="R11" s="70"/>
      <c r="S11" s="70"/>
      <c r="T11" s="70"/>
      <c r="U11" s="70"/>
      <c r="V11" s="70"/>
      <c r="W11" s="78"/>
      <c r="X11" s="78"/>
      <c r="Y11" s="78"/>
      <c r="Z11" s="78"/>
      <c r="AA11" s="78"/>
      <c r="AB11" s="70"/>
      <c r="AC11" s="72"/>
      <c r="AD11" s="74"/>
      <c r="AE11" s="76"/>
      <c r="AF11" s="70"/>
      <c r="AG11" s="70"/>
      <c r="AH11" s="70"/>
      <c r="AI11" s="70"/>
      <c r="AJ11" s="70"/>
      <c r="AK11" s="70"/>
      <c r="AL11" s="70"/>
      <c r="AM11" s="70"/>
      <c r="AN11" s="12"/>
    </row>
    <row r="12" spans="2:40" ht="19.5" customHeight="1" x14ac:dyDescent="0.3">
      <c r="B12" s="80"/>
      <c r="C12" s="70"/>
      <c r="D12" s="70"/>
      <c r="E12" s="70"/>
      <c r="F12" s="8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8"/>
      <c r="X12" s="78"/>
      <c r="Y12" s="78"/>
      <c r="Z12" s="78"/>
      <c r="AA12" s="78"/>
      <c r="AB12" s="70"/>
      <c r="AC12" s="73"/>
      <c r="AD12" s="74"/>
      <c r="AE12" s="76"/>
      <c r="AF12" s="70"/>
      <c r="AG12" s="79"/>
      <c r="AH12" s="70"/>
      <c r="AI12" s="70"/>
      <c r="AJ12" s="70"/>
      <c r="AK12" s="70"/>
      <c r="AL12" s="70"/>
      <c r="AM12" s="70"/>
      <c r="AN12" s="12" t="s">
        <v>35</v>
      </c>
    </row>
    <row r="13" spans="2:40" s="13" customFormat="1" ht="31.2" x14ac:dyDescent="0.3">
      <c r="B13" s="14" t="s">
        <v>36</v>
      </c>
      <c r="C13" s="14"/>
      <c r="D13" s="14"/>
      <c r="E13" s="15" t="str">
        <f t="shared" ref="E13:E76" si="0">CONCATENATE(C13,D13)</f>
        <v/>
      </c>
      <c r="F13" s="14"/>
      <c r="G13" s="14"/>
      <c r="H13" s="16" t="s">
        <v>37</v>
      </c>
      <c r="I13" s="17">
        <f t="shared" ref="I13:I14" si="1">I14</f>
        <v>229011.20000000001</v>
      </c>
      <c r="J13" s="17">
        <f t="shared" ref="J13:J14" si="2">J14</f>
        <v>252388.8</v>
      </c>
      <c r="K13" s="17">
        <f t="shared" ref="K13:K14" si="3">K14</f>
        <v>288139.8</v>
      </c>
      <c r="L13" s="17">
        <f t="shared" ref="L13:L14" si="4">L14</f>
        <v>0</v>
      </c>
      <c r="M13" s="17">
        <f t="shared" ref="M13:M14" si="5">M14</f>
        <v>0</v>
      </c>
      <c r="N13" s="17">
        <f t="shared" ref="N13:N14" si="6">N14</f>
        <v>0</v>
      </c>
      <c r="O13" s="17">
        <f>O14+O79+O72</f>
        <v>-6997.6999999999989</v>
      </c>
      <c r="P13" s="17">
        <f>P14+P79+P72</f>
        <v>-362.21200000000027</v>
      </c>
      <c r="Q13" s="17">
        <f>Q14+Q79+Q72</f>
        <v>1538.1659999999999</v>
      </c>
      <c r="R13" s="17">
        <f>R14+R79+R72</f>
        <v>12409.867</v>
      </c>
      <c r="S13" s="17">
        <f>S14+S79</f>
        <v>0</v>
      </c>
      <c r="T13" s="17">
        <f>T14+T79</f>
        <v>6304.72</v>
      </c>
      <c r="U13" s="17">
        <f>U14+U79</f>
        <v>76.667000000000002</v>
      </c>
      <c r="V13" s="17">
        <f t="shared" ref="V13:V76" si="7">I13+L13+U13+T13+S13+R13+Q13+P13+O13</f>
        <v>241980.70799999998</v>
      </c>
      <c r="W13" s="17">
        <f t="shared" ref="W13:W14" si="8">W14</f>
        <v>76.667000000000002</v>
      </c>
      <c r="X13" s="17">
        <f t="shared" ref="X13:X14" si="9">X14</f>
        <v>0</v>
      </c>
      <c r="Y13" s="17">
        <f t="shared" ref="Y13:Y14" si="10">Y14</f>
        <v>0</v>
      </c>
      <c r="Z13" s="17">
        <f t="shared" ref="Z13:Z14" si="11">Z14</f>
        <v>0</v>
      </c>
      <c r="AA13" s="17">
        <f t="shared" ref="AA13:AA14" si="12">AA14</f>
        <v>0</v>
      </c>
      <c r="AB13" s="17">
        <f>AB14+AB79+AB72</f>
        <v>149179.45945000002</v>
      </c>
      <c r="AC13" s="18">
        <f>AC14+AC79+AC72</f>
        <v>242311.90543000001</v>
      </c>
      <c r="AD13" s="18">
        <f>AD14+AD79+AD72</f>
        <v>235155.22244000004</v>
      </c>
      <c r="AE13" s="19">
        <f t="shared" ref="AE13:AE76" si="13">AD13/AC13*100</f>
        <v>97.046499643795912</v>
      </c>
      <c r="AF13" s="17">
        <f t="shared" ref="AF13:AK13" si="14">AF14+AF79+AF72</f>
        <v>253368.98943000002</v>
      </c>
      <c r="AG13" s="17">
        <f t="shared" si="14"/>
        <v>-6997.6999999999989</v>
      </c>
      <c r="AH13" s="17">
        <f t="shared" si="14"/>
        <v>0</v>
      </c>
      <c r="AI13" s="17">
        <f t="shared" si="14"/>
        <v>0</v>
      </c>
      <c r="AJ13" s="17">
        <f t="shared" si="14"/>
        <v>0</v>
      </c>
      <c r="AK13" s="17">
        <f t="shared" si="14"/>
        <v>0</v>
      </c>
      <c r="AL13" s="17">
        <f t="shared" ref="AL13:AL76" si="15">AF13+AH13+AK13+AI13+AJ13+AG13</f>
        <v>246371.28943</v>
      </c>
      <c r="AM13" s="17">
        <f t="shared" ref="AM13:AM76" si="16">V13-AL13</f>
        <v>-4390.5814300000202</v>
      </c>
      <c r="AN13" s="20"/>
    </row>
    <row r="14" spans="2:40" s="13" customFormat="1" x14ac:dyDescent="0.3">
      <c r="B14" s="14" t="s">
        <v>36</v>
      </c>
      <c r="C14" s="14" t="s">
        <v>38</v>
      </c>
      <c r="D14" s="14"/>
      <c r="E14" s="21" t="str">
        <f t="shared" si="0"/>
        <v>01</v>
      </c>
      <c r="F14" s="14"/>
      <c r="G14" s="14"/>
      <c r="H14" s="16" t="s">
        <v>39</v>
      </c>
      <c r="I14" s="17">
        <f t="shared" si="1"/>
        <v>229011.20000000001</v>
      </c>
      <c r="J14" s="17">
        <f t="shared" si="2"/>
        <v>252388.8</v>
      </c>
      <c r="K14" s="17">
        <f t="shared" si="3"/>
        <v>288139.8</v>
      </c>
      <c r="L14" s="17">
        <f t="shared" si="4"/>
        <v>0</v>
      </c>
      <c r="M14" s="17">
        <f t="shared" si="5"/>
        <v>0</v>
      </c>
      <c r="N14" s="17">
        <f t="shared" si="6"/>
        <v>0</v>
      </c>
      <c r="O14" s="17">
        <f t="shared" ref="O14:U14" si="17">O15</f>
        <v>-2822.5949999999998</v>
      </c>
      <c r="P14" s="17">
        <f t="shared" si="17"/>
        <v>-362.21200000000027</v>
      </c>
      <c r="Q14" s="17">
        <f t="shared" si="17"/>
        <v>1538.1659999999999</v>
      </c>
      <c r="R14" s="17">
        <f t="shared" si="17"/>
        <v>12409.867</v>
      </c>
      <c r="S14" s="17">
        <f t="shared" si="17"/>
        <v>0</v>
      </c>
      <c r="T14" s="17">
        <f t="shared" si="17"/>
        <v>1979.92</v>
      </c>
      <c r="U14" s="17">
        <f t="shared" si="17"/>
        <v>76.667000000000002</v>
      </c>
      <c r="V14" s="17">
        <f t="shared" si="7"/>
        <v>241831.01300000001</v>
      </c>
      <c r="W14" s="17">
        <f t="shared" si="8"/>
        <v>76.667000000000002</v>
      </c>
      <c r="X14" s="17">
        <f t="shared" si="9"/>
        <v>0</v>
      </c>
      <c r="Y14" s="17">
        <f t="shared" si="10"/>
        <v>0</v>
      </c>
      <c r="Z14" s="17">
        <f t="shared" si="11"/>
        <v>0</v>
      </c>
      <c r="AA14" s="17">
        <f t="shared" si="12"/>
        <v>0</v>
      </c>
      <c r="AB14" s="17">
        <f>AB15</f>
        <v>148346.76445000002</v>
      </c>
      <c r="AC14" s="18">
        <f>AC15</f>
        <v>241479.21043000001</v>
      </c>
      <c r="AD14" s="18">
        <f>AD15</f>
        <v>234322.52744000003</v>
      </c>
      <c r="AE14" s="19">
        <f t="shared" si="13"/>
        <v>97.036315061136676</v>
      </c>
      <c r="AF14" s="17">
        <f t="shared" ref="AF14:AK14" si="18">AF15</f>
        <v>248077.48943000002</v>
      </c>
      <c r="AG14" s="17">
        <f t="shared" si="18"/>
        <v>-2822.5949999999998</v>
      </c>
      <c r="AH14" s="17">
        <f t="shared" si="18"/>
        <v>0</v>
      </c>
      <c r="AI14" s="17">
        <f t="shared" si="18"/>
        <v>0</v>
      </c>
      <c r="AJ14" s="17">
        <f t="shared" si="18"/>
        <v>0</v>
      </c>
      <c r="AK14" s="17">
        <f t="shared" si="18"/>
        <v>0</v>
      </c>
      <c r="AL14" s="17">
        <f t="shared" si="15"/>
        <v>245254.89443000001</v>
      </c>
      <c r="AM14" s="17">
        <f t="shared" si="16"/>
        <v>-3423.8814300000085</v>
      </c>
      <c r="AN14" s="20"/>
    </row>
    <row r="15" spans="2:40" s="22" customFormat="1" x14ac:dyDescent="0.3">
      <c r="B15" s="23" t="s">
        <v>36</v>
      </c>
      <c r="C15" s="23" t="s">
        <v>38</v>
      </c>
      <c r="D15" s="23" t="s">
        <v>40</v>
      </c>
      <c r="E15" s="24" t="str">
        <f t="shared" si="0"/>
        <v>0113</v>
      </c>
      <c r="F15" s="23"/>
      <c r="G15" s="23"/>
      <c r="H15" s="25" t="s">
        <v>41</v>
      </c>
      <c r="I15" s="26">
        <f t="shared" ref="I15:N15" si="19">I16+I48+I53</f>
        <v>229011.20000000001</v>
      </c>
      <c r="J15" s="26">
        <f t="shared" si="19"/>
        <v>252388.8</v>
      </c>
      <c r="K15" s="26">
        <f t="shared" si="19"/>
        <v>288139.8</v>
      </c>
      <c r="L15" s="26">
        <f t="shared" si="19"/>
        <v>0</v>
      </c>
      <c r="M15" s="26">
        <f t="shared" si="19"/>
        <v>0</v>
      </c>
      <c r="N15" s="26">
        <f t="shared" si="19"/>
        <v>0</v>
      </c>
      <c r="O15" s="26">
        <f t="shared" ref="O15:U15" si="20">O16+O48+O53+O65</f>
        <v>-2822.5949999999998</v>
      </c>
      <c r="P15" s="26">
        <f t="shared" si="20"/>
        <v>-362.21200000000027</v>
      </c>
      <c r="Q15" s="26">
        <f t="shared" si="20"/>
        <v>1538.1659999999999</v>
      </c>
      <c r="R15" s="26">
        <f t="shared" si="20"/>
        <v>12409.867</v>
      </c>
      <c r="S15" s="26">
        <f t="shared" si="20"/>
        <v>0</v>
      </c>
      <c r="T15" s="26">
        <f t="shared" si="20"/>
        <v>1979.92</v>
      </c>
      <c r="U15" s="26">
        <f t="shared" si="20"/>
        <v>76.667000000000002</v>
      </c>
      <c r="V15" s="26">
        <f t="shared" si="7"/>
        <v>241831.01300000001</v>
      </c>
      <c r="W15" s="26">
        <f>W16+W48+W53</f>
        <v>76.667000000000002</v>
      </c>
      <c r="X15" s="26">
        <f>X16+X48+X53</f>
        <v>0</v>
      </c>
      <c r="Y15" s="26">
        <f>Y16+Y48+Y53</f>
        <v>0</v>
      </c>
      <c r="Z15" s="26">
        <f>Z16+Z48+Z53</f>
        <v>0</v>
      </c>
      <c r="AA15" s="26">
        <f>AA16+AA48+AA53</f>
        <v>0</v>
      </c>
      <c r="AB15" s="26">
        <f>AB16+AB48+AB53+AB65</f>
        <v>148346.76445000002</v>
      </c>
      <c r="AC15" s="27">
        <f>AC16+AC48+AC53+AC65</f>
        <v>241479.21043000001</v>
      </c>
      <c r="AD15" s="27">
        <f>AD16+AD48+AD53+AD65</f>
        <v>234322.52744000003</v>
      </c>
      <c r="AE15" s="28">
        <f t="shared" si="13"/>
        <v>97.036315061136676</v>
      </c>
      <c r="AF15" s="26">
        <f t="shared" ref="AF15:AK15" si="21">AF16+AF48+AF53+AF65</f>
        <v>248077.48943000002</v>
      </c>
      <c r="AG15" s="26">
        <f t="shared" si="21"/>
        <v>-2822.5949999999998</v>
      </c>
      <c r="AH15" s="26">
        <f t="shared" si="21"/>
        <v>0</v>
      </c>
      <c r="AI15" s="26">
        <f t="shared" si="21"/>
        <v>0</v>
      </c>
      <c r="AJ15" s="26">
        <f t="shared" si="21"/>
        <v>0</v>
      </c>
      <c r="AK15" s="26">
        <f t="shared" si="21"/>
        <v>0</v>
      </c>
      <c r="AL15" s="26">
        <f t="shared" si="15"/>
        <v>245254.89443000001</v>
      </c>
      <c r="AM15" s="26">
        <f t="shared" si="16"/>
        <v>-3423.8814300000085</v>
      </c>
      <c r="AN15" s="29"/>
    </row>
    <row r="16" spans="2:40" ht="31.2" x14ac:dyDescent="0.3">
      <c r="B16" s="30" t="s">
        <v>36</v>
      </c>
      <c r="C16" s="30" t="s">
        <v>38</v>
      </c>
      <c r="D16" s="30" t="s">
        <v>40</v>
      </c>
      <c r="E16" s="15" t="str">
        <f t="shared" si="0"/>
        <v>0113</v>
      </c>
      <c r="F16" s="30" t="s">
        <v>42</v>
      </c>
      <c r="G16" s="30"/>
      <c r="H16" s="31" t="s">
        <v>43</v>
      </c>
      <c r="I16" s="32">
        <f t="shared" ref="I16:U16" si="22">I17+I28</f>
        <v>146251.40000000002</v>
      </c>
      <c r="J16" s="32">
        <f t="shared" si="22"/>
        <v>171043.8</v>
      </c>
      <c r="K16" s="32">
        <f t="shared" si="22"/>
        <v>207107.8</v>
      </c>
      <c r="L16" s="32">
        <f t="shared" si="22"/>
        <v>0</v>
      </c>
      <c r="M16" s="32">
        <f t="shared" si="22"/>
        <v>0</v>
      </c>
      <c r="N16" s="32">
        <f t="shared" si="22"/>
        <v>0</v>
      </c>
      <c r="O16" s="32">
        <f t="shared" si="22"/>
        <v>-2101.4189999999999</v>
      </c>
      <c r="P16" s="32">
        <f t="shared" si="22"/>
        <v>3.5879999999997381</v>
      </c>
      <c r="Q16" s="32">
        <f t="shared" si="22"/>
        <v>1538.1659999999999</v>
      </c>
      <c r="R16" s="32">
        <f t="shared" si="22"/>
        <v>9941.3670000000002</v>
      </c>
      <c r="S16" s="32">
        <f t="shared" si="22"/>
        <v>0</v>
      </c>
      <c r="T16" s="32">
        <f t="shared" si="22"/>
        <v>1979.92</v>
      </c>
      <c r="U16" s="32">
        <f t="shared" si="22"/>
        <v>76.667000000000002</v>
      </c>
      <c r="V16" s="32">
        <f t="shared" si="7"/>
        <v>157689.68900000001</v>
      </c>
      <c r="W16" s="32">
        <f t="shared" ref="W16:AD16" si="23">W17+W28</f>
        <v>76.667000000000002</v>
      </c>
      <c r="X16" s="32">
        <f t="shared" si="23"/>
        <v>0</v>
      </c>
      <c r="Y16" s="32">
        <f t="shared" si="23"/>
        <v>0</v>
      </c>
      <c r="Z16" s="32">
        <f t="shared" si="23"/>
        <v>0</v>
      </c>
      <c r="AA16" s="32">
        <f t="shared" si="23"/>
        <v>0</v>
      </c>
      <c r="AB16" s="32">
        <f t="shared" si="23"/>
        <v>85098.234310000014</v>
      </c>
      <c r="AC16" s="33">
        <f t="shared" si="23"/>
        <v>151866.76865000001</v>
      </c>
      <c r="AD16" s="33">
        <f t="shared" si="23"/>
        <v>144745.20127000002</v>
      </c>
      <c r="AE16" s="34">
        <f t="shared" si="13"/>
        <v>95.310647982237157</v>
      </c>
      <c r="AF16" s="32">
        <f t="shared" ref="AF16:AK16" si="24">AF17+AF28</f>
        <v>158457.60141</v>
      </c>
      <c r="AG16" s="32">
        <f t="shared" si="24"/>
        <v>-2101.4189999999999</v>
      </c>
      <c r="AH16" s="32">
        <f t="shared" si="24"/>
        <v>0</v>
      </c>
      <c r="AI16" s="32">
        <f t="shared" si="24"/>
        <v>0</v>
      </c>
      <c r="AJ16" s="32">
        <f t="shared" si="24"/>
        <v>0</v>
      </c>
      <c r="AK16" s="32">
        <f t="shared" si="24"/>
        <v>0</v>
      </c>
      <c r="AL16" s="32">
        <f t="shared" si="15"/>
        <v>156356.18241000001</v>
      </c>
      <c r="AM16" s="32">
        <f t="shared" si="16"/>
        <v>1333.5065900000045</v>
      </c>
    </row>
    <row r="17" spans="2:40" ht="31.2" x14ac:dyDescent="0.3">
      <c r="B17" s="30" t="s">
        <v>36</v>
      </c>
      <c r="C17" s="30" t="s">
        <v>38</v>
      </c>
      <c r="D17" s="30" t="s">
        <v>40</v>
      </c>
      <c r="E17" s="15" t="str">
        <f t="shared" si="0"/>
        <v>0113</v>
      </c>
      <c r="F17" s="30" t="s">
        <v>44</v>
      </c>
      <c r="G17" s="30"/>
      <c r="H17" s="31" t="s">
        <v>45</v>
      </c>
      <c r="I17" s="32">
        <f t="shared" ref="I17:U17" si="25">I18</f>
        <v>2696.2</v>
      </c>
      <c r="J17" s="32">
        <f t="shared" si="25"/>
        <v>2009.9</v>
      </c>
      <c r="K17" s="32">
        <f t="shared" si="25"/>
        <v>2009.9</v>
      </c>
      <c r="L17" s="32">
        <f t="shared" si="25"/>
        <v>0</v>
      </c>
      <c r="M17" s="32">
        <f t="shared" si="25"/>
        <v>0</v>
      </c>
      <c r="N17" s="32">
        <f t="shared" si="25"/>
        <v>0</v>
      </c>
      <c r="O17" s="32">
        <f t="shared" si="25"/>
        <v>-34.94</v>
      </c>
      <c r="P17" s="32">
        <f t="shared" si="25"/>
        <v>-210</v>
      </c>
      <c r="Q17" s="32">
        <f t="shared" si="25"/>
        <v>0</v>
      </c>
      <c r="R17" s="32">
        <f t="shared" si="25"/>
        <v>0</v>
      </c>
      <c r="S17" s="32">
        <f t="shared" si="25"/>
        <v>0</v>
      </c>
      <c r="T17" s="32">
        <f t="shared" si="25"/>
        <v>0</v>
      </c>
      <c r="U17" s="32">
        <f t="shared" si="25"/>
        <v>0</v>
      </c>
      <c r="V17" s="32">
        <f t="shared" si="7"/>
        <v>2451.2599999999998</v>
      </c>
      <c r="W17" s="32">
        <f t="shared" ref="W17:AD17" si="26">W18</f>
        <v>0</v>
      </c>
      <c r="X17" s="32">
        <f t="shared" si="26"/>
        <v>0</v>
      </c>
      <c r="Y17" s="32">
        <f t="shared" si="26"/>
        <v>0</v>
      </c>
      <c r="Z17" s="32">
        <f t="shared" si="26"/>
        <v>0</v>
      </c>
      <c r="AA17" s="32">
        <f t="shared" si="26"/>
        <v>0</v>
      </c>
      <c r="AB17" s="32">
        <f t="shared" si="26"/>
        <v>1162.1965</v>
      </c>
      <c r="AC17" s="33">
        <f t="shared" si="26"/>
        <v>2364.5466999999999</v>
      </c>
      <c r="AD17" s="33">
        <f t="shared" si="26"/>
        <v>2364.5466999999999</v>
      </c>
      <c r="AE17" s="34">
        <f t="shared" si="13"/>
        <v>100</v>
      </c>
      <c r="AF17" s="32">
        <f t="shared" ref="AF17:AK17" si="27">AF18</f>
        <v>2486.1999999999998</v>
      </c>
      <c r="AG17" s="32">
        <f t="shared" si="27"/>
        <v>-34.94</v>
      </c>
      <c r="AH17" s="32">
        <f t="shared" si="27"/>
        <v>0</v>
      </c>
      <c r="AI17" s="32">
        <f t="shared" si="27"/>
        <v>0</v>
      </c>
      <c r="AJ17" s="32">
        <f t="shared" si="27"/>
        <v>0</v>
      </c>
      <c r="AK17" s="32">
        <f t="shared" si="27"/>
        <v>0</v>
      </c>
      <c r="AL17" s="32">
        <f t="shared" si="15"/>
        <v>2451.2599999999998</v>
      </c>
      <c r="AM17" s="32">
        <f t="shared" si="16"/>
        <v>0</v>
      </c>
    </row>
    <row r="18" spans="2:40" ht="62.4" x14ac:dyDescent="0.3">
      <c r="B18" s="30" t="s">
        <v>36</v>
      </c>
      <c r="C18" s="30" t="s">
        <v>38</v>
      </c>
      <c r="D18" s="30" t="s">
        <v>40</v>
      </c>
      <c r="E18" s="15" t="str">
        <f t="shared" si="0"/>
        <v>0113</v>
      </c>
      <c r="F18" s="30" t="s">
        <v>46</v>
      </c>
      <c r="G18" s="30"/>
      <c r="H18" s="31" t="s">
        <v>47</v>
      </c>
      <c r="I18" s="32">
        <f t="shared" ref="I18:U18" si="28">I22+I19</f>
        <v>2696.2</v>
      </c>
      <c r="J18" s="32">
        <f t="shared" si="28"/>
        <v>2009.9</v>
      </c>
      <c r="K18" s="32">
        <f t="shared" si="28"/>
        <v>2009.9</v>
      </c>
      <c r="L18" s="32">
        <f t="shared" si="28"/>
        <v>0</v>
      </c>
      <c r="M18" s="32">
        <f t="shared" si="28"/>
        <v>0</v>
      </c>
      <c r="N18" s="32">
        <f t="shared" si="28"/>
        <v>0</v>
      </c>
      <c r="O18" s="32">
        <f t="shared" si="28"/>
        <v>-34.94</v>
      </c>
      <c r="P18" s="32">
        <f t="shared" si="28"/>
        <v>-210</v>
      </c>
      <c r="Q18" s="32">
        <f t="shared" si="28"/>
        <v>0</v>
      </c>
      <c r="R18" s="32">
        <f t="shared" si="28"/>
        <v>0</v>
      </c>
      <c r="S18" s="32">
        <f t="shared" si="28"/>
        <v>0</v>
      </c>
      <c r="T18" s="32">
        <f t="shared" si="28"/>
        <v>0</v>
      </c>
      <c r="U18" s="32">
        <f t="shared" si="28"/>
        <v>0</v>
      </c>
      <c r="V18" s="32">
        <f t="shared" si="7"/>
        <v>2451.2599999999998</v>
      </c>
      <c r="W18" s="32">
        <f t="shared" ref="W18:AD18" si="29">W22+W19</f>
        <v>0</v>
      </c>
      <c r="X18" s="32">
        <f t="shared" si="29"/>
        <v>0</v>
      </c>
      <c r="Y18" s="32">
        <f t="shared" si="29"/>
        <v>0</v>
      </c>
      <c r="Z18" s="32">
        <f t="shared" si="29"/>
        <v>0</v>
      </c>
      <c r="AA18" s="32">
        <f t="shared" si="29"/>
        <v>0</v>
      </c>
      <c r="AB18" s="32">
        <f t="shared" si="29"/>
        <v>1162.1965</v>
      </c>
      <c r="AC18" s="33">
        <f t="shared" si="29"/>
        <v>2364.5466999999999</v>
      </c>
      <c r="AD18" s="33">
        <f t="shared" si="29"/>
        <v>2364.5466999999999</v>
      </c>
      <c r="AE18" s="34">
        <f t="shared" si="13"/>
        <v>100</v>
      </c>
      <c r="AF18" s="32">
        <f t="shared" ref="AF18:AK18" si="30">AF22+AF19</f>
        <v>2486.1999999999998</v>
      </c>
      <c r="AG18" s="32">
        <f t="shared" si="30"/>
        <v>-34.94</v>
      </c>
      <c r="AH18" s="32">
        <f t="shared" si="30"/>
        <v>0</v>
      </c>
      <c r="AI18" s="32">
        <f t="shared" si="30"/>
        <v>0</v>
      </c>
      <c r="AJ18" s="32">
        <f t="shared" si="30"/>
        <v>0</v>
      </c>
      <c r="AK18" s="32">
        <f t="shared" si="30"/>
        <v>0</v>
      </c>
      <c r="AL18" s="32">
        <f t="shared" si="15"/>
        <v>2451.2599999999998</v>
      </c>
      <c r="AM18" s="32">
        <f t="shared" si="16"/>
        <v>0</v>
      </c>
    </row>
    <row r="19" spans="2:40" ht="31.2" x14ac:dyDescent="0.3">
      <c r="B19" s="30" t="s">
        <v>36</v>
      </c>
      <c r="C19" s="30" t="s">
        <v>38</v>
      </c>
      <c r="D19" s="30" t="s">
        <v>40</v>
      </c>
      <c r="E19" s="15" t="str">
        <f t="shared" si="0"/>
        <v>0113</v>
      </c>
      <c r="F19" s="30" t="s">
        <v>48</v>
      </c>
      <c r="G19" s="30"/>
      <c r="H19" s="31" t="s">
        <v>49</v>
      </c>
      <c r="I19" s="32">
        <f t="shared" ref="I19:I20" si="31">I20</f>
        <v>758.2</v>
      </c>
      <c r="J19" s="32">
        <f t="shared" ref="J19:J20" si="32">J20</f>
        <v>548.20000000000005</v>
      </c>
      <c r="K19" s="32">
        <f t="shared" ref="K19:K20" si="33">K20</f>
        <v>548.20000000000005</v>
      </c>
      <c r="L19" s="32">
        <f t="shared" ref="L19:L20" si="34">L20</f>
        <v>0</v>
      </c>
      <c r="M19" s="32">
        <f t="shared" ref="M19:M20" si="35">M20</f>
        <v>0</v>
      </c>
      <c r="N19" s="32">
        <f t="shared" ref="N19:N20" si="36">N20</f>
        <v>0</v>
      </c>
      <c r="O19" s="32">
        <f t="shared" ref="O19:O20" si="37">O20</f>
        <v>-34.94</v>
      </c>
      <c r="P19" s="32">
        <f t="shared" ref="P19:P20" si="38">P20</f>
        <v>-210</v>
      </c>
      <c r="Q19" s="32">
        <f t="shared" ref="Q19:Q20" si="39">Q20</f>
        <v>0</v>
      </c>
      <c r="R19" s="32">
        <f t="shared" ref="R19:R20" si="40">R20</f>
        <v>0</v>
      </c>
      <c r="S19" s="32">
        <f t="shared" ref="S19:S20" si="41">S20</f>
        <v>0</v>
      </c>
      <c r="T19" s="32">
        <f t="shared" ref="T19:T20" si="42">T20</f>
        <v>0</v>
      </c>
      <c r="U19" s="32">
        <f t="shared" ref="U19:U20" si="43">U20</f>
        <v>0</v>
      </c>
      <c r="V19" s="32">
        <f t="shared" si="7"/>
        <v>513.26</v>
      </c>
      <c r="W19" s="32">
        <f t="shared" ref="W19:W20" si="44">W20</f>
        <v>0</v>
      </c>
      <c r="X19" s="32">
        <f t="shared" ref="X19:X20" si="45">X20</f>
        <v>0</v>
      </c>
      <c r="Y19" s="32">
        <f t="shared" ref="Y19:Y20" si="46">Y20</f>
        <v>0</v>
      </c>
      <c r="Z19" s="32">
        <f t="shared" ref="Z19:Z20" si="47">Z20</f>
        <v>0</v>
      </c>
      <c r="AA19" s="32">
        <f t="shared" ref="AA19:AA20" si="48">AA20</f>
        <v>0</v>
      </c>
      <c r="AB19" s="32">
        <f t="shared" ref="AB19:AB20" si="49">AB20</f>
        <v>461.93400000000003</v>
      </c>
      <c r="AC19" s="33">
        <f t="shared" ref="AC19:AC20" si="50">AC20</f>
        <v>513.26</v>
      </c>
      <c r="AD19" s="33">
        <f t="shared" ref="AD19:AD20" si="51">AD20</f>
        <v>513.26</v>
      </c>
      <c r="AE19" s="34">
        <f t="shared" si="13"/>
        <v>100</v>
      </c>
      <c r="AF19" s="32">
        <f t="shared" ref="AF19:AF20" si="52">AF20</f>
        <v>548.20000000000005</v>
      </c>
      <c r="AG19" s="32">
        <f t="shared" ref="AG19:AG20" si="53">AG20</f>
        <v>-34.94</v>
      </c>
      <c r="AH19" s="32">
        <f t="shared" ref="AH19:AH20" si="54">AH20</f>
        <v>0</v>
      </c>
      <c r="AI19" s="32">
        <f t="shared" ref="AI19:AI20" si="55">AI20</f>
        <v>0</v>
      </c>
      <c r="AJ19" s="32">
        <f t="shared" ref="AJ19:AJ20" si="56">AJ20</f>
        <v>0</v>
      </c>
      <c r="AK19" s="32">
        <f t="shared" ref="AK19:AK20" si="57">AK20</f>
        <v>0</v>
      </c>
      <c r="AL19" s="32">
        <f t="shared" si="15"/>
        <v>513.26</v>
      </c>
      <c r="AM19" s="32">
        <f t="shared" si="16"/>
        <v>0</v>
      </c>
    </row>
    <row r="20" spans="2:40" ht="31.2" x14ac:dyDescent="0.3">
      <c r="B20" s="30" t="s">
        <v>36</v>
      </c>
      <c r="C20" s="30" t="s">
        <v>38</v>
      </c>
      <c r="D20" s="30" t="s">
        <v>40</v>
      </c>
      <c r="E20" s="15" t="str">
        <f t="shared" si="0"/>
        <v>0113</v>
      </c>
      <c r="F20" s="30" t="s">
        <v>48</v>
      </c>
      <c r="G20" s="30" t="s">
        <v>50</v>
      </c>
      <c r="H20" s="31" t="s">
        <v>51</v>
      </c>
      <c r="I20" s="32">
        <f t="shared" si="31"/>
        <v>758.2</v>
      </c>
      <c r="J20" s="32">
        <f t="shared" si="32"/>
        <v>548.20000000000005</v>
      </c>
      <c r="K20" s="32">
        <f t="shared" si="33"/>
        <v>548.20000000000005</v>
      </c>
      <c r="L20" s="32">
        <f t="shared" si="34"/>
        <v>0</v>
      </c>
      <c r="M20" s="32">
        <f t="shared" si="35"/>
        <v>0</v>
      </c>
      <c r="N20" s="32">
        <f t="shared" si="36"/>
        <v>0</v>
      </c>
      <c r="O20" s="32">
        <f t="shared" si="37"/>
        <v>-34.94</v>
      </c>
      <c r="P20" s="32">
        <f t="shared" si="38"/>
        <v>-210</v>
      </c>
      <c r="Q20" s="32">
        <f t="shared" si="39"/>
        <v>0</v>
      </c>
      <c r="R20" s="32">
        <f t="shared" si="40"/>
        <v>0</v>
      </c>
      <c r="S20" s="32">
        <f t="shared" si="41"/>
        <v>0</v>
      </c>
      <c r="T20" s="32">
        <f t="shared" si="42"/>
        <v>0</v>
      </c>
      <c r="U20" s="32">
        <f t="shared" si="43"/>
        <v>0</v>
      </c>
      <c r="V20" s="32">
        <f t="shared" si="7"/>
        <v>513.26</v>
      </c>
      <c r="W20" s="32">
        <f t="shared" si="44"/>
        <v>0</v>
      </c>
      <c r="X20" s="32">
        <f t="shared" si="45"/>
        <v>0</v>
      </c>
      <c r="Y20" s="32">
        <f t="shared" si="46"/>
        <v>0</v>
      </c>
      <c r="Z20" s="32">
        <f t="shared" si="47"/>
        <v>0</v>
      </c>
      <c r="AA20" s="32">
        <f t="shared" si="48"/>
        <v>0</v>
      </c>
      <c r="AB20" s="32">
        <f t="shared" si="49"/>
        <v>461.93400000000003</v>
      </c>
      <c r="AC20" s="33">
        <f t="shared" si="50"/>
        <v>513.26</v>
      </c>
      <c r="AD20" s="33">
        <f t="shared" si="51"/>
        <v>513.26</v>
      </c>
      <c r="AE20" s="34">
        <f t="shared" si="13"/>
        <v>100</v>
      </c>
      <c r="AF20" s="32">
        <f t="shared" si="52"/>
        <v>548.20000000000005</v>
      </c>
      <c r="AG20" s="32">
        <f t="shared" si="53"/>
        <v>-34.94</v>
      </c>
      <c r="AH20" s="32">
        <f t="shared" si="54"/>
        <v>0</v>
      </c>
      <c r="AI20" s="32">
        <f t="shared" si="55"/>
        <v>0</v>
      </c>
      <c r="AJ20" s="32">
        <f t="shared" si="56"/>
        <v>0</v>
      </c>
      <c r="AK20" s="32">
        <f t="shared" si="57"/>
        <v>0</v>
      </c>
      <c r="AL20" s="32">
        <f t="shared" si="15"/>
        <v>513.26</v>
      </c>
      <c r="AM20" s="32">
        <f t="shared" si="16"/>
        <v>0</v>
      </c>
    </row>
    <row r="21" spans="2:40" ht="31.2" x14ac:dyDescent="0.3">
      <c r="B21" s="30" t="s">
        <v>36</v>
      </c>
      <c r="C21" s="30" t="s">
        <v>38</v>
      </c>
      <c r="D21" s="30" t="s">
        <v>40</v>
      </c>
      <c r="E21" s="15" t="str">
        <f t="shared" si="0"/>
        <v>0113</v>
      </c>
      <c r="F21" s="30" t="s">
        <v>48</v>
      </c>
      <c r="G21" s="30" t="s">
        <v>52</v>
      </c>
      <c r="H21" s="31" t="s">
        <v>53</v>
      </c>
      <c r="I21" s="32">
        <v>758.2</v>
      </c>
      <c r="J21" s="32">
        <v>548.20000000000005</v>
      </c>
      <c r="K21" s="32">
        <v>548.20000000000005</v>
      </c>
      <c r="L21" s="32"/>
      <c r="M21" s="32"/>
      <c r="N21" s="32"/>
      <c r="O21" s="32">
        <v>-34.94</v>
      </c>
      <c r="P21" s="32">
        <v>-210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f t="shared" si="7"/>
        <v>513.26</v>
      </c>
      <c r="W21" s="32"/>
      <c r="X21" s="32"/>
      <c r="Y21" s="32"/>
      <c r="Z21" s="32"/>
      <c r="AA21" s="32"/>
      <c r="AB21" s="32">
        <v>461.93400000000003</v>
      </c>
      <c r="AC21" s="33">
        <v>513.26</v>
      </c>
      <c r="AD21" s="33">
        <v>513.26</v>
      </c>
      <c r="AE21" s="34">
        <f t="shared" si="13"/>
        <v>100</v>
      </c>
      <c r="AF21" s="32">
        <v>548.20000000000005</v>
      </c>
      <c r="AG21" s="32">
        <v>-34.94</v>
      </c>
      <c r="AH21" s="32">
        <v>0</v>
      </c>
      <c r="AI21" s="32">
        <v>0</v>
      </c>
      <c r="AJ21" s="32">
        <v>0</v>
      </c>
      <c r="AK21" s="32">
        <v>0</v>
      </c>
      <c r="AL21" s="32">
        <f t="shared" si="15"/>
        <v>513.26</v>
      </c>
      <c r="AM21" s="32">
        <f t="shared" si="16"/>
        <v>0</v>
      </c>
      <c r="AN21" s="12"/>
    </row>
    <row r="22" spans="2:40" ht="62.4" x14ac:dyDescent="0.3">
      <c r="B22" s="30" t="s">
        <v>36</v>
      </c>
      <c r="C22" s="30" t="s">
        <v>38</v>
      </c>
      <c r="D22" s="30" t="s">
        <v>40</v>
      </c>
      <c r="E22" s="15" t="str">
        <f t="shared" si="0"/>
        <v>0113</v>
      </c>
      <c r="F22" s="30" t="s">
        <v>54</v>
      </c>
      <c r="G22" s="30"/>
      <c r="H22" s="31" t="s">
        <v>55</v>
      </c>
      <c r="I22" s="32">
        <f t="shared" ref="I22:T22" si="58">I23+I25</f>
        <v>1938</v>
      </c>
      <c r="J22" s="32">
        <f t="shared" si="58"/>
        <v>1461.7</v>
      </c>
      <c r="K22" s="32">
        <f t="shared" si="58"/>
        <v>1461.7</v>
      </c>
      <c r="L22" s="32">
        <f t="shared" si="58"/>
        <v>0</v>
      </c>
      <c r="M22" s="32">
        <f t="shared" si="58"/>
        <v>0</v>
      </c>
      <c r="N22" s="32">
        <f t="shared" si="58"/>
        <v>0</v>
      </c>
      <c r="O22" s="32">
        <f t="shared" si="58"/>
        <v>0</v>
      </c>
      <c r="P22" s="32">
        <f t="shared" si="58"/>
        <v>0</v>
      </c>
      <c r="Q22" s="32">
        <f t="shared" si="58"/>
        <v>0</v>
      </c>
      <c r="R22" s="32">
        <f t="shared" si="58"/>
        <v>0</v>
      </c>
      <c r="S22" s="32">
        <f t="shared" si="58"/>
        <v>0</v>
      </c>
      <c r="T22" s="32">
        <f t="shared" si="58"/>
        <v>0</v>
      </c>
      <c r="U22" s="32">
        <v>0</v>
      </c>
      <c r="V22" s="32">
        <f t="shared" si="7"/>
        <v>1938</v>
      </c>
      <c r="W22" s="32">
        <f t="shared" ref="W22:AD22" si="59">W23+W25</f>
        <v>0</v>
      </c>
      <c r="X22" s="32">
        <f t="shared" si="59"/>
        <v>0</v>
      </c>
      <c r="Y22" s="32">
        <f t="shared" si="59"/>
        <v>0</v>
      </c>
      <c r="Z22" s="32">
        <f t="shared" si="59"/>
        <v>0</v>
      </c>
      <c r="AA22" s="32">
        <f t="shared" si="59"/>
        <v>0</v>
      </c>
      <c r="AB22" s="32">
        <f t="shared" si="59"/>
        <v>700.26250000000005</v>
      </c>
      <c r="AC22" s="33">
        <f t="shared" si="59"/>
        <v>1851.2867000000001</v>
      </c>
      <c r="AD22" s="33">
        <f t="shared" si="59"/>
        <v>1851.2867000000001</v>
      </c>
      <c r="AE22" s="34">
        <f t="shared" si="13"/>
        <v>100</v>
      </c>
      <c r="AF22" s="32">
        <f t="shared" ref="AF22:AK22" si="60">AF23+AF25</f>
        <v>1938</v>
      </c>
      <c r="AG22" s="32">
        <f t="shared" si="60"/>
        <v>0</v>
      </c>
      <c r="AH22" s="32">
        <f t="shared" si="60"/>
        <v>0</v>
      </c>
      <c r="AI22" s="32">
        <f t="shared" si="60"/>
        <v>0</v>
      </c>
      <c r="AJ22" s="32">
        <f t="shared" si="60"/>
        <v>0</v>
      </c>
      <c r="AK22" s="32">
        <f t="shared" si="60"/>
        <v>0</v>
      </c>
      <c r="AL22" s="32">
        <f t="shared" si="15"/>
        <v>1938</v>
      </c>
      <c r="AM22" s="32">
        <f t="shared" si="16"/>
        <v>0</v>
      </c>
    </row>
    <row r="23" spans="2:40" ht="31.2" x14ac:dyDescent="0.3">
      <c r="B23" s="30" t="s">
        <v>36</v>
      </c>
      <c r="C23" s="30" t="s">
        <v>38</v>
      </c>
      <c r="D23" s="30" t="s">
        <v>40</v>
      </c>
      <c r="E23" s="15" t="str">
        <f t="shared" si="0"/>
        <v>0113</v>
      </c>
      <c r="F23" s="30" t="s">
        <v>54</v>
      </c>
      <c r="G23" s="30" t="s">
        <v>50</v>
      </c>
      <c r="H23" s="31" t="s">
        <v>51</v>
      </c>
      <c r="I23" s="32">
        <f t="shared" ref="I23:T23" si="61">I24</f>
        <v>1319</v>
      </c>
      <c r="J23" s="32">
        <f t="shared" si="61"/>
        <v>1162.7</v>
      </c>
      <c r="K23" s="32">
        <f t="shared" si="61"/>
        <v>1162.7</v>
      </c>
      <c r="L23" s="32">
        <f t="shared" si="61"/>
        <v>0</v>
      </c>
      <c r="M23" s="32">
        <f t="shared" si="61"/>
        <v>0</v>
      </c>
      <c r="N23" s="32">
        <f t="shared" si="61"/>
        <v>0</v>
      </c>
      <c r="O23" s="32">
        <f t="shared" si="61"/>
        <v>0</v>
      </c>
      <c r="P23" s="32">
        <f t="shared" si="61"/>
        <v>0</v>
      </c>
      <c r="Q23" s="32">
        <f t="shared" si="61"/>
        <v>0</v>
      </c>
      <c r="R23" s="32">
        <f t="shared" si="61"/>
        <v>0</v>
      </c>
      <c r="S23" s="32">
        <f t="shared" si="61"/>
        <v>0</v>
      </c>
      <c r="T23" s="32">
        <f t="shared" si="61"/>
        <v>0</v>
      </c>
      <c r="U23" s="32">
        <v>0</v>
      </c>
      <c r="V23" s="32">
        <f t="shared" si="7"/>
        <v>1319</v>
      </c>
      <c r="W23" s="32">
        <f t="shared" ref="W23:AD23" si="62">W24</f>
        <v>0</v>
      </c>
      <c r="X23" s="32">
        <f t="shared" si="62"/>
        <v>0</v>
      </c>
      <c r="Y23" s="32">
        <f t="shared" si="62"/>
        <v>0</v>
      </c>
      <c r="Z23" s="32">
        <f t="shared" si="62"/>
        <v>0</v>
      </c>
      <c r="AA23" s="32">
        <f t="shared" si="62"/>
        <v>0</v>
      </c>
      <c r="AB23" s="32">
        <f t="shared" si="62"/>
        <v>575.26250000000005</v>
      </c>
      <c r="AC23" s="33">
        <f t="shared" si="62"/>
        <v>1451.2867000000001</v>
      </c>
      <c r="AD23" s="33">
        <f t="shared" si="62"/>
        <v>1451.2867000000001</v>
      </c>
      <c r="AE23" s="34">
        <f t="shared" si="13"/>
        <v>100</v>
      </c>
      <c r="AF23" s="32">
        <f t="shared" ref="AF23:AK23" si="63">AF24</f>
        <v>1519</v>
      </c>
      <c r="AG23" s="32">
        <f t="shared" si="63"/>
        <v>0</v>
      </c>
      <c r="AH23" s="32">
        <f t="shared" si="63"/>
        <v>0</v>
      </c>
      <c r="AI23" s="32">
        <f t="shared" si="63"/>
        <v>0</v>
      </c>
      <c r="AJ23" s="32">
        <f t="shared" si="63"/>
        <v>0</v>
      </c>
      <c r="AK23" s="32">
        <f t="shared" si="63"/>
        <v>0</v>
      </c>
      <c r="AL23" s="32">
        <f t="shared" si="15"/>
        <v>1519</v>
      </c>
      <c r="AM23" s="32">
        <f t="shared" si="16"/>
        <v>-200</v>
      </c>
    </row>
    <row r="24" spans="2:40" ht="31.2" x14ac:dyDescent="0.3">
      <c r="B24" s="30" t="s">
        <v>36</v>
      </c>
      <c r="C24" s="30" t="s">
        <v>38</v>
      </c>
      <c r="D24" s="30" t="s">
        <v>40</v>
      </c>
      <c r="E24" s="15" t="str">
        <f t="shared" si="0"/>
        <v>0113</v>
      </c>
      <c r="F24" s="30" t="s">
        <v>54</v>
      </c>
      <c r="G24" s="30" t="s">
        <v>52</v>
      </c>
      <c r="H24" s="31" t="s">
        <v>53</v>
      </c>
      <c r="I24" s="32">
        <v>1319</v>
      </c>
      <c r="J24" s="32">
        <v>1162.7</v>
      </c>
      <c r="K24" s="32">
        <v>1162.7</v>
      </c>
      <c r="L24" s="32"/>
      <c r="M24" s="32"/>
      <c r="N24" s="32"/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f t="shared" si="7"/>
        <v>1319</v>
      </c>
      <c r="W24" s="32"/>
      <c r="X24" s="32"/>
      <c r="Y24" s="32"/>
      <c r="Z24" s="32"/>
      <c r="AA24" s="32"/>
      <c r="AB24" s="32">
        <v>575.26250000000005</v>
      </c>
      <c r="AC24" s="33">
        <v>1451.2867000000001</v>
      </c>
      <c r="AD24" s="33">
        <v>1451.2867000000001</v>
      </c>
      <c r="AE24" s="34">
        <f t="shared" si="13"/>
        <v>100</v>
      </c>
      <c r="AF24" s="32">
        <v>1519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f t="shared" si="15"/>
        <v>1519</v>
      </c>
      <c r="AM24" s="32">
        <f t="shared" si="16"/>
        <v>-200</v>
      </c>
      <c r="AN24" s="12"/>
    </row>
    <row r="25" spans="2:40" x14ac:dyDescent="0.3">
      <c r="B25" s="30" t="s">
        <v>36</v>
      </c>
      <c r="C25" s="30" t="s">
        <v>38</v>
      </c>
      <c r="D25" s="30" t="s">
        <v>40</v>
      </c>
      <c r="E25" s="15" t="str">
        <f t="shared" si="0"/>
        <v>0113</v>
      </c>
      <c r="F25" s="30" t="s">
        <v>54</v>
      </c>
      <c r="G25" s="30" t="s">
        <v>56</v>
      </c>
      <c r="H25" s="31" t="s">
        <v>57</v>
      </c>
      <c r="I25" s="32">
        <f t="shared" ref="I25:T25" si="64">I26+I27</f>
        <v>619</v>
      </c>
      <c r="J25" s="32">
        <f t="shared" si="64"/>
        <v>299</v>
      </c>
      <c r="K25" s="32">
        <f t="shared" si="64"/>
        <v>299</v>
      </c>
      <c r="L25" s="32">
        <f t="shared" si="64"/>
        <v>0</v>
      </c>
      <c r="M25" s="32">
        <f t="shared" si="64"/>
        <v>0</v>
      </c>
      <c r="N25" s="32">
        <f t="shared" si="64"/>
        <v>0</v>
      </c>
      <c r="O25" s="32">
        <f t="shared" si="64"/>
        <v>0</v>
      </c>
      <c r="P25" s="32">
        <f t="shared" si="64"/>
        <v>0</v>
      </c>
      <c r="Q25" s="32">
        <f t="shared" si="64"/>
        <v>0</v>
      </c>
      <c r="R25" s="32">
        <f t="shared" si="64"/>
        <v>0</v>
      </c>
      <c r="S25" s="32">
        <f t="shared" si="64"/>
        <v>0</v>
      </c>
      <c r="T25" s="32">
        <f t="shared" si="64"/>
        <v>0</v>
      </c>
      <c r="U25" s="32">
        <v>0</v>
      </c>
      <c r="V25" s="32">
        <f t="shared" si="7"/>
        <v>619</v>
      </c>
      <c r="W25" s="32">
        <f t="shared" ref="W25:AD25" si="65">W26+W27</f>
        <v>0</v>
      </c>
      <c r="X25" s="32">
        <f t="shared" si="65"/>
        <v>0</v>
      </c>
      <c r="Y25" s="32">
        <f t="shared" si="65"/>
        <v>0</v>
      </c>
      <c r="Z25" s="32">
        <f t="shared" si="65"/>
        <v>0</v>
      </c>
      <c r="AA25" s="32">
        <f t="shared" si="65"/>
        <v>0</v>
      </c>
      <c r="AB25" s="32">
        <f t="shared" si="65"/>
        <v>125</v>
      </c>
      <c r="AC25" s="33">
        <f t="shared" si="65"/>
        <v>400</v>
      </c>
      <c r="AD25" s="33">
        <f t="shared" si="65"/>
        <v>400</v>
      </c>
      <c r="AE25" s="34">
        <f t="shared" si="13"/>
        <v>100</v>
      </c>
      <c r="AF25" s="32">
        <f t="shared" ref="AF25:AK25" si="66">AF26+AF27</f>
        <v>419</v>
      </c>
      <c r="AG25" s="32">
        <f t="shared" si="66"/>
        <v>0</v>
      </c>
      <c r="AH25" s="32">
        <f t="shared" si="66"/>
        <v>0</v>
      </c>
      <c r="AI25" s="32">
        <f t="shared" si="66"/>
        <v>0</v>
      </c>
      <c r="AJ25" s="32">
        <f t="shared" si="66"/>
        <v>0</v>
      </c>
      <c r="AK25" s="32">
        <f t="shared" si="66"/>
        <v>0</v>
      </c>
      <c r="AL25" s="32">
        <f t="shared" si="15"/>
        <v>419</v>
      </c>
      <c r="AM25" s="32">
        <f t="shared" si="16"/>
        <v>200</v>
      </c>
    </row>
    <row r="26" spans="2:40" x14ac:dyDescent="0.3">
      <c r="B26" s="30" t="s">
        <v>36</v>
      </c>
      <c r="C26" s="30" t="s">
        <v>38</v>
      </c>
      <c r="D26" s="30" t="s">
        <v>40</v>
      </c>
      <c r="E26" s="15" t="str">
        <f t="shared" si="0"/>
        <v>0113</v>
      </c>
      <c r="F26" s="30" t="s">
        <v>54</v>
      </c>
      <c r="G26" s="30" t="s">
        <v>58</v>
      </c>
      <c r="H26" s="31" t="s">
        <v>59</v>
      </c>
      <c r="I26" s="32">
        <v>619</v>
      </c>
      <c r="J26" s="32">
        <v>299</v>
      </c>
      <c r="K26" s="32">
        <v>299</v>
      </c>
      <c r="L26" s="32"/>
      <c r="M26" s="32"/>
      <c r="N26" s="32"/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f t="shared" si="7"/>
        <v>619</v>
      </c>
      <c r="W26" s="32"/>
      <c r="X26" s="32"/>
      <c r="Y26" s="32"/>
      <c r="Z26" s="32"/>
      <c r="AA26" s="32"/>
      <c r="AB26" s="32">
        <v>125</v>
      </c>
      <c r="AC26" s="33">
        <v>400</v>
      </c>
      <c r="AD26" s="33">
        <v>400</v>
      </c>
      <c r="AE26" s="34">
        <f t="shared" si="13"/>
        <v>100</v>
      </c>
      <c r="AF26" s="32">
        <v>419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f t="shared" si="15"/>
        <v>419</v>
      </c>
      <c r="AM26" s="32">
        <f t="shared" si="16"/>
        <v>200</v>
      </c>
      <c r="AN26" s="12"/>
    </row>
    <row r="27" spans="2:40" ht="14.25" hidden="1" customHeight="1" x14ac:dyDescent="0.3">
      <c r="B27" s="30" t="s">
        <v>36</v>
      </c>
      <c r="C27" s="30" t="s">
        <v>38</v>
      </c>
      <c r="D27" s="30" t="s">
        <v>40</v>
      </c>
      <c r="E27" s="15" t="str">
        <f t="shared" si="0"/>
        <v>0113</v>
      </c>
      <c r="F27" s="30" t="s">
        <v>54</v>
      </c>
      <c r="G27" s="30" t="s">
        <v>60</v>
      </c>
      <c r="H27" s="31" t="s">
        <v>61</v>
      </c>
      <c r="I27" s="32"/>
      <c r="J27" s="32"/>
      <c r="K27" s="32"/>
      <c r="L27" s="32"/>
      <c r="M27" s="32"/>
      <c r="N27" s="32"/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f t="shared" si="7"/>
        <v>0</v>
      </c>
      <c r="W27" s="32"/>
      <c r="X27" s="32"/>
      <c r="Y27" s="32"/>
      <c r="Z27" s="32"/>
      <c r="AA27" s="32"/>
      <c r="AB27" s="32">
        <v>0</v>
      </c>
      <c r="AC27" s="33">
        <v>0</v>
      </c>
      <c r="AD27" s="33">
        <v>0</v>
      </c>
      <c r="AE27" s="34" t="e">
        <f t="shared" si="13"/>
        <v>#DIV/0!</v>
      </c>
      <c r="AF27" s="35">
        <v>0</v>
      </c>
      <c r="AG27" s="35">
        <v>0</v>
      </c>
      <c r="AH27" s="36">
        <v>0</v>
      </c>
      <c r="AI27" s="36">
        <v>0</v>
      </c>
      <c r="AJ27" s="36">
        <v>0</v>
      </c>
      <c r="AK27" s="36">
        <v>0</v>
      </c>
      <c r="AL27" s="36">
        <f t="shared" si="15"/>
        <v>0</v>
      </c>
      <c r="AM27" s="36">
        <f t="shared" si="16"/>
        <v>0</v>
      </c>
      <c r="AN27" s="37" t="s">
        <v>35</v>
      </c>
    </row>
    <row r="28" spans="2:40" ht="31.2" x14ac:dyDescent="0.3">
      <c r="B28" s="30" t="s">
        <v>36</v>
      </c>
      <c r="C28" s="30" t="s">
        <v>38</v>
      </c>
      <c r="D28" s="30" t="s">
        <v>40</v>
      </c>
      <c r="E28" s="15" t="str">
        <f t="shared" si="0"/>
        <v>0113</v>
      </c>
      <c r="F28" s="30" t="s">
        <v>62</v>
      </c>
      <c r="G28" s="30"/>
      <c r="H28" s="31" t="s">
        <v>63</v>
      </c>
      <c r="I28" s="32">
        <f t="shared" ref="I28:T28" si="67">I29</f>
        <v>143555.20000000001</v>
      </c>
      <c r="J28" s="32">
        <f t="shared" si="67"/>
        <v>169033.9</v>
      </c>
      <c r="K28" s="32">
        <f t="shared" si="67"/>
        <v>205097.9</v>
      </c>
      <c r="L28" s="32">
        <f t="shared" si="67"/>
        <v>0</v>
      </c>
      <c r="M28" s="32">
        <f t="shared" si="67"/>
        <v>0</v>
      </c>
      <c r="N28" s="32">
        <f t="shared" si="67"/>
        <v>0</v>
      </c>
      <c r="O28" s="32">
        <f t="shared" si="67"/>
        <v>-2066.4789999999998</v>
      </c>
      <c r="P28" s="32">
        <f t="shared" si="67"/>
        <v>213.58799999999974</v>
      </c>
      <c r="Q28" s="32">
        <f t="shared" si="67"/>
        <v>1538.1659999999999</v>
      </c>
      <c r="R28" s="32">
        <f t="shared" si="67"/>
        <v>9941.3670000000002</v>
      </c>
      <c r="S28" s="32">
        <f t="shared" si="67"/>
        <v>0</v>
      </c>
      <c r="T28" s="32">
        <f t="shared" si="67"/>
        <v>1979.92</v>
      </c>
      <c r="U28" s="32">
        <v>76.667000000000002</v>
      </c>
      <c r="V28" s="32">
        <f t="shared" si="7"/>
        <v>155238.429</v>
      </c>
      <c r="W28" s="32">
        <f t="shared" ref="W28:AD28" si="68">W29</f>
        <v>76.667000000000002</v>
      </c>
      <c r="X28" s="32">
        <f t="shared" si="68"/>
        <v>0</v>
      </c>
      <c r="Y28" s="32">
        <f t="shared" si="68"/>
        <v>0</v>
      </c>
      <c r="Z28" s="32">
        <f t="shared" si="68"/>
        <v>0</v>
      </c>
      <c r="AA28" s="32">
        <f t="shared" si="68"/>
        <v>0</v>
      </c>
      <c r="AB28" s="32">
        <f t="shared" si="68"/>
        <v>83936.037810000009</v>
      </c>
      <c r="AC28" s="33">
        <f t="shared" si="68"/>
        <v>149502.22195000001</v>
      </c>
      <c r="AD28" s="33">
        <f t="shared" si="68"/>
        <v>142380.65457000001</v>
      </c>
      <c r="AE28" s="34">
        <f t="shared" si="13"/>
        <v>95.236480577270783</v>
      </c>
      <c r="AF28" s="32">
        <f t="shared" ref="AF28:AK28" si="69">AF29</f>
        <v>155971.40140999999</v>
      </c>
      <c r="AG28" s="32">
        <f t="shared" si="69"/>
        <v>-2066.4789999999998</v>
      </c>
      <c r="AH28" s="32">
        <f t="shared" si="69"/>
        <v>0</v>
      </c>
      <c r="AI28" s="32">
        <f t="shared" si="69"/>
        <v>0</v>
      </c>
      <c r="AJ28" s="32">
        <f t="shared" si="69"/>
        <v>0</v>
      </c>
      <c r="AK28" s="32">
        <f t="shared" si="69"/>
        <v>0</v>
      </c>
      <c r="AL28" s="32">
        <f t="shared" si="15"/>
        <v>153904.92241</v>
      </c>
      <c r="AM28" s="32">
        <f t="shared" si="16"/>
        <v>1333.5065900000045</v>
      </c>
    </row>
    <row r="29" spans="2:40" ht="31.2" x14ac:dyDescent="0.3">
      <c r="B29" s="30" t="s">
        <v>36</v>
      </c>
      <c r="C29" s="30" t="s">
        <v>38</v>
      </c>
      <c r="D29" s="30" t="s">
        <v>40</v>
      </c>
      <c r="E29" s="15" t="str">
        <f t="shared" si="0"/>
        <v>0113</v>
      </c>
      <c r="F29" s="30" t="s">
        <v>64</v>
      </c>
      <c r="G29" s="30"/>
      <c r="H29" s="31" t="s">
        <v>65</v>
      </c>
      <c r="I29" s="32">
        <f t="shared" ref="I29:T29" si="70">I30+I37+I45+I42</f>
        <v>143555.20000000001</v>
      </c>
      <c r="J29" s="32">
        <f t="shared" si="70"/>
        <v>169033.9</v>
      </c>
      <c r="K29" s="32">
        <f t="shared" si="70"/>
        <v>205097.9</v>
      </c>
      <c r="L29" s="32">
        <f t="shared" si="70"/>
        <v>0</v>
      </c>
      <c r="M29" s="32">
        <f t="shared" si="70"/>
        <v>0</v>
      </c>
      <c r="N29" s="32">
        <f t="shared" si="70"/>
        <v>0</v>
      </c>
      <c r="O29" s="32">
        <f t="shared" si="70"/>
        <v>-2066.4789999999998</v>
      </c>
      <c r="P29" s="32">
        <f t="shared" si="70"/>
        <v>213.58799999999974</v>
      </c>
      <c r="Q29" s="32">
        <f t="shared" si="70"/>
        <v>1538.1659999999999</v>
      </c>
      <c r="R29" s="32">
        <f t="shared" si="70"/>
        <v>9941.3670000000002</v>
      </c>
      <c r="S29" s="32">
        <f t="shared" si="70"/>
        <v>0</v>
      </c>
      <c r="T29" s="32">
        <f t="shared" si="70"/>
        <v>1979.92</v>
      </c>
      <c r="U29" s="32">
        <v>76.667000000000002</v>
      </c>
      <c r="V29" s="32">
        <f t="shared" si="7"/>
        <v>155238.429</v>
      </c>
      <c r="W29" s="32">
        <f t="shared" ref="W29:AD29" si="71">W30+W37+W45+W42</f>
        <v>76.667000000000002</v>
      </c>
      <c r="X29" s="32">
        <f t="shared" si="71"/>
        <v>0</v>
      </c>
      <c r="Y29" s="32">
        <f t="shared" si="71"/>
        <v>0</v>
      </c>
      <c r="Z29" s="32">
        <f t="shared" si="71"/>
        <v>0</v>
      </c>
      <c r="AA29" s="32">
        <f t="shared" si="71"/>
        <v>0</v>
      </c>
      <c r="AB29" s="32">
        <f t="shared" si="71"/>
        <v>83936.037810000009</v>
      </c>
      <c r="AC29" s="33">
        <f t="shared" si="71"/>
        <v>149502.22195000001</v>
      </c>
      <c r="AD29" s="33">
        <f t="shared" si="71"/>
        <v>142380.65457000001</v>
      </c>
      <c r="AE29" s="34">
        <f t="shared" si="13"/>
        <v>95.236480577270783</v>
      </c>
      <c r="AF29" s="32">
        <f t="shared" ref="AF29:AK29" si="72">AF30+AF37+AF45+AF42</f>
        <v>155971.40140999999</v>
      </c>
      <c r="AG29" s="32">
        <f t="shared" si="72"/>
        <v>-2066.4789999999998</v>
      </c>
      <c r="AH29" s="32">
        <f t="shared" si="72"/>
        <v>0</v>
      </c>
      <c r="AI29" s="32">
        <f t="shared" si="72"/>
        <v>0</v>
      </c>
      <c r="AJ29" s="32">
        <f t="shared" si="72"/>
        <v>0</v>
      </c>
      <c r="AK29" s="32">
        <f t="shared" si="72"/>
        <v>0</v>
      </c>
      <c r="AL29" s="32">
        <f t="shared" si="15"/>
        <v>153904.92241</v>
      </c>
      <c r="AM29" s="32">
        <f t="shared" si="16"/>
        <v>1333.5065900000045</v>
      </c>
    </row>
    <row r="30" spans="2:40" ht="31.2" x14ac:dyDescent="0.3">
      <c r="B30" s="30" t="s">
        <v>36</v>
      </c>
      <c r="C30" s="30" t="s">
        <v>38</v>
      </c>
      <c r="D30" s="30" t="s">
        <v>40</v>
      </c>
      <c r="E30" s="15" t="str">
        <f t="shared" si="0"/>
        <v>0113</v>
      </c>
      <c r="F30" s="30" t="s">
        <v>66</v>
      </c>
      <c r="G30" s="30"/>
      <c r="H30" s="31" t="s">
        <v>67</v>
      </c>
      <c r="I30" s="32">
        <f t="shared" ref="I30:T30" si="73">I31+I33+I35</f>
        <v>39635.199999999997</v>
      </c>
      <c r="J30" s="32">
        <f t="shared" si="73"/>
        <v>40825.700000000004</v>
      </c>
      <c r="K30" s="32">
        <f t="shared" si="73"/>
        <v>40825.700000000004</v>
      </c>
      <c r="L30" s="32">
        <f t="shared" si="73"/>
        <v>0</v>
      </c>
      <c r="M30" s="32">
        <f t="shared" si="73"/>
        <v>0</v>
      </c>
      <c r="N30" s="32">
        <f t="shared" si="73"/>
        <v>0</v>
      </c>
      <c r="O30" s="32">
        <f t="shared" si="73"/>
        <v>0</v>
      </c>
      <c r="P30" s="32">
        <f t="shared" si="73"/>
        <v>4130.4719999999998</v>
      </c>
      <c r="Q30" s="32">
        <f t="shared" si="73"/>
        <v>1538.1659999999999</v>
      </c>
      <c r="R30" s="32">
        <f t="shared" si="73"/>
        <v>9941.3670000000002</v>
      </c>
      <c r="S30" s="32">
        <f t="shared" si="73"/>
        <v>0</v>
      </c>
      <c r="T30" s="32">
        <f t="shared" si="73"/>
        <v>1979.92</v>
      </c>
      <c r="U30" s="32">
        <v>0</v>
      </c>
      <c r="V30" s="32">
        <f t="shared" si="7"/>
        <v>57225.124999999993</v>
      </c>
      <c r="W30" s="32">
        <f t="shared" ref="W30:AD30" si="74">W31+W33+W35</f>
        <v>0</v>
      </c>
      <c r="X30" s="32">
        <f t="shared" si="74"/>
        <v>0</v>
      </c>
      <c r="Y30" s="32">
        <f t="shared" si="74"/>
        <v>0</v>
      </c>
      <c r="Z30" s="32">
        <f t="shared" si="74"/>
        <v>0</v>
      </c>
      <c r="AA30" s="32">
        <f t="shared" si="74"/>
        <v>0</v>
      </c>
      <c r="AB30" s="32">
        <f t="shared" si="74"/>
        <v>37852.79163</v>
      </c>
      <c r="AC30" s="33">
        <f t="shared" si="74"/>
        <v>55548.079400000002</v>
      </c>
      <c r="AD30" s="33">
        <f t="shared" si="74"/>
        <v>54878.225599999998</v>
      </c>
      <c r="AE30" s="34">
        <f t="shared" si="13"/>
        <v>98.794100881190843</v>
      </c>
      <c r="AF30" s="32">
        <f t="shared" ref="AF30:AK30" si="75">AF31+AF33+AF35</f>
        <v>57223.079400000002</v>
      </c>
      <c r="AG30" s="32">
        <f t="shared" si="75"/>
        <v>0</v>
      </c>
      <c r="AH30" s="32">
        <f t="shared" si="75"/>
        <v>0</v>
      </c>
      <c r="AI30" s="32">
        <f t="shared" si="75"/>
        <v>0</v>
      </c>
      <c r="AJ30" s="32">
        <f t="shared" si="75"/>
        <v>0</v>
      </c>
      <c r="AK30" s="32">
        <f t="shared" si="75"/>
        <v>0</v>
      </c>
      <c r="AL30" s="32">
        <f t="shared" si="15"/>
        <v>57223.079400000002</v>
      </c>
      <c r="AM30" s="32">
        <f t="shared" si="16"/>
        <v>2.0455999999903725</v>
      </c>
    </row>
    <row r="31" spans="2:40" ht="78" x14ac:dyDescent="0.3">
      <c r="B31" s="30" t="s">
        <v>36</v>
      </c>
      <c r="C31" s="30" t="s">
        <v>38</v>
      </c>
      <c r="D31" s="30" t="s">
        <v>40</v>
      </c>
      <c r="E31" s="15" t="str">
        <f t="shared" si="0"/>
        <v>0113</v>
      </c>
      <c r="F31" s="30" t="s">
        <v>66</v>
      </c>
      <c r="G31" s="30" t="s">
        <v>68</v>
      </c>
      <c r="H31" s="31" t="s">
        <v>69</v>
      </c>
      <c r="I31" s="32">
        <f t="shared" ref="I31:T31" si="76">I32</f>
        <v>32813.599999999999</v>
      </c>
      <c r="J31" s="32">
        <f t="shared" si="76"/>
        <v>34004.600000000006</v>
      </c>
      <c r="K31" s="32">
        <f t="shared" si="76"/>
        <v>34004.600000000006</v>
      </c>
      <c r="L31" s="32">
        <f t="shared" si="76"/>
        <v>0</v>
      </c>
      <c r="M31" s="32">
        <f t="shared" si="76"/>
        <v>0</v>
      </c>
      <c r="N31" s="32">
        <f t="shared" si="76"/>
        <v>0</v>
      </c>
      <c r="O31" s="32">
        <f t="shared" si="76"/>
        <v>0</v>
      </c>
      <c r="P31" s="32">
        <f t="shared" si="76"/>
        <v>0</v>
      </c>
      <c r="Q31" s="32">
        <f t="shared" si="76"/>
        <v>0</v>
      </c>
      <c r="R31" s="32">
        <f t="shared" si="76"/>
        <v>5897.7</v>
      </c>
      <c r="S31" s="32">
        <f t="shared" si="76"/>
        <v>0</v>
      </c>
      <c r="T31" s="32">
        <f t="shared" si="76"/>
        <v>0</v>
      </c>
      <c r="U31" s="32">
        <v>0</v>
      </c>
      <c r="V31" s="32">
        <f t="shared" si="7"/>
        <v>38711.299999999996</v>
      </c>
      <c r="W31" s="32">
        <f t="shared" ref="W31:AD31" si="77">W32</f>
        <v>0</v>
      </c>
      <c r="X31" s="32">
        <f t="shared" si="77"/>
        <v>0</v>
      </c>
      <c r="Y31" s="32">
        <f t="shared" si="77"/>
        <v>0</v>
      </c>
      <c r="Z31" s="32">
        <f t="shared" si="77"/>
        <v>0</v>
      </c>
      <c r="AA31" s="32">
        <f t="shared" si="77"/>
        <v>0</v>
      </c>
      <c r="AB31" s="32">
        <f t="shared" si="77"/>
        <v>29413.012050000001</v>
      </c>
      <c r="AC31" s="33">
        <f t="shared" si="77"/>
        <v>39544.43793</v>
      </c>
      <c r="AD31" s="33">
        <f t="shared" si="77"/>
        <v>39544.335209999997</v>
      </c>
      <c r="AE31" s="34">
        <f t="shared" si="13"/>
        <v>99.999740241598118</v>
      </c>
      <c r="AF31" s="32">
        <f t="shared" ref="AF31:AK31" si="78">AF32</f>
        <v>38111.300000000003</v>
      </c>
      <c r="AG31" s="32">
        <f t="shared" si="78"/>
        <v>0</v>
      </c>
      <c r="AH31" s="32">
        <f t="shared" si="78"/>
        <v>0</v>
      </c>
      <c r="AI31" s="32">
        <f t="shared" si="78"/>
        <v>0</v>
      </c>
      <c r="AJ31" s="32">
        <f t="shared" si="78"/>
        <v>0</v>
      </c>
      <c r="AK31" s="32">
        <f t="shared" si="78"/>
        <v>0</v>
      </c>
      <c r="AL31" s="32">
        <f t="shared" si="15"/>
        <v>38111.300000000003</v>
      </c>
      <c r="AM31" s="32">
        <f t="shared" si="16"/>
        <v>599.99999999999272</v>
      </c>
    </row>
    <row r="32" spans="2:40" x14ac:dyDescent="0.3">
      <c r="B32" s="30" t="s">
        <v>36</v>
      </c>
      <c r="C32" s="30" t="s">
        <v>38</v>
      </c>
      <c r="D32" s="30" t="s">
        <v>40</v>
      </c>
      <c r="E32" s="15" t="str">
        <f t="shared" si="0"/>
        <v>0113</v>
      </c>
      <c r="F32" s="30" t="s">
        <v>66</v>
      </c>
      <c r="G32" s="30" t="s">
        <v>70</v>
      </c>
      <c r="H32" s="31" t="s">
        <v>71</v>
      </c>
      <c r="I32" s="32">
        <f>33277.5-463.9</f>
        <v>32813.599999999999</v>
      </c>
      <c r="J32" s="32">
        <f>34485.3-480.7</f>
        <v>34004.600000000006</v>
      </c>
      <c r="K32" s="32">
        <f>34485.3-480.7</f>
        <v>34004.600000000006</v>
      </c>
      <c r="L32" s="32"/>
      <c r="M32" s="32"/>
      <c r="N32" s="32"/>
      <c r="O32" s="32">
        <v>0</v>
      </c>
      <c r="P32" s="32">
        <v>0</v>
      </c>
      <c r="Q32" s="32">
        <v>0</v>
      </c>
      <c r="R32" s="32">
        <v>5897.7</v>
      </c>
      <c r="S32" s="32">
        <v>0</v>
      </c>
      <c r="T32" s="32">
        <v>0</v>
      </c>
      <c r="U32" s="32">
        <v>0</v>
      </c>
      <c r="V32" s="32">
        <f t="shared" si="7"/>
        <v>38711.299999999996</v>
      </c>
      <c r="W32" s="32"/>
      <c r="X32" s="32"/>
      <c r="Y32" s="32"/>
      <c r="Z32" s="32"/>
      <c r="AA32" s="32"/>
      <c r="AB32" s="32">
        <v>29413.012050000001</v>
      </c>
      <c r="AC32" s="33">
        <v>39544.43793</v>
      </c>
      <c r="AD32" s="33">
        <v>39544.335209999997</v>
      </c>
      <c r="AE32" s="34">
        <f t="shared" si="13"/>
        <v>99.999740241598118</v>
      </c>
      <c r="AF32" s="32">
        <v>38111.300000000003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f t="shared" si="15"/>
        <v>38111.300000000003</v>
      </c>
      <c r="AM32" s="32">
        <f t="shared" si="16"/>
        <v>599.99999999999272</v>
      </c>
      <c r="AN32" s="12"/>
    </row>
    <row r="33" spans="2:40" ht="31.2" x14ac:dyDescent="0.3">
      <c r="B33" s="30" t="s">
        <v>36</v>
      </c>
      <c r="C33" s="30" t="s">
        <v>38</v>
      </c>
      <c r="D33" s="30" t="s">
        <v>40</v>
      </c>
      <c r="E33" s="15" t="str">
        <f t="shared" si="0"/>
        <v>0113</v>
      </c>
      <c r="F33" s="30" t="s">
        <v>66</v>
      </c>
      <c r="G33" s="30" t="s">
        <v>50</v>
      </c>
      <c r="H33" s="31" t="s">
        <v>51</v>
      </c>
      <c r="I33" s="32">
        <f t="shared" ref="I33:T33" si="79">I34</f>
        <v>6606.1</v>
      </c>
      <c r="J33" s="32">
        <f t="shared" si="79"/>
        <v>6614.2</v>
      </c>
      <c r="K33" s="32">
        <f t="shared" si="79"/>
        <v>6622.2</v>
      </c>
      <c r="L33" s="32">
        <f t="shared" si="79"/>
        <v>0</v>
      </c>
      <c r="M33" s="32">
        <f t="shared" si="79"/>
        <v>0</v>
      </c>
      <c r="N33" s="32">
        <f t="shared" si="79"/>
        <v>0</v>
      </c>
      <c r="O33" s="32">
        <f t="shared" si="79"/>
        <v>0</v>
      </c>
      <c r="P33" s="32">
        <f t="shared" si="79"/>
        <v>4130.4719999999998</v>
      </c>
      <c r="Q33" s="32">
        <f t="shared" si="79"/>
        <v>1538.1659999999999</v>
      </c>
      <c r="R33" s="32">
        <f t="shared" si="79"/>
        <v>4043.6669999999999</v>
      </c>
      <c r="S33" s="32">
        <f t="shared" si="79"/>
        <v>0</v>
      </c>
      <c r="T33" s="32">
        <f t="shared" si="79"/>
        <v>1979.92</v>
      </c>
      <c r="U33" s="32">
        <v>0</v>
      </c>
      <c r="V33" s="32">
        <f t="shared" si="7"/>
        <v>18298.324999999997</v>
      </c>
      <c r="W33" s="32">
        <f t="shared" ref="W33:AD33" si="80">W34</f>
        <v>0</v>
      </c>
      <c r="X33" s="32">
        <f t="shared" si="80"/>
        <v>0</v>
      </c>
      <c r="Y33" s="32">
        <f t="shared" si="80"/>
        <v>0</v>
      </c>
      <c r="Z33" s="32">
        <f t="shared" si="80"/>
        <v>0</v>
      </c>
      <c r="AA33" s="32">
        <f t="shared" si="80"/>
        <v>0</v>
      </c>
      <c r="AB33" s="32">
        <f t="shared" si="80"/>
        <v>8225.2835799999993</v>
      </c>
      <c r="AC33" s="33">
        <f t="shared" si="80"/>
        <v>15764.145469999999</v>
      </c>
      <c r="AD33" s="33">
        <f t="shared" si="80"/>
        <v>15094.394389999999</v>
      </c>
      <c r="AE33" s="34">
        <f t="shared" si="13"/>
        <v>95.751427939595132</v>
      </c>
      <c r="AF33" s="32">
        <f t="shared" ref="AF33:AK33" si="81">AF34</f>
        <v>18896.279399999999</v>
      </c>
      <c r="AG33" s="32">
        <f t="shared" si="81"/>
        <v>0</v>
      </c>
      <c r="AH33" s="32">
        <f t="shared" si="81"/>
        <v>0</v>
      </c>
      <c r="AI33" s="32">
        <f t="shared" si="81"/>
        <v>0</v>
      </c>
      <c r="AJ33" s="32">
        <f t="shared" si="81"/>
        <v>0</v>
      </c>
      <c r="AK33" s="32">
        <f t="shared" si="81"/>
        <v>0</v>
      </c>
      <c r="AL33" s="32">
        <f t="shared" si="15"/>
        <v>18896.279399999999</v>
      </c>
      <c r="AM33" s="32">
        <f t="shared" si="16"/>
        <v>-597.95440000000235</v>
      </c>
    </row>
    <row r="34" spans="2:40" ht="31.2" x14ac:dyDescent="0.3">
      <c r="B34" s="30" t="s">
        <v>36</v>
      </c>
      <c r="C34" s="30" t="s">
        <v>38</v>
      </c>
      <c r="D34" s="30" t="s">
        <v>40</v>
      </c>
      <c r="E34" s="15" t="str">
        <f t="shared" si="0"/>
        <v>0113</v>
      </c>
      <c r="F34" s="30" t="s">
        <v>66</v>
      </c>
      <c r="G34" s="30" t="s">
        <v>52</v>
      </c>
      <c r="H34" s="31" t="s">
        <v>53</v>
      </c>
      <c r="I34" s="32">
        <f>6649.6-43.5</f>
        <v>6606.1</v>
      </c>
      <c r="J34" s="32">
        <f>6657.7-43.5</f>
        <v>6614.2</v>
      </c>
      <c r="K34" s="32">
        <f>6665.7-43.5</f>
        <v>6622.2</v>
      </c>
      <c r="L34" s="32"/>
      <c r="M34" s="32"/>
      <c r="N34" s="32"/>
      <c r="O34" s="32">
        <v>0</v>
      </c>
      <c r="P34" s="32">
        <f>1878.693+2251.779</f>
        <v>4130.4719999999998</v>
      </c>
      <c r="Q34" s="32">
        <v>1538.1659999999999</v>
      </c>
      <c r="R34" s="32">
        <v>4043.6669999999999</v>
      </c>
      <c r="S34" s="32">
        <v>0</v>
      </c>
      <c r="T34" s="32">
        <v>1979.92</v>
      </c>
      <c r="U34" s="32">
        <v>0</v>
      </c>
      <c r="V34" s="32">
        <f t="shared" si="7"/>
        <v>18298.324999999997</v>
      </c>
      <c r="W34" s="32"/>
      <c r="X34" s="32"/>
      <c r="Y34" s="32"/>
      <c r="Z34" s="32"/>
      <c r="AA34" s="32"/>
      <c r="AB34" s="32">
        <v>8225.2835799999993</v>
      </c>
      <c r="AC34" s="33">
        <v>15764.145469999999</v>
      </c>
      <c r="AD34" s="33">
        <v>15094.394389999999</v>
      </c>
      <c r="AE34" s="34">
        <f t="shared" si="13"/>
        <v>95.751427939595132</v>
      </c>
      <c r="AF34" s="32">
        <v>18896.279399999999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f t="shared" si="15"/>
        <v>18896.279399999999</v>
      </c>
      <c r="AM34" s="32">
        <f t="shared" si="16"/>
        <v>-597.95440000000235</v>
      </c>
      <c r="AN34" s="12"/>
    </row>
    <row r="35" spans="2:40" x14ac:dyDescent="0.3">
      <c r="B35" s="30" t="s">
        <v>36</v>
      </c>
      <c r="C35" s="30" t="s">
        <v>38</v>
      </c>
      <c r="D35" s="30" t="s">
        <v>40</v>
      </c>
      <c r="E35" s="15" t="str">
        <f t="shared" si="0"/>
        <v>0113</v>
      </c>
      <c r="F35" s="30" t="s">
        <v>66</v>
      </c>
      <c r="G35" s="30" t="s">
        <v>56</v>
      </c>
      <c r="H35" s="31" t="s">
        <v>57</v>
      </c>
      <c r="I35" s="32">
        <f t="shared" ref="I35:T35" si="82">I36</f>
        <v>215.5</v>
      </c>
      <c r="J35" s="32">
        <f t="shared" si="82"/>
        <v>206.9</v>
      </c>
      <c r="K35" s="32">
        <f t="shared" si="82"/>
        <v>198.89999999999998</v>
      </c>
      <c r="L35" s="32">
        <f t="shared" si="82"/>
        <v>0</v>
      </c>
      <c r="M35" s="32">
        <f t="shared" si="82"/>
        <v>0</v>
      </c>
      <c r="N35" s="32">
        <f t="shared" si="82"/>
        <v>0</v>
      </c>
      <c r="O35" s="32">
        <f t="shared" si="82"/>
        <v>0</v>
      </c>
      <c r="P35" s="32">
        <f t="shared" si="82"/>
        <v>0</v>
      </c>
      <c r="Q35" s="32">
        <f t="shared" si="82"/>
        <v>0</v>
      </c>
      <c r="R35" s="32">
        <f t="shared" si="82"/>
        <v>0</v>
      </c>
      <c r="S35" s="32">
        <f t="shared" si="82"/>
        <v>0</v>
      </c>
      <c r="T35" s="32">
        <f t="shared" si="82"/>
        <v>0</v>
      </c>
      <c r="U35" s="32">
        <v>0</v>
      </c>
      <c r="V35" s="32">
        <f t="shared" si="7"/>
        <v>215.5</v>
      </c>
      <c r="W35" s="32">
        <f t="shared" ref="W35:AD35" si="83">W36</f>
        <v>0</v>
      </c>
      <c r="X35" s="32">
        <f t="shared" si="83"/>
        <v>0</v>
      </c>
      <c r="Y35" s="32">
        <f t="shared" si="83"/>
        <v>0</v>
      </c>
      <c r="Z35" s="32">
        <f t="shared" si="83"/>
        <v>0</v>
      </c>
      <c r="AA35" s="32">
        <f t="shared" si="83"/>
        <v>0</v>
      </c>
      <c r="AB35" s="32">
        <f t="shared" si="83"/>
        <v>214.49600000000001</v>
      </c>
      <c r="AC35" s="33">
        <f t="shared" si="83"/>
        <v>239.49600000000001</v>
      </c>
      <c r="AD35" s="33">
        <f t="shared" si="83"/>
        <v>239.49600000000001</v>
      </c>
      <c r="AE35" s="34">
        <f t="shared" si="13"/>
        <v>100</v>
      </c>
      <c r="AF35" s="32">
        <f t="shared" ref="AF35:AK35" si="84">AF36</f>
        <v>215.5</v>
      </c>
      <c r="AG35" s="32">
        <f t="shared" si="84"/>
        <v>0</v>
      </c>
      <c r="AH35" s="32">
        <f t="shared" si="84"/>
        <v>0</v>
      </c>
      <c r="AI35" s="32">
        <f t="shared" si="84"/>
        <v>0</v>
      </c>
      <c r="AJ35" s="32">
        <f t="shared" si="84"/>
        <v>0</v>
      </c>
      <c r="AK35" s="32">
        <f t="shared" si="84"/>
        <v>0</v>
      </c>
      <c r="AL35" s="32">
        <f t="shared" si="15"/>
        <v>215.5</v>
      </c>
      <c r="AM35" s="32">
        <f t="shared" si="16"/>
        <v>0</v>
      </c>
    </row>
    <row r="36" spans="2:40" x14ac:dyDescent="0.3">
      <c r="B36" s="30" t="s">
        <v>36</v>
      </c>
      <c r="C36" s="30" t="s">
        <v>38</v>
      </c>
      <c r="D36" s="30" t="s">
        <v>40</v>
      </c>
      <c r="E36" s="15" t="str">
        <f t="shared" si="0"/>
        <v>0113</v>
      </c>
      <c r="F36" s="30" t="s">
        <v>66</v>
      </c>
      <c r="G36" s="30" t="s">
        <v>60</v>
      </c>
      <c r="H36" s="31" t="s">
        <v>61</v>
      </c>
      <c r="I36" s="32">
        <v>215.5</v>
      </c>
      <c r="J36" s="32">
        <v>206.9</v>
      </c>
      <c r="K36" s="32">
        <v>198.89999999999998</v>
      </c>
      <c r="L36" s="32"/>
      <c r="M36" s="32"/>
      <c r="N36" s="32"/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f t="shared" si="7"/>
        <v>215.5</v>
      </c>
      <c r="W36" s="32"/>
      <c r="X36" s="32"/>
      <c r="Y36" s="32"/>
      <c r="Z36" s="32"/>
      <c r="AA36" s="32"/>
      <c r="AB36" s="32">
        <v>214.49600000000001</v>
      </c>
      <c r="AC36" s="33">
        <v>239.49600000000001</v>
      </c>
      <c r="AD36" s="33">
        <v>239.49600000000001</v>
      </c>
      <c r="AE36" s="34">
        <f t="shared" si="13"/>
        <v>100</v>
      </c>
      <c r="AF36" s="32">
        <v>215.5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f t="shared" si="15"/>
        <v>215.5</v>
      </c>
      <c r="AM36" s="32">
        <f t="shared" si="16"/>
        <v>0</v>
      </c>
      <c r="AN36" s="12"/>
    </row>
    <row r="37" spans="2:40" ht="31.2" x14ac:dyDescent="0.3">
      <c r="B37" s="30" t="s">
        <v>36</v>
      </c>
      <c r="C37" s="30" t="s">
        <v>38</v>
      </c>
      <c r="D37" s="30" t="s">
        <v>40</v>
      </c>
      <c r="E37" s="15" t="str">
        <f t="shared" si="0"/>
        <v>0113</v>
      </c>
      <c r="F37" s="30" t="s">
        <v>72</v>
      </c>
      <c r="G37" s="30"/>
      <c r="H37" s="31" t="s">
        <v>73</v>
      </c>
      <c r="I37" s="32">
        <f t="shared" ref="I37:I53" si="85">I38</f>
        <v>59660</v>
      </c>
      <c r="J37" s="32">
        <f t="shared" ref="J37:J53" si="86">J38</f>
        <v>47058.2</v>
      </c>
      <c r="K37" s="32">
        <f t="shared" ref="K37:K53" si="87">K38</f>
        <v>47058.2</v>
      </c>
      <c r="L37" s="32">
        <f t="shared" ref="L37:L53" si="88">L38</f>
        <v>0</v>
      </c>
      <c r="M37" s="32">
        <f t="shared" ref="M37:M53" si="89">M38</f>
        <v>0</v>
      </c>
      <c r="N37" s="32">
        <f t="shared" ref="N37:N53" si="90">N38</f>
        <v>0</v>
      </c>
      <c r="O37" s="32">
        <f>O38+O40</f>
        <v>0</v>
      </c>
      <c r="P37" s="32">
        <f>P38+P40</f>
        <v>0</v>
      </c>
      <c r="Q37" s="32">
        <f t="shared" ref="Q37:Q53" si="91">Q38</f>
        <v>0</v>
      </c>
      <c r="R37" s="32">
        <f t="shared" ref="R37:R53" si="92">R38</f>
        <v>-938.56500000000005</v>
      </c>
      <c r="S37" s="32">
        <f t="shared" ref="S37:S53" si="93">S38</f>
        <v>0</v>
      </c>
      <c r="T37" s="32">
        <f t="shared" ref="T37:T53" si="94">T38</f>
        <v>0</v>
      </c>
      <c r="U37" s="32">
        <v>76.667000000000002</v>
      </c>
      <c r="V37" s="32">
        <f t="shared" si="7"/>
        <v>58798.101999999999</v>
      </c>
      <c r="W37" s="32">
        <f t="shared" ref="W37:W53" si="95">W38</f>
        <v>76.667000000000002</v>
      </c>
      <c r="X37" s="32">
        <f t="shared" ref="X37:X53" si="96">X38</f>
        <v>0</v>
      </c>
      <c r="Y37" s="32">
        <f t="shared" ref="Y37:Y53" si="97">Y38</f>
        <v>0</v>
      </c>
      <c r="Z37" s="32">
        <f t="shared" ref="Z37:Z53" si="98">Z38</f>
        <v>0</v>
      </c>
      <c r="AA37" s="32">
        <f t="shared" ref="AA37:AA53" si="99">AA38</f>
        <v>0</v>
      </c>
      <c r="AB37" s="32">
        <f>AB38+AB40</f>
        <v>42200.054510000002</v>
      </c>
      <c r="AC37" s="33">
        <f>AC38+AC40</f>
        <v>58166.23893</v>
      </c>
      <c r="AD37" s="33">
        <f>AD38+AD40</f>
        <v>56195.068120000004</v>
      </c>
      <c r="AE37" s="34">
        <f t="shared" si="13"/>
        <v>96.611142741458337</v>
      </c>
      <c r="AF37" s="32">
        <f t="shared" ref="AF37:AK37" si="100">AF38+AF40</f>
        <v>58450.236260000005</v>
      </c>
      <c r="AG37" s="32">
        <f t="shared" si="100"/>
        <v>0</v>
      </c>
      <c r="AH37" s="32">
        <f t="shared" si="100"/>
        <v>0</v>
      </c>
      <c r="AI37" s="32">
        <f t="shared" si="100"/>
        <v>0</v>
      </c>
      <c r="AJ37" s="32">
        <f t="shared" si="100"/>
        <v>0</v>
      </c>
      <c r="AK37" s="32">
        <f t="shared" si="100"/>
        <v>0</v>
      </c>
      <c r="AL37" s="32">
        <f t="shared" si="15"/>
        <v>58450.236260000005</v>
      </c>
      <c r="AM37" s="32">
        <f t="shared" si="16"/>
        <v>347.86573999999382</v>
      </c>
    </row>
    <row r="38" spans="2:40" ht="31.2" x14ac:dyDescent="0.3">
      <c r="B38" s="30" t="s">
        <v>36</v>
      </c>
      <c r="C38" s="30" t="s">
        <v>38</v>
      </c>
      <c r="D38" s="30" t="s">
        <v>40</v>
      </c>
      <c r="E38" s="15" t="str">
        <f t="shared" si="0"/>
        <v>0113</v>
      </c>
      <c r="F38" s="30" t="s">
        <v>72</v>
      </c>
      <c r="G38" s="30" t="s">
        <v>50</v>
      </c>
      <c r="H38" s="31" t="s">
        <v>51</v>
      </c>
      <c r="I38" s="32">
        <f t="shared" si="85"/>
        <v>59660</v>
      </c>
      <c r="J38" s="32">
        <f t="shared" si="86"/>
        <v>47058.2</v>
      </c>
      <c r="K38" s="32">
        <f t="shared" si="87"/>
        <v>47058.2</v>
      </c>
      <c r="L38" s="32">
        <f t="shared" si="88"/>
        <v>0</v>
      </c>
      <c r="M38" s="32">
        <f t="shared" si="89"/>
        <v>0</v>
      </c>
      <c r="N38" s="32">
        <f t="shared" si="90"/>
        <v>0</v>
      </c>
      <c r="O38" s="32">
        <f>O39</f>
        <v>0</v>
      </c>
      <c r="P38" s="32">
        <f>P39</f>
        <v>0</v>
      </c>
      <c r="Q38" s="32">
        <f t="shared" si="91"/>
        <v>0</v>
      </c>
      <c r="R38" s="32">
        <f t="shared" si="92"/>
        <v>-938.56500000000005</v>
      </c>
      <c r="S38" s="32">
        <f t="shared" si="93"/>
        <v>0</v>
      </c>
      <c r="T38" s="32">
        <f t="shared" si="94"/>
        <v>0</v>
      </c>
      <c r="U38" s="32">
        <v>76.667000000000002</v>
      </c>
      <c r="V38" s="32">
        <f t="shared" si="7"/>
        <v>58798.101999999999</v>
      </c>
      <c r="W38" s="32">
        <f t="shared" si="95"/>
        <v>76.667000000000002</v>
      </c>
      <c r="X38" s="32">
        <f t="shared" si="96"/>
        <v>0</v>
      </c>
      <c r="Y38" s="32">
        <f t="shared" si="97"/>
        <v>0</v>
      </c>
      <c r="Z38" s="32">
        <f t="shared" si="98"/>
        <v>0</v>
      </c>
      <c r="AA38" s="32">
        <f t="shared" si="99"/>
        <v>0</v>
      </c>
      <c r="AB38" s="32">
        <f>AB39</f>
        <v>42167.395089999998</v>
      </c>
      <c r="AC38" s="33">
        <f>AC39</f>
        <v>58048.139929999998</v>
      </c>
      <c r="AD38" s="33">
        <f>AD39</f>
        <v>56076.969120000002</v>
      </c>
      <c r="AE38" s="34">
        <f t="shared" si="13"/>
        <v>96.60424810790316</v>
      </c>
      <c r="AF38" s="32">
        <f t="shared" ref="AF38:AK38" si="101">AF39</f>
        <v>58417.576840000002</v>
      </c>
      <c r="AG38" s="32">
        <f t="shared" si="101"/>
        <v>0</v>
      </c>
      <c r="AH38" s="32">
        <f t="shared" si="101"/>
        <v>0</v>
      </c>
      <c r="AI38" s="32">
        <f t="shared" si="101"/>
        <v>0</v>
      </c>
      <c r="AJ38" s="32">
        <f t="shared" si="101"/>
        <v>0</v>
      </c>
      <c r="AK38" s="32">
        <f t="shared" si="101"/>
        <v>0</v>
      </c>
      <c r="AL38" s="32">
        <f t="shared" si="15"/>
        <v>58417.576840000002</v>
      </c>
      <c r="AM38" s="32">
        <f t="shared" si="16"/>
        <v>380.52515999999741</v>
      </c>
    </row>
    <row r="39" spans="2:40" ht="31.2" x14ac:dyDescent="0.3">
      <c r="B39" s="30" t="s">
        <v>36</v>
      </c>
      <c r="C39" s="30" t="s">
        <v>38</v>
      </c>
      <c r="D39" s="30" t="s">
        <v>40</v>
      </c>
      <c r="E39" s="15" t="str">
        <f t="shared" si="0"/>
        <v>0113</v>
      </c>
      <c r="F39" s="30" t="s">
        <v>72</v>
      </c>
      <c r="G39" s="30" t="s">
        <v>52</v>
      </c>
      <c r="H39" s="31" t="s">
        <v>53</v>
      </c>
      <c r="I39" s="32">
        <v>59660</v>
      </c>
      <c r="J39" s="32">
        <v>47058.2</v>
      </c>
      <c r="K39" s="32">
        <v>47058.2</v>
      </c>
      <c r="L39" s="32"/>
      <c r="M39" s="32"/>
      <c r="N39" s="32"/>
      <c r="O39" s="32">
        <v>0</v>
      </c>
      <c r="P39" s="32">
        <v>0</v>
      </c>
      <c r="Q39" s="32">
        <v>0</v>
      </c>
      <c r="R39" s="32">
        <v>-938.56500000000005</v>
      </c>
      <c r="S39" s="32">
        <v>0</v>
      </c>
      <c r="T39" s="32">
        <v>0</v>
      </c>
      <c r="U39" s="32">
        <v>76.667000000000002</v>
      </c>
      <c r="V39" s="32">
        <f t="shared" si="7"/>
        <v>58798.101999999999</v>
      </c>
      <c r="W39" s="32">
        <v>76.667000000000002</v>
      </c>
      <c r="X39" s="32"/>
      <c r="Y39" s="32"/>
      <c r="Z39" s="32"/>
      <c r="AA39" s="32"/>
      <c r="AB39" s="32">
        <v>42167.395089999998</v>
      </c>
      <c r="AC39" s="33">
        <v>58048.139929999998</v>
      </c>
      <c r="AD39" s="33">
        <v>56076.969120000002</v>
      </c>
      <c r="AE39" s="34">
        <f t="shared" si="13"/>
        <v>96.60424810790316</v>
      </c>
      <c r="AF39" s="32">
        <v>58417.576840000002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f t="shared" si="15"/>
        <v>58417.576840000002</v>
      </c>
      <c r="AM39" s="32">
        <f t="shared" si="16"/>
        <v>380.52515999999741</v>
      </c>
    </row>
    <row r="40" spans="2:40" x14ac:dyDescent="0.3">
      <c r="B40" s="30" t="s">
        <v>36</v>
      </c>
      <c r="C40" s="30" t="s">
        <v>38</v>
      </c>
      <c r="D40" s="30" t="s">
        <v>40</v>
      </c>
      <c r="E40" s="15" t="str">
        <f t="shared" si="0"/>
        <v>0113</v>
      </c>
      <c r="F40" s="30" t="s">
        <v>72</v>
      </c>
      <c r="G40" s="30" t="s">
        <v>56</v>
      </c>
      <c r="H40" s="31" t="s">
        <v>57</v>
      </c>
      <c r="I40" s="32"/>
      <c r="J40" s="32"/>
      <c r="K40" s="32"/>
      <c r="L40" s="32"/>
      <c r="M40" s="32"/>
      <c r="N40" s="32"/>
      <c r="O40" s="32">
        <f>O41</f>
        <v>0</v>
      </c>
      <c r="P40" s="32">
        <f>P41</f>
        <v>0</v>
      </c>
      <c r="Q40" s="32"/>
      <c r="R40" s="32"/>
      <c r="S40" s="32"/>
      <c r="T40" s="32"/>
      <c r="U40" s="32"/>
      <c r="V40" s="32">
        <f t="shared" si="7"/>
        <v>0</v>
      </c>
      <c r="W40" s="32"/>
      <c r="X40" s="32"/>
      <c r="Y40" s="32"/>
      <c r="Z40" s="32"/>
      <c r="AA40" s="32"/>
      <c r="AB40" s="32">
        <f>AB41</f>
        <v>32.659419999999997</v>
      </c>
      <c r="AC40" s="33">
        <f>AC41</f>
        <v>118.099</v>
      </c>
      <c r="AD40" s="33">
        <f>AD41</f>
        <v>118.099</v>
      </c>
      <c r="AE40" s="34">
        <f t="shared" si="13"/>
        <v>100</v>
      </c>
      <c r="AF40" s="32">
        <f t="shared" ref="AF40:AK40" si="102">AF41</f>
        <v>32.659419999999997</v>
      </c>
      <c r="AG40" s="32">
        <f t="shared" si="102"/>
        <v>0</v>
      </c>
      <c r="AH40" s="32">
        <f t="shared" si="102"/>
        <v>0</v>
      </c>
      <c r="AI40" s="32">
        <f t="shared" si="102"/>
        <v>0</v>
      </c>
      <c r="AJ40" s="32">
        <f t="shared" si="102"/>
        <v>0</v>
      </c>
      <c r="AK40" s="32">
        <f t="shared" si="102"/>
        <v>0</v>
      </c>
      <c r="AL40" s="32">
        <f t="shared" si="15"/>
        <v>32.659419999999997</v>
      </c>
      <c r="AM40" s="32">
        <f t="shared" si="16"/>
        <v>-32.659419999999997</v>
      </c>
    </row>
    <row r="41" spans="2:40" x14ac:dyDescent="0.3">
      <c r="B41" s="30" t="s">
        <v>36</v>
      </c>
      <c r="C41" s="30" t="s">
        <v>38</v>
      </c>
      <c r="D41" s="30" t="s">
        <v>40</v>
      </c>
      <c r="E41" s="15" t="str">
        <f t="shared" si="0"/>
        <v>0113</v>
      </c>
      <c r="F41" s="30" t="s">
        <v>72</v>
      </c>
      <c r="G41" s="30" t="s">
        <v>58</v>
      </c>
      <c r="H41" s="31" t="s">
        <v>59</v>
      </c>
      <c r="I41" s="32"/>
      <c r="J41" s="32"/>
      <c r="K41" s="32"/>
      <c r="L41" s="32"/>
      <c r="M41" s="32"/>
      <c r="N41" s="32"/>
      <c r="O41" s="32">
        <v>0</v>
      </c>
      <c r="P41" s="32">
        <v>0</v>
      </c>
      <c r="Q41" s="32"/>
      <c r="R41" s="32"/>
      <c r="S41" s="32"/>
      <c r="T41" s="32"/>
      <c r="U41" s="32"/>
      <c r="V41" s="32">
        <f t="shared" si="7"/>
        <v>0</v>
      </c>
      <c r="W41" s="32"/>
      <c r="X41" s="32"/>
      <c r="Y41" s="32"/>
      <c r="Z41" s="32"/>
      <c r="AA41" s="32"/>
      <c r="AB41" s="32">
        <v>32.659419999999997</v>
      </c>
      <c r="AC41" s="33">
        <v>118.099</v>
      </c>
      <c r="AD41" s="33">
        <v>118.099</v>
      </c>
      <c r="AE41" s="34">
        <f t="shared" si="13"/>
        <v>100</v>
      </c>
      <c r="AF41" s="32">
        <v>32.659419999999997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f t="shared" si="15"/>
        <v>32.659419999999997</v>
      </c>
      <c r="AM41" s="32">
        <f t="shared" si="16"/>
        <v>-32.659419999999997</v>
      </c>
    </row>
    <row r="42" spans="2:40" ht="46.8" hidden="1" customHeight="1" x14ac:dyDescent="0.3">
      <c r="B42" s="30" t="s">
        <v>36</v>
      </c>
      <c r="C42" s="30" t="s">
        <v>38</v>
      </c>
      <c r="D42" s="30" t="s">
        <v>40</v>
      </c>
      <c r="E42" s="15" t="str">
        <f t="shared" si="0"/>
        <v>0113</v>
      </c>
      <c r="F42" s="30" t="s">
        <v>74</v>
      </c>
      <c r="G42" s="30"/>
      <c r="H42" s="31" t="s">
        <v>75</v>
      </c>
      <c r="I42" s="32">
        <f t="shared" si="85"/>
        <v>0</v>
      </c>
      <c r="J42" s="32">
        <f t="shared" si="86"/>
        <v>0</v>
      </c>
      <c r="K42" s="32">
        <f t="shared" si="87"/>
        <v>0</v>
      </c>
      <c r="L42" s="32">
        <f t="shared" si="88"/>
        <v>0</v>
      </c>
      <c r="M42" s="32">
        <f t="shared" si="89"/>
        <v>0</v>
      </c>
      <c r="N42" s="32">
        <f t="shared" si="90"/>
        <v>0</v>
      </c>
      <c r="O42" s="32">
        <f t="shared" ref="O42:O53" si="103">O43</f>
        <v>0</v>
      </c>
      <c r="P42" s="32">
        <f t="shared" ref="P42:P46" si="104">P43</f>
        <v>0</v>
      </c>
      <c r="Q42" s="32">
        <f t="shared" si="91"/>
        <v>0</v>
      </c>
      <c r="R42" s="32">
        <f t="shared" si="92"/>
        <v>0</v>
      </c>
      <c r="S42" s="32">
        <f t="shared" si="93"/>
        <v>0</v>
      </c>
      <c r="T42" s="32">
        <f t="shared" si="94"/>
        <v>0</v>
      </c>
      <c r="U42" s="32">
        <v>0</v>
      </c>
      <c r="V42" s="32">
        <f t="shared" si="7"/>
        <v>0</v>
      </c>
      <c r="W42" s="32">
        <f t="shared" si="95"/>
        <v>0</v>
      </c>
      <c r="X42" s="32">
        <f t="shared" si="96"/>
        <v>0</v>
      </c>
      <c r="Y42" s="32">
        <f t="shared" si="97"/>
        <v>0</v>
      </c>
      <c r="Z42" s="32">
        <f t="shared" si="98"/>
        <v>0</v>
      </c>
      <c r="AA42" s="32">
        <f t="shared" si="99"/>
        <v>0</v>
      </c>
      <c r="AB42" s="32">
        <f t="shared" ref="AB42:AB53" si="105">AB43</f>
        <v>0</v>
      </c>
      <c r="AC42" s="33">
        <f t="shared" ref="AC42:AC53" si="106">AC43</f>
        <v>0</v>
      </c>
      <c r="AD42" s="33">
        <f t="shared" ref="AD42:AD53" si="107">AD43</f>
        <v>0</v>
      </c>
      <c r="AE42" s="34" t="e">
        <f t="shared" si="13"/>
        <v>#DIV/0!</v>
      </c>
      <c r="AF42" s="38">
        <f t="shared" ref="AF42:AF53" si="108">AF43</f>
        <v>0</v>
      </c>
      <c r="AG42" s="38">
        <f t="shared" ref="AG42:AG53" si="109">AG43</f>
        <v>0</v>
      </c>
      <c r="AH42" s="39">
        <f t="shared" ref="AH42:AH53" si="110">AH43</f>
        <v>0</v>
      </c>
      <c r="AI42" s="39">
        <f t="shared" ref="AI42:AI53" si="111">AI43</f>
        <v>0</v>
      </c>
      <c r="AJ42" s="39">
        <f t="shared" ref="AJ42:AJ53" si="112">AJ43</f>
        <v>0</v>
      </c>
      <c r="AK42" s="39">
        <f t="shared" ref="AK42:AK53" si="113">AK43</f>
        <v>0</v>
      </c>
      <c r="AL42" s="36">
        <f t="shared" si="15"/>
        <v>0</v>
      </c>
      <c r="AM42" s="36">
        <f t="shared" si="16"/>
        <v>0</v>
      </c>
      <c r="AN42" s="37" t="s">
        <v>35</v>
      </c>
    </row>
    <row r="43" spans="2:40" ht="31.2" hidden="1" customHeight="1" x14ac:dyDescent="0.3">
      <c r="B43" s="30" t="s">
        <v>36</v>
      </c>
      <c r="C43" s="30" t="s">
        <v>38</v>
      </c>
      <c r="D43" s="30" t="s">
        <v>40</v>
      </c>
      <c r="E43" s="15" t="str">
        <f t="shared" si="0"/>
        <v>0113</v>
      </c>
      <c r="F43" s="30" t="s">
        <v>74</v>
      </c>
      <c r="G43" s="30" t="s">
        <v>50</v>
      </c>
      <c r="H43" s="31" t="s">
        <v>51</v>
      </c>
      <c r="I43" s="32">
        <f t="shared" si="85"/>
        <v>0</v>
      </c>
      <c r="J43" s="32">
        <f t="shared" si="86"/>
        <v>0</v>
      </c>
      <c r="K43" s="32">
        <f t="shared" si="87"/>
        <v>0</v>
      </c>
      <c r="L43" s="32">
        <f t="shared" si="88"/>
        <v>0</v>
      </c>
      <c r="M43" s="32">
        <f t="shared" si="89"/>
        <v>0</v>
      </c>
      <c r="N43" s="32">
        <f t="shared" si="90"/>
        <v>0</v>
      </c>
      <c r="O43" s="32">
        <f t="shared" si="103"/>
        <v>0</v>
      </c>
      <c r="P43" s="32">
        <f t="shared" si="104"/>
        <v>0</v>
      </c>
      <c r="Q43" s="32">
        <f t="shared" si="91"/>
        <v>0</v>
      </c>
      <c r="R43" s="32">
        <f t="shared" si="92"/>
        <v>0</v>
      </c>
      <c r="S43" s="32">
        <f t="shared" si="93"/>
        <v>0</v>
      </c>
      <c r="T43" s="32">
        <f t="shared" si="94"/>
        <v>0</v>
      </c>
      <c r="U43" s="32">
        <v>0</v>
      </c>
      <c r="V43" s="32">
        <f t="shared" si="7"/>
        <v>0</v>
      </c>
      <c r="W43" s="32">
        <f t="shared" si="95"/>
        <v>0</v>
      </c>
      <c r="X43" s="32">
        <f t="shared" si="96"/>
        <v>0</v>
      </c>
      <c r="Y43" s="32">
        <f t="shared" si="97"/>
        <v>0</v>
      </c>
      <c r="Z43" s="32">
        <f t="shared" si="98"/>
        <v>0</v>
      </c>
      <c r="AA43" s="32">
        <f t="shared" si="99"/>
        <v>0</v>
      </c>
      <c r="AB43" s="32">
        <f t="shared" si="105"/>
        <v>0</v>
      </c>
      <c r="AC43" s="33">
        <f t="shared" si="106"/>
        <v>0</v>
      </c>
      <c r="AD43" s="33">
        <f t="shared" si="107"/>
        <v>0</v>
      </c>
      <c r="AE43" s="34" t="e">
        <f t="shared" si="13"/>
        <v>#DIV/0!</v>
      </c>
      <c r="AF43" s="35">
        <f t="shared" si="108"/>
        <v>0</v>
      </c>
      <c r="AG43" s="35">
        <f t="shared" si="109"/>
        <v>0</v>
      </c>
      <c r="AH43" s="36">
        <f t="shared" si="110"/>
        <v>0</v>
      </c>
      <c r="AI43" s="36">
        <f t="shared" si="111"/>
        <v>0</v>
      </c>
      <c r="AJ43" s="36">
        <f t="shared" si="112"/>
        <v>0</v>
      </c>
      <c r="AK43" s="36">
        <f t="shared" si="113"/>
        <v>0</v>
      </c>
      <c r="AL43" s="36">
        <f t="shared" si="15"/>
        <v>0</v>
      </c>
      <c r="AM43" s="36">
        <f t="shared" si="16"/>
        <v>0</v>
      </c>
      <c r="AN43" s="37" t="s">
        <v>35</v>
      </c>
    </row>
    <row r="44" spans="2:40" ht="31.2" hidden="1" customHeight="1" x14ac:dyDescent="0.3">
      <c r="B44" s="30" t="s">
        <v>36</v>
      </c>
      <c r="C44" s="30" t="s">
        <v>38</v>
      </c>
      <c r="D44" s="30" t="s">
        <v>40</v>
      </c>
      <c r="E44" s="15" t="str">
        <f t="shared" si="0"/>
        <v>0113</v>
      </c>
      <c r="F44" s="30" t="s">
        <v>74</v>
      </c>
      <c r="G44" s="30" t="s">
        <v>52</v>
      </c>
      <c r="H44" s="31" t="s">
        <v>53</v>
      </c>
      <c r="I44" s="32"/>
      <c r="J44" s="32"/>
      <c r="K44" s="32"/>
      <c r="L44" s="32"/>
      <c r="M44" s="32"/>
      <c r="N44" s="32"/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f t="shared" si="7"/>
        <v>0</v>
      </c>
      <c r="W44" s="32"/>
      <c r="X44" s="32"/>
      <c r="Y44" s="32"/>
      <c r="Z44" s="32"/>
      <c r="AA44" s="32"/>
      <c r="AB44" s="32">
        <v>0</v>
      </c>
      <c r="AC44" s="33">
        <v>0</v>
      </c>
      <c r="AD44" s="33">
        <v>0</v>
      </c>
      <c r="AE44" s="34" t="e">
        <f t="shared" si="13"/>
        <v>#DIV/0!</v>
      </c>
      <c r="AF44" s="35">
        <v>0</v>
      </c>
      <c r="AG44" s="35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f t="shared" si="15"/>
        <v>0</v>
      </c>
      <c r="AM44" s="36">
        <f t="shared" si="16"/>
        <v>0</v>
      </c>
      <c r="AN44" s="37" t="s">
        <v>35</v>
      </c>
    </row>
    <row r="45" spans="2:40" ht="31.2" x14ac:dyDescent="0.3">
      <c r="B45" s="30" t="s">
        <v>36</v>
      </c>
      <c r="C45" s="30" t="s">
        <v>38</v>
      </c>
      <c r="D45" s="30" t="s">
        <v>40</v>
      </c>
      <c r="E45" s="15" t="str">
        <f t="shared" si="0"/>
        <v>0113</v>
      </c>
      <c r="F45" s="30" t="s">
        <v>76</v>
      </c>
      <c r="G45" s="30"/>
      <c r="H45" s="31" t="s">
        <v>77</v>
      </c>
      <c r="I45" s="32">
        <f t="shared" si="85"/>
        <v>44260</v>
      </c>
      <c r="J45" s="32">
        <f t="shared" si="86"/>
        <v>81150</v>
      </c>
      <c r="K45" s="32">
        <f t="shared" si="87"/>
        <v>117214</v>
      </c>
      <c r="L45" s="32">
        <f t="shared" si="88"/>
        <v>0</v>
      </c>
      <c r="M45" s="32">
        <f t="shared" si="89"/>
        <v>0</v>
      </c>
      <c r="N45" s="32">
        <f t="shared" si="90"/>
        <v>0</v>
      </c>
      <c r="O45" s="32">
        <f t="shared" si="103"/>
        <v>-2066.4789999999998</v>
      </c>
      <c r="P45" s="32">
        <f t="shared" si="104"/>
        <v>-3916.884</v>
      </c>
      <c r="Q45" s="32">
        <f t="shared" si="91"/>
        <v>0</v>
      </c>
      <c r="R45" s="32">
        <f t="shared" si="92"/>
        <v>938.56500000000005</v>
      </c>
      <c r="S45" s="32">
        <f t="shared" si="93"/>
        <v>0</v>
      </c>
      <c r="T45" s="32">
        <f t="shared" si="94"/>
        <v>0</v>
      </c>
      <c r="U45" s="32">
        <v>0</v>
      </c>
      <c r="V45" s="32">
        <f t="shared" si="7"/>
        <v>39215.202000000005</v>
      </c>
      <c r="W45" s="32">
        <f t="shared" si="95"/>
        <v>0</v>
      </c>
      <c r="X45" s="32">
        <f t="shared" si="96"/>
        <v>0</v>
      </c>
      <c r="Y45" s="32">
        <f t="shared" si="97"/>
        <v>0</v>
      </c>
      <c r="Z45" s="32">
        <f t="shared" si="98"/>
        <v>0</v>
      </c>
      <c r="AA45" s="32">
        <f t="shared" si="99"/>
        <v>0</v>
      </c>
      <c r="AB45" s="32">
        <f t="shared" si="105"/>
        <v>3883.1916700000002</v>
      </c>
      <c r="AC45" s="33">
        <f t="shared" si="106"/>
        <v>35787.903619999997</v>
      </c>
      <c r="AD45" s="33">
        <f t="shared" si="107"/>
        <v>31307.360850000001</v>
      </c>
      <c r="AE45" s="34">
        <f t="shared" si="13"/>
        <v>87.480287145134554</v>
      </c>
      <c r="AF45" s="32">
        <f t="shared" si="108"/>
        <v>40298.085749999998</v>
      </c>
      <c r="AG45" s="32">
        <f t="shared" si="109"/>
        <v>-2066.4789999999998</v>
      </c>
      <c r="AH45" s="32">
        <f t="shared" si="110"/>
        <v>0</v>
      </c>
      <c r="AI45" s="32">
        <f t="shared" si="111"/>
        <v>0</v>
      </c>
      <c r="AJ45" s="32">
        <f t="shared" si="112"/>
        <v>0</v>
      </c>
      <c r="AK45" s="32">
        <f t="shared" si="113"/>
        <v>0</v>
      </c>
      <c r="AL45" s="32">
        <f t="shared" si="15"/>
        <v>38231.606749999999</v>
      </c>
      <c r="AM45" s="32">
        <f t="shared" si="16"/>
        <v>983.59525000000576</v>
      </c>
    </row>
    <row r="46" spans="2:40" ht="31.2" x14ac:dyDescent="0.3">
      <c r="B46" s="30" t="s">
        <v>36</v>
      </c>
      <c r="C46" s="30" t="s">
        <v>38</v>
      </c>
      <c r="D46" s="30" t="s">
        <v>40</v>
      </c>
      <c r="E46" s="15" t="str">
        <f t="shared" si="0"/>
        <v>0113</v>
      </c>
      <c r="F46" s="30" t="s">
        <v>76</v>
      </c>
      <c r="G46" s="30" t="s">
        <v>50</v>
      </c>
      <c r="H46" s="31" t="s">
        <v>51</v>
      </c>
      <c r="I46" s="32">
        <f t="shared" si="85"/>
        <v>44260</v>
      </c>
      <c r="J46" s="32">
        <f t="shared" si="86"/>
        <v>81150</v>
      </c>
      <c r="K46" s="32">
        <f t="shared" si="87"/>
        <v>117214</v>
      </c>
      <c r="L46" s="32">
        <f t="shared" si="88"/>
        <v>0</v>
      </c>
      <c r="M46" s="32">
        <f t="shared" si="89"/>
        <v>0</v>
      </c>
      <c r="N46" s="32">
        <f t="shared" si="90"/>
        <v>0</v>
      </c>
      <c r="O46" s="32">
        <f t="shared" si="103"/>
        <v>-2066.4789999999998</v>
      </c>
      <c r="P46" s="32">
        <f t="shared" si="104"/>
        <v>-3916.884</v>
      </c>
      <c r="Q46" s="32">
        <f t="shared" si="91"/>
        <v>0</v>
      </c>
      <c r="R46" s="32">
        <f t="shared" si="92"/>
        <v>938.56500000000005</v>
      </c>
      <c r="S46" s="32">
        <f t="shared" si="93"/>
        <v>0</v>
      </c>
      <c r="T46" s="32">
        <f t="shared" si="94"/>
        <v>0</v>
      </c>
      <c r="U46" s="32">
        <v>0</v>
      </c>
      <c r="V46" s="32">
        <f t="shared" si="7"/>
        <v>39215.202000000005</v>
      </c>
      <c r="W46" s="32">
        <f t="shared" si="95"/>
        <v>0</v>
      </c>
      <c r="X46" s="32">
        <f t="shared" si="96"/>
        <v>0</v>
      </c>
      <c r="Y46" s="32">
        <f t="shared" si="97"/>
        <v>0</v>
      </c>
      <c r="Z46" s="32">
        <f t="shared" si="98"/>
        <v>0</v>
      </c>
      <c r="AA46" s="32">
        <f t="shared" si="99"/>
        <v>0</v>
      </c>
      <c r="AB46" s="32">
        <f t="shared" si="105"/>
        <v>3883.1916700000002</v>
      </c>
      <c r="AC46" s="33">
        <f t="shared" si="106"/>
        <v>35787.903619999997</v>
      </c>
      <c r="AD46" s="33">
        <f t="shared" si="107"/>
        <v>31307.360850000001</v>
      </c>
      <c r="AE46" s="34">
        <f t="shared" si="13"/>
        <v>87.480287145134554</v>
      </c>
      <c r="AF46" s="32">
        <f t="shared" si="108"/>
        <v>40298.085749999998</v>
      </c>
      <c r="AG46" s="32">
        <f t="shared" si="109"/>
        <v>-2066.4789999999998</v>
      </c>
      <c r="AH46" s="32">
        <f t="shared" si="110"/>
        <v>0</v>
      </c>
      <c r="AI46" s="32">
        <f t="shared" si="111"/>
        <v>0</v>
      </c>
      <c r="AJ46" s="32">
        <f t="shared" si="112"/>
        <v>0</v>
      </c>
      <c r="AK46" s="32">
        <f t="shared" si="113"/>
        <v>0</v>
      </c>
      <c r="AL46" s="32">
        <f t="shared" si="15"/>
        <v>38231.606749999999</v>
      </c>
      <c r="AM46" s="32">
        <f t="shared" si="16"/>
        <v>983.59525000000576</v>
      </c>
    </row>
    <row r="47" spans="2:40" ht="31.2" x14ac:dyDescent="0.3">
      <c r="B47" s="30" t="s">
        <v>36</v>
      </c>
      <c r="C47" s="30" t="s">
        <v>38</v>
      </c>
      <c r="D47" s="30" t="s">
        <v>40</v>
      </c>
      <c r="E47" s="15" t="str">
        <f t="shared" si="0"/>
        <v>0113</v>
      </c>
      <c r="F47" s="30" t="s">
        <v>76</v>
      </c>
      <c r="G47" s="30" t="s">
        <v>52</v>
      </c>
      <c r="H47" s="31" t="s">
        <v>53</v>
      </c>
      <c r="I47" s="32">
        <v>44260</v>
      </c>
      <c r="J47" s="32">
        <v>81150</v>
      </c>
      <c r="K47" s="32">
        <v>117214</v>
      </c>
      <c r="L47" s="32"/>
      <c r="M47" s="32"/>
      <c r="N47" s="32"/>
      <c r="O47" s="32">
        <v>-2066.4789999999998</v>
      </c>
      <c r="P47" s="32">
        <f>-1878.693-2038.191</f>
        <v>-3916.884</v>
      </c>
      <c r="Q47" s="32">
        <v>0</v>
      </c>
      <c r="R47" s="32">
        <v>938.56500000000005</v>
      </c>
      <c r="S47" s="32">
        <v>0</v>
      </c>
      <c r="T47" s="32">
        <v>0</v>
      </c>
      <c r="U47" s="32">
        <v>0</v>
      </c>
      <c r="V47" s="32">
        <f t="shared" si="7"/>
        <v>39215.202000000005</v>
      </c>
      <c r="W47" s="32"/>
      <c r="X47" s="32"/>
      <c r="Y47" s="32"/>
      <c r="Z47" s="32"/>
      <c r="AA47" s="32"/>
      <c r="AB47" s="32">
        <v>3883.1916700000002</v>
      </c>
      <c r="AC47" s="33">
        <v>35787.903619999997</v>
      </c>
      <c r="AD47" s="33">
        <v>31307.360850000001</v>
      </c>
      <c r="AE47" s="34">
        <f t="shared" si="13"/>
        <v>87.480287145134554</v>
      </c>
      <c r="AF47" s="32">
        <v>40298.085749999998</v>
      </c>
      <c r="AG47" s="32">
        <v>-2066.4789999999998</v>
      </c>
      <c r="AH47" s="32">
        <v>0</v>
      </c>
      <c r="AI47" s="32">
        <v>0</v>
      </c>
      <c r="AJ47" s="32">
        <v>0</v>
      </c>
      <c r="AK47" s="32">
        <v>0</v>
      </c>
      <c r="AL47" s="32">
        <f t="shared" si="15"/>
        <v>38231.606749999999</v>
      </c>
      <c r="AM47" s="32">
        <f t="shared" si="16"/>
        <v>983.59525000000576</v>
      </c>
      <c r="AN47" s="12"/>
    </row>
    <row r="48" spans="2:40" ht="31.2" x14ac:dyDescent="0.3">
      <c r="B48" s="30" t="s">
        <v>36</v>
      </c>
      <c r="C48" s="30" t="s">
        <v>38</v>
      </c>
      <c r="D48" s="30" t="s">
        <v>40</v>
      </c>
      <c r="E48" s="15" t="str">
        <f t="shared" si="0"/>
        <v>0113</v>
      </c>
      <c r="F48" s="30" t="s">
        <v>78</v>
      </c>
      <c r="G48" s="30"/>
      <c r="H48" s="31" t="s">
        <v>79</v>
      </c>
      <c r="I48" s="32">
        <f t="shared" si="85"/>
        <v>1372.4</v>
      </c>
      <c r="J48" s="32">
        <f t="shared" si="86"/>
        <v>889</v>
      </c>
      <c r="K48" s="32">
        <f t="shared" si="87"/>
        <v>576</v>
      </c>
      <c r="L48" s="32">
        <f t="shared" si="88"/>
        <v>0</v>
      </c>
      <c r="M48" s="32">
        <f t="shared" si="89"/>
        <v>0</v>
      </c>
      <c r="N48" s="32">
        <f t="shared" si="90"/>
        <v>0</v>
      </c>
      <c r="O48" s="32">
        <f t="shared" si="103"/>
        <v>-721.17600000000004</v>
      </c>
      <c r="P48" s="32">
        <f t="shared" ref="P48:P53" si="114">P49</f>
        <v>-365.8</v>
      </c>
      <c r="Q48" s="32">
        <f t="shared" si="91"/>
        <v>0</v>
      </c>
      <c r="R48" s="32">
        <f t="shared" si="92"/>
        <v>0</v>
      </c>
      <c r="S48" s="32">
        <f t="shared" si="93"/>
        <v>0</v>
      </c>
      <c r="T48" s="32">
        <f t="shared" si="94"/>
        <v>0</v>
      </c>
      <c r="U48" s="32">
        <v>0</v>
      </c>
      <c r="V48" s="32">
        <f t="shared" si="7"/>
        <v>285.42400000000009</v>
      </c>
      <c r="W48" s="32">
        <f t="shared" si="95"/>
        <v>0</v>
      </c>
      <c r="X48" s="32">
        <f t="shared" si="96"/>
        <v>0</v>
      </c>
      <c r="Y48" s="32">
        <f t="shared" si="97"/>
        <v>0</v>
      </c>
      <c r="Z48" s="32">
        <f t="shared" si="98"/>
        <v>0</v>
      </c>
      <c r="AA48" s="32">
        <f t="shared" si="99"/>
        <v>0</v>
      </c>
      <c r="AB48" s="32">
        <f t="shared" si="105"/>
        <v>285.42399999999998</v>
      </c>
      <c r="AC48" s="33">
        <f t="shared" si="106"/>
        <v>285.42399999999998</v>
      </c>
      <c r="AD48" s="33">
        <f t="shared" si="107"/>
        <v>285.42399999999998</v>
      </c>
      <c r="AE48" s="34">
        <f t="shared" si="13"/>
        <v>100</v>
      </c>
      <c r="AF48" s="32">
        <f t="shared" si="108"/>
        <v>1006.6</v>
      </c>
      <c r="AG48" s="32">
        <f t="shared" si="109"/>
        <v>-721.17600000000004</v>
      </c>
      <c r="AH48" s="32">
        <f t="shared" si="110"/>
        <v>0</v>
      </c>
      <c r="AI48" s="32">
        <f t="shared" si="111"/>
        <v>0</v>
      </c>
      <c r="AJ48" s="32">
        <f t="shared" si="112"/>
        <v>0</v>
      </c>
      <c r="AK48" s="32">
        <f t="shared" si="113"/>
        <v>0</v>
      </c>
      <c r="AL48" s="32">
        <f t="shared" si="15"/>
        <v>285.42399999999998</v>
      </c>
      <c r="AM48" s="32">
        <f t="shared" si="16"/>
        <v>0</v>
      </c>
    </row>
    <row r="49" spans="2:40" x14ac:dyDescent="0.3">
      <c r="B49" s="30" t="s">
        <v>36</v>
      </c>
      <c r="C49" s="30" t="s">
        <v>38</v>
      </c>
      <c r="D49" s="30" t="s">
        <v>40</v>
      </c>
      <c r="E49" s="15" t="str">
        <f t="shared" si="0"/>
        <v>0113</v>
      </c>
      <c r="F49" s="30" t="s">
        <v>80</v>
      </c>
      <c r="G49" s="30"/>
      <c r="H49" s="31" t="s">
        <v>81</v>
      </c>
      <c r="I49" s="32">
        <f t="shared" si="85"/>
        <v>1372.4</v>
      </c>
      <c r="J49" s="32">
        <f t="shared" si="86"/>
        <v>889</v>
      </c>
      <c r="K49" s="32">
        <f t="shared" si="87"/>
        <v>576</v>
      </c>
      <c r="L49" s="32">
        <f t="shared" si="88"/>
        <v>0</v>
      </c>
      <c r="M49" s="32">
        <f t="shared" si="89"/>
        <v>0</v>
      </c>
      <c r="N49" s="32">
        <f t="shared" si="90"/>
        <v>0</v>
      </c>
      <c r="O49" s="32">
        <f t="shared" si="103"/>
        <v>-721.17600000000004</v>
      </c>
      <c r="P49" s="32">
        <f t="shared" si="114"/>
        <v>-365.8</v>
      </c>
      <c r="Q49" s="32">
        <f t="shared" si="91"/>
        <v>0</v>
      </c>
      <c r="R49" s="32">
        <f t="shared" si="92"/>
        <v>0</v>
      </c>
      <c r="S49" s="32">
        <f t="shared" si="93"/>
        <v>0</v>
      </c>
      <c r="T49" s="32">
        <f t="shared" si="94"/>
        <v>0</v>
      </c>
      <c r="U49" s="32">
        <v>0</v>
      </c>
      <c r="V49" s="32">
        <f t="shared" si="7"/>
        <v>285.42400000000009</v>
      </c>
      <c r="W49" s="32">
        <f t="shared" si="95"/>
        <v>0</v>
      </c>
      <c r="X49" s="32">
        <f t="shared" si="96"/>
        <v>0</v>
      </c>
      <c r="Y49" s="32">
        <f t="shared" si="97"/>
        <v>0</v>
      </c>
      <c r="Z49" s="32">
        <f t="shared" si="98"/>
        <v>0</v>
      </c>
      <c r="AA49" s="32">
        <f t="shared" si="99"/>
        <v>0</v>
      </c>
      <c r="AB49" s="32">
        <f t="shared" si="105"/>
        <v>285.42399999999998</v>
      </c>
      <c r="AC49" s="33">
        <f t="shared" si="106"/>
        <v>285.42399999999998</v>
      </c>
      <c r="AD49" s="33">
        <f t="shared" si="107"/>
        <v>285.42399999999998</v>
      </c>
      <c r="AE49" s="34">
        <f t="shared" si="13"/>
        <v>100</v>
      </c>
      <c r="AF49" s="32">
        <f t="shared" si="108"/>
        <v>1006.6</v>
      </c>
      <c r="AG49" s="32">
        <f t="shared" si="109"/>
        <v>-721.17600000000004</v>
      </c>
      <c r="AH49" s="32">
        <f t="shared" si="110"/>
        <v>0</v>
      </c>
      <c r="AI49" s="32">
        <f t="shared" si="111"/>
        <v>0</v>
      </c>
      <c r="AJ49" s="32">
        <f t="shared" si="112"/>
        <v>0</v>
      </c>
      <c r="AK49" s="32">
        <f t="shared" si="113"/>
        <v>0</v>
      </c>
      <c r="AL49" s="32">
        <f t="shared" si="15"/>
        <v>285.42399999999998</v>
      </c>
      <c r="AM49" s="32">
        <f t="shared" si="16"/>
        <v>0</v>
      </c>
    </row>
    <row r="50" spans="2:40" ht="31.2" x14ac:dyDescent="0.3">
      <c r="B50" s="30" t="s">
        <v>36</v>
      </c>
      <c r="C50" s="30" t="s">
        <v>38</v>
      </c>
      <c r="D50" s="30" t="s">
        <v>40</v>
      </c>
      <c r="E50" s="15" t="str">
        <f t="shared" si="0"/>
        <v>0113</v>
      </c>
      <c r="F50" s="30" t="s">
        <v>82</v>
      </c>
      <c r="G50" s="30"/>
      <c r="H50" s="31" t="s">
        <v>83</v>
      </c>
      <c r="I50" s="32">
        <f t="shared" si="85"/>
        <v>1372.4</v>
      </c>
      <c r="J50" s="32">
        <f t="shared" si="86"/>
        <v>889</v>
      </c>
      <c r="K50" s="32">
        <f t="shared" si="87"/>
        <v>576</v>
      </c>
      <c r="L50" s="32">
        <f t="shared" si="88"/>
        <v>0</v>
      </c>
      <c r="M50" s="32">
        <f t="shared" si="89"/>
        <v>0</v>
      </c>
      <c r="N50" s="32">
        <f t="shared" si="90"/>
        <v>0</v>
      </c>
      <c r="O50" s="32">
        <f t="shared" si="103"/>
        <v>-721.17600000000004</v>
      </c>
      <c r="P50" s="32">
        <f t="shared" si="114"/>
        <v>-365.8</v>
      </c>
      <c r="Q50" s="32">
        <f t="shared" si="91"/>
        <v>0</v>
      </c>
      <c r="R50" s="32">
        <f t="shared" si="92"/>
        <v>0</v>
      </c>
      <c r="S50" s="32">
        <f t="shared" si="93"/>
        <v>0</v>
      </c>
      <c r="T50" s="32">
        <f t="shared" si="94"/>
        <v>0</v>
      </c>
      <c r="U50" s="32">
        <v>0</v>
      </c>
      <c r="V50" s="32">
        <f t="shared" si="7"/>
        <v>285.42400000000009</v>
      </c>
      <c r="W50" s="32">
        <f t="shared" si="95"/>
        <v>0</v>
      </c>
      <c r="X50" s="32">
        <f t="shared" si="96"/>
        <v>0</v>
      </c>
      <c r="Y50" s="32">
        <f t="shared" si="97"/>
        <v>0</v>
      </c>
      <c r="Z50" s="32">
        <f t="shared" si="98"/>
        <v>0</v>
      </c>
      <c r="AA50" s="32">
        <f t="shared" si="99"/>
        <v>0</v>
      </c>
      <c r="AB50" s="32">
        <f t="shared" si="105"/>
        <v>285.42399999999998</v>
      </c>
      <c r="AC50" s="33">
        <f t="shared" si="106"/>
        <v>285.42399999999998</v>
      </c>
      <c r="AD50" s="33">
        <f t="shared" si="107"/>
        <v>285.42399999999998</v>
      </c>
      <c r="AE50" s="34">
        <f t="shared" si="13"/>
        <v>100</v>
      </c>
      <c r="AF50" s="32">
        <f t="shared" si="108"/>
        <v>1006.6</v>
      </c>
      <c r="AG50" s="32">
        <f t="shared" si="109"/>
        <v>-721.17600000000004</v>
      </c>
      <c r="AH50" s="32">
        <f t="shared" si="110"/>
        <v>0</v>
      </c>
      <c r="AI50" s="32">
        <f t="shared" si="111"/>
        <v>0</v>
      </c>
      <c r="AJ50" s="32">
        <f t="shared" si="112"/>
        <v>0</v>
      </c>
      <c r="AK50" s="32">
        <f t="shared" si="113"/>
        <v>0</v>
      </c>
      <c r="AL50" s="32">
        <f t="shared" si="15"/>
        <v>285.42399999999998</v>
      </c>
      <c r="AM50" s="32">
        <f t="shared" si="16"/>
        <v>0</v>
      </c>
    </row>
    <row r="51" spans="2:40" x14ac:dyDescent="0.3">
      <c r="B51" s="30" t="s">
        <v>36</v>
      </c>
      <c r="C51" s="30" t="s">
        <v>38</v>
      </c>
      <c r="D51" s="30" t="s">
        <v>40</v>
      </c>
      <c r="E51" s="15" t="str">
        <f t="shared" si="0"/>
        <v>0113</v>
      </c>
      <c r="F51" s="30" t="s">
        <v>82</v>
      </c>
      <c r="G51" s="30" t="s">
        <v>56</v>
      </c>
      <c r="H51" s="31" t="s">
        <v>57</v>
      </c>
      <c r="I51" s="32">
        <f t="shared" si="85"/>
        <v>1372.4</v>
      </c>
      <c r="J51" s="32">
        <f t="shared" si="86"/>
        <v>889</v>
      </c>
      <c r="K51" s="32">
        <f t="shared" si="87"/>
        <v>576</v>
      </c>
      <c r="L51" s="32">
        <f t="shared" si="88"/>
        <v>0</v>
      </c>
      <c r="M51" s="32">
        <f t="shared" si="89"/>
        <v>0</v>
      </c>
      <c r="N51" s="32">
        <f t="shared" si="90"/>
        <v>0</v>
      </c>
      <c r="O51" s="32">
        <f t="shared" si="103"/>
        <v>-721.17600000000004</v>
      </c>
      <c r="P51" s="32">
        <f t="shared" si="114"/>
        <v>-365.8</v>
      </c>
      <c r="Q51" s="32">
        <f t="shared" si="91"/>
        <v>0</v>
      </c>
      <c r="R51" s="32">
        <f t="shared" si="92"/>
        <v>0</v>
      </c>
      <c r="S51" s="32">
        <f t="shared" si="93"/>
        <v>0</v>
      </c>
      <c r="T51" s="32">
        <f t="shared" si="94"/>
        <v>0</v>
      </c>
      <c r="U51" s="32">
        <v>0</v>
      </c>
      <c r="V51" s="32">
        <f t="shared" si="7"/>
        <v>285.42400000000009</v>
      </c>
      <c r="W51" s="32">
        <f t="shared" si="95"/>
        <v>0</v>
      </c>
      <c r="X51" s="32">
        <f t="shared" si="96"/>
        <v>0</v>
      </c>
      <c r="Y51" s="32">
        <f t="shared" si="97"/>
        <v>0</v>
      </c>
      <c r="Z51" s="32">
        <f t="shared" si="98"/>
        <v>0</v>
      </c>
      <c r="AA51" s="32">
        <f t="shared" si="99"/>
        <v>0</v>
      </c>
      <c r="AB51" s="32">
        <f t="shared" si="105"/>
        <v>285.42399999999998</v>
      </c>
      <c r="AC51" s="33">
        <f t="shared" si="106"/>
        <v>285.42399999999998</v>
      </c>
      <c r="AD51" s="33">
        <f t="shared" si="107"/>
        <v>285.42399999999998</v>
      </c>
      <c r="AE51" s="34">
        <f t="shared" si="13"/>
        <v>100</v>
      </c>
      <c r="AF51" s="32">
        <f t="shared" si="108"/>
        <v>1006.6</v>
      </c>
      <c r="AG51" s="32">
        <f t="shared" si="109"/>
        <v>-721.17600000000004</v>
      </c>
      <c r="AH51" s="32">
        <f t="shared" si="110"/>
        <v>0</v>
      </c>
      <c r="AI51" s="32">
        <f t="shared" si="111"/>
        <v>0</v>
      </c>
      <c r="AJ51" s="32">
        <f t="shared" si="112"/>
        <v>0</v>
      </c>
      <c r="AK51" s="32">
        <f t="shared" si="113"/>
        <v>0</v>
      </c>
      <c r="AL51" s="32">
        <f t="shared" si="15"/>
        <v>285.42399999999998</v>
      </c>
      <c r="AM51" s="32">
        <f t="shared" si="16"/>
        <v>0</v>
      </c>
    </row>
    <row r="52" spans="2:40" x14ac:dyDescent="0.3">
      <c r="B52" s="30" t="s">
        <v>36</v>
      </c>
      <c r="C52" s="30" t="s">
        <v>38</v>
      </c>
      <c r="D52" s="30" t="s">
        <v>40</v>
      </c>
      <c r="E52" s="15" t="str">
        <f t="shared" si="0"/>
        <v>0113</v>
      </c>
      <c r="F52" s="30" t="s">
        <v>82</v>
      </c>
      <c r="G52" s="30" t="s">
        <v>60</v>
      </c>
      <c r="H52" s="31" t="s">
        <v>61</v>
      </c>
      <c r="I52" s="32">
        <v>1372.4</v>
      </c>
      <c r="J52" s="32">
        <v>889</v>
      </c>
      <c r="K52" s="32">
        <v>576</v>
      </c>
      <c r="L52" s="32"/>
      <c r="M52" s="32"/>
      <c r="N52" s="32"/>
      <c r="O52" s="32">
        <v>-721.17600000000004</v>
      </c>
      <c r="P52" s="32">
        <v>-365.8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f t="shared" si="7"/>
        <v>285.42400000000009</v>
      </c>
      <c r="W52" s="32"/>
      <c r="X52" s="32"/>
      <c r="Y52" s="32"/>
      <c r="Z52" s="32"/>
      <c r="AA52" s="32"/>
      <c r="AB52" s="32">
        <v>285.42399999999998</v>
      </c>
      <c r="AC52" s="33">
        <v>285.42399999999998</v>
      </c>
      <c r="AD52" s="33">
        <v>285.42399999999998</v>
      </c>
      <c r="AE52" s="34">
        <f t="shared" si="13"/>
        <v>100</v>
      </c>
      <c r="AF52" s="32">
        <v>1006.6</v>
      </c>
      <c r="AG52" s="32">
        <v>-721.17600000000004</v>
      </c>
      <c r="AH52" s="32">
        <v>0</v>
      </c>
      <c r="AI52" s="32">
        <v>0</v>
      </c>
      <c r="AJ52" s="32">
        <v>0</v>
      </c>
      <c r="AK52" s="32">
        <v>0</v>
      </c>
      <c r="AL52" s="32">
        <f t="shared" si="15"/>
        <v>285.42399999999998</v>
      </c>
      <c r="AM52" s="32">
        <f t="shared" si="16"/>
        <v>0</v>
      </c>
      <c r="AN52" s="12"/>
    </row>
    <row r="53" spans="2:40" ht="31.2" x14ac:dyDescent="0.3">
      <c r="B53" s="30" t="s">
        <v>36</v>
      </c>
      <c r="C53" s="30" t="s">
        <v>38</v>
      </c>
      <c r="D53" s="30" t="s">
        <v>40</v>
      </c>
      <c r="E53" s="15" t="str">
        <f t="shared" si="0"/>
        <v>0113</v>
      </c>
      <c r="F53" s="30" t="s">
        <v>84</v>
      </c>
      <c r="G53" s="30"/>
      <c r="H53" s="31" t="s">
        <v>85</v>
      </c>
      <c r="I53" s="32">
        <f t="shared" si="85"/>
        <v>81387.399999999994</v>
      </c>
      <c r="J53" s="32">
        <f t="shared" si="86"/>
        <v>80456</v>
      </c>
      <c r="K53" s="32">
        <f t="shared" si="87"/>
        <v>80456</v>
      </c>
      <c r="L53" s="32">
        <f t="shared" si="88"/>
        <v>0</v>
      </c>
      <c r="M53" s="32">
        <f t="shared" si="89"/>
        <v>0</v>
      </c>
      <c r="N53" s="32">
        <f t="shared" si="90"/>
        <v>0</v>
      </c>
      <c r="O53" s="32">
        <f t="shared" si="103"/>
        <v>0</v>
      </c>
      <c r="P53" s="32">
        <f t="shared" si="114"/>
        <v>0</v>
      </c>
      <c r="Q53" s="32">
        <f t="shared" si="91"/>
        <v>0</v>
      </c>
      <c r="R53" s="32">
        <f t="shared" si="92"/>
        <v>2468.5</v>
      </c>
      <c r="S53" s="32">
        <f t="shared" si="93"/>
        <v>0</v>
      </c>
      <c r="T53" s="32">
        <f t="shared" si="94"/>
        <v>0</v>
      </c>
      <c r="U53" s="32">
        <v>0</v>
      </c>
      <c r="V53" s="32">
        <f t="shared" si="7"/>
        <v>83855.899999999994</v>
      </c>
      <c r="W53" s="32">
        <f t="shared" si="95"/>
        <v>0</v>
      </c>
      <c r="X53" s="32">
        <f t="shared" si="96"/>
        <v>0</v>
      </c>
      <c r="Y53" s="32">
        <f t="shared" si="97"/>
        <v>0</v>
      </c>
      <c r="Z53" s="32">
        <f t="shared" si="98"/>
        <v>0</v>
      </c>
      <c r="AA53" s="32">
        <f t="shared" si="99"/>
        <v>0</v>
      </c>
      <c r="AB53" s="32">
        <f t="shared" si="105"/>
        <v>57803.318120000004</v>
      </c>
      <c r="AC53" s="33">
        <f t="shared" si="106"/>
        <v>82994.7</v>
      </c>
      <c r="AD53" s="33">
        <f t="shared" si="107"/>
        <v>82959.584390000004</v>
      </c>
      <c r="AE53" s="34">
        <f t="shared" si="13"/>
        <v>99.957689334379197</v>
      </c>
      <c r="AF53" s="32">
        <f t="shared" si="108"/>
        <v>83453.5</v>
      </c>
      <c r="AG53" s="32">
        <f t="shared" si="109"/>
        <v>0</v>
      </c>
      <c r="AH53" s="32">
        <f t="shared" si="110"/>
        <v>0</v>
      </c>
      <c r="AI53" s="32">
        <f t="shared" si="111"/>
        <v>0</v>
      </c>
      <c r="AJ53" s="32">
        <f t="shared" si="112"/>
        <v>0</v>
      </c>
      <c r="AK53" s="32">
        <f t="shared" si="113"/>
        <v>0</v>
      </c>
      <c r="AL53" s="32">
        <f t="shared" si="15"/>
        <v>83453.5</v>
      </c>
      <c r="AM53" s="32">
        <f t="shared" si="16"/>
        <v>402.39999999999418</v>
      </c>
    </row>
    <row r="54" spans="2:40" x14ac:dyDescent="0.3">
      <c r="B54" s="30" t="s">
        <v>36</v>
      </c>
      <c r="C54" s="30" t="s">
        <v>38</v>
      </c>
      <c r="D54" s="30" t="s">
        <v>40</v>
      </c>
      <c r="E54" s="15" t="str">
        <f t="shared" si="0"/>
        <v>0113</v>
      </c>
      <c r="F54" s="30" t="s">
        <v>86</v>
      </c>
      <c r="G54" s="30"/>
      <c r="H54" s="31" t="s">
        <v>87</v>
      </c>
      <c r="I54" s="32">
        <f t="shared" ref="I54:T54" si="115">I55+I60</f>
        <v>81387.399999999994</v>
      </c>
      <c r="J54" s="32">
        <f t="shared" si="115"/>
        <v>80456</v>
      </c>
      <c r="K54" s="32">
        <f t="shared" si="115"/>
        <v>80456</v>
      </c>
      <c r="L54" s="32">
        <f t="shared" si="115"/>
        <v>0</v>
      </c>
      <c r="M54" s="32">
        <f t="shared" si="115"/>
        <v>0</v>
      </c>
      <c r="N54" s="32">
        <f t="shared" si="115"/>
        <v>0</v>
      </c>
      <c r="O54" s="32">
        <f t="shared" si="115"/>
        <v>0</v>
      </c>
      <c r="P54" s="32">
        <f t="shared" si="115"/>
        <v>0</v>
      </c>
      <c r="Q54" s="32">
        <f t="shared" si="115"/>
        <v>0</v>
      </c>
      <c r="R54" s="32">
        <f t="shared" si="115"/>
        <v>2468.5</v>
      </c>
      <c r="S54" s="32">
        <f t="shared" si="115"/>
        <v>0</v>
      </c>
      <c r="T54" s="32">
        <f t="shared" si="115"/>
        <v>0</v>
      </c>
      <c r="U54" s="32">
        <v>0</v>
      </c>
      <c r="V54" s="32">
        <f t="shared" si="7"/>
        <v>83855.899999999994</v>
      </c>
      <c r="W54" s="32">
        <f t="shared" ref="W54:AD54" si="116">W55+W60</f>
        <v>0</v>
      </c>
      <c r="X54" s="32">
        <f t="shared" si="116"/>
        <v>0</v>
      </c>
      <c r="Y54" s="32">
        <f t="shared" si="116"/>
        <v>0</v>
      </c>
      <c r="Z54" s="32">
        <f t="shared" si="116"/>
        <v>0</v>
      </c>
      <c r="AA54" s="32">
        <f t="shared" si="116"/>
        <v>0</v>
      </c>
      <c r="AB54" s="32">
        <f t="shared" si="116"/>
        <v>57803.318120000004</v>
      </c>
      <c r="AC54" s="33">
        <f t="shared" si="116"/>
        <v>82994.7</v>
      </c>
      <c r="AD54" s="33">
        <f t="shared" si="116"/>
        <v>82959.584390000004</v>
      </c>
      <c r="AE54" s="34">
        <f t="shared" si="13"/>
        <v>99.957689334379197</v>
      </c>
      <c r="AF54" s="32">
        <f t="shared" ref="AF54:AK54" si="117">AF55+AF60</f>
        <v>83453.5</v>
      </c>
      <c r="AG54" s="32">
        <f t="shared" si="117"/>
        <v>0</v>
      </c>
      <c r="AH54" s="32">
        <f t="shared" si="117"/>
        <v>0</v>
      </c>
      <c r="AI54" s="32">
        <f t="shared" si="117"/>
        <v>0</v>
      </c>
      <c r="AJ54" s="32">
        <f t="shared" si="117"/>
        <v>0</v>
      </c>
      <c r="AK54" s="32">
        <f t="shared" si="117"/>
        <v>0</v>
      </c>
      <c r="AL54" s="32">
        <f t="shared" si="15"/>
        <v>83453.5</v>
      </c>
      <c r="AM54" s="32">
        <f t="shared" si="16"/>
        <v>402.39999999999418</v>
      </c>
    </row>
    <row r="55" spans="2:40" ht="31.2" x14ac:dyDescent="0.3">
      <c r="B55" s="30" t="s">
        <v>36</v>
      </c>
      <c r="C55" s="30" t="s">
        <v>38</v>
      </c>
      <c r="D55" s="30" t="s">
        <v>40</v>
      </c>
      <c r="E55" s="15" t="str">
        <f t="shared" si="0"/>
        <v>0113</v>
      </c>
      <c r="F55" s="30" t="s">
        <v>88</v>
      </c>
      <c r="G55" s="30"/>
      <c r="H55" s="31" t="s">
        <v>89</v>
      </c>
      <c r="I55" s="32">
        <f t="shared" ref="I55:I56" si="118">I56</f>
        <v>76985.899999999994</v>
      </c>
      <c r="J55" s="32">
        <f t="shared" ref="J55:J56" si="119">J56</f>
        <v>76054.5</v>
      </c>
      <c r="K55" s="32">
        <f t="shared" ref="K55:K56" si="120">K56</f>
        <v>76054.5</v>
      </c>
      <c r="L55" s="32">
        <f t="shared" ref="L55:L56" si="121">L56</f>
        <v>0</v>
      </c>
      <c r="M55" s="32">
        <f t="shared" ref="M55:M56" si="122">M56</f>
        <v>0</v>
      </c>
      <c r="N55" s="32">
        <f t="shared" ref="N55:N56" si="123">N56</f>
        <v>0</v>
      </c>
      <c r="O55" s="32">
        <f>O56+O58</f>
        <v>0</v>
      </c>
      <c r="P55" s="32">
        <f>P56+P58</f>
        <v>0</v>
      </c>
      <c r="Q55" s="32">
        <f>Q56+Q58</f>
        <v>0</v>
      </c>
      <c r="R55" s="32">
        <f>R56+R58</f>
        <v>2468.5</v>
      </c>
      <c r="S55" s="32">
        <f t="shared" ref="S55:S56" si="124">S56</f>
        <v>0</v>
      </c>
      <c r="T55" s="32">
        <f t="shared" ref="T55:T56" si="125">T56</f>
        <v>0</v>
      </c>
      <c r="U55" s="32">
        <v>0</v>
      </c>
      <c r="V55" s="32">
        <f t="shared" si="7"/>
        <v>79454.399999999994</v>
      </c>
      <c r="W55" s="32">
        <f t="shared" ref="W55:W56" si="126">W56</f>
        <v>0</v>
      </c>
      <c r="X55" s="32">
        <f t="shared" ref="X55:X56" si="127">X56</f>
        <v>0</v>
      </c>
      <c r="Y55" s="32">
        <f t="shared" ref="Y55:Y56" si="128">Y56</f>
        <v>0</v>
      </c>
      <c r="Z55" s="32">
        <f t="shared" ref="Z55:Z56" si="129">Z56</f>
        <v>0</v>
      </c>
      <c r="AA55" s="32">
        <f t="shared" ref="AA55:AA56" si="130">AA56</f>
        <v>0</v>
      </c>
      <c r="AB55" s="32">
        <f>AB56+AB58</f>
        <v>54650.108330000003</v>
      </c>
      <c r="AC55" s="33">
        <f>AC56+AC58</f>
        <v>78961.60759</v>
      </c>
      <c r="AD55" s="33">
        <f>AD56+AD58</f>
        <v>78935.442660000001</v>
      </c>
      <c r="AE55" s="34">
        <f t="shared" si="13"/>
        <v>99.966863731883663</v>
      </c>
      <c r="AF55" s="32">
        <f t="shared" ref="AF55:AK55" si="131">AF56+AF58</f>
        <v>79052</v>
      </c>
      <c r="AG55" s="32">
        <f t="shared" si="131"/>
        <v>0</v>
      </c>
      <c r="AH55" s="32">
        <f t="shared" si="131"/>
        <v>0</v>
      </c>
      <c r="AI55" s="32">
        <f t="shared" si="131"/>
        <v>0</v>
      </c>
      <c r="AJ55" s="32">
        <f t="shared" si="131"/>
        <v>0</v>
      </c>
      <c r="AK55" s="32">
        <f t="shared" si="131"/>
        <v>0</v>
      </c>
      <c r="AL55" s="32">
        <f t="shared" si="15"/>
        <v>79052</v>
      </c>
      <c r="AM55" s="32">
        <f t="shared" si="16"/>
        <v>402.39999999999418</v>
      </c>
    </row>
    <row r="56" spans="2:40" ht="78" x14ac:dyDescent="0.3">
      <c r="B56" s="30" t="s">
        <v>36</v>
      </c>
      <c r="C56" s="30" t="s">
        <v>38</v>
      </c>
      <c r="D56" s="30" t="s">
        <v>40</v>
      </c>
      <c r="E56" s="15" t="str">
        <f t="shared" si="0"/>
        <v>0113</v>
      </c>
      <c r="F56" s="30" t="s">
        <v>88</v>
      </c>
      <c r="G56" s="30" t="s">
        <v>68</v>
      </c>
      <c r="H56" s="31" t="s">
        <v>69</v>
      </c>
      <c r="I56" s="32">
        <f t="shared" si="118"/>
        <v>76985.899999999994</v>
      </c>
      <c r="J56" s="32">
        <f t="shared" si="119"/>
        <v>76054.5</v>
      </c>
      <c r="K56" s="32">
        <f t="shared" si="120"/>
        <v>76054.5</v>
      </c>
      <c r="L56" s="32">
        <f t="shared" si="121"/>
        <v>0</v>
      </c>
      <c r="M56" s="32">
        <f t="shared" si="122"/>
        <v>0</v>
      </c>
      <c r="N56" s="32">
        <f t="shared" si="123"/>
        <v>0</v>
      </c>
      <c r="O56" s="32">
        <f>O57</f>
        <v>0</v>
      </c>
      <c r="P56" s="32">
        <f>P57</f>
        <v>0</v>
      </c>
      <c r="Q56" s="32">
        <f>Q57</f>
        <v>0</v>
      </c>
      <c r="R56" s="32">
        <f>R57</f>
        <v>2468.5</v>
      </c>
      <c r="S56" s="32">
        <f t="shared" si="124"/>
        <v>0</v>
      </c>
      <c r="T56" s="32">
        <f t="shared" si="125"/>
        <v>0</v>
      </c>
      <c r="U56" s="32">
        <v>0</v>
      </c>
      <c r="V56" s="32">
        <f t="shared" si="7"/>
        <v>79454.399999999994</v>
      </c>
      <c r="W56" s="32">
        <f t="shared" si="126"/>
        <v>0</v>
      </c>
      <c r="X56" s="32">
        <f t="shared" si="127"/>
        <v>0</v>
      </c>
      <c r="Y56" s="32">
        <f t="shared" si="128"/>
        <v>0</v>
      </c>
      <c r="Z56" s="32">
        <f t="shared" si="129"/>
        <v>0</v>
      </c>
      <c r="AA56" s="32">
        <f t="shared" si="130"/>
        <v>0</v>
      </c>
      <c r="AB56" s="32">
        <f>AB57</f>
        <v>54645.682670000002</v>
      </c>
      <c r="AC56" s="33">
        <f>AC57</f>
        <v>78957.181930000006</v>
      </c>
      <c r="AD56" s="33">
        <f>AD57</f>
        <v>78931.017000000007</v>
      </c>
      <c r="AE56" s="34">
        <f t="shared" si="13"/>
        <v>99.966861874549679</v>
      </c>
      <c r="AF56" s="32">
        <f t="shared" ref="AF56:AK56" si="132">AF57</f>
        <v>79047.574340000006</v>
      </c>
      <c r="AG56" s="32">
        <f t="shared" si="132"/>
        <v>0</v>
      </c>
      <c r="AH56" s="32">
        <f t="shared" si="132"/>
        <v>0</v>
      </c>
      <c r="AI56" s="32">
        <f t="shared" si="132"/>
        <v>0</v>
      </c>
      <c r="AJ56" s="32">
        <f t="shared" si="132"/>
        <v>0</v>
      </c>
      <c r="AK56" s="32">
        <f t="shared" si="132"/>
        <v>0</v>
      </c>
      <c r="AL56" s="32">
        <f t="shared" si="15"/>
        <v>79047.574340000006</v>
      </c>
      <c r="AM56" s="32">
        <f t="shared" si="16"/>
        <v>406.82565999998769</v>
      </c>
    </row>
    <row r="57" spans="2:40" ht="31.2" x14ac:dyDescent="0.3">
      <c r="B57" s="30" t="s">
        <v>36</v>
      </c>
      <c r="C57" s="30" t="s">
        <v>38</v>
      </c>
      <c r="D57" s="30" t="s">
        <v>40</v>
      </c>
      <c r="E57" s="15" t="str">
        <f t="shared" si="0"/>
        <v>0113</v>
      </c>
      <c r="F57" s="30" t="s">
        <v>88</v>
      </c>
      <c r="G57" s="30" t="s">
        <v>90</v>
      </c>
      <c r="H57" s="31" t="s">
        <v>91</v>
      </c>
      <c r="I57" s="32">
        <v>76985.899999999994</v>
      </c>
      <c r="J57" s="32">
        <v>76054.5</v>
      </c>
      <c r="K57" s="32">
        <v>76054.5</v>
      </c>
      <c r="L57" s="32"/>
      <c r="M57" s="32"/>
      <c r="N57" s="32"/>
      <c r="O57" s="32">
        <v>0</v>
      </c>
      <c r="P57" s="32">
        <v>0</v>
      </c>
      <c r="Q57" s="32">
        <v>0</v>
      </c>
      <c r="R57" s="32">
        <v>2468.5</v>
      </c>
      <c r="S57" s="32">
        <v>0</v>
      </c>
      <c r="T57" s="32">
        <v>0</v>
      </c>
      <c r="U57" s="32">
        <v>0</v>
      </c>
      <c r="V57" s="32">
        <f t="shared" si="7"/>
        <v>79454.399999999994</v>
      </c>
      <c r="W57" s="32"/>
      <c r="X57" s="32"/>
      <c r="Y57" s="32"/>
      <c r="Z57" s="32"/>
      <c r="AA57" s="32"/>
      <c r="AB57" s="32">
        <v>54645.682670000002</v>
      </c>
      <c r="AC57" s="33">
        <v>78957.181930000006</v>
      </c>
      <c r="AD57" s="33">
        <v>78931.017000000007</v>
      </c>
      <c r="AE57" s="34">
        <f t="shared" si="13"/>
        <v>99.966861874549679</v>
      </c>
      <c r="AF57" s="32">
        <v>79047.574340000006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f t="shared" si="15"/>
        <v>79047.574340000006</v>
      </c>
      <c r="AM57" s="32">
        <f t="shared" si="16"/>
        <v>406.82565999998769</v>
      </c>
      <c r="AN57" s="12"/>
    </row>
    <row r="58" spans="2:40" x14ac:dyDescent="0.3">
      <c r="B58" s="30" t="s">
        <v>36</v>
      </c>
      <c r="C58" s="30" t="s">
        <v>38</v>
      </c>
      <c r="D58" s="30" t="s">
        <v>40</v>
      </c>
      <c r="E58" s="15" t="str">
        <f t="shared" si="0"/>
        <v>0113</v>
      </c>
      <c r="F58" s="30" t="s">
        <v>88</v>
      </c>
      <c r="G58" s="30" t="s">
        <v>92</v>
      </c>
      <c r="H58" s="31" t="s">
        <v>93</v>
      </c>
      <c r="I58" s="32"/>
      <c r="J58" s="32"/>
      <c r="K58" s="32"/>
      <c r="L58" s="32"/>
      <c r="M58" s="32"/>
      <c r="N58" s="32"/>
      <c r="O58" s="32">
        <f>O59</f>
        <v>0</v>
      </c>
      <c r="P58" s="32">
        <f>P59</f>
        <v>0</v>
      </c>
      <c r="Q58" s="32">
        <f>Q59</f>
        <v>0</v>
      </c>
      <c r="R58" s="32">
        <f>R59</f>
        <v>0</v>
      </c>
      <c r="S58" s="32"/>
      <c r="T58" s="32"/>
      <c r="U58" s="32"/>
      <c r="V58" s="32">
        <f t="shared" si="7"/>
        <v>0</v>
      </c>
      <c r="W58" s="32"/>
      <c r="X58" s="32"/>
      <c r="Y58" s="32"/>
      <c r="Z58" s="32"/>
      <c r="AA58" s="32"/>
      <c r="AB58" s="32">
        <f>AB59</f>
        <v>4.4256599999999997</v>
      </c>
      <c r="AC58" s="33">
        <f>AC59</f>
        <v>4.4256599999999997</v>
      </c>
      <c r="AD58" s="33">
        <f>AD59</f>
        <v>4.4256599999999997</v>
      </c>
      <c r="AE58" s="34">
        <f t="shared" si="13"/>
        <v>100</v>
      </c>
      <c r="AF58" s="32">
        <f t="shared" ref="AF58:AK58" si="133">AF59</f>
        <v>4.4256599999999997</v>
      </c>
      <c r="AG58" s="32">
        <f t="shared" si="133"/>
        <v>0</v>
      </c>
      <c r="AH58" s="32">
        <f t="shared" si="133"/>
        <v>0</v>
      </c>
      <c r="AI58" s="32">
        <f t="shared" si="133"/>
        <v>0</v>
      </c>
      <c r="AJ58" s="32">
        <f t="shared" si="133"/>
        <v>0</v>
      </c>
      <c r="AK58" s="32">
        <f t="shared" si="133"/>
        <v>0</v>
      </c>
      <c r="AL58" s="32">
        <f t="shared" si="15"/>
        <v>4.4256599999999997</v>
      </c>
      <c r="AM58" s="32">
        <f t="shared" si="16"/>
        <v>-4.4256599999999997</v>
      </c>
      <c r="AN58" s="12"/>
    </row>
    <row r="59" spans="2:40" ht="31.2" x14ac:dyDescent="0.3">
      <c r="B59" s="30" t="s">
        <v>36</v>
      </c>
      <c r="C59" s="30" t="s">
        <v>38</v>
      </c>
      <c r="D59" s="30" t="s">
        <v>40</v>
      </c>
      <c r="E59" s="15" t="str">
        <f t="shared" si="0"/>
        <v>0113</v>
      </c>
      <c r="F59" s="30" t="s">
        <v>88</v>
      </c>
      <c r="G59" s="30" t="s">
        <v>94</v>
      </c>
      <c r="H59" s="31" t="s">
        <v>95</v>
      </c>
      <c r="I59" s="32"/>
      <c r="J59" s="32"/>
      <c r="K59" s="32"/>
      <c r="L59" s="32"/>
      <c r="M59" s="32"/>
      <c r="N59" s="32"/>
      <c r="O59" s="32">
        <v>0</v>
      </c>
      <c r="P59" s="32">
        <v>0</v>
      </c>
      <c r="Q59" s="32">
        <v>0</v>
      </c>
      <c r="R59" s="32">
        <v>0</v>
      </c>
      <c r="S59" s="32"/>
      <c r="T59" s="32"/>
      <c r="U59" s="32"/>
      <c r="V59" s="32">
        <f t="shared" si="7"/>
        <v>0</v>
      </c>
      <c r="W59" s="32"/>
      <c r="X59" s="32"/>
      <c r="Y59" s="32"/>
      <c r="Z59" s="32"/>
      <c r="AA59" s="32"/>
      <c r="AB59" s="32">
        <v>4.4256599999999997</v>
      </c>
      <c r="AC59" s="33">
        <v>4.4256599999999997</v>
      </c>
      <c r="AD59" s="33">
        <v>4.4256599999999997</v>
      </c>
      <c r="AE59" s="34">
        <f t="shared" si="13"/>
        <v>100</v>
      </c>
      <c r="AF59" s="32">
        <v>4.4256599999999997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f t="shared" si="15"/>
        <v>4.4256599999999997</v>
      </c>
      <c r="AM59" s="32">
        <f t="shared" si="16"/>
        <v>-4.4256599999999997</v>
      </c>
      <c r="AN59" s="12"/>
    </row>
    <row r="60" spans="2:40" ht="31.2" x14ac:dyDescent="0.3">
      <c r="B60" s="30" t="s">
        <v>36</v>
      </c>
      <c r="C60" s="30" t="s">
        <v>38</v>
      </c>
      <c r="D60" s="30" t="s">
        <v>40</v>
      </c>
      <c r="E60" s="15" t="str">
        <f t="shared" si="0"/>
        <v>0113</v>
      </c>
      <c r="F60" s="30" t="s">
        <v>96</v>
      </c>
      <c r="G60" s="30"/>
      <c r="H60" s="31" t="s">
        <v>97</v>
      </c>
      <c r="I60" s="32">
        <f t="shared" ref="I60:T60" si="134">I61+I63</f>
        <v>4401.5</v>
      </c>
      <c r="J60" s="32">
        <f t="shared" si="134"/>
        <v>4401.5</v>
      </c>
      <c r="K60" s="32">
        <f t="shared" si="134"/>
        <v>4401.5</v>
      </c>
      <c r="L60" s="32">
        <f t="shared" si="134"/>
        <v>0</v>
      </c>
      <c r="M60" s="32">
        <f t="shared" si="134"/>
        <v>0</v>
      </c>
      <c r="N60" s="32">
        <f t="shared" si="134"/>
        <v>0</v>
      </c>
      <c r="O60" s="32">
        <f t="shared" si="134"/>
        <v>0</v>
      </c>
      <c r="P60" s="32">
        <f t="shared" si="134"/>
        <v>0</v>
      </c>
      <c r="Q60" s="32">
        <f t="shared" si="134"/>
        <v>0</v>
      </c>
      <c r="R60" s="32">
        <f t="shared" si="134"/>
        <v>0</v>
      </c>
      <c r="S60" s="32">
        <f t="shared" si="134"/>
        <v>0</v>
      </c>
      <c r="T60" s="32">
        <f t="shared" si="134"/>
        <v>0</v>
      </c>
      <c r="U60" s="32">
        <v>0</v>
      </c>
      <c r="V60" s="32">
        <f t="shared" si="7"/>
        <v>4401.5</v>
      </c>
      <c r="W60" s="32">
        <f t="shared" ref="W60:AD60" si="135">W61+W63</f>
        <v>0</v>
      </c>
      <c r="X60" s="32">
        <f t="shared" si="135"/>
        <v>0</v>
      </c>
      <c r="Y60" s="32">
        <f t="shared" si="135"/>
        <v>0</v>
      </c>
      <c r="Z60" s="32">
        <f t="shared" si="135"/>
        <v>0</v>
      </c>
      <c r="AA60" s="32">
        <f t="shared" si="135"/>
        <v>0</v>
      </c>
      <c r="AB60" s="32">
        <f t="shared" si="135"/>
        <v>3153.2097899999999</v>
      </c>
      <c r="AC60" s="33">
        <f t="shared" si="135"/>
        <v>4033.0924100000002</v>
      </c>
      <c r="AD60" s="33">
        <f t="shared" si="135"/>
        <v>4024.1417300000003</v>
      </c>
      <c r="AE60" s="34">
        <f t="shared" si="13"/>
        <v>99.778069057435758</v>
      </c>
      <c r="AF60" s="32">
        <f t="shared" ref="AF60:AK60" si="136">AF61+AF63</f>
        <v>4401.5</v>
      </c>
      <c r="AG60" s="32">
        <f t="shared" si="136"/>
        <v>0</v>
      </c>
      <c r="AH60" s="32">
        <f t="shared" si="136"/>
        <v>0</v>
      </c>
      <c r="AI60" s="32">
        <f t="shared" si="136"/>
        <v>0</v>
      </c>
      <c r="AJ60" s="32">
        <f t="shared" si="136"/>
        <v>0</v>
      </c>
      <c r="AK60" s="32">
        <f t="shared" si="136"/>
        <v>0</v>
      </c>
      <c r="AL60" s="32">
        <f t="shared" si="15"/>
        <v>4401.5</v>
      </c>
      <c r="AM60" s="32">
        <f t="shared" si="16"/>
        <v>0</v>
      </c>
    </row>
    <row r="61" spans="2:40" ht="78" x14ac:dyDescent="0.3">
      <c r="B61" s="30" t="s">
        <v>36</v>
      </c>
      <c r="C61" s="30" t="s">
        <v>38</v>
      </c>
      <c r="D61" s="30" t="s">
        <v>40</v>
      </c>
      <c r="E61" s="15" t="str">
        <f t="shared" si="0"/>
        <v>0113</v>
      </c>
      <c r="F61" s="30" t="s">
        <v>96</v>
      </c>
      <c r="G61" s="30" t="s">
        <v>68</v>
      </c>
      <c r="H61" s="31" t="s">
        <v>69</v>
      </c>
      <c r="I61" s="32">
        <f t="shared" ref="I61:T61" si="137">I62</f>
        <v>57.3</v>
      </c>
      <c r="J61" s="32">
        <f t="shared" si="137"/>
        <v>57.3</v>
      </c>
      <c r="K61" s="32">
        <f t="shared" si="137"/>
        <v>57.3</v>
      </c>
      <c r="L61" s="32">
        <f t="shared" si="137"/>
        <v>0</v>
      </c>
      <c r="M61" s="32">
        <f t="shared" si="137"/>
        <v>0</v>
      </c>
      <c r="N61" s="32">
        <f t="shared" si="137"/>
        <v>0</v>
      </c>
      <c r="O61" s="32">
        <f t="shared" si="137"/>
        <v>0</v>
      </c>
      <c r="P61" s="32">
        <f t="shared" si="137"/>
        <v>0</v>
      </c>
      <c r="Q61" s="32">
        <f t="shared" si="137"/>
        <v>0</v>
      </c>
      <c r="R61" s="32">
        <f t="shared" si="137"/>
        <v>0</v>
      </c>
      <c r="S61" s="32">
        <f t="shared" si="137"/>
        <v>0</v>
      </c>
      <c r="T61" s="32">
        <f t="shared" si="137"/>
        <v>0</v>
      </c>
      <c r="U61" s="32">
        <v>0</v>
      </c>
      <c r="V61" s="32">
        <f t="shared" si="7"/>
        <v>57.3</v>
      </c>
      <c r="W61" s="32">
        <f t="shared" ref="W61:AD61" si="138">W62</f>
        <v>0</v>
      </c>
      <c r="X61" s="32">
        <f t="shared" si="138"/>
        <v>0</v>
      </c>
      <c r="Y61" s="32">
        <f t="shared" si="138"/>
        <v>0</v>
      </c>
      <c r="Z61" s="32">
        <f t="shared" si="138"/>
        <v>0</v>
      </c>
      <c r="AA61" s="32">
        <f t="shared" si="138"/>
        <v>0</v>
      </c>
      <c r="AB61" s="32">
        <f t="shared" si="138"/>
        <v>25.792300000000001</v>
      </c>
      <c r="AC61" s="33">
        <f t="shared" si="138"/>
        <v>34.192300000000003</v>
      </c>
      <c r="AD61" s="33">
        <f t="shared" si="138"/>
        <v>34.192300000000003</v>
      </c>
      <c r="AE61" s="34">
        <f t="shared" si="13"/>
        <v>100</v>
      </c>
      <c r="AF61" s="32">
        <f t="shared" ref="AF61:AK61" si="139">AF62</f>
        <v>57.3</v>
      </c>
      <c r="AG61" s="32">
        <f t="shared" si="139"/>
        <v>0</v>
      </c>
      <c r="AH61" s="32">
        <f t="shared" si="139"/>
        <v>0</v>
      </c>
      <c r="AI61" s="32">
        <f t="shared" si="139"/>
        <v>0</v>
      </c>
      <c r="AJ61" s="32">
        <f t="shared" si="139"/>
        <v>0</v>
      </c>
      <c r="AK61" s="32">
        <f t="shared" si="139"/>
        <v>0</v>
      </c>
      <c r="AL61" s="32">
        <f t="shared" si="15"/>
        <v>57.3</v>
      </c>
      <c r="AM61" s="32">
        <f t="shared" si="16"/>
        <v>0</v>
      </c>
    </row>
    <row r="62" spans="2:40" ht="31.2" x14ac:dyDescent="0.3">
      <c r="B62" s="30" t="s">
        <v>36</v>
      </c>
      <c r="C62" s="30" t="s">
        <v>38</v>
      </c>
      <c r="D62" s="30" t="s">
        <v>40</v>
      </c>
      <c r="E62" s="15" t="str">
        <f t="shared" si="0"/>
        <v>0113</v>
      </c>
      <c r="F62" s="30" t="s">
        <v>96</v>
      </c>
      <c r="G62" s="30" t="s">
        <v>90</v>
      </c>
      <c r="H62" s="31" t="s">
        <v>91</v>
      </c>
      <c r="I62" s="32">
        <v>57.3</v>
      </c>
      <c r="J62" s="32">
        <v>57.3</v>
      </c>
      <c r="K62" s="32">
        <v>57.3</v>
      </c>
      <c r="L62" s="32"/>
      <c r="M62" s="32"/>
      <c r="N62" s="32"/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f t="shared" si="7"/>
        <v>57.3</v>
      </c>
      <c r="W62" s="32"/>
      <c r="X62" s="32"/>
      <c r="Y62" s="32"/>
      <c r="Z62" s="32"/>
      <c r="AA62" s="32"/>
      <c r="AB62" s="32">
        <v>25.792300000000001</v>
      </c>
      <c r="AC62" s="33">
        <v>34.192300000000003</v>
      </c>
      <c r="AD62" s="33">
        <v>34.192300000000003</v>
      </c>
      <c r="AE62" s="34">
        <f t="shared" si="13"/>
        <v>100</v>
      </c>
      <c r="AF62" s="32">
        <v>57.3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f t="shared" si="15"/>
        <v>57.3</v>
      </c>
      <c r="AM62" s="32">
        <f t="shared" si="16"/>
        <v>0</v>
      </c>
      <c r="AN62" s="12"/>
    </row>
    <row r="63" spans="2:40" ht="31.2" x14ac:dyDescent="0.3">
      <c r="B63" s="30" t="s">
        <v>36</v>
      </c>
      <c r="C63" s="30" t="s">
        <v>38</v>
      </c>
      <c r="D63" s="30" t="s">
        <v>40</v>
      </c>
      <c r="E63" s="15" t="str">
        <f t="shared" si="0"/>
        <v>0113</v>
      </c>
      <c r="F63" s="30" t="s">
        <v>96</v>
      </c>
      <c r="G63" s="30" t="s">
        <v>50</v>
      </c>
      <c r="H63" s="31" t="s">
        <v>51</v>
      </c>
      <c r="I63" s="32">
        <f t="shared" ref="I63:T63" si="140">I64</f>
        <v>4344.2</v>
      </c>
      <c r="J63" s="32">
        <f t="shared" si="140"/>
        <v>4344.2</v>
      </c>
      <c r="K63" s="32">
        <f t="shared" si="140"/>
        <v>4344.2</v>
      </c>
      <c r="L63" s="32">
        <f t="shared" si="140"/>
        <v>0</v>
      </c>
      <c r="M63" s="32">
        <f t="shared" si="140"/>
        <v>0</v>
      </c>
      <c r="N63" s="32">
        <f t="shared" si="140"/>
        <v>0</v>
      </c>
      <c r="O63" s="32">
        <f t="shared" si="140"/>
        <v>0</v>
      </c>
      <c r="P63" s="32">
        <f t="shared" si="140"/>
        <v>0</v>
      </c>
      <c r="Q63" s="32">
        <f t="shared" si="140"/>
        <v>0</v>
      </c>
      <c r="R63" s="32">
        <f t="shared" si="140"/>
        <v>0</v>
      </c>
      <c r="S63" s="32">
        <f t="shared" si="140"/>
        <v>0</v>
      </c>
      <c r="T63" s="32">
        <f t="shared" si="140"/>
        <v>0</v>
      </c>
      <c r="U63" s="32">
        <v>0</v>
      </c>
      <c r="V63" s="32">
        <f t="shared" si="7"/>
        <v>4344.2</v>
      </c>
      <c r="W63" s="32">
        <f t="shared" ref="W63:AD63" si="141">W64</f>
        <v>0</v>
      </c>
      <c r="X63" s="32">
        <f t="shared" si="141"/>
        <v>0</v>
      </c>
      <c r="Y63" s="32">
        <f t="shared" si="141"/>
        <v>0</v>
      </c>
      <c r="Z63" s="32">
        <f t="shared" si="141"/>
        <v>0</v>
      </c>
      <c r="AA63" s="32">
        <f t="shared" si="141"/>
        <v>0</v>
      </c>
      <c r="AB63" s="32">
        <f t="shared" si="141"/>
        <v>3127.4174899999998</v>
      </c>
      <c r="AC63" s="33">
        <f t="shared" si="141"/>
        <v>3998.90011</v>
      </c>
      <c r="AD63" s="33">
        <f t="shared" si="141"/>
        <v>3989.9494300000001</v>
      </c>
      <c r="AE63" s="34">
        <f t="shared" si="13"/>
        <v>99.77617145330494</v>
      </c>
      <c r="AF63" s="32">
        <f t="shared" ref="AF63:AK63" si="142">AF64</f>
        <v>4344.2</v>
      </c>
      <c r="AG63" s="32">
        <f t="shared" si="142"/>
        <v>0</v>
      </c>
      <c r="AH63" s="32">
        <f t="shared" si="142"/>
        <v>0</v>
      </c>
      <c r="AI63" s="32">
        <f t="shared" si="142"/>
        <v>0</v>
      </c>
      <c r="AJ63" s="32">
        <f t="shared" si="142"/>
        <v>0</v>
      </c>
      <c r="AK63" s="32">
        <f t="shared" si="142"/>
        <v>0</v>
      </c>
      <c r="AL63" s="32">
        <f t="shared" si="15"/>
        <v>4344.2</v>
      </c>
      <c r="AM63" s="32">
        <f t="shared" si="16"/>
        <v>0</v>
      </c>
    </row>
    <row r="64" spans="2:40" ht="31.2" x14ac:dyDescent="0.3">
      <c r="B64" s="30" t="s">
        <v>36</v>
      </c>
      <c r="C64" s="30" t="s">
        <v>38</v>
      </c>
      <c r="D64" s="30" t="s">
        <v>40</v>
      </c>
      <c r="E64" s="15" t="str">
        <f t="shared" si="0"/>
        <v>0113</v>
      </c>
      <c r="F64" s="30" t="s">
        <v>96</v>
      </c>
      <c r="G64" s="30" t="s">
        <v>52</v>
      </c>
      <c r="H64" s="31" t="s">
        <v>53</v>
      </c>
      <c r="I64" s="32">
        <v>4344.2</v>
      </c>
      <c r="J64" s="32">
        <v>4344.2</v>
      </c>
      <c r="K64" s="32">
        <v>4344.2</v>
      </c>
      <c r="L64" s="32"/>
      <c r="M64" s="32"/>
      <c r="N64" s="32"/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f t="shared" si="7"/>
        <v>4344.2</v>
      </c>
      <c r="W64" s="32"/>
      <c r="X64" s="32"/>
      <c r="Y64" s="32"/>
      <c r="Z64" s="32"/>
      <c r="AA64" s="32"/>
      <c r="AB64" s="32">
        <v>3127.4174899999998</v>
      </c>
      <c r="AC64" s="33">
        <v>3998.90011</v>
      </c>
      <c r="AD64" s="33">
        <v>3989.9494300000001</v>
      </c>
      <c r="AE64" s="34">
        <f t="shared" si="13"/>
        <v>99.77617145330494</v>
      </c>
      <c r="AF64" s="32">
        <v>4344.2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f t="shared" si="15"/>
        <v>4344.2</v>
      </c>
      <c r="AM64" s="32">
        <f t="shared" si="16"/>
        <v>0</v>
      </c>
      <c r="AN64" s="12"/>
    </row>
    <row r="65" spans="2:40" ht="46.8" x14ac:dyDescent="0.3">
      <c r="B65" s="30" t="s">
        <v>36</v>
      </c>
      <c r="C65" s="30" t="s">
        <v>38</v>
      </c>
      <c r="D65" s="30" t="s">
        <v>40</v>
      </c>
      <c r="E65" s="15" t="str">
        <f t="shared" si="0"/>
        <v>0113</v>
      </c>
      <c r="F65" s="30" t="s">
        <v>98</v>
      </c>
      <c r="G65" s="30"/>
      <c r="H65" s="31" t="s">
        <v>99</v>
      </c>
      <c r="I65" s="32"/>
      <c r="J65" s="32"/>
      <c r="K65" s="32"/>
      <c r="L65" s="32"/>
      <c r="M65" s="32"/>
      <c r="N65" s="32"/>
      <c r="O65" s="32">
        <f t="shared" ref="O65:O66" si="143">O66</f>
        <v>0</v>
      </c>
      <c r="P65" s="32">
        <f t="shared" ref="P65:P66" si="144">P66</f>
        <v>0</v>
      </c>
      <c r="Q65" s="32">
        <f t="shared" ref="Q65:Q66" si="145">Q66</f>
        <v>0</v>
      </c>
      <c r="R65" s="32">
        <f t="shared" ref="R65:R66" si="146">R66</f>
        <v>0</v>
      </c>
      <c r="S65" s="32">
        <f t="shared" ref="S65:S66" si="147">S66</f>
        <v>0</v>
      </c>
      <c r="T65" s="32">
        <f t="shared" ref="T65:T66" si="148">T66</f>
        <v>0</v>
      </c>
      <c r="U65" s="32"/>
      <c r="V65" s="32">
        <f t="shared" si="7"/>
        <v>0</v>
      </c>
      <c r="W65" s="32"/>
      <c r="X65" s="32"/>
      <c r="Y65" s="32"/>
      <c r="Z65" s="32"/>
      <c r="AA65" s="32"/>
      <c r="AB65" s="32">
        <f t="shared" ref="AB65:AB66" si="149">AB66</f>
        <v>5159.78802</v>
      </c>
      <c r="AC65" s="33">
        <f t="shared" ref="AC65:AC66" si="150">AC66</f>
        <v>6332.3177800000003</v>
      </c>
      <c r="AD65" s="33">
        <f t="shared" ref="AD65:AD66" si="151">AD66</f>
        <v>6332.3177800000003</v>
      </c>
      <c r="AE65" s="34">
        <f t="shared" si="13"/>
        <v>100</v>
      </c>
      <c r="AF65" s="32">
        <f t="shared" ref="AF65:AF66" si="152">AF66</f>
        <v>5159.78802</v>
      </c>
      <c r="AG65" s="32">
        <f t="shared" ref="AG65:AG66" si="153">AG66</f>
        <v>0</v>
      </c>
      <c r="AH65" s="32">
        <f t="shared" ref="AH65:AH66" si="154">AH66</f>
        <v>0</v>
      </c>
      <c r="AI65" s="32">
        <f t="shared" ref="AI65:AI66" si="155">AI66</f>
        <v>0</v>
      </c>
      <c r="AJ65" s="32">
        <f t="shared" ref="AJ65:AJ66" si="156">AJ66</f>
        <v>0</v>
      </c>
      <c r="AK65" s="32">
        <f t="shared" ref="AK65:AK66" si="157">AK66</f>
        <v>0</v>
      </c>
      <c r="AL65" s="32">
        <f t="shared" si="15"/>
        <v>5159.78802</v>
      </c>
      <c r="AM65" s="32">
        <f t="shared" si="16"/>
        <v>-5159.78802</v>
      </c>
      <c r="AN65" s="12"/>
    </row>
    <row r="66" spans="2:40" ht="31.2" x14ac:dyDescent="0.3">
      <c r="B66" s="30" t="s">
        <v>36</v>
      </c>
      <c r="C66" s="30" t="s">
        <v>38</v>
      </c>
      <c r="D66" s="30" t="s">
        <v>40</v>
      </c>
      <c r="E66" s="15" t="str">
        <f t="shared" si="0"/>
        <v>0113</v>
      </c>
      <c r="F66" s="30" t="s">
        <v>100</v>
      </c>
      <c r="G66" s="30"/>
      <c r="H66" s="31" t="s">
        <v>101</v>
      </c>
      <c r="I66" s="32"/>
      <c r="J66" s="32"/>
      <c r="K66" s="32"/>
      <c r="L66" s="32"/>
      <c r="M66" s="32"/>
      <c r="N66" s="32"/>
      <c r="O66" s="32">
        <f t="shared" si="143"/>
        <v>0</v>
      </c>
      <c r="P66" s="32">
        <f t="shared" si="144"/>
        <v>0</v>
      </c>
      <c r="Q66" s="32">
        <f t="shared" si="145"/>
        <v>0</v>
      </c>
      <c r="R66" s="32">
        <f t="shared" si="146"/>
        <v>0</v>
      </c>
      <c r="S66" s="32">
        <f t="shared" si="147"/>
        <v>0</v>
      </c>
      <c r="T66" s="32">
        <f t="shared" si="148"/>
        <v>0</v>
      </c>
      <c r="U66" s="32"/>
      <c r="V66" s="32">
        <f t="shared" si="7"/>
        <v>0</v>
      </c>
      <c r="W66" s="32"/>
      <c r="X66" s="32"/>
      <c r="Y66" s="32"/>
      <c r="Z66" s="32"/>
      <c r="AA66" s="32"/>
      <c r="AB66" s="32">
        <f t="shared" si="149"/>
        <v>5159.78802</v>
      </c>
      <c r="AC66" s="33">
        <f t="shared" si="150"/>
        <v>6332.3177800000003</v>
      </c>
      <c r="AD66" s="33">
        <f t="shared" si="151"/>
        <v>6332.3177800000003</v>
      </c>
      <c r="AE66" s="34">
        <f t="shared" si="13"/>
        <v>100</v>
      </c>
      <c r="AF66" s="32">
        <f t="shared" si="152"/>
        <v>5159.78802</v>
      </c>
      <c r="AG66" s="32">
        <f t="shared" si="153"/>
        <v>0</v>
      </c>
      <c r="AH66" s="32">
        <f t="shared" si="154"/>
        <v>0</v>
      </c>
      <c r="AI66" s="32">
        <f t="shared" si="155"/>
        <v>0</v>
      </c>
      <c r="AJ66" s="32">
        <f t="shared" si="156"/>
        <v>0</v>
      </c>
      <c r="AK66" s="32">
        <f t="shared" si="157"/>
        <v>0</v>
      </c>
      <c r="AL66" s="32">
        <f t="shared" si="15"/>
        <v>5159.78802</v>
      </c>
      <c r="AM66" s="32">
        <f t="shared" si="16"/>
        <v>-5159.78802</v>
      </c>
      <c r="AN66" s="12"/>
    </row>
    <row r="67" spans="2:40" ht="31.2" x14ac:dyDescent="0.3">
      <c r="B67" s="30" t="s">
        <v>36</v>
      </c>
      <c r="C67" s="30" t="s">
        <v>38</v>
      </c>
      <c r="D67" s="30" t="s">
        <v>40</v>
      </c>
      <c r="E67" s="15" t="str">
        <f t="shared" si="0"/>
        <v>0113</v>
      </c>
      <c r="F67" s="30" t="s">
        <v>102</v>
      </c>
      <c r="G67" s="30"/>
      <c r="H67" s="31" t="s">
        <v>103</v>
      </c>
      <c r="I67" s="32"/>
      <c r="J67" s="32"/>
      <c r="K67" s="32"/>
      <c r="L67" s="32"/>
      <c r="M67" s="32"/>
      <c r="N67" s="32"/>
      <c r="O67" s="32">
        <f t="shared" ref="O67:T67" si="158">O68+O70</f>
        <v>0</v>
      </c>
      <c r="P67" s="32">
        <f t="shared" si="158"/>
        <v>0</v>
      </c>
      <c r="Q67" s="32">
        <f t="shared" si="158"/>
        <v>0</v>
      </c>
      <c r="R67" s="32">
        <f t="shared" si="158"/>
        <v>0</v>
      </c>
      <c r="S67" s="32">
        <f t="shared" si="158"/>
        <v>0</v>
      </c>
      <c r="T67" s="32">
        <f t="shared" si="158"/>
        <v>0</v>
      </c>
      <c r="U67" s="32"/>
      <c r="V67" s="32">
        <f t="shared" si="7"/>
        <v>0</v>
      </c>
      <c r="W67" s="32"/>
      <c r="X67" s="32"/>
      <c r="Y67" s="32"/>
      <c r="Z67" s="32"/>
      <c r="AA67" s="32"/>
      <c r="AB67" s="32">
        <f>AB68+AB70</f>
        <v>5159.78802</v>
      </c>
      <c r="AC67" s="33">
        <f>AC68+AC70</f>
        <v>6332.3177800000003</v>
      </c>
      <c r="AD67" s="33">
        <f>AD68+AD70</f>
        <v>6332.3177800000003</v>
      </c>
      <c r="AE67" s="34">
        <f t="shared" si="13"/>
        <v>100</v>
      </c>
      <c r="AF67" s="32">
        <f t="shared" ref="AF67:AK67" si="159">AF68+AF70</f>
        <v>5159.78802</v>
      </c>
      <c r="AG67" s="32">
        <f t="shared" si="159"/>
        <v>0</v>
      </c>
      <c r="AH67" s="32">
        <f t="shared" si="159"/>
        <v>0</v>
      </c>
      <c r="AI67" s="32">
        <f t="shared" si="159"/>
        <v>0</v>
      </c>
      <c r="AJ67" s="32">
        <f t="shared" si="159"/>
        <v>0</v>
      </c>
      <c r="AK67" s="32">
        <f t="shared" si="159"/>
        <v>0</v>
      </c>
      <c r="AL67" s="32">
        <f t="shared" si="15"/>
        <v>5159.78802</v>
      </c>
      <c r="AM67" s="32">
        <f t="shared" si="16"/>
        <v>-5159.78802</v>
      </c>
      <c r="AN67" s="12"/>
    </row>
    <row r="68" spans="2:40" ht="31.2" x14ac:dyDescent="0.3">
      <c r="B68" s="30" t="s">
        <v>36</v>
      </c>
      <c r="C68" s="30" t="s">
        <v>38</v>
      </c>
      <c r="D68" s="30" t="s">
        <v>40</v>
      </c>
      <c r="E68" s="15" t="str">
        <f t="shared" si="0"/>
        <v>0113</v>
      </c>
      <c r="F68" s="30" t="s">
        <v>102</v>
      </c>
      <c r="G68" s="30" t="s">
        <v>50</v>
      </c>
      <c r="H68" s="31" t="s">
        <v>51</v>
      </c>
      <c r="I68" s="32"/>
      <c r="J68" s="32"/>
      <c r="K68" s="32"/>
      <c r="L68" s="32"/>
      <c r="M68" s="32"/>
      <c r="N68" s="32"/>
      <c r="O68" s="32">
        <f t="shared" ref="O68:T68" si="160">O69</f>
        <v>0</v>
      </c>
      <c r="P68" s="32">
        <f t="shared" si="160"/>
        <v>0</v>
      </c>
      <c r="Q68" s="32">
        <f t="shared" si="160"/>
        <v>0</v>
      </c>
      <c r="R68" s="32">
        <f t="shared" si="160"/>
        <v>0</v>
      </c>
      <c r="S68" s="32">
        <f t="shared" si="160"/>
        <v>0</v>
      </c>
      <c r="T68" s="32">
        <f t="shared" si="160"/>
        <v>0</v>
      </c>
      <c r="U68" s="32"/>
      <c r="V68" s="32">
        <f t="shared" si="7"/>
        <v>0</v>
      </c>
      <c r="W68" s="32"/>
      <c r="X68" s="32"/>
      <c r="Y68" s="32"/>
      <c r="Z68" s="32"/>
      <c r="AA68" s="32"/>
      <c r="AB68" s="32">
        <f>AB69</f>
        <v>3619.2891199999999</v>
      </c>
      <c r="AC68" s="33">
        <f>AC69</f>
        <v>4379.5319600000003</v>
      </c>
      <c r="AD68" s="33">
        <f>AD69</f>
        <v>4379.5319600000003</v>
      </c>
      <c r="AE68" s="34">
        <f t="shared" si="13"/>
        <v>100</v>
      </c>
      <c r="AF68" s="32">
        <f t="shared" ref="AF68:AK68" si="161">AF69</f>
        <v>3619.2891199999999</v>
      </c>
      <c r="AG68" s="32">
        <f t="shared" si="161"/>
        <v>0</v>
      </c>
      <c r="AH68" s="32">
        <f t="shared" si="161"/>
        <v>0</v>
      </c>
      <c r="AI68" s="32">
        <f t="shared" si="161"/>
        <v>0</v>
      </c>
      <c r="AJ68" s="32">
        <f t="shared" si="161"/>
        <v>0</v>
      </c>
      <c r="AK68" s="32">
        <f t="shared" si="161"/>
        <v>0</v>
      </c>
      <c r="AL68" s="32">
        <f t="shared" si="15"/>
        <v>3619.2891199999999</v>
      </c>
      <c r="AM68" s="32">
        <f t="shared" si="16"/>
        <v>-3619.2891199999999</v>
      </c>
      <c r="AN68" s="12"/>
    </row>
    <row r="69" spans="2:40" ht="31.2" x14ac:dyDescent="0.3">
      <c r="B69" s="30" t="s">
        <v>36</v>
      </c>
      <c r="C69" s="30" t="s">
        <v>38</v>
      </c>
      <c r="D69" s="30" t="s">
        <v>40</v>
      </c>
      <c r="E69" s="15" t="str">
        <f t="shared" si="0"/>
        <v>0113</v>
      </c>
      <c r="F69" s="30" t="s">
        <v>102</v>
      </c>
      <c r="G69" s="30" t="s">
        <v>52</v>
      </c>
      <c r="H69" s="31" t="s">
        <v>53</v>
      </c>
      <c r="I69" s="32"/>
      <c r="J69" s="32"/>
      <c r="K69" s="32"/>
      <c r="L69" s="32"/>
      <c r="M69" s="32"/>
      <c r="N69" s="32"/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/>
      <c r="V69" s="32">
        <f t="shared" si="7"/>
        <v>0</v>
      </c>
      <c r="W69" s="32"/>
      <c r="X69" s="32"/>
      <c r="Y69" s="32"/>
      <c r="Z69" s="32"/>
      <c r="AA69" s="32"/>
      <c r="AB69" s="32">
        <v>3619.2891199999999</v>
      </c>
      <c r="AC69" s="33">
        <v>4379.5319600000003</v>
      </c>
      <c r="AD69" s="33">
        <v>4379.5319600000003</v>
      </c>
      <c r="AE69" s="34">
        <f t="shared" si="13"/>
        <v>100</v>
      </c>
      <c r="AF69" s="32">
        <v>3619.2891199999999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f t="shared" si="15"/>
        <v>3619.2891199999999</v>
      </c>
      <c r="AM69" s="32">
        <f t="shared" si="16"/>
        <v>-3619.2891199999999</v>
      </c>
      <c r="AN69" s="12"/>
    </row>
    <row r="70" spans="2:40" x14ac:dyDescent="0.3">
      <c r="B70" s="30" t="s">
        <v>36</v>
      </c>
      <c r="C70" s="30" t="s">
        <v>38</v>
      </c>
      <c r="D70" s="30" t="s">
        <v>40</v>
      </c>
      <c r="E70" s="15" t="str">
        <f t="shared" si="0"/>
        <v>0113</v>
      </c>
      <c r="F70" s="30" t="s">
        <v>102</v>
      </c>
      <c r="G70" s="30" t="s">
        <v>56</v>
      </c>
      <c r="H70" s="31" t="s">
        <v>57</v>
      </c>
      <c r="I70" s="32"/>
      <c r="J70" s="32"/>
      <c r="K70" s="32"/>
      <c r="L70" s="32"/>
      <c r="M70" s="32"/>
      <c r="N70" s="32"/>
      <c r="O70" s="32">
        <f t="shared" ref="O70:T70" si="162">O71</f>
        <v>0</v>
      </c>
      <c r="P70" s="32">
        <f t="shared" si="162"/>
        <v>0</v>
      </c>
      <c r="Q70" s="32">
        <f t="shared" si="162"/>
        <v>0</v>
      </c>
      <c r="R70" s="32">
        <f t="shared" si="162"/>
        <v>0</v>
      </c>
      <c r="S70" s="32">
        <f t="shared" si="162"/>
        <v>0</v>
      </c>
      <c r="T70" s="32">
        <f t="shared" si="162"/>
        <v>0</v>
      </c>
      <c r="U70" s="32"/>
      <c r="V70" s="32">
        <f t="shared" si="7"/>
        <v>0</v>
      </c>
      <c r="W70" s="32"/>
      <c r="X70" s="32"/>
      <c r="Y70" s="32"/>
      <c r="Z70" s="32"/>
      <c r="AA70" s="32"/>
      <c r="AB70" s="32">
        <f>AB71</f>
        <v>1540.4989</v>
      </c>
      <c r="AC70" s="33">
        <f>AC71</f>
        <v>1952.7858200000001</v>
      </c>
      <c r="AD70" s="33">
        <f>AD71</f>
        <v>1952.7858200000001</v>
      </c>
      <c r="AE70" s="34">
        <f t="shared" si="13"/>
        <v>100</v>
      </c>
      <c r="AF70" s="32">
        <f t="shared" ref="AF70:AK70" si="163">AF71</f>
        <v>1540.4989</v>
      </c>
      <c r="AG70" s="32">
        <f t="shared" si="163"/>
        <v>0</v>
      </c>
      <c r="AH70" s="32">
        <f t="shared" si="163"/>
        <v>0</v>
      </c>
      <c r="AI70" s="32">
        <f t="shared" si="163"/>
        <v>0</v>
      </c>
      <c r="AJ70" s="32">
        <f t="shared" si="163"/>
        <v>0</v>
      </c>
      <c r="AK70" s="32">
        <f t="shared" si="163"/>
        <v>0</v>
      </c>
      <c r="AL70" s="32">
        <f t="shared" si="15"/>
        <v>1540.4989</v>
      </c>
      <c r="AM70" s="32">
        <f t="shared" si="16"/>
        <v>-1540.4989</v>
      </c>
      <c r="AN70" s="12"/>
    </row>
    <row r="71" spans="2:40" x14ac:dyDescent="0.3">
      <c r="B71" s="30" t="s">
        <v>36</v>
      </c>
      <c r="C71" s="30" t="s">
        <v>38</v>
      </c>
      <c r="D71" s="30" t="s">
        <v>40</v>
      </c>
      <c r="E71" s="15" t="str">
        <f t="shared" si="0"/>
        <v>0113</v>
      </c>
      <c r="F71" s="30" t="s">
        <v>102</v>
      </c>
      <c r="G71" s="30" t="s">
        <v>58</v>
      </c>
      <c r="H71" s="31" t="s">
        <v>59</v>
      </c>
      <c r="I71" s="32"/>
      <c r="J71" s="32"/>
      <c r="K71" s="32"/>
      <c r="L71" s="32"/>
      <c r="M71" s="32"/>
      <c r="N71" s="32"/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/>
      <c r="V71" s="32">
        <f t="shared" si="7"/>
        <v>0</v>
      </c>
      <c r="W71" s="32"/>
      <c r="X71" s="32"/>
      <c r="Y71" s="32"/>
      <c r="Z71" s="32"/>
      <c r="AA71" s="32"/>
      <c r="AB71" s="32">
        <v>1540.4989</v>
      </c>
      <c r="AC71" s="33">
        <v>1952.7858200000001</v>
      </c>
      <c r="AD71" s="33">
        <v>1952.7858200000001</v>
      </c>
      <c r="AE71" s="34">
        <f t="shared" si="13"/>
        <v>100</v>
      </c>
      <c r="AF71" s="32">
        <v>1540.4989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f t="shared" si="15"/>
        <v>1540.4989</v>
      </c>
      <c r="AM71" s="32">
        <f t="shared" si="16"/>
        <v>-1540.4989</v>
      </c>
      <c r="AN71" s="12"/>
    </row>
    <row r="72" spans="2:40" s="13" customFormat="1" x14ac:dyDescent="0.3">
      <c r="B72" s="14" t="s">
        <v>36</v>
      </c>
      <c r="C72" s="14" t="s">
        <v>104</v>
      </c>
      <c r="D72" s="14"/>
      <c r="E72" s="21" t="str">
        <f t="shared" si="0"/>
        <v>04</v>
      </c>
      <c r="F72" s="14"/>
      <c r="G72" s="14"/>
      <c r="H72" s="16" t="s">
        <v>105</v>
      </c>
      <c r="I72" s="17"/>
      <c r="J72" s="17"/>
      <c r="K72" s="17"/>
      <c r="L72" s="17"/>
      <c r="M72" s="17"/>
      <c r="N72" s="17"/>
      <c r="O72" s="17">
        <f t="shared" ref="O72:O77" si="164">O73</f>
        <v>0</v>
      </c>
      <c r="P72" s="17">
        <f t="shared" ref="P72:P77" si="165">P73</f>
        <v>0</v>
      </c>
      <c r="Q72" s="17">
        <f t="shared" ref="Q72:Q77" si="166">Q73</f>
        <v>0</v>
      </c>
      <c r="R72" s="17">
        <f t="shared" ref="R72:R77" si="167">R73</f>
        <v>0</v>
      </c>
      <c r="S72" s="17"/>
      <c r="T72" s="17"/>
      <c r="U72" s="17"/>
      <c r="V72" s="17">
        <f t="shared" si="7"/>
        <v>0</v>
      </c>
      <c r="W72" s="17"/>
      <c r="X72" s="17"/>
      <c r="Y72" s="17"/>
      <c r="Z72" s="17"/>
      <c r="AA72" s="17"/>
      <c r="AB72" s="17">
        <f t="shared" ref="AB72:AB77" si="168">AB73</f>
        <v>683</v>
      </c>
      <c r="AC72" s="18">
        <f t="shared" ref="AC72:AC77" si="169">AC73</f>
        <v>683</v>
      </c>
      <c r="AD72" s="18">
        <f t="shared" ref="AD72:AD77" si="170">AD73</f>
        <v>683</v>
      </c>
      <c r="AE72" s="19">
        <f t="shared" si="13"/>
        <v>100</v>
      </c>
      <c r="AF72" s="17">
        <f t="shared" ref="AF72:AF77" si="171">AF73</f>
        <v>966.7</v>
      </c>
      <c r="AG72" s="17">
        <f t="shared" ref="AG72:AG77" si="172">AG73</f>
        <v>0</v>
      </c>
      <c r="AH72" s="17">
        <f t="shared" ref="AH72:AH77" si="173">AH73</f>
        <v>0</v>
      </c>
      <c r="AI72" s="17">
        <f t="shared" ref="AI72:AI77" si="174">AI73</f>
        <v>0</v>
      </c>
      <c r="AJ72" s="17">
        <f t="shared" ref="AJ72:AJ77" si="175">AJ73</f>
        <v>0</v>
      </c>
      <c r="AK72" s="17">
        <f t="shared" ref="AK72:AK77" si="176">AK73</f>
        <v>0</v>
      </c>
      <c r="AL72" s="17">
        <f t="shared" si="15"/>
        <v>966.7</v>
      </c>
      <c r="AM72" s="17">
        <f t="shared" si="16"/>
        <v>-966.7</v>
      </c>
      <c r="AN72" s="40"/>
    </row>
    <row r="73" spans="2:40" s="22" customFormat="1" x14ac:dyDescent="0.3">
      <c r="B73" s="23" t="s">
        <v>36</v>
      </c>
      <c r="C73" s="23" t="s">
        <v>104</v>
      </c>
      <c r="D73" s="23" t="s">
        <v>106</v>
      </c>
      <c r="E73" s="24" t="str">
        <f t="shared" si="0"/>
        <v>0409</v>
      </c>
      <c r="F73" s="23"/>
      <c r="G73" s="23"/>
      <c r="H73" s="25" t="s">
        <v>107</v>
      </c>
      <c r="I73" s="26"/>
      <c r="J73" s="26"/>
      <c r="K73" s="26"/>
      <c r="L73" s="26"/>
      <c r="M73" s="26"/>
      <c r="N73" s="26"/>
      <c r="O73" s="26">
        <f t="shared" si="164"/>
        <v>0</v>
      </c>
      <c r="P73" s="26">
        <f t="shared" si="165"/>
        <v>0</v>
      </c>
      <c r="Q73" s="26">
        <f t="shared" si="166"/>
        <v>0</v>
      </c>
      <c r="R73" s="26">
        <f t="shared" si="167"/>
        <v>0</v>
      </c>
      <c r="S73" s="26"/>
      <c r="T73" s="26"/>
      <c r="U73" s="26"/>
      <c r="V73" s="26">
        <f t="shared" si="7"/>
        <v>0</v>
      </c>
      <c r="W73" s="26"/>
      <c r="X73" s="26"/>
      <c r="Y73" s="26"/>
      <c r="Z73" s="26"/>
      <c r="AA73" s="26"/>
      <c r="AB73" s="26">
        <f t="shared" si="168"/>
        <v>683</v>
      </c>
      <c r="AC73" s="27">
        <f t="shared" si="169"/>
        <v>683</v>
      </c>
      <c r="AD73" s="27">
        <f t="shared" si="170"/>
        <v>683</v>
      </c>
      <c r="AE73" s="28">
        <f t="shared" si="13"/>
        <v>100</v>
      </c>
      <c r="AF73" s="26">
        <f t="shared" si="171"/>
        <v>966.7</v>
      </c>
      <c r="AG73" s="26">
        <f t="shared" si="172"/>
        <v>0</v>
      </c>
      <c r="AH73" s="26">
        <f t="shared" si="173"/>
        <v>0</v>
      </c>
      <c r="AI73" s="26">
        <f t="shared" si="174"/>
        <v>0</v>
      </c>
      <c r="AJ73" s="26">
        <f t="shared" si="175"/>
        <v>0</v>
      </c>
      <c r="AK73" s="26">
        <f t="shared" si="176"/>
        <v>0</v>
      </c>
      <c r="AL73" s="26">
        <f t="shared" si="15"/>
        <v>966.7</v>
      </c>
      <c r="AM73" s="26">
        <f t="shared" si="16"/>
        <v>-966.7</v>
      </c>
      <c r="AN73" s="41"/>
    </row>
    <row r="74" spans="2:40" ht="46.8" x14ac:dyDescent="0.3">
      <c r="B74" s="30" t="s">
        <v>36</v>
      </c>
      <c r="C74" s="30" t="s">
        <v>104</v>
      </c>
      <c r="D74" s="30" t="s">
        <v>106</v>
      </c>
      <c r="E74" s="15" t="str">
        <f t="shared" si="0"/>
        <v>0409</v>
      </c>
      <c r="F74" s="30" t="s">
        <v>98</v>
      </c>
      <c r="G74" s="30"/>
      <c r="H74" s="31" t="s">
        <v>99</v>
      </c>
      <c r="I74" s="32"/>
      <c r="J74" s="32"/>
      <c r="K74" s="32"/>
      <c r="L74" s="32"/>
      <c r="M74" s="32"/>
      <c r="N74" s="32"/>
      <c r="O74" s="32">
        <f t="shared" si="164"/>
        <v>0</v>
      </c>
      <c r="P74" s="32">
        <f t="shared" si="165"/>
        <v>0</v>
      </c>
      <c r="Q74" s="32">
        <f t="shared" si="166"/>
        <v>0</v>
      </c>
      <c r="R74" s="32">
        <f t="shared" si="167"/>
        <v>0</v>
      </c>
      <c r="S74" s="32"/>
      <c r="T74" s="32"/>
      <c r="U74" s="32"/>
      <c r="V74" s="32">
        <f t="shared" si="7"/>
        <v>0</v>
      </c>
      <c r="W74" s="32"/>
      <c r="X74" s="32"/>
      <c r="Y74" s="32"/>
      <c r="Z74" s="32"/>
      <c r="AA74" s="32"/>
      <c r="AB74" s="32">
        <f t="shared" si="168"/>
        <v>683</v>
      </c>
      <c r="AC74" s="33">
        <f t="shared" si="169"/>
        <v>683</v>
      </c>
      <c r="AD74" s="33">
        <f t="shared" si="170"/>
        <v>683</v>
      </c>
      <c r="AE74" s="34">
        <f t="shared" si="13"/>
        <v>100</v>
      </c>
      <c r="AF74" s="32">
        <f t="shared" si="171"/>
        <v>966.7</v>
      </c>
      <c r="AG74" s="32">
        <f t="shared" si="172"/>
        <v>0</v>
      </c>
      <c r="AH74" s="32">
        <f t="shared" si="173"/>
        <v>0</v>
      </c>
      <c r="AI74" s="32">
        <f t="shared" si="174"/>
        <v>0</v>
      </c>
      <c r="AJ74" s="32">
        <f t="shared" si="175"/>
        <v>0</v>
      </c>
      <c r="AK74" s="32">
        <f t="shared" si="176"/>
        <v>0</v>
      </c>
      <c r="AL74" s="32">
        <f t="shared" si="15"/>
        <v>966.7</v>
      </c>
      <c r="AM74" s="32">
        <f t="shared" si="16"/>
        <v>-966.7</v>
      </c>
      <c r="AN74" s="12"/>
    </row>
    <row r="75" spans="2:40" x14ac:dyDescent="0.3">
      <c r="B75" s="30" t="s">
        <v>36</v>
      </c>
      <c r="C75" s="30" t="s">
        <v>104</v>
      </c>
      <c r="D75" s="30" t="s">
        <v>106</v>
      </c>
      <c r="E75" s="15" t="str">
        <f t="shared" si="0"/>
        <v>0409</v>
      </c>
      <c r="F75" s="30" t="s">
        <v>108</v>
      </c>
      <c r="G75" s="30"/>
      <c r="H75" s="31" t="s">
        <v>109</v>
      </c>
      <c r="I75" s="32"/>
      <c r="J75" s="32"/>
      <c r="K75" s="32"/>
      <c r="L75" s="32"/>
      <c r="M75" s="32"/>
      <c r="N75" s="32"/>
      <c r="O75" s="32">
        <f t="shared" si="164"/>
        <v>0</v>
      </c>
      <c r="P75" s="32">
        <f t="shared" si="165"/>
        <v>0</v>
      </c>
      <c r="Q75" s="32">
        <f t="shared" si="166"/>
        <v>0</v>
      </c>
      <c r="R75" s="32">
        <f t="shared" si="167"/>
        <v>0</v>
      </c>
      <c r="S75" s="32"/>
      <c r="T75" s="32"/>
      <c r="U75" s="32"/>
      <c r="V75" s="32">
        <f t="shared" si="7"/>
        <v>0</v>
      </c>
      <c r="W75" s="32"/>
      <c r="X75" s="32"/>
      <c r="Y75" s="32"/>
      <c r="Z75" s="32"/>
      <c r="AA75" s="32"/>
      <c r="AB75" s="32">
        <f t="shared" si="168"/>
        <v>683</v>
      </c>
      <c r="AC75" s="33">
        <f t="shared" si="169"/>
        <v>683</v>
      </c>
      <c r="AD75" s="33">
        <f t="shared" si="170"/>
        <v>683</v>
      </c>
      <c r="AE75" s="34">
        <f t="shared" si="13"/>
        <v>100</v>
      </c>
      <c r="AF75" s="32">
        <f t="shared" si="171"/>
        <v>966.7</v>
      </c>
      <c r="AG75" s="32">
        <f t="shared" si="172"/>
        <v>0</v>
      </c>
      <c r="AH75" s="32">
        <f t="shared" si="173"/>
        <v>0</v>
      </c>
      <c r="AI75" s="32">
        <f t="shared" si="174"/>
        <v>0</v>
      </c>
      <c r="AJ75" s="32">
        <f t="shared" si="175"/>
        <v>0</v>
      </c>
      <c r="AK75" s="32">
        <f t="shared" si="176"/>
        <v>0</v>
      </c>
      <c r="AL75" s="32">
        <f t="shared" si="15"/>
        <v>966.7</v>
      </c>
      <c r="AM75" s="32">
        <f t="shared" si="16"/>
        <v>-966.7</v>
      </c>
      <c r="AN75" s="12"/>
    </row>
    <row r="76" spans="2:40" x14ac:dyDescent="0.3">
      <c r="B76" s="30" t="s">
        <v>36</v>
      </c>
      <c r="C76" s="30" t="s">
        <v>104</v>
      </c>
      <c r="D76" s="30" t="s">
        <v>106</v>
      </c>
      <c r="E76" s="15" t="str">
        <f t="shared" si="0"/>
        <v>0409</v>
      </c>
      <c r="F76" s="30" t="s">
        <v>110</v>
      </c>
      <c r="G76" s="30"/>
      <c r="H76" s="31" t="s">
        <v>111</v>
      </c>
      <c r="I76" s="32"/>
      <c r="J76" s="32"/>
      <c r="K76" s="32"/>
      <c r="L76" s="32"/>
      <c r="M76" s="32"/>
      <c r="N76" s="32"/>
      <c r="O76" s="32">
        <f t="shared" si="164"/>
        <v>0</v>
      </c>
      <c r="P76" s="32">
        <f t="shared" si="165"/>
        <v>0</v>
      </c>
      <c r="Q76" s="32">
        <f t="shared" si="166"/>
        <v>0</v>
      </c>
      <c r="R76" s="32">
        <f t="shared" si="167"/>
        <v>0</v>
      </c>
      <c r="S76" s="32"/>
      <c r="T76" s="32"/>
      <c r="U76" s="32"/>
      <c r="V76" s="32">
        <f t="shared" si="7"/>
        <v>0</v>
      </c>
      <c r="W76" s="32"/>
      <c r="X76" s="32"/>
      <c r="Y76" s="32"/>
      <c r="Z76" s="32"/>
      <c r="AA76" s="32"/>
      <c r="AB76" s="32">
        <f t="shared" si="168"/>
        <v>683</v>
      </c>
      <c r="AC76" s="33">
        <f t="shared" si="169"/>
        <v>683</v>
      </c>
      <c r="AD76" s="33">
        <f t="shared" si="170"/>
        <v>683</v>
      </c>
      <c r="AE76" s="34">
        <f t="shared" si="13"/>
        <v>100</v>
      </c>
      <c r="AF76" s="32">
        <f t="shared" si="171"/>
        <v>966.7</v>
      </c>
      <c r="AG76" s="32">
        <f t="shared" si="172"/>
        <v>0</v>
      </c>
      <c r="AH76" s="32">
        <f t="shared" si="173"/>
        <v>0</v>
      </c>
      <c r="AI76" s="32">
        <f t="shared" si="174"/>
        <v>0</v>
      </c>
      <c r="AJ76" s="32">
        <f t="shared" si="175"/>
        <v>0</v>
      </c>
      <c r="AK76" s="32">
        <f t="shared" si="176"/>
        <v>0</v>
      </c>
      <c r="AL76" s="32">
        <f t="shared" si="15"/>
        <v>966.7</v>
      </c>
      <c r="AM76" s="32">
        <f t="shared" si="16"/>
        <v>-966.7</v>
      </c>
      <c r="AN76" s="12"/>
    </row>
    <row r="77" spans="2:40" ht="31.2" x14ac:dyDescent="0.3">
      <c r="B77" s="30" t="s">
        <v>36</v>
      </c>
      <c r="C77" s="30" t="s">
        <v>104</v>
      </c>
      <c r="D77" s="30" t="s">
        <v>106</v>
      </c>
      <c r="E77" s="15" t="str">
        <f t="shared" ref="E77:E140" si="177">CONCATENATE(C77,D77)</f>
        <v>0409</v>
      </c>
      <c r="F77" s="30" t="s">
        <v>110</v>
      </c>
      <c r="G77" s="30" t="s">
        <v>50</v>
      </c>
      <c r="H77" s="31" t="s">
        <v>51</v>
      </c>
      <c r="I77" s="32"/>
      <c r="J77" s="32"/>
      <c r="K77" s="32"/>
      <c r="L77" s="32"/>
      <c r="M77" s="32"/>
      <c r="N77" s="32"/>
      <c r="O77" s="32">
        <f t="shared" si="164"/>
        <v>0</v>
      </c>
      <c r="P77" s="32">
        <f t="shared" si="165"/>
        <v>0</v>
      </c>
      <c r="Q77" s="32">
        <f t="shared" si="166"/>
        <v>0</v>
      </c>
      <c r="R77" s="32">
        <f t="shared" si="167"/>
        <v>0</v>
      </c>
      <c r="S77" s="32"/>
      <c r="T77" s="32"/>
      <c r="U77" s="32"/>
      <c r="V77" s="32">
        <f t="shared" ref="V77:V140" si="178">I77+L77+U77+T77+S77+R77+Q77+P77+O77</f>
        <v>0</v>
      </c>
      <c r="W77" s="32"/>
      <c r="X77" s="32"/>
      <c r="Y77" s="32"/>
      <c r="Z77" s="32"/>
      <c r="AA77" s="32"/>
      <c r="AB77" s="32">
        <f t="shared" si="168"/>
        <v>683</v>
      </c>
      <c r="AC77" s="33">
        <f t="shared" si="169"/>
        <v>683</v>
      </c>
      <c r="AD77" s="33">
        <f t="shared" si="170"/>
        <v>683</v>
      </c>
      <c r="AE77" s="34">
        <f t="shared" ref="AE77:AE101" si="179">AD77/AC77*100</f>
        <v>100</v>
      </c>
      <c r="AF77" s="32">
        <f t="shared" si="171"/>
        <v>966.7</v>
      </c>
      <c r="AG77" s="32">
        <f t="shared" si="172"/>
        <v>0</v>
      </c>
      <c r="AH77" s="32">
        <f t="shared" si="173"/>
        <v>0</v>
      </c>
      <c r="AI77" s="32">
        <f t="shared" si="174"/>
        <v>0</v>
      </c>
      <c r="AJ77" s="32">
        <f t="shared" si="175"/>
        <v>0</v>
      </c>
      <c r="AK77" s="32">
        <f t="shared" si="176"/>
        <v>0</v>
      </c>
      <c r="AL77" s="32">
        <f t="shared" ref="AL77:AL101" si="180">AF77+AH77+AK77+AI77+AJ77+AG77</f>
        <v>966.7</v>
      </c>
      <c r="AM77" s="32">
        <f t="shared" ref="AM77:AM101" si="181">V77-AL77</f>
        <v>-966.7</v>
      </c>
      <c r="AN77" s="12"/>
    </row>
    <row r="78" spans="2:40" ht="31.2" x14ac:dyDescent="0.3">
      <c r="B78" s="30" t="s">
        <v>36</v>
      </c>
      <c r="C78" s="30" t="s">
        <v>104</v>
      </c>
      <c r="D78" s="30" t="s">
        <v>106</v>
      </c>
      <c r="E78" s="15" t="str">
        <f t="shared" si="177"/>
        <v>0409</v>
      </c>
      <c r="F78" s="30" t="s">
        <v>110</v>
      </c>
      <c r="G78" s="30" t="s">
        <v>52</v>
      </c>
      <c r="H78" s="31" t="s">
        <v>53</v>
      </c>
      <c r="I78" s="32"/>
      <c r="J78" s="32"/>
      <c r="K78" s="32"/>
      <c r="L78" s="32"/>
      <c r="M78" s="32"/>
      <c r="N78" s="32"/>
      <c r="O78" s="32">
        <v>0</v>
      </c>
      <c r="P78" s="32">
        <v>0</v>
      </c>
      <c r="Q78" s="32">
        <v>0</v>
      </c>
      <c r="R78" s="32">
        <v>0</v>
      </c>
      <c r="S78" s="32"/>
      <c r="T78" s="32"/>
      <c r="U78" s="32"/>
      <c r="V78" s="32">
        <f t="shared" si="178"/>
        <v>0</v>
      </c>
      <c r="W78" s="32"/>
      <c r="X78" s="32"/>
      <c r="Y78" s="32"/>
      <c r="Z78" s="32"/>
      <c r="AA78" s="32"/>
      <c r="AB78" s="32">
        <v>683</v>
      </c>
      <c r="AC78" s="33">
        <v>683</v>
      </c>
      <c r="AD78" s="33">
        <v>683</v>
      </c>
      <c r="AE78" s="34">
        <f t="shared" si="179"/>
        <v>100</v>
      </c>
      <c r="AF78" s="32">
        <v>966.7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f t="shared" si="180"/>
        <v>966.7</v>
      </c>
      <c r="AM78" s="32">
        <f t="shared" si="181"/>
        <v>-966.7</v>
      </c>
      <c r="AN78" s="12"/>
    </row>
    <row r="79" spans="2:40" s="13" customFormat="1" x14ac:dyDescent="0.3">
      <c r="B79" s="14" t="s">
        <v>36</v>
      </c>
      <c r="C79" s="14" t="s">
        <v>112</v>
      </c>
      <c r="D79" s="14"/>
      <c r="E79" s="21" t="str">
        <f t="shared" si="177"/>
        <v>05</v>
      </c>
      <c r="F79" s="14"/>
      <c r="G79" s="14"/>
      <c r="H79" s="16" t="s">
        <v>113</v>
      </c>
      <c r="I79" s="17"/>
      <c r="J79" s="17"/>
      <c r="K79" s="17"/>
      <c r="L79" s="17"/>
      <c r="M79" s="17"/>
      <c r="N79" s="17"/>
      <c r="O79" s="17">
        <f t="shared" ref="O79:U79" si="182">O80+O87</f>
        <v>-4175.1049999999996</v>
      </c>
      <c r="P79" s="17">
        <f t="shared" si="182"/>
        <v>0</v>
      </c>
      <c r="Q79" s="17">
        <f t="shared" si="182"/>
        <v>0</v>
      </c>
      <c r="R79" s="17">
        <f t="shared" si="182"/>
        <v>0</v>
      </c>
      <c r="S79" s="17">
        <f t="shared" si="182"/>
        <v>0</v>
      </c>
      <c r="T79" s="17">
        <f t="shared" si="182"/>
        <v>4324.8</v>
      </c>
      <c r="U79" s="17">
        <f t="shared" si="182"/>
        <v>0</v>
      </c>
      <c r="V79" s="17">
        <f t="shared" si="178"/>
        <v>149.69500000000062</v>
      </c>
      <c r="W79" s="17">
        <f t="shared" ref="W79:AD79" si="183">W80+W87</f>
        <v>0</v>
      </c>
      <c r="X79" s="17">
        <f t="shared" si="183"/>
        <v>0</v>
      </c>
      <c r="Y79" s="17">
        <f t="shared" si="183"/>
        <v>0</v>
      </c>
      <c r="Z79" s="17">
        <f t="shared" si="183"/>
        <v>0</v>
      </c>
      <c r="AA79" s="17">
        <f t="shared" si="183"/>
        <v>0</v>
      </c>
      <c r="AB79" s="17">
        <f t="shared" si="183"/>
        <v>149.69499999999999</v>
      </c>
      <c r="AC79" s="18">
        <f t="shared" si="183"/>
        <v>149.69499999999999</v>
      </c>
      <c r="AD79" s="18">
        <f t="shared" si="183"/>
        <v>149.69499999999999</v>
      </c>
      <c r="AE79" s="19">
        <f t="shared" si="179"/>
        <v>100</v>
      </c>
      <c r="AF79" s="17">
        <f t="shared" ref="AF79:AK79" si="184">AF80+AF87</f>
        <v>4324.8</v>
      </c>
      <c r="AG79" s="17">
        <f t="shared" si="184"/>
        <v>-4175.1049999999996</v>
      </c>
      <c r="AH79" s="17">
        <f t="shared" si="184"/>
        <v>0</v>
      </c>
      <c r="AI79" s="17">
        <f t="shared" si="184"/>
        <v>0</v>
      </c>
      <c r="AJ79" s="17">
        <f t="shared" si="184"/>
        <v>0</v>
      </c>
      <c r="AK79" s="17">
        <f t="shared" si="184"/>
        <v>0</v>
      </c>
      <c r="AL79" s="17">
        <f t="shared" si="180"/>
        <v>149.69500000000062</v>
      </c>
      <c r="AM79" s="17">
        <f t="shared" si="181"/>
        <v>0</v>
      </c>
      <c r="AN79" s="40"/>
    </row>
    <row r="80" spans="2:40" s="22" customFormat="1" x14ac:dyDescent="0.3">
      <c r="B80" s="23" t="s">
        <v>36</v>
      </c>
      <c r="C80" s="23" t="s">
        <v>112</v>
      </c>
      <c r="D80" s="23" t="s">
        <v>114</v>
      </c>
      <c r="E80" s="24" t="str">
        <f t="shared" si="177"/>
        <v>0503</v>
      </c>
      <c r="F80" s="23"/>
      <c r="G80" s="23"/>
      <c r="H80" s="25" t="s">
        <v>115</v>
      </c>
      <c r="I80" s="26"/>
      <c r="J80" s="26"/>
      <c r="K80" s="26"/>
      <c r="L80" s="26"/>
      <c r="M80" s="26"/>
      <c r="N80" s="26"/>
      <c r="O80" s="26">
        <f t="shared" ref="O80:O92" si="185">O81</f>
        <v>-4175.1049999999996</v>
      </c>
      <c r="P80" s="26">
        <f t="shared" ref="P80:P92" si="186">P81</f>
        <v>0</v>
      </c>
      <c r="Q80" s="26">
        <f t="shared" ref="Q80:Q92" si="187">Q81</f>
        <v>0</v>
      </c>
      <c r="R80" s="26">
        <f t="shared" ref="R80:R92" si="188">R81</f>
        <v>0</v>
      </c>
      <c r="S80" s="26">
        <f t="shared" ref="S80:S92" si="189">S81</f>
        <v>0</v>
      </c>
      <c r="T80" s="26">
        <f t="shared" ref="T80:T92" si="190">T81</f>
        <v>4324.8</v>
      </c>
      <c r="U80" s="26">
        <f t="shared" ref="U80:U92" si="191">U81</f>
        <v>0</v>
      </c>
      <c r="V80" s="26">
        <f t="shared" si="178"/>
        <v>149.69500000000062</v>
      </c>
      <c r="W80" s="26">
        <f t="shared" ref="W80:W92" si="192">W81</f>
        <v>0</v>
      </c>
      <c r="X80" s="26">
        <f t="shared" ref="X80:X92" si="193">X81</f>
        <v>0</v>
      </c>
      <c r="Y80" s="26">
        <f t="shared" ref="Y80:Y92" si="194">Y81</f>
        <v>0</v>
      </c>
      <c r="Z80" s="26">
        <f t="shared" ref="Z80:Z92" si="195">Z81</f>
        <v>0</v>
      </c>
      <c r="AA80" s="26">
        <f t="shared" ref="AA80:AA92" si="196">AA81</f>
        <v>0</v>
      </c>
      <c r="AB80" s="26">
        <f t="shared" ref="AB80:AB92" si="197">AB81</f>
        <v>149.69499999999999</v>
      </c>
      <c r="AC80" s="27">
        <f t="shared" ref="AC80:AC92" si="198">AC81</f>
        <v>149.69499999999999</v>
      </c>
      <c r="AD80" s="27">
        <f t="shared" ref="AD80:AD92" si="199">AD81</f>
        <v>149.69499999999999</v>
      </c>
      <c r="AE80" s="28">
        <f t="shared" si="179"/>
        <v>100</v>
      </c>
      <c r="AF80" s="26">
        <f t="shared" ref="AF80:AF92" si="200">AF81</f>
        <v>4324.8</v>
      </c>
      <c r="AG80" s="26">
        <f t="shared" ref="AG80:AG92" si="201">AG81</f>
        <v>-4175.1049999999996</v>
      </c>
      <c r="AH80" s="26">
        <f t="shared" ref="AH80:AH92" si="202">AH81</f>
        <v>0</v>
      </c>
      <c r="AI80" s="26">
        <f t="shared" ref="AI80:AI92" si="203">AI81</f>
        <v>0</v>
      </c>
      <c r="AJ80" s="26">
        <f t="shared" ref="AJ80:AJ92" si="204">AJ81</f>
        <v>0</v>
      </c>
      <c r="AK80" s="26">
        <f t="shared" ref="AK80:AK92" si="205">AK81</f>
        <v>0</v>
      </c>
      <c r="AL80" s="26">
        <f t="shared" si="180"/>
        <v>149.69500000000062</v>
      </c>
      <c r="AM80" s="26">
        <f t="shared" si="181"/>
        <v>0</v>
      </c>
      <c r="AN80" s="41"/>
    </row>
    <row r="81" spans="2:40" ht="31.2" x14ac:dyDescent="0.3">
      <c r="B81" s="30" t="s">
        <v>36</v>
      </c>
      <c r="C81" s="30" t="s">
        <v>112</v>
      </c>
      <c r="D81" s="30" t="s">
        <v>114</v>
      </c>
      <c r="E81" s="15" t="str">
        <f t="shared" si="177"/>
        <v>0503</v>
      </c>
      <c r="F81" s="30" t="s">
        <v>116</v>
      </c>
      <c r="G81" s="30"/>
      <c r="H81" s="31" t="s">
        <v>117</v>
      </c>
      <c r="I81" s="32"/>
      <c r="J81" s="32"/>
      <c r="K81" s="32"/>
      <c r="L81" s="32"/>
      <c r="M81" s="32"/>
      <c r="N81" s="32"/>
      <c r="O81" s="32">
        <f t="shared" si="185"/>
        <v>-4175.1049999999996</v>
      </c>
      <c r="P81" s="32">
        <f t="shared" si="186"/>
        <v>0</v>
      </c>
      <c r="Q81" s="32">
        <f t="shared" si="187"/>
        <v>0</v>
      </c>
      <c r="R81" s="32">
        <f t="shared" si="188"/>
        <v>0</v>
      </c>
      <c r="S81" s="32">
        <f t="shared" si="189"/>
        <v>0</v>
      </c>
      <c r="T81" s="32">
        <f t="shared" si="190"/>
        <v>4324.8</v>
      </c>
      <c r="U81" s="32">
        <f t="shared" si="191"/>
        <v>0</v>
      </c>
      <c r="V81" s="32">
        <f t="shared" si="178"/>
        <v>149.69500000000062</v>
      </c>
      <c r="W81" s="32">
        <f t="shared" si="192"/>
        <v>0</v>
      </c>
      <c r="X81" s="32">
        <f t="shared" si="193"/>
        <v>0</v>
      </c>
      <c r="Y81" s="32">
        <f t="shared" si="194"/>
        <v>0</v>
      </c>
      <c r="Z81" s="32">
        <f t="shared" si="195"/>
        <v>0</v>
      </c>
      <c r="AA81" s="32">
        <f t="shared" si="196"/>
        <v>0</v>
      </c>
      <c r="AB81" s="32">
        <f t="shared" si="197"/>
        <v>149.69499999999999</v>
      </c>
      <c r="AC81" s="33">
        <f t="shared" si="198"/>
        <v>149.69499999999999</v>
      </c>
      <c r="AD81" s="33">
        <f t="shared" si="199"/>
        <v>149.69499999999999</v>
      </c>
      <c r="AE81" s="34">
        <f t="shared" si="179"/>
        <v>100</v>
      </c>
      <c r="AF81" s="32">
        <f t="shared" si="200"/>
        <v>4324.8</v>
      </c>
      <c r="AG81" s="32">
        <f t="shared" si="201"/>
        <v>-4175.1049999999996</v>
      </c>
      <c r="AH81" s="32">
        <f t="shared" si="202"/>
        <v>0</v>
      </c>
      <c r="AI81" s="32">
        <f t="shared" si="203"/>
        <v>0</v>
      </c>
      <c r="AJ81" s="32">
        <f t="shared" si="204"/>
        <v>0</v>
      </c>
      <c r="AK81" s="32">
        <f t="shared" si="205"/>
        <v>0</v>
      </c>
      <c r="AL81" s="32">
        <f t="shared" si="180"/>
        <v>149.69500000000062</v>
      </c>
      <c r="AM81" s="32">
        <f t="shared" si="181"/>
        <v>0</v>
      </c>
      <c r="AN81" s="12"/>
    </row>
    <row r="82" spans="2:40" ht="31.2" x14ac:dyDescent="0.3">
      <c r="B82" s="30" t="s">
        <v>36</v>
      </c>
      <c r="C82" s="30" t="s">
        <v>112</v>
      </c>
      <c r="D82" s="30" t="s">
        <v>114</v>
      </c>
      <c r="E82" s="15" t="str">
        <f t="shared" si="177"/>
        <v>0503</v>
      </c>
      <c r="F82" s="30" t="s">
        <v>118</v>
      </c>
      <c r="G82" s="30"/>
      <c r="H82" s="31" t="s">
        <v>119</v>
      </c>
      <c r="I82" s="32"/>
      <c r="J82" s="32"/>
      <c r="K82" s="32"/>
      <c r="L82" s="32"/>
      <c r="M82" s="32"/>
      <c r="N82" s="32"/>
      <c r="O82" s="32">
        <f t="shared" si="185"/>
        <v>-4175.1049999999996</v>
      </c>
      <c r="P82" s="32">
        <f t="shared" si="186"/>
        <v>0</v>
      </c>
      <c r="Q82" s="32">
        <f t="shared" si="187"/>
        <v>0</v>
      </c>
      <c r="R82" s="32">
        <f t="shared" si="188"/>
        <v>0</v>
      </c>
      <c r="S82" s="32">
        <f t="shared" si="189"/>
        <v>0</v>
      </c>
      <c r="T82" s="32">
        <f t="shared" si="190"/>
        <v>4324.8</v>
      </c>
      <c r="U82" s="32">
        <f t="shared" si="191"/>
        <v>0</v>
      </c>
      <c r="V82" s="32">
        <f t="shared" si="178"/>
        <v>149.69500000000062</v>
      </c>
      <c r="W82" s="32">
        <f t="shared" si="192"/>
        <v>0</v>
      </c>
      <c r="X82" s="32">
        <f t="shared" si="193"/>
        <v>0</v>
      </c>
      <c r="Y82" s="32">
        <f t="shared" si="194"/>
        <v>0</v>
      </c>
      <c r="Z82" s="32">
        <f t="shared" si="195"/>
        <v>0</v>
      </c>
      <c r="AA82" s="32">
        <f t="shared" si="196"/>
        <v>0</v>
      </c>
      <c r="AB82" s="32">
        <f t="shared" si="197"/>
        <v>149.69499999999999</v>
      </c>
      <c r="AC82" s="33">
        <f t="shared" si="198"/>
        <v>149.69499999999999</v>
      </c>
      <c r="AD82" s="33">
        <f t="shared" si="199"/>
        <v>149.69499999999999</v>
      </c>
      <c r="AE82" s="34">
        <f t="shared" si="179"/>
        <v>100</v>
      </c>
      <c r="AF82" s="32">
        <f t="shared" si="200"/>
        <v>4324.8</v>
      </c>
      <c r="AG82" s="32">
        <f t="shared" si="201"/>
        <v>-4175.1049999999996</v>
      </c>
      <c r="AH82" s="32">
        <f t="shared" si="202"/>
        <v>0</v>
      </c>
      <c r="AI82" s="32">
        <f t="shared" si="203"/>
        <v>0</v>
      </c>
      <c r="AJ82" s="32">
        <f t="shared" si="204"/>
        <v>0</v>
      </c>
      <c r="AK82" s="32">
        <f t="shared" si="205"/>
        <v>0</v>
      </c>
      <c r="AL82" s="32">
        <f t="shared" si="180"/>
        <v>149.69500000000062</v>
      </c>
      <c r="AM82" s="32">
        <f t="shared" si="181"/>
        <v>0</v>
      </c>
      <c r="AN82" s="12"/>
    </row>
    <row r="83" spans="2:40" ht="62.4" x14ac:dyDescent="0.3">
      <c r="B83" s="30" t="s">
        <v>36</v>
      </c>
      <c r="C83" s="30" t="s">
        <v>112</v>
      </c>
      <c r="D83" s="30" t="s">
        <v>114</v>
      </c>
      <c r="E83" s="15" t="str">
        <f t="shared" si="177"/>
        <v>0503</v>
      </c>
      <c r="F83" s="30" t="s">
        <v>120</v>
      </c>
      <c r="G83" s="30"/>
      <c r="H83" s="31" t="s">
        <v>121</v>
      </c>
      <c r="I83" s="32"/>
      <c r="J83" s="32"/>
      <c r="K83" s="32"/>
      <c r="L83" s="32"/>
      <c r="M83" s="32"/>
      <c r="N83" s="32"/>
      <c r="O83" s="32">
        <f t="shared" si="185"/>
        <v>-4175.1049999999996</v>
      </c>
      <c r="P83" s="32">
        <f t="shared" si="186"/>
        <v>0</v>
      </c>
      <c r="Q83" s="32">
        <f t="shared" si="187"/>
        <v>0</v>
      </c>
      <c r="R83" s="32">
        <f t="shared" si="188"/>
        <v>0</v>
      </c>
      <c r="S83" s="32">
        <f t="shared" si="189"/>
        <v>0</v>
      </c>
      <c r="T83" s="32">
        <f t="shared" si="190"/>
        <v>4324.8</v>
      </c>
      <c r="U83" s="32">
        <f t="shared" si="191"/>
        <v>0</v>
      </c>
      <c r="V83" s="32">
        <f t="shared" si="178"/>
        <v>149.69500000000062</v>
      </c>
      <c r="W83" s="32">
        <f t="shared" si="192"/>
        <v>0</v>
      </c>
      <c r="X83" s="32">
        <f t="shared" si="193"/>
        <v>0</v>
      </c>
      <c r="Y83" s="32">
        <f t="shared" si="194"/>
        <v>0</v>
      </c>
      <c r="Z83" s="32">
        <f t="shared" si="195"/>
        <v>0</v>
      </c>
      <c r="AA83" s="32">
        <f t="shared" si="196"/>
        <v>0</v>
      </c>
      <c r="AB83" s="32">
        <f t="shared" si="197"/>
        <v>149.69499999999999</v>
      </c>
      <c r="AC83" s="33">
        <f t="shared" si="198"/>
        <v>149.69499999999999</v>
      </c>
      <c r="AD83" s="33">
        <f t="shared" si="199"/>
        <v>149.69499999999999</v>
      </c>
      <c r="AE83" s="34">
        <f t="shared" si="179"/>
        <v>100</v>
      </c>
      <c r="AF83" s="32">
        <f t="shared" si="200"/>
        <v>4324.8</v>
      </c>
      <c r="AG83" s="32">
        <f t="shared" si="201"/>
        <v>-4175.1049999999996</v>
      </c>
      <c r="AH83" s="32">
        <f t="shared" si="202"/>
        <v>0</v>
      </c>
      <c r="AI83" s="32">
        <f t="shared" si="203"/>
        <v>0</v>
      </c>
      <c r="AJ83" s="32">
        <f t="shared" si="204"/>
        <v>0</v>
      </c>
      <c r="AK83" s="32">
        <f t="shared" si="205"/>
        <v>0</v>
      </c>
      <c r="AL83" s="32">
        <f t="shared" si="180"/>
        <v>149.69500000000062</v>
      </c>
      <c r="AM83" s="32">
        <f t="shared" si="181"/>
        <v>0</v>
      </c>
      <c r="AN83" s="12"/>
    </row>
    <row r="84" spans="2:40" ht="46.8" x14ac:dyDescent="0.3">
      <c r="B84" s="30" t="s">
        <v>36</v>
      </c>
      <c r="C84" s="30" t="s">
        <v>112</v>
      </c>
      <c r="D84" s="30" t="s">
        <v>114</v>
      </c>
      <c r="E84" s="15" t="str">
        <f t="shared" si="177"/>
        <v>0503</v>
      </c>
      <c r="F84" s="30" t="s">
        <v>122</v>
      </c>
      <c r="G84" s="30"/>
      <c r="H84" s="31" t="s">
        <v>123</v>
      </c>
      <c r="I84" s="32"/>
      <c r="J84" s="32"/>
      <c r="K84" s="32"/>
      <c r="L84" s="32"/>
      <c r="M84" s="32"/>
      <c r="N84" s="32"/>
      <c r="O84" s="32">
        <f t="shared" si="185"/>
        <v>-4175.1049999999996</v>
      </c>
      <c r="P84" s="32">
        <f t="shared" si="186"/>
        <v>0</v>
      </c>
      <c r="Q84" s="32">
        <f t="shared" si="187"/>
        <v>0</v>
      </c>
      <c r="R84" s="32">
        <f t="shared" si="188"/>
        <v>0</v>
      </c>
      <c r="S84" s="32">
        <f t="shared" si="189"/>
        <v>0</v>
      </c>
      <c r="T84" s="32">
        <f t="shared" si="190"/>
        <v>4324.8</v>
      </c>
      <c r="U84" s="32">
        <f t="shared" si="191"/>
        <v>0</v>
      </c>
      <c r="V84" s="32">
        <f t="shared" si="178"/>
        <v>149.69500000000062</v>
      </c>
      <c r="W84" s="32">
        <f t="shared" si="192"/>
        <v>0</v>
      </c>
      <c r="X84" s="32">
        <f t="shared" si="193"/>
        <v>0</v>
      </c>
      <c r="Y84" s="32">
        <f t="shared" si="194"/>
        <v>0</v>
      </c>
      <c r="Z84" s="32">
        <f t="shared" si="195"/>
        <v>0</v>
      </c>
      <c r="AA84" s="32">
        <f t="shared" si="196"/>
        <v>0</v>
      </c>
      <c r="AB84" s="32">
        <f t="shared" si="197"/>
        <v>149.69499999999999</v>
      </c>
      <c r="AC84" s="33">
        <f t="shared" si="198"/>
        <v>149.69499999999999</v>
      </c>
      <c r="AD84" s="33">
        <f t="shared" si="199"/>
        <v>149.69499999999999</v>
      </c>
      <c r="AE84" s="34">
        <f t="shared" si="179"/>
        <v>100</v>
      </c>
      <c r="AF84" s="32">
        <f t="shared" si="200"/>
        <v>4324.8</v>
      </c>
      <c r="AG84" s="32">
        <f t="shared" si="201"/>
        <v>-4175.1049999999996</v>
      </c>
      <c r="AH84" s="32">
        <f t="shared" si="202"/>
        <v>0</v>
      </c>
      <c r="AI84" s="32">
        <f t="shared" si="203"/>
        <v>0</v>
      </c>
      <c r="AJ84" s="32">
        <f t="shared" si="204"/>
        <v>0</v>
      </c>
      <c r="AK84" s="32">
        <f t="shared" si="205"/>
        <v>0</v>
      </c>
      <c r="AL84" s="32">
        <f t="shared" si="180"/>
        <v>149.69500000000062</v>
      </c>
      <c r="AM84" s="32">
        <f t="shared" si="181"/>
        <v>0</v>
      </c>
      <c r="AN84" s="12"/>
    </row>
    <row r="85" spans="2:40" ht="31.2" x14ac:dyDescent="0.3">
      <c r="B85" s="30" t="s">
        <v>36</v>
      </c>
      <c r="C85" s="30" t="s">
        <v>112</v>
      </c>
      <c r="D85" s="30" t="s">
        <v>114</v>
      </c>
      <c r="E85" s="15" t="str">
        <f t="shared" si="177"/>
        <v>0503</v>
      </c>
      <c r="F85" s="30" t="s">
        <v>122</v>
      </c>
      <c r="G85" s="30" t="s">
        <v>50</v>
      </c>
      <c r="H85" s="31" t="s">
        <v>51</v>
      </c>
      <c r="I85" s="32"/>
      <c r="J85" s="32"/>
      <c r="K85" s="32"/>
      <c r="L85" s="32"/>
      <c r="M85" s="32"/>
      <c r="N85" s="32"/>
      <c r="O85" s="32">
        <f t="shared" si="185"/>
        <v>-4175.1049999999996</v>
      </c>
      <c r="P85" s="32">
        <f t="shared" si="186"/>
        <v>0</v>
      </c>
      <c r="Q85" s="32">
        <f t="shared" si="187"/>
        <v>0</v>
      </c>
      <c r="R85" s="32">
        <f t="shared" si="188"/>
        <v>0</v>
      </c>
      <c r="S85" s="32">
        <f t="shared" si="189"/>
        <v>0</v>
      </c>
      <c r="T85" s="32">
        <f t="shared" si="190"/>
        <v>4324.8</v>
      </c>
      <c r="U85" s="32">
        <f t="shared" si="191"/>
        <v>0</v>
      </c>
      <c r="V85" s="32">
        <f t="shared" si="178"/>
        <v>149.69500000000062</v>
      </c>
      <c r="W85" s="32">
        <f t="shared" si="192"/>
        <v>0</v>
      </c>
      <c r="X85" s="32">
        <f t="shared" si="193"/>
        <v>0</v>
      </c>
      <c r="Y85" s="32">
        <f t="shared" si="194"/>
        <v>0</v>
      </c>
      <c r="Z85" s="32">
        <f t="shared" si="195"/>
        <v>0</v>
      </c>
      <c r="AA85" s="32">
        <f t="shared" si="196"/>
        <v>0</v>
      </c>
      <c r="AB85" s="32">
        <f t="shared" si="197"/>
        <v>149.69499999999999</v>
      </c>
      <c r="AC85" s="33">
        <f t="shared" si="198"/>
        <v>149.69499999999999</v>
      </c>
      <c r="AD85" s="33">
        <f t="shared" si="199"/>
        <v>149.69499999999999</v>
      </c>
      <c r="AE85" s="34">
        <f t="shared" si="179"/>
        <v>100</v>
      </c>
      <c r="AF85" s="32">
        <f t="shared" si="200"/>
        <v>4324.8</v>
      </c>
      <c r="AG85" s="32">
        <f t="shared" si="201"/>
        <v>-4175.1049999999996</v>
      </c>
      <c r="AH85" s="32">
        <f t="shared" si="202"/>
        <v>0</v>
      </c>
      <c r="AI85" s="32">
        <f t="shared" si="203"/>
        <v>0</v>
      </c>
      <c r="AJ85" s="32">
        <f t="shared" si="204"/>
        <v>0</v>
      </c>
      <c r="AK85" s="32">
        <f t="shared" si="205"/>
        <v>0</v>
      </c>
      <c r="AL85" s="32">
        <f t="shared" si="180"/>
        <v>149.69500000000062</v>
      </c>
      <c r="AM85" s="32">
        <f t="shared" si="181"/>
        <v>0</v>
      </c>
      <c r="AN85" s="12"/>
    </row>
    <row r="86" spans="2:40" ht="31.2" x14ac:dyDescent="0.3">
      <c r="B86" s="30" t="s">
        <v>36</v>
      </c>
      <c r="C86" s="30" t="s">
        <v>112</v>
      </c>
      <c r="D86" s="30" t="s">
        <v>114</v>
      </c>
      <c r="E86" s="15" t="str">
        <f t="shared" si="177"/>
        <v>0503</v>
      </c>
      <c r="F86" s="30" t="s">
        <v>122</v>
      </c>
      <c r="G86" s="30" t="s">
        <v>52</v>
      </c>
      <c r="H86" s="31" t="s">
        <v>53</v>
      </c>
      <c r="I86" s="32"/>
      <c r="J86" s="32"/>
      <c r="K86" s="32"/>
      <c r="L86" s="32"/>
      <c r="M86" s="32"/>
      <c r="N86" s="32"/>
      <c r="O86" s="32">
        <v>-4175.1049999999996</v>
      </c>
      <c r="P86" s="32">
        <v>0</v>
      </c>
      <c r="Q86" s="32">
        <v>0</v>
      </c>
      <c r="R86" s="32">
        <v>0</v>
      </c>
      <c r="S86" s="32">
        <v>0</v>
      </c>
      <c r="T86" s="32">
        <v>4324.8</v>
      </c>
      <c r="U86" s="32">
        <v>0</v>
      </c>
      <c r="V86" s="32">
        <f t="shared" si="178"/>
        <v>149.69500000000062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149.69499999999999</v>
      </c>
      <c r="AC86" s="33">
        <v>149.69499999999999</v>
      </c>
      <c r="AD86" s="33">
        <v>149.69499999999999</v>
      </c>
      <c r="AE86" s="34">
        <f t="shared" si="179"/>
        <v>100</v>
      </c>
      <c r="AF86" s="32">
        <v>4324.8</v>
      </c>
      <c r="AG86" s="32">
        <v>-4175.1049999999996</v>
      </c>
      <c r="AH86" s="32">
        <v>0</v>
      </c>
      <c r="AI86" s="32">
        <v>0</v>
      </c>
      <c r="AJ86" s="32">
        <v>0</v>
      </c>
      <c r="AK86" s="32">
        <v>0</v>
      </c>
      <c r="AL86" s="32">
        <f t="shared" si="180"/>
        <v>149.69500000000062</v>
      </c>
      <c r="AM86" s="32">
        <f t="shared" si="181"/>
        <v>0</v>
      </c>
      <c r="AN86" s="12"/>
    </row>
    <row r="87" spans="2:40" s="22" customFormat="1" ht="31.2" hidden="1" customHeight="1" x14ac:dyDescent="0.3">
      <c r="B87" s="23" t="s">
        <v>36</v>
      </c>
      <c r="C87" s="23" t="s">
        <v>112</v>
      </c>
      <c r="D87" s="23" t="s">
        <v>112</v>
      </c>
      <c r="E87" s="24" t="str">
        <f t="shared" si="177"/>
        <v>0505</v>
      </c>
      <c r="F87" s="23"/>
      <c r="G87" s="23"/>
      <c r="H87" s="25" t="s">
        <v>124</v>
      </c>
      <c r="I87" s="26"/>
      <c r="J87" s="26"/>
      <c r="K87" s="26"/>
      <c r="L87" s="26"/>
      <c r="M87" s="26"/>
      <c r="N87" s="26"/>
      <c r="O87" s="26">
        <f t="shared" si="185"/>
        <v>0</v>
      </c>
      <c r="P87" s="26">
        <f t="shared" si="186"/>
        <v>0</v>
      </c>
      <c r="Q87" s="26">
        <f t="shared" si="187"/>
        <v>0</v>
      </c>
      <c r="R87" s="26">
        <f t="shared" si="188"/>
        <v>0</v>
      </c>
      <c r="S87" s="26">
        <f t="shared" si="189"/>
        <v>0</v>
      </c>
      <c r="T87" s="26">
        <f t="shared" si="190"/>
        <v>0</v>
      </c>
      <c r="U87" s="26">
        <f t="shared" si="191"/>
        <v>0</v>
      </c>
      <c r="V87" s="26">
        <f t="shared" si="178"/>
        <v>0</v>
      </c>
      <c r="W87" s="26">
        <f t="shared" si="192"/>
        <v>0</v>
      </c>
      <c r="X87" s="26">
        <f t="shared" si="193"/>
        <v>0</v>
      </c>
      <c r="Y87" s="26">
        <f t="shared" si="194"/>
        <v>0</v>
      </c>
      <c r="Z87" s="26">
        <f t="shared" si="195"/>
        <v>0</v>
      </c>
      <c r="AA87" s="26">
        <f t="shared" si="196"/>
        <v>0</v>
      </c>
      <c r="AB87" s="26">
        <f t="shared" si="197"/>
        <v>0</v>
      </c>
      <c r="AC87" s="27">
        <f t="shared" si="198"/>
        <v>0</v>
      </c>
      <c r="AD87" s="27">
        <f t="shared" si="199"/>
        <v>0</v>
      </c>
      <c r="AE87" s="28" t="e">
        <f t="shared" si="179"/>
        <v>#DIV/0!</v>
      </c>
      <c r="AF87" s="42">
        <f t="shared" si="200"/>
        <v>0</v>
      </c>
      <c r="AG87" s="42">
        <f t="shared" si="201"/>
        <v>0</v>
      </c>
      <c r="AH87" s="43">
        <f t="shared" si="202"/>
        <v>0</v>
      </c>
      <c r="AI87" s="43">
        <f t="shared" si="203"/>
        <v>0</v>
      </c>
      <c r="AJ87" s="43">
        <f t="shared" si="204"/>
        <v>0</v>
      </c>
      <c r="AK87" s="43">
        <f t="shared" si="205"/>
        <v>0</v>
      </c>
      <c r="AL87" s="43">
        <f t="shared" si="180"/>
        <v>0</v>
      </c>
      <c r="AM87" s="43">
        <f t="shared" si="181"/>
        <v>0</v>
      </c>
      <c r="AN87" s="37" t="s">
        <v>35</v>
      </c>
    </row>
    <row r="88" spans="2:40" ht="31.2" hidden="1" customHeight="1" x14ac:dyDescent="0.3">
      <c r="B88" s="30" t="s">
        <v>36</v>
      </c>
      <c r="C88" s="30" t="s">
        <v>112</v>
      </c>
      <c r="D88" s="30" t="s">
        <v>112</v>
      </c>
      <c r="E88" s="15" t="str">
        <f t="shared" si="177"/>
        <v>0505</v>
      </c>
      <c r="F88" s="30" t="s">
        <v>116</v>
      </c>
      <c r="G88" s="30"/>
      <c r="H88" s="31" t="s">
        <v>117</v>
      </c>
      <c r="I88" s="32"/>
      <c r="J88" s="32"/>
      <c r="K88" s="32"/>
      <c r="L88" s="32"/>
      <c r="M88" s="32"/>
      <c r="N88" s="32"/>
      <c r="O88" s="32">
        <f t="shared" si="185"/>
        <v>0</v>
      </c>
      <c r="P88" s="32">
        <f t="shared" si="186"/>
        <v>0</v>
      </c>
      <c r="Q88" s="32">
        <f t="shared" si="187"/>
        <v>0</v>
      </c>
      <c r="R88" s="32">
        <f t="shared" si="188"/>
        <v>0</v>
      </c>
      <c r="S88" s="32">
        <f t="shared" si="189"/>
        <v>0</v>
      </c>
      <c r="T88" s="32">
        <f t="shared" si="190"/>
        <v>0</v>
      </c>
      <c r="U88" s="32">
        <f t="shared" si="191"/>
        <v>0</v>
      </c>
      <c r="V88" s="32">
        <f t="shared" si="178"/>
        <v>0</v>
      </c>
      <c r="W88" s="32">
        <f t="shared" si="192"/>
        <v>0</v>
      </c>
      <c r="X88" s="32">
        <f t="shared" si="193"/>
        <v>0</v>
      </c>
      <c r="Y88" s="32">
        <f t="shared" si="194"/>
        <v>0</v>
      </c>
      <c r="Z88" s="32">
        <f t="shared" si="195"/>
        <v>0</v>
      </c>
      <c r="AA88" s="32">
        <f t="shared" si="196"/>
        <v>0</v>
      </c>
      <c r="AB88" s="32">
        <f t="shared" si="197"/>
        <v>0</v>
      </c>
      <c r="AC88" s="33">
        <f t="shared" si="198"/>
        <v>0</v>
      </c>
      <c r="AD88" s="33">
        <f t="shared" si="199"/>
        <v>0</v>
      </c>
      <c r="AE88" s="34" t="e">
        <f t="shared" si="179"/>
        <v>#DIV/0!</v>
      </c>
      <c r="AF88" s="35">
        <f t="shared" si="200"/>
        <v>0</v>
      </c>
      <c r="AG88" s="35">
        <f t="shared" si="201"/>
        <v>0</v>
      </c>
      <c r="AH88" s="36">
        <f t="shared" si="202"/>
        <v>0</v>
      </c>
      <c r="AI88" s="36">
        <f t="shared" si="203"/>
        <v>0</v>
      </c>
      <c r="AJ88" s="36">
        <f t="shared" si="204"/>
        <v>0</v>
      </c>
      <c r="AK88" s="36">
        <f t="shared" si="205"/>
        <v>0</v>
      </c>
      <c r="AL88" s="36">
        <f t="shared" si="180"/>
        <v>0</v>
      </c>
      <c r="AM88" s="36">
        <f t="shared" si="181"/>
        <v>0</v>
      </c>
      <c r="AN88" s="37" t="s">
        <v>35</v>
      </c>
    </row>
    <row r="89" spans="2:40" ht="46.8" hidden="1" customHeight="1" x14ac:dyDescent="0.3">
      <c r="B89" s="30" t="s">
        <v>36</v>
      </c>
      <c r="C89" s="30" t="s">
        <v>112</v>
      </c>
      <c r="D89" s="30" t="s">
        <v>112</v>
      </c>
      <c r="E89" s="15" t="str">
        <f t="shared" si="177"/>
        <v>0505</v>
      </c>
      <c r="F89" s="30" t="s">
        <v>125</v>
      </c>
      <c r="G89" s="30"/>
      <c r="H89" s="31" t="s">
        <v>126</v>
      </c>
      <c r="I89" s="32"/>
      <c r="J89" s="32"/>
      <c r="K89" s="32"/>
      <c r="L89" s="32"/>
      <c r="M89" s="32"/>
      <c r="N89" s="32"/>
      <c r="O89" s="32">
        <f t="shared" si="185"/>
        <v>0</v>
      </c>
      <c r="P89" s="32">
        <f t="shared" si="186"/>
        <v>0</v>
      </c>
      <c r="Q89" s="32">
        <f t="shared" si="187"/>
        <v>0</v>
      </c>
      <c r="R89" s="32">
        <f t="shared" si="188"/>
        <v>0</v>
      </c>
      <c r="S89" s="32">
        <f t="shared" si="189"/>
        <v>0</v>
      </c>
      <c r="T89" s="32">
        <f t="shared" si="190"/>
        <v>0</v>
      </c>
      <c r="U89" s="32">
        <f t="shared" si="191"/>
        <v>0</v>
      </c>
      <c r="V89" s="32">
        <f t="shared" si="178"/>
        <v>0</v>
      </c>
      <c r="W89" s="32">
        <f t="shared" si="192"/>
        <v>0</v>
      </c>
      <c r="X89" s="32">
        <f t="shared" si="193"/>
        <v>0</v>
      </c>
      <c r="Y89" s="32">
        <f t="shared" si="194"/>
        <v>0</v>
      </c>
      <c r="Z89" s="32">
        <f t="shared" si="195"/>
        <v>0</v>
      </c>
      <c r="AA89" s="32">
        <f t="shared" si="196"/>
        <v>0</v>
      </c>
      <c r="AB89" s="32">
        <f t="shared" si="197"/>
        <v>0</v>
      </c>
      <c r="AC89" s="33">
        <f t="shared" si="198"/>
        <v>0</v>
      </c>
      <c r="AD89" s="33">
        <f t="shared" si="199"/>
        <v>0</v>
      </c>
      <c r="AE89" s="34" t="e">
        <f t="shared" si="179"/>
        <v>#DIV/0!</v>
      </c>
      <c r="AF89" s="35">
        <f t="shared" si="200"/>
        <v>0</v>
      </c>
      <c r="AG89" s="35">
        <f t="shared" si="201"/>
        <v>0</v>
      </c>
      <c r="AH89" s="36">
        <f t="shared" si="202"/>
        <v>0</v>
      </c>
      <c r="AI89" s="36">
        <f t="shared" si="203"/>
        <v>0</v>
      </c>
      <c r="AJ89" s="36">
        <f t="shared" si="204"/>
        <v>0</v>
      </c>
      <c r="AK89" s="36">
        <f t="shared" si="205"/>
        <v>0</v>
      </c>
      <c r="AL89" s="36">
        <f t="shared" si="180"/>
        <v>0</v>
      </c>
      <c r="AM89" s="36">
        <f t="shared" si="181"/>
        <v>0</v>
      </c>
      <c r="AN89" s="37" t="s">
        <v>35</v>
      </c>
    </row>
    <row r="90" spans="2:40" ht="46.8" hidden="1" customHeight="1" x14ac:dyDescent="0.3">
      <c r="B90" s="30" t="s">
        <v>36</v>
      </c>
      <c r="C90" s="30" t="s">
        <v>112</v>
      </c>
      <c r="D90" s="30" t="s">
        <v>112</v>
      </c>
      <c r="E90" s="15" t="str">
        <f t="shared" si="177"/>
        <v>0505</v>
      </c>
      <c r="F90" s="30" t="s">
        <v>127</v>
      </c>
      <c r="G90" s="30"/>
      <c r="H90" s="31" t="s">
        <v>128</v>
      </c>
      <c r="I90" s="32"/>
      <c r="J90" s="32"/>
      <c r="K90" s="32"/>
      <c r="L90" s="32"/>
      <c r="M90" s="32"/>
      <c r="N90" s="32"/>
      <c r="O90" s="32">
        <f t="shared" si="185"/>
        <v>0</v>
      </c>
      <c r="P90" s="32">
        <f t="shared" si="186"/>
        <v>0</v>
      </c>
      <c r="Q90" s="32">
        <f t="shared" si="187"/>
        <v>0</v>
      </c>
      <c r="R90" s="32">
        <f t="shared" si="188"/>
        <v>0</v>
      </c>
      <c r="S90" s="32">
        <f t="shared" si="189"/>
        <v>0</v>
      </c>
      <c r="T90" s="32">
        <f t="shared" si="190"/>
        <v>0</v>
      </c>
      <c r="U90" s="32">
        <f t="shared" si="191"/>
        <v>0</v>
      </c>
      <c r="V90" s="32">
        <f t="shared" si="178"/>
        <v>0</v>
      </c>
      <c r="W90" s="32">
        <f t="shared" si="192"/>
        <v>0</v>
      </c>
      <c r="X90" s="32">
        <f t="shared" si="193"/>
        <v>0</v>
      </c>
      <c r="Y90" s="32">
        <f t="shared" si="194"/>
        <v>0</v>
      </c>
      <c r="Z90" s="32">
        <f t="shared" si="195"/>
        <v>0</v>
      </c>
      <c r="AA90" s="32">
        <f t="shared" si="196"/>
        <v>0</v>
      </c>
      <c r="AB90" s="32">
        <f t="shared" si="197"/>
        <v>0</v>
      </c>
      <c r="AC90" s="33">
        <f t="shared" si="198"/>
        <v>0</v>
      </c>
      <c r="AD90" s="33">
        <f t="shared" si="199"/>
        <v>0</v>
      </c>
      <c r="AE90" s="34" t="e">
        <f t="shared" si="179"/>
        <v>#DIV/0!</v>
      </c>
      <c r="AF90" s="35">
        <f t="shared" si="200"/>
        <v>0</v>
      </c>
      <c r="AG90" s="35">
        <f t="shared" si="201"/>
        <v>0</v>
      </c>
      <c r="AH90" s="36">
        <f t="shared" si="202"/>
        <v>0</v>
      </c>
      <c r="AI90" s="36">
        <f t="shared" si="203"/>
        <v>0</v>
      </c>
      <c r="AJ90" s="36">
        <f t="shared" si="204"/>
        <v>0</v>
      </c>
      <c r="AK90" s="36">
        <f t="shared" si="205"/>
        <v>0</v>
      </c>
      <c r="AL90" s="36">
        <f t="shared" si="180"/>
        <v>0</v>
      </c>
      <c r="AM90" s="36">
        <f t="shared" si="181"/>
        <v>0</v>
      </c>
      <c r="AN90" s="37" t="s">
        <v>35</v>
      </c>
    </row>
    <row r="91" spans="2:40" ht="46.8" hidden="1" customHeight="1" x14ac:dyDescent="0.3">
      <c r="B91" s="30" t="s">
        <v>36</v>
      </c>
      <c r="C91" s="30" t="s">
        <v>112</v>
      </c>
      <c r="D91" s="30" t="s">
        <v>112</v>
      </c>
      <c r="E91" s="15" t="str">
        <f t="shared" si="177"/>
        <v>0505</v>
      </c>
      <c r="F91" s="30" t="s">
        <v>129</v>
      </c>
      <c r="G91" s="30"/>
      <c r="H91" s="31" t="s">
        <v>123</v>
      </c>
      <c r="I91" s="32"/>
      <c r="J91" s="32"/>
      <c r="K91" s="32"/>
      <c r="L91" s="32"/>
      <c r="M91" s="32"/>
      <c r="N91" s="32"/>
      <c r="O91" s="32">
        <f t="shared" si="185"/>
        <v>0</v>
      </c>
      <c r="P91" s="32">
        <f t="shared" si="186"/>
        <v>0</v>
      </c>
      <c r="Q91" s="32">
        <f t="shared" si="187"/>
        <v>0</v>
      </c>
      <c r="R91" s="32">
        <f t="shared" si="188"/>
        <v>0</v>
      </c>
      <c r="S91" s="32">
        <f t="shared" si="189"/>
        <v>0</v>
      </c>
      <c r="T91" s="32">
        <f t="shared" si="190"/>
        <v>0</v>
      </c>
      <c r="U91" s="32">
        <f t="shared" si="191"/>
        <v>0</v>
      </c>
      <c r="V91" s="32">
        <f t="shared" si="178"/>
        <v>0</v>
      </c>
      <c r="W91" s="32">
        <f t="shared" si="192"/>
        <v>0</v>
      </c>
      <c r="X91" s="32">
        <f t="shared" si="193"/>
        <v>0</v>
      </c>
      <c r="Y91" s="32">
        <f t="shared" si="194"/>
        <v>0</v>
      </c>
      <c r="Z91" s="32">
        <f t="shared" si="195"/>
        <v>0</v>
      </c>
      <c r="AA91" s="32">
        <f t="shared" si="196"/>
        <v>0</v>
      </c>
      <c r="AB91" s="32">
        <f t="shared" si="197"/>
        <v>0</v>
      </c>
      <c r="AC91" s="33">
        <f t="shared" si="198"/>
        <v>0</v>
      </c>
      <c r="AD91" s="33">
        <f t="shared" si="199"/>
        <v>0</v>
      </c>
      <c r="AE91" s="34" t="e">
        <f t="shared" si="179"/>
        <v>#DIV/0!</v>
      </c>
      <c r="AF91" s="35">
        <f t="shared" si="200"/>
        <v>0</v>
      </c>
      <c r="AG91" s="35">
        <f t="shared" si="201"/>
        <v>0</v>
      </c>
      <c r="AH91" s="36">
        <f t="shared" si="202"/>
        <v>0</v>
      </c>
      <c r="AI91" s="36">
        <f t="shared" si="203"/>
        <v>0</v>
      </c>
      <c r="AJ91" s="36">
        <f t="shared" si="204"/>
        <v>0</v>
      </c>
      <c r="AK91" s="36">
        <f t="shared" si="205"/>
        <v>0</v>
      </c>
      <c r="AL91" s="36">
        <f t="shared" si="180"/>
        <v>0</v>
      </c>
      <c r="AM91" s="36">
        <f t="shared" si="181"/>
        <v>0</v>
      </c>
      <c r="AN91" s="37" t="s">
        <v>35</v>
      </c>
    </row>
    <row r="92" spans="2:40" ht="31.2" hidden="1" customHeight="1" x14ac:dyDescent="0.3">
      <c r="B92" s="30" t="s">
        <v>36</v>
      </c>
      <c r="C92" s="30" t="s">
        <v>112</v>
      </c>
      <c r="D92" s="30" t="s">
        <v>112</v>
      </c>
      <c r="E92" s="15" t="str">
        <f t="shared" si="177"/>
        <v>0505</v>
      </c>
      <c r="F92" s="30" t="s">
        <v>129</v>
      </c>
      <c r="G92" s="30" t="s">
        <v>50</v>
      </c>
      <c r="H92" s="31" t="s">
        <v>51</v>
      </c>
      <c r="I92" s="32"/>
      <c r="J92" s="32"/>
      <c r="K92" s="32"/>
      <c r="L92" s="32"/>
      <c r="M92" s="32"/>
      <c r="N92" s="32"/>
      <c r="O92" s="32">
        <f t="shared" si="185"/>
        <v>0</v>
      </c>
      <c r="P92" s="32">
        <f t="shared" si="186"/>
        <v>0</v>
      </c>
      <c r="Q92" s="32">
        <f t="shared" si="187"/>
        <v>0</v>
      </c>
      <c r="R92" s="32">
        <f t="shared" si="188"/>
        <v>0</v>
      </c>
      <c r="S92" s="32">
        <f t="shared" si="189"/>
        <v>0</v>
      </c>
      <c r="T92" s="32">
        <f t="shared" si="190"/>
        <v>0</v>
      </c>
      <c r="U92" s="32">
        <f t="shared" si="191"/>
        <v>0</v>
      </c>
      <c r="V92" s="32">
        <f t="shared" si="178"/>
        <v>0</v>
      </c>
      <c r="W92" s="32">
        <f t="shared" si="192"/>
        <v>0</v>
      </c>
      <c r="X92" s="32">
        <f t="shared" si="193"/>
        <v>0</v>
      </c>
      <c r="Y92" s="32">
        <f t="shared" si="194"/>
        <v>0</v>
      </c>
      <c r="Z92" s="32">
        <f t="shared" si="195"/>
        <v>0</v>
      </c>
      <c r="AA92" s="32">
        <f t="shared" si="196"/>
        <v>0</v>
      </c>
      <c r="AB92" s="32">
        <f t="shared" si="197"/>
        <v>0</v>
      </c>
      <c r="AC92" s="33">
        <f t="shared" si="198"/>
        <v>0</v>
      </c>
      <c r="AD92" s="33">
        <f t="shared" si="199"/>
        <v>0</v>
      </c>
      <c r="AE92" s="34" t="e">
        <f t="shared" si="179"/>
        <v>#DIV/0!</v>
      </c>
      <c r="AF92" s="35">
        <f t="shared" si="200"/>
        <v>0</v>
      </c>
      <c r="AG92" s="35">
        <f t="shared" si="201"/>
        <v>0</v>
      </c>
      <c r="AH92" s="36">
        <f t="shared" si="202"/>
        <v>0</v>
      </c>
      <c r="AI92" s="36">
        <f t="shared" si="203"/>
        <v>0</v>
      </c>
      <c r="AJ92" s="36">
        <f t="shared" si="204"/>
        <v>0</v>
      </c>
      <c r="AK92" s="36">
        <f t="shared" si="205"/>
        <v>0</v>
      </c>
      <c r="AL92" s="36">
        <f t="shared" si="180"/>
        <v>0</v>
      </c>
      <c r="AM92" s="36">
        <f t="shared" si="181"/>
        <v>0</v>
      </c>
      <c r="AN92" s="37" t="s">
        <v>35</v>
      </c>
    </row>
    <row r="93" spans="2:40" ht="31.2" hidden="1" customHeight="1" x14ac:dyDescent="0.3">
      <c r="B93" s="30" t="s">
        <v>36</v>
      </c>
      <c r="C93" s="30" t="s">
        <v>112</v>
      </c>
      <c r="D93" s="30" t="s">
        <v>112</v>
      </c>
      <c r="E93" s="15" t="str">
        <f t="shared" si="177"/>
        <v>0505</v>
      </c>
      <c r="F93" s="30" t="s">
        <v>129</v>
      </c>
      <c r="G93" s="30" t="s">
        <v>52</v>
      </c>
      <c r="H93" s="31" t="s">
        <v>53</v>
      </c>
      <c r="I93" s="32"/>
      <c r="J93" s="32"/>
      <c r="K93" s="32"/>
      <c r="L93" s="32"/>
      <c r="M93" s="32"/>
      <c r="N93" s="32"/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f t="shared" si="178"/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3">
        <v>0</v>
      </c>
      <c r="AD93" s="33">
        <v>0</v>
      </c>
      <c r="AE93" s="34" t="e">
        <f t="shared" si="179"/>
        <v>#DIV/0!</v>
      </c>
      <c r="AF93" s="35">
        <v>0</v>
      </c>
      <c r="AG93" s="35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f t="shared" si="180"/>
        <v>0</v>
      </c>
      <c r="AM93" s="36">
        <f t="shared" si="181"/>
        <v>0</v>
      </c>
      <c r="AN93" s="37" t="s">
        <v>35</v>
      </c>
    </row>
    <row r="94" spans="2:40" s="13" customFormat="1" ht="31.2" x14ac:dyDescent="0.3">
      <c r="B94" s="14" t="s">
        <v>130</v>
      </c>
      <c r="C94" s="14"/>
      <c r="D94" s="14"/>
      <c r="E94" s="15" t="str">
        <f t="shared" si="177"/>
        <v/>
      </c>
      <c r="F94" s="14"/>
      <c r="G94" s="14"/>
      <c r="H94" s="16" t="s">
        <v>131</v>
      </c>
      <c r="I94" s="17">
        <f t="shared" ref="I94:U94" si="206">I95+I138</f>
        <v>503609.29999999993</v>
      </c>
      <c r="J94" s="17">
        <f t="shared" si="206"/>
        <v>310443.3</v>
      </c>
      <c r="K94" s="17">
        <f t="shared" si="206"/>
        <v>309876.2</v>
      </c>
      <c r="L94" s="17">
        <f t="shared" si="206"/>
        <v>33905.826999999997</v>
      </c>
      <c r="M94" s="17">
        <f t="shared" si="206"/>
        <v>8852.2000000000007</v>
      </c>
      <c r="N94" s="17">
        <f t="shared" si="206"/>
        <v>8852.2000000000007</v>
      </c>
      <c r="O94" s="17">
        <f t="shared" si="206"/>
        <v>0</v>
      </c>
      <c r="P94" s="17">
        <f t="shared" si="206"/>
        <v>35000</v>
      </c>
      <c r="Q94" s="17">
        <f t="shared" si="206"/>
        <v>50000</v>
      </c>
      <c r="R94" s="17">
        <f t="shared" si="206"/>
        <v>80553.399999999994</v>
      </c>
      <c r="S94" s="17">
        <f t="shared" si="206"/>
        <v>-19644.7</v>
      </c>
      <c r="T94" s="17">
        <f t="shared" si="206"/>
        <v>54264.08</v>
      </c>
      <c r="U94" s="17">
        <f t="shared" si="206"/>
        <v>-81112.668000000005</v>
      </c>
      <c r="V94" s="17">
        <f t="shared" si="178"/>
        <v>656575.23899999994</v>
      </c>
      <c r="W94" s="17">
        <f t="shared" ref="W94:AD94" si="207">W95+W138</f>
        <v>0</v>
      </c>
      <c r="X94" s="17">
        <f t="shared" si="207"/>
        <v>0</v>
      </c>
      <c r="Y94" s="17">
        <f t="shared" si="207"/>
        <v>-91112.668000000005</v>
      </c>
      <c r="Z94" s="17">
        <f t="shared" si="207"/>
        <v>0</v>
      </c>
      <c r="AA94" s="17">
        <f t="shared" si="207"/>
        <v>0</v>
      </c>
      <c r="AB94" s="17">
        <f t="shared" si="207"/>
        <v>207960.51092</v>
      </c>
      <c r="AC94" s="18">
        <f t="shared" si="207"/>
        <v>371637.33573999995</v>
      </c>
      <c r="AD94" s="18">
        <f t="shared" si="207"/>
        <v>283368.32023000001</v>
      </c>
      <c r="AE94" s="19">
        <f t="shared" si="179"/>
        <v>76.248614705452098</v>
      </c>
      <c r="AF94" s="17">
        <f t="shared" ref="AF94:AK94" si="208">AF95+AF138</f>
        <v>364376.29416999995</v>
      </c>
      <c r="AG94" s="17">
        <f t="shared" si="208"/>
        <v>0</v>
      </c>
      <c r="AH94" s="17">
        <f t="shared" si="208"/>
        <v>0</v>
      </c>
      <c r="AI94" s="17">
        <f t="shared" si="208"/>
        <v>0</v>
      </c>
      <c r="AJ94" s="17">
        <f t="shared" si="208"/>
        <v>0</v>
      </c>
      <c r="AK94" s="17">
        <f t="shared" si="208"/>
        <v>0</v>
      </c>
      <c r="AL94" s="17">
        <f t="shared" si="180"/>
        <v>364376.29416999995</v>
      </c>
      <c r="AM94" s="17">
        <f t="shared" si="181"/>
        <v>292198.94482999999</v>
      </c>
      <c r="AN94" s="2"/>
    </row>
    <row r="95" spans="2:40" s="13" customFormat="1" x14ac:dyDescent="0.3">
      <c r="B95" s="14" t="s">
        <v>130</v>
      </c>
      <c r="C95" s="14" t="s">
        <v>38</v>
      </c>
      <c r="D95" s="14"/>
      <c r="E95" s="21" t="str">
        <f t="shared" si="177"/>
        <v>01</v>
      </c>
      <c r="F95" s="14"/>
      <c r="G95" s="14"/>
      <c r="H95" s="16" t="s">
        <v>39</v>
      </c>
      <c r="I95" s="17">
        <f t="shared" ref="I95:U95" si="209">I96+I114+I120</f>
        <v>459592.19999999995</v>
      </c>
      <c r="J95" s="17">
        <f t="shared" si="209"/>
        <v>308216.2</v>
      </c>
      <c r="K95" s="17">
        <f t="shared" si="209"/>
        <v>308216.2</v>
      </c>
      <c r="L95" s="17">
        <f t="shared" si="209"/>
        <v>33905.826999999997</v>
      </c>
      <c r="M95" s="17">
        <f t="shared" si="209"/>
        <v>8852.2000000000007</v>
      </c>
      <c r="N95" s="17">
        <f t="shared" si="209"/>
        <v>8852.2000000000007</v>
      </c>
      <c r="O95" s="17">
        <f t="shared" si="209"/>
        <v>0</v>
      </c>
      <c r="P95" s="17">
        <f t="shared" si="209"/>
        <v>35000</v>
      </c>
      <c r="Q95" s="17">
        <f t="shared" si="209"/>
        <v>50000</v>
      </c>
      <c r="R95" s="17">
        <f t="shared" si="209"/>
        <v>80553.399999999994</v>
      </c>
      <c r="S95" s="17">
        <f t="shared" si="209"/>
        <v>-19644.7</v>
      </c>
      <c r="T95" s="17">
        <f t="shared" si="209"/>
        <v>54264.08</v>
      </c>
      <c r="U95" s="17">
        <f t="shared" si="209"/>
        <v>-40000</v>
      </c>
      <c r="V95" s="17">
        <f t="shared" si="178"/>
        <v>653670.80699999991</v>
      </c>
      <c r="W95" s="17">
        <f t="shared" ref="W95:AD95" si="210">W96+W114+W120</f>
        <v>0</v>
      </c>
      <c r="X95" s="17">
        <f t="shared" si="210"/>
        <v>0</v>
      </c>
      <c r="Y95" s="17">
        <f t="shared" si="210"/>
        <v>-50000</v>
      </c>
      <c r="Z95" s="17">
        <f t="shared" si="210"/>
        <v>0</v>
      </c>
      <c r="AA95" s="17">
        <f t="shared" si="210"/>
        <v>0</v>
      </c>
      <c r="AB95" s="17">
        <f t="shared" si="210"/>
        <v>207585.84966000001</v>
      </c>
      <c r="AC95" s="18">
        <f t="shared" si="210"/>
        <v>368732.90373999998</v>
      </c>
      <c r="AD95" s="18">
        <f t="shared" si="210"/>
        <v>280463.88883000001</v>
      </c>
      <c r="AE95" s="19">
        <f t="shared" si="179"/>
        <v>76.061530171378465</v>
      </c>
      <c r="AF95" s="17">
        <f t="shared" ref="AF95:AK95" si="211">AF96+AF114+AF120</f>
        <v>361471.86216999998</v>
      </c>
      <c r="AG95" s="17">
        <f t="shared" si="211"/>
        <v>0</v>
      </c>
      <c r="AH95" s="17">
        <f t="shared" si="211"/>
        <v>0</v>
      </c>
      <c r="AI95" s="17">
        <f t="shared" si="211"/>
        <v>0</v>
      </c>
      <c r="AJ95" s="17">
        <f t="shared" si="211"/>
        <v>0</v>
      </c>
      <c r="AK95" s="17">
        <f t="shared" si="211"/>
        <v>0</v>
      </c>
      <c r="AL95" s="17">
        <f t="shared" si="180"/>
        <v>361471.86216999998</v>
      </c>
      <c r="AM95" s="17">
        <f t="shared" si="181"/>
        <v>292198.94482999993</v>
      </c>
      <c r="AN95" s="2"/>
    </row>
    <row r="96" spans="2:40" s="22" customFormat="1" ht="46.8" x14ac:dyDescent="0.3">
      <c r="B96" s="23" t="s">
        <v>130</v>
      </c>
      <c r="C96" s="23" t="s">
        <v>38</v>
      </c>
      <c r="D96" s="23" t="s">
        <v>132</v>
      </c>
      <c r="E96" s="24" t="str">
        <f t="shared" si="177"/>
        <v>0106</v>
      </c>
      <c r="F96" s="23"/>
      <c r="G96" s="23"/>
      <c r="H96" s="25" t="s">
        <v>133</v>
      </c>
      <c r="I96" s="26">
        <f t="shared" ref="I96:I97" si="212">I97</f>
        <v>148054.09999999998</v>
      </c>
      <c r="J96" s="26">
        <f t="shared" ref="J96:J97" si="213">J97</f>
        <v>146338.4</v>
      </c>
      <c r="K96" s="26">
        <f t="shared" ref="K96:K97" si="214">K97</f>
        <v>146338.4</v>
      </c>
      <c r="L96" s="26">
        <f t="shared" ref="L96:L97" si="215">L97</f>
        <v>0</v>
      </c>
      <c r="M96" s="26">
        <f t="shared" ref="M96:M97" si="216">M97</f>
        <v>0</v>
      </c>
      <c r="N96" s="26">
        <f t="shared" ref="N96:N97" si="217">N97</f>
        <v>0</v>
      </c>
      <c r="O96" s="26">
        <f t="shared" ref="O96:T96" si="218">O97+O109</f>
        <v>0</v>
      </c>
      <c r="P96" s="26">
        <f t="shared" si="218"/>
        <v>0</v>
      </c>
      <c r="Q96" s="26">
        <f t="shared" si="218"/>
        <v>0</v>
      </c>
      <c r="R96" s="26">
        <f t="shared" si="218"/>
        <v>553.4</v>
      </c>
      <c r="S96" s="26">
        <f t="shared" si="218"/>
        <v>0</v>
      </c>
      <c r="T96" s="26">
        <f t="shared" si="218"/>
        <v>0</v>
      </c>
      <c r="U96" s="26">
        <v>0</v>
      </c>
      <c r="V96" s="26">
        <f t="shared" si="178"/>
        <v>148607.49999999997</v>
      </c>
      <c r="W96" s="26">
        <f t="shared" ref="W96:W97" si="219">W97</f>
        <v>0</v>
      </c>
      <c r="X96" s="26">
        <f t="shared" ref="X96:X97" si="220">X97</f>
        <v>0</v>
      </c>
      <c r="Y96" s="26">
        <f t="shared" ref="Y96:Y97" si="221">Y97</f>
        <v>0</v>
      </c>
      <c r="Z96" s="26">
        <f t="shared" ref="Z96:Z97" si="222">Z97</f>
        <v>0</v>
      </c>
      <c r="AA96" s="26">
        <f t="shared" ref="AA96:AA97" si="223">AA97</f>
        <v>0</v>
      </c>
      <c r="AB96" s="26">
        <f>AB97+AB109</f>
        <v>103577.94174000001</v>
      </c>
      <c r="AC96" s="27">
        <f>AC97+AC109</f>
        <v>142850.52500000002</v>
      </c>
      <c r="AD96" s="27">
        <f>AD97+AD109</f>
        <v>142850.52500000002</v>
      </c>
      <c r="AE96" s="28">
        <f t="shared" si="179"/>
        <v>100</v>
      </c>
      <c r="AF96" s="26">
        <f t="shared" ref="AF96:AK96" si="224">AF97+AF109</f>
        <v>146166.22499999998</v>
      </c>
      <c r="AG96" s="26">
        <f t="shared" si="224"/>
        <v>0</v>
      </c>
      <c r="AH96" s="26">
        <f t="shared" si="224"/>
        <v>0</v>
      </c>
      <c r="AI96" s="26">
        <f t="shared" si="224"/>
        <v>0</v>
      </c>
      <c r="AJ96" s="26">
        <f t="shared" si="224"/>
        <v>0</v>
      </c>
      <c r="AK96" s="26">
        <f t="shared" si="224"/>
        <v>0</v>
      </c>
      <c r="AL96" s="26">
        <f t="shared" si="180"/>
        <v>146166.22499999998</v>
      </c>
      <c r="AM96" s="26">
        <f t="shared" si="181"/>
        <v>2441.2749999999942</v>
      </c>
      <c r="AN96" s="2"/>
    </row>
    <row r="97" spans="2:40" ht="31.2" x14ac:dyDescent="0.3">
      <c r="B97" s="30" t="s">
        <v>130</v>
      </c>
      <c r="C97" s="30" t="s">
        <v>38</v>
      </c>
      <c r="D97" s="30" t="s">
        <v>132</v>
      </c>
      <c r="E97" s="15" t="str">
        <f t="shared" si="177"/>
        <v>0106</v>
      </c>
      <c r="F97" s="30" t="s">
        <v>84</v>
      </c>
      <c r="G97" s="30"/>
      <c r="H97" s="31" t="s">
        <v>85</v>
      </c>
      <c r="I97" s="32">
        <f t="shared" si="212"/>
        <v>148054.09999999998</v>
      </c>
      <c r="J97" s="32">
        <f t="shared" si="213"/>
        <v>146338.4</v>
      </c>
      <c r="K97" s="32">
        <f t="shared" si="214"/>
        <v>146338.4</v>
      </c>
      <c r="L97" s="32">
        <f t="shared" si="215"/>
        <v>0</v>
      </c>
      <c r="M97" s="32">
        <f t="shared" si="216"/>
        <v>0</v>
      </c>
      <c r="N97" s="32">
        <f t="shared" si="217"/>
        <v>0</v>
      </c>
      <c r="O97" s="32">
        <f t="shared" ref="O97:T97" si="225">O98</f>
        <v>0</v>
      </c>
      <c r="P97" s="32">
        <f t="shared" si="225"/>
        <v>0</v>
      </c>
      <c r="Q97" s="32">
        <f t="shared" si="225"/>
        <v>0</v>
      </c>
      <c r="R97" s="32">
        <f t="shared" si="225"/>
        <v>553.4</v>
      </c>
      <c r="S97" s="32">
        <f t="shared" si="225"/>
        <v>0</v>
      </c>
      <c r="T97" s="32">
        <f t="shared" si="225"/>
        <v>0</v>
      </c>
      <c r="U97" s="32">
        <v>0</v>
      </c>
      <c r="V97" s="32">
        <f t="shared" si="178"/>
        <v>148607.49999999997</v>
      </c>
      <c r="W97" s="32">
        <f t="shared" si="219"/>
        <v>0</v>
      </c>
      <c r="X97" s="32">
        <f t="shared" si="220"/>
        <v>0</v>
      </c>
      <c r="Y97" s="32">
        <f t="shared" si="221"/>
        <v>0</v>
      </c>
      <c r="Z97" s="32">
        <f t="shared" si="222"/>
        <v>0</v>
      </c>
      <c r="AA97" s="32">
        <f t="shared" si="223"/>
        <v>0</v>
      </c>
      <c r="AB97" s="32">
        <f>AB98</f>
        <v>103547.94174000001</v>
      </c>
      <c r="AC97" s="33">
        <f>AC98</f>
        <v>142820.52500000002</v>
      </c>
      <c r="AD97" s="33">
        <f>AD98</f>
        <v>142820.52500000002</v>
      </c>
      <c r="AE97" s="34">
        <f t="shared" si="179"/>
        <v>100</v>
      </c>
      <c r="AF97" s="32">
        <f t="shared" ref="AF97:AK97" si="226">AF98</f>
        <v>146136.22499999998</v>
      </c>
      <c r="AG97" s="32">
        <f t="shared" si="226"/>
        <v>0</v>
      </c>
      <c r="AH97" s="32">
        <f t="shared" si="226"/>
        <v>0</v>
      </c>
      <c r="AI97" s="32">
        <f t="shared" si="226"/>
        <v>0</v>
      </c>
      <c r="AJ97" s="32">
        <f t="shared" si="226"/>
        <v>0</v>
      </c>
      <c r="AK97" s="32">
        <f t="shared" si="226"/>
        <v>0</v>
      </c>
      <c r="AL97" s="32">
        <f t="shared" si="180"/>
        <v>146136.22499999998</v>
      </c>
      <c r="AM97" s="32">
        <f t="shared" si="181"/>
        <v>2471.2749999999942</v>
      </c>
    </row>
    <row r="98" spans="2:40" x14ac:dyDescent="0.3">
      <c r="B98" s="30" t="s">
        <v>130</v>
      </c>
      <c r="C98" s="30" t="s">
        <v>38</v>
      </c>
      <c r="D98" s="30" t="s">
        <v>132</v>
      </c>
      <c r="E98" s="15" t="str">
        <f t="shared" si="177"/>
        <v>0106</v>
      </c>
      <c r="F98" s="30" t="s">
        <v>86</v>
      </c>
      <c r="G98" s="30"/>
      <c r="H98" s="31" t="s">
        <v>87</v>
      </c>
      <c r="I98" s="32">
        <f t="shared" ref="I98:T98" si="227">I99+I102</f>
        <v>148054.09999999998</v>
      </c>
      <c r="J98" s="32">
        <f t="shared" si="227"/>
        <v>146338.4</v>
      </c>
      <c r="K98" s="32">
        <f t="shared" si="227"/>
        <v>146338.4</v>
      </c>
      <c r="L98" s="32">
        <f t="shared" si="227"/>
        <v>0</v>
      </c>
      <c r="M98" s="32">
        <f t="shared" si="227"/>
        <v>0</v>
      </c>
      <c r="N98" s="32">
        <f t="shared" si="227"/>
        <v>0</v>
      </c>
      <c r="O98" s="32">
        <f t="shared" si="227"/>
        <v>0</v>
      </c>
      <c r="P98" s="32">
        <f t="shared" si="227"/>
        <v>0</v>
      </c>
      <c r="Q98" s="32">
        <f t="shared" si="227"/>
        <v>0</v>
      </c>
      <c r="R98" s="32">
        <f t="shared" si="227"/>
        <v>553.4</v>
      </c>
      <c r="S98" s="32">
        <f t="shared" si="227"/>
        <v>0</v>
      </c>
      <c r="T98" s="32">
        <f t="shared" si="227"/>
        <v>0</v>
      </c>
      <c r="U98" s="32">
        <v>0</v>
      </c>
      <c r="V98" s="32">
        <f t="shared" si="178"/>
        <v>148607.49999999997</v>
      </c>
      <c r="W98" s="32">
        <f t="shared" ref="W98:AD98" si="228">W99+W102</f>
        <v>0</v>
      </c>
      <c r="X98" s="32">
        <f t="shared" si="228"/>
        <v>0</v>
      </c>
      <c r="Y98" s="32">
        <f t="shared" si="228"/>
        <v>0</v>
      </c>
      <c r="Z98" s="32">
        <f t="shared" si="228"/>
        <v>0</v>
      </c>
      <c r="AA98" s="32">
        <f t="shared" si="228"/>
        <v>0</v>
      </c>
      <c r="AB98" s="32">
        <f t="shared" si="228"/>
        <v>103547.94174000001</v>
      </c>
      <c r="AC98" s="33">
        <f t="shared" si="228"/>
        <v>142820.52500000002</v>
      </c>
      <c r="AD98" s="33">
        <f t="shared" si="228"/>
        <v>142820.52500000002</v>
      </c>
      <c r="AE98" s="34">
        <f t="shared" si="179"/>
        <v>100</v>
      </c>
      <c r="AF98" s="32">
        <f t="shared" ref="AF98:AK98" si="229">AF99+AF102</f>
        <v>146136.22499999998</v>
      </c>
      <c r="AG98" s="32">
        <f t="shared" si="229"/>
        <v>0</v>
      </c>
      <c r="AH98" s="32">
        <f t="shared" si="229"/>
        <v>0</v>
      </c>
      <c r="AI98" s="32">
        <f t="shared" si="229"/>
        <v>0</v>
      </c>
      <c r="AJ98" s="32">
        <f t="shared" si="229"/>
        <v>0</v>
      </c>
      <c r="AK98" s="32">
        <f t="shared" si="229"/>
        <v>0</v>
      </c>
      <c r="AL98" s="32">
        <f t="shared" si="180"/>
        <v>146136.22499999998</v>
      </c>
      <c r="AM98" s="32">
        <f t="shared" si="181"/>
        <v>2471.2749999999942</v>
      </c>
    </row>
    <row r="99" spans="2:40" ht="31.2" x14ac:dyDescent="0.3">
      <c r="B99" s="30" t="s">
        <v>130</v>
      </c>
      <c r="C99" s="30" t="s">
        <v>38</v>
      </c>
      <c r="D99" s="30" t="s">
        <v>132</v>
      </c>
      <c r="E99" s="15" t="str">
        <f t="shared" si="177"/>
        <v>0106</v>
      </c>
      <c r="F99" s="30" t="s">
        <v>88</v>
      </c>
      <c r="G99" s="30"/>
      <c r="H99" s="31" t="s">
        <v>89</v>
      </c>
      <c r="I99" s="32">
        <f t="shared" ref="I99:I100" si="230">I100</f>
        <v>141819.59999999998</v>
      </c>
      <c r="J99" s="32">
        <f t="shared" ref="J99:J100" si="231">J100</f>
        <v>140103.9</v>
      </c>
      <c r="K99" s="32">
        <f t="shared" ref="K99:K100" si="232">K100</f>
        <v>140103.9</v>
      </c>
      <c r="L99" s="32">
        <f t="shared" ref="L99:L100" si="233">L100</f>
        <v>0</v>
      </c>
      <c r="M99" s="32">
        <f t="shared" ref="M99:M100" si="234">M100</f>
        <v>0</v>
      </c>
      <c r="N99" s="32">
        <f t="shared" ref="N99:N100" si="235">N100</f>
        <v>0</v>
      </c>
      <c r="O99" s="32">
        <f t="shared" ref="O99:O100" si="236">O100</f>
        <v>0</v>
      </c>
      <c r="P99" s="32">
        <f t="shared" ref="P99:P100" si="237">P100</f>
        <v>0</v>
      </c>
      <c r="Q99" s="32">
        <f t="shared" ref="Q99:Q100" si="238">Q100</f>
        <v>0</v>
      </c>
      <c r="R99" s="32">
        <f t="shared" ref="R99:R100" si="239">R100</f>
        <v>553.4</v>
      </c>
      <c r="S99" s="32">
        <f t="shared" ref="S99:S100" si="240">S100</f>
        <v>0</v>
      </c>
      <c r="T99" s="32">
        <f t="shared" ref="T99:T100" si="241">T100</f>
        <v>0</v>
      </c>
      <c r="U99" s="32">
        <v>0</v>
      </c>
      <c r="V99" s="32">
        <f t="shared" si="178"/>
        <v>142372.99999999997</v>
      </c>
      <c r="W99" s="32">
        <f t="shared" ref="W99:W100" si="242">W100</f>
        <v>0</v>
      </c>
      <c r="X99" s="32">
        <f t="shared" ref="X99:X100" si="243">X100</f>
        <v>0</v>
      </c>
      <c r="Y99" s="32">
        <f t="shared" ref="Y99:Y100" si="244">Y100</f>
        <v>0</v>
      </c>
      <c r="Z99" s="32">
        <f t="shared" ref="Z99:Z100" si="245">Z100</f>
        <v>0</v>
      </c>
      <c r="AA99" s="32">
        <f t="shared" ref="AA99:AA100" si="246">AA100</f>
        <v>0</v>
      </c>
      <c r="AB99" s="32">
        <f t="shared" ref="AB99:AB100" si="247">AB100</f>
        <v>98878.794150000002</v>
      </c>
      <c r="AC99" s="33">
        <f t="shared" ref="AC99:AC100" si="248">AC100</f>
        <v>137305.37082000001</v>
      </c>
      <c r="AD99" s="33">
        <f t="shared" ref="AD99:AD100" si="249">AD100</f>
        <v>137305.37082000001</v>
      </c>
      <c r="AE99" s="34">
        <f t="shared" si="179"/>
        <v>100</v>
      </c>
      <c r="AF99" s="32">
        <f t="shared" ref="AF99:AF100" si="250">AF100</f>
        <v>140518.42666999999</v>
      </c>
      <c r="AG99" s="32">
        <f t="shared" ref="AG99:AG100" si="251">AG100</f>
        <v>0</v>
      </c>
      <c r="AH99" s="32">
        <f t="shared" ref="AH99:AH100" si="252">AH100</f>
        <v>0</v>
      </c>
      <c r="AI99" s="32">
        <f t="shared" ref="AI99:AI100" si="253">AI100</f>
        <v>0</v>
      </c>
      <c r="AJ99" s="32">
        <f t="shared" ref="AJ99:AJ100" si="254">AJ100</f>
        <v>0</v>
      </c>
      <c r="AK99" s="32">
        <f t="shared" ref="AK99:AK100" si="255">AK100</f>
        <v>0</v>
      </c>
      <c r="AL99" s="32">
        <f t="shared" si="180"/>
        <v>140518.42666999999</v>
      </c>
      <c r="AM99" s="32">
        <f t="shared" si="181"/>
        <v>1854.5733299999847</v>
      </c>
    </row>
    <row r="100" spans="2:40" ht="78" x14ac:dyDescent="0.3">
      <c r="B100" s="30" t="s">
        <v>130</v>
      </c>
      <c r="C100" s="30" t="s">
        <v>38</v>
      </c>
      <c r="D100" s="30" t="s">
        <v>132</v>
      </c>
      <c r="E100" s="15" t="str">
        <f t="shared" si="177"/>
        <v>0106</v>
      </c>
      <c r="F100" s="30" t="s">
        <v>88</v>
      </c>
      <c r="G100" s="30" t="s">
        <v>68</v>
      </c>
      <c r="H100" s="31" t="s">
        <v>69</v>
      </c>
      <c r="I100" s="32">
        <f t="shared" si="230"/>
        <v>141819.59999999998</v>
      </c>
      <c r="J100" s="32">
        <f t="shared" si="231"/>
        <v>140103.9</v>
      </c>
      <c r="K100" s="32">
        <f t="shared" si="232"/>
        <v>140103.9</v>
      </c>
      <c r="L100" s="32">
        <f t="shared" si="233"/>
        <v>0</v>
      </c>
      <c r="M100" s="32">
        <f t="shared" si="234"/>
        <v>0</v>
      </c>
      <c r="N100" s="32">
        <f t="shared" si="235"/>
        <v>0</v>
      </c>
      <c r="O100" s="32">
        <f t="shared" si="236"/>
        <v>0</v>
      </c>
      <c r="P100" s="32">
        <f t="shared" si="237"/>
        <v>0</v>
      </c>
      <c r="Q100" s="32">
        <f t="shared" si="238"/>
        <v>0</v>
      </c>
      <c r="R100" s="32">
        <f t="shared" si="239"/>
        <v>553.4</v>
      </c>
      <c r="S100" s="32">
        <f t="shared" si="240"/>
        <v>0</v>
      </c>
      <c r="T100" s="32">
        <f t="shared" si="241"/>
        <v>0</v>
      </c>
      <c r="U100" s="32">
        <v>0</v>
      </c>
      <c r="V100" s="32">
        <f t="shared" si="178"/>
        <v>142372.99999999997</v>
      </c>
      <c r="W100" s="32">
        <f t="shared" si="242"/>
        <v>0</v>
      </c>
      <c r="X100" s="32">
        <f t="shared" si="243"/>
        <v>0</v>
      </c>
      <c r="Y100" s="32">
        <f t="shared" si="244"/>
        <v>0</v>
      </c>
      <c r="Z100" s="32">
        <f t="shared" si="245"/>
        <v>0</v>
      </c>
      <c r="AA100" s="32">
        <f t="shared" si="246"/>
        <v>0</v>
      </c>
      <c r="AB100" s="32">
        <f t="shared" si="247"/>
        <v>98878.794150000002</v>
      </c>
      <c r="AC100" s="33">
        <f t="shared" si="248"/>
        <v>137305.37082000001</v>
      </c>
      <c r="AD100" s="33">
        <f t="shared" si="249"/>
        <v>137305.37082000001</v>
      </c>
      <c r="AE100" s="34">
        <f t="shared" si="179"/>
        <v>100</v>
      </c>
      <c r="AF100" s="32">
        <f t="shared" si="250"/>
        <v>140518.42666999999</v>
      </c>
      <c r="AG100" s="32">
        <f t="shared" si="251"/>
        <v>0</v>
      </c>
      <c r="AH100" s="32">
        <f t="shared" si="252"/>
        <v>0</v>
      </c>
      <c r="AI100" s="32">
        <f t="shared" si="253"/>
        <v>0</v>
      </c>
      <c r="AJ100" s="32">
        <f t="shared" si="254"/>
        <v>0</v>
      </c>
      <c r="AK100" s="32">
        <f t="shared" si="255"/>
        <v>0</v>
      </c>
      <c r="AL100" s="32">
        <f t="shared" si="180"/>
        <v>140518.42666999999</v>
      </c>
      <c r="AM100" s="32">
        <f t="shared" si="181"/>
        <v>1854.5733299999847</v>
      </c>
    </row>
    <row r="101" spans="2:40" ht="31.2" x14ac:dyDescent="0.3">
      <c r="B101" s="30" t="s">
        <v>130</v>
      </c>
      <c r="C101" s="30" t="s">
        <v>38</v>
      </c>
      <c r="D101" s="30" t="s">
        <v>132</v>
      </c>
      <c r="E101" s="15" t="str">
        <f t="shared" si="177"/>
        <v>0106</v>
      </c>
      <c r="F101" s="30" t="s">
        <v>88</v>
      </c>
      <c r="G101" s="30" t="s">
        <v>90</v>
      </c>
      <c r="H101" s="31" t="s">
        <v>91</v>
      </c>
      <c r="I101" s="32">
        <v>141819.59999999998</v>
      </c>
      <c r="J101" s="32">
        <v>140103.9</v>
      </c>
      <c r="K101" s="32">
        <v>140103.9</v>
      </c>
      <c r="L101" s="32"/>
      <c r="M101" s="32"/>
      <c r="N101" s="32"/>
      <c r="O101" s="32">
        <v>0</v>
      </c>
      <c r="P101" s="32">
        <v>0</v>
      </c>
      <c r="Q101" s="32">
        <v>0</v>
      </c>
      <c r="R101" s="32">
        <v>553.4</v>
      </c>
      <c r="S101" s="32">
        <v>0</v>
      </c>
      <c r="T101" s="32">
        <v>0</v>
      </c>
      <c r="U101" s="32">
        <v>0</v>
      </c>
      <c r="V101" s="32">
        <f t="shared" si="178"/>
        <v>142372.99999999997</v>
      </c>
      <c r="W101" s="32"/>
      <c r="X101" s="32"/>
      <c r="Y101" s="32"/>
      <c r="Z101" s="32"/>
      <c r="AA101" s="32"/>
      <c r="AB101" s="32">
        <v>98878.794150000002</v>
      </c>
      <c r="AC101" s="33">
        <v>137305.37082000001</v>
      </c>
      <c r="AD101" s="33">
        <v>137305.37082000001</v>
      </c>
      <c r="AE101" s="34">
        <f t="shared" si="179"/>
        <v>100</v>
      </c>
      <c r="AF101" s="32">
        <v>140518.42666999999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f t="shared" si="180"/>
        <v>140518.42666999999</v>
      </c>
      <c r="AM101" s="32">
        <f t="shared" si="181"/>
        <v>1854.5733299999847</v>
      </c>
      <c r="AN101" s="12"/>
    </row>
    <row r="102" spans="2:40" ht="31.2" x14ac:dyDescent="0.3">
      <c r="B102" s="30" t="s">
        <v>130</v>
      </c>
      <c r="C102" s="30" t="s">
        <v>38</v>
      </c>
      <c r="D102" s="30" t="s">
        <v>132</v>
      </c>
      <c r="E102" s="15" t="str">
        <f t="shared" si="177"/>
        <v>0106</v>
      </c>
      <c r="F102" s="30" t="s">
        <v>96</v>
      </c>
      <c r="G102" s="30"/>
      <c r="H102" s="31" t="s">
        <v>97</v>
      </c>
      <c r="I102" s="32">
        <f t="shared" ref="I102:T102" si="256">I103+I105+I107</f>
        <v>6234.5</v>
      </c>
      <c r="J102" s="32">
        <f t="shared" si="256"/>
        <v>6234.5</v>
      </c>
      <c r="K102" s="32">
        <f t="shared" si="256"/>
        <v>6234.5</v>
      </c>
      <c r="L102" s="32">
        <f t="shared" si="256"/>
        <v>0</v>
      </c>
      <c r="M102" s="32">
        <f t="shared" si="256"/>
        <v>0</v>
      </c>
      <c r="N102" s="32">
        <f t="shared" si="256"/>
        <v>0</v>
      </c>
      <c r="O102" s="32">
        <f t="shared" si="256"/>
        <v>0</v>
      </c>
      <c r="P102" s="32">
        <f t="shared" si="256"/>
        <v>0</v>
      </c>
      <c r="Q102" s="32">
        <f t="shared" si="256"/>
        <v>0</v>
      </c>
      <c r="R102" s="32">
        <f t="shared" si="256"/>
        <v>0</v>
      </c>
      <c r="S102" s="32">
        <f t="shared" si="256"/>
        <v>0</v>
      </c>
      <c r="T102" s="32">
        <f t="shared" si="256"/>
        <v>0</v>
      </c>
      <c r="U102" s="32">
        <v>0</v>
      </c>
      <c r="V102" s="32">
        <f t="shared" si="178"/>
        <v>6234.5</v>
      </c>
      <c r="W102" s="32">
        <f t="shared" ref="W102:AD102" si="257">W103+W105+W107</f>
        <v>0</v>
      </c>
      <c r="X102" s="32">
        <f t="shared" si="257"/>
        <v>0</v>
      </c>
      <c r="Y102" s="32">
        <f t="shared" si="257"/>
        <v>0</v>
      </c>
      <c r="Z102" s="32">
        <f t="shared" si="257"/>
        <v>0</v>
      </c>
      <c r="AA102" s="32">
        <f t="shared" si="257"/>
        <v>0</v>
      </c>
      <c r="AB102" s="32">
        <f t="shared" si="257"/>
        <v>4669.1475900000005</v>
      </c>
      <c r="AC102" s="33">
        <f t="shared" si="257"/>
        <v>5515.1541800000005</v>
      </c>
      <c r="AD102" s="33">
        <f t="shared" si="257"/>
        <v>5515.1541800000005</v>
      </c>
      <c r="AE102" s="34">
        <f t="shared" ref="AE102:AE165" si="258">AD102/AC102*100</f>
        <v>100</v>
      </c>
      <c r="AF102" s="32">
        <f t="shared" ref="AF102:AK102" si="259">AF103+AF105+AF107</f>
        <v>5617.7983299999996</v>
      </c>
      <c r="AG102" s="32">
        <f t="shared" si="259"/>
        <v>0</v>
      </c>
      <c r="AH102" s="32">
        <f t="shared" si="259"/>
        <v>0</v>
      </c>
      <c r="AI102" s="32">
        <f t="shared" si="259"/>
        <v>0</v>
      </c>
      <c r="AJ102" s="32">
        <f t="shared" si="259"/>
        <v>0</v>
      </c>
      <c r="AK102" s="32">
        <f t="shared" si="259"/>
        <v>0</v>
      </c>
      <c r="AL102" s="32">
        <f t="shared" ref="AL102:AL165" si="260">AF102+AH102+AK102+AI102+AJ102+AG102</f>
        <v>5617.7983299999996</v>
      </c>
      <c r="AM102" s="32">
        <f t="shared" ref="AM102:AM165" si="261">V102-AL102</f>
        <v>616.70167000000038</v>
      </c>
    </row>
    <row r="103" spans="2:40" ht="78" x14ac:dyDescent="0.3">
      <c r="B103" s="30" t="s">
        <v>130</v>
      </c>
      <c r="C103" s="30" t="s">
        <v>38</v>
      </c>
      <c r="D103" s="30" t="s">
        <v>132</v>
      </c>
      <c r="E103" s="15" t="str">
        <f t="shared" si="177"/>
        <v>0106</v>
      </c>
      <c r="F103" s="30" t="s">
        <v>96</v>
      </c>
      <c r="G103" s="30" t="s">
        <v>68</v>
      </c>
      <c r="H103" s="31" t="s">
        <v>69</v>
      </c>
      <c r="I103" s="32">
        <f t="shared" ref="I103:T103" si="262">I104</f>
        <v>174</v>
      </c>
      <c r="J103" s="32">
        <f t="shared" si="262"/>
        <v>174</v>
      </c>
      <c r="K103" s="32">
        <f t="shared" si="262"/>
        <v>174</v>
      </c>
      <c r="L103" s="32">
        <f t="shared" si="262"/>
        <v>0</v>
      </c>
      <c r="M103" s="32">
        <f t="shared" si="262"/>
        <v>0</v>
      </c>
      <c r="N103" s="32">
        <f t="shared" si="262"/>
        <v>0</v>
      </c>
      <c r="O103" s="32">
        <f t="shared" si="262"/>
        <v>0</v>
      </c>
      <c r="P103" s="32">
        <f t="shared" si="262"/>
        <v>0</v>
      </c>
      <c r="Q103" s="32">
        <f t="shared" si="262"/>
        <v>0</v>
      </c>
      <c r="R103" s="32">
        <f t="shared" si="262"/>
        <v>0</v>
      </c>
      <c r="S103" s="32">
        <f t="shared" si="262"/>
        <v>0</v>
      </c>
      <c r="T103" s="32">
        <f t="shared" si="262"/>
        <v>0</v>
      </c>
      <c r="U103" s="32">
        <v>0</v>
      </c>
      <c r="V103" s="32">
        <f t="shared" si="178"/>
        <v>174</v>
      </c>
      <c r="W103" s="32">
        <f t="shared" ref="W103:AD103" si="263">W104</f>
        <v>0</v>
      </c>
      <c r="X103" s="32">
        <f t="shared" si="263"/>
        <v>0</v>
      </c>
      <c r="Y103" s="32">
        <f t="shared" si="263"/>
        <v>0</v>
      </c>
      <c r="Z103" s="32">
        <f t="shared" si="263"/>
        <v>0</v>
      </c>
      <c r="AA103" s="32">
        <f t="shared" si="263"/>
        <v>0</v>
      </c>
      <c r="AB103" s="32">
        <f t="shared" si="263"/>
        <v>299.15379000000001</v>
      </c>
      <c r="AC103" s="33">
        <f t="shared" si="263"/>
        <v>327.50988999999998</v>
      </c>
      <c r="AD103" s="33">
        <f t="shared" si="263"/>
        <v>327.50988999999998</v>
      </c>
      <c r="AE103" s="34">
        <f t="shared" si="258"/>
        <v>100</v>
      </c>
      <c r="AF103" s="32">
        <f t="shared" ref="AF103:AK103" si="264">AF104</f>
        <v>329.51600000000002</v>
      </c>
      <c r="AG103" s="32">
        <f t="shared" si="264"/>
        <v>0</v>
      </c>
      <c r="AH103" s="32">
        <f t="shared" si="264"/>
        <v>0</v>
      </c>
      <c r="AI103" s="32">
        <f t="shared" si="264"/>
        <v>0</v>
      </c>
      <c r="AJ103" s="32">
        <f t="shared" si="264"/>
        <v>0</v>
      </c>
      <c r="AK103" s="32">
        <f t="shared" si="264"/>
        <v>0</v>
      </c>
      <c r="AL103" s="32">
        <f t="shared" si="260"/>
        <v>329.51600000000002</v>
      </c>
      <c r="AM103" s="32">
        <f t="shared" si="261"/>
        <v>-155.51600000000002</v>
      </c>
    </row>
    <row r="104" spans="2:40" ht="31.2" x14ac:dyDescent="0.3">
      <c r="B104" s="30" t="s">
        <v>130</v>
      </c>
      <c r="C104" s="30" t="s">
        <v>38</v>
      </c>
      <c r="D104" s="30" t="s">
        <v>132</v>
      </c>
      <c r="E104" s="15" t="str">
        <f t="shared" si="177"/>
        <v>0106</v>
      </c>
      <c r="F104" s="30" t="s">
        <v>96</v>
      </c>
      <c r="G104" s="30" t="s">
        <v>90</v>
      </c>
      <c r="H104" s="31" t="s">
        <v>91</v>
      </c>
      <c r="I104" s="32">
        <v>174</v>
      </c>
      <c r="J104" s="32">
        <v>174</v>
      </c>
      <c r="K104" s="32">
        <v>174</v>
      </c>
      <c r="L104" s="32"/>
      <c r="M104" s="32"/>
      <c r="N104" s="32"/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f t="shared" si="178"/>
        <v>174</v>
      </c>
      <c r="W104" s="32"/>
      <c r="X104" s="32"/>
      <c r="Y104" s="32"/>
      <c r="Z104" s="32"/>
      <c r="AA104" s="32"/>
      <c r="AB104" s="32">
        <v>299.15379000000001</v>
      </c>
      <c r="AC104" s="33">
        <v>327.50988999999998</v>
      </c>
      <c r="AD104" s="33">
        <v>327.50988999999998</v>
      </c>
      <c r="AE104" s="34">
        <f t="shared" si="258"/>
        <v>100</v>
      </c>
      <c r="AF104" s="32">
        <v>329.51600000000002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f t="shared" si="260"/>
        <v>329.51600000000002</v>
      </c>
      <c r="AM104" s="32">
        <f t="shared" si="261"/>
        <v>-155.51600000000002</v>
      </c>
      <c r="AN104" s="12"/>
    </row>
    <row r="105" spans="2:40" ht="31.2" x14ac:dyDescent="0.3">
      <c r="B105" s="30" t="s">
        <v>130</v>
      </c>
      <c r="C105" s="30" t="s">
        <v>38</v>
      </c>
      <c r="D105" s="30" t="s">
        <v>132</v>
      </c>
      <c r="E105" s="15" t="str">
        <f t="shared" si="177"/>
        <v>0106</v>
      </c>
      <c r="F105" s="30" t="s">
        <v>96</v>
      </c>
      <c r="G105" s="30" t="s">
        <v>50</v>
      </c>
      <c r="H105" s="31" t="s">
        <v>51</v>
      </c>
      <c r="I105" s="32">
        <f t="shared" ref="I105:T105" si="265">I106</f>
        <v>6010.5</v>
      </c>
      <c r="J105" s="32">
        <f t="shared" si="265"/>
        <v>6010.5</v>
      </c>
      <c r="K105" s="32">
        <f t="shared" si="265"/>
        <v>6010.5</v>
      </c>
      <c r="L105" s="32">
        <f t="shared" si="265"/>
        <v>0</v>
      </c>
      <c r="M105" s="32">
        <f t="shared" si="265"/>
        <v>0</v>
      </c>
      <c r="N105" s="32">
        <f t="shared" si="265"/>
        <v>0</v>
      </c>
      <c r="O105" s="32">
        <f t="shared" si="265"/>
        <v>0</v>
      </c>
      <c r="P105" s="32">
        <f t="shared" si="265"/>
        <v>0</v>
      </c>
      <c r="Q105" s="32">
        <f t="shared" si="265"/>
        <v>0</v>
      </c>
      <c r="R105" s="32">
        <f t="shared" si="265"/>
        <v>0</v>
      </c>
      <c r="S105" s="32">
        <f t="shared" si="265"/>
        <v>0</v>
      </c>
      <c r="T105" s="32">
        <f t="shared" si="265"/>
        <v>0</v>
      </c>
      <c r="U105" s="32">
        <v>0</v>
      </c>
      <c r="V105" s="32">
        <f t="shared" si="178"/>
        <v>6010.5</v>
      </c>
      <c r="W105" s="32">
        <f t="shared" ref="W105:AD105" si="266">W106</f>
        <v>0</v>
      </c>
      <c r="X105" s="32">
        <f t="shared" si="266"/>
        <v>0</v>
      </c>
      <c r="Y105" s="32">
        <f t="shared" si="266"/>
        <v>0</v>
      </c>
      <c r="Z105" s="32">
        <f t="shared" si="266"/>
        <v>0</v>
      </c>
      <c r="AA105" s="32">
        <f t="shared" si="266"/>
        <v>0</v>
      </c>
      <c r="AB105" s="32">
        <f t="shared" si="266"/>
        <v>4319.9938000000002</v>
      </c>
      <c r="AC105" s="33">
        <f t="shared" si="266"/>
        <v>5137.6442900000002</v>
      </c>
      <c r="AD105" s="33">
        <f t="shared" si="266"/>
        <v>5137.6442900000002</v>
      </c>
      <c r="AE105" s="34">
        <f t="shared" si="258"/>
        <v>100</v>
      </c>
      <c r="AF105" s="32">
        <f t="shared" ref="AF105:AK105" si="267">AF106</f>
        <v>5238.28233</v>
      </c>
      <c r="AG105" s="32">
        <f t="shared" si="267"/>
        <v>0</v>
      </c>
      <c r="AH105" s="32">
        <f t="shared" si="267"/>
        <v>0</v>
      </c>
      <c r="AI105" s="32">
        <f t="shared" si="267"/>
        <v>0</v>
      </c>
      <c r="AJ105" s="32">
        <f t="shared" si="267"/>
        <v>0</v>
      </c>
      <c r="AK105" s="32">
        <f t="shared" si="267"/>
        <v>0</v>
      </c>
      <c r="AL105" s="32">
        <f t="shared" si="260"/>
        <v>5238.28233</v>
      </c>
      <c r="AM105" s="32">
        <f t="shared" si="261"/>
        <v>772.21767</v>
      </c>
    </row>
    <row r="106" spans="2:40" ht="31.2" x14ac:dyDescent="0.3">
      <c r="B106" s="30" t="s">
        <v>130</v>
      </c>
      <c r="C106" s="30" t="s">
        <v>38</v>
      </c>
      <c r="D106" s="30" t="s">
        <v>132</v>
      </c>
      <c r="E106" s="15" t="str">
        <f t="shared" si="177"/>
        <v>0106</v>
      </c>
      <c r="F106" s="30" t="s">
        <v>96</v>
      </c>
      <c r="G106" s="30" t="s">
        <v>52</v>
      </c>
      <c r="H106" s="31" t="s">
        <v>53</v>
      </c>
      <c r="I106" s="32">
        <v>6010.5</v>
      </c>
      <c r="J106" s="32">
        <v>6010.5</v>
      </c>
      <c r="K106" s="32">
        <v>6010.5</v>
      </c>
      <c r="L106" s="32"/>
      <c r="M106" s="32"/>
      <c r="N106" s="32"/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f t="shared" si="178"/>
        <v>6010.5</v>
      </c>
      <c r="W106" s="32"/>
      <c r="X106" s="32"/>
      <c r="Y106" s="32"/>
      <c r="Z106" s="32"/>
      <c r="AA106" s="32"/>
      <c r="AB106" s="32">
        <v>4319.9938000000002</v>
      </c>
      <c r="AC106" s="33">
        <v>5137.6442900000002</v>
      </c>
      <c r="AD106" s="33">
        <v>5137.6442900000002</v>
      </c>
      <c r="AE106" s="34">
        <f t="shared" si="258"/>
        <v>100</v>
      </c>
      <c r="AF106" s="32">
        <v>5238.28233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f t="shared" si="260"/>
        <v>5238.28233</v>
      </c>
      <c r="AM106" s="32">
        <f t="shared" si="261"/>
        <v>772.21767</v>
      </c>
      <c r="AN106" s="12"/>
    </row>
    <row r="107" spans="2:40" x14ac:dyDescent="0.3">
      <c r="B107" s="30" t="s">
        <v>130</v>
      </c>
      <c r="C107" s="30" t="s">
        <v>38</v>
      </c>
      <c r="D107" s="30" t="s">
        <v>132</v>
      </c>
      <c r="E107" s="15" t="str">
        <f t="shared" si="177"/>
        <v>0106</v>
      </c>
      <c r="F107" s="30" t="s">
        <v>96</v>
      </c>
      <c r="G107" s="30" t="s">
        <v>56</v>
      </c>
      <c r="H107" s="31" t="s">
        <v>57</v>
      </c>
      <c r="I107" s="32">
        <f t="shared" ref="I107:T107" si="268">I108</f>
        <v>50</v>
      </c>
      <c r="J107" s="32">
        <f t="shared" si="268"/>
        <v>50</v>
      </c>
      <c r="K107" s="32">
        <f t="shared" si="268"/>
        <v>50</v>
      </c>
      <c r="L107" s="32">
        <f t="shared" si="268"/>
        <v>0</v>
      </c>
      <c r="M107" s="32">
        <f t="shared" si="268"/>
        <v>0</v>
      </c>
      <c r="N107" s="32">
        <f t="shared" si="268"/>
        <v>0</v>
      </c>
      <c r="O107" s="32">
        <f t="shared" si="268"/>
        <v>0</v>
      </c>
      <c r="P107" s="32">
        <f t="shared" si="268"/>
        <v>0</v>
      </c>
      <c r="Q107" s="32">
        <f t="shared" si="268"/>
        <v>0</v>
      </c>
      <c r="R107" s="32">
        <f t="shared" si="268"/>
        <v>0</v>
      </c>
      <c r="S107" s="32">
        <f t="shared" si="268"/>
        <v>0</v>
      </c>
      <c r="T107" s="32">
        <f t="shared" si="268"/>
        <v>0</v>
      </c>
      <c r="U107" s="32">
        <v>0</v>
      </c>
      <c r="V107" s="32">
        <f t="shared" si="178"/>
        <v>50</v>
      </c>
      <c r="W107" s="32">
        <f t="shared" ref="W107:AD107" si="269">W108</f>
        <v>0</v>
      </c>
      <c r="X107" s="32">
        <f t="shared" si="269"/>
        <v>0</v>
      </c>
      <c r="Y107" s="32">
        <f t="shared" si="269"/>
        <v>0</v>
      </c>
      <c r="Z107" s="32">
        <f t="shared" si="269"/>
        <v>0</v>
      </c>
      <c r="AA107" s="32">
        <f t="shared" si="269"/>
        <v>0</v>
      </c>
      <c r="AB107" s="32">
        <f t="shared" si="269"/>
        <v>50</v>
      </c>
      <c r="AC107" s="33">
        <f t="shared" si="269"/>
        <v>50</v>
      </c>
      <c r="AD107" s="33">
        <f t="shared" si="269"/>
        <v>50</v>
      </c>
      <c r="AE107" s="34">
        <f t="shared" si="258"/>
        <v>100</v>
      </c>
      <c r="AF107" s="32">
        <f t="shared" ref="AF107:AK107" si="270">AF108</f>
        <v>50</v>
      </c>
      <c r="AG107" s="32">
        <f t="shared" si="270"/>
        <v>0</v>
      </c>
      <c r="AH107" s="32">
        <f t="shared" si="270"/>
        <v>0</v>
      </c>
      <c r="AI107" s="32">
        <f t="shared" si="270"/>
        <v>0</v>
      </c>
      <c r="AJ107" s="32">
        <f t="shared" si="270"/>
        <v>0</v>
      </c>
      <c r="AK107" s="32">
        <f t="shared" si="270"/>
        <v>0</v>
      </c>
      <c r="AL107" s="32">
        <f t="shared" si="260"/>
        <v>50</v>
      </c>
      <c r="AM107" s="32">
        <f t="shared" si="261"/>
        <v>0</v>
      </c>
    </row>
    <row r="108" spans="2:40" x14ac:dyDescent="0.3">
      <c r="B108" s="30" t="s">
        <v>130</v>
      </c>
      <c r="C108" s="30" t="s">
        <v>38</v>
      </c>
      <c r="D108" s="30" t="s">
        <v>132</v>
      </c>
      <c r="E108" s="15" t="str">
        <f t="shared" si="177"/>
        <v>0106</v>
      </c>
      <c r="F108" s="30" t="s">
        <v>96</v>
      </c>
      <c r="G108" s="30" t="s">
        <v>60</v>
      </c>
      <c r="H108" s="31" t="s">
        <v>61</v>
      </c>
      <c r="I108" s="32">
        <v>50</v>
      </c>
      <c r="J108" s="32">
        <v>50</v>
      </c>
      <c r="K108" s="32">
        <v>50</v>
      </c>
      <c r="L108" s="32"/>
      <c r="M108" s="32"/>
      <c r="N108" s="32"/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f t="shared" si="178"/>
        <v>50</v>
      </c>
      <c r="W108" s="32"/>
      <c r="X108" s="32"/>
      <c r="Y108" s="32"/>
      <c r="Z108" s="32"/>
      <c r="AA108" s="32"/>
      <c r="AB108" s="32">
        <v>50</v>
      </c>
      <c r="AC108" s="33">
        <v>50</v>
      </c>
      <c r="AD108" s="33">
        <v>50</v>
      </c>
      <c r="AE108" s="34">
        <f t="shared" si="258"/>
        <v>100</v>
      </c>
      <c r="AF108" s="32">
        <v>50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f t="shared" si="260"/>
        <v>50</v>
      </c>
      <c r="AM108" s="32">
        <f t="shared" si="261"/>
        <v>0</v>
      </c>
      <c r="AN108" s="12"/>
    </row>
    <row r="109" spans="2:40" ht="46.8" x14ac:dyDescent="0.3">
      <c r="B109" s="30" t="s">
        <v>130</v>
      </c>
      <c r="C109" s="30" t="s">
        <v>38</v>
      </c>
      <c r="D109" s="30" t="s">
        <v>132</v>
      </c>
      <c r="E109" s="15" t="str">
        <f t="shared" si="177"/>
        <v>0106</v>
      </c>
      <c r="F109" s="30" t="s">
        <v>98</v>
      </c>
      <c r="G109" s="30"/>
      <c r="H109" s="31" t="s">
        <v>99</v>
      </c>
      <c r="I109" s="32"/>
      <c r="J109" s="32"/>
      <c r="K109" s="32"/>
      <c r="L109" s="32"/>
      <c r="M109" s="32"/>
      <c r="N109" s="32"/>
      <c r="O109" s="32">
        <f t="shared" ref="O109:O118" si="271">O110</f>
        <v>0</v>
      </c>
      <c r="P109" s="32">
        <f t="shared" ref="P109:P118" si="272">P110</f>
        <v>0</v>
      </c>
      <c r="Q109" s="32">
        <f t="shared" ref="Q109:Q118" si="273">Q110</f>
        <v>0</v>
      </c>
      <c r="R109" s="32">
        <f t="shared" ref="R109:R118" si="274">R110</f>
        <v>0</v>
      </c>
      <c r="S109" s="32">
        <f t="shared" ref="S109:S118" si="275">S110</f>
        <v>0</v>
      </c>
      <c r="T109" s="32">
        <f t="shared" ref="T109:T118" si="276">T110</f>
        <v>0</v>
      </c>
      <c r="U109" s="32"/>
      <c r="V109" s="32">
        <f t="shared" si="178"/>
        <v>0</v>
      </c>
      <c r="W109" s="32"/>
      <c r="X109" s="32"/>
      <c r="Y109" s="32"/>
      <c r="Z109" s="32"/>
      <c r="AA109" s="32"/>
      <c r="AB109" s="32">
        <f t="shared" ref="AB109:AB118" si="277">AB110</f>
        <v>30</v>
      </c>
      <c r="AC109" s="33">
        <f t="shared" ref="AC109:AC118" si="278">AC110</f>
        <v>30</v>
      </c>
      <c r="AD109" s="33">
        <f t="shared" ref="AD109:AD118" si="279">AD110</f>
        <v>30</v>
      </c>
      <c r="AE109" s="34">
        <f t="shared" si="258"/>
        <v>100</v>
      </c>
      <c r="AF109" s="32">
        <f t="shared" ref="AF109:AF118" si="280">AF110</f>
        <v>30</v>
      </c>
      <c r="AG109" s="32">
        <f t="shared" ref="AG109:AG118" si="281">AG110</f>
        <v>0</v>
      </c>
      <c r="AH109" s="32">
        <f t="shared" ref="AH109:AH118" si="282">AH110</f>
        <v>0</v>
      </c>
      <c r="AI109" s="32">
        <f t="shared" ref="AI109:AI118" si="283">AI110</f>
        <v>0</v>
      </c>
      <c r="AJ109" s="32">
        <f t="shared" ref="AJ109:AJ118" si="284">AJ110</f>
        <v>0</v>
      </c>
      <c r="AK109" s="32">
        <f t="shared" ref="AK109:AK118" si="285">AK110</f>
        <v>0</v>
      </c>
      <c r="AL109" s="32">
        <f t="shared" si="260"/>
        <v>30</v>
      </c>
      <c r="AM109" s="32">
        <f t="shared" si="261"/>
        <v>-30</v>
      </c>
      <c r="AN109" s="12"/>
    </row>
    <row r="110" spans="2:40" ht="31.2" x14ac:dyDescent="0.3">
      <c r="B110" s="30" t="s">
        <v>130</v>
      </c>
      <c r="C110" s="30" t="s">
        <v>38</v>
      </c>
      <c r="D110" s="30" t="s">
        <v>132</v>
      </c>
      <c r="E110" s="15" t="str">
        <f t="shared" si="177"/>
        <v>0106</v>
      </c>
      <c r="F110" s="30" t="s">
        <v>100</v>
      </c>
      <c r="G110" s="30"/>
      <c r="H110" s="31" t="s">
        <v>101</v>
      </c>
      <c r="I110" s="32"/>
      <c r="J110" s="32"/>
      <c r="K110" s="32"/>
      <c r="L110" s="32"/>
      <c r="M110" s="32"/>
      <c r="N110" s="32"/>
      <c r="O110" s="32">
        <f t="shared" si="271"/>
        <v>0</v>
      </c>
      <c r="P110" s="32">
        <f t="shared" si="272"/>
        <v>0</v>
      </c>
      <c r="Q110" s="32">
        <f t="shared" si="273"/>
        <v>0</v>
      </c>
      <c r="R110" s="32">
        <f t="shared" si="274"/>
        <v>0</v>
      </c>
      <c r="S110" s="32">
        <f t="shared" si="275"/>
        <v>0</v>
      </c>
      <c r="T110" s="32">
        <f t="shared" si="276"/>
        <v>0</v>
      </c>
      <c r="U110" s="32"/>
      <c r="V110" s="32">
        <f t="shared" si="178"/>
        <v>0</v>
      </c>
      <c r="W110" s="32"/>
      <c r="X110" s="32"/>
      <c r="Y110" s="32"/>
      <c r="Z110" s="32"/>
      <c r="AA110" s="32"/>
      <c r="AB110" s="32">
        <f t="shared" si="277"/>
        <v>30</v>
      </c>
      <c r="AC110" s="33">
        <f t="shared" si="278"/>
        <v>30</v>
      </c>
      <c r="AD110" s="33">
        <f t="shared" si="279"/>
        <v>30</v>
      </c>
      <c r="AE110" s="34">
        <f t="shared" si="258"/>
        <v>100</v>
      </c>
      <c r="AF110" s="32">
        <f t="shared" si="280"/>
        <v>30</v>
      </c>
      <c r="AG110" s="32">
        <f t="shared" si="281"/>
        <v>0</v>
      </c>
      <c r="AH110" s="32">
        <f t="shared" si="282"/>
        <v>0</v>
      </c>
      <c r="AI110" s="32">
        <f t="shared" si="283"/>
        <v>0</v>
      </c>
      <c r="AJ110" s="32">
        <f t="shared" si="284"/>
        <v>0</v>
      </c>
      <c r="AK110" s="32">
        <f t="shared" si="285"/>
        <v>0</v>
      </c>
      <c r="AL110" s="32">
        <f t="shared" si="260"/>
        <v>30</v>
      </c>
      <c r="AM110" s="32">
        <f t="shared" si="261"/>
        <v>-30</v>
      </c>
      <c r="AN110" s="12"/>
    </row>
    <row r="111" spans="2:40" ht="31.2" x14ac:dyDescent="0.3">
      <c r="B111" s="30" t="s">
        <v>130</v>
      </c>
      <c r="C111" s="30" t="s">
        <v>38</v>
      </c>
      <c r="D111" s="30" t="s">
        <v>132</v>
      </c>
      <c r="E111" s="15" t="str">
        <f t="shared" si="177"/>
        <v>0106</v>
      </c>
      <c r="F111" s="30" t="s">
        <v>102</v>
      </c>
      <c r="G111" s="30"/>
      <c r="H111" s="31" t="s">
        <v>103</v>
      </c>
      <c r="I111" s="32"/>
      <c r="J111" s="32"/>
      <c r="K111" s="32"/>
      <c r="L111" s="32"/>
      <c r="M111" s="32"/>
      <c r="N111" s="32"/>
      <c r="O111" s="32">
        <f t="shared" si="271"/>
        <v>0</v>
      </c>
      <c r="P111" s="32">
        <f t="shared" si="272"/>
        <v>0</v>
      </c>
      <c r="Q111" s="32">
        <f t="shared" si="273"/>
        <v>0</v>
      </c>
      <c r="R111" s="32">
        <f t="shared" si="274"/>
        <v>0</v>
      </c>
      <c r="S111" s="32">
        <f t="shared" si="275"/>
        <v>0</v>
      </c>
      <c r="T111" s="32">
        <f t="shared" si="276"/>
        <v>0</v>
      </c>
      <c r="U111" s="32"/>
      <c r="V111" s="32">
        <f t="shared" si="178"/>
        <v>0</v>
      </c>
      <c r="W111" s="32"/>
      <c r="X111" s="32"/>
      <c r="Y111" s="32"/>
      <c r="Z111" s="32"/>
      <c r="AA111" s="32"/>
      <c r="AB111" s="32">
        <f t="shared" si="277"/>
        <v>30</v>
      </c>
      <c r="AC111" s="33">
        <f t="shared" si="278"/>
        <v>30</v>
      </c>
      <c r="AD111" s="33">
        <f t="shared" si="279"/>
        <v>30</v>
      </c>
      <c r="AE111" s="34">
        <f t="shared" si="258"/>
        <v>100</v>
      </c>
      <c r="AF111" s="32">
        <f t="shared" si="280"/>
        <v>30</v>
      </c>
      <c r="AG111" s="32">
        <f t="shared" si="281"/>
        <v>0</v>
      </c>
      <c r="AH111" s="32">
        <f t="shared" si="282"/>
        <v>0</v>
      </c>
      <c r="AI111" s="32">
        <f t="shared" si="283"/>
        <v>0</v>
      </c>
      <c r="AJ111" s="32">
        <f t="shared" si="284"/>
        <v>0</v>
      </c>
      <c r="AK111" s="32">
        <f t="shared" si="285"/>
        <v>0</v>
      </c>
      <c r="AL111" s="32">
        <f t="shared" si="260"/>
        <v>30</v>
      </c>
      <c r="AM111" s="32">
        <f t="shared" si="261"/>
        <v>-30</v>
      </c>
      <c r="AN111" s="12"/>
    </row>
    <row r="112" spans="2:40" x14ac:dyDescent="0.3">
      <c r="B112" s="30" t="s">
        <v>130</v>
      </c>
      <c r="C112" s="30" t="s">
        <v>38</v>
      </c>
      <c r="D112" s="30" t="s">
        <v>132</v>
      </c>
      <c r="E112" s="15" t="str">
        <f t="shared" si="177"/>
        <v>0106</v>
      </c>
      <c r="F112" s="30" t="s">
        <v>102</v>
      </c>
      <c r="G112" s="30" t="s">
        <v>56</v>
      </c>
      <c r="H112" s="31" t="s">
        <v>57</v>
      </c>
      <c r="I112" s="32"/>
      <c r="J112" s="32"/>
      <c r="K112" s="32"/>
      <c r="L112" s="32"/>
      <c r="M112" s="32"/>
      <c r="N112" s="32"/>
      <c r="O112" s="32">
        <f t="shared" si="271"/>
        <v>0</v>
      </c>
      <c r="P112" s="32">
        <f t="shared" si="272"/>
        <v>0</v>
      </c>
      <c r="Q112" s="32">
        <f t="shared" si="273"/>
        <v>0</v>
      </c>
      <c r="R112" s="32">
        <f t="shared" si="274"/>
        <v>0</v>
      </c>
      <c r="S112" s="32">
        <f t="shared" si="275"/>
        <v>0</v>
      </c>
      <c r="T112" s="32">
        <f t="shared" si="276"/>
        <v>0</v>
      </c>
      <c r="U112" s="32"/>
      <c r="V112" s="32">
        <f t="shared" si="178"/>
        <v>0</v>
      </c>
      <c r="W112" s="32"/>
      <c r="X112" s="32"/>
      <c r="Y112" s="32"/>
      <c r="Z112" s="32"/>
      <c r="AA112" s="32"/>
      <c r="AB112" s="32">
        <f t="shared" si="277"/>
        <v>30</v>
      </c>
      <c r="AC112" s="33">
        <f t="shared" si="278"/>
        <v>30</v>
      </c>
      <c r="AD112" s="33">
        <f t="shared" si="279"/>
        <v>30</v>
      </c>
      <c r="AE112" s="34">
        <f t="shared" si="258"/>
        <v>100</v>
      </c>
      <c r="AF112" s="32">
        <f t="shared" si="280"/>
        <v>30</v>
      </c>
      <c r="AG112" s="32">
        <f t="shared" si="281"/>
        <v>0</v>
      </c>
      <c r="AH112" s="32">
        <f t="shared" si="282"/>
        <v>0</v>
      </c>
      <c r="AI112" s="32">
        <f t="shared" si="283"/>
        <v>0</v>
      </c>
      <c r="AJ112" s="32">
        <f t="shared" si="284"/>
        <v>0</v>
      </c>
      <c r="AK112" s="32">
        <f t="shared" si="285"/>
        <v>0</v>
      </c>
      <c r="AL112" s="32">
        <f t="shared" si="260"/>
        <v>30</v>
      </c>
      <c r="AM112" s="32">
        <f t="shared" si="261"/>
        <v>-30</v>
      </c>
      <c r="AN112" s="12"/>
    </row>
    <row r="113" spans="2:40" x14ac:dyDescent="0.3">
      <c r="B113" s="30" t="s">
        <v>130</v>
      </c>
      <c r="C113" s="30" t="s">
        <v>38</v>
      </c>
      <c r="D113" s="30" t="s">
        <v>132</v>
      </c>
      <c r="E113" s="15" t="str">
        <f t="shared" si="177"/>
        <v>0106</v>
      </c>
      <c r="F113" s="30" t="s">
        <v>102</v>
      </c>
      <c r="G113" s="30" t="s">
        <v>58</v>
      </c>
      <c r="H113" s="31" t="s">
        <v>59</v>
      </c>
      <c r="I113" s="32"/>
      <c r="J113" s="32"/>
      <c r="K113" s="32"/>
      <c r="L113" s="32"/>
      <c r="M113" s="32"/>
      <c r="N113" s="32"/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/>
      <c r="V113" s="32">
        <f t="shared" si="178"/>
        <v>0</v>
      </c>
      <c r="W113" s="32"/>
      <c r="X113" s="32"/>
      <c r="Y113" s="32"/>
      <c r="Z113" s="32"/>
      <c r="AA113" s="32"/>
      <c r="AB113" s="32">
        <v>30</v>
      </c>
      <c r="AC113" s="33">
        <v>30</v>
      </c>
      <c r="AD113" s="33">
        <v>30</v>
      </c>
      <c r="AE113" s="34">
        <f t="shared" si="258"/>
        <v>100</v>
      </c>
      <c r="AF113" s="32">
        <v>30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f t="shared" si="260"/>
        <v>30</v>
      </c>
      <c r="AM113" s="32">
        <f t="shared" si="261"/>
        <v>-30</v>
      </c>
      <c r="AN113" s="12"/>
    </row>
    <row r="114" spans="2:40" s="22" customFormat="1" x14ac:dyDescent="0.3">
      <c r="B114" s="23" t="s">
        <v>130</v>
      </c>
      <c r="C114" s="23" t="s">
        <v>38</v>
      </c>
      <c r="D114" s="23" t="s">
        <v>134</v>
      </c>
      <c r="E114" s="24" t="str">
        <f t="shared" si="177"/>
        <v>0111</v>
      </c>
      <c r="F114" s="23"/>
      <c r="G114" s="23"/>
      <c r="H114" s="25" t="s">
        <v>135</v>
      </c>
      <c r="I114" s="26">
        <f t="shared" ref="I114:I118" si="286">I115</f>
        <v>134000</v>
      </c>
      <c r="J114" s="26">
        <f t="shared" ref="J114:J118" si="287">J115</f>
        <v>20000</v>
      </c>
      <c r="K114" s="26">
        <f t="shared" ref="K114:K118" si="288">K115</f>
        <v>20000</v>
      </c>
      <c r="L114" s="26">
        <f t="shared" ref="L114:L118" si="289">L115</f>
        <v>33905.826999999997</v>
      </c>
      <c r="M114" s="26">
        <f t="shared" ref="M114:M118" si="290">M115</f>
        <v>8852.2000000000007</v>
      </c>
      <c r="N114" s="26">
        <f t="shared" ref="N114:N118" si="291">N115</f>
        <v>8852.2000000000007</v>
      </c>
      <c r="O114" s="26">
        <f t="shared" si="271"/>
        <v>0</v>
      </c>
      <c r="P114" s="26">
        <f t="shared" si="272"/>
        <v>35000</v>
      </c>
      <c r="Q114" s="26">
        <f t="shared" si="273"/>
        <v>50000</v>
      </c>
      <c r="R114" s="26">
        <f t="shared" si="274"/>
        <v>80000</v>
      </c>
      <c r="S114" s="26">
        <f t="shared" si="275"/>
        <v>-19644.7</v>
      </c>
      <c r="T114" s="26">
        <f t="shared" si="276"/>
        <v>54264.08</v>
      </c>
      <c r="U114" s="26">
        <f t="shared" ref="U114:U118" si="292">U115</f>
        <v>-40000</v>
      </c>
      <c r="V114" s="26">
        <f t="shared" si="178"/>
        <v>327525.20699999999</v>
      </c>
      <c r="W114" s="26">
        <f t="shared" ref="W114:W118" si="293">W115</f>
        <v>0</v>
      </c>
      <c r="X114" s="26">
        <f t="shared" ref="X114:X118" si="294">X115</f>
        <v>0</v>
      </c>
      <c r="Y114" s="26">
        <f t="shared" ref="Y114:Y118" si="295">Y115</f>
        <v>-50000</v>
      </c>
      <c r="Z114" s="26">
        <f t="shared" ref="Z114:Z118" si="296">Z115</f>
        <v>0</v>
      </c>
      <c r="AA114" s="26">
        <f t="shared" ref="AA114:AA118" si="297">AA115</f>
        <v>0</v>
      </c>
      <c r="AB114" s="26">
        <f t="shared" si="277"/>
        <v>0</v>
      </c>
      <c r="AC114" s="27">
        <f t="shared" si="278"/>
        <v>88268.978740000006</v>
      </c>
      <c r="AD114" s="27">
        <f t="shared" si="279"/>
        <v>0</v>
      </c>
      <c r="AE114" s="28">
        <f t="shared" si="258"/>
        <v>0</v>
      </c>
      <c r="AF114" s="26">
        <f t="shared" si="280"/>
        <v>77463.893530000001</v>
      </c>
      <c r="AG114" s="26">
        <f t="shared" si="281"/>
        <v>0</v>
      </c>
      <c r="AH114" s="26">
        <f t="shared" si="282"/>
        <v>0</v>
      </c>
      <c r="AI114" s="26">
        <f t="shared" si="283"/>
        <v>0</v>
      </c>
      <c r="AJ114" s="26">
        <f t="shared" si="284"/>
        <v>0</v>
      </c>
      <c r="AK114" s="26">
        <f t="shared" si="285"/>
        <v>0</v>
      </c>
      <c r="AL114" s="26">
        <f t="shared" si="260"/>
        <v>77463.893530000001</v>
      </c>
      <c r="AM114" s="26">
        <f t="shared" si="261"/>
        <v>250061.31346999999</v>
      </c>
      <c r="AN114" s="29"/>
    </row>
    <row r="115" spans="2:40" ht="46.8" x14ac:dyDescent="0.3">
      <c r="B115" s="30" t="s">
        <v>130</v>
      </c>
      <c r="C115" s="30" t="s">
        <v>38</v>
      </c>
      <c r="D115" s="30" t="s">
        <v>134</v>
      </c>
      <c r="E115" s="15" t="str">
        <f t="shared" si="177"/>
        <v>0111</v>
      </c>
      <c r="F115" s="30" t="s">
        <v>98</v>
      </c>
      <c r="G115" s="30"/>
      <c r="H115" s="31" t="s">
        <v>99</v>
      </c>
      <c r="I115" s="32">
        <f t="shared" si="286"/>
        <v>134000</v>
      </c>
      <c r="J115" s="32">
        <f t="shared" si="287"/>
        <v>20000</v>
      </c>
      <c r="K115" s="32">
        <f t="shared" si="288"/>
        <v>20000</v>
      </c>
      <c r="L115" s="32">
        <f t="shared" si="289"/>
        <v>33905.826999999997</v>
      </c>
      <c r="M115" s="32">
        <f t="shared" si="290"/>
        <v>8852.2000000000007</v>
      </c>
      <c r="N115" s="32">
        <f t="shared" si="291"/>
        <v>8852.2000000000007</v>
      </c>
      <c r="O115" s="32">
        <f t="shared" si="271"/>
        <v>0</v>
      </c>
      <c r="P115" s="32">
        <f t="shared" si="272"/>
        <v>35000</v>
      </c>
      <c r="Q115" s="32">
        <f t="shared" si="273"/>
        <v>50000</v>
      </c>
      <c r="R115" s="32">
        <f t="shared" si="274"/>
        <v>80000</v>
      </c>
      <c r="S115" s="32">
        <f t="shared" si="275"/>
        <v>-19644.7</v>
      </c>
      <c r="T115" s="32">
        <f t="shared" si="276"/>
        <v>54264.08</v>
      </c>
      <c r="U115" s="32">
        <f t="shared" si="292"/>
        <v>-40000</v>
      </c>
      <c r="V115" s="32">
        <f t="shared" si="178"/>
        <v>327525.20699999999</v>
      </c>
      <c r="W115" s="32">
        <f t="shared" si="293"/>
        <v>0</v>
      </c>
      <c r="X115" s="32">
        <f t="shared" si="294"/>
        <v>0</v>
      </c>
      <c r="Y115" s="32">
        <f t="shared" si="295"/>
        <v>-50000</v>
      </c>
      <c r="Z115" s="32">
        <f t="shared" si="296"/>
        <v>0</v>
      </c>
      <c r="AA115" s="32">
        <f t="shared" si="297"/>
        <v>0</v>
      </c>
      <c r="AB115" s="32">
        <f t="shared" si="277"/>
        <v>0</v>
      </c>
      <c r="AC115" s="33">
        <f t="shared" si="278"/>
        <v>88268.978740000006</v>
      </c>
      <c r="AD115" s="33">
        <f t="shared" si="279"/>
        <v>0</v>
      </c>
      <c r="AE115" s="34">
        <f t="shared" si="258"/>
        <v>0</v>
      </c>
      <c r="AF115" s="32">
        <f t="shared" si="280"/>
        <v>77463.893530000001</v>
      </c>
      <c r="AG115" s="32">
        <f t="shared" si="281"/>
        <v>0</v>
      </c>
      <c r="AH115" s="32">
        <f t="shared" si="282"/>
        <v>0</v>
      </c>
      <c r="AI115" s="32">
        <f t="shared" si="283"/>
        <v>0</v>
      </c>
      <c r="AJ115" s="32">
        <f t="shared" si="284"/>
        <v>0</v>
      </c>
      <c r="AK115" s="32">
        <f t="shared" si="285"/>
        <v>0</v>
      </c>
      <c r="AL115" s="32">
        <f t="shared" si="260"/>
        <v>77463.893530000001</v>
      </c>
      <c r="AM115" s="32">
        <f t="shared" si="261"/>
        <v>250061.31346999999</v>
      </c>
    </row>
    <row r="116" spans="2:40" x14ac:dyDescent="0.3">
      <c r="B116" s="30" t="s">
        <v>130</v>
      </c>
      <c r="C116" s="30" t="s">
        <v>38</v>
      </c>
      <c r="D116" s="30" t="s">
        <v>134</v>
      </c>
      <c r="E116" s="15" t="str">
        <f t="shared" si="177"/>
        <v>0111</v>
      </c>
      <c r="F116" s="30" t="s">
        <v>108</v>
      </c>
      <c r="G116" s="30"/>
      <c r="H116" s="31" t="s">
        <v>109</v>
      </c>
      <c r="I116" s="32">
        <f t="shared" si="286"/>
        <v>134000</v>
      </c>
      <c r="J116" s="32">
        <f t="shared" si="287"/>
        <v>20000</v>
      </c>
      <c r="K116" s="32">
        <f t="shared" si="288"/>
        <v>20000</v>
      </c>
      <c r="L116" s="32">
        <f t="shared" si="289"/>
        <v>33905.826999999997</v>
      </c>
      <c r="M116" s="32">
        <f t="shared" si="290"/>
        <v>8852.2000000000007</v>
      </c>
      <c r="N116" s="32">
        <f t="shared" si="291"/>
        <v>8852.2000000000007</v>
      </c>
      <c r="O116" s="32">
        <f t="shared" si="271"/>
        <v>0</v>
      </c>
      <c r="P116" s="32">
        <f t="shared" si="272"/>
        <v>35000</v>
      </c>
      <c r="Q116" s="32">
        <f t="shared" si="273"/>
        <v>50000</v>
      </c>
      <c r="R116" s="32">
        <f t="shared" si="274"/>
        <v>80000</v>
      </c>
      <c r="S116" s="32">
        <f t="shared" si="275"/>
        <v>-19644.7</v>
      </c>
      <c r="T116" s="32">
        <f t="shared" si="276"/>
        <v>54264.08</v>
      </c>
      <c r="U116" s="32">
        <f t="shared" si="292"/>
        <v>-40000</v>
      </c>
      <c r="V116" s="32">
        <f t="shared" si="178"/>
        <v>327525.20699999999</v>
      </c>
      <c r="W116" s="32">
        <f t="shared" si="293"/>
        <v>0</v>
      </c>
      <c r="X116" s="32">
        <f t="shared" si="294"/>
        <v>0</v>
      </c>
      <c r="Y116" s="32">
        <f t="shared" si="295"/>
        <v>-50000</v>
      </c>
      <c r="Z116" s="32">
        <f t="shared" si="296"/>
        <v>0</v>
      </c>
      <c r="AA116" s="32">
        <f t="shared" si="297"/>
        <v>0</v>
      </c>
      <c r="AB116" s="32">
        <f t="shared" si="277"/>
        <v>0</v>
      </c>
      <c r="AC116" s="33">
        <f t="shared" si="278"/>
        <v>88268.978740000006</v>
      </c>
      <c r="AD116" s="33">
        <f t="shared" si="279"/>
        <v>0</v>
      </c>
      <c r="AE116" s="34">
        <f t="shared" si="258"/>
        <v>0</v>
      </c>
      <c r="AF116" s="32">
        <f t="shared" si="280"/>
        <v>77463.893530000001</v>
      </c>
      <c r="AG116" s="32">
        <f t="shared" si="281"/>
        <v>0</v>
      </c>
      <c r="AH116" s="32">
        <f t="shared" si="282"/>
        <v>0</v>
      </c>
      <c r="AI116" s="32">
        <f t="shared" si="283"/>
        <v>0</v>
      </c>
      <c r="AJ116" s="32">
        <f t="shared" si="284"/>
        <v>0</v>
      </c>
      <c r="AK116" s="32">
        <f t="shared" si="285"/>
        <v>0</v>
      </c>
      <c r="AL116" s="32">
        <f t="shared" si="260"/>
        <v>77463.893530000001</v>
      </c>
      <c r="AM116" s="32">
        <f t="shared" si="261"/>
        <v>250061.31346999999</v>
      </c>
    </row>
    <row r="117" spans="2:40" x14ac:dyDescent="0.3">
      <c r="B117" s="30" t="s">
        <v>130</v>
      </c>
      <c r="C117" s="30" t="s">
        <v>38</v>
      </c>
      <c r="D117" s="30" t="s">
        <v>134</v>
      </c>
      <c r="E117" s="15" t="str">
        <f t="shared" si="177"/>
        <v>0111</v>
      </c>
      <c r="F117" s="30" t="s">
        <v>110</v>
      </c>
      <c r="G117" s="30"/>
      <c r="H117" s="31" t="s">
        <v>111</v>
      </c>
      <c r="I117" s="32">
        <f t="shared" si="286"/>
        <v>134000</v>
      </c>
      <c r="J117" s="32">
        <f t="shared" si="287"/>
        <v>20000</v>
      </c>
      <c r="K117" s="32">
        <f t="shared" si="288"/>
        <v>20000</v>
      </c>
      <c r="L117" s="32">
        <f t="shared" si="289"/>
        <v>33905.826999999997</v>
      </c>
      <c r="M117" s="32">
        <f t="shared" si="290"/>
        <v>8852.2000000000007</v>
      </c>
      <c r="N117" s="32">
        <f t="shared" si="291"/>
        <v>8852.2000000000007</v>
      </c>
      <c r="O117" s="32">
        <f t="shared" si="271"/>
        <v>0</v>
      </c>
      <c r="P117" s="32">
        <f t="shared" si="272"/>
        <v>35000</v>
      </c>
      <c r="Q117" s="32">
        <f t="shared" si="273"/>
        <v>50000</v>
      </c>
      <c r="R117" s="32">
        <f t="shared" si="274"/>
        <v>80000</v>
      </c>
      <c r="S117" s="32">
        <f t="shared" si="275"/>
        <v>-19644.7</v>
      </c>
      <c r="T117" s="32">
        <f t="shared" si="276"/>
        <v>54264.08</v>
      </c>
      <c r="U117" s="32">
        <f t="shared" si="292"/>
        <v>-40000</v>
      </c>
      <c r="V117" s="32">
        <f t="shared" si="178"/>
        <v>327525.20699999999</v>
      </c>
      <c r="W117" s="32">
        <f t="shared" si="293"/>
        <v>0</v>
      </c>
      <c r="X117" s="32">
        <f t="shared" si="294"/>
        <v>0</v>
      </c>
      <c r="Y117" s="32">
        <f t="shared" si="295"/>
        <v>-50000</v>
      </c>
      <c r="Z117" s="32">
        <f t="shared" si="296"/>
        <v>0</v>
      </c>
      <c r="AA117" s="32">
        <f t="shared" si="297"/>
        <v>0</v>
      </c>
      <c r="AB117" s="32">
        <f t="shared" si="277"/>
        <v>0</v>
      </c>
      <c r="AC117" s="33">
        <f t="shared" si="278"/>
        <v>88268.978740000006</v>
      </c>
      <c r="AD117" s="33">
        <f t="shared" si="279"/>
        <v>0</v>
      </c>
      <c r="AE117" s="34">
        <f t="shared" si="258"/>
        <v>0</v>
      </c>
      <c r="AF117" s="32">
        <f t="shared" si="280"/>
        <v>77463.893530000001</v>
      </c>
      <c r="AG117" s="32">
        <f t="shared" si="281"/>
        <v>0</v>
      </c>
      <c r="AH117" s="32">
        <f t="shared" si="282"/>
        <v>0</v>
      </c>
      <c r="AI117" s="32">
        <f t="shared" si="283"/>
        <v>0</v>
      </c>
      <c r="AJ117" s="32">
        <f t="shared" si="284"/>
        <v>0</v>
      </c>
      <c r="AK117" s="32">
        <f t="shared" si="285"/>
        <v>0</v>
      </c>
      <c r="AL117" s="32">
        <f t="shared" si="260"/>
        <v>77463.893530000001</v>
      </c>
      <c r="AM117" s="32">
        <f t="shared" si="261"/>
        <v>250061.31346999999</v>
      </c>
    </row>
    <row r="118" spans="2:40" x14ac:dyDescent="0.3">
      <c r="B118" s="30" t="s">
        <v>130</v>
      </c>
      <c r="C118" s="30" t="s">
        <v>38</v>
      </c>
      <c r="D118" s="30" t="s">
        <v>134</v>
      </c>
      <c r="E118" s="15" t="str">
        <f t="shared" si="177"/>
        <v>0111</v>
      </c>
      <c r="F118" s="30" t="s">
        <v>110</v>
      </c>
      <c r="G118" s="30" t="s">
        <v>56</v>
      </c>
      <c r="H118" s="31" t="s">
        <v>57</v>
      </c>
      <c r="I118" s="32">
        <f t="shared" si="286"/>
        <v>134000</v>
      </c>
      <c r="J118" s="32">
        <f t="shared" si="287"/>
        <v>20000</v>
      </c>
      <c r="K118" s="32">
        <f t="shared" si="288"/>
        <v>20000</v>
      </c>
      <c r="L118" s="32">
        <f t="shared" si="289"/>
        <v>33905.826999999997</v>
      </c>
      <c r="M118" s="32">
        <f t="shared" si="290"/>
        <v>8852.2000000000007</v>
      </c>
      <c r="N118" s="32">
        <f t="shared" si="291"/>
        <v>8852.2000000000007</v>
      </c>
      <c r="O118" s="32">
        <f t="shared" si="271"/>
        <v>0</v>
      </c>
      <c r="P118" s="32">
        <f t="shared" si="272"/>
        <v>35000</v>
      </c>
      <c r="Q118" s="32">
        <f t="shared" si="273"/>
        <v>50000</v>
      </c>
      <c r="R118" s="32">
        <f t="shared" si="274"/>
        <v>80000</v>
      </c>
      <c r="S118" s="32">
        <f t="shared" si="275"/>
        <v>-19644.7</v>
      </c>
      <c r="T118" s="32">
        <f t="shared" si="276"/>
        <v>54264.08</v>
      </c>
      <c r="U118" s="32">
        <f t="shared" si="292"/>
        <v>-40000</v>
      </c>
      <c r="V118" s="32">
        <f t="shared" si="178"/>
        <v>327525.20699999999</v>
      </c>
      <c r="W118" s="32">
        <f t="shared" si="293"/>
        <v>0</v>
      </c>
      <c r="X118" s="32">
        <f t="shared" si="294"/>
        <v>0</v>
      </c>
      <c r="Y118" s="32">
        <f t="shared" si="295"/>
        <v>-50000</v>
      </c>
      <c r="Z118" s="32">
        <f t="shared" si="296"/>
        <v>0</v>
      </c>
      <c r="AA118" s="32">
        <f t="shared" si="297"/>
        <v>0</v>
      </c>
      <c r="AB118" s="32">
        <f t="shared" si="277"/>
        <v>0</v>
      </c>
      <c r="AC118" s="33">
        <f t="shared" si="278"/>
        <v>88268.978740000006</v>
      </c>
      <c r="AD118" s="33">
        <f t="shared" si="279"/>
        <v>0</v>
      </c>
      <c r="AE118" s="34">
        <f t="shared" si="258"/>
        <v>0</v>
      </c>
      <c r="AF118" s="32">
        <f t="shared" si="280"/>
        <v>77463.893530000001</v>
      </c>
      <c r="AG118" s="32">
        <f t="shared" si="281"/>
        <v>0</v>
      </c>
      <c r="AH118" s="32">
        <f t="shared" si="282"/>
        <v>0</v>
      </c>
      <c r="AI118" s="32">
        <f t="shared" si="283"/>
        <v>0</v>
      </c>
      <c r="AJ118" s="32">
        <f t="shared" si="284"/>
        <v>0</v>
      </c>
      <c r="AK118" s="32">
        <f t="shared" si="285"/>
        <v>0</v>
      </c>
      <c r="AL118" s="32">
        <f t="shared" si="260"/>
        <v>77463.893530000001</v>
      </c>
      <c r="AM118" s="32">
        <f t="shared" si="261"/>
        <v>250061.31346999999</v>
      </c>
    </row>
    <row r="119" spans="2:40" x14ac:dyDescent="0.3">
      <c r="B119" s="30" t="s">
        <v>130</v>
      </c>
      <c r="C119" s="30" t="s">
        <v>38</v>
      </c>
      <c r="D119" s="30" t="s">
        <v>134</v>
      </c>
      <c r="E119" s="15" t="str">
        <f t="shared" si="177"/>
        <v>0111</v>
      </c>
      <c r="F119" s="30" t="s">
        <v>110</v>
      </c>
      <c r="G119" s="30" t="s">
        <v>136</v>
      </c>
      <c r="H119" s="31" t="s">
        <v>137</v>
      </c>
      <c r="I119" s="32">
        <f>93890.3+37109.7-2000+5000</f>
        <v>134000</v>
      </c>
      <c r="J119" s="32">
        <v>20000</v>
      </c>
      <c r="K119" s="32">
        <v>20000</v>
      </c>
      <c r="L119" s="32">
        <v>33905.826999999997</v>
      </c>
      <c r="M119" s="32">
        <v>8852.2000000000007</v>
      </c>
      <c r="N119" s="32">
        <v>8852.2000000000007</v>
      </c>
      <c r="O119" s="32">
        <v>0</v>
      </c>
      <c r="P119" s="32">
        <v>35000</v>
      </c>
      <c r="Q119" s="32">
        <v>50000</v>
      </c>
      <c r="R119" s="32">
        <v>80000</v>
      </c>
      <c r="S119" s="32">
        <v>-19644.7</v>
      </c>
      <c r="T119" s="32">
        <f>42431.08+11833</f>
        <v>54264.08</v>
      </c>
      <c r="U119" s="32">
        <f>-50000+10000</f>
        <v>-40000</v>
      </c>
      <c r="V119" s="32">
        <f t="shared" si="178"/>
        <v>327525.20699999999</v>
      </c>
      <c r="W119" s="32"/>
      <c r="X119" s="32"/>
      <c r="Y119" s="32">
        <v>-50000</v>
      </c>
      <c r="Z119" s="32"/>
      <c r="AA119" s="32"/>
      <c r="AB119" s="32">
        <v>0</v>
      </c>
      <c r="AC119" s="33">
        <v>88268.978740000006</v>
      </c>
      <c r="AD119" s="33">
        <v>0</v>
      </c>
      <c r="AE119" s="34">
        <f t="shared" si="258"/>
        <v>0</v>
      </c>
      <c r="AF119" s="32">
        <v>77463.893530000001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f t="shared" si="260"/>
        <v>77463.893530000001</v>
      </c>
      <c r="AM119" s="32">
        <f t="shared" si="261"/>
        <v>250061.31346999999</v>
      </c>
    </row>
    <row r="120" spans="2:40" s="22" customFormat="1" x14ac:dyDescent="0.3">
      <c r="B120" s="23" t="s">
        <v>130</v>
      </c>
      <c r="C120" s="23" t="s">
        <v>38</v>
      </c>
      <c r="D120" s="23" t="s">
        <v>40</v>
      </c>
      <c r="E120" s="24" t="str">
        <f t="shared" si="177"/>
        <v>0113</v>
      </c>
      <c r="F120" s="23"/>
      <c r="G120" s="23"/>
      <c r="H120" s="25" t="s">
        <v>41</v>
      </c>
      <c r="I120" s="26">
        <f t="shared" ref="I120:T120" si="298">I121+I132</f>
        <v>177538.1</v>
      </c>
      <c r="J120" s="26">
        <f t="shared" si="298"/>
        <v>141877.80000000002</v>
      </c>
      <c r="K120" s="26">
        <f t="shared" si="298"/>
        <v>141877.80000000002</v>
      </c>
      <c r="L120" s="26">
        <f t="shared" si="298"/>
        <v>0</v>
      </c>
      <c r="M120" s="26">
        <f t="shared" si="298"/>
        <v>0</v>
      </c>
      <c r="N120" s="26">
        <f t="shared" si="298"/>
        <v>0</v>
      </c>
      <c r="O120" s="26">
        <f t="shared" si="298"/>
        <v>0</v>
      </c>
      <c r="P120" s="26">
        <f t="shared" si="298"/>
        <v>0</v>
      </c>
      <c r="Q120" s="26">
        <f t="shared" si="298"/>
        <v>0</v>
      </c>
      <c r="R120" s="26">
        <f t="shared" si="298"/>
        <v>0</v>
      </c>
      <c r="S120" s="26">
        <f t="shared" si="298"/>
        <v>0</v>
      </c>
      <c r="T120" s="26">
        <f t="shared" si="298"/>
        <v>0</v>
      </c>
      <c r="U120" s="26">
        <v>0</v>
      </c>
      <c r="V120" s="26">
        <f t="shared" si="178"/>
        <v>177538.1</v>
      </c>
      <c r="W120" s="26">
        <f t="shared" ref="W120:AD120" si="299">W121+W132</f>
        <v>0</v>
      </c>
      <c r="X120" s="26">
        <f t="shared" si="299"/>
        <v>0</v>
      </c>
      <c r="Y120" s="26">
        <f t="shared" si="299"/>
        <v>0</v>
      </c>
      <c r="Z120" s="26">
        <f t="shared" si="299"/>
        <v>0</v>
      </c>
      <c r="AA120" s="26">
        <f t="shared" si="299"/>
        <v>0</v>
      </c>
      <c r="AB120" s="26">
        <f t="shared" si="299"/>
        <v>104007.90792000001</v>
      </c>
      <c r="AC120" s="27">
        <f t="shared" si="299"/>
        <v>137613.4</v>
      </c>
      <c r="AD120" s="27">
        <f t="shared" si="299"/>
        <v>137613.36382999999</v>
      </c>
      <c r="AE120" s="28">
        <f t="shared" si="258"/>
        <v>99.999973716222399</v>
      </c>
      <c r="AF120" s="26">
        <f t="shared" ref="AF120:AK120" si="300">AF121+AF132</f>
        <v>137841.74364</v>
      </c>
      <c r="AG120" s="26">
        <f t="shared" si="300"/>
        <v>0</v>
      </c>
      <c r="AH120" s="26">
        <f t="shared" si="300"/>
        <v>0</v>
      </c>
      <c r="AI120" s="26">
        <f t="shared" si="300"/>
        <v>0</v>
      </c>
      <c r="AJ120" s="26">
        <f t="shared" si="300"/>
        <v>0</v>
      </c>
      <c r="AK120" s="26">
        <f t="shared" si="300"/>
        <v>0</v>
      </c>
      <c r="AL120" s="26">
        <f t="shared" si="260"/>
        <v>137841.74364</v>
      </c>
      <c r="AM120" s="26">
        <f t="shared" si="261"/>
        <v>39696.356360000005</v>
      </c>
      <c r="AN120" s="29"/>
    </row>
    <row r="121" spans="2:40" ht="31.2" x14ac:dyDescent="0.3">
      <c r="B121" s="30" t="s">
        <v>130</v>
      </c>
      <c r="C121" s="30" t="s">
        <v>38</v>
      </c>
      <c r="D121" s="30" t="s">
        <v>40</v>
      </c>
      <c r="E121" s="15" t="str">
        <f t="shared" si="177"/>
        <v>0113</v>
      </c>
      <c r="F121" s="30" t="s">
        <v>78</v>
      </c>
      <c r="G121" s="30"/>
      <c r="H121" s="31" t="s">
        <v>79</v>
      </c>
      <c r="I121" s="32">
        <f t="shared" ref="I121:T121" si="301">I122+I128</f>
        <v>137538.1</v>
      </c>
      <c r="J121" s="32">
        <f t="shared" si="301"/>
        <v>141877.80000000002</v>
      </c>
      <c r="K121" s="32">
        <f t="shared" si="301"/>
        <v>141877.80000000002</v>
      </c>
      <c r="L121" s="32">
        <f t="shared" si="301"/>
        <v>0</v>
      </c>
      <c r="M121" s="32">
        <f t="shared" si="301"/>
        <v>0</v>
      </c>
      <c r="N121" s="32">
        <f t="shared" si="301"/>
        <v>0</v>
      </c>
      <c r="O121" s="32">
        <f t="shared" si="301"/>
        <v>0</v>
      </c>
      <c r="P121" s="32">
        <f t="shared" si="301"/>
        <v>0</v>
      </c>
      <c r="Q121" s="32">
        <f t="shared" si="301"/>
        <v>0</v>
      </c>
      <c r="R121" s="32">
        <f t="shared" si="301"/>
        <v>0</v>
      </c>
      <c r="S121" s="32">
        <f t="shared" si="301"/>
        <v>0</v>
      </c>
      <c r="T121" s="32">
        <f t="shared" si="301"/>
        <v>0</v>
      </c>
      <c r="U121" s="32">
        <v>0</v>
      </c>
      <c r="V121" s="32">
        <f t="shared" si="178"/>
        <v>137538.1</v>
      </c>
      <c r="W121" s="32">
        <f t="shared" ref="W121:AD121" si="302">W122+W128</f>
        <v>0</v>
      </c>
      <c r="X121" s="32">
        <f t="shared" si="302"/>
        <v>0</v>
      </c>
      <c r="Y121" s="32">
        <f t="shared" si="302"/>
        <v>0</v>
      </c>
      <c r="Z121" s="32">
        <f t="shared" si="302"/>
        <v>0</v>
      </c>
      <c r="AA121" s="32">
        <f t="shared" si="302"/>
        <v>0</v>
      </c>
      <c r="AB121" s="32">
        <f t="shared" si="302"/>
        <v>103932.60792000001</v>
      </c>
      <c r="AC121" s="33">
        <f t="shared" si="302"/>
        <v>137538.1</v>
      </c>
      <c r="AD121" s="33">
        <f t="shared" si="302"/>
        <v>137538.06383</v>
      </c>
      <c r="AE121" s="34">
        <f t="shared" si="258"/>
        <v>99.999973701832431</v>
      </c>
      <c r="AF121" s="32">
        <f t="shared" ref="AF121:AK121" si="303">AF122+AF128</f>
        <v>137538.1</v>
      </c>
      <c r="AG121" s="32">
        <f t="shared" si="303"/>
        <v>0</v>
      </c>
      <c r="AH121" s="32">
        <f t="shared" si="303"/>
        <v>0</v>
      </c>
      <c r="AI121" s="32">
        <f t="shared" si="303"/>
        <v>0</v>
      </c>
      <c r="AJ121" s="32">
        <f t="shared" si="303"/>
        <v>0</v>
      </c>
      <c r="AK121" s="32">
        <f t="shared" si="303"/>
        <v>0</v>
      </c>
      <c r="AL121" s="32">
        <f t="shared" si="260"/>
        <v>137538.1</v>
      </c>
      <c r="AM121" s="32">
        <f t="shared" si="261"/>
        <v>0</v>
      </c>
    </row>
    <row r="122" spans="2:40" x14ac:dyDescent="0.3">
      <c r="B122" s="30" t="s">
        <v>130</v>
      </c>
      <c r="C122" s="30" t="s">
        <v>38</v>
      </c>
      <c r="D122" s="30" t="s">
        <v>40</v>
      </c>
      <c r="E122" s="15" t="str">
        <f t="shared" si="177"/>
        <v>0113</v>
      </c>
      <c r="F122" s="30" t="s">
        <v>138</v>
      </c>
      <c r="G122" s="30"/>
      <c r="H122" s="31" t="s">
        <v>139</v>
      </c>
      <c r="I122" s="32">
        <f t="shared" ref="I122:T122" si="304">I123</f>
        <v>134805.9</v>
      </c>
      <c r="J122" s="32">
        <f t="shared" si="304"/>
        <v>139145.60000000001</v>
      </c>
      <c r="K122" s="32">
        <f t="shared" si="304"/>
        <v>139145.60000000001</v>
      </c>
      <c r="L122" s="32">
        <f t="shared" si="304"/>
        <v>0</v>
      </c>
      <c r="M122" s="32">
        <f t="shared" si="304"/>
        <v>0</v>
      </c>
      <c r="N122" s="32">
        <f t="shared" si="304"/>
        <v>0</v>
      </c>
      <c r="O122" s="32">
        <f t="shared" si="304"/>
        <v>0</v>
      </c>
      <c r="P122" s="32">
        <f t="shared" si="304"/>
        <v>0</v>
      </c>
      <c r="Q122" s="32">
        <f t="shared" si="304"/>
        <v>0</v>
      </c>
      <c r="R122" s="32">
        <f t="shared" si="304"/>
        <v>0</v>
      </c>
      <c r="S122" s="32">
        <f t="shared" si="304"/>
        <v>0</v>
      </c>
      <c r="T122" s="32">
        <f t="shared" si="304"/>
        <v>0</v>
      </c>
      <c r="U122" s="32">
        <v>0</v>
      </c>
      <c r="V122" s="32">
        <f t="shared" si="178"/>
        <v>134805.9</v>
      </c>
      <c r="W122" s="32">
        <f t="shared" ref="W122:AD122" si="305">W123</f>
        <v>0</v>
      </c>
      <c r="X122" s="32">
        <f t="shared" si="305"/>
        <v>0</v>
      </c>
      <c r="Y122" s="32">
        <f t="shared" si="305"/>
        <v>0</v>
      </c>
      <c r="Z122" s="32">
        <f t="shared" si="305"/>
        <v>0</v>
      </c>
      <c r="AA122" s="32">
        <f t="shared" si="305"/>
        <v>0</v>
      </c>
      <c r="AB122" s="32">
        <f t="shared" si="305"/>
        <v>101785.09872000001</v>
      </c>
      <c r="AC122" s="33">
        <f t="shared" si="305"/>
        <v>134805.9</v>
      </c>
      <c r="AD122" s="33">
        <f t="shared" si="305"/>
        <v>134805.86382999999</v>
      </c>
      <c r="AE122" s="34">
        <f t="shared" si="258"/>
        <v>99.999973168830152</v>
      </c>
      <c r="AF122" s="32">
        <f t="shared" ref="AF122:AK122" si="306">AF123</f>
        <v>134805.9</v>
      </c>
      <c r="AG122" s="32">
        <f t="shared" si="306"/>
        <v>0</v>
      </c>
      <c r="AH122" s="32">
        <f t="shared" si="306"/>
        <v>0</v>
      </c>
      <c r="AI122" s="32">
        <f t="shared" si="306"/>
        <v>0</v>
      </c>
      <c r="AJ122" s="32">
        <f t="shared" si="306"/>
        <v>0</v>
      </c>
      <c r="AK122" s="32">
        <f t="shared" si="306"/>
        <v>0</v>
      </c>
      <c r="AL122" s="32">
        <f t="shared" si="260"/>
        <v>134805.9</v>
      </c>
      <c r="AM122" s="32">
        <f t="shared" si="261"/>
        <v>0</v>
      </c>
    </row>
    <row r="123" spans="2:40" ht="31.2" x14ac:dyDescent="0.3">
      <c r="B123" s="30" t="s">
        <v>130</v>
      </c>
      <c r="C123" s="30" t="s">
        <v>38</v>
      </c>
      <c r="D123" s="30" t="s">
        <v>40</v>
      </c>
      <c r="E123" s="15" t="str">
        <f t="shared" si="177"/>
        <v>0113</v>
      </c>
      <c r="F123" s="30" t="s">
        <v>140</v>
      </c>
      <c r="G123" s="30"/>
      <c r="H123" s="31" t="s">
        <v>67</v>
      </c>
      <c r="I123" s="32">
        <f t="shared" ref="I123:T123" si="307">I124+I126</f>
        <v>134805.9</v>
      </c>
      <c r="J123" s="32">
        <f t="shared" si="307"/>
        <v>139145.60000000001</v>
      </c>
      <c r="K123" s="32">
        <f t="shared" si="307"/>
        <v>139145.60000000001</v>
      </c>
      <c r="L123" s="32">
        <f t="shared" si="307"/>
        <v>0</v>
      </c>
      <c r="M123" s="32">
        <f t="shared" si="307"/>
        <v>0</v>
      </c>
      <c r="N123" s="32">
        <f t="shared" si="307"/>
        <v>0</v>
      </c>
      <c r="O123" s="32">
        <f t="shared" si="307"/>
        <v>0</v>
      </c>
      <c r="P123" s="32">
        <f t="shared" si="307"/>
        <v>0</v>
      </c>
      <c r="Q123" s="32">
        <f t="shared" si="307"/>
        <v>0</v>
      </c>
      <c r="R123" s="32">
        <f t="shared" si="307"/>
        <v>0</v>
      </c>
      <c r="S123" s="32">
        <f t="shared" si="307"/>
        <v>0</v>
      </c>
      <c r="T123" s="32">
        <f t="shared" si="307"/>
        <v>0</v>
      </c>
      <c r="U123" s="32">
        <v>0</v>
      </c>
      <c r="V123" s="32">
        <f t="shared" si="178"/>
        <v>134805.9</v>
      </c>
      <c r="W123" s="32">
        <f t="shared" ref="W123:AD123" si="308">W124+W126</f>
        <v>0</v>
      </c>
      <c r="X123" s="32">
        <f t="shared" si="308"/>
        <v>0</v>
      </c>
      <c r="Y123" s="32">
        <f t="shared" si="308"/>
        <v>0</v>
      </c>
      <c r="Z123" s="32">
        <f t="shared" si="308"/>
        <v>0</v>
      </c>
      <c r="AA123" s="32">
        <f t="shared" si="308"/>
        <v>0</v>
      </c>
      <c r="AB123" s="32">
        <f t="shared" si="308"/>
        <v>101785.09872000001</v>
      </c>
      <c r="AC123" s="33">
        <f t="shared" si="308"/>
        <v>134805.9</v>
      </c>
      <c r="AD123" s="33">
        <f t="shared" si="308"/>
        <v>134805.86382999999</v>
      </c>
      <c r="AE123" s="34">
        <f t="shared" si="258"/>
        <v>99.999973168830152</v>
      </c>
      <c r="AF123" s="32">
        <f t="shared" ref="AF123:AK123" si="309">AF124+AF126</f>
        <v>134805.9</v>
      </c>
      <c r="AG123" s="32">
        <f t="shared" si="309"/>
        <v>0</v>
      </c>
      <c r="AH123" s="32">
        <f t="shared" si="309"/>
        <v>0</v>
      </c>
      <c r="AI123" s="32">
        <f t="shared" si="309"/>
        <v>0</v>
      </c>
      <c r="AJ123" s="32">
        <f t="shared" si="309"/>
        <v>0</v>
      </c>
      <c r="AK123" s="32">
        <f t="shared" si="309"/>
        <v>0</v>
      </c>
      <c r="AL123" s="32">
        <f t="shared" si="260"/>
        <v>134805.9</v>
      </c>
      <c r="AM123" s="32">
        <f t="shared" si="261"/>
        <v>0</v>
      </c>
    </row>
    <row r="124" spans="2:40" ht="78" x14ac:dyDescent="0.3">
      <c r="B124" s="30" t="s">
        <v>130</v>
      </c>
      <c r="C124" s="30" t="s">
        <v>38</v>
      </c>
      <c r="D124" s="30" t="s">
        <v>40</v>
      </c>
      <c r="E124" s="15" t="str">
        <f t="shared" si="177"/>
        <v>0113</v>
      </c>
      <c r="F124" s="30" t="s">
        <v>140</v>
      </c>
      <c r="G124" s="30" t="s">
        <v>68</v>
      </c>
      <c r="H124" s="31" t="s">
        <v>69</v>
      </c>
      <c r="I124" s="32">
        <f t="shared" ref="I124:T124" si="310">I125</f>
        <v>119480</v>
      </c>
      <c r="J124" s="32">
        <f t="shared" si="310"/>
        <v>123819.7</v>
      </c>
      <c r="K124" s="32">
        <f t="shared" si="310"/>
        <v>123819.7</v>
      </c>
      <c r="L124" s="32">
        <f t="shared" si="310"/>
        <v>0</v>
      </c>
      <c r="M124" s="32">
        <f t="shared" si="310"/>
        <v>0</v>
      </c>
      <c r="N124" s="32">
        <f t="shared" si="310"/>
        <v>0</v>
      </c>
      <c r="O124" s="32">
        <f t="shared" si="310"/>
        <v>0</v>
      </c>
      <c r="P124" s="32">
        <f t="shared" si="310"/>
        <v>0</v>
      </c>
      <c r="Q124" s="32">
        <f t="shared" si="310"/>
        <v>0</v>
      </c>
      <c r="R124" s="32">
        <f t="shared" si="310"/>
        <v>0</v>
      </c>
      <c r="S124" s="32">
        <f t="shared" si="310"/>
        <v>0</v>
      </c>
      <c r="T124" s="32">
        <f t="shared" si="310"/>
        <v>0</v>
      </c>
      <c r="U124" s="32">
        <v>0</v>
      </c>
      <c r="V124" s="32">
        <f t="shared" si="178"/>
        <v>119480</v>
      </c>
      <c r="W124" s="32">
        <f t="shared" ref="W124:AD124" si="311">W125</f>
        <v>0</v>
      </c>
      <c r="X124" s="32">
        <f t="shared" si="311"/>
        <v>0</v>
      </c>
      <c r="Y124" s="32">
        <f t="shared" si="311"/>
        <v>0</v>
      </c>
      <c r="Z124" s="32">
        <f t="shared" si="311"/>
        <v>0</v>
      </c>
      <c r="AA124" s="32">
        <f t="shared" si="311"/>
        <v>0</v>
      </c>
      <c r="AB124" s="32">
        <f t="shared" si="311"/>
        <v>91118.966690000001</v>
      </c>
      <c r="AC124" s="33">
        <f t="shared" si="311"/>
        <v>120630.62080999999</v>
      </c>
      <c r="AD124" s="33">
        <f t="shared" si="311"/>
        <v>120630.58464</v>
      </c>
      <c r="AE124" s="34">
        <f t="shared" si="258"/>
        <v>99.999970015904964</v>
      </c>
      <c r="AF124" s="32">
        <f t="shared" ref="AF124:AK124" si="312">AF125</f>
        <v>120446.29789</v>
      </c>
      <c r="AG124" s="32">
        <f t="shared" si="312"/>
        <v>0</v>
      </c>
      <c r="AH124" s="32">
        <f t="shared" si="312"/>
        <v>0</v>
      </c>
      <c r="AI124" s="32">
        <f t="shared" si="312"/>
        <v>0</v>
      </c>
      <c r="AJ124" s="32">
        <f t="shared" si="312"/>
        <v>0</v>
      </c>
      <c r="AK124" s="32">
        <f t="shared" si="312"/>
        <v>0</v>
      </c>
      <c r="AL124" s="32">
        <f t="shared" si="260"/>
        <v>120446.29789</v>
      </c>
      <c r="AM124" s="32">
        <f t="shared" si="261"/>
        <v>-966.29789000000164</v>
      </c>
    </row>
    <row r="125" spans="2:40" x14ac:dyDescent="0.3">
      <c r="B125" s="30" t="s">
        <v>130</v>
      </c>
      <c r="C125" s="30" t="s">
        <v>38</v>
      </c>
      <c r="D125" s="30" t="s">
        <v>40</v>
      </c>
      <c r="E125" s="15" t="str">
        <f t="shared" si="177"/>
        <v>0113</v>
      </c>
      <c r="F125" s="30" t="s">
        <v>140</v>
      </c>
      <c r="G125" s="30" t="s">
        <v>70</v>
      </c>
      <c r="H125" s="31" t="s">
        <v>71</v>
      </c>
      <c r="I125" s="32">
        <f>122725.8-3245.8</f>
        <v>119480</v>
      </c>
      <c r="J125" s="32">
        <f>127183.4-3363.7</f>
        <v>123819.7</v>
      </c>
      <c r="K125" s="32">
        <f>127183.4-3363.7</f>
        <v>123819.7</v>
      </c>
      <c r="L125" s="32"/>
      <c r="M125" s="32"/>
      <c r="N125" s="32"/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f t="shared" si="178"/>
        <v>119480</v>
      </c>
      <c r="W125" s="32"/>
      <c r="X125" s="32"/>
      <c r="Y125" s="32"/>
      <c r="Z125" s="32"/>
      <c r="AA125" s="32"/>
      <c r="AB125" s="32">
        <v>91118.966690000001</v>
      </c>
      <c r="AC125" s="33">
        <v>120630.62080999999</v>
      </c>
      <c r="AD125" s="33">
        <v>120630.58464</v>
      </c>
      <c r="AE125" s="34">
        <f t="shared" si="258"/>
        <v>99.999970015904964</v>
      </c>
      <c r="AF125" s="32">
        <v>120446.29789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f t="shared" si="260"/>
        <v>120446.29789</v>
      </c>
      <c r="AM125" s="32">
        <f t="shared" si="261"/>
        <v>-966.29789000000164</v>
      </c>
      <c r="AN125" s="12"/>
    </row>
    <row r="126" spans="2:40" ht="31.2" x14ac:dyDescent="0.3">
      <c r="B126" s="30" t="s">
        <v>130</v>
      </c>
      <c r="C126" s="30" t="s">
        <v>38</v>
      </c>
      <c r="D126" s="30" t="s">
        <v>40</v>
      </c>
      <c r="E126" s="15" t="str">
        <f t="shared" si="177"/>
        <v>0113</v>
      </c>
      <c r="F126" s="30" t="s">
        <v>140</v>
      </c>
      <c r="G126" s="30" t="s">
        <v>50</v>
      </c>
      <c r="H126" s="31" t="s">
        <v>51</v>
      </c>
      <c r="I126" s="32">
        <f t="shared" ref="I126:T126" si="313">I127</f>
        <v>15325.9</v>
      </c>
      <c r="J126" s="32">
        <f t="shared" si="313"/>
        <v>15325.9</v>
      </c>
      <c r="K126" s="32">
        <f t="shared" si="313"/>
        <v>15325.9</v>
      </c>
      <c r="L126" s="32">
        <f t="shared" si="313"/>
        <v>0</v>
      </c>
      <c r="M126" s="32">
        <f t="shared" si="313"/>
        <v>0</v>
      </c>
      <c r="N126" s="32">
        <f t="shared" si="313"/>
        <v>0</v>
      </c>
      <c r="O126" s="32">
        <f t="shared" si="313"/>
        <v>0</v>
      </c>
      <c r="P126" s="32">
        <f t="shared" si="313"/>
        <v>0</v>
      </c>
      <c r="Q126" s="32">
        <f t="shared" si="313"/>
        <v>0</v>
      </c>
      <c r="R126" s="32">
        <f t="shared" si="313"/>
        <v>0</v>
      </c>
      <c r="S126" s="32">
        <f t="shared" si="313"/>
        <v>0</v>
      </c>
      <c r="T126" s="32">
        <f t="shared" si="313"/>
        <v>0</v>
      </c>
      <c r="U126" s="32">
        <v>0</v>
      </c>
      <c r="V126" s="32">
        <f t="shared" si="178"/>
        <v>15325.9</v>
      </c>
      <c r="W126" s="32">
        <f t="shared" ref="W126:AD126" si="314">W127</f>
        <v>0</v>
      </c>
      <c r="X126" s="32">
        <f t="shared" si="314"/>
        <v>0</v>
      </c>
      <c r="Y126" s="32">
        <f t="shared" si="314"/>
        <v>0</v>
      </c>
      <c r="Z126" s="32">
        <f t="shared" si="314"/>
        <v>0</v>
      </c>
      <c r="AA126" s="32">
        <f t="shared" si="314"/>
        <v>0</v>
      </c>
      <c r="AB126" s="32">
        <f t="shared" si="314"/>
        <v>10666.132030000001</v>
      </c>
      <c r="AC126" s="33">
        <f t="shared" si="314"/>
        <v>14175.279189999999</v>
      </c>
      <c r="AD126" s="33">
        <f t="shared" si="314"/>
        <v>14175.279189999999</v>
      </c>
      <c r="AE126" s="34">
        <f t="shared" si="258"/>
        <v>100</v>
      </c>
      <c r="AF126" s="32">
        <f t="shared" ref="AF126:AK126" si="315">AF127</f>
        <v>14359.60211</v>
      </c>
      <c r="AG126" s="32">
        <f t="shared" si="315"/>
        <v>0</v>
      </c>
      <c r="AH126" s="32">
        <f t="shared" si="315"/>
        <v>0</v>
      </c>
      <c r="AI126" s="32">
        <f t="shared" si="315"/>
        <v>0</v>
      </c>
      <c r="AJ126" s="32">
        <f t="shared" si="315"/>
        <v>0</v>
      </c>
      <c r="AK126" s="32">
        <f t="shared" si="315"/>
        <v>0</v>
      </c>
      <c r="AL126" s="32">
        <f t="shared" si="260"/>
        <v>14359.60211</v>
      </c>
      <c r="AM126" s="32">
        <f t="shared" si="261"/>
        <v>966.29788999999982</v>
      </c>
    </row>
    <row r="127" spans="2:40" ht="31.2" x14ac:dyDescent="0.3">
      <c r="B127" s="30" t="s">
        <v>130</v>
      </c>
      <c r="C127" s="30" t="s">
        <v>38</v>
      </c>
      <c r="D127" s="30" t="s">
        <v>40</v>
      </c>
      <c r="E127" s="15" t="str">
        <f t="shared" si="177"/>
        <v>0113</v>
      </c>
      <c r="F127" s="30" t="s">
        <v>140</v>
      </c>
      <c r="G127" s="30" t="s">
        <v>52</v>
      </c>
      <c r="H127" s="31" t="s">
        <v>53</v>
      </c>
      <c r="I127" s="32">
        <f>15499.9-174</f>
        <v>15325.9</v>
      </c>
      <c r="J127" s="32">
        <f>15499.9-174</f>
        <v>15325.9</v>
      </c>
      <c r="K127" s="32">
        <f>15499.9-174</f>
        <v>15325.9</v>
      </c>
      <c r="L127" s="32"/>
      <c r="M127" s="32"/>
      <c r="N127" s="32"/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f t="shared" si="178"/>
        <v>15325.9</v>
      </c>
      <c r="W127" s="32"/>
      <c r="X127" s="32"/>
      <c r="Y127" s="32"/>
      <c r="Z127" s="32"/>
      <c r="AA127" s="32"/>
      <c r="AB127" s="32">
        <v>10666.132030000001</v>
      </c>
      <c r="AC127" s="33">
        <v>14175.279189999999</v>
      </c>
      <c r="AD127" s="33">
        <v>14175.279189999999</v>
      </c>
      <c r="AE127" s="34">
        <f t="shared" si="258"/>
        <v>100</v>
      </c>
      <c r="AF127" s="32">
        <v>14359.60211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f t="shared" si="260"/>
        <v>14359.60211</v>
      </c>
      <c r="AM127" s="32">
        <f t="shared" si="261"/>
        <v>966.29788999999982</v>
      </c>
      <c r="AN127" s="12"/>
    </row>
    <row r="128" spans="2:40" x14ac:dyDescent="0.3">
      <c r="B128" s="30" t="s">
        <v>130</v>
      </c>
      <c r="C128" s="30" t="s">
        <v>38</v>
      </c>
      <c r="D128" s="30" t="s">
        <v>40</v>
      </c>
      <c r="E128" s="15" t="str">
        <f t="shared" si="177"/>
        <v>0113</v>
      </c>
      <c r="F128" s="30" t="s">
        <v>80</v>
      </c>
      <c r="G128" s="30"/>
      <c r="H128" s="31" t="s">
        <v>81</v>
      </c>
      <c r="I128" s="32">
        <f t="shared" ref="I128:I134" si="316">I129</f>
        <v>2732.2</v>
      </c>
      <c r="J128" s="32">
        <f t="shared" ref="J128:J134" si="317">J129</f>
        <v>2732.2</v>
      </c>
      <c r="K128" s="32">
        <f t="shared" ref="K128:K134" si="318">K129</f>
        <v>2732.2</v>
      </c>
      <c r="L128" s="32">
        <f t="shared" ref="L128:L134" si="319">L129</f>
        <v>0</v>
      </c>
      <c r="M128" s="32">
        <f t="shared" ref="M128:M134" si="320">M129</f>
        <v>0</v>
      </c>
      <c r="N128" s="32">
        <f t="shared" ref="N128:N134" si="321">N129</f>
        <v>0</v>
      </c>
      <c r="O128" s="32">
        <f t="shared" ref="O128:O134" si="322">O129</f>
        <v>0</v>
      </c>
      <c r="P128" s="32">
        <f t="shared" ref="P128:P134" si="323">P129</f>
        <v>0</v>
      </c>
      <c r="Q128" s="32">
        <f t="shared" ref="Q128:Q134" si="324">Q129</f>
        <v>0</v>
      </c>
      <c r="R128" s="32">
        <f t="shared" ref="R128:R134" si="325">R129</f>
        <v>0</v>
      </c>
      <c r="S128" s="32">
        <f t="shared" ref="S128:S134" si="326">S129</f>
        <v>0</v>
      </c>
      <c r="T128" s="32">
        <f t="shared" ref="T128:T134" si="327">T129</f>
        <v>0</v>
      </c>
      <c r="U128" s="32">
        <v>0</v>
      </c>
      <c r="V128" s="32">
        <f t="shared" si="178"/>
        <v>2732.2</v>
      </c>
      <c r="W128" s="32">
        <f t="shared" ref="W128:W134" si="328">W129</f>
        <v>0</v>
      </c>
      <c r="X128" s="32">
        <f t="shared" ref="X128:X134" si="329">X129</f>
        <v>0</v>
      </c>
      <c r="Y128" s="32">
        <f t="shared" ref="Y128:Y134" si="330">Y129</f>
        <v>0</v>
      </c>
      <c r="Z128" s="32">
        <f t="shared" ref="Z128:Z134" si="331">Z129</f>
        <v>0</v>
      </c>
      <c r="AA128" s="32">
        <f t="shared" ref="AA128:AA134" si="332">AA129</f>
        <v>0</v>
      </c>
      <c r="AB128" s="32">
        <f t="shared" ref="AB128:AB134" si="333">AB129</f>
        <v>2147.5092</v>
      </c>
      <c r="AC128" s="33">
        <f t="shared" ref="AC128:AC134" si="334">AC129</f>
        <v>2732.2</v>
      </c>
      <c r="AD128" s="33">
        <f t="shared" ref="AD128:AD134" si="335">AD129</f>
        <v>2732.2</v>
      </c>
      <c r="AE128" s="34">
        <f t="shared" si="258"/>
        <v>100</v>
      </c>
      <c r="AF128" s="32">
        <f t="shared" ref="AF128:AF134" si="336">AF129</f>
        <v>2732.2</v>
      </c>
      <c r="AG128" s="32">
        <f t="shared" ref="AG128:AG134" si="337">AG129</f>
        <v>0</v>
      </c>
      <c r="AH128" s="32">
        <f t="shared" ref="AH128:AH134" si="338">AH129</f>
        <v>0</v>
      </c>
      <c r="AI128" s="32">
        <f t="shared" ref="AI128:AI134" si="339">AI129</f>
        <v>0</v>
      </c>
      <c r="AJ128" s="32">
        <f t="shared" ref="AJ128:AJ134" si="340">AJ129</f>
        <v>0</v>
      </c>
      <c r="AK128" s="32">
        <f t="shared" ref="AK128:AK134" si="341">AK129</f>
        <v>0</v>
      </c>
      <c r="AL128" s="32">
        <f t="shared" si="260"/>
        <v>2732.2</v>
      </c>
      <c r="AM128" s="32">
        <f t="shared" si="261"/>
        <v>0</v>
      </c>
    </row>
    <row r="129" spans="2:40" ht="31.2" x14ac:dyDescent="0.3">
      <c r="B129" s="30" t="s">
        <v>130</v>
      </c>
      <c r="C129" s="30" t="s">
        <v>38</v>
      </c>
      <c r="D129" s="30" t="s">
        <v>40</v>
      </c>
      <c r="E129" s="15" t="str">
        <f t="shared" si="177"/>
        <v>0113</v>
      </c>
      <c r="F129" s="30" t="s">
        <v>141</v>
      </c>
      <c r="G129" s="30"/>
      <c r="H129" s="31" t="s">
        <v>142</v>
      </c>
      <c r="I129" s="32">
        <f t="shared" si="316"/>
        <v>2732.2</v>
      </c>
      <c r="J129" s="32">
        <f t="shared" si="317"/>
        <v>2732.2</v>
      </c>
      <c r="K129" s="32">
        <f t="shared" si="318"/>
        <v>2732.2</v>
      </c>
      <c r="L129" s="32">
        <f t="shared" si="319"/>
        <v>0</v>
      </c>
      <c r="M129" s="32">
        <f t="shared" si="320"/>
        <v>0</v>
      </c>
      <c r="N129" s="32">
        <f t="shared" si="321"/>
        <v>0</v>
      </c>
      <c r="O129" s="32">
        <f t="shared" si="322"/>
        <v>0</v>
      </c>
      <c r="P129" s="32">
        <f t="shared" si="323"/>
        <v>0</v>
      </c>
      <c r="Q129" s="32">
        <f t="shared" si="324"/>
        <v>0</v>
      </c>
      <c r="R129" s="32">
        <f t="shared" si="325"/>
        <v>0</v>
      </c>
      <c r="S129" s="32">
        <f t="shared" si="326"/>
        <v>0</v>
      </c>
      <c r="T129" s="32">
        <f t="shared" si="327"/>
        <v>0</v>
      </c>
      <c r="U129" s="32">
        <v>0</v>
      </c>
      <c r="V129" s="32">
        <f t="shared" si="178"/>
        <v>2732.2</v>
      </c>
      <c r="W129" s="32">
        <f t="shared" si="328"/>
        <v>0</v>
      </c>
      <c r="X129" s="32">
        <f t="shared" si="329"/>
        <v>0</v>
      </c>
      <c r="Y129" s="32">
        <f t="shared" si="330"/>
        <v>0</v>
      </c>
      <c r="Z129" s="32">
        <f t="shared" si="331"/>
        <v>0</v>
      </c>
      <c r="AA129" s="32">
        <f t="shared" si="332"/>
        <v>0</v>
      </c>
      <c r="AB129" s="32">
        <f t="shared" si="333"/>
        <v>2147.5092</v>
      </c>
      <c r="AC129" s="33">
        <f t="shared" si="334"/>
        <v>2732.2</v>
      </c>
      <c r="AD129" s="33">
        <f t="shared" si="335"/>
        <v>2732.2</v>
      </c>
      <c r="AE129" s="34">
        <f t="shared" si="258"/>
        <v>100</v>
      </c>
      <c r="AF129" s="32">
        <f t="shared" si="336"/>
        <v>2732.2</v>
      </c>
      <c r="AG129" s="32">
        <f t="shared" si="337"/>
        <v>0</v>
      </c>
      <c r="AH129" s="32">
        <f t="shared" si="338"/>
        <v>0</v>
      </c>
      <c r="AI129" s="32">
        <f t="shared" si="339"/>
        <v>0</v>
      </c>
      <c r="AJ129" s="32">
        <f t="shared" si="340"/>
        <v>0</v>
      </c>
      <c r="AK129" s="32">
        <f t="shared" si="341"/>
        <v>0</v>
      </c>
      <c r="AL129" s="32">
        <f t="shared" si="260"/>
        <v>2732.2</v>
      </c>
      <c r="AM129" s="32">
        <f t="shared" si="261"/>
        <v>0</v>
      </c>
    </row>
    <row r="130" spans="2:40" ht="31.2" x14ac:dyDescent="0.3">
      <c r="B130" s="30" t="s">
        <v>130</v>
      </c>
      <c r="C130" s="30" t="s">
        <v>38</v>
      </c>
      <c r="D130" s="30" t="s">
        <v>40</v>
      </c>
      <c r="E130" s="15" t="str">
        <f t="shared" si="177"/>
        <v>0113</v>
      </c>
      <c r="F130" s="30" t="s">
        <v>141</v>
      </c>
      <c r="G130" s="30" t="s">
        <v>50</v>
      </c>
      <c r="H130" s="31" t="s">
        <v>51</v>
      </c>
      <c r="I130" s="32">
        <f t="shared" si="316"/>
        <v>2732.2</v>
      </c>
      <c r="J130" s="32">
        <f t="shared" si="317"/>
        <v>2732.2</v>
      </c>
      <c r="K130" s="32">
        <f t="shared" si="318"/>
        <v>2732.2</v>
      </c>
      <c r="L130" s="32">
        <f t="shared" si="319"/>
        <v>0</v>
      </c>
      <c r="M130" s="32">
        <f t="shared" si="320"/>
        <v>0</v>
      </c>
      <c r="N130" s="32">
        <f t="shared" si="321"/>
        <v>0</v>
      </c>
      <c r="O130" s="32">
        <f t="shared" si="322"/>
        <v>0</v>
      </c>
      <c r="P130" s="32">
        <f t="shared" si="323"/>
        <v>0</v>
      </c>
      <c r="Q130" s="32">
        <f t="shared" si="324"/>
        <v>0</v>
      </c>
      <c r="R130" s="32">
        <f t="shared" si="325"/>
        <v>0</v>
      </c>
      <c r="S130" s="32">
        <f t="shared" si="326"/>
        <v>0</v>
      </c>
      <c r="T130" s="32">
        <f t="shared" si="327"/>
        <v>0</v>
      </c>
      <c r="U130" s="32">
        <v>0</v>
      </c>
      <c r="V130" s="32">
        <f t="shared" si="178"/>
        <v>2732.2</v>
      </c>
      <c r="W130" s="32">
        <f t="shared" si="328"/>
        <v>0</v>
      </c>
      <c r="X130" s="32">
        <f t="shared" si="329"/>
        <v>0</v>
      </c>
      <c r="Y130" s="32">
        <f t="shared" si="330"/>
        <v>0</v>
      </c>
      <c r="Z130" s="32">
        <f t="shared" si="331"/>
        <v>0</v>
      </c>
      <c r="AA130" s="32">
        <f t="shared" si="332"/>
        <v>0</v>
      </c>
      <c r="AB130" s="32">
        <f t="shared" si="333"/>
        <v>2147.5092</v>
      </c>
      <c r="AC130" s="33">
        <f t="shared" si="334"/>
        <v>2732.2</v>
      </c>
      <c r="AD130" s="33">
        <f t="shared" si="335"/>
        <v>2732.2</v>
      </c>
      <c r="AE130" s="34">
        <f t="shared" si="258"/>
        <v>100</v>
      </c>
      <c r="AF130" s="32">
        <f t="shared" si="336"/>
        <v>2732.2</v>
      </c>
      <c r="AG130" s="32">
        <f t="shared" si="337"/>
        <v>0</v>
      </c>
      <c r="AH130" s="32">
        <f t="shared" si="338"/>
        <v>0</v>
      </c>
      <c r="AI130" s="32">
        <f t="shared" si="339"/>
        <v>0</v>
      </c>
      <c r="AJ130" s="32">
        <f t="shared" si="340"/>
        <v>0</v>
      </c>
      <c r="AK130" s="32">
        <f t="shared" si="341"/>
        <v>0</v>
      </c>
      <c r="AL130" s="32">
        <f t="shared" si="260"/>
        <v>2732.2</v>
      </c>
      <c r="AM130" s="32">
        <f t="shared" si="261"/>
        <v>0</v>
      </c>
    </row>
    <row r="131" spans="2:40" ht="31.2" x14ac:dyDescent="0.3">
      <c r="B131" s="30" t="s">
        <v>130</v>
      </c>
      <c r="C131" s="30" t="s">
        <v>38</v>
      </c>
      <c r="D131" s="30" t="s">
        <v>40</v>
      </c>
      <c r="E131" s="15" t="str">
        <f t="shared" si="177"/>
        <v>0113</v>
      </c>
      <c r="F131" s="30" t="s">
        <v>141</v>
      </c>
      <c r="G131" s="30" t="s">
        <v>52</v>
      </c>
      <c r="H131" s="31" t="s">
        <v>53</v>
      </c>
      <c r="I131" s="32">
        <v>2732.2</v>
      </c>
      <c r="J131" s="32">
        <v>2732.2</v>
      </c>
      <c r="K131" s="32">
        <v>2732.2</v>
      </c>
      <c r="L131" s="32"/>
      <c r="M131" s="32"/>
      <c r="N131" s="32"/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f t="shared" si="178"/>
        <v>2732.2</v>
      </c>
      <c r="W131" s="32"/>
      <c r="X131" s="32"/>
      <c r="Y131" s="32"/>
      <c r="Z131" s="32"/>
      <c r="AA131" s="32"/>
      <c r="AB131" s="32">
        <v>2147.5092</v>
      </c>
      <c r="AC131" s="33">
        <v>2732.2</v>
      </c>
      <c r="AD131" s="33">
        <v>2732.2</v>
      </c>
      <c r="AE131" s="34">
        <f t="shared" si="258"/>
        <v>100</v>
      </c>
      <c r="AF131" s="32">
        <v>2732.2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f t="shared" si="260"/>
        <v>2732.2</v>
      </c>
      <c r="AM131" s="32">
        <f t="shared" si="261"/>
        <v>0</v>
      </c>
      <c r="AN131" s="12"/>
    </row>
    <row r="132" spans="2:40" ht="46.8" x14ac:dyDescent="0.3">
      <c r="B132" s="30" t="s">
        <v>130</v>
      </c>
      <c r="C132" s="30" t="s">
        <v>38</v>
      </c>
      <c r="D132" s="30" t="s">
        <v>40</v>
      </c>
      <c r="E132" s="15" t="str">
        <f t="shared" si="177"/>
        <v>0113</v>
      </c>
      <c r="F132" s="30" t="s">
        <v>98</v>
      </c>
      <c r="G132" s="30"/>
      <c r="H132" s="31" t="s">
        <v>99</v>
      </c>
      <c r="I132" s="32">
        <f t="shared" si="316"/>
        <v>40000</v>
      </c>
      <c r="J132" s="32">
        <f t="shared" si="317"/>
        <v>0</v>
      </c>
      <c r="K132" s="32">
        <f t="shared" si="318"/>
        <v>0</v>
      </c>
      <c r="L132" s="32">
        <f t="shared" si="319"/>
        <v>0</v>
      </c>
      <c r="M132" s="32">
        <f t="shared" si="320"/>
        <v>0</v>
      </c>
      <c r="N132" s="32">
        <f t="shared" si="321"/>
        <v>0</v>
      </c>
      <c r="O132" s="32">
        <f t="shared" si="322"/>
        <v>0</v>
      </c>
      <c r="P132" s="32">
        <f t="shared" si="323"/>
        <v>0</v>
      </c>
      <c r="Q132" s="32">
        <f t="shared" si="324"/>
        <v>0</v>
      </c>
      <c r="R132" s="32">
        <f t="shared" si="325"/>
        <v>0</v>
      </c>
      <c r="S132" s="32">
        <f t="shared" si="326"/>
        <v>0</v>
      </c>
      <c r="T132" s="32">
        <f t="shared" si="327"/>
        <v>0</v>
      </c>
      <c r="U132" s="32">
        <v>0</v>
      </c>
      <c r="V132" s="32">
        <f t="shared" si="178"/>
        <v>40000</v>
      </c>
      <c r="W132" s="32">
        <f t="shared" si="328"/>
        <v>0</v>
      </c>
      <c r="X132" s="32">
        <f t="shared" si="329"/>
        <v>0</v>
      </c>
      <c r="Y132" s="32">
        <f t="shared" si="330"/>
        <v>0</v>
      </c>
      <c r="Z132" s="32">
        <f t="shared" si="331"/>
        <v>0</v>
      </c>
      <c r="AA132" s="32">
        <f t="shared" si="332"/>
        <v>0</v>
      </c>
      <c r="AB132" s="32">
        <f t="shared" si="333"/>
        <v>75.3</v>
      </c>
      <c r="AC132" s="33">
        <f t="shared" si="334"/>
        <v>75.3</v>
      </c>
      <c r="AD132" s="33">
        <f t="shared" si="335"/>
        <v>75.3</v>
      </c>
      <c r="AE132" s="34">
        <f t="shared" si="258"/>
        <v>100</v>
      </c>
      <c r="AF132" s="32">
        <f t="shared" si="336"/>
        <v>303.64364</v>
      </c>
      <c r="AG132" s="32">
        <f t="shared" si="337"/>
        <v>0</v>
      </c>
      <c r="AH132" s="32">
        <f t="shared" si="338"/>
        <v>0</v>
      </c>
      <c r="AI132" s="32">
        <f t="shared" si="339"/>
        <v>0</v>
      </c>
      <c r="AJ132" s="32">
        <f t="shared" si="340"/>
        <v>0</v>
      </c>
      <c r="AK132" s="32">
        <f t="shared" si="341"/>
        <v>0</v>
      </c>
      <c r="AL132" s="32">
        <f t="shared" si="260"/>
        <v>303.64364</v>
      </c>
      <c r="AM132" s="32">
        <f t="shared" si="261"/>
        <v>39696.356359999998</v>
      </c>
    </row>
    <row r="133" spans="2:40" ht="31.2" x14ac:dyDescent="0.3">
      <c r="B133" s="30" t="s">
        <v>130</v>
      </c>
      <c r="C133" s="30" t="s">
        <v>38</v>
      </c>
      <c r="D133" s="30" t="s">
        <v>40</v>
      </c>
      <c r="E133" s="15" t="str">
        <f t="shared" si="177"/>
        <v>0113</v>
      </c>
      <c r="F133" s="30" t="s">
        <v>100</v>
      </c>
      <c r="G133" s="30"/>
      <c r="H133" s="31" t="s">
        <v>101</v>
      </c>
      <c r="I133" s="32">
        <f t="shared" si="316"/>
        <v>40000</v>
      </c>
      <c r="J133" s="32">
        <f t="shared" si="317"/>
        <v>0</v>
      </c>
      <c r="K133" s="32">
        <f t="shared" si="318"/>
        <v>0</v>
      </c>
      <c r="L133" s="32">
        <f t="shared" si="319"/>
        <v>0</v>
      </c>
      <c r="M133" s="32">
        <f t="shared" si="320"/>
        <v>0</v>
      </c>
      <c r="N133" s="32">
        <f t="shared" si="321"/>
        <v>0</v>
      </c>
      <c r="O133" s="32">
        <f t="shared" si="322"/>
        <v>0</v>
      </c>
      <c r="P133" s="32">
        <f t="shared" si="323"/>
        <v>0</v>
      </c>
      <c r="Q133" s="32">
        <f t="shared" si="324"/>
        <v>0</v>
      </c>
      <c r="R133" s="32">
        <f t="shared" si="325"/>
        <v>0</v>
      </c>
      <c r="S133" s="32">
        <f t="shared" si="326"/>
        <v>0</v>
      </c>
      <c r="T133" s="32">
        <f t="shared" si="327"/>
        <v>0</v>
      </c>
      <c r="U133" s="32">
        <v>0</v>
      </c>
      <c r="V133" s="32">
        <f t="shared" si="178"/>
        <v>40000</v>
      </c>
      <c r="W133" s="32">
        <f t="shared" si="328"/>
        <v>0</v>
      </c>
      <c r="X133" s="32">
        <f t="shared" si="329"/>
        <v>0</v>
      </c>
      <c r="Y133" s="32">
        <f t="shared" si="330"/>
        <v>0</v>
      </c>
      <c r="Z133" s="32">
        <f t="shared" si="331"/>
        <v>0</v>
      </c>
      <c r="AA133" s="32">
        <f t="shared" si="332"/>
        <v>0</v>
      </c>
      <c r="AB133" s="32">
        <f t="shared" si="333"/>
        <v>75.3</v>
      </c>
      <c r="AC133" s="33">
        <f t="shared" si="334"/>
        <v>75.3</v>
      </c>
      <c r="AD133" s="33">
        <f t="shared" si="335"/>
        <v>75.3</v>
      </c>
      <c r="AE133" s="34">
        <f t="shared" si="258"/>
        <v>100</v>
      </c>
      <c r="AF133" s="32">
        <f t="shared" si="336"/>
        <v>303.64364</v>
      </c>
      <c r="AG133" s="32">
        <f t="shared" si="337"/>
        <v>0</v>
      </c>
      <c r="AH133" s="32">
        <f t="shared" si="338"/>
        <v>0</v>
      </c>
      <c r="AI133" s="32">
        <f t="shared" si="339"/>
        <v>0</v>
      </c>
      <c r="AJ133" s="32">
        <f t="shared" si="340"/>
        <v>0</v>
      </c>
      <c r="AK133" s="32">
        <f t="shared" si="341"/>
        <v>0</v>
      </c>
      <c r="AL133" s="32">
        <f t="shared" si="260"/>
        <v>303.64364</v>
      </c>
      <c r="AM133" s="32">
        <f t="shared" si="261"/>
        <v>39696.356359999998</v>
      </c>
    </row>
    <row r="134" spans="2:40" ht="31.2" x14ac:dyDescent="0.3">
      <c r="B134" s="30" t="s">
        <v>130</v>
      </c>
      <c r="C134" s="30" t="s">
        <v>38</v>
      </c>
      <c r="D134" s="30" t="s">
        <v>40</v>
      </c>
      <c r="E134" s="15" t="str">
        <f t="shared" si="177"/>
        <v>0113</v>
      </c>
      <c r="F134" s="30" t="s">
        <v>102</v>
      </c>
      <c r="G134" s="30"/>
      <c r="H134" s="31" t="s">
        <v>103</v>
      </c>
      <c r="I134" s="32">
        <f t="shared" si="316"/>
        <v>40000</v>
      </c>
      <c r="J134" s="32">
        <f t="shared" si="317"/>
        <v>0</v>
      </c>
      <c r="K134" s="32">
        <f t="shared" si="318"/>
        <v>0</v>
      </c>
      <c r="L134" s="32">
        <f t="shared" si="319"/>
        <v>0</v>
      </c>
      <c r="M134" s="32">
        <f t="shared" si="320"/>
        <v>0</v>
      </c>
      <c r="N134" s="32">
        <f t="shared" si="321"/>
        <v>0</v>
      </c>
      <c r="O134" s="32">
        <f t="shared" si="322"/>
        <v>0</v>
      </c>
      <c r="P134" s="32">
        <f t="shared" si="323"/>
        <v>0</v>
      </c>
      <c r="Q134" s="32">
        <f t="shared" si="324"/>
        <v>0</v>
      </c>
      <c r="R134" s="32">
        <f t="shared" si="325"/>
        <v>0</v>
      </c>
      <c r="S134" s="32">
        <f t="shared" si="326"/>
        <v>0</v>
      </c>
      <c r="T134" s="32">
        <f t="shared" si="327"/>
        <v>0</v>
      </c>
      <c r="U134" s="32">
        <v>0</v>
      </c>
      <c r="V134" s="32">
        <f t="shared" si="178"/>
        <v>40000</v>
      </c>
      <c r="W134" s="32">
        <f t="shared" si="328"/>
        <v>0</v>
      </c>
      <c r="X134" s="32">
        <f t="shared" si="329"/>
        <v>0</v>
      </c>
      <c r="Y134" s="32">
        <f t="shared" si="330"/>
        <v>0</v>
      </c>
      <c r="Z134" s="32">
        <f t="shared" si="331"/>
        <v>0</v>
      </c>
      <c r="AA134" s="32">
        <f t="shared" si="332"/>
        <v>0</v>
      </c>
      <c r="AB134" s="32">
        <f t="shared" si="333"/>
        <v>75.3</v>
      </c>
      <c r="AC134" s="33">
        <f t="shared" si="334"/>
        <v>75.3</v>
      </c>
      <c r="AD134" s="33">
        <f t="shared" si="335"/>
        <v>75.3</v>
      </c>
      <c r="AE134" s="34">
        <f t="shared" si="258"/>
        <v>100</v>
      </c>
      <c r="AF134" s="32">
        <f t="shared" si="336"/>
        <v>303.64364</v>
      </c>
      <c r="AG134" s="32">
        <f t="shared" si="337"/>
        <v>0</v>
      </c>
      <c r="AH134" s="32">
        <f t="shared" si="338"/>
        <v>0</v>
      </c>
      <c r="AI134" s="32">
        <f t="shared" si="339"/>
        <v>0</v>
      </c>
      <c r="AJ134" s="32">
        <f t="shared" si="340"/>
        <v>0</v>
      </c>
      <c r="AK134" s="32">
        <f t="shared" si="341"/>
        <v>0</v>
      </c>
      <c r="AL134" s="32">
        <f t="shared" si="260"/>
        <v>303.64364</v>
      </c>
      <c r="AM134" s="32">
        <f t="shared" si="261"/>
        <v>39696.356359999998</v>
      </c>
    </row>
    <row r="135" spans="2:40" x14ac:dyDescent="0.3">
      <c r="B135" s="30" t="s">
        <v>130</v>
      </c>
      <c r="C135" s="30" t="s">
        <v>38</v>
      </c>
      <c r="D135" s="30" t="s">
        <v>40</v>
      </c>
      <c r="E135" s="15" t="str">
        <f t="shared" si="177"/>
        <v>0113</v>
      </c>
      <c r="F135" s="30" t="s">
        <v>102</v>
      </c>
      <c r="G135" s="30" t="s">
        <v>56</v>
      </c>
      <c r="H135" s="31" t="s">
        <v>57</v>
      </c>
      <c r="I135" s="32">
        <f t="shared" ref="I135:N135" si="342">I137</f>
        <v>40000</v>
      </c>
      <c r="J135" s="32">
        <f t="shared" si="342"/>
        <v>0</v>
      </c>
      <c r="K135" s="32">
        <f t="shared" si="342"/>
        <v>0</v>
      </c>
      <c r="L135" s="32">
        <f t="shared" si="342"/>
        <v>0</v>
      </c>
      <c r="M135" s="32">
        <f t="shared" si="342"/>
        <v>0</v>
      </c>
      <c r="N135" s="32">
        <f t="shared" si="342"/>
        <v>0</v>
      </c>
      <c r="O135" s="32">
        <f t="shared" ref="O135:T135" si="343">O137+O136</f>
        <v>0</v>
      </c>
      <c r="P135" s="32">
        <f t="shared" si="343"/>
        <v>0</v>
      </c>
      <c r="Q135" s="32">
        <f t="shared" si="343"/>
        <v>0</v>
      </c>
      <c r="R135" s="32">
        <f t="shared" si="343"/>
        <v>0</v>
      </c>
      <c r="S135" s="32">
        <f t="shared" si="343"/>
        <v>0</v>
      </c>
      <c r="T135" s="32">
        <f t="shared" si="343"/>
        <v>0</v>
      </c>
      <c r="U135" s="32">
        <v>0</v>
      </c>
      <c r="V135" s="32">
        <f t="shared" si="178"/>
        <v>40000</v>
      </c>
      <c r="W135" s="32">
        <f>W137</f>
        <v>0</v>
      </c>
      <c r="X135" s="32">
        <f>X137</f>
        <v>0</v>
      </c>
      <c r="Y135" s="32">
        <f>Y137</f>
        <v>0</v>
      </c>
      <c r="Z135" s="32">
        <f>Z137</f>
        <v>0</v>
      </c>
      <c r="AA135" s="32">
        <f>AA137</f>
        <v>0</v>
      </c>
      <c r="AB135" s="32">
        <f>AB137+AB136</f>
        <v>75.3</v>
      </c>
      <c r="AC135" s="33">
        <f>AC137+AC136</f>
        <v>75.3</v>
      </c>
      <c r="AD135" s="33">
        <f>AD137+AD136</f>
        <v>75.3</v>
      </c>
      <c r="AE135" s="34">
        <f t="shared" si="258"/>
        <v>100</v>
      </c>
      <c r="AF135" s="32">
        <f t="shared" ref="AF135:AK135" si="344">AF137+AF136</f>
        <v>303.64364</v>
      </c>
      <c r="AG135" s="32">
        <f t="shared" si="344"/>
        <v>0</v>
      </c>
      <c r="AH135" s="32">
        <f t="shared" si="344"/>
        <v>0</v>
      </c>
      <c r="AI135" s="32">
        <f t="shared" si="344"/>
        <v>0</v>
      </c>
      <c r="AJ135" s="32">
        <f t="shared" si="344"/>
        <v>0</v>
      </c>
      <c r="AK135" s="32">
        <f t="shared" si="344"/>
        <v>0</v>
      </c>
      <c r="AL135" s="32">
        <f t="shared" si="260"/>
        <v>303.64364</v>
      </c>
      <c r="AM135" s="32">
        <f t="shared" si="261"/>
        <v>39696.356359999998</v>
      </c>
    </row>
    <row r="136" spans="2:40" x14ac:dyDescent="0.3">
      <c r="B136" s="30" t="s">
        <v>130</v>
      </c>
      <c r="C136" s="30" t="s">
        <v>38</v>
      </c>
      <c r="D136" s="30" t="s">
        <v>40</v>
      </c>
      <c r="E136" s="15" t="str">
        <f t="shared" si="177"/>
        <v>0113</v>
      </c>
      <c r="F136" s="30" t="s">
        <v>102</v>
      </c>
      <c r="G136" s="30" t="s">
        <v>58</v>
      </c>
      <c r="H136" s="31" t="s">
        <v>59</v>
      </c>
      <c r="I136" s="32"/>
      <c r="J136" s="32"/>
      <c r="K136" s="32"/>
      <c r="L136" s="32"/>
      <c r="M136" s="32"/>
      <c r="N136" s="32"/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/>
      <c r="V136" s="32">
        <f t="shared" si="178"/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75.3</v>
      </c>
      <c r="AC136" s="33">
        <v>75.3</v>
      </c>
      <c r="AD136" s="33">
        <v>75.3</v>
      </c>
      <c r="AE136" s="34">
        <f t="shared" si="258"/>
        <v>100</v>
      </c>
      <c r="AF136" s="32">
        <v>75.3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f t="shared" si="260"/>
        <v>75.3</v>
      </c>
      <c r="AM136" s="32">
        <f t="shared" si="261"/>
        <v>-75.3</v>
      </c>
    </row>
    <row r="137" spans="2:40" ht="15.6" hidden="1" customHeight="1" x14ac:dyDescent="0.3">
      <c r="B137" s="30" t="s">
        <v>130</v>
      </c>
      <c r="C137" s="30" t="s">
        <v>38</v>
      </c>
      <c r="D137" s="30" t="s">
        <v>40</v>
      </c>
      <c r="E137" s="15" t="str">
        <f t="shared" si="177"/>
        <v>0113</v>
      </c>
      <c r="F137" s="30" t="s">
        <v>102</v>
      </c>
      <c r="G137" s="30" t="s">
        <v>136</v>
      </c>
      <c r="H137" s="31" t="s">
        <v>137</v>
      </c>
      <c r="I137" s="32">
        <v>40000</v>
      </c>
      <c r="J137" s="32"/>
      <c r="K137" s="32"/>
      <c r="L137" s="32"/>
      <c r="M137" s="32"/>
      <c r="N137" s="32"/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f t="shared" si="178"/>
        <v>40000</v>
      </c>
      <c r="W137" s="32"/>
      <c r="X137" s="32"/>
      <c r="Y137" s="32"/>
      <c r="Z137" s="32"/>
      <c r="AA137" s="32"/>
      <c r="AB137" s="32">
        <v>0</v>
      </c>
      <c r="AC137" s="33">
        <v>0</v>
      </c>
      <c r="AD137" s="33">
        <v>0</v>
      </c>
      <c r="AE137" s="34" t="e">
        <f t="shared" si="258"/>
        <v>#DIV/0!</v>
      </c>
      <c r="AF137" s="32">
        <v>228.34363999999999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f t="shared" si="260"/>
        <v>228.34363999999999</v>
      </c>
      <c r="AM137" s="32">
        <f t="shared" si="261"/>
        <v>39771.656360000001</v>
      </c>
      <c r="AN137" s="12" t="s">
        <v>35</v>
      </c>
    </row>
    <row r="138" spans="2:40" s="13" customFormat="1" ht="31.2" x14ac:dyDescent="0.3">
      <c r="B138" s="14" t="s">
        <v>130</v>
      </c>
      <c r="C138" s="14" t="s">
        <v>40</v>
      </c>
      <c r="D138" s="14"/>
      <c r="E138" s="21" t="str">
        <f t="shared" si="177"/>
        <v>13</v>
      </c>
      <c r="F138" s="14"/>
      <c r="G138" s="14"/>
      <c r="H138" s="16" t="s">
        <v>143</v>
      </c>
      <c r="I138" s="17">
        <f t="shared" ref="I138:I143" si="345">I139</f>
        <v>44017.1</v>
      </c>
      <c r="J138" s="17">
        <f t="shared" ref="J138:J143" si="346">J139</f>
        <v>2227.0999999999985</v>
      </c>
      <c r="K138" s="17">
        <f t="shared" ref="K138:K143" si="347">K139</f>
        <v>1660</v>
      </c>
      <c r="L138" s="17">
        <f t="shared" ref="L138:L143" si="348">L139</f>
        <v>0</v>
      </c>
      <c r="M138" s="17">
        <f t="shared" ref="M138:M143" si="349">M139</f>
        <v>0</v>
      </c>
      <c r="N138" s="17">
        <f t="shared" ref="N138:N143" si="350">N139</f>
        <v>0</v>
      </c>
      <c r="O138" s="17">
        <f t="shared" ref="O138:O143" si="351">O139</f>
        <v>0</v>
      </c>
      <c r="P138" s="17">
        <f t="shared" ref="P138:P143" si="352">P139</f>
        <v>0</v>
      </c>
      <c r="Q138" s="17">
        <f t="shared" ref="Q138:Q143" si="353">Q139</f>
        <v>0</v>
      </c>
      <c r="R138" s="17">
        <f t="shared" ref="R138:R143" si="354">R139</f>
        <v>0</v>
      </c>
      <c r="S138" s="17">
        <f t="shared" ref="S138:S143" si="355">S139</f>
        <v>0</v>
      </c>
      <c r="T138" s="17">
        <f t="shared" ref="T138:T143" si="356">T139</f>
        <v>0</v>
      </c>
      <c r="U138" s="17">
        <v>-41112.667999999998</v>
      </c>
      <c r="V138" s="17">
        <f t="shared" si="178"/>
        <v>2904.4320000000007</v>
      </c>
      <c r="W138" s="17">
        <f t="shared" ref="W138:W143" si="357">W139</f>
        <v>0</v>
      </c>
      <c r="X138" s="17">
        <f t="shared" ref="X138:X143" si="358">X139</f>
        <v>0</v>
      </c>
      <c r="Y138" s="17">
        <f t="shared" ref="Y138:Y143" si="359">Y139</f>
        <v>-41112.667999999998</v>
      </c>
      <c r="Z138" s="17">
        <f t="shared" ref="Z138:Z143" si="360">Z139</f>
        <v>0</v>
      </c>
      <c r="AA138" s="17">
        <f t="shared" ref="AA138:AA143" si="361">AA139</f>
        <v>0</v>
      </c>
      <c r="AB138" s="17">
        <f t="shared" ref="AB138:AB143" si="362">AB139</f>
        <v>374.66126000000003</v>
      </c>
      <c r="AC138" s="18">
        <f t="shared" ref="AC138:AC143" si="363">AC139</f>
        <v>2904.4319999999998</v>
      </c>
      <c r="AD138" s="18">
        <f t="shared" ref="AD138:AD143" si="364">AD139</f>
        <v>2904.4313999999999</v>
      </c>
      <c r="AE138" s="19">
        <f t="shared" si="258"/>
        <v>99.999979341916074</v>
      </c>
      <c r="AF138" s="17">
        <f t="shared" ref="AF138:AF143" si="365">AF139</f>
        <v>2904.4319999999998</v>
      </c>
      <c r="AG138" s="17">
        <f t="shared" ref="AG138:AG143" si="366">AG139</f>
        <v>0</v>
      </c>
      <c r="AH138" s="17">
        <f t="shared" ref="AH138:AH143" si="367">AH139</f>
        <v>0</v>
      </c>
      <c r="AI138" s="17">
        <f t="shared" ref="AI138:AI143" si="368">AI139</f>
        <v>0</v>
      </c>
      <c r="AJ138" s="17">
        <f t="shared" ref="AJ138:AJ143" si="369">AJ139</f>
        <v>0</v>
      </c>
      <c r="AK138" s="17">
        <f t="shared" ref="AK138:AK143" si="370">AK139</f>
        <v>0</v>
      </c>
      <c r="AL138" s="17">
        <f t="shared" si="260"/>
        <v>2904.4319999999998</v>
      </c>
      <c r="AM138" s="17">
        <f t="shared" si="261"/>
        <v>0</v>
      </c>
      <c r="AN138" s="2"/>
    </row>
    <row r="139" spans="2:40" s="22" customFormat="1" ht="31.2" x14ac:dyDescent="0.3">
      <c r="B139" s="23" t="s">
        <v>130</v>
      </c>
      <c r="C139" s="23" t="s">
        <v>40</v>
      </c>
      <c r="D139" s="23" t="s">
        <v>38</v>
      </c>
      <c r="E139" s="24" t="str">
        <f t="shared" si="177"/>
        <v>1301</v>
      </c>
      <c r="F139" s="23"/>
      <c r="G139" s="23"/>
      <c r="H139" s="25" t="s">
        <v>144</v>
      </c>
      <c r="I139" s="26">
        <f t="shared" si="345"/>
        <v>44017.1</v>
      </c>
      <c r="J139" s="26">
        <f t="shared" si="346"/>
        <v>2227.0999999999985</v>
      </c>
      <c r="K139" s="26">
        <f t="shared" si="347"/>
        <v>1660</v>
      </c>
      <c r="L139" s="26">
        <f t="shared" si="348"/>
        <v>0</v>
      </c>
      <c r="M139" s="26">
        <f t="shared" si="349"/>
        <v>0</v>
      </c>
      <c r="N139" s="26">
        <f t="shared" si="350"/>
        <v>0</v>
      </c>
      <c r="O139" s="26">
        <f t="shared" si="351"/>
        <v>0</v>
      </c>
      <c r="P139" s="26">
        <f t="shared" si="352"/>
        <v>0</v>
      </c>
      <c r="Q139" s="26">
        <f t="shared" si="353"/>
        <v>0</v>
      </c>
      <c r="R139" s="26">
        <f t="shared" si="354"/>
        <v>0</v>
      </c>
      <c r="S139" s="26">
        <f t="shared" si="355"/>
        <v>0</v>
      </c>
      <c r="T139" s="26">
        <f t="shared" si="356"/>
        <v>0</v>
      </c>
      <c r="U139" s="26">
        <v>-41112.667999999998</v>
      </c>
      <c r="V139" s="26">
        <f t="shared" si="178"/>
        <v>2904.4320000000007</v>
      </c>
      <c r="W139" s="26">
        <f t="shared" si="357"/>
        <v>0</v>
      </c>
      <c r="X139" s="26">
        <f t="shared" si="358"/>
        <v>0</v>
      </c>
      <c r="Y139" s="26">
        <f t="shared" si="359"/>
        <v>-41112.667999999998</v>
      </c>
      <c r="Z139" s="26">
        <f t="shared" si="360"/>
        <v>0</v>
      </c>
      <c r="AA139" s="26">
        <f t="shared" si="361"/>
        <v>0</v>
      </c>
      <c r="AB139" s="26">
        <f t="shared" si="362"/>
        <v>374.66126000000003</v>
      </c>
      <c r="AC139" s="27">
        <f t="shared" si="363"/>
        <v>2904.4319999999998</v>
      </c>
      <c r="AD139" s="27">
        <f t="shared" si="364"/>
        <v>2904.4313999999999</v>
      </c>
      <c r="AE139" s="28">
        <f t="shared" si="258"/>
        <v>99.999979341916074</v>
      </c>
      <c r="AF139" s="26">
        <f t="shared" si="365"/>
        <v>2904.4319999999998</v>
      </c>
      <c r="AG139" s="26">
        <f t="shared" si="366"/>
        <v>0</v>
      </c>
      <c r="AH139" s="26">
        <f t="shared" si="367"/>
        <v>0</v>
      </c>
      <c r="AI139" s="26">
        <f t="shared" si="368"/>
        <v>0</v>
      </c>
      <c r="AJ139" s="26">
        <f t="shared" si="369"/>
        <v>0</v>
      </c>
      <c r="AK139" s="26">
        <f t="shared" si="370"/>
        <v>0</v>
      </c>
      <c r="AL139" s="26">
        <f t="shared" si="260"/>
        <v>2904.4319999999998</v>
      </c>
      <c r="AM139" s="26">
        <f t="shared" si="261"/>
        <v>0</v>
      </c>
      <c r="AN139" s="29"/>
    </row>
    <row r="140" spans="2:40" ht="31.2" x14ac:dyDescent="0.3">
      <c r="B140" s="30" t="s">
        <v>130</v>
      </c>
      <c r="C140" s="30" t="s">
        <v>40</v>
      </c>
      <c r="D140" s="30" t="s">
        <v>38</v>
      </c>
      <c r="E140" s="15" t="str">
        <f t="shared" si="177"/>
        <v>1301</v>
      </c>
      <c r="F140" s="30" t="s">
        <v>78</v>
      </c>
      <c r="G140" s="30"/>
      <c r="H140" s="31" t="s">
        <v>79</v>
      </c>
      <c r="I140" s="32">
        <f t="shared" si="345"/>
        <v>44017.1</v>
      </c>
      <c r="J140" s="32">
        <f t="shared" si="346"/>
        <v>2227.0999999999985</v>
      </c>
      <c r="K140" s="32">
        <f t="shared" si="347"/>
        <v>1660</v>
      </c>
      <c r="L140" s="32">
        <f t="shared" si="348"/>
        <v>0</v>
      </c>
      <c r="M140" s="32">
        <f t="shared" si="349"/>
        <v>0</v>
      </c>
      <c r="N140" s="32">
        <f t="shared" si="350"/>
        <v>0</v>
      </c>
      <c r="O140" s="32">
        <f t="shared" si="351"/>
        <v>0</v>
      </c>
      <c r="P140" s="32">
        <f t="shared" si="352"/>
        <v>0</v>
      </c>
      <c r="Q140" s="32">
        <f t="shared" si="353"/>
        <v>0</v>
      </c>
      <c r="R140" s="32">
        <f t="shared" si="354"/>
        <v>0</v>
      </c>
      <c r="S140" s="32">
        <f t="shared" si="355"/>
        <v>0</v>
      </c>
      <c r="T140" s="32">
        <f t="shared" si="356"/>
        <v>0</v>
      </c>
      <c r="U140" s="32">
        <v>-41112.667999999998</v>
      </c>
      <c r="V140" s="32">
        <f t="shared" si="178"/>
        <v>2904.4320000000007</v>
      </c>
      <c r="W140" s="32">
        <f t="shared" si="357"/>
        <v>0</v>
      </c>
      <c r="X140" s="32">
        <f t="shared" si="358"/>
        <v>0</v>
      </c>
      <c r="Y140" s="32">
        <f t="shared" si="359"/>
        <v>-41112.667999999998</v>
      </c>
      <c r="Z140" s="32">
        <f t="shared" si="360"/>
        <v>0</v>
      </c>
      <c r="AA140" s="32">
        <f t="shared" si="361"/>
        <v>0</v>
      </c>
      <c r="AB140" s="32">
        <f t="shared" si="362"/>
        <v>374.66126000000003</v>
      </c>
      <c r="AC140" s="33">
        <f t="shared" si="363"/>
        <v>2904.4319999999998</v>
      </c>
      <c r="AD140" s="33">
        <f t="shared" si="364"/>
        <v>2904.4313999999999</v>
      </c>
      <c r="AE140" s="34">
        <f t="shared" si="258"/>
        <v>99.999979341916074</v>
      </c>
      <c r="AF140" s="32">
        <f t="shared" si="365"/>
        <v>2904.4319999999998</v>
      </c>
      <c r="AG140" s="32">
        <f t="shared" si="366"/>
        <v>0</v>
      </c>
      <c r="AH140" s="32">
        <f t="shared" si="367"/>
        <v>0</v>
      </c>
      <c r="AI140" s="32">
        <f t="shared" si="368"/>
        <v>0</v>
      </c>
      <c r="AJ140" s="32">
        <f t="shared" si="369"/>
        <v>0</v>
      </c>
      <c r="AK140" s="32">
        <f t="shared" si="370"/>
        <v>0</v>
      </c>
      <c r="AL140" s="32">
        <f t="shared" si="260"/>
        <v>2904.4319999999998</v>
      </c>
      <c r="AM140" s="32">
        <f t="shared" si="261"/>
        <v>0</v>
      </c>
    </row>
    <row r="141" spans="2:40" x14ac:dyDescent="0.3">
      <c r="B141" s="30" t="s">
        <v>130</v>
      </c>
      <c r="C141" s="30" t="s">
        <v>40</v>
      </c>
      <c r="D141" s="30" t="s">
        <v>38</v>
      </c>
      <c r="E141" s="15" t="str">
        <f t="shared" ref="E141:E204" si="371">CONCATENATE(C141,D141)</f>
        <v>1301</v>
      </c>
      <c r="F141" s="30" t="s">
        <v>80</v>
      </c>
      <c r="G141" s="30"/>
      <c r="H141" s="31" t="s">
        <v>81</v>
      </c>
      <c r="I141" s="32">
        <f t="shared" si="345"/>
        <v>44017.1</v>
      </c>
      <c r="J141" s="32">
        <f t="shared" si="346"/>
        <v>2227.0999999999985</v>
      </c>
      <c r="K141" s="32">
        <f t="shared" si="347"/>
        <v>1660</v>
      </c>
      <c r="L141" s="32">
        <f t="shared" si="348"/>
        <v>0</v>
      </c>
      <c r="M141" s="32">
        <f t="shared" si="349"/>
        <v>0</v>
      </c>
      <c r="N141" s="32">
        <f t="shared" si="350"/>
        <v>0</v>
      </c>
      <c r="O141" s="32">
        <f t="shared" si="351"/>
        <v>0</v>
      </c>
      <c r="P141" s="32">
        <f t="shared" si="352"/>
        <v>0</v>
      </c>
      <c r="Q141" s="32">
        <f t="shared" si="353"/>
        <v>0</v>
      </c>
      <c r="R141" s="32">
        <f t="shared" si="354"/>
        <v>0</v>
      </c>
      <c r="S141" s="32">
        <f t="shared" si="355"/>
        <v>0</v>
      </c>
      <c r="T141" s="32">
        <f t="shared" si="356"/>
        <v>0</v>
      </c>
      <c r="U141" s="32">
        <v>-41112.667999999998</v>
      </c>
      <c r="V141" s="32">
        <f t="shared" ref="V141:V204" si="372">I141+L141+U141+T141+S141+R141+Q141+P141+O141</f>
        <v>2904.4320000000007</v>
      </c>
      <c r="W141" s="32">
        <f t="shared" si="357"/>
        <v>0</v>
      </c>
      <c r="X141" s="32">
        <f t="shared" si="358"/>
        <v>0</v>
      </c>
      <c r="Y141" s="32">
        <f t="shared" si="359"/>
        <v>-41112.667999999998</v>
      </c>
      <c r="Z141" s="32">
        <f t="shared" si="360"/>
        <v>0</v>
      </c>
      <c r="AA141" s="32">
        <f t="shared" si="361"/>
        <v>0</v>
      </c>
      <c r="AB141" s="32">
        <f t="shared" si="362"/>
        <v>374.66126000000003</v>
      </c>
      <c r="AC141" s="33">
        <f t="shared" si="363"/>
        <v>2904.4319999999998</v>
      </c>
      <c r="AD141" s="33">
        <f t="shared" si="364"/>
        <v>2904.4313999999999</v>
      </c>
      <c r="AE141" s="34">
        <f t="shared" si="258"/>
        <v>99.999979341916074</v>
      </c>
      <c r="AF141" s="32">
        <f t="shared" si="365"/>
        <v>2904.4319999999998</v>
      </c>
      <c r="AG141" s="32">
        <f t="shared" si="366"/>
        <v>0</v>
      </c>
      <c r="AH141" s="32">
        <f t="shared" si="367"/>
        <v>0</v>
      </c>
      <c r="AI141" s="32">
        <f t="shared" si="368"/>
        <v>0</v>
      </c>
      <c r="AJ141" s="32">
        <f t="shared" si="369"/>
        <v>0</v>
      </c>
      <c r="AK141" s="32">
        <f t="shared" si="370"/>
        <v>0</v>
      </c>
      <c r="AL141" s="32">
        <f t="shared" si="260"/>
        <v>2904.4319999999998</v>
      </c>
      <c r="AM141" s="32">
        <f t="shared" si="261"/>
        <v>0</v>
      </c>
    </row>
    <row r="142" spans="2:40" ht="31.2" x14ac:dyDescent="0.3">
      <c r="B142" s="30" t="s">
        <v>130</v>
      </c>
      <c r="C142" s="30" t="s">
        <v>40</v>
      </c>
      <c r="D142" s="30" t="s">
        <v>38</v>
      </c>
      <c r="E142" s="15" t="str">
        <f t="shared" si="371"/>
        <v>1301</v>
      </c>
      <c r="F142" s="30" t="s">
        <v>145</v>
      </c>
      <c r="G142" s="30"/>
      <c r="H142" s="31" t="s">
        <v>146</v>
      </c>
      <c r="I142" s="32">
        <f t="shared" si="345"/>
        <v>44017.1</v>
      </c>
      <c r="J142" s="32">
        <f t="shared" si="346"/>
        <v>2227.0999999999985</v>
      </c>
      <c r="K142" s="32">
        <f t="shared" si="347"/>
        <v>1660</v>
      </c>
      <c r="L142" s="32">
        <f t="shared" si="348"/>
        <v>0</v>
      </c>
      <c r="M142" s="32">
        <f t="shared" si="349"/>
        <v>0</v>
      </c>
      <c r="N142" s="32">
        <f t="shared" si="350"/>
        <v>0</v>
      </c>
      <c r="O142" s="32">
        <f t="shared" si="351"/>
        <v>0</v>
      </c>
      <c r="P142" s="32">
        <f t="shared" si="352"/>
        <v>0</v>
      </c>
      <c r="Q142" s="32">
        <f t="shared" si="353"/>
        <v>0</v>
      </c>
      <c r="R142" s="32">
        <f t="shared" si="354"/>
        <v>0</v>
      </c>
      <c r="S142" s="32">
        <f t="shared" si="355"/>
        <v>0</v>
      </c>
      <c r="T142" s="32">
        <f t="shared" si="356"/>
        <v>0</v>
      </c>
      <c r="U142" s="32">
        <v>-41112.667999999998</v>
      </c>
      <c r="V142" s="32">
        <f t="shared" si="372"/>
        <v>2904.4320000000007</v>
      </c>
      <c r="W142" s="32">
        <f t="shared" si="357"/>
        <v>0</v>
      </c>
      <c r="X142" s="32">
        <f t="shared" si="358"/>
        <v>0</v>
      </c>
      <c r="Y142" s="32">
        <f t="shared" si="359"/>
        <v>-41112.667999999998</v>
      </c>
      <c r="Z142" s="32">
        <f t="shared" si="360"/>
        <v>0</v>
      </c>
      <c r="AA142" s="32">
        <f t="shared" si="361"/>
        <v>0</v>
      </c>
      <c r="AB142" s="32">
        <f t="shared" si="362"/>
        <v>374.66126000000003</v>
      </c>
      <c r="AC142" s="33">
        <f t="shared" si="363"/>
        <v>2904.4319999999998</v>
      </c>
      <c r="AD142" s="33">
        <f t="shared" si="364"/>
        <v>2904.4313999999999</v>
      </c>
      <c r="AE142" s="34">
        <f t="shared" si="258"/>
        <v>99.999979341916074</v>
      </c>
      <c r="AF142" s="32">
        <f t="shared" si="365"/>
        <v>2904.4319999999998</v>
      </c>
      <c r="AG142" s="32">
        <f t="shared" si="366"/>
        <v>0</v>
      </c>
      <c r="AH142" s="32">
        <f t="shared" si="367"/>
        <v>0</v>
      </c>
      <c r="AI142" s="32">
        <f t="shared" si="368"/>
        <v>0</v>
      </c>
      <c r="AJ142" s="32">
        <f t="shared" si="369"/>
        <v>0</v>
      </c>
      <c r="AK142" s="32">
        <f t="shared" si="370"/>
        <v>0</v>
      </c>
      <c r="AL142" s="32">
        <f t="shared" si="260"/>
        <v>2904.4319999999998</v>
      </c>
      <c r="AM142" s="32">
        <f t="shared" si="261"/>
        <v>0</v>
      </c>
    </row>
    <row r="143" spans="2:40" ht="31.2" x14ac:dyDescent="0.3">
      <c r="B143" s="30" t="s">
        <v>130</v>
      </c>
      <c r="C143" s="30" t="s">
        <v>40</v>
      </c>
      <c r="D143" s="30" t="s">
        <v>38</v>
      </c>
      <c r="E143" s="15" t="str">
        <f t="shared" si="371"/>
        <v>1301</v>
      </c>
      <c r="F143" s="30" t="s">
        <v>145</v>
      </c>
      <c r="G143" s="30" t="s">
        <v>147</v>
      </c>
      <c r="H143" s="31" t="s">
        <v>143</v>
      </c>
      <c r="I143" s="32">
        <f t="shared" si="345"/>
        <v>44017.1</v>
      </c>
      <c r="J143" s="32">
        <f t="shared" si="346"/>
        <v>2227.0999999999985</v>
      </c>
      <c r="K143" s="32">
        <f t="shared" si="347"/>
        <v>1660</v>
      </c>
      <c r="L143" s="32">
        <f t="shared" si="348"/>
        <v>0</v>
      </c>
      <c r="M143" s="32">
        <f t="shared" si="349"/>
        <v>0</v>
      </c>
      <c r="N143" s="32">
        <f t="shared" si="350"/>
        <v>0</v>
      </c>
      <c r="O143" s="32">
        <f t="shared" si="351"/>
        <v>0</v>
      </c>
      <c r="P143" s="32">
        <f t="shared" si="352"/>
        <v>0</v>
      </c>
      <c r="Q143" s="32">
        <f t="shared" si="353"/>
        <v>0</v>
      </c>
      <c r="R143" s="32">
        <f t="shared" si="354"/>
        <v>0</v>
      </c>
      <c r="S143" s="32">
        <f t="shared" si="355"/>
        <v>0</v>
      </c>
      <c r="T143" s="32">
        <f t="shared" si="356"/>
        <v>0</v>
      </c>
      <c r="U143" s="32">
        <v>-41112.667999999998</v>
      </c>
      <c r="V143" s="32">
        <f t="shared" si="372"/>
        <v>2904.4320000000007</v>
      </c>
      <c r="W143" s="32">
        <f t="shared" si="357"/>
        <v>0</v>
      </c>
      <c r="X143" s="32">
        <f t="shared" si="358"/>
        <v>0</v>
      </c>
      <c r="Y143" s="32">
        <f t="shared" si="359"/>
        <v>-41112.667999999998</v>
      </c>
      <c r="Z143" s="32">
        <f t="shared" si="360"/>
        <v>0</v>
      </c>
      <c r="AA143" s="32">
        <f t="shared" si="361"/>
        <v>0</v>
      </c>
      <c r="AB143" s="32">
        <f t="shared" si="362"/>
        <v>374.66126000000003</v>
      </c>
      <c r="AC143" s="33">
        <f t="shared" si="363"/>
        <v>2904.4319999999998</v>
      </c>
      <c r="AD143" s="33">
        <f t="shared" si="364"/>
        <v>2904.4313999999999</v>
      </c>
      <c r="AE143" s="34">
        <f t="shared" si="258"/>
        <v>99.999979341916074</v>
      </c>
      <c r="AF143" s="32">
        <f t="shared" si="365"/>
        <v>2904.4319999999998</v>
      </c>
      <c r="AG143" s="32">
        <f t="shared" si="366"/>
        <v>0</v>
      </c>
      <c r="AH143" s="32">
        <f t="shared" si="367"/>
        <v>0</v>
      </c>
      <c r="AI143" s="32">
        <f t="shared" si="368"/>
        <v>0</v>
      </c>
      <c r="AJ143" s="32">
        <f t="shared" si="369"/>
        <v>0</v>
      </c>
      <c r="AK143" s="32">
        <f t="shared" si="370"/>
        <v>0</v>
      </c>
      <c r="AL143" s="32">
        <f t="shared" si="260"/>
        <v>2904.4319999999998</v>
      </c>
      <c r="AM143" s="32">
        <f t="shared" si="261"/>
        <v>0</v>
      </c>
    </row>
    <row r="144" spans="2:40" x14ac:dyDescent="0.3">
      <c r="B144" s="30" t="s">
        <v>130</v>
      </c>
      <c r="C144" s="30" t="s">
        <v>40</v>
      </c>
      <c r="D144" s="30" t="s">
        <v>38</v>
      </c>
      <c r="E144" s="15" t="str">
        <f t="shared" si="371"/>
        <v>1301</v>
      </c>
      <c r="F144" s="30" t="s">
        <v>145</v>
      </c>
      <c r="G144" s="30" t="s">
        <v>148</v>
      </c>
      <c r="H144" s="31" t="s">
        <v>149</v>
      </c>
      <c r="I144" s="32">
        <v>44017.1</v>
      </c>
      <c r="J144" s="32">
        <f>43432.9-41205.8</f>
        <v>2227.0999999999985</v>
      </c>
      <c r="K144" s="32">
        <f>42896-41236</f>
        <v>1660</v>
      </c>
      <c r="L144" s="32"/>
      <c r="M144" s="32"/>
      <c r="N144" s="32"/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-41112.667999999998</v>
      </c>
      <c r="V144" s="32">
        <f t="shared" si="372"/>
        <v>2904.4320000000007</v>
      </c>
      <c r="W144" s="32"/>
      <c r="X144" s="32"/>
      <c r="Y144" s="32">
        <v>-41112.667999999998</v>
      </c>
      <c r="Z144" s="32"/>
      <c r="AA144" s="32"/>
      <c r="AB144" s="32">
        <v>374.66126000000003</v>
      </c>
      <c r="AC144" s="33">
        <v>2904.4319999999998</v>
      </c>
      <c r="AD144" s="33">
        <v>2904.4313999999999</v>
      </c>
      <c r="AE144" s="34">
        <f t="shared" si="258"/>
        <v>99.999979341916074</v>
      </c>
      <c r="AF144" s="32">
        <v>2904.4319999999998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f t="shared" si="260"/>
        <v>2904.4319999999998</v>
      </c>
      <c r="AM144" s="32">
        <f t="shared" si="261"/>
        <v>0</v>
      </c>
    </row>
    <row r="145" spans="2:40" s="13" customFormat="1" ht="31.2" x14ac:dyDescent="0.3">
      <c r="B145" s="14" t="s">
        <v>150</v>
      </c>
      <c r="C145" s="14"/>
      <c r="D145" s="14"/>
      <c r="E145" s="15" t="str">
        <f t="shared" si="371"/>
        <v/>
      </c>
      <c r="F145" s="14"/>
      <c r="G145" s="14"/>
      <c r="H145" s="16" t="s">
        <v>151</v>
      </c>
      <c r="I145" s="17">
        <f t="shared" ref="I145:T145" si="373">I146+I160</f>
        <v>123904.6</v>
      </c>
      <c r="J145" s="17">
        <f t="shared" si="373"/>
        <v>124852.7</v>
      </c>
      <c r="K145" s="17">
        <f t="shared" si="373"/>
        <v>124852.7</v>
      </c>
      <c r="L145" s="17">
        <f t="shared" si="373"/>
        <v>0</v>
      </c>
      <c r="M145" s="17">
        <f t="shared" si="373"/>
        <v>0</v>
      </c>
      <c r="N145" s="17">
        <f t="shared" si="373"/>
        <v>0</v>
      </c>
      <c r="O145" s="17">
        <f t="shared" si="373"/>
        <v>-129.88900000000001</v>
      </c>
      <c r="P145" s="17">
        <f t="shared" si="373"/>
        <v>0</v>
      </c>
      <c r="Q145" s="17">
        <f t="shared" si="373"/>
        <v>0</v>
      </c>
      <c r="R145" s="17">
        <f t="shared" si="373"/>
        <v>1645.8</v>
      </c>
      <c r="S145" s="17">
        <f t="shared" si="373"/>
        <v>0</v>
      </c>
      <c r="T145" s="17">
        <f t="shared" si="373"/>
        <v>0</v>
      </c>
      <c r="U145" s="17">
        <v>0</v>
      </c>
      <c r="V145" s="17">
        <f t="shared" si="372"/>
        <v>125420.51100000001</v>
      </c>
      <c r="W145" s="17">
        <f t="shared" ref="W145:AD145" si="374">W146+W160</f>
        <v>0</v>
      </c>
      <c r="X145" s="17">
        <f t="shared" si="374"/>
        <v>0</v>
      </c>
      <c r="Y145" s="17">
        <f t="shared" si="374"/>
        <v>0</v>
      </c>
      <c r="Z145" s="17">
        <f t="shared" si="374"/>
        <v>0</v>
      </c>
      <c r="AA145" s="17">
        <f t="shared" si="374"/>
        <v>0</v>
      </c>
      <c r="AB145" s="17">
        <f t="shared" si="374"/>
        <v>86912.290970000002</v>
      </c>
      <c r="AC145" s="18">
        <f t="shared" si="374"/>
        <v>112398.285</v>
      </c>
      <c r="AD145" s="18">
        <f t="shared" si="374"/>
        <v>112395.03631</v>
      </c>
      <c r="AE145" s="19">
        <f t="shared" si="258"/>
        <v>99.997109662304894</v>
      </c>
      <c r="AF145" s="17">
        <f t="shared" ref="AF145:AK145" si="375">AF146+AF160</f>
        <v>112434.57400000001</v>
      </c>
      <c r="AG145" s="17">
        <f t="shared" si="375"/>
        <v>-129.88900000000001</v>
      </c>
      <c r="AH145" s="17">
        <f t="shared" si="375"/>
        <v>0</v>
      </c>
      <c r="AI145" s="17">
        <f t="shared" si="375"/>
        <v>0</v>
      </c>
      <c r="AJ145" s="17">
        <f t="shared" si="375"/>
        <v>0</v>
      </c>
      <c r="AK145" s="17">
        <f t="shared" si="375"/>
        <v>0</v>
      </c>
      <c r="AL145" s="17">
        <f t="shared" si="260"/>
        <v>112304.68500000001</v>
      </c>
      <c r="AM145" s="17">
        <f t="shared" si="261"/>
        <v>13115.826000000001</v>
      </c>
      <c r="AN145" s="20"/>
    </row>
    <row r="146" spans="2:40" s="13" customFormat="1" x14ac:dyDescent="0.3">
      <c r="B146" s="14" t="s">
        <v>150</v>
      </c>
      <c r="C146" s="14" t="s">
        <v>38</v>
      </c>
      <c r="D146" s="14"/>
      <c r="E146" s="21" t="str">
        <f t="shared" si="371"/>
        <v>01</v>
      </c>
      <c r="F146" s="14"/>
      <c r="G146" s="14"/>
      <c r="H146" s="16" t="s">
        <v>39</v>
      </c>
      <c r="I146" s="17">
        <f t="shared" ref="I146:I148" si="376">I147</f>
        <v>75885.5</v>
      </c>
      <c r="J146" s="17">
        <f t="shared" ref="J146:J148" si="377">J147</f>
        <v>75008.2</v>
      </c>
      <c r="K146" s="17">
        <f t="shared" ref="K146:K148" si="378">K147</f>
        <v>75008.2</v>
      </c>
      <c r="L146" s="17">
        <f t="shared" ref="L146:L148" si="379">L147</f>
        <v>0</v>
      </c>
      <c r="M146" s="17">
        <f t="shared" ref="M146:M148" si="380">M147</f>
        <v>0</v>
      </c>
      <c r="N146" s="17">
        <f t="shared" ref="N146:N148" si="381">N147</f>
        <v>0</v>
      </c>
      <c r="O146" s="17">
        <f t="shared" ref="O146:O148" si="382">O147</f>
        <v>0</v>
      </c>
      <c r="P146" s="17">
        <f t="shared" ref="P146:P148" si="383">P147</f>
        <v>0</v>
      </c>
      <c r="Q146" s="17">
        <f t="shared" ref="Q146:Q148" si="384">Q147</f>
        <v>0</v>
      </c>
      <c r="R146" s="17">
        <f t="shared" ref="R146:R148" si="385">R147</f>
        <v>1645.8</v>
      </c>
      <c r="S146" s="17">
        <f t="shared" ref="S146:S148" si="386">S147</f>
        <v>0</v>
      </c>
      <c r="T146" s="17">
        <f t="shared" ref="T146:T148" si="387">T147</f>
        <v>0</v>
      </c>
      <c r="U146" s="17">
        <v>0</v>
      </c>
      <c r="V146" s="17">
        <f t="shared" si="372"/>
        <v>77531.3</v>
      </c>
      <c r="W146" s="17">
        <f t="shared" ref="W146:W148" si="388">W147</f>
        <v>0</v>
      </c>
      <c r="X146" s="17">
        <f t="shared" ref="X146:X148" si="389">X147</f>
        <v>0</v>
      </c>
      <c r="Y146" s="17">
        <f t="shared" ref="Y146:Y148" si="390">Y147</f>
        <v>0</v>
      </c>
      <c r="Z146" s="17">
        <f t="shared" ref="Z146:Z148" si="391">Z147</f>
        <v>0</v>
      </c>
      <c r="AA146" s="17">
        <f t="shared" ref="AA146:AA148" si="392">AA147</f>
        <v>0</v>
      </c>
      <c r="AB146" s="17">
        <f t="shared" ref="AB146:AB148" si="393">AB147</f>
        <v>60134.704030000001</v>
      </c>
      <c r="AC146" s="18">
        <f t="shared" ref="AC146:AC148" si="394">AC147</f>
        <v>77358.8</v>
      </c>
      <c r="AD146" s="18">
        <f t="shared" ref="AD146:AD148" si="395">AD147</f>
        <v>77355.577730000005</v>
      </c>
      <c r="AE146" s="19">
        <f t="shared" si="258"/>
        <v>99.995834643246795</v>
      </c>
      <c r="AF146" s="17">
        <f t="shared" ref="AF146:AF148" si="396">AF147</f>
        <v>77358.8</v>
      </c>
      <c r="AG146" s="17">
        <f t="shared" ref="AG146:AG148" si="397">AG147</f>
        <v>0</v>
      </c>
      <c r="AH146" s="17">
        <f t="shared" ref="AH146:AH148" si="398">AH147</f>
        <v>0</v>
      </c>
      <c r="AI146" s="17">
        <f t="shared" ref="AI146:AI148" si="399">AI147</f>
        <v>0</v>
      </c>
      <c r="AJ146" s="17">
        <f t="shared" ref="AJ146:AJ148" si="400">AJ147</f>
        <v>0</v>
      </c>
      <c r="AK146" s="17">
        <f t="shared" ref="AK146:AK148" si="401">AK147</f>
        <v>0</v>
      </c>
      <c r="AL146" s="17">
        <f t="shared" si="260"/>
        <v>77358.8</v>
      </c>
      <c r="AM146" s="17">
        <f t="shared" si="261"/>
        <v>172.5</v>
      </c>
      <c r="AN146" s="2"/>
    </row>
    <row r="147" spans="2:40" s="22" customFormat="1" x14ac:dyDescent="0.3">
      <c r="B147" s="23" t="s">
        <v>150</v>
      </c>
      <c r="C147" s="23" t="s">
        <v>38</v>
      </c>
      <c r="D147" s="23" t="s">
        <v>40</v>
      </c>
      <c r="E147" s="24" t="str">
        <f t="shared" si="371"/>
        <v>0113</v>
      </c>
      <c r="F147" s="23"/>
      <c r="G147" s="23"/>
      <c r="H147" s="25" t="s">
        <v>41</v>
      </c>
      <c r="I147" s="26">
        <f t="shared" si="376"/>
        <v>75885.5</v>
      </c>
      <c r="J147" s="26">
        <f t="shared" si="377"/>
        <v>75008.2</v>
      </c>
      <c r="K147" s="26">
        <f t="shared" si="378"/>
        <v>75008.2</v>
      </c>
      <c r="L147" s="26">
        <f t="shared" si="379"/>
        <v>0</v>
      </c>
      <c r="M147" s="26">
        <f t="shared" si="380"/>
        <v>0</v>
      </c>
      <c r="N147" s="26">
        <f t="shared" si="381"/>
        <v>0</v>
      </c>
      <c r="O147" s="26">
        <f t="shared" si="382"/>
        <v>0</v>
      </c>
      <c r="P147" s="26">
        <f t="shared" si="383"/>
        <v>0</v>
      </c>
      <c r="Q147" s="26">
        <f t="shared" si="384"/>
        <v>0</v>
      </c>
      <c r="R147" s="26">
        <f t="shared" si="385"/>
        <v>1645.8</v>
      </c>
      <c r="S147" s="26">
        <f t="shared" si="386"/>
        <v>0</v>
      </c>
      <c r="T147" s="26">
        <f t="shared" si="387"/>
        <v>0</v>
      </c>
      <c r="U147" s="26">
        <v>0</v>
      </c>
      <c r="V147" s="26">
        <f t="shared" si="372"/>
        <v>77531.3</v>
      </c>
      <c r="W147" s="26">
        <f t="shared" si="388"/>
        <v>0</v>
      </c>
      <c r="X147" s="26">
        <f t="shared" si="389"/>
        <v>0</v>
      </c>
      <c r="Y147" s="26">
        <f t="shared" si="390"/>
        <v>0</v>
      </c>
      <c r="Z147" s="26">
        <f t="shared" si="391"/>
        <v>0</v>
      </c>
      <c r="AA147" s="26">
        <f t="shared" si="392"/>
        <v>0</v>
      </c>
      <c r="AB147" s="26">
        <f t="shared" si="393"/>
        <v>60134.704030000001</v>
      </c>
      <c r="AC147" s="27">
        <f t="shared" si="394"/>
        <v>77358.8</v>
      </c>
      <c r="AD147" s="27">
        <f t="shared" si="395"/>
        <v>77355.577730000005</v>
      </c>
      <c r="AE147" s="28">
        <f t="shared" si="258"/>
        <v>99.995834643246795</v>
      </c>
      <c r="AF147" s="26">
        <f t="shared" si="396"/>
        <v>77358.8</v>
      </c>
      <c r="AG147" s="26">
        <f t="shared" si="397"/>
        <v>0</v>
      </c>
      <c r="AH147" s="26">
        <f t="shared" si="398"/>
        <v>0</v>
      </c>
      <c r="AI147" s="26">
        <f t="shared" si="399"/>
        <v>0</v>
      </c>
      <c r="AJ147" s="26">
        <f t="shared" si="400"/>
        <v>0</v>
      </c>
      <c r="AK147" s="26">
        <f t="shared" si="401"/>
        <v>0</v>
      </c>
      <c r="AL147" s="26">
        <f t="shared" si="260"/>
        <v>77358.8</v>
      </c>
      <c r="AM147" s="26">
        <f t="shared" si="261"/>
        <v>172.5</v>
      </c>
      <c r="AN147" s="2"/>
    </row>
    <row r="148" spans="2:40" ht="31.2" x14ac:dyDescent="0.3">
      <c r="B148" s="30" t="s">
        <v>150</v>
      </c>
      <c r="C148" s="30" t="s">
        <v>38</v>
      </c>
      <c r="D148" s="30" t="s">
        <v>40</v>
      </c>
      <c r="E148" s="15" t="str">
        <f t="shared" si="371"/>
        <v>0113</v>
      </c>
      <c r="F148" s="30" t="s">
        <v>84</v>
      </c>
      <c r="G148" s="30"/>
      <c r="H148" s="31" t="s">
        <v>85</v>
      </c>
      <c r="I148" s="32">
        <f t="shared" si="376"/>
        <v>75885.5</v>
      </c>
      <c r="J148" s="32">
        <f t="shared" si="377"/>
        <v>75008.2</v>
      </c>
      <c r="K148" s="32">
        <f t="shared" si="378"/>
        <v>75008.2</v>
      </c>
      <c r="L148" s="32">
        <f t="shared" si="379"/>
        <v>0</v>
      </c>
      <c r="M148" s="32">
        <f t="shared" si="380"/>
        <v>0</v>
      </c>
      <c r="N148" s="32">
        <f t="shared" si="381"/>
        <v>0</v>
      </c>
      <c r="O148" s="32">
        <f t="shared" si="382"/>
        <v>0</v>
      </c>
      <c r="P148" s="32">
        <f t="shared" si="383"/>
        <v>0</v>
      </c>
      <c r="Q148" s="32">
        <f t="shared" si="384"/>
        <v>0</v>
      </c>
      <c r="R148" s="32">
        <f t="shared" si="385"/>
        <v>1645.8</v>
      </c>
      <c r="S148" s="32">
        <f t="shared" si="386"/>
        <v>0</v>
      </c>
      <c r="T148" s="32">
        <f t="shared" si="387"/>
        <v>0</v>
      </c>
      <c r="U148" s="32">
        <v>0</v>
      </c>
      <c r="V148" s="32">
        <f t="shared" si="372"/>
        <v>77531.3</v>
      </c>
      <c r="W148" s="32">
        <f t="shared" si="388"/>
        <v>0</v>
      </c>
      <c r="X148" s="32">
        <f t="shared" si="389"/>
        <v>0</v>
      </c>
      <c r="Y148" s="32">
        <f t="shared" si="390"/>
        <v>0</v>
      </c>
      <c r="Z148" s="32">
        <f t="shared" si="391"/>
        <v>0</v>
      </c>
      <c r="AA148" s="32">
        <f t="shared" si="392"/>
        <v>0</v>
      </c>
      <c r="AB148" s="32">
        <f t="shared" si="393"/>
        <v>60134.704030000001</v>
      </c>
      <c r="AC148" s="33">
        <f t="shared" si="394"/>
        <v>77358.8</v>
      </c>
      <c r="AD148" s="33">
        <f t="shared" si="395"/>
        <v>77355.577730000005</v>
      </c>
      <c r="AE148" s="34">
        <f t="shared" si="258"/>
        <v>99.995834643246795</v>
      </c>
      <c r="AF148" s="32">
        <f t="shared" si="396"/>
        <v>77358.8</v>
      </c>
      <c r="AG148" s="32">
        <f t="shared" si="397"/>
        <v>0</v>
      </c>
      <c r="AH148" s="32">
        <f t="shared" si="398"/>
        <v>0</v>
      </c>
      <c r="AI148" s="32">
        <f t="shared" si="399"/>
        <v>0</v>
      </c>
      <c r="AJ148" s="32">
        <f t="shared" si="400"/>
        <v>0</v>
      </c>
      <c r="AK148" s="32">
        <f t="shared" si="401"/>
        <v>0</v>
      </c>
      <c r="AL148" s="32">
        <f t="shared" si="260"/>
        <v>77358.8</v>
      </c>
      <c r="AM148" s="32">
        <f t="shared" si="261"/>
        <v>172.5</v>
      </c>
    </row>
    <row r="149" spans="2:40" x14ac:dyDescent="0.3">
      <c r="B149" s="30" t="s">
        <v>150</v>
      </c>
      <c r="C149" s="30" t="s">
        <v>38</v>
      </c>
      <c r="D149" s="30" t="s">
        <v>40</v>
      </c>
      <c r="E149" s="15" t="str">
        <f t="shared" si="371"/>
        <v>0113</v>
      </c>
      <c r="F149" s="30" t="s">
        <v>86</v>
      </c>
      <c r="G149" s="30"/>
      <c r="H149" s="31" t="s">
        <v>87</v>
      </c>
      <c r="I149" s="32">
        <f t="shared" ref="I149:T149" si="402">I150+I155</f>
        <v>75885.5</v>
      </c>
      <c r="J149" s="32">
        <f t="shared" si="402"/>
        <v>75008.2</v>
      </c>
      <c r="K149" s="32">
        <f t="shared" si="402"/>
        <v>75008.2</v>
      </c>
      <c r="L149" s="32">
        <f t="shared" si="402"/>
        <v>0</v>
      </c>
      <c r="M149" s="32">
        <f t="shared" si="402"/>
        <v>0</v>
      </c>
      <c r="N149" s="32">
        <f t="shared" si="402"/>
        <v>0</v>
      </c>
      <c r="O149" s="32">
        <f t="shared" si="402"/>
        <v>0</v>
      </c>
      <c r="P149" s="32">
        <f t="shared" si="402"/>
        <v>0</v>
      </c>
      <c r="Q149" s="32">
        <f t="shared" si="402"/>
        <v>0</v>
      </c>
      <c r="R149" s="32">
        <f t="shared" si="402"/>
        <v>1645.8</v>
      </c>
      <c r="S149" s="32">
        <f t="shared" si="402"/>
        <v>0</v>
      </c>
      <c r="T149" s="32">
        <f t="shared" si="402"/>
        <v>0</v>
      </c>
      <c r="U149" s="32">
        <v>0</v>
      </c>
      <c r="V149" s="32">
        <f t="shared" si="372"/>
        <v>77531.3</v>
      </c>
      <c r="W149" s="32">
        <f t="shared" ref="W149:AD149" si="403">W150+W155</f>
        <v>0</v>
      </c>
      <c r="X149" s="32">
        <f t="shared" si="403"/>
        <v>0</v>
      </c>
      <c r="Y149" s="32">
        <f t="shared" si="403"/>
        <v>0</v>
      </c>
      <c r="Z149" s="32">
        <f t="shared" si="403"/>
        <v>0</v>
      </c>
      <c r="AA149" s="32">
        <f t="shared" si="403"/>
        <v>0</v>
      </c>
      <c r="AB149" s="32">
        <f t="shared" si="403"/>
        <v>60134.704030000001</v>
      </c>
      <c r="AC149" s="33">
        <f t="shared" si="403"/>
        <v>77358.8</v>
      </c>
      <c r="AD149" s="33">
        <f t="shared" si="403"/>
        <v>77355.577730000005</v>
      </c>
      <c r="AE149" s="34">
        <f t="shared" si="258"/>
        <v>99.995834643246795</v>
      </c>
      <c r="AF149" s="32">
        <f t="shared" ref="AF149:AK149" si="404">AF150+AF155</f>
        <v>77358.8</v>
      </c>
      <c r="AG149" s="32">
        <f t="shared" si="404"/>
        <v>0</v>
      </c>
      <c r="AH149" s="32">
        <f t="shared" si="404"/>
        <v>0</v>
      </c>
      <c r="AI149" s="32">
        <f t="shared" si="404"/>
        <v>0</v>
      </c>
      <c r="AJ149" s="32">
        <f t="shared" si="404"/>
        <v>0</v>
      </c>
      <c r="AK149" s="32">
        <f t="shared" si="404"/>
        <v>0</v>
      </c>
      <c r="AL149" s="32">
        <f t="shared" si="260"/>
        <v>77358.8</v>
      </c>
      <c r="AM149" s="32">
        <f t="shared" si="261"/>
        <v>172.5</v>
      </c>
    </row>
    <row r="150" spans="2:40" ht="31.2" x14ac:dyDescent="0.3">
      <c r="B150" s="30" t="s">
        <v>150</v>
      </c>
      <c r="C150" s="30" t="s">
        <v>38</v>
      </c>
      <c r="D150" s="30" t="s">
        <v>40</v>
      </c>
      <c r="E150" s="15" t="str">
        <f t="shared" si="371"/>
        <v>0113</v>
      </c>
      <c r="F150" s="30" t="s">
        <v>88</v>
      </c>
      <c r="G150" s="30"/>
      <c r="H150" s="31" t="s">
        <v>89</v>
      </c>
      <c r="I150" s="32">
        <f t="shared" ref="I150:I151" si="405">I151</f>
        <v>72522</v>
      </c>
      <c r="J150" s="32">
        <f t="shared" ref="J150:J151" si="406">J151</f>
        <v>71644.7</v>
      </c>
      <c r="K150" s="32">
        <f t="shared" ref="K150:K151" si="407">K151</f>
        <v>71644.7</v>
      </c>
      <c r="L150" s="32">
        <f t="shared" ref="L150:L151" si="408">L151</f>
        <v>0</v>
      </c>
      <c r="M150" s="32">
        <f t="shared" ref="M150:M151" si="409">M151</f>
        <v>0</v>
      </c>
      <c r="N150" s="32">
        <f t="shared" ref="N150:N151" si="410">N151</f>
        <v>0</v>
      </c>
      <c r="O150" s="32">
        <f>O151+O153</f>
        <v>0</v>
      </c>
      <c r="P150" s="32">
        <f>P151+P153</f>
        <v>0</v>
      </c>
      <c r="Q150" s="32">
        <f>Q151+Q153</f>
        <v>0</v>
      </c>
      <c r="R150" s="32">
        <f t="shared" ref="R150:R151" si="411">R151</f>
        <v>1645.8</v>
      </c>
      <c r="S150" s="32">
        <f t="shared" ref="S150:S151" si="412">S151</f>
        <v>0</v>
      </c>
      <c r="T150" s="32">
        <f t="shared" ref="T150:T151" si="413">T151</f>
        <v>0</v>
      </c>
      <c r="U150" s="32">
        <v>0</v>
      </c>
      <c r="V150" s="32">
        <f t="shared" si="372"/>
        <v>74167.8</v>
      </c>
      <c r="W150" s="32">
        <f t="shared" ref="W150:W151" si="414">W151</f>
        <v>0</v>
      </c>
      <c r="X150" s="32">
        <f t="shared" ref="X150:X151" si="415">X151</f>
        <v>0</v>
      </c>
      <c r="Y150" s="32">
        <f t="shared" ref="Y150:Y151" si="416">Y151</f>
        <v>0</v>
      </c>
      <c r="Z150" s="32">
        <f t="shared" ref="Z150:Z151" si="417">Z151</f>
        <v>0</v>
      </c>
      <c r="AA150" s="32">
        <f t="shared" ref="AA150:AA151" si="418">AA151</f>
        <v>0</v>
      </c>
      <c r="AB150" s="32">
        <f>AB151+AB153</f>
        <v>57770.661630000002</v>
      </c>
      <c r="AC150" s="33">
        <f>AC151+AC153</f>
        <v>74581.955119999999</v>
      </c>
      <c r="AD150" s="33">
        <f>AD151+AD153</f>
        <v>74578.73285</v>
      </c>
      <c r="AE150" s="34">
        <f t="shared" si="258"/>
        <v>99.995679558152091</v>
      </c>
      <c r="AF150" s="32">
        <f t="shared" ref="AF150:AK150" si="419">AF151+AF153</f>
        <v>74273.685039999997</v>
      </c>
      <c r="AG150" s="32">
        <f t="shared" si="419"/>
        <v>0</v>
      </c>
      <c r="AH150" s="32">
        <f t="shared" si="419"/>
        <v>0</v>
      </c>
      <c r="AI150" s="32">
        <f t="shared" si="419"/>
        <v>0</v>
      </c>
      <c r="AJ150" s="32">
        <f t="shared" si="419"/>
        <v>0</v>
      </c>
      <c r="AK150" s="32">
        <f t="shared" si="419"/>
        <v>0</v>
      </c>
      <c r="AL150" s="32">
        <f t="shared" si="260"/>
        <v>74273.685039999997</v>
      </c>
      <c r="AM150" s="32">
        <f t="shared" si="261"/>
        <v>-105.88503999999375</v>
      </c>
    </row>
    <row r="151" spans="2:40" ht="78" x14ac:dyDescent="0.3">
      <c r="B151" s="30" t="s">
        <v>150</v>
      </c>
      <c r="C151" s="30" t="s">
        <v>38</v>
      </c>
      <c r="D151" s="30" t="s">
        <v>40</v>
      </c>
      <c r="E151" s="15" t="str">
        <f t="shared" si="371"/>
        <v>0113</v>
      </c>
      <c r="F151" s="30" t="s">
        <v>88</v>
      </c>
      <c r="G151" s="30" t="s">
        <v>68</v>
      </c>
      <c r="H151" s="31" t="s">
        <v>69</v>
      </c>
      <c r="I151" s="32">
        <f t="shared" si="405"/>
        <v>72522</v>
      </c>
      <c r="J151" s="32">
        <f t="shared" si="406"/>
        <v>71644.7</v>
      </c>
      <c r="K151" s="32">
        <f t="shared" si="407"/>
        <v>71644.7</v>
      </c>
      <c r="L151" s="32">
        <f t="shared" si="408"/>
        <v>0</v>
      </c>
      <c r="M151" s="32">
        <f t="shared" si="409"/>
        <v>0</v>
      </c>
      <c r="N151" s="32">
        <f t="shared" si="410"/>
        <v>0</v>
      </c>
      <c r="O151" s="32">
        <f>O152</f>
        <v>0</v>
      </c>
      <c r="P151" s="32">
        <f>P152</f>
        <v>0</v>
      </c>
      <c r="Q151" s="32">
        <f>Q152</f>
        <v>0</v>
      </c>
      <c r="R151" s="32">
        <f t="shared" si="411"/>
        <v>1645.8</v>
      </c>
      <c r="S151" s="32">
        <f t="shared" si="412"/>
        <v>0</v>
      </c>
      <c r="T151" s="32">
        <f t="shared" si="413"/>
        <v>0</v>
      </c>
      <c r="U151" s="32">
        <v>0</v>
      </c>
      <c r="V151" s="32">
        <f t="shared" si="372"/>
        <v>74167.8</v>
      </c>
      <c r="W151" s="32">
        <f t="shared" si="414"/>
        <v>0</v>
      </c>
      <c r="X151" s="32">
        <f t="shared" si="415"/>
        <v>0</v>
      </c>
      <c r="Y151" s="32">
        <f t="shared" si="416"/>
        <v>0</v>
      </c>
      <c r="Z151" s="32">
        <f t="shared" si="417"/>
        <v>0</v>
      </c>
      <c r="AA151" s="32">
        <f t="shared" si="418"/>
        <v>0</v>
      </c>
      <c r="AB151" s="32">
        <f>AB152</f>
        <v>57766.656710000003</v>
      </c>
      <c r="AC151" s="33">
        <f>AC152</f>
        <v>74577.672200000001</v>
      </c>
      <c r="AD151" s="33">
        <f>AD152</f>
        <v>74574.449930000002</v>
      </c>
      <c r="AE151" s="34">
        <f t="shared" si="258"/>
        <v>99.995679310033495</v>
      </c>
      <c r="AF151" s="32">
        <f t="shared" ref="AF151:AK151" si="420">AF152</f>
        <v>74269.402119999999</v>
      </c>
      <c r="AG151" s="32">
        <f t="shared" si="420"/>
        <v>0</v>
      </c>
      <c r="AH151" s="32">
        <f t="shared" si="420"/>
        <v>0</v>
      </c>
      <c r="AI151" s="32">
        <f t="shared" si="420"/>
        <v>0</v>
      </c>
      <c r="AJ151" s="32">
        <f t="shared" si="420"/>
        <v>0</v>
      </c>
      <c r="AK151" s="32">
        <f t="shared" si="420"/>
        <v>0</v>
      </c>
      <c r="AL151" s="32">
        <f t="shared" si="260"/>
        <v>74269.402119999999</v>
      </c>
      <c r="AM151" s="32">
        <f t="shared" si="261"/>
        <v>-101.60211999999592</v>
      </c>
    </row>
    <row r="152" spans="2:40" ht="31.2" x14ac:dyDescent="0.3">
      <c r="B152" s="30" t="s">
        <v>150</v>
      </c>
      <c r="C152" s="30" t="s">
        <v>38</v>
      </c>
      <c r="D152" s="30" t="s">
        <v>40</v>
      </c>
      <c r="E152" s="15" t="str">
        <f t="shared" si="371"/>
        <v>0113</v>
      </c>
      <c r="F152" s="30" t="s">
        <v>88</v>
      </c>
      <c r="G152" s="30" t="s">
        <v>90</v>
      </c>
      <c r="H152" s="31" t="s">
        <v>91</v>
      </c>
      <c r="I152" s="32">
        <v>72522</v>
      </c>
      <c r="J152" s="32">
        <v>71644.7</v>
      </c>
      <c r="K152" s="32">
        <v>71644.7</v>
      </c>
      <c r="L152" s="32"/>
      <c r="M152" s="32"/>
      <c r="N152" s="32"/>
      <c r="O152" s="32">
        <v>0</v>
      </c>
      <c r="P152" s="32">
        <v>0</v>
      </c>
      <c r="Q152" s="32">
        <v>0</v>
      </c>
      <c r="R152" s="32">
        <v>1645.8</v>
      </c>
      <c r="S152" s="32">
        <v>0</v>
      </c>
      <c r="T152" s="32">
        <v>0</v>
      </c>
      <c r="U152" s="32">
        <v>0</v>
      </c>
      <c r="V152" s="32">
        <f t="shared" si="372"/>
        <v>74167.8</v>
      </c>
      <c r="W152" s="32"/>
      <c r="X152" s="32"/>
      <c r="Y152" s="32"/>
      <c r="Z152" s="32"/>
      <c r="AA152" s="32"/>
      <c r="AB152" s="32">
        <v>57766.656710000003</v>
      </c>
      <c r="AC152" s="33">
        <v>74577.672200000001</v>
      </c>
      <c r="AD152" s="33">
        <v>74574.449930000002</v>
      </c>
      <c r="AE152" s="34">
        <f t="shared" si="258"/>
        <v>99.995679310033495</v>
      </c>
      <c r="AF152" s="32">
        <v>74269.402119999999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f t="shared" si="260"/>
        <v>74269.402119999999</v>
      </c>
      <c r="AM152" s="32">
        <f t="shared" si="261"/>
        <v>-101.60211999999592</v>
      </c>
      <c r="AN152" s="12"/>
    </row>
    <row r="153" spans="2:40" x14ac:dyDescent="0.3">
      <c r="B153" s="30" t="s">
        <v>150</v>
      </c>
      <c r="C153" s="30" t="s">
        <v>38</v>
      </c>
      <c r="D153" s="30" t="s">
        <v>40</v>
      </c>
      <c r="E153" s="15" t="str">
        <f t="shared" si="371"/>
        <v>0113</v>
      </c>
      <c r="F153" s="30" t="s">
        <v>88</v>
      </c>
      <c r="G153" s="30" t="s">
        <v>92</v>
      </c>
      <c r="H153" s="31" t="s">
        <v>93</v>
      </c>
      <c r="I153" s="32"/>
      <c r="J153" s="32"/>
      <c r="K153" s="32"/>
      <c r="L153" s="32"/>
      <c r="M153" s="32"/>
      <c r="N153" s="32"/>
      <c r="O153" s="32">
        <f>O154</f>
        <v>0</v>
      </c>
      <c r="P153" s="32">
        <f>P154</f>
        <v>0</v>
      </c>
      <c r="Q153" s="32">
        <f>Q154</f>
        <v>0</v>
      </c>
      <c r="R153" s="32"/>
      <c r="S153" s="32"/>
      <c r="T153" s="32"/>
      <c r="U153" s="32"/>
      <c r="V153" s="32">
        <f t="shared" si="372"/>
        <v>0</v>
      </c>
      <c r="W153" s="32"/>
      <c r="X153" s="32"/>
      <c r="Y153" s="32"/>
      <c r="Z153" s="32"/>
      <c r="AA153" s="32"/>
      <c r="AB153" s="32">
        <f>AB154</f>
        <v>4.0049200000000003</v>
      </c>
      <c r="AC153" s="33">
        <f>AC154</f>
        <v>4.2829199999999998</v>
      </c>
      <c r="AD153" s="33">
        <f>AD154</f>
        <v>4.2829199999999998</v>
      </c>
      <c r="AE153" s="34">
        <f t="shared" si="258"/>
        <v>100</v>
      </c>
      <c r="AF153" s="32">
        <f t="shared" ref="AF153:AK153" si="421">AF154</f>
        <v>4.2829199999999998</v>
      </c>
      <c r="AG153" s="32">
        <f t="shared" si="421"/>
        <v>0</v>
      </c>
      <c r="AH153" s="32">
        <f t="shared" si="421"/>
        <v>0</v>
      </c>
      <c r="AI153" s="32">
        <f t="shared" si="421"/>
        <v>0</v>
      </c>
      <c r="AJ153" s="32">
        <f t="shared" si="421"/>
        <v>0</v>
      </c>
      <c r="AK153" s="32">
        <f t="shared" si="421"/>
        <v>0</v>
      </c>
      <c r="AL153" s="32">
        <f t="shared" si="260"/>
        <v>4.2829199999999998</v>
      </c>
      <c r="AM153" s="32">
        <f t="shared" si="261"/>
        <v>-4.2829199999999998</v>
      </c>
      <c r="AN153" s="12"/>
    </row>
    <row r="154" spans="2:40" ht="31.2" x14ac:dyDescent="0.3">
      <c r="B154" s="30" t="s">
        <v>150</v>
      </c>
      <c r="C154" s="30" t="s">
        <v>38</v>
      </c>
      <c r="D154" s="30" t="s">
        <v>40</v>
      </c>
      <c r="E154" s="15" t="str">
        <f t="shared" si="371"/>
        <v>0113</v>
      </c>
      <c r="F154" s="30" t="s">
        <v>88</v>
      </c>
      <c r="G154" s="30" t="s">
        <v>94</v>
      </c>
      <c r="H154" s="31" t="s">
        <v>95</v>
      </c>
      <c r="I154" s="32"/>
      <c r="J154" s="32"/>
      <c r="K154" s="32"/>
      <c r="L154" s="32"/>
      <c r="M154" s="32"/>
      <c r="N154" s="32"/>
      <c r="O154" s="32">
        <v>0</v>
      </c>
      <c r="P154" s="32">
        <v>0</v>
      </c>
      <c r="Q154" s="32">
        <v>0</v>
      </c>
      <c r="R154" s="32"/>
      <c r="S154" s="32"/>
      <c r="T154" s="32"/>
      <c r="U154" s="32"/>
      <c r="V154" s="32">
        <f t="shared" si="372"/>
        <v>0</v>
      </c>
      <c r="W154" s="32"/>
      <c r="X154" s="32"/>
      <c r="Y154" s="32"/>
      <c r="Z154" s="32"/>
      <c r="AA154" s="32"/>
      <c r="AB154" s="32">
        <v>4.0049200000000003</v>
      </c>
      <c r="AC154" s="33">
        <v>4.2829199999999998</v>
      </c>
      <c r="AD154" s="33">
        <v>4.2829199999999998</v>
      </c>
      <c r="AE154" s="34">
        <f t="shared" si="258"/>
        <v>100</v>
      </c>
      <c r="AF154" s="32">
        <v>4.2829199999999998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f t="shared" si="260"/>
        <v>4.2829199999999998</v>
      </c>
      <c r="AM154" s="32">
        <f t="shared" si="261"/>
        <v>-4.2829199999999998</v>
      </c>
      <c r="AN154" s="12"/>
    </row>
    <row r="155" spans="2:40" ht="31.2" x14ac:dyDescent="0.3">
      <c r="B155" s="30" t="s">
        <v>150</v>
      </c>
      <c r="C155" s="30" t="s">
        <v>38</v>
      </c>
      <c r="D155" s="30" t="s">
        <v>40</v>
      </c>
      <c r="E155" s="15" t="str">
        <f t="shared" si="371"/>
        <v>0113</v>
      </c>
      <c r="F155" s="30" t="s">
        <v>96</v>
      </c>
      <c r="G155" s="30"/>
      <c r="H155" s="31" t="s">
        <v>97</v>
      </c>
      <c r="I155" s="32">
        <f t="shared" ref="I155:T155" si="422">I156+I158</f>
        <v>3363.5</v>
      </c>
      <c r="J155" s="32">
        <f t="shared" si="422"/>
        <v>3363.5</v>
      </c>
      <c r="K155" s="32">
        <f t="shared" si="422"/>
        <v>3363.5</v>
      </c>
      <c r="L155" s="32">
        <f t="shared" si="422"/>
        <v>0</v>
      </c>
      <c r="M155" s="32">
        <f t="shared" si="422"/>
        <v>0</v>
      </c>
      <c r="N155" s="32">
        <f t="shared" si="422"/>
        <v>0</v>
      </c>
      <c r="O155" s="32">
        <f t="shared" si="422"/>
        <v>0</v>
      </c>
      <c r="P155" s="32">
        <f t="shared" si="422"/>
        <v>0</v>
      </c>
      <c r="Q155" s="32">
        <f t="shared" si="422"/>
        <v>0</v>
      </c>
      <c r="R155" s="32">
        <f t="shared" si="422"/>
        <v>0</v>
      </c>
      <c r="S155" s="32">
        <f t="shared" si="422"/>
        <v>0</v>
      </c>
      <c r="T155" s="32">
        <f t="shared" si="422"/>
        <v>0</v>
      </c>
      <c r="U155" s="32">
        <v>0</v>
      </c>
      <c r="V155" s="32">
        <f t="shared" si="372"/>
        <v>3363.5</v>
      </c>
      <c r="W155" s="32">
        <f t="shared" ref="W155:AD155" si="423">W156+W158</f>
        <v>0</v>
      </c>
      <c r="X155" s="32">
        <f t="shared" si="423"/>
        <v>0</v>
      </c>
      <c r="Y155" s="32">
        <f t="shared" si="423"/>
        <v>0</v>
      </c>
      <c r="Z155" s="32">
        <f t="shared" si="423"/>
        <v>0</v>
      </c>
      <c r="AA155" s="32">
        <f t="shared" si="423"/>
        <v>0</v>
      </c>
      <c r="AB155" s="32">
        <f t="shared" si="423"/>
        <v>2364.0423999999998</v>
      </c>
      <c r="AC155" s="33">
        <f t="shared" si="423"/>
        <v>2776.8448799999996</v>
      </c>
      <c r="AD155" s="33">
        <f t="shared" si="423"/>
        <v>2776.8448799999996</v>
      </c>
      <c r="AE155" s="34">
        <f t="shared" si="258"/>
        <v>100</v>
      </c>
      <c r="AF155" s="32">
        <f t="shared" ref="AF155:AK155" si="424">AF156+AF158</f>
        <v>3085.1149599999999</v>
      </c>
      <c r="AG155" s="32">
        <f t="shared" si="424"/>
        <v>0</v>
      </c>
      <c r="AH155" s="32">
        <f t="shared" si="424"/>
        <v>0</v>
      </c>
      <c r="AI155" s="32">
        <f t="shared" si="424"/>
        <v>0</v>
      </c>
      <c r="AJ155" s="32">
        <f t="shared" si="424"/>
        <v>0</v>
      </c>
      <c r="AK155" s="32">
        <f t="shared" si="424"/>
        <v>0</v>
      </c>
      <c r="AL155" s="32">
        <f t="shared" si="260"/>
        <v>3085.1149599999999</v>
      </c>
      <c r="AM155" s="32">
        <f t="shared" si="261"/>
        <v>278.38504000000012</v>
      </c>
    </row>
    <row r="156" spans="2:40" ht="78" x14ac:dyDescent="0.3">
      <c r="B156" s="30" t="s">
        <v>150</v>
      </c>
      <c r="C156" s="30" t="s">
        <v>38</v>
      </c>
      <c r="D156" s="30" t="s">
        <v>40</v>
      </c>
      <c r="E156" s="15" t="str">
        <f t="shared" si="371"/>
        <v>0113</v>
      </c>
      <c r="F156" s="30" t="s">
        <v>96</v>
      </c>
      <c r="G156" s="30" t="s">
        <v>68</v>
      </c>
      <c r="H156" s="31" t="s">
        <v>69</v>
      </c>
      <c r="I156" s="32">
        <f t="shared" ref="I156:T156" si="425">I157</f>
        <v>200</v>
      </c>
      <c r="J156" s="32">
        <f t="shared" si="425"/>
        <v>200</v>
      </c>
      <c r="K156" s="32">
        <f t="shared" si="425"/>
        <v>200</v>
      </c>
      <c r="L156" s="32">
        <f t="shared" si="425"/>
        <v>0</v>
      </c>
      <c r="M156" s="32">
        <f t="shared" si="425"/>
        <v>0</v>
      </c>
      <c r="N156" s="32">
        <f t="shared" si="425"/>
        <v>0</v>
      </c>
      <c r="O156" s="32">
        <f t="shared" si="425"/>
        <v>0</v>
      </c>
      <c r="P156" s="32">
        <f t="shared" si="425"/>
        <v>0</v>
      </c>
      <c r="Q156" s="32">
        <f t="shared" si="425"/>
        <v>0</v>
      </c>
      <c r="R156" s="32">
        <f t="shared" si="425"/>
        <v>0</v>
      </c>
      <c r="S156" s="32">
        <f t="shared" si="425"/>
        <v>0</v>
      </c>
      <c r="T156" s="32">
        <f t="shared" si="425"/>
        <v>0</v>
      </c>
      <c r="U156" s="32">
        <v>0</v>
      </c>
      <c r="V156" s="32">
        <f t="shared" si="372"/>
        <v>200</v>
      </c>
      <c r="W156" s="32">
        <f t="shared" ref="W156:AD156" si="426">W157</f>
        <v>0</v>
      </c>
      <c r="X156" s="32">
        <f t="shared" si="426"/>
        <v>0</v>
      </c>
      <c r="Y156" s="32">
        <f t="shared" si="426"/>
        <v>0</v>
      </c>
      <c r="Z156" s="32">
        <f t="shared" si="426"/>
        <v>0</v>
      </c>
      <c r="AA156" s="32">
        <f t="shared" si="426"/>
        <v>0</v>
      </c>
      <c r="AB156" s="32">
        <f t="shared" si="426"/>
        <v>119.55880000000001</v>
      </c>
      <c r="AC156" s="33">
        <f t="shared" si="426"/>
        <v>119.55880000000001</v>
      </c>
      <c r="AD156" s="33">
        <f t="shared" si="426"/>
        <v>119.55880000000001</v>
      </c>
      <c r="AE156" s="34">
        <f t="shared" si="258"/>
        <v>100</v>
      </c>
      <c r="AF156" s="32">
        <f t="shared" ref="AF156:AK156" si="427">AF157</f>
        <v>200</v>
      </c>
      <c r="AG156" s="32">
        <f t="shared" si="427"/>
        <v>0</v>
      </c>
      <c r="AH156" s="32">
        <f t="shared" si="427"/>
        <v>0</v>
      </c>
      <c r="AI156" s="32">
        <f t="shared" si="427"/>
        <v>0</v>
      </c>
      <c r="AJ156" s="32">
        <f t="shared" si="427"/>
        <v>0</v>
      </c>
      <c r="AK156" s="32">
        <f t="shared" si="427"/>
        <v>0</v>
      </c>
      <c r="AL156" s="32">
        <f t="shared" si="260"/>
        <v>200</v>
      </c>
      <c r="AM156" s="32">
        <f t="shared" si="261"/>
        <v>0</v>
      </c>
    </row>
    <row r="157" spans="2:40" ht="31.2" x14ac:dyDescent="0.3">
      <c r="B157" s="30" t="s">
        <v>150</v>
      </c>
      <c r="C157" s="30" t="s">
        <v>38</v>
      </c>
      <c r="D157" s="30" t="s">
        <v>40</v>
      </c>
      <c r="E157" s="15" t="str">
        <f t="shared" si="371"/>
        <v>0113</v>
      </c>
      <c r="F157" s="30" t="s">
        <v>96</v>
      </c>
      <c r="G157" s="30" t="s">
        <v>90</v>
      </c>
      <c r="H157" s="31" t="s">
        <v>91</v>
      </c>
      <c r="I157" s="32">
        <v>200</v>
      </c>
      <c r="J157" s="32">
        <v>200</v>
      </c>
      <c r="K157" s="32">
        <v>200</v>
      </c>
      <c r="L157" s="32"/>
      <c r="M157" s="32"/>
      <c r="N157" s="32"/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f t="shared" si="372"/>
        <v>200</v>
      </c>
      <c r="W157" s="32"/>
      <c r="X157" s="32"/>
      <c r="Y157" s="32"/>
      <c r="Z157" s="32"/>
      <c r="AA157" s="32"/>
      <c r="AB157" s="32">
        <v>119.55880000000001</v>
      </c>
      <c r="AC157" s="33">
        <v>119.55880000000001</v>
      </c>
      <c r="AD157" s="33">
        <v>119.55880000000001</v>
      </c>
      <c r="AE157" s="34">
        <f t="shared" si="258"/>
        <v>100</v>
      </c>
      <c r="AF157" s="32">
        <v>200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f t="shared" si="260"/>
        <v>200</v>
      </c>
      <c r="AM157" s="32">
        <f t="shared" si="261"/>
        <v>0</v>
      </c>
      <c r="AN157" s="12"/>
    </row>
    <row r="158" spans="2:40" ht="31.2" x14ac:dyDescent="0.3">
      <c r="B158" s="30" t="s">
        <v>150</v>
      </c>
      <c r="C158" s="30" t="s">
        <v>38</v>
      </c>
      <c r="D158" s="30" t="s">
        <v>40</v>
      </c>
      <c r="E158" s="15" t="str">
        <f t="shared" si="371"/>
        <v>0113</v>
      </c>
      <c r="F158" s="30" t="s">
        <v>96</v>
      </c>
      <c r="G158" s="30" t="s">
        <v>50</v>
      </c>
      <c r="H158" s="31" t="s">
        <v>51</v>
      </c>
      <c r="I158" s="32">
        <f t="shared" ref="I158:T158" si="428">I159</f>
        <v>3163.5</v>
      </c>
      <c r="J158" s="32">
        <f t="shared" si="428"/>
        <v>3163.5</v>
      </c>
      <c r="K158" s="32">
        <f t="shared" si="428"/>
        <v>3163.5</v>
      </c>
      <c r="L158" s="32">
        <f t="shared" si="428"/>
        <v>0</v>
      </c>
      <c r="M158" s="32">
        <f t="shared" si="428"/>
        <v>0</v>
      </c>
      <c r="N158" s="32">
        <f t="shared" si="428"/>
        <v>0</v>
      </c>
      <c r="O158" s="32">
        <f t="shared" si="428"/>
        <v>0</v>
      </c>
      <c r="P158" s="32">
        <f t="shared" si="428"/>
        <v>0</v>
      </c>
      <c r="Q158" s="32">
        <f t="shared" si="428"/>
        <v>0</v>
      </c>
      <c r="R158" s="32">
        <f t="shared" si="428"/>
        <v>0</v>
      </c>
      <c r="S158" s="32">
        <f t="shared" si="428"/>
        <v>0</v>
      </c>
      <c r="T158" s="32">
        <f t="shared" si="428"/>
        <v>0</v>
      </c>
      <c r="U158" s="32">
        <v>0</v>
      </c>
      <c r="V158" s="32">
        <f t="shared" si="372"/>
        <v>3163.5</v>
      </c>
      <c r="W158" s="32">
        <f t="shared" ref="W158:AD158" si="429">W159</f>
        <v>0</v>
      </c>
      <c r="X158" s="32">
        <f t="shared" si="429"/>
        <v>0</v>
      </c>
      <c r="Y158" s="32">
        <f t="shared" si="429"/>
        <v>0</v>
      </c>
      <c r="Z158" s="32">
        <f t="shared" si="429"/>
        <v>0</v>
      </c>
      <c r="AA158" s="32">
        <f t="shared" si="429"/>
        <v>0</v>
      </c>
      <c r="AB158" s="32">
        <f t="shared" si="429"/>
        <v>2244.4836</v>
      </c>
      <c r="AC158" s="33">
        <f t="shared" si="429"/>
        <v>2657.2860799999999</v>
      </c>
      <c r="AD158" s="33">
        <f t="shared" si="429"/>
        <v>2657.2860799999999</v>
      </c>
      <c r="AE158" s="34">
        <f t="shared" si="258"/>
        <v>100</v>
      </c>
      <c r="AF158" s="32">
        <f t="shared" ref="AF158:AK158" si="430">AF159</f>
        <v>2885.1149599999999</v>
      </c>
      <c r="AG158" s="32">
        <f t="shared" si="430"/>
        <v>0</v>
      </c>
      <c r="AH158" s="32">
        <f t="shared" si="430"/>
        <v>0</v>
      </c>
      <c r="AI158" s="32">
        <f t="shared" si="430"/>
        <v>0</v>
      </c>
      <c r="AJ158" s="32">
        <f t="shared" si="430"/>
        <v>0</v>
      </c>
      <c r="AK158" s="32">
        <f t="shared" si="430"/>
        <v>0</v>
      </c>
      <c r="AL158" s="32">
        <f t="shared" si="260"/>
        <v>2885.1149599999999</v>
      </c>
      <c r="AM158" s="32">
        <f t="shared" si="261"/>
        <v>278.38504000000012</v>
      </c>
    </row>
    <row r="159" spans="2:40" ht="31.2" x14ac:dyDescent="0.3">
      <c r="B159" s="30" t="s">
        <v>150</v>
      </c>
      <c r="C159" s="30" t="s">
        <v>38</v>
      </c>
      <c r="D159" s="30" t="s">
        <v>40</v>
      </c>
      <c r="E159" s="15" t="str">
        <f t="shared" si="371"/>
        <v>0113</v>
      </c>
      <c r="F159" s="30" t="s">
        <v>96</v>
      </c>
      <c r="G159" s="30" t="s">
        <v>52</v>
      </c>
      <c r="H159" s="31" t="s">
        <v>53</v>
      </c>
      <c r="I159" s="32">
        <v>3163.5</v>
      </c>
      <c r="J159" s="32">
        <v>3163.5</v>
      </c>
      <c r="K159" s="32">
        <v>3163.5</v>
      </c>
      <c r="L159" s="32"/>
      <c r="M159" s="32"/>
      <c r="N159" s="32"/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f t="shared" si="372"/>
        <v>3163.5</v>
      </c>
      <c r="W159" s="32"/>
      <c r="X159" s="32"/>
      <c r="Y159" s="32"/>
      <c r="Z159" s="32"/>
      <c r="AA159" s="32"/>
      <c r="AB159" s="32">
        <v>2244.4836</v>
      </c>
      <c r="AC159" s="33">
        <v>2657.2860799999999</v>
      </c>
      <c r="AD159" s="33">
        <v>2657.2860799999999</v>
      </c>
      <c r="AE159" s="34">
        <f t="shared" si="258"/>
        <v>100</v>
      </c>
      <c r="AF159" s="32">
        <v>2885.1149599999999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f t="shared" si="260"/>
        <v>2885.1149599999999</v>
      </c>
      <c r="AM159" s="32">
        <f t="shared" si="261"/>
        <v>278.38504000000012</v>
      </c>
      <c r="AN159" s="12"/>
    </row>
    <row r="160" spans="2:40" s="13" customFormat="1" x14ac:dyDescent="0.3">
      <c r="B160" s="14" t="s">
        <v>150</v>
      </c>
      <c r="C160" s="14" t="s">
        <v>104</v>
      </c>
      <c r="D160" s="14"/>
      <c r="E160" s="21" t="str">
        <f t="shared" si="371"/>
        <v>04</v>
      </c>
      <c r="F160" s="14"/>
      <c r="G160" s="14"/>
      <c r="H160" s="16" t="s">
        <v>105</v>
      </c>
      <c r="I160" s="17">
        <f t="shared" ref="I160:I161" si="431">I161</f>
        <v>48019.100000000006</v>
      </c>
      <c r="J160" s="17">
        <f t="shared" ref="J160:J161" si="432">J161</f>
        <v>49844.5</v>
      </c>
      <c r="K160" s="17">
        <f t="shared" ref="K160:K161" si="433">K161</f>
        <v>49844.5</v>
      </c>
      <c r="L160" s="17">
        <f t="shared" ref="L160:L161" si="434">L161</f>
        <v>0</v>
      </c>
      <c r="M160" s="17">
        <f t="shared" ref="M160:M161" si="435">M161</f>
        <v>0</v>
      </c>
      <c r="N160" s="17">
        <f t="shared" ref="N160:N161" si="436">N161</f>
        <v>0</v>
      </c>
      <c r="O160" s="17">
        <f>O161</f>
        <v>-129.88900000000001</v>
      </c>
      <c r="P160" s="17">
        <f>P161</f>
        <v>0</v>
      </c>
      <c r="Q160" s="17">
        <f>Q161</f>
        <v>0</v>
      </c>
      <c r="R160" s="17">
        <f>R161</f>
        <v>0</v>
      </c>
      <c r="S160" s="17">
        <f>S161</f>
        <v>0</v>
      </c>
      <c r="T160" s="17">
        <f t="shared" ref="T160:T161" si="437">T161</f>
        <v>0</v>
      </c>
      <c r="U160" s="17">
        <v>0</v>
      </c>
      <c r="V160" s="17">
        <f t="shared" si="372"/>
        <v>47889.211000000003</v>
      </c>
      <c r="W160" s="17">
        <f t="shared" ref="W160:W161" si="438">W161</f>
        <v>0</v>
      </c>
      <c r="X160" s="17">
        <f t="shared" ref="X160:X161" si="439">X161</f>
        <v>0</v>
      </c>
      <c r="Y160" s="17">
        <f t="shared" ref="Y160:Y161" si="440">Y161</f>
        <v>0</v>
      </c>
      <c r="Z160" s="17">
        <f t="shared" ref="Z160:Z161" si="441">Z161</f>
        <v>0</v>
      </c>
      <c r="AA160" s="17">
        <f t="shared" ref="AA160:AA161" si="442">AA161</f>
        <v>0</v>
      </c>
      <c r="AB160" s="17">
        <f>AB161</f>
        <v>26777.586940000001</v>
      </c>
      <c r="AC160" s="18">
        <f>AC161</f>
        <v>35039.485000000001</v>
      </c>
      <c r="AD160" s="18">
        <f>AD161</f>
        <v>35039.458579999999</v>
      </c>
      <c r="AE160" s="19">
        <f t="shared" si="258"/>
        <v>99.999924599348418</v>
      </c>
      <c r="AF160" s="17">
        <f t="shared" ref="AF160:AK160" si="443">AF161</f>
        <v>35075.774000000005</v>
      </c>
      <c r="AG160" s="17">
        <f t="shared" si="443"/>
        <v>-129.88900000000001</v>
      </c>
      <c r="AH160" s="17">
        <f t="shared" si="443"/>
        <v>0</v>
      </c>
      <c r="AI160" s="17">
        <f t="shared" si="443"/>
        <v>0</v>
      </c>
      <c r="AJ160" s="17">
        <f t="shared" si="443"/>
        <v>0</v>
      </c>
      <c r="AK160" s="17">
        <f t="shared" si="443"/>
        <v>0</v>
      </c>
      <c r="AL160" s="17">
        <f t="shared" si="260"/>
        <v>34945.885000000002</v>
      </c>
      <c r="AM160" s="17">
        <f t="shared" si="261"/>
        <v>12943.326000000001</v>
      </c>
      <c r="AN160" s="20"/>
    </row>
    <row r="161" spans="2:40" s="22" customFormat="1" x14ac:dyDescent="0.3">
      <c r="B161" s="23" t="s">
        <v>150</v>
      </c>
      <c r="C161" s="23" t="s">
        <v>104</v>
      </c>
      <c r="D161" s="23" t="s">
        <v>152</v>
      </c>
      <c r="E161" s="24" t="str">
        <f t="shared" si="371"/>
        <v>0412</v>
      </c>
      <c r="F161" s="23"/>
      <c r="G161" s="23"/>
      <c r="H161" s="25" t="s">
        <v>153</v>
      </c>
      <c r="I161" s="26">
        <f t="shared" si="431"/>
        <v>48019.100000000006</v>
      </c>
      <c r="J161" s="26">
        <f t="shared" si="432"/>
        <v>49844.5</v>
      </c>
      <c r="K161" s="26">
        <f t="shared" si="433"/>
        <v>49844.5</v>
      </c>
      <c r="L161" s="26">
        <f t="shared" si="434"/>
        <v>0</v>
      </c>
      <c r="M161" s="26">
        <f t="shared" si="435"/>
        <v>0</v>
      </c>
      <c r="N161" s="26">
        <f t="shared" si="436"/>
        <v>0</v>
      </c>
      <c r="O161" s="26">
        <f>O162+O187</f>
        <v>-129.88900000000001</v>
      </c>
      <c r="P161" s="26">
        <f>P162+P187</f>
        <v>0</v>
      </c>
      <c r="Q161" s="26">
        <f>Q162+Q187</f>
        <v>0</v>
      </c>
      <c r="R161" s="26">
        <f>R162+R187</f>
        <v>0</v>
      </c>
      <c r="S161" s="26">
        <f>S162+S187</f>
        <v>0</v>
      </c>
      <c r="T161" s="26">
        <f t="shared" si="437"/>
        <v>0</v>
      </c>
      <c r="U161" s="26">
        <v>0</v>
      </c>
      <c r="V161" s="26">
        <f t="shared" si="372"/>
        <v>47889.211000000003</v>
      </c>
      <c r="W161" s="26">
        <f t="shared" si="438"/>
        <v>0</v>
      </c>
      <c r="X161" s="26">
        <f t="shared" si="439"/>
        <v>0</v>
      </c>
      <c r="Y161" s="26">
        <f t="shared" si="440"/>
        <v>0</v>
      </c>
      <c r="Z161" s="26">
        <f t="shared" si="441"/>
        <v>0</v>
      </c>
      <c r="AA161" s="26">
        <f t="shared" si="442"/>
        <v>0</v>
      </c>
      <c r="AB161" s="26">
        <f>AB162+AB187</f>
        <v>26777.586940000001</v>
      </c>
      <c r="AC161" s="27">
        <f>AC162+AC187</f>
        <v>35039.485000000001</v>
      </c>
      <c r="AD161" s="27">
        <f>AD162+AD187</f>
        <v>35039.458579999999</v>
      </c>
      <c r="AE161" s="28">
        <f t="shared" si="258"/>
        <v>99.999924599348418</v>
      </c>
      <c r="AF161" s="26">
        <f t="shared" ref="AF161:AK161" si="444">AF162+AF187</f>
        <v>35075.774000000005</v>
      </c>
      <c r="AG161" s="26">
        <f t="shared" si="444"/>
        <v>-129.88900000000001</v>
      </c>
      <c r="AH161" s="26">
        <f t="shared" si="444"/>
        <v>0</v>
      </c>
      <c r="AI161" s="26">
        <f t="shared" si="444"/>
        <v>0</v>
      </c>
      <c r="AJ161" s="26">
        <f t="shared" si="444"/>
        <v>0</v>
      </c>
      <c r="AK161" s="26">
        <f t="shared" si="444"/>
        <v>0</v>
      </c>
      <c r="AL161" s="26">
        <f t="shared" si="260"/>
        <v>34945.885000000002</v>
      </c>
      <c r="AM161" s="26">
        <f t="shared" si="261"/>
        <v>12943.326000000001</v>
      </c>
      <c r="AN161" s="29"/>
    </row>
    <row r="162" spans="2:40" ht="31.2" x14ac:dyDescent="0.3">
      <c r="B162" s="30" t="s">
        <v>150</v>
      </c>
      <c r="C162" s="30" t="s">
        <v>104</v>
      </c>
      <c r="D162" s="30" t="s">
        <v>152</v>
      </c>
      <c r="E162" s="15" t="str">
        <f t="shared" si="371"/>
        <v>0412</v>
      </c>
      <c r="F162" s="30" t="s">
        <v>154</v>
      </c>
      <c r="G162" s="30"/>
      <c r="H162" s="31" t="s">
        <v>155</v>
      </c>
      <c r="I162" s="32">
        <f t="shared" ref="I162:T162" si="445">I163+I174+I182</f>
        <v>48019.100000000006</v>
      </c>
      <c r="J162" s="32">
        <f t="shared" si="445"/>
        <v>49844.5</v>
      </c>
      <c r="K162" s="32">
        <f t="shared" si="445"/>
        <v>49844.5</v>
      </c>
      <c r="L162" s="32">
        <f t="shared" si="445"/>
        <v>0</v>
      </c>
      <c r="M162" s="32">
        <f t="shared" si="445"/>
        <v>0</v>
      </c>
      <c r="N162" s="32">
        <f t="shared" si="445"/>
        <v>0</v>
      </c>
      <c r="O162" s="32">
        <f t="shared" si="445"/>
        <v>-129.88900000000001</v>
      </c>
      <c r="P162" s="32">
        <f t="shared" si="445"/>
        <v>0</v>
      </c>
      <c r="Q162" s="32">
        <f t="shared" si="445"/>
        <v>0</v>
      </c>
      <c r="R162" s="32">
        <f t="shared" si="445"/>
        <v>0</v>
      </c>
      <c r="S162" s="32">
        <f t="shared" si="445"/>
        <v>0</v>
      </c>
      <c r="T162" s="32">
        <f t="shared" si="445"/>
        <v>0</v>
      </c>
      <c r="U162" s="32">
        <v>0</v>
      </c>
      <c r="V162" s="32">
        <f t="shared" si="372"/>
        <v>47889.211000000003</v>
      </c>
      <c r="W162" s="32">
        <f t="shared" ref="W162:AD162" si="446">W163+W174+W182</f>
        <v>0</v>
      </c>
      <c r="X162" s="32">
        <f t="shared" si="446"/>
        <v>0</v>
      </c>
      <c r="Y162" s="32">
        <f t="shared" si="446"/>
        <v>0</v>
      </c>
      <c r="Z162" s="32">
        <f t="shared" si="446"/>
        <v>0</v>
      </c>
      <c r="AA162" s="32">
        <f t="shared" si="446"/>
        <v>0</v>
      </c>
      <c r="AB162" s="32">
        <f t="shared" si="446"/>
        <v>26242.78456</v>
      </c>
      <c r="AC162" s="33">
        <f t="shared" si="446"/>
        <v>34411.082620000001</v>
      </c>
      <c r="AD162" s="33">
        <f t="shared" si="446"/>
        <v>34411.056199999999</v>
      </c>
      <c r="AE162" s="34">
        <f t="shared" si="258"/>
        <v>99.999923222409777</v>
      </c>
      <c r="AF162" s="32">
        <f t="shared" ref="AF162:AK162" si="447">AF163+AF174+AF182</f>
        <v>34540.971620000004</v>
      </c>
      <c r="AG162" s="32">
        <f t="shared" si="447"/>
        <v>-129.88900000000001</v>
      </c>
      <c r="AH162" s="32">
        <f t="shared" si="447"/>
        <v>0</v>
      </c>
      <c r="AI162" s="32">
        <f t="shared" si="447"/>
        <v>0</v>
      </c>
      <c r="AJ162" s="32">
        <f t="shared" si="447"/>
        <v>0</v>
      </c>
      <c r="AK162" s="32">
        <f t="shared" si="447"/>
        <v>0</v>
      </c>
      <c r="AL162" s="32">
        <f t="shared" si="260"/>
        <v>34411.082620000001</v>
      </c>
      <c r="AM162" s="32">
        <f t="shared" si="261"/>
        <v>13478.128380000002</v>
      </c>
    </row>
    <row r="163" spans="2:40" ht="46.8" x14ac:dyDescent="0.3">
      <c r="B163" s="30" t="s">
        <v>150</v>
      </c>
      <c r="C163" s="30" t="s">
        <v>104</v>
      </c>
      <c r="D163" s="30" t="s">
        <v>152</v>
      </c>
      <c r="E163" s="15" t="str">
        <f t="shared" si="371"/>
        <v>0412</v>
      </c>
      <c r="F163" s="30" t="s">
        <v>156</v>
      </c>
      <c r="G163" s="30"/>
      <c r="H163" s="31" t="s">
        <v>157</v>
      </c>
      <c r="I163" s="32">
        <f t="shared" ref="I163:T163" si="448">I168+I164</f>
        <v>13828.800000000001</v>
      </c>
      <c r="J163" s="32">
        <f t="shared" si="448"/>
        <v>14352.5</v>
      </c>
      <c r="K163" s="32">
        <f t="shared" si="448"/>
        <v>14352.5</v>
      </c>
      <c r="L163" s="32">
        <f t="shared" si="448"/>
        <v>0</v>
      </c>
      <c r="M163" s="32">
        <f t="shared" si="448"/>
        <v>0</v>
      </c>
      <c r="N163" s="32">
        <f t="shared" si="448"/>
        <v>0</v>
      </c>
      <c r="O163" s="32">
        <f t="shared" si="448"/>
        <v>-129.88900000000001</v>
      </c>
      <c r="P163" s="32">
        <f t="shared" si="448"/>
        <v>0</v>
      </c>
      <c r="Q163" s="32">
        <f t="shared" si="448"/>
        <v>0</v>
      </c>
      <c r="R163" s="32">
        <f t="shared" si="448"/>
        <v>0</v>
      </c>
      <c r="S163" s="32">
        <f t="shared" si="448"/>
        <v>0</v>
      </c>
      <c r="T163" s="32">
        <f t="shared" si="448"/>
        <v>0</v>
      </c>
      <c r="U163" s="32">
        <v>0</v>
      </c>
      <c r="V163" s="32">
        <f t="shared" si="372"/>
        <v>13698.911000000002</v>
      </c>
      <c r="W163" s="32">
        <f t="shared" ref="W163:AD163" si="449">W168+W164</f>
        <v>0</v>
      </c>
      <c r="X163" s="32">
        <f t="shared" si="449"/>
        <v>0</v>
      </c>
      <c r="Y163" s="32">
        <f t="shared" si="449"/>
        <v>0</v>
      </c>
      <c r="Z163" s="32">
        <f t="shared" si="449"/>
        <v>0</v>
      </c>
      <c r="AA163" s="32">
        <f t="shared" si="449"/>
        <v>0</v>
      </c>
      <c r="AB163" s="32">
        <f t="shared" si="449"/>
        <v>375.93648999999999</v>
      </c>
      <c r="AC163" s="33">
        <f t="shared" si="449"/>
        <v>375.93700000000001</v>
      </c>
      <c r="AD163" s="33">
        <f t="shared" si="449"/>
        <v>375.93648999999999</v>
      </c>
      <c r="AE163" s="34">
        <f t="shared" si="258"/>
        <v>99.99986433897169</v>
      </c>
      <c r="AF163" s="32">
        <f t="shared" ref="AF163:AK163" si="450">AF168+AF164</f>
        <v>505.82600000000002</v>
      </c>
      <c r="AG163" s="32">
        <f t="shared" si="450"/>
        <v>-129.88900000000001</v>
      </c>
      <c r="AH163" s="32">
        <f t="shared" si="450"/>
        <v>0</v>
      </c>
      <c r="AI163" s="32">
        <f t="shared" si="450"/>
        <v>0</v>
      </c>
      <c r="AJ163" s="32">
        <f t="shared" si="450"/>
        <v>0</v>
      </c>
      <c r="AK163" s="32">
        <f t="shared" si="450"/>
        <v>0</v>
      </c>
      <c r="AL163" s="32">
        <f t="shared" si="260"/>
        <v>375.93700000000001</v>
      </c>
      <c r="AM163" s="32">
        <f t="shared" si="261"/>
        <v>13322.974000000002</v>
      </c>
    </row>
    <row r="164" spans="2:40" ht="31.2" hidden="1" customHeight="1" x14ac:dyDescent="0.3">
      <c r="B164" s="30" t="s">
        <v>150</v>
      </c>
      <c r="C164" s="30" t="s">
        <v>104</v>
      </c>
      <c r="D164" s="30" t="s">
        <v>152</v>
      </c>
      <c r="E164" s="15" t="str">
        <f t="shared" si="371"/>
        <v>0412</v>
      </c>
      <c r="F164" s="30" t="s">
        <v>158</v>
      </c>
      <c r="G164" s="30"/>
      <c r="H164" s="31" t="s">
        <v>159</v>
      </c>
      <c r="I164" s="32">
        <f t="shared" ref="I164:I168" si="451">I165</f>
        <v>13249.800000000001</v>
      </c>
      <c r="J164" s="32">
        <f t="shared" ref="J164:J168" si="452">J165</f>
        <v>13773.5</v>
      </c>
      <c r="K164" s="32">
        <f t="shared" ref="K164:K168" si="453">K165</f>
        <v>13773.5</v>
      </c>
      <c r="L164" s="32">
        <f t="shared" ref="L164:L168" si="454">L165</f>
        <v>0</v>
      </c>
      <c r="M164" s="32">
        <f t="shared" ref="M164:M168" si="455">M165</f>
        <v>0</v>
      </c>
      <c r="N164" s="32">
        <f t="shared" ref="N164:N168" si="456">N165</f>
        <v>0</v>
      </c>
      <c r="O164" s="32">
        <f t="shared" ref="O164:O168" si="457">O165</f>
        <v>0</v>
      </c>
      <c r="P164" s="32">
        <f t="shared" ref="P164:P168" si="458">P165</f>
        <v>0</v>
      </c>
      <c r="Q164" s="32">
        <f t="shared" ref="Q164:Q168" si="459">Q165</f>
        <v>0</v>
      </c>
      <c r="R164" s="32">
        <f t="shared" ref="R164:R168" si="460">R165</f>
        <v>0</v>
      </c>
      <c r="S164" s="32">
        <f t="shared" ref="S164:S168" si="461">S165</f>
        <v>0</v>
      </c>
      <c r="T164" s="32">
        <f t="shared" ref="T164:T168" si="462">T165</f>
        <v>0</v>
      </c>
      <c r="U164" s="32">
        <v>0</v>
      </c>
      <c r="V164" s="32">
        <f t="shared" si="372"/>
        <v>13249.800000000001</v>
      </c>
      <c r="W164" s="32">
        <f t="shared" ref="W164:W168" si="463">W165</f>
        <v>0</v>
      </c>
      <c r="X164" s="32">
        <f t="shared" ref="X164:X168" si="464">X165</f>
        <v>0</v>
      </c>
      <c r="Y164" s="32">
        <f t="shared" ref="Y164:Y168" si="465">Y165</f>
        <v>0</v>
      </c>
      <c r="Z164" s="32">
        <f t="shared" ref="Z164:Z168" si="466">Z165</f>
        <v>0</v>
      </c>
      <c r="AA164" s="32">
        <f t="shared" ref="AA164:AA168" si="467">AA165</f>
        <v>0</v>
      </c>
      <c r="AB164" s="32">
        <f t="shared" ref="AB164:AB168" si="468">AB165</f>
        <v>0</v>
      </c>
      <c r="AC164" s="33">
        <f t="shared" ref="AC164:AC168" si="469">AC165</f>
        <v>0</v>
      </c>
      <c r="AD164" s="33">
        <f t="shared" ref="AD164:AD168" si="470">AD165</f>
        <v>0</v>
      </c>
      <c r="AE164" s="34" t="e">
        <f t="shared" si="258"/>
        <v>#DIV/0!</v>
      </c>
      <c r="AF164" s="32">
        <f t="shared" ref="AF164:AF168" si="471">AF165</f>
        <v>0</v>
      </c>
      <c r="AG164" s="32">
        <f t="shared" ref="AG164:AG168" si="472">AG165</f>
        <v>0</v>
      </c>
      <c r="AH164" s="32">
        <f t="shared" ref="AH164:AH168" si="473">AH165</f>
        <v>0</v>
      </c>
      <c r="AI164" s="32">
        <f t="shared" ref="AI164:AI168" si="474">AI165</f>
        <v>0</v>
      </c>
      <c r="AJ164" s="32">
        <f t="shared" ref="AJ164:AJ168" si="475">AJ165</f>
        <v>0</v>
      </c>
      <c r="AK164" s="32">
        <f t="shared" ref="AK164:AK168" si="476">AK165</f>
        <v>0</v>
      </c>
      <c r="AL164" s="32">
        <f t="shared" si="260"/>
        <v>0</v>
      </c>
      <c r="AM164" s="32">
        <f t="shared" si="261"/>
        <v>13249.800000000001</v>
      </c>
      <c r="AN164" s="12" t="s">
        <v>35</v>
      </c>
    </row>
    <row r="165" spans="2:40" ht="31.2" hidden="1" customHeight="1" x14ac:dyDescent="0.3">
      <c r="B165" s="30" t="s">
        <v>150</v>
      </c>
      <c r="C165" s="30" t="s">
        <v>104</v>
      </c>
      <c r="D165" s="30" t="s">
        <v>152</v>
      </c>
      <c r="E165" s="15" t="str">
        <f t="shared" si="371"/>
        <v>0412</v>
      </c>
      <c r="F165" s="30" t="s">
        <v>160</v>
      </c>
      <c r="G165" s="30"/>
      <c r="H165" s="31" t="s">
        <v>161</v>
      </c>
      <c r="I165" s="32">
        <f t="shared" si="451"/>
        <v>13249.800000000001</v>
      </c>
      <c r="J165" s="32">
        <f t="shared" si="452"/>
        <v>13773.5</v>
      </c>
      <c r="K165" s="32">
        <f t="shared" si="453"/>
        <v>13773.5</v>
      </c>
      <c r="L165" s="32">
        <f t="shared" si="454"/>
        <v>0</v>
      </c>
      <c r="M165" s="32">
        <f t="shared" si="455"/>
        <v>0</v>
      </c>
      <c r="N165" s="32">
        <f t="shared" si="456"/>
        <v>0</v>
      </c>
      <c r="O165" s="32">
        <f t="shared" si="457"/>
        <v>0</v>
      </c>
      <c r="P165" s="32">
        <f t="shared" si="458"/>
        <v>0</v>
      </c>
      <c r="Q165" s="32">
        <f t="shared" si="459"/>
        <v>0</v>
      </c>
      <c r="R165" s="32">
        <f t="shared" si="460"/>
        <v>0</v>
      </c>
      <c r="S165" s="32">
        <f t="shared" si="461"/>
        <v>0</v>
      </c>
      <c r="T165" s="32">
        <f t="shared" si="462"/>
        <v>0</v>
      </c>
      <c r="U165" s="32">
        <v>0</v>
      </c>
      <c r="V165" s="32">
        <f t="shared" si="372"/>
        <v>13249.800000000001</v>
      </c>
      <c r="W165" s="32">
        <f t="shared" si="463"/>
        <v>0</v>
      </c>
      <c r="X165" s="32">
        <f t="shared" si="464"/>
        <v>0</v>
      </c>
      <c r="Y165" s="32">
        <f t="shared" si="465"/>
        <v>0</v>
      </c>
      <c r="Z165" s="32">
        <f t="shared" si="466"/>
        <v>0</v>
      </c>
      <c r="AA165" s="32">
        <f t="shared" si="467"/>
        <v>0</v>
      </c>
      <c r="AB165" s="32">
        <f t="shared" si="468"/>
        <v>0</v>
      </c>
      <c r="AC165" s="33">
        <f t="shared" si="469"/>
        <v>0</v>
      </c>
      <c r="AD165" s="33">
        <f t="shared" si="470"/>
        <v>0</v>
      </c>
      <c r="AE165" s="34" t="e">
        <f t="shared" si="258"/>
        <v>#DIV/0!</v>
      </c>
      <c r="AF165" s="32">
        <f t="shared" si="471"/>
        <v>0</v>
      </c>
      <c r="AG165" s="32">
        <f t="shared" si="472"/>
        <v>0</v>
      </c>
      <c r="AH165" s="32">
        <f t="shared" si="473"/>
        <v>0</v>
      </c>
      <c r="AI165" s="32">
        <f t="shared" si="474"/>
        <v>0</v>
      </c>
      <c r="AJ165" s="32">
        <f t="shared" si="475"/>
        <v>0</v>
      </c>
      <c r="AK165" s="32">
        <f t="shared" si="476"/>
        <v>0</v>
      </c>
      <c r="AL165" s="32">
        <f t="shared" si="260"/>
        <v>0</v>
      </c>
      <c r="AM165" s="32">
        <f t="shared" si="261"/>
        <v>13249.800000000001</v>
      </c>
      <c r="AN165" s="12" t="s">
        <v>35</v>
      </c>
    </row>
    <row r="166" spans="2:40" ht="31.2" hidden="1" customHeight="1" x14ac:dyDescent="0.3">
      <c r="B166" s="30" t="s">
        <v>150</v>
      </c>
      <c r="C166" s="30" t="s">
        <v>104</v>
      </c>
      <c r="D166" s="30" t="s">
        <v>152</v>
      </c>
      <c r="E166" s="15" t="str">
        <f t="shared" si="371"/>
        <v>0412</v>
      </c>
      <c r="F166" s="30" t="s">
        <v>160</v>
      </c>
      <c r="G166" s="30" t="s">
        <v>50</v>
      </c>
      <c r="H166" s="31" t="s">
        <v>51</v>
      </c>
      <c r="I166" s="32">
        <f t="shared" si="451"/>
        <v>13249.800000000001</v>
      </c>
      <c r="J166" s="32">
        <f t="shared" si="452"/>
        <v>13773.5</v>
      </c>
      <c r="K166" s="32">
        <f t="shared" si="453"/>
        <v>13773.5</v>
      </c>
      <c r="L166" s="32">
        <f t="shared" si="454"/>
        <v>0</v>
      </c>
      <c r="M166" s="32">
        <f t="shared" si="455"/>
        <v>0</v>
      </c>
      <c r="N166" s="32">
        <f t="shared" si="456"/>
        <v>0</v>
      </c>
      <c r="O166" s="32">
        <f t="shared" si="457"/>
        <v>0</v>
      </c>
      <c r="P166" s="32">
        <f t="shared" si="458"/>
        <v>0</v>
      </c>
      <c r="Q166" s="32">
        <f t="shared" si="459"/>
        <v>0</v>
      </c>
      <c r="R166" s="32">
        <f t="shared" si="460"/>
        <v>0</v>
      </c>
      <c r="S166" s="32">
        <f t="shared" si="461"/>
        <v>0</v>
      </c>
      <c r="T166" s="32">
        <f t="shared" si="462"/>
        <v>0</v>
      </c>
      <c r="U166" s="32">
        <v>0</v>
      </c>
      <c r="V166" s="32">
        <f t="shared" si="372"/>
        <v>13249.800000000001</v>
      </c>
      <c r="W166" s="32">
        <f t="shared" si="463"/>
        <v>0</v>
      </c>
      <c r="X166" s="32">
        <f t="shared" si="464"/>
        <v>0</v>
      </c>
      <c r="Y166" s="32">
        <f t="shared" si="465"/>
        <v>0</v>
      </c>
      <c r="Z166" s="32">
        <f t="shared" si="466"/>
        <v>0</v>
      </c>
      <c r="AA166" s="32">
        <f t="shared" si="467"/>
        <v>0</v>
      </c>
      <c r="AB166" s="32">
        <f t="shared" si="468"/>
        <v>0</v>
      </c>
      <c r="AC166" s="33">
        <f t="shared" si="469"/>
        <v>0</v>
      </c>
      <c r="AD166" s="33">
        <f t="shared" si="470"/>
        <v>0</v>
      </c>
      <c r="AE166" s="34" t="e">
        <f t="shared" ref="AE166:AE229" si="477">AD166/AC166*100</f>
        <v>#DIV/0!</v>
      </c>
      <c r="AF166" s="32">
        <f t="shared" si="471"/>
        <v>0</v>
      </c>
      <c r="AG166" s="32">
        <f t="shared" si="472"/>
        <v>0</v>
      </c>
      <c r="AH166" s="32">
        <f t="shared" si="473"/>
        <v>0</v>
      </c>
      <c r="AI166" s="32">
        <f t="shared" si="474"/>
        <v>0</v>
      </c>
      <c r="AJ166" s="32">
        <f t="shared" si="475"/>
        <v>0</v>
      </c>
      <c r="AK166" s="32">
        <f t="shared" si="476"/>
        <v>0</v>
      </c>
      <c r="AL166" s="32">
        <f t="shared" ref="AL166:AL229" si="478">AF166+AH166+AK166+AI166+AJ166+AG166</f>
        <v>0</v>
      </c>
      <c r="AM166" s="32">
        <f t="shared" ref="AM166:AM229" si="479">V166-AL166</f>
        <v>13249.800000000001</v>
      </c>
      <c r="AN166" s="12" t="s">
        <v>35</v>
      </c>
    </row>
    <row r="167" spans="2:40" ht="31.2" hidden="1" customHeight="1" x14ac:dyDescent="0.3">
      <c r="B167" s="30" t="s">
        <v>150</v>
      </c>
      <c r="C167" s="30" t="s">
        <v>104</v>
      </c>
      <c r="D167" s="30" t="s">
        <v>152</v>
      </c>
      <c r="E167" s="15" t="str">
        <f t="shared" si="371"/>
        <v>0412</v>
      </c>
      <c r="F167" s="30" t="s">
        <v>160</v>
      </c>
      <c r="G167" s="30" t="s">
        <v>52</v>
      </c>
      <c r="H167" s="31" t="s">
        <v>53</v>
      </c>
      <c r="I167" s="32">
        <v>13249.800000000001</v>
      </c>
      <c r="J167" s="32">
        <v>13773.5</v>
      </c>
      <c r="K167" s="32">
        <v>13773.5</v>
      </c>
      <c r="L167" s="32"/>
      <c r="M167" s="32"/>
      <c r="N167" s="32"/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f t="shared" si="372"/>
        <v>13249.800000000001</v>
      </c>
      <c r="W167" s="32"/>
      <c r="X167" s="32"/>
      <c r="Y167" s="32"/>
      <c r="Z167" s="32"/>
      <c r="AA167" s="32"/>
      <c r="AB167" s="32">
        <v>0</v>
      </c>
      <c r="AC167" s="33">
        <v>0</v>
      </c>
      <c r="AD167" s="33">
        <v>0</v>
      </c>
      <c r="AE167" s="34" t="e">
        <f t="shared" si="477"/>
        <v>#DIV/0!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f t="shared" si="478"/>
        <v>0</v>
      </c>
      <c r="AM167" s="32">
        <f t="shared" si="479"/>
        <v>13249.800000000001</v>
      </c>
      <c r="AN167" s="12" t="s">
        <v>35</v>
      </c>
    </row>
    <row r="168" spans="2:40" ht="46.8" x14ac:dyDescent="0.3">
      <c r="B168" s="30" t="s">
        <v>150</v>
      </c>
      <c r="C168" s="30" t="s">
        <v>104</v>
      </c>
      <c r="D168" s="30" t="s">
        <v>152</v>
      </c>
      <c r="E168" s="15" t="str">
        <f t="shared" si="371"/>
        <v>0412</v>
      </c>
      <c r="F168" s="30" t="s">
        <v>162</v>
      </c>
      <c r="G168" s="30"/>
      <c r="H168" s="31" t="s">
        <v>163</v>
      </c>
      <c r="I168" s="32">
        <f t="shared" si="451"/>
        <v>579</v>
      </c>
      <c r="J168" s="32">
        <f t="shared" si="452"/>
        <v>579</v>
      </c>
      <c r="K168" s="32">
        <f t="shared" si="453"/>
        <v>579</v>
      </c>
      <c r="L168" s="32">
        <f t="shared" si="454"/>
        <v>0</v>
      </c>
      <c r="M168" s="32">
        <f t="shared" si="455"/>
        <v>0</v>
      </c>
      <c r="N168" s="32">
        <f t="shared" si="456"/>
        <v>0</v>
      </c>
      <c r="O168" s="32">
        <f t="shared" si="457"/>
        <v>-129.88900000000001</v>
      </c>
      <c r="P168" s="32">
        <f t="shared" si="458"/>
        <v>0</v>
      </c>
      <c r="Q168" s="32">
        <f t="shared" si="459"/>
        <v>0</v>
      </c>
      <c r="R168" s="32">
        <f t="shared" si="460"/>
        <v>0</v>
      </c>
      <c r="S168" s="32">
        <f t="shared" si="461"/>
        <v>0</v>
      </c>
      <c r="T168" s="32">
        <f t="shared" si="462"/>
        <v>0</v>
      </c>
      <c r="U168" s="32">
        <v>0</v>
      </c>
      <c r="V168" s="32">
        <f t="shared" si="372"/>
        <v>449.11099999999999</v>
      </c>
      <c r="W168" s="32">
        <f t="shared" si="463"/>
        <v>0</v>
      </c>
      <c r="X168" s="32">
        <f t="shared" si="464"/>
        <v>0</v>
      </c>
      <c r="Y168" s="32">
        <f t="shared" si="465"/>
        <v>0</v>
      </c>
      <c r="Z168" s="32">
        <f t="shared" si="466"/>
        <v>0</v>
      </c>
      <c r="AA168" s="32">
        <f t="shared" si="467"/>
        <v>0</v>
      </c>
      <c r="AB168" s="32">
        <f t="shared" si="468"/>
        <v>375.93648999999999</v>
      </c>
      <c r="AC168" s="33">
        <f t="shared" si="469"/>
        <v>375.93700000000001</v>
      </c>
      <c r="AD168" s="33">
        <f t="shared" si="470"/>
        <v>375.93648999999999</v>
      </c>
      <c r="AE168" s="34">
        <f t="shared" si="477"/>
        <v>99.99986433897169</v>
      </c>
      <c r="AF168" s="32">
        <f t="shared" si="471"/>
        <v>505.82600000000002</v>
      </c>
      <c r="AG168" s="32">
        <f t="shared" si="472"/>
        <v>-129.88900000000001</v>
      </c>
      <c r="AH168" s="32">
        <f t="shared" si="473"/>
        <v>0</v>
      </c>
      <c r="AI168" s="32">
        <f t="shared" si="474"/>
        <v>0</v>
      </c>
      <c r="AJ168" s="32">
        <f t="shared" si="475"/>
        <v>0</v>
      </c>
      <c r="AK168" s="32">
        <f t="shared" si="476"/>
        <v>0</v>
      </c>
      <c r="AL168" s="32">
        <f t="shared" si="478"/>
        <v>375.93700000000001</v>
      </c>
      <c r="AM168" s="32">
        <f t="shared" si="479"/>
        <v>73.173999999999978</v>
      </c>
    </row>
    <row r="169" spans="2:40" ht="31.2" x14ac:dyDescent="0.3">
      <c r="B169" s="30" t="s">
        <v>150</v>
      </c>
      <c r="C169" s="30" t="s">
        <v>104</v>
      </c>
      <c r="D169" s="30" t="s">
        <v>152</v>
      </c>
      <c r="E169" s="15" t="str">
        <f t="shared" si="371"/>
        <v>0412</v>
      </c>
      <c r="F169" s="30" t="s">
        <v>164</v>
      </c>
      <c r="G169" s="30"/>
      <c r="H169" s="31" t="s">
        <v>165</v>
      </c>
      <c r="I169" s="32">
        <f t="shared" ref="I169:T169" si="480">I170+I172</f>
        <v>579</v>
      </c>
      <c r="J169" s="32">
        <f t="shared" si="480"/>
        <v>579</v>
      </c>
      <c r="K169" s="32">
        <f t="shared" si="480"/>
        <v>579</v>
      </c>
      <c r="L169" s="32">
        <f t="shared" si="480"/>
        <v>0</v>
      </c>
      <c r="M169" s="32">
        <f t="shared" si="480"/>
        <v>0</v>
      </c>
      <c r="N169" s="32">
        <f t="shared" si="480"/>
        <v>0</v>
      </c>
      <c r="O169" s="32">
        <f t="shared" si="480"/>
        <v>-129.88900000000001</v>
      </c>
      <c r="P169" s="32">
        <f t="shared" si="480"/>
        <v>0</v>
      </c>
      <c r="Q169" s="32">
        <f t="shared" si="480"/>
        <v>0</v>
      </c>
      <c r="R169" s="32">
        <f t="shared" si="480"/>
        <v>0</v>
      </c>
      <c r="S169" s="32">
        <f t="shared" si="480"/>
        <v>0</v>
      </c>
      <c r="T169" s="32">
        <f t="shared" si="480"/>
        <v>0</v>
      </c>
      <c r="U169" s="32">
        <v>0</v>
      </c>
      <c r="V169" s="32">
        <f t="shared" si="372"/>
        <v>449.11099999999999</v>
      </c>
      <c r="W169" s="32">
        <f t="shared" ref="W169:AD169" si="481">W170+W172</f>
        <v>0</v>
      </c>
      <c r="X169" s="32">
        <f t="shared" si="481"/>
        <v>0</v>
      </c>
      <c r="Y169" s="32">
        <f t="shared" si="481"/>
        <v>0</v>
      </c>
      <c r="Z169" s="32">
        <f t="shared" si="481"/>
        <v>0</v>
      </c>
      <c r="AA169" s="32">
        <f t="shared" si="481"/>
        <v>0</v>
      </c>
      <c r="AB169" s="32">
        <f t="shared" si="481"/>
        <v>375.93648999999999</v>
      </c>
      <c r="AC169" s="33">
        <f t="shared" si="481"/>
        <v>375.93700000000001</v>
      </c>
      <c r="AD169" s="33">
        <f t="shared" si="481"/>
        <v>375.93648999999999</v>
      </c>
      <c r="AE169" s="34">
        <f t="shared" si="477"/>
        <v>99.99986433897169</v>
      </c>
      <c r="AF169" s="32">
        <f t="shared" ref="AF169:AK169" si="482">AF170+AF172</f>
        <v>505.82600000000002</v>
      </c>
      <c r="AG169" s="32">
        <f t="shared" si="482"/>
        <v>-129.88900000000001</v>
      </c>
      <c r="AH169" s="32">
        <f t="shared" si="482"/>
        <v>0</v>
      </c>
      <c r="AI169" s="32">
        <f t="shared" si="482"/>
        <v>0</v>
      </c>
      <c r="AJ169" s="32">
        <f t="shared" si="482"/>
        <v>0</v>
      </c>
      <c r="AK169" s="32">
        <f t="shared" si="482"/>
        <v>0</v>
      </c>
      <c r="AL169" s="32">
        <f t="shared" si="478"/>
        <v>375.93700000000001</v>
      </c>
      <c r="AM169" s="32">
        <f t="shared" si="479"/>
        <v>73.173999999999978</v>
      </c>
    </row>
    <row r="170" spans="2:40" ht="31.2" x14ac:dyDescent="0.3">
      <c r="B170" s="30" t="s">
        <v>150</v>
      </c>
      <c r="C170" s="30" t="s">
        <v>104</v>
      </c>
      <c r="D170" s="30" t="s">
        <v>152</v>
      </c>
      <c r="E170" s="15" t="str">
        <f t="shared" si="371"/>
        <v>0412</v>
      </c>
      <c r="F170" s="30" t="s">
        <v>164</v>
      </c>
      <c r="G170" s="30" t="s">
        <v>50</v>
      </c>
      <c r="H170" s="31" t="s">
        <v>51</v>
      </c>
      <c r="I170" s="32">
        <f t="shared" ref="I170:T170" si="483">I171</f>
        <v>358.8</v>
      </c>
      <c r="J170" s="32">
        <f t="shared" si="483"/>
        <v>358.8</v>
      </c>
      <c r="K170" s="32">
        <f t="shared" si="483"/>
        <v>358.8</v>
      </c>
      <c r="L170" s="32">
        <f t="shared" si="483"/>
        <v>0</v>
      </c>
      <c r="M170" s="32">
        <f t="shared" si="483"/>
        <v>0</v>
      </c>
      <c r="N170" s="32">
        <f t="shared" si="483"/>
        <v>0</v>
      </c>
      <c r="O170" s="32">
        <f t="shared" si="483"/>
        <v>0</v>
      </c>
      <c r="P170" s="32">
        <f t="shared" si="483"/>
        <v>0</v>
      </c>
      <c r="Q170" s="32">
        <f t="shared" si="483"/>
        <v>0</v>
      </c>
      <c r="R170" s="32">
        <f t="shared" si="483"/>
        <v>0</v>
      </c>
      <c r="S170" s="32">
        <f t="shared" si="483"/>
        <v>0</v>
      </c>
      <c r="T170" s="32">
        <f t="shared" si="483"/>
        <v>0</v>
      </c>
      <c r="U170" s="32">
        <v>0</v>
      </c>
      <c r="V170" s="32">
        <f t="shared" si="372"/>
        <v>358.8</v>
      </c>
      <c r="W170" s="32">
        <f t="shared" ref="W170:AD170" si="484">W171</f>
        <v>0</v>
      </c>
      <c r="X170" s="32">
        <f t="shared" si="484"/>
        <v>0</v>
      </c>
      <c r="Y170" s="32">
        <f t="shared" si="484"/>
        <v>0</v>
      </c>
      <c r="Z170" s="32">
        <f t="shared" si="484"/>
        <v>0</v>
      </c>
      <c r="AA170" s="32">
        <f t="shared" si="484"/>
        <v>0</v>
      </c>
      <c r="AB170" s="32">
        <f t="shared" si="484"/>
        <v>230</v>
      </c>
      <c r="AC170" s="33">
        <f t="shared" si="484"/>
        <v>230</v>
      </c>
      <c r="AD170" s="33">
        <f t="shared" si="484"/>
        <v>230</v>
      </c>
      <c r="AE170" s="34">
        <f t="shared" si="477"/>
        <v>100</v>
      </c>
      <c r="AF170" s="32">
        <f t="shared" ref="AF170:AK170" si="485">AF171</f>
        <v>314.75</v>
      </c>
      <c r="AG170" s="32">
        <f t="shared" si="485"/>
        <v>0</v>
      </c>
      <c r="AH170" s="32">
        <f t="shared" si="485"/>
        <v>0</v>
      </c>
      <c r="AI170" s="32">
        <f t="shared" si="485"/>
        <v>0</v>
      </c>
      <c r="AJ170" s="32">
        <f t="shared" si="485"/>
        <v>0</v>
      </c>
      <c r="AK170" s="32">
        <f t="shared" si="485"/>
        <v>0</v>
      </c>
      <c r="AL170" s="32">
        <f t="shared" si="478"/>
        <v>314.75</v>
      </c>
      <c r="AM170" s="32">
        <f t="shared" si="479"/>
        <v>44.050000000000011</v>
      </c>
    </row>
    <row r="171" spans="2:40" ht="31.2" x14ac:dyDescent="0.3">
      <c r="B171" s="30" t="s">
        <v>150</v>
      </c>
      <c r="C171" s="30" t="s">
        <v>104</v>
      </c>
      <c r="D171" s="30" t="s">
        <v>152</v>
      </c>
      <c r="E171" s="15" t="str">
        <f t="shared" si="371"/>
        <v>0412</v>
      </c>
      <c r="F171" s="30" t="s">
        <v>164</v>
      </c>
      <c r="G171" s="30" t="s">
        <v>52</v>
      </c>
      <c r="H171" s="31" t="s">
        <v>53</v>
      </c>
      <c r="I171" s="32">
        <v>358.8</v>
      </c>
      <c r="J171" s="32">
        <v>358.8</v>
      </c>
      <c r="K171" s="32">
        <v>358.8</v>
      </c>
      <c r="L171" s="32"/>
      <c r="M171" s="32"/>
      <c r="N171" s="32"/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f t="shared" si="372"/>
        <v>358.8</v>
      </c>
      <c r="W171" s="32"/>
      <c r="X171" s="32"/>
      <c r="Y171" s="32"/>
      <c r="Z171" s="32"/>
      <c r="AA171" s="32"/>
      <c r="AB171" s="32">
        <v>230</v>
      </c>
      <c r="AC171" s="33">
        <v>230</v>
      </c>
      <c r="AD171" s="33">
        <v>230</v>
      </c>
      <c r="AE171" s="34">
        <f t="shared" si="477"/>
        <v>100</v>
      </c>
      <c r="AF171" s="32">
        <v>314.75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f t="shared" si="478"/>
        <v>314.75</v>
      </c>
      <c r="AM171" s="32">
        <f t="shared" si="479"/>
        <v>44.050000000000011</v>
      </c>
      <c r="AN171" s="12"/>
    </row>
    <row r="172" spans="2:40" x14ac:dyDescent="0.3">
      <c r="B172" s="30" t="s">
        <v>150</v>
      </c>
      <c r="C172" s="30" t="s">
        <v>104</v>
      </c>
      <c r="D172" s="30" t="s">
        <v>152</v>
      </c>
      <c r="E172" s="15" t="str">
        <f t="shared" si="371"/>
        <v>0412</v>
      </c>
      <c r="F172" s="30" t="s">
        <v>164</v>
      </c>
      <c r="G172" s="30" t="s">
        <v>56</v>
      </c>
      <c r="H172" s="31" t="s">
        <v>57</v>
      </c>
      <c r="I172" s="32">
        <f t="shared" ref="I172:T172" si="486">I173</f>
        <v>220.2</v>
      </c>
      <c r="J172" s="32">
        <f t="shared" si="486"/>
        <v>220.2</v>
      </c>
      <c r="K172" s="32">
        <f t="shared" si="486"/>
        <v>220.2</v>
      </c>
      <c r="L172" s="32">
        <f t="shared" si="486"/>
        <v>0</v>
      </c>
      <c r="M172" s="32">
        <f t="shared" si="486"/>
        <v>0</v>
      </c>
      <c r="N172" s="32">
        <f t="shared" si="486"/>
        <v>0</v>
      </c>
      <c r="O172" s="32">
        <f t="shared" si="486"/>
        <v>-129.88900000000001</v>
      </c>
      <c r="P172" s="32">
        <f t="shared" si="486"/>
        <v>0</v>
      </c>
      <c r="Q172" s="32">
        <f t="shared" si="486"/>
        <v>0</v>
      </c>
      <c r="R172" s="32">
        <f t="shared" si="486"/>
        <v>0</v>
      </c>
      <c r="S172" s="32">
        <f t="shared" si="486"/>
        <v>0</v>
      </c>
      <c r="T172" s="32">
        <f t="shared" si="486"/>
        <v>0</v>
      </c>
      <c r="U172" s="32">
        <v>0</v>
      </c>
      <c r="V172" s="32">
        <f t="shared" si="372"/>
        <v>90.310999999999979</v>
      </c>
      <c r="W172" s="32">
        <f t="shared" ref="W172:AD172" si="487">W173</f>
        <v>0</v>
      </c>
      <c r="X172" s="32">
        <f t="shared" si="487"/>
        <v>0</v>
      </c>
      <c r="Y172" s="32">
        <f t="shared" si="487"/>
        <v>0</v>
      </c>
      <c r="Z172" s="32">
        <f t="shared" si="487"/>
        <v>0</v>
      </c>
      <c r="AA172" s="32">
        <f t="shared" si="487"/>
        <v>0</v>
      </c>
      <c r="AB172" s="32">
        <f t="shared" si="487"/>
        <v>145.93648999999999</v>
      </c>
      <c r="AC172" s="33">
        <f t="shared" si="487"/>
        <v>145.93700000000001</v>
      </c>
      <c r="AD172" s="33">
        <f t="shared" si="487"/>
        <v>145.93648999999999</v>
      </c>
      <c r="AE172" s="34">
        <f t="shared" si="477"/>
        <v>99.999650534134574</v>
      </c>
      <c r="AF172" s="32">
        <f t="shared" ref="AF172:AK172" si="488">AF173</f>
        <v>191.07599999999999</v>
      </c>
      <c r="AG172" s="32">
        <f t="shared" si="488"/>
        <v>-129.88900000000001</v>
      </c>
      <c r="AH172" s="32">
        <f t="shared" si="488"/>
        <v>0</v>
      </c>
      <c r="AI172" s="32">
        <f t="shared" si="488"/>
        <v>0</v>
      </c>
      <c r="AJ172" s="32">
        <f t="shared" si="488"/>
        <v>0</v>
      </c>
      <c r="AK172" s="32">
        <f t="shared" si="488"/>
        <v>0</v>
      </c>
      <c r="AL172" s="32">
        <f t="shared" si="478"/>
        <v>61.186999999999983</v>
      </c>
      <c r="AM172" s="32">
        <f t="shared" si="479"/>
        <v>29.123999999999995</v>
      </c>
    </row>
    <row r="173" spans="2:40" x14ac:dyDescent="0.3">
      <c r="B173" s="30" t="s">
        <v>150</v>
      </c>
      <c r="C173" s="30" t="s">
        <v>104</v>
      </c>
      <c r="D173" s="30" t="s">
        <v>152</v>
      </c>
      <c r="E173" s="15" t="str">
        <f t="shared" si="371"/>
        <v>0412</v>
      </c>
      <c r="F173" s="30" t="s">
        <v>164</v>
      </c>
      <c r="G173" s="30" t="s">
        <v>58</v>
      </c>
      <c r="H173" s="31" t="s">
        <v>59</v>
      </c>
      <c r="I173" s="32">
        <v>220.2</v>
      </c>
      <c r="J173" s="32">
        <v>220.2</v>
      </c>
      <c r="K173" s="32">
        <v>220.2</v>
      </c>
      <c r="L173" s="32"/>
      <c r="M173" s="32"/>
      <c r="N173" s="32"/>
      <c r="O173" s="32">
        <v>-129.88900000000001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f t="shared" si="372"/>
        <v>90.310999999999979</v>
      </c>
      <c r="W173" s="32"/>
      <c r="X173" s="32"/>
      <c r="Y173" s="32"/>
      <c r="Z173" s="32"/>
      <c r="AA173" s="32"/>
      <c r="AB173" s="32">
        <v>145.93648999999999</v>
      </c>
      <c r="AC173" s="33">
        <v>145.93700000000001</v>
      </c>
      <c r="AD173" s="33">
        <v>145.93648999999999</v>
      </c>
      <c r="AE173" s="34">
        <f t="shared" si="477"/>
        <v>99.999650534134574</v>
      </c>
      <c r="AF173" s="32">
        <v>191.07599999999999</v>
      </c>
      <c r="AG173" s="32">
        <v>-129.88900000000001</v>
      </c>
      <c r="AH173" s="32">
        <v>0</v>
      </c>
      <c r="AI173" s="32">
        <v>0</v>
      </c>
      <c r="AJ173" s="32">
        <v>0</v>
      </c>
      <c r="AK173" s="32">
        <v>0</v>
      </c>
      <c r="AL173" s="32">
        <f t="shared" si="478"/>
        <v>61.186999999999983</v>
      </c>
      <c r="AM173" s="32">
        <f t="shared" si="479"/>
        <v>29.123999999999995</v>
      </c>
      <c r="AN173" s="12"/>
    </row>
    <row r="174" spans="2:40" ht="31.2" x14ac:dyDescent="0.3">
      <c r="B174" s="30" t="s">
        <v>150</v>
      </c>
      <c r="C174" s="30" t="s">
        <v>104</v>
      </c>
      <c r="D174" s="30" t="s">
        <v>152</v>
      </c>
      <c r="E174" s="15" t="str">
        <f t="shared" si="371"/>
        <v>0412</v>
      </c>
      <c r="F174" s="30" t="s">
        <v>166</v>
      </c>
      <c r="G174" s="30"/>
      <c r="H174" s="31" t="s">
        <v>167</v>
      </c>
      <c r="I174" s="32">
        <f t="shared" ref="I174:T174" si="489">I175</f>
        <v>22339.9</v>
      </c>
      <c r="J174" s="32">
        <f t="shared" si="489"/>
        <v>23370.9</v>
      </c>
      <c r="K174" s="32">
        <f t="shared" si="489"/>
        <v>23370.9</v>
      </c>
      <c r="L174" s="32">
        <f t="shared" si="489"/>
        <v>0</v>
      </c>
      <c r="M174" s="32">
        <f t="shared" si="489"/>
        <v>0</v>
      </c>
      <c r="N174" s="32">
        <f t="shared" si="489"/>
        <v>0</v>
      </c>
      <c r="O174" s="32">
        <f t="shared" si="489"/>
        <v>0</v>
      </c>
      <c r="P174" s="32">
        <f t="shared" si="489"/>
        <v>0</v>
      </c>
      <c r="Q174" s="32">
        <f t="shared" si="489"/>
        <v>0</v>
      </c>
      <c r="R174" s="32">
        <f t="shared" si="489"/>
        <v>0</v>
      </c>
      <c r="S174" s="32">
        <f t="shared" si="489"/>
        <v>0</v>
      </c>
      <c r="T174" s="32">
        <f t="shared" si="489"/>
        <v>0</v>
      </c>
      <c r="U174" s="32">
        <v>0</v>
      </c>
      <c r="V174" s="32">
        <f t="shared" si="372"/>
        <v>22339.9</v>
      </c>
      <c r="W174" s="32">
        <f t="shared" ref="W174:AD174" si="490">W175</f>
        <v>0</v>
      </c>
      <c r="X174" s="32">
        <f t="shared" si="490"/>
        <v>0</v>
      </c>
      <c r="Y174" s="32">
        <f t="shared" si="490"/>
        <v>0</v>
      </c>
      <c r="Z174" s="32">
        <f t="shared" si="490"/>
        <v>0</v>
      </c>
      <c r="AA174" s="32">
        <f t="shared" si="490"/>
        <v>0</v>
      </c>
      <c r="AB174" s="32">
        <f t="shared" si="490"/>
        <v>17275.494999999999</v>
      </c>
      <c r="AC174" s="33">
        <f t="shared" si="490"/>
        <v>22304.637620000001</v>
      </c>
      <c r="AD174" s="33">
        <f t="shared" si="490"/>
        <v>22304.637500000001</v>
      </c>
      <c r="AE174" s="34">
        <f t="shared" si="477"/>
        <v>99.999999461995287</v>
      </c>
      <c r="AF174" s="32">
        <f t="shared" ref="AF174:AK174" si="491">AF175</f>
        <v>22304.637620000001</v>
      </c>
      <c r="AG174" s="32">
        <f t="shared" si="491"/>
        <v>0</v>
      </c>
      <c r="AH174" s="32">
        <f t="shared" si="491"/>
        <v>0</v>
      </c>
      <c r="AI174" s="32">
        <f t="shared" si="491"/>
        <v>0</v>
      </c>
      <c r="AJ174" s="32">
        <f t="shared" si="491"/>
        <v>0</v>
      </c>
      <c r="AK174" s="32">
        <f t="shared" si="491"/>
        <v>0</v>
      </c>
      <c r="AL174" s="32">
        <f t="shared" si="478"/>
        <v>22304.637620000001</v>
      </c>
      <c r="AM174" s="32">
        <f t="shared" si="479"/>
        <v>35.262380000000121</v>
      </c>
    </row>
    <row r="175" spans="2:40" ht="31.2" x14ac:dyDescent="0.3">
      <c r="B175" s="30" t="s">
        <v>150</v>
      </c>
      <c r="C175" s="30" t="s">
        <v>104</v>
      </c>
      <c r="D175" s="30" t="s">
        <v>152</v>
      </c>
      <c r="E175" s="15" t="str">
        <f t="shared" si="371"/>
        <v>0412</v>
      </c>
      <c r="F175" s="30" t="s">
        <v>168</v>
      </c>
      <c r="G175" s="30"/>
      <c r="H175" s="31" t="s">
        <v>169</v>
      </c>
      <c r="I175" s="32">
        <f t="shared" ref="I175:T175" si="492">I176+I179</f>
        <v>22339.9</v>
      </c>
      <c r="J175" s="32">
        <f t="shared" si="492"/>
        <v>23370.9</v>
      </c>
      <c r="K175" s="32">
        <f t="shared" si="492"/>
        <v>23370.9</v>
      </c>
      <c r="L175" s="32">
        <f t="shared" si="492"/>
        <v>0</v>
      </c>
      <c r="M175" s="32">
        <f t="shared" si="492"/>
        <v>0</v>
      </c>
      <c r="N175" s="32">
        <f t="shared" si="492"/>
        <v>0</v>
      </c>
      <c r="O175" s="32">
        <f t="shared" si="492"/>
        <v>0</v>
      </c>
      <c r="P175" s="32">
        <f t="shared" si="492"/>
        <v>0</v>
      </c>
      <c r="Q175" s="32">
        <f t="shared" si="492"/>
        <v>0</v>
      </c>
      <c r="R175" s="32">
        <f t="shared" si="492"/>
        <v>0</v>
      </c>
      <c r="S175" s="32">
        <f t="shared" si="492"/>
        <v>0</v>
      </c>
      <c r="T175" s="32">
        <f t="shared" si="492"/>
        <v>0</v>
      </c>
      <c r="U175" s="32">
        <v>0</v>
      </c>
      <c r="V175" s="32">
        <f t="shared" si="372"/>
        <v>22339.9</v>
      </c>
      <c r="W175" s="32">
        <f t="shared" ref="W175:AD175" si="493">W176+W179</f>
        <v>0</v>
      </c>
      <c r="X175" s="32">
        <f t="shared" si="493"/>
        <v>0</v>
      </c>
      <c r="Y175" s="32">
        <f t="shared" si="493"/>
        <v>0</v>
      </c>
      <c r="Z175" s="32">
        <f t="shared" si="493"/>
        <v>0</v>
      </c>
      <c r="AA175" s="32">
        <f t="shared" si="493"/>
        <v>0</v>
      </c>
      <c r="AB175" s="32">
        <f t="shared" si="493"/>
        <v>17275.494999999999</v>
      </c>
      <c r="AC175" s="33">
        <f t="shared" si="493"/>
        <v>22304.637620000001</v>
      </c>
      <c r="AD175" s="33">
        <f t="shared" si="493"/>
        <v>22304.637500000001</v>
      </c>
      <c r="AE175" s="34">
        <f t="shared" si="477"/>
        <v>99.999999461995287</v>
      </c>
      <c r="AF175" s="32">
        <f t="shared" ref="AF175:AK175" si="494">AF176+AF179</f>
        <v>22304.637620000001</v>
      </c>
      <c r="AG175" s="32">
        <f t="shared" si="494"/>
        <v>0</v>
      </c>
      <c r="AH175" s="32">
        <f t="shared" si="494"/>
        <v>0</v>
      </c>
      <c r="AI175" s="32">
        <f t="shared" si="494"/>
        <v>0</v>
      </c>
      <c r="AJ175" s="32">
        <f t="shared" si="494"/>
        <v>0</v>
      </c>
      <c r="AK175" s="32">
        <f t="shared" si="494"/>
        <v>0</v>
      </c>
      <c r="AL175" s="32">
        <f t="shared" si="478"/>
        <v>22304.637620000001</v>
      </c>
      <c r="AM175" s="32">
        <f t="shared" si="479"/>
        <v>35.262380000000121</v>
      </c>
    </row>
    <row r="176" spans="2:40" ht="31.2" x14ac:dyDescent="0.3">
      <c r="B176" s="30" t="s">
        <v>150</v>
      </c>
      <c r="C176" s="30" t="s">
        <v>104</v>
      </c>
      <c r="D176" s="30" t="s">
        <v>152</v>
      </c>
      <c r="E176" s="15" t="str">
        <f t="shared" si="371"/>
        <v>0412</v>
      </c>
      <c r="F176" s="30" t="s">
        <v>170</v>
      </c>
      <c r="G176" s="30"/>
      <c r="H176" s="31" t="s">
        <v>171</v>
      </c>
      <c r="I176" s="32">
        <f t="shared" ref="I176:I195" si="495">I177</f>
        <v>227.5</v>
      </c>
      <c r="J176" s="32">
        <f t="shared" ref="J176:J195" si="496">J177</f>
        <v>227.5</v>
      </c>
      <c r="K176" s="32">
        <f t="shared" ref="K176:K195" si="497">K177</f>
        <v>227.5</v>
      </c>
      <c r="L176" s="32">
        <f t="shared" ref="L176:L195" si="498">L177</f>
        <v>0</v>
      </c>
      <c r="M176" s="32">
        <f t="shared" ref="M176:M195" si="499">M177</f>
        <v>0</v>
      </c>
      <c r="N176" s="32">
        <f t="shared" ref="N176:N195" si="500">N177</f>
        <v>0</v>
      </c>
      <c r="O176" s="32">
        <f t="shared" ref="O176:O195" si="501">O177</f>
        <v>0</v>
      </c>
      <c r="P176" s="32">
        <f t="shared" ref="P176:P195" si="502">P177</f>
        <v>0</v>
      </c>
      <c r="Q176" s="32">
        <f t="shared" ref="Q176:Q195" si="503">Q177</f>
        <v>0</v>
      </c>
      <c r="R176" s="32">
        <f t="shared" ref="R176:R195" si="504">R177</f>
        <v>0</v>
      </c>
      <c r="S176" s="32">
        <f t="shared" ref="S176:S195" si="505">S177</f>
        <v>0</v>
      </c>
      <c r="T176" s="32">
        <f t="shared" ref="T176:T195" si="506">T177</f>
        <v>0</v>
      </c>
      <c r="U176" s="32">
        <v>0</v>
      </c>
      <c r="V176" s="32">
        <f t="shared" si="372"/>
        <v>227.5</v>
      </c>
      <c r="W176" s="32">
        <f t="shared" ref="W176:W195" si="507">W177</f>
        <v>0</v>
      </c>
      <c r="X176" s="32">
        <f t="shared" ref="X176:X195" si="508">X177</f>
        <v>0</v>
      </c>
      <c r="Y176" s="32">
        <f t="shared" ref="Y176:Y195" si="509">Y177</f>
        <v>0</v>
      </c>
      <c r="Z176" s="32">
        <f t="shared" ref="Z176:Z195" si="510">Z177</f>
        <v>0</v>
      </c>
      <c r="AA176" s="32">
        <f t="shared" ref="AA176:AA195" si="511">AA177</f>
        <v>0</v>
      </c>
      <c r="AB176" s="32">
        <f t="shared" ref="AB176:AB195" si="512">AB177</f>
        <v>76.894999999999996</v>
      </c>
      <c r="AC176" s="33">
        <f t="shared" ref="AC176:AC195" si="513">AC177</f>
        <v>192.23761999999999</v>
      </c>
      <c r="AD176" s="33">
        <f t="shared" ref="AD176:AD195" si="514">AD177</f>
        <v>192.23750000000001</v>
      </c>
      <c r="AE176" s="34">
        <f t="shared" si="477"/>
        <v>99.999937577254656</v>
      </c>
      <c r="AF176" s="32">
        <f t="shared" ref="AF176:AF195" si="515">AF177</f>
        <v>192.23761999999999</v>
      </c>
      <c r="AG176" s="32">
        <f t="shared" ref="AG176:AG195" si="516">AG177</f>
        <v>0</v>
      </c>
      <c r="AH176" s="32">
        <f t="shared" ref="AH176:AH195" si="517">AH177</f>
        <v>0</v>
      </c>
      <c r="AI176" s="32">
        <f t="shared" ref="AI176:AI195" si="518">AI177</f>
        <v>0</v>
      </c>
      <c r="AJ176" s="32">
        <f t="shared" ref="AJ176:AJ195" si="519">AJ177</f>
        <v>0</v>
      </c>
      <c r="AK176" s="32">
        <f t="shared" ref="AK176:AK195" si="520">AK177</f>
        <v>0</v>
      </c>
      <c r="AL176" s="32">
        <f t="shared" si="478"/>
        <v>192.23761999999999</v>
      </c>
      <c r="AM176" s="32">
        <f t="shared" si="479"/>
        <v>35.262380000000007</v>
      </c>
    </row>
    <row r="177" spans="2:40" ht="31.2" x14ac:dyDescent="0.3">
      <c r="B177" s="30" t="s">
        <v>150</v>
      </c>
      <c r="C177" s="30" t="s">
        <v>104</v>
      </c>
      <c r="D177" s="30" t="s">
        <v>152</v>
      </c>
      <c r="E177" s="15" t="str">
        <f t="shared" si="371"/>
        <v>0412</v>
      </c>
      <c r="F177" s="30" t="s">
        <v>170</v>
      </c>
      <c r="G177" s="30" t="s">
        <v>50</v>
      </c>
      <c r="H177" s="31" t="s">
        <v>51</v>
      </c>
      <c r="I177" s="32">
        <f t="shared" si="495"/>
        <v>227.5</v>
      </c>
      <c r="J177" s="32">
        <f t="shared" si="496"/>
        <v>227.5</v>
      </c>
      <c r="K177" s="32">
        <f t="shared" si="497"/>
        <v>227.5</v>
      </c>
      <c r="L177" s="32">
        <f t="shared" si="498"/>
        <v>0</v>
      </c>
      <c r="M177" s="32">
        <f t="shared" si="499"/>
        <v>0</v>
      </c>
      <c r="N177" s="32">
        <f t="shared" si="500"/>
        <v>0</v>
      </c>
      <c r="O177" s="32">
        <f t="shared" si="501"/>
        <v>0</v>
      </c>
      <c r="P177" s="32">
        <f t="shared" si="502"/>
        <v>0</v>
      </c>
      <c r="Q177" s="32">
        <f t="shared" si="503"/>
        <v>0</v>
      </c>
      <c r="R177" s="32">
        <f t="shared" si="504"/>
        <v>0</v>
      </c>
      <c r="S177" s="32">
        <f t="shared" si="505"/>
        <v>0</v>
      </c>
      <c r="T177" s="32">
        <f t="shared" si="506"/>
        <v>0</v>
      </c>
      <c r="U177" s="32">
        <v>0</v>
      </c>
      <c r="V177" s="32">
        <f t="shared" si="372"/>
        <v>227.5</v>
      </c>
      <c r="W177" s="32">
        <f t="shared" si="507"/>
        <v>0</v>
      </c>
      <c r="X177" s="32">
        <f t="shared" si="508"/>
        <v>0</v>
      </c>
      <c r="Y177" s="32">
        <f t="shared" si="509"/>
        <v>0</v>
      </c>
      <c r="Z177" s="32">
        <f t="shared" si="510"/>
        <v>0</v>
      </c>
      <c r="AA177" s="32">
        <f t="shared" si="511"/>
        <v>0</v>
      </c>
      <c r="AB177" s="32">
        <f t="shared" si="512"/>
        <v>76.894999999999996</v>
      </c>
      <c r="AC177" s="33">
        <f t="shared" si="513"/>
        <v>192.23761999999999</v>
      </c>
      <c r="AD177" s="33">
        <f t="shared" si="514"/>
        <v>192.23750000000001</v>
      </c>
      <c r="AE177" s="34">
        <f t="shared" si="477"/>
        <v>99.999937577254656</v>
      </c>
      <c r="AF177" s="32">
        <f t="shared" si="515"/>
        <v>192.23761999999999</v>
      </c>
      <c r="AG177" s="32">
        <f t="shared" si="516"/>
        <v>0</v>
      </c>
      <c r="AH177" s="32">
        <f t="shared" si="517"/>
        <v>0</v>
      </c>
      <c r="AI177" s="32">
        <f t="shared" si="518"/>
        <v>0</v>
      </c>
      <c r="AJ177" s="32">
        <f t="shared" si="519"/>
        <v>0</v>
      </c>
      <c r="AK177" s="32">
        <f t="shared" si="520"/>
        <v>0</v>
      </c>
      <c r="AL177" s="32">
        <f t="shared" si="478"/>
        <v>192.23761999999999</v>
      </c>
      <c r="AM177" s="32">
        <f t="shared" si="479"/>
        <v>35.262380000000007</v>
      </c>
    </row>
    <row r="178" spans="2:40" ht="31.2" x14ac:dyDescent="0.3">
      <c r="B178" s="30" t="s">
        <v>150</v>
      </c>
      <c r="C178" s="30" t="s">
        <v>104</v>
      </c>
      <c r="D178" s="30" t="s">
        <v>152</v>
      </c>
      <c r="E178" s="15" t="str">
        <f t="shared" si="371"/>
        <v>0412</v>
      </c>
      <c r="F178" s="30" t="s">
        <v>170</v>
      </c>
      <c r="G178" s="30" t="s">
        <v>52</v>
      </c>
      <c r="H178" s="31" t="s">
        <v>53</v>
      </c>
      <c r="I178" s="32">
        <v>227.5</v>
      </c>
      <c r="J178" s="32">
        <v>227.5</v>
      </c>
      <c r="K178" s="32">
        <v>227.5</v>
      </c>
      <c r="L178" s="32"/>
      <c r="M178" s="32"/>
      <c r="N178" s="32"/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f t="shared" si="372"/>
        <v>227.5</v>
      </c>
      <c r="W178" s="32"/>
      <c r="X178" s="32"/>
      <c r="Y178" s="32"/>
      <c r="Z178" s="32"/>
      <c r="AA178" s="32"/>
      <c r="AB178" s="32">
        <v>76.894999999999996</v>
      </c>
      <c r="AC178" s="33">
        <v>192.23761999999999</v>
      </c>
      <c r="AD178" s="33">
        <v>192.23750000000001</v>
      </c>
      <c r="AE178" s="34">
        <f t="shared" si="477"/>
        <v>99.999937577254656</v>
      </c>
      <c r="AF178" s="32">
        <v>192.23761999999999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f t="shared" si="478"/>
        <v>192.23761999999999</v>
      </c>
      <c r="AM178" s="32">
        <f t="shared" si="479"/>
        <v>35.262380000000007</v>
      </c>
      <c r="AN178" s="12"/>
    </row>
    <row r="179" spans="2:40" ht="62.4" x14ac:dyDescent="0.3">
      <c r="B179" s="30" t="s">
        <v>150</v>
      </c>
      <c r="C179" s="30" t="s">
        <v>104</v>
      </c>
      <c r="D179" s="30" t="s">
        <v>152</v>
      </c>
      <c r="E179" s="15" t="str">
        <f t="shared" si="371"/>
        <v>0412</v>
      </c>
      <c r="F179" s="30" t="s">
        <v>172</v>
      </c>
      <c r="G179" s="30"/>
      <c r="H179" s="31" t="s">
        <v>173</v>
      </c>
      <c r="I179" s="32">
        <f t="shared" si="495"/>
        <v>22112.400000000001</v>
      </c>
      <c r="J179" s="32">
        <f t="shared" si="496"/>
        <v>23143.4</v>
      </c>
      <c r="K179" s="32">
        <f t="shared" si="497"/>
        <v>23143.4</v>
      </c>
      <c r="L179" s="32">
        <f t="shared" si="498"/>
        <v>0</v>
      </c>
      <c r="M179" s="32">
        <f t="shared" si="499"/>
        <v>0</v>
      </c>
      <c r="N179" s="32">
        <f t="shared" si="500"/>
        <v>0</v>
      </c>
      <c r="O179" s="32">
        <f t="shared" si="501"/>
        <v>0</v>
      </c>
      <c r="P179" s="32">
        <f t="shared" si="502"/>
        <v>0</v>
      </c>
      <c r="Q179" s="32">
        <f t="shared" si="503"/>
        <v>0</v>
      </c>
      <c r="R179" s="32">
        <f t="shared" si="504"/>
        <v>0</v>
      </c>
      <c r="S179" s="32">
        <f t="shared" si="505"/>
        <v>0</v>
      </c>
      <c r="T179" s="32">
        <f t="shared" si="506"/>
        <v>0</v>
      </c>
      <c r="U179" s="32">
        <v>0</v>
      </c>
      <c r="V179" s="32">
        <f t="shared" si="372"/>
        <v>22112.400000000001</v>
      </c>
      <c r="W179" s="32">
        <f t="shared" si="507"/>
        <v>0</v>
      </c>
      <c r="X179" s="32">
        <f t="shared" si="508"/>
        <v>0</v>
      </c>
      <c r="Y179" s="32">
        <f t="shared" si="509"/>
        <v>0</v>
      </c>
      <c r="Z179" s="32">
        <f t="shared" si="510"/>
        <v>0</v>
      </c>
      <c r="AA179" s="32">
        <f t="shared" si="511"/>
        <v>0</v>
      </c>
      <c r="AB179" s="32">
        <f t="shared" si="512"/>
        <v>17198.599999999999</v>
      </c>
      <c r="AC179" s="33">
        <f t="shared" si="513"/>
        <v>22112.400000000001</v>
      </c>
      <c r="AD179" s="33">
        <f t="shared" si="514"/>
        <v>22112.400000000001</v>
      </c>
      <c r="AE179" s="34">
        <f t="shared" si="477"/>
        <v>100</v>
      </c>
      <c r="AF179" s="32">
        <f t="shared" si="515"/>
        <v>22112.400000000001</v>
      </c>
      <c r="AG179" s="32">
        <f t="shared" si="516"/>
        <v>0</v>
      </c>
      <c r="AH179" s="32">
        <f t="shared" si="517"/>
        <v>0</v>
      </c>
      <c r="AI179" s="32">
        <f t="shared" si="518"/>
        <v>0</v>
      </c>
      <c r="AJ179" s="32">
        <f t="shared" si="519"/>
        <v>0</v>
      </c>
      <c r="AK179" s="32">
        <f t="shared" si="520"/>
        <v>0</v>
      </c>
      <c r="AL179" s="32">
        <f t="shared" si="478"/>
        <v>22112.400000000001</v>
      </c>
      <c r="AM179" s="32">
        <f t="shared" si="479"/>
        <v>0</v>
      </c>
    </row>
    <row r="180" spans="2:40" ht="31.2" x14ac:dyDescent="0.3">
      <c r="B180" s="30" t="s">
        <v>150</v>
      </c>
      <c r="C180" s="30" t="s">
        <v>104</v>
      </c>
      <c r="D180" s="30" t="s">
        <v>152</v>
      </c>
      <c r="E180" s="15" t="str">
        <f t="shared" si="371"/>
        <v>0412</v>
      </c>
      <c r="F180" s="30" t="s">
        <v>172</v>
      </c>
      <c r="G180" s="30" t="s">
        <v>174</v>
      </c>
      <c r="H180" s="31" t="s">
        <v>175</v>
      </c>
      <c r="I180" s="32">
        <f t="shared" si="495"/>
        <v>22112.400000000001</v>
      </c>
      <c r="J180" s="32">
        <f t="shared" si="496"/>
        <v>23143.4</v>
      </c>
      <c r="K180" s="32">
        <f t="shared" si="497"/>
        <v>23143.4</v>
      </c>
      <c r="L180" s="32">
        <f t="shared" si="498"/>
        <v>0</v>
      </c>
      <c r="M180" s="32">
        <f t="shared" si="499"/>
        <v>0</v>
      </c>
      <c r="N180" s="32">
        <f t="shared" si="500"/>
        <v>0</v>
      </c>
      <c r="O180" s="32">
        <f t="shared" si="501"/>
        <v>0</v>
      </c>
      <c r="P180" s="32">
        <f t="shared" si="502"/>
        <v>0</v>
      </c>
      <c r="Q180" s="32">
        <f t="shared" si="503"/>
        <v>0</v>
      </c>
      <c r="R180" s="32">
        <f t="shared" si="504"/>
        <v>0</v>
      </c>
      <c r="S180" s="32">
        <f t="shared" si="505"/>
        <v>0</v>
      </c>
      <c r="T180" s="32">
        <f t="shared" si="506"/>
        <v>0</v>
      </c>
      <c r="U180" s="32">
        <v>0</v>
      </c>
      <c r="V180" s="32">
        <f t="shared" si="372"/>
        <v>22112.400000000001</v>
      </c>
      <c r="W180" s="32">
        <f t="shared" si="507"/>
        <v>0</v>
      </c>
      <c r="X180" s="32">
        <f t="shared" si="508"/>
        <v>0</v>
      </c>
      <c r="Y180" s="32">
        <f t="shared" si="509"/>
        <v>0</v>
      </c>
      <c r="Z180" s="32">
        <f t="shared" si="510"/>
        <v>0</v>
      </c>
      <c r="AA180" s="32">
        <f t="shared" si="511"/>
        <v>0</v>
      </c>
      <c r="AB180" s="32">
        <f t="shared" si="512"/>
        <v>17198.599999999999</v>
      </c>
      <c r="AC180" s="33">
        <f t="shared" si="513"/>
        <v>22112.400000000001</v>
      </c>
      <c r="AD180" s="33">
        <f t="shared" si="514"/>
        <v>22112.400000000001</v>
      </c>
      <c r="AE180" s="34">
        <f t="shared" si="477"/>
        <v>100</v>
      </c>
      <c r="AF180" s="32">
        <f t="shared" si="515"/>
        <v>22112.400000000001</v>
      </c>
      <c r="AG180" s="32">
        <f t="shared" si="516"/>
        <v>0</v>
      </c>
      <c r="AH180" s="32">
        <f t="shared" si="517"/>
        <v>0</v>
      </c>
      <c r="AI180" s="32">
        <f t="shared" si="518"/>
        <v>0</v>
      </c>
      <c r="AJ180" s="32">
        <f t="shared" si="519"/>
        <v>0</v>
      </c>
      <c r="AK180" s="32">
        <f t="shared" si="520"/>
        <v>0</v>
      </c>
      <c r="AL180" s="32">
        <f t="shared" si="478"/>
        <v>22112.400000000001</v>
      </c>
      <c r="AM180" s="32">
        <f t="shared" si="479"/>
        <v>0</v>
      </c>
    </row>
    <row r="181" spans="2:40" x14ac:dyDescent="0.3">
      <c r="B181" s="30" t="s">
        <v>150</v>
      </c>
      <c r="C181" s="30" t="s">
        <v>104</v>
      </c>
      <c r="D181" s="30" t="s">
        <v>152</v>
      </c>
      <c r="E181" s="15" t="str">
        <f t="shared" si="371"/>
        <v>0412</v>
      </c>
      <c r="F181" s="30" t="s">
        <v>172</v>
      </c>
      <c r="G181" s="30" t="s">
        <v>176</v>
      </c>
      <c r="H181" s="31" t="s">
        <v>177</v>
      </c>
      <c r="I181" s="32">
        <v>22112.400000000001</v>
      </c>
      <c r="J181" s="32">
        <v>23143.4</v>
      </c>
      <c r="K181" s="32">
        <v>23143.4</v>
      </c>
      <c r="L181" s="32"/>
      <c r="M181" s="32"/>
      <c r="N181" s="32"/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f t="shared" si="372"/>
        <v>22112.400000000001</v>
      </c>
      <c r="W181" s="32"/>
      <c r="X181" s="32"/>
      <c r="Y181" s="32"/>
      <c r="Z181" s="32"/>
      <c r="AA181" s="32"/>
      <c r="AB181" s="32">
        <v>17198.599999999999</v>
      </c>
      <c r="AC181" s="33">
        <v>22112.400000000001</v>
      </c>
      <c r="AD181" s="33">
        <v>22112.400000000001</v>
      </c>
      <c r="AE181" s="34">
        <f t="shared" si="477"/>
        <v>100</v>
      </c>
      <c r="AF181" s="32">
        <v>22112.400000000001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f t="shared" si="478"/>
        <v>22112.400000000001</v>
      </c>
      <c r="AM181" s="32">
        <f t="shared" si="479"/>
        <v>0</v>
      </c>
      <c r="AN181" s="12"/>
    </row>
    <row r="182" spans="2:40" ht="46.8" x14ac:dyDescent="0.3">
      <c r="B182" s="30" t="s">
        <v>150</v>
      </c>
      <c r="C182" s="30" t="s">
        <v>104</v>
      </c>
      <c r="D182" s="30" t="s">
        <v>152</v>
      </c>
      <c r="E182" s="15" t="str">
        <f t="shared" si="371"/>
        <v>0412</v>
      </c>
      <c r="F182" s="30" t="s">
        <v>178</v>
      </c>
      <c r="G182" s="30"/>
      <c r="H182" s="31" t="s">
        <v>179</v>
      </c>
      <c r="I182" s="32">
        <f t="shared" si="495"/>
        <v>11850.400000000001</v>
      </c>
      <c r="J182" s="32">
        <f t="shared" si="496"/>
        <v>12121.099999999999</v>
      </c>
      <c r="K182" s="32">
        <f t="shared" si="497"/>
        <v>12121.099999999999</v>
      </c>
      <c r="L182" s="32">
        <f t="shared" si="498"/>
        <v>0</v>
      </c>
      <c r="M182" s="32">
        <f t="shared" si="499"/>
        <v>0</v>
      </c>
      <c r="N182" s="32">
        <f t="shared" si="500"/>
        <v>0</v>
      </c>
      <c r="O182" s="32">
        <f t="shared" si="501"/>
        <v>0</v>
      </c>
      <c r="P182" s="32">
        <f t="shared" si="502"/>
        <v>0</v>
      </c>
      <c r="Q182" s="32">
        <f t="shared" si="503"/>
        <v>0</v>
      </c>
      <c r="R182" s="32">
        <f t="shared" si="504"/>
        <v>0</v>
      </c>
      <c r="S182" s="32">
        <f t="shared" si="505"/>
        <v>0</v>
      </c>
      <c r="T182" s="32">
        <f t="shared" si="506"/>
        <v>0</v>
      </c>
      <c r="U182" s="32">
        <v>0</v>
      </c>
      <c r="V182" s="32">
        <f t="shared" si="372"/>
        <v>11850.400000000001</v>
      </c>
      <c r="W182" s="32">
        <f t="shared" si="507"/>
        <v>0</v>
      </c>
      <c r="X182" s="32">
        <f t="shared" si="508"/>
        <v>0</v>
      </c>
      <c r="Y182" s="32">
        <f t="shared" si="509"/>
        <v>0</v>
      </c>
      <c r="Z182" s="32">
        <f t="shared" si="510"/>
        <v>0</v>
      </c>
      <c r="AA182" s="32">
        <f t="shared" si="511"/>
        <v>0</v>
      </c>
      <c r="AB182" s="32">
        <f t="shared" si="512"/>
        <v>8591.3530699999992</v>
      </c>
      <c r="AC182" s="33">
        <f t="shared" si="513"/>
        <v>11730.508</v>
      </c>
      <c r="AD182" s="33">
        <f t="shared" si="514"/>
        <v>11730.48221</v>
      </c>
      <c r="AE182" s="34">
        <f t="shared" si="477"/>
        <v>99.999780145923779</v>
      </c>
      <c r="AF182" s="32">
        <f t="shared" si="515"/>
        <v>11730.508</v>
      </c>
      <c r="AG182" s="32">
        <f t="shared" si="516"/>
        <v>0</v>
      </c>
      <c r="AH182" s="32">
        <f t="shared" si="517"/>
        <v>0</v>
      </c>
      <c r="AI182" s="32">
        <f t="shared" si="518"/>
        <v>0</v>
      </c>
      <c r="AJ182" s="32">
        <f t="shared" si="519"/>
        <v>0</v>
      </c>
      <c r="AK182" s="32">
        <f t="shared" si="520"/>
        <v>0</v>
      </c>
      <c r="AL182" s="32">
        <f t="shared" si="478"/>
        <v>11730.508</v>
      </c>
      <c r="AM182" s="32">
        <f t="shared" si="479"/>
        <v>119.89200000000164</v>
      </c>
    </row>
    <row r="183" spans="2:40" ht="46.8" x14ac:dyDescent="0.3">
      <c r="B183" s="30" t="s">
        <v>150</v>
      </c>
      <c r="C183" s="30" t="s">
        <v>104</v>
      </c>
      <c r="D183" s="30" t="s">
        <v>152</v>
      </c>
      <c r="E183" s="15" t="str">
        <f t="shared" si="371"/>
        <v>0412</v>
      </c>
      <c r="F183" s="30" t="s">
        <v>180</v>
      </c>
      <c r="G183" s="30"/>
      <c r="H183" s="31" t="s">
        <v>181</v>
      </c>
      <c r="I183" s="32">
        <f t="shared" si="495"/>
        <v>11850.400000000001</v>
      </c>
      <c r="J183" s="32">
        <f t="shared" si="496"/>
        <v>12121.099999999999</v>
      </c>
      <c r="K183" s="32">
        <f t="shared" si="497"/>
        <v>12121.099999999999</v>
      </c>
      <c r="L183" s="32">
        <f t="shared" si="498"/>
        <v>0</v>
      </c>
      <c r="M183" s="32">
        <f t="shared" si="499"/>
        <v>0</v>
      </c>
      <c r="N183" s="32">
        <f t="shared" si="500"/>
        <v>0</v>
      </c>
      <c r="O183" s="32">
        <f t="shared" si="501"/>
        <v>0</v>
      </c>
      <c r="P183" s="32">
        <f t="shared" si="502"/>
        <v>0</v>
      </c>
      <c r="Q183" s="32">
        <f t="shared" si="503"/>
        <v>0</v>
      </c>
      <c r="R183" s="32">
        <f t="shared" si="504"/>
        <v>0</v>
      </c>
      <c r="S183" s="32">
        <f t="shared" si="505"/>
        <v>0</v>
      </c>
      <c r="T183" s="32">
        <f t="shared" si="506"/>
        <v>0</v>
      </c>
      <c r="U183" s="32">
        <v>0</v>
      </c>
      <c r="V183" s="32">
        <f t="shared" si="372"/>
        <v>11850.400000000001</v>
      </c>
      <c r="W183" s="32">
        <f t="shared" si="507"/>
        <v>0</v>
      </c>
      <c r="X183" s="32">
        <f t="shared" si="508"/>
        <v>0</v>
      </c>
      <c r="Y183" s="32">
        <f t="shared" si="509"/>
        <v>0</v>
      </c>
      <c r="Z183" s="32">
        <f t="shared" si="510"/>
        <v>0</v>
      </c>
      <c r="AA183" s="32">
        <f t="shared" si="511"/>
        <v>0</v>
      </c>
      <c r="AB183" s="32">
        <f t="shared" si="512"/>
        <v>8591.3530699999992</v>
      </c>
      <c r="AC183" s="33">
        <f t="shared" si="513"/>
        <v>11730.508</v>
      </c>
      <c r="AD183" s="33">
        <f t="shared" si="514"/>
        <v>11730.48221</v>
      </c>
      <c r="AE183" s="34">
        <f t="shared" si="477"/>
        <v>99.999780145923779</v>
      </c>
      <c r="AF183" s="32">
        <f t="shared" si="515"/>
        <v>11730.508</v>
      </c>
      <c r="AG183" s="32">
        <f t="shared" si="516"/>
        <v>0</v>
      </c>
      <c r="AH183" s="32">
        <f t="shared" si="517"/>
        <v>0</v>
      </c>
      <c r="AI183" s="32">
        <f t="shared" si="518"/>
        <v>0</v>
      </c>
      <c r="AJ183" s="32">
        <f t="shared" si="519"/>
        <v>0</v>
      </c>
      <c r="AK183" s="32">
        <f t="shared" si="520"/>
        <v>0</v>
      </c>
      <c r="AL183" s="32">
        <f t="shared" si="478"/>
        <v>11730.508</v>
      </c>
      <c r="AM183" s="32">
        <f t="shared" si="479"/>
        <v>119.89200000000164</v>
      </c>
    </row>
    <row r="184" spans="2:40" ht="46.8" x14ac:dyDescent="0.3">
      <c r="B184" s="30" t="s">
        <v>150</v>
      </c>
      <c r="C184" s="30" t="s">
        <v>104</v>
      </c>
      <c r="D184" s="30" t="s">
        <v>152</v>
      </c>
      <c r="E184" s="15" t="str">
        <f t="shared" si="371"/>
        <v>0412</v>
      </c>
      <c r="F184" s="30" t="s">
        <v>182</v>
      </c>
      <c r="G184" s="30"/>
      <c r="H184" s="31" t="s">
        <v>183</v>
      </c>
      <c r="I184" s="32">
        <f t="shared" si="495"/>
        <v>11850.400000000001</v>
      </c>
      <c r="J184" s="32">
        <f t="shared" si="496"/>
        <v>12121.099999999999</v>
      </c>
      <c r="K184" s="32">
        <f t="shared" si="497"/>
        <v>12121.099999999999</v>
      </c>
      <c r="L184" s="32">
        <f t="shared" si="498"/>
        <v>0</v>
      </c>
      <c r="M184" s="32">
        <f t="shared" si="499"/>
        <v>0</v>
      </c>
      <c r="N184" s="32">
        <f t="shared" si="500"/>
        <v>0</v>
      </c>
      <c r="O184" s="32">
        <f t="shared" si="501"/>
        <v>0</v>
      </c>
      <c r="P184" s="32">
        <f t="shared" si="502"/>
        <v>0</v>
      </c>
      <c r="Q184" s="32">
        <f t="shared" si="503"/>
        <v>0</v>
      </c>
      <c r="R184" s="32">
        <f t="shared" si="504"/>
        <v>0</v>
      </c>
      <c r="S184" s="32">
        <f t="shared" si="505"/>
        <v>0</v>
      </c>
      <c r="T184" s="32">
        <f t="shared" si="506"/>
        <v>0</v>
      </c>
      <c r="U184" s="32">
        <v>0</v>
      </c>
      <c r="V184" s="32">
        <f t="shared" si="372"/>
        <v>11850.400000000001</v>
      </c>
      <c r="W184" s="32">
        <f t="shared" si="507"/>
        <v>0</v>
      </c>
      <c r="X184" s="32">
        <f t="shared" si="508"/>
        <v>0</v>
      </c>
      <c r="Y184" s="32">
        <f t="shared" si="509"/>
        <v>0</v>
      </c>
      <c r="Z184" s="32">
        <f t="shared" si="510"/>
        <v>0</v>
      </c>
      <c r="AA184" s="32">
        <f t="shared" si="511"/>
        <v>0</v>
      </c>
      <c r="AB184" s="32">
        <f t="shared" si="512"/>
        <v>8591.3530699999992</v>
      </c>
      <c r="AC184" s="33">
        <f t="shared" si="513"/>
        <v>11730.508</v>
      </c>
      <c r="AD184" s="33">
        <f t="shared" si="514"/>
        <v>11730.48221</v>
      </c>
      <c r="AE184" s="34">
        <f t="shared" si="477"/>
        <v>99.999780145923779</v>
      </c>
      <c r="AF184" s="32">
        <f t="shared" si="515"/>
        <v>11730.508</v>
      </c>
      <c r="AG184" s="32">
        <f t="shared" si="516"/>
        <v>0</v>
      </c>
      <c r="AH184" s="32">
        <f t="shared" si="517"/>
        <v>0</v>
      </c>
      <c r="AI184" s="32">
        <f t="shared" si="518"/>
        <v>0</v>
      </c>
      <c r="AJ184" s="32">
        <f t="shared" si="519"/>
        <v>0</v>
      </c>
      <c r="AK184" s="32">
        <f t="shared" si="520"/>
        <v>0</v>
      </c>
      <c r="AL184" s="32">
        <f t="shared" si="478"/>
        <v>11730.508</v>
      </c>
      <c r="AM184" s="32">
        <f t="shared" si="479"/>
        <v>119.89200000000164</v>
      </c>
    </row>
    <row r="185" spans="2:40" ht="31.2" x14ac:dyDescent="0.3">
      <c r="B185" s="30" t="s">
        <v>150</v>
      </c>
      <c r="C185" s="30" t="s">
        <v>104</v>
      </c>
      <c r="D185" s="30" t="s">
        <v>152</v>
      </c>
      <c r="E185" s="15" t="str">
        <f t="shared" si="371"/>
        <v>0412</v>
      </c>
      <c r="F185" s="30" t="s">
        <v>182</v>
      </c>
      <c r="G185" s="30" t="s">
        <v>50</v>
      </c>
      <c r="H185" s="31" t="s">
        <v>51</v>
      </c>
      <c r="I185" s="32">
        <f t="shared" si="495"/>
        <v>11850.400000000001</v>
      </c>
      <c r="J185" s="32">
        <f t="shared" si="496"/>
        <v>12121.099999999999</v>
      </c>
      <c r="K185" s="32">
        <f t="shared" si="497"/>
        <v>12121.099999999999</v>
      </c>
      <c r="L185" s="32">
        <f t="shared" si="498"/>
        <v>0</v>
      </c>
      <c r="M185" s="32">
        <f t="shared" si="499"/>
        <v>0</v>
      </c>
      <c r="N185" s="32">
        <f t="shared" si="500"/>
        <v>0</v>
      </c>
      <c r="O185" s="32">
        <f t="shared" si="501"/>
        <v>0</v>
      </c>
      <c r="P185" s="32">
        <f t="shared" si="502"/>
        <v>0</v>
      </c>
      <c r="Q185" s="32">
        <f t="shared" si="503"/>
        <v>0</v>
      </c>
      <c r="R185" s="32">
        <f t="shared" si="504"/>
        <v>0</v>
      </c>
      <c r="S185" s="32">
        <f t="shared" si="505"/>
        <v>0</v>
      </c>
      <c r="T185" s="32">
        <f t="shared" si="506"/>
        <v>0</v>
      </c>
      <c r="U185" s="32">
        <v>0</v>
      </c>
      <c r="V185" s="32">
        <f t="shared" si="372"/>
        <v>11850.400000000001</v>
      </c>
      <c r="W185" s="32">
        <f t="shared" si="507"/>
        <v>0</v>
      </c>
      <c r="X185" s="32">
        <f t="shared" si="508"/>
        <v>0</v>
      </c>
      <c r="Y185" s="32">
        <f t="shared" si="509"/>
        <v>0</v>
      </c>
      <c r="Z185" s="32">
        <f t="shared" si="510"/>
        <v>0</v>
      </c>
      <c r="AA185" s="32">
        <f t="shared" si="511"/>
        <v>0</v>
      </c>
      <c r="AB185" s="32">
        <f t="shared" si="512"/>
        <v>8591.3530699999992</v>
      </c>
      <c r="AC185" s="33">
        <f t="shared" si="513"/>
        <v>11730.508</v>
      </c>
      <c r="AD185" s="33">
        <f t="shared" si="514"/>
        <v>11730.48221</v>
      </c>
      <c r="AE185" s="34">
        <f t="shared" si="477"/>
        <v>99.999780145923779</v>
      </c>
      <c r="AF185" s="32">
        <f t="shared" si="515"/>
        <v>11730.508</v>
      </c>
      <c r="AG185" s="32">
        <f t="shared" si="516"/>
        <v>0</v>
      </c>
      <c r="AH185" s="32">
        <f t="shared" si="517"/>
        <v>0</v>
      </c>
      <c r="AI185" s="32">
        <f t="shared" si="518"/>
        <v>0</v>
      </c>
      <c r="AJ185" s="32">
        <f t="shared" si="519"/>
        <v>0</v>
      </c>
      <c r="AK185" s="32">
        <f t="shared" si="520"/>
        <v>0</v>
      </c>
      <c r="AL185" s="32">
        <f t="shared" si="478"/>
        <v>11730.508</v>
      </c>
      <c r="AM185" s="32">
        <f t="shared" si="479"/>
        <v>119.89200000000164</v>
      </c>
    </row>
    <row r="186" spans="2:40" ht="31.2" x14ac:dyDescent="0.3">
      <c r="B186" s="30" t="s">
        <v>150</v>
      </c>
      <c r="C186" s="30" t="s">
        <v>104</v>
      </c>
      <c r="D186" s="30" t="s">
        <v>152</v>
      </c>
      <c r="E186" s="15" t="str">
        <f t="shared" si="371"/>
        <v>0412</v>
      </c>
      <c r="F186" s="30" t="s">
        <v>182</v>
      </c>
      <c r="G186" s="30" t="s">
        <v>52</v>
      </c>
      <c r="H186" s="31" t="s">
        <v>53</v>
      </c>
      <c r="I186" s="32">
        <v>11850.400000000001</v>
      </c>
      <c r="J186" s="32">
        <v>12121.099999999999</v>
      </c>
      <c r="K186" s="32">
        <v>12121.099999999999</v>
      </c>
      <c r="L186" s="32"/>
      <c r="M186" s="32"/>
      <c r="N186" s="32"/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f t="shared" si="372"/>
        <v>11850.400000000001</v>
      </c>
      <c r="W186" s="32"/>
      <c r="X186" s="32"/>
      <c r="Y186" s="32"/>
      <c r="Z186" s="32"/>
      <c r="AA186" s="32"/>
      <c r="AB186" s="32">
        <v>8591.3530699999992</v>
      </c>
      <c r="AC186" s="33">
        <v>11730.508</v>
      </c>
      <c r="AD186" s="33">
        <v>11730.48221</v>
      </c>
      <c r="AE186" s="34">
        <f t="shared" si="477"/>
        <v>99.999780145923779</v>
      </c>
      <c r="AF186" s="32">
        <v>11730.508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f t="shared" si="478"/>
        <v>11730.508</v>
      </c>
      <c r="AM186" s="32">
        <f t="shared" si="479"/>
        <v>119.89200000000164</v>
      </c>
      <c r="AN186" s="12"/>
    </row>
    <row r="187" spans="2:40" ht="46.8" x14ac:dyDescent="0.3">
      <c r="B187" s="30" t="s">
        <v>150</v>
      </c>
      <c r="C187" s="30" t="s">
        <v>104</v>
      </c>
      <c r="D187" s="30" t="s">
        <v>152</v>
      </c>
      <c r="E187" s="15" t="str">
        <f t="shared" si="371"/>
        <v>0412</v>
      </c>
      <c r="F187" s="30" t="s">
        <v>98</v>
      </c>
      <c r="G187" s="30"/>
      <c r="H187" s="31" t="s">
        <v>99</v>
      </c>
      <c r="I187" s="32"/>
      <c r="J187" s="32"/>
      <c r="K187" s="32"/>
      <c r="L187" s="32"/>
      <c r="M187" s="32"/>
      <c r="N187" s="32"/>
      <c r="O187" s="32">
        <f t="shared" si="501"/>
        <v>0</v>
      </c>
      <c r="P187" s="32">
        <f t="shared" si="502"/>
        <v>0</v>
      </c>
      <c r="Q187" s="32">
        <f t="shared" si="503"/>
        <v>0</v>
      </c>
      <c r="R187" s="32">
        <f t="shared" si="504"/>
        <v>0</v>
      </c>
      <c r="S187" s="32">
        <f t="shared" si="505"/>
        <v>0</v>
      </c>
      <c r="T187" s="32"/>
      <c r="U187" s="32"/>
      <c r="V187" s="32">
        <f t="shared" si="372"/>
        <v>0</v>
      </c>
      <c r="W187" s="32"/>
      <c r="X187" s="32"/>
      <c r="Y187" s="32"/>
      <c r="Z187" s="32"/>
      <c r="AA187" s="32"/>
      <c r="AB187" s="32">
        <f t="shared" si="512"/>
        <v>534.80237999999997</v>
      </c>
      <c r="AC187" s="33">
        <f t="shared" si="513"/>
        <v>628.40237999999999</v>
      </c>
      <c r="AD187" s="33">
        <f t="shared" si="514"/>
        <v>628.40237999999999</v>
      </c>
      <c r="AE187" s="34">
        <f t="shared" si="477"/>
        <v>100</v>
      </c>
      <c r="AF187" s="32">
        <f t="shared" si="515"/>
        <v>534.80237999999997</v>
      </c>
      <c r="AG187" s="32">
        <f t="shared" si="516"/>
        <v>0</v>
      </c>
      <c r="AH187" s="32">
        <f t="shared" si="517"/>
        <v>0</v>
      </c>
      <c r="AI187" s="32">
        <f t="shared" si="518"/>
        <v>0</v>
      </c>
      <c r="AJ187" s="32">
        <f t="shared" si="519"/>
        <v>0</v>
      </c>
      <c r="AK187" s="32">
        <f t="shared" si="520"/>
        <v>0</v>
      </c>
      <c r="AL187" s="32">
        <f t="shared" si="478"/>
        <v>534.80237999999997</v>
      </c>
      <c r="AM187" s="32">
        <f t="shared" si="479"/>
        <v>-534.80237999999997</v>
      </c>
      <c r="AN187" s="12"/>
    </row>
    <row r="188" spans="2:40" ht="31.2" x14ac:dyDescent="0.3">
      <c r="B188" s="30" t="s">
        <v>150</v>
      </c>
      <c r="C188" s="30" t="s">
        <v>104</v>
      </c>
      <c r="D188" s="30" t="s">
        <v>152</v>
      </c>
      <c r="E188" s="15" t="str">
        <f t="shared" si="371"/>
        <v>0412</v>
      </c>
      <c r="F188" s="30" t="s">
        <v>100</v>
      </c>
      <c r="G188" s="30"/>
      <c r="H188" s="31" t="s">
        <v>101</v>
      </c>
      <c r="I188" s="32"/>
      <c r="J188" s="32"/>
      <c r="K188" s="32"/>
      <c r="L188" s="32"/>
      <c r="M188" s="32"/>
      <c r="N188" s="32"/>
      <c r="O188" s="32">
        <f t="shared" si="501"/>
        <v>0</v>
      </c>
      <c r="P188" s="32">
        <f t="shared" si="502"/>
        <v>0</v>
      </c>
      <c r="Q188" s="32">
        <f t="shared" si="503"/>
        <v>0</v>
      </c>
      <c r="R188" s="32">
        <f t="shared" si="504"/>
        <v>0</v>
      </c>
      <c r="S188" s="32">
        <f t="shared" si="505"/>
        <v>0</v>
      </c>
      <c r="T188" s="32"/>
      <c r="U188" s="32"/>
      <c r="V188" s="32">
        <f t="shared" si="372"/>
        <v>0</v>
      </c>
      <c r="W188" s="32"/>
      <c r="X188" s="32"/>
      <c r="Y188" s="32"/>
      <c r="Z188" s="32"/>
      <c r="AA188" s="32"/>
      <c r="AB188" s="32">
        <f t="shared" si="512"/>
        <v>534.80237999999997</v>
      </c>
      <c r="AC188" s="33">
        <f t="shared" si="513"/>
        <v>628.40237999999999</v>
      </c>
      <c r="AD188" s="33">
        <f t="shared" si="514"/>
        <v>628.40237999999999</v>
      </c>
      <c r="AE188" s="34">
        <f t="shared" si="477"/>
        <v>100</v>
      </c>
      <c r="AF188" s="32">
        <f t="shared" si="515"/>
        <v>534.80237999999997</v>
      </c>
      <c r="AG188" s="32">
        <f t="shared" si="516"/>
        <v>0</v>
      </c>
      <c r="AH188" s="32">
        <f t="shared" si="517"/>
        <v>0</v>
      </c>
      <c r="AI188" s="32">
        <f t="shared" si="518"/>
        <v>0</v>
      </c>
      <c r="AJ188" s="32">
        <f t="shared" si="519"/>
        <v>0</v>
      </c>
      <c r="AK188" s="32">
        <f t="shared" si="520"/>
        <v>0</v>
      </c>
      <c r="AL188" s="32">
        <f t="shared" si="478"/>
        <v>534.80237999999997</v>
      </c>
      <c r="AM188" s="32">
        <f t="shared" si="479"/>
        <v>-534.80237999999997</v>
      </c>
      <c r="AN188" s="12"/>
    </row>
    <row r="189" spans="2:40" ht="31.2" x14ac:dyDescent="0.3">
      <c r="B189" s="30" t="s">
        <v>150</v>
      </c>
      <c r="C189" s="30" t="s">
        <v>104</v>
      </c>
      <c r="D189" s="30" t="s">
        <v>152</v>
      </c>
      <c r="E189" s="15" t="str">
        <f t="shared" si="371"/>
        <v>0412</v>
      </c>
      <c r="F189" s="30" t="s">
        <v>102</v>
      </c>
      <c r="G189" s="30"/>
      <c r="H189" s="31" t="s">
        <v>103</v>
      </c>
      <c r="I189" s="32"/>
      <c r="J189" s="32"/>
      <c r="K189" s="32"/>
      <c r="L189" s="32"/>
      <c r="M189" s="32"/>
      <c r="N189" s="32"/>
      <c r="O189" s="32">
        <f t="shared" si="501"/>
        <v>0</v>
      </c>
      <c r="P189" s="32">
        <f t="shared" si="502"/>
        <v>0</v>
      </c>
      <c r="Q189" s="32">
        <f t="shared" si="503"/>
        <v>0</v>
      </c>
      <c r="R189" s="32">
        <f t="shared" si="504"/>
        <v>0</v>
      </c>
      <c r="S189" s="32">
        <f t="shared" si="505"/>
        <v>0</v>
      </c>
      <c r="T189" s="32"/>
      <c r="U189" s="32"/>
      <c r="V189" s="32">
        <f t="shared" si="372"/>
        <v>0</v>
      </c>
      <c r="W189" s="32"/>
      <c r="X189" s="32"/>
      <c r="Y189" s="32"/>
      <c r="Z189" s="32"/>
      <c r="AA189" s="32"/>
      <c r="AB189" s="32">
        <f t="shared" si="512"/>
        <v>534.80237999999997</v>
      </c>
      <c r="AC189" s="33">
        <f t="shared" si="513"/>
        <v>628.40237999999999</v>
      </c>
      <c r="AD189" s="33">
        <f t="shared" si="514"/>
        <v>628.40237999999999</v>
      </c>
      <c r="AE189" s="34">
        <f t="shared" si="477"/>
        <v>100</v>
      </c>
      <c r="AF189" s="32">
        <f t="shared" si="515"/>
        <v>534.80237999999997</v>
      </c>
      <c r="AG189" s="32">
        <f t="shared" si="516"/>
        <v>0</v>
      </c>
      <c r="AH189" s="32">
        <f t="shared" si="517"/>
        <v>0</v>
      </c>
      <c r="AI189" s="32">
        <f t="shared" si="518"/>
        <v>0</v>
      </c>
      <c r="AJ189" s="32">
        <f t="shared" si="519"/>
        <v>0</v>
      </c>
      <c r="AK189" s="32">
        <f t="shared" si="520"/>
        <v>0</v>
      </c>
      <c r="AL189" s="32">
        <f t="shared" si="478"/>
        <v>534.80237999999997</v>
      </c>
      <c r="AM189" s="32">
        <f t="shared" si="479"/>
        <v>-534.80237999999997</v>
      </c>
      <c r="AN189" s="12"/>
    </row>
    <row r="190" spans="2:40" x14ac:dyDescent="0.3">
      <c r="B190" s="30" t="s">
        <v>150</v>
      </c>
      <c r="C190" s="30" t="s">
        <v>104</v>
      </c>
      <c r="D190" s="30" t="s">
        <v>152</v>
      </c>
      <c r="E190" s="15" t="str">
        <f t="shared" si="371"/>
        <v>0412</v>
      </c>
      <c r="F190" s="30" t="s">
        <v>102</v>
      </c>
      <c r="G190" s="30" t="s">
        <v>56</v>
      </c>
      <c r="H190" s="31" t="s">
        <v>57</v>
      </c>
      <c r="I190" s="32"/>
      <c r="J190" s="32"/>
      <c r="K190" s="32"/>
      <c r="L190" s="32"/>
      <c r="M190" s="32"/>
      <c r="N190" s="32"/>
      <c r="O190" s="32">
        <f t="shared" si="501"/>
        <v>0</v>
      </c>
      <c r="P190" s="32">
        <f t="shared" si="502"/>
        <v>0</v>
      </c>
      <c r="Q190" s="32">
        <f t="shared" si="503"/>
        <v>0</v>
      </c>
      <c r="R190" s="32">
        <f t="shared" si="504"/>
        <v>0</v>
      </c>
      <c r="S190" s="32">
        <f t="shared" si="505"/>
        <v>0</v>
      </c>
      <c r="T190" s="32"/>
      <c r="U190" s="32"/>
      <c r="V190" s="32">
        <f t="shared" si="372"/>
        <v>0</v>
      </c>
      <c r="W190" s="32"/>
      <c r="X190" s="32"/>
      <c r="Y190" s="32"/>
      <c r="Z190" s="32"/>
      <c r="AA190" s="32"/>
      <c r="AB190" s="32">
        <f t="shared" si="512"/>
        <v>534.80237999999997</v>
      </c>
      <c r="AC190" s="33">
        <f t="shared" si="513"/>
        <v>628.40237999999999</v>
      </c>
      <c r="AD190" s="33">
        <f t="shared" si="514"/>
        <v>628.40237999999999</v>
      </c>
      <c r="AE190" s="34">
        <f t="shared" si="477"/>
        <v>100</v>
      </c>
      <c r="AF190" s="32">
        <f t="shared" si="515"/>
        <v>534.80237999999997</v>
      </c>
      <c r="AG190" s="32">
        <f t="shared" si="516"/>
        <v>0</v>
      </c>
      <c r="AH190" s="32">
        <f t="shared" si="517"/>
        <v>0</v>
      </c>
      <c r="AI190" s="32">
        <f t="shared" si="518"/>
        <v>0</v>
      </c>
      <c r="AJ190" s="32">
        <f t="shared" si="519"/>
        <v>0</v>
      </c>
      <c r="AK190" s="32">
        <f t="shared" si="520"/>
        <v>0</v>
      </c>
      <c r="AL190" s="32">
        <f t="shared" si="478"/>
        <v>534.80237999999997</v>
      </c>
      <c r="AM190" s="32">
        <f t="shared" si="479"/>
        <v>-534.80237999999997</v>
      </c>
      <c r="AN190" s="12"/>
    </row>
    <row r="191" spans="2:40" x14ac:dyDescent="0.3">
      <c r="B191" s="30" t="s">
        <v>150</v>
      </c>
      <c r="C191" s="30" t="s">
        <v>104</v>
      </c>
      <c r="D191" s="30" t="s">
        <v>152</v>
      </c>
      <c r="E191" s="15" t="str">
        <f t="shared" si="371"/>
        <v>0412</v>
      </c>
      <c r="F191" s="30" t="s">
        <v>102</v>
      </c>
      <c r="G191" s="30" t="s">
        <v>58</v>
      </c>
      <c r="H191" s="31" t="s">
        <v>59</v>
      </c>
      <c r="I191" s="32"/>
      <c r="J191" s="32"/>
      <c r="K191" s="32"/>
      <c r="L191" s="32"/>
      <c r="M191" s="32"/>
      <c r="N191" s="32"/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/>
      <c r="U191" s="32"/>
      <c r="V191" s="32">
        <f t="shared" si="372"/>
        <v>0</v>
      </c>
      <c r="W191" s="32"/>
      <c r="X191" s="32"/>
      <c r="Y191" s="32"/>
      <c r="Z191" s="32"/>
      <c r="AA191" s="32"/>
      <c r="AB191" s="32">
        <v>534.80237999999997</v>
      </c>
      <c r="AC191" s="33">
        <v>628.40237999999999</v>
      </c>
      <c r="AD191" s="33">
        <v>628.40237999999999</v>
      </c>
      <c r="AE191" s="34">
        <f t="shared" si="477"/>
        <v>100</v>
      </c>
      <c r="AF191" s="32">
        <v>534.80237999999997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f t="shared" si="478"/>
        <v>534.80237999999997</v>
      </c>
      <c r="AM191" s="32">
        <f t="shared" si="479"/>
        <v>-534.80237999999997</v>
      </c>
      <c r="AN191" s="12"/>
    </row>
    <row r="192" spans="2:40" s="13" customFormat="1" ht="31.2" x14ac:dyDescent="0.3">
      <c r="B192" s="14" t="s">
        <v>184</v>
      </c>
      <c r="C192" s="14"/>
      <c r="D192" s="14"/>
      <c r="E192" s="15" t="str">
        <f t="shared" si="371"/>
        <v/>
      </c>
      <c r="F192" s="14"/>
      <c r="G192" s="14"/>
      <c r="H192" s="16" t="s">
        <v>185</v>
      </c>
      <c r="I192" s="17">
        <f t="shared" si="495"/>
        <v>62746.8</v>
      </c>
      <c r="J192" s="17">
        <f t="shared" si="496"/>
        <v>65024.899999999994</v>
      </c>
      <c r="K192" s="17">
        <f t="shared" si="497"/>
        <v>65024.899999999994</v>
      </c>
      <c r="L192" s="17">
        <f t="shared" si="498"/>
        <v>0</v>
      </c>
      <c r="M192" s="17">
        <f t="shared" si="499"/>
        <v>0</v>
      </c>
      <c r="N192" s="17">
        <f t="shared" si="500"/>
        <v>0</v>
      </c>
      <c r="O192" s="17">
        <f t="shared" si="501"/>
        <v>0</v>
      </c>
      <c r="P192" s="17">
        <f t="shared" si="502"/>
        <v>0</v>
      </c>
      <c r="Q192" s="17">
        <f t="shared" si="503"/>
        <v>0</v>
      </c>
      <c r="R192" s="17">
        <f t="shared" si="504"/>
        <v>0</v>
      </c>
      <c r="S192" s="17">
        <f t="shared" si="505"/>
        <v>0</v>
      </c>
      <c r="T192" s="17">
        <f t="shared" si="506"/>
        <v>0</v>
      </c>
      <c r="U192" s="17">
        <v>0</v>
      </c>
      <c r="V192" s="17">
        <f t="shared" si="372"/>
        <v>62746.8</v>
      </c>
      <c r="W192" s="17">
        <f t="shared" si="507"/>
        <v>0</v>
      </c>
      <c r="X192" s="17">
        <f t="shared" si="508"/>
        <v>0</v>
      </c>
      <c r="Y192" s="17">
        <f t="shared" si="509"/>
        <v>0</v>
      </c>
      <c r="Z192" s="17">
        <f t="shared" si="510"/>
        <v>0</v>
      </c>
      <c r="AA192" s="17">
        <f t="shared" si="511"/>
        <v>0</v>
      </c>
      <c r="AB192" s="17">
        <f t="shared" si="512"/>
        <v>46018.057500000003</v>
      </c>
      <c r="AC192" s="18">
        <f t="shared" si="513"/>
        <v>64813.6325</v>
      </c>
      <c r="AD192" s="18">
        <f t="shared" si="514"/>
        <v>64813.6325</v>
      </c>
      <c r="AE192" s="19">
        <f t="shared" si="477"/>
        <v>100</v>
      </c>
      <c r="AF192" s="17">
        <f t="shared" si="515"/>
        <v>64813.6325</v>
      </c>
      <c r="AG192" s="17">
        <f t="shared" si="516"/>
        <v>0</v>
      </c>
      <c r="AH192" s="17">
        <f t="shared" si="517"/>
        <v>0</v>
      </c>
      <c r="AI192" s="17">
        <f t="shared" si="518"/>
        <v>0</v>
      </c>
      <c r="AJ192" s="17">
        <f t="shared" si="519"/>
        <v>0</v>
      </c>
      <c r="AK192" s="17">
        <f t="shared" si="520"/>
        <v>0</v>
      </c>
      <c r="AL192" s="17">
        <f t="shared" si="478"/>
        <v>64813.6325</v>
      </c>
      <c r="AM192" s="17">
        <f t="shared" si="479"/>
        <v>-2066.8324999999968</v>
      </c>
      <c r="AN192" s="2"/>
    </row>
    <row r="193" spans="2:40" s="13" customFormat="1" x14ac:dyDescent="0.3">
      <c r="B193" s="14" t="s">
        <v>184</v>
      </c>
      <c r="C193" s="14" t="s">
        <v>38</v>
      </c>
      <c r="D193" s="14"/>
      <c r="E193" s="21" t="str">
        <f t="shared" si="371"/>
        <v>01</v>
      </c>
      <c r="F193" s="14"/>
      <c r="G193" s="14"/>
      <c r="H193" s="16" t="s">
        <v>39</v>
      </c>
      <c r="I193" s="17">
        <f t="shared" si="495"/>
        <v>62746.8</v>
      </c>
      <c r="J193" s="17">
        <f t="shared" si="496"/>
        <v>65024.899999999994</v>
      </c>
      <c r="K193" s="17">
        <f t="shared" si="497"/>
        <v>65024.899999999994</v>
      </c>
      <c r="L193" s="17">
        <f t="shared" si="498"/>
        <v>0</v>
      </c>
      <c r="M193" s="17">
        <f t="shared" si="499"/>
        <v>0</v>
      </c>
      <c r="N193" s="17">
        <f t="shared" si="500"/>
        <v>0</v>
      </c>
      <c r="O193" s="17">
        <f t="shared" si="501"/>
        <v>0</v>
      </c>
      <c r="P193" s="17">
        <f t="shared" si="502"/>
        <v>0</v>
      </c>
      <c r="Q193" s="17">
        <f t="shared" si="503"/>
        <v>0</v>
      </c>
      <c r="R193" s="17">
        <f t="shared" si="504"/>
        <v>0</v>
      </c>
      <c r="S193" s="17">
        <f t="shared" si="505"/>
        <v>0</v>
      </c>
      <c r="T193" s="17">
        <f t="shared" si="506"/>
        <v>0</v>
      </c>
      <c r="U193" s="17">
        <v>0</v>
      </c>
      <c r="V193" s="17">
        <f t="shared" si="372"/>
        <v>62746.8</v>
      </c>
      <c r="W193" s="17">
        <f t="shared" si="507"/>
        <v>0</v>
      </c>
      <c r="X193" s="17">
        <f t="shared" si="508"/>
        <v>0</v>
      </c>
      <c r="Y193" s="17">
        <f t="shared" si="509"/>
        <v>0</v>
      </c>
      <c r="Z193" s="17">
        <f t="shared" si="510"/>
        <v>0</v>
      </c>
      <c r="AA193" s="17">
        <f t="shared" si="511"/>
        <v>0</v>
      </c>
      <c r="AB193" s="17">
        <f t="shared" si="512"/>
        <v>46018.057500000003</v>
      </c>
      <c r="AC193" s="18">
        <f t="shared" si="513"/>
        <v>64813.6325</v>
      </c>
      <c r="AD193" s="18">
        <f t="shared" si="514"/>
        <v>64813.6325</v>
      </c>
      <c r="AE193" s="19">
        <f t="shared" si="477"/>
        <v>100</v>
      </c>
      <c r="AF193" s="17">
        <f t="shared" si="515"/>
        <v>64813.6325</v>
      </c>
      <c r="AG193" s="17">
        <f t="shared" si="516"/>
        <v>0</v>
      </c>
      <c r="AH193" s="17">
        <f t="shared" si="517"/>
        <v>0</v>
      </c>
      <c r="AI193" s="17">
        <f t="shared" si="518"/>
        <v>0</v>
      </c>
      <c r="AJ193" s="17">
        <f t="shared" si="519"/>
        <v>0</v>
      </c>
      <c r="AK193" s="17">
        <f t="shared" si="520"/>
        <v>0</v>
      </c>
      <c r="AL193" s="17">
        <f t="shared" si="478"/>
        <v>64813.6325</v>
      </c>
      <c r="AM193" s="17">
        <f t="shared" si="479"/>
        <v>-2066.8324999999968</v>
      </c>
      <c r="AN193" s="2"/>
    </row>
    <row r="194" spans="2:40" s="22" customFormat="1" x14ac:dyDescent="0.3">
      <c r="B194" s="23" t="s">
        <v>184</v>
      </c>
      <c r="C194" s="23" t="s">
        <v>38</v>
      </c>
      <c r="D194" s="23" t="s">
        <v>40</v>
      </c>
      <c r="E194" s="24" t="str">
        <f t="shared" si="371"/>
        <v>0113</v>
      </c>
      <c r="F194" s="23"/>
      <c r="G194" s="23"/>
      <c r="H194" s="25" t="s">
        <v>41</v>
      </c>
      <c r="I194" s="26">
        <f t="shared" si="495"/>
        <v>62746.8</v>
      </c>
      <c r="J194" s="26">
        <f t="shared" si="496"/>
        <v>65024.899999999994</v>
      </c>
      <c r="K194" s="26">
        <f t="shared" si="497"/>
        <v>65024.899999999994</v>
      </c>
      <c r="L194" s="26">
        <f t="shared" si="498"/>
        <v>0</v>
      </c>
      <c r="M194" s="26">
        <f t="shared" si="499"/>
        <v>0</v>
      </c>
      <c r="N194" s="26">
        <f t="shared" si="500"/>
        <v>0</v>
      </c>
      <c r="O194" s="26">
        <f t="shared" si="501"/>
        <v>0</v>
      </c>
      <c r="P194" s="26">
        <f t="shared" si="502"/>
        <v>0</v>
      </c>
      <c r="Q194" s="26">
        <f t="shared" si="503"/>
        <v>0</v>
      </c>
      <c r="R194" s="26">
        <f t="shared" si="504"/>
        <v>0</v>
      </c>
      <c r="S194" s="26">
        <f t="shared" si="505"/>
        <v>0</v>
      </c>
      <c r="T194" s="26">
        <f t="shared" si="506"/>
        <v>0</v>
      </c>
      <c r="U194" s="26">
        <v>0</v>
      </c>
      <c r="V194" s="26">
        <f t="shared" si="372"/>
        <v>62746.8</v>
      </c>
      <c r="W194" s="26">
        <f t="shared" si="507"/>
        <v>0</v>
      </c>
      <c r="X194" s="26">
        <f t="shared" si="508"/>
        <v>0</v>
      </c>
      <c r="Y194" s="26">
        <f t="shared" si="509"/>
        <v>0</v>
      </c>
      <c r="Z194" s="26">
        <f t="shared" si="510"/>
        <v>0</v>
      </c>
      <c r="AA194" s="26">
        <f t="shared" si="511"/>
        <v>0</v>
      </c>
      <c r="AB194" s="26">
        <f t="shared" si="512"/>
        <v>46018.057500000003</v>
      </c>
      <c r="AC194" s="27">
        <f t="shared" si="513"/>
        <v>64813.6325</v>
      </c>
      <c r="AD194" s="27">
        <f t="shared" si="514"/>
        <v>64813.6325</v>
      </c>
      <c r="AE194" s="28">
        <f t="shared" si="477"/>
        <v>100</v>
      </c>
      <c r="AF194" s="26">
        <f t="shared" si="515"/>
        <v>64813.6325</v>
      </c>
      <c r="AG194" s="26">
        <f t="shared" si="516"/>
        <v>0</v>
      </c>
      <c r="AH194" s="26">
        <f t="shared" si="517"/>
        <v>0</v>
      </c>
      <c r="AI194" s="26">
        <f t="shared" si="518"/>
        <v>0</v>
      </c>
      <c r="AJ194" s="26">
        <f t="shared" si="519"/>
        <v>0</v>
      </c>
      <c r="AK194" s="26">
        <f t="shared" si="520"/>
        <v>0</v>
      </c>
      <c r="AL194" s="26">
        <f t="shared" si="478"/>
        <v>64813.6325</v>
      </c>
      <c r="AM194" s="26">
        <f t="shared" si="479"/>
        <v>-2066.8324999999968</v>
      </c>
      <c r="AN194" s="29"/>
    </row>
    <row r="195" spans="2:40" ht="31.2" x14ac:dyDescent="0.3">
      <c r="B195" s="30" t="s">
        <v>184</v>
      </c>
      <c r="C195" s="30" t="s">
        <v>38</v>
      </c>
      <c r="D195" s="30" t="s">
        <v>40</v>
      </c>
      <c r="E195" s="15" t="str">
        <f t="shared" si="371"/>
        <v>0113</v>
      </c>
      <c r="F195" s="30" t="s">
        <v>78</v>
      </c>
      <c r="G195" s="30"/>
      <c r="H195" s="31" t="s">
        <v>79</v>
      </c>
      <c r="I195" s="32">
        <f t="shared" si="495"/>
        <v>62746.8</v>
      </c>
      <c r="J195" s="32">
        <f t="shared" si="496"/>
        <v>65024.899999999994</v>
      </c>
      <c r="K195" s="32">
        <f t="shared" si="497"/>
        <v>65024.899999999994</v>
      </c>
      <c r="L195" s="32">
        <f t="shared" si="498"/>
        <v>0</v>
      </c>
      <c r="M195" s="32">
        <f t="shared" si="499"/>
        <v>0</v>
      </c>
      <c r="N195" s="32">
        <f t="shared" si="500"/>
        <v>0</v>
      </c>
      <c r="O195" s="32">
        <f t="shared" si="501"/>
        <v>0</v>
      </c>
      <c r="P195" s="32">
        <f t="shared" si="502"/>
        <v>0</v>
      </c>
      <c r="Q195" s="32">
        <f t="shared" si="503"/>
        <v>0</v>
      </c>
      <c r="R195" s="32">
        <f t="shared" si="504"/>
        <v>0</v>
      </c>
      <c r="S195" s="32">
        <f t="shared" si="505"/>
        <v>0</v>
      </c>
      <c r="T195" s="32">
        <f t="shared" si="506"/>
        <v>0</v>
      </c>
      <c r="U195" s="32">
        <v>0</v>
      </c>
      <c r="V195" s="32">
        <f t="shared" si="372"/>
        <v>62746.8</v>
      </c>
      <c r="W195" s="32">
        <f t="shared" si="507"/>
        <v>0</v>
      </c>
      <c r="X195" s="32">
        <f t="shared" si="508"/>
        <v>0</v>
      </c>
      <c r="Y195" s="32">
        <f t="shared" si="509"/>
        <v>0</v>
      </c>
      <c r="Z195" s="32">
        <f t="shared" si="510"/>
        <v>0</v>
      </c>
      <c r="AA195" s="32">
        <f t="shared" si="511"/>
        <v>0</v>
      </c>
      <c r="AB195" s="32">
        <f t="shared" si="512"/>
        <v>46018.057500000003</v>
      </c>
      <c r="AC195" s="33">
        <f t="shared" si="513"/>
        <v>64813.6325</v>
      </c>
      <c r="AD195" s="33">
        <f t="shared" si="514"/>
        <v>64813.6325</v>
      </c>
      <c r="AE195" s="34">
        <f t="shared" si="477"/>
        <v>100</v>
      </c>
      <c r="AF195" s="32">
        <f t="shared" si="515"/>
        <v>64813.6325</v>
      </c>
      <c r="AG195" s="32">
        <f t="shared" si="516"/>
        <v>0</v>
      </c>
      <c r="AH195" s="32">
        <f t="shared" si="517"/>
        <v>0</v>
      </c>
      <c r="AI195" s="32">
        <f t="shared" si="518"/>
        <v>0</v>
      </c>
      <c r="AJ195" s="32">
        <f t="shared" si="519"/>
        <v>0</v>
      </c>
      <c r="AK195" s="32">
        <f t="shared" si="520"/>
        <v>0</v>
      </c>
      <c r="AL195" s="32">
        <f t="shared" si="478"/>
        <v>64813.6325</v>
      </c>
      <c r="AM195" s="32">
        <f t="shared" si="479"/>
        <v>-2066.8324999999968</v>
      </c>
    </row>
    <row r="196" spans="2:40" x14ac:dyDescent="0.3">
      <c r="B196" s="30" t="s">
        <v>184</v>
      </c>
      <c r="C196" s="30" t="s">
        <v>38</v>
      </c>
      <c r="D196" s="30" t="s">
        <v>40</v>
      </c>
      <c r="E196" s="15" t="str">
        <f t="shared" si="371"/>
        <v>0113</v>
      </c>
      <c r="F196" s="30" t="s">
        <v>80</v>
      </c>
      <c r="G196" s="30"/>
      <c r="H196" s="31" t="s">
        <v>81</v>
      </c>
      <c r="I196" s="32">
        <f t="shared" ref="I196:N196" si="521">I200</f>
        <v>62746.8</v>
      </c>
      <c r="J196" s="32">
        <f t="shared" si="521"/>
        <v>65024.899999999994</v>
      </c>
      <c r="K196" s="32">
        <f t="shared" si="521"/>
        <v>65024.899999999994</v>
      </c>
      <c r="L196" s="32">
        <f t="shared" si="521"/>
        <v>0</v>
      </c>
      <c r="M196" s="32">
        <f t="shared" si="521"/>
        <v>0</v>
      </c>
      <c r="N196" s="32">
        <f t="shared" si="521"/>
        <v>0</v>
      </c>
      <c r="O196" s="32">
        <f>O200+O197</f>
        <v>0</v>
      </c>
      <c r="P196" s="32">
        <f>P200</f>
        <v>0</v>
      </c>
      <c r="Q196" s="32">
        <f>Q200</f>
        <v>0</v>
      </c>
      <c r="R196" s="32">
        <f>R200</f>
        <v>0</v>
      </c>
      <c r="S196" s="32">
        <f>S200</f>
        <v>0</v>
      </c>
      <c r="T196" s="32">
        <f>T200</f>
        <v>0</v>
      </c>
      <c r="U196" s="32">
        <v>0</v>
      </c>
      <c r="V196" s="32">
        <f t="shared" si="372"/>
        <v>62746.8</v>
      </c>
      <c r="W196" s="32">
        <f>W200</f>
        <v>0</v>
      </c>
      <c r="X196" s="32">
        <f>X200</f>
        <v>0</v>
      </c>
      <c r="Y196" s="32">
        <f>Y200</f>
        <v>0</v>
      </c>
      <c r="Z196" s="32">
        <f>Z200</f>
        <v>0</v>
      </c>
      <c r="AA196" s="32">
        <f>AA200</f>
        <v>0</v>
      </c>
      <c r="AB196" s="32">
        <f>AB200+AB197</f>
        <v>46018.057500000003</v>
      </c>
      <c r="AC196" s="33">
        <f>AC200+AC197</f>
        <v>64813.6325</v>
      </c>
      <c r="AD196" s="33">
        <f>AD200+AD197</f>
        <v>64813.6325</v>
      </c>
      <c r="AE196" s="34">
        <f t="shared" si="477"/>
        <v>100</v>
      </c>
      <c r="AF196" s="32">
        <f t="shared" ref="AF196:AK196" si="522">AF200+AF197</f>
        <v>64813.6325</v>
      </c>
      <c r="AG196" s="32">
        <f t="shared" si="522"/>
        <v>0</v>
      </c>
      <c r="AH196" s="32">
        <f t="shared" si="522"/>
        <v>0</v>
      </c>
      <c r="AI196" s="32">
        <f t="shared" si="522"/>
        <v>0</v>
      </c>
      <c r="AJ196" s="32">
        <f t="shared" si="522"/>
        <v>0</v>
      </c>
      <c r="AK196" s="32">
        <f t="shared" si="522"/>
        <v>0</v>
      </c>
      <c r="AL196" s="32">
        <f t="shared" si="478"/>
        <v>64813.6325</v>
      </c>
      <c r="AM196" s="32">
        <f t="shared" si="479"/>
        <v>-2066.8324999999968</v>
      </c>
    </row>
    <row r="197" spans="2:40" ht="31.2" x14ac:dyDescent="0.3">
      <c r="B197" s="30" t="s">
        <v>184</v>
      </c>
      <c r="C197" s="30" t="s">
        <v>38</v>
      </c>
      <c r="D197" s="30" t="s">
        <v>40</v>
      </c>
      <c r="E197" s="15" t="str">
        <f t="shared" si="371"/>
        <v>0113</v>
      </c>
      <c r="F197" s="30" t="s">
        <v>186</v>
      </c>
      <c r="G197" s="30"/>
      <c r="H197" s="31" t="s">
        <v>187</v>
      </c>
      <c r="I197" s="32"/>
      <c r="J197" s="32"/>
      <c r="K197" s="32"/>
      <c r="L197" s="32"/>
      <c r="M197" s="32"/>
      <c r="N197" s="32"/>
      <c r="O197" s="32">
        <f t="shared" ref="O197:O198" si="523">O198</f>
        <v>0</v>
      </c>
      <c r="P197" s="32"/>
      <c r="Q197" s="32"/>
      <c r="R197" s="32"/>
      <c r="S197" s="32"/>
      <c r="T197" s="32"/>
      <c r="U197" s="32"/>
      <c r="V197" s="32">
        <f t="shared" si="372"/>
        <v>0</v>
      </c>
      <c r="W197" s="32"/>
      <c r="X197" s="32"/>
      <c r="Y197" s="32"/>
      <c r="Z197" s="32"/>
      <c r="AA197" s="32"/>
      <c r="AB197" s="32">
        <f t="shared" ref="AB197:AB198" si="524">AB198</f>
        <v>0</v>
      </c>
      <c r="AC197" s="33">
        <f t="shared" ref="AC197:AC198" si="525">AC198</f>
        <v>37.432499999999997</v>
      </c>
      <c r="AD197" s="33">
        <f t="shared" ref="AD197:AD198" si="526">AD198</f>
        <v>37.432499999999997</v>
      </c>
      <c r="AE197" s="34">
        <f t="shared" si="477"/>
        <v>100</v>
      </c>
      <c r="AF197" s="32">
        <f t="shared" ref="AF197:AF198" si="527">AF198</f>
        <v>37.432499999999997</v>
      </c>
      <c r="AG197" s="32">
        <f t="shared" ref="AG197:AG198" si="528">AG198</f>
        <v>0</v>
      </c>
      <c r="AH197" s="32">
        <f t="shared" ref="AH197:AH198" si="529">AH198</f>
        <v>0</v>
      </c>
      <c r="AI197" s="32">
        <f t="shared" ref="AI197:AI198" si="530">AI198</f>
        <v>0</v>
      </c>
      <c r="AJ197" s="32">
        <f t="shared" ref="AJ197:AJ198" si="531">AJ198</f>
        <v>0</v>
      </c>
      <c r="AK197" s="32">
        <f t="shared" ref="AK197:AK198" si="532">AK198</f>
        <v>0</v>
      </c>
      <c r="AL197" s="32">
        <f t="shared" si="478"/>
        <v>37.432499999999997</v>
      </c>
      <c r="AM197" s="32">
        <f t="shared" si="479"/>
        <v>-37.432499999999997</v>
      </c>
    </row>
    <row r="198" spans="2:40" ht="78" x14ac:dyDescent="0.3">
      <c r="B198" s="30" t="s">
        <v>184</v>
      </c>
      <c r="C198" s="30" t="s">
        <v>38</v>
      </c>
      <c r="D198" s="30" t="s">
        <v>40</v>
      </c>
      <c r="E198" s="15" t="str">
        <f t="shared" si="371"/>
        <v>0113</v>
      </c>
      <c r="F198" s="30" t="s">
        <v>186</v>
      </c>
      <c r="G198" s="30" t="s">
        <v>68</v>
      </c>
      <c r="H198" s="31" t="s">
        <v>69</v>
      </c>
      <c r="I198" s="32"/>
      <c r="J198" s="32"/>
      <c r="K198" s="32"/>
      <c r="L198" s="32"/>
      <c r="M198" s="32"/>
      <c r="N198" s="32"/>
      <c r="O198" s="32">
        <f t="shared" si="523"/>
        <v>0</v>
      </c>
      <c r="P198" s="32"/>
      <c r="Q198" s="32"/>
      <c r="R198" s="32"/>
      <c r="S198" s="32"/>
      <c r="T198" s="32"/>
      <c r="U198" s="32"/>
      <c r="V198" s="32">
        <f t="shared" si="372"/>
        <v>0</v>
      </c>
      <c r="W198" s="32"/>
      <c r="X198" s="32"/>
      <c r="Y198" s="32"/>
      <c r="Z198" s="32"/>
      <c r="AA198" s="32"/>
      <c r="AB198" s="32">
        <f t="shared" si="524"/>
        <v>0</v>
      </c>
      <c r="AC198" s="33">
        <f t="shared" si="525"/>
        <v>37.432499999999997</v>
      </c>
      <c r="AD198" s="33">
        <f t="shared" si="526"/>
        <v>37.432499999999997</v>
      </c>
      <c r="AE198" s="34">
        <f t="shared" si="477"/>
        <v>100</v>
      </c>
      <c r="AF198" s="32">
        <f t="shared" si="527"/>
        <v>37.432499999999997</v>
      </c>
      <c r="AG198" s="32">
        <f t="shared" si="528"/>
        <v>0</v>
      </c>
      <c r="AH198" s="32">
        <f t="shared" si="529"/>
        <v>0</v>
      </c>
      <c r="AI198" s="32">
        <f t="shared" si="530"/>
        <v>0</v>
      </c>
      <c r="AJ198" s="32">
        <f t="shared" si="531"/>
        <v>0</v>
      </c>
      <c r="AK198" s="32">
        <f t="shared" si="532"/>
        <v>0</v>
      </c>
      <c r="AL198" s="32">
        <f t="shared" si="478"/>
        <v>37.432499999999997</v>
      </c>
      <c r="AM198" s="32">
        <f t="shared" si="479"/>
        <v>-37.432499999999997</v>
      </c>
    </row>
    <row r="199" spans="2:40" ht="31.2" x14ac:dyDescent="0.3">
      <c r="B199" s="30" t="s">
        <v>184</v>
      </c>
      <c r="C199" s="30" t="s">
        <v>38</v>
      </c>
      <c r="D199" s="30" t="s">
        <v>40</v>
      </c>
      <c r="E199" s="15" t="str">
        <f t="shared" si="371"/>
        <v>0113</v>
      </c>
      <c r="F199" s="30" t="s">
        <v>186</v>
      </c>
      <c r="G199" s="30" t="s">
        <v>90</v>
      </c>
      <c r="H199" s="31" t="s">
        <v>91</v>
      </c>
      <c r="I199" s="32"/>
      <c r="J199" s="32"/>
      <c r="K199" s="32"/>
      <c r="L199" s="32"/>
      <c r="M199" s="32"/>
      <c r="N199" s="32"/>
      <c r="O199" s="32">
        <v>0</v>
      </c>
      <c r="P199" s="32"/>
      <c r="Q199" s="32"/>
      <c r="R199" s="32"/>
      <c r="S199" s="32"/>
      <c r="T199" s="32"/>
      <c r="U199" s="32"/>
      <c r="V199" s="32">
        <f t="shared" si="372"/>
        <v>0</v>
      </c>
      <c r="W199" s="32"/>
      <c r="X199" s="32"/>
      <c r="Y199" s="32"/>
      <c r="Z199" s="32"/>
      <c r="AA199" s="32"/>
      <c r="AB199" s="32">
        <v>0</v>
      </c>
      <c r="AC199" s="33">
        <v>37.432499999999997</v>
      </c>
      <c r="AD199" s="33">
        <v>37.432499999999997</v>
      </c>
      <c r="AE199" s="34">
        <f t="shared" si="477"/>
        <v>100</v>
      </c>
      <c r="AF199" s="32">
        <v>37.432499999999997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f t="shared" si="478"/>
        <v>37.432499999999997</v>
      </c>
      <c r="AM199" s="32">
        <f t="shared" si="479"/>
        <v>-37.432499999999997</v>
      </c>
    </row>
    <row r="200" spans="2:40" ht="31.2" x14ac:dyDescent="0.3">
      <c r="B200" s="30" t="s">
        <v>184</v>
      </c>
      <c r="C200" s="30" t="s">
        <v>38</v>
      </c>
      <c r="D200" s="30" t="s">
        <v>40</v>
      </c>
      <c r="E200" s="15" t="str">
        <f t="shared" si="371"/>
        <v>0113</v>
      </c>
      <c r="F200" s="30" t="s">
        <v>188</v>
      </c>
      <c r="G200" s="30"/>
      <c r="H200" s="31" t="s">
        <v>189</v>
      </c>
      <c r="I200" s="32">
        <f t="shared" ref="I200:T200" si="533">I201+I203+I205</f>
        <v>62746.8</v>
      </c>
      <c r="J200" s="32">
        <f t="shared" si="533"/>
        <v>65024.899999999994</v>
      </c>
      <c r="K200" s="32">
        <f t="shared" si="533"/>
        <v>65024.899999999994</v>
      </c>
      <c r="L200" s="32">
        <f t="shared" si="533"/>
        <v>0</v>
      </c>
      <c r="M200" s="32">
        <f t="shared" si="533"/>
        <v>0</v>
      </c>
      <c r="N200" s="32">
        <f t="shared" si="533"/>
        <v>0</v>
      </c>
      <c r="O200" s="32">
        <f t="shared" si="533"/>
        <v>0</v>
      </c>
      <c r="P200" s="32">
        <f t="shared" si="533"/>
        <v>0</v>
      </c>
      <c r="Q200" s="32">
        <f t="shared" si="533"/>
        <v>0</v>
      </c>
      <c r="R200" s="32">
        <f t="shared" si="533"/>
        <v>0</v>
      </c>
      <c r="S200" s="32">
        <f t="shared" si="533"/>
        <v>0</v>
      </c>
      <c r="T200" s="32">
        <f t="shared" si="533"/>
        <v>0</v>
      </c>
      <c r="U200" s="32">
        <v>0</v>
      </c>
      <c r="V200" s="32">
        <f t="shared" si="372"/>
        <v>62746.8</v>
      </c>
      <c r="W200" s="32">
        <f t="shared" ref="W200:AD200" si="534">W201+W203+W205</f>
        <v>0</v>
      </c>
      <c r="X200" s="32">
        <f t="shared" si="534"/>
        <v>0</v>
      </c>
      <c r="Y200" s="32">
        <f t="shared" si="534"/>
        <v>0</v>
      </c>
      <c r="Z200" s="32">
        <f t="shared" si="534"/>
        <v>0</v>
      </c>
      <c r="AA200" s="32">
        <f t="shared" si="534"/>
        <v>0</v>
      </c>
      <c r="AB200" s="32">
        <f t="shared" si="534"/>
        <v>46018.057500000003</v>
      </c>
      <c r="AC200" s="33">
        <f t="shared" si="534"/>
        <v>64776.2</v>
      </c>
      <c r="AD200" s="33">
        <f t="shared" si="534"/>
        <v>64776.2</v>
      </c>
      <c r="AE200" s="34">
        <f t="shared" si="477"/>
        <v>100</v>
      </c>
      <c r="AF200" s="32">
        <f t="shared" ref="AF200:AK200" si="535">AF201+AF203+AF205</f>
        <v>64776.2</v>
      </c>
      <c r="AG200" s="32">
        <f t="shared" si="535"/>
        <v>0</v>
      </c>
      <c r="AH200" s="32">
        <f t="shared" si="535"/>
        <v>0</v>
      </c>
      <c r="AI200" s="32">
        <f t="shared" si="535"/>
        <v>0</v>
      </c>
      <c r="AJ200" s="32">
        <f t="shared" si="535"/>
        <v>0</v>
      </c>
      <c r="AK200" s="32">
        <f t="shared" si="535"/>
        <v>0</v>
      </c>
      <c r="AL200" s="32">
        <f t="shared" si="478"/>
        <v>64776.2</v>
      </c>
      <c r="AM200" s="32">
        <f t="shared" si="479"/>
        <v>-2029.3999999999942</v>
      </c>
    </row>
    <row r="201" spans="2:40" ht="78" x14ac:dyDescent="0.3">
      <c r="B201" s="30" t="s">
        <v>184</v>
      </c>
      <c r="C201" s="30" t="s">
        <v>38</v>
      </c>
      <c r="D201" s="30" t="s">
        <v>40</v>
      </c>
      <c r="E201" s="15" t="str">
        <f t="shared" si="371"/>
        <v>0113</v>
      </c>
      <c r="F201" s="30" t="s">
        <v>188</v>
      </c>
      <c r="G201" s="30" t="s">
        <v>68</v>
      </c>
      <c r="H201" s="31" t="s">
        <v>69</v>
      </c>
      <c r="I201" s="32">
        <f t="shared" ref="I201:T201" si="536">I202</f>
        <v>54388</v>
      </c>
      <c r="J201" s="32">
        <f t="shared" si="536"/>
        <v>53864.899999999994</v>
      </c>
      <c r="K201" s="32">
        <f t="shared" si="536"/>
        <v>52784.899999999994</v>
      </c>
      <c r="L201" s="32">
        <f t="shared" si="536"/>
        <v>0</v>
      </c>
      <c r="M201" s="32">
        <f t="shared" si="536"/>
        <v>0</v>
      </c>
      <c r="N201" s="32">
        <f t="shared" si="536"/>
        <v>0</v>
      </c>
      <c r="O201" s="32">
        <f t="shared" si="536"/>
        <v>0</v>
      </c>
      <c r="P201" s="32">
        <f t="shared" si="536"/>
        <v>0</v>
      </c>
      <c r="Q201" s="32">
        <f t="shared" si="536"/>
        <v>0</v>
      </c>
      <c r="R201" s="32">
        <f t="shared" si="536"/>
        <v>0</v>
      </c>
      <c r="S201" s="32">
        <f t="shared" si="536"/>
        <v>0</v>
      </c>
      <c r="T201" s="32">
        <f t="shared" si="536"/>
        <v>0</v>
      </c>
      <c r="U201" s="32">
        <v>0</v>
      </c>
      <c r="V201" s="32">
        <f t="shared" si="372"/>
        <v>54388</v>
      </c>
      <c r="W201" s="32">
        <f t="shared" ref="W201:AD201" si="537">W202</f>
        <v>0</v>
      </c>
      <c r="X201" s="32">
        <f t="shared" si="537"/>
        <v>0</v>
      </c>
      <c r="Y201" s="32">
        <f t="shared" si="537"/>
        <v>0</v>
      </c>
      <c r="Z201" s="32">
        <f t="shared" si="537"/>
        <v>0</v>
      </c>
      <c r="AA201" s="32">
        <f t="shared" si="537"/>
        <v>0</v>
      </c>
      <c r="AB201" s="32">
        <f t="shared" si="537"/>
        <v>39345.495320000002</v>
      </c>
      <c r="AC201" s="33">
        <f t="shared" si="537"/>
        <v>55870.529860000002</v>
      </c>
      <c r="AD201" s="33">
        <f t="shared" si="537"/>
        <v>55870.529860000002</v>
      </c>
      <c r="AE201" s="34">
        <f t="shared" si="477"/>
        <v>100</v>
      </c>
      <c r="AF201" s="32">
        <f t="shared" ref="AF201:AK201" si="538">AF202</f>
        <v>55345.224999999999</v>
      </c>
      <c r="AG201" s="32">
        <f t="shared" si="538"/>
        <v>0</v>
      </c>
      <c r="AH201" s="32">
        <f t="shared" si="538"/>
        <v>0</v>
      </c>
      <c r="AI201" s="32">
        <f t="shared" si="538"/>
        <v>0</v>
      </c>
      <c r="AJ201" s="32">
        <f t="shared" si="538"/>
        <v>0</v>
      </c>
      <c r="AK201" s="32">
        <f t="shared" si="538"/>
        <v>0</v>
      </c>
      <c r="AL201" s="32">
        <f t="shared" si="478"/>
        <v>55345.224999999999</v>
      </c>
      <c r="AM201" s="32">
        <f t="shared" si="479"/>
        <v>-957.22499999999854</v>
      </c>
    </row>
    <row r="202" spans="2:40" ht="31.2" x14ac:dyDescent="0.3">
      <c r="B202" s="30" t="s">
        <v>184</v>
      </c>
      <c r="C202" s="30" t="s">
        <v>38</v>
      </c>
      <c r="D202" s="30" t="s">
        <v>40</v>
      </c>
      <c r="E202" s="15" t="str">
        <f t="shared" si="371"/>
        <v>0113</v>
      </c>
      <c r="F202" s="30" t="s">
        <v>188</v>
      </c>
      <c r="G202" s="30" t="s">
        <v>90</v>
      </c>
      <c r="H202" s="31" t="s">
        <v>91</v>
      </c>
      <c r="I202" s="32">
        <v>54388</v>
      </c>
      <c r="J202" s="32">
        <v>53864.899999999994</v>
      </c>
      <c r="K202" s="32">
        <v>52784.899999999994</v>
      </c>
      <c r="L202" s="32"/>
      <c r="M202" s="32"/>
      <c r="N202" s="32"/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f t="shared" si="372"/>
        <v>54388</v>
      </c>
      <c r="W202" s="32"/>
      <c r="X202" s="32"/>
      <c r="Y202" s="32"/>
      <c r="Z202" s="32"/>
      <c r="AA202" s="32"/>
      <c r="AB202" s="32">
        <v>39345.495320000002</v>
      </c>
      <c r="AC202" s="33">
        <v>55870.529860000002</v>
      </c>
      <c r="AD202" s="33">
        <v>55870.529860000002</v>
      </c>
      <c r="AE202" s="34">
        <f t="shared" si="477"/>
        <v>100</v>
      </c>
      <c r="AF202" s="32">
        <v>55345.224999999999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f t="shared" si="478"/>
        <v>55345.224999999999</v>
      </c>
      <c r="AM202" s="32">
        <f t="shared" si="479"/>
        <v>-957.22499999999854</v>
      </c>
      <c r="AN202" s="12"/>
    </row>
    <row r="203" spans="2:40" ht="31.2" x14ac:dyDescent="0.3">
      <c r="B203" s="30" t="s">
        <v>184</v>
      </c>
      <c r="C203" s="30" t="s">
        <v>38</v>
      </c>
      <c r="D203" s="30" t="s">
        <v>40</v>
      </c>
      <c r="E203" s="15" t="str">
        <f t="shared" si="371"/>
        <v>0113</v>
      </c>
      <c r="F203" s="30" t="s">
        <v>188</v>
      </c>
      <c r="G203" s="30" t="s">
        <v>50</v>
      </c>
      <c r="H203" s="31" t="s">
        <v>51</v>
      </c>
      <c r="I203" s="32">
        <f t="shared" ref="I203:T203" si="539">I204</f>
        <v>8008.8</v>
      </c>
      <c r="J203" s="32">
        <f t="shared" si="539"/>
        <v>10810</v>
      </c>
      <c r="K203" s="32">
        <f t="shared" si="539"/>
        <v>11890</v>
      </c>
      <c r="L203" s="32">
        <f t="shared" si="539"/>
        <v>0</v>
      </c>
      <c r="M203" s="32">
        <f t="shared" si="539"/>
        <v>0</v>
      </c>
      <c r="N203" s="32">
        <f t="shared" si="539"/>
        <v>0</v>
      </c>
      <c r="O203" s="32">
        <f t="shared" si="539"/>
        <v>0</v>
      </c>
      <c r="P203" s="32">
        <f t="shared" si="539"/>
        <v>0</v>
      </c>
      <c r="Q203" s="32">
        <f t="shared" si="539"/>
        <v>0</v>
      </c>
      <c r="R203" s="32">
        <f t="shared" si="539"/>
        <v>0</v>
      </c>
      <c r="S203" s="32">
        <f t="shared" si="539"/>
        <v>0</v>
      </c>
      <c r="T203" s="32">
        <f t="shared" si="539"/>
        <v>0</v>
      </c>
      <c r="U203" s="32">
        <v>0</v>
      </c>
      <c r="V203" s="32">
        <f t="shared" si="372"/>
        <v>8008.8</v>
      </c>
      <c r="W203" s="32">
        <f t="shared" ref="W203:AD203" si="540">W204</f>
        <v>0</v>
      </c>
      <c r="X203" s="32">
        <f t="shared" si="540"/>
        <v>0</v>
      </c>
      <c r="Y203" s="32">
        <f t="shared" si="540"/>
        <v>0</v>
      </c>
      <c r="Z203" s="32">
        <f t="shared" si="540"/>
        <v>0</v>
      </c>
      <c r="AA203" s="32">
        <f t="shared" si="540"/>
        <v>0</v>
      </c>
      <c r="AB203" s="32">
        <f t="shared" si="540"/>
        <v>6647.5621799999999</v>
      </c>
      <c r="AC203" s="33">
        <f t="shared" si="540"/>
        <v>8784.9131400000006</v>
      </c>
      <c r="AD203" s="33">
        <f t="shared" si="540"/>
        <v>8784.9131400000006</v>
      </c>
      <c r="AE203" s="34">
        <f t="shared" si="477"/>
        <v>100</v>
      </c>
      <c r="AF203" s="32">
        <f t="shared" ref="AF203:AK203" si="541">AF204</f>
        <v>9080.9750000000004</v>
      </c>
      <c r="AG203" s="32">
        <f t="shared" si="541"/>
        <v>0</v>
      </c>
      <c r="AH203" s="32">
        <f t="shared" si="541"/>
        <v>0</v>
      </c>
      <c r="AI203" s="32">
        <f t="shared" si="541"/>
        <v>0</v>
      </c>
      <c r="AJ203" s="32">
        <f t="shared" si="541"/>
        <v>0</v>
      </c>
      <c r="AK203" s="32">
        <f t="shared" si="541"/>
        <v>0</v>
      </c>
      <c r="AL203" s="32">
        <f t="shared" si="478"/>
        <v>9080.9750000000004</v>
      </c>
      <c r="AM203" s="32">
        <f t="shared" si="479"/>
        <v>-1072.1750000000002</v>
      </c>
    </row>
    <row r="204" spans="2:40" ht="31.2" x14ac:dyDescent="0.3">
      <c r="B204" s="30" t="s">
        <v>184</v>
      </c>
      <c r="C204" s="30" t="s">
        <v>38</v>
      </c>
      <c r="D204" s="30" t="s">
        <v>40</v>
      </c>
      <c r="E204" s="15" t="str">
        <f t="shared" si="371"/>
        <v>0113</v>
      </c>
      <c r="F204" s="30" t="s">
        <v>188</v>
      </c>
      <c r="G204" s="30" t="s">
        <v>52</v>
      </c>
      <c r="H204" s="31" t="s">
        <v>53</v>
      </c>
      <c r="I204" s="32">
        <v>8008.8</v>
      </c>
      <c r="J204" s="32">
        <v>10810</v>
      </c>
      <c r="K204" s="32">
        <v>11890</v>
      </c>
      <c r="L204" s="32"/>
      <c r="M204" s="32"/>
      <c r="N204" s="32"/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f t="shared" si="372"/>
        <v>8008.8</v>
      </c>
      <c r="W204" s="32"/>
      <c r="X204" s="32"/>
      <c r="Y204" s="32"/>
      <c r="Z204" s="32"/>
      <c r="AA204" s="32"/>
      <c r="AB204" s="32">
        <v>6647.5621799999999</v>
      </c>
      <c r="AC204" s="33">
        <v>8784.9131400000006</v>
      </c>
      <c r="AD204" s="33">
        <v>8784.9131400000006</v>
      </c>
      <c r="AE204" s="34">
        <f t="shared" si="477"/>
        <v>100</v>
      </c>
      <c r="AF204" s="32">
        <v>9080.9750000000004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f t="shared" si="478"/>
        <v>9080.9750000000004</v>
      </c>
      <c r="AM204" s="32">
        <f t="shared" si="479"/>
        <v>-1072.1750000000002</v>
      </c>
      <c r="AN204" s="12"/>
    </row>
    <row r="205" spans="2:40" x14ac:dyDescent="0.3">
      <c r="B205" s="30" t="s">
        <v>184</v>
      </c>
      <c r="C205" s="30" t="s">
        <v>38</v>
      </c>
      <c r="D205" s="30" t="s">
        <v>40</v>
      </c>
      <c r="E205" s="15" t="str">
        <f t="shared" ref="E205:E268" si="542">CONCATENATE(C205,D205)</f>
        <v>0113</v>
      </c>
      <c r="F205" s="30" t="s">
        <v>188</v>
      </c>
      <c r="G205" s="30" t="s">
        <v>56</v>
      </c>
      <c r="H205" s="31" t="s">
        <v>57</v>
      </c>
      <c r="I205" s="32">
        <f t="shared" ref="I205:T205" si="543">I206</f>
        <v>350</v>
      </c>
      <c r="J205" s="32">
        <f t="shared" si="543"/>
        <v>350</v>
      </c>
      <c r="K205" s="32">
        <f t="shared" si="543"/>
        <v>350</v>
      </c>
      <c r="L205" s="32">
        <f t="shared" si="543"/>
        <v>0</v>
      </c>
      <c r="M205" s="32">
        <f t="shared" si="543"/>
        <v>0</v>
      </c>
      <c r="N205" s="32">
        <f t="shared" si="543"/>
        <v>0</v>
      </c>
      <c r="O205" s="32">
        <f t="shared" si="543"/>
        <v>0</v>
      </c>
      <c r="P205" s="32">
        <f t="shared" si="543"/>
        <v>0</v>
      </c>
      <c r="Q205" s="32">
        <f t="shared" si="543"/>
        <v>0</v>
      </c>
      <c r="R205" s="32">
        <f t="shared" si="543"/>
        <v>0</v>
      </c>
      <c r="S205" s="32">
        <f t="shared" si="543"/>
        <v>0</v>
      </c>
      <c r="T205" s="32">
        <f t="shared" si="543"/>
        <v>0</v>
      </c>
      <c r="U205" s="32">
        <v>0</v>
      </c>
      <c r="V205" s="32">
        <f t="shared" ref="V205:V268" si="544">I205+L205+U205+T205+S205+R205+Q205+P205+O205</f>
        <v>350</v>
      </c>
      <c r="W205" s="32">
        <f t="shared" ref="W205:AD205" si="545">W206</f>
        <v>0</v>
      </c>
      <c r="X205" s="32">
        <f t="shared" si="545"/>
        <v>0</v>
      </c>
      <c r="Y205" s="32">
        <f t="shared" si="545"/>
        <v>0</v>
      </c>
      <c r="Z205" s="32">
        <f t="shared" si="545"/>
        <v>0</v>
      </c>
      <c r="AA205" s="32">
        <f t="shared" si="545"/>
        <v>0</v>
      </c>
      <c r="AB205" s="32">
        <f t="shared" si="545"/>
        <v>25</v>
      </c>
      <c r="AC205" s="33">
        <f t="shared" si="545"/>
        <v>120.75700000000001</v>
      </c>
      <c r="AD205" s="33">
        <f t="shared" si="545"/>
        <v>120.75700000000001</v>
      </c>
      <c r="AE205" s="34">
        <f t="shared" si="477"/>
        <v>100</v>
      </c>
      <c r="AF205" s="32">
        <f t="shared" ref="AF205:AK205" si="546">AF206</f>
        <v>350</v>
      </c>
      <c r="AG205" s="32">
        <f t="shared" si="546"/>
        <v>0</v>
      </c>
      <c r="AH205" s="32">
        <f t="shared" si="546"/>
        <v>0</v>
      </c>
      <c r="AI205" s="32">
        <f t="shared" si="546"/>
        <v>0</v>
      </c>
      <c r="AJ205" s="32">
        <f t="shared" si="546"/>
        <v>0</v>
      </c>
      <c r="AK205" s="32">
        <f t="shared" si="546"/>
        <v>0</v>
      </c>
      <c r="AL205" s="32">
        <f t="shared" si="478"/>
        <v>350</v>
      </c>
      <c r="AM205" s="32">
        <f t="shared" si="479"/>
        <v>0</v>
      </c>
    </row>
    <row r="206" spans="2:40" x14ac:dyDescent="0.3">
      <c r="B206" s="30" t="s">
        <v>184</v>
      </c>
      <c r="C206" s="30" t="s">
        <v>38</v>
      </c>
      <c r="D206" s="30" t="s">
        <v>40</v>
      </c>
      <c r="E206" s="15" t="str">
        <f t="shared" si="542"/>
        <v>0113</v>
      </c>
      <c r="F206" s="30" t="s">
        <v>188</v>
      </c>
      <c r="G206" s="30" t="s">
        <v>60</v>
      </c>
      <c r="H206" s="31" t="s">
        <v>61</v>
      </c>
      <c r="I206" s="32">
        <v>350</v>
      </c>
      <c r="J206" s="32">
        <v>350</v>
      </c>
      <c r="K206" s="32">
        <v>350</v>
      </c>
      <c r="L206" s="32"/>
      <c r="M206" s="32"/>
      <c r="N206" s="32"/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f t="shared" si="544"/>
        <v>350</v>
      </c>
      <c r="W206" s="32"/>
      <c r="X206" s="32"/>
      <c r="Y206" s="32"/>
      <c r="Z206" s="32"/>
      <c r="AA206" s="32"/>
      <c r="AB206" s="32">
        <v>25</v>
      </c>
      <c r="AC206" s="33">
        <v>120.75700000000001</v>
      </c>
      <c r="AD206" s="33">
        <v>120.75700000000001</v>
      </c>
      <c r="AE206" s="34">
        <f t="shared" si="477"/>
        <v>100</v>
      </c>
      <c r="AF206" s="32">
        <v>350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f t="shared" si="478"/>
        <v>350</v>
      </c>
      <c r="AM206" s="32">
        <f t="shared" si="479"/>
        <v>0</v>
      </c>
      <c r="AN206" s="12"/>
    </row>
    <row r="207" spans="2:40" s="13" customFormat="1" ht="31.2" x14ac:dyDescent="0.3">
      <c r="B207" s="14" t="s">
        <v>190</v>
      </c>
      <c r="C207" s="14"/>
      <c r="D207" s="14"/>
      <c r="E207" s="15" t="str">
        <f t="shared" si="542"/>
        <v/>
      </c>
      <c r="F207" s="14"/>
      <c r="G207" s="14"/>
      <c r="H207" s="16" t="s">
        <v>191</v>
      </c>
      <c r="I207" s="17">
        <f t="shared" ref="I207:N207" si="547">I225+I341+I298+I215</f>
        <v>689596.60000000009</v>
      </c>
      <c r="J207" s="17">
        <f t="shared" si="547"/>
        <v>293299.5</v>
      </c>
      <c r="K207" s="17">
        <f t="shared" si="547"/>
        <v>286966.39999999997</v>
      </c>
      <c r="L207" s="17">
        <f t="shared" si="547"/>
        <v>52918</v>
      </c>
      <c r="M207" s="17">
        <f t="shared" si="547"/>
        <v>2918.1</v>
      </c>
      <c r="N207" s="17">
        <f t="shared" si="547"/>
        <v>2918.1</v>
      </c>
      <c r="O207" s="17">
        <f>O225+O341+O298+O215+O208</f>
        <v>-198.7</v>
      </c>
      <c r="P207" s="17">
        <f>P225+P341+P298+P215+P208</f>
        <v>0</v>
      </c>
      <c r="Q207" s="17">
        <f>Q225+Q341+Q298+Q215+Q208</f>
        <v>37050.939999999995</v>
      </c>
      <c r="R207" s="17">
        <f>R225+R341+R298+R215</f>
        <v>19470.362000000001</v>
      </c>
      <c r="S207" s="17">
        <f>S225+S341+S298+S215</f>
        <v>24699.39</v>
      </c>
      <c r="T207" s="17">
        <f>T225+T341+T298+T215</f>
        <v>0</v>
      </c>
      <c r="U207" s="17">
        <v>51085.112000000008</v>
      </c>
      <c r="V207" s="17">
        <f t="shared" si="544"/>
        <v>874621.70400000003</v>
      </c>
      <c r="W207" s="17">
        <f>W225+W341+W298+W215</f>
        <v>49613.324000000008</v>
      </c>
      <c r="X207" s="17">
        <f>X225+X341+X298+X215</f>
        <v>0</v>
      </c>
      <c r="Y207" s="17">
        <f>Y225+Y341+Y298+Y215</f>
        <v>1471.788</v>
      </c>
      <c r="Z207" s="17">
        <f>Z225+Z341+Z298+Z215</f>
        <v>0</v>
      </c>
      <c r="AA207" s="17">
        <f>AA225+AA341+AA298+AA215</f>
        <v>0</v>
      </c>
      <c r="AB207" s="17">
        <f>AB225+AB341+AB298+AB215+AB208</f>
        <v>442897.37122999993</v>
      </c>
      <c r="AC207" s="18">
        <f>AC225+AC341+AC298+AC215+AC208</f>
        <v>1092141.39386</v>
      </c>
      <c r="AD207" s="18">
        <f>AD225+AD341+AD298+AD215+AD208</f>
        <v>906406.94403000013</v>
      </c>
      <c r="AE207" s="19">
        <f t="shared" si="477"/>
        <v>82.993552769431162</v>
      </c>
      <c r="AF207" s="17">
        <f t="shared" ref="AF207:AK207" si="548">AF225+AF341+AF298+AF215+AF208</f>
        <v>1147792.62686</v>
      </c>
      <c r="AG207" s="17">
        <f t="shared" si="548"/>
        <v>-198.7</v>
      </c>
      <c r="AH207" s="17">
        <f t="shared" si="548"/>
        <v>36062.74</v>
      </c>
      <c r="AI207" s="17">
        <f t="shared" si="548"/>
        <v>-36062.74</v>
      </c>
      <c r="AJ207" s="17">
        <f t="shared" si="548"/>
        <v>0</v>
      </c>
      <c r="AK207" s="17">
        <f t="shared" si="548"/>
        <v>-53450.69</v>
      </c>
      <c r="AL207" s="17">
        <f t="shared" si="478"/>
        <v>1094143.2368600001</v>
      </c>
      <c r="AM207" s="17">
        <f t="shared" si="479"/>
        <v>-219521.53286000004</v>
      </c>
      <c r="AN207" s="20"/>
    </row>
    <row r="208" spans="2:40" s="13" customFormat="1" x14ac:dyDescent="0.3">
      <c r="B208" s="14" t="s">
        <v>190</v>
      </c>
      <c r="C208" s="14" t="s">
        <v>38</v>
      </c>
      <c r="D208" s="14"/>
      <c r="E208" s="21" t="str">
        <f t="shared" si="542"/>
        <v>01</v>
      </c>
      <c r="F208" s="14"/>
      <c r="G208" s="14"/>
      <c r="H208" s="16" t="s">
        <v>39</v>
      </c>
      <c r="I208" s="17"/>
      <c r="J208" s="17"/>
      <c r="K208" s="17"/>
      <c r="L208" s="17"/>
      <c r="M208" s="17"/>
      <c r="N208" s="17"/>
      <c r="O208" s="17">
        <f t="shared" ref="O208:O217" si="549">O209</f>
        <v>0</v>
      </c>
      <c r="P208" s="17">
        <f t="shared" ref="P208:P217" si="550">P209</f>
        <v>0</v>
      </c>
      <c r="Q208" s="17">
        <f t="shared" ref="Q208:Q217" si="551">Q209</f>
        <v>0</v>
      </c>
      <c r="R208" s="17"/>
      <c r="S208" s="17"/>
      <c r="T208" s="17"/>
      <c r="U208" s="17"/>
      <c r="V208" s="17">
        <f t="shared" si="544"/>
        <v>0</v>
      </c>
      <c r="W208" s="17"/>
      <c r="X208" s="17"/>
      <c r="Y208" s="17"/>
      <c r="Z208" s="17"/>
      <c r="AA208" s="17"/>
      <c r="AB208" s="17">
        <f t="shared" ref="AB208:AB217" si="552">AB209</f>
        <v>55</v>
      </c>
      <c r="AC208" s="18">
        <f t="shared" ref="AC208:AC217" si="553">AC209</f>
        <v>55</v>
      </c>
      <c r="AD208" s="18">
        <f t="shared" ref="AD208:AD217" si="554">AD209</f>
        <v>55</v>
      </c>
      <c r="AE208" s="19">
        <f t="shared" si="477"/>
        <v>100</v>
      </c>
      <c r="AF208" s="17">
        <f t="shared" ref="AF208:AF217" si="555">AF209</f>
        <v>55</v>
      </c>
      <c r="AG208" s="17">
        <f t="shared" ref="AG208:AG217" si="556">AG209</f>
        <v>0</v>
      </c>
      <c r="AH208" s="17">
        <f t="shared" ref="AH208:AH217" si="557">AH209</f>
        <v>0</v>
      </c>
      <c r="AI208" s="17">
        <f t="shared" ref="AI208:AI217" si="558">AI209</f>
        <v>0</v>
      </c>
      <c r="AJ208" s="17">
        <f t="shared" ref="AJ208:AJ217" si="559">AJ209</f>
        <v>0</v>
      </c>
      <c r="AK208" s="17">
        <f t="shared" ref="AK208:AK217" si="560">AK209</f>
        <v>0</v>
      </c>
      <c r="AL208" s="17">
        <f t="shared" si="478"/>
        <v>55</v>
      </c>
      <c r="AM208" s="17">
        <f t="shared" si="479"/>
        <v>-55</v>
      </c>
      <c r="AN208" s="20"/>
    </row>
    <row r="209" spans="2:40" s="22" customFormat="1" x14ac:dyDescent="0.3">
      <c r="B209" s="23" t="s">
        <v>190</v>
      </c>
      <c r="C209" s="23" t="s">
        <v>38</v>
      </c>
      <c r="D209" s="23" t="s">
        <v>40</v>
      </c>
      <c r="E209" s="24" t="str">
        <f t="shared" si="542"/>
        <v>0113</v>
      </c>
      <c r="F209" s="23"/>
      <c r="G209" s="23"/>
      <c r="H209" s="25" t="s">
        <v>41</v>
      </c>
      <c r="I209" s="17"/>
      <c r="J209" s="17"/>
      <c r="K209" s="17"/>
      <c r="L209" s="17"/>
      <c r="M209" s="17"/>
      <c r="N209" s="17"/>
      <c r="O209" s="17">
        <f t="shared" si="549"/>
        <v>0</v>
      </c>
      <c r="P209" s="26">
        <f t="shared" si="550"/>
        <v>0</v>
      </c>
      <c r="Q209" s="17">
        <f t="shared" si="551"/>
        <v>0</v>
      </c>
      <c r="R209" s="17"/>
      <c r="S209" s="17"/>
      <c r="T209" s="17"/>
      <c r="U209" s="17"/>
      <c r="V209" s="26">
        <f t="shared" si="544"/>
        <v>0</v>
      </c>
      <c r="W209" s="17"/>
      <c r="X209" s="17"/>
      <c r="Y209" s="17"/>
      <c r="Z209" s="17"/>
      <c r="AA209" s="17"/>
      <c r="AB209" s="26">
        <f t="shared" si="552"/>
        <v>55</v>
      </c>
      <c r="AC209" s="27">
        <f t="shared" si="553"/>
        <v>55</v>
      </c>
      <c r="AD209" s="27">
        <f t="shared" si="554"/>
        <v>55</v>
      </c>
      <c r="AE209" s="28">
        <f t="shared" si="477"/>
        <v>100</v>
      </c>
      <c r="AF209" s="26">
        <f t="shared" si="555"/>
        <v>55</v>
      </c>
      <c r="AG209" s="26">
        <f t="shared" si="556"/>
        <v>0</v>
      </c>
      <c r="AH209" s="26">
        <f t="shared" si="557"/>
        <v>0</v>
      </c>
      <c r="AI209" s="26">
        <f t="shared" si="558"/>
        <v>0</v>
      </c>
      <c r="AJ209" s="26">
        <f t="shared" si="559"/>
        <v>0</v>
      </c>
      <c r="AK209" s="26">
        <f t="shared" si="560"/>
        <v>0</v>
      </c>
      <c r="AL209" s="26">
        <f t="shared" si="478"/>
        <v>55</v>
      </c>
      <c r="AM209" s="26">
        <f t="shared" si="479"/>
        <v>-55</v>
      </c>
      <c r="AN209" s="29"/>
    </row>
    <row r="210" spans="2:40" ht="31.2" x14ac:dyDescent="0.3">
      <c r="B210" s="30" t="s">
        <v>190</v>
      </c>
      <c r="C210" s="30" t="s">
        <v>38</v>
      </c>
      <c r="D210" s="30" t="s">
        <v>40</v>
      </c>
      <c r="E210" s="15" t="str">
        <f t="shared" si="542"/>
        <v>0113</v>
      </c>
      <c r="F210" s="30" t="s">
        <v>78</v>
      </c>
      <c r="G210" s="30"/>
      <c r="H210" s="31" t="s">
        <v>79</v>
      </c>
      <c r="I210" s="17"/>
      <c r="J210" s="17"/>
      <c r="K210" s="17"/>
      <c r="L210" s="17"/>
      <c r="M210" s="17"/>
      <c r="N210" s="17"/>
      <c r="O210" s="17">
        <f t="shared" si="549"/>
        <v>0</v>
      </c>
      <c r="P210" s="32">
        <f t="shared" si="550"/>
        <v>0</v>
      </c>
      <c r="Q210" s="17">
        <f t="shared" si="551"/>
        <v>0</v>
      </c>
      <c r="R210" s="17"/>
      <c r="S210" s="17"/>
      <c r="T210" s="17"/>
      <c r="U210" s="17"/>
      <c r="V210" s="32">
        <f t="shared" si="544"/>
        <v>0</v>
      </c>
      <c r="W210" s="17"/>
      <c r="X210" s="17"/>
      <c r="Y210" s="17"/>
      <c r="Z210" s="17"/>
      <c r="AA210" s="17"/>
      <c r="AB210" s="32">
        <f t="shared" si="552"/>
        <v>55</v>
      </c>
      <c r="AC210" s="33">
        <f t="shared" si="553"/>
        <v>55</v>
      </c>
      <c r="AD210" s="33">
        <f t="shared" si="554"/>
        <v>55</v>
      </c>
      <c r="AE210" s="34">
        <f t="shared" si="477"/>
        <v>100</v>
      </c>
      <c r="AF210" s="32">
        <f t="shared" si="555"/>
        <v>55</v>
      </c>
      <c r="AG210" s="32">
        <f t="shared" si="556"/>
        <v>0</v>
      </c>
      <c r="AH210" s="32">
        <f t="shared" si="557"/>
        <v>0</v>
      </c>
      <c r="AI210" s="32">
        <f t="shared" si="558"/>
        <v>0</v>
      </c>
      <c r="AJ210" s="32">
        <f t="shared" si="559"/>
        <v>0</v>
      </c>
      <c r="AK210" s="32">
        <f t="shared" si="560"/>
        <v>0</v>
      </c>
      <c r="AL210" s="32">
        <f t="shared" si="478"/>
        <v>55</v>
      </c>
      <c r="AM210" s="32">
        <f t="shared" si="479"/>
        <v>-55</v>
      </c>
    </row>
    <row r="211" spans="2:40" x14ac:dyDescent="0.3">
      <c r="B211" s="30" t="s">
        <v>190</v>
      </c>
      <c r="C211" s="30" t="s">
        <v>38</v>
      </c>
      <c r="D211" s="30" t="s">
        <v>40</v>
      </c>
      <c r="E211" s="15" t="str">
        <f t="shared" si="542"/>
        <v>0113</v>
      </c>
      <c r="F211" s="30" t="s">
        <v>80</v>
      </c>
      <c r="G211" s="30"/>
      <c r="H211" s="31" t="s">
        <v>81</v>
      </c>
      <c r="I211" s="17"/>
      <c r="J211" s="17"/>
      <c r="K211" s="17"/>
      <c r="L211" s="17"/>
      <c r="M211" s="17"/>
      <c r="N211" s="17"/>
      <c r="O211" s="17">
        <f t="shared" si="549"/>
        <v>0</v>
      </c>
      <c r="P211" s="32">
        <f t="shared" si="550"/>
        <v>0</v>
      </c>
      <c r="Q211" s="17">
        <f t="shared" si="551"/>
        <v>0</v>
      </c>
      <c r="R211" s="17"/>
      <c r="S211" s="17"/>
      <c r="T211" s="17"/>
      <c r="U211" s="17"/>
      <c r="V211" s="32">
        <f t="shared" si="544"/>
        <v>0</v>
      </c>
      <c r="W211" s="17"/>
      <c r="X211" s="17"/>
      <c r="Y211" s="17"/>
      <c r="Z211" s="17"/>
      <c r="AA211" s="17"/>
      <c r="AB211" s="32">
        <f t="shared" si="552"/>
        <v>55</v>
      </c>
      <c r="AC211" s="33">
        <f t="shared" si="553"/>
        <v>55</v>
      </c>
      <c r="AD211" s="33">
        <f t="shared" si="554"/>
        <v>55</v>
      </c>
      <c r="AE211" s="34">
        <f t="shared" si="477"/>
        <v>100</v>
      </c>
      <c r="AF211" s="32">
        <f t="shared" si="555"/>
        <v>55</v>
      </c>
      <c r="AG211" s="32">
        <f t="shared" si="556"/>
        <v>0</v>
      </c>
      <c r="AH211" s="32">
        <f t="shared" si="557"/>
        <v>0</v>
      </c>
      <c r="AI211" s="32">
        <f t="shared" si="558"/>
        <v>0</v>
      </c>
      <c r="AJ211" s="32">
        <f t="shared" si="559"/>
        <v>0</v>
      </c>
      <c r="AK211" s="32">
        <f t="shared" si="560"/>
        <v>0</v>
      </c>
      <c r="AL211" s="32">
        <f t="shared" si="478"/>
        <v>55</v>
      </c>
      <c r="AM211" s="32">
        <f t="shared" si="479"/>
        <v>-55</v>
      </c>
    </row>
    <row r="212" spans="2:40" ht="31.2" x14ac:dyDescent="0.3">
      <c r="B212" s="30" t="s">
        <v>190</v>
      </c>
      <c r="C212" s="30" t="s">
        <v>38</v>
      </c>
      <c r="D212" s="30" t="s">
        <v>40</v>
      </c>
      <c r="E212" s="15" t="str">
        <f t="shared" si="542"/>
        <v>0113</v>
      </c>
      <c r="F212" s="44" t="s">
        <v>192</v>
      </c>
      <c r="G212" s="30"/>
      <c r="H212" s="45" t="s">
        <v>193</v>
      </c>
      <c r="I212" s="17"/>
      <c r="J212" s="17"/>
      <c r="K212" s="17"/>
      <c r="L212" s="17"/>
      <c r="M212" s="17"/>
      <c r="N212" s="17"/>
      <c r="O212" s="17">
        <f t="shared" si="549"/>
        <v>0</v>
      </c>
      <c r="P212" s="32">
        <f t="shared" si="550"/>
        <v>0</v>
      </c>
      <c r="Q212" s="17">
        <f t="shared" si="551"/>
        <v>0</v>
      </c>
      <c r="R212" s="17"/>
      <c r="S212" s="17"/>
      <c r="T212" s="17"/>
      <c r="U212" s="17"/>
      <c r="V212" s="32">
        <f t="shared" si="544"/>
        <v>0</v>
      </c>
      <c r="W212" s="17"/>
      <c r="X212" s="17"/>
      <c r="Y212" s="17"/>
      <c r="Z212" s="17"/>
      <c r="AA212" s="17"/>
      <c r="AB212" s="32">
        <f t="shared" si="552"/>
        <v>55</v>
      </c>
      <c r="AC212" s="33">
        <f t="shared" si="553"/>
        <v>55</v>
      </c>
      <c r="AD212" s="33">
        <f t="shared" si="554"/>
        <v>55</v>
      </c>
      <c r="AE212" s="34">
        <f t="shared" si="477"/>
        <v>100</v>
      </c>
      <c r="AF212" s="32">
        <f t="shared" si="555"/>
        <v>55</v>
      </c>
      <c r="AG212" s="32">
        <f t="shared" si="556"/>
        <v>0</v>
      </c>
      <c r="AH212" s="32">
        <f t="shared" si="557"/>
        <v>0</v>
      </c>
      <c r="AI212" s="32">
        <f t="shared" si="558"/>
        <v>0</v>
      </c>
      <c r="AJ212" s="32">
        <f t="shared" si="559"/>
        <v>0</v>
      </c>
      <c r="AK212" s="32">
        <f t="shared" si="560"/>
        <v>0</v>
      </c>
      <c r="AL212" s="32">
        <f t="shared" si="478"/>
        <v>55</v>
      </c>
      <c r="AM212" s="32">
        <f t="shared" si="479"/>
        <v>-55</v>
      </c>
    </row>
    <row r="213" spans="2:40" x14ac:dyDescent="0.3">
      <c r="B213" s="30" t="s">
        <v>190</v>
      </c>
      <c r="C213" s="30" t="s">
        <v>38</v>
      </c>
      <c r="D213" s="30" t="s">
        <v>40</v>
      </c>
      <c r="E213" s="15" t="str">
        <f t="shared" si="542"/>
        <v>0113</v>
      </c>
      <c r="F213" s="44" t="s">
        <v>192</v>
      </c>
      <c r="G213" s="30" t="s">
        <v>92</v>
      </c>
      <c r="H213" s="31" t="s">
        <v>93</v>
      </c>
      <c r="I213" s="17"/>
      <c r="J213" s="17"/>
      <c r="K213" s="17"/>
      <c r="L213" s="17"/>
      <c r="M213" s="17"/>
      <c r="N213" s="17"/>
      <c r="O213" s="17">
        <f t="shared" si="549"/>
        <v>0</v>
      </c>
      <c r="P213" s="32">
        <f t="shared" si="550"/>
        <v>0</v>
      </c>
      <c r="Q213" s="17">
        <f t="shared" si="551"/>
        <v>0</v>
      </c>
      <c r="R213" s="17"/>
      <c r="S213" s="17"/>
      <c r="T213" s="17"/>
      <c r="U213" s="17"/>
      <c r="V213" s="32">
        <f t="shared" si="544"/>
        <v>0</v>
      </c>
      <c r="W213" s="17"/>
      <c r="X213" s="17"/>
      <c r="Y213" s="17"/>
      <c r="Z213" s="17"/>
      <c r="AA213" s="17"/>
      <c r="AB213" s="32">
        <f t="shared" si="552"/>
        <v>55</v>
      </c>
      <c r="AC213" s="33">
        <f t="shared" si="553"/>
        <v>55</v>
      </c>
      <c r="AD213" s="33">
        <f t="shared" si="554"/>
        <v>55</v>
      </c>
      <c r="AE213" s="34">
        <f t="shared" si="477"/>
        <v>100</v>
      </c>
      <c r="AF213" s="32">
        <f t="shared" si="555"/>
        <v>55</v>
      </c>
      <c r="AG213" s="32">
        <f t="shared" si="556"/>
        <v>0</v>
      </c>
      <c r="AH213" s="32">
        <f t="shared" si="557"/>
        <v>0</v>
      </c>
      <c r="AI213" s="32">
        <f t="shared" si="558"/>
        <v>0</v>
      </c>
      <c r="AJ213" s="32">
        <f t="shared" si="559"/>
        <v>0</v>
      </c>
      <c r="AK213" s="32">
        <f t="shared" si="560"/>
        <v>0</v>
      </c>
      <c r="AL213" s="32">
        <f t="shared" si="478"/>
        <v>55</v>
      </c>
      <c r="AM213" s="32">
        <f t="shared" si="479"/>
        <v>-55</v>
      </c>
    </row>
    <row r="214" spans="2:40" x14ac:dyDescent="0.3">
      <c r="B214" s="30" t="s">
        <v>190</v>
      </c>
      <c r="C214" s="30" t="s">
        <v>38</v>
      </c>
      <c r="D214" s="30" t="s">
        <v>40</v>
      </c>
      <c r="E214" s="15" t="str">
        <f t="shared" si="542"/>
        <v>0113</v>
      </c>
      <c r="F214" s="44" t="s">
        <v>192</v>
      </c>
      <c r="G214" s="30" t="s">
        <v>194</v>
      </c>
      <c r="H214" s="31" t="s">
        <v>195</v>
      </c>
      <c r="I214" s="17"/>
      <c r="J214" s="17"/>
      <c r="K214" s="17"/>
      <c r="L214" s="17"/>
      <c r="M214" s="17"/>
      <c r="N214" s="17"/>
      <c r="O214" s="17">
        <v>0</v>
      </c>
      <c r="P214" s="32">
        <v>0</v>
      </c>
      <c r="Q214" s="17">
        <v>0</v>
      </c>
      <c r="R214" s="17"/>
      <c r="S214" s="17"/>
      <c r="T214" s="17"/>
      <c r="U214" s="17"/>
      <c r="V214" s="32">
        <f t="shared" si="544"/>
        <v>0</v>
      </c>
      <c r="W214" s="17"/>
      <c r="X214" s="17"/>
      <c r="Y214" s="17"/>
      <c r="Z214" s="17"/>
      <c r="AA214" s="17"/>
      <c r="AB214" s="32">
        <v>55</v>
      </c>
      <c r="AC214" s="33">
        <v>55</v>
      </c>
      <c r="AD214" s="33">
        <v>55</v>
      </c>
      <c r="AE214" s="34">
        <f t="shared" si="477"/>
        <v>100</v>
      </c>
      <c r="AF214" s="32">
        <v>55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f t="shared" si="478"/>
        <v>55</v>
      </c>
      <c r="AM214" s="32">
        <f t="shared" si="479"/>
        <v>-55</v>
      </c>
    </row>
    <row r="215" spans="2:40" s="13" customFormat="1" ht="31.2" x14ac:dyDescent="0.3">
      <c r="B215" s="14" t="s">
        <v>190</v>
      </c>
      <c r="C215" s="14" t="s">
        <v>114</v>
      </c>
      <c r="D215" s="14"/>
      <c r="E215" s="21" t="str">
        <f t="shared" si="542"/>
        <v>03</v>
      </c>
      <c r="F215" s="14"/>
      <c r="G215" s="14"/>
      <c r="H215" s="16" t="s">
        <v>196</v>
      </c>
      <c r="I215" s="17">
        <f t="shared" ref="I215:I217" si="561">I216</f>
        <v>11.3</v>
      </c>
      <c r="J215" s="17">
        <f t="shared" ref="J215:J217" si="562">J216</f>
        <v>11.3</v>
      </c>
      <c r="K215" s="17">
        <f t="shared" ref="K215:K217" si="563">K216</f>
        <v>11.3</v>
      </c>
      <c r="L215" s="17">
        <f t="shared" ref="L215:L217" si="564">L216</f>
        <v>0</v>
      </c>
      <c r="M215" s="17">
        <f t="shared" ref="M215:M217" si="565">M216</f>
        <v>0</v>
      </c>
      <c r="N215" s="17">
        <f t="shared" ref="N215:N217" si="566">N216</f>
        <v>0</v>
      </c>
      <c r="O215" s="17">
        <f t="shared" si="549"/>
        <v>0</v>
      </c>
      <c r="P215" s="17">
        <f t="shared" si="550"/>
        <v>0</v>
      </c>
      <c r="Q215" s="17">
        <f t="shared" si="551"/>
        <v>0</v>
      </c>
      <c r="R215" s="17">
        <f t="shared" ref="R215:R217" si="567">R216</f>
        <v>0</v>
      </c>
      <c r="S215" s="17">
        <f t="shared" ref="S215:S217" si="568">S216</f>
        <v>0</v>
      </c>
      <c r="T215" s="17">
        <f t="shared" ref="T215:T217" si="569">T216</f>
        <v>0</v>
      </c>
      <c r="U215" s="17">
        <v>0</v>
      </c>
      <c r="V215" s="17">
        <f t="shared" si="544"/>
        <v>11.3</v>
      </c>
      <c r="W215" s="17">
        <f t="shared" ref="W215:W217" si="570">W216</f>
        <v>0</v>
      </c>
      <c r="X215" s="17">
        <f t="shared" ref="X215:X217" si="571">X216</f>
        <v>0</v>
      </c>
      <c r="Y215" s="17">
        <f t="shared" ref="Y215:Y217" si="572">Y216</f>
        <v>0</v>
      </c>
      <c r="Z215" s="17">
        <f t="shared" ref="Z215:Z217" si="573">Z216</f>
        <v>0</v>
      </c>
      <c r="AA215" s="17">
        <f t="shared" ref="AA215:AA217" si="574">AA216</f>
        <v>0</v>
      </c>
      <c r="AB215" s="17">
        <f t="shared" si="552"/>
        <v>9.42</v>
      </c>
      <c r="AC215" s="18">
        <f t="shared" si="553"/>
        <v>11.3</v>
      </c>
      <c r="AD215" s="18">
        <f t="shared" si="554"/>
        <v>11.3</v>
      </c>
      <c r="AE215" s="19">
        <f t="shared" si="477"/>
        <v>100</v>
      </c>
      <c r="AF215" s="17">
        <f t="shared" si="555"/>
        <v>11.3</v>
      </c>
      <c r="AG215" s="17">
        <f t="shared" si="556"/>
        <v>0</v>
      </c>
      <c r="AH215" s="17">
        <f t="shared" si="557"/>
        <v>0</v>
      </c>
      <c r="AI215" s="17">
        <f t="shared" si="558"/>
        <v>0</v>
      </c>
      <c r="AJ215" s="17">
        <f t="shared" si="559"/>
        <v>0</v>
      </c>
      <c r="AK215" s="17">
        <f t="shared" si="560"/>
        <v>0</v>
      </c>
      <c r="AL215" s="17">
        <f t="shared" si="478"/>
        <v>11.3</v>
      </c>
      <c r="AM215" s="17">
        <f t="shared" si="479"/>
        <v>0</v>
      </c>
      <c r="AN215" s="2"/>
    </row>
    <row r="216" spans="2:40" s="22" customFormat="1" ht="31.2" x14ac:dyDescent="0.3">
      <c r="B216" s="23" t="s">
        <v>190</v>
      </c>
      <c r="C216" s="23" t="s">
        <v>114</v>
      </c>
      <c r="D216" s="23" t="s">
        <v>197</v>
      </c>
      <c r="E216" s="24" t="str">
        <f t="shared" si="542"/>
        <v>0314</v>
      </c>
      <c r="F216" s="23"/>
      <c r="G216" s="23"/>
      <c r="H216" s="25" t="s">
        <v>198</v>
      </c>
      <c r="I216" s="26">
        <f t="shared" si="561"/>
        <v>11.3</v>
      </c>
      <c r="J216" s="26">
        <f t="shared" si="562"/>
        <v>11.3</v>
      </c>
      <c r="K216" s="26">
        <f t="shared" si="563"/>
        <v>11.3</v>
      </c>
      <c r="L216" s="26">
        <f t="shared" si="564"/>
        <v>0</v>
      </c>
      <c r="M216" s="26">
        <f t="shared" si="565"/>
        <v>0</v>
      </c>
      <c r="N216" s="26">
        <f t="shared" si="566"/>
        <v>0</v>
      </c>
      <c r="O216" s="26">
        <f t="shared" si="549"/>
        <v>0</v>
      </c>
      <c r="P216" s="26">
        <f t="shared" si="550"/>
        <v>0</v>
      </c>
      <c r="Q216" s="26">
        <f t="shared" si="551"/>
        <v>0</v>
      </c>
      <c r="R216" s="26">
        <f t="shared" si="567"/>
        <v>0</v>
      </c>
      <c r="S216" s="26">
        <f t="shared" si="568"/>
        <v>0</v>
      </c>
      <c r="T216" s="26">
        <f t="shared" si="569"/>
        <v>0</v>
      </c>
      <c r="U216" s="26">
        <v>0</v>
      </c>
      <c r="V216" s="26">
        <f t="shared" si="544"/>
        <v>11.3</v>
      </c>
      <c r="W216" s="26">
        <f t="shared" si="570"/>
        <v>0</v>
      </c>
      <c r="X216" s="26">
        <f t="shared" si="571"/>
        <v>0</v>
      </c>
      <c r="Y216" s="26">
        <f t="shared" si="572"/>
        <v>0</v>
      </c>
      <c r="Z216" s="26">
        <f t="shared" si="573"/>
        <v>0</v>
      </c>
      <c r="AA216" s="26">
        <f t="shared" si="574"/>
        <v>0</v>
      </c>
      <c r="AB216" s="26">
        <f t="shared" si="552"/>
        <v>9.42</v>
      </c>
      <c r="AC216" s="27">
        <f t="shared" si="553"/>
        <v>11.3</v>
      </c>
      <c r="AD216" s="27">
        <f t="shared" si="554"/>
        <v>11.3</v>
      </c>
      <c r="AE216" s="28">
        <f t="shared" si="477"/>
        <v>100</v>
      </c>
      <c r="AF216" s="26">
        <f t="shared" si="555"/>
        <v>11.3</v>
      </c>
      <c r="AG216" s="26">
        <f t="shared" si="556"/>
        <v>0</v>
      </c>
      <c r="AH216" s="26">
        <f t="shared" si="557"/>
        <v>0</v>
      </c>
      <c r="AI216" s="26">
        <f t="shared" si="558"/>
        <v>0</v>
      </c>
      <c r="AJ216" s="26">
        <f t="shared" si="559"/>
        <v>0</v>
      </c>
      <c r="AK216" s="26">
        <f t="shared" si="560"/>
        <v>0</v>
      </c>
      <c r="AL216" s="26">
        <f t="shared" si="478"/>
        <v>11.3</v>
      </c>
      <c r="AM216" s="26">
        <f t="shared" si="479"/>
        <v>0</v>
      </c>
      <c r="AN216" s="29"/>
    </row>
    <row r="217" spans="2:40" ht="31.2" x14ac:dyDescent="0.3">
      <c r="B217" s="30" t="s">
        <v>190</v>
      </c>
      <c r="C217" s="30" t="s">
        <v>114</v>
      </c>
      <c r="D217" s="30" t="s">
        <v>197</v>
      </c>
      <c r="E217" s="15" t="str">
        <f t="shared" si="542"/>
        <v>0314</v>
      </c>
      <c r="F217" s="30" t="s">
        <v>78</v>
      </c>
      <c r="G217" s="30"/>
      <c r="H217" s="31" t="s">
        <v>79</v>
      </c>
      <c r="I217" s="32">
        <f t="shared" si="561"/>
        <v>11.3</v>
      </c>
      <c r="J217" s="32">
        <f t="shared" si="562"/>
        <v>11.3</v>
      </c>
      <c r="K217" s="32">
        <f t="shared" si="563"/>
        <v>11.3</v>
      </c>
      <c r="L217" s="32">
        <f t="shared" si="564"/>
        <v>0</v>
      </c>
      <c r="M217" s="32">
        <f t="shared" si="565"/>
        <v>0</v>
      </c>
      <c r="N217" s="32">
        <f t="shared" si="566"/>
        <v>0</v>
      </c>
      <c r="O217" s="32">
        <f t="shared" si="549"/>
        <v>0</v>
      </c>
      <c r="P217" s="32">
        <f t="shared" si="550"/>
        <v>0</v>
      </c>
      <c r="Q217" s="32">
        <f t="shared" si="551"/>
        <v>0</v>
      </c>
      <c r="R217" s="32">
        <f t="shared" si="567"/>
        <v>0</v>
      </c>
      <c r="S217" s="32">
        <f t="shared" si="568"/>
        <v>0</v>
      </c>
      <c r="T217" s="32">
        <f t="shared" si="569"/>
        <v>0</v>
      </c>
      <c r="U217" s="32">
        <v>0</v>
      </c>
      <c r="V217" s="32">
        <f t="shared" si="544"/>
        <v>11.3</v>
      </c>
      <c r="W217" s="32">
        <f t="shared" si="570"/>
        <v>0</v>
      </c>
      <c r="X217" s="32">
        <f t="shared" si="571"/>
        <v>0</v>
      </c>
      <c r="Y217" s="32">
        <f t="shared" si="572"/>
        <v>0</v>
      </c>
      <c r="Z217" s="32">
        <f t="shared" si="573"/>
        <v>0</v>
      </c>
      <c r="AA217" s="32">
        <f t="shared" si="574"/>
        <v>0</v>
      </c>
      <c r="AB217" s="32">
        <f t="shared" si="552"/>
        <v>9.42</v>
      </c>
      <c r="AC217" s="33">
        <f t="shared" si="553"/>
        <v>11.3</v>
      </c>
      <c r="AD217" s="33">
        <f t="shared" si="554"/>
        <v>11.3</v>
      </c>
      <c r="AE217" s="34">
        <f t="shared" si="477"/>
        <v>100</v>
      </c>
      <c r="AF217" s="32">
        <f t="shared" si="555"/>
        <v>11.3</v>
      </c>
      <c r="AG217" s="32">
        <f t="shared" si="556"/>
        <v>0</v>
      </c>
      <c r="AH217" s="32">
        <f t="shared" si="557"/>
        <v>0</v>
      </c>
      <c r="AI217" s="32">
        <f t="shared" si="558"/>
        <v>0</v>
      </c>
      <c r="AJ217" s="32">
        <f t="shared" si="559"/>
        <v>0</v>
      </c>
      <c r="AK217" s="32">
        <f t="shared" si="560"/>
        <v>0</v>
      </c>
      <c r="AL217" s="32">
        <f t="shared" si="478"/>
        <v>11.3</v>
      </c>
      <c r="AM217" s="32">
        <f t="shared" si="479"/>
        <v>0</v>
      </c>
    </row>
    <row r="218" spans="2:40" x14ac:dyDescent="0.3">
      <c r="B218" s="30" t="s">
        <v>190</v>
      </c>
      <c r="C218" s="30" t="s">
        <v>114</v>
      </c>
      <c r="D218" s="30" t="s">
        <v>197</v>
      </c>
      <c r="E218" s="15" t="str">
        <f t="shared" si="542"/>
        <v>0314</v>
      </c>
      <c r="F218" s="30" t="s">
        <v>80</v>
      </c>
      <c r="G218" s="30"/>
      <c r="H218" s="31" t="s">
        <v>81</v>
      </c>
      <c r="I218" s="32">
        <f t="shared" ref="I218:T218" si="575">I222+I219</f>
        <v>11.3</v>
      </c>
      <c r="J218" s="32">
        <f t="shared" si="575"/>
        <v>11.3</v>
      </c>
      <c r="K218" s="32">
        <f t="shared" si="575"/>
        <v>11.3</v>
      </c>
      <c r="L218" s="32">
        <f t="shared" si="575"/>
        <v>0</v>
      </c>
      <c r="M218" s="32">
        <f t="shared" si="575"/>
        <v>0</v>
      </c>
      <c r="N218" s="32">
        <f t="shared" si="575"/>
        <v>0</v>
      </c>
      <c r="O218" s="32">
        <f t="shared" si="575"/>
        <v>0</v>
      </c>
      <c r="P218" s="32">
        <f t="shared" si="575"/>
        <v>0</v>
      </c>
      <c r="Q218" s="32">
        <f t="shared" si="575"/>
        <v>0</v>
      </c>
      <c r="R218" s="32">
        <f t="shared" si="575"/>
        <v>0</v>
      </c>
      <c r="S218" s="32">
        <f t="shared" si="575"/>
        <v>0</v>
      </c>
      <c r="T218" s="32">
        <f t="shared" si="575"/>
        <v>0</v>
      </c>
      <c r="U218" s="32">
        <v>0</v>
      </c>
      <c r="V218" s="32">
        <f t="shared" si="544"/>
        <v>11.3</v>
      </c>
      <c r="W218" s="32">
        <f t="shared" ref="W218:AD218" si="576">W222+W219</f>
        <v>0</v>
      </c>
      <c r="X218" s="32">
        <f t="shared" si="576"/>
        <v>0</v>
      </c>
      <c r="Y218" s="32">
        <f t="shared" si="576"/>
        <v>0</v>
      </c>
      <c r="Z218" s="32">
        <f t="shared" si="576"/>
        <v>0</v>
      </c>
      <c r="AA218" s="32">
        <f t="shared" si="576"/>
        <v>0</v>
      </c>
      <c r="AB218" s="32">
        <f t="shared" si="576"/>
        <v>9.42</v>
      </c>
      <c r="AC218" s="33">
        <f t="shared" si="576"/>
        <v>11.3</v>
      </c>
      <c r="AD218" s="33">
        <f t="shared" si="576"/>
        <v>11.3</v>
      </c>
      <c r="AE218" s="34">
        <f t="shared" si="477"/>
        <v>100</v>
      </c>
      <c r="AF218" s="32">
        <f t="shared" ref="AF218:AK218" si="577">AF222+AF219</f>
        <v>11.3</v>
      </c>
      <c r="AG218" s="32">
        <f t="shared" si="577"/>
        <v>0</v>
      </c>
      <c r="AH218" s="32">
        <f t="shared" si="577"/>
        <v>0</v>
      </c>
      <c r="AI218" s="32">
        <f t="shared" si="577"/>
        <v>0</v>
      </c>
      <c r="AJ218" s="32">
        <f t="shared" si="577"/>
        <v>0</v>
      </c>
      <c r="AK218" s="32">
        <f t="shared" si="577"/>
        <v>0</v>
      </c>
      <c r="AL218" s="32">
        <f t="shared" si="478"/>
        <v>11.3</v>
      </c>
      <c r="AM218" s="32">
        <f t="shared" si="479"/>
        <v>0</v>
      </c>
    </row>
    <row r="219" spans="2:40" ht="46.8" hidden="1" customHeight="1" x14ac:dyDescent="0.3">
      <c r="B219" s="30" t="s">
        <v>190</v>
      </c>
      <c r="C219" s="30" t="s">
        <v>114</v>
      </c>
      <c r="D219" s="30" t="s">
        <v>197</v>
      </c>
      <c r="E219" s="15" t="str">
        <f t="shared" si="542"/>
        <v>0314</v>
      </c>
      <c r="F219" s="30" t="s">
        <v>199</v>
      </c>
      <c r="G219" s="30"/>
      <c r="H219" s="31" t="s">
        <v>200</v>
      </c>
      <c r="I219" s="32">
        <f t="shared" ref="I219:I223" si="578">I220</f>
        <v>0</v>
      </c>
      <c r="J219" s="32">
        <f t="shared" ref="J219:J223" si="579">J220</f>
        <v>0</v>
      </c>
      <c r="K219" s="32">
        <f t="shared" ref="K219:K223" si="580">K220</f>
        <v>0</v>
      </c>
      <c r="L219" s="32">
        <f t="shared" ref="L219:L223" si="581">L220</f>
        <v>0</v>
      </c>
      <c r="M219" s="32">
        <f t="shared" ref="M219:M223" si="582">M220</f>
        <v>0</v>
      </c>
      <c r="N219" s="32">
        <f t="shared" ref="N219:N223" si="583">N220</f>
        <v>0</v>
      </c>
      <c r="O219" s="32">
        <f t="shared" ref="O219:O223" si="584">O220</f>
        <v>0</v>
      </c>
      <c r="P219" s="32">
        <f t="shared" ref="P219:P223" si="585">P220</f>
        <v>0</v>
      </c>
      <c r="Q219" s="32">
        <f t="shared" ref="Q219:Q223" si="586">Q220</f>
        <v>0</v>
      </c>
      <c r="R219" s="32">
        <f t="shared" ref="R219:R223" si="587">R220</f>
        <v>0</v>
      </c>
      <c r="S219" s="32">
        <f t="shared" ref="S219:S223" si="588">S220</f>
        <v>0</v>
      </c>
      <c r="T219" s="32">
        <f t="shared" ref="T219:T223" si="589">T220</f>
        <v>0</v>
      </c>
      <c r="U219" s="32">
        <v>0</v>
      </c>
      <c r="V219" s="32">
        <f t="shared" si="544"/>
        <v>0</v>
      </c>
      <c r="W219" s="32">
        <f t="shared" ref="W219:W223" si="590">W220</f>
        <v>0</v>
      </c>
      <c r="X219" s="32">
        <f t="shared" ref="X219:X223" si="591">X220</f>
        <v>0</v>
      </c>
      <c r="Y219" s="32">
        <f t="shared" ref="Y219:Y223" si="592">Y220</f>
        <v>0</v>
      </c>
      <c r="Z219" s="32">
        <f t="shared" ref="Z219:Z223" si="593">Z220</f>
        <v>0</v>
      </c>
      <c r="AA219" s="32">
        <f t="shared" ref="AA219:AA223" si="594">AA220</f>
        <v>0</v>
      </c>
      <c r="AB219" s="32">
        <f t="shared" ref="AB219:AB223" si="595">AB220</f>
        <v>0</v>
      </c>
      <c r="AC219" s="33">
        <f t="shared" ref="AC219:AC223" si="596">AC220</f>
        <v>0</v>
      </c>
      <c r="AD219" s="33">
        <f t="shared" ref="AD219:AD223" si="597">AD220</f>
        <v>0</v>
      </c>
      <c r="AE219" s="34" t="e">
        <f t="shared" si="477"/>
        <v>#DIV/0!</v>
      </c>
      <c r="AF219" s="35">
        <f t="shared" ref="AF219:AF223" si="598">AF220</f>
        <v>0</v>
      </c>
      <c r="AG219" s="35">
        <f t="shared" ref="AG219:AG223" si="599">AG220</f>
        <v>0</v>
      </c>
      <c r="AH219" s="36">
        <f t="shared" ref="AH219:AH223" si="600">AH220</f>
        <v>0</v>
      </c>
      <c r="AI219" s="36">
        <f t="shared" ref="AI219:AI223" si="601">AI220</f>
        <v>0</v>
      </c>
      <c r="AJ219" s="36">
        <f t="shared" ref="AJ219:AJ223" si="602">AJ220</f>
        <v>0</v>
      </c>
      <c r="AK219" s="36">
        <f t="shared" ref="AK219:AK223" si="603">AK220</f>
        <v>0</v>
      </c>
      <c r="AL219" s="36">
        <f t="shared" si="478"/>
        <v>0</v>
      </c>
      <c r="AM219" s="36">
        <f t="shared" si="479"/>
        <v>0</v>
      </c>
      <c r="AN219" s="37" t="s">
        <v>35</v>
      </c>
    </row>
    <row r="220" spans="2:40" ht="31.2" hidden="1" customHeight="1" x14ac:dyDescent="0.3">
      <c r="B220" s="30" t="s">
        <v>190</v>
      </c>
      <c r="C220" s="30" t="s">
        <v>114</v>
      </c>
      <c r="D220" s="30" t="s">
        <v>197</v>
      </c>
      <c r="E220" s="15" t="str">
        <f t="shared" si="542"/>
        <v>0314</v>
      </c>
      <c r="F220" s="30" t="s">
        <v>199</v>
      </c>
      <c r="G220" s="30" t="s">
        <v>50</v>
      </c>
      <c r="H220" s="31" t="s">
        <v>51</v>
      </c>
      <c r="I220" s="32">
        <f t="shared" si="578"/>
        <v>0</v>
      </c>
      <c r="J220" s="32">
        <f t="shared" si="579"/>
        <v>0</v>
      </c>
      <c r="K220" s="32">
        <f t="shared" si="580"/>
        <v>0</v>
      </c>
      <c r="L220" s="32">
        <f t="shared" si="581"/>
        <v>0</v>
      </c>
      <c r="M220" s="32">
        <f t="shared" si="582"/>
        <v>0</v>
      </c>
      <c r="N220" s="32">
        <f t="shared" si="583"/>
        <v>0</v>
      </c>
      <c r="O220" s="32">
        <f t="shared" si="584"/>
        <v>0</v>
      </c>
      <c r="P220" s="32">
        <f t="shared" si="585"/>
        <v>0</v>
      </c>
      <c r="Q220" s="32">
        <f t="shared" si="586"/>
        <v>0</v>
      </c>
      <c r="R220" s="32">
        <f t="shared" si="587"/>
        <v>0</v>
      </c>
      <c r="S220" s="32">
        <f t="shared" si="588"/>
        <v>0</v>
      </c>
      <c r="T220" s="32">
        <f t="shared" si="589"/>
        <v>0</v>
      </c>
      <c r="U220" s="32">
        <v>0</v>
      </c>
      <c r="V220" s="32">
        <f t="shared" si="544"/>
        <v>0</v>
      </c>
      <c r="W220" s="32">
        <f t="shared" si="590"/>
        <v>0</v>
      </c>
      <c r="X220" s="32">
        <f t="shared" si="591"/>
        <v>0</v>
      </c>
      <c r="Y220" s="32">
        <f t="shared" si="592"/>
        <v>0</v>
      </c>
      <c r="Z220" s="32">
        <f t="shared" si="593"/>
        <v>0</v>
      </c>
      <c r="AA220" s="32">
        <f t="shared" si="594"/>
        <v>0</v>
      </c>
      <c r="AB220" s="32">
        <f t="shared" si="595"/>
        <v>0</v>
      </c>
      <c r="AC220" s="33">
        <f t="shared" si="596"/>
        <v>0</v>
      </c>
      <c r="AD220" s="33">
        <f t="shared" si="597"/>
        <v>0</v>
      </c>
      <c r="AE220" s="34" t="e">
        <f t="shared" si="477"/>
        <v>#DIV/0!</v>
      </c>
      <c r="AF220" s="35">
        <f t="shared" si="598"/>
        <v>0</v>
      </c>
      <c r="AG220" s="35">
        <f t="shared" si="599"/>
        <v>0</v>
      </c>
      <c r="AH220" s="36">
        <f t="shared" si="600"/>
        <v>0</v>
      </c>
      <c r="AI220" s="36">
        <f t="shared" si="601"/>
        <v>0</v>
      </c>
      <c r="AJ220" s="36">
        <f t="shared" si="602"/>
        <v>0</v>
      </c>
      <c r="AK220" s="36">
        <f t="shared" si="603"/>
        <v>0</v>
      </c>
      <c r="AL220" s="36">
        <f t="shared" si="478"/>
        <v>0</v>
      </c>
      <c r="AM220" s="36">
        <f t="shared" si="479"/>
        <v>0</v>
      </c>
      <c r="AN220" s="37" t="s">
        <v>35</v>
      </c>
    </row>
    <row r="221" spans="2:40" ht="31.2" hidden="1" customHeight="1" x14ac:dyDescent="0.3">
      <c r="B221" s="30" t="s">
        <v>190</v>
      </c>
      <c r="C221" s="30" t="s">
        <v>114</v>
      </c>
      <c r="D221" s="30" t="s">
        <v>197</v>
      </c>
      <c r="E221" s="15" t="str">
        <f t="shared" si="542"/>
        <v>0314</v>
      </c>
      <c r="F221" s="30" t="s">
        <v>199</v>
      </c>
      <c r="G221" s="30" t="s">
        <v>52</v>
      </c>
      <c r="H221" s="31" t="s">
        <v>53</v>
      </c>
      <c r="I221" s="32"/>
      <c r="J221" s="32"/>
      <c r="K221" s="32"/>
      <c r="L221" s="32"/>
      <c r="M221" s="32"/>
      <c r="N221" s="32"/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f t="shared" si="544"/>
        <v>0</v>
      </c>
      <c r="W221" s="32"/>
      <c r="X221" s="32"/>
      <c r="Y221" s="32"/>
      <c r="Z221" s="32"/>
      <c r="AA221" s="32"/>
      <c r="AB221" s="32">
        <v>0</v>
      </c>
      <c r="AC221" s="33">
        <v>0</v>
      </c>
      <c r="AD221" s="33">
        <v>0</v>
      </c>
      <c r="AE221" s="34" t="e">
        <f t="shared" si="477"/>
        <v>#DIV/0!</v>
      </c>
      <c r="AF221" s="35">
        <v>0</v>
      </c>
      <c r="AG221" s="35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f t="shared" si="478"/>
        <v>0</v>
      </c>
      <c r="AM221" s="36">
        <f t="shared" si="479"/>
        <v>0</v>
      </c>
      <c r="AN221" s="37" t="s">
        <v>35</v>
      </c>
    </row>
    <row r="222" spans="2:40" ht="31.2" x14ac:dyDescent="0.3">
      <c r="B222" s="30" t="s">
        <v>190</v>
      </c>
      <c r="C222" s="30" t="s">
        <v>114</v>
      </c>
      <c r="D222" s="30" t="s">
        <v>197</v>
      </c>
      <c r="E222" s="15" t="str">
        <f t="shared" si="542"/>
        <v>0314</v>
      </c>
      <c r="F222" s="30" t="s">
        <v>201</v>
      </c>
      <c r="G222" s="30"/>
      <c r="H222" s="31" t="s">
        <v>202</v>
      </c>
      <c r="I222" s="32">
        <f t="shared" si="578"/>
        <v>11.3</v>
      </c>
      <c r="J222" s="32">
        <f t="shared" si="579"/>
        <v>11.3</v>
      </c>
      <c r="K222" s="32">
        <f t="shared" si="580"/>
        <v>11.3</v>
      </c>
      <c r="L222" s="32">
        <f t="shared" si="581"/>
        <v>0</v>
      </c>
      <c r="M222" s="32">
        <f t="shared" si="582"/>
        <v>0</v>
      </c>
      <c r="N222" s="32">
        <f t="shared" si="583"/>
        <v>0</v>
      </c>
      <c r="O222" s="32">
        <f t="shared" si="584"/>
        <v>0</v>
      </c>
      <c r="P222" s="32">
        <f t="shared" si="585"/>
        <v>0</v>
      </c>
      <c r="Q222" s="32">
        <f t="shared" si="586"/>
        <v>0</v>
      </c>
      <c r="R222" s="32">
        <f t="shared" si="587"/>
        <v>0</v>
      </c>
      <c r="S222" s="32">
        <f t="shared" si="588"/>
        <v>0</v>
      </c>
      <c r="T222" s="32">
        <f t="shared" si="589"/>
        <v>0</v>
      </c>
      <c r="U222" s="32">
        <v>0</v>
      </c>
      <c r="V222" s="32">
        <f t="shared" si="544"/>
        <v>11.3</v>
      </c>
      <c r="W222" s="32">
        <f t="shared" si="590"/>
        <v>0</v>
      </c>
      <c r="X222" s="32">
        <f t="shared" si="591"/>
        <v>0</v>
      </c>
      <c r="Y222" s="32">
        <f t="shared" si="592"/>
        <v>0</v>
      </c>
      <c r="Z222" s="32">
        <f t="shared" si="593"/>
        <v>0</v>
      </c>
      <c r="AA222" s="32">
        <f t="shared" si="594"/>
        <v>0</v>
      </c>
      <c r="AB222" s="32">
        <f t="shared" si="595"/>
        <v>9.42</v>
      </c>
      <c r="AC222" s="33">
        <f t="shared" si="596"/>
        <v>11.3</v>
      </c>
      <c r="AD222" s="33">
        <f t="shared" si="597"/>
        <v>11.3</v>
      </c>
      <c r="AE222" s="34">
        <f t="shared" si="477"/>
        <v>100</v>
      </c>
      <c r="AF222" s="32">
        <f t="shared" si="598"/>
        <v>11.3</v>
      </c>
      <c r="AG222" s="32">
        <f t="shared" si="599"/>
        <v>0</v>
      </c>
      <c r="AH222" s="32">
        <f t="shared" si="600"/>
        <v>0</v>
      </c>
      <c r="AI222" s="32">
        <f t="shared" si="601"/>
        <v>0</v>
      </c>
      <c r="AJ222" s="32">
        <f t="shared" si="602"/>
        <v>0</v>
      </c>
      <c r="AK222" s="32">
        <f t="shared" si="603"/>
        <v>0</v>
      </c>
      <c r="AL222" s="32">
        <f t="shared" si="478"/>
        <v>11.3</v>
      </c>
      <c r="AM222" s="32">
        <f t="shared" si="479"/>
        <v>0</v>
      </c>
    </row>
    <row r="223" spans="2:40" ht="31.2" x14ac:dyDescent="0.3">
      <c r="B223" s="30" t="s">
        <v>190</v>
      </c>
      <c r="C223" s="30" t="s">
        <v>114</v>
      </c>
      <c r="D223" s="30" t="s">
        <v>197</v>
      </c>
      <c r="E223" s="15" t="str">
        <f t="shared" si="542"/>
        <v>0314</v>
      </c>
      <c r="F223" s="30" t="s">
        <v>201</v>
      </c>
      <c r="G223" s="30" t="s">
        <v>50</v>
      </c>
      <c r="H223" s="31" t="s">
        <v>51</v>
      </c>
      <c r="I223" s="32">
        <f t="shared" si="578"/>
        <v>11.3</v>
      </c>
      <c r="J223" s="32">
        <f t="shared" si="579"/>
        <v>11.3</v>
      </c>
      <c r="K223" s="32">
        <f t="shared" si="580"/>
        <v>11.3</v>
      </c>
      <c r="L223" s="32">
        <f t="shared" si="581"/>
        <v>0</v>
      </c>
      <c r="M223" s="32">
        <f t="shared" si="582"/>
        <v>0</v>
      </c>
      <c r="N223" s="32">
        <f t="shared" si="583"/>
        <v>0</v>
      </c>
      <c r="O223" s="32">
        <f t="shared" si="584"/>
        <v>0</v>
      </c>
      <c r="P223" s="32">
        <f t="shared" si="585"/>
        <v>0</v>
      </c>
      <c r="Q223" s="32">
        <f t="shared" si="586"/>
        <v>0</v>
      </c>
      <c r="R223" s="32">
        <f t="shared" si="587"/>
        <v>0</v>
      </c>
      <c r="S223" s="32">
        <f t="shared" si="588"/>
        <v>0</v>
      </c>
      <c r="T223" s="32">
        <f t="shared" si="589"/>
        <v>0</v>
      </c>
      <c r="U223" s="32">
        <v>0</v>
      </c>
      <c r="V223" s="32">
        <f t="shared" si="544"/>
        <v>11.3</v>
      </c>
      <c r="W223" s="32">
        <f t="shared" si="590"/>
        <v>0</v>
      </c>
      <c r="X223" s="32">
        <f t="shared" si="591"/>
        <v>0</v>
      </c>
      <c r="Y223" s="32">
        <f t="shared" si="592"/>
        <v>0</v>
      </c>
      <c r="Z223" s="32">
        <f t="shared" si="593"/>
        <v>0</v>
      </c>
      <c r="AA223" s="32">
        <f t="shared" si="594"/>
        <v>0</v>
      </c>
      <c r="AB223" s="32">
        <f t="shared" si="595"/>
        <v>9.42</v>
      </c>
      <c r="AC223" s="33">
        <f t="shared" si="596"/>
        <v>11.3</v>
      </c>
      <c r="AD223" s="33">
        <f t="shared" si="597"/>
        <v>11.3</v>
      </c>
      <c r="AE223" s="34">
        <f t="shared" si="477"/>
        <v>100</v>
      </c>
      <c r="AF223" s="32">
        <f t="shared" si="598"/>
        <v>11.3</v>
      </c>
      <c r="AG223" s="32">
        <f t="shared" si="599"/>
        <v>0</v>
      </c>
      <c r="AH223" s="32">
        <f t="shared" si="600"/>
        <v>0</v>
      </c>
      <c r="AI223" s="32">
        <f t="shared" si="601"/>
        <v>0</v>
      </c>
      <c r="AJ223" s="32">
        <f t="shared" si="602"/>
        <v>0</v>
      </c>
      <c r="AK223" s="32">
        <f t="shared" si="603"/>
        <v>0</v>
      </c>
      <c r="AL223" s="32">
        <f t="shared" si="478"/>
        <v>11.3</v>
      </c>
      <c r="AM223" s="32">
        <f t="shared" si="479"/>
        <v>0</v>
      </c>
    </row>
    <row r="224" spans="2:40" ht="31.2" x14ac:dyDescent="0.3">
      <c r="B224" s="30" t="s">
        <v>190</v>
      </c>
      <c r="C224" s="30" t="s">
        <v>114</v>
      </c>
      <c r="D224" s="30" t="s">
        <v>197</v>
      </c>
      <c r="E224" s="15" t="str">
        <f t="shared" si="542"/>
        <v>0314</v>
      </c>
      <c r="F224" s="30" t="s">
        <v>201</v>
      </c>
      <c r="G224" s="30" t="s">
        <v>52</v>
      </c>
      <c r="H224" s="31" t="s">
        <v>53</v>
      </c>
      <c r="I224" s="32">
        <v>11.3</v>
      </c>
      <c r="J224" s="32">
        <v>11.3</v>
      </c>
      <c r="K224" s="32">
        <v>11.3</v>
      </c>
      <c r="L224" s="32"/>
      <c r="M224" s="32"/>
      <c r="N224" s="32"/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f t="shared" si="544"/>
        <v>11.3</v>
      </c>
      <c r="W224" s="32"/>
      <c r="X224" s="32"/>
      <c r="Y224" s="32"/>
      <c r="Z224" s="32"/>
      <c r="AA224" s="32"/>
      <c r="AB224" s="32">
        <v>9.42</v>
      </c>
      <c r="AC224" s="33">
        <v>11.3</v>
      </c>
      <c r="AD224" s="33">
        <v>11.3</v>
      </c>
      <c r="AE224" s="34">
        <f t="shared" si="477"/>
        <v>100</v>
      </c>
      <c r="AF224" s="32">
        <v>11.3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f t="shared" si="478"/>
        <v>11.3</v>
      </c>
      <c r="AM224" s="32">
        <f t="shared" si="479"/>
        <v>0</v>
      </c>
      <c r="AN224" s="12"/>
    </row>
    <row r="225" spans="2:40" s="13" customFormat="1" x14ac:dyDescent="0.3">
      <c r="B225" s="14" t="s">
        <v>190</v>
      </c>
      <c r="C225" s="14" t="s">
        <v>104</v>
      </c>
      <c r="D225" s="14"/>
      <c r="E225" s="21" t="str">
        <f t="shared" si="542"/>
        <v>04</v>
      </c>
      <c r="F225" s="14"/>
      <c r="G225" s="14"/>
      <c r="H225" s="16" t="s">
        <v>105</v>
      </c>
      <c r="I225" s="17">
        <f t="shared" ref="I225:T225" si="604">I261+I291+I226</f>
        <v>160922.10000000003</v>
      </c>
      <c r="J225" s="17">
        <f t="shared" si="604"/>
        <v>163263.1</v>
      </c>
      <c r="K225" s="17">
        <f t="shared" si="604"/>
        <v>163263.1</v>
      </c>
      <c r="L225" s="17">
        <f t="shared" si="604"/>
        <v>0</v>
      </c>
      <c r="M225" s="17">
        <f t="shared" si="604"/>
        <v>0</v>
      </c>
      <c r="N225" s="17">
        <f t="shared" si="604"/>
        <v>0</v>
      </c>
      <c r="O225" s="17">
        <f t="shared" si="604"/>
        <v>0</v>
      </c>
      <c r="P225" s="17">
        <f t="shared" si="604"/>
        <v>0</v>
      </c>
      <c r="Q225" s="17">
        <f t="shared" si="604"/>
        <v>-1143.7</v>
      </c>
      <c r="R225" s="17">
        <f t="shared" si="604"/>
        <v>7361.8</v>
      </c>
      <c r="S225" s="17">
        <f t="shared" si="604"/>
        <v>3759.029</v>
      </c>
      <c r="T225" s="17">
        <f t="shared" si="604"/>
        <v>0</v>
      </c>
      <c r="U225" s="17">
        <v>6060.8870000000006</v>
      </c>
      <c r="V225" s="17">
        <f t="shared" si="544"/>
        <v>176960.11600000001</v>
      </c>
      <c r="W225" s="17">
        <f t="shared" ref="W225:AD225" si="605">W261+W291+W226</f>
        <v>5572.8</v>
      </c>
      <c r="X225" s="17">
        <f t="shared" si="605"/>
        <v>0</v>
      </c>
      <c r="Y225" s="17">
        <f t="shared" si="605"/>
        <v>488.08699999999999</v>
      </c>
      <c r="Z225" s="17">
        <f t="shared" si="605"/>
        <v>0</v>
      </c>
      <c r="AA225" s="17">
        <f t="shared" si="605"/>
        <v>0</v>
      </c>
      <c r="AB225" s="17">
        <f t="shared" si="605"/>
        <v>142306.85089999996</v>
      </c>
      <c r="AC225" s="18">
        <f t="shared" si="605"/>
        <v>261344.14350999997</v>
      </c>
      <c r="AD225" s="18">
        <f t="shared" si="605"/>
        <v>258182.79205000002</v>
      </c>
      <c r="AE225" s="19">
        <f t="shared" si="477"/>
        <v>98.790349223999741</v>
      </c>
      <c r="AF225" s="17">
        <f t="shared" ref="AF225:AK225" si="606">AF261+AF291+AF226</f>
        <v>261484.39951000002</v>
      </c>
      <c r="AG225" s="17">
        <f t="shared" si="606"/>
        <v>0</v>
      </c>
      <c r="AH225" s="17">
        <f t="shared" si="606"/>
        <v>0</v>
      </c>
      <c r="AI225" s="17">
        <f t="shared" si="606"/>
        <v>0</v>
      </c>
      <c r="AJ225" s="17">
        <f t="shared" si="606"/>
        <v>0</v>
      </c>
      <c r="AK225" s="17">
        <f t="shared" si="606"/>
        <v>0</v>
      </c>
      <c r="AL225" s="17">
        <f t="shared" si="478"/>
        <v>261484.39951000002</v>
      </c>
      <c r="AM225" s="17">
        <f t="shared" si="479"/>
        <v>-84524.283510000008</v>
      </c>
      <c r="AN225" s="20"/>
    </row>
    <row r="226" spans="2:40" s="22" customFormat="1" x14ac:dyDescent="0.3">
      <c r="B226" s="23" t="s">
        <v>190</v>
      </c>
      <c r="C226" s="23" t="s">
        <v>104</v>
      </c>
      <c r="D226" s="23" t="s">
        <v>112</v>
      </c>
      <c r="E226" s="24" t="str">
        <f t="shared" si="542"/>
        <v>0405</v>
      </c>
      <c r="F226" s="23"/>
      <c r="G226" s="23"/>
      <c r="H226" s="25" t="s">
        <v>203</v>
      </c>
      <c r="I226" s="26">
        <f t="shared" ref="I226:N226" si="607">I227</f>
        <v>56994.900000000009</v>
      </c>
      <c r="J226" s="26">
        <f t="shared" si="607"/>
        <v>57791.8</v>
      </c>
      <c r="K226" s="26">
        <f t="shared" si="607"/>
        <v>57791.8</v>
      </c>
      <c r="L226" s="26">
        <f t="shared" si="607"/>
        <v>0</v>
      </c>
      <c r="M226" s="26">
        <f t="shared" si="607"/>
        <v>0</v>
      </c>
      <c r="N226" s="26">
        <f t="shared" si="607"/>
        <v>0</v>
      </c>
      <c r="O226" s="26">
        <f t="shared" ref="O226:T226" si="608">O227+O256</f>
        <v>0</v>
      </c>
      <c r="P226" s="26">
        <f t="shared" si="608"/>
        <v>0</v>
      </c>
      <c r="Q226" s="26">
        <f t="shared" si="608"/>
        <v>0</v>
      </c>
      <c r="R226" s="26">
        <f t="shared" si="608"/>
        <v>3064.2</v>
      </c>
      <c r="S226" s="26">
        <f t="shared" si="608"/>
        <v>841.4</v>
      </c>
      <c r="T226" s="26">
        <f t="shared" si="608"/>
        <v>0</v>
      </c>
      <c r="U226" s="26">
        <v>488.08699999999999</v>
      </c>
      <c r="V226" s="26">
        <f t="shared" si="544"/>
        <v>61388.587000000007</v>
      </c>
      <c r="W226" s="26">
        <f>W227</f>
        <v>0</v>
      </c>
      <c r="X226" s="26">
        <f>X227</f>
        <v>0</v>
      </c>
      <c r="Y226" s="26">
        <f>Y227</f>
        <v>488.08699999999999</v>
      </c>
      <c r="Z226" s="26">
        <f>Z227</f>
        <v>0</v>
      </c>
      <c r="AA226" s="26">
        <f>AA227</f>
        <v>0</v>
      </c>
      <c r="AB226" s="26">
        <f>AB227+AB256</f>
        <v>72528.075979999994</v>
      </c>
      <c r="AC226" s="27">
        <f>AC227+AC256</f>
        <v>145912.87050999998</v>
      </c>
      <c r="AD226" s="27">
        <f>AD227+AD256</f>
        <v>145544.50651000001</v>
      </c>
      <c r="AE226" s="28">
        <f t="shared" si="477"/>
        <v>99.74754523112837</v>
      </c>
      <c r="AF226" s="26">
        <f t="shared" ref="AF226:AK226" si="609">AF227+AF256</f>
        <v>145912.87051000001</v>
      </c>
      <c r="AG226" s="26">
        <f t="shared" si="609"/>
        <v>0</v>
      </c>
      <c r="AH226" s="26">
        <f t="shared" si="609"/>
        <v>0</v>
      </c>
      <c r="AI226" s="26">
        <f t="shared" si="609"/>
        <v>0</v>
      </c>
      <c r="AJ226" s="26">
        <f t="shared" si="609"/>
        <v>0</v>
      </c>
      <c r="AK226" s="26">
        <f t="shared" si="609"/>
        <v>0</v>
      </c>
      <c r="AL226" s="26">
        <f t="shared" si="478"/>
        <v>145912.87051000001</v>
      </c>
      <c r="AM226" s="26">
        <f t="shared" si="479"/>
        <v>-84524.283510000008</v>
      </c>
      <c r="AN226" s="29"/>
    </row>
    <row r="227" spans="2:40" ht="31.2" x14ac:dyDescent="0.3">
      <c r="B227" s="30" t="s">
        <v>190</v>
      </c>
      <c r="C227" s="30" t="s">
        <v>104</v>
      </c>
      <c r="D227" s="30" t="s">
        <v>112</v>
      </c>
      <c r="E227" s="15" t="str">
        <f t="shared" si="542"/>
        <v>0405</v>
      </c>
      <c r="F227" s="30" t="s">
        <v>204</v>
      </c>
      <c r="G227" s="30"/>
      <c r="H227" s="31" t="s">
        <v>205</v>
      </c>
      <c r="I227" s="32">
        <f t="shared" ref="I227:T227" si="610">I233+I228</f>
        <v>56994.900000000009</v>
      </c>
      <c r="J227" s="32">
        <f t="shared" si="610"/>
        <v>57791.8</v>
      </c>
      <c r="K227" s="32">
        <f t="shared" si="610"/>
        <v>57791.8</v>
      </c>
      <c r="L227" s="32">
        <f t="shared" si="610"/>
        <v>0</v>
      </c>
      <c r="M227" s="32">
        <f t="shared" si="610"/>
        <v>0</v>
      </c>
      <c r="N227" s="32">
        <f t="shared" si="610"/>
        <v>0</v>
      </c>
      <c r="O227" s="32">
        <f t="shared" si="610"/>
        <v>0</v>
      </c>
      <c r="P227" s="32">
        <f t="shared" si="610"/>
        <v>0</v>
      </c>
      <c r="Q227" s="32">
        <f t="shared" si="610"/>
        <v>0</v>
      </c>
      <c r="R227" s="32">
        <f t="shared" si="610"/>
        <v>3064.2</v>
      </c>
      <c r="S227" s="32">
        <f t="shared" si="610"/>
        <v>841.4</v>
      </c>
      <c r="T227" s="32">
        <f t="shared" si="610"/>
        <v>0</v>
      </c>
      <c r="U227" s="32">
        <v>488.08699999999999</v>
      </c>
      <c r="V227" s="32">
        <f t="shared" si="544"/>
        <v>61388.587000000007</v>
      </c>
      <c r="W227" s="32">
        <f t="shared" ref="W227:AD227" si="611">W233+W228</f>
        <v>0</v>
      </c>
      <c r="X227" s="32">
        <f t="shared" si="611"/>
        <v>0</v>
      </c>
      <c r="Y227" s="32">
        <f t="shared" si="611"/>
        <v>488.08699999999999</v>
      </c>
      <c r="Z227" s="32">
        <f t="shared" si="611"/>
        <v>0</v>
      </c>
      <c r="AA227" s="32">
        <f t="shared" si="611"/>
        <v>0</v>
      </c>
      <c r="AB227" s="32">
        <f t="shared" si="611"/>
        <v>72433.987479999996</v>
      </c>
      <c r="AC227" s="33">
        <f t="shared" si="611"/>
        <v>145818.78200999997</v>
      </c>
      <c r="AD227" s="33">
        <f t="shared" si="611"/>
        <v>145450.41800999999</v>
      </c>
      <c r="AE227" s="34">
        <f t="shared" si="477"/>
        <v>99.747382336539673</v>
      </c>
      <c r="AF227" s="32">
        <f t="shared" ref="AF227:AK227" si="612">AF233+AF228</f>
        <v>145818.78201</v>
      </c>
      <c r="AG227" s="32">
        <f t="shared" si="612"/>
        <v>0</v>
      </c>
      <c r="AH227" s="32">
        <f t="shared" si="612"/>
        <v>0</v>
      </c>
      <c r="AI227" s="32">
        <f t="shared" si="612"/>
        <v>0</v>
      </c>
      <c r="AJ227" s="32">
        <f t="shared" si="612"/>
        <v>0</v>
      </c>
      <c r="AK227" s="32">
        <f t="shared" si="612"/>
        <v>0</v>
      </c>
      <c r="AL227" s="32">
        <f t="shared" si="478"/>
        <v>145818.78201</v>
      </c>
      <c r="AM227" s="32">
        <f t="shared" si="479"/>
        <v>-84430.195009999996</v>
      </c>
    </row>
    <row r="228" spans="2:40" ht="31.2" x14ac:dyDescent="0.3">
      <c r="B228" s="30" t="s">
        <v>190</v>
      </c>
      <c r="C228" s="30" t="s">
        <v>104</v>
      </c>
      <c r="D228" s="30" t="s">
        <v>112</v>
      </c>
      <c r="E228" s="15" t="str">
        <f t="shared" si="542"/>
        <v>0405</v>
      </c>
      <c r="F228" s="30" t="s">
        <v>206</v>
      </c>
      <c r="G228" s="30"/>
      <c r="H228" s="31" t="s">
        <v>207</v>
      </c>
      <c r="I228" s="32">
        <f t="shared" ref="I228:I233" si="613">I229</f>
        <v>333.3</v>
      </c>
      <c r="J228" s="32">
        <f t="shared" ref="J228:J233" si="614">J229</f>
        <v>333.3</v>
      </c>
      <c r="K228" s="32">
        <f t="shared" ref="K228:K233" si="615">K229</f>
        <v>333.3</v>
      </c>
      <c r="L228" s="32">
        <f t="shared" ref="L228:L233" si="616">L229</f>
        <v>0</v>
      </c>
      <c r="M228" s="32">
        <f t="shared" ref="M228:M233" si="617">M229</f>
        <v>0</v>
      </c>
      <c r="N228" s="32">
        <f t="shared" ref="N228:N233" si="618">N229</f>
        <v>0</v>
      </c>
      <c r="O228" s="32">
        <f t="shared" ref="O228:O231" si="619">O229</f>
        <v>0</v>
      </c>
      <c r="P228" s="32">
        <f t="shared" ref="P228:P231" si="620">P229</f>
        <v>0</v>
      </c>
      <c r="Q228" s="32">
        <f t="shared" ref="Q228:Q231" si="621">Q229</f>
        <v>0</v>
      </c>
      <c r="R228" s="32">
        <f t="shared" ref="R228:R231" si="622">R229</f>
        <v>0</v>
      </c>
      <c r="S228" s="32">
        <f t="shared" ref="S228:S231" si="623">S229</f>
        <v>0</v>
      </c>
      <c r="T228" s="32">
        <f t="shared" ref="T228:T231" si="624">T229</f>
        <v>0</v>
      </c>
      <c r="U228" s="32">
        <v>0</v>
      </c>
      <c r="V228" s="32">
        <f t="shared" si="544"/>
        <v>333.3</v>
      </c>
      <c r="W228" s="32">
        <f t="shared" ref="W228:W231" si="625">W229</f>
        <v>0</v>
      </c>
      <c r="X228" s="32">
        <f t="shared" ref="X228:X231" si="626">X229</f>
        <v>0</v>
      </c>
      <c r="Y228" s="32">
        <f t="shared" ref="Y228:Y231" si="627">Y229</f>
        <v>0</v>
      </c>
      <c r="Z228" s="32">
        <f t="shared" ref="Z228:Z231" si="628">Z229</f>
        <v>0</v>
      </c>
      <c r="AA228" s="32">
        <f t="shared" ref="AA228:AA231" si="629">AA229</f>
        <v>0</v>
      </c>
      <c r="AB228" s="32">
        <f t="shared" ref="AB228:AB231" si="630">AB229</f>
        <v>333.3</v>
      </c>
      <c r="AC228" s="33">
        <f t="shared" ref="AC228:AC231" si="631">AC229</f>
        <v>333.3</v>
      </c>
      <c r="AD228" s="33">
        <f t="shared" ref="AD228:AD231" si="632">AD229</f>
        <v>333.3</v>
      </c>
      <c r="AE228" s="34">
        <f t="shared" si="477"/>
        <v>100</v>
      </c>
      <c r="AF228" s="32">
        <f t="shared" ref="AF228:AF231" si="633">AF229</f>
        <v>333.3</v>
      </c>
      <c r="AG228" s="32">
        <f t="shared" ref="AG228:AG231" si="634">AG229</f>
        <v>0</v>
      </c>
      <c r="AH228" s="32">
        <f t="shared" ref="AH228:AH231" si="635">AH229</f>
        <v>0</v>
      </c>
      <c r="AI228" s="32">
        <f t="shared" ref="AI228:AI231" si="636">AI229</f>
        <v>0</v>
      </c>
      <c r="AJ228" s="32">
        <f t="shared" ref="AJ228:AJ231" si="637">AJ229</f>
        <v>0</v>
      </c>
      <c r="AK228" s="32">
        <f t="shared" ref="AK228:AK231" si="638">AK229</f>
        <v>0</v>
      </c>
      <c r="AL228" s="32">
        <f t="shared" si="478"/>
        <v>333.3</v>
      </c>
      <c r="AM228" s="32">
        <f t="shared" si="479"/>
        <v>0</v>
      </c>
    </row>
    <row r="229" spans="2:40" ht="31.2" x14ac:dyDescent="0.3">
      <c r="B229" s="30" t="s">
        <v>190</v>
      </c>
      <c r="C229" s="30" t="s">
        <v>104</v>
      </c>
      <c r="D229" s="30" t="s">
        <v>112</v>
      </c>
      <c r="E229" s="15" t="str">
        <f t="shared" si="542"/>
        <v>0405</v>
      </c>
      <c r="F229" s="30" t="s">
        <v>208</v>
      </c>
      <c r="G229" s="30"/>
      <c r="H229" s="31" t="s">
        <v>209</v>
      </c>
      <c r="I229" s="32">
        <f t="shared" si="613"/>
        <v>333.3</v>
      </c>
      <c r="J229" s="32">
        <f t="shared" si="614"/>
        <v>333.3</v>
      </c>
      <c r="K229" s="32">
        <f t="shared" si="615"/>
        <v>333.3</v>
      </c>
      <c r="L229" s="32">
        <f t="shared" si="616"/>
        <v>0</v>
      </c>
      <c r="M229" s="32">
        <f t="shared" si="617"/>
        <v>0</v>
      </c>
      <c r="N229" s="32">
        <f t="shared" si="618"/>
        <v>0</v>
      </c>
      <c r="O229" s="32">
        <f t="shared" si="619"/>
        <v>0</v>
      </c>
      <c r="P229" s="32">
        <f t="shared" si="620"/>
        <v>0</v>
      </c>
      <c r="Q229" s="32">
        <f t="shared" si="621"/>
        <v>0</v>
      </c>
      <c r="R229" s="32">
        <f t="shared" si="622"/>
        <v>0</v>
      </c>
      <c r="S229" s="32">
        <f t="shared" si="623"/>
        <v>0</v>
      </c>
      <c r="T229" s="32">
        <f t="shared" si="624"/>
        <v>0</v>
      </c>
      <c r="U229" s="32">
        <v>0</v>
      </c>
      <c r="V229" s="32">
        <f t="shared" si="544"/>
        <v>333.3</v>
      </c>
      <c r="W229" s="32">
        <f t="shared" si="625"/>
        <v>0</v>
      </c>
      <c r="X229" s="32">
        <f t="shared" si="626"/>
        <v>0</v>
      </c>
      <c r="Y229" s="32">
        <f t="shared" si="627"/>
        <v>0</v>
      </c>
      <c r="Z229" s="32">
        <f t="shared" si="628"/>
        <v>0</v>
      </c>
      <c r="AA229" s="32">
        <f t="shared" si="629"/>
        <v>0</v>
      </c>
      <c r="AB229" s="32">
        <f t="shared" si="630"/>
        <v>333.3</v>
      </c>
      <c r="AC229" s="33">
        <f t="shared" si="631"/>
        <v>333.3</v>
      </c>
      <c r="AD229" s="33">
        <f t="shared" si="632"/>
        <v>333.3</v>
      </c>
      <c r="AE229" s="34">
        <f t="shared" si="477"/>
        <v>100</v>
      </c>
      <c r="AF229" s="32">
        <f t="shared" si="633"/>
        <v>333.3</v>
      </c>
      <c r="AG229" s="32">
        <f t="shared" si="634"/>
        <v>0</v>
      </c>
      <c r="AH229" s="32">
        <f t="shared" si="635"/>
        <v>0</v>
      </c>
      <c r="AI229" s="32">
        <f t="shared" si="636"/>
        <v>0</v>
      </c>
      <c r="AJ229" s="32">
        <f t="shared" si="637"/>
        <v>0</v>
      </c>
      <c r="AK229" s="32">
        <f t="shared" si="638"/>
        <v>0</v>
      </c>
      <c r="AL229" s="32">
        <f t="shared" si="478"/>
        <v>333.3</v>
      </c>
      <c r="AM229" s="32">
        <f t="shared" si="479"/>
        <v>0</v>
      </c>
    </row>
    <row r="230" spans="2:40" ht="62.4" x14ac:dyDescent="0.3">
      <c r="B230" s="30" t="s">
        <v>190</v>
      </c>
      <c r="C230" s="30" t="s">
        <v>104</v>
      </c>
      <c r="D230" s="30" t="s">
        <v>112</v>
      </c>
      <c r="E230" s="15" t="str">
        <f t="shared" si="542"/>
        <v>0405</v>
      </c>
      <c r="F230" s="30" t="s">
        <v>210</v>
      </c>
      <c r="G230" s="30"/>
      <c r="H230" s="31" t="s">
        <v>211</v>
      </c>
      <c r="I230" s="32">
        <f t="shared" si="613"/>
        <v>333.3</v>
      </c>
      <c r="J230" s="32">
        <f t="shared" si="614"/>
        <v>333.3</v>
      </c>
      <c r="K230" s="32">
        <f t="shared" si="615"/>
        <v>333.3</v>
      </c>
      <c r="L230" s="32">
        <f t="shared" si="616"/>
        <v>0</v>
      </c>
      <c r="M230" s="32">
        <f t="shared" si="617"/>
        <v>0</v>
      </c>
      <c r="N230" s="32">
        <f t="shared" si="618"/>
        <v>0</v>
      </c>
      <c r="O230" s="32">
        <f t="shared" si="619"/>
        <v>0</v>
      </c>
      <c r="P230" s="32">
        <f t="shared" si="620"/>
        <v>0</v>
      </c>
      <c r="Q230" s="32">
        <f t="shared" si="621"/>
        <v>0</v>
      </c>
      <c r="R230" s="32">
        <f t="shared" si="622"/>
        <v>0</v>
      </c>
      <c r="S230" s="32">
        <f t="shared" si="623"/>
        <v>0</v>
      </c>
      <c r="T230" s="32">
        <f t="shared" si="624"/>
        <v>0</v>
      </c>
      <c r="U230" s="32">
        <v>0</v>
      </c>
      <c r="V230" s="32">
        <f t="shared" si="544"/>
        <v>333.3</v>
      </c>
      <c r="W230" s="32">
        <f t="shared" si="625"/>
        <v>0</v>
      </c>
      <c r="X230" s="32">
        <f t="shared" si="626"/>
        <v>0</v>
      </c>
      <c r="Y230" s="32">
        <f t="shared" si="627"/>
        <v>0</v>
      </c>
      <c r="Z230" s="32">
        <f t="shared" si="628"/>
        <v>0</v>
      </c>
      <c r="AA230" s="32">
        <f t="shared" si="629"/>
        <v>0</v>
      </c>
      <c r="AB230" s="32">
        <f t="shared" si="630"/>
        <v>333.3</v>
      </c>
      <c r="AC230" s="33">
        <f t="shared" si="631"/>
        <v>333.3</v>
      </c>
      <c r="AD230" s="33">
        <f t="shared" si="632"/>
        <v>333.3</v>
      </c>
      <c r="AE230" s="34">
        <f t="shared" ref="AE230:AE293" si="639">AD230/AC230*100</f>
        <v>100</v>
      </c>
      <c r="AF230" s="32">
        <f t="shared" si="633"/>
        <v>333.3</v>
      </c>
      <c r="AG230" s="32">
        <f t="shared" si="634"/>
        <v>0</v>
      </c>
      <c r="AH230" s="32">
        <f t="shared" si="635"/>
        <v>0</v>
      </c>
      <c r="AI230" s="32">
        <f t="shared" si="636"/>
        <v>0</v>
      </c>
      <c r="AJ230" s="32">
        <f t="shared" si="637"/>
        <v>0</v>
      </c>
      <c r="AK230" s="32">
        <f t="shared" si="638"/>
        <v>0</v>
      </c>
      <c r="AL230" s="32">
        <f t="shared" ref="AL230:AL293" si="640">AF230+AH230+AK230+AI230+AJ230+AG230</f>
        <v>333.3</v>
      </c>
      <c r="AM230" s="32">
        <f t="shared" ref="AM230:AM293" si="641">V230-AL230</f>
        <v>0</v>
      </c>
    </row>
    <row r="231" spans="2:40" ht="31.2" x14ac:dyDescent="0.3">
      <c r="B231" s="30" t="s">
        <v>190</v>
      </c>
      <c r="C231" s="30" t="s">
        <v>104</v>
      </c>
      <c r="D231" s="30" t="s">
        <v>112</v>
      </c>
      <c r="E231" s="15" t="str">
        <f t="shared" si="542"/>
        <v>0405</v>
      </c>
      <c r="F231" s="30" t="s">
        <v>210</v>
      </c>
      <c r="G231" s="30" t="s">
        <v>50</v>
      </c>
      <c r="H231" s="31" t="s">
        <v>51</v>
      </c>
      <c r="I231" s="32">
        <f t="shared" si="613"/>
        <v>333.3</v>
      </c>
      <c r="J231" s="32">
        <f t="shared" si="614"/>
        <v>333.3</v>
      </c>
      <c r="K231" s="32">
        <f t="shared" si="615"/>
        <v>333.3</v>
      </c>
      <c r="L231" s="32">
        <f t="shared" si="616"/>
        <v>0</v>
      </c>
      <c r="M231" s="32">
        <f t="shared" si="617"/>
        <v>0</v>
      </c>
      <c r="N231" s="32">
        <f t="shared" si="618"/>
        <v>0</v>
      </c>
      <c r="O231" s="32">
        <f t="shared" si="619"/>
        <v>0</v>
      </c>
      <c r="P231" s="32">
        <f t="shared" si="620"/>
        <v>0</v>
      </c>
      <c r="Q231" s="32">
        <f t="shared" si="621"/>
        <v>0</v>
      </c>
      <c r="R231" s="32">
        <f t="shared" si="622"/>
        <v>0</v>
      </c>
      <c r="S231" s="32">
        <f t="shared" si="623"/>
        <v>0</v>
      </c>
      <c r="T231" s="32">
        <f t="shared" si="624"/>
        <v>0</v>
      </c>
      <c r="U231" s="32">
        <v>0</v>
      </c>
      <c r="V231" s="32">
        <f t="shared" si="544"/>
        <v>333.3</v>
      </c>
      <c r="W231" s="32">
        <f t="shared" si="625"/>
        <v>0</v>
      </c>
      <c r="X231" s="32">
        <f t="shared" si="626"/>
        <v>0</v>
      </c>
      <c r="Y231" s="32">
        <f t="shared" si="627"/>
        <v>0</v>
      </c>
      <c r="Z231" s="32">
        <f t="shared" si="628"/>
        <v>0</v>
      </c>
      <c r="AA231" s="32">
        <f t="shared" si="629"/>
        <v>0</v>
      </c>
      <c r="AB231" s="32">
        <f t="shared" si="630"/>
        <v>333.3</v>
      </c>
      <c r="AC231" s="33">
        <f t="shared" si="631"/>
        <v>333.3</v>
      </c>
      <c r="AD231" s="33">
        <f t="shared" si="632"/>
        <v>333.3</v>
      </c>
      <c r="AE231" s="34">
        <f t="shared" si="639"/>
        <v>100</v>
      </c>
      <c r="AF231" s="32">
        <f t="shared" si="633"/>
        <v>333.3</v>
      </c>
      <c r="AG231" s="32">
        <f t="shared" si="634"/>
        <v>0</v>
      </c>
      <c r="AH231" s="32">
        <f t="shared" si="635"/>
        <v>0</v>
      </c>
      <c r="AI231" s="32">
        <f t="shared" si="636"/>
        <v>0</v>
      </c>
      <c r="AJ231" s="32">
        <f t="shared" si="637"/>
        <v>0</v>
      </c>
      <c r="AK231" s="32">
        <f t="shared" si="638"/>
        <v>0</v>
      </c>
      <c r="AL231" s="32">
        <f t="shared" si="640"/>
        <v>333.3</v>
      </c>
      <c r="AM231" s="32">
        <f t="shared" si="641"/>
        <v>0</v>
      </c>
    </row>
    <row r="232" spans="2:40" ht="31.2" x14ac:dyDescent="0.3">
      <c r="B232" s="30" t="s">
        <v>190</v>
      </c>
      <c r="C232" s="30" t="s">
        <v>104</v>
      </c>
      <c r="D232" s="30" t="s">
        <v>112</v>
      </c>
      <c r="E232" s="15" t="str">
        <f t="shared" si="542"/>
        <v>0405</v>
      </c>
      <c r="F232" s="30" t="s">
        <v>210</v>
      </c>
      <c r="G232" s="30" t="s">
        <v>52</v>
      </c>
      <c r="H232" s="31" t="s">
        <v>53</v>
      </c>
      <c r="I232" s="32">
        <v>333.3</v>
      </c>
      <c r="J232" s="32">
        <v>333.3</v>
      </c>
      <c r="K232" s="32">
        <v>333.3</v>
      </c>
      <c r="L232" s="32"/>
      <c r="M232" s="32"/>
      <c r="N232" s="32"/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f t="shared" si="544"/>
        <v>333.3</v>
      </c>
      <c r="W232" s="32"/>
      <c r="X232" s="32"/>
      <c r="Y232" s="32"/>
      <c r="Z232" s="32"/>
      <c r="AA232" s="32"/>
      <c r="AB232" s="32">
        <v>333.3</v>
      </c>
      <c r="AC232" s="33">
        <v>333.3</v>
      </c>
      <c r="AD232" s="33">
        <v>333.3</v>
      </c>
      <c r="AE232" s="34">
        <f t="shared" si="639"/>
        <v>100</v>
      </c>
      <c r="AF232" s="32">
        <v>333.3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f t="shared" si="640"/>
        <v>333.3</v>
      </c>
      <c r="AM232" s="32">
        <f t="shared" si="641"/>
        <v>0</v>
      </c>
      <c r="AN232" s="12"/>
    </row>
    <row r="233" spans="2:40" ht="31.2" x14ac:dyDescent="0.3">
      <c r="B233" s="30" t="s">
        <v>190</v>
      </c>
      <c r="C233" s="30" t="s">
        <v>104</v>
      </c>
      <c r="D233" s="30" t="s">
        <v>112</v>
      </c>
      <c r="E233" s="15" t="str">
        <f t="shared" si="542"/>
        <v>0405</v>
      </c>
      <c r="F233" s="30" t="s">
        <v>212</v>
      </c>
      <c r="G233" s="30"/>
      <c r="H233" s="31" t="s">
        <v>213</v>
      </c>
      <c r="I233" s="32">
        <f t="shared" si="613"/>
        <v>56661.600000000006</v>
      </c>
      <c r="J233" s="32">
        <f t="shared" si="614"/>
        <v>57458.5</v>
      </c>
      <c r="K233" s="32">
        <f t="shared" si="615"/>
        <v>57458.5</v>
      </c>
      <c r="L233" s="32">
        <f t="shared" si="616"/>
        <v>0</v>
      </c>
      <c r="M233" s="32">
        <f t="shared" si="617"/>
        <v>0</v>
      </c>
      <c r="N233" s="32">
        <f t="shared" si="618"/>
        <v>0</v>
      </c>
      <c r="O233" s="32">
        <f t="shared" ref="O233:T233" si="642">O234+O249</f>
        <v>0</v>
      </c>
      <c r="P233" s="32">
        <f t="shared" si="642"/>
        <v>0</v>
      </c>
      <c r="Q233" s="32">
        <f t="shared" si="642"/>
        <v>0</v>
      </c>
      <c r="R233" s="32">
        <f t="shared" si="642"/>
        <v>3064.2</v>
      </c>
      <c r="S233" s="32">
        <f t="shared" si="642"/>
        <v>841.4</v>
      </c>
      <c r="T233" s="32">
        <f t="shared" si="642"/>
        <v>0</v>
      </c>
      <c r="U233" s="32">
        <v>488.08699999999999</v>
      </c>
      <c r="V233" s="32">
        <f t="shared" si="544"/>
        <v>61055.287000000004</v>
      </c>
      <c r="W233" s="32">
        <f t="shared" ref="W233:AD233" si="643">W234+W249</f>
        <v>0</v>
      </c>
      <c r="X233" s="32">
        <f t="shared" si="643"/>
        <v>0</v>
      </c>
      <c r="Y233" s="32">
        <f t="shared" si="643"/>
        <v>488.08699999999999</v>
      </c>
      <c r="Z233" s="32">
        <f t="shared" si="643"/>
        <v>0</v>
      </c>
      <c r="AA233" s="32">
        <f t="shared" si="643"/>
        <v>0</v>
      </c>
      <c r="AB233" s="32">
        <f t="shared" si="643"/>
        <v>72100.687479999993</v>
      </c>
      <c r="AC233" s="33">
        <f t="shared" si="643"/>
        <v>145485.48200999998</v>
      </c>
      <c r="AD233" s="33">
        <f t="shared" si="643"/>
        <v>145117.11801000001</v>
      </c>
      <c r="AE233" s="34">
        <f t="shared" si="639"/>
        <v>99.746803602042817</v>
      </c>
      <c r="AF233" s="32">
        <f t="shared" ref="AF233:AK233" si="644">AF234+AF249</f>
        <v>145485.48201000001</v>
      </c>
      <c r="AG233" s="32">
        <f t="shared" si="644"/>
        <v>0</v>
      </c>
      <c r="AH233" s="32">
        <f t="shared" si="644"/>
        <v>0</v>
      </c>
      <c r="AI233" s="32">
        <f t="shared" si="644"/>
        <v>0</v>
      </c>
      <c r="AJ233" s="32">
        <f t="shared" si="644"/>
        <v>0</v>
      </c>
      <c r="AK233" s="32">
        <f t="shared" si="644"/>
        <v>0</v>
      </c>
      <c r="AL233" s="32">
        <f t="shared" si="640"/>
        <v>145485.48201000001</v>
      </c>
      <c r="AM233" s="32">
        <f t="shared" si="641"/>
        <v>-84430.195009999996</v>
      </c>
    </row>
    <row r="234" spans="2:40" ht="31.2" x14ac:dyDescent="0.3">
      <c r="B234" s="30" t="s">
        <v>190</v>
      </c>
      <c r="C234" s="30" t="s">
        <v>104</v>
      </c>
      <c r="D234" s="30" t="s">
        <v>112</v>
      </c>
      <c r="E234" s="15" t="str">
        <f t="shared" si="542"/>
        <v>0405</v>
      </c>
      <c r="F234" s="30" t="s">
        <v>214</v>
      </c>
      <c r="G234" s="30"/>
      <c r="H234" s="31" t="s">
        <v>215</v>
      </c>
      <c r="I234" s="32">
        <f t="shared" ref="I234:T234" si="645">I244+I235</f>
        <v>56661.600000000006</v>
      </c>
      <c r="J234" s="32">
        <f t="shared" si="645"/>
        <v>57458.5</v>
      </c>
      <c r="K234" s="32">
        <f t="shared" si="645"/>
        <v>57458.5</v>
      </c>
      <c r="L234" s="32">
        <f t="shared" si="645"/>
        <v>0</v>
      </c>
      <c r="M234" s="32">
        <f t="shared" si="645"/>
        <v>0</v>
      </c>
      <c r="N234" s="32">
        <f t="shared" si="645"/>
        <v>0</v>
      </c>
      <c r="O234" s="32">
        <f t="shared" si="645"/>
        <v>0</v>
      </c>
      <c r="P234" s="32">
        <f t="shared" si="645"/>
        <v>0</v>
      </c>
      <c r="Q234" s="32">
        <f t="shared" si="645"/>
        <v>0</v>
      </c>
      <c r="R234" s="32">
        <f t="shared" si="645"/>
        <v>3064.2</v>
      </c>
      <c r="S234" s="32">
        <f t="shared" si="645"/>
        <v>841.4</v>
      </c>
      <c r="T234" s="32">
        <f t="shared" si="645"/>
        <v>0</v>
      </c>
      <c r="U234" s="32">
        <v>0</v>
      </c>
      <c r="V234" s="32">
        <f t="shared" si="544"/>
        <v>60567.200000000004</v>
      </c>
      <c r="W234" s="32">
        <f t="shared" ref="W234:AD234" si="646">W244+W235</f>
        <v>0</v>
      </c>
      <c r="X234" s="32">
        <f t="shared" si="646"/>
        <v>0</v>
      </c>
      <c r="Y234" s="32">
        <f t="shared" si="646"/>
        <v>0</v>
      </c>
      <c r="Z234" s="32">
        <f t="shared" si="646"/>
        <v>0</v>
      </c>
      <c r="AA234" s="32">
        <f t="shared" si="646"/>
        <v>0</v>
      </c>
      <c r="AB234" s="32">
        <f t="shared" si="646"/>
        <v>40200.107609999999</v>
      </c>
      <c r="AC234" s="33">
        <f t="shared" si="646"/>
        <v>62805.71149999999</v>
      </c>
      <c r="AD234" s="33">
        <f t="shared" si="646"/>
        <v>62793.320350000002</v>
      </c>
      <c r="AE234" s="34">
        <f t="shared" si="639"/>
        <v>99.98027066375964</v>
      </c>
      <c r="AF234" s="32">
        <f t="shared" ref="AF234:AK234" si="647">AF244+AF235</f>
        <v>62805.711500000005</v>
      </c>
      <c r="AG234" s="32">
        <f t="shared" si="647"/>
        <v>0</v>
      </c>
      <c r="AH234" s="32">
        <f t="shared" si="647"/>
        <v>0</v>
      </c>
      <c r="AI234" s="32">
        <f t="shared" si="647"/>
        <v>0</v>
      </c>
      <c r="AJ234" s="32">
        <f t="shared" si="647"/>
        <v>0</v>
      </c>
      <c r="AK234" s="32">
        <f t="shared" si="647"/>
        <v>0</v>
      </c>
      <c r="AL234" s="32">
        <f t="shared" si="640"/>
        <v>62805.711500000005</v>
      </c>
      <c r="AM234" s="32">
        <f t="shared" si="641"/>
        <v>-2238.5115000000005</v>
      </c>
    </row>
    <row r="235" spans="2:40" ht="31.2" x14ac:dyDescent="0.3">
      <c r="B235" s="30" t="s">
        <v>190</v>
      </c>
      <c r="C235" s="30" t="s">
        <v>104</v>
      </c>
      <c r="D235" s="30" t="s">
        <v>112</v>
      </c>
      <c r="E235" s="15" t="str">
        <f t="shared" si="542"/>
        <v>0405</v>
      </c>
      <c r="F235" s="30" t="s">
        <v>216</v>
      </c>
      <c r="G235" s="30"/>
      <c r="H235" s="31" t="s">
        <v>67</v>
      </c>
      <c r="I235" s="32">
        <f t="shared" ref="I235:N235" si="648">I236+I238+I242</f>
        <v>29906.900000000005</v>
      </c>
      <c r="J235" s="32">
        <f t="shared" si="648"/>
        <v>30703.800000000003</v>
      </c>
      <c r="K235" s="32">
        <f t="shared" si="648"/>
        <v>30703.800000000003</v>
      </c>
      <c r="L235" s="32">
        <f t="shared" si="648"/>
        <v>0</v>
      </c>
      <c r="M235" s="32">
        <f t="shared" si="648"/>
        <v>0</v>
      </c>
      <c r="N235" s="32">
        <f t="shared" si="648"/>
        <v>0</v>
      </c>
      <c r="O235" s="32">
        <f>O236+O238+O242+O240</f>
        <v>0</v>
      </c>
      <c r="P235" s="32">
        <f>P236+P238+P242+P240</f>
        <v>0</v>
      </c>
      <c r="Q235" s="32">
        <f>Q236+Q238+Q242</f>
        <v>0</v>
      </c>
      <c r="R235" s="32">
        <f>R236+R238+R242</f>
        <v>3064.2</v>
      </c>
      <c r="S235" s="32">
        <f>S236+S238+S242</f>
        <v>841.4</v>
      </c>
      <c r="T235" s="32">
        <f>T236+T238+T242</f>
        <v>0</v>
      </c>
      <c r="U235" s="32">
        <v>0</v>
      </c>
      <c r="V235" s="32">
        <f t="shared" si="544"/>
        <v>33812.500000000007</v>
      </c>
      <c r="W235" s="32">
        <f>W236+W238+W242</f>
        <v>0</v>
      </c>
      <c r="X235" s="32">
        <f>X236+X238+X242</f>
        <v>0</v>
      </c>
      <c r="Y235" s="32">
        <f>Y236+Y238+Y242</f>
        <v>0</v>
      </c>
      <c r="Z235" s="32">
        <f>Z236+Z238+Z242</f>
        <v>0</v>
      </c>
      <c r="AA235" s="32">
        <f>AA236+AA238+AA242</f>
        <v>0</v>
      </c>
      <c r="AB235" s="32">
        <f>AB236+AB238+AB242+AB240</f>
        <v>22680.594659999999</v>
      </c>
      <c r="AC235" s="33">
        <f>AC236+AC238+AC242+AC240</f>
        <v>33718.411499999995</v>
      </c>
      <c r="AD235" s="33">
        <f>AD236+AD238+AD242+AD240</f>
        <v>33718.349920000001</v>
      </c>
      <c r="AE235" s="34">
        <f t="shared" si="639"/>
        <v>99.999817369807005</v>
      </c>
      <c r="AF235" s="32">
        <f t="shared" ref="AF235:AK235" si="649">AF236+AF238+AF242+AF240</f>
        <v>33718.411500000002</v>
      </c>
      <c r="AG235" s="32">
        <f t="shared" si="649"/>
        <v>0</v>
      </c>
      <c r="AH235" s="32">
        <f t="shared" si="649"/>
        <v>0</v>
      </c>
      <c r="AI235" s="32">
        <f t="shared" si="649"/>
        <v>0</v>
      </c>
      <c r="AJ235" s="32">
        <f t="shared" si="649"/>
        <v>0</v>
      </c>
      <c r="AK235" s="32">
        <f t="shared" si="649"/>
        <v>0</v>
      </c>
      <c r="AL235" s="32">
        <f t="shared" si="640"/>
        <v>33718.411500000002</v>
      </c>
      <c r="AM235" s="32">
        <f t="shared" si="641"/>
        <v>94.088500000005297</v>
      </c>
    </row>
    <row r="236" spans="2:40" ht="78" x14ac:dyDescent="0.3">
      <c r="B236" s="30" t="s">
        <v>190</v>
      </c>
      <c r="C236" s="30" t="s">
        <v>104</v>
      </c>
      <c r="D236" s="30" t="s">
        <v>112</v>
      </c>
      <c r="E236" s="15" t="str">
        <f t="shared" si="542"/>
        <v>0405</v>
      </c>
      <c r="F236" s="30" t="s">
        <v>216</v>
      </c>
      <c r="G236" s="30" t="s">
        <v>68</v>
      </c>
      <c r="H236" s="31" t="s">
        <v>69</v>
      </c>
      <c r="I236" s="32">
        <f t="shared" ref="I236:T236" si="650">I237</f>
        <v>24373.700000000004</v>
      </c>
      <c r="J236" s="32">
        <f t="shared" si="650"/>
        <v>25256.3</v>
      </c>
      <c r="K236" s="32">
        <f t="shared" si="650"/>
        <v>25256.3</v>
      </c>
      <c r="L236" s="32">
        <f t="shared" si="650"/>
        <v>0</v>
      </c>
      <c r="M236" s="32">
        <f t="shared" si="650"/>
        <v>0</v>
      </c>
      <c r="N236" s="32">
        <f t="shared" si="650"/>
        <v>0</v>
      </c>
      <c r="O236" s="32">
        <f t="shared" si="650"/>
        <v>0</v>
      </c>
      <c r="P236" s="32">
        <f t="shared" si="650"/>
        <v>0</v>
      </c>
      <c r="Q236" s="32">
        <f t="shared" si="650"/>
        <v>0</v>
      </c>
      <c r="R236" s="32">
        <f t="shared" si="650"/>
        <v>3064.2</v>
      </c>
      <c r="S236" s="32">
        <f t="shared" si="650"/>
        <v>0</v>
      </c>
      <c r="T236" s="32">
        <f t="shared" si="650"/>
        <v>0</v>
      </c>
      <c r="U236" s="32">
        <v>0</v>
      </c>
      <c r="V236" s="32">
        <f t="shared" si="544"/>
        <v>27437.900000000005</v>
      </c>
      <c r="W236" s="32">
        <f t="shared" ref="W236:AD236" si="651">W237</f>
        <v>0</v>
      </c>
      <c r="X236" s="32">
        <f t="shared" si="651"/>
        <v>0</v>
      </c>
      <c r="Y236" s="32">
        <f t="shared" si="651"/>
        <v>0</v>
      </c>
      <c r="Z236" s="32">
        <f t="shared" si="651"/>
        <v>0</v>
      </c>
      <c r="AA236" s="32">
        <f t="shared" si="651"/>
        <v>0</v>
      </c>
      <c r="AB236" s="32">
        <f t="shared" si="651"/>
        <v>18033.023880000001</v>
      </c>
      <c r="AC236" s="33">
        <f t="shared" si="651"/>
        <v>27737.202539999998</v>
      </c>
      <c r="AD236" s="33">
        <f t="shared" si="651"/>
        <v>27737.140960000001</v>
      </c>
      <c r="AE236" s="34">
        <f t="shared" si="639"/>
        <v>99.999777987704746</v>
      </c>
      <c r="AF236" s="32">
        <f t="shared" ref="AF236:AK236" si="652">AF237</f>
        <v>27435.758539999999</v>
      </c>
      <c r="AG236" s="32">
        <f t="shared" si="652"/>
        <v>0</v>
      </c>
      <c r="AH236" s="32">
        <f t="shared" si="652"/>
        <v>0</v>
      </c>
      <c r="AI236" s="32">
        <f t="shared" si="652"/>
        <v>0</v>
      </c>
      <c r="AJ236" s="32">
        <f t="shared" si="652"/>
        <v>0</v>
      </c>
      <c r="AK236" s="32">
        <f t="shared" si="652"/>
        <v>0</v>
      </c>
      <c r="AL236" s="32">
        <f t="shared" si="640"/>
        <v>27435.758539999999</v>
      </c>
      <c r="AM236" s="32">
        <f t="shared" si="641"/>
        <v>2.141460000006191</v>
      </c>
    </row>
    <row r="237" spans="2:40" x14ac:dyDescent="0.3">
      <c r="B237" s="30" t="s">
        <v>190</v>
      </c>
      <c r="C237" s="30" t="s">
        <v>104</v>
      </c>
      <c r="D237" s="30" t="s">
        <v>112</v>
      </c>
      <c r="E237" s="15" t="str">
        <f t="shared" si="542"/>
        <v>0405</v>
      </c>
      <c r="F237" s="30" t="s">
        <v>216</v>
      </c>
      <c r="G237" s="30" t="s">
        <v>70</v>
      </c>
      <c r="H237" s="31" t="s">
        <v>71</v>
      </c>
      <c r="I237" s="32">
        <f>25471.4-890.6-207.1</f>
        <v>24373.700000000004</v>
      </c>
      <c r="J237" s="32">
        <f>26398.7-922.9-219.5</f>
        <v>25256.3</v>
      </c>
      <c r="K237" s="32">
        <f>26398.7-922.9-219.5</f>
        <v>25256.3</v>
      </c>
      <c r="L237" s="32"/>
      <c r="M237" s="32"/>
      <c r="N237" s="32"/>
      <c r="O237" s="32">
        <v>0</v>
      </c>
      <c r="P237" s="32">
        <v>0</v>
      </c>
      <c r="Q237" s="32">
        <v>0</v>
      </c>
      <c r="R237" s="32">
        <v>3064.2</v>
      </c>
      <c r="S237" s="32">
        <v>0</v>
      </c>
      <c r="T237" s="32">
        <v>0</v>
      </c>
      <c r="U237" s="32">
        <v>0</v>
      </c>
      <c r="V237" s="32">
        <f t="shared" si="544"/>
        <v>27437.900000000005</v>
      </c>
      <c r="W237" s="32"/>
      <c r="X237" s="32"/>
      <c r="Y237" s="32"/>
      <c r="Z237" s="32"/>
      <c r="AA237" s="32"/>
      <c r="AB237" s="32">
        <v>18033.023880000001</v>
      </c>
      <c r="AC237" s="33">
        <v>27737.202539999998</v>
      </c>
      <c r="AD237" s="33">
        <v>27737.140960000001</v>
      </c>
      <c r="AE237" s="34">
        <f t="shared" si="639"/>
        <v>99.999777987704746</v>
      </c>
      <c r="AF237" s="32">
        <v>27435.758539999999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f t="shared" si="640"/>
        <v>27435.758539999999</v>
      </c>
      <c r="AM237" s="32">
        <f t="shared" si="641"/>
        <v>2.141460000006191</v>
      </c>
      <c r="AN237" s="12"/>
    </row>
    <row r="238" spans="2:40" ht="31.2" x14ac:dyDescent="0.3">
      <c r="B238" s="30" t="s">
        <v>190</v>
      </c>
      <c r="C238" s="30" t="s">
        <v>104</v>
      </c>
      <c r="D238" s="30" t="s">
        <v>112</v>
      </c>
      <c r="E238" s="15" t="str">
        <f t="shared" si="542"/>
        <v>0405</v>
      </c>
      <c r="F238" s="30" t="s">
        <v>216</v>
      </c>
      <c r="G238" s="30" t="s">
        <v>50</v>
      </c>
      <c r="H238" s="31" t="s">
        <v>51</v>
      </c>
      <c r="I238" s="32">
        <f t="shared" ref="I238:T238" si="653">I239</f>
        <v>4565.8</v>
      </c>
      <c r="J238" s="32">
        <f t="shared" si="653"/>
        <v>4480.1000000000004</v>
      </c>
      <c r="K238" s="32">
        <f t="shared" si="653"/>
        <v>4480.1000000000004</v>
      </c>
      <c r="L238" s="32">
        <f t="shared" si="653"/>
        <v>0</v>
      </c>
      <c r="M238" s="32">
        <f t="shared" si="653"/>
        <v>0</v>
      </c>
      <c r="N238" s="32">
        <f t="shared" si="653"/>
        <v>0</v>
      </c>
      <c r="O238" s="32">
        <f t="shared" si="653"/>
        <v>0</v>
      </c>
      <c r="P238" s="32">
        <f t="shared" si="653"/>
        <v>0</v>
      </c>
      <c r="Q238" s="32">
        <f t="shared" si="653"/>
        <v>0</v>
      </c>
      <c r="R238" s="32">
        <f t="shared" si="653"/>
        <v>0</v>
      </c>
      <c r="S238" s="32">
        <f t="shared" si="653"/>
        <v>841.4</v>
      </c>
      <c r="T238" s="32">
        <f t="shared" si="653"/>
        <v>0</v>
      </c>
      <c r="U238" s="32">
        <v>0</v>
      </c>
      <c r="V238" s="32">
        <f t="shared" si="544"/>
        <v>5407.2</v>
      </c>
      <c r="W238" s="32">
        <f t="shared" ref="W238:AD238" si="654">W239</f>
        <v>0</v>
      </c>
      <c r="X238" s="32">
        <f t="shared" si="654"/>
        <v>0</v>
      </c>
      <c r="Y238" s="32">
        <f t="shared" si="654"/>
        <v>0</v>
      </c>
      <c r="Z238" s="32">
        <f t="shared" si="654"/>
        <v>0</v>
      </c>
      <c r="AA238" s="32">
        <f t="shared" si="654"/>
        <v>0</v>
      </c>
      <c r="AB238" s="32">
        <f t="shared" si="654"/>
        <v>3332.3163199999999</v>
      </c>
      <c r="AC238" s="33">
        <f t="shared" si="654"/>
        <v>4610.1705000000002</v>
      </c>
      <c r="AD238" s="33">
        <f t="shared" si="654"/>
        <v>4610.1705000000002</v>
      </c>
      <c r="AE238" s="34">
        <f t="shared" si="639"/>
        <v>100</v>
      </c>
      <c r="AF238" s="32">
        <f t="shared" ref="AF238:AK238" si="655">AF239</f>
        <v>4967.3545000000004</v>
      </c>
      <c r="AG238" s="32">
        <f t="shared" si="655"/>
        <v>0</v>
      </c>
      <c r="AH238" s="32">
        <f t="shared" si="655"/>
        <v>0</v>
      </c>
      <c r="AI238" s="32">
        <f t="shared" si="655"/>
        <v>0</v>
      </c>
      <c r="AJ238" s="32">
        <f t="shared" si="655"/>
        <v>0</v>
      </c>
      <c r="AK238" s="32">
        <f t="shared" si="655"/>
        <v>0</v>
      </c>
      <c r="AL238" s="32">
        <f t="shared" si="640"/>
        <v>4967.3545000000004</v>
      </c>
      <c r="AM238" s="32">
        <f t="shared" si="641"/>
        <v>439.84549999999945</v>
      </c>
    </row>
    <row r="239" spans="2:40" ht="31.2" x14ac:dyDescent="0.3">
      <c r="B239" s="30" t="s">
        <v>190</v>
      </c>
      <c r="C239" s="30" t="s">
        <v>104</v>
      </c>
      <c r="D239" s="30" t="s">
        <v>112</v>
      </c>
      <c r="E239" s="15" t="str">
        <f t="shared" si="542"/>
        <v>0405</v>
      </c>
      <c r="F239" s="30" t="s">
        <v>216</v>
      </c>
      <c r="G239" s="30" t="s">
        <v>52</v>
      </c>
      <c r="H239" s="31" t="s">
        <v>53</v>
      </c>
      <c r="I239" s="32">
        <f>4445.7-87+207.1</f>
        <v>4565.8</v>
      </c>
      <c r="J239" s="32">
        <f>4347.6-87+219.5</f>
        <v>4480.1000000000004</v>
      </c>
      <c r="K239" s="32">
        <f>4347.6-87+219.5</f>
        <v>4480.1000000000004</v>
      </c>
      <c r="L239" s="32"/>
      <c r="M239" s="32"/>
      <c r="N239" s="32"/>
      <c r="O239" s="32">
        <v>0</v>
      </c>
      <c r="P239" s="32">
        <v>0</v>
      </c>
      <c r="Q239" s="32">
        <v>0</v>
      </c>
      <c r="R239" s="32">
        <v>0</v>
      </c>
      <c r="S239" s="32">
        <v>841.4</v>
      </c>
      <c r="T239" s="32">
        <v>0</v>
      </c>
      <c r="U239" s="32">
        <v>0</v>
      </c>
      <c r="V239" s="32">
        <f t="shared" si="544"/>
        <v>5407.2</v>
      </c>
      <c r="W239" s="32"/>
      <c r="X239" s="32"/>
      <c r="Y239" s="32"/>
      <c r="Z239" s="32"/>
      <c r="AA239" s="32"/>
      <c r="AB239" s="32">
        <v>3332.3163199999999</v>
      </c>
      <c r="AC239" s="33">
        <v>4610.1705000000002</v>
      </c>
      <c r="AD239" s="33">
        <v>4610.1705000000002</v>
      </c>
      <c r="AE239" s="34">
        <f t="shared" si="639"/>
        <v>100</v>
      </c>
      <c r="AF239" s="32">
        <v>4967.3545000000004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f t="shared" si="640"/>
        <v>4967.3545000000004</v>
      </c>
      <c r="AM239" s="32">
        <f t="shared" si="641"/>
        <v>439.84549999999945</v>
      </c>
      <c r="AN239" s="12"/>
    </row>
    <row r="240" spans="2:40" x14ac:dyDescent="0.3">
      <c r="B240" s="30" t="s">
        <v>190</v>
      </c>
      <c r="C240" s="30" t="s">
        <v>104</v>
      </c>
      <c r="D240" s="30" t="s">
        <v>112</v>
      </c>
      <c r="E240" s="15" t="str">
        <f t="shared" si="542"/>
        <v>0405</v>
      </c>
      <c r="F240" s="30" t="s">
        <v>216</v>
      </c>
      <c r="G240" s="30" t="s">
        <v>92</v>
      </c>
      <c r="H240" s="31" t="s">
        <v>93</v>
      </c>
      <c r="I240" s="32"/>
      <c r="J240" s="32"/>
      <c r="K240" s="32"/>
      <c r="L240" s="32"/>
      <c r="M240" s="32"/>
      <c r="N240" s="32"/>
      <c r="O240" s="32">
        <f>O241</f>
        <v>0</v>
      </c>
      <c r="P240" s="32">
        <f>P241</f>
        <v>0</v>
      </c>
      <c r="Q240" s="32"/>
      <c r="R240" s="32"/>
      <c r="S240" s="32"/>
      <c r="T240" s="32"/>
      <c r="U240" s="32"/>
      <c r="V240" s="32">
        <f t="shared" si="544"/>
        <v>0</v>
      </c>
      <c r="W240" s="32"/>
      <c r="X240" s="32"/>
      <c r="Y240" s="32"/>
      <c r="Z240" s="32"/>
      <c r="AA240" s="32"/>
      <c r="AB240" s="32">
        <f>AB241</f>
        <v>2.1414599999999999</v>
      </c>
      <c r="AC240" s="33">
        <f>AC241</f>
        <v>2.1414599999999999</v>
      </c>
      <c r="AD240" s="33">
        <f>AD241</f>
        <v>2.1414599999999999</v>
      </c>
      <c r="AE240" s="34">
        <f t="shared" si="639"/>
        <v>100</v>
      </c>
      <c r="AF240" s="32">
        <f t="shared" ref="AF240:AK240" si="656">AF241</f>
        <v>2.1414599999999999</v>
      </c>
      <c r="AG240" s="32">
        <f t="shared" si="656"/>
        <v>0</v>
      </c>
      <c r="AH240" s="32">
        <f t="shared" si="656"/>
        <v>0</v>
      </c>
      <c r="AI240" s="32">
        <f t="shared" si="656"/>
        <v>0</v>
      </c>
      <c r="AJ240" s="32">
        <f t="shared" si="656"/>
        <v>0</v>
      </c>
      <c r="AK240" s="32">
        <f t="shared" si="656"/>
        <v>0</v>
      </c>
      <c r="AL240" s="32">
        <f t="shared" si="640"/>
        <v>2.1414599999999999</v>
      </c>
      <c r="AM240" s="32">
        <f t="shared" si="641"/>
        <v>-2.1414599999999999</v>
      </c>
      <c r="AN240" s="12"/>
    </row>
    <row r="241" spans="2:40" ht="31.2" x14ac:dyDescent="0.3">
      <c r="B241" s="30" t="s">
        <v>190</v>
      </c>
      <c r="C241" s="30" t="s">
        <v>104</v>
      </c>
      <c r="D241" s="30" t="s">
        <v>112</v>
      </c>
      <c r="E241" s="15" t="str">
        <f t="shared" si="542"/>
        <v>0405</v>
      </c>
      <c r="F241" s="30" t="s">
        <v>216</v>
      </c>
      <c r="G241" s="30" t="s">
        <v>94</v>
      </c>
      <c r="H241" s="31" t="s">
        <v>95</v>
      </c>
      <c r="I241" s="32"/>
      <c r="J241" s="32"/>
      <c r="K241" s="32"/>
      <c r="L241" s="32"/>
      <c r="M241" s="32"/>
      <c r="N241" s="32"/>
      <c r="O241" s="32">
        <v>0</v>
      </c>
      <c r="P241" s="32">
        <v>0</v>
      </c>
      <c r="Q241" s="32"/>
      <c r="R241" s="32"/>
      <c r="S241" s="32"/>
      <c r="T241" s="32"/>
      <c r="U241" s="32"/>
      <c r="V241" s="32">
        <f t="shared" si="544"/>
        <v>0</v>
      </c>
      <c r="W241" s="32"/>
      <c r="X241" s="32"/>
      <c r="Y241" s="32"/>
      <c r="Z241" s="32"/>
      <c r="AA241" s="32"/>
      <c r="AB241" s="32">
        <v>2.1414599999999999</v>
      </c>
      <c r="AC241" s="33">
        <v>2.1414599999999999</v>
      </c>
      <c r="AD241" s="33">
        <v>2.1414599999999999</v>
      </c>
      <c r="AE241" s="34">
        <f t="shared" si="639"/>
        <v>100</v>
      </c>
      <c r="AF241" s="32">
        <v>2.1414599999999999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f t="shared" si="640"/>
        <v>2.1414599999999999</v>
      </c>
      <c r="AM241" s="32">
        <f t="shared" si="641"/>
        <v>-2.1414599999999999</v>
      </c>
      <c r="AN241" s="12"/>
    </row>
    <row r="242" spans="2:40" x14ac:dyDescent="0.3">
      <c r="B242" s="30" t="s">
        <v>190</v>
      </c>
      <c r="C242" s="30" t="s">
        <v>104</v>
      </c>
      <c r="D242" s="30" t="s">
        <v>112</v>
      </c>
      <c r="E242" s="15" t="str">
        <f t="shared" si="542"/>
        <v>0405</v>
      </c>
      <c r="F242" s="30" t="s">
        <v>216</v>
      </c>
      <c r="G242" s="30" t="s">
        <v>56</v>
      </c>
      <c r="H242" s="31" t="s">
        <v>57</v>
      </c>
      <c r="I242" s="32">
        <f t="shared" ref="I242:T242" si="657">I243</f>
        <v>967.4</v>
      </c>
      <c r="J242" s="32">
        <f t="shared" si="657"/>
        <v>967.4</v>
      </c>
      <c r="K242" s="32">
        <f t="shared" si="657"/>
        <v>967.4</v>
      </c>
      <c r="L242" s="32">
        <f t="shared" si="657"/>
        <v>0</v>
      </c>
      <c r="M242" s="32">
        <f t="shared" si="657"/>
        <v>0</v>
      </c>
      <c r="N242" s="32">
        <f t="shared" si="657"/>
        <v>0</v>
      </c>
      <c r="O242" s="32">
        <f t="shared" si="657"/>
        <v>0</v>
      </c>
      <c r="P242" s="32">
        <f t="shared" si="657"/>
        <v>0</v>
      </c>
      <c r="Q242" s="32">
        <f t="shared" si="657"/>
        <v>0</v>
      </c>
      <c r="R242" s="32">
        <f t="shared" si="657"/>
        <v>0</v>
      </c>
      <c r="S242" s="32">
        <f t="shared" si="657"/>
        <v>0</v>
      </c>
      <c r="T242" s="32">
        <f t="shared" si="657"/>
        <v>0</v>
      </c>
      <c r="U242" s="32">
        <v>0</v>
      </c>
      <c r="V242" s="32">
        <f t="shared" si="544"/>
        <v>967.4</v>
      </c>
      <c r="W242" s="32">
        <f t="shared" ref="W242:AD242" si="658">W243</f>
        <v>0</v>
      </c>
      <c r="X242" s="32">
        <f t="shared" si="658"/>
        <v>0</v>
      </c>
      <c r="Y242" s="32">
        <f t="shared" si="658"/>
        <v>0</v>
      </c>
      <c r="Z242" s="32">
        <f t="shared" si="658"/>
        <v>0</v>
      </c>
      <c r="AA242" s="32">
        <f t="shared" si="658"/>
        <v>0</v>
      </c>
      <c r="AB242" s="32">
        <f t="shared" si="658"/>
        <v>1313.1130000000001</v>
      </c>
      <c r="AC242" s="33">
        <f t="shared" si="658"/>
        <v>1368.8969999999999</v>
      </c>
      <c r="AD242" s="33">
        <f t="shared" si="658"/>
        <v>1368.8969999999999</v>
      </c>
      <c r="AE242" s="34">
        <f t="shared" si="639"/>
        <v>100</v>
      </c>
      <c r="AF242" s="32">
        <f t="shared" ref="AF242:AK242" si="659">AF243</f>
        <v>1313.1569999999999</v>
      </c>
      <c r="AG242" s="32">
        <f t="shared" si="659"/>
        <v>0</v>
      </c>
      <c r="AH242" s="32">
        <f t="shared" si="659"/>
        <v>0</v>
      </c>
      <c r="AI242" s="32">
        <f t="shared" si="659"/>
        <v>0</v>
      </c>
      <c r="AJ242" s="32">
        <f t="shared" si="659"/>
        <v>0</v>
      </c>
      <c r="AK242" s="32">
        <f t="shared" si="659"/>
        <v>0</v>
      </c>
      <c r="AL242" s="32">
        <f t="shared" si="640"/>
        <v>1313.1569999999999</v>
      </c>
      <c r="AM242" s="32">
        <f t="shared" si="641"/>
        <v>-345.75699999999995</v>
      </c>
    </row>
    <row r="243" spans="2:40" x14ac:dyDescent="0.3">
      <c r="B243" s="30" t="s">
        <v>190</v>
      </c>
      <c r="C243" s="30" t="s">
        <v>104</v>
      </c>
      <c r="D243" s="30" t="s">
        <v>112</v>
      </c>
      <c r="E243" s="15" t="str">
        <f t="shared" si="542"/>
        <v>0405</v>
      </c>
      <c r="F243" s="30" t="s">
        <v>216</v>
      </c>
      <c r="G243" s="30" t="s">
        <v>60</v>
      </c>
      <c r="H243" s="31" t="s">
        <v>61</v>
      </c>
      <c r="I243" s="32">
        <v>967.4</v>
      </c>
      <c r="J243" s="32">
        <v>967.4</v>
      </c>
      <c r="K243" s="32">
        <v>967.4</v>
      </c>
      <c r="L243" s="32"/>
      <c r="M243" s="32"/>
      <c r="N243" s="32"/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f t="shared" si="544"/>
        <v>967.4</v>
      </c>
      <c r="W243" s="32"/>
      <c r="X243" s="32"/>
      <c r="Y243" s="32"/>
      <c r="Z243" s="32"/>
      <c r="AA243" s="32"/>
      <c r="AB243" s="32">
        <v>1313.1130000000001</v>
      </c>
      <c r="AC243" s="33">
        <v>1368.8969999999999</v>
      </c>
      <c r="AD243" s="33">
        <v>1368.8969999999999</v>
      </c>
      <c r="AE243" s="34">
        <f t="shared" si="639"/>
        <v>100</v>
      </c>
      <c r="AF243" s="32">
        <v>1313.1569999999999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f t="shared" si="640"/>
        <v>1313.1569999999999</v>
      </c>
      <c r="AM243" s="32">
        <f t="shared" si="641"/>
        <v>-345.75699999999995</v>
      </c>
      <c r="AN243" s="12"/>
    </row>
    <row r="244" spans="2:40" ht="46.8" x14ac:dyDescent="0.3">
      <c r="B244" s="30" t="s">
        <v>190</v>
      </c>
      <c r="C244" s="30" t="s">
        <v>104</v>
      </c>
      <c r="D244" s="30" t="s">
        <v>112</v>
      </c>
      <c r="E244" s="15" t="str">
        <f t="shared" si="542"/>
        <v>0405</v>
      </c>
      <c r="F244" s="30" t="s">
        <v>217</v>
      </c>
      <c r="G244" s="30"/>
      <c r="H244" s="31" t="s">
        <v>218</v>
      </c>
      <c r="I244" s="32">
        <f t="shared" ref="I244:T244" si="660">I245+I247</f>
        <v>26754.7</v>
      </c>
      <c r="J244" s="32">
        <f t="shared" si="660"/>
        <v>26754.699999999997</v>
      </c>
      <c r="K244" s="32">
        <f t="shared" si="660"/>
        <v>26754.699999999997</v>
      </c>
      <c r="L244" s="32">
        <f t="shared" si="660"/>
        <v>0</v>
      </c>
      <c r="M244" s="32">
        <f t="shared" si="660"/>
        <v>0</v>
      </c>
      <c r="N244" s="32">
        <f t="shared" si="660"/>
        <v>0</v>
      </c>
      <c r="O244" s="32">
        <f t="shared" si="660"/>
        <v>0</v>
      </c>
      <c r="P244" s="32">
        <f t="shared" si="660"/>
        <v>0</v>
      </c>
      <c r="Q244" s="32">
        <f t="shared" si="660"/>
        <v>0</v>
      </c>
      <c r="R244" s="32">
        <f t="shared" si="660"/>
        <v>0</v>
      </c>
      <c r="S244" s="32">
        <f t="shared" si="660"/>
        <v>0</v>
      </c>
      <c r="T244" s="32">
        <f t="shared" si="660"/>
        <v>0</v>
      </c>
      <c r="U244" s="32">
        <v>0</v>
      </c>
      <c r="V244" s="32">
        <f t="shared" si="544"/>
        <v>26754.7</v>
      </c>
      <c r="W244" s="32">
        <f t="shared" ref="W244:AD244" si="661">W245+W247</f>
        <v>0</v>
      </c>
      <c r="X244" s="32">
        <f t="shared" si="661"/>
        <v>0</v>
      </c>
      <c r="Y244" s="32">
        <f t="shared" si="661"/>
        <v>0</v>
      </c>
      <c r="Z244" s="32">
        <f t="shared" si="661"/>
        <v>0</v>
      </c>
      <c r="AA244" s="32">
        <f t="shared" si="661"/>
        <v>0</v>
      </c>
      <c r="AB244" s="32">
        <f t="shared" si="661"/>
        <v>17519.51295</v>
      </c>
      <c r="AC244" s="33">
        <f t="shared" si="661"/>
        <v>29087.3</v>
      </c>
      <c r="AD244" s="33">
        <f t="shared" si="661"/>
        <v>29074.970430000001</v>
      </c>
      <c r="AE244" s="34">
        <f t="shared" si="639"/>
        <v>99.957611844344441</v>
      </c>
      <c r="AF244" s="32">
        <f t="shared" ref="AF244:AK244" si="662">AF245+AF247</f>
        <v>29087.300000000003</v>
      </c>
      <c r="AG244" s="32">
        <f t="shared" si="662"/>
        <v>0</v>
      </c>
      <c r="AH244" s="32">
        <f t="shared" si="662"/>
        <v>0</v>
      </c>
      <c r="AI244" s="32">
        <f t="shared" si="662"/>
        <v>0</v>
      </c>
      <c r="AJ244" s="32">
        <f t="shared" si="662"/>
        <v>0</v>
      </c>
      <c r="AK244" s="32">
        <f t="shared" si="662"/>
        <v>0</v>
      </c>
      <c r="AL244" s="32">
        <f t="shared" si="640"/>
        <v>29087.300000000003</v>
      </c>
      <c r="AM244" s="32">
        <f t="shared" si="641"/>
        <v>-2332.6000000000022</v>
      </c>
    </row>
    <row r="245" spans="2:40" ht="78" x14ac:dyDescent="0.3">
      <c r="B245" s="30" t="s">
        <v>190</v>
      </c>
      <c r="C245" s="30" t="s">
        <v>104</v>
      </c>
      <c r="D245" s="30" t="s">
        <v>112</v>
      </c>
      <c r="E245" s="15" t="str">
        <f t="shared" si="542"/>
        <v>0405</v>
      </c>
      <c r="F245" s="30" t="s">
        <v>217</v>
      </c>
      <c r="G245" s="30" t="s">
        <v>68</v>
      </c>
      <c r="H245" s="31" t="s">
        <v>69</v>
      </c>
      <c r="I245" s="32">
        <f t="shared" ref="I245:T245" si="663">I246</f>
        <v>6721.5</v>
      </c>
      <c r="J245" s="32">
        <f t="shared" si="663"/>
        <v>6965.5999999999995</v>
      </c>
      <c r="K245" s="32">
        <f t="shared" si="663"/>
        <v>6965.5999999999995</v>
      </c>
      <c r="L245" s="32">
        <f t="shared" si="663"/>
        <v>0</v>
      </c>
      <c r="M245" s="32">
        <f t="shared" si="663"/>
        <v>0</v>
      </c>
      <c r="N245" s="32">
        <f t="shared" si="663"/>
        <v>0</v>
      </c>
      <c r="O245" s="32">
        <f t="shared" si="663"/>
        <v>0</v>
      </c>
      <c r="P245" s="32">
        <f t="shared" si="663"/>
        <v>0</v>
      </c>
      <c r="Q245" s="32">
        <f t="shared" si="663"/>
        <v>0</v>
      </c>
      <c r="R245" s="32">
        <f t="shared" si="663"/>
        <v>0</v>
      </c>
      <c r="S245" s="32">
        <f t="shared" si="663"/>
        <v>0</v>
      </c>
      <c r="T245" s="32">
        <f t="shared" si="663"/>
        <v>0</v>
      </c>
      <c r="U245" s="32">
        <v>0</v>
      </c>
      <c r="V245" s="32">
        <f t="shared" si="544"/>
        <v>6721.5</v>
      </c>
      <c r="W245" s="32">
        <f t="shared" ref="W245:AD245" si="664">W246</f>
        <v>0</v>
      </c>
      <c r="X245" s="32">
        <f t="shared" si="664"/>
        <v>0</v>
      </c>
      <c r="Y245" s="32">
        <f t="shared" si="664"/>
        <v>0</v>
      </c>
      <c r="Z245" s="32">
        <f t="shared" si="664"/>
        <v>0</v>
      </c>
      <c r="AA245" s="32">
        <f t="shared" si="664"/>
        <v>0</v>
      </c>
      <c r="AB245" s="32">
        <f t="shared" si="664"/>
        <v>5412.5719099999997</v>
      </c>
      <c r="AC245" s="33">
        <f t="shared" si="664"/>
        <v>8699.4003699999994</v>
      </c>
      <c r="AD245" s="33">
        <f t="shared" si="664"/>
        <v>8687.0708300000006</v>
      </c>
      <c r="AE245" s="34">
        <f t="shared" si="639"/>
        <v>99.858271381065322</v>
      </c>
      <c r="AF245" s="32">
        <f t="shared" ref="AF245:AK245" si="665">AF246</f>
        <v>8654.1</v>
      </c>
      <c r="AG245" s="32">
        <f t="shared" si="665"/>
        <v>0</v>
      </c>
      <c r="AH245" s="32">
        <f t="shared" si="665"/>
        <v>0</v>
      </c>
      <c r="AI245" s="32">
        <f t="shared" si="665"/>
        <v>0</v>
      </c>
      <c r="AJ245" s="32">
        <f t="shared" si="665"/>
        <v>0</v>
      </c>
      <c r="AK245" s="32">
        <f t="shared" si="665"/>
        <v>0</v>
      </c>
      <c r="AL245" s="32">
        <f t="shared" si="640"/>
        <v>8654.1</v>
      </c>
      <c r="AM245" s="32">
        <f t="shared" si="641"/>
        <v>-1932.6000000000004</v>
      </c>
    </row>
    <row r="246" spans="2:40" x14ac:dyDescent="0.3">
      <c r="B246" s="30" t="s">
        <v>190</v>
      </c>
      <c r="C246" s="30" t="s">
        <v>104</v>
      </c>
      <c r="D246" s="30" t="s">
        <v>112</v>
      </c>
      <c r="E246" s="15" t="str">
        <f t="shared" si="542"/>
        <v>0405</v>
      </c>
      <c r="F246" s="30" t="s">
        <v>217</v>
      </c>
      <c r="G246" s="30" t="s">
        <v>70</v>
      </c>
      <c r="H246" s="31" t="s">
        <v>71</v>
      </c>
      <c r="I246" s="32">
        <v>6721.5</v>
      </c>
      <c r="J246" s="32">
        <v>6965.5999999999995</v>
      </c>
      <c r="K246" s="32">
        <v>6965.5999999999995</v>
      </c>
      <c r="L246" s="32"/>
      <c r="M246" s="32"/>
      <c r="N246" s="32"/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f t="shared" si="544"/>
        <v>6721.5</v>
      </c>
      <c r="W246" s="32"/>
      <c r="X246" s="32"/>
      <c r="Y246" s="32"/>
      <c r="Z246" s="32"/>
      <c r="AA246" s="32"/>
      <c r="AB246" s="32">
        <v>5412.5719099999997</v>
      </c>
      <c r="AC246" s="33">
        <v>8699.4003699999994</v>
      </c>
      <c r="AD246" s="33">
        <v>8687.0708300000006</v>
      </c>
      <c r="AE246" s="34">
        <f t="shared" si="639"/>
        <v>99.858271381065322</v>
      </c>
      <c r="AF246" s="32">
        <v>8654.1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f t="shared" si="640"/>
        <v>8654.1</v>
      </c>
      <c r="AM246" s="32">
        <f t="shared" si="641"/>
        <v>-1932.6000000000004</v>
      </c>
      <c r="AN246" s="12"/>
    </row>
    <row r="247" spans="2:40" ht="31.2" x14ac:dyDescent="0.3">
      <c r="B247" s="30" t="s">
        <v>190</v>
      </c>
      <c r="C247" s="30" t="s">
        <v>104</v>
      </c>
      <c r="D247" s="30" t="s">
        <v>112</v>
      </c>
      <c r="E247" s="15" t="str">
        <f t="shared" si="542"/>
        <v>0405</v>
      </c>
      <c r="F247" s="30" t="s">
        <v>217</v>
      </c>
      <c r="G247" s="30" t="s">
        <v>50</v>
      </c>
      <c r="H247" s="31" t="s">
        <v>51</v>
      </c>
      <c r="I247" s="32">
        <f t="shared" ref="I247:T247" si="666">I248</f>
        <v>20033.2</v>
      </c>
      <c r="J247" s="32">
        <f t="shared" si="666"/>
        <v>19789.099999999999</v>
      </c>
      <c r="K247" s="32">
        <f t="shared" si="666"/>
        <v>19789.099999999999</v>
      </c>
      <c r="L247" s="32">
        <f t="shared" si="666"/>
        <v>0</v>
      </c>
      <c r="M247" s="32">
        <f t="shared" si="666"/>
        <v>0</v>
      </c>
      <c r="N247" s="32">
        <f t="shared" si="666"/>
        <v>0</v>
      </c>
      <c r="O247" s="32">
        <f t="shared" si="666"/>
        <v>0</v>
      </c>
      <c r="P247" s="32">
        <f t="shared" si="666"/>
        <v>0</v>
      </c>
      <c r="Q247" s="32">
        <f t="shared" si="666"/>
        <v>0</v>
      </c>
      <c r="R247" s="32">
        <f t="shared" si="666"/>
        <v>0</v>
      </c>
      <c r="S247" s="32">
        <f t="shared" si="666"/>
        <v>0</v>
      </c>
      <c r="T247" s="32">
        <f t="shared" si="666"/>
        <v>0</v>
      </c>
      <c r="U247" s="32">
        <v>0</v>
      </c>
      <c r="V247" s="32">
        <f t="shared" si="544"/>
        <v>20033.2</v>
      </c>
      <c r="W247" s="32">
        <f t="shared" ref="W247:AD247" si="667">W248</f>
        <v>0</v>
      </c>
      <c r="X247" s="32">
        <f t="shared" si="667"/>
        <v>0</v>
      </c>
      <c r="Y247" s="32">
        <f t="shared" si="667"/>
        <v>0</v>
      </c>
      <c r="Z247" s="32">
        <f t="shared" si="667"/>
        <v>0</v>
      </c>
      <c r="AA247" s="32">
        <f t="shared" si="667"/>
        <v>0</v>
      </c>
      <c r="AB247" s="32">
        <f t="shared" si="667"/>
        <v>12106.94104</v>
      </c>
      <c r="AC247" s="33">
        <f t="shared" si="667"/>
        <v>20387.89963</v>
      </c>
      <c r="AD247" s="33">
        <f t="shared" si="667"/>
        <v>20387.899600000001</v>
      </c>
      <c r="AE247" s="34">
        <f t="shared" si="639"/>
        <v>99.999999852853904</v>
      </c>
      <c r="AF247" s="32">
        <f t="shared" ref="AF247:AK247" si="668">AF248</f>
        <v>20433.2</v>
      </c>
      <c r="AG247" s="32">
        <f t="shared" si="668"/>
        <v>0</v>
      </c>
      <c r="AH247" s="32">
        <f t="shared" si="668"/>
        <v>0</v>
      </c>
      <c r="AI247" s="32">
        <f t="shared" si="668"/>
        <v>0</v>
      </c>
      <c r="AJ247" s="32">
        <f t="shared" si="668"/>
        <v>0</v>
      </c>
      <c r="AK247" s="32">
        <f t="shared" si="668"/>
        <v>0</v>
      </c>
      <c r="AL247" s="32">
        <f t="shared" si="640"/>
        <v>20433.2</v>
      </c>
      <c r="AM247" s="32">
        <f t="shared" si="641"/>
        <v>-400</v>
      </c>
    </row>
    <row r="248" spans="2:40" ht="31.2" x14ac:dyDescent="0.3">
      <c r="B248" s="30" t="s">
        <v>190</v>
      </c>
      <c r="C248" s="30" t="s">
        <v>104</v>
      </c>
      <c r="D248" s="30" t="s">
        <v>112</v>
      </c>
      <c r="E248" s="15" t="str">
        <f t="shared" si="542"/>
        <v>0405</v>
      </c>
      <c r="F248" s="30" t="s">
        <v>217</v>
      </c>
      <c r="G248" s="30" t="s">
        <v>52</v>
      </c>
      <c r="H248" s="31" t="s">
        <v>53</v>
      </c>
      <c r="I248" s="32">
        <v>20033.2</v>
      </c>
      <c r="J248" s="32">
        <v>19789.099999999999</v>
      </c>
      <c r="K248" s="32">
        <v>19789.099999999999</v>
      </c>
      <c r="L248" s="32"/>
      <c r="M248" s="32"/>
      <c r="N248" s="32"/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f t="shared" si="544"/>
        <v>20033.2</v>
      </c>
      <c r="W248" s="32"/>
      <c r="X248" s="32"/>
      <c r="Y248" s="32"/>
      <c r="Z248" s="32"/>
      <c r="AA248" s="32"/>
      <c r="AB248" s="32">
        <v>12106.94104</v>
      </c>
      <c r="AC248" s="33">
        <v>20387.89963</v>
      </c>
      <c r="AD248" s="33">
        <v>20387.899600000001</v>
      </c>
      <c r="AE248" s="34">
        <f t="shared" si="639"/>
        <v>99.999999852853904</v>
      </c>
      <c r="AF248" s="32">
        <v>20433.2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f t="shared" si="640"/>
        <v>20433.2</v>
      </c>
      <c r="AM248" s="32">
        <f t="shared" si="641"/>
        <v>-400</v>
      </c>
      <c r="AN248" s="12"/>
    </row>
    <row r="249" spans="2:40" ht="46.8" x14ac:dyDescent="0.3">
      <c r="B249" s="30" t="s">
        <v>190</v>
      </c>
      <c r="C249" s="30" t="s">
        <v>104</v>
      </c>
      <c r="D249" s="30" t="s">
        <v>112</v>
      </c>
      <c r="E249" s="15" t="str">
        <f t="shared" si="542"/>
        <v>0405</v>
      </c>
      <c r="F249" s="30" t="s">
        <v>219</v>
      </c>
      <c r="G249" s="30"/>
      <c r="H249" s="31" t="s">
        <v>220</v>
      </c>
      <c r="I249" s="32"/>
      <c r="J249" s="32"/>
      <c r="K249" s="32"/>
      <c r="L249" s="32"/>
      <c r="M249" s="32"/>
      <c r="N249" s="32"/>
      <c r="O249" s="32">
        <f>O250+O253</f>
        <v>0</v>
      </c>
      <c r="P249" s="32">
        <f>P250+P253</f>
        <v>0</v>
      </c>
      <c r="Q249" s="32">
        <f>Q250+Q253</f>
        <v>0</v>
      </c>
      <c r="R249" s="32">
        <f>R250+R253</f>
        <v>0</v>
      </c>
      <c r="S249" s="32">
        <f>S250+S253</f>
        <v>0</v>
      </c>
      <c r="T249" s="32">
        <f t="shared" ref="T249:T261" si="669">T250</f>
        <v>0</v>
      </c>
      <c r="U249" s="32">
        <v>488.08699999999999</v>
      </c>
      <c r="V249" s="32">
        <f t="shared" si="544"/>
        <v>488.08699999999999</v>
      </c>
      <c r="W249" s="32">
        <f t="shared" ref="W249:W261" si="670">W250</f>
        <v>0</v>
      </c>
      <c r="X249" s="32">
        <f t="shared" ref="X249:X261" si="671">X250</f>
        <v>0</v>
      </c>
      <c r="Y249" s="32">
        <f t="shared" ref="Y249:Y261" si="672">Y250</f>
        <v>488.08699999999999</v>
      </c>
      <c r="Z249" s="32">
        <f t="shared" ref="Z249:Z261" si="673">Z250</f>
        <v>0</v>
      </c>
      <c r="AA249" s="32">
        <f t="shared" ref="AA249:AA261" si="674">AA250</f>
        <v>0</v>
      </c>
      <c r="AB249" s="32">
        <f>AB250+AB253</f>
        <v>31900.579869999998</v>
      </c>
      <c r="AC249" s="33">
        <f>AC250+AC253</f>
        <v>82679.770510000002</v>
      </c>
      <c r="AD249" s="33">
        <f>AD250+AD253</f>
        <v>82323.797660000011</v>
      </c>
      <c r="AE249" s="34">
        <f t="shared" si="639"/>
        <v>99.569455928815216</v>
      </c>
      <c r="AF249" s="32">
        <f t="shared" ref="AF249:AK249" si="675">AF250+AF253</f>
        <v>82679.770510000002</v>
      </c>
      <c r="AG249" s="32">
        <f t="shared" si="675"/>
        <v>0</v>
      </c>
      <c r="AH249" s="32">
        <f t="shared" si="675"/>
        <v>0</v>
      </c>
      <c r="AI249" s="32">
        <f t="shared" si="675"/>
        <v>0</v>
      </c>
      <c r="AJ249" s="32">
        <f t="shared" si="675"/>
        <v>0</v>
      </c>
      <c r="AK249" s="32">
        <f t="shared" si="675"/>
        <v>0</v>
      </c>
      <c r="AL249" s="32">
        <f t="shared" si="640"/>
        <v>82679.770510000002</v>
      </c>
      <c r="AM249" s="32">
        <f t="shared" si="641"/>
        <v>-82191.683510000003</v>
      </c>
    </row>
    <row r="250" spans="2:40" ht="46.8" x14ac:dyDescent="0.3">
      <c r="B250" s="30" t="s">
        <v>190</v>
      </c>
      <c r="C250" s="30" t="s">
        <v>104</v>
      </c>
      <c r="D250" s="30" t="s">
        <v>112</v>
      </c>
      <c r="E250" s="15" t="str">
        <f t="shared" si="542"/>
        <v>0405</v>
      </c>
      <c r="F250" s="30" t="s">
        <v>221</v>
      </c>
      <c r="G250" s="30"/>
      <c r="H250" s="31" t="s">
        <v>222</v>
      </c>
      <c r="I250" s="32"/>
      <c r="J250" s="32"/>
      <c r="K250" s="32"/>
      <c r="L250" s="32"/>
      <c r="M250" s="32"/>
      <c r="N250" s="32"/>
      <c r="O250" s="32">
        <f t="shared" ref="O250:O261" si="676">O251</f>
        <v>0</v>
      </c>
      <c r="P250" s="32">
        <f t="shared" ref="P250:P261" si="677">P251</f>
        <v>0</v>
      </c>
      <c r="Q250" s="32">
        <f t="shared" ref="Q250:Q261" si="678">Q251</f>
        <v>0</v>
      </c>
      <c r="R250" s="32">
        <f t="shared" ref="R250:R261" si="679">R251</f>
        <v>0</v>
      </c>
      <c r="S250" s="32">
        <f t="shared" ref="S250:S261" si="680">S251</f>
        <v>0</v>
      </c>
      <c r="T250" s="32">
        <f t="shared" si="669"/>
        <v>0</v>
      </c>
      <c r="U250" s="32">
        <v>488.08699999999999</v>
      </c>
      <c r="V250" s="32">
        <f t="shared" si="544"/>
        <v>488.08699999999999</v>
      </c>
      <c r="W250" s="32">
        <f t="shared" si="670"/>
        <v>0</v>
      </c>
      <c r="X250" s="32">
        <f t="shared" si="671"/>
        <v>0</v>
      </c>
      <c r="Y250" s="32">
        <f t="shared" si="672"/>
        <v>488.08699999999999</v>
      </c>
      <c r="Z250" s="32">
        <f t="shared" si="673"/>
        <v>0</v>
      </c>
      <c r="AA250" s="32">
        <f t="shared" si="674"/>
        <v>0</v>
      </c>
      <c r="AB250" s="32">
        <f t="shared" ref="AB250:AB261" si="681">AB251</f>
        <v>10308.987639999999</v>
      </c>
      <c r="AC250" s="33">
        <f t="shared" ref="AC250:AC261" si="682">AC251</f>
        <v>10308.987639999999</v>
      </c>
      <c r="AD250" s="33">
        <f t="shared" ref="AD250:AD261" si="683">AD251</f>
        <v>10308.987639999999</v>
      </c>
      <c r="AE250" s="34">
        <f t="shared" si="639"/>
        <v>100</v>
      </c>
      <c r="AF250" s="32">
        <f t="shared" ref="AF250:AF261" si="684">AF251</f>
        <v>10308.987639999999</v>
      </c>
      <c r="AG250" s="32">
        <f t="shared" ref="AG250:AG261" si="685">AG251</f>
        <v>0</v>
      </c>
      <c r="AH250" s="32">
        <f t="shared" ref="AH250:AH261" si="686">AH251</f>
        <v>0</v>
      </c>
      <c r="AI250" s="32">
        <f t="shared" ref="AI250:AI261" si="687">AI251</f>
        <v>0</v>
      </c>
      <c r="AJ250" s="32">
        <f t="shared" ref="AJ250:AJ261" si="688">AJ251</f>
        <v>0</v>
      </c>
      <c r="AK250" s="32">
        <f t="shared" ref="AK250:AK261" si="689">AK251</f>
        <v>0</v>
      </c>
      <c r="AL250" s="32">
        <f t="shared" si="640"/>
        <v>10308.987639999999</v>
      </c>
      <c r="AM250" s="32">
        <f t="shared" si="641"/>
        <v>-9820.9006399999998</v>
      </c>
    </row>
    <row r="251" spans="2:40" ht="31.2" x14ac:dyDescent="0.3">
      <c r="B251" s="30" t="s">
        <v>190</v>
      </c>
      <c r="C251" s="30" t="s">
        <v>104</v>
      </c>
      <c r="D251" s="30" t="s">
        <v>112</v>
      </c>
      <c r="E251" s="15" t="str">
        <f t="shared" si="542"/>
        <v>0405</v>
      </c>
      <c r="F251" s="30" t="s">
        <v>221</v>
      </c>
      <c r="G251" s="30" t="s">
        <v>50</v>
      </c>
      <c r="H251" s="31" t="s">
        <v>51</v>
      </c>
      <c r="I251" s="32"/>
      <c r="J251" s="32"/>
      <c r="K251" s="32"/>
      <c r="L251" s="32"/>
      <c r="M251" s="32"/>
      <c r="N251" s="32"/>
      <c r="O251" s="32">
        <f t="shared" si="676"/>
        <v>0</v>
      </c>
      <c r="P251" s="32">
        <f t="shared" si="677"/>
        <v>0</v>
      </c>
      <c r="Q251" s="32">
        <f t="shared" si="678"/>
        <v>0</v>
      </c>
      <c r="R251" s="32">
        <f t="shared" si="679"/>
        <v>0</v>
      </c>
      <c r="S251" s="32">
        <f t="shared" si="680"/>
        <v>0</v>
      </c>
      <c r="T251" s="32">
        <f t="shared" si="669"/>
        <v>0</v>
      </c>
      <c r="U251" s="32">
        <v>488.08699999999999</v>
      </c>
      <c r="V251" s="32">
        <f t="shared" si="544"/>
        <v>488.08699999999999</v>
      </c>
      <c r="W251" s="32">
        <f t="shared" si="670"/>
        <v>0</v>
      </c>
      <c r="X251" s="32">
        <f t="shared" si="671"/>
        <v>0</v>
      </c>
      <c r="Y251" s="32">
        <f t="shared" si="672"/>
        <v>488.08699999999999</v>
      </c>
      <c r="Z251" s="32">
        <f t="shared" si="673"/>
        <v>0</v>
      </c>
      <c r="AA251" s="32">
        <f t="shared" si="674"/>
        <v>0</v>
      </c>
      <c r="AB251" s="32">
        <f t="shared" si="681"/>
        <v>10308.987639999999</v>
      </c>
      <c r="AC251" s="33">
        <f t="shared" si="682"/>
        <v>10308.987639999999</v>
      </c>
      <c r="AD251" s="33">
        <f t="shared" si="683"/>
        <v>10308.987639999999</v>
      </c>
      <c r="AE251" s="34">
        <f t="shared" si="639"/>
        <v>100</v>
      </c>
      <c r="AF251" s="32">
        <f t="shared" si="684"/>
        <v>10308.987639999999</v>
      </c>
      <c r="AG251" s="32">
        <f t="shared" si="685"/>
        <v>0</v>
      </c>
      <c r="AH251" s="32">
        <f t="shared" si="686"/>
        <v>0</v>
      </c>
      <c r="AI251" s="32">
        <f t="shared" si="687"/>
        <v>0</v>
      </c>
      <c r="AJ251" s="32">
        <f t="shared" si="688"/>
        <v>0</v>
      </c>
      <c r="AK251" s="32">
        <f t="shared" si="689"/>
        <v>0</v>
      </c>
      <c r="AL251" s="32">
        <f t="shared" si="640"/>
        <v>10308.987639999999</v>
      </c>
      <c r="AM251" s="32">
        <f t="shared" si="641"/>
        <v>-9820.9006399999998</v>
      </c>
    </row>
    <row r="252" spans="2:40" ht="31.2" x14ac:dyDescent="0.3">
      <c r="B252" s="30" t="s">
        <v>190</v>
      </c>
      <c r="C252" s="30" t="s">
        <v>104</v>
      </c>
      <c r="D252" s="30" t="s">
        <v>112</v>
      </c>
      <c r="E252" s="15" t="str">
        <f t="shared" si="542"/>
        <v>0405</v>
      </c>
      <c r="F252" s="30" t="s">
        <v>221</v>
      </c>
      <c r="G252" s="30" t="s">
        <v>52</v>
      </c>
      <c r="H252" s="31" t="s">
        <v>53</v>
      </c>
      <c r="I252" s="32"/>
      <c r="J252" s="32"/>
      <c r="K252" s="32"/>
      <c r="L252" s="32"/>
      <c r="M252" s="32"/>
      <c r="N252" s="32"/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488.08699999999999</v>
      </c>
      <c r="V252" s="32">
        <f t="shared" si="544"/>
        <v>488.08699999999999</v>
      </c>
      <c r="W252" s="32"/>
      <c r="X252" s="32"/>
      <c r="Y252" s="32">
        <v>488.08699999999999</v>
      </c>
      <c r="Z252" s="32"/>
      <c r="AA252" s="32"/>
      <c r="AB252" s="32">
        <v>10308.987639999999</v>
      </c>
      <c r="AC252" s="33">
        <v>10308.987639999999</v>
      </c>
      <c r="AD252" s="33">
        <v>10308.987639999999</v>
      </c>
      <c r="AE252" s="34">
        <f t="shared" si="639"/>
        <v>100</v>
      </c>
      <c r="AF252" s="32">
        <v>10308.987639999999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f t="shared" si="640"/>
        <v>10308.987639999999</v>
      </c>
      <c r="AM252" s="32">
        <f t="shared" si="641"/>
        <v>-9820.9006399999998</v>
      </c>
    </row>
    <row r="253" spans="2:40" ht="46.8" x14ac:dyDescent="0.3">
      <c r="B253" s="30" t="s">
        <v>190</v>
      </c>
      <c r="C253" s="30" t="s">
        <v>104</v>
      </c>
      <c r="D253" s="30" t="s">
        <v>112</v>
      </c>
      <c r="E253" s="15" t="str">
        <f t="shared" si="542"/>
        <v>0405</v>
      </c>
      <c r="F253" s="30" t="s">
        <v>223</v>
      </c>
      <c r="G253" s="30"/>
      <c r="H253" s="45" t="s">
        <v>222</v>
      </c>
      <c r="I253" s="32"/>
      <c r="J253" s="32"/>
      <c r="K253" s="32"/>
      <c r="L253" s="32"/>
      <c r="M253" s="32"/>
      <c r="N253" s="32"/>
      <c r="O253" s="32">
        <f t="shared" si="676"/>
        <v>0</v>
      </c>
      <c r="P253" s="32">
        <f t="shared" si="677"/>
        <v>0</v>
      </c>
      <c r="Q253" s="32">
        <f t="shared" si="678"/>
        <v>0</v>
      </c>
      <c r="R253" s="32">
        <f t="shared" si="679"/>
        <v>0</v>
      </c>
      <c r="S253" s="32">
        <f t="shared" si="680"/>
        <v>0</v>
      </c>
      <c r="T253" s="32"/>
      <c r="U253" s="32"/>
      <c r="V253" s="32">
        <f t="shared" si="544"/>
        <v>0</v>
      </c>
      <c r="W253" s="32"/>
      <c r="X253" s="32"/>
      <c r="Y253" s="32"/>
      <c r="Z253" s="32"/>
      <c r="AA253" s="32"/>
      <c r="AB253" s="32">
        <f t="shared" si="681"/>
        <v>21591.592229999998</v>
      </c>
      <c r="AC253" s="33">
        <f t="shared" si="682"/>
        <v>72370.782869999995</v>
      </c>
      <c r="AD253" s="33">
        <f t="shared" si="683"/>
        <v>72014.810020000004</v>
      </c>
      <c r="AE253" s="34">
        <f t="shared" si="639"/>
        <v>99.508126296437297</v>
      </c>
      <c r="AF253" s="32">
        <f t="shared" si="684"/>
        <v>72370.782869999995</v>
      </c>
      <c r="AG253" s="32">
        <f t="shared" si="685"/>
        <v>0</v>
      </c>
      <c r="AH253" s="32">
        <f t="shared" si="686"/>
        <v>0</v>
      </c>
      <c r="AI253" s="32">
        <f t="shared" si="687"/>
        <v>0</v>
      </c>
      <c r="AJ253" s="32">
        <f t="shared" si="688"/>
        <v>0</v>
      </c>
      <c r="AK253" s="32">
        <f t="shared" si="689"/>
        <v>0</v>
      </c>
      <c r="AL253" s="32">
        <f t="shared" si="640"/>
        <v>72370.782869999995</v>
      </c>
      <c r="AM253" s="32">
        <f t="shared" si="641"/>
        <v>-72370.782869999995</v>
      </c>
    </row>
    <row r="254" spans="2:40" ht="31.2" x14ac:dyDescent="0.3">
      <c r="B254" s="30" t="s">
        <v>190</v>
      </c>
      <c r="C254" s="30" t="s">
        <v>104</v>
      </c>
      <c r="D254" s="30" t="s">
        <v>112</v>
      </c>
      <c r="E254" s="15" t="str">
        <f t="shared" si="542"/>
        <v>0405</v>
      </c>
      <c r="F254" s="30" t="s">
        <v>223</v>
      </c>
      <c r="G254" s="30" t="s">
        <v>50</v>
      </c>
      <c r="H254" s="31" t="s">
        <v>51</v>
      </c>
      <c r="I254" s="32"/>
      <c r="J254" s="32"/>
      <c r="K254" s="32"/>
      <c r="L254" s="32"/>
      <c r="M254" s="32"/>
      <c r="N254" s="32"/>
      <c r="O254" s="32">
        <f t="shared" si="676"/>
        <v>0</v>
      </c>
      <c r="P254" s="32">
        <f t="shared" si="677"/>
        <v>0</v>
      </c>
      <c r="Q254" s="32">
        <f t="shared" si="678"/>
        <v>0</v>
      </c>
      <c r="R254" s="32">
        <f t="shared" si="679"/>
        <v>0</v>
      </c>
      <c r="S254" s="32">
        <f t="shared" si="680"/>
        <v>0</v>
      </c>
      <c r="T254" s="32"/>
      <c r="U254" s="32"/>
      <c r="V254" s="32">
        <f t="shared" si="544"/>
        <v>0</v>
      </c>
      <c r="W254" s="32"/>
      <c r="X254" s="32"/>
      <c r="Y254" s="32"/>
      <c r="Z254" s="32"/>
      <c r="AA254" s="32"/>
      <c r="AB254" s="32">
        <f t="shared" si="681"/>
        <v>21591.592229999998</v>
      </c>
      <c r="AC254" s="33">
        <f t="shared" si="682"/>
        <v>72370.782869999995</v>
      </c>
      <c r="AD254" s="33">
        <f t="shared" si="683"/>
        <v>72014.810020000004</v>
      </c>
      <c r="AE254" s="34">
        <f t="shared" si="639"/>
        <v>99.508126296437297</v>
      </c>
      <c r="AF254" s="32">
        <f t="shared" si="684"/>
        <v>72370.782869999995</v>
      </c>
      <c r="AG254" s="32">
        <f t="shared" si="685"/>
        <v>0</v>
      </c>
      <c r="AH254" s="32">
        <f t="shared" si="686"/>
        <v>0</v>
      </c>
      <c r="AI254" s="32">
        <f t="shared" si="687"/>
        <v>0</v>
      </c>
      <c r="AJ254" s="32">
        <f t="shared" si="688"/>
        <v>0</v>
      </c>
      <c r="AK254" s="32">
        <f t="shared" si="689"/>
        <v>0</v>
      </c>
      <c r="AL254" s="32">
        <f t="shared" si="640"/>
        <v>72370.782869999995</v>
      </c>
      <c r="AM254" s="32">
        <f t="shared" si="641"/>
        <v>-72370.782869999995</v>
      </c>
    </row>
    <row r="255" spans="2:40" ht="31.2" x14ac:dyDescent="0.3">
      <c r="B255" s="30" t="s">
        <v>190</v>
      </c>
      <c r="C255" s="30" t="s">
        <v>104</v>
      </c>
      <c r="D255" s="30" t="s">
        <v>112</v>
      </c>
      <c r="E255" s="15" t="str">
        <f t="shared" si="542"/>
        <v>0405</v>
      </c>
      <c r="F255" s="30" t="s">
        <v>223</v>
      </c>
      <c r="G255" s="30" t="s">
        <v>52</v>
      </c>
      <c r="H255" s="31" t="s">
        <v>53</v>
      </c>
      <c r="I255" s="32"/>
      <c r="J255" s="32"/>
      <c r="K255" s="32"/>
      <c r="L255" s="32"/>
      <c r="M255" s="32"/>
      <c r="N255" s="32"/>
      <c r="O255" s="32">
        <v>0</v>
      </c>
      <c r="P255" s="32">
        <v>0</v>
      </c>
      <c r="Q255" s="32">
        <v>0</v>
      </c>
      <c r="R255" s="32">
        <v>0</v>
      </c>
      <c r="S255" s="32">
        <v>0</v>
      </c>
      <c r="T255" s="32"/>
      <c r="U255" s="32"/>
      <c r="V255" s="32">
        <f t="shared" si="544"/>
        <v>0</v>
      </c>
      <c r="W255" s="32"/>
      <c r="X255" s="32"/>
      <c r="Y255" s="32"/>
      <c r="Z255" s="32"/>
      <c r="AA255" s="32"/>
      <c r="AB255" s="32">
        <v>21591.592229999998</v>
      </c>
      <c r="AC255" s="33">
        <v>72370.782869999995</v>
      </c>
      <c r="AD255" s="33">
        <v>72014.810020000004</v>
      </c>
      <c r="AE255" s="34">
        <f t="shared" si="639"/>
        <v>99.508126296437297</v>
      </c>
      <c r="AF255" s="32">
        <v>72370.782869999995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f t="shared" si="640"/>
        <v>72370.782869999995</v>
      </c>
      <c r="AM255" s="32">
        <f t="shared" si="641"/>
        <v>-72370.782869999995</v>
      </c>
    </row>
    <row r="256" spans="2:40" ht="46.8" x14ac:dyDescent="0.3">
      <c r="B256" s="30" t="s">
        <v>190</v>
      </c>
      <c r="C256" s="30" t="s">
        <v>104</v>
      </c>
      <c r="D256" s="30" t="s">
        <v>112</v>
      </c>
      <c r="E256" s="15" t="str">
        <f t="shared" si="542"/>
        <v>0405</v>
      </c>
      <c r="F256" s="30" t="s">
        <v>98</v>
      </c>
      <c r="G256" s="30"/>
      <c r="H256" s="31" t="s">
        <v>99</v>
      </c>
      <c r="I256" s="32"/>
      <c r="J256" s="32"/>
      <c r="K256" s="32"/>
      <c r="L256" s="32"/>
      <c r="M256" s="32"/>
      <c r="N256" s="32"/>
      <c r="O256" s="32">
        <f t="shared" si="676"/>
        <v>0</v>
      </c>
      <c r="P256" s="32">
        <f t="shared" si="677"/>
        <v>0</v>
      </c>
      <c r="Q256" s="32">
        <f t="shared" si="678"/>
        <v>0</v>
      </c>
      <c r="R256" s="32">
        <f t="shared" si="679"/>
        <v>0</v>
      </c>
      <c r="S256" s="32">
        <f t="shared" si="680"/>
        <v>0</v>
      </c>
      <c r="T256" s="32">
        <f t="shared" si="669"/>
        <v>0</v>
      </c>
      <c r="U256" s="32"/>
      <c r="V256" s="32">
        <f t="shared" si="544"/>
        <v>0</v>
      </c>
      <c r="W256" s="32"/>
      <c r="X256" s="32"/>
      <c r="Y256" s="32"/>
      <c r="Z256" s="32"/>
      <c r="AA256" s="32"/>
      <c r="AB256" s="32">
        <f t="shared" si="681"/>
        <v>94.088499999999996</v>
      </c>
      <c r="AC256" s="33">
        <f t="shared" si="682"/>
        <v>94.088499999999996</v>
      </c>
      <c r="AD256" s="33">
        <f t="shared" si="683"/>
        <v>94.088499999999996</v>
      </c>
      <c r="AE256" s="34">
        <f t="shared" si="639"/>
        <v>100</v>
      </c>
      <c r="AF256" s="32">
        <f t="shared" si="684"/>
        <v>94.088499999999996</v>
      </c>
      <c r="AG256" s="32">
        <f t="shared" si="685"/>
        <v>0</v>
      </c>
      <c r="AH256" s="32">
        <f t="shared" si="686"/>
        <v>0</v>
      </c>
      <c r="AI256" s="32">
        <f t="shared" si="687"/>
        <v>0</v>
      </c>
      <c r="AJ256" s="32">
        <f t="shared" si="688"/>
        <v>0</v>
      </c>
      <c r="AK256" s="32">
        <f t="shared" si="689"/>
        <v>0</v>
      </c>
      <c r="AL256" s="32">
        <f t="shared" si="640"/>
        <v>94.088499999999996</v>
      </c>
      <c r="AM256" s="32">
        <f t="shared" si="641"/>
        <v>-94.088499999999996</v>
      </c>
    </row>
    <row r="257" spans="2:40" ht="31.2" x14ac:dyDescent="0.3">
      <c r="B257" s="30" t="s">
        <v>190</v>
      </c>
      <c r="C257" s="30" t="s">
        <v>104</v>
      </c>
      <c r="D257" s="30" t="s">
        <v>112</v>
      </c>
      <c r="E257" s="15" t="str">
        <f t="shared" si="542"/>
        <v>0405</v>
      </c>
      <c r="F257" s="30" t="s">
        <v>100</v>
      </c>
      <c r="G257" s="30"/>
      <c r="H257" s="31" t="s">
        <v>101</v>
      </c>
      <c r="I257" s="32"/>
      <c r="J257" s="32"/>
      <c r="K257" s="32"/>
      <c r="L257" s="32"/>
      <c r="M257" s="32"/>
      <c r="N257" s="32"/>
      <c r="O257" s="32">
        <f t="shared" si="676"/>
        <v>0</v>
      </c>
      <c r="P257" s="32">
        <f t="shared" si="677"/>
        <v>0</v>
      </c>
      <c r="Q257" s="32">
        <f t="shared" si="678"/>
        <v>0</v>
      </c>
      <c r="R257" s="32">
        <f t="shared" si="679"/>
        <v>0</v>
      </c>
      <c r="S257" s="32">
        <f t="shared" si="680"/>
        <v>0</v>
      </c>
      <c r="T257" s="32">
        <f t="shared" si="669"/>
        <v>0</v>
      </c>
      <c r="U257" s="32"/>
      <c r="V257" s="32">
        <f t="shared" si="544"/>
        <v>0</v>
      </c>
      <c r="W257" s="32"/>
      <c r="X257" s="32"/>
      <c r="Y257" s="32"/>
      <c r="Z257" s="32"/>
      <c r="AA257" s="32"/>
      <c r="AB257" s="32">
        <f t="shared" si="681"/>
        <v>94.088499999999996</v>
      </c>
      <c r="AC257" s="33">
        <f t="shared" si="682"/>
        <v>94.088499999999996</v>
      </c>
      <c r="AD257" s="33">
        <f t="shared" si="683"/>
        <v>94.088499999999996</v>
      </c>
      <c r="AE257" s="34">
        <f t="shared" si="639"/>
        <v>100</v>
      </c>
      <c r="AF257" s="32">
        <f t="shared" si="684"/>
        <v>94.088499999999996</v>
      </c>
      <c r="AG257" s="32">
        <f t="shared" si="685"/>
        <v>0</v>
      </c>
      <c r="AH257" s="32">
        <f t="shared" si="686"/>
        <v>0</v>
      </c>
      <c r="AI257" s="32">
        <f t="shared" si="687"/>
        <v>0</v>
      </c>
      <c r="AJ257" s="32">
        <f t="shared" si="688"/>
        <v>0</v>
      </c>
      <c r="AK257" s="32">
        <f t="shared" si="689"/>
        <v>0</v>
      </c>
      <c r="AL257" s="32">
        <f t="shared" si="640"/>
        <v>94.088499999999996</v>
      </c>
      <c r="AM257" s="32">
        <f t="shared" si="641"/>
        <v>-94.088499999999996</v>
      </c>
    </row>
    <row r="258" spans="2:40" ht="31.2" x14ac:dyDescent="0.3">
      <c r="B258" s="30" t="s">
        <v>190</v>
      </c>
      <c r="C258" s="30" t="s">
        <v>104</v>
      </c>
      <c r="D258" s="30" t="s">
        <v>112</v>
      </c>
      <c r="E258" s="15" t="str">
        <f t="shared" si="542"/>
        <v>0405</v>
      </c>
      <c r="F258" s="30" t="s">
        <v>102</v>
      </c>
      <c r="G258" s="30"/>
      <c r="H258" s="31" t="s">
        <v>103</v>
      </c>
      <c r="I258" s="32"/>
      <c r="J258" s="32"/>
      <c r="K258" s="32"/>
      <c r="L258" s="32"/>
      <c r="M258" s="32"/>
      <c r="N258" s="32"/>
      <c r="O258" s="32">
        <f t="shared" si="676"/>
        <v>0</v>
      </c>
      <c r="P258" s="32">
        <f t="shared" si="677"/>
        <v>0</v>
      </c>
      <c r="Q258" s="32">
        <f t="shared" si="678"/>
        <v>0</v>
      </c>
      <c r="R258" s="32">
        <f t="shared" si="679"/>
        <v>0</v>
      </c>
      <c r="S258" s="32">
        <f t="shared" si="680"/>
        <v>0</v>
      </c>
      <c r="T258" s="32">
        <f t="shared" si="669"/>
        <v>0</v>
      </c>
      <c r="U258" s="32"/>
      <c r="V258" s="32">
        <f t="shared" si="544"/>
        <v>0</v>
      </c>
      <c r="W258" s="32"/>
      <c r="X258" s="32"/>
      <c r="Y258" s="32"/>
      <c r="Z258" s="32"/>
      <c r="AA258" s="32"/>
      <c r="AB258" s="32">
        <f t="shared" si="681"/>
        <v>94.088499999999996</v>
      </c>
      <c r="AC258" s="33">
        <f t="shared" si="682"/>
        <v>94.088499999999996</v>
      </c>
      <c r="AD258" s="33">
        <f t="shared" si="683"/>
        <v>94.088499999999996</v>
      </c>
      <c r="AE258" s="34">
        <f t="shared" si="639"/>
        <v>100</v>
      </c>
      <c r="AF258" s="32">
        <f t="shared" si="684"/>
        <v>94.088499999999996</v>
      </c>
      <c r="AG258" s="32">
        <f t="shared" si="685"/>
        <v>0</v>
      </c>
      <c r="AH258" s="32">
        <f t="shared" si="686"/>
        <v>0</v>
      </c>
      <c r="AI258" s="32">
        <f t="shared" si="687"/>
        <v>0</v>
      </c>
      <c r="AJ258" s="32">
        <f t="shared" si="688"/>
        <v>0</v>
      </c>
      <c r="AK258" s="32">
        <f t="shared" si="689"/>
        <v>0</v>
      </c>
      <c r="AL258" s="32">
        <f t="shared" si="640"/>
        <v>94.088499999999996</v>
      </c>
      <c r="AM258" s="32">
        <f t="shared" si="641"/>
        <v>-94.088499999999996</v>
      </c>
    </row>
    <row r="259" spans="2:40" x14ac:dyDescent="0.3">
      <c r="B259" s="30" t="s">
        <v>190</v>
      </c>
      <c r="C259" s="30" t="s">
        <v>104</v>
      </c>
      <c r="D259" s="30" t="s">
        <v>112</v>
      </c>
      <c r="E259" s="15" t="str">
        <f t="shared" si="542"/>
        <v>0405</v>
      </c>
      <c r="F259" s="30" t="s">
        <v>102</v>
      </c>
      <c r="G259" s="30" t="s">
        <v>56</v>
      </c>
      <c r="H259" s="31" t="s">
        <v>57</v>
      </c>
      <c r="I259" s="32"/>
      <c r="J259" s="32"/>
      <c r="K259" s="32"/>
      <c r="L259" s="32"/>
      <c r="M259" s="32"/>
      <c r="N259" s="32"/>
      <c r="O259" s="32">
        <f t="shared" si="676"/>
        <v>0</v>
      </c>
      <c r="P259" s="32">
        <f t="shared" si="677"/>
        <v>0</v>
      </c>
      <c r="Q259" s="32">
        <f t="shared" si="678"/>
        <v>0</v>
      </c>
      <c r="R259" s="32">
        <f t="shared" si="679"/>
        <v>0</v>
      </c>
      <c r="S259" s="32">
        <f t="shared" si="680"/>
        <v>0</v>
      </c>
      <c r="T259" s="32">
        <f t="shared" si="669"/>
        <v>0</v>
      </c>
      <c r="U259" s="32"/>
      <c r="V259" s="32">
        <f t="shared" si="544"/>
        <v>0</v>
      </c>
      <c r="W259" s="32"/>
      <c r="X259" s="32"/>
      <c r="Y259" s="32"/>
      <c r="Z259" s="32"/>
      <c r="AA259" s="32"/>
      <c r="AB259" s="32">
        <f t="shared" si="681"/>
        <v>94.088499999999996</v>
      </c>
      <c r="AC259" s="33">
        <f t="shared" si="682"/>
        <v>94.088499999999996</v>
      </c>
      <c r="AD259" s="33">
        <f t="shared" si="683"/>
        <v>94.088499999999996</v>
      </c>
      <c r="AE259" s="34">
        <f t="shared" si="639"/>
        <v>100</v>
      </c>
      <c r="AF259" s="32">
        <f t="shared" si="684"/>
        <v>94.088499999999996</v>
      </c>
      <c r="AG259" s="32">
        <f t="shared" si="685"/>
        <v>0</v>
      </c>
      <c r="AH259" s="32">
        <f t="shared" si="686"/>
        <v>0</v>
      </c>
      <c r="AI259" s="32">
        <f t="shared" si="687"/>
        <v>0</v>
      </c>
      <c r="AJ259" s="32">
        <f t="shared" si="688"/>
        <v>0</v>
      </c>
      <c r="AK259" s="32">
        <f t="shared" si="689"/>
        <v>0</v>
      </c>
      <c r="AL259" s="32">
        <f t="shared" si="640"/>
        <v>94.088499999999996</v>
      </c>
      <c r="AM259" s="32">
        <f t="shared" si="641"/>
        <v>-94.088499999999996</v>
      </c>
    </row>
    <row r="260" spans="2:40" x14ac:dyDescent="0.3">
      <c r="B260" s="30" t="s">
        <v>190</v>
      </c>
      <c r="C260" s="30" t="s">
        <v>104</v>
      </c>
      <c r="D260" s="30" t="s">
        <v>112</v>
      </c>
      <c r="E260" s="15" t="str">
        <f t="shared" si="542"/>
        <v>0405</v>
      </c>
      <c r="F260" s="30" t="s">
        <v>102</v>
      </c>
      <c r="G260" s="30" t="s">
        <v>58</v>
      </c>
      <c r="H260" s="31" t="s">
        <v>59</v>
      </c>
      <c r="I260" s="32"/>
      <c r="J260" s="32"/>
      <c r="K260" s="32"/>
      <c r="L260" s="32"/>
      <c r="M260" s="32"/>
      <c r="N260" s="32"/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/>
      <c r="V260" s="32">
        <f t="shared" si="544"/>
        <v>0</v>
      </c>
      <c r="W260" s="32"/>
      <c r="X260" s="32"/>
      <c r="Y260" s="32"/>
      <c r="Z260" s="32"/>
      <c r="AA260" s="32"/>
      <c r="AB260" s="32">
        <v>94.088499999999996</v>
      </c>
      <c r="AC260" s="33">
        <v>94.088499999999996</v>
      </c>
      <c r="AD260" s="33">
        <v>94.088499999999996</v>
      </c>
      <c r="AE260" s="34">
        <f t="shared" si="639"/>
        <v>100</v>
      </c>
      <c r="AF260" s="32">
        <v>94.088499999999996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f t="shared" si="640"/>
        <v>94.088499999999996</v>
      </c>
      <c r="AM260" s="32">
        <f t="shared" si="641"/>
        <v>-94.088499999999996</v>
      </c>
    </row>
    <row r="261" spans="2:40" s="22" customFormat="1" x14ac:dyDescent="0.3">
      <c r="B261" s="23" t="s">
        <v>190</v>
      </c>
      <c r="C261" s="23" t="s">
        <v>104</v>
      </c>
      <c r="D261" s="23" t="s">
        <v>224</v>
      </c>
      <c r="E261" s="24" t="str">
        <f t="shared" si="542"/>
        <v>0407</v>
      </c>
      <c r="F261" s="23"/>
      <c r="G261" s="23"/>
      <c r="H261" s="25" t="s">
        <v>225</v>
      </c>
      <c r="I261" s="26">
        <f t="shared" ref="I261:N261" si="690">I262</f>
        <v>83105.900000000009</v>
      </c>
      <c r="J261" s="26">
        <f t="shared" si="690"/>
        <v>84114.3</v>
      </c>
      <c r="K261" s="26">
        <f t="shared" si="690"/>
        <v>84114.3</v>
      </c>
      <c r="L261" s="26">
        <f t="shared" si="690"/>
        <v>0</v>
      </c>
      <c r="M261" s="26">
        <f t="shared" si="690"/>
        <v>0</v>
      </c>
      <c r="N261" s="26">
        <f t="shared" si="690"/>
        <v>0</v>
      </c>
      <c r="O261" s="26">
        <f t="shared" si="676"/>
        <v>0</v>
      </c>
      <c r="P261" s="26">
        <f t="shared" si="677"/>
        <v>0</v>
      </c>
      <c r="Q261" s="26">
        <f t="shared" si="678"/>
        <v>-1143.7</v>
      </c>
      <c r="R261" s="26">
        <f t="shared" si="679"/>
        <v>4297.6000000000004</v>
      </c>
      <c r="S261" s="26">
        <f t="shared" si="680"/>
        <v>4836.683</v>
      </c>
      <c r="T261" s="26">
        <f t="shared" si="669"/>
        <v>0</v>
      </c>
      <c r="U261" s="26">
        <v>5572.8</v>
      </c>
      <c r="V261" s="26">
        <f t="shared" si="544"/>
        <v>96669.283000000025</v>
      </c>
      <c r="W261" s="26">
        <f t="shared" si="670"/>
        <v>5572.8</v>
      </c>
      <c r="X261" s="26">
        <f t="shared" si="671"/>
        <v>0</v>
      </c>
      <c r="Y261" s="26">
        <f t="shared" si="672"/>
        <v>0</v>
      </c>
      <c r="Z261" s="26">
        <f t="shared" si="673"/>
        <v>0</v>
      </c>
      <c r="AA261" s="26">
        <f t="shared" si="674"/>
        <v>0</v>
      </c>
      <c r="AB261" s="26">
        <f t="shared" si="681"/>
        <v>61796.314869999987</v>
      </c>
      <c r="AC261" s="27">
        <f t="shared" si="682"/>
        <v>96660.485000000001</v>
      </c>
      <c r="AD261" s="27">
        <f t="shared" si="683"/>
        <v>96598.121750000006</v>
      </c>
      <c r="AE261" s="28">
        <f t="shared" si="639"/>
        <v>99.935482167299298</v>
      </c>
      <c r="AF261" s="26">
        <f t="shared" si="684"/>
        <v>96669.28300000001</v>
      </c>
      <c r="AG261" s="26">
        <f t="shared" si="685"/>
        <v>0</v>
      </c>
      <c r="AH261" s="26">
        <f t="shared" si="686"/>
        <v>0</v>
      </c>
      <c r="AI261" s="26">
        <f t="shared" si="687"/>
        <v>0</v>
      </c>
      <c r="AJ261" s="26">
        <f t="shared" si="688"/>
        <v>0</v>
      </c>
      <c r="AK261" s="26">
        <f t="shared" si="689"/>
        <v>0</v>
      </c>
      <c r="AL261" s="26">
        <f t="shared" si="640"/>
        <v>96669.28300000001</v>
      </c>
      <c r="AM261" s="26">
        <f t="shared" si="641"/>
        <v>0</v>
      </c>
      <c r="AN261" s="29"/>
    </row>
    <row r="262" spans="2:40" ht="31.2" x14ac:dyDescent="0.3">
      <c r="B262" s="30" t="s">
        <v>190</v>
      </c>
      <c r="C262" s="30" t="s">
        <v>104</v>
      </c>
      <c r="D262" s="30" t="s">
        <v>224</v>
      </c>
      <c r="E262" s="15" t="str">
        <f t="shared" si="542"/>
        <v>0407</v>
      </c>
      <c r="F262" s="30" t="s">
        <v>204</v>
      </c>
      <c r="G262" s="30"/>
      <c r="H262" s="31" t="s">
        <v>205</v>
      </c>
      <c r="I262" s="32">
        <f t="shared" ref="I262:T262" si="691">I263+I270</f>
        <v>83105.900000000009</v>
      </c>
      <c r="J262" s="32">
        <f t="shared" si="691"/>
        <v>84114.3</v>
      </c>
      <c r="K262" s="32">
        <f t="shared" si="691"/>
        <v>84114.3</v>
      </c>
      <c r="L262" s="32">
        <f t="shared" si="691"/>
        <v>0</v>
      </c>
      <c r="M262" s="32">
        <f t="shared" si="691"/>
        <v>0</v>
      </c>
      <c r="N262" s="32">
        <f t="shared" si="691"/>
        <v>0</v>
      </c>
      <c r="O262" s="32">
        <f t="shared" si="691"/>
        <v>0</v>
      </c>
      <c r="P262" s="32">
        <f t="shared" si="691"/>
        <v>0</v>
      </c>
      <c r="Q262" s="32">
        <f t="shared" si="691"/>
        <v>-1143.7</v>
      </c>
      <c r="R262" s="32">
        <f t="shared" si="691"/>
        <v>4297.6000000000004</v>
      </c>
      <c r="S262" s="32">
        <f t="shared" si="691"/>
        <v>4836.683</v>
      </c>
      <c r="T262" s="32">
        <f t="shared" si="691"/>
        <v>0</v>
      </c>
      <c r="U262" s="32">
        <v>5572.8</v>
      </c>
      <c r="V262" s="32">
        <f t="shared" si="544"/>
        <v>96669.283000000025</v>
      </c>
      <c r="W262" s="32">
        <f t="shared" ref="W262:AD262" si="692">W263+W270</f>
        <v>5572.8</v>
      </c>
      <c r="X262" s="32">
        <f t="shared" si="692"/>
        <v>0</v>
      </c>
      <c r="Y262" s="32">
        <f t="shared" si="692"/>
        <v>0</v>
      </c>
      <c r="Z262" s="32">
        <f t="shared" si="692"/>
        <v>0</v>
      </c>
      <c r="AA262" s="32">
        <f t="shared" si="692"/>
        <v>0</v>
      </c>
      <c r="AB262" s="32">
        <f t="shared" si="692"/>
        <v>61796.314869999987</v>
      </c>
      <c r="AC262" s="33">
        <f t="shared" si="692"/>
        <v>96660.485000000001</v>
      </c>
      <c r="AD262" s="33">
        <f t="shared" si="692"/>
        <v>96598.121750000006</v>
      </c>
      <c r="AE262" s="34">
        <f t="shared" si="639"/>
        <v>99.935482167299298</v>
      </c>
      <c r="AF262" s="32">
        <f t="shared" ref="AF262:AK262" si="693">AF263+AF270</f>
        <v>96669.28300000001</v>
      </c>
      <c r="AG262" s="32">
        <f t="shared" si="693"/>
        <v>0</v>
      </c>
      <c r="AH262" s="32">
        <f t="shared" si="693"/>
        <v>0</v>
      </c>
      <c r="AI262" s="32">
        <f t="shared" si="693"/>
        <v>0</v>
      </c>
      <c r="AJ262" s="32">
        <f t="shared" si="693"/>
        <v>0</v>
      </c>
      <c r="AK262" s="32">
        <f t="shared" si="693"/>
        <v>0</v>
      </c>
      <c r="AL262" s="32">
        <f t="shared" si="640"/>
        <v>96669.28300000001</v>
      </c>
      <c r="AM262" s="32">
        <f t="shared" si="641"/>
        <v>0</v>
      </c>
    </row>
    <row r="263" spans="2:40" ht="31.2" x14ac:dyDescent="0.3">
      <c r="B263" s="30" t="s">
        <v>190</v>
      </c>
      <c r="C263" s="30" t="s">
        <v>104</v>
      </c>
      <c r="D263" s="30" t="s">
        <v>224</v>
      </c>
      <c r="E263" s="15" t="str">
        <f t="shared" si="542"/>
        <v>0407</v>
      </c>
      <c r="F263" s="30" t="s">
        <v>206</v>
      </c>
      <c r="G263" s="30"/>
      <c r="H263" s="31" t="s">
        <v>207</v>
      </c>
      <c r="I263" s="32">
        <f t="shared" ref="I263:I264" si="694">I264</f>
        <v>671.8</v>
      </c>
      <c r="J263" s="32">
        <f t="shared" ref="J263:J264" si="695">J264</f>
        <v>671.8</v>
      </c>
      <c r="K263" s="32">
        <f t="shared" ref="K263:K264" si="696">K264</f>
        <v>671.8</v>
      </c>
      <c r="L263" s="32">
        <f t="shared" ref="L263:L264" si="697">L264</f>
        <v>0</v>
      </c>
      <c r="M263" s="32">
        <f t="shared" ref="M263:M264" si="698">M264</f>
        <v>0</v>
      </c>
      <c r="N263" s="32">
        <f t="shared" ref="N263:N264" si="699">N264</f>
        <v>0</v>
      </c>
      <c r="O263" s="32">
        <f t="shared" ref="O263:O264" si="700">O264</f>
        <v>0</v>
      </c>
      <c r="P263" s="32">
        <f t="shared" ref="P263:P264" si="701">P264</f>
        <v>0</v>
      </c>
      <c r="Q263" s="32">
        <f t="shared" ref="Q263:Q264" si="702">Q264</f>
        <v>0</v>
      </c>
      <c r="R263" s="32">
        <f t="shared" ref="R263:R264" si="703">R264</f>
        <v>0</v>
      </c>
      <c r="S263" s="32">
        <f t="shared" ref="S263:S264" si="704">S264</f>
        <v>0</v>
      </c>
      <c r="T263" s="32">
        <f t="shared" ref="T263:T264" si="705">T264</f>
        <v>0</v>
      </c>
      <c r="U263" s="32">
        <v>0</v>
      </c>
      <c r="V263" s="32">
        <f t="shared" si="544"/>
        <v>671.8</v>
      </c>
      <c r="W263" s="32">
        <f t="shared" ref="W263:W264" si="706">W264</f>
        <v>0</v>
      </c>
      <c r="X263" s="32">
        <f t="shared" ref="X263:X264" si="707">X264</f>
        <v>0</v>
      </c>
      <c r="Y263" s="32">
        <f t="shared" ref="Y263:Y264" si="708">Y264</f>
        <v>0</v>
      </c>
      <c r="Z263" s="32">
        <f t="shared" ref="Z263:Z264" si="709">Z264</f>
        <v>0</v>
      </c>
      <c r="AA263" s="32">
        <f t="shared" ref="AA263:AA264" si="710">AA264</f>
        <v>0</v>
      </c>
      <c r="AB263" s="32">
        <f t="shared" ref="AB263:AB264" si="711">AB264</f>
        <v>572.702</v>
      </c>
      <c r="AC263" s="33">
        <f t="shared" ref="AC263:AC264" si="712">AC264</f>
        <v>663.00199999999995</v>
      </c>
      <c r="AD263" s="33">
        <f t="shared" ref="AD263:AD264" si="713">AD264</f>
        <v>663.00199999999995</v>
      </c>
      <c r="AE263" s="34">
        <f t="shared" si="639"/>
        <v>100</v>
      </c>
      <c r="AF263" s="32">
        <f t="shared" ref="AF263:AF264" si="714">AF264</f>
        <v>671.8</v>
      </c>
      <c r="AG263" s="32">
        <f t="shared" ref="AG263:AG264" si="715">AG264</f>
        <v>0</v>
      </c>
      <c r="AH263" s="32">
        <f t="shared" ref="AH263:AH264" si="716">AH264</f>
        <v>0</v>
      </c>
      <c r="AI263" s="32">
        <f t="shared" ref="AI263:AI264" si="717">AI264</f>
        <v>0</v>
      </c>
      <c r="AJ263" s="32">
        <f t="shared" ref="AJ263:AJ264" si="718">AJ264</f>
        <v>0</v>
      </c>
      <c r="AK263" s="32">
        <f t="shared" ref="AK263:AK264" si="719">AK264</f>
        <v>0</v>
      </c>
      <c r="AL263" s="32">
        <f t="shared" si="640"/>
        <v>671.8</v>
      </c>
      <c r="AM263" s="32">
        <f t="shared" si="641"/>
        <v>0</v>
      </c>
    </row>
    <row r="264" spans="2:40" ht="31.2" x14ac:dyDescent="0.3">
      <c r="B264" s="30" t="s">
        <v>190</v>
      </c>
      <c r="C264" s="30" t="s">
        <v>104</v>
      </c>
      <c r="D264" s="30" t="s">
        <v>224</v>
      </c>
      <c r="E264" s="15" t="str">
        <f t="shared" si="542"/>
        <v>0407</v>
      </c>
      <c r="F264" s="30" t="s">
        <v>226</v>
      </c>
      <c r="G264" s="30"/>
      <c r="H264" s="31" t="s">
        <v>227</v>
      </c>
      <c r="I264" s="32">
        <f t="shared" si="694"/>
        <v>671.8</v>
      </c>
      <c r="J264" s="32">
        <f t="shared" si="695"/>
        <v>671.8</v>
      </c>
      <c r="K264" s="32">
        <f t="shared" si="696"/>
        <v>671.8</v>
      </c>
      <c r="L264" s="32">
        <f t="shared" si="697"/>
        <v>0</v>
      </c>
      <c r="M264" s="32">
        <f t="shared" si="698"/>
        <v>0</v>
      </c>
      <c r="N264" s="32">
        <f t="shared" si="699"/>
        <v>0</v>
      </c>
      <c r="O264" s="32">
        <f t="shared" si="700"/>
        <v>0</v>
      </c>
      <c r="P264" s="32">
        <f t="shared" si="701"/>
        <v>0</v>
      </c>
      <c r="Q264" s="32">
        <f t="shared" si="702"/>
        <v>0</v>
      </c>
      <c r="R264" s="32">
        <f t="shared" si="703"/>
        <v>0</v>
      </c>
      <c r="S264" s="32">
        <f t="shared" si="704"/>
        <v>0</v>
      </c>
      <c r="T264" s="32">
        <f t="shared" si="705"/>
        <v>0</v>
      </c>
      <c r="U264" s="32">
        <v>0</v>
      </c>
      <c r="V264" s="32">
        <f t="shared" si="544"/>
        <v>671.8</v>
      </c>
      <c r="W264" s="32">
        <f t="shared" si="706"/>
        <v>0</v>
      </c>
      <c r="X264" s="32">
        <f t="shared" si="707"/>
        <v>0</v>
      </c>
      <c r="Y264" s="32">
        <f t="shared" si="708"/>
        <v>0</v>
      </c>
      <c r="Z264" s="32">
        <f t="shared" si="709"/>
        <v>0</v>
      </c>
      <c r="AA264" s="32">
        <f t="shared" si="710"/>
        <v>0</v>
      </c>
      <c r="AB264" s="32">
        <f t="shared" si="711"/>
        <v>572.702</v>
      </c>
      <c r="AC264" s="33">
        <f t="shared" si="712"/>
        <v>663.00199999999995</v>
      </c>
      <c r="AD264" s="33">
        <f t="shared" si="713"/>
        <v>663.00199999999995</v>
      </c>
      <c r="AE264" s="34">
        <f t="shared" si="639"/>
        <v>100</v>
      </c>
      <c r="AF264" s="32">
        <f t="shared" si="714"/>
        <v>671.8</v>
      </c>
      <c r="AG264" s="32">
        <f t="shared" si="715"/>
        <v>0</v>
      </c>
      <c r="AH264" s="32">
        <f t="shared" si="716"/>
        <v>0</v>
      </c>
      <c r="AI264" s="32">
        <f t="shared" si="717"/>
        <v>0</v>
      </c>
      <c r="AJ264" s="32">
        <f t="shared" si="718"/>
        <v>0</v>
      </c>
      <c r="AK264" s="32">
        <f t="shared" si="719"/>
        <v>0</v>
      </c>
      <c r="AL264" s="32">
        <f t="shared" si="640"/>
        <v>671.8</v>
      </c>
      <c r="AM264" s="32">
        <f t="shared" si="641"/>
        <v>0</v>
      </c>
    </row>
    <row r="265" spans="2:40" x14ac:dyDescent="0.3">
      <c r="B265" s="30" t="s">
        <v>190</v>
      </c>
      <c r="C265" s="30" t="s">
        <v>104</v>
      </c>
      <c r="D265" s="30" t="s">
        <v>224</v>
      </c>
      <c r="E265" s="15" t="str">
        <f t="shared" si="542"/>
        <v>0407</v>
      </c>
      <c r="F265" s="30" t="s">
        <v>228</v>
      </c>
      <c r="G265" s="30"/>
      <c r="H265" s="31" t="s">
        <v>229</v>
      </c>
      <c r="I265" s="32">
        <f t="shared" ref="I265:T265" si="720">I266+I268</f>
        <v>671.8</v>
      </c>
      <c r="J265" s="32">
        <f t="shared" si="720"/>
        <v>671.8</v>
      </c>
      <c r="K265" s="32">
        <f t="shared" si="720"/>
        <v>671.8</v>
      </c>
      <c r="L265" s="32">
        <f t="shared" si="720"/>
        <v>0</v>
      </c>
      <c r="M265" s="32">
        <f t="shared" si="720"/>
        <v>0</v>
      </c>
      <c r="N265" s="32">
        <f t="shared" si="720"/>
        <v>0</v>
      </c>
      <c r="O265" s="32">
        <f t="shared" si="720"/>
        <v>0</v>
      </c>
      <c r="P265" s="32">
        <f t="shared" si="720"/>
        <v>0</v>
      </c>
      <c r="Q265" s="32">
        <f t="shared" si="720"/>
        <v>0</v>
      </c>
      <c r="R265" s="32">
        <f t="shared" si="720"/>
        <v>0</v>
      </c>
      <c r="S265" s="32">
        <f t="shared" si="720"/>
        <v>0</v>
      </c>
      <c r="T265" s="32">
        <f t="shared" si="720"/>
        <v>0</v>
      </c>
      <c r="U265" s="32">
        <v>0</v>
      </c>
      <c r="V265" s="32">
        <f t="shared" si="544"/>
        <v>671.8</v>
      </c>
      <c r="W265" s="32">
        <f t="shared" ref="W265:AD265" si="721">W266+W268</f>
        <v>0</v>
      </c>
      <c r="X265" s="32">
        <f t="shared" si="721"/>
        <v>0</v>
      </c>
      <c r="Y265" s="32">
        <f t="shared" si="721"/>
        <v>0</v>
      </c>
      <c r="Z265" s="32">
        <f t="shared" si="721"/>
        <v>0</v>
      </c>
      <c r="AA265" s="32">
        <f t="shared" si="721"/>
        <v>0</v>
      </c>
      <c r="AB265" s="32">
        <f t="shared" si="721"/>
        <v>572.702</v>
      </c>
      <c r="AC265" s="33">
        <f t="shared" si="721"/>
        <v>663.00199999999995</v>
      </c>
      <c r="AD265" s="33">
        <f t="shared" si="721"/>
        <v>663.00199999999995</v>
      </c>
      <c r="AE265" s="34">
        <f t="shared" si="639"/>
        <v>100</v>
      </c>
      <c r="AF265" s="32">
        <f t="shared" ref="AF265:AK265" si="722">AF266+AF268</f>
        <v>671.8</v>
      </c>
      <c r="AG265" s="32">
        <f t="shared" si="722"/>
        <v>0</v>
      </c>
      <c r="AH265" s="32">
        <f t="shared" si="722"/>
        <v>0</v>
      </c>
      <c r="AI265" s="32">
        <f t="shared" si="722"/>
        <v>0</v>
      </c>
      <c r="AJ265" s="32">
        <f t="shared" si="722"/>
        <v>0</v>
      </c>
      <c r="AK265" s="32">
        <f t="shared" si="722"/>
        <v>0</v>
      </c>
      <c r="AL265" s="32">
        <f t="shared" si="640"/>
        <v>671.8</v>
      </c>
      <c r="AM265" s="32">
        <f t="shared" si="641"/>
        <v>0</v>
      </c>
    </row>
    <row r="266" spans="2:40" ht="31.2" x14ac:dyDescent="0.3">
      <c r="B266" s="30" t="s">
        <v>190</v>
      </c>
      <c r="C266" s="30" t="s">
        <v>104</v>
      </c>
      <c r="D266" s="30" t="s">
        <v>224</v>
      </c>
      <c r="E266" s="15" t="str">
        <f t="shared" si="542"/>
        <v>0407</v>
      </c>
      <c r="F266" s="30" t="s">
        <v>228</v>
      </c>
      <c r="G266" s="30" t="s">
        <v>50</v>
      </c>
      <c r="H266" s="31" t="s">
        <v>51</v>
      </c>
      <c r="I266" s="32">
        <f t="shared" ref="I266:T266" si="723">I267</f>
        <v>658.8</v>
      </c>
      <c r="J266" s="32">
        <f t="shared" si="723"/>
        <v>658.8</v>
      </c>
      <c r="K266" s="32">
        <f t="shared" si="723"/>
        <v>658.8</v>
      </c>
      <c r="L266" s="32">
        <f t="shared" si="723"/>
        <v>0</v>
      </c>
      <c r="M266" s="32">
        <f t="shared" si="723"/>
        <v>0</v>
      </c>
      <c r="N266" s="32">
        <f t="shared" si="723"/>
        <v>0</v>
      </c>
      <c r="O266" s="32">
        <f t="shared" si="723"/>
        <v>0</v>
      </c>
      <c r="P266" s="32">
        <f t="shared" si="723"/>
        <v>0</v>
      </c>
      <c r="Q266" s="32">
        <f t="shared" si="723"/>
        <v>0</v>
      </c>
      <c r="R266" s="32">
        <f t="shared" si="723"/>
        <v>0</v>
      </c>
      <c r="S266" s="32">
        <f t="shared" si="723"/>
        <v>0</v>
      </c>
      <c r="T266" s="32">
        <f t="shared" si="723"/>
        <v>0</v>
      </c>
      <c r="U266" s="32">
        <v>0</v>
      </c>
      <c r="V266" s="32">
        <f t="shared" si="544"/>
        <v>658.8</v>
      </c>
      <c r="W266" s="32">
        <f t="shared" ref="W266:AD266" si="724">W267</f>
        <v>0</v>
      </c>
      <c r="X266" s="32">
        <f t="shared" si="724"/>
        <v>0</v>
      </c>
      <c r="Y266" s="32">
        <f t="shared" si="724"/>
        <v>0</v>
      </c>
      <c r="Z266" s="32">
        <f t="shared" si="724"/>
        <v>0</v>
      </c>
      <c r="AA266" s="32">
        <f t="shared" si="724"/>
        <v>0</v>
      </c>
      <c r="AB266" s="32">
        <f t="shared" si="724"/>
        <v>568.5</v>
      </c>
      <c r="AC266" s="33">
        <f t="shared" si="724"/>
        <v>658.8</v>
      </c>
      <c r="AD266" s="33">
        <f t="shared" si="724"/>
        <v>658.8</v>
      </c>
      <c r="AE266" s="34">
        <f t="shared" si="639"/>
        <v>100</v>
      </c>
      <c r="AF266" s="32">
        <f t="shared" ref="AF266:AK266" si="725">AF267</f>
        <v>658.8</v>
      </c>
      <c r="AG266" s="32">
        <f t="shared" si="725"/>
        <v>0</v>
      </c>
      <c r="AH266" s="32">
        <f t="shared" si="725"/>
        <v>0</v>
      </c>
      <c r="AI266" s="32">
        <f t="shared" si="725"/>
        <v>0</v>
      </c>
      <c r="AJ266" s="32">
        <f t="shared" si="725"/>
        <v>0</v>
      </c>
      <c r="AK266" s="32">
        <f t="shared" si="725"/>
        <v>0</v>
      </c>
      <c r="AL266" s="32">
        <f t="shared" si="640"/>
        <v>658.8</v>
      </c>
      <c r="AM266" s="32">
        <f t="shared" si="641"/>
        <v>0</v>
      </c>
    </row>
    <row r="267" spans="2:40" ht="31.2" x14ac:dyDescent="0.3">
      <c r="B267" s="30" t="s">
        <v>190</v>
      </c>
      <c r="C267" s="30" t="s">
        <v>104</v>
      </c>
      <c r="D267" s="30" t="s">
        <v>224</v>
      </c>
      <c r="E267" s="15" t="str">
        <f t="shared" si="542"/>
        <v>0407</v>
      </c>
      <c r="F267" s="30" t="s">
        <v>228</v>
      </c>
      <c r="G267" s="30" t="s">
        <v>52</v>
      </c>
      <c r="H267" s="31" t="s">
        <v>53</v>
      </c>
      <c r="I267" s="32">
        <v>658.8</v>
      </c>
      <c r="J267" s="32">
        <v>658.8</v>
      </c>
      <c r="K267" s="32">
        <v>658.8</v>
      </c>
      <c r="L267" s="32"/>
      <c r="M267" s="32"/>
      <c r="N267" s="32"/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2">
        <f t="shared" si="544"/>
        <v>658.8</v>
      </c>
      <c r="W267" s="32"/>
      <c r="X267" s="32"/>
      <c r="Y267" s="32"/>
      <c r="Z267" s="32"/>
      <c r="AA267" s="32"/>
      <c r="AB267" s="32">
        <v>568.5</v>
      </c>
      <c r="AC267" s="33">
        <v>658.8</v>
      </c>
      <c r="AD267" s="33">
        <v>658.8</v>
      </c>
      <c r="AE267" s="34">
        <f t="shared" si="639"/>
        <v>100</v>
      </c>
      <c r="AF267" s="32">
        <v>658.8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f t="shared" si="640"/>
        <v>658.8</v>
      </c>
      <c r="AM267" s="32">
        <f t="shared" si="641"/>
        <v>0</v>
      </c>
      <c r="AN267" s="12"/>
    </row>
    <row r="268" spans="2:40" x14ac:dyDescent="0.3">
      <c r="B268" s="30" t="s">
        <v>190</v>
      </c>
      <c r="C268" s="30" t="s">
        <v>104</v>
      </c>
      <c r="D268" s="30" t="s">
        <v>224</v>
      </c>
      <c r="E268" s="15" t="str">
        <f t="shared" si="542"/>
        <v>0407</v>
      </c>
      <c r="F268" s="30" t="s">
        <v>228</v>
      </c>
      <c r="G268" s="30" t="s">
        <v>56</v>
      </c>
      <c r="H268" s="31" t="s">
        <v>57</v>
      </c>
      <c r="I268" s="32">
        <f t="shared" ref="I268:T268" si="726">I269</f>
        <v>13</v>
      </c>
      <c r="J268" s="32">
        <f t="shared" si="726"/>
        <v>13</v>
      </c>
      <c r="K268" s="32">
        <f t="shared" si="726"/>
        <v>13</v>
      </c>
      <c r="L268" s="32">
        <f t="shared" si="726"/>
        <v>0</v>
      </c>
      <c r="M268" s="32">
        <f t="shared" si="726"/>
        <v>0</v>
      </c>
      <c r="N268" s="32">
        <f t="shared" si="726"/>
        <v>0</v>
      </c>
      <c r="O268" s="32">
        <f t="shared" si="726"/>
        <v>0</v>
      </c>
      <c r="P268" s="32">
        <f t="shared" si="726"/>
        <v>0</v>
      </c>
      <c r="Q268" s="32">
        <f t="shared" si="726"/>
        <v>0</v>
      </c>
      <c r="R268" s="32">
        <f t="shared" si="726"/>
        <v>0</v>
      </c>
      <c r="S268" s="32">
        <f t="shared" si="726"/>
        <v>0</v>
      </c>
      <c r="T268" s="32">
        <f t="shared" si="726"/>
        <v>0</v>
      </c>
      <c r="U268" s="32">
        <v>0</v>
      </c>
      <c r="V268" s="32">
        <f t="shared" si="544"/>
        <v>13</v>
      </c>
      <c r="W268" s="32">
        <f t="shared" ref="W268:AD268" si="727">W269</f>
        <v>0</v>
      </c>
      <c r="X268" s="32">
        <f t="shared" si="727"/>
        <v>0</v>
      </c>
      <c r="Y268" s="32">
        <f t="shared" si="727"/>
        <v>0</v>
      </c>
      <c r="Z268" s="32">
        <f t="shared" si="727"/>
        <v>0</v>
      </c>
      <c r="AA268" s="32">
        <f t="shared" si="727"/>
        <v>0</v>
      </c>
      <c r="AB268" s="32">
        <f t="shared" si="727"/>
        <v>4.202</v>
      </c>
      <c r="AC268" s="33">
        <f t="shared" si="727"/>
        <v>4.202</v>
      </c>
      <c r="AD268" s="33">
        <f t="shared" si="727"/>
        <v>4.202</v>
      </c>
      <c r="AE268" s="34">
        <f t="shared" si="639"/>
        <v>100</v>
      </c>
      <c r="AF268" s="32">
        <f t="shared" ref="AF268:AK268" si="728">AF269</f>
        <v>13</v>
      </c>
      <c r="AG268" s="32">
        <f t="shared" si="728"/>
        <v>0</v>
      </c>
      <c r="AH268" s="32">
        <f t="shared" si="728"/>
        <v>0</v>
      </c>
      <c r="AI268" s="32">
        <f t="shared" si="728"/>
        <v>0</v>
      </c>
      <c r="AJ268" s="32">
        <f t="shared" si="728"/>
        <v>0</v>
      </c>
      <c r="AK268" s="32">
        <f t="shared" si="728"/>
        <v>0</v>
      </c>
      <c r="AL268" s="32">
        <f t="shared" si="640"/>
        <v>13</v>
      </c>
      <c r="AM268" s="32">
        <f t="shared" si="641"/>
        <v>0</v>
      </c>
    </row>
    <row r="269" spans="2:40" x14ac:dyDescent="0.3">
      <c r="B269" s="30" t="s">
        <v>190</v>
      </c>
      <c r="C269" s="30" t="s">
        <v>104</v>
      </c>
      <c r="D269" s="30" t="s">
        <v>224</v>
      </c>
      <c r="E269" s="15" t="str">
        <f t="shared" ref="E269:E332" si="729">CONCATENATE(C269,D269)</f>
        <v>0407</v>
      </c>
      <c r="F269" s="30" t="s">
        <v>228</v>
      </c>
      <c r="G269" s="30" t="s">
        <v>60</v>
      </c>
      <c r="H269" s="31" t="s">
        <v>61</v>
      </c>
      <c r="I269" s="32">
        <v>13</v>
      </c>
      <c r="J269" s="32">
        <v>13</v>
      </c>
      <c r="K269" s="32">
        <v>13</v>
      </c>
      <c r="L269" s="32"/>
      <c r="M269" s="32"/>
      <c r="N269" s="32"/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f t="shared" ref="V269:V332" si="730">I269+L269+U269+T269+S269+R269+Q269+P269+O269</f>
        <v>13</v>
      </c>
      <c r="W269" s="32"/>
      <c r="X269" s="32"/>
      <c r="Y269" s="32"/>
      <c r="Z269" s="32"/>
      <c r="AA269" s="32"/>
      <c r="AB269" s="32">
        <v>4.202</v>
      </c>
      <c r="AC269" s="33">
        <v>4.202</v>
      </c>
      <c r="AD269" s="33">
        <v>4.202</v>
      </c>
      <c r="AE269" s="34">
        <f t="shared" si="639"/>
        <v>100</v>
      </c>
      <c r="AF269" s="32">
        <v>13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f t="shared" si="640"/>
        <v>13</v>
      </c>
      <c r="AM269" s="32">
        <f t="shared" si="641"/>
        <v>0</v>
      </c>
      <c r="AN269" s="12"/>
    </row>
    <row r="270" spans="2:40" ht="31.2" x14ac:dyDescent="0.3">
      <c r="B270" s="30" t="s">
        <v>190</v>
      </c>
      <c r="C270" s="30" t="s">
        <v>104</v>
      </c>
      <c r="D270" s="30" t="s">
        <v>224</v>
      </c>
      <c r="E270" s="15" t="str">
        <f t="shared" si="729"/>
        <v>0407</v>
      </c>
      <c r="F270" s="30" t="s">
        <v>230</v>
      </c>
      <c r="G270" s="30"/>
      <c r="H270" s="31" t="s">
        <v>231</v>
      </c>
      <c r="I270" s="32">
        <f t="shared" ref="I270:T270" si="731">I271+I275+I287</f>
        <v>82434.100000000006</v>
      </c>
      <c r="J270" s="32">
        <f t="shared" si="731"/>
        <v>83442.5</v>
      </c>
      <c r="K270" s="32">
        <f t="shared" si="731"/>
        <v>83442.5</v>
      </c>
      <c r="L270" s="32">
        <f t="shared" si="731"/>
        <v>0</v>
      </c>
      <c r="M270" s="32">
        <f t="shared" si="731"/>
        <v>0</v>
      </c>
      <c r="N270" s="32">
        <f t="shared" si="731"/>
        <v>0</v>
      </c>
      <c r="O270" s="32">
        <f t="shared" si="731"/>
        <v>0</v>
      </c>
      <c r="P270" s="32">
        <f t="shared" si="731"/>
        <v>0</v>
      </c>
      <c r="Q270" s="32">
        <f t="shared" si="731"/>
        <v>-1143.7</v>
      </c>
      <c r="R270" s="32">
        <f t="shared" si="731"/>
        <v>4297.6000000000004</v>
      </c>
      <c r="S270" s="32">
        <f t="shared" si="731"/>
        <v>4836.683</v>
      </c>
      <c r="T270" s="32">
        <f t="shared" si="731"/>
        <v>0</v>
      </c>
      <c r="U270" s="32">
        <v>5572.8</v>
      </c>
      <c r="V270" s="32">
        <f t="shared" si="730"/>
        <v>95997.483000000022</v>
      </c>
      <c r="W270" s="32">
        <f t="shared" ref="W270:AD270" si="732">W271+W275+W287</f>
        <v>5572.8</v>
      </c>
      <c r="X270" s="32">
        <f t="shared" si="732"/>
        <v>0</v>
      </c>
      <c r="Y270" s="32">
        <f t="shared" si="732"/>
        <v>0</v>
      </c>
      <c r="Z270" s="32">
        <f t="shared" si="732"/>
        <v>0</v>
      </c>
      <c r="AA270" s="32">
        <f t="shared" si="732"/>
        <v>0</v>
      </c>
      <c r="AB270" s="32">
        <f t="shared" si="732"/>
        <v>61223.61286999999</v>
      </c>
      <c r="AC270" s="33">
        <f t="shared" si="732"/>
        <v>95997.483000000007</v>
      </c>
      <c r="AD270" s="33">
        <f t="shared" si="732"/>
        <v>95935.119750000013</v>
      </c>
      <c r="AE270" s="34">
        <f t="shared" si="639"/>
        <v>99.935036577990289</v>
      </c>
      <c r="AF270" s="32">
        <f t="shared" ref="AF270:AK270" si="733">AF271+AF275+AF287</f>
        <v>95997.483000000007</v>
      </c>
      <c r="AG270" s="32">
        <f t="shared" si="733"/>
        <v>0</v>
      </c>
      <c r="AH270" s="32">
        <f t="shared" si="733"/>
        <v>0</v>
      </c>
      <c r="AI270" s="32">
        <f t="shared" si="733"/>
        <v>0</v>
      </c>
      <c r="AJ270" s="32">
        <f t="shared" si="733"/>
        <v>0</v>
      </c>
      <c r="AK270" s="32">
        <f t="shared" si="733"/>
        <v>0</v>
      </c>
      <c r="AL270" s="32">
        <f t="shared" si="640"/>
        <v>95997.483000000007</v>
      </c>
      <c r="AM270" s="32">
        <f t="shared" si="641"/>
        <v>0</v>
      </c>
    </row>
    <row r="271" spans="2:40" ht="46.8" x14ac:dyDescent="0.3">
      <c r="B271" s="30" t="s">
        <v>190</v>
      </c>
      <c r="C271" s="30" t="s">
        <v>104</v>
      </c>
      <c r="D271" s="30" t="s">
        <v>224</v>
      </c>
      <c r="E271" s="15" t="str">
        <f t="shared" si="729"/>
        <v>0407</v>
      </c>
      <c r="F271" s="30" t="s">
        <v>232</v>
      </c>
      <c r="G271" s="30"/>
      <c r="H271" s="31" t="s">
        <v>233</v>
      </c>
      <c r="I271" s="32">
        <f t="shared" ref="I271:I273" si="734">I272</f>
        <v>164</v>
      </c>
      <c r="J271" s="32">
        <f t="shared" ref="J271:J273" si="735">J272</f>
        <v>164</v>
      </c>
      <c r="K271" s="32">
        <f t="shared" ref="K271:K273" si="736">K272</f>
        <v>164</v>
      </c>
      <c r="L271" s="32">
        <f t="shared" ref="L271:L273" si="737">L272</f>
        <v>0</v>
      </c>
      <c r="M271" s="32">
        <f t="shared" ref="M271:M273" si="738">M272</f>
        <v>0</v>
      </c>
      <c r="N271" s="32">
        <f t="shared" ref="N271:N273" si="739">N272</f>
        <v>0</v>
      </c>
      <c r="O271" s="32">
        <f t="shared" ref="O271:O273" si="740">O272</f>
        <v>0</v>
      </c>
      <c r="P271" s="32">
        <f t="shared" ref="P271:P273" si="741">P272</f>
        <v>0</v>
      </c>
      <c r="Q271" s="32">
        <f t="shared" ref="Q271:Q273" si="742">Q272</f>
        <v>0</v>
      </c>
      <c r="R271" s="32">
        <f t="shared" ref="R271:R273" si="743">R272</f>
        <v>0</v>
      </c>
      <c r="S271" s="32">
        <f t="shared" ref="S271:S273" si="744">S272</f>
        <v>0</v>
      </c>
      <c r="T271" s="32">
        <f t="shared" ref="T271:T273" si="745">T272</f>
        <v>0</v>
      </c>
      <c r="U271" s="32">
        <v>75</v>
      </c>
      <c r="V271" s="32">
        <f t="shared" si="730"/>
        <v>239</v>
      </c>
      <c r="W271" s="32">
        <f t="shared" ref="W271:W273" si="746">W272</f>
        <v>75</v>
      </c>
      <c r="X271" s="32">
        <f t="shared" ref="X271:X273" si="747">X272</f>
        <v>0</v>
      </c>
      <c r="Y271" s="32">
        <f t="shared" ref="Y271:Y273" si="748">Y272</f>
        <v>0</v>
      </c>
      <c r="Z271" s="32">
        <f t="shared" ref="Z271:Z273" si="749">Z272</f>
        <v>0</v>
      </c>
      <c r="AA271" s="32">
        <f t="shared" ref="AA271:AA273" si="750">AA272</f>
        <v>0</v>
      </c>
      <c r="AB271" s="32">
        <f t="shared" ref="AB271:AB273" si="751">AB272</f>
        <v>0</v>
      </c>
      <c r="AC271" s="33">
        <f t="shared" ref="AC271:AC273" si="752">AC272</f>
        <v>239</v>
      </c>
      <c r="AD271" s="33">
        <f t="shared" ref="AD271:AD273" si="753">AD272</f>
        <v>239</v>
      </c>
      <c r="AE271" s="34">
        <f t="shared" si="639"/>
        <v>100</v>
      </c>
      <c r="AF271" s="32">
        <f t="shared" ref="AF271:AF273" si="754">AF272</f>
        <v>239</v>
      </c>
      <c r="AG271" s="32">
        <f t="shared" ref="AG271:AG273" si="755">AG272</f>
        <v>0</v>
      </c>
      <c r="AH271" s="32">
        <f t="shared" ref="AH271:AH273" si="756">AH272</f>
        <v>0</v>
      </c>
      <c r="AI271" s="32">
        <f t="shared" ref="AI271:AI273" si="757">AI272</f>
        <v>0</v>
      </c>
      <c r="AJ271" s="32">
        <f t="shared" ref="AJ271:AJ273" si="758">AJ272</f>
        <v>0</v>
      </c>
      <c r="AK271" s="32">
        <f t="shared" ref="AK271:AK273" si="759">AK272</f>
        <v>0</v>
      </c>
      <c r="AL271" s="32">
        <f t="shared" si="640"/>
        <v>239</v>
      </c>
      <c r="AM271" s="32">
        <f t="shared" si="641"/>
        <v>0</v>
      </c>
    </row>
    <row r="272" spans="2:40" ht="31.2" x14ac:dyDescent="0.3">
      <c r="B272" s="30" t="s">
        <v>190</v>
      </c>
      <c r="C272" s="30" t="s">
        <v>104</v>
      </c>
      <c r="D272" s="30" t="s">
        <v>224</v>
      </c>
      <c r="E272" s="15" t="str">
        <f t="shared" si="729"/>
        <v>0407</v>
      </c>
      <c r="F272" s="30" t="s">
        <v>234</v>
      </c>
      <c r="G272" s="30"/>
      <c r="H272" s="31" t="s">
        <v>235</v>
      </c>
      <c r="I272" s="32">
        <f t="shared" si="734"/>
        <v>164</v>
      </c>
      <c r="J272" s="32">
        <f t="shared" si="735"/>
        <v>164</v>
      </c>
      <c r="K272" s="32">
        <f t="shared" si="736"/>
        <v>164</v>
      </c>
      <c r="L272" s="32">
        <f t="shared" si="737"/>
        <v>0</v>
      </c>
      <c r="M272" s="32">
        <f t="shared" si="738"/>
        <v>0</v>
      </c>
      <c r="N272" s="32">
        <f t="shared" si="739"/>
        <v>0</v>
      </c>
      <c r="O272" s="32">
        <f t="shared" si="740"/>
        <v>0</v>
      </c>
      <c r="P272" s="32">
        <f t="shared" si="741"/>
        <v>0</v>
      </c>
      <c r="Q272" s="32">
        <f t="shared" si="742"/>
        <v>0</v>
      </c>
      <c r="R272" s="32">
        <f t="shared" si="743"/>
        <v>0</v>
      </c>
      <c r="S272" s="32">
        <f t="shared" si="744"/>
        <v>0</v>
      </c>
      <c r="T272" s="32">
        <f t="shared" si="745"/>
        <v>0</v>
      </c>
      <c r="U272" s="32">
        <v>75</v>
      </c>
      <c r="V272" s="32">
        <f t="shared" si="730"/>
        <v>239</v>
      </c>
      <c r="W272" s="32">
        <f t="shared" si="746"/>
        <v>75</v>
      </c>
      <c r="X272" s="32">
        <f t="shared" si="747"/>
        <v>0</v>
      </c>
      <c r="Y272" s="32">
        <f t="shared" si="748"/>
        <v>0</v>
      </c>
      <c r="Z272" s="32">
        <f t="shared" si="749"/>
        <v>0</v>
      </c>
      <c r="AA272" s="32">
        <f t="shared" si="750"/>
        <v>0</v>
      </c>
      <c r="AB272" s="32">
        <f t="shared" si="751"/>
        <v>0</v>
      </c>
      <c r="AC272" s="33">
        <f t="shared" si="752"/>
        <v>239</v>
      </c>
      <c r="AD272" s="33">
        <f t="shared" si="753"/>
        <v>239</v>
      </c>
      <c r="AE272" s="34">
        <f t="shared" si="639"/>
        <v>100</v>
      </c>
      <c r="AF272" s="32">
        <f t="shared" si="754"/>
        <v>239</v>
      </c>
      <c r="AG272" s="32">
        <f t="shared" si="755"/>
        <v>0</v>
      </c>
      <c r="AH272" s="32">
        <f t="shared" si="756"/>
        <v>0</v>
      </c>
      <c r="AI272" s="32">
        <f t="shared" si="757"/>
        <v>0</v>
      </c>
      <c r="AJ272" s="32">
        <f t="shared" si="758"/>
        <v>0</v>
      </c>
      <c r="AK272" s="32">
        <f t="shared" si="759"/>
        <v>0</v>
      </c>
      <c r="AL272" s="32">
        <f t="shared" si="640"/>
        <v>239</v>
      </c>
      <c r="AM272" s="32">
        <f t="shared" si="641"/>
        <v>0</v>
      </c>
    </row>
    <row r="273" spans="2:40" ht="31.2" x14ac:dyDescent="0.3">
      <c r="B273" s="30" t="s">
        <v>190</v>
      </c>
      <c r="C273" s="30" t="s">
        <v>104</v>
      </c>
      <c r="D273" s="30" t="s">
        <v>224</v>
      </c>
      <c r="E273" s="15" t="str">
        <f t="shared" si="729"/>
        <v>0407</v>
      </c>
      <c r="F273" s="30" t="s">
        <v>234</v>
      </c>
      <c r="G273" s="30" t="s">
        <v>50</v>
      </c>
      <c r="H273" s="31" t="s">
        <v>51</v>
      </c>
      <c r="I273" s="32">
        <f t="shared" si="734"/>
        <v>164</v>
      </c>
      <c r="J273" s="32">
        <f t="shared" si="735"/>
        <v>164</v>
      </c>
      <c r="K273" s="32">
        <f t="shared" si="736"/>
        <v>164</v>
      </c>
      <c r="L273" s="32">
        <f t="shared" si="737"/>
        <v>0</v>
      </c>
      <c r="M273" s="32">
        <f t="shared" si="738"/>
        <v>0</v>
      </c>
      <c r="N273" s="32">
        <f t="shared" si="739"/>
        <v>0</v>
      </c>
      <c r="O273" s="32">
        <f t="shared" si="740"/>
        <v>0</v>
      </c>
      <c r="P273" s="32">
        <f t="shared" si="741"/>
        <v>0</v>
      </c>
      <c r="Q273" s="32">
        <f t="shared" si="742"/>
        <v>0</v>
      </c>
      <c r="R273" s="32">
        <f t="shared" si="743"/>
        <v>0</v>
      </c>
      <c r="S273" s="32">
        <f t="shared" si="744"/>
        <v>0</v>
      </c>
      <c r="T273" s="32">
        <f t="shared" si="745"/>
        <v>0</v>
      </c>
      <c r="U273" s="32">
        <v>75</v>
      </c>
      <c r="V273" s="32">
        <f t="shared" si="730"/>
        <v>239</v>
      </c>
      <c r="W273" s="32">
        <f t="shared" si="746"/>
        <v>75</v>
      </c>
      <c r="X273" s="32">
        <f t="shared" si="747"/>
        <v>0</v>
      </c>
      <c r="Y273" s="32">
        <f t="shared" si="748"/>
        <v>0</v>
      </c>
      <c r="Z273" s="32">
        <f t="shared" si="749"/>
        <v>0</v>
      </c>
      <c r="AA273" s="32">
        <f t="shared" si="750"/>
        <v>0</v>
      </c>
      <c r="AB273" s="32">
        <f t="shared" si="751"/>
        <v>0</v>
      </c>
      <c r="AC273" s="33">
        <f t="shared" si="752"/>
        <v>239</v>
      </c>
      <c r="AD273" s="33">
        <f t="shared" si="753"/>
        <v>239</v>
      </c>
      <c r="AE273" s="34">
        <f t="shared" si="639"/>
        <v>100</v>
      </c>
      <c r="AF273" s="32">
        <f t="shared" si="754"/>
        <v>239</v>
      </c>
      <c r="AG273" s="32">
        <f t="shared" si="755"/>
        <v>0</v>
      </c>
      <c r="AH273" s="32">
        <f t="shared" si="756"/>
        <v>0</v>
      </c>
      <c r="AI273" s="32">
        <f t="shared" si="757"/>
        <v>0</v>
      </c>
      <c r="AJ273" s="32">
        <f t="shared" si="758"/>
        <v>0</v>
      </c>
      <c r="AK273" s="32">
        <f t="shared" si="759"/>
        <v>0</v>
      </c>
      <c r="AL273" s="32">
        <f t="shared" si="640"/>
        <v>239</v>
      </c>
      <c r="AM273" s="32">
        <f t="shared" si="641"/>
        <v>0</v>
      </c>
    </row>
    <row r="274" spans="2:40" ht="31.2" x14ac:dyDescent="0.3">
      <c r="B274" s="30" t="s">
        <v>190</v>
      </c>
      <c r="C274" s="30" t="s">
        <v>104</v>
      </c>
      <c r="D274" s="30" t="s">
        <v>224</v>
      </c>
      <c r="E274" s="15" t="str">
        <f t="shared" si="729"/>
        <v>0407</v>
      </c>
      <c r="F274" s="30" t="s">
        <v>234</v>
      </c>
      <c r="G274" s="30" t="s">
        <v>52</v>
      </c>
      <c r="H274" s="31" t="s">
        <v>53</v>
      </c>
      <c r="I274" s="32">
        <v>164</v>
      </c>
      <c r="J274" s="32">
        <v>164</v>
      </c>
      <c r="K274" s="32">
        <v>164</v>
      </c>
      <c r="L274" s="32"/>
      <c r="M274" s="32"/>
      <c r="N274" s="32"/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75</v>
      </c>
      <c r="V274" s="32">
        <f t="shared" si="730"/>
        <v>239</v>
      </c>
      <c r="W274" s="32">
        <v>75</v>
      </c>
      <c r="X274" s="32"/>
      <c r="Y274" s="32"/>
      <c r="Z274" s="32"/>
      <c r="AA274" s="32"/>
      <c r="AB274" s="32">
        <v>0</v>
      </c>
      <c r="AC274" s="33">
        <v>239</v>
      </c>
      <c r="AD274" s="33">
        <v>239</v>
      </c>
      <c r="AE274" s="34">
        <f t="shared" si="639"/>
        <v>100</v>
      </c>
      <c r="AF274" s="32">
        <v>239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f t="shared" si="640"/>
        <v>239</v>
      </c>
      <c r="AM274" s="32">
        <f t="shared" si="641"/>
        <v>0</v>
      </c>
    </row>
    <row r="275" spans="2:40" ht="31.2" x14ac:dyDescent="0.3">
      <c r="B275" s="30" t="s">
        <v>190</v>
      </c>
      <c r="C275" s="30" t="s">
        <v>104</v>
      </c>
      <c r="D275" s="30" t="s">
        <v>224</v>
      </c>
      <c r="E275" s="15" t="str">
        <f t="shared" si="729"/>
        <v>0407</v>
      </c>
      <c r="F275" s="30" t="s">
        <v>236</v>
      </c>
      <c r="G275" s="30"/>
      <c r="H275" s="31" t="s">
        <v>237</v>
      </c>
      <c r="I275" s="32">
        <f t="shared" ref="I275:T275" si="760">I276+I284</f>
        <v>57189.200000000004</v>
      </c>
      <c r="J275" s="32">
        <f t="shared" si="760"/>
        <v>59003.4</v>
      </c>
      <c r="K275" s="32">
        <f t="shared" si="760"/>
        <v>59003.4</v>
      </c>
      <c r="L275" s="32">
        <f t="shared" si="760"/>
        <v>0</v>
      </c>
      <c r="M275" s="32">
        <f t="shared" si="760"/>
        <v>0</v>
      </c>
      <c r="N275" s="32">
        <f t="shared" si="760"/>
        <v>0</v>
      </c>
      <c r="O275" s="32">
        <f t="shared" si="760"/>
        <v>0</v>
      </c>
      <c r="P275" s="32">
        <f t="shared" si="760"/>
        <v>0</v>
      </c>
      <c r="Q275" s="32">
        <f t="shared" si="760"/>
        <v>0</v>
      </c>
      <c r="R275" s="32">
        <f t="shared" si="760"/>
        <v>4297.6000000000004</v>
      </c>
      <c r="S275" s="32">
        <f t="shared" si="760"/>
        <v>0</v>
      </c>
      <c r="T275" s="32">
        <f t="shared" si="760"/>
        <v>0</v>
      </c>
      <c r="U275" s="32">
        <v>5497.8</v>
      </c>
      <c r="V275" s="32">
        <f t="shared" si="730"/>
        <v>66984.600000000006</v>
      </c>
      <c r="W275" s="32">
        <f t="shared" ref="W275:AD275" si="761">W276+W284</f>
        <v>5497.8</v>
      </c>
      <c r="X275" s="32">
        <f t="shared" si="761"/>
        <v>0</v>
      </c>
      <c r="Y275" s="32">
        <f t="shared" si="761"/>
        <v>0</v>
      </c>
      <c r="Z275" s="32">
        <f t="shared" si="761"/>
        <v>0</v>
      </c>
      <c r="AA275" s="32">
        <f t="shared" si="761"/>
        <v>0</v>
      </c>
      <c r="AB275" s="32">
        <f t="shared" si="761"/>
        <v>47392.601029999991</v>
      </c>
      <c r="AC275" s="33">
        <f t="shared" si="761"/>
        <v>66984.600000000006</v>
      </c>
      <c r="AD275" s="33">
        <f t="shared" si="761"/>
        <v>66984.524560000005</v>
      </c>
      <c r="AE275" s="34">
        <f t="shared" si="639"/>
        <v>99.999887377098617</v>
      </c>
      <c r="AF275" s="32">
        <f t="shared" ref="AF275:AK275" si="762">AF276+AF284</f>
        <v>66984.600000000006</v>
      </c>
      <c r="AG275" s="32">
        <f t="shared" si="762"/>
        <v>0</v>
      </c>
      <c r="AH275" s="32">
        <f t="shared" si="762"/>
        <v>0</v>
      </c>
      <c r="AI275" s="32">
        <f t="shared" si="762"/>
        <v>0</v>
      </c>
      <c r="AJ275" s="32">
        <f t="shared" si="762"/>
        <v>0</v>
      </c>
      <c r="AK275" s="32">
        <f t="shared" si="762"/>
        <v>0</v>
      </c>
      <c r="AL275" s="32">
        <f t="shared" si="640"/>
        <v>66984.600000000006</v>
      </c>
      <c r="AM275" s="32">
        <f t="shared" si="641"/>
        <v>0</v>
      </c>
    </row>
    <row r="276" spans="2:40" ht="31.2" x14ac:dyDescent="0.3">
      <c r="B276" s="30" t="s">
        <v>190</v>
      </c>
      <c r="C276" s="30" t="s">
        <v>104</v>
      </c>
      <c r="D276" s="30" t="s">
        <v>224</v>
      </c>
      <c r="E276" s="15" t="str">
        <f t="shared" si="729"/>
        <v>0407</v>
      </c>
      <c r="F276" s="30" t="s">
        <v>238</v>
      </c>
      <c r="G276" s="30"/>
      <c r="H276" s="31" t="s">
        <v>67</v>
      </c>
      <c r="I276" s="32">
        <f t="shared" ref="I276:T276" si="763">I277+I279+I281</f>
        <v>55733.8</v>
      </c>
      <c r="J276" s="32">
        <f t="shared" si="763"/>
        <v>57548</v>
      </c>
      <c r="K276" s="32">
        <f t="shared" si="763"/>
        <v>57548</v>
      </c>
      <c r="L276" s="32">
        <f t="shared" si="763"/>
        <v>0</v>
      </c>
      <c r="M276" s="32">
        <f t="shared" si="763"/>
        <v>0</v>
      </c>
      <c r="N276" s="32">
        <f t="shared" si="763"/>
        <v>0</v>
      </c>
      <c r="O276" s="32">
        <f t="shared" si="763"/>
        <v>0</v>
      </c>
      <c r="P276" s="32">
        <f t="shared" si="763"/>
        <v>0</v>
      </c>
      <c r="Q276" s="32">
        <f t="shared" si="763"/>
        <v>0</v>
      </c>
      <c r="R276" s="32">
        <f t="shared" si="763"/>
        <v>4297.6000000000004</v>
      </c>
      <c r="S276" s="32">
        <f t="shared" si="763"/>
        <v>0</v>
      </c>
      <c r="T276" s="32">
        <f t="shared" si="763"/>
        <v>0</v>
      </c>
      <c r="U276" s="32">
        <v>0</v>
      </c>
      <c r="V276" s="32">
        <f t="shared" si="730"/>
        <v>60031.4</v>
      </c>
      <c r="W276" s="32">
        <f t="shared" ref="W276:AD276" si="764">W277+W279+W281</f>
        <v>0</v>
      </c>
      <c r="X276" s="32">
        <f t="shared" si="764"/>
        <v>0</v>
      </c>
      <c r="Y276" s="32">
        <f t="shared" si="764"/>
        <v>0</v>
      </c>
      <c r="Z276" s="32">
        <f t="shared" si="764"/>
        <v>0</v>
      </c>
      <c r="AA276" s="32">
        <f t="shared" si="764"/>
        <v>0</v>
      </c>
      <c r="AB276" s="32">
        <f t="shared" si="764"/>
        <v>44438.833029999994</v>
      </c>
      <c r="AC276" s="33">
        <f t="shared" si="764"/>
        <v>60031.4</v>
      </c>
      <c r="AD276" s="33">
        <f t="shared" si="764"/>
        <v>60031.324560000001</v>
      </c>
      <c r="AE276" s="34">
        <f t="shared" si="639"/>
        <v>99.999874332432697</v>
      </c>
      <c r="AF276" s="32">
        <f t="shared" ref="AF276:AK276" si="765">AF277+AF279+AF281</f>
        <v>60031.4</v>
      </c>
      <c r="AG276" s="32">
        <f t="shared" si="765"/>
        <v>0</v>
      </c>
      <c r="AH276" s="32">
        <f t="shared" si="765"/>
        <v>0</v>
      </c>
      <c r="AI276" s="32">
        <f t="shared" si="765"/>
        <v>0</v>
      </c>
      <c r="AJ276" s="32">
        <f t="shared" si="765"/>
        <v>0</v>
      </c>
      <c r="AK276" s="32">
        <f t="shared" si="765"/>
        <v>0</v>
      </c>
      <c r="AL276" s="32">
        <f t="shared" si="640"/>
        <v>60031.4</v>
      </c>
      <c r="AM276" s="32">
        <f t="shared" si="641"/>
        <v>0</v>
      </c>
    </row>
    <row r="277" spans="2:40" ht="78" x14ac:dyDescent="0.3">
      <c r="B277" s="30" t="s">
        <v>190</v>
      </c>
      <c r="C277" s="30" t="s">
        <v>104</v>
      </c>
      <c r="D277" s="30" t="s">
        <v>224</v>
      </c>
      <c r="E277" s="15" t="str">
        <f t="shared" si="729"/>
        <v>0407</v>
      </c>
      <c r="F277" s="30" t="s">
        <v>238</v>
      </c>
      <c r="G277" s="30" t="s">
        <v>68</v>
      </c>
      <c r="H277" s="31" t="s">
        <v>69</v>
      </c>
      <c r="I277" s="32">
        <f t="shared" ref="I277:T277" si="766">I278</f>
        <v>45645.3</v>
      </c>
      <c r="J277" s="32">
        <f t="shared" si="766"/>
        <v>47302.5</v>
      </c>
      <c r="K277" s="32">
        <f t="shared" si="766"/>
        <v>47302.5</v>
      </c>
      <c r="L277" s="32">
        <f t="shared" si="766"/>
        <v>0</v>
      </c>
      <c r="M277" s="32">
        <f t="shared" si="766"/>
        <v>0</v>
      </c>
      <c r="N277" s="32">
        <f t="shared" si="766"/>
        <v>0</v>
      </c>
      <c r="O277" s="32">
        <f t="shared" si="766"/>
        <v>0</v>
      </c>
      <c r="P277" s="32">
        <f t="shared" si="766"/>
        <v>0</v>
      </c>
      <c r="Q277" s="32">
        <f t="shared" si="766"/>
        <v>0</v>
      </c>
      <c r="R277" s="32">
        <f t="shared" si="766"/>
        <v>4297.6000000000004</v>
      </c>
      <c r="S277" s="32">
        <f t="shared" si="766"/>
        <v>0</v>
      </c>
      <c r="T277" s="32">
        <f t="shared" si="766"/>
        <v>0</v>
      </c>
      <c r="U277" s="32">
        <v>0</v>
      </c>
      <c r="V277" s="32">
        <f t="shared" si="730"/>
        <v>49942.9</v>
      </c>
      <c r="W277" s="32">
        <f t="shared" ref="W277:AD277" si="767">W278</f>
        <v>0</v>
      </c>
      <c r="X277" s="32">
        <f t="shared" si="767"/>
        <v>0</v>
      </c>
      <c r="Y277" s="32">
        <f t="shared" si="767"/>
        <v>0</v>
      </c>
      <c r="Z277" s="32">
        <f t="shared" si="767"/>
        <v>0</v>
      </c>
      <c r="AA277" s="32">
        <f t="shared" si="767"/>
        <v>0</v>
      </c>
      <c r="AB277" s="32">
        <f t="shared" si="767"/>
        <v>37132.935369999999</v>
      </c>
      <c r="AC277" s="33">
        <f t="shared" si="767"/>
        <v>50828.892950000001</v>
      </c>
      <c r="AD277" s="33">
        <f t="shared" si="767"/>
        <v>50828.817510000001</v>
      </c>
      <c r="AE277" s="34">
        <f t="shared" si="639"/>
        <v>99.999851580477909</v>
      </c>
      <c r="AF277" s="32">
        <f t="shared" ref="AF277:AK277" si="768">AF278</f>
        <v>49950.599000000002</v>
      </c>
      <c r="AG277" s="32">
        <f t="shared" si="768"/>
        <v>0</v>
      </c>
      <c r="AH277" s="32">
        <f t="shared" si="768"/>
        <v>0</v>
      </c>
      <c r="AI277" s="32">
        <f t="shared" si="768"/>
        <v>0</v>
      </c>
      <c r="AJ277" s="32">
        <f t="shared" si="768"/>
        <v>0</v>
      </c>
      <c r="AK277" s="32">
        <f t="shared" si="768"/>
        <v>0</v>
      </c>
      <c r="AL277" s="32">
        <f t="shared" si="640"/>
        <v>49950.599000000002</v>
      </c>
      <c r="AM277" s="32">
        <f t="shared" si="641"/>
        <v>-7.6990000000005239</v>
      </c>
    </row>
    <row r="278" spans="2:40" x14ac:dyDescent="0.3">
      <c r="B278" s="30" t="s">
        <v>190</v>
      </c>
      <c r="C278" s="30" t="s">
        <v>104</v>
      </c>
      <c r="D278" s="30" t="s">
        <v>224</v>
      </c>
      <c r="E278" s="15" t="str">
        <f t="shared" si="729"/>
        <v>0407</v>
      </c>
      <c r="F278" s="30" t="s">
        <v>238</v>
      </c>
      <c r="G278" s="30" t="s">
        <v>70</v>
      </c>
      <c r="H278" s="31" t="s">
        <v>71</v>
      </c>
      <c r="I278" s="32">
        <f>47312-1666.7</f>
        <v>45645.3</v>
      </c>
      <c r="J278" s="32">
        <f>49029.7-1727.2</f>
        <v>47302.5</v>
      </c>
      <c r="K278" s="32">
        <f>49029.7-1727.2</f>
        <v>47302.5</v>
      </c>
      <c r="L278" s="32"/>
      <c r="M278" s="32"/>
      <c r="N278" s="32"/>
      <c r="O278" s="32">
        <v>0</v>
      </c>
      <c r="P278" s="32">
        <v>0</v>
      </c>
      <c r="Q278" s="32">
        <v>0</v>
      </c>
      <c r="R278" s="32">
        <v>4297.6000000000004</v>
      </c>
      <c r="S278" s="32">
        <v>0</v>
      </c>
      <c r="T278" s="32">
        <v>0</v>
      </c>
      <c r="U278" s="32">
        <v>0</v>
      </c>
      <c r="V278" s="32">
        <f t="shared" si="730"/>
        <v>49942.9</v>
      </c>
      <c r="W278" s="32"/>
      <c r="X278" s="32"/>
      <c r="Y278" s="32"/>
      <c r="Z278" s="32"/>
      <c r="AA278" s="32"/>
      <c r="AB278" s="32">
        <v>37132.935369999999</v>
      </c>
      <c r="AC278" s="46">
        <v>50828.892950000001</v>
      </c>
      <c r="AD278" s="33">
        <v>50828.817510000001</v>
      </c>
      <c r="AE278" s="34">
        <f t="shared" si="639"/>
        <v>99.999851580477909</v>
      </c>
      <c r="AF278" s="32">
        <v>49950.599000000002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f t="shared" si="640"/>
        <v>49950.599000000002</v>
      </c>
      <c r="AM278" s="32">
        <f t="shared" si="641"/>
        <v>-7.6990000000005239</v>
      </c>
      <c r="AN278" s="12"/>
    </row>
    <row r="279" spans="2:40" ht="31.2" x14ac:dyDescent="0.3">
      <c r="B279" s="30" t="s">
        <v>190</v>
      </c>
      <c r="C279" s="30" t="s">
        <v>104</v>
      </c>
      <c r="D279" s="30" t="s">
        <v>224</v>
      </c>
      <c r="E279" s="15" t="str">
        <f t="shared" si="729"/>
        <v>0407</v>
      </c>
      <c r="F279" s="30" t="s">
        <v>238</v>
      </c>
      <c r="G279" s="30" t="s">
        <v>50</v>
      </c>
      <c r="H279" s="31" t="s">
        <v>51</v>
      </c>
      <c r="I279" s="32">
        <f t="shared" ref="I279:T279" si="769">I280</f>
        <v>9920</v>
      </c>
      <c r="J279" s="32">
        <f t="shared" si="769"/>
        <v>10077</v>
      </c>
      <c r="K279" s="32">
        <f t="shared" si="769"/>
        <v>10077</v>
      </c>
      <c r="L279" s="32">
        <f t="shared" si="769"/>
        <v>0</v>
      </c>
      <c r="M279" s="32">
        <f t="shared" si="769"/>
        <v>0</v>
      </c>
      <c r="N279" s="32">
        <f t="shared" si="769"/>
        <v>0</v>
      </c>
      <c r="O279" s="32">
        <f t="shared" si="769"/>
        <v>0</v>
      </c>
      <c r="P279" s="32">
        <f t="shared" si="769"/>
        <v>0</v>
      </c>
      <c r="Q279" s="32">
        <f t="shared" si="769"/>
        <v>0</v>
      </c>
      <c r="R279" s="32">
        <f t="shared" si="769"/>
        <v>0</v>
      </c>
      <c r="S279" s="32">
        <f t="shared" si="769"/>
        <v>0</v>
      </c>
      <c r="T279" s="32">
        <f t="shared" si="769"/>
        <v>0</v>
      </c>
      <c r="U279" s="32">
        <v>0</v>
      </c>
      <c r="V279" s="32">
        <f t="shared" si="730"/>
        <v>9920</v>
      </c>
      <c r="W279" s="32">
        <f t="shared" ref="W279:AD279" si="770">W280</f>
        <v>0</v>
      </c>
      <c r="X279" s="32">
        <f t="shared" si="770"/>
        <v>0</v>
      </c>
      <c r="Y279" s="32">
        <f t="shared" si="770"/>
        <v>0</v>
      </c>
      <c r="Z279" s="32">
        <f t="shared" si="770"/>
        <v>0</v>
      </c>
      <c r="AA279" s="32">
        <f t="shared" si="770"/>
        <v>0</v>
      </c>
      <c r="AB279" s="32">
        <f t="shared" si="770"/>
        <v>6902.2826599999999</v>
      </c>
      <c r="AC279" s="33">
        <f t="shared" si="770"/>
        <v>8798.8920500000004</v>
      </c>
      <c r="AD279" s="33">
        <f t="shared" si="770"/>
        <v>8798.8920500000004</v>
      </c>
      <c r="AE279" s="34">
        <f t="shared" si="639"/>
        <v>100</v>
      </c>
      <c r="AF279" s="32">
        <f t="shared" ref="AF279:AK279" si="771">AF280</f>
        <v>9677.1859999999997</v>
      </c>
      <c r="AG279" s="32">
        <f t="shared" si="771"/>
        <v>0</v>
      </c>
      <c r="AH279" s="32">
        <f t="shared" si="771"/>
        <v>0</v>
      </c>
      <c r="AI279" s="32">
        <f t="shared" si="771"/>
        <v>0</v>
      </c>
      <c r="AJ279" s="32">
        <f t="shared" si="771"/>
        <v>0</v>
      </c>
      <c r="AK279" s="32">
        <f t="shared" si="771"/>
        <v>0</v>
      </c>
      <c r="AL279" s="32">
        <f t="shared" si="640"/>
        <v>9677.1859999999997</v>
      </c>
      <c r="AM279" s="32">
        <f t="shared" si="641"/>
        <v>242.81400000000031</v>
      </c>
    </row>
    <row r="280" spans="2:40" ht="31.2" x14ac:dyDescent="0.3">
      <c r="B280" s="30" t="s">
        <v>190</v>
      </c>
      <c r="C280" s="30" t="s">
        <v>104</v>
      </c>
      <c r="D280" s="30" t="s">
        <v>224</v>
      </c>
      <c r="E280" s="15" t="str">
        <f t="shared" si="729"/>
        <v>0407</v>
      </c>
      <c r="F280" s="30" t="s">
        <v>238</v>
      </c>
      <c r="G280" s="30" t="s">
        <v>52</v>
      </c>
      <c r="H280" s="31" t="s">
        <v>53</v>
      </c>
      <c r="I280" s="32">
        <f>10050.5-130.5</f>
        <v>9920</v>
      </c>
      <c r="J280" s="32">
        <f>10207.5-130.5</f>
        <v>10077</v>
      </c>
      <c r="K280" s="32">
        <f>10207.5-130.5</f>
        <v>10077</v>
      </c>
      <c r="L280" s="32"/>
      <c r="M280" s="32"/>
      <c r="N280" s="32"/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f t="shared" si="730"/>
        <v>9920</v>
      </c>
      <c r="W280" s="32"/>
      <c r="X280" s="32"/>
      <c r="Y280" s="32"/>
      <c r="Z280" s="32"/>
      <c r="AA280" s="32"/>
      <c r="AB280" s="32">
        <v>6902.2826599999999</v>
      </c>
      <c r="AC280" s="33">
        <v>8798.8920500000004</v>
      </c>
      <c r="AD280" s="33">
        <v>8798.8920500000004</v>
      </c>
      <c r="AE280" s="34">
        <f t="shared" si="639"/>
        <v>100</v>
      </c>
      <c r="AF280" s="32">
        <v>9677.1859999999997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f t="shared" si="640"/>
        <v>9677.1859999999997</v>
      </c>
      <c r="AM280" s="32">
        <f t="shared" si="641"/>
        <v>242.81400000000031</v>
      </c>
      <c r="AN280" s="12"/>
    </row>
    <row r="281" spans="2:40" x14ac:dyDescent="0.3">
      <c r="B281" s="30" t="s">
        <v>190</v>
      </c>
      <c r="C281" s="30" t="s">
        <v>104</v>
      </c>
      <c r="D281" s="30" t="s">
        <v>224</v>
      </c>
      <c r="E281" s="15" t="str">
        <f t="shared" si="729"/>
        <v>0407</v>
      </c>
      <c r="F281" s="30" t="s">
        <v>238</v>
      </c>
      <c r="G281" s="30" t="s">
        <v>56</v>
      </c>
      <c r="H281" s="31" t="s">
        <v>57</v>
      </c>
      <c r="I281" s="32">
        <f t="shared" ref="I281:N281" si="772">I283</f>
        <v>168.5</v>
      </c>
      <c r="J281" s="32">
        <f t="shared" si="772"/>
        <v>168.5</v>
      </c>
      <c r="K281" s="32">
        <f t="shared" si="772"/>
        <v>168.5</v>
      </c>
      <c r="L281" s="32">
        <f t="shared" si="772"/>
        <v>0</v>
      </c>
      <c r="M281" s="32">
        <f t="shared" si="772"/>
        <v>0</v>
      </c>
      <c r="N281" s="32">
        <f t="shared" si="772"/>
        <v>0</v>
      </c>
      <c r="O281" s="32">
        <f>O282+O283</f>
        <v>0</v>
      </c>
      <c r="P281" s="32">
        <f>P282+P283</f>
        <v>0</v>
      </c>
      <c r="Q281" s="32">
        <f>Q283</f>
        <v>0</v>
      </c>
      <c r="R281" s="32">
        <f>R283</f>
        <v>0</v>
      </c>
      <c r="S281" s="32">
        <f>S283</f>
        <v>0</v>
      </c>
      <c r="T281" s="32">
        <f>T283</f>
        <v>0</v>
      </c>
      <c r="U281" s="32">
        <v>0</v>
      </c>
      <c r="V281" s="32">
        <f t="shared" si="730"/>
        <v>168.5</v>
      </c>
      <c r="W281" s="32">
        <f>W283</f>
        <v>0</v>
      </c>
      <c r="X281" s="32">
        <f>X283</f>
        <v>0</v>
      </c>
      <c r="Y281" s="32">
        <f>Y283</f>
        <v>0</v>
      </c>
      <c r="Z281" s="32">
        <f>Z283</f>
        <v>0</v>
      </c>
      <c r="AA281" s="32">
        <f>AA283</f>
        <v>0</v>
      </c>
      <c r="AB281" s="32">
        <f>AB282+AB283</f>
        <v>403.61500000000001</v>
      </c>
      <c r="AC281" s="33">
        <f>AC282+AC283</f>
        <v>403.61500000000001</v>
      </c>
      <c r="AD281" s="33">
        <f>AD282+AD283</f>
        <v>403.61500000000001</v>
      </c>
      <c r="AE281" s="34">
        <f t="shared" si="639"/>
        <v>100</v>
      </c>
      <c r="AF281" s="32">
        <f t="shared" ref="AF281:AK281" si="773">AF282+AF283</f>
        <v>403.61500000000001</v>
      </c>
      <c r="AG281" s="32">
        <f t="shared" si="773"/>
        <v>0</v>
      </c>
      <c r="AH281" s="32">
        <f t="shared" si="773"/>
        <v>0</v>
      </c>
      <c r="AI281" s="32">
        <f t="shared" si="773"/>
        <v>0</v>
      </c>
      <c r="AJ281" s="32">
        <f t="shared" si="773"/>
        <v>0</v>
      </c>
      <c r="AK281" s="32">
        <f t="shared" si="773"/>
        <v>0</v>
      </c>
      <c r="AL281" s="32">
        <f t="shared" si="640"/>
        <v>403.61500000000001</v>
      </c>
      <c r="AM281" s="32">
        <f t="shared" si="641"/>
        <v>-235.11500000000001</v>
      </c>
    </row>
    <row r="282" spans="2:40" x14ac:dyDescent="0.3">
      <c r="B282" s="30" t="s">
        <v>190</v>
      </c>
      <c r="C282" s="30" t="s">
        <v>104</v>
      </c>
      <c r="D282" s="30" t="s">
        <v>224</v>
      </c>
      <c r="E282" s="15" t="str">
        <f t="shared" si="729"/>
        <v>0407</v>
      </c>
      <c r="F282" s="30" t="s">
        <v>238</v>
      </c>
      <c r="G282" s="30" t="s">
        <v>58</v>
      </c>
      <c r="H282" s="31" t="s">
        <v>59</v>
      </c>
      <c r="I282" s="32"/>
      <c r="J282" s="32"/>
      <c r="K282" s="32"/>
      <c r="L282" s="32"/>
      <c r="M282" s="32"/>
      <c r="N282" s="32"/>
      <c r="O282" s="32">
        <v>0</v>
      </c>
      <c r="P282" s="32">
        <v>0</v>
      </c>
      <c r="Q282" s="32"/>
      <c r="R282" s="32"/>
      <c r="S282" s="32"/>
      <c r="T282" s="32"/>
      <c r="U282" s="32"/>
      <c r="V282" s="32">
        <f t="shared" si="730"/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200</v>
      </c>
      <c r="AC282" s="33">
        <v>200</v>
      </c>
      <c r="AD282" s="33">
        <v>200</v>
      </c>
      <c r="AE282" s="34">
        <f t="shared" si="639"/>
        <v>100</v>
      </c>
      <c r="AF282" s="32">
        <v>200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f t="shared" si="640"/>
        <v>200</v>
      </c>
      <c r="AM282" s="32">
        <f t="shared" si="641"/>
        <v>-200</v>
      </c>
    </row>
    <row r="283" spans="2:40" x14ac:dyDescent="0.3">
      <c r="B283" s="30" t="s">
        <v>190</v>
      </c>
      <c r="C283" s="30" t="s">
        <v>104</v>
      </c>
      <c r="D283" s="30" t="s">
        <v>224</v>
      </c>
      <c r="E283" s="15" t="str">
        <f t="shared" si="729"/>
        <v>0407</v>
      </c>
      <c r="F283" s="30" t="s">
        <v>238</v>
      </c>
      <c r="G283" s="30" t="s">
        <v>60</v>
      </c>
      <c r="H283" s="31" t="s">
        <v>61</v>
      </c>
      <c r="I283" s="32">
        <v>168.5</v>
      </c>
      <c r="J283" s="32">
        <v>168.5</v>
      </c>
      <c r="K283" s="32">
        <v>168.5</v>
      </c>
      <c r="L283" s="32"/>
      <c r="M283" s="32"/>
      <c r="N283" s="32"/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f t="shared" si="730"/>
        <v>168.5</v>
      </c>
      <c r="W283" s="32"/>
      <c r="X283" s="32"/>
      <c r="Y283" s="32"/>
      <c r="Z283" s="32"/>
      <c r="AA283" s="32"/>
      <c r="AB283" s="32">
        <v>203.61500000000001</v>
      </c>
      <c r="AC283" s="33">
        <v>203.61500000000001</v>
      </c>
      <c r="AD283" s="33">
        <v>203.61500000000001</v>
      </c>
      <c r="AE283" s="34">
        <f t="shared" si="639"/>
        <v>100</v>
      </c>
      <c r="AF283" s="32">
        <v>203.61500000000001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f t="shared" si="640"/>
        <v>203.61500000000001</v>
      </c>
      <c r="AM283" s="32">
        <f t="shared" si="641"/>
        <v>-35.115000000000009</v>
      </c>
      <c r="AN283" s="12"/>
    </row>
    <row r="284" spans="2:40" ht="46.8" x14ac:dyDescent="0.3">
      <c r="B284" s="30" t="s">
        <v>190</v>
      </c>
      <c r="C284" s="30" t="s">
        <v>104</v>
      </c>
      <c r="D284" s="30" t="s">
        <v>224</v>
      </c>
      <c r="E284" s="15" t="str">
        <f t="shared" si="729"/>
        <v>0407</v>
      </c>
      <c r="F284" s="30" t="s">
        <v>239</v>
      </c>
      <c r="G284" s="30"/>
      <c r="H284" s="31" t="s">
        <v>240</v>
      </c>
      <c r="I284" s="32">
        <f t="shared" ref="I284:I296" si="774">I285</f>
        <v>1455.4</v>
      </c>
      <c r="J284" s="32">
        <f t="shared" ref="J284:J296" si="775">J285</f>
        <v>1455.4</v>
      </c>
      <c r="K284" s="32">
        <f t="shared" ref="K284:K296" si="776">K285</f>
        <v>1455.4</v>
      </c>
      <c r="L284" s="32">
        <f t="shared" ref="L284:L296" si="777">L285</f>
        <v>0</v>
      </c>
      <c r="M284" s="32">
        <f t="shared" ref="M284:M296" si="778">M285</f>
        <v>0</v>
      </c>
      <c r="N284" s="32">
        <f t="shared" ref="N284:N296" si="779">N285</f>
        <v>0</v>
      </c>
      <c r="O284" s="32">
        <f t="shared" ref="O284:O296" si="780">O285</f>
        <v>0</v>
      </c>
      <c r="P284" s="32">
        <f t="shared" ref="P284:P296" si="781">P285</f>
        <v>0</v>
      </c>
      <c r="Q284" s="32">
        <f t="shared" ref="Q284:Q296" si="782">Q285</f>
        <v>0</v>
      </c>
      <c r="R284" s="32">
        <f t="shared" ref="R284:R296" si="783">R285</f>
        <v>0</v>
      </c>
      <c r="S284" s="32">
        <f t="shared" ref="S284:S289" si="784">S285</f>
        <v>0</v>
      </c>
      <c r="T284" s="32">
        <f t="shared" ref="T284:T296" si="785">T285</f>
        <v>0</v>
      </c>
      <c r="U284" s="32">
        <v>5497.8</v>
      </c>
      <c r="V284" s="32">
        <f t="shared" si="730"/>
        <v>6953.2000000000007</v>
      </c>
      <c r="W284" s="32">
        <f t="shared" ref="W284:W296" si="786">W285</f>
        <v>5497.8</v>
      </c>
      <c r="X284" s="32">
        <f t="shared" ref="X284:X296" si="787">X285</f>
        <v>0</v>
      </c>
      <c r="Y284" s="32">
        <f t="shared" ref="Y284:Y296" si="788">Y285</f>
        <v>0</v>
      </c>
      <c r="Z284" s="32">
        <f t="shared" ref="Z284:Z296" si="789">Z285</f>
        <v>0</v>
      </c>
      <c r="AA284" s="32">
        <f t="shared" ref="AA284:AA296" si="790">AA285</f>
        <v>0</v>
      </c>
      <c r="AB284" s="32">
        <f t="shared" ref="AB284:AB296" si="791">AB285</f>
        <v>2953.768</v>
      </c>
      <c r="AC284" s="33">
        <f t="shared" ref="AC284:AC296" si="792">AC285</f>
        <v>6953.2</v>
      </c>
      <c r="AD284" s="33">
        <f t="shared" ref="AD284:AD296" si="793">AD285</f>
        <v>6953.2</v>
      </c>
      <c r="AE284" s="34">
        <f t="shared" si="639"/>
        <v>100</v>
      </c>
      <c r="AF284" s="32">
        <f t="shared" ref="AF284:AF296" si="794">AF285</f>
        <v>6953.2</v>
      </c>
      <c r="AG284" s="32">
        <f t="shared" ref="AG284:AG296" si="795">AG285</f>
        <v>0</v>
      </c>
      <c r="AH284" s="32">
        <f t="shared" ref="AH284:AH296" si="796">AH285</f>
        <v>0</v>
      </c>
      <c r="AI284" s="32">
        <f t="shared" ref="AI284:AI296" si="797">AI285</f>
        <v>0</v>
      </c>
      <c r="AJ284" s="32">
        <f t="shared" ref="AJ284:AJ296" si="798">AJ285</f>
        <v>0</v>
      </c>
      <c r="AK284" s="32">
        <f t="shared" ref="AK284:AK296" si="799">AK285</f>
        <v>0</v>
      </c>
      <c r="AL284" s="32">
        <f t="shared" si="640"/>
        <v>6953.2</v>
      </c>
      <c r="AM284" s="32">
        <f t="shared" si="641"/>
        <v>0</v>
      </c>
    </row>
    <row r="285" spans="2:40" ht="31.2" x14ac:dyDescent="0.3">
      <c r="B285" s="30" t="s">
        <v>190</v>
      </c>
      <c r="C285" s="30" t="s">
        <v>104</v>
      </c>
      <c r="D285" s="30" t="s">
        <v>224</v>
      </c>
      <c r="E285" s="15" t="str">
        <f t="shared" si="729"/>
        <v>0407</v>
      </c>
      <c r="F285" s="30" t="s">
        <v>239</v>
      </c>
      <c r="G285" s="30" t="s">
        <v>50</v>
      </c>
      <c r="H285" s="31" t="s">
        <v>51</v>
      </c>
      <c r="I285" s="32">
        <f t="shared" si="774"/>
        <v>1455.4</v>
      </c>
      <c r="J285" s="32">
        <f t="shared" si="775"/>
        <v>1455.4</v>
      </c>
      <c r="K285" s="32">
        <f t="shared" si="776"/>
        <v>1455.4</v>
      </c>
      <c r="L285" s="32">
        <f t="shared" si="777"/>
        <v>0</v>
      </c>
      <c r="M285" s="32">
        <f t="shared" si="778"/>
        <v>0</v>
      </c>
      <c r="N285" s="32">
        <f t="shared" si="779"/>
        <v>0</v>
      </c>
      <c r="O285" s="32">
        <f t="shared" si="780"/>
        <v>0</v>
      </c>
      <c r="P285" s="32">
        <f t="shared" si="781"/>
        <v>0</v>
      </c>
      <c r="Q285" s="32">
        <f t="shared" si="782"/>
        <v>0</v>
      </c>
      <c r="R285" s="32">
        <f t="shared" si="783"/>
        <v>0</v>
      </c>
      <c r="S285" s="32">
        <f t="shared" si="784"/>
        <v>0</v>
      </c>
      <c r="T285" s="32">
        <f t="shared" si="785"/>
        <v>0</v>
      </c>
      <c r="U285" s="32">
        <v>5497.8</v>
      </c>
      <c r="V285" s="32">
        <f t="shared" si="730"/>
        <v>6953.2000000000007</v>
      </c>
      <c r="W285" s="32">
        <f t="shared" si="786"/>
        <v>5497.8</v>
      </c>
      <c r="X285" s="32">
        <f t="shared" si="787"/>
        <v>0</v>
      </c>
      <c r="Y285" s="32">
        <f t="shared" si="788"/>
        <v>0</v>
      </c>
      <c r="Z285" s="32">
        <f t="shared" si="789"/>
        <v>0</v>
      </c>
      <c r="AA285" s="32">
        <f t="shared" si="790"/>
        <v>0</v>
      </c>
      <c r="AB285" s="32">
        <f t="shared" si="791"/>
        <v>2953.768</v>
      </c>
      <c r="AC285" s="33">
        <f t="shared" si="792"/>
        <v>6953.2</v>
      </c>
      <c r="AD285" s="33">
        <f t="shared" si="793"/>
        <v>6953.2</v>
      </c>
      <c r="AE285" s="34">
        <f t="shared" si="639"/>
        <v>100</v>
      </c>
      <c r="AF285" s="32">
        <f t="shared" si="794"/>
        <v>6953.2</v>
      </c>
      <c r="AG285" s="32">
        <f t="shared" si="795"/>
        <v>0</v>
      </c>
      <c r="AH285" s="32">
        <f t="shared" si="796"/>
        <v>0</v>
      </c>
      <c r="AI285" s="32">
        <f t="shared" si="797"/>
        <v>0</v>
      </c>
      <c r="AJ285" s="32">
        <f t="shared" si="798"/>
        <v>0</v>
      </c>
      <c r="AK285" s="32">
        <f t="shared" si="799"/>
        <v>0</v>
      </c>
      <c r="AL285" s="32">
        <f t="shared" si="640"/>
        <v>6953.2</v>
      </c>
      <c r="AM285" s="32">
        <f t="shared" si="641"/>
        <v>0</v>
      </c>
    </row>
    <row r="286" spans="2:40" ht="31.2" x14ac:dyDescent="0.3">
      <c r="B286" s="30" t="s">
        <v>190</v>
      </c>
      <c r="C286" s="30" t="s">
        <v>104</v>
      </c>
      <c r="D286" s="30" t="s">
        <v>224</v>
      </c>
      <c r="E286" s="15" t="str">
        <f t="shared" si="729"/>
        <v>0407</v>
      </c>
      <c r="F286" s="30" t="s">
        <v>239</v>
      </c>
      <c r="G286" s="30" t="s">
        <v>52</v>
      </c>
      <c r="H286" s="31" t="s">
        <v>53</v>
      </c>
      <c r="I286" s="32">
        <v>1455.4</v>
      </c>
      <c r="J286" s="32">
        <v>1455.4</v>
      </c>
      <c r="K286" s="32">
        <v>1455.4</v>
      </c>
      <c r="L286" s="32"/>
      <c r="M286" s="32"/>
      <c r="N286" s="32"/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2">
        <v>5497.8</v>
      </c>
      <c r="V286" s="32">
        <f t="shared" si="730"/>
        <v>6953.2000000000007</v>
      </c>
      <c r="W286" s="32">
        <v>5497.8</v>
      </c>
      <c r="X286" s="32"/>
      <c r="Y286" s="32"/>
      <c r="Z286" s="32"/>
      <c r="AA286" s="32"/>
      <c r="AB286" s="32">
        <v>2953.768</v>
      </c>
      <c r="AC286" s="33">
        <v>6953.2</v>
      </c>
      <c r="AD286" s="33">
        <v>6953.2</v>
      </c>
      <c r="AE286" s="34">
        <f t="shared" si="639"/>
        <v>100</v>
      </c>
      <c r="AF286" s="32">
        <v>6953.2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f t="shared" si="640"/>
        <v>6953.2</v>
      </c>
      <c r="AM286" s="32">
        <f t="shared" si="641"/>
        <v>0</v>
      </c>
    </row>
    <row r="287" spans="2:40" ht="46.8" x14ac:dyDescent="0.3">
      <c r="B287" s="30" t="s">
        <v>190</v>
      </c>
      <c r="C287" s="30" t="s">
        <v>104</v>
      </c>
      <c r="D287" s="30" t="s">
        <v>224</v>
      </c>
      <c r="E287" s="15" t="str">
        <f t="shared" si="729"/>
        <v>0407</v>
      </c>
      <c r="F287" s="30" t="s">
        <v>241</v>
      </c>
      <c r="G287" s="30"/>
      <c r="H287" s="31" t="s">
        <v>242</v>
      </c>
      <c r="I287" s="32">
        <f t="shared" si="774"/>
        <v>25080.9</v>
      </c>
      <c r="J287" s="32">
        <f t="shared" si="775"/>
        <v>24275.1</v>
      </c>
      <c r="K287" s="32">
        <f t="shared" si="776"/>
        <v>24275.1</v>
      </c>
      <c r="L287" s="32">
        <f t="shared" si="777"/>
        <v>0</v>
      </c>
      <c r="M287" s="32">
        <f t="shared" si="778"/>
        <v>0</v>
      </c>
      <c r="N287" s="32">
        <f t="shared" si="779"/>
        <v>0</v>
      </c>
      <c r="O287" s="32">
        <f t="shared" si="780"/>
        <v>0</v>
      </c>
      <c r="P287" s="32">
        <f t="shared" si="781"/>
        <v>0</v>
      </c>
      <c r="Q287" s="32">
        <f t="shared" si="782"/>
        <v>-1143.7</v>
      </c>
      <c r="R287" s="32">
        <f t="shared" si="783"/>
        <v>0</v>
      </c>
      <c r="S287" s="32">
        <f t="shared" si="784"/>
        <v>4836.683</v>
      </c>
      <c r="T287" s="32">
        <f t="shared" si="785"/>
        <v>0</v>
      </c>
      <c r="U287" s="32">
        <v>0</v>
      </c>
      <c r="V287" s="32">
        <f t="shared" si="730"/>
        <v>28773.883000000002</v>
      </c>
      <c r="W287" s="32">
        <f t="shared" si="786"/>
        <v>0</v>
      </c>
      <c r="X287" s="32">
        <f t="shared" si="787"/>
        <v>0</v>
      </c>
      <c r="Y287" s="32">
        <f t="shared" si="788"/>
        <v>0</v>
      </c>
      <c r="Z287" s="32">
        <f t="shared" si="789"/>
        <v>0</v>
      </c>
      <c r="AA287" s="32">
        <f t="shared" si="790"/>
        <v>0</v>
      </c>
      <c r="AB287" s="32">
        <f t="shared" si="791"/>
        <v>13831.011839999999</v>
      </c>
      <c r="AC287" s="33">
        <f t="shared" si="792"/>
        <v>28773.883000000002</v>
      </c>
      <c r="AD287" s="33">
        <f t="shared" si="793"/>
        <v>28711.59519</v>
      </c>
      <c r="AE287" s="34">
        <f t="shared" si="639"/>
        <v>99.783526575123688</v>
      </c>
      <c r="AF287" s="32">
        <f t="shared" si="794"/>
        <v>28773.883000000002</v>
      </c>
      <c r="AG287" s="32">
        <f t="shared" si="795"/>
        <v>0</v>
      </c>
      <c r="AH287" s="32">
        <f t="shared" si="796"/>
        <v>0</v>
      </c>
      <c r="AI287" s="32">
        <f t="shared" si="797"/>
        <v>0</v>
      </c>
      <c r="AJ287" s="32">
        <f t="shared" si="798"/>
        <v>0</v>
      </c>
      <c r="AK287" s="32">
        <f t="shared" si="799"/>
        <v>0</v>
      </c>
      <c r="AL287" s="32">
        <f t="shared" si="640"/>
        <v>28773.883000000002</v>
      </c>
      <c r="AM287" s="32">
        <f t="shared" si="641"/>
        <v>0</v>
      </c>
    </row>
    <row r="288" spans="2:40" ht="31.2" x14ac:dyDescent="0.3">
      <c r="B288" s="30" t="s">
        <v>190</v>
      </c>
      <c r="C288" s="30" t="s">
        <v>104</v>
      </c>
      <c r="D288" s="30" t="s">
        <v>224</v>
      </c>
      <c r="E288" s="15" t="str">
        <f t="shared" si="729"/>
        <v>0407</v>
      </c>
      <c r="F288" s="30" t="s">
        <v>243</v>
      </c>
      <c r="G288" s="30"/>
      <c r="H288" s="31" t="s">
        <v>244</v>
      </c>
      <c r="I288" s="32">
        <f t="shared" si="774"/>
        <v>25080.9</v>
      </c>
      <c r="J288" s="32">
        <f t="shared" si="775"/>
        <v>24275.1</v>
      </c>
      <c r="K288" s="32">
        <f t="shared" si="776"/>
        <v>24275.1</v>
      </c>
      <c r="L288" s="32">
        <f t="shared" si="777"/>
        <v>0</v>
      </c>
      <c r="M288" s="32">
        <f t="shared" si="778"/>
        <v>0</v>
      </c>
      <c r="N288" s="32">
        <f t="shared" si="779"/>
        <v>0</v>
      </c>
      <c r="O288" s="32">
        <f t="shared" si="780"/>
        <v>0</v>
      </c>
      <c r="P288" s="32">
        <f t="shared" si="781"/>
        <v>0</v>
      </c>
      <c r="Q288" s="32">
        <f t="shared" si="782"/>
        <v>-1143.7</v>
      </c>
      <c r="R288" s="32">
        <f t="shared" si="783"/>
        <v>0</v>
      </c>
      <c r="S288" s="32">
        <f t="shared" si="784"/>
        <v>4836.683</v>
      </c>
      <c r="T288" s="32">
        <f t="shared" si="785"/>
        <v>0</v>
      </c>
      <c r="U288" s="32">
        <v>0</v>
      </c>
      <c r="V288" s="32">
        <f t="shared" si="730"/>
        <v>28773.883000000002</v>
      </c>
      <c r="W288" s="32">
        <f t="shared" si="786"/>
        <v>0</v>
      </c>
      <c r="X288" s="32">
        <f t="shared" si="787"/>
        <v>0</v>
      </c>
      <c r="Y288" s="32">
        <f t="shared" si="788"/>
        <v>0</v>
      </c>
      <c r="Z288" s="32">
        <f t="shared" si="789"/>
        <v>0</v>
      </c>
      <c r="AA288" s="32">
        <f t="shared" si="790"/>
        <v>0</v>
      </c>
      <c r="AB288" s="32">
        <f t="shared" si="791"/>
        <v>13831.011839999999</v>
      </c>
      <c r="AC288" s="33">
        <f t="shared" si="792"/>
        <v>28773.883000000002</v>
      </c>
      <c r="AD288" s="33">
        <f t="shared" si="793"/>
        <v>28711.59519</v>
      </c>
      <c r="AE288" s="34">
        <f t="shared" si="639"/>
        <v>99.783526575123688</v>
      </c>
      <c r="AF288" s="32">
        <f t="shared" si="794"/>
        <v>28773.883000000002</v>
      </c>
      <c r="AG288" s="32">
        <f t="shared" si="795"/>
        <v>0</v>
      </c>
      <c r="AH288" s="32">
        <f t="shared" si="796"/>
        <v>0</v>
      </c>
      <c r="AI288" s="32">
        <f t="shared" si="797"/>
        <v>0</v>
      </c>
      <c r="AJ288" s="32">
        <f t="shared" si="798"/>
        <v>0</v>
      </c>
      <c r="AK288" s="32">
        <f t="shared" si="799"/>
        <v>0</v>
      </c>
      <c r="AL288" s="32">
        <f t="shared" si="640"/>
        <v>28773.883000000002</v>
      </c>
      <c r="AM288" s="32">
        <f t="shared" si="641"/>
        <v>0</v>
      </c>
    </row>
    <row r="289" spans="2:40" ht="31.2" x14ac:dyDescent="0.3">
      <c r="B289" s="30" t="s">
        <v>190</v>
      </c>
      <c r="C289" s="30" t="s">
        <v>104</v>
      </c>
      <c r="D289" s="30" t="s">
        <v>224</v>
      </c>
      <c r="E289" s="15" t="str">
        <f t="shared" si="729"/>
        <v>0407</v>
      </c>
      <c r="F289" s="30" t="s">
        <v>243</v>
      </c>
      <c r="G289" s="30" t="s">
        <v>50</v>
      </c>
      <c r="H289" s="31" t="s">
        <v>51</v>
      </c>
      <c r="I289" s="32">
        <f t="shared" si="774"/>
        <v>25080.9</v>
      </c>
      <c r="J289" s="32">
        <f t="shared" si="775"/>
        <v>24275.1</v>
      </c>
      <c r="K289" s="32">
        <f t="shared" si="776"/>
        <v>24275.1</v>
      </c>
      <c r="L289" s="32">
        <f t="shared" si="777"/>
        <v>0</v>
      </c>
      <c r="M289" s="32">
        <f t="shared" si="778"/>
        <v>0</v>
      </c>
      <c r="N289" s="32">
        <f t="shared" si="779"/>
        <v>0</v>
      </c>
      <c r="O289" s="32">
        <f t="shared" si="780"/>
        <v>0</v>
      </c>
      <c r="P289" s="32">
        <f t="shared" si="781"/>
        <v>0</v>
      </c>
      <c r="Q289" s="32">
        <f t="shared" si="782"/>
        <v>-1143.7</v>
      </c>
      <c r="R289" s="32">
        <f t="shared" si="783"/>
        <v>0</v>
      </c>
      <c r="S289" s="32">
        <f t="shared" si="784"/>
        <v>4836.683</v>
      </c>
      <c r="T289" s="32">
        <f t="shared" si="785"/>
        <v>0</v>
      </c>
      <c r="U289" s="32">
        <v>0</v>
      </c>
      <c r="V289" s="32">
        <f t="shared" si="730"/>
        <v>28773.883000000002</v>
      </c>
      <c r="W289" s="32">
        <f t="shared" si="786"/>
        <v>0</v>
      </c>
      <c r="X289" s="32">
        <f t="shared" si="787"/>
        <v>0</v>
      </c>
      <c r="Y289" s="32">
        <f t="shared" si="788"/>
        <v>0</v>
      </c>
      <c r="Z289" s="32">
        <f t="shared" si="789"/>
        <v>0</v>
      </c>
      <c r="AA289" s="32">
        <f t="shared" si="790"/>
        <v>0</v>
      </c>
      <c r="AB289" s="32">
        <f t="shared" si="791"/>
        <v>13831.011839999999</v>
      </c>
      <c r="AC289" s="33">
        <f t="shared" si="792"/>
        <v>28773.883000000002</v>
      </c>
      <c r="AD289" s="33">
        <f t="shared" si="793"/>
        <v>28711.59519</v>
      </c>
      <c r="AE289" s="34">
        <f t="shared" si="639"/>
        <v>99.783526575123688</v>
      </c>
      <c r="AF289" s="32">
        <f t="shared" si="794"/>
        <v>28773.883000000002</v>
      </c>
      <c r="AG289" s="32">
        <f t="shared" si="795"/>
        <v>0</v>
      </c>
      <c r="AH289" s="32">
        <f t="shared" si="796"/>
        <v>0</v>
      </c>
      <c r="AI289" s="32">
        <f t="shared" si="797"/>
        <v>0</v>
      </c>
      <c r="AJ289" s="32">
        <f t="shared" si="798"/>
        <v>0</v>
      </c>
      <c r="AK289" s="32">
        <f t="shared" si="799"/>
        <v>0</v>
      </c>
      <c r="AL289" s="32">
        <f t="shared" si="640"/>
        <v>28773.883000000002</v>
      </c>
      <c r="AM289" s="32">
        <f t="shared" si="641"/>
        <v>0</v>
      </c>
    </row>
    <row r="290" spans="2:40" ht="31.2" x14ac:dyDescent="0.3">
      <c r="B290" s="30" t="s">
        <v>190</v>
      </c>
      <c r="C290" s="30" t="s">
        <v>104</v>
      </c>
      <c r="D290" s="30" t="s">
        <v>224</v>
      </c>
      <c r="E290" s="15" t="str">
        <f t="shared" si="729"/>
        <v>0407</v>
      </c>
      <c r="F290" s="30" t="s">
        <v>243</v>
      </c>
      <c r="G290" s="30" t="s">
        <v>52</v>
      </c>
      <c r="H290" s="31" t="s">
        <v>53</v>
      </c>
      <c r="I290" s="32">
        <v>25080.9</v>
      </c>
      <c r="J290" s="32">
        <v>24275.1</v>
      </c>
      <c r="K290" s="32">
        <v>24275.1</v>
      </c>
      <c r="L290" s="32"/>
      <c r="M290" s="32"/>
      <c r="N290" s="32"/>
      <c r="O290" s="32">
        <v>0</v>
      </c>
      <c r="P290" s="32">
        <v>0</v>
      </c>
      <c r="Q290" s="32">
        <v>-1143.7</v>
      </c>
      <c r="R290" s="32">
        <v>0</v>
      </c>
      <c r="S290" s="32">
        <f>9043.9-4207.217</f>
        <v>4836.683</v>
      </c>
      <c r="T290" s="32">
        <v>0</v>
      </c>
      <c r="U290" s="32">
        <v>0</v>
      </c>
      <c r="V290" s="32">
        <f t="shared" si="730"/>
        <v>28773.883000000002</v>
      </c>
      <c r="W290" s="32"/>
      <c r="X290" s="32"/>
      <c r="Y290" s="32"/>
      <c r="Z290" s="32"/>
      <c r="AA290" s="32"/>
      <c r="AB290" s="32">
        <v>13831.011839999999</v>
      </c>
      <c r="AC290" s="33">
        <v>28773.883000000002</v>
      </c>
      <c r="AD290" s="33">
        <v>28711.59519</v>
      </c>
      <c r="AE290" s="34">
        <f t="shared" si="639"/>
        <v>99.783526575123688</v>
      </c>
      <c r="AF290" s="32">
        <v>28773.883000000002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f t="shared" si="640"/>
        <v>28773.883000000002</v>
      </c>
      <c r="AM290" s="32">
        <f t="shared" si="641"/>
        <v>0</v>
      </c>
      <c r="AN290" s="12"/>
    </row>
    <row r="291" spans="2:40" s="22" customFormat="1" x14ac:dyDescent="0.3">
      <c r="B291" s="23" t="s">
        <v>190</v>
      </c>
      <c r="C291" s="23" t="s">
        <v>104</v>
      </c>
      <c r="D291" s="23" t="s">
        <v>106</v>
      </c>
      <c r="E291" s="24" t="str">
        <f t="shared" si="729"/>
        <v>0409</v>
      </c>
      <c r="F291" s="23"/>
      <c r="G291" s="23"/>
      <c r="H291" s="25" t="s">
        <v>107</v>
      </c>
      <c r="I291" s="26">
        <f t="shared" si="774"/>
        <v>20821.3</v>
      </c>
      <c r="J291" s="26">
        <f t="shared" si="775"/>
        <v>21357</v>
      </c>
      <c r="K291" s="26">
        <f t="shared" si="776"/>
        <v>21357</v>
      </c>
      <c r="L291" s="26">
        <f t="shared" si="777"/>
        <v>0</v>
      </c>
      <c r="M291" s="26">
        <f t="shared" si="778"/>
        <v>0</v>
      </c>
      <c r="N291" s="26">
        <f t="shared" si="779"/>
        <v>0</v>
      </c>
      <c r="O291" s="26">
        <f t="shared" si="780"/>
        <v>0</v>
      </c>
      <c r="P291" s="26">
        <f t="shared" si="781"/>
        <v>0</v>
      </c>
      <c r="Q291" s="26">
        <f t="shared" si="782"/>
        <v>0</v>
      </c>
      <c r="R291" s="26">
        <f t="shared" si="783"/>
        <v>0</v>
      </c>
      <c r="S291" s="26">
        <f t="shared" ref="S291:S296" si="800">S292</f>
        <v>-1919.0540000000001</v>
      </c>
      <c r="T291" s="26">
        <f t="shared" si="785"/>
        <v>0</v>
      </c>
      <c r="U291" s="26">
        <v>0</v>
      </c>
      <c r="V291" s="26">
        <f t="shared" si="730"/>
        <v>18902.245999999999</v>
      </c>
      <c r="W291" s="26">
        <f t="shared" si="786"/>
        <v>0</v>
      </c>
      <c r="X291" s="26">
        <f t="shared" si="787"/>
        <v>0</v>
      </c>
      <c r="Y291" s="26">
        <f t="shared" si="788"/>
        <v>0</v>
      </c>
      <c r="Z291" s="26">
        <f t="shared" si="789"/>
        <v>0</v>
      </c>
      <c r="AA291" s="26">
        <f t="shared" si="790"/>
        <v>0</v>
      </c>
      <c r="AB291" s="26">
        <f t="shared" si="791"/>
        <v>7982.4600499999997</v>
      </c>
      <c r="AC291" s="27">
        <f t="shared" si="792"/>
        <v>18770.788</v>
      </c>
      <c r="AD291" s="27">
        <f t="shared" si="793"/>
        <v>16040.163790000001</v>
      </c>
      <c r="AE291" s="28">
        <f t="shared" si="639"/>
        <v>85.452799264474137</v>
      </c>
      <c r="AF291" s="26">
        <f t="shared" si="794"/>
        <v>18902.245999999999</v>
      </c>
      <c r="AG291" s="26">
        <f t="shared" si="795"/>
        <v>0</v>
      </c>
      <c r="AH291" s="26">
        <f t="shared" si="796"/>
        <v>0</v>
      </c>
      <c r="AI291" s="26">
        <f t="shared" si="797"/>
        <v>0</v>
      </c>
      <c r="AJ291" s="26">
        <f t="shared" si="798"/>
        <v>0</v>
      </c>
      <c r="AK291" s="26">
        <f t="shared" si="799"/>
        <v>0</v>
      </c>
      <c r="AL291" s="26">
        <f t="shared" si="640"/>
        <v>18902.245999999999</v>
      </c>
      <c r="AM291" s="26">
        <f t="shared" si="641"/>
        <v>0</v>
      </c>
      <c r="AN291" s="29"/>
    </row>
    <row r="292" spans="2:40" ht="31.2" x14ac:dyDescent="0.3">
      <c r="B292" s="30" t="s">
        <v>190</v>
      </c>
      <c r="C292" s="30" t="s">
        <v>104</v>
      </c>
      <c r="D292" s="30" t="s">
        <v>106</v>
      </c>
      <c r="E292" s="15" t="str">
        <f t="shared" si="729"/>
        <v>0409</v>
      </c>
      <c r="F292" s="30" t="s">
        <v>204</v>
      </c>
      <c r="G292" s="30"/>
      <c r="H292" s="31" t="s">
        <v>205</v>
      </c>
      <c r="I292" s="32">
        <f t="shared" si="774"/>
        <v>20821.3</v>
      </c>
      <c r="J292" s="32">
        <f t="shared" si="775"/>
        <v>21357</v>
      </c>
      <c r="K292" s="32">
        <f t="shared" si="776"/>
        <v>21357</v>
      </c>
      <c r="L292" s="32">
        <f t="shared" si="777"/>
        <v>0</v>
      </c>
      <c r="M292" s="32">
        <f t="shared" si="778"/>
        <v>0</v>
      </c>
      <c r="N292" s="32">
        <f t="shared" si="779"/>
        <v>0</v>
      </c>
      <c r="O292" s="32">
        <f t="shared" si="780"/>
        <v>0</v>
      </c>
      <c r="P292" s="32">
        <f t="shared" si="781"/>
        <v>0</v>
      </c>
      <c r="Q292" s="32">
        <f t="shared" si="782"/>
        <v>0</v>
      </c>
      <c r="R292" s="32">
        <f t="shared" si="783"/>
        <v>0</v>
      </c>
      <c r="S292" s="32">
        <f t="shared" si="800"/>
        <v>-1919.0540000000001</v>
      </c>
      <c r="T292" s="32">
        <f t="shared" si="785"/>
        <v>0</v>
      </c>
      <c r="U292" s="32">
        <v>0</v>
      </c>
      <c r="V292" s="32">
        <f t="shared" si="730"/>
        <v>18902.245999999999</v>
      </c>
      <c r="W292" s="32">
        <f t="shared" si="786"/>
        <v>0</v>
      </c>
      <c r="X292" s="32">
        <f t="shared" si="787"/>
        <v>0</v>
      </c>
      <c r="Y292" s="32">
        <f t="shared" si="788"/>
        <v>0</v>
      </c>
      <c r="Z292" s="32">
        <f t="shared" si="789"/>
        <v>0</v>
      </c>
      <c r="AA292" s="32">
        <f t="shared" si="790"/>
        <v>0</v>
      </c>
      <c r="AB292" s="32">
        <f t="shared" si="791"/>
        <v>7982.4600499999997</v>
      </c>
      <c r="AC292" s="33">
        <f t="shared" si="792"/>
        <v>18770.788</v>
      </c>
      <c r="AD292" s="33">
        <f t="shared" si="793"/>
        <v>16040.163790000001</v>
      </c>
      <c r="AE292" s="34">
        <f t="shared" si="639"/>
        <v>85.452799264474137</v>
      </c>
      <c r="AF292" s="32">
        <f t="shared" si="794"/>
        <v>18902.245999999999</v>
      </c>
      <c r="AG292" s="32">
        <f t="shared" si="795"/>
        <v>0</v>
      </c>
      <c r="AH292" s="32">
        <f t="shared" si="796"/>
        <v>0</v>
      </c>
      <c r="AI292" s="32">
        <f t="shared" si="797"/>
        <v>0</v>
      </c>
      <c r="AJ292" s="32">
        <f t="shared" si="798"/>
        <v>0</v>
      </c>
      <c r="AK292" s="32">
        <f t="shared" si="799"/>
        <v>0</v>
      </c>
      <c r="AL292" s="32">
        <f t="shared" si="640"/>
        <v>18902.245999999999</v>
      </c>
      <c r="AM292" s="32">
        <f t="shared" si="641"/>
        <v>0</v>
      </c>
    </row>
    <row r="293" spans="2:40" ht="31.2" x14ac:dyDescent="0.3">
      <c r="B293" s="30" t="s">
        <v>190</v>
      </c>
      <c r="C293" s="30" t="s">
        <v>104</v>
      </c>
      <c r="D293" s="30" t="s">
        <v>106</v>
      </c>
      <c r="E293" s="15" t="str">
        <f t="shared" si="729"/>
        <v>0409</v>
      </c>
      <c r="F293" s="30" t="s">
        <v>206</v>
      </c>
      <c r="G293" s="30"/>
      <c r="H293" s="31" t="s">
        <v>207</v>
      </c>
      <c r="I293" s="32">
        <f t="shared" si="774"/>
        <v>20821.3</v>
      </c>
      <c r="J293" s="32">
        <f t="shared" si="775"/>
        <v>21357</v>
      </c>
      <c r="K293" s="32">
        <f t="shared" si="776"/>
        <v>21357</v>
      </c>
      <c r="L293" s="32">
        <f t="shared" si="777"/>
        <v>0</v>
      </c>
      <c r="M293" s="32">
        <f t="shared" si="778"/>
        <v>0</v>
      </c>
      <c r="N293" s="32">
        <f t="shared" si="779"/>
        <v>0</v>
      </c>
      <c r="O293" s="32">
        <f t="shared" si="780"/>
        <v>0</v>
      </c>
      <c r="P293" s="32">
        <f t="shared" si="781"/>
        <v>0</v>
      </c>
      <c r="Q293" s="32">
        <f t="shared" si="782"/>
        <v>0</v>
      </c>
      <c r="R293" s="32">
        <f t="shared" si="783"/>
        <v>0</v>
      </c>
      <c r="S293" s="32">
        <f t="shared" si="800"/>
        <v>-1919.0540000000001</v>
      </c>
      <c r="T293" s="32">
        <f t="shared" si="785"/>
        <v>0</v>
      </c>
      <c r="U293" s="32">
        <v>0</v>
      </c>
      <c r="V293" s="32">
        <f t="shared" si="730"/>
        <v>18902.245999999999</v>
      </c>
      <c r="W293" s="32">
        <f t="shared" si="786"/>
        <v>0</v>
      </c>
      <c r="X293" s="32">
        <f t="shared" si="787"/>
        <v>0</v>
      </c>
      <c r="Y293" s="32">
        <f t="shared" si="788"/>
        <v>0</v>
      </c>
      <c r="Z293" s="32">
        <f t="shared" si="789"/>
        <v>0</v>
      </c>
      <c r="AA293" s="32">
        <f t="shared" si="790"/>
        <v>0</v>
      </c>
      <c r="AB293" s="32">
        <f t="shared" si="791"/>
        <v>7982.4600499999997</v>
      </c>
      <c r="AC293" s="33">
        <f t="shared" si="792"/>
        <v>18770.788</v>
      </c>
      <c r="AD293" s="33">
        <f t="shared" si="793"/>
        <v>16040.163790000001</v>
      </c>
      <c r="AE293" s="34">
        <f t="shared" si="639"/>
        <v>85.452799264474137</v>
      </c>
      <c r="AF293" s="32">
        <f t="shared" si="794"/>
        <v>18902.245999999999</v>
      </c>
      <c r="AG293" s="32">
        <f t="shared" si="795"/>
        <v>0</v>
      </c>
      <c r="AH293" s="32">
        <f t="shared" si="796"/>
        <v>0</v>
      </c>
      <c r="AI293" s="32">
        <f t="shared" si="797"/>
        <v>0</v>
      </c>
      <c r="AJ293" s="32">
        <f t="shared" si="798"/>
        <v>0</v>
      </c>
      <c r="AK293" s="32">
        <f t="shared" si="799"/>
        <v>0</v>
      </c>
      <c r="AL293" s="32">
        <f t="shared" si="640"/>
        <v>18902.245999999999</v>
      </c>
      <c r="AM293" s="32">
        <f t="shared" si="641"/>
        <v>0</v>
      </c>
    </row>
    <row r="294" spans="2:40" ht="31.2" x14ac:dyDescent="0.3">
      <c r="B294" s="30" t="s">
        <v>190</v>
      </c>
      <c r="C294" s="30" t="s">
        <v>104</v>
      </c>
      <c r="D294" s="30" t="s">
        <v>106</v>
      </c>
      <c r="E294" s="15" t="str">
        <f t="shared" si="729"/>
        <v>0409</v>
      </c>
      <c r="F294" s="30" t="s">
        <v>245</v>
      </c>
      <c r="G294" s="30"/>
      <c r="H294" s="31" t="s">
        <v>246</v>
      </c>
      <c r="I294" s="32">
        <f t="shared" si="774"/>
        <v>20821.3</v>
      </c>
      <c r="J294" s="32">
        <f t="shared" si="775"/>
        <v>21357</v>
      </c>
      <c r="K294" s="32">
        <f t="shared" si="776"/>
        <v>21357</v>
      </c>
      <c r="L294" s="32">
        <f t="shared" si="777"/>
        <v>0</v>
      </c>
      <c r="M294" s="32">
        <f t="shared" si="778"/>
        <v>0</v>
      </c>
      <c r="N294" s="32">
        <f t="shared" si="779"/>
        <v>0</v>
      </c>
      <c r="O294" s="32">
        <f t="shared" si="780"/>
        <v>0</v>
      </c>
      <c r="P294" s="32">
        <f t="shared" si="781"/>
        <v>0</v>
      </c>
      <c r="Q294" s="32">
        <f t="shared" si="782"/>
        <v>0</v>
      </c>
      <c r="R294" s="32">
        <f t="shared" si="783"/>
        <v>0</v>
      </c>
      <c r="S294" s="32">
        <f t="shared" si="800"/>
        <v>-1919.0540000000001</v>
      </c>
      <c r="T294" s="32">
        <f t="shared" si="785"/>
        <v>0</v>
      </c>
      <c r="U294" s="32">
        <v>0</v>
      </c>
      <c r="V294" s="32">
        <f t="shared" si="730"/>
        <v>18902.245999999999</v>
      </c>
      <c r="W294" s="32">
        <f t="shared" si="786"/>
        <v>0</v>
      </c>
      <c r="X294" s="32">
        <f t="shared" si="787"/>
        <v>0</v>
      </c>
      <c r="Y294" s="32">
        <f t="shared" si="788"/>
        <v>0</v>
      </c>
      <c r="Z294" s="32">
        <f t="shared" si="789"/>
        <v>0</v>
      </c>
      <c r="AA294" s="32">
        <f t="shared" si="790"/>
        <v>0</v>
      </c>
      <c r="AB294" s="32">
        <f t="shared" si="791"/>
        <v>7982.4600499999997</v>
      </c>
      <c r="AC294" s="33">
        <f t="shared" si="792"/>
        <v>18770.788</v>
      </c>
      <c r="AD294" s="33">
        <f t="shared" si="793"/>
        <v>16040.163790000001</v>
      </c>
      <c r="AE294" s="34">
        <f t="shared" ref="AE294:AE357" si="801">AD294/AC294*100</f>
        <v>85.452799264474137</v>
      </c>
      <c r="AF294" s="32">
        <f t="shared" si="794"/>
        <v>18902.245999999999</v>
      </c>
      <c r="AG294" s="32">
        <f t="shared" si="795"/>
        <v>0</v>
      </c>
      <c r="AH294" s="32">
        <f t="shared" si="796"/>
        <v>0</v>
      </c>
      <c r="AI294" s="32">
        <f t="shared" si="797"/>
        <v>0</v>
      </c>
      <c r="AJ294" s="32">
        <f t="shared" si="798"/>
        <v>0</v>
      </c>
      <c r="AK294" s="32">
        <f t="shared" si="799"/>
        <v>0</v>
      </c>
      <c r="AL294" s="32">
        <f t="shared" ref="AL294:AL357" si="802">AF294+AH294+AK294+AI294+AJ294+AG294</f>
        <v>18902.245999999999</v>
      </c>
      <c r="AM294" s="32">
        <f t="shared" ref="AM294:AM357" si="803">V294-AL294</f>
        <v>0</v>
      </c>
    </row>
    <row r="295" spans="2:40" ht="31.2" x14ac:dyDescent="0.3">
      <c r="B295" s="30" t="s">
        <v>190</v>
      </c>
      <c r="C295" s="30" t="s">
        <v>104</v>
      </c>
      <c r="D295" s="30" t="s">
        <v>106</v>
      </c>
      <c r="E295" s="15" t="str">
        <f t="shared" si="729"/>
        <v>0409</v>
      </c>
      <c r="F295" s="30" t="s">
        <v>247</v>
      </c>
      <c r="G295" s="30"/>
      <c r="H295" s="31" t="s">
        <v>248</v>
      </c>
      <c r="I295" s="32">
        <f t="shared" si="774"/>
        <v>20821.3</v>
      </c>
      <c r="J295" s="32">
        <f t="shared" si="775"/>
        <v>21357</v>
      </c>
      <c r="K295" s="32">
        <f t="shared" si="776"/>
        <v>21357</v>
      </c>
      <c r="L295" s="32">
        <f t="shared" si="777"/>
        <v>0</v>
      </c>
      <c r="M295" s="32">
        <f t="shared" si="778"/>
        <v>0</v>
      </c>
      <c r="N295" s="32">
        <f t="shared" si="779"/>
        <v>0</v>
      </c>
      <c r="O295" s="32">
        <f t="shared" si="780"/>
        <v>0</v>
      </c>
      <c r="P295" s="32">
        <f t="shared" si="781"/>
        <v>0</v>
      </c>
      <c r="Q295" s="32">
        <f t="shared" si="782"/>
        <v>0</v>
      </c>
      <c r="R295" s="32">
        <f t="shared" si="783"/>
        <v>0</v>
      </c>
      <c r="S295" s="32">
        <f t="shared" si="800"/>
        <v>-1919.0540000000001</v>
      </c>
      <c r="T295" s="32">
        <f t="shared" si="785"/>
        <v>0</v>
      </c>
      <c r="U295" s="32">
        <v>0</v>
      </c>
      <c r="V295" s="32">
        <f t="shared" si="730"/>
        <v>18902.245999999999</v>
      </c>
      <c r="W295" s="32">
        <f t="shared" si="786"/>
        <v>0</v>
      </c>
      <c r="X295" s="32">
        <f t="shared" si="787"/>
        <v>0</v>
      </c>
      <c r="Y295" s="32">
        <f t="shared" si="788"/>
        <v>0</v>
      </c>
      <c r="Z295" s="32">
        <f t="shared" si="789"/>
        <v>0</v>
      </c>
      <c r="AA295" s="32">
        <f t="shared" si="790"/>
        <v>0</v>
      </c>
      <c r="AB295" s="32">
        <f t="shared" si="791"/>
        <v>7982.4600499999997</v>
      </c>
      <c r="AC295" s="33">
        <f t="shared" si="792"/>
        <v>18770.788</v>
      </c>
      <c r="AD295" s="33">
        <f t="shared" si="793"/>
        <v>16040.163790000001</v>
      </c>
      <c r="AE295" s="34">
        <f t="shared" si="801"/>
        <v>85.452799264474137</v>
      </c>
      <c r="AF295" s="32">
        <f t="shared" si="794"/>
        <v>18902.245999999999</v>
      </c>
      <c r="AG295" s="32">
        <f t="shared" si="795"/>
        <v>0</v>
      </c>
      <c r="AH295" s="32">
        <f t="shared" si="796"/>
        <v>0</v>
      </c>
      <c r="AI295" s="32">
        <f t="shared" si="797"/>
        <v>0</v>
      </c>
      <c r="AJ295" s="32">
        <f t="shared" si="798"/>
        <v>0</v>
      </c>
      <c r="AK295" s="32">
        <f t="shared" si="799"/>
        <v>0</v>
      </c>
      <c r="AL295" s="32">
        <f t="shared" si="802"/>
        <v>18902.245999999999</v>
      </c>
      <c r="AM295" s="32">
        <f t="shared" si="803"/>
        <v>0</v>
      </c>
    </row>
    <row r="296" spans="2:40" ht="31.2" x14ac:dyDescent="0.3">
      <c r="B296" s="30" t="s">
        <v>190</v>
      </c>
      <c r="C296" s="30" t="s">
        <v>104</v>
      </c>
      <c r="D296" s="30" t="s">
        <v>106</v>
      </c>
      <c r="E296" s="15" t="str">
        <f t="shared" si="729"/>
        <v>0409</v>
      </c>
      <c r="F296" s="30" t="s">
        <v>247</v>
      </c>
      <c r="G296" s="30" t="s">
        <v>50</v>
      </c>
      <c r="H296" s="31" t="s">
        <v>51</v>
      </c>
      <c r="I296" s="32">
        <f t="shared" si="774"/>
        <v>20821.3</v>
      </c>
      <c r="J296" s="32">
        <f t="shared" si="775"/>
        <v>21357</v>
      </c>
      <c r="K296" s="32">
        <f t="shared" si="776"/>
        <v>21357</v>
      </c>
      <c r="L296" s="32">
        <f t="shared" si="777"/>
        <v>0</v>
      </c>
      <c r="M296" s="32">
        <f t="shared" si="778"/>
        <v>0</v>
      </c>
      <c r="N296" s="32">
        <f t="shared" si="779"/>
        <v>0</v>
      </c>
      <c r="O296" s="32">
        <f t="shared" si="780"/>
        <v>0</v>
      </c>
      <c r="P296" s="32">
        <f t="shared" si="781"/>
        <v>0</v>
      </c>
      <c r="Q296" s="32">
        <f t="shared" si="782"/>
        <v>0</v>
      </c>
      <c r="R296" s="32">
        <f t="shared" si="783"/>
        <v>0</v>
      </c>
      <c r="S296" s="32">
        <f t="shared" si="800"/>
        <v>-1919.0540000000001</v>
      </c>
      <c r="T296" s="32">
        <f t="shared" si="785"/>
        <v>0</v>
      </c>
      <c r="U296" s="32">
        <v>0</v>
      </c>
      <c r="V296" s="32">
        <f t="shared" si="730"/>
        <v>18902.245999999999</v>
      </c>
      <c r="W296" s="32">
        <f t="shared" si="786"/>
        <v>0</v>
      </c>
      <c r="X296" s="32">
        <f t="shared" si="787"/>
        <v>0</v>
      </c>
      <c r="Y296" s="32">
        <f t="shared" si="788"/>
        <v>0</v>
      </c>
      <c r="Z296" s="32">
        <f t="shared" si="789"/>
        <v>0</v>
      </c>
      <c r="AA296" s="32">
        <f t="shared" si="790"/>
        <v>0</v>
      </c>
      <c r="AB296" s="32">
        <f t="shared" si="791"/>
        <v>7982.4600499999997</v>
      </c>
      <c r="AC296" s="33">
        <f t="shared" si="792"/>
        <v>18770.788</v>
      </c>
      <c r="AD296" s="33">
        <f t="shared" si="793"/>
        <v>16040.163790000001</v>
      </c>
      <c r="AE296" s="34">
        <f t="shared" si="801"/>
        <v>85.452799264474137</v>
      </c>
      <c r="AF296" s="32">
        <f t="shared" si="794"/>
        <v>18902.245999999999</v>
      </c>
      <c r="AG296" s="32">
        <f t="shared" si="795"/>
        <v>0</v>
      </c>
      <c r="AH296" s="32">
        <f t="shared" si="796"/>
        <v>0</v>
      </c>
      <c r="AI296" s="32">
        <f t="shared" si="797"/>
        <v>0</v>
      </c>
      <c r="AJ296" s="32">
        <f t="shared" si="798"/>
        <v>0</v>
      </c>
      <c r="AK296" s="32">
        <f t="shared" si="799"/>
        <v>0</v>
      </c>
      <c r="AL296" s="32">
        <f t="shared" si="802"/>
        <v>18902.245999999999</v>
      </c>
      <c r="AM296" s="32">
        <f t="shared" si="803"/>
        <v>0</v>
      </c>
    </row>
    <row r="297" spans="2:40" ht="31.2" x14ac:dyDescent="0.3">
      <c r="B297" s="30" t="s">
        <v>190</v>
      </c>
      <c r="C297" s="30" t="s">
        <v>104</v>
      </c>
      <c r="D297" s="30" t="s">
        <v>106</v>
      </c>
      <c r="E297" s="15" t="str">
        <f t="shared" si="729"/>
        <v>0409</v>
      </c>
      <c r="F297" s="30" t="s">
        <v>247</v>
      </c>
      <c r="G297" s="30" t="s">
        <v>52</v>
      </c>
      <c r="H297" s="31" t="s">
        <v>53</v>
      </c>
      <c r="I297" s="32">
        <v>20821.3</v>
      </c>
      <c r="J297" s="32">
        <v>21357</v>
      </c>
      <c r="K297" s="32">
        <v>21357</v>
      </c>
      <c r="L297" s="32"/>
      <c r="M297" s="32"/>
      <c r="N297" s="32"/>
      <c r="O297" s="32">
        <v>0</v>
      </c>
      <c r="P297" s="32">
        <v>0</v>
      </c>
      <c r="Q297" s="32">
        <v>0</v>
      </c>
      <c r="R297" s="32">
        <v>0</v>
      </c>
      <c r="S297" s="32">
        <v>-1919.0540000000001</v>
      </c>
      <c r="T297" s="32">
        <v>0</v>
      </c>
      <c r="U297" s="32">
        <v>0</v>
      </c>
      <c r="V297" s="32">
        <f t="shared" si="730"/>
        <v>18902.245999999999</v>
      </c>
      <c r="W297" s="32"/>
      <c r="X297" s="32"/>
      <c r="Y297" s="32"/>
      <c r="Z297" s="32"/>
      <c r="AA297" s="32"/>
      <c r="AB297" s="32">
        <v>7982.4600499999997</v>
      </c>
      <c r="AC297" s="33">
        <v>18770.788</v>
      </c>
      <c r="AD297" s="33">
        <v>16040.163790000001</v>
      </c>
      <c r="AE297" s="34">
        <f t="shared" si="801"/>
        <v>85.452799264474137</v>
      </c>
      <c r="AF297" s="32">
        <v>18902.245999999999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f t="shared" si="802"/>
        <v>18902.245999999999</v>
      </c>
      <c r="AM297" s="32">
        <f t="shared" si="803"/>
        <v>0</v>
      </c>
      <c r="AN297" s="12"/>
    </row>
    <row r="298" spans="2:40" s="13" customFormat="1" x14ac:dyDescent="0.3">
      <c r="B298" s="14" t="s">
        <v>190</v>
      </c>
      <c r="C298" s="14" t="s">
        <v>112</v>
      </c>
      <c r="D298" s="14"/>
      <c r="E298" s="21" t="str">
        <f t="shared" si="729"/>
        <v>05</v>
      </c>
      <c r="F298" s="14"/>
      <c r="G298" s="14"/>
      <c r="H298" s="16" t="s">
        <v>113</v>
      </c>
      <c r="I298" s="17">
        <f t="shared" ref="I298:T298" si="804">I299+I328</f>
        <v>487847.8</v>
      </c>
      <c r="J298" s="17">
        <f t="shared" si="804"/>
        <v>89520.2</v>
      </c>
      <c r="K298" s="17">
        <f t="shared" si="804"/>
        <v>83187.100000000006</v>
      </c>
      <c r="L298" s="17">
        <f t="shared" si="804"/>
        <v>52918</v>
      </c>
      <c r="M298" s="17">
        <f t="shared" si="804"/>
        <v>2918.1</v>
      </c>
      <c r="N298" s="17">
        <f t="shared" si="804"/>
        <v>2918.1</v>
      </c>
      <c r="O298" s="17">
        <f t="shared" si="804"/>
        <v>-198.7</v>
      </c>
      <c r="P298" s="17">
        <f t="shared" si="804"/>
        <v>0</v>
      </c>
      <c r="Q298" s="17">
        <f t="shared" si="804"/>
        <v>37050.939999999995</v>
      </c>
      <c r="R298" s="17">
        <f t="shared" si="804"/>
        <v>11758.962</v>
      </c>
      <c r="S298" s="17">
        <f t="shared" si="804"/>
        <v>20940.361000000001</v>
      </c>
      <c r="T298" s="17">
        <f t="shared" si="804"/>
        <v>0</v>
      </c>
      <c r="U298" s="17">
        <v>38542.825000000004</v>
      </c>
      <c r="V298" s="17">
        <f t="shared" si="730"/>
        <v>648860.18800000008</v>
      </c>
      <c r="W298" s="17">
        <f t="shared" ref="W298:AD298" si="805">W299+W328</f>
        <v>37559.124000000003</v>
      </c>
      <c r="X298" s="17">
        <f t="shared" si="805"/>
        <v>0</v>
      </c>
      <c r="Y298" s="17">
        <f t="shared" si="805"/>
        <v>983.70100000000002</v>
      </c>
      <c r="Z298" s="17">
        <f t="shared" si="805"/>
        <v>0</v>
      </c>
      <c r="AA298" s="17">
        <f t="shared" si="805"/>
        <v>0</v>
      </c>
      <c r="AB298" s="17">
        <f t="shared" si="805"/>
        <v>265987.06675</v>
      </c>
      <c r="AC298" s="18">
        <f t="shared" si="805"/>
        <v>782056.29301999998</v>
      </c>
      <c r="AD298" s="18">
        <f t="shared" si="805"/>
        <v>599483.19565000013</v>
      </c>
      <c r="AE298" s="19">
        <f t="shared" si="801"/>
        <v>76.654737133439212</v>
      </c>
      <c r="AF298" s="17">
        <f t="shared" ref="AF298:AK298" si="806">AF299+AF328</f>
        <v>837664.73884999997</v>
      </c>
      <c r="AG298" s="17">
        <f t="shared" si="806"/>
        <v>-198.7</v>
      </c>
      <c r="AH298" s="17">
        <f t="shared" si="806"/>
        <v>36062.74</v>
      </c>
      <c r="AI298" s="17">
        <f t="shared" si="806"/>
        <v>-36062.74</v>
      </c>
      <c r="AJ298" s="17">
        <f t="shared" si="806"/>
        <v>0</v>
      </c>
      <c r="AK298" s="17">
        <f t="shared" si="806"/>
        <v>-53450.69</v>
      </c>
      <c r="AL298" s="17">
        <f t="shared" si="802"/>
        <v>784015.34884999995</v>
      </c>
      <c r="AM298" s="17">
        <f t="shared" si="803"/>
        <v>-135155.16084999987</v>
      </c>
      <c r="AN298" s="20"/>
    </row>
    <row r="299" spans="2:40" s="22" customFormat="1" x14ac:dyDescent="0.3">
      <c r="B299" s="23" t="s">
        <v>190</v>
      </c>
      <c r="C299" s="23" t="s">
        <v>112</v>
      </c>
      <c r="D299" s="23" t="s">
        <v>114</v>
      </c>
      <c r="E299" s="24" t="str">
        <f t="shared" si="729"/>
        <v>0503</v>
      </c>
      <c r="F299" s="23"/>
      <c r="G299" s="23"/>
      <c r="H299" s="25" t="s">
        <v>115</v>
      </c>
      <c r="I299" s="26">
        <f t="shared" ref="I299:T299" si="807">I306+I300</f>
        <v>435958.6</v>
      </c>
      <c r="J299" s="26">
        <f t="shared" si="807"/>
        <v>36073.1</v>
      </c>
      <c r="K299" s="26">
        <f t="shared" si="807"/>
        <v>29740</v>
      </c>
      <c r="L299" s="26">
        <f t="shared" si="807"/>
        <v>52918</v>
      </c>
      <c r="M299" s="26">
        <f t="shared" si="807"/>
        <v>2918.1</v>
      </c>
      <c r="N299" s="26">
        <f t="shared" si="807"/>
        <v>2918.1</v>
      </c>
      <c r="O299" s="26">
        <f t="shared" si="807"/>
        <v>0</v>
      </c>
      <c r="P299" s="26">
        <f t="shared" si="807"/>
        <v>0</v>
      </c>
      <c r="Q299" s="26">
        <f t="shared" si="807"/>
        <v>36062.74</v>
      </c>
      <c r="R299" s="26">
        <f t="shared" si="807"/>
        <v>6816.0619999999999</v>
      </c>
      <c r="S299" s="26">
        <f t="shared" si="807"/>
        <v>20940.361000000001</v>
      </c>
      <c r="T299" s="26">
        <f t="shared" si="807"/>
        <v>0</v>
      </c>
      <c r="U299" s="26">
        <v>38542.825000000004</v>
      </c>
      <c r="V299" s="26">
        <f t="shared" si="730"/>
        <v>591238.58799999999</v>
      </c>
      <c r="W299" s="26">
        <f t="shared" ref="W299:AD299" si="808">W306+W300</f>
        <v>37559.124000000003</v>
      </c>
      <c r="X299" s="26">
        <f t="shared" si="808"/>
        <v>0</v>
      </c>
      <c r="Y299" s="26">
        <f t="shared" si="808"/>
        <v>983.70100000000002</v>
      </c>
      <c r="Z299" s="26">
        <f t="shared" si="808"/>
        <v>0</v>
      </c>
      <c r="AA299" s="26">
        <f t="shared" si="808"/>
        <v>0</v>
      </c>
      <c r="AB299" s="26">
        <f t="shared" si="808"/>
        <v>223450.80213</v>
      </c>
      <c r="AC299" s="27">
        <f t="shared" si="808"/>
        <v>724434.69302000001</v>
      </c>
      <c r="AD299" s="27">
        <f t="shared" si="808"/>
        <v>542051.51851000008</v>
      </c>
      <c r="AE299" s="28">
        <f t="shared" si="801"/>
        <v>74.824069544531781</v>
      </c>
      <c r="AF299" s="26">
        <f t="shared" ref="AF299:AK299" si="809">AF306+AF300</f>
        <v>779844.43884999992</v>
      </c>
      <c r="AG299" s="26">
        <f t="shared" si="809"/>
        <v>0</v>
      </c>
      <c r="AH299" s="26">
        <f t="shared" si="809"/>
        <v>36062.74</v>
      </c>
      <c r="AI299" s="26">
        <f t="shared" si="809"/>
        <v>-36062.74</v>
      </c>
      <c r="AJ299" s="26">
        <f t="shared" si="809"/>
        <v>0</v>
      </c>
      <c r="AK299" s="26">
        <f t="shared" si="809"/>
        <v>-53450.69</v>
      </c>
      <c r="AL299" s="26">
        <f t="shared" si="802"/>
        <v>726393.74884999986</v>
      </c>
      <c r="AM299" s="26">
        <f t="shared" si="803"/>
        <v>-135155.16084999987</v>
      </c>
      <c r="AN299" s="29"/>
    </row>
    <row r="300" spans="2:40" ht="31.2" x14ac:dyDescent="0.3">
      <c r="B300" s="30" t="s">
        <v>190</v>
      </c>
      <c r="C300" s="30" t="s">
        <v>112</v>
      </c>
      <c r="D300" s="30" t="s">
        <v>114</v>
      </c>
      <c r="E300" s="15" t="str">
        <f t="shared" si="729"/>
        <v>0503</v>
      </c>
      <c r="F300" s="30" t="s">
        <v>249</v>
      </c>
      <c r="G300" s="30"/>
      <c r="H300" s="31" t="s">
        <v>250</v>
      </c>
      <c r="I300" s="32">
        <f t="shared" ref="I300:I304" si="810">I301</f>
        <v>98702.799999999988</v>
      </c>
      <c r="J300" s="32">
        <f t="shared" ref="J300:J304" si="811">J301</f>
        <v>0</v>
      </c>
      <c r="K300" s="32">
        <f t="shared" ref="K300:K304" si="812">K301</f>
        <v>0</v>
      </c>
      <c r="L300" s="32">
        <f t="shared" ref="L300:L304" si="813">L301</f>
        <v>0</v>
      </c>
      <c r="M300" s="32">
        <f t="shared" ref="M300:M304" si="814">M301</f>
        <v>0</v>
      </c>
      <c r="N300" s="32">
        <f t="shared" ref="N300:N304" si="815">N301</f>
        <v>0</v>
      </c>
      <c r="O300" s="32">
        <f t="shared" ref="O300:O304" si="816">O301</f>
        <v>0</v>
      </c>
      <c r="P300" s="32">
        <f t="shared" ref="P300:P304" si="817">P301</f>
        <v>0</v>
      </c>
      <c r="Q300" s="32">
        <f t="shared" ref="Q300:Q304" si="818">Q301</f>
        <v>0</v>
      </c>
      <c r="R300" s="32">
        <f t="shared" ref="R300:R304" si="819">R301</f>
        <v>0</v>
      </c>
      <c r="S300" s="32">
        <f t="shared" ref="S300:S304" si="820">S301</f>
        <v>4207.2169999999996</v>
      </c>
      <c r="T300" s="32">
        <f t="shared" ref="T300:T304" si="821">T301</f>
        <v>0</v>
      </c>
      <c r="U300" s="32">
        <v>11677.35</v>
      </c>
      <c r="V300" s="32">
        <f t="shared" si="730"/>
        <v>114587.367</v>
      </c>
      <c r="W300" s="32">
        <f t="shared" ref="W300:W304" si="822">W301</f>
        <v>11677.35</v>
      </c>
      <c r="X300" s="32">
        <f t="shared" ref="X300:X304" si="823">X301</f>
        <v>0</v>
      </c>
      <c r="Y300" s="32">
        <f t="shared" ref="Y300:Y304" si="824">Y301</f>
        <v>0</v>
      </c>
      <c r="Z300" s="32">
        <f t="shared" ref="Z300:Z304" si="825">Z301</f>
        <v>0</v>
      </c>
      <c r="AA300" s="32">
        <f t="shared" ref="AA300:AA304" si="826">AA301</f>
        <v>0</v>
      </c>
      <c r="AB300" s="32">
        <f t="shared" ref="AB300:AB304" si="827">AB301</f>
        <v>5587.5049099999997</v>
      </c>
      <c r="AC300" s="33">
        <f t="shared" ref="AC300:AC304" si="828">AC301</f>
        <v>154292.97221000001</v>
      </c>
      <c r="AD300" s="33">
        <f t="shared" ref="AD300:AD304" si="829">AD301</f>
        <v>104370.80491000001</v>
      </c>
      <c r="AE300" s="34">
        <f t="shared" si="801"/>
        <v>67.644561780783135</v>
      </c>
      <c r="AF300" s="32">
        <f t="shared" ref="AF300:AF304" si="830">AF301</f>
        <v>154292.97221000001</v>
      </c>
      <c r="AG300" s="32">
        <f t="shared" ref="AG300:AG304" si="831">AG301</f>
        <v>0</v>
      </c>
      <c r="AH300" s="32">
        <f t="shared" ref="AH300:AH304" si="832">AH301</f>
        <v>0</v>
      </c>
      <c r="AI300" s="32">
        <f t="shared" ref="AI300:AI304" si="833">AI301</f>
        <v>0</v>
      </c>
      <c r="AJ300" s="32">
        <f t="shared" ref="AJ300:AJ304" si="834">AJ301</f>
        <v>0</v>
      </c>
      <c r="AK300" s="32">
        <f t="shared" ref="AK300:AK304" si="835">AK301</f>
        <v>0</v>
      </c>
      <c r="AL300" s="32">
        <f t="shared" si="802"/>
        <v>154292.97221000001</v>
      </c>
      <c r="AM300" s="32">
        <f t="shared" si="803"/>
        <v>-39705.605210000009</v>
      </c>
    </row>
    <row r="301" spans="2:40" ht="31.2" x14ac:dyDescent="0.3">
      <c r="B301" s="30" t="s">
        <v>190</v>
      </c>
      <c r="C301" s="30" t="s">
        <v>112</v>
      </c>
      <c r="D301" s="30" t="s">
        <v>114</v>
      </c>
      <c r="E301" s="15" t="str">
        <f t="shared" si="729"/>
        <v>0503</v>
      </c>
      <c r="F301" s="30" t="s">
        <v>251</v>
      </c>
      <c r="G301" s="30"/>
      <c r="H301" s="31" t="s">
        <v>252</v>
      </c>
      <c r="I301" s="32">
        <f t="shared" si="810"/>
        <v>98702.799999999988</v>
      </c>
      <c r="J301" s="32">
        <f t="shared" si="811"/>
        <v>0</v>
      </c>
      <c r="K301" s="32">
        <f t="shared" si="812"/>
        <v>0</v>
      </c>
      <c r="L301" s="32">
        <f t="shared" si="813"/>
        <v>0</v>
      </c>
      <c r="M301" s="32">
        <f t="shared" si="814"/>
        <v>0</v>
      </c>
      <c r="N301" s="32">
        <f t="shared" si="815"/>
        <v>0</v>
      </c>
      <c r="O301" s="32">
        <f t="shared" si="816"/>
        <v>0</v>
      </c>
      <c r="P301" s="32">
        <f t="shared" si="817"/>
        <v>0</v>
      </c>
      <c r="Q301" s="32">
        <f t="shared" si="818"/>
        <v>0</v>
      </c>
      <c r="R301" s="32">
        <f t="shared" si="819"/>
        <v>0</v>
      </c>
      <c r="S301" s="32">
        <f t="shared" si="820"/>
        <v>4207.2169999999996</v>
      </c>
      <c r="T301" s="32">
        <f t="shared" si="821"/>
        <v>0</v>
      </c>
      <c r="U301" s="32">
        <v>11677.35</v>
      </c>
      <c r="V301" s="32">
        <f t="shared" si="730"/>
        <v>114587.367</v>
      </c>
      <c r="W301" s="32">
        <f t="shared" si="822"/>
        <v>11677.35</v>
      </c>
      <c r="X301" s="32">
        <f t="shared" si="823"/>
        <v>0</v>
      </c>
      <c r="Y301" s="32">
        <f t="shared" si="824"/>
        <v>0</v>
      </c>
      <c r="Z301" s="32">
        <f t="shared" si="825"/>
        <v>0</v>
      </c>
      <c r="AA301" s="32">
        <f t="shared" si="826"/>
        <v>0</v>
      </c>
      <c r="AB301" s="32">
        <f t="shared" si="827"/>
        <v>5587.5049099999997</v>
      </c>
      <c r="AC301" s="33">
        <f t="shared" si="828"/>
        <v>154292.97221000001</v>
      </c>
      <c r="AD301" s="33">
        <f t="shared" si="829"/>
        <v>104370.80491000001</v>
      </c>
      <c r="AE301" s="34">
        <f t="shared" si="801"/>
        <v>67.644561780783135</v>
      </c>
      <c r="AF301" s="32">
        <f t="shared" si="830"/>
        <v>154292.97221000001</v>
      </c>
      <c r="AG301" s="32">
        <f t="shared" si="831"/>
        <v>0</v>
      </c>
      <c r="AH301" s="32">
        <f t="shared" si="832"/>
        <v>0</v>
      </c>
      <c r="AI301" s="32">
        <f t="shared" si="833"/>
        <v>0</v>
      </c>
      <c r="AJ301" s="32">
        <f t="shared" si="834"/>
        <v>0</v>
      </c>
      <c r="AK301" s="32">
        <f t="shared" si="835"/>
        <v>0</v>
      </c>
      <c r="AL301" s="32">
        <f t="shared" si="802"/>
        <v>154292.97221000001</v>
      </c>
      <c r="AM301" s="32">
        <f t="shared" si="803"/>
        <v>-39705.605210000009</v>
      </c>
    </row>
    <row r="302" spans="2:40" ht="31.2" x14ac:dyDescent="0.3">
      <c r="B302" s="30" t="s">
        <v>190</v>
      </c>
      <c r="C302" s="30" t="s">
        <v>112</v>
      </c>
      <c r="D302" s="30" t="s">
        <v>114</v>
      </c>
      <c r="E302" s="15" t="str">
        <f t="shared" si="729"/>
        <v>0503</v>
      </c>
      <c r="F302" s="30" t="s">
        <v>253</v>
      </c>
      <c r="G302" s="30"/>
      <c r="H302" s="31" t="s">
        <v>254</v>
      </c>
      <c r="I302" s="32">
        <f t="shared" si="810"/>
        <v>98702.799999999988</v>
      </c>
      <c r="J302" s="32">
        <f t="shared" si="811"/>
        <v>0</v>
      </c>
      <c r="K302" s="32">
        <f t="shared" si="812"/>
        <v>0</v>
      </c>
      <c r="L302" s="32">
        <f t="shared" si="813"/>
        <v>0</v>
      </c>
      <c r="M302" s="32">
        <f t="shared" si="814"/>
        <v>0</v>
      </c>
      <c r="N302" s="32">
        <f t="shared" si="815"/>
        <v>0</v>
      </c>
      <c r="O302" s="32">
        <f t="shared" si="816"/>
        <v>0</v>
      </c>
      <c r="P302" s="32">
        <f t="shared" si="817"/>
        <v>0</v>
      </c>
      <c r="Q302" s="32">
        <f t="shared" si="818"/>
        <v>0</v>
      </c>
      <c r="R302" s="32">
        <f t="shared" si="819"/>
        <v>0</v>
      </c>
      <c r="S302" s="32">
        <f t="shared" si="820"/>
        <v>4207.2169999999996</v>
      </c>
      <c r="T302" s="32">
        <f t="shared" si="821"/>
        <v>0</v>
      </c>
      <c r="U302" s="32">
        <v>11677.35</v>
      </c>
      <c r="V302" s="32">
        <f t="shared" si="730"/>
        <v>114587.367</v>
      </c>
      <c r="W302" s="32">
        <f t="shared" si="822"/>
        <v>11677.35</v>
      </c>
      <c r="X302" s="32">
        <f t="shared" si="823"/>
        <v>0</v>
      </c>
      <c r="Y302" s="32">
        <f t="shared" si="824"/>
        <v>0</v>
      </c>
      <c r="Z302" s="32">
        <f t="shared" si="825"/>
        <v>0</v>
      </c>
      <c r="AA302" s="32">
        <f t="shared" si="826"/>
        <v>0</v>
      </c>
      <c r="AB302" s="32">
        <f t="shared" si="827"/>
        <v>5587.5049099999997</v>
      </c>
      <c r="AC302" s="33">
        <f t="shared" si="828"/>
        <v>154292.97221000001</v>
      </c>
      <c r="AD302" s="33">
        <f t="shared" si="829"/>
        <v>104370.80491000001</v>
      </c>
      <c r="AE302" s="34">
        <f t="shared" si="801"/>
        <v>67.644561780783135</v>
      </c>
      <c r="AF302" s="32">
        <f t="shared" si="830"/>
        <v>154292.97221000001</v>
      </c>
      <c r="AG302" s="32">
        <f t="shared" si="831"/>
        <v>0</v>
      </c>
      <c r="AH302" s="32">
        <f t="shared" si="832"/>
        <v>0</v>
      </c>
      <c r="AI302" s="32">
        <f t="shared" si="833"/>
        <v>0</v>
      </c>
      <c r="AJ302" s="32">
        <f t="shared" si="834"/>
        <v>0</v>
      </c>
      <c r="AK302" s="32">
        <f t="shared" si="835"/>
        <v>0</v>
      </c>
      <c r="AL302" s="32">
        <f t="shared" si="802"/>
        <v>154292.97221000001</v>
      </c>
      <c r="AM302" s="32">
        <f t="shared" si="803"/>
        <v>-39705.605210000009</v>
      </c>
    </row>
    <row r="303" spans="2:40" ht="46.8" x14ac:dyDescent="0.3">
      <c r="B303" s="30" t="s">
        <v>190</v>
      </c>
      <c r="C303" s="30" t="s">
        <v>112</v>
      </c>
      <c r="D303" s="30" t="s">
        <v>114</v>
      </c>
      <c r="E303" s="15" t="str">
        <f t="shared" si="729"/>
        <v>0503</v>
      </c>
      <c r="F303" s="30" t="s">
        <v>255</v>
      </c>
      <c r="G303" s="30"/>
      <c r="H303" s="31" t="s">
        <v>256</v>
      </c>
      <c r="I303" s="32">
        <f t="shared" si="810"/>
        <v>98702.799999999988</v>
      </c>
      <c r="J303" s="32">
        <f t="shared" si="811"/>
        <v>0</v>
      </c>
      <c r="K303" s="32">
        <f t="shared" si="812"/>
        <v>0</v>
      </c>
      <c r="L303" s="32">
        <f t="shared" si="813"/>
        <v>0</v>
      </c>
      <c r="M303" s="32">
        <f t="shared" si="814"/>
        <v>0</v>
      </c>
      <c r="N303" s="32">
        <f t="shared" si="815"/>
        <v>0</v>
      </c>
      <c r="O303" s="32">
        <f t="shared" si="816"/>
        <v>0</v>
      </c>
      <c r="P303" s="32">
        <f t="shared" si="817"/>
        <v>0</v>
      </c>
      <c r="Q303" s="32">
        <f t="shared" si="818"/>
        <v>0</v>
      </c>
      <c r="R303" s="32">
        <f t="shared" si="819"/>
        <v>0</v>
      </c>
      <c r="S303" s="32">
        <f t="shared" si="820"/>
        <v>4207.2169999999996</v>
      </c>
      <c r="T303" s="32">
        <f t="shared" si="821"/>
        <v>0</v>
      </c>
      <c r="U303" s="32">
        <v>11677.35</v>
      </c>
      <c r="V303" s="32">
        <f t="shared" si="730"/>
        <v>114587.367</v>
      </c>
      <c r="W303" s="32">
        <f t="shared" si="822"/>
        <v>11677.35</v>
      </c>
      <c r="X303" s="32">
        <f t="shared" si="823"/>
        <v>0</v>
      </c>
      <c r="Y303" s="32">
        <f t="shared" si="824"/>
        <v>0</v>
      </c>
      <c r="Z303" s="32">
        <f t="shared" si="825"/>
        <v>0</v>
      </c>
      <c r="AA303" s="32">
        <f t="shared" si="826"/>
        <v>0</v>
      </c>
      <c r="AB303" s="32">
        <f t="shared" si="827"/>
        <v>5587.5049099999997</v>
      </c>
      <c r="AC303" s="33">
        <f t="shared" si="828"/>
        <v>154292.97221000001</v>
      </c>
      <c r="AD303" s="33">
        <f t="shared" si="829"/>
        <v>104370.80491000001</v>
      </c>
      <c r="AE303" s="34">
        <f t="shared" si="801"/>
        <v>67.644561780783135</v>
      </c>
      <c r="AF303" s="32">
        <f t="shared" si="830"/>
        <v>154292.97221000001</v>
      </c>
      <c r="AG303" s="32">
        <f t="shared" si="831"/>
        <v>0</v>
      </c>
      <c r="AH303" s="32">
        <f t="shared" si="832"/>
        <v>0</v>
      </c>
      <c r="AI303" s="32">
        <f t="shared" si="833"/>
        <v>0</v>
      </c>
      <c r="AJ303" s="32">
        <f t="shared" si="834"/>
        <v>0</v>
      </c>
      <c r="AK303" s="32">
        <f t="shared" si="835"/>
        <v>0</v>
      </c>
      <c r="AL303" s="32">
        <f t="shared" si="802"/>
        <v>154292.97221000001</v>
      </c>
      <c r="AM303" s="32">
        <f t="shared" si="803"/>
        <v>-39705.605210000009</v>
      </c>
    </row>
    <row r="304" spans="2:40" ht="31.2" x14ac:dyDescent="0.3">
      <c r="B304" s="30" t="s">
        <v>190</v>
      </c>
      <c r="C304" s="30" t="s">
        <v>112</v>
      </c>
      <c r="D304" s="30" t="s">
        <v>114</v>
      </c>
      <c r="E304" s="15" t="str">
        <f t="shared" si="729"/>
        <v>0503</v>
      </c>
      <c r="F304" s="30" t="s">
        <v>255</v>
      </c>
      <c r="G304" s="30" t="s">
        <v>50</v>
      </c>
      <c r="H304" s="31" t="s">
        <v>51</v>
      </c>
      <c r="I304" s="32">
        <f t="shared" si="810"/>
        <v>98702.799999999988</v>
      </c>
      <c r="J304" s="32">
        <f t="shared" si="811"/>
        <v>0</v>
      </c>
      <c r="K304" s="32">
        <f t="shared" si="812"/>
        <v>0</v>
      </c>
      <c r="L304" s="32">
        <f t="shared" si="813"/>
        <v>0</v>
      </c>
      <c r="M304" s="32">
        <f t="shared" si="814"/>
        <v>0</v>
      </c>
      <c r="N304" s="32">
        <f t="shared" si="815"/>
        <v>0</v>
      </c>
      <c r="O304" s="32">
        <f t="shared" si="816"/>
        <v>0</v>
      </c>
      <c r="P304" s="32">
        <f t="shared" si="817"/>
        <v>0</v>
      </c>
      <c r="Q304" s="32">
        <f t="shared" si="818"/>
        <v>0</v>
      </c>
      <c r="R304" s="32">
        <f t="shared" si="819"/>
        <v>0</v>
      </c>
      <c r="S304" s="32">
        <f t="shared" si="820"/>
        <v>4207.2169999999996</v>
      </c>
      <c r="T304" s="32">
        <f t="shared" si="821"/>
        <v>0</v>
      </c>
      <c r="U304" s="32">
        <v>11677.35</v>
      </c>
      <c r="V304" s="32">
        <f t="shared" si="730"/>
        <v>114587.367</v>
      </c>
      <c r="W304" s="32">
        <f t="shared" si="822"/>
        <v>11677.35</v>
      </c>
      <c r="X304" s="32">
        <f t="shared" si="823"/>
        <v>0</v>
      </c>
      <c r="Y304" s="32">
        <f t="shared" si="824"/>
        <v>0</v>
      </c>
      <c r="Z304" s="32">
        <f t="shared" si="825"/>
        <v>0</v>
      </c>
      <c r="AA304" s="32">
        <f t="shared" si="826"/>
        <v>0</v>
      </c>
      <c r="AB304" s="32">
        <f t="shared" si="827"/>
        <v>5587.5049099999997</v>
      </c>
      <c r="AC304" s="33">
        <f t="shared" si="828"/>
        <v>154292.97221000001</v>
      </c>
      <c r="AD304" s="33">
        <f t="shared" si="829"/>
        <v>104370.80491000001</v>
      </c>
      <c r="AE304" s="34">
        <f t="shared" si="801"/>
        <v>67.644561780783135</v>
      </c>
      <c r="AF304" s="32">
        <f t="shared" si="830"/>
        <v>154292.97221000001</v>
      </c>
      <c r="AG304" s="32">
        <f t="shared" si="831"/>
        <v>0</v>
      </c>
      <c r="AH304" s="32">
        <f t="shared" si="832"/>
        <v>0</v>
      </c>
      <c r="AI304" s="32">
        <f t="shared" si="833"/>
        <v>0</v>
      </c>
      <c r="AJ304" s="32">
        <f t="shared" si="834"/>
        <v>0</v>
      </c>
      <c r="AK304" s="32">
        <f t="shared" si="835"/>
        <v>0</v>
      </c>
      <c r="AL304" s="32">
        <f t="shared" si="802"/>
        <v>154292.97221000001</v>
      </c>
      <c r="AM304" s="32">
        <f t="shared" si="803"/>
        <v>-39705.605210000009</v>
      </c>
    </row>
    <row r="305" spans="2:39" ht="31.2" x14ac:dyDescent="0.3">
      <c r="B305" s="30" t="s">
        <v>190</v>
      </c>
      <c r="C305" s="30" t="s">
        <v>112</v>
      </c>
      <c r="D305" s="30" t="s">
        <v>114</v>
      </c>
      <c r="E305" s="15" t="str">
        <f t="shared" si="729"/>
        <v>0503</v>
      </c>
      <c r="F305" s="30" t="s">
        <v>255</v>
      </c>
      <c r="G305" s="30" t="s">
        <v>52</v>
      </c>
      <c r="H305" s="31" t="s">
        <v>53</v>
      </c>
      <c r="I305" s="32">
        <v>98702.799999999988</v>
      </c>
      <c r="J305" s="32"/>
      <c r="K305" s="32"/>
      <c r="L305" s="32"/>
      <c r="M305" s="32"/>
      <c r="N305" s="32"/>
      <c r="O305" s="32">
        <v>0</v>
      </c>
      <c r="P305" s="32">
        <v>0</v>
      </c>
      <c r="Q305" s="32">
        <v>0</v>
      </c>
      <c r="R305" s="32">
        <v>0</v>
      </c>
      <c r="S305" s="32">
        <v>4207.2169999999996</v>
      </c>
      <c r="T305" s="32">
        <v>0</v>
      </c>
      <c r="U305" s="32">
        <v>11677.35</v>
      </c>
      <c r="V305" s="32">
        <f t="shared" si="730"/>
        <v>114587.367</v>
      </c>
      <c r="W305" s="32">
        <v>11677.35</v>
      </c>
      <c r="X305" s="32"/>
      <c r="Y305" s="32"/>
      <c r="Z305" s="32"/>
      <c r="AA305" s="32"/>
      <c r="AB305" s="32">
        <v>5587.5049099999997</v>
      </c>
      <c r="AC305" s="33">
        <v>154292.97221000001</v>
      </c>
      <c r="AD305" s="33">
        <v>104370.80491000001</v>
      </c>
      <c r="AE305" s="34">
        <f t="shared" si="801"/>
        <v>67.644561780783135</v>
      </c>
      <c r="AF305" s="32">
        <v>154292.97221000001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f t="shared" si="802"/>
        <v>154292.97221000001</v>
      </c>
      <c r="AM305" s="32">
        <f t="shared" si="803"/>
        <v>-39705.605210000009</v>
      </c>
    </row>
    <row r="306" spans="2:39" ht="31.2" x14ac:dyDescent="0.3">
      <c r="B306" s="30" t="s">
        <v>190</v>
      </c>
      <c r="C306" s="30" t="s">
        <v>112</v>
      </c>
      <c r="D306" s="30" t="s">
        <v>114</v>
      </c>
      <c r="E306" s="15" t="str">
        <f t="shared" si="729"/>
        <v>0503</v>
      </c>
      <c r="F306" s="30" t="s">
        <v>204</v>
      </c>
      <c r="G306" s="30"/>
      <c r="H306" s="31" t="s">
        <v>205</v>
      </c>
      <c r="I306" s="32">
        <f t="shared" ref="I306:T306" si="836">I307+I323</f>
        <v>337255.8</v>
      </c>
      <c r="J306" s="32">
        <f t="shared" si="836"/>
        <v>36073.1</v>
      </c>
      <c r="K306" s="32">
        <f t="shared" si="836"/>
        <v>29740</v>
      </c>
      <c r="L306" s="32">
        <f t="shared" si="836"/>
        <v>52918</v>
      </c>
      <c r="M306" s="32">
        <f t="shared" si="836"/>
        <v>2918.1</v>
      </c>
      <c r="N306" s="32">
        <f t="shared" si="836"/>
        <v>2918.1</v>
      </c>
      <c r="O306" s="32">
        <f t="shared" si="836"/>
        <v>0</v>
      </c>
      <c r="P306" s="32">
        <f t="shared" si="836"/>
        <v>0</v>
      </c>
      <c r="Q306" s="32">
        <f t="shared" si="836"/>
        <v>36062.74</v>
      </c>
      <c r="R306" s="32">
        <f t="shared" si="836"/>
        <v>6816.0619999999999</v>
      </c>
      <c r="S306" s="32">
        <f t="shared" si="836"/>
        <v>16733.144</v>
      </c>
      <c r="T306" s="32">
        <f t="shared" si="836"/>
        <v>0</v>
      </c>
      <c r="U306" s="32">
        <v>26865.475000000002</v>
      </c>
      <c r="V306" s="32">
        <f t="shared" si="730"/>
        <v>476651.22099999996</v>
      </c>
      <c r="W306" s="32">
        <f t="shared" ref="W306:AD306" si="837">W307+W323</f>
        <v>25881.774000000001</v>
      </c>
      <c r="X306" s="32">
        <f t="shared" si="837"/>
        <v>0</v>
      </c>
      <c r="Y306" s="32">
        <f t="shared" si="837"/>
        <v>983.70100000000002</v>
      </c>
      <c r="Z306" s="32">
        <f t="shared" si="837"/>
        <v>0</v>
      </c>
      <c r="AA306" s="32">
        <f t="shared" si="837"/>
        <v>0</v>
      </c>
      <c r="AB306" s="32">
        <f t="shared" si="837"/>
        <v>217863.29722000001</v>
      </c>
      <c r="AC306" s="33">
        <f t="shared" si="837"/>
        <v>570141.72080999997</v>
      </c>
      <c r="AD306" s="33">
        <f t="shared" si="837"/>
        <v>437680.71360000002</v>
      </c>
      <c r="AE306" s="34">
        <f t="shared" si="801"/>
        <v>76.767003294932934</v>
      </c>
      <c r="AF306" s="32">
        <f t="shared" ref="AF306:AK306" si="838">AF307+AF323</f>
        <v>625551.46663999988</v>
      </c>
      <c r="AG306" s="32">
        <f t="shared" si="838"/>
        <v>0</v>
      </c>
      <c r="AH306" s="32">
        <f t="shared" si="838"/>
        <v>36062.74</v>
      </c>
      <c r="AI306" s="32">
        <f t="shared" si="838"/>
        <v>-36062.74</v>
      </c>
      <c r="AJ306" s="32">
        <f t="shared" si="838"/>
        <v>0</v>
      </c>
      <c r="AK306" s="32">
        <f t="shared" si="838"/>
        <v>-53450.69</v>
      </c>
      <c r="AL306" s="32">
        <f t="shared" si="802"/>
        <v>572100.77663999982</v>
      </c>
      <c r="AM306" s="32">
        <f t="shared" si="803"/>
        <v>-95449.55563999986</v>
      </c>
    </row>
    <row r="307" spans="2:39" ht="31.2" x14ac:dyDescent="0.3">
      <c r="B307" s="30" t="s">
        <v>190</v>
      </c>
      <c r="C307" s="30" t="s">
        <v>112</v>
      </c>
      <c r="D307" s="30" t="s">
        <v>114</v>
      </c>
      <c r="E307" s="15" t="str">
        <f t="shared" si="729"/>
        <v>0503</v>
      </c>
      <c r="F307" s="30" t="s">
        <v>206</v>
      </c>
      <c r="G307" s="30"/>
      <c r="H307" s="31" t="s">
        <v>207</v>
      </c>
      <c r="I307" s="32">
        <f t="shared" ref="I307:T307" si="839">I316+I312+I308</f>
        <v>335261.59999999998</v>
      </c>
      <c r="J307" s="32">
        <f t="shared" si="839"/>
        <v>36073.1</v>
      </c>
      <c r="K307" s="32">
        <f t="shared" si="839"/>
        <v>29740</v>
      </c>
      <c r="L307" s="32">
        <f t="shared" si="839"/>
        <v>52918</v>
      </c>
      <c r="M307" s="32">
        <f t="shared" si="839"/>
        <v>2918.1</v>
      </c>
      <c r="N307" s="32">
        <f t="shared" si="839"/>
        <v>2918.1</v>
      </c>
      <c r="O307" s="32">
        <f t="shared" si="839"/>
        <v>0</v>
      </c>
      <c r="P307" s="32">
        <f t="shared" si="839"/>
        <v>0</v>
      </c>
      <c r="Q307" s="32">
        <f t="shared" si="839"/>
        <v>36062.74</v>
      </c>
      <c r="R307" s="32">
        <f t="shared" si="839"/>
        <v>6816.0619999999999</v>
      </c>
      <c r="S307" s="32">
        <f t="shared" si="839"/>
        <v>16733.144</v>
      </c>
      <c r="T307" s="32">
        <f t="shared" si="839"/>
        <v>0</v>
      </c>
      <c r="U307" s="32">
        <v>26865.475000000002</v>
      </c>
      <c r="V307" s="32">
        <f t="shared" si="730"/>
        <v>474657.02099999989</v>
      </c>
      <c r="W307" s="32">
        <f t="shared" ref="W307:AD307" si="840">W316+W312+W308</f>
        <v>25881.774000000001</v>
      </c>
      <c r="X307" s="32">
        <f t="shared" si="840"/>
        <v>0</v>
      </c>
      <c r="Y307" s="32">
        <f t="shared" si="840"/>
        <v>983.70100000000002</v>
      </c>
      <c r="Z307" s="32">
        <f t="shared" si="840"/>
        <v>0</v>
      </c>
      <c r="AA307" s="32">
        <f t="shared" si="840"/>
        <v>0</v>
      </c>
      <c r="AB307" s="32">
        <f t="shared" si="840"/>
        <v>185949.9001</v>
      </c>
      <c r="AC307" s="33">
        <f t="shared" si="840"/>
        <v>534973.03191000002</v>
      </c>
      <c r="AD307" s="33">
        <f t="shared" si="840"/>
        <v>403023.61648000003</v>
      </c>
      <c r="AE307" s="34">
        <f t="shared" si="801"/>
        <v>75.335314574847914</v>
      </c>
      <c r="AF307" s="32">
        <f t="shared" ref="AF307:AK307" si="841">AF316+AF312+AF308</f>
        <v>590382.77773999993</v>
      </c>
      <c r="AG307" s="32">
        <f t="shared" si="841"/>
        <v>0</v>
      </c>
      <c r="AH307" s="32">
        <f t="shared" si="841"/>
        <v>36062.74</v>
      </c>
      <c r="AI307" s="32">
        <f t="shared" si="841"/>
        <v>-36062.74</v>
      </c>
      <c r="AJ307" s="32">
        <f t="shared" si="841"/>
        <v>0</v>
      </c>
      <c r="AK307" s="32">
        <f t="shared" si="841"/>
        <v>-53450.69</v>
      </c>
      <c r="AL307" s="32">
        <f t="shared" si="802"/>
        <v>536932.08773999987</v>
      </c>
      <c r="AM307" s="32">
        <f t="shared" si="803"/>
        <v>-62275.06673999998</v>
      </c>
    </row>
    <row r="308" spans="2:39" ht="31.2" x14ac:dyDescent="0.3">
      <c r="B308" s="30" t="s">
        <v>190</v>
      </c>
      <c r="C308" s="30" t="s">
        <v>112</v>
      </c>
      <c r="D308" s="30" t="s">
        <v>114</v>
      </c>
      <c r="E308" s="15" t="str">
        <f t="shared" si="729"/>
        <v>0503</v>
      </c>
      <c r="F308" s="30" t="s">
        <v>257</v>
      </c>
      <c r="G308" s="30"/>
      <c r="H308" s="31" t="s">
        <v>258</v>
      </c>
      <c r="I308" s="32">
        <f t="shared" ref="I308:I331" si="842">I309</f>
        <v>16333.1</v>
      </c>
      <c r="J308" s="32">
        <f t="shared" ref="J308:J331" si="843">J309</f>
        <v>16333.1</v>
      </c>
      <c r="K308" s="32">
        <f t="shared" ref="K308:K331" si="844">K309</f>
        <v>10000</v>
      </c>
      <c r="L308" s="32">
        <f t="shared" ref="L308:L314" si="845">L309</f>
        <v>0</v>
      </c>
      <c r="M308" s="32">
        <f t="shared" ref="M308:M314" si="846">M309</f>
        <v>0</v>
      </c>
      <c r="N308" s="32">
        <f t="shared" ref="N308:N314" si="847">N309</f>
        <v>0</v>
      </c>
      <c r="O308" s="32">
        <f t="shared" ref="O308:O314" si="848">O309</f>
        <v>0</v>
      </c>
      <c r="P308" s="32">
        <f t="shared" ref="P308:P314" si="849">P309</f>
        <v>0</v>
      </c>
      <c r="Q308" s="32">
        <f t="shared" ref="Q308:Q314" si="850">Q309</f>
        <v>0</v>
      </c>
      <c r="R308" s="32">
        <f t="shared" ref="R308:R314" si="851">R309</f>
        <v>5414</v>
      </c>
      <c r="S308" s="32">
        <f t="shared" ref="S308:S314" si="852">S309</f>
        <v>0</v>
      </c>
      <c r="T308" s="32">
        <f t="shared" ref="T308:T314" si="853">T309</f>
        <v>0</v>
      </c>
      <c r="U308" s="32">
        <v>0</v>
      </c>
      <c r="V308" s="32">
        <f t="shared" si="730"/>
        <v>21747.1</v>
      </c>
      <c r="W308" s="32">
        <f t="shared" ref="W308:W314" si="854">W309</f>
        <v>0</v>
      </c>
      <c r="X308" s="32">
        <f t="shared" ref="X308:X314" si="855">X309</f>
        <v>0</v>
      </c>
      <c r="Y308" s="32">
        <f t="shared" ref="Y308:Y314" si="856">Y309</f>
        <v>0</v>
      </c>
      <c r="Z308" s="32">
        <f t="shared" ref="Z308:Z314" si="857">Z309</f>
        <v>0</v>
      </c>
      <c r="AA308" s="32">
        <f t="shared" ref="AA308:AA314" si="858">AA309</f>
        <v>0</v>
      </c>
      <c r="AB308" s="32">
        <f t="shared" ref="AB308:AB314" si="859">AB309</f>
        <v>7648.6744099999996</v>
      </c>
      <c r="AC308" s="33">
        <f t="shared" ref="AC308:AC314" si="860">AC309</f>
        <v>21624.343000000001</v>
      </c>
      <c r="AD308" s="33">
        <f t="shared" ref="AD308:AD314" si="861">AD309</f>
        <v>20165.867730000002</v>
      </c>
      <c r="AE308" s="34">
        <f t="shared" si="801"/>
        <v>93.255400776800485</v>
      </c>
      <c r="AF308" s="32">
        <f t="shared" ref="AF308:AF314" si="862">AF309</f>
        <v>21852.1</v>
      </c>
      <c r="AG308" s="32">
        <f t="shared" ref="AG308:AG314" si="863">AG309</f>
        <v>0</v>
      </c>
      <c r="AH308" s="32">
        <f t="shared" ref="AH308:AH314" si="864">AH309</f>
        <v>0</v>
      </c>
      <c r="AI308" s="32">
        <f t="shared" ref="AI308:AI314" si="865">AI309</f>
        <v>0</v>
      </c>
      <c r="AJ308" s="32">
        <f t="shared" ref="AJ308:AJ314" si="866">AJ309</f>
        <v>0</v>
      </c>
      <c r="AK308" s="32">
        <f t="shared" ref="AK308:AK314" si="867">AK309</f>
        <v>0</v>
      </c>
      <c r="AL308" s="32">
        <f t="shared" si="802"/>
        <v>21852.1</v>
      </c>
      <c r="AM308" s="32">
        <f t="shared" si="803"/>
        <v>-105</v>
      </c>
    </row>
    <row r="309" spans="2:39" x14ac:dyDescent="0.3">
      <c r="B309" s="30" t="s">
        <v>190</v>
      </c>
      <c r="C309" s="30" t="s">
        <v>112</v>
      </c>
      <c r="D309" s="30" t="s">
        <v>114</v>
      </c>
      <c r="E309" s="15" t="str">
        <f t="shared" si="729"/>
        <v>0503</v>
      </c>
      <c r="F309" s="30" t="s">
        <v>259</v>
      </c>
      <c r="G309" s="30"/>
      <c r="H309" s="31" t="s">
        <v>260</v>
      </c>
      <c r="I309" s="32">
        <f t="shared" si="842"/>
        <v>16333.1</v>
      </c>
      <c r="J309" s="32">
        <f t="shared" si="843"/>
        <v>16333.1</v>
      </c>
      <c r="K309" s="32">
        <f t="shared" si="844"/>
        <v>10000</v>
      </c>
      <c r="L309" s="32">
        <f t="shared" si="845"/>
        <v>0</v>
      </c>
      <c r="M309" s="32">
        <f t="shared" si="846"/>
        <v>0</v>
      </c>
      <c r="N309" s="32">
        <f t="shared" si="847"/>
        <v>0</v>
      </c>
      <c r="O309" s="32">
        <f t="shared" si="848"/>
        <v>0</v>
      </c>
      <c r="P309" s="32">
        <f t="shared" si="849"/>
        <v>0</v>
      </c>
      <c r="Q309" s="32">
        <f t="shared" si="850"/>
        <v>0</v>
      </c>
      <c r="R309" s="32">
        <f t="shared" si="851"/>
        <v>5414</v>
      </c>
      <c r="S309" s="32">
        <f t="shared" si="852"/>
        <v>0</v>
      </c>
      <c r="T309" s="32">
        <f t="shared" si="853"/>
        <v>0</v>
      </c>
      <c r="U309" s="32">
        <v>0</v>
      </c>
      <c r="V309" s="32">
        <f t="shared" si="730"/>
        <v>21747.1</v>
      </c>
      <c r="W309" s="32">
        <f t="shared" si="854"/>
        <v>0</v>
      </c>
      <c r="X309" s="32">
        <f t="shared" si="855"/>
        <v>0</v>
      </c>
      <c r="Y309" s="32">
        <f t="shared" si="856"/>
        <v>0</v>
      </c>
      <c r="Z309" s="32">
        <f t="shared" si="857"/>
        <v>0</v>
      </c>
      <c r="AA309" s="32">
        <f t="shared" si="858"/>
        <v>0</v>
      </c>
      <c r="AB309" s="32">
        <f t="shared" si="859"/>
        <v>7648.6744099999996</v>
      </c>
      <c r="AC309" s="33">
        <f t="shared" si="860"/>
        <v>21624.343000000001</v>
      </c>
      <c r="AD309" s="33">
        <f t="shared" si="861"/>
        <v>20165.867730000002</v>
      </c>
      <c r="AE309" s="34">
        <f t="shared" si="801"/>
        <v>93.255400776800485</v>
      </c>
      <c r="AF309" s="32">
        <f t="shared" si="862"/>
        <v>21852.1</v>
      </c>
      <c r="AG309" s="32">
        <f t="shared" si="863"/>
        <v>0</v>
      </c>
      <c r="AH309" s="32">
        <f t="shared" si="864"/>
        <v>0</v>
      </c>
      <c r="AI309" s="32">
        <f t="shared" si="865"/>
        <v>0</v>
      </c>
      <c r="AJ309" s="32">
        <f t="shared" si="866"/>
        <v>0</v>
      </c>
      <c r="AK309" s="32">
        <f t="shared" si="867"/>
        <v>0</v>
      </c>
      <c r="AL309" s="32">
        <f t="shared" si="802"/>
        <v>21852.1</v>
      </c>
      <c r="AM309" s="32">
        <f t="shared" si="803"/>
        <v>-105</v>
      </c>
    </row>
    <row r="310" spans="2:39" ht="31.2" x14ac:dyDescent="0.3">
      <c r="B310" s="30" t="s">
        <v>190</v>
      </c>
      <c r="C310" s="30" t="s">
        <v>112</v>
      </c>
      <c r="D310" s="30" t="s">
        <v>114</v>
      </c>
      <c r="E310" s="15" t="str">
        <f t="shared" si="729"/>
        <v>0503</v>
      </c>
      <c r="F310" s="30" t="s">
        <v>259</v>
      </c>
      <c r="G310" s="30" t="s">
        <v>50</v>
      </c>
      <c r="H310" s="31" t="s">
        <v>51</v>
      </c>
      <c r="I310" s="32">
        <f t="shared" si="842"/>
        <v>16333.1</v>
      </c>
      <c r="J310" s="32">
        <f t="shared" si="843"/>
        <v>16333.1</v>
      </c>
      <c r="K310" s="32">
        <f t="shared" si="844"/>
        <v>10000</v>
      </c>
      <c r="L310" s="32">
        <f t="shared" si="845"/>
        <v>0</v>
      </c>
      <c r="M310" s="32">
        <f t="shared" si="846"/>
        <v>0</v>
      </c>
      <c r="N310" s="32">
        <f t="shared" si="847"/>
        <v>0</v>
      </c>
      <c r="O310" s="32">
        <f t="shared" si="848"/>
        <v>0</v>
      </c>
      <c r="P310" s="32">
        <f t="shared" si="849"/>
        <v>0</v>
      </c>
      <c r="Q310" s="32">
        <f t="shared" si="850"/>
        <v>0</v>
      </c>
      <c r="R310" s="32">
        <f t="shared" si="851"/>
        <v>5414</v>
      </c>
      <c r="S310" s="32">
        <f t="shared" si="852"/>
        <v>0</v>
      </c>
      <c r="T310" s="32">
        <f t="shared" si="853"/>
        <v>0</v>
      </c>
      <c r="U310" s="32">
        <v>0</v>
      </c>
      <c r="V310" s="32">
        <f t="shared" si="730"/>
        <v>21747.1</v>
      </c>
      <c r="W310" s="32">
        <f t="shared" si="854"/>
        <v>0</v>
      </c>
      <c r="X310" s="32">
        <f t="shared" si="855"/>
        <v>0</v>
      </c>
      <c r="Y310" s="32">
        <f t="shared" si="856"/>
        <v>0</v>
      </c>
      <c r="Z310" s="32">
        <f t="shared" si="857"/>
        <v>0</v>
      </c>
      <c r="AA310" s="32">
        <f t="shared" si="858"/>
        <v>0</v>
      </c>
      <c r="AB310" s="32">
        <f t="shared" si="859"/>
        <v>7648.6744099999996</v>
      </c>
      <c r="AC310" s="33">
        <f t="shared" si="860"/>
        <v>21624.343000000001</v>
      </c>
      <c r="AD310" s="33">
        <f t="shared" si="861"/>
        <v>20165.867730000002</v>
      </c>
      <c r="AE310" s="34">
        <f t="shared" si="801"/>
        <v>93.255400776800485</v>
      </c>
      <c r="AF310" s="32">
        <f t="shared" si="862"/>
        <v>21852.1</v>
      </c>
      <c r="AG310" s="32">
        <f t="shared" si="863"/>
        <v>0</v>
      </c>
      <c r="AH310" s="32">
        <f t="shared" si="864"/>
        <v>0</v>
      </c>
      <c r="AI310" s="32">
        <f t="shared" si="865"/>
        <v>0</v>
      </c>
      <c r="AJ310" s="32">
        <f t="shared" si="866"/>
        <v>0</v>
      </c>
      <c r="AK310" s="32">
        <f t="shared" si="867"/>
        <v>0</v>
      </c>
      <c r="AL310" s="32">
        <f t="shared" si="802"/>
        <v>21852.1</v>
      </c>
      <c r="AM310" s="32">
        <f t="shared" si="803"/>
        <v>-105</v>
      </c>
    </row>
    <row r="311" spans="2:39" ht="31.2" x14ac:dyDescent="0.3">
      <c r="B311" s="30" t="s">
        <v>190</v>
      </c>
      <c r="C311" s="30" t="s">
        <v>112</v>
      </c>
      <c r="D311" s="30" t="s">
        <v>114</v>
      </c>
      <c r="E311" s="15" t="str">
        <f t="shared" si="729"/>
        <v>0503</v>
      </c>
      <c r="F311" s="30" t="s">
        <v>259</v>
      </c>
      <c r="G311" s="30" t="s">
        <v>52</v>
      </c>
      <c r="H311" s="31" t="s">
        <v>53</v>
      </c>
      <c r="I311" s="32">
        <v>16333.1</v>
      </c>
      <c r="J311" s="32">
        <v>16333.1</v>
      </c>
      <c r="K311" s="32">
        <v>10000</v>
      </c>
      <c r="L311" s="32"/>
      <c r="M311" s="32"/>
      <c r="N311" s="32"/>
      <c r="O311" s="32">
        <v>0</v>
      </c>
      <c r="P311" s="32">
        <v>0</v>
      </c>
      <c r="Q311" s="32">
        <v>0</v>
      </c>
      <c r="R311" s="32">
        <v>5414</v>
      </c>
      <c r="S311" s="32">
        <v>0</v>
      </c>
      <c r="T311" s="32">
        <v>0</v>
      </c>
      <c r="U311" s="32">
        <v>0</v>
      </c>
      <c r="V311" s="32">
        <f t="shared" si="730"/>
        <v>21747.1</v>
      </c>
      <c r="W311" s="32"/>
      <c r="X311" s="32"/>
      <c r="Y311" s="32"/>
      <c r="Z311" s="32"/>
      <c r="AA311" s="32"/>
      <c r="AB311" s="32">
        <v>7648.6744099999996</v>
      </c>
      <c r="AC311" s="33">
        <v>21624.343000000001</v>
      </c>
      <c r="AD311" s="33">
        <v>20165.867730000002</v>
      </c>
      <c r="AE311" s="34">
        <f t="shared" si="801"/>
        <v>93.255400776800485</v>
      </c>
      <c r="AF311" s="32">
        <v>21852.1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f t="shared" si="802"/>
        <v>21852.1</v>
      </c>
      <c r="AM311" s="32">
        <f t="shared" si="803"/>
        <v>-105</v>
      </c>
    </row>
    <row r="312" spans="2:39" ht="31.2" x14ac:dyDescent="0.3">
      <c r="B312" s="30" t="s">
        <v>190</v>
      </c>
      <c r="C312" s="30" t="s">
        <v>112</v>
      </c>
      <c r="D312" s="30" t="s">
        <v>114</v>
      </c>
      <c r="E312" s="15" t="str">
        <f t="shared" si="729"/>
        <v>0503</v>
      </c>
      <c r="F312" s="30" t="s">
        <v>261</v>
      </c>
      <c r="G312" s="30"/>
      <c r="H312" s="31" t="s">
        <v>262</v>
      </c>
      <c r="I312" s="32">
        <f t="shared" si="842"/>
        <v>312598.5</v>
      </c>
      <c r="J312" s="32">
        <f t="shared" si="843"/>
        <v>0</v>
      </c>
      <c r="K312" s="32">
        <f t="shared" si="844"/>
        <v>0</v>
      </c>
      <c r="L312" s="32">
        <f t="shared" si="845"/>
        <v>50000</v>
      </c>
      <c r="M312" s="32">
        <f t="shared" si="846"/>
        <v>0</v>
      </c>
      <c r="N312" s="32">
        <f t="shared" si="847"/>
        <v>0</v>
      </c>
      <c r="O312" s="32">
        <f t="shared" si="848"/>
        <v>0</v>
      </c>
      <c r="P312" s="32">
        <f t="shared" si="849"/>
        <v>0</v>
      </c>
      <c r="Q312" s="32">
        <f t="shared" si="850"/>
        <v>36062.74</v>
      </c>
      <c r="R312" s="32">
        <f t="shared" si="851"/>
        <v>0</v>
      </c>
      <c r="S312" s="32">
        <f t="shared" si="852"/>
        <v>16733.144</v>
      </c>
      <c r="T312" s="32">
        <f t="shared" si="853"/>
        <v>0</v>
      </c>
      <c r="U312" s="32">
        <v>19865.475000000002</v>
      </c>
      <c r="V312" s="32">
        <f t="shared" si="730"/>
        <v>435259.85899999994</v>
      </c>
      <c r="W312" s="32">
        <f t="shared" si="854"/>
        <v>18881.774000000001</v>
      </c>
      <c r="X312" s="32">
        <f t="shared" si="855"/>
        <v>0</v>
      </c>
      <c r="Y312" s="32">
        <f t="shared" si="856"/>
        <v>983.70100000000002</v>
      </c>
      <c r="Z312" s="32">
        <f t="shared" si="857"/>
        <v>0</v>
      </c>
      <c r="AA312" s="32">
        <f t="shared" si="858"/>
        <v>0</v>
      </c>
      <c r="AB312" s="32">
        <f t="shared" si="859"/>
        <v>175965.47104999999</v>
      </c>
      <c r="AC312" s="33">
        <f t="shared" si="860"/>
        <v>497493.06657000002</v>
      </c>
      <c r="AD312" s="33">
        <f t="shared" si="861"/>
        <v>367387.70626000001</v>
      </c>
      <c r="AE312" s="34">
        <f t="shared" si="801"/>
        <v>73.847804310717265</v>
      </c>
      <c r="AF312" s="32">
        <f t="shared" si="862"/>
        <v>550943.75656999997</v>
      </c>
      <c r="AG312" s="32">
        <f t="shared" si="863"/>
        <v>0</v>
      </c>
      <c r="AH312" s="32">
        <f t="shared" si="864"/>
        <v>36062.74</v>
      </c>
      <c r="AI312" s="32">
        <f t="shared" si="865"/>
        <v>-36062.74</v>
      </c>
      <c r="AJ312" s="32">
        <f t="shared" si="866"/>
        <v>0</v>
      </c>
      <c r="AK312" s="32">
        <f t="shared" si="867"/>
        <v>-53450.69</v>
      </c>
      <c r="AL312" s="32">
        <f t="shared" si="802"/>
        <v>497493.06657000002</v>
      </c>
      <c r="AM312" s="32">
        <f t="shared" si="803"/>
        <v>-62233.207570000086</v>
      </c>
    </row>
    <row r="313" spans="2:39" x14ac:dyDescent="0.3">
      <c r="B313" s="30" t="s">
        <v>190</v>
      </c>
      <c r="C313" s="30" t="s">
        <v>112</v>
      </c>
      <c r="D313" s="30" t="s">
        <v>114</v>
      </c>
      <c r="E313" s="15" t="str">
        <f t="shared" si="729"/>
        <v>0503</v>
      </c>
      <c r="F313" s="30" t="s">
        <v>263</v>
      </c>
      <c r="G313" s="30"/>
      <c r="H313" s="31" t="s">
        <v>264</v>
      </c>
      <c r="I313" s="32">
        <f t="shared" si="842"/>
        <v>312598.5</v>
      </c>
      <c r="J313" s="32">
        <f t="shared" si="843"/>
        <v>0</v>
      </c>
      <c r="K313" s="32">
        <f t="shared" si="844"/>
        <v>0</v>
      </c>
      <c r="L313" s="32">
        <f t="shared" si="845"/>
        <v>50000</v>
      </c>
      <c r="M313" s="32">
        <f t="shared" si="846"/>
        <v>0</v>
      </c>
      <c r="N313" s="32">
        <f t="shared" si="847"/>
        <v>0</v>
      </c>
      <c r="O313" s="32">
        <f t="shared" si="848"/>
        <v>0</v>
      </c>
      <c r="P313" s="32">
        <f t="shared" si="849"/>
        <v>0</v>
      </c>
      <c r="Q313" s="32">
        <f t="shared" si="850"/>
        <v>36062.74</v>
      </c>
      <c r="R313" s="32">
        <f t="shared" si="851"/>
        <v>0</v>
      </c>
      <c r="S313" s="32">
        <f t="shared" si="852"/>
        <v>16733.144</v>
      </c>
      <c r="T313" s="32">
        <f t="shared" si="853"/>
        <v>0</v>
      </c>
      <c r="U313" s="32">
        <v>19865.475000000002</v>
      </c>
      <c r="V313" s="32">
        <f t="shared" si="730"/>
        <v>435259.85899999994</v>
      </c>
      <c r="W313" s="32">
        <f t="shared" si="854"/>
        <v>18881.774000000001</v>
      </c>
      <c r="X313" s="32">
        <f t="shared" si="855"/>
        <v>0</v>
      </c>
      <c r="Y313" s="32">
        <f t="shared" si="856"/>
        <v>983.70100000000002</v>
      </c>
      <c r="Z313" s="32">
        <f t="shared" si="857"/>
        <v>0</v>
      </c>
      <c r="AA313" s="32">
        <f t="shared" si="858"/>
        <v>0</v>
      </c>
      <c r="AB313" s="32">
        <f t="shared" si="859"/>
        <v>175965.47104999999</v>
      </c>
      <c r="AC313" s="33">
        <f t="shared" si="860"/>
        <v>497493.06657000002</v>
      </c>
      <c r="AD313" s="33">
        <f t="shared" si="861"/>
        <v>367387.70626000001</v>
      </c>
      <c r="AE313" s="34">
        <f t="shared" si="801"/>
        <v>73.847804310717265</v>
      </c>
      <c r="AF313" s="32">
        <f t="shared" si="862"/>
        <v>550943.75656999997</v>
      </c>
      <c r="AG313" s="32">
        <f t="shared" si="863"/>
        <v>0</v>
      </c>
      <c r="AH313" s="32">
        <f t="shared" si="864"/>
        <v>36062.74</v>
      </c>
      <c r="AI313" s="32">
        <f t="shared" si="865"/>
        <v>-36062.74</v>
      </c>
      <c r="AJ313" s="32">
        <f t="shared" si="866"/>
        <v>0</v>
      </c>
      <c r="AK313" s="32">
        <f t="shared" si="867"/>
        <v>-53450.69</v>
      </c>
      <c r="AL313" s="32">
        <f t="shared" si="802"/>
        <v>497493.06657000002</v>
      </c>
      <c r="AM313" s="32">
        <f t="shared" si="803"/>
        <v>-62233.207570000086</v>
      </c>
    </row>
    <row r="314" spans="2:39" ht="31.2" x14ac:dyDescent="0.3">
      <c r="B314" s="30" t="s">
        <v>190</v>
      </c>
      <c r="C314" s="30" t="s">
        <v>112</v>
      </c>
      <c r="D314" s="30" t="s">
        <v>114</v>
      </c>
      <c r="E314" s="15" t="str">
        <f t="shared" si="729"/>
        <v>0503</v>
      </c>
      <c r="F314" s="30" t="s">
        <v>263</v>
      </c>
      <c r="G314" s="30" t="s">
        <v>50</v>
      </c>
      <c r="H314" s="31" t="s">
        <v>51</v>
      </c>
      <c r="I314" s="32">
        <f t="shared" si="842"/>
        <v>312598.5</v>
      </c>
      <c r="J314" s="32">
        <f t="shared" si="843"/>
        <v>0</v>
      </c>
      <c r="K314" s="32">
        <f t="shared" si="844"/>
        <v>0</v>
      </c>
      <c r="L314" s="32">
        <f t="shared" si="845"/>
        <v>50000</v>
      </c>
      <c r="M314" s="32">
        <f t="shared" si="846"/>
        <v>0</v>
      </c>
      <c r="N314" s="32">
        <f t="shared" si="847"/>
        <v>0</v>
      </c>
      <c r="O314" s="32">
        <f t="shared" si="848"/>
        <v>0</v>
      </c>
      <c r="P314" s="32">
        <f t="shared" si="849"/>
        <v>0</v>
      </c>
      <c r="Q314" s="32">
        <f t="shared" si="850"/>
        <v>36062.74</v>
      </c>
      <c r="R314" s="32">
        <f t="shared" si="851"/>
        <v>0</v>
      </c>
      <c r="S314" s="32">
        <f t="shared" si="852"/>
        <v>16733.144</v>
      </c>
      <c r="T314" s="32">
        <f t="shared" si="853"/>
        <v>0</v>
      </c>
      <c r="U314" s="32">
        <v>19865.475000000002</v>
      </c>
      <c r="V314" s="32">
        <f t="shared" si="730"/>
        <v>435259.85899999994</v>
      </c>
      <c r="W314" s="32">
        <f t="shared" si="854"/>
        <v>18881.774000000001</v>
      </c>
      <c r="X314" s="32">
        <f t="shared" si="855"/>
        <v>0</v>
      </c>
      <c r="Y314" s="32">
        <f t="shared" si="856"/>
        <v>983.70100000000002</v>
      </c>
      <c r="Z314" s="32">
        <f t="shared" si="857"/>
        <v>0</v>
      </c>
      <c r="AA314" s="32">
        <f t="shared" si="858"/>
        <v>0</v>
      </c>
      <c r="AB314" s="32">
        <f t="shared" si="859"/>
        <v>175965.47104999999</v>
      </c>
      <c r="AC314" s="33">
        <f t="shared" si="860"/>
        <v>497493.06657000002</v>
      </c>
      <c r="AD314" s="33">
        <f t="shared" si="861"/>
        <v>367387.70626000001</v>
      </c>
      <c r="AE314" s="34">
        <f t="shared" si="801"/>
        <v>73.847804310717265</v>
      </c>
      <c r="AF314" s="32">
        <f t="shared" si="862"/>
        <v>550943.75656999997</v>
      </c>
      <c r="AG314" s="32">
        <f t="shared" si="863"/>
        <v>0</v>
      </c>
      <c r="AH314" s="32">
        <f t="shared" si="864"/>
        <v>36062.74</v>
      </c>
      <c r="AI314" s="32">
        <f t="shared" si="865"/>
        <v>-36062.74</v>
      </c>
      <c r="AJ314" s="32">
        <f t="shared" si="866"/>
        <v>0</v>
      </c>
      <c r="AK314" s="32">
        <f t="shared" si="867"/>
        <v>-53450.69</v>
      </c>
      <c r="AL314" s="32">
        <f t="shared" si="802"/>
        <v>497493.06657000002</v>
      </c>
      <c r="AM314" s="32">
        <f t="shared" si="803"/>
        <v>-62233.207570000086</v>
      </c>
    </row>
    <row r="315" spans="2:39" ht="31.2" x14ac:dyDescent="0.3">
      <c r="B315" s="30" t="s">
        <v>190</v>
      </c>
      <c r="C315" s="30" t="s">
        <v>112</v>
      </c>
      <c r="D315" s="30" t="s">
        <v>114</v>
      </c>
      <c r="E315" s="15" t="str">
        <f t="shared" si="729"/>
        <v>0503</v>
      </c>
      <c r="F315" s="30" t="s">
        <v>263</v>
      </c>
      <c r="G315" s="30" t="s">
        <v>52</v>
      </c>
      <c r="H315" s="31" t="s">
        <v>53</v>
      </c>
      <c r="I315" s="32">
        <v>312598.5</v>
      </c>
      <c r="J315" s="32"/>
      <c r="K315" s="32"/>
      <c r="L315" s="32">
        <v>50000</v>
      </c>
      <c r="M315" s="32"/>
      <c r="N315" s="32"/>
      <c r="O315" s="32">
        <v>0</v>
      </c>
      <c r="P315" s="32">
        <v>0</v>
      </c>
      <c r="Q315" s="32">
        <v>36062.74</v>
      </c>
      <c r="R315" s="32">
        <v>0</v>
      </c>
      <c r="S315" s="32">
        <f>-9885.3+26618.444</f>
        <v>16733.144</v>
      </c>
      <c r="T315" s="32">
        <v>0</v>
      </c>
      <c r="U315" s="32">
        <v>19865.475000000002</v>
      </c>
      <c r="V315" s="32">
        <f t="shared" si="730"/>
        <v>435259.85899999994</v>
      </c>
      <c r="W315" s="32">
        <v>18881.774000000001</v>
      </c>
      <c r="X315" s="32"/>
      <c r="Y315" s="32">
        <v>983.70100000000002</v>
      </c>
      <c r="Z315" s="32"/>
      <c r="AA315" s="32"/>
      <c r="AB315" s="32">
        <v>175965.47104999999</v>
      </c>
      <c r="AC315" s="33">
        <v>497493.06657000002</v>
      </c>
      <c r="AD315" s="33">
        <v>367387.70626000001</v>
      </c>
      <c r="AE315" s="34">
        <f t="shared" si="801"/>
        <v>73.847804310717265</v>
      </c>
      <c r="AF315" s="32">
        <v>550943.75656999997</v>
      </c>
      <c r="AG315" s="32">
        <v>0</v>
      </c>
      <c r="AH315" s="32">
        <v>36062.74</v>
      </c>
      <c r="AI315" s="32">
        <f>-9885.3+26618.444-45822.14-6973.744</f>
        <v>-36062.74</v>
      </c>
      <c r="AJ315" s="32">
        <v>0</v>
      </c>
      <c r="AK315" s="32">
        <v>-53450.69</v>
      </c>
      <c r="AL315" s="32">
        <f t="shared" si="802"/>
        <v>497493.06657000002</v>
      </c>
      <c r="AM315" s="32">
        <f t="shared" si="803"/>
        <v>-62233.207570000086</v>
      </c>
    </row>
    <row r="316" spans="2:39" ht="31.2" x14ac:dyDescent="0.3">
      <c r="B316" s="30" t="s">
        <v>190</v>
      </c>
      <c r="C316" s="30" t="s">
        <v>112</v>
      </c>
      <c r="D316" s="30" t="s">
        <v>114</v>
      </c>
      <c r="E316" s="15" t="str">
        <f t="shared" si="729"/>
        <v>0503</v>
      </c>
      <c r="F316" s="30" t="s">
        <v>245</v>
      </c>
      <c r="G316" s="30"/>
      <c r="H316" s="31" t="s">
        <v>246</v>
      </c>
      <c r="I316" s="32">
        <f t="shared" si="842"/>
        <v>6330</v>
      </c>
      <c r="J316" s="32">
        <f t="shared" si="843"/>
        <v>19740</v>
      </c>
      <c r="K316" s="32">
        <f t="shared" si="844"/>
        <v>19740</v>
      </c>
      <c r="L316" s="32">
        <f t="shared" ref="L316:T316" si="868">L317+L320</f>
        <v>2918</v>
      </c>
      <c r="M316" s="32">
        <f t="shared" si="868"/>
        <v>2918.1</v>
      </c>
      <c r="N316" s="32">
        <f t="shared" si="868"/>
        <v>2918.1</v>
      </c>
      <c r="O316" s="32">
        <f t="shared" si="868"/>
        <v>0</v>
      </c>
      <c r="P316" s="32">
        <f t="shared" si="868"/>
        <v>0</v>
      </c>
      <c r="Q316" s="32">
        <f t="shared" si="868"/>
        <v>0</v>
      </c>
      <c r="R316" s="32">
        <f t="shared" si="868"/>
        <v>1402.0619999999999</v>
      </c>
      <c r="S316" s="32">
        <f t="shared" si="868"/>
        <v>0</v>
      </c>
      <c r="T316" s="32">
        <f t="shared" si="868"/>
        <v>0</v>
      </c>
      <c r="U316" s="32">
        <v>7000</v>
      </c>
      <c r="V316" s="32">
        <f t="shared" si="730"/>
        <v>17650.061999999998</v>
      </c>
      <c r="W316" s="32">
        <f t="shared" ref="W316:AD316" si="869">W317+W320</f>
        <v>7000</v>
      </c>
      <c r="X316" s="32">
        <f t="shared" si="869"/>
        <v>0</v>
      </c>
      <c r="Y316" s="32">
        <f t="shared" si="869"/>
        <v>0</v>
      </c>
      <c r="Z316" s="32">
        <f t="shared" si="869"/>
        <v>0</v>
      </c>
      <c r="AA316" s="32">
        <f t="shared" si="869"/>
        <v>0</v>
      </c>
      <c r="AB316" s="32">
        <f t="shared" si="869"/>
        <v>2335.7546400000001</v>
      </c>
      <c r="AC316" s="33">
        <f t="shared" si="869"/>
        <v>15855.62234</v>
      </c>
      <c r="AD316" s="33">
        <f t="shared" si="869"/>
        <v>15470.04249</v>
      </c>
      <c r="AE316" s="34">
        <f t="shared" si="801"/>
        <v>97.568182177073723</v>
      </c>
      <c r="AF316" s="32">
        <f t="shared" ref="AF316:AK316" si="870">AF317+AF320</f>
        <v>17586.921170000001</v>
      </c>
      <c r="AG316" s="32">
        <f t="shared" si="870"/>
        <v>0</v>
      </c>
      <c r="AH316" s="32">
        <f t="shared" si="870"/>
        <v>0</v>
      </c>
      <c r="AI316" s="32">
        <f t="shared" si="870"/>
        <v>0</v>
      </c>
      <c r="AJ316" s="32">
        <f t="shared" si="870"/>
        <v>0</v>
      </c>
      <c r="AK316" s="32">
        <f t="shared" si="870"/>
        <v>0</v>
      </c>
      <c r="AL316" s="32">
        <f t="shared" si="802"/>
        <v>17586.921170000001</v>
      </c>
      <c r="AM316" s="32">
        <f t="shared" si="803"/>
        <v>63.14082999999664</v>
      </c>
    </row>
    <row r="317" spans="2:39" ht="31.2" x14ac:dyDescent="0.3">
      <c r="B317" s="30" t="s">
        <v>190</v>
      </c>
      <c r="C317" s="30" t="s">
        <v>112</v>
      </c>
      <c r="D317" s="30" t="s">
        <v>114</v>
      </c>
      <c r="E317" s="15" t="str">
        <f t="shared" si="729"/>
        <v>0503</v>
      </c>
      <c r="F317" s="30" t="s">
        <v>265</v>
      </c>
      <c r="G317" s="30"/>
      <c r="H317" s="31" t="s">
        <v>266</v>
      </c>
      <c r="I317" s="32">
        <f t="shared" si="842"/>
        <v>6330</v>
      </c>
      <c r="J317" s="32">
        <f t="shared" si="843"/>
        <v>19740</v>
      </c>
      <c r="K317" s="32">
        <f t="shared" si="844"/>
        <v>19740</v>
      </c>
      <c r="L317" s="32">
        <f t="shared" ref="L317:L331" si="871">L318</f>
        <v>0</v>
      </c>
      <c r="M317" s="32">
        <f t="shared" ref="M317:M331" si="872">M318</f>
        <v>0</v>
      </c>
      <c r="N317" s="32">
        <f t="shared" ref="N317:N331" si="873">N318</f>
        <v>0</v>
      </c>
      <c r="O317" s="32">
        <f t="shared" ref="O317:O331" si="874">O318</f>
        <v>0</v>
      </c>
      <c r="P317" s="32">
        <f t="shared" ref="P317:P331" si="875">P318</f>
        <v>0</v>
      </c>
      <c r="Q317" s="32">
        <f t="shared" ref="Q317:Q331" si="876">Q318</f>
        <v>0</v>
      </c>
      <c r="R317" s="32">
        <f t="shared" ref="R317:R331" si="877">R318</f>
        <v>0</v>
      </c>
      <c r="S317" s="32">
        <f t="shared" ref="S317:S331" si="878">S318</f>
        <v>0</v>
      </c>
      <c r="T317" s="32">
        <f t="shared" ref="T317:T331" si="879">T318</f>
        <v>0</v>
      </c>
      <c r="U317" s="32">
        <v>7000</v>
      </c>
      <c r="V317" s="32">
        <f t="shared" si="730"/>
        <v>13330</v>
      </c>
      <c r="W317" s="32">
        <f t="shared" ref="W317:W331" si="880">W318</f>
        <v>7000</v>
      </c>
      <c r="X317" s="32">
        <f t="shared" ref="X317:X331" si="881">X318</f>
        <v>0</v>
      </c>
      <c r="Y317" s="32">
        <f t="shared" ref="Y317:Y331" si="882">Y318</f>
        <v>0</v>
      </c>
      <c r="Z317" s="32">
        <f t="shared" ref="Z317:Z331" si="883">Z318</f>
        <v>0</v>
      </c>
      <c r="AA317" s="32">
        <f t="shared" ref="AA317:AA331" si="884">AA318</f>
        <v>0</v>
      </c>
      <c r="AB317" s="32">
        <f t="shared" ref="AB317:AB331" si="885">AB318</f>
        <v>2335.7546400000001</v>
      </c>
      <c r="AC317" s="33">
        <f t="shared" ref="AC317:AC331" si="886">AC318</f>
        <v>11869.32034</v>
      </c>
      <c r="AD317" s="33">
        <f t="shared" ref="AD317:AD331" si="887">AD318</f>
        <v>11483.83641</v>
      </c>
      <c r="AE317" s="34">
        <f t="shared" si="801"/>
        <v>96.752266187467313</v>
      </c>
      <c r="AF317" s="32">
        <f t="shared" ref="AF317:AF331" si="888">AF318</f>
        <v>13266.85917</v>
      </c>
      <c r="AG317" s="32">
        <f t="shared" ref="AG317:AG331" si="889">AG318</f>
        <v>0</v>
      </c>
      <c r="AH317" s="32">
        <f t="shared" ref="AH317:AH331" si="890">AH318</f>
        <v>0</v>
      </c>
      <c r="AI317" s="32">
        <f t="shared" ref="AI317:AI331" si="891">AI318</f>
        <v>0</v>
      </c>
      <c r="AJ317" s="32">
        <f t="shared" ref="AJ317:AJ331" si="892">AJ318</f>
        <v>0</v>
      </c>
      <c r="AK317" s="32">
        <f t="shared" ref="AK317:AK331" si="893">AK318</f>
        <v>0</v>
      </c>
      <c r="AL317" s="32">
        <f t="shared" si="802"/>
        <v>13266.85917</v>
      </c>
      <c r="AM317" s="32">
        <f t="shared" si="803"/>
        <v>63.140830000000278</v>
      </c>
    </row>
    <row r="318" spans="2:39" ht="31.2" x14ac:dyDescent="0.3">
      <c r="B318" s="30" t="s">
        <v>190</v>
      </c>
      <c r="C318" s="30" t="s">
        <v>112</v>
      </c>
      <c r="D318" s="30" t="s">
        <v>114</v>
      </c>
      <c r="E318" s="15" t="str">
        <f t="shared" si="729"/>
        <v>0503</v>
      </c>
      <c r="F318" s="30" t="s">
        <v>265</v>
      </c>
      <c r="G318" s="30" t="s">
        <v>50</v>
      </c>
      <c r="H318" s="31" t="s">
        <v>51</v>
      </c>
      <c r="I318" s="32">
        <f t="shared" si="842"/>
        <v>6330</v>
      </c>
      <c r="J318" s="32">
        <f t="shared" si="843"/>
        <v>19740</v>
      </c>
      <c r="K318" s="32">
        <f t="shared" si="844"/>
        <v>19740</v>
      </c>
      <c r="L318" s="32">
        <f t="shared" si="871"/>
        <v>0</v>
      </c>
      <c r="M318" s="32">
        <f t="shared" si="872"/>
        <v>0</v>
      </c>
      <c r="N318" s="32">
        <f t="shared" si="873"/>
        <v>0</v>
      </c>
      <c r="O318" s="32">
        <f t="shared" si="874"/>
        <v>0</v>
      </c>
      <c r="P318" s="32">
        <f t="shared" si="875"/>
        <v>0</v>
      </c>
      <c r="Q318" s="32">
        <f t="shared" si="876"/>
        <v>0</v>
      </c>
      <c r="R318" s="32">
        <f t="shared" si="877"/>
        <v>0</v>
      </c>
      <c r="S318" s="32">
        <f t="shared" si="878"/>
        <v>0</v>
      </c>
      <c r="T318" s="32">
        <f t="shared" si="879"/>
        <v>0</v>
      </c>
      <c r="U318" s="32">
        <v>7000</v>
      </c>
      <c r="V318" s="32">
        <f t="shared" si="730"/>
        <v>13330</v>
      </c>
      <c r="W318" s="32">
        <f t="shared" si="880"/>
        <v>7000</v>
      </c>
      <c r="X318" s="32">
        <f t="shared" si="881"/>
        <v>0</v>
      </c>
      <c r="Y318" s="32">
        <f t="shared" si="882"/>
        <v>0</v>
      </c>
      <c r="Z318" s="32">
        <f t="shared" si="883"/>
        <v>0</v>
      </c>
      <c r="AA318" s="32">
        <f t="shared" si="884"/>
        <v>0</v>
      </c>
      <c r="AB318" s="32">
        <f t="shared" si="885"/>
        <v>2335.7546400000001</v>
      </c>
      <c r="AC318" s="33">
        <f t="shared" si="886"/>
        <v>11869.32034</v>
      </c>
      <c r="AD318" s="33">
        <f t="shared" si="887"/>
        <v>11483.83641</v>
      </c>
      <c r="AE318" s="34">
        <f t="shared" si="801"/>
        <v>96.752266187467313</v>
      </c>
      <c r="AF318" s="32">
        <f t="shared" si="888"/>
        <v>13266.85917</v>
      </c>
      <c r="AG318" s="32">
        <f t="shared" si="889"/>
        <v>0</v>
      </c>
      <c r="AH318" s="32">
        <f t="shared" si="890"/>
        <v>0</v>
      </c>
      <c r="AI318" s="32">
        <f t="shared" si="891"/>
        <v>0</v>
      </c>
      <c r="AJ318" s="32">
        <f t="shared" si="892"/>
        <v>0</v>
      </c>
      <c r="AK318" s="32">
        <f t="shared" si="893"/>
        <v>0</v>
      </c>
      <c r="AL318" s="32">
        <f t="shared" si="802"/>
        <v>13266.85917</v>
      </c>
      <c r="AM318" s="32">
        <f t="shared" si="803"/>
        <v>63.140830000000278</v>
      </c>
    </row>
    <row r="319" spans="2:39" ht="31.2" x14ac:dyDescent="0.3">
      <c r="B319" s="30" t="s">
        <v>190</v>
      </c>
      <c r="C319" s="30" t="s">
        <v>112</v>
      </c>
      <c r="D319" s="30" t="s">
        <v>114</v>
      </c>
      <c r="E319" s="15" t="str">
        <f t="shared" si="729"/>
        <v>0503</v>
      </c>
      <c r="F319" s="30" t="s">
        <v>265</v>
      </c>
      <c r="G319" s="30" t="s">
        <v>52</v>
      </c>
      <c r="H319" s="31" t="s">
        <v>53</v>
      </c>
      <c r="I319" s="32">
        <v>6330</v>
      </c>
      <c r="J319" s="32">
        <v>19740</v>
      </c>
      <c r="K319" s="32">
        <v>19740</v>
      </c>
      <c r="L319" s="32"/>
      <c r="M319" s="32"/>
      <c r="N319" s="32"/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7000</v>
      </c>
      <c r="V319" s="32">
        <f t="shared" si="730"/>
        <v>13330</v>
      </c>
      <c r="W319" s="32">
        <v>7000</v>
      </c>
      <c r="X319" s="32"/>
      <c r="Y319" s="32"/>
      <c r="Z319" s="32"/>
      <c r="AA319" s="32"/>
      <c r="AB319" s="32">
        <v>2335.7546400000001</v>
      </c>
      <c r="AC319" s="33">
        <v>11869.32034</v>
      </c>
      <c r="AD319" s="33">
        <v>11483.83641</v>
      </c>
      <c r="AE319" s="34">
        <f t="shared" si="801"/>
        <v>96.752266187467313</v>
      </c>
      <c r="AF319" s="32">
        <v>13266.85917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f t="shared" si="802"/>
        <v>13266.85917</v>
      </c>
      <c r="AM319" s="32">
        <f t="shared" si="803"/>
        <v>63.140830000000278</v>
      </c>
    </row>
    <row r="320" spans="2:39" ht="31.2" x14ac:dyDescent="0.3">
      <c r="B320" s="30" t="s">
        <v>190</v>
      </c>
      <c r="C320" s="30" t="s">
        <v>112</v>
      </c>
      <c r="D320" s="30" t="s">
        <v>114</v>
      </c>
      <c r="E320" s="15" t="str">
        <f t="shared" si="729"/>
        <v>0503</v>
      </c>
      <c r="F320" s="30" t="s">
        <v>247</v>
      </c>
      <c r="G320" s="30"/>
      <c r="H320" s="31" t="s">
        <v>248</v>
      </c>
      <c r="I320" s="32"/>
      <c r="J320" s="32"/>
      <c r="K320" s="32"/>
      <c r="L320" s="32">
        <f t="shared" si="871"/>
        <v>2918</v>
      </c>
      <c r="M320" s="32">
        <f t="shared" si="872"/>
        <v>2918.1</v>
      </c>
      <c r="N320" s="32">
        <f t="shared" si="873"/>
        <v>2918.1</v>
      </c>
      <c r="O320" s="32">
        <f t="shared" si="874"/>
        <v>0</v>
      </c>
      <c r="P320" s="32">
        <f t="shared" si="875"/>
        <v>0</v>
      </c>
      <c r="Q320" s="32">
        <f t="shared" si="876"/>
        <v>0</v>
      </c>
      <c r="R320" s="32">
        <f t="shared" si="877"/>
        <v>1402.0619999999999</v>
      </c>
      <c r="S320" s="32">
        <f t="shared" si="878"/>
        <v>0</v>
      </c>
      <c r="T320" s="32">
        <f t="shared" si="879"/>
        <v>0</v>
      </c>
      <c r="U320" s="32">
        <v>0</v>
      </c>
      <c r="V320" s="32">
        <f t="shared" si="730"/>
        <v>4320.0619999999999</v>
      </c>
      <c r="W320" s="32">
        <f t="shared" si="880"/>
        <v>0</v>
      </c>
      <c r="X320" s="32">
        <f t="shared" si="881"/>
        <v>0</v>
      </c>
      <c r="Y320" s="32">
        <f t="shared" si="882"/>
        <v>0</v>
      </c>
      <c r="Z320" s="32">
        <f t="shared" si="883"/>
        <v>0</v>
      </c>
      <c r="AA320" s="32">
        <f t="shared" si="884"/>
        <v>0</v>
      </c>
      <c r="AB320" s="32">
        <f t="shared" si="885"/>
        <v>0</v>
      </c>
      <c r="AC320" s="33">
        <f t="shared" si="886"/>
        <v>3986.3020000000001</v>
      </c>
      <c r="AD320" s="33">
        <f t="shared" si="887"/>
        <v>3986.2060799999999</v>
      </c>
      <c r="AE320" s="34">
        <f t="shared" si="801"/>
        <v>99.997593759830536</v>
      </c>
      <c r="AF320" s="32">
        <f t="shared" si="888"/>
        <v>4320.0619999999999</v>
      </c>
      <c r="AG320" s="32">
        <f t="shared" si="889"/>
        <v>0</v>
      </c>
      <c r="AH320" s="32">
        <f t="shared" si="890"/>
        <v>0</v>
      </c>
      <c r="AI320" s="32">
        <f t="shared" si="891"/>
        <v>0</v>
      </c>
      <c r="AJ320" s="32">
        <f t="shared" si="892"/>
        <v>0</v>
      </c>
      <c r="AK320" s="32">
        <f t="shared" si="893"/>
        <v>0</v>
      </c>
      <c r="AL320" s="32">
        <f t="shared" si="802"/>
        <v>4320.0619999999999</v>
      </c>
      <c r="AM320" s="32">
        <f t="shared" si="803"/>
        <v>0</v>
      </c>
    </row>
    <row r="321" spans="2:40" ht="31.2" x14ac:dyDescent="0.3">
      <c r="B321" s="30" t="s">
        <v>190</v>
      </c>
      <c r="C321" s="30" t="s">
        <v>112</v>
      </c>
      <c r="D321" s="30" t="s">
        <v>114</v>
      </c>
      <c r="E321" s="15" t="str">
        <f t="shared" si="729"/>
        <v>0503</v>
      </c>
      <c r="F321" s="30" t="s">
        <v>247</v>
      </c>
      <c r="G321" s="30" t="s">
        <v>50</v>
      </c>
      <c r="H321" s="31" t="s">
        <v>51</v>
      </c>
      <c r="I321" s="32"/>
      <c r="J321" s="32"/>
      <c r="K321" s="32"/>
      <c r="L321" s="32">
        <f t="shared" si="871"/>
        <v>2918</v>
      </c>
      <c r="M321" s="32">
        <f t="shared" si="872"/>
        <v>2918.1</v>
      </c>
      <c r="N321" s="32">
        <f t="shared" si="873"/>
        <v>2918.1</v>
      </c>
      <c r="O321" s="32">
        <f t="shared" si="874"/>
        <v>0</v>
      </c>
      <c r="P321" s="32">
        <f t="shared" si="875"/>
        <v>0</v>
      </c>
      <c r="Q321" s="32">
        <f t="shared" si="876"/>
        <v>0</v>
      </c>
      <c r="R321" s="32">
        <f t="shared" si="877"/>
        <v>1402.0619999999999</v>
      </c>
      <c r="S321" s="32">
        <f t="shared" si="878"/>
        <v>0</v>
      </c>
      <c r="T321" s="32">
        <f t="shared" si="879"/>
        <v>0</v>
      </c>
      <c r="U321" s="32">
        <v>0</v>
      </c>
      <c r="V321" s="32">
        <f t="shared" si="730"/>
        <v>4320.0619999999999</v>
      </c>
      <c r="W321" s="32">
        <f t="shared" si="880"/>
        <v>0</v>
      </c>
      <c r="X321" s="32">
        <f t="shared" si="881"/>
        <v>0</v>
      </c>
      <c r="Y321" s="32">
        <f t="shared" si="882"/>
        <v>0</v>
      </c>
      <c r="Z321" s="32">
        <f t="shared" si="883"/>
        <v>0</v>
      </c>
      <c r="AA321" s="32">
        <f t="shared" si="884"/>
        <v>0</v>
      </c>
      <c r="AB321" s="32">
        <f t="shared" si="885"/>
        <v>0</v>
      </c>
      <c r="AC321" s="33">
        <f t="shared" si="886"/>
        <v>3986.3020000000001</v>
      </c>
      <c r="AD321" s="33">
        <f t="shared" si="887"/>
        <v>3986.2060799999999</v>
      </c>
      <c r="AE321" s="34">
        <f t="shared" si="801"/>
        <v>99.997593759830536</v>
      </c>
      <c r="AF321" s="32">
        <f t="shared" si="888"/>
        <v>4320.0619999999999</v>
      </c>
      <c r="AG321" s="32">
        <f t="shared" si="889"/>
        <v>0</v>
      </c>
      <c r="AH321" s="32">
        <f t="shared" si="890"/>
        <v>0</v>
      </c>
      <c r="AI321" s="32">
        <f t="shared" si="891"/>
        <v>0</v>
      </c>
      <c r="AJ321" s="32">
        <f t="shared" si="892"/>
        <v>0</v>
      </c>
      <c r="AK321" s="32">
        <f t="shared" si="893"/>
        <v>0</v>
      </c>
      <c r="AL321" s="32">
        <f t="shared" si="802"/>
        <v>4320.0619999999999</v>
      </c>
      <c r="AM321" s="32">
        <f t="shared" si="803"/>
        <v>0</v>
      </c>
    </row>
    <row r="322" spans="2:40" ht="31.2" x14ac:dyDescent="0.3">
      <c r="B322" s="30" t="s">
        <v>190</v>
      </c>
      <c r="C322" s="30" t="s">
        <v>112</v>
      </c>
      <c r="D322" s="30" t="s">
        <v>114</v>
      </c>
      <c r="E322" s="15" t="str">
        <f t="shared" si="729"/>
        <v>0503</v>
      </c>
      <c r="F322" s="30" t="s">
        <v>247</v>
      </c>
      <c r="G322" s="30" t="s">
        <v>52</v>
      </c>
      <c r="H322" s="31" t="s">
        <v>53</v>
      </c>
      <c r="I322" s="32"/>
      <c r="J322" s="32"/>
      <c r="K322" s="32"/>
      <c r="L322" s="32">
        <v>2918</v>
      </c>
      <c r="M322" s="32">
        <v>2918.1</v>
      </c>
      <c r="N322" s="32">
        <v>2918.1</v>
      </c>
      <c r="O322" s="32">
        <v>0</v>
      </c>
      <c r="P322" s="32">
        <v>0</v>
      </c>
      <c r="Q322" s="32">
        <v>0</v>
      </c>
      <c r="R322" s="32">
        <v>1402.0619999999999</v>
      </c>
      <c r="S322" s="32">
        <v>0</v>
      </c>
      <c r="T322" s="32">
        <v>0</v>
      </c>
      <c r="U322" s="32">
        <v>0</v>
      </c>
      <c r="V322" s="32">
        <f t="shared" si="730"/>
        <v>4320.0619999999999</v>
      </c>
      <c r="W322" s="32"/>
      <c r="X322" s="32"/>
      <c r="Y322" s="32"/>
      <c r="Z322" s="32"/>
      <c r="AA322" s="32"/>
      <c r="AB322" s="32">
        <v>0</v>
      </c>
      <c r="AC322" s="33">
        <v>3986.3020000000001</v>
      </c>
      <c r="AD322" s="33">
        <v>3986.2060799999999</v>
      </c>
      <c r="AE322" s="34">
        <f t="shared" si="801"/>
        <v>99.997593759830536</v>
      </c>
      <c r="AF322" s="32">
        <v>4320.0619999999999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f t="shared" si="802"/>
        <v>4320.0619999999999</v>
      </c>
      <c r="AM322" s="32">
        <f t="shared" si="803"/>
        <v>0</v>
      </c>
      <c r="AN322" s="12"/>
    </row>
    <row r="323" spans="2:40" ht="31.2" x14ac:dyDescent="0.3">
      <c r="B323" s="30" t="s">
        <v>190</v>
      </c>
      <c r="C323" s="30" t="s">
        <v>112</v>
      </c>
      <c r="D323" s="30" t="s">
        <v>114</v>
      </c>
      <c r="E323" s="15" t="str">
        <f t="shared" si="729"/>
        <v>0503</v>
      </c>
      <c r="F323" s="30" t="s">
        <v>230</v>
      </c>
      <c r="G323" s="30"/>
      <c r="H323" s="31" t="s">
        <v>231</v>
      </c>
      <c r="I323" s="32">
        <f t="shared" si="842"/>
        <v>1994.2</v>
      </c>
      <c r="J323" s="32">
        <f t="shared" si="843"/>
        <v>0</v>
      </c>
      <c r="K323" s="32">
        <f t="shared" si="844"/>
        <v>0</v>
      </c>
      <c r="L323" s="32">
        <f t="shared" si="871"/>
        <v>0</v>
      </c>
      <c r="M323" s="32">
        <f t="shared" si="872"/>
        <v>0</v>
      </c>
      <c r="N323" s="32">
        <f t="shared" si="873"/>
        <v>0</v>
      </c>
      <c r="O323" s="32">
        <f t="shared" si="874"/>
        <v>0</v>
      </c>
      <c r="P323" s="32">
        <f t="shared" si="875"/>
        <v>0</v>
      </c>
      <c r="Q323" s="32">
        <f t="shared" si="876"/>
        <v>0</v>
      </c>
      <c r="R323" s="32">
        <f t="shared" si="877"/>
        <v>0</v>
      </c>
      <c r="S323" s="32">
        <f t="shared" si="878"/>
        <v>0</v>
      </c>
      <c r="T323" s="32">
        <f t="shared" si="879"/>
        <v>0</v>
      </c>
      <c r="U323" s="32">
        <v>0</v>
      </c>
      <c r="V323" s="32">
        <f t="shared" si="730"/>
        <v>1994.2</v>
      </c>
      <c r="W323" s="32">
        <f t="shared" si="880"/>
        <v>0</v>
      </c>
      <c r="X323" s="32">
        <f t="shared" si="881"/>
        <v>0</v>
      </c>
      <c r="Y323" s="32">
        <f t="shared" si="882"/>
        <v>0</v>
      </c>
      <c r="Z323" s="32">
        <f t="shared" si="883"/>
        <v>0</v>
      </c>
      <c r="AA323" s="32">
        <f t="shared" si="884"/>
        <v>0</v>
      </c>
      <c r="AB323" s="32">
        <f t="shared" si="885"/>
        <v>31913.397120000001</v>
      </c>
      <c r="AC323" s="33">
        <f t="shared" si="886"/>
        <v>35168.688900000001</v>
      </c>
      <c r="AD323" s="33">
        <f t="shared" si="887"/>
        <v>34657.097119999999</v>
      </c>
      <c r="AE323" s="34">
        <f t="shared" si="801"/>
        <v>98.545320294837609</v>
      </c>
      <c r="AF323" s="32">
        <f t="shared" si="888"/>
        <v>35168.688900000001</v>
      </c>
      <c r="AG323" s="32">
        <f t="shared" si="889"/>
        <v>0</v>
      </c>
      <c r="AH323" s="32">
        <f t="shared" si="890"/>
        <v>0</v>
      </c>
      <c r="AI323" s="32">
        <f t="shared" si="891"/>
        <v>0</v>
      </c>
      <c r="AJ323" s="32">
        <f t="shared" si="892"/>
        <v>0</v>
      </c>
      <c r="AK323" s="32">
        <f t="shared" si="893"/>
        <v>0</v>
      </c>
      <c r="AL323" s="32">
        <f t="shared" si="802"/>
        <v>35168.688900000001</v>
      </c>
      <c r="AM323" s="32">
        <f t="shared" si="803"/>
        <v>-33174.488900000004</v>
      </c>
    </row>
    <row r="324" spans="2:40" ht="78" x14ac:dyDescent="0.3">
      <c r="B324" s="30" t="s">
        <v>190</v>
      </c>
      <c r="C324" s="30" t="s">
        <v>112</v>
      </c>
      <c r="D324" s="30" t="s">
        <v>114</v>
      </c>
      <c r="E324" s="15" t="str">
        <f t="shared" si="729"/>
        <v>0503</v>
      </c>
      <c r="F324" s="30" t="s">
        <v>267</v>
      </c>
      <c r="G324" s="30"/>
      <c r="H324" s="31" t="s">
        <v>268</v>
      </c>
      <c r="I324" s="32">
        <f t="shared" si="842"/>
        <v>1994.2</v>
      </c>
      <c r="J324" s="32">
        <f t="shared" si="843"/>
        <v>0</v>
      </c>
      <c r="K324" s="32">
        <f t="shared" si="844"/>
        <v>0</v>
      </c>
      <c r="L324" s="32">
        <f t="shared" si="871"/>
        <v>0</v>
      </c>
      <c r="M324" s="32">
        <f t="shared" si="872"/>
        <v>0</v>
      </c>
      <c r="N324" s="32">
        <f t="shared" si="873"/>
        <v>0</v>
      </c>
      <c r="O324" s="32">
        <f t="shared" si="874"/>
        <v>0</v>
      </c>
      <c r="P324" s="32">
        <f t="shared" si="875"/>
        <v>0</v>
      </c>
      <c r="Q324" s="32">
        <f t="shared" si="876"/>
        <v>0</v>
      </c>
      <c r="R324" s="32">
        <f t="shared" si="877"/>
        <v>0</v>
      </c>
      <c r="S324" s="32">
        <f t="shared" si="878"/>
        <v>0</v>
      </c>
      <c r="T324" s="32">
        <f t="shared" si="879"/>
        <v>0</v>
      </c>
      <c r="U324" s="32">
        <v>0</v>
      </c>
      <c r="V324" s="32">
        <f t="shared" si="730"/>
        <v>1994.2</v>
      </c>
      <c r="W324" s="32">
        <f t="shared" si="880"/>
        <v>0</v>
      </c>
      <c r="X324" s="32">
        <f t="shared" si="881"/>
        <v>0</v>
      </c>
      <c r="Y324" s="32">
        <f t="shared" si="882"/>
        <v>0</v>
      </c>
      <c r="Z324" s="32">
        <f t="shared" si="883"/>
        <v>0</v>
      </c>
      <c r="AA324" s="32">
        <f t="shared" si="884"/>
        <v>0</v>
      </c>
      <c r="AB324" s="32">
        <f t="shared" si="885"/>
        <v>31913.397120000001</v>
      </c>
      <c r="AC324" s="33">
        <f t="shared" si="886"/>
        <v>35168.688900000001</v>
      </c>
      <c r="AD324" s="33">
        <f t="shared" si="887"/>
        <v>34657.097119999999</v>
      </c>
      <c r="AE324" s="34">
        <f t="shared" si="801"/>
        <v>98.545320294837609</v>
      </c>
      <c r="AF324" s="32">
        <f t="shared" si="888"/>
        <v>35168.688900000001</v>
      </c>
      <c r="AG324" s="32">
        <f t="shared" si="889"/>
        <v>0</v>
      </c>
      <c r="AH324" s="32">
        <f t="shared" si="890"/>
        <v>0</v>
      </c>
      <c r="AI324" s="32">
        <f t="shared" si="891"/>
        <v>0</v>
      </c>
      <c r="AJ324" s="32">
        <f t="shared" si="892"/>
        <v>0</v>
      </c>
      <c r="AK324" s="32">
        <f t="shared" si="893"/>
        <v>0</v>
      </c>
      <c r="AL324" s="32">
        <f t="shared" si="802"/>
        <v>35168.688900000001</v>
      </c>
      <c r="AM324" s="32">
        <f t="shared" si="803"/>
        <v>-33174.488900000004</v>
      </c>
    </row>
    <row r="325" spans="2:40" x14ac:dyDescent="0.3">
      <c r="B325" s="30" t="s">
        <v>190</v>
      </c>
      <c r="C325" s="30" t="s">
        <v>112</v>
      </c>
      <c r="D325" s="30" t="s">
        <v>114</v>
      </c>
      <c r="E325" s="15" t="str">
        <f t="shared" si="729"/>
        <v>0503</v>
      </c>
      <c r="F325" s="30" t="s">
        <v>269</v>
      </c>
      <c r="G325" s="30"/>
      <c r="H325" s="31" t="s">
        <v>264</v>
      </c>
      <c r="I325" s="32">
        <f t="shared" si="842"/>
        <v>1994.2</v>
      </c>
      <c r="J325" s="32">
        <f t="shared" si="843"/>
        <v>0</v>
      </c>
      <c r="K325" s="32">
        <f t="shared" si="844"/>
        <v>0</v>
      </c>
      <c r="L325" s="32">
        <f t="shared" si="871"/>
        <v>0</v>
      </c>
      <c r="M325" s="32">
        <f t="shared" si="872"/>
        <v>0</v>
      </c>
      <c r="N325" s="32">
        <f t="shared" si="873"/>
        <v>0</v>
      </c>
      <c r="O325" s="32">
        <f t="shared" si="874"/>
        <v>0</v>
      </c>
      <c r="P325" s="32">
        <f t="shared" si="875"/>
        <v>0</v>
      </c>
      <c r="Q325" s="32">
        <f t="shared" si="876"/>
        <v>0</v>
      </c>
      <c r="R325" s="32">
        <f t="shared" si="877"/>
        <v>0</v>
      </c>
      <c r="S325" s="32">
        <f t="shared" si="878"/>
        <v>0</v>
      </c>
      <c r="T325" s="32">
        <f t="shared" si="879"/>
        <v>0</v>
      </c>
      <c r="U325" s="32">
        <v>0</v>
      </c>
      <c r="V325" s="32">
        <f t="shared" si="730"/>
        <v>1994.2</v>
      </c>
      <c r="W325" s="32">
        <f t="shared" si="880"/>
        <v>0</v>
      </c>
      <c r="X325" s="32">
        <f t="shared" si="881"/>
        <v>0</v>
      </c>
      <c r="Y325" s="32">
        <f t="shared" si="882"/>
        <v>0</v>
      </c>
      <c r="Z325" s="32">
        <f t="shared" si="883"/>
        <v>0</v>
      </c>
      <c r="AA325" s="32">
        <f t="shared" si="884"/>
        <v>0</v>
      </c>
      <c r="AB325" s="32">
        <f t="shared" si="885"/>
        <v>31913.397120000001</v>
      </c>
      <c r="AC325" s="33">
        <f t="shared" si="886"/>
        <v>35168.688900000001</v>
      </c>
      <c r="AD325" s="33">
        <f t="shared" si="887"/>
        <v>34657.097119999999</v>
      </c>
      <c r="AE325" s="34">
        <f t="shared" si="801"/>
        <v>98.545320294837609</v>
      </c>
      <c r="AF325" s="32">
        <f t="shared" si="888"/>
        <v>35168.688900000001</v>
      </c>
      <c r="AG325" s="32">
        <f t="shared" si="889"/>
        <v>0</v>
      </c>
      <c r="AH325" s="32">
        <f t="shared" si="890"/>
        <v>0</v>
      </c>
      <c r="AI325" s="32">
        <f t="shared" si="891"/>
        <v>0</v>
      </c>
      <c r="AJ325" s="32">
        <f t="shared" si="892"/>
        <v>0</v>
      </c>
      <c r="AK325" s="32">
        <f t="shared" si="893"/>
        <v>0</v>
      </c>
      <c r="AL325" s="32">
        <f t="shared" si="802"/>
        <v>35168.688900000001</v>
      </c>
      <c r="AM325" s="32">
        <f t="shared" si="803"/>
        <v>-33174.488900000004</v>
      </c>
    </row>
    <row r="326" spans="2:40" ht="31.2" x14ac:dyDescent="0.3">
      <c r="B326" s="30" t="s">
        <v>190</v>
      </c>
      <c r="C326" s="30" t="s">
        <v>112</v>
      </c>
      <c r="D326" s="30" t="s">
        <v>114</v>
      </c>
      <c r="E326" s="15" t="str">
        <f t="shared" si="729"/>
        <v>0503</v>
      </c>
      <c r="F326" s="30" t="s">
        <v>269</v>
      </c>
      <c r="G326" s="30" t="s">
        <v>50</v>
      </c>
      <c r="H326" s="31" t="s">
        <v>51</v>
      </c>
      <c r="I326" s="32">
        <f t="shared" si="842"/>
        <v>1994.2</v>
      </c>
      <c r="J326" s="32">
        <f t="shared" si="843"/>
        <v>0</v>
      </c>
      <c r="K326" s="32">
        <f t="shared" si="844"/>
        <v>0</v>
      </c>
      <c r="L326" s="32">
        <f t="shared" si="871"/>
        <v>0</v>
      </c>
      <c r="M326" s="32">
        <f t="shared" si="872"/>
        <v>0</v>
      </c>
      <c r="N326" s="32">
        <f t="shared" si="873"/>
        <v>0</v>
      </c>
      <c r="O326" s="32">
        <f t="shared" si="874"/>
        <v>0</v>
      </c>
      <c r="P326" s="32">
        <f t="shared" si="875"/>
        <v>0</v>
      </c>
      <c r="Q326" s="32">
        <f t="shared" si="876"/>
        <v>0</v>
      </c>
      <c r="R326" s="32">
        <f t="shared" si="877"/>
        <v>0</v>
      </c>
      <c r="S326" s="32">
        <f t="shared" si="878"/>
        <v>0</v>
      </c>
      <c r="T326" s="32">
        <f t="shared" si="879"/>
        <v>0</v>
      </c>
      <c r="U326" s="32">
        <v>0</v>
      </c>
      <c r="V326" s="32">
        <f t="shared" si="730"/>
        <v>1994.2</v>
      </c>
      <c r="W326" s="32">
        <f t="shared" si="880"/>
        <v>0</v>
      </c>
      <c r="X326" s="32">
        <f t="shared" si="881"/>
        <v>0</v>
      </c>
      <c r="Y326" s="32">
        <f t="shared" si="882"/>
        <v>0</v>
      </c>
      <c r="Z326" s="32">
        <f t="shared" si="883"/>
        <v>0</v>
      </c>
      <c r="AA326" s="32">
        <f t="shared" si="884"/>
        <v>0</v>
      </c>
      <c r="AB326" s="32">
        <f t="shared" si="885"/>
        <v>31913.397120000001</v>
      </c>
      <c r="AC326" s="33">
        <f t="shared" si="886"/>
        <v>35168.688900000001</v>
      </c>
      <c r="AD326" s="33">
        <f t="shared" si="887"/>
        <v>34657.097119999999</v>
      </c>
      <c r="AE326" s="34">
        <f t="shared" si="801"/>
        <v>98.545320294837609</v>
      </c>
      <c r="AF326" s="32">
        <f t="shared" si="888"/>
        <v>35168.688900000001</v>
      </c>
      <c r="AG326" s="32">
        <f t="shared" si="889"/>
        <v>0</v>
      </c>
      <c r="AH326" s="32">
        <f t="shared" si="890"/>
        <v>0</v>
      </c>
      <c r="AI326" s="32">
        <f t="shared" si="891"/>
        <v>0</v>
      </c>
      <c r="AJ326" s="32">
        <f t="shared" si="892"/>
        <v>0</v>
      </c>
      <c r="AK326" s="32">
        <f t="shared" si="893"/>
        <v>0</v>
      </c>
      <c r="AL326" s="32">
        <f t="shared" si="802"/>
        <v>35168.688900000001</v>
      </c>
      <c r="AM326" s="32">
        <f t="shared" si="803"/>
        <v>-33174.488900000004</v>
      </c>
    </row>
    <row r="327" spans="2:40" ht="31.2" x14ac:dyDescent="0.3">
      <c r="B327" s="30" t="s">
        <v>190</v>
      </c>
      <c r="C327" s="30" t="s">
        <v>112</v>
      </c>
      <c r="D327" s="30" t="s">
        <v>114</v>
      </c>
      <c r="E327" s="15" t="str">
        <f t="shared" si="729"/>
        <v>0503</v>
      </c>
      <c r="F327" s="30" t="s">
        <v>269</v>
      </c>
      <c r="G327" s="30" t="s">
        <v>52</v>
      </c>
      <c r="H327" s="31" t="s">
        <v>53</v>
      </c>
      <c r="I327" s="32">
        <v>1994.2</v>
      </c>
      <c r="J327" s="32"/>
      <c r="K327" s="32"/>
      <c r="L327" s="32"/>
      <c r="M327" s="32"/>
      <c r="N327" s="32"/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0</v>
      </c>
      <c r="V327" s="32">
        <f t="shared" si="730"/>
        <v>1994.2</v>
      </c>
      <c r="W327" s="32"/>
      <c r="X327" s="32"/>
      <c r="Y327" s="32"/>
      <c r="Z327" s="32"/>
      <c r="AA327" s="32"/>
      <c r="AB327" s="32">
        <v>31913.397120000001</v>
      </c>
      <c r="AC327" s="33">
        <v>35168.688900000001</v>
      </c>
      <c r="AD327" s="33">
        <v>34657.097119999999</v>
      </c>
      <c r="AE327" s="34">
        <f t="shared" si="801"/>
        <v>98.545320294837609</v>
      </c>
      <c r="AF327" s="32">
        <v>35168.688900000001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f t="shared" si="802"/>
        <v>35168.688900000001</v>
      </c>
      <c r="AM327" s="32">
        <f t="shared" si="803"/>
        <v>-33174.488900000004</v>
      </c>
      <c r="AN327" s="12"/>
    </row>
    <row r="328" spans="2:40" s="22" customFormat="1" ht="31.2" x14ac:dyDescent="0.3">
      <c r="B328" s="23" t="s">
        <v>190</v>
      </c>
      <c r="C328" s="23" t="s">
        <v>112</v>
      </c>
      <c r="D328" s="23" t="s">
        <v>112</v>
      </c>
      <c r="E328" s="24" t="str">
        <f t="shared" si="729"/>
        <v>0505</v>
      </c>
      <c r="F328" s="23"/>
      <c r="G328" s="23"/>
      <c r="H328" s="25" t="s">
        <v>124</v>
      </c>
      <c r="I328" s="26">
        <f t="shared" si="842"/>
        <v>51889.2</v>
      </c>
      <c r="J328" s="26">
        <f t="shared" si="843"/>
        <v>53447.1</v>
      </c>
      <c r="K328" s="26">
        <f t="shared" si="844"/>
        <v>53447.1</v>
      </c>
      <c r="L328" s="26">
        <f t="shared" si="871"/>
        <v>0</v>
      </c>
      <c r="M328" s="26">
        <f t="shared" si="872"/>
        <v>0</v>
      </c>
      <c r="N328" s="26">
        <f t="shared" si="873"/>
        <v>0</v>
      </c>
      <c r="O328" s="26">
        <f t="shared" si="874"/>
        <v>-198.7</v>
      </c>
      <c r="P328" s="26">
        <f t="shared" si="875"/>
        <v>0</v>
      </c>
      <c r="Q328" s="26">
        <f t="shared" si="876"/>
        <v>988.2</v>
      </c>
      <c r="R328" s="26">
        <f t="shared" si="877"/>
        <v>4942.8999999999996</v>
      </c>
      <c r="S328" s="26">
        <f t="shared" si="878"/>
        <v>0</v>
      </c>
      <c r="T328" s="26">
        <f t="shared" si="879"/>
        <v>0</v>
      </c>
      <c r="U328" s="26">
        <v>0</v>
      </c>
      <c r="V328" s="26">
        <f t="shared" si="730"/>
        <v>57621.599999999999</v>
      </c>
      <c r="W328" s="26">
        <f t="shared" si="880"/>
        <v>0</v>
      </c>
      <c r="X328" s="26">
        <f t="shared" si="881"/>
        <v>0</v>
      </c>
      <c r="Y328" s="26">
        <f t="shared" si="882"/>
        <v>0</v>
      </c>
      <c r="Z328" s="26">
        <f t="shared" si="883"/>
        <v>0</v>
      </c>
      <c r="AA328" s="26">
        <f t="shared" si="884"/>
        <v>0</v>
      </c>
      <c r="AB328" s="26">
        <f t="shared" si="885"/>
        <v>42536.264620000002</v>
      </c>
      <c r="AC328" s="27">
        <f t="shared" si="886"/>
        <v>57621.599999999999</v>
      </c>
      <c r="AD328" s="27">
        <f t="shared" si="887"/>
        <v>57431.67714</v>
      </c>
      <c r="AE328" s="28">
        <f t="shared" si="801"/>
        <v>99.670396413844813</v>
      </c>
      <c r="AF328" s="26">
        <f t="shared" si="888"/>
        <v>57820.3</v>
      </c>
      <c r="AG328" s="26">
        <f t="shared" si="889"/>
        <v>-198.7</v>
      </c>
      <c r="AH328" s="26">
        <f t="shared" si="890"/>
        <v>0</v>
      </c>
      <c r="AI328" s="26">
        <f t="shared" si="891"/>
        <v>0</v>
      </c>
      <c r="AJ328" s="26">
        <f t="shared" si="892"/>
        <v>0</v>
      </c>
      <c r="AK328" s="26">
        <f t="shared" si="893"/>
        <v>0</v>
      </c>
      <c r="AL328" s="26">
        <f t="shared" si="802"/>
        <v>57621.600000000006</v>
      </c>
      <c r="AM328" s="26">
        <f t="shared" si="803"/>
        <v>0</v>
      </c>
      <c r="AN328" s="29"/>
    </row>
    <row r="329" spans="2:40" ht="31.2" x14ac:dyDescent="0.3">
      <c r="B329" s="30" t="s">
        <v>190</v>
      </c>
      <c r="C329" s="30" t="s">
        <v>112</v>
      </c>
      <c r="D329" s="30" t="s">
        <v>112</v>
      </c>
      <c r="E329" s="15" t="str">
        <f t="shared" si="729"/>
        <v>0505</v>
      </c>
      <c r="F329" s="30" t="s">
        <v>204</v>
      </c>
      <c r="G329" s="30"/>
      <c r="H329" s="31" t="s">
        <v>205</v>
      </c>
      <c r="I329" s="32">
        <f t="shared" si="842"/>
        <v>51889.2</v>
      </c>
      <c r="J329" s="32">
        <f t="shared" si="843"/>
        <v>53447.1</v>
      </c>
      <c r="K329" s="32">
        <f t="shared" si="844"/>
        <v>53447.1</v>
      </c>
      <c r="L329" s="32">
        <f t="shared" si="871"/>
        <v>0</v>
      </c>
      <c r="M329" s="32">
        <f t="shared" si="872"/>
        <v>0</v>
      </c>
      <c r="N329" s="32">
        <f t="shared" si="873"/>
        <v>0</v>
      </c>
      <c r="O329" s="32">
        <f t="shared" si="874"/>
        <v>-198.7</v>
      </c>
      <c r="P329" s="32">
        <f t="shared" si="875"/>
        <v>0</v>
      </c>
      <c r="Q329" s="32">
        <f t="shared" si="876"/>
        <v>988.2</v>
      </c>
      <c r="R329" s="32">
        <f t="shared" si="877"/>
        <v>4942.8999999999996</v>
      </c>
      <c r="S329" s="32">
        <f t="shared" si="878"/>
        <v>0</v>
      </c>
      <c r="T329" s="32">
        <f t="shared" si="879"/>
        <v>0</v>
      </c>
      <c r="U329" s="32">
        <v>0</v>
      </c>
      <c r="V329" s="32">
        <f t="shared" si="730"/>
        <v>57621.599999999999</v>
      </c>
      <c r="W329" s="32">
        <f t="shared" si="880"/>
        <v>0</v>
      </c>
      <c r="X329" s="32">
        <f t="shared" si="881"/>
        <v>0</v>
      </c>
      <c r="Y329" s="32">
        <f t="shared" si="882"/>
        <v>0</v>
      </c>
      <c r="Z329" s="32">
        <f t="shared" si="883"/>
        <v>0</v>
      </c>
      <c r="AA329" s="32">
        <f t="shared" si="884"/>
        <v>0</v>
      </c>
      <c r="AB329" s="32">
        <f t="shared" si="885"/>
        <v>42536.264620000002</v>
      </c>
      <c r="AC329" s="33">
        <f t="shared" si="886"/>
        <v>57621.599999999999</v>
      </c>
      <c r="AD329" s="33">
        <f t="shared" si="887"/>
        <v>57431.67714</v>
      </c>
      <c r="AE329" s="34">
        <f t="shared" si="801"/>
        <v>99.670396413844813</v>
      </c>
      <c r="AF329" s="32">
        <f t="shared" si="888"/>
        <v>57820.3</v>
      </c>
      <c r="AG329" s="32">
        <f t="shared" si="889"/>
        <v>-198.7</v>
      </c>
      <c r="AH329" s="32">
        <f t="shared" si="890"/>
        <v>0</v>
      </c>
      <c r="AI329" s="32">
        <f t="shared" si="891"/>
        <v>0</v>
      </c>
      <c r="AJ329" s="32">
        <f t="shared" si="892"/>
        <v>0</v>
      </c>
      <c r="AK329" s="32">
        <f t="shared" si="893"/>
        <v>0</v>
      </c>
      <c r="AL329" s="32">
        <f t="shared" si="802"/>
        <v>57621.600000000006</v>
      </c>
      <c r="AM329" s="32">
        <f t="shared" si="803"/>
        <v>0</v>
      </c>
    </row>
    <row r="330" spans="2:40" ht="31.2" x14ac:dyDescent="0.3">
      <c r="B330" s="30" t="s">
        <v>190</v>
      </c>
      <c r="C330" s="30" t="s">
        <v>112</v>
      </c>
      <c r="D330" s="30" t="s">
        <v>112</v>
      </c>
      <c r="E330" s="15" t="str">
        <f t="shared" si="729"/>
        <v>0505</v>
      </c>
      <c r="F330" s="30" t="s">
        <v>206</v>
      </c>
      <c r="G330" s="30"/>
      <c r="H330" s="31" t="s">
        <v>207</v>
      </c>
      <c r="I330" s="32">
        <f t="shared" si="842"/>
        <v>51889.2</v>
      </c>
      <c r="J330" s="32">
        <f t="shared" si="843"/>
        <v>53447.1</v>
      </c>
      <c r="K330" s="32">
        <f t="shared" si="844"/>
        <v>53447.1</v>
      </c>
      <c r="L330" s="32">
        <f t="shared" si="871"/>
        <v>0</v>
      </c>
      <c r="M330" s="32">
        <f t="shared" si="872"/>
        <v>0</v>
      </c>
      <c r="N330" s="32">
        <f t="shared" si="873"/>
        <v>0</v>
      </c>
      <c r="O330" s="32">
        <f t="shared" si="874"/>
        <v>-198.7</v>
      </c>
      <c r="P330" s="32">
        <f t="shared" si="875"/>
        <v>0</v>
      </c>
      <c r="Q330" s="32">
        <f t="shared" si="876"/>
        <v>988.2</v>
      </c>
      <c r="R330" s="32">
        <f t="shared" si="877"/>
        <v>4942.8999999999996</v>
      </c>
      <c r="S330" s="32">
        <f t="shared" si="878"/>
        <v>0</v>
      </c>
      <c r="T330" s="32">
        <f t="shared" si="879"/>
        <v>0</v>
      </c>
      <c r="U330" s="32">
        <v>0</v>
      </c>
      <c r="V330" s="32">
        <f t="shared" si="730"/>
        <v>57621.599999999999</v>
      </c>
      <c r="W330" s="32">
        <f t="shared" si="880"/>
        <v>0</v>
      </c>
      <c r="X330" s="32">
        <f t="shared" si="881"/>
        <v>0</v>
      </c>
      <c r="Y330" s="32">
        <f t="shared" si="882"/>
        <v>0</v>
      </c>
      <c r="Z330" s="32">
        <f t="shared" si="883"/>
        <v>0</v>
      </c>
      <c r="AA330" s="32">
        <f t="shared" si="884"/>
        <v>0</v>
      </c>
      <c r="AB330" s="32">
        <f t="shared" si="885"/>
        <v>42536.264620000002</v>
      </c>
      <c r="AC330" s="33">
        <f t="shared" si="886"/>
        <v>57621.599999999999</v>
      </c>
      <c r="AD330" s="33">
        <f t="shared" si="887"/>
        <v>57431.67714</v>
      </c>
      <c r="AE330" s="34">
        <f t="shared" si="801"/>
        <v>99.670396413844813</v>
      </c>
      <c r="AF330" s="32">
        <f t="shared" si="888"/>
        <v>57820.3</v>
      </c>
      <c r="AG330" s="32">
        <f t="shared" si="889"/>
        <v>-198.7</v>
      </c>
      <c r="AH330" s="32">
        <f t="shared" si="890"/>
        <v>0</v>
      </c>
      <c r="AI330" s="32">
        <f t="shared" si="891"/>
        <v>0</v>
      </c>
      <c r="AJ330" s="32">
        <f t="shared" si="892"/>
        <v>0</v>
      </c>
      <c r="AK330" s="32">
        <f t="shared" si="893"/>
        <v>0</v>
      </c>
      <c r="AL330" s="32">
        <f t="shared" si="802"/>
        <v>57621.600000000006</v>
      </c>
      <c r="AM330" s="32">
        <f t="shared" si="803"/>
        <v>0</v>
      </c>
    </row>
    <row r="331" spans="2:40" ht="31.2" x14ac:dyDescent="0.3">
      <c r="B331" s="30" t="s">
        <v>190</v>
      </c>
      <c r="C331" s="30" t="s">
        <v>112</v>
      </c>
      <c r="D331" s="30" t="s">
        <v>112</v>
      </c>
      <c r="E331" s="15" t="str">
        <f t="shared" si="729"/>
        <v>0505</v>
      </c>
      <c r="F331" s="30" t="s">
        <v>245</v>
      </c>
      <c r="G331" s="30"/>
      <c r="H331" s="31" t="s">
        <v>246</v>
      </c>
      <c r="I331" s="32">
        <f t="shared" si="842"/>
        <v>51889.2</v>
      </c>
      <c r="J331" s="32">
        <f t="shared" si="843"/>
        <v>53447.1</v>
      </c>
      <c r="K331" s="32">
        <f t="shared" si="844"/>
        <v>53447.1</v>
      </c>
      <c r="L331" s="32">
        <f t="shared" si="871"/>
        <v>0</v>
      </c>
      <c r="M331" s="32">
        <f t="shared" si="872"/>
        <v>0</v>
      </c>
      <c r="N331" s="32">
        <f t="shared" si="873"/>
        <v>0</v>
      </c>
      <c r="O331" s="32">
        <f t="shared" si="874"/>
        <v>-198.7</v>
      </c>
      <c r="P331" s="32">
        <f t="shared" si="875"/>
        <v>0</v>
      </c>
      <c r="Q331" s="32">
        <f t="shared" si="876"/>
        <v>988.2</v>
      </c>
      <c r="R331" s="32">
        <f t="shared" si="877"/>
        <v>4942.8999999999996</v>
      </c>
      <c r="S331" s="32">
        <f t="shared" si="878"/>
        <v>0</v>
      </c>
      <c r="T331" s="32">
        <f t="shared" si="879"/>
        <v>0</v>
      </c>
      <c r="U331" s="32">
        <v>0</v>
      </c>
      <c r="V331" s="32">
        <f t="shared" si="730"/>
        <v>57621.599999999999</v>
      </c>
      <c r="W331" s="32">
        <f t="shared" si="880"/>
        <v>0</v>
      </c>
      <c r="X331" s="32">
        <f t="shared" si="881"/>
        <v>0</v>
      </c>
      <c r="Y331" s="32">
        <f t="shared" si="882"/>
        <v>0</v>
      </c>
      <c r="Z331" s="32">
        <f t="shared" si="883"/>
        <v>0</v>
      </c>
      <c r="AA331" s="32">
        <f t="shared" si="884"/>
        <v>0</v>
      </c>
      <c r="AB331" s="32">
        <f t="shared" si="885"/>
        <v>42536.264620000002</v>
      </c>
      <c r="AC331" s="33">
        <f t="shared" si="886"/>
        <v>57621.599999999999</v>
      </c>
      <c r="AD331" s="33">
        <f t="shared" si="887"/>
        <v>57431.67714</v>
      </c>
      <c r="AE331" s="34">
        <f t="shared" si="801"/>
        <v>99.670396413844813</v>
      </c>
      <c r="AF331" s="32">
        <f t="shared" si="888"/>
        <v>57820.3</v>
      </c>
      <c r="AG331" s="32">
        <f t="shared" si="889"/>
        <v>-198.7</v>
      </c>
      <c r="AH331" s="32">
        <f t="shared" si="890"/>
        <v>0</v>
      </c>
      <c r="AI331" s="32">
        <f t="shared" si="891"/>
        <v>0</v>
      </c>
      <c r="AJ331" s="32">
        <f t="shared" si="892"/>
        <v>0</v>
      </c>
      <c r="AK331" s="32">
        <f t="shared" si="893"/>
        <v>0</v>
      </c>
      <c r="AL331" s="32">
        <f t="shared" si="802"/>
        <v>57621.600000000006</v>
      </c>
      <c r="AM331" s="32">
        <f t="shared" si="803"/>
        <v>0</v>
      </c>
    </row>
    <row r="332" spans="2:40" ht="31.2" x14ac:dyDescent="0.3">
      <c r="B332" s="30" t="s">
        <v>190</v>
      </c>
      <c r="C332" s="30" t="s">
        <v>112</v>
      </c>
      <c r="D332" s="30" t="s">
        <v>112</v>
      </c>
      <c r="E332" s="15" t="str">
        <f t="shared" si="729"/>
        <v>0505</v>
      </c>
      <c r="F332" s="30" t="s">
        <v>270</v>
      </c>
      <c r="G332" s="30"/>
      <c r="H332" s="31" t="s">
        <v>67</v>
      </c>
      <c r="I332" s="32">
        <f t="shared" ref="I332:N332" si="894">I333+I335+I339</f>
        <v>51889.2</v>
      </c>
      <c r="J332" s="32">
        <f t="shared" si="894"/>
        <v>53447.1</v>
      </c>
      <c r="K332" s="32">
        <f t="shared" si="894"/>
        <v>53447.1</v>
      </c>
      <c r="L332" s="32">
        <f t="shared" si="894"/>
        <v>0</v>
      </c>
      <c r="M332" s="32">
        <f t="shared" si="894"/>
        <v>0</v>
      </c>
      <c r="N332" s="32">
        <f t="shared" si="894"/>
        <v>0</v>
      </c>
      <c r="O332" s="32">
        <f>O333+O335+O339+O337</f>
        <v>-198.7</v>
      </c>
      <c r="P332" s="32">
        <f>P333+P335+P339+P337</f>
        <v>0</v>
      </c>
      <c r="Q332" s="32">
        <f>Q333+Q335+Q339+Q337</f>
        <v>988.2</v>
      </c>
      <c r="R332" s="32">
        <f>R333+R335+R339+R337</f>
        <v>4942.8999999999996</v>
      </c>
      <c r="S332" s="32">
        <f>S333+S335+S339</f>
        <v>0</v>
      </c>
      <c r="T332" s="32">
        <f>T333+T335+T339</f>
        <v>0</v>
      </c>
      <c r="U332" s="32">
        <v>0</v>
      </c>
      <c r="V332" s="32">
        <f t="shared" si="730"/>
        <v>57621.599999999999</v>
      </c>
      <c r="W332" s="32">
        <f>W333+W335+W339</f>
        <v>0</v>
      </c>
      <c r="X332" s="32">
        <f>X333+X335+X339</f>
        <v>0</v>
      </c>
      <c r="Y332" s="32">
        <f>Y333+Y335+Y339</f>
        <v>0</v>
      </c>
      <c r="Z332" s="32">
        <f>Z333+Z335+Z339</f>
        <v>0</v>
      </c>
      <c r="AA332" s="32">
        <f>AA333+AA335+AA339</f>
        <v>0</v>
      </c>
      <c r="AB332" s="32">
        <f>AB333+AB335+AB339+AB337</f>
        <v>42536.264620000002</v>
      </c>
      <c r="AC332" s="33">
        <f>AC333+AC335+AC339+AC337</f>
        <v>57621.599999999999</v>
      </c>
      <c r="AD332" s="33">
        <f>AD333+AD335+AD339+AD337</f>
        <v>57431.67714</v>
      </c>
      <c r="AE332" s="34">
        <f t="shared" si="801"/>
        <v>99.670396413844813</v>
      </c>
      <c r="AF332" s="32">
        <f t="shared" ref="AF332:AK332" si="895">AF333+AF335+AF339+AF337</f>
        <v>57820.3</v>
      </c>
      <c r="AG332" s="32">
        <f t="shared" si="895"/>
        <v>-198.7</v>
      </c>
      <c r="AH332" s="32">
        <f t="shared" si="895"/>
        <v>0</v>
      </c>
      <c r="AI332" s="32">
        <f t="shared" si="895"/>
        <v>0</v>
      </c>
      <c r="AJ332" s="32">
        <f t="shared" si="895"/>
        <v>0</v>
      </c>
      <c r="AK332" s="32">
        <f t="shared" si="895"/>
        <v>0</v>
      </c>
      <c r="AL332" s="32">
        <f t="shared" si="802"/>
        <v>57621.600000000006</v>
      </c>
      <c r="AM332" s="32">
        <f t="shared" si="803"/>
        <v>0</v>
      </c>
    </row>
    <row r="333" spans="2:40" ht="78" x14ac:dyDescent="0.3">
      <c r="B333" s="30" t="s">
        <v>190</v>
      </c>
      <c r="C333" s="30" t="s">
        <v>112</v>
      </c>
      <c r="D333" s="30" t="s">
        <v>112</v>
      </c>
      <c r="E333" s="15" t="str">
        <f t="shared" ref="E333:E396" si="896">CONCATENATE(C333,D333)</f>
        <v>0505</v>
      </c>
      <c r="F333" s="30" t="s">
        <v>270</v>
      </c>
      <c r="G333" s="30" t="s">
        <v>68</v>
      </c>
      <c r="H333" s="31" t="s">
        <v>69</v>
      </c>
      <c r="I333" s="32">
        <f t="shared" ref="I333:T333" si="897">I334</f>
        <v>42909.7</v>
      </c>
      <c r="J333" s="32">
        <f t="shared" si="897"/>
        <v>44467.6</v>
      </c>
      <c r="K333" s="32">
        <f t="shared" si="897"/>
        <v>44467.6</v>
      </c>
      <c r="L333" s="32">
        <f t="shared" si="897"/>
        <v>0</v>
      </c>
      <c r="M333" s="32">
        <f t="shared" si="897"/>
        <v>0</v>
      </c>
      <c r="N333" s="32">
        <f t="shared" si="897"/>
        <v>0</v>
      </c>
      <c r="O333" s="32">
        <f t="shared" si="897"/>
        <v>-198.7</v>
      </c>
      <c r="P333" s="32">
        <f t="shared" si="897"/>
        <v>0</v>
      </c>
      <c r="Q333" s="32">
        <f t="shared" si="897"/>
        <v>988.2</v>
      </c>
      <c r="R333" s="32">
        <f t="shared" si="897"/>
        <v>4942.8999999999996</v>
      </c>
      <c r="S333" s="32">
        <f t="shared" si="897"/>
        <v>0</v>
      </c>
      <c r="T333" s="32">
        <f t="shared" si="897"/>
        <v>0</v>
      </c>
      <c r="U333" s="32">
        <v>0</v>
      </c>
      <c r="V333" s="32">
        <f t="shared" ref="V333:V396" si="898">I333+L333+U333+T333+S333+R333+Q333+P333+O333</f>
        <v>48642.1</v>
      </c>
      <c r="W333" s="32">
        <f t="shared" ref="W333:AD333" si="899">W334</f>
        <v>0</v>
      </c>
      <c r="X333" s="32">
        <f t="shared" si="899"/>
        <v>0</v>
      </c>
      <c r="Y333" s="32">
        <f t="shared" si="899"/>
        <v>0</v>
      </c>
      <c r="Z333" s="32">
        <f t="shared" si="899"/>
        <v>0</v>
      </c>
      <c r="AA333" s="32">
        <f t="shared" si="899"/>
        <v>0</v>
      </c>
      <c r="AB333" s="32">
        <f t="shared" si="899"/>
        <v>36225.488149999997</v>
      </c>
      <c r="AC333" s="33">
        <f t="shared" si="899"/>
        <v>49186.593000000001</v>
      </c>
      <c r="AD333" s="33">
        <f t="shared" si="899"/>
        <v>49183.624320000003</v>
      </c>
      <c r="AE333" s="34">
        <f t="shared" si="801"/>
        <v>99.99396445287438</v>
      </c>
      <c r="AF333" s="32">
        <f t="shared" ref="AF333:AK333" si="900">AF334</f>
        <v>48881.392999999996</v>
      </c>
      <c r="AG333" s="32">
        <f t="shared" si="900"/>
        <v>-198.7</v>
      </c>
      <c r="AH333" s="32">
        <f t="shared" si="900"/>
        <v>0</v>
      </c>
      <c r="AI333" s="32">
        <f t="shared" si="900"/>
        <v>0</v>
      </c>
      <c r="AJ333" s="32">
        <f t="shared" si="900"/>
        <v>0</v>
      </c>
      <c r="AK333" s="32">
        <f t="shared" si="900"/>
        <v>0</v>
      </c>
      <c r="AL333" s="32">
        <f t="shared" si="802"/>
        <v>48682.692999999999</v>
      </c>
      <c r="AM333" s="32">
        <f t="shared" si="803"/>
        <v>-40.593000000000757</v>
      </c>
    </row>
    <row r="334" spans="2:40" x14ac:dyDescent="0.3">
      <c r="B334" s="30" t="s">
        <v>190</v>
      </c>
      <c r="C334" s="30" t="s">
        <v>112</v>
      </c>
      <c r="D334" s="30" t="s">
        <v>112</v>
      </c>
      <c r="E334" s="15" t="str">
        <f t="shared" si="896"/>
        <v>0505</v>
      </c>
      <c r="F334" s="30" t="s">
        <v>270</v>
      </c>
      <c r="G334" s="30" t="s">
        <v>70</v>
      </c>
      <c r="H334" s="31" t="s">
        <v>71</v>
      </c>
      <c r="I334" s="32">
        <f>43521.6-611.9</f>
        <v>42909.7</v>
      </c>
      <c r="J334" s="32">
        <f>45101.7-634.1</f>
        <v>44467.6</v>
      </c>
      <c r="K334" s="32">
        <f>45101.7-634.1</f>
        <v>44467.6</v>
      </c>
      <c r="L334" s="32"/>
      <c r="M334" s="32"/>
      <c r="N334" s="32"/>
      <c r="O334" s="32">
        <v>-198.7</v>
      </c>
      <c r="P334" s="32">
        <v>0</v>
      </c>
      <c r="Q334" s="32">
        <v>988.2</v>
      </c>
      <c r="R334" s="32">
        <f>5047.5-104.6</f>
        <v>4942.8999999999996</v>
      </c>
      <c r="S334" s="32">
        <v>0</v>
      </c>
      <c r="T334" s="32">
        <v>0</v>
      </c>
      <c r="U334" s="32">
        <v>0</v>
      </c>
      <c r="V334" s="32">
        <f t="shared" si="898"/>
        <v>48642.1</v>
      </c>
      <c r="W334" s="32"/>
      <c r="X334" s="32"/>
      <c r="Y334" s="32"/>
      <c r="Z334" s="32"/>
      <c r="AA334" s="32"/>
      <c r="AB334" s="32">
        <v>36225.488149999997</v>
      </c>
      <c r="AC334" s="33">
        <v>49186.593000000001</v>
      </c>
      <c r="AD334" s="33">
        <v>49183.624320000003</v>
      </c>
      <c r="AE334" s="34">
        <f t="shared" si="801"/>
        <v>99.99396445287438</v>
      </c>
      <c r="AF334" s="32">
        <v>48881.392999999996</v>
      </c>
      <c r="AG334" s="32">
        <v>-198.7</v>
      </c>
      <c r="AH334" s="32">
        <v>0</v>
      </c>
      <c r="AI334" s="32">
        <v>0</v>
      </c>
      <c r="AJ334" s="32">
        <v>0</v>
      </c>
      <c r="AK334" s="32">
        <v>0</v>
      </c>
      <c r="AL334" s="32">
        <f t="shared" si="802"/>
        <v>48682.692999999999</v>
      </c>
      <c r="AM334" s="32">
        <f t="shared" si="803"/>
        <v>-40.593000000000757</v>
      </c>
      <c r="AN334" s="12"/>
    </row>
    <row r="335" spans="2:40" ht="31.2" x14ac:dyDescent="0.3">
      <c r="B335" s="30" t="s">
        <v>190</v>
      </c>
      <c r="C335" s="30" t="s">
        <v>112</v>
      </c>
      <c r="D335" s="30" t="s">
        <v>112</v>
      </c>
      <c r="E335" s="15" t="str">
        <f t="shared" si="896"/>
        <v>0505</v>
      </c>
      <c r="F335" s="30" t="s">
        <v>270</v>
      </c>
      <c r="G335" s="30" t="s">
        <v>50</v>
      </c>
      <c r="H335" s="31" t="s">
        <v>51</v>
      </c>
      <c r="I335" s="32">
        <f t="shared" ref="I335:T335" si="901">I336</f>
        <v>8928.9</v>
      </c>
      <c r="J335" s="32">
        <f t="shared" si="901"/>
        <v>8929.1</v>
      </c>
      <c r="K335" s="32">
        <f t="shared" si="901"/>
        <v>8929.3000000000011</v>
      </c>
      <c r="L335" s="32">
        <f t="shared" si="901"/>
        <v>0</v>
      </c>
      <c r="M335" s="32">
        <f t="shared" si="901"/>
        <v>0</v>
      </c>
      <c r="N335" s="32">
        <f t="shared" si="901"/>
        <v>0</v>
      </c>
      <c r="O335" s="32">
        <f t="shared" si="901"/>
        <v>0</v>
      </c>
      <c r="P335" s="32">
        <f t="shared" si="901"/>
        <v>0</v>
      </c>
      <c r="Q335" s="32">
        <f t="shared" si="901"/>
        <v>0</v>
      </c>
      <c r="R335" s="32">
        <f t="shared" si="901"/>
        <v>0</v>
      </c>
      <c r="S335" s="32">
        <f t="shared" si="901"/>
        <v>0</v>
      </c>
      <c r="T335" s="32">
        <f t="shared" si="901"/>
        <v>0</v>
      </c>
      <c r="U335" s="32">
        <v>0</v>
      </c>
      <c r="V335" s="32">
        <f t="shared" si="898"/>
        <v>8928.9</v>
      </c>
      <c r="W335" s="32">
        <f t="shared" ref="W335:AD335" si="902">W336</f>
        <v>0</v>
      </c>
      <c r="X335" s="32">
        <f t="shared" si="902"/>
        <v>0</v>
      </c>
      <c r="Y335" s="32">
        <f t="shared" si="902"/>
        <v>0</v>
      </c>
      <c r="Z335" s="32">
        <f t="shared" si="902"/>
        <v>0</v>
      </c>
      <c r="AA335" s="32">
        <f t="shared" si="902"/>
        <v>0</v>
      </c>
      <c r="AB335" s="32">
        <f t="shared" si="902"/>
        <v>6241.4994699999997</v>
      </c>
      <c r="AC335" s="33">
        <f t="shared" si="902"/>
        <v>8247.3140000000003</v>
      </c>
      <c r="AD335" s="33">
        <f t="shared" si="902"/>
        <v>8060.3678200000004</v>
      </c>
      <c r="AE335" s="34">
        <f t="shared" si="801"/>
        <v>97.733247697371525</v>
      </c>
      <c r="AF335" s="32">
        <f t="shared" ref="AF335:AK335" si="903">AF336</f>
        <v>8869.6219999999994</v>
      </c>
      <c r="AG335" s="32">
        <f t="shared" si="903"/>
        <v>0</v>
      </c>
      <c r="AH335" s="32">
        <f t="shared" si="903"/>
        <v>0</v>
      </c>
      <c r="AI335" s="32">
        <f t="shared" si="903"/>
        <v>0</v>
      </c>
      <c r="AJ335" s="32">
        <f t="shared" si="903"/>
        <v>0</v>
      </c>
      <c r="AK335" s="32">
        <f t="shared" si="903"/>
        <v>0</v>
      </c>
      <c r="AL335" s="32">
        <f t="shared" si="802"/>
        <v>8869.6219999999994</v>
      </c>
      <c r="AM335" s="32">
        <f t="shared" si="803"/>
        <v>59.278000000000247</v>
      </c>
    </row>
    <row r="336" spans="2:40" ht="31.2" x14ac:dyDescent="0.3">
      <c r="B336" s="30" t="s">
        <v>190</v>
      </c>
      <c r="C336" s="30" t="s">
        <v>112</v>
      </c>
      <c r="D336" s="30" t="s">
        <v>112</v>
      </c>
      <c r="E336" s="15" t="str">
        <f t="shared" si="896"/>
        <v>0505</v>
      </c>
      <c r="F336" s="30" t="s">
        <v>270</v>
      </c>
      <c r="G336" s="30" t="s">
        <v>52</v>
      </c>
      <c r="H336" s="31" t="s">
        <v>53</v>
      </c>
      <c r="I336" s="32">
        <f>9051.6-35.7-87</f>
        <v>8928.9</v>
      </c>
      <c r="J336" s="32">
        <f>9051.6-35.5-87</f>
        <v>8929.1</v>
      </c>
      <c r="K336" s="32">
        <f>9051.6-35.3-87</f>
        <v>8929.3000000000011</v>
      </c>
      <c r="L336" s="32"/>
      <c r="M336" s="32"/>
      <c r="N336" s="32"/>
      <c r="O336" s="32">
        <v>0</v>
      </c>
      <c r="P336" s="32">
        <v>0</v>
      </c>
      <c r="Q336" s="32">
        <v>0</v>
      </c>
      <c r="R336" s="32">
        <v>0</v>
      </c>
      <c r="S336" s="32">
        <v>0</v>
      </c>
      <c r="T336" s="32">
        <v>0</v>
      </c>
      <c r="U336" s="32">
        <v>0</v>
      </c>
      <c r="V336" s="32">
        <f t="shared" si="898"/>
        <v>8928.9</v>
      </c>
      <c r="W336" s="32"/>
      <c r="X336" s="32"/>
      <c r="Y336" s="32"/>
      <c r="Z336" s="32"/>
      <c r="AA336" s="32"/>
      <c r="AB336" s="32">
        <v>6241.4994699999997</v>
      </c>
      <c r="AC336" s="33">
        <v>8247.3140000000003</v>
      </c>
      <c r="AD336" s="33">
        <v>8060.3678200000004</v>
      </c>
      <c r="AE336" s="34">
        <f t="shared" si="801"/>
        <v>97.733247697371525</v>
      </c>
      <c r="AF336" s="32">
        <v>8869.6219999999994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f t="shared" si="802"/>
        <v>8869.6219999999994</v>
      </c>
      <c r="AM336" s="32">
        <f t="shared" si="803"/>
        <v>59.278000000000247</v>
      </c>
      <c r="AN336" s="12"/>
    </row>
    <row r="337" spans="2:40" ht="15.6" hidden="1" customHeight="1" x14ac:dyDescent="0.3">
      <c r="B337" s="30" t="s">
        <v>190</v>
      </c>
      <c r="C337" s="30" t="s">
        <v>112</v>
      </c>
      <c r="D337" s="30" t="s">
        <v>112</v>
      </c>
      <c r="E337" s="15" t="str">
        <f t="shared" si="896"/>
        <v>0505</v>
      </c>
      <c r="F337" s="30" t="s">
        <v>270</v>
      </c>
      <c r="G337" s="30" t="s">
        <v>92</v>
      </c>
      <c r="H337" s="31" t="s">
        <v>93</v>
      </c>
      <c r="I337" s="32"/>
      <c r="J337" s="32"/>
      <c r="K337" s="32"/>
      <c r="L337" s="32"/>
      <c r="M337" s="32"/>
      <c r="N337" s="32"/>
      <c r="O337" s="32">
        <f>O338</f>
        <v>0</v>
      </c>
      <c r="P337" s="32">
        <f>P338</f>
        <v>0</v>
      </c>
      <c r="Q337" s="32">
        <f>Q338</f>
        <v>0</v>
      </c>
      <c r="R337" s="32">
        <f>R338</f>
        <v>0</v>
      </c>
      <c r="S337" s="32"/>
      <c r="T337" s="32"/>
      <c r="U337" s="32"/>
      <c r="V337" s="32">
        <f t="shared" si="898"/>
        <v>0</v>
      </c>
      <c r="W337" s="32"/>
      <c r="X337" s="32"/>
      <c r="Y337" s="32"/>
      <c r="Z337" s="32"/>
      <c r="AA337" s="32"/>
      <c r="AB337" s="32">
        <f>AB338</f>
        <v>0</v>
      </c>
      <c r="AC337" s="33">
        <f>AC338</f>
        <v>0</v>
      </c>
      <c r="AD337" s="33">
        <f>AD338</f>
        <v>0</v>
      </c>
      <c r="AE337" s="34" t="e">
        <f t="shared" si="801"/>
        <v>#DIV/0!</v>
      </c>
      <c r="AF337" s="35">
        <f t="shared" ref="AF337:AK337" si="904">AF338</f>
        <v>0</v>
      </c>
      <c r="AG337" s="35">
        <f t="shared" si="904"/>
        <v>0</v>
      </c>
      <c r="AH337" s="36">
        <f t="shared" si="904"/>
        <v>0</v>
      </c>
      <c r="AI337" s="36">
        <f t="shared" si="904"/>
        <v>0</v>
      </c>
      <c r="AJ337" s="36">
        <f t="shared" si="904"/>
        <v>0</v>
      </c>
      <c r="AK337" s="36">
        <f t="shared" si="904"/>
        <v>0</v>
      </c>
      <c r="AL337" s="36">
        <f t="shared" si="802"/>
        <v>0</v>
      </c>
      <c r="AM337" s="36">
        <f t="shared" si="803"/>
        <v>0</v>
      </c>
      <c r="AN337" s="37" t="s">
        <v>35</v>
      </c>
    </row>
    <row r="338" spans="2:40" ht="31.2" hidden="1" customHeight="1" x14ac:dyDescent="0.3">
      <c r="B338" s="30" t="s">
        <v>190</v>
      </c>
      <c r="C338" s="30" t="s">
        <v>112</v>
      </c>
      <c r="D338" s="30" t="s">
        <v>112</v>
      </c>
      <c r="E338" s="15" t="str">
        <f t="shared" si="896"/>
        <v>0505</v>
      </c>
      <c r="F338" s="30" t="s">
        <v>270</v>
      </c>
      <c r="G338" s="30" t="s">
        <v>94</v>
      </c>
      <c r="H338" s="31" t="s">
        <v>95</v>
      </c>
      <c r="I338" s="32"/>
      <c r="J338" s="32"/>
      <c r="K338" s="32"/>
      <c r="L338" s="32"/>
      <c r="M338" s="32"/>
      <c r="N338" s="32"/>
      <c r="O338" s="32">
        <v>0</v>
      </c>
      <c r="P338" s="32">
        <v>0</v>
      </c>
      <c r="Q338" s="32">
        <v>0</v>
      </c>
      <c r="R338" s="32">
        <v>0</v>
      </c>
      <c r="S338" s="32"/>
      <c r="T338" s="32"/>
      <c r="U338" s="32"/>
      <c r="V338" s="32">
        <f t="shared" si="898"/>
        <v>0</v>
      </c>
      <c r="W338" s="32"/>
      <c r="X338" s="32"/>
      <c r="Y338" s="32"/>
      <c r="Z338" s="32"/>
      <c r="AA338" s="32"/>
      <c r="AB338" s="32">
        <v>0</v>
      </c>
      <c r="AC338" s="33">
        <v>0</v>
      </c>
      <c r="AD338" s="33">
        <v>0</v>
      </c>
      <c r="AE338" s="34" t="e">
        <f t="shared" si="801"/>
        <v>#DIV/0!</v>
      </c>
      <c r="AF338" s="35">
        <v>0</v>
      </c>
      <c r="AG338" s="35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f t="shared" si="802"/>
        <v>0</v>
      </c>
      <c r="AM338" s="36">
        <f t="shared" si="803"/>
        <v>0</v>
      </c>
      <c r="AN338" s="37" t="s">
        <v>35</v>
      </c>
    </row>
    <row r="339" spans="2:40" x14ac:dyDescent="0.3">
      <c r="B339" s="30" t="s">
        <v>190</v>
      </c>
      <c r="C339" s="30" t="s">
        <v>112</v>
      </c>
      <c r="D339" s="30" t="s">
        <v>112</v>
      </c>
      <c r="E339" s="15" t="str">
        <f t="shared" si="896"/>
        <v>0505</v>
      </c>
      <c r="F339" s="30" t="s">
        <v>270</v>
      </c>
      <c r="G339" s="30" t="s">
        <v>56</v>
      </c>
      <c r="H339" s="31" t="s">
        <v>57</v>
      </c>
      <c r="I339" s="32">
        <f t="shared" ref="I339:T339" si="905">I340</f>
        <v>50.6</v>
      </c>
      <c r="J339" s="32">
        <f t="shared" si="905"/>
        <v>50.4</v>
      </c>
      <c r="K339" s="32">
        <f t="shared" si="905"/>
        <v>50.199999999999996</v>
      </c>
      <c r="L339" s="32">
        <f t="shared" si="905"/>
        <v>0</v>
      </c>
      <c r="M339" s="32">
        <f t="shared" si="905"/>
        <v>0</v>
      </c>
      <c r="N339" s="32">
        <f t="shared" si="905"/>
        <v>0</v>
      </c>
      <c r="O339" s="32">
        <f t="shared" si="905"/>
        <v>0</v>
      </c>
      <c r="P339" s="32">
        <f t="shared" si="905"/>
        <v>0</v>
      </c>
      <c r="Q339" s="32">
        <f t="shared" si="905"/>
        <v>0</v>
      </c>
      <c r="R339" s="32">
        <f t="shared" si="905"/>
        <v>0</v>
      </c>
      <c r="S339" s="32">
        <f t="shared" si="905"/>
        <v>0</v>
      </c>
      <c r="T339" s="32">
        <f t="shared" si="905"/>
        <v>0</v>
      </c>
      <c r="U339" s="32">
        <v>0</v>
      </c>
      <c r="V339" s="32">
        <f t="shared" si="898"/>
        <v>50.6</v>
      </c>
      <c r="W339" s="32">
        <f t="shared" ref="W339:AD339" si="906">W340</f>
        <v>0</v>
      </c>
      <c r="X339" s="32">
        <f t="shared" si="906"/>
        <v>0</v>
      </c>
      <c r="Y339" s="32">
        <f t="shared" si="906"/>
        <v>0</v>
      </c>
      <c r="Z339" s="32">
        <f t="shared" si="906"/>
        <v>0</v>
      </c>
      <c r="AA339" s="32">
        <f t="shared" si="906"/>
        <v>0</v>
      </c>
      <c r="AB339" s="32">
        <f t="shared" si="906"/>
        <v>69.277000000000001</v>
      </c>
      <c r="AC339" s="33">
        <f t="shared" si="906"/>
        <v>187.69300000000001</v>
      </c>
      <c r="AD339" s="33">
        <f t="shared" si="906"/>
        <v>187.685</v>
      </c>
      <c r="AE339" s="34">
        <f t="shared" si="801"/>
        <v>99.995737720639553</v>
      </c>
      <c r="AF339" s="32">
        <f t="shared" ref="AF339:AK339" si="907">AF340</f>
        <v>69.284999999999997</v>
      </c>
      <c r="AG339" s="32">
        <f t="shared" si="907"/>
        <v>0</v>
      </c>
      <c r="AH339" s="32">
        <f t="shared" si="907"/>
        <v>0</v>
      </c>
      <c r="AI339" s="32">
        <f t="shared" si="907"/>
        <v>0</v>
      </c>
      <c r="AJ339" s="32">
        <f t="shared" si="907"/>
        <v>0</v>
      </c>
      <c r="AK339" s="32">
        <f t="shared" si="907"/>
        <v>0</v>
      </c>
      <c r="AL339" s="32">
        <f t="shared" si="802"/>
        <v>69.284999999999997</v>
      </c>
      <c r="AM339" s="32">
        <f t="shared" si="803"/>
        <v>-18.684999999999995</v>
      </c>
    </row>
    <row r="340" spans="2:40" x14ac:dyDescent="0.3">
      <c r="B340" s="30" t="s">
        <v>190</v>
      </c>
      <c r="C340" s="30" t="s">
        <v>112</v>
      </c>
      <c r="D340" s="30" t="s">
        <v>112</v>
      </c>
      <c r="E340" s="15" t="str">
        <f t="shared" si="896"/>
        <v>0505</v>
      </c>
      <c r="F340" s="30" t="s">
        <v>270</v>
      </c>
      <c r="G340" s="30" t="s">
        <v>60</v>
      </c>
      <c r="H340" s="31" t="s">
        <v>61</v>
      </c>
      <c r="I340" s="32">
        <f>14.9+35.7</f>
        <v>50.6</v>
      </c>
      <c r="J340" s="32">
        <f>14.9+35.5</f>
        <v>50.4</v>
      </c>
      <c r="K340" s="32">
        <f>14.9+35.3</f>
        <v>50.199999999999996</v>
      </c>
      <c r="L340" s="32"/>
      <c r="M340" s="32"/>
      <c r="N340" s="32"/>
      <c r="O340" s="32">
        <v>0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2">
        <v>0</v>
      </c>
      <c r="V340" s="32">
        <f t="shared" si="898"/>
        <v>50.6</v>
      </c>
      <c r="W340" s="32"/>
      <c r="X340" s="32"/>
      <c r="Y340" s="32"/>
      <c r="Z340" s="32"/>
      <c r="AA340" s="32"/>
      <c r="AB340" s="32">
        <v>69.277000000000001</v>
      </c>
      <c r="AC340" s="33">
        <v>187.69300000000001</v>
      </c>
      <c r="AD340" s="33">
        <v>187.685</v>
      </c>
      <c r="AE340" s="34">
        <f t="shared" si="801"/>
        <v>99.995737720639553</v>
      </c>
      <c r="AF340" s="32">
        <v>69.284999999999997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f t="shared" si="802"/>
        <v>69.284999999999997</v>
      </c>
      <c r="AM340" s="32">
        <f t="shared" si="803"/>
        <v>-18.684999999999995</v>
      </c>
      <c r="AN340" s="12"/>
    </row>
    <row r="341" spans="2:40" s="13" customFormat="1" x14ac:dyDescent="0.3">
      <c r="B341" s="14" t="s">
        <v>190</v>
      </c>
      <c r="C341" s="14" t="s">
        <v>132</v>
      </c>
      <c r="D341" s="14"/>
      <c r="E341" s="21" t="str">
        <f t="shared" si="896"/>
        <v>06</v>
      </c>
      <c r="F341" s="14"/>
      <c r="G341" s="14"/>
      <c r="H341" s="16" t="s">
        <v>271</v>
      </c>
      <c r="I341" s="17">
        <f t="shared" ref="I341:T341" si="908">I342+I367</f>
        <v>40815.4</v>
      </c>
      <c r="J341" s="17">
        <f t="shared" si="908"/>
        <v>40504.9</v>
      </c>
      <c r="K341" s="17">
        <f t="shared" si="908"/>
        <v>40504.9</v>
      </c>
      <c r="L341" s="17">
        <f t="shared" si="908"/>
        <v>0</v>
      </c>
      <c r="M341" s="17">
        <f t="shared" si="908"/>
        <v>0</v>
      </c>
      <c r="N341" s="17">
        <f t="shared" si="908"/>
        <v>0</v>
      </c>
      <c r="O341" s="17">
        <f t="shared" si="908"/>
        <v>0</v>
      </c>
      <c r="P341" s="17">
        <f t="shared" si="908"/>
        <v>0</v>
      </c>
      <c r="Q341" s="17">
        <f t="shared" si="908"/>
        <v>1143.7</v>
      </c>
      <c r="R341" s="17">
        <f t="shared" si="908"/>
        <v>349.6</v>
      </c>
      <c r="S341" s="17">
        <f t="shared" si="908"/>
        <v>0</v>
      </c>
      <c r="T341" s="17">
        <f t="shared" si="908"/>
        <v>0</v>
      </c>
      <c r="U341" s="17">
        <v>6481.4</v>
      </c>
      <c r="V341" s="17">
        <f t="shared" si="898"/>
        <v>48790.1</v>
      </c>
      <c r="W341" s="17">
        <f t="shared" ref="W341:AD341" si="909">W342+W367</f>
        <v>6481.4</v>
      </c>
      <c r="X341" s="17">
        <f t="shared" si="909"/>
        <v>0</v>
      </c>
      <c r="Y341" s="17">
        <f t="shared" si="909"/>
        <v>0</v>
      </c>
      <c r="Z341" s="17">
        <f t="shared" si="909"/>
        <v>0</v>
      </c>
      <c r="AA341" s="17">
        <f t="shared" si="909"/>
        <v>0</v>
      </c>
      <c r="AB341" s="17">
        <f t="shared" si="909"/>
        <v>34539.033580000003</v>
      </c>
      <c r="AC341" s="18">
        <f t="shared" si="909"/>
        <v>48674.657330000002</v>
      </c>
      <c r="AD341" s="18">
        <f t="shared" si="909"/>
        <v>48674.656329999998</v>
      </c>
      <c r="AE341" s="19">
        <f t="shared" si="801"/>
        <v>99.999997945542802</v>
      </c>
      <c r="AF341" s="17">
        <f t="shared" ref="AF341:AK341" si="910">AF342+AF367</f>
        <v>48577.188500000004</v>
      </c>
      <c r="AG341" s="17">
        <f t="shared" si="910"/>
        <v>0</v>
      </c>
      <c r="AH341" s="17">
        <f t="shared" si="910"/>
        <v>0</v>
      </c>
      <c r="AI341" s="17">
        <f t="shared" si="910"/>
        <v>0</v>
      </c>
      <c r="AJ341" s="17">
        <f t="shared" si="910"/>
        <v>0</v>
      </c>
      <c r="AK341" s="17">
        <f t="shared" si="910"/>
        <v>0</v>
      </c>
      <c r="AL341" s="17">
        <f t="shared" si="802"/>
        <v>48577.188500000004</v>
      </c>
      <c r="AM341" s="17">
        <f t="shared" si="803"/>
        <v>212.9114999999947</v>
      </c>
      <c r="AN341" s="20"/>
    </row>
    <row r="342" spans="2:40" s="22" customFormat="1" ht="31.2" x14ac:dyDescent="0.3">
      <c r="B342" s="23" t="s">
        <v>190</v>
      </c>
      <c r="C342" s="23" t="s">
        <v>132</v>
      </c>
      <c r="D342" s="23" t="s">
        <v>114</v>
      </c>
      <c r="E342" s="24" t="str">
        <f t="shared" si="896"/>
        <v>0603</v>
      </c>
      <c r="F342" s="23"/>
      <c r="G342" s="23"/>
      <c r="H342" s="25" t="s">
        <v>272</v>
      </c>
      <c r="I342" s="26">
        <f t="shared" ref="I342:I343" si="911">I343</f>
        <v>9860.7000000000007</v>
      </c>
      <c r="J342" s="26">
        <f t="shared" ref="J342:J343" si="912">J343</f>
        <v>9860.7000000000007</v>
      </c>
      <c r="K342" s="26">
        <f t="shared" ref="K342:K343" si="913">K343</f>
        <v>9860.7000000000007</v>
      </c>
      <c r="L342" s="26">
        <f t="shared" ref="L342:L343" si="914">L343</f>
        <v>0</v>
      </c>
      <c r="M342" s="26">
        <f t="shared" ref="M342:M343" si="915">M343</f>
        <v>0</v>
      </c>
      <c r="N342" s="26">
        <f t="shared" ref="N342:N343" si="916">N343</f>
        <v>0</v>
      </c>
      <c r="O342" s="26">
        <f t="shared" ref="O342:O343" si="917">O343</f>
        <v>0</v>
      </c>
      <c r="P342" s="26">
        <f t="shared" ref="P342:P343" si="918">P343</f>
        <v>0</v>
      </c>
      <c r="Q342" s="26">
        <f t="shared" ref="Q342:Q343" si="919">Q343</f>
        <v>1143.7</v>
      </c>
      <c r="R342" s="26">
        <f t="shared" ref="R342:R343" si="920">R343</f>
        <v>0</v>
      </c>
      <c r="S342" s="26">
        <f t="shared" ref="S342:S343" si="921">S343</f>
        <v>0</v>
      </c>
      <c r="T342" s="26">
        <f t="shared" ref="T342:T343" si="922">T343</f>
        <v>0</v>
      </c>
      <c r="U342" s="26">
        <v>6481.4</v>
      </c>
      <c r="V342" s="26">
        <f t="shared" si="898"/>
        <v>17485.8</v>
      </c>
      <c r="W342" s="26">
        <f t="shared" ref="W342:W343" si="923">W343</f>
        <v>6481.4</v>
      </c>
      <c r="X342" s="26">
        <f t="shared" ref="X342:X343" si="924">X343</f>
        <v>0</v>
      </c>
      <c r="Y342" s="26">
        <f t="shared" ref="Y342:Y343" si="925">Y343</f>
        <v>0</v>
      </c>
      <c r="Z342" s="26">
        <f t="shared" ref="Z342:Z343" si="926">Z343</f>
        <v>0</v>
      </c>
      <c r="AA342" s="26">
        <f t="shared" ref="AA342:AA343" si="927">AA343</f>
        <v>0</v>
      </c>
      <c r="AB342" s="26">
        <f t="shared" ref="AB342:AB343" si="928">AB343</f>
        <v>11603.477500000001</v>
      </c>
      <c r="AC342" s="27">
        <f t="shared" ref="AC342:AC343" si="929">AC343</f>
        <v>17476.09073</v>
      </c>
      <c r="AD342" s="27">
        <f t="shared" ref="AD342:AD343" si="930">AD343</f>
        <v>17476.08973</v>
      </c>
      <c r="AE342" s="28">
        <f t="shared" si="801"/>
        <v>99.999994277896491</v>
      </c>
      <c r="AF342" s="26">
        <f t="shared" ref="AF342:AF343" si="931">AF343</f>
        <v>17485.8</v>
      </c>
      <c r="AG342" s="26">
        <f t="shared" ref="AG342:AG343" si="932">AG343</f>
        <v>0</v>
      </c>
      <c r="AH342" s="26">
        <f t="shared" ref="AH342:AH343" si="933">AH343</f>
        <v>0</v>
      </c>
      <c r="AI342" s="26">
        <f t="shared" ref="AI342:AI343" si="934">AI343</f>
        <v>0</v>
      </c>
      <c r="AJ342" s="26">
        <f t="shared" ref="AJ342:AJ343" si="935">AJ343</f>
        <v>0</v>
      </c>
      <c r="AK342" s="26">
        <f t="shared" ref="AK342:AK343" si="936">AK343</f>
        <v>0</v>
      </c>
      <c r="AL342" s="26">
        <f t="shared" si="802"/>
        <v>17485.8</v>
      </c>
      <c r="AM342" s="26">
        <f t="shared" si="803"/>
        <v>0</v>
      </c>
      <c r="AN342" s="29"/>
    </row>
    <row r="343" spans="2:40" ht="31.2" x14ac:dyDescent="0.3">
      <c r="B343" s="30" t="s">
        <v>190</v>
      </c>
      <c r="C343" s="30" t="s">
        <v>132</v>
      </c>
      <c r="D343" s="30" t="s">
        <v>114</v>
      </c>
      <c r="E343" s="15" t="str">
        <f t="shared" si="896"/>
        <v>0603</v>
      </c>
      <c r="F343" s="30" t="s">
        <v>204</v>
      </c>
      <c r="G343" s="30"/>
      <c r="H343" s="31" t="s">
        <v>205</v>
      </c>
      <c r="I343" s="32">
        <f t="shared" si="911"/>
        <v>9860.7000000000007</v>
      </c>
      <c r="J343" s="32">
        <f t="shared" si="912"/>
        <v>9860.7000000000007</v>
      </c>
      <c r="K343" s="32">
        <f t="shared" si="913"/>
        <v>9860.7000000000007</v>
      </c>
      <c r="L343" s="32">
        <f t="shared" si="914"/>
        <v>0</v>
      </c>
      <c r="M343" s="32">
        <f t="shared" si="915"/>
        <v>0</v>
      </c>
      <c r="N343" s="32">
        <f t="shared" si="916"/>
        <v>0</v>
      </c>
      <c r="O343" s="32">
        <f t="shared" si="917"/>
        <v>0</v>
      </c>
      <c r="P343" s="32">
        <f t="shared" si="918"/>
        <v>0</v>
      </c>
      <c r="Q343" s="32">
        <f t="shared" si="919"/>
        <v>1143.7</v>
      </c>
      <c r="R343" s="32">
        <f t="shared" si="920"/>
        <v>0</v>
      </c>
      <c r="S343" s="32">
        <f t="shared" si="921"/>
        <v>0</v>
      </c>
      <c r="T343" s="32">
        <f t="shared" si="922"/>
        <v>0</v>
      </c>
      <c r="U343" s="32">
        <v>6481.4</v>
      </c>
      <c r="V343" s="32">
        <f t="shared" si="898"/>
        <v>17485.8</v>
      </c>
      <c r="W343" s="32">
        <f t="shared" si="923"/>
        <v>6481.4</v>
      </c>
      <c r="X343" s="32">
        <f t="shared" si="924"/>
        <v>0</v>
      </c>
      <c r="Y343" s="32">
        <f t="shared" si="925"/>
        <v>0</v>
      </c>
      <c r="Z343" s="32">
        <f t="shared" si="926"/>
        <v>0</v>
      </c>
      <c r="AA343" s="32">
        <f t="shared" si="927"/>
        <v>0</v>
      </c>
      <c r="AB343" s="32">
        <f t="shared" si="928"/>
        <v>11603.477500000001</v>
      </c>
      <c r="AC343" s="33">
        <f t="shared" si="929"/>
        <v>17476.09073</v>
      </c>
      <c r="AD343" s="33">
        <f t="shared" si="930"/>
        <v>17476.08973</v>
      </c>
      <c r="AE343" s="34">
        <f t="shared" si="801"/>
        <v>99.999994277896491</v>
      </c>
      <c r="AF343" s="32">
        <f t="shared" si="931"/>
        <v>17485.8</v>
      </c>
      <c r="AG343" s="32">
        <f t="shared" si="932"/>
        <v>0</v>
      </c>
      <c r="AH343" s="32">
        <f t="shared" si="933"/>
        <v>0</v>
      </c>
      <c r="AI343" s="32">
        <f t="shared" si="934"/>
        <v>0</v>
      </c>
      <c r="AJ343" s="32">
        <f t="shared" si="935"/>
        <v>0</v>
      </c>
      <c r="AK343" s="32">
        <f t="shared" si="936"/>
        <v>0</v>
      </c>
      <c r="AL343" s="32">
        <f t="shared" si="802"/>
        <v>17485.8</v>
      </c>
      <c r="AM343" s="32">
        <f t="shared" si="803"/>
        <v>0</v>
      </c>
    </row>
    <row r="344" spans="2:40" ht="31.2" x14ac:dyDescent="0.3">
      <c r="B344" s="30" t="s">
        <v>190</v>
      </c>
      <c r="C344" s="30" t="s">
        <v>132</v>
      </c>
      <c r="D344" s="30" t="s">
        <v>114</v>
      </c>
      <c r="E344" s="15" t="str">
        <f t="shared" si="896"/>
        <v>0603</v>
      </c>
      <c r="F344" s="30" t="s">
        <v>206</v>
      </c>
      <c r="G344" s="30"/>
      <c r="H344" s="31" t="s">
        <v>207</v>
      </c>
      <c r="I344" s="32">
        <f t="shared" ref="I344:T344" si="937">I349+I357+I363+I353+I345</f>
        <v>9860.7000000000007</v>
      </c>
      <c r="J344" s="32">
        <f t="shared" si="937"/>
        <v>9860.7000000000007</v>
      </c>
      <c r="K344" s="32">
        <f t="shared" si="937"/>
        <v>9860.7000000000007</v>
      </c>
      <c r="L344" s="32">
        <f t="shared" si="937"/>
        <v>0</v>
      </c>
      <c r="M344" s="32">
        <f t="shared" si="937"/>
        <v>0</v>
      </c>
      <c r="N344" s="32">
        <f t="shared" si="937"/>
        <v>0</v>
      </c>
      <c r="O344" s="32">
        <f t="shared" si="937"/>
        <v>0</v>
      </c>
      <c r="P344" s="32">
        <f t="shared" si="937"/>
        <v>0</v>
      </c>
      <c r="Q344" s="32">
        <f t="shared" si="937"/>
        <v>1143.7</v>
      </c>
      <c r="R344" s="32">
        <f t="shared" si="937"/>
        <v>0</v>
      </c>
      <c r="S344" s="32">
        <f t="shared" si="937"/>
        <v>0</v>
      </c>
      <c r="T344" s="32">
        <f t="shared" si="937"/>
        <v>0</v>
      </c>
      <c r="U344" s="32">
        <v>6481.4</v>
      </c>
      <c r="V344" s="32">
        <f t="shared" si="898"/>
        <v>17485.8</v>
      </c>
      <c r="W344" s="32">
        <f t="shared" ref="W344:AD344" si="938">W349+W357+W363+W353+W345</f>
        <v>6481.4</v>
      </c>
      <c r="X344" s="32">
        <f t="shared" si="938"/>
        <v>0</v>
      </c>
      <c r="Y344" s="32">
        <f t="shared" si="938"/>
        <v>0</v>
      </c>
      <c r="Z344" s="32">
        <f t="shared" si="938"/>
        <v>0</v>
      </c>
      <c r="AA344" s="32">
        <f t="shared" si="938"/>
        <v>0</v>
      </c>
      <c r="AB344" s="32">
        <f t="shared" si="938"/>
        <v>11603.477500000001</v>
      </c>
      <c r="AC344" s="33">
        <f t="shared" si="938"/>
        <v>17476.09073</v>
      </c>
      <c r="AD344" s="33">
        <f t="shared" si="938"/>
        <v>17476.08973</v>
      </c>
      <c r="AE344" s="34">
        <f t="shared" si="801"/>
        <v>99.999994277896491</v>
      </c>
      <c r="AF344" s="32">
        <f t="shared" ref="AF344:AK344" si="939">AF349+AF357+AF363+AF353+AF345</f>
        <v>17485.8</v>
      </c>
      <c r="AG344" s="32">
        <f t="shared" si="939"/>
        <v>0</v>
      </c>
      <c r="AH344" s="32">
        <f t="shared" si="939"/>
        <v>0</v>
      </c>
      <c r="AI344" s="32">
        <f t="shared" si="939"/>
        <v>0</v>
      </c>
      <c r="AJ344" s="32">
        <f t="shared" si="939"/>
        <v>0</v>
      </c>
      <c r="AK344" s="32">
        <f t="shared" si="939"/>
        <v>0</v>
      </c>
      <c r="AL344" s="32">
        <f t="shared" si="802"/>
        <v>17485.8</v>
      </c>
      <c r="AM344" s="32">
        <f t="shared" si="803"/>
        <v>0</v>
      </c>
    </row>
    <row r="345" spans="2:40" ht="31.2" hidden="1" customHeight="1" x14ac:dyDescent="0.3">
      <c r="B345" s="30" t="s">
        <v>190</v>
      </c>
      <c r="C345" s="30" t="s">
        <v>132</v>
      </c>
      <c r="D345" s="30" t="s">
        <v>114</v>
      </c>
      <c r="E345" s="15" t="str">
        <f t="shared" si="896"/>
        <v>0603</v>
      </c>
      <c r="F345" s="30" t="s">
        <v>257</v>
      </c>
      <c r="G345" s="30"/>
      <c r="H345" s="31" t="s">
        <v>258</v>
      </c>
      <c r="I345" s="32">
        <f t="shared" ref="I345:I357" si="940">I346</f>
        <v>0</v>
      </c>
      <c r="J345" s="32">
        <f t="shared" ref="J345:J357" si="941">J346</f>
        <v>0</v>
      </c>
      <c r="K345" s="32">
        <f t="shared" ref="K345:K357" si="942">K346</f>
        <v>0</v>
      </c>
      <c r="L345" s="32">
        <f t="shared" ref="L345:L357" si="943">L346</f>
        <v>0</v>
      </c>
      <c r="M345" s="32">
        <f t="shared" ref="M345:M357" si="944">M346</f>
        <v>0</v>
      </c>
      <c r="N345" s="32">
        <f t="shared" ref="N345:N357" si="945">N346</f>
        <v>0</v>
      </c>
      <c r="O345" s="32">
        <f t="shared" ref="O345:O357" si="946">O346</f>
        <v>0</v>
      </c>
      <c r="P345" s="32">
        <f t="shared" ref="P345:P357" si="947">P346</f>
        <v>0</v>
      </c>
      <c r="Q345" s="32">
        <f t="shared" ref="Q345:Q357" si="948">Q346</f>
        <v>0</v>
      </c>
      <c r="R345" s="32">
        <f t="shared" ref="R345:R357" si="949">R346</f>
        <v>0</v>
      </c>
      <c r="S345" s="32">
        <f t="shared" ref="S345:S355" si="950">S346</f>
        <v>0</v>
      </c>
      <c r="T345" s="32">
        <f t="shared" ref="T345:T357" si="951">T346</f>
        <v>0</v>
      </c>
      <c r="U345" s="32">
        <v>0</v>
      </c>
      <c r="V345" s="32">
        <f t="shared" si="898"/>
        <v>0</v>
      </c>
      <c r="W345" s="32">
        <f t="shared" ref="W345:W357" si="952">W346</f>
        <v>0</v>
      </c>
      <c r="X345" s="32">
        <f t="shared" ref="X345:X357" si="953">X346</f>
        <v>0</v>
      </c>
      <c r="Y345" s="32">
        <f t="shared" ref="Y345:Y357" si="954">Y346</f>
        <v>0</v>
      </c>
      <c r="Z345" s="32">
        <f t="shared" ref="Z345:Z357" si="955">Z346</f>
        <v>0</v>
      </c>
      <c r="AA345" s="32">
        <f t="shared" ref="AA345:AA357" si="956">AA346</f>
        <v>0</v>
      </c>
      <c r="AB345" s="32">
        <f t="shared" ref="AB345:AB357" si="957">AB346</f>
        <v>0</v>
      </c>
      <c r="AC345" s="33">
        <f t="shared" ref="AC345:AC357" si="958">AC346</f>
        <v>0</v>
      </c>
      <c r="AD345" s="33">
        <f t="shared" ref="AD345:AD357" si="959">AD346</f>
        <v>0</v>
      </c>
      <c r="AE345" s="34" t="e">
        <f t="shared" si="801"/>
        <v>#DIV/0!</v>
      </c>
      <c r="AF345" s="35">
        <f t="shared" ref="AF345:AF357" si="960">AF346</f>
        <v>0</v>
      </c>
      <c r="AG345" s="35">
        <f t="shared" ref="AG345:AG357" si="961">AG346</f>
        <v>0</v>
      </c>
      <c r="AH345" s="36">
        <f t="shared" ref="AH345:AH357" si="962">AH346</f>
        <v>0</v>
      </c>
      <c r="AI345" s="36">
        <f t="shared" ref="AI345:AI355" si="963">AI346</f>
        <v>0</v>
      </c>
      <c r="AJ345" s="36">
        <f t="shared" ref="AJ345:AJ357" si="964">AJ346</f>
        <v>0</v>
      </c>
      <c r="AK345" s="36">
        <f t="shared" ref="AK345:AK357" si="965">AK346</f>
        <v>0</v>
      </c>
      <c r="AL345" s="36">
        <f t="shared" si="802"/>
        <v>0</v>
      </c>
      <c r="AM345" s="36">
        <f t="shared" si="803"/>
        <v>0</v>
      </c>
      <c r="AN345" s="37" t="s">
        <v>35</v>
      </c>
    </row>
    <row r="346" spans="2:40" ht="15.6" hidden="1" customHeight="1" x14ac:dyDescent="0.3">
      <c r="B346" s="30" t="s">
        <v>190</v>
      </c>
      <c r="C346" s="30" t="s">
        <v>132</v>
      </c>
      <c r="D346" s="30" t="s">
        <v>114</v>
      </c>
      <c r="E346" s="15" t="str">
        <f t="shared" si="896"/>
        <v>0603</v>
      </c>
      <c r="F346" s="30" t="s">
        <v>259</v>
      </c>
      <c r="G346" s="30"/>
      <c r="H346" s="31" t="s">
        <v>260</v>
      </c>
      <c r="I346" s="32">
        <f t="shared" si="940"/>
        <v>0</v>
      </c>
      <c r="J346" s="32">
        <f t="shared" si="941"/>
        <v>0</v>
      </c>
      <c r="K346" s="32">
        <f t="shared" si="942"/>
        <v>0</v>
      </c>
      <c r="L346" s="32">
        <f t="shared" si="943"/>
        <v>0</v>
      </c>
      <c r="M346" s="32">
        <f t="shared" si="944"/>
        <v>0</v>
      </c>
      <c r="N346" s="32">
        <f t="shared" si="945"/>
        <v>0</v>
      </c>
      <c r="O346" s="32">
        <f t="shared" si="946"/>
        <v>0</v>
      </c>
      <c r="P346" s="32">
        <f t="shared" si="947"/>
        <v>0</v>
      </c>
      <c r="Q346" s="32">
        <f t="shared" si="948"/>
        <v>0</v>
      </c>
      <c r="R346" s="32">
        <f t="shared" si="949"/>
        <v>0</v>
      </c>
      <c r="S346" s="32">
        <f t="shared" si="950"/>
        <v>0</v>
      </c>
      <c r="T346" s="32">
        <f t="shared" si="951"/>
        <v>0</v>
      </c>
      <c r="U346" s="32">
        <v>0</v>
      </c>
      <c r="V346" s="32">
        <f t="shared" si="898"/>
        <v>0</v>
      </c>
      <c r="W346" s="32">
        <f t="shared" si="952"/>
        <v>0</v>
      </c>
      <c r="X346" s="32">
        <f t="shared" si="953"/>
        <v>0</v>
      </c>
      <c r="Y346" s="32">
        <f t="shared" si="954"/>
        <v>0</v>
      </c>
      <c r="Z346" s="32">
        <f t="shared" si="955"/>
        <v>0</v>
      </c>
      <c r="AA346" s="32">
        <f t="shared" si="956"/>
        <v>0</v>
      </c>
      <c r="AB346" s="32">
        <f t="shared" si="957"/>
        <v>0</v>
      </c>
      <c r="AC346" s="33">
        <f t="shared" si="958"/>
        <v>0</v>
      </c>
      <c r="AD346" s="33">
        <f t="shared" si="959"/>
        <v>0</v>
      </c>
      <c r="AE346" s="34" t="e">
        <f t="shared" si="801"/>
        <v>#DIV/0!</v>
      </c>
      <c r="AF346" s="35">
        <f t="shared" si="960"/>
        <v>0</v>
      </c>
      <c r="AG346" s="35">
        <f t="shared" si="961"/>
        <v>0</v>
      </c>
      <c r="AH346" s="36">
        <f t="shared" si="962"/>
        <v>0</v>
      </c>
      <c r="AI346" s="36">
        <f t="shared" si="963"/>
        <v>0</v>
      </c>
      <c r="AJ346" s="36">
        <f t="shared" si="964"/>
        <v>0</v>
      </c>
      <c r="AK346" s="36">
        <f t="shared" si="965"/>
        <v>0</v>
      </c>
      <c r="AL346" s="36">
        <f t="shared" si="802"/>
        <v>0</v>
      </c>
      <c r="AM346" s="36">
        <f t="shared" si="803"/>
        <v>0</v>
      </c>
      <c r="AN346" s="37" t="s">
        <v>35</v>
      </c>
    </row>
    <row r="347" spans="2:40" ht="31.2" hidden="1" customHeight="1" x14ac:dyDescent="0.3">
      <c r="B347" s="30" t="s">
        <v>190</v>
      </c>
      <c r="C347" s="30" t="s">
        <v>132</v>
      </c>
      <c r="D347" s="30" t="s">
        <v>114</v>
      </c>
      <c r="E347" s="15" t="str">
        <f t="shared" si="896"/>
        <v>0603</v>
      </c>
      <c r="F347" s="30" t="s">
        <v>259</v>
      </c>
      <c r="G347" s="30" t="s">
        <v>50</v>
      </c>
      <c r="H347" s="31" t="s">
        <v>51</v>
      </c>
      <c r="I347" s="32">
        <f t="shared" si="940"/>
        <v>0</v>
      </c>
      <c r="J347" s="32">
        <f t="shared" si="941"/>
        <v>0</v>
      </c>
      <c r="K347" s="32">
        <f t="shared" si="942"/>
        <v>0</v>
      </c>
      <c r="L347" s="32">
        <f t="shared" si="943"/>
        <v>0</v>
      </c>
      <c r="M347" s="32">
        <f t="shared" si="944"/>
        <v>0</v>
      </c>
      <c r="N347" s="32">
        <f t="shared" si="945"/>
        <v>0</v>
      </c>
      <c r="O347" s="32">
        <f t="shared" si="946"/>
        <v>0</v>
      </c>
      <c r="P347" s="32">
        <f t="shared" si="947"/>
        <v>0</v>
      </c>
      <c r="Q347" s="32">
        <f t="shared" si="948"/>
        <v>0</v>
      </c>
      <c r="R347" s="32">
        <f t="shared" si="949"/>
        <v>0</v>
      </c>
      <c r="S347" s="32">
        <f t="shared" si="950"/>
        <v>0</v>
      </c>
      <c r="T347" s="32">
        <f t="shared" si="951"/>
        <v>0</v>
      </c>
      <c r="U347" s="32">
        <v>0</v>
      </c>
      <c r="V347" s="32">
        <f t="shared" si="898"/>
        <v>0</v>
      </c>
      <c r="W347" s="32">
        <f t="shared" si="952"/>
        <v>0</v>
      </c>
      <c r="X347" s="32">
        <f t="shared" si="953"/>
        <v>0</v>
      </c>
      <c r="Y347" s="32">
        <f t="shared" si="954"/>
        <v>0</v>
      </c>
      <c r="Z347" s="32">
        <f t="shared" si="955"/>
        <v>0</v>
      </c>
      <c r="AA347" s="32">
        <f t="shared" si="956"/>
        <v>0</v>
      </c>
      <c r="AB347" s="32">
        <f t="shared" si="957"/>
        <v>0</v>
      </c>
      <c r="AC347" s="33">
        <f t="shared" si="958"/>
        <v>0</v>
      </c>
      <c r="AD347" s="33">
        <f t="shared" si="959"/>
        <v>0</v>
      </c>
      <c r="AE347" s="34" t="e">
        <f t="shared" si="801"/>
        <v>#DIV/0!</v>
      </c>
      <c r="AF347" s="35">
        <f t="shared" si="960"/>
        <v>0</v>
      </c>
      <c r="AG347" s="35">
        <f t="shared" si="961"/>
        <v>0</v>
      </c>
      <c r="AH347" s="36">
        <f t="shared" si="962"/>
        <v>0</v>
      </c>
      <c r="AI347" s="36">
        <f t="shared" si="963"/>
        <v>0</v>
      </c>
      <c r="AJ347" s="36">
        <f t="shared" si="964"/>
        <v>0</v>
      </c>
      <c r="AK347" s="36">
        <f t="shared" si="965"/>
        <v>0</v>
      </c>
      <c r="AL347" s="36">
        <f t="shared" si="802"/>
        <v>0</v>
      </c>
      <c r="AM347" s="36">
        <f t="shared" si="803"/>
        <v>0</v>
      </c>
      <c r="AN347" s="37" t="s">
        <v>35</v>
      </c>
    </row>
    <row r="348" spans="2:40" ht="31.2" hidden="1" customHeight="1" x14ac:dyDescent="0.3">
      <c r="B348" s="30" t="s">
        <v>190</v>
      </c>
      <c r="C348" s="30" t="s">
        <v>132</v>
      </c>
      <c r="D348" s="30" t="s">
        <v>114</v>
      </c>
      <c r="E348" s="15" t="str">
        <f t="shared" si="896"/>
        <v>0603</v>
      </c>
      <c r="F348" s="30" t="s">
        <v>259</v>
      </c>
      <c r="G348" s="30" t="s">
        <v>52</v>
      </c>
      <c r="H348" s="31" t="s">
        <v>53</v>
      </c>
      <c r="I348" s="32"/>
      <c r="J348" s="32"/>
      <c r="K348" s="32"/>
      <c r="L348" s="32"/>
      <c r="M348" s="32"/>
      <c r="N348" s="32"/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2">
        <v>0</v>
      </c>
      <c r="V348" s="32">
        <f t="shared" si="898"/>
        <v>0</v>
      </c>
      <c r="W348" s="32"/>
      <c r="X348" s="32"/>
      <c r="Y348" s="32"/>
      <c r="Z348" s="32"/>
      <c r="AA348" s="32"/>
      <c r="AB348" s="32">
        <v>0</v>
      </c>
      <c r="AC348" s="33">
        <v>0</v>
      </c>
      <c r="AD348" s="33">
        <v>0</v>
      </c>
      <c r="AE348" s="34" t="e">
        <f t="shared" si="801"/>
        <v>#DIV/0!</v>
      </c>
      <c r="AF348" s="35">
        <v>0</v>
      </c>
      <c r="AG348" s="35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f t="shared" si="802"/>
        <v>0</v>
      </c>
      <c r="AM348" s="36">
        <f t="shared" si="803"/>
        <v>0</v>
      </c>
      <c r="AN348" s="37" t="s">
        <v>35</v>
      </c>
    </row>
    <row r="349" spans="2:40" ht="31.2" x14ac:dyDescent="0.3">
      <c r="B349" s="30" t="s">
        <v>190</v>
      </c>
      <c r="C349" s="30" t="s">
        <v>132</v>
      </c>
      <c r="D349" s="30" t="s">
        <v>114</v>
      </c>
      <c r="E349" s="15" t="str">
        <f t="shared" si="896"/>
        <v>0603</v>
      </c>
      <c r="F349" s="30" t="s">
        <v>273</v>
      </c>
      <c r="G349" s="30"/>
      <c r="H349" s="31" t="s">
        <v>274</v>
      </c>
      <c r="I349" s="32">
        <f t="shared" si="940"/>
        <v>318.60000000000002</v>
      </c>
      <c r="J349" s="32">
        <f t="shared" si="941"/>
        <v>318.60000000000002</v>
      </c>
      <c r="K349" s="32">
        <f t="shared" si="942"/>
        <v>318.60000000000002</v>
      </c>
      <c r="L349" s="32">
        <f t="shared" si="943"/>
        <v>0</v>
      </c>
      <c r="M349" s="32">
        <f t="shared" si="944"/>
        <v>0</v>
      </c>
      <c r="N349" s="32">
        <f t="shared" si="945"/>
        <v>0</v>
      </c>
      <c r="O349" s="32">
        <f t="shared" si="946"/>
        <v>0</v>
      </c>
      <c r="P349" s="32">
        <f t="shared" si="947"/>
        <v>0</v>
      </c>
      <c r="Q349" s="32">
        <f t="shared" si="948"/>
        <v>0</v>
      </c>
      <c r="R349" s="32">
        <f t="shared" si="949"/>
        <v>0</v>
      </c>
      <c r="S349" s="32">
        <f t="shared" si="950"/>
        <v>0</v>
      </c>
      <c r="T349" s="32">
        <f t="shared" si="951"/>
        <v>0</v>
      </c>
      <c r="U349" s="32">
        <v>0</v>
      </c>
      <c r="V349" s="32">
        <f t="shared" si="898"/>
        <v>318.60000000000002</v>
      </c>
      <c r="W349" s="32">
        <f t="shared" si="952"/>
        <v>0</v>
      </c>
      <c r="X349" s="32">
        <f t="shared" si="953"/>
        <v>0</v>
      </c>
      <c r="Y349" s="32">
        <f t="shared" si="954"/>
        <v>0</v>
      </c>
      <c r="Z349" s="32">
        <f t="shared" si="955"/>
        <v>0</v>
      </c>
      <c r="AA349" s="32">
        <f t="shared" si="956"/>
        <v>0</v>
      </c>
      <c r="AB349" s="32">
        <f t="shared" si="957"/>
        <v>0</v>
      </c>
      <c r="AC349" s="33">
        <f t="shared" si="958"/>
        <v>318.60000000000002</v>
      </c>
      <c r="AD349" s="33">
        <f t="shared" si="959"/>
        <v>318.60000000000002</v>
      </c>
      <c r="AE349" s="34">
        <f t="shared" si="801"/>
        <v>100</v>
      </c>
      <c r="AF349" s="32">
        <f t="shared" si="960"/>
        <v>318.60000000000002</v>
      </c>
      <c r="AG349" s="32">
        <f t="shared" si="961"/>
        <v>0</v>
      </c>
      <c r="AH349" s="32">
        <f t="shared" si="962"/>
        <v>0</v>
      </c>
      <c r="AI349" s="32">
        <f t="shared" si="963"/>
        <v>0</v>
      </c>
      <c r="AJ349" s="32">
        <f t="shared" si="964"/>
        <v>0</v>
      </c>
      <c r="AK349" s="32">
        <f t="shared" si="965"/>
        <v>0</v>
      </c>
      <c r="AL349" s="32">
        <f t="shared" si="802"/>
        <v>318.60000000000002</v>
      </c>
      <c r="AM349" s="32">
        <f t="shared" si="803"/>
        <v>0</v>
      </c>
    </row>
    <row r="350" spans="2:40" ht="46.8" x14ac:dyDescent="0.3">
      <c r="B350" s="30" t="s">
        <v>190</v>
      </c>
      <c r="C350" s="30" t="s">
        <v>132</v>
      </c>
      <c r="D350" s="30" t="s">
        <v>114</v>
      </c>
      <c r="E350" s="15" t="str">
        <f t="shared" si="896"/>
        <v>0603</v>
      </c>
      <c r="F350" s="30" t="s">
        <v>275</v>
      </c>
      <c r="G350" s="30"/>
      <c r="H350" s="31" t="s">
        <v>276</v>
      </c>
      <c r="I350" s="32">
        <f t="shared" si="940"/>
        <v>318.60000000000002</v>
      </c>
      <c r="J350" s="32">
        <f t="shared" si="941"/>
        <v>318.60000000000002</v>
      </c>
      <c r="K350" s="32">
        <f t="shared" si="942"/>
        <v>318.60000000000002</v>
      </c>
      <c r="L350" s="32">
        <f t="shared" si="943"/>
        <v>0</v>
      </c>
      <c r="M350" s="32">
        <f t="shared" si="944"/>
        <v>0</v>
      </c>
      <c r="N350" s="32">
        <f t="shared" si="945"/>
        <v>0</v>
      </c>
      <c r="O350" s="32">
        <f t="shared" si="946"/>
        <v>0</v>
      </c>
      <c r="P350" s="32">
        <f t="shared" si="947"/>
        <v>0</v>
      </c>
      <c r="Q350" s="32">
        <f t="shared" si="948"/>
        <v>0</v>
      </c>
      <c r="R350" s="32">
        <f t="shared" si="949"/>
        <v>0</v>
      </c>
      <c r="S350" s="32">
        <f t="shared" si="950"/>
        <v>0</v>
      </c>
      <c r="T350" s="32">
        <f t="shared" si="951"/>
        <v>0</v>
      </c>
      <c r="U350" s="32">
        <v>0</v>
      </c>
      <c r="V350" s="32">
        <f t="shared" si="898"/>
        <v>318.60000000000002</v>
      </c>
      <c r="W350" s="32">
        <f t="shared" si="952"/>
        <v>0</v>
      </c>
      <c r="X350" s="32">
        <f t="shared" si="953"/>
        <v>0</v>
      </c>
      <c r="Y350" s="32">
        <f t="shared" si="954"/>
        <v>0</v>
      </c>
      <c r="Z350" s="32">
        <f t="shared" si="955"/>
        <v>0</v>
      </c>
      <c r="AA350" s="32">
        <f t="shared" si="956"/>
        <v>0</v>
      </c>
      <c r="AB350" s="32">
        <f t="shared" si="957"/>
        <v>0</v>
      </c>
      <c r="AC350" s="33">
        <f t="shared" si="958"/>
        <v>318.60000000000002</v>
      </c>
      <c r="AD350" s="33">
        <f t="shared" si="959"/>
        <v>318.60000000000002</v>
      </c>
      <c r="AE350" s="34">
        <f t="shared" si="801"/>
        <v>100</v>
      </c>
      <c r="AF350" s="32">
        <f t="shared" si="960"/>
        <v>318.60000000000002</v>
      </c>
      <c r="AG350" s="32">
        <f t="shared" si="961"/>
        <v>0</v>
      </c>
      <c r="AH350" s="32">
        <f t="shared" si="962"/>
        <v>0</v>
      </c>
      <c r="AI350" s="32">
        <f t="shared" si="963"/>
        <v>0</v>
      </c>
      <c r="AJ350" s="32">
        <f t="shared" si="964"/>
        <v>0</v>
      </c>
      <c r="AK350" s="32">
        <f t="shared" si="965"/>
        <v>0</v>
      </c>
      <c r="AL350" s="32">
        <f t="shared" si="802"/>
        <v>318.60000000000002</v>
      </c>
      <c r="AM350" s="32">
        <f t="shared" si="803"/>
        <v>0</v>
      </c>
    </row>
    <row r="351" spans="2:40" ht="31.2" x14ac:dyDescent="0.3">
      <c r="B351" s="30" t="s">
        <v>190</v>
      </c>
      <c r="C351" s="30" t="s">
        <v>132</v>
      </c>
      <c r="D351" s="30" t="s">
        <v>114</v>
      </c>
      <c r="E351" s="15" t="str">
        <f t="shared" si="896"/>
        <v>0603</v>
      </c>
      <c r="F351" s="30" t="s">
        <v>275</v>
      </c>
      <c r="G351" s="30" t="s">
        <v>50</v>
      </c>
      <c r="H351" s="31" t="s">
        <v>51</v>
      </c>
      <c r="I351" s="32">
        <f t="shared" si="940"/>
        <v>318.60000000000002</v>
      </c>
      <c r="J351" s="32">
        <f t="shared" si="941"/>
        <v>318.60000000000002</v>
      </c>
      <c r="K351" s="32">
        <f t="shared" si="942"/>
        <v>318.60000000000002</v>
      </c>
      <c r="L351" s="32">
        <f t="shared" si="943"/>
        <v>0</v>
      </c>
      <c r="M351" s="32">
        <f t="shared" si="944"/>
        <v>0</v>
      </c>
      <c r="N351" s="32">
        <f t="shared" si="945"/>
        <v>0</v>
      </c>
      <c r="O351" s="32">
        <f t="shared" si="946"/>
        <v>0</v>
      </c>
      <c r="P351" s="32">
        <f t="shared" si="947"/>
        <v>0</v>
      </c>
      <c r="Q351" s="32">
        <f t="shared" si="948"/>
        <v>0</v>
      </c>
      <c r="R351" s="32">
        <f t="shared" si="949"/>
        <v>0</v>
      </c>
      <c r="S351" s="32">
        <f t="shared" si="950"/>
        <v>0</v>
      </c>
      <c r="T351" s="32">
        <f t="shared" si="951"/>
        <v>0</v>
      </c>
      <c r="U351" s="32">
        <v>0</v>
      </c>
      <c r="V351" s="32">
        <f t="shared" si="898"/>
        <v>318.60000000000002</v>
      </c>
      <c r="W351" s="32">
        <f t="shared" si="952"/>
        <v>0</v>
      </c>
      <c r="X351" s="32">
        <f t="shared" si="953"/>
        <v>0</v>
      </c>
      <c r="Y351" s="32">
        <f t="shared" si="954"/>
        <v>0</v>
      </c>
      <c r="Z351" s="32">
        <f t="shared" si="955"/>
        <v>0</v>
      </c>
      <c r="AA351" s="32">
        <f t="shared" si="956"/>
        <v>0</v>
      </c>
      <c r="AB351" s="32">
        <f t="shared" si="957"/>
        <v>0</v>
      </c>
      <c r="AC351" s="33">
        <f t="shared" si="958"/>
        <v>318.60000000000002</v>
      </c>
      <c r="AD351" s="33">
        <f t="shared" si="959"/>
        <v>318.60000000000002</v>
      </c>
      <c r="AE351" s="34">
        <f t="shared" si="801"/>
        <v>100</v>
      </c>
      <c r="AF351" s="32">
        <f t="shared" si="960"/>
        <v>318.60000000000002</v>
      </c>
      <c r="AG351" s="32">
        <f t="shared" si="961"/>
        <v>0</v>
      </c>
      <c r="AH351" s="32">
        <f t="shared" si="962"/>
        <v>0</v>
      </c>
      <c r="AI351" s="32">
        <f t="shared" si="963"/>
        <v>0</v>
      </c>
      <c r="AJ351" s="32">
        <f t="shared" si="964"/>
        <v>0</v>
      </c>
      <c r="AK351" s="32">
        <f t="shared" si="965"/>
        <v>0</v>
      </c>
      <c r="AL351" s="32">
        <f t="shared" si="802"/>
        <v>318.60000000000002</v>
      </c>
      <c r="AM351" s="32">
        <f t="shared" si="803"/>
        <v>0</v>
      </c>
    </row>
    <row r="352" spans="2:40" ht="31.2" x14ac:dyDescent="0.3">
      <c r="B352" s="30" t="s">
        <v>190</v>
      </c>
      <c r="C352" s="30" t="s">
        <v>132</v>
      </c>
      <c r="D352" s="30" t="s">
        <v>114</v>
      </c>
      <c r="E352" s="15" t="str">
        <f t="shared" si="896"/>
        <v>0603</v>
      </c>
      <c r="F352" s="30" t="s">
        <v>275</v>
      </c>
      <c r="G352" s="30" t="s">
        <v>52</v>
      </c>
      <c r="H352" s="31" t="s">
        <v>53</v>
      </c>
      <c r="I352" s="32">
        <v>318.60000000000002</v>
      </c>
      <c r="J352" s="32">
        <v>318.60000000000002</v>
      </c>
      <c r="K352" s="32">
        <v>318.60000000000002</v>
      </c>
      <c r="L352" s="32"/>
      <c r="M352" s="32"/>
      <c r="N352" s="32"/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2">
        <v>0</v>
      </c>
      <c r="V352" s="32">
        <f t="shared" si="898"/>
        <v>318.60000000000002</v>
      </c>
      <c r="W352" s="32"/>
      <c r="X352" s="32"/>
      <c r="Y352" s="32"/>
      <c r="Z352" s="32"/>
      <c r="AA352" s="32"/>
      <c r="AB352" s="32">
        <v>0</v>
      </c>
      <c r="AC352" s="33">
        <v>318.60000000000002</v>
      </c>
      <c r="AD352" s="33">
        <v>318.60000000000002</v>
      </c>
      <c r="AE352" s="34">
        <f t="shared" si="801"/>
        <v>100</v>
      </c>
      <c r="AF352" s="32">
        <v>318.60000000000002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f t="shared" si="802"/>
        <v>318.60000000000002</v>
      </c>
      <c r="AM352" s="32">
        <f t="shared" si="803"/>
        <v>0</v>
      </c>
      <c r="AN352" s="12"/>
    </row>
    <row r="353" spans="2:40" ht="31.2" x14ac:dyDescent="0.3">
      <c r="B353" s="30" t="s">
        <v>190</v>
      </c>
      <c r="C353" s="30" t="s">
        <v>132</v>
      </c>
      <c r="D353" s="30" t="s">
        <v>114</v>
      </c>
      <c r="E353" s="15" t="str">
        <f t="shared" si="896"/>
        <v>0603</v>
      </c>
      <c r="F353" s="30" t="s">
        <v>261</v>
      </c>
      <c r="G353" s="30"/>
      <c r="H353" s="31" t="s">
        <v>262</v>
      </c>
      <c r="I353" s="32">
        <f t="shared" si="940"/>
        <v>5958.5</v>
      </c>
      <c r="J353" s="32">
        <f t="shared" si="941"/>
        <v>5958.5</v>
      </c>
      <c r="K353" s="32">
        <f t="shared" si="942"/>
        <v>5958.5</v>
      </c>
      <c r="L353" s="32">
        <f t="shared" si="943"/>
        <v>0</v>
      </c>
      <c r="M353" s="32">
        <f t="shared" si="944"/>
        <v>0</v>
      </c>
      <c r="N353" s="32">
        <f t="shared" si="945"/>
        <v>0</v>
      </c>
      <c r="O353" s="32">
        <f t="shared" si="946"/>
        <v>0</v>
      </c>
      <c r="P353" s="32">
        <f t="shared" si="947"/>
        <v>0</v>
      </c>
      <c r="Q353" s="32">
        <f t="shared" si="948"/>
        <v>0</v>
      </c>
      <c r="R353" s="32">
        <f t="shared" si="949"/>
        <v>0</v>
      </c>
      <c r="S353" s="32">
        <f t="shared" si="950"/>
        <v>0</v>
      </c>
      <c r="T353" s="32">
        <f t="shared" si="951"/>
        <v>0</v>
      </c>
      <c r="U353" s="32">
        <v>0</v>
      </c>
      <c r="V353" s="32">
        <f t="shared" si="898"/>
        <v>5958.5</v>
      </c>
      <c r="W353" s="32">
        <f t="shared" si="952"/>
        <v>0</v>
      </c>
      <c r="X353" s="32">
        <f t="shared" si="953"/>
        <v>0</v>
      </c>
      <c r="Y353" s="32">
        <f t="shared" si="954"/>
        <v>0</v>
      </c>
      <c r="Z353" s="32">
        <f t="shared" si="955"/>
        <v>0</v>
      </c>
      <c r="AA353" s="32">
        <f t="shared" si="956"/>
        <v>0</v>
      </c>
      <c r="AB353" s="32">
        <f t="shared" si="957"/>
        <v>4154.7190000000001</v>
      </c>
      <c r="AC353" s="33">
        <f t="shared" si="958"/>
        <v>5958.5</v>
      </c>
      <c r="AD353" s="33">
        <f t="shared" si="959"/>
        <v>5958.5</v>
      </c>
      <c r="AE353" s="34">
        <f t="shared" si="801"/>
        <v>100</v>
      </c>
      <c r="AF353" s="32">
        <f t="shared" si="960"/>
        <v>5958.5</v>
      </c>
      <c r="AG353" s="32">
        <f t="shared" si="961"/>
        <v>0</v>
      </c>
      <c r="AH353" s="32">
        <f t="shared" si="962"/>
        <v>0</v>
      </c>
      <c r="AI353" s="32">
        <f t="shared" si="963"/>
        <v>0</v>
      </c>
      <c r="AJ353" s="32">
        <f t="shared" si="964"/>
        <v>0</v>
      </c>
      <c r="AK353" s="32">
        <f t="shared" si="965"/>
        <v>0</v>
      </c>
      <c r="AL353" s="32">
        <f t="shared" si="802"/>
        <v>5958.5</v>
      </c>
      <c r="AM353" s="32">
        <f t="shared" si="803"/>
        <v>0</v>
      </c>
    </row>
    <row r="354" spans="2:40" x14ac:dyDescent="0.3">
      <c r="B354" s="30" t="s">
        <v>190</v>
      </c>
      <c r="C354" s="30" t="s">
        <v>132</v>
      </c>
      <c r="D354" s="30" t="s">
        <v>114</v>
      </c>
      <c r="E354" s="15" t="str">
        <f t="shared" si="896"/>
        <v>0603</v>
      </c>
      <c r="F354" s="30" t="s">
        <v>277</v>
      </c>
      <c r="G354" s="30"/>
      <c r="H354" s="31" t="s">
        <v>278</v>
      </c>
      <c r="I354" s="32">
        <f t="shared" si="940"/>
        <v>5958.5</v>
      </c>
      <c r="J354" s="32">
        <f t="shared" si="941"/>
        <v>5958.5</v>
      </c>
      <c r="K354" s="32">
        <f t="shared" si="942"/>
        <v>5958.5</v>
      </c>
      <c r="L354" s="32">
        <f t="shared" si="943"/>
        <v>0</v>
      </c>
      <c r="M354" s="32">
        <f t="shared" si="944"/>
        <v>0</v>
      </c>
      <c r="N354" s="32">
        <f t="shared" si="945"/>
        <v>0</v>
      </c>
      <c r="O354" s="32">
        <f t="shared" si="946"/>
        <v>0</v>
      </c>
      <c r="P354" s="32">
        <f t="shared" si="947"/>
        <v>0</v>
      </c>
      <c r="Q354" s="32">
        <f t="shared" si="948"/>
        <v>0</v>
      </c>
      <c r="R354" s="32">
        <f t="shared" si="949"/>
        <v>0</v>
      </c>
      <c r="S354" s="32">
        <f t="shared" si="950"/>
        <v>0</v>
      </c>
      <c r="T354" s="32">
        <f t="shared" si="951"/>
        <v>0</v>
      </c>
      <c r="U354" s="32">
        <v>0</v>
      </c>
      <c r="V354" s="32">
        <f t="shared" si="898"/>
        <v>5958.5</v>
      </c>
      <c r="W354" s="32">
        <f t="shared" si="952"/>
        <v>0</v>
      </c>
      <c r="X354" s="32">
        <f t="shared" si="953"/>
        <v>0</v>
      </c>
      <c r="Y354" s="32">
        <f t="shared" si="954"/>
        <v>0</v>
      </c>
      <c r="Z354" s="32">
        <f t="shared" si="955"/>
        <v>0</v>
      </c>
      <c r="AA354" s="32">
        <f t="shared" si="956"/>
        <v>0</v>
      </c>
      <c r="AB354" s="32">
        <f t="shared" si="957"/>
        <v>4154.7190000000001</v>
      </c>
      <c r="AC354" s="33">
        <f t="shared" si="958"/>
        <v>5958.5</v>
      </c>
      <c r="AD354" s="33">
        <f t="shared" si="959"/>
        <v>5958.5</v>
      </c>
      <c r="AE354" s="34">
        <f t="shared" si="801"/>
        <v>100</v>
      </c>
      <c r="AF354" s="32">
        <f t="shared" si="960"/>
        <v>5958.5</v>
      </c>
      <c r="AG354" s="32">
        <f t="shared" si="961"/>
        <v>0</v>
      </c>
      <c r="AH354" s="32">
        <f t="shared" si="962"/>
        <v>0</v>
      </c>
      <c r="AI354" s="32">
        <f t="shared" si="963"/>
        <v>0</v>
      </c>
      <c r="AJ354" s="32">
        <f t="shared" si="964"/>
        <v>0</v>
      </c>
      <c r="AK354" s="32">
        <f t="shared" si="965"/>
        <v>0</v>
      </c>
      <c r="AL354" s="32">
        <f t="shared" si="802"/>
        <v>5958.5</v>
      </c>
      <c r="AM354" s="32">
        <f t="shared" si="803"/>
        <v>0</v>
      </c>
    </row>
    <row r="355" spans="2:40" ht="31.2" x14ac:dyDescent="0.3">
      <c r="B355" s="30" t="s">
        <v>190</v>
      </c>
      <c r="C355" s="30" t="s">
        <v>132</v>
      </c>
      <c r="D355" s="30" t="s">
        <v>114</v>
      </c>
      <c r="E355" s="15" t="str">
        <f t="shared" si="896"/>
        <v>0603</v>
      </c>
      <c r="F355" s="30" t="s">
        <v>277</v>
      </c>
      <c r="G355" s="30" t="s">
        <v>50</v>
      </c>
      <c r="H355" s="31" t="s">
        <v>51</v>
      </c>
      <c r="I355" s="32">
        <f t="shared" si="940"/>
        <v>5958.5</v>
      </c>
      <c r="J355" s="32">
        <f t="shared" si="941"/>
        <v>5958.5</v>
      </c>
      <c r="K355" s="32">
        <f t="shared" si="942"/>
        <v>5958.5</v>
      </c>
      <c r="L355" s="32">
        <f t="shared" si="943"/>
        <v>0</v>
      </c>
      <c r="M355" s="32">
        <f t="shared" si="944"/>
        <v>0</v>
      </c>
      <c r="N355" s="32">
        <f t="shared" si="945"/>
        <v>0</v>
      </c>
      <c r="O355" s="32">
        <f t="shared" si="946"/>
        <v>0</v>
      </c>
      <c r="P355" s="32">
        <f t="shared" si="947"/>
        <v>0</v>
      </c>
      <c r="Q355" s="32">
        <f t="shared" si="948"/>
        <v>0</v>
      </c>
      <c r="R355" s="32">
        <f t="shared" si="949"/>
        <v>0</v>
      </c>
      <c r="S355" s="32">
        <f t="shared" si="950"/>
        <v>0</v>
      </c>
      <c r="T355" s="32">
        <f t="shared" si="951"/>
        <v>0</v>
      </c>
      <c r="U355" s="32">
        <v>0</v>
      </c>
      <c r="V355" s="32">
        <f t="shared" si="898"/>
        <v>5958.5</v>
      </c>
      <c r="W355" s="32">
        <f t="shared" si="952"/>
        <v>0</v>
      </c>
      <c r="X355" s="32">
        <f t="shared" si="953"/>
        <v>0</v>
      </c>
      <c r="Y355" s="32">
        <f t="shared" si="954"/>
        <v>0</v>
      </c>
      <c r="Z355" s="32">
        <f t="shared" si="955"/>
        <v>0</v>
      </c>
      <c r="AA355" s="32">
        <f t="shared" si="956"/>
        <v>0</v>
      </c>
      <c r="AB355" s="32">
        <f t="shared" si="957"/>
        <v>4154.7190000000001</v>
      </c>
      <c r="AC355" s="33">
        <f t="shared" si="958"/>
        <v>5958.5</v>
      </c>
      <c r="AD355" s="33">
        <f t="shared" si="959"/>
        <v>5958.5</v>
      </c>
      <c r="AE355" s="34">
        <f t="shared" si="801"/>
        <v>100</v>
      </c>
      <c r="AF355" s="32">
        <f t="shared" si="960"/>
        <v>5958.5</v>
      </c>
      <c r="AG355" s="32">
        <f t="shared" si="961"/>
        <v>0</v>
      </c>
      <c r="AH355" s="32">
        <f t="shared" si="962"/>
        <v>0</v>
      </c>
      <c r="AI355" s="32">
        <f t="shared" si="963"/>
        <v>0</v>
      </c>
      <c r="AJ355" s="32">
        <f t="shared" si="964"/>
        <v>0</v>
      </c>
      <c r="AK355" s="32">
        <f t="shared" si="965"/>
        <v>0</v>
      </c>
      <c r="AL355" s="32">
        <f t="shared" si="802"/>
        <v>5958.5</v>
      </c>
      <c r="AM355" s="32">
        <f t="shared" si="803"/>
        <v>0</v>
      </c>
    </row>
    <row r="356" spans="2:40" ht="31.2" x14ac:dyDescent="0.3">
      <c r="B356" s="30" t="s">
        <v>190</v>
      </c>
      <c r="C356" s="30" t="s">
        <v>132</v>
      </c>
      <c r="D356" s="30" t="s">
        <v>114</v>
      </c>
      <c r="E356" s="15" t="str">
        <f t="shared" si="896"/>
        <v>0603</v>
      </c>
      <c r="F356" s="30" t="s">
        <v>277</v>
      </c>
      <c r="G356" s="30" t="s">
        <v>52</v>
      </c>
      <c r="H356" s="31" t="s">
        <v>53</v>
      </c>
      <c r="I356" s="32">
        <v>5958.5</v>
      </c>
      <c r="J356" s="32">
        <v>5958.5</v>
      </c>
      <c r="K356" s="32">
        <v>5958.5</v>
      </c>
      <c r="L356" s="32"/>
      <c r="M356" s="32"/>
      <c r="N356" s="32"/>
      <c r="O356" s="32">
        <v>0</v>
      </c>
      <c r="P356" s="32">
        <v>0</v>
      </c>
      <c r="Q356" s="32">
        <v>0</v>
      </c>
      <c r="R356" s="32">
        <v>0</v>
      </c>
      <c r="S356" s="32">
        <f>6973.744-6973.744</f>
        <v>0</v>
      </c>
      <c r="T356" s="32">
        <v>0</v>
      </c>
      <c r="U356" s="32">
        <v>0</v>
      </c>
      <c r="V356" s="32">
        <f t="shared" si="898"/>
        <v>5958.5</v>
      </c>
      <c r="W356" s="32"/>
      <c r="X356" s="32"/>
      <c r="Y356" s="32"/>
      <c r="Z356" s="32"/>
      <c r="AA356" s="32"/>
      <c r="AB356" s="32">
        <v>4154.7190000000001</v>
      </c>
      <c r="AC356" s="33">
        <v>5958.5</v>
      </c>
      <c r="AD356" s="33">
        <v>5958.5</v>
      </c>
      <c r="AE356" s="34">
        <f t="shared" si="801"/>
        <v>100</v>
      </c>
      <c r="AF356" s="32">
        <v>5958.5</v>
      </c>
      <c r="AG356" s="32">
        <v>0</v>
      </c>
      <c r="AH356" s="32">
        <v>0</v>
      </c>
      <c r="AI356" s="32">
        <f>6973.744-6973.744</f>
        <v>0</v>
      </c>
      <c r="AJ356" s="32">
        <v>0</v>
      </c>
      <c r="AK356" s="32">
        <v>0</v>
      </c>
      <c r="AL356" s="32">
        <f t="shared" si="802"/>
        <v>5958.5</v>
      </c>
      <c r="AM356" s="32">
        <f t="shared" si="803"/>
        <v>0</v>
      </c>
      <c r="AN356" s="12"/>
    </row>
    <row r="357" spans="2:40" ht="31.2" x14ac:dyDescent="0.3">
      <c r="B357" s="30" t="s">
        <v>190</v>
      </c>
      <c r="C357" s="30" t="s">
        <v>132</v>
      </c>
      <c r="D357" s="30" t="s">
        <v>114</v>
      </c>
      <c r="E357" s="15" t="str">
        <f t="shared" si="896"/>
        <v>0603</v>
      </c>
      <c r="F357" s="30" t="s">
        <v>279</v>
      </c>
      <c r="G357" s="30"/>
      <c r="H357" s="31" t="s">
        <v>280</v>
      </c>
      <c r="I357" s="32">
        <f t="shared" si="940"/>
        <v>1166.4000000000001</v>
      </c>
      <c r="J357" s="32">
        <f t="shared" si="941"/>
        <v>1166.4000000000001</v>
      </c>
      <c r="K357" s="32">
        <f t="shared" si="942"/>
        <v>1166.4000000000001</v>
      </c>
      <c r="L357" s="32">
        <f t="shared" si="943"/>
        <v>0</v>
      </c>
      <c r="M357" s="32">
        <f t="shared" si="944"/>
        <v>0</v>
      </c>
      <c r="N357" s="32">
        <f t="shared" si="945"/>
        <v>0</v>
      </c>
      <c r="O357" s="32">
        <f t="shared" si="946"/>
        <v>0</v>
      </c>
      <c r="P357" s="32">
        <f t="shared" si="947"/>
        <v>0</v>
      </c>
      <c r="Q357" s="32">
        <f t="shared" si="948"/>
        <v>0</v>
      </c>
      <c r="R357" s="32">
        <f t="shared" si="949"/>
        <v>0</v>
      </c>
      <c r="S357" s="32">
        <f>S358</f>
        <v>0</v>
      </c>
      <c r="T357" s="32">
        <f t="shared" si="951"/>
        <v>0</v>
      </c>
      <c r="U357" s="32">
        <v>0</v>
      </c>
      <c r="V357" s="32">
        <f t="shared" si="898"/>
        <v>1166.4000000000001</v>
      </c>
      <c r="W357" s="32">
        <f t="shared" si="952"/>
        <v>0</v>
      </c>
      <c r="X357" s="32">
        <f t="shared" si="953"/>
        <v>0</v>
      </c>
      <c r="Y357" s="32">
        <f t="shared" si="954"/>
        <v>0</v>
      </c>
      <c r="Z357" s="32">
        <f t="shared" si="955"/>
        <v>0</v>
      </c>
      <c r="AA357" s="32">
        <f t="shared" si="956"/>
        <v>0</v>
      </c>
      <c r="AB357" s="32">
        <f t="shared" si="957"/>
        <v>952.45500000000004</v>
      </c>
      <c r="AC357" s="33">
        <f t="shared" si="958"/>
        <v>1166.3300000000002</v>
      </c>
      <c r="AD357" s="33">
        <f t="shared" si="959"/>
        <v>1166.3300000000002</v>
      </c>
      <c r="AE357" s="34">
        <f t="shared" si="801"/>
        <v>100</v>
      </c>
      <c r="AF357" s="32">
        <f t="shared" si="960"/>
        <v>1166.4000000000001</v>
      </c>
      <c r="AG357" s="32">
        <f t="shared" si="961"/>
        <v>0</v>
      </c>
      <c r="AH357" s="32">
        <f t="shared" si="962"/>
        <v>0</v>
      </c>
      <c r="AI357" s="32">
        <f>AI358</f>
        <v>0</v>
      </c>
      <c r="AJ357" s="32">
        <f t="shared" si="964"/>
        <v>0</v>
      </c>
      <c r="AK357" s="32">
        <f t="shared" si="965"/>
        <v>0</v>
      </c>
      <c r="AL357" s="32">
        <f t="shared" si="802"/>
        <v>1166.4000000000001</v>
      </c>
      <c r="AM357" s="32">
        <f t="shared" si="803"/>
        <v>0</v>
      </c>
    </row>
    <row r="358" spans="2:40" ht="31.2" x14ac:dyDescent="0.3">
      <c r="B358" s="30" t="s">
        <v>190</v>
      </c>
      <c r="C358" s="30" t="s">
        <v>132</v>
      </c>
      <c r="D358" s="30" t="s">
        <v>114</v>
      </c>
      <c r="E358" s="15" t="str">
        <f t="shared" si="896"/>
        <v>0603</v>
      </c>
      <c r="F358" s="30" t="s">
        <v>281</v>
      </c>
      <c r="G358" s="30"/>
      <c r="H358" s="31" t="s">
        <v>282</v>
      </c>
      <c r="I358" s="32">
        <f t="shared" ref="I358:T358" si="966">I359+I361</f>
        <v>1166.4000000000001</v>
      </c>
      <c r="J358" s="32">
        <f t="shared" si="966"/>
        <v>1166.4000000000001</v>
      </c>
      <c r="K358" s="32">
        <f t="shared" si="966"/>
        <v>1166.4000000000001</v>
      </c>
      <c r="L358" s="32">
        <f t="shared" si="966"/>
        <v>0</v>
      </c>
      <c r="M358" s="32">
        <f t="shared" si="966"/>
        <v>0</v>
      </c>
      <c r="N358" s="32">
        <f t="shared" si="966"/>
        <v>0</v>
      </c>
      <c r="O358" s="32">
        <f t="shared" si="966"/>
        <v>0</v>
      </c>
      <c r="P358" s="32">
        <f t="shared" si="966"/>
        <v>0</v>
      </c>
      <c r="Q358" s="32">
        <f t="shared" si="966"/>
        <v>0</v>
      </c>
      <c r="R358" s="32">
        <f t="shared" si="966"/>
        <v>0</v>
      </c>
      <c r="S358" s="32">
        <f t="shared" si="966"/>
        <v>0</v>
      </c>
      <c r="T358" s="32">
        <f t="shared" si="966"/>
        <v>0</v>
      </c>
      <c r="U358" s="32">
        <v>0</v>
      </c>
      <c r="V358" s="32">
        <f t="shared" si="898"/>
        <v>1166.4000000000001</v>
      </c>
      <c r="W358" s="32">
        <f t="shared" ref="W358:AD358" si="967">W359+W361</f>
        <v>0</v>
      </c>
      <c r="X358" s="32">
        <f t="shared" si="967"/>
        <v>0</v>
      </c>
      <c r="Y358" s="32">
        <f t="shared" si="967"/>
        <v>0</v>
      </c>
      <c r="Z358" s="32">
        <f t="shared" si="967"/>
        <v>0</v>
      </c>
      <c r="AA358" s="32">
        <f t="shared" si="967"/>
        <v>0</v>
      </c>
      <c r="AB358" s="32">
        <f t="shared" si="967"/>
        <v>952.45500000000004</v>
      </c>
      <c r="AC358" s="33">
        <f t="shared" si="967"/>
        <v>1166.3300000000002</v>
      </c>
      <c r="AD358" s="33">
        <f t="shared" si="967"/>
        <v>1166.3300000000002</v>
      </c>
      <c r="AE358" s="34">
        <f t="shared" ref="AE358:AE421" si="968">AD358/AC358*100</f>
        <v>100</v>
      </c>
      <c r="AF358" s="32">
        <f t="shared" ref="AF358:AK358" si="969">AF359+AF361</f>
        <v>1166.4000000000001</v>
      </c>
      <c r="AG358" s="32">
        <f t="shared" si="969"/>
        <v>0</v>
      </c>
      <c r="AH358" s="32">
        <f t="shared" si="969"/>
        <v>0</v>
      </c>
      <c r="AI358" s="32">
        <f t="shared" si="969"/>
        <v>0</v>
      </c>
      <c r="AJ358" s="32">
        <f t="shared" si="969"/>
        <v>0</v>
      </c>
      <c r="AK358" s="32">
        <f t="shared" si="969"/>
        <v>0</v>
      </c>
      <c r="AL358" s="32">
        <f t="shared" ref="AL358:AL421" si="970">AF358+AH358+AK358+AI358+AJ358+AG358</f>
        <v>1166.4000000000001</v>
      </c>
      <c r="AM358" s="32">
        <f t="shared" ref="AM358:AM421" si="971">V358-AL358</f>
        <v>0</v>
      </c>
    </row>
    <row r="359" spans="2:40" ht="31.2" x14ac:dyDescent="0.3">
      <c r="B359" s="30" t="s">
        <v>190</v>
      </c>
      <c r="C359" s="30" t="s">
        <v>132</v>
      </c>
      <c r="D359" s="30" t="s">
        <v>114</v>
      </c>
      <c r="E359" s="15" t="str">
        <f t="shared" si="896"/>
        <v>0603</v>
      </c>
      <c r="F359" s="30" t="s">
        <v>281</v>
      </c>
      <c r="G359" s="30" t="s">
        <v>50</v>
      </c>
      <c r="H359" s="31" t="s">
        <v>51</v>
      </c>
      <c r="I359" s="32">
        <f t="shared" ref="I359:T359" si="972">I360</f>
        <v>1166.2</v>
      </c>
      <c r="J359" s="32">
        <f t="shared" si="972"/>
        <v>1166.2</v>
      </c>
      <c r="K359" s="32">
        <f t="shared" si="972"/>
        <v>1166.2</v>
      </c>
      <c r="L359" s="32">
        <f t="shared" si="972"/>
        <v>0</v>
      </c>
      <c r="M359" s="32">
        <f t="shared" si="972"/>
        <v>0</v>
      </c>
      <c r="N359" s="32">
        <f t="shared" si="972"/>
        <v>0</v>
      </c>
      <c r="O359" s="32">
        <f t="shared" si="972"/>
        <v>0</v>
      </c>
      <c r="P359" s="32">
        <f t="shared" si="972"/>
        <v>0</v>
      </c>
      <c r="Q359" s="32">
        <f t="shared" si="972"/>
        <v>0</v>
      </c>
      <c r="R359" s="32">
        <f t="shared" si="972"/>
        <v>0</v>
      </c>
      <c r="S359" s="32">
        <f t="shared" si="972"/>
        <v>0</v>
      </c>
      <c r="T359" s="32">
        <f t="shared" si="972"/>
        <v>0</v>
      </c>
      <c r="U359" s="32">
        <v>0</v>
      </c>
      <c r="V359" s="32">
        <f t="shared" si="898"/>
        <v>1166.2</v>
      </c>
      <c r="W359" s="32">
        <f t="shared" ref="W359:AD359" si="973">W360</f>
        <v>0</v>
      </c>
      <c r="X359" s="32">
        <f t="shared" si="973"/>
        <v>0</v>
      </c>
      <c r="Y359" s="32">
        <f t="shared" si="973"/>
        <v>0</v>
      </c>
      <c r="Z359" s="32">
        <f t="shared" si="973"/>
        <v>0</v>
      </c>
      <c r="AA359" s="32">
        <f t="shared" si="973"/>
        <v>0</v>
      </c>
      <c r="AB359" s="32">
        <f t="shared" si="973"/>
        <v>952.32500000000005</v>
      </c>
      <c r="AC359" s="33">
        <f t="shared" si="973"/>
        <v>1166.2</v>
      </c>
      <c r="AD359" s="33">
        <f t="shared" si="973"/>
        <v>1166.2</v>
      </c>
      <c r="AE359" s="34">
        <f t="shared" si="968"/>
        <v>100</v>
      </c>
      <c r="AF359" s="32">
        <f t="shared" ref="AF359:AK359" si="974">AF360</f>
        <v>1166.2</v>
      </c>
      <c r="AG359" s="32">
        <f t="shared" si="974"/>
        <v>0</v>
      </c>
      <c r="AH359" s="32">
        <f t="shared" si="974"/>
        <v>0</v>
      </c>
      <c r="AI359" s="32">
        <f t="shared" si="974"/>
        <v>0</v>
      </c>
      <c r="AJ359" s="32">
        <f t="shared" si="974"/>
        <v>0</v>
      </c>
      <c r="AK359" s="32">
        <f t="shared" si="974"/>
        <v>0</v>
      </c>
      <c r="AL359" s="32">
        <f t="shared" si="970"/>
        <v>1166.2</v>
      </c>
      <c r="AM359" s="32">
        <f t="shared" si="971"/>
        <v>0</v>
      </c>
    </row>
    <row r="360" spans="2:40" ht="31.2" x14ac:dyDescent="0.3">
      <c r="B360" s="30" t="s">
        <v>190</v>
      </c>
      <c r="C360" s="30" t="s">
        <v>132</v>
      </c>
      <c r="D360" s="30" t="s">
        <v>114</v>
      </c>
      <c r="E360" s="15" t="str">
        <f t="shared" si="896"/>
        <v>0603</v>
      </c>
      <c r="F360" s="30" t="s">
        <v>281</v>
      </c>
      <c r="G360" s="30" t="s">
        <v>52</v>
      </c>
      <c r="H360" s="31" t="s">
        <v>53</v>
      </c>
      <c r="I360" s="32">
        <v>1166.2</v>
      </c>
      <c r="J360" s="32">
        <v>1166.2</v>
      </c>
      <c r="K360" s="32">
        <v>1166.2</v>
      </c>
      <c r="L360" s="32"/>
      <c r="M360" s="32"/>
      <c r="N360" s="32"/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2">
        <v>0</v>
      </c>
      <c r="V360" s="32">
        <f t="shared" si="898"/>
        <v>1166.2</v>
      </c>
      <c r="W360" s="32"/>
      <c r="X360" s="32"/>
      <c r="Y360" s="32"/>
      <c r="Z360" s="32"/>
      <c r="AA360" s="32"/>
      <c r="AB360" s="32">
        <v>952.32500000000005</v>
      </c>
      <c r="AC360" s="33">
        <v>1166.2</v>
      </c>
      <c r="AD360" s="33">
        <v>1166.2</v>
      </c>
      <c r="AE360" s="34">
        <f t="shared" si="968"/>
        <v>100</v>
      </c>
      <c r="AF360" s="32">
        <v>1166.2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f t="shared" si="970"/>
        <v>1166.2</v>
      </c>
      <c r="AM360" s="32">
        <f t="shared" si="971"/>
        <v>0</v>
      </c>
      <c r="AN360" s="12"/>
    </row>
    <row r="361" spans="2:40" x14ac:dyDescent="0.3">
      <c r="B361" s="30" t="s">
        <v>190</v>
      </c>
      <c r="C361" s="30" t="s">
        <v>132</v>
      </c>
      <c r="D361" s="30" t="s">
        <v>114</v>
      </c>
      <c r="E361" s="15" t="str">
        <f t="shared" si="896"/>
        <v>0603</v>
      </c>
      <c r="F361" s="30" t="s">
        <v>281</v>
      </c>
      <c r="G361" s="30" t="s">
        <v>56</v>
      </c>
      <c r="H361" s="31" t="s">
        <v>57</v>
      </c>
      <c r="I361" s="32">
        <f t="shared" ref="I361:T361" si="975">I362</f>
        <v>0.2</v>
      </c>
      <c r="J361" s="32">
        <f t="shared" si="975"/>
        <v>0.2</v>
      </c>
      <c r="K361" s="32">
        <f t="shared" si="975"/>
        <v>0.2</v>
      </c>
      <c r="L361" s="32">
        <f t="shared" si="975"/>
        <v>0</v>
      </c>
      <c r="M361" s="32">
        <f t="shared" si="975"/>
        <v>0</v>
      </c>
      <c r="N361" s="32">
        <f t="shared" si="975"/>
        <v>0</v>
      </c>
      <c r="O361" s="32">
        <f t="shared" si="975"/>
        <v>0</v>
      </c>
      <c r="P361" s="32">
        <f t="shared" si="975"/>
        <v>0</v>
      </c>
      <c r="Q361" s="32">
        <f t="shared" si="975"/>
        <v>0</v>
      </c>
      <c r="R361" s="32">
        <f t="shared" si="975"/>
        <v>0</v>
      </c>
      <c r="S361" s="32">
        <f t="shared" si="975"/>
        <v>0</v>
      </c>
      <c r="T361" s="32">
        <f t="shared" si="975"/>
        <v>0</v>
      </c>
      <c r="U361" s="32">
        <v>0</v>
      </c>
      <c r="V361" s="32">
        <f t="shared" si="898"/>
        <v>0.2</v>
      </c>
      <c r="W361" s="32">
        <f t="shared" ref="W361:AD361" si="976">W362</f>
        <v>0</v>
      </c>
      <c r="X361" s="32">
        <f t="shared" si="976"/>
        <v>0</v>
      </c>
      <c r="Y361" s="32">
        <f t="shared" si="976"/>
        <v>0</v>
      </c>
      <c r="Z361" s="32">
        <f t="shared" si="976"/>
        <v>0</v>
      </c>
      <c r="AA361" s="32">
        <f t="shared" si="976"/>
        <v>0</v>
      </c>
      <c r="AB361" s="32">
        <f t="shared" si="976"/>
        <v>0.13</v>
      </c>
      <c r="AC361" s="33">
        <f t="shared" si="976"/>
        <v>0.13</v>
      </c>
      <c r="AD361" s="33">
        <f t="shared" si="976"/>
        <v>0.13</v>
      </c>
      <c r="AE361" s="34">
        <f t="shared" si="968"/>
        <v>100</v>
      </c>
      <c r="AF361" s="32">
        <f t="shared" ref="AF361:AK361" si="977">AF362</f>
        <v>0.2</v>
      </c>
      <c r="AG361" s="32">
        <f t="shared" si="977"/>
        <v>0</v>
      </c>
      <c r="AH361" s="32">
        <f t="shared" si="977"/>
        <v>0</v>
      </c>
      <c r="AI361" s="32">
        <f t="shared" si="977"/>
        <v>0</v>
      </c>
      <c r="AJ361" s="32">
        <f t="shared" si="977"/>
        <v>0</v>
      </c>
      <c r="AK361" s="32">
        <f t="shared" si="977"/>
        <v>0</v>
      </c>
      <c r="AL361" s="32">
        <f t="shared" si="970"/>
        <v>0.2</v>
      </c>
      <c r="AM361" s="32">
        <f t="shared" si="971"/>
        <v>0</v>
      </c>
    </row>
    <row r="362" spans="2:40" x14ac:dyDescent="0.3">
      <c r="B362" s="30" t="s">
        <v>190</v>
      </c>
      <c r="C362" s="30" t="s">
        <v>132</v>
      </c>
      <c r="D362" s="30" t="s">
        <v>114</v>
      </c>
      <c r="E362" s="15" t="str">
        <f t="shared" si="896"/>
        <v>0603</v>
      </c>
      <c r="F362" s="30" t="s">
        <v>281</v>
      </c>
      <c r="G362" s="30" t="s">
        <v>60</v>
      </c>
      <c r="H362" s="31" t="s">
        <v>61</v>
      </c>
      <c r="I362" s="32">
        <v>0.2</v>
      </c>
      <c r="J362" s="32">
        <v>0.2</v>
      </c>
      <c r="K362" s="32">
        <v>0.2</v>
      </c>
      <c r="L362" s="32"/>
      <c r="M362" s="32"/>
      <c r="N362" s="32"/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2">
        <v>0</v>
      </c>
      <c r="V362" s="32">
        <f t="shared" si="898"/>
        <v>0.2</v>
      </c>
      <c r="W362" s="32"/>
      <c r="X362" s="32"/>
      <c r="Y362" s="32"/>
      <c r="Z362" s="32"/>
      <c r="AA362" s="32"/>
      <c r="AB362" s="32">
        <v>0.13</v>
      </c>
      <c r="AC362" s="33">
        <v>0.13</v>
      </c>
      <c r="AD362" s="33">
        <v>0.13</v>
      </c>
      <c r="AE362" s="34">
        <f t="shared" si="968"/>
        <v>100</v>
      </c>
      <c r="AF362" s="32">
        <v>0.2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f t="shared" si="970"/>
        <v>0.2</v>
      </c>
      <c r="AM362" s="32">
        <f t="shared" si="971"/>
        <v>0</v>
      </c>
      <c r="AN362" s="12"/>
    </row>
    <row r="363" spans="2:40" ht="31.2" x14ac:dyDescent="0.3">
      <c r="B363" s="30" t="s">
        <v>190</v>
      </c>
      <c r="C363" s="30" t="s">
        <v>132</v>
      </c>
      <c r="D363" s="30" t="s">
        <v>114</v>
      </c>
      <c r="E363" s="15" t="str">
        <f t="shared" si="896"/>
        <v>0603</v>
      </c>
      <c r="F363" s="30" t="s">
        <v>283</v>
      </c>
      <c r="G363" s="30"/>
      <c r="H363" s="31" t="s">
        <v>284</v>
      </c>
      <c r="I363" s="32">
        <f t="shared" ref="I363:I365" si="978">I364</f>
        <v>2417.1999999999998</v>
      </c>
      <c r="J363" s="32">
        <f t="shared" ref="J363:J365" si="979">J364</f>
        <v>2417.1999999999998</v>
      </c>
      <c r="K363" s="32">
        <f t="shared" ref="K363:K365" si="980">K364</f>
        <v>2417.1999999999998</v>
      </c>
      <c r="L363" s="32">
        <f t="shared" ref="L363:L365" si="981">L364</f>
        <v>0</v>
      </c>
      <c r="M363" s="32">
        <f t="shared" ref="M363:M365" si="982">M364</f>
        <v>0</v>
      </c>
      <c r="N363" s="32">
        <f t="shared" ref="N363:N365" si="983">N364</f>
        <v>0</v>
      </c>
      <c r="O363" s="32">
        <f t="shared" ref="O363:O365" si="984">O364</f>
        <v>0</v>
      </c>
      <c r="P363" s="32">
        <f t="shared" ref="P363:P365" si="985">P364</f>
        <v>0</v>
      </c>
      <c r="Q363" s="32">
        <f t="shared" ref="Q363:Q365" si="986">Q364</f>
        <v>1143.7</v>
      </c>
      <c r="R363" s="32">
        <f t="shared" ref="R363:R365" si="987">R364</f>
        <v>0</v>
      </c>
      <c r="S363" s="32">
        <f t="shared" ref="S363:S365" si="988">S364</f>
        <v>0</v>
      </c>
      <c r="T363" s="32">
        <f t="shared" ref="T363:T365" si="989">T364</f>
        <v>0</v>
      </c>
      <c r="U363" s="32">
        <v>6481.4</v>
      </c>
      <c r="V363" s="32">
        <f t="shared" si="898"/>
        <v>10042.299999999999</v>
      </c>
      <c r="W363" s="32">
        <f t="shared" ref="W363:W365" si="990">W364</f>
        <v>6481.4</v>
      </c>
      <c r="X363" s="32">
        <f t="shared" ref="X363:X365" si="991">X364</f>
        <v>0</v>
      </c>
      <c r="Y363" s="32">
        <f t="shared" ref="Y363:Y365" si="992">Y364</f>
        <v>0</v>
      </c>
      <c r="Z363" s="32">
        <f t="shared" ref="Z363:Z365" si="993">Z364</f>
        <v>0</v>
      </c>
      <c r="AA363" s="32">
        <f t="shared" ref="AA363:AA365" si="994">AA364</f>
        <v>0</v>
      </c>
      <c r="AB363" s="32">
        <f t="shared" ref="AB363:AB365" si="995">AB364</f>
        <v>6496.3035</v>
      </c>
      <c r="AC363" s="33">
        <f t="shared" ref="AC363:AC365" si="996">AC364</f>
        <v>10032.66073</v>
      </c>
      <c r="AD363" s="33">
        <f t="shared" ref="AD363:AD365" si="997">AD364</f>
        <v>10032.659729999999</v>
      </c>
      <c r="AE363" s="34">
        <f t="shared" si="968"/>
        <v>99.999990032554393</v>
      </c>
      <c r="AF363" s="32">
        <f t="shared" ref="AF363:AF365" si="998">AF364</f>
        <v>10042.299999999999</v>
      </c>
      <c r="AG363" s="32">
        <f t="shared" ref="AG363:AG365" si="999">AG364</f>
        <v>0</v>
      </c>
      <c r="AH363" s="32">
        <f t="shared" ref="AH363:AH365" si="1000">AH364</f>
        <v>0</v>
      </c>
      <c r="AI363" s="32">
        <f t="shared" ref="AI363:AI365" si="1001">AI364</f>
        <v>0</v>
      </c>
      <c r="AJ363" s="32">
        <f t="shared" ref="AJ363:AJ365" si="1002">AJ364</f>
        <v>0</v>
      </c>
      <c r="AK363" s="32">
        <f t="shared" ref="AK363:AK365" si="1003">AK364</f>
        <v>0</v>
      </c>
      <c r="AL363" s="32">
        <f t="shared" si="970"/>
        <v>10042.299999999999</v>
      </c>
      <c r="AM363" s="32">
        <f t="shared" si="971"/>
        <v>0</v>
      </c>
    </row>
    <row r="364" spans="2:40" ht="31.2" x14ac:dyDescent="0.3">
      <c r="B364" s="30" t="s">
        <v>190</v>
      </c>
      <c r="C364" s="30" t="s">
        <v>132</v>
      </c>
      <c r="D364" s="30" t="s">
        <v>114</v>
      </c>
      <c r="E364" s="15" t="str">
        <f t="shared" si="896"/>
        <v>0603</v>
      </c>
      <c r="F364" s="30" t="s">
        <v>285</v>
      </c>
      <c r="G364" s="30"/>
      <c r="H364" s="31" t="s">
        <v>286</v>
      </c>
      <c r="I364" s="32">
        <f t="shared" si="978"/>
        <v>2417.1999999999998</v>
      </c>
      <c r="J364" s="32">
        <f t="shared" si="979"/>
        <v>2417.1999999999998</v>
      </c>
      <c r="K364" s="32">
        <f t="shared" si="980"/>
        <v>2417.1999999999998</v>
      </c>
      <c r="L364" s="32">
        <f t="shared" si="981"/>
        <v>0</v>
      </c>
      <c r="M364" s="32">
        <f t="shared" si="982"/>
        <v>0</v>
      </c>
      <c r="N364" s="32">
        <f t="shared" si="983"/>
        <v>0</v>
      </c>
      <c r="O364" s="32">
        <f t="shared" si="984"/>
        <v>0</v>
      </c>
      <c r="P364" s="32">
        <f t="shared" si="985"/>
        <v>0</v>
      </c>
      <c r="Q364" s="32">
        <f t="shared" si="986"/>
        <v>1143.7</v>
      </c>
      <c r="R364" s="32">
        <f t="shared" si="987"/>
        <v>0</v>
      </c>
      <c r="S364" s="32">
        <f t="shared" si="988"/>
        <v>0</v>
      </c>
      <c r="T364" s="32">
        <f t="shared" si="989"/>
        <v>0</v>
      </c>
      <c r="U364" s="32">
        <v>6481.4</v>
      </c>
      <c r="V364" s="32">
        <f t="shared" si="898"/>
        <v>10042.299999999999</v>
      </c>
      <c r="W364" s="32">
        <f t="shared" si="990"/>
        <v>6481.4</v>
      </c>
      <c r="X364" s="32">
        <f t="shared" si="991"/>
        <v>0</v>
      </c>
      <c r="Y364" s="32">
        <f t="shared" si="992"/>
        <v>0</v>
      </c>
      <c r="Z364" s="32">
        <f t="shared" si="993"/>
        <v>0</v>
      </c>
      <c r="AA364" s="32">
        <f t="shared" si="994"/>
        <v>0</v>
      </c>
      <c r="AB364" s="32">
        <f t="shared" si="995"/>
        <v>6496.3035</v>
      </c>
      <c r="AC364" s="33">
        <f t="shared" si="996"/>
        <v>10032.66073</v>
      </c>
      <c r="AD364" s="33">
        <f t="shared" si="997"/>
        <v>10032.659729999999</v>
      </c>
      <c r="AE364" s="34">
        <f t="shared" si="968"/>
        <v>99.999990032554393</v>
      </c>
      <c r="AF364" s="32">
        <f t="shared" si="998"/>
        <v>10042.299999999999</v>
      </c>
      <c r="AG364" s="32">
        <f t="shared" si="999"/>
        <v>0</v>
      </c>
      <c r="AH364" s="32">
        <f t="shared" si="1000"/>
        <v>0</v>
      </c>
      <c r="AI364" s="32">
        <f t="shared" si="1001"/>
        <v>0</v>
      </c>
      <c r="AJ364" s="32">
        <f t="shared" si="1002"/>
        <v>0</v>
      </c>
      <c r="AK364" s="32">
        <f t="shared" si="1003"/>
        <v>0</v>
      </c>
      <c r="AL364" s="32">
        <f t="shared" si="970"/>
        <v>10042.299999999999</v>
      </c>
      <c r="AM364" s="32">
        <f t="shared" si="971"/>
        <v>0</v>
      </c>
    </row>
    <row r="365" spans="2:40" ht="31.2" x14ac:dyDescent="0.3">
      <c r="B365" s="30" t="s">
        <v>190</v>
      </c>
      <c r="C365" s="30" t="s">
        <v>132</v>
      </c>
      <c r="D365" s="30" t="s">
        <v>114</v>
      </c>
      <c r="E365" s="15" t="str">
        <f t="shared" si="896"/>
        <v>0603</v>
      </c>
      <c r="F365" s="30" t="s">
        <v>285</v>
      </c>
      <c r="G365" s="30" t="s">
        <v>50</v>
      </c>
      <c r="H365" s="31" t="s">
        <v>51</v>
      </c>
      <c r="I365" s="32">
        <f t="shared" si="978"/>
        <v>2417.1999999999998</v>
      </c>
      <c r="J365" s="32">
        <f t="shared" si="979"/>
        <v>2417.1999999999998</v>
      </c>
      <c r="K365" s="32">
        <f t="shared" si="980"/>
        <v>2417.1999999999998</v>
      </c>
      <c r="L365" s="32">
        <f t="shared" si="981"/>
        <v>0</v>
      </c>
      <c r="M365" s="32">
        <f t="shared" si="982"/>
        <v>0</v>
      </c>
      <c r="N365" s="32">
        <f t="shared" si="983"/>
        <v>0</v>
      </c>
      <c r="O365" s="32">
        <f t="shared" si="984"/>
        <v>0</v>
      </c>
      <c r="P365" s="32">
        <f t="shared" si="985"/>
        <v>0</v>
      </c>
      <c r="Q365" s="32">
        <f t="shared" si="986"/>
        <v>1143.7</v>
      </c>
      <c r="R365" s="32">
        <f t="shared" si="987"/>
        <v>0</v>
      </c>
      <c r="S365" s="32">
        <f t="shared" si="988"/>
        <v>0</v>
      </c>
      <c r="T365" s="32">
        <f t="shared" si="989"/>
        <v>0</v>
      </c>
      <c r="U365" s="32">
        <v>6481.4</v>
      </c>
      <c r="V365" s="32">
        <f t="shared" si="898"/>
        <v>10042.299999999999</v>
      </c>
      <c r="W365" s="32">
        <f t="shared" si="990"/>
        <v>6481.4</v>
      </c>
      <c r="X365" s="32">
        <f t="shared" si="991"/>
        <v>0</v>
      </c>
      <c r="Y365" s="32">
        <f t="shared" si="992"/>
        <v>0</v>
      </c>
      <c r="Z365" s="32">
        <f t="shared" si="993"/>
        <v>0</v>
      </c>
      <c r="AA365" s="32">
        <f t="shared" si="994"/>
        <v>0</v>
      </c>
      <c r="AB365" s="32">
        <f t="shared" si="995"/>
        <v>6496.3035</v>
      </c>
      <c r="AC365" s="33">
        <f t="shared" si="996"/>
        <v>10032.66073</v>
      </c>
      <c r="AD365" s="33">
        <f t="shared" si="997"/>
        <v>10032.659729999999</v>
      </c>
      <c r="AE365" s="34">
        <f t="shared" si="968"/>
        <v>99.999990032554393</v>
      </c>
      <c r="AF365" s="32">
        <f t="shared" si="998"/>
        <v>10042.299999999999</v>
      </c>
      <c r="AG365" s="32">
        <f t="shared" si="999"/>
        <v>0</v>
      </c>
      <c r="AH365" s="32">
        <f t="shared" si="1000"/>
        <v>0</v>
      </c>
      <c r="AI365" s="32">
        <f t="shared" si="1001"/>
        <v>0</v>
      </c>
      <c r="AJ365" s="32">
        <f t="shared" si="1002"/>
        <v>0</v>
      </c>
      <c r="AK365" s="32">
        <f t="shared" si="1003"/>
        <v>0</v>
      </c>
      <c r="AL365" s="32">
        <f t="shared" si="970"/>
        <v>10042.299999999999</v>
      </c>
      <c r="AM365" s="32">
        <f t="shared" si="971"/>
        <v>0</v>
      </c>
    </row>
    <row r="366" spans="2:40" ht="31.2" x14ac:dyDescent="0.3">
      <c r="B366" s="30" t="s">
        <v>190</v>
      </c>
      <c r="C366" s="30" t="s">
        <v>132</v>
      </c>
      <c r="D366" s="30" t="s">
        <v>114</v>
      </c>
      <c r="E366" s="15" t="str">
        <f t="shared" si="896"/>
        <v>0603</v>
      </c>
      <c r="F366" s="30" t="s">
        <v>285</v>
      </c>
      <c r="G366" s="30" t="s">
        <v>52</v>
      </c>
      <c r="H366" s="31" t="s">
        <v>53</v>
      </c>
      <c r="I366" s="32">
        <f>1047.8+1369.4</f>
        <v>2417.1999999999998</v>
      </c>
      <c r="J366" s="32">
        <f>1047.8+1369.4</f>
        <v>2417.1999999999998</v>
      </c>
      <c r="K366" s="32">
        <f>1047.8+1369.4</f>
        <v>2417.1999999999998</v>
      </c>
      <c r="L366" s="32"/>
      <c r="M366" s="32"/>
      <c r="N366" s="32"/>
      <c r="O366" s="32">
        <v>0</v>
      </c>
      <c r="P366" s="32">
        <v>0</v>
      </c>
      <c r="Q366" s="32">
        <v>1143.7</v>
      </c>
      <c r="R366" s="32">
        <v>0</v>
      </c>
      <c r="S366" s="32">
        <v>0</v>
      </c>
      <c r="T366" s="32">
        <v>0</v>
      </c>
      <c r="U366" s="32">
        <v>6481.4</v>
      </c>
      <c r="V366" s="32">
        <f t="shared" si="898"/>
        <v>10042.299999999999</v>
      </c>
      <c r="W366" s="32">
        <f>480+6001.4</f>
        <v>6481.4</v>
      </c>
      <c r="X366" s="32"/>
      <c r="Y366" s="32"/>
      <c r="Z366" s="32"/>
      <c r="AA366" s="32"/>
      <c r="AB366" s="32">
        <v>6496.3035</v>
      </c>
      <c r="AC366" s="33">
        <v>10032.66073</v>
      </c>
      <c r="AD366" s="33">
        <v>10032.659729999999</v>
      </c>
      <c r="AE366" s="34">
        <f t="shared" si="968"/>
        <v>99.999990032554393</v>
      </c>
      <c r="AF366" s="32">
        <v>10042.299999999999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f t="shared" si="970"/>
        <v>10042.299999999999</v>
      </c>
      <c r="AM366" s="32">
        <f t="shared" si="971"/>
        <v>0</v>
      </c>
    </row>
    <row r="367" spans="2:40" s="22" customFormat="1" x14ac:dyDescent="0.3">
      <c r="B367" s="23" t="s">
        <v>190</v>
      </c>
      <c r="C367" s="23" t="s">
        <v>132</v>
      </c>
      <c r="D367" s="23" t="s">
        <v>112</v>
      </c>
      <c r="E367" s="24" t="str">
        <f t="shared" si="896"/>
        <v>0605</v>
      </c>
      <c r="F367" s="23"/>
      <c r="G367" s="23"/>
      <c r="H367" s="25" t="s">
        <v>287</v>
      </c>
      <c r="I367" s="26">
        <f t="shared" ref="I367:N367" si="1004">I375+I368</f>
        <v>30954.7</v>
      </c>
      <c r="J367" s="26">
        <f t="shared" si="1004"/>
        <v>30644.2</v>
      </c>
      <c r="K367" s="26">
        <f t="shared" si="1004"/>
        <v>30644.2</v>
      </c>
      <c r="L367" s="26">
        <f t="shared" si="1004"/>
        <v>0</v>
      </c>
      <c r="M367" s="26">
        <f t="shared" si="1004"/>
        <v>0</v>
      </c>
      <c r="N367" s="26">
        <f t="shared" si="1004"/>
        <v>0</v>
      </c>
      <c r="O367" s="26">
        <f>O375+O368+O387</f>
        <v>0</v>
      </c>
      <c r="P367" s="26">
        <f>P375+P368+P387</f>
        <v>0</v>
      </c>
      <c r="Q367" s="26">
        <f>Q375+Q368+Q387</f>
        <v>0</v>
      </c>
      <c r="R367" s="26">
        <f>R375+R368+R387</f>
        <v>349.6</v>
      </c>
      <c r="S367" s="26">
        <f>S375+S368</f>
        <v>0</v>
      </c>
      <c r="T367" s="26">
        <f>T375+T368</f>
        <v>0</v>
      </c>
      <c r="U367" s="26">
        <v>0</v>
      </c>
      <c r="V367" s="26">
        <f t="shared" si="898"/>
        <v>31304.3</v>
      </c>
      <c r="W367" s="26">
        <f>W375+W368</f>
        <v>0</v>
      </c>
      <c r="X367" s="26">
        <f>X375+X368</f>
        <v>0</v>
      </c>
      <c r="Y367" s="26">
        <f>Y375+Y368</f>
        <v>0</v>
      </c>
      <c r="Z367" s="26">
        <f>Z375+Z368</f>
        <v>0</v>
      </c>
      <c r="AA367" s="26">
        <f>AA375+AA368</f>
        <v>0</v>
      </c>
      <c r="AB367" s="26">
        <f>AB375+AB368+AB387</f>
        <v>22935.556079999998</v>
      </c>
      <c r="AC367" s="27">
        <f>AC375+AC368+AC387</f>
        <v>31198.566600000002</v>
      </c>
      <c r="AD367" s="27">
        <f>AD375+AD368+AD387</f>
        <v>31198.566600000002</v>
      </c>
      <c r="AE367" s="28">
        <f t="shared" si="968"/>
        <v>100</v>
      </c>
      <c r="AF367" s="26">
        <f t="shared" ref="AF367:AK367" si="1005">AF375+AF368+AF387</f>
        <v>31091.388500000001</v>
      </c>
      <c r="AG367" s="26">
        <f t="shared" si="1005"/>
        <v>0</v>
      </c>
      <c r="AH367" s="26">
        <f t="shared" si="1005"/>
        <v>0</v>
      </c>
      <c r="AI367" s="26">
        <f t="shared" si="1005"/>
        <v>0</v>
      </c>
      <c r="AJ367" s="26">
        <f t="shared" si="1005"/>
        <v>0</v>
      </c>
      <c r="AK367" s="26">
        <f t="shared" si="1005"/>
        <v>0</v>
      </c>
      <c r="AL367" s="26">
        <f t="shared" si="970"/>
        <v>31091.388500000001</v>
      </c>
      <c r="AM367" s="26">
        <f t="shared" si="971"/>
        <v>212.91149999999834</v>
      </c>
      <c r="AN367" s="29"/>
    </row>
    <row r="368" spans="2:40" ht="31.2" x14ac:dyDescent="0.3">
      <c r="B368" s="30" t="s">
        <v>190</v>
      </c>
      <c r="C368" s="30" t="s">
        <v>132</v>
      </c>
      <c r="D368" s="30" t="s">
        <v>112</v>
      </c>
      <c r="E368" s="15" t="str">
        <f t="shared" si="896"/>
        <v>0605</v>
      </c>
      <c r="F368" s="30" t="s">
        <v>78</v>
      </c>
      <c r="G368" s="30"/>
      <c r="H368" s="31" t="s">
        <v>79</v>
      </c>
      <c r="I368" s="32">
        <f t="shared" ref="I368:I369" si="1006">I369</f>
        <v>954.3</v>
      </c>
      <c r="J368" s="32">
        <f t="shared" ref="J368:J369" si="1007">J369</f>
        <v>988.2</v>
      </c>
      <c r="K368" s="32">
        <f t="shared" ref="K368:K369" si="1008">K369</f>
        <v>988.2</v>
      </c>
      <c r="L368" s="32">
        <f t="shared" ref="L368:L369" si="1009">L369</f>
        <v>0</v>
      </c>
      <c r="M368" s="32">
        <f t="shared" ref="M368:M369" si="1010">M369</f>
        <v>0</v>
      </c>
      <c r="N368" s="32">
        <f t="shared" ref="N368:N369" si="1011">N369</f>
        <v>0</v>
      </c>
      <c r="O368" s="32">
        <f t="shared" ref="O368:O369" si="1012">O369</f>
        <v>0</v>
      </c>
      <c r="P368" s="32">
        <f t="shared" ref="P368:P369" si="1013">P369</f>
        <v>0</v>
      </c>
      <c r="Q368" s="32">
        <f t="shared" ref="Q368:Q369" si="1014">Q369</f>
        <v>0</v>
      </c>
      <c r="R368" s="32">
        <f t="shared" ref="R368:R369" si="1015">R369</f>
        <v>0</v>
      </c>
      <c r="S368" s="32">
        <f t="shared" ref="S368:S369" si="1016">S369</f>
        <v>0</v>
      </c>
      <c r="T368" s="32">
        <f t="shared" ref="T368:T369" si="1017">T369</f>
        <v>0</v>
      </c>
      <c r="U368" s="32">
        <v>0</v>
      </c>
      <c r="V368" s="32">
        <f t="shared" si="898"/>
        <v>954.3</v>
      </c>
      <c r="W368" s="32">
        <f t="shared" ref="W368:W369" si="1018">W369</f>
        <v>0</v>
      </c>
      <c r="X368" s="32">
        <f t="shared" ref="X368:X369" si="1019">X369</f>
        <v>0</v>
      </c>
      <c r="Y368" s="32">
        <f t="shared" ref="Y368:Y369" si="1020">Y369</f>
        <v>0</v>
      </c>
      <c r="Z368" s="32">
        <f t="shared" ref="Z368:Z369" si="1021">Z369</f>
        <v>0</v>
      </c>
      <c r="AA368" s="32">
        <f t="shared" ref="AA368:AA369" si="1022">AA369</f>
        <v>0</v>
      </c>
      <c r="AB368" s="32">
        <f t="shared" ref="AB368:AB369" si="1023">AB369</f>
        <v>777.14717999999993</v>
      </c>
      <c r="AC368" s="33">
        <f t="shared" ref="AC368:AC369" si="1024">AC369</f>
        <v>998.9</v>
      </c>
      <c r="AD368" s="33">
        <f t="shared" ref="AD368:AD369" si="1025">AD369</f>
        <v>998.9</v>
      </c>
      <c r="AE368" s="34">
        <f t="shared" si="968"/>
        <v>100</v>
      </c>
      <c r="AF368" s="32">
        <f t="shared" ref="AF368:AF369" si="1026">AF369</f>
        <v>998.9</v>
      </c>
      <c r="AG368" s="32">
        <f t="shared" ref="AG368:AG369" si="1027">AG369</f>
        <v>0</v>
      </c>
      <c r="AH368" s="32">
        <f t="shared" ref="AH368:AH369" si="1028">AH369</f>
        <v>0</v>
      </c>
      <c r="AI368" s="32">
        <f t="shared" ref="AI368:AI369" si="1029">AI369</f>
        <v>0</v>
      </c>
      <c r="AJ368" s="32">
        <f t="shared" ref="AJ368:AJ369" si="1030">AJ369</f>
        <v>0</v>
      </c>
      <c r="AK368" s="32">
        <f t="shared" ref="AK368:AK369" si="1031">AK369</f>
        <v>0</v>
      </c>
      <c r="AL368" s="32">
        <f t="shared" si="970"/>
        <v>998.9</v>
      </c>
      <c r="AM368" s="32">
        <f t="shared" si="971"/>
        <v>-44.600000000000023</v>
      </c>
    </row>
    <row r="369" spans="2:40" x14ac:dyDescent="0.3">
      <c r="B369" s="30" t="s">
        <v>190</v>
      </c>
      <c r="C369" s="30" t="s">
        <v>132</v>
      </c>
      <c r="D369" s="30" t="s">
        <v>112</v>
      </c>
      <c r="E369" s="15" t="str">
        <f t="shared" si="896"/>
        <v>0605</v>
      </c>
      <c r="F369" s="30" t="s">
        <v>80</v>
      </c>
      <c r="G369" s="30"/>
      <c r="H369" s="31" t="s">
        <v>81</v>
      </c>
      <c r="I369" s="32">
        <f t="shared" si="1006"/>
        <v>954.3</v>
      </c>
      <c r="J369" s="32">
        <f t="shared" si="1007"/>
        <v>988.2</v>
      </c>
      <c r="K369" s="32">
        <f t="shared" si="1008"/>
        <v>988.2</v>
      </c>
      <c r="L369" s="32">
        <f t="shared" si="1009"/>
        <v>0</v>
      </c>
      <c r="M369" s="32">
        <f t="shared" si="1010"/>
        <v>0</v>
      </c>
      <c r="N369" s="32">
        <f t="shared" si="1011"/>
        <v>0</v>
      </c>
      <c r="O369" s="32">
        <f t="shared" si="1012"/>
        <v>0</v>
      </c>
      <c r="P369" s="32">
        <f t="shared" si="1013"/>
        <v>0</v>
      </c>
      <c r="Q369" s="32">
        <f t="shared" si="1014"/>
        <v>0</v>
      </c>
      <c r="R369" s="32">
        <f t="shared" si="1015"/>
        <v>0</v>
      </c>
      <c r="S369" s="32">
        <f t="shared" si="1016"/>
        <v>0</v>
      </c>
      <c r="T369" s="32">
        <f t="shared" si="1017"/>
        <v>0</v>
      </c>
      <c r="U369" s="32">
        <v>0</v>
      </c>
      <c r="V369" s="32">
        <f t="shared" si="898"/>
        <v>954.3</v>
      </c>
      <c r="W369" s="32">
        <f t="shared" si="1018"/>
        <v>0</v>
      </c>
      <c r="X369" s="32">
        <f t="shared" si="1019"/>
        <v>0</v>
      </c>
      <c r="Y369" s="32">
        <f t="shared" si="1020"/>
        <v>0</v>
      </c>
      <c r="Z369" s="32">
        <f t="shared" si="1021"/>
        <v>0</v>
      </c>
      <c r="AA369" s="32">
        <f t="shared" si="1022"/>
        <v>0</v>
      </c>
      <c r="AB369" s="32">
        <f t="shared" si="1023"/>
        <v>777.14717999999993</v>
      </c>
      <c r="AC369" s="33">
        <f t="shared" si="1024"/>
        <v>998.9</v>
      </c>
      <c r="AD369" s="33">
        <f t="shared" si="1025"/>
        <v>998.9</v>
      </c>
      <c r="AE369" s="34">
        <f t="shared" si="968"/>
        <v>100</v>
      </c>
      <c r="AF369" s="32">
        <f t="shared" si="1026"/>
        <v>998.9</v>
      </c>
      <c r="AG369" s="32">
        <f t="shared" si="1027"/>
        <v>0</v>
      </c>
      <c r="AH369" s="32">
        <f t="shared" si="1028"/>
        <v>0</v>
      </c>
      <c r="AI369" s="32">
        <f t="shared" si="1029"/>
        <v>0</v>
      </c>
      <c r="AJ369" s="32">
        <f t="shared" si="1030"/>
        <v>0</v>
      </c>
      <c r="AK369" s="32">
        <f t="shared" si="1031"/>
        <v>0</v>
      </c>
      <c r="AL369" s="32">
        <f t="shared" si="970"/>
        <v>998.9</v>
      </c>
      <c r="AM369" s="32">
        <f t="shared" si="971"/>
        <v>-44.600000000000023</v>
      </c>
    </row>
    <row r="370" spans="2:40" ht="62.4" x14ac:dyDescent="0.3">
      <c r="B370" s="30" t="s">
        <v>190</v>
      </c>
      <c r="C370" s="30" t="s">
        <v>132</v>
      </c>
      <c r="D370" s="30" t="s">
        <v>112</v>
      </c>
      <c r="E370" s="15" t="str">
        <f t="shared" si="896"/>
        <v>0605</v>
      </c>
      <c r="F370" s="30" t="s">
        <v>288</v>
      </c>
      <c r="G370" s="30"/>
      <c r="H370" s="31" t="s">
        <v>289</v>
      </c>
      <c r="I370" s="32">
        <f t="shared" ref="I370:T370" si="1032">I371+I373</f>
        <v>954.3</v>
      </c>
      <c r="J370" s="32">
        <f t="shared" si="1032"/>
        <v>988.2</v>
      </c>
      <c r="K370" s="32">
        <f t="shared" si="1032"/>
        <v>988.2</v>
      </c>
      <c r="L370" s="32">
        <f t="shared" si="1032"/>
        <v>0</v>
      </c>
      <c r="M370" s="32">
        <f t="shared" si="1032"/>
        <v>0</v>
      </c>
      <c r="N370" s="32">
        <f t="shared" si="1032"/>
        <v>0</v>
      </c>
      <c r="O370" s="32">
        <f t="shared" si="1032"/>
        <v>0</v>
      </c>
      <c r="P370" s="32">
        <f t="shared" si="1032"/>
        <v>0</v>
      </c>
      <c r="Q370" s="32">
        <f t="shared" si="1032"/>
        <v>0</v>
      </c>
      <c r="R370" s="32">
        <f t="shared" si="1032"/>
        <v>0</v>
      </c>
      <c r="S370" s="32">
        <f t="shared" si="1032"/>
        <v>0</v>
      </c>
      <c r="T370" s="32">
        <f t="shared" si="1032"/>
        <v>0</v>
      </c>
      <c r="U370" s="32">
        <v>0</v>
      </c>
      <c r="V370" s="32">
        <f t="shared" si="898"/>
        <v>954.3</v>
      </c>
      <c r="W370" s="32">
        <f t="shared" ref="W370:AD370" si="1033">W371+W373</f>
        <v>0</v>
      </c>
      <c r="X370" s="32">
        <f t="shared" si="1033"/>
        <v>0</v>
      </c>
      <c r="Y370" s="32">
        <f t="shared" si="1033"/>
        <v>0</v>
      </c>
      <c r="Z370" s="32">
        <f t="shared" si="1033"/>
        <v>0</v>
      </c>
      <c r="AA370" s="32">
        <f t="shared" si="1033"/>
        <v>0</v>
      </c>
      <c r="AB370" s="32">
        <f t="shared" si="1033"/>
        <v>777.14717999999993</v>
      </c>
      <c r="AC370" s="33">
        <f t="shared" si="1033"/>
        <v>998.9</v>
      </c>
      <c r="AD370" s="33">
        <f t="shared" si="1033"/>
        <v>998.9</v>
      </c>
      <c r="AE370" s="34">
        <f t="shared" si="968"/>
        <v>100</v>
      </c>
      <c r="AF370" s="32">
        <f t="shared" ref="AF370:AK370" si="1034">AF371+AF373</f>
        <v>998.9</v>
      </c>
      <c r="AG370" s="32">
        <f t="shared" si="1034"/>
        <v>0</v>
      </c>
      <c r="AH370" s="32">
        <f t="shared" si="1034"/>
        <v>0</v>
      </c>
      <c r="AI370" s="32">
        <f t="shared" si="1034"/>
        <v>0</v>
      </c>
      <c r="AJ370" s="32">
        <f t="shared" si="1034"/>
        <v>0</v>
      </c>
      <c r="AK370" s="32">
        <f t="shared" si="1034"/>
        <v>0</v>
      </c>
      <c r="AL370" s="32">
        <f t="shared" si="970"/>
        <v>998.9</v>
      </c>
      <c r="AM370" s="32">
        <f t="shared" si="971"/>
        <v>-44.600000000000023</v>
      </c>
    </row>
    <row r="371" spans="2:40" ht="78" x14ac:dyDescent="0.3">
      <c r="B371" s="30" t="s">
        <v>190</v>
      </c>
      <c r="C371" s="30" t="s">
        <v>132</v>
      </c>
      <c r="D371" s="30" t="s">
        <v>112</v>
      </c>
      <c r="E371" s="15" t="str">
        <f t="shared" si="896"/>
        <v>0605</v>
      </c>
      <c r="F371" s="30" t="s">
        <v>288</v>
      </c>
      <c r="G371" s="30" t="s">
        <v>68</v>
      </c>
      <c r="H371" s="31" t="s">
        <v>69</v>
      </c>
      <c r="I371" s="32">
        <f t="shared" ref="I371:T371" si="1035">I372</f>
        <v>919</v>
      </c>
      <c r="J371" s="32">
        <f t="shared" si="1035"/>
        <v>951.5</v>
      </c>
      <c r="K371" s="32">
        <f t="shared" si="1035"/>
        <v>951.5</v>
      </c>
      <c r="L371" s="32">
        <f t="shared" si="1035"/>
        <v>0</v>
      </c>
      <c r="M371" s="32">
        <f t="shared" si="1035"/>
        <v>0</v>
      </c>
      <c r="N371" s="32">
        <f t="shared" si="1035"/>
        <v>0</v>
      </c>
      <c r="O371" s="32">
        <f t="shared" si="1035"/>
        <v>0</v>
      </c>
      <c r="P371" s="32">
        <f t="shared" si="1035"/>
        <v>0</v>
      </c>
      <c r="Q371" s="32">
        <f t="shared" si="1035"/>
        <v>0</v>
      </c>
      <c r="R371" s="32">
        <f t="shared" si="1035"/>
        <v>0</v>
      </c>
      <c r="S371" s="32">
        <f t="shared" si="1035"/>
        <v>0</v>
      </c>
      <c r="T371" s="32">
        <f t="shared" si="1035"/>
        <v>0</v>
      </c>
      <c r="U371" s="32">
        <v>0</v>
      </c>
      <c r="V371" s="32">
        <f t="shared" si="898"/>
        <v>919</v>
      </c>
      <c r="W371" s="32">
        <f t="shared" ref="W371:AD371" si="1036">W372</f>
        <v>0</v>
      </c>
      <c r="X371" s="32">
        <f t="shared" si="1036"/>
        <v>0</v>
      </c>
      <c r="Y371" s="32">
        <f t="shared" si="1036"/>
        <v>0</v>
      </c>
      <c r="Z371" s="32">
        <f t="shared" si="1036"/>
        <v>0</v>
      </c>
      <c r="AA371" s="32">
        <f t="shared" si="1036"/>
        <v>0</v>
      </c>
      <c r="AB371" s="32">
        <f t="shared" si="1036"/>
        <v>741.84717999999998</v>
      </c>
      <c r="AC371" s="33">
        <f t="shared" si="1036"/>
        <v>963.6</v>
      </c>
      <c r="AD371" s="33">
        <f t="shared" si="1036"/>
        <v>963.6</v>
      </c>
      <c r="AE371" s="34">
        <f t="shared" si="968"/>
        <v>100</v>
      </c>
      <c r="AF371" s="32">
        <f t="shared" ref="AF371:AK371" si="1037">AF372</f>
        <v>963.6</v>
      </c>
      <c r="AG371" s="32">
        <f t="shared" si="1037"/>
        <v>0</v>
      </c>
      <c r="AH371" s="32">
        <f t="shared" si="1037"/>
        <v>0</v>
      </c>
      <c r="AI371" s="32">
        <f t="shared" si="1037"/>
        <v>0</v>
      </c>
      <c r="AJ371" s="32">
        <f t="shared" si="1037"/>
        <v>0</v>
      </c>
      <c r="AK371" s="32">
        <f t="shared" si="1037"/>
        <v>0</v>
      </c>
      <c r="AL371" s="32">
        <f t="shared" si="970"/>
        <v>963.6</v>
      </c>
      <c r="AM371" s="32">
        <f t="shared" si="971"/>
        <v>-44.600000000000023</v>
      </c>
    </row>
    <row r="372" spans="2:40" ht="31.2" x14ac:dyDescent="0.3">
      <c r="B372" s="30" t="s">
        <v>190</v>
      </c>
      <c r="C372" s="30" t="s">
        <v>132</v>
      </c>
      <c r="D372" s="30" t="s">
        <v>112</v>
      </c>
      <c r="E372" s="15" t="str">
        <f t="shared" si="896"/>
        <v>0605</v>
      </c>
      <c r="F372" s="30" t="s">
        <v>288</v>
      </c>
      <c r="G372" s="30" t="s">
        <v>90</v>
      </c>
      <c r="H372" s="31" t="s">
        <v>91</v>
      </c>
      <c r="I372" s="32">
        <v>919</v>
      </c>
      <c r="J372" s="32">
        <v>951.5</v>
      </c>
      <c r="K372" s="32">
        <v>951.5</v>
      </c>
      <c r="L372" s="32"/>
      <c r="M372" s="32"/>
      <c r="N372" s="32"/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32">
        <f t="shared" si="898"/>
        <v>919</v>
      </c>
      <c r="W372" s="32"/>
      <c r="X372" s="32"/>
      <c r="Y372" s="32"/>
      <c r="Z372" s="32"/>
      <c r="AA372" s="32"/>
      <c r="AB372" s="32">
        <v>741.84717999999998</v>
      </c>
      <c r="AC372" s="33">
        <v>963.6</v>
      </c>
      <c r="AD372" s="33">
        <v>963.6</v>
      </c>
      <c r="AE372" s="34">
        <f t="shared" si="968"/>
        <v>100</v>
      </c>
      <c r="AF372" s="32">
        <v>963.6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f t="shared" si="970"/>
        <v>963.6</v>
      </c>
      <c r="AM372" s="32">
        <f t="shared" si="971"/>
        <v>-44.600000000000023</v>
      </c>
      <c r="AN372" s="12"/>
    </row>
    <row r="373" spans="2:40" ht="31.2" x14ac:dyDescent="0.3">
      <c r="B373" s="30" t="s">
        <v>190</v>
      </c>
      <c r="C373" s="30" t="s">
        <v>132</v>
      </c>
      <c r="D373" s="30" t="s">
        <v>112</v>
      </c>
      <c r="E373" s="15" t="str">
        <f t="shared" si="896"/>
        <v>0605</v>
      </c>
      <c r="F373" s="30" t="s">
        <v>288</v>
      </c>
      <c r="G373" s="30" t="s">
        <v>50</v>
      </c>
      <c r="H373" s="31" t="s">
        <v>51</v>
      </c>
      <c r="I373" s="32">
        <f t="shared" ref="I373:T373" si="1038">I374</f>
        <v>35.299999999999997</v>
      </c>
      <c r="J373" s="32">
        <f t="shared" si="1038"/>
        <v>36.700000000000003</v>
      </c>
      <c r="K373" s="32">
        <f t="shared" si="1038"/>
        <v>36.700000000000003</v>
      </c>
      <c r="L373" s="32">
        <f t="shared" si="1038"/>
        <v>0</v>
      </c>
      <c r="M373" s="32">
        <f t="shared" si="1038"/>
        <v>0</v>
      </c>
      <c r="N373" s="32">
        <f t="shared" si="1038"/>
        <v>0</v>
      </c>
      <c r="O373" s="32">
        <f t="shared" si="1038"/>
        <v>0</v>
      </c>
      <c r="P373" s="32">
        <f t="shared" si="1038"/>
        <v>0</v>
      </c>
      <c r="Q373" s="32">
        <f t="shared" si="1038"/>
        <v>0</v>
      </c>
      <c r="R373" s="32">
        <f t="shared" si="1038"/>
        <v>0</v>
      </c>
      <c r="S373" s="32">
        <f t="shared" si="1038"/>
        <v>0</v>
      </c>
      <c r="T373" s="32">
        <f t="shared" si="1038"/>
        <v>0</v>
      </c>
      <c r="U373" s="32">
        <v>0</v>
      </c>
      <c r="V373" s="32">
        <f t="shared" si="898"/>
        <v>35.299999999999997</v>
      </c>
      <c r="W373" s="32">
        <f t="shared" ref="W373:AD373" si="1039">W374</f>
        <v>0</v>
      </c>
      <c r="X373" s="32">
        <f t="shared" si="1039"/>
        <v>0</v>
      </c>
      <c r="Y373" s="32">
        <f t="shared" si="1039"/>
        <v>0</v>
      </c>
      <c r="Z373" s="32">
        <f t="shared" si="1039"/>
        <v>0</v>
      </c>
      <c r="AA373" s="32">
        <f t="shared" si="1039"/>
        <v>0</v>
      </c>
      <c r="AB373" s="32">
        <f t="shared" si="1039"/>
        <v>35.299999999999997</v>
      </c>
      <c r="AC373" s="33">
        <f t="shared" si="1039"/>
        <v>35.299999999999997</v>
      </c>
      <c r="AD373" s="33">
        <f t="shared" si="1039"/>
        <v>35.299999999999997</v>
      </c>
      <c r="AE373" s="34">
        <f t="shared" si="968"/>
        <v>100</v>
      </c>
      <c r="AF373" s="32">
        <f t="shared" ref="AF373:AK373" si="1040">AF374</f>
        <v>35.299999999999997</v>
      </c>
      <c r="AG373" s="32">
        <f t="shared" si="1040"/>
        <v>0</v>
      </c>
      <c r="AH373" s="32">
        <f t="shared" si="1040"/>
        <v>0</v>
      </c>
      <c r="AI373" s="32">
        <f t="shared" si="1040"/>
        <v>0</v>
      </c>
      <c r="AJ373" s="32">
        <f t="shared" si="1040"/>
        <v>0</v>
      </c>
      <c r="AK373" s="32">
        <f t="shared" si="1040"/>
        <v>0</v>
      </c>
      <c r="AL373" s="32">
        <f t="shared" si="970"/>
        <v>35.299999999999997</v>
      </c>
      <c r="AM373" s="32">
        <f t="shared" si="971"/>
        <v>0</v>
      </c>
    </row>
    <row r="374" spans="2:40" ht="31.2" x14ac:dyDescent="0.3">
      <c r="B374" s="30" t="s">
        <v>190</v>
      </c>
      <c r="C374" s="30" t="s">
        <v>132</v>
      </c>
      <c r="D374" s="30" t="s">
        <v>112</v>
      </c>
      <c r="E374" s="15" t="str">
        <f t="shared" si="896"/>
        <v>0605</v>
      </c>
      <c r="F374" s="30" t="s">
        <v>288</v>
      </c>
      <c r="G374" s="30" t="s">
        <v>52</v>
      </c>
      <c r="H374" s="31" t="s">
        <v>53</v>
      </c>
      <c r="I374" s="32">
        <v>35.299999999999997</v>
      </c>
      <c r="J374" s="32">
        <v>36.700000000000003</v>
      </c>
      <c r="K374" s="32">
        <v>36.700000000000003</v>
      </c>
      <c r="L374" s="32"/>
      <c r="M374" s="32"/>
      <c r="N374" s="32"/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2">
        <v>0</v>
      </c>
      <c r="V374" s="32">
        <f t="shared" si="898"/>
        <v>35.299999999999997</v>
      </c>
      <c r="W374" s="32"/>
      <c r="X374" s="32"/>
      <c r="Y374" s="32"/>
      <c r="Z374" s="32"/>
      <c r="AA374" s="32"/>
      <c r="AB374" s="32">
        <v>35.299999999999997</v>
      </c>
      <c r="AC374" s="33">
        <v>35.299999999999997</v>
      </c>
      <c r="AD374" s="33">
        <v>35.299999999999997</v>
      </c>
      <c r="AE374" s="34">
        <f t="shared" si="968"/>
        <v>100</v>
      </c>
      <c r="AF374" s="32">
        <v>35.299999999999997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f t="shared" si="970"/>
        <v>35.299999999999997</v>
      </c>
      <c r="AM374" s="32">
        <f t="shared" si="971"/>
        <v>0</v>
      </c>
      <c r="AN374" s="12"/>
    </row>
    <row r="375" spans="2:40" ht="31.2" x14ac:dyDescent="0.3">
      <c r="B375" s="30" t="s">
        <v>190</v>
      </c>
      <c r="C375" s="30" t="s">
        <v>132</v>
      </c>
      <c r="D375" s="30" t="s">
        <v>112</v>
      </c>
      <c r="E375" s="15" t="str">
        <f t="shared" si="896"/>
        <v>0605</v>
      </c>
      <c r="F375" s="30" t="s">
        <v>84</v>
      </c>
      <c r="G375" s="30"/>
      <c r="H375" s="31" t="s">
        <v>85</v>
      </c>
      <c r="I375" s="32">
        <f t="shared" ref="I375:T375" si="1041">I376</f>
        <v>30000.400000000001</v>
      </c>
      <c r="J375" s="32">
        <f t="shared" si="1041"/>
        <v>29656</v>
      </c>
      <c r="K375" s="32">
        <f t="shared" si="1041"/>
        <v>29656</v>
      </c>
      <c r="L375" s="32">
        <f t="shared" si="1041"/>
        <v>0</v>
      </c>
      <c r="M375" s="32">
        <f t="shared" si="1041"/>
        <v>0</v>
      </c>
      <c r="N375" s="32">
        <f t="shared" si="1041"/>
        <v>0</v>
      </c>
      <c r="O375" s="32">
        <f t="shared" si="1041"/>
        <v>0</v>
      </c>
      <c r="P375" s="32">
        <f t="shared" si="1041"/>
        <v>0</v>
      </c>
      <c r="Q375" s="32">
        <f t="shared" si="1041"/>
        <v>0</v>
      </c>
      <c r="R375" s="32">
        <f t="shared" si="1041"/>
        <v>349.6</v>
      </c>
      <c r="S375" s="32">
        <f t="shared" si="1041"/>
        <v>0</v>
      </c>
      <c r="T375" s="32">
        <f t="shared" si="1041"/>
        <v>0</v>
      </c>
      <c r="U375" s="32">
        <v>0</v>
      </c>
      <c r="V375" s="32">
        <f t="shared" si="898"/>
        <v>30350</v>
      </c>
      <c r="W375" s="32">
        <f t="shared" ref="W375:AD375" si="1042">W376</f>
        <v>0</v>
      </c>
      <c r="X375" s="32">
        <f t="shared" si="1042"/>
        <v>0</v>
      </c>
      <c r="Y375" s="32">
        <f t="shared" si="1042"/>
        <v>0</v>
      </c>
      <c r="Z375" s="32">
        <f t="shared" si="1042"/>
        <v>0</v>
      </c>
      <c r="AA375" s="32">
        <f t="shared" si="1042"/>
        <v>0</v>
      </c>
      <c r="AB375" s="32">
        <f t="shared" si="1042"/>
        <v>22015.1204</v>
      </c>
      <c r="AC375" s="33">
        <f t="shared" si="1042"/>
        <v>29949.200000000001</v>
      </c>
      <c r="AD375" s="33">
        <f t="shared" si="1042"/>
        <v>29949.200000000001</v>
      </c>
      <c r="AE375" s="34">
        <f t="shared" si="968"/>
        <v>100</v>
      </c>
      <c r="AF375" s="32">
        <f t="shared" ref="AF375:AK375" si="1043">AF376</f>
        <v>29949.200000000001</v>
      </c>
      <c r="AG375" s="32">
        <f t="shared" si="1043"/>
        <v>0</v>
      </c>
      <c r="AH375" s="32">
        <f t="shared" si="1043"/>
        <v>0</v>
      </c>
      <c r="AI375" s="32">
        <f t="shared" si="1043"/>
        <v>0</v>
      </c>
      <c r="AJ375" s="32">
        <f t="shared" si="1043"/>
        <v>0</v>
      </c>
      <c r="AK375" s="32">
        <f t="shared" si="1043"/>
        <v>0</v>
      </c>
      <c r="AL375" s="32">
        <f t="shared" si="970"/>
        <v>29949.200000000001</v>
      </c>
      <c r="AM375" s="32">
        <f t="shared" si="971"/>
        <v>400.79999999999927</v>
      </c>
    </row>
    <row r="376" spans="2:40" x14ac:dyDescent="0.3">
      <c r="B376" s="30" t="s">
        <v>190</v>
      </c>
      <c r="C376" s="30" t="s">
        <v>132</v>
      </c>
      <c r="D376" s="30" t="s">
        <v>112</v>
      </c>
      <c r="E376" s="15" t="str">
        <f t="shared" si="896"/>
        <v>0605</v>
      </c>
      <c r="F376" s="30" t="s">
        <v>86</v>
      </c>
      <c r="G376" s="30"/>
      <c r="H376" s="31" t="s">
        <v>87</v>
      </c>
      <c r="I376" s="32">
        <f t="shared" ref="I376:T376" si="1044">I377+I380</f>
        <v>30000.400000000001</v>
      </c>
      <c r="J376" s="32">
        <f t="shared" si="1044"/>
        <v>29656</v>
      </c>
      <c r="K376" s="32">
        <f t="shared" si="1044"/>
        <v>29656</v>
      </c>
      <c r="L376" s="32">
        <f t="shared" si="1044"/>
        <v>0</v>
      </c>
      <c r="M376" s="32">
        <f t="shared" si="1044"/>
        <v>0</v>
      </c>
      <c r="N376" s="32">
        <f t="shared" si="1044"/>
        <v>0</v>
      </c>
      <c r="O376" s="32">
        <f t="shared" si="1044"/>
        <v>0</v>
      </c>
      <c r="P376" s="32">
        <f t="shared" si="1044"/>
        <v>0</v>
      </c>
      <c r="Q376" s="32">
        <f t="shared" si="1044"/>
        <v>0</v>
      </c>
      <c r="R376" s="32">
        <f t="shared" si="1044"/>
        <v>349.6</v>
      </c>
      <c r="S376" s="32">
        <f t="shared" si="1044"/>
        <v>0</v>
      </c>
      <c r="T376" s="32">
        <f t="shared" si="1044"/>
        <v>0</v>
      </c>
      <c r="U376" s="32">
        <v>0</v>
      </c>
      <c r="V376" s="32">
        <f t="shared" si="898"/>
        <v>30350</v>
      </c>
      <c r="W376" s="32">
        <f t="shared" ref="W376:AD376" si="1045">W377+W380</f>
        <v>0</v>
      </c>
      <c r="X376" s="32">
        <f t="shared" si="1045"/>
        <v>0</v>
      </c>
      <c r="Y376" s="32">
        <f t="shared" si="1045"/>
        <v>0</v>
      </c>
      <c r="Z376" s="32">
        <f t="shared" si="1045"/>
        <v>0</v>
      </c>
      <c r="AA376" s="32">
        <f t="shared" si="1045"/>
        <v>0</v>
      </c>
      <c r="AB376" s="32">
        <f t="shared" si="1045"/>
        <v>22015.1204</v>
      </c>
      <c r="AC376" s="33">
        <f t="shared" si="1045"/>
        <v>29949.200000000001</v>
      </c>
      <c r="AD376" s="33">
        <f t="shared" si="1045"/>
        <v>29949.200000000001</v>
      </c>
      <c r="AE376" s="34">
        <f t="shared" si="968"/>
        <v>100</v>
      </c>
      <c r="AF376" s="32">
        <f t="shared" ref="AF376:AK376" si="1046">AF377+AF380</f>
        <v>29949.200000000001</v>
      </c>
      <c r="AG376" s="32">
        <f t="shared" si="1046"/>
        <v>0</v>
      </c>
      <c r="AH376" s="32">
        <f t="shared" si="1046"/>
        <v>0</v>
      </c>
      <c r="AI376" s="32">
        <f t="shared" si="1046"/>
        <v>0</v>
      </c>
      <c r="AJ376" s="32">
        <f t="shared" si="1046"/>
        <v>0</v>
      </c>
      <c r="AK376" s="32">
        <f t="shared" si="1046"/>
        <v>0</v>
      </c>
      <c r="AL376" s="32">
        <f t="shared" si="970"/>
        <v>29949.200000000001</v>
      </c>
      <c r="AM376" s="32">
        <f t="shared" si="971"/>
        <v>400.79999999999927</v>
      </c>
    </row>
    <row r="377" spans="2:40" ht="31.2" x14ac:dyDescent="0.3">
      <c r="B377" s="30" t="s">
        <v>190</v>
      </c>
      <c r="C377" s="30" t="s">
        <v>132</v>
      </c>
      <c r="D377" s="30" t="s">
        <v>112</v>
      </c>
      <c r="E377" s="15" t="str">
        <f t="shared" si="896"/>
        <v>0605</v>
      </c>
      <c r="F377" s="30" t="s">
        <v>88</v>
      </c>
      <c r="G377" s="30"/>
      <c r="H377" s="31" t="s">
        <v>89</v>
      </c>
      <c r="I377" s="32">
        <f t="shared" ref="I377:I378" si="1047">I378</f>
        <v>28463.9</v>
      </c>
      <c r="J377" s="32">
        <f t="shared" ref="J377:J378" si="1048">J378</f>
        <v>28119.5</v>
      </c>
      <c r="K377" s="32">
        <f t="shared" ref="K377:K378" si="1049">K378</f>
        <v>28119.5</v>
      </c>
      <c r="L377" s="32">
        <f t="shared" ref="L377:L378" si="1050">L378</f>
        <v>0</v>
      </c>
      <c r="M377" s="32">
        <f t="shared" ref="M377:M378" si="1051">M378</f>
        <v>0</v>
      </c>
      <c r="N377" s="32">
        <f t="shared" ref="N377:N378" si="1052">N378</f>
        <v>0</v>
      </c>
      <c r="O377" s="32">
        <f t="shared" ref="O377:O378" si="1053">O378</f>
        <v>0</v>
      </c>
      <c r="P377" s="32">
        <f t="shared" ref="P377:P378" si="1054">P378</f>
        <v>0</v>
      </c>
      <c r="Q377" s="32">
        <f t="shared" ref="Q377:Q378" si="1055">Q378</f>
        <v>0</v>
      </c>
      <c r="R377" s="32">
        <f t="shared" ref="R377:R378" si="1056">R378</f>
        <v>349.6</v>
      </c>
      <c r="S377" s="32">
        <f t="shared" ref="S377:S378" si="1057">S378</f>
        <v>0</v>
      </c>
      <c r="T377" s="32">
        <f t="shared" ref="T377:T378" si="1058">T378</f>
        <v>0</v>
      </c>
      <c r="U377" s="32">
        <v>0</v>
      </c>
      <c r="V377" s="32">
        <f t="shared" si="898"/>
        <v>28813.5</v>
      </c>
      <c r="W377" s="32">
        <f t="shared" ref="W377:W378" si="1059">W378</f>
        <v>0</v>
      </c>
      <c r="X377" s="32">
        <f t="shared" ref="X377:X378" si="1060">X378</f>
        <v>0</v>
      </c>
      <c r="Y377" s="32">
        <f t="shared" ref="Y377:Y378" si="1061">Y378</f>
        <v>0</v>
      </c>
      <c r="Z377" s="32">
        <f t="shared" ref="Z377:Z378" si="1062">Z378</f>
        <v>0</v>
      </c>
      <c r="AA377" s="32">
        <f t="shared" ref="AA377:AA378" si="1063">AA378</f>
        <v>0</v>
      </c>
      <c r="AB377" s="32">
        <f t="shared" ref="AB377:AB378" si="1064">AB378</f>
        <v>20705.56624</v>
      </c>
      <c r="AC377" s="33">
        <f t="shared" ref="AC377:AC378" si="1065">AC378</f>
        <v>28459.425579999999</v>
      </c>
      <c r="AD377" s="33">
        <f t="shared" ref="AD377:AD378" si="1066">AD378</f>
        <v>28459.425579999999</v>
      </c>
      <c r="AE377" s="34">
        <f t="shared" si="968"/>
        <v>100</v>
      </c>
      <c r="AF377" s="32">
        <f t="shared" ref="AF377:AF378" si="1067">AF378</f>
        <v>28415.7</v>
      </c>
      <c r="AG377" s="32">
        <f t="shared" ref="AG377:AG378" si="1068">AG378</f>
        <v>0</v>
      </c>
      <c r="AH377" s="32">
        <f t="shared" ref="AH377:AH378" si="1069">AH378</f>
        <v>0</v>
      </c>
      <c r="AI377" s="32">
        <f t="shared" ref="AI377:AI378" si="1070">AI378</f>
        <v>0</v>
      </c>
      <c r="AJ377" s="32">
        <f t="shared" ref="AJ377:AJ378" si="1071">AJ378</f>
        <v>0</v>
      </c>
      <c r="AK377" s="32">
        <f t="shared" ref="AK377:AK378" si="1072">AK378</f>
        <v>0</v>
      </c>
      <c r="AL377" s="32">
        <f t="shared" si="970"/>
        <v>28415.7</v>
      </c>
      <c r="AM377" s="32">
        <f t="shared" si="971"/>
        <v>397.79999999999927</v>
      </c>
    </row>
    <row r="378" spans="2:40" ht="78" x14ac:dyDescent="0.3">
      <c r="B378" s="30" t="s">
        <v>190</v>
      </c>
      <c r="C378" s="30" t="s">
        <v>132</v>
      </c>
      <c r="D378" s="30" t="s">
        <v>112</v>
      </c>
      <c r="E378" s="15" t="str">
        <f t="shared" si="896"/>
        <v>0605</v>
      </c>
      <c r="F378" s="30" t="s">
        <v>88</v>
      </c>
      <c r="G378" s="30" t="s">
        <v>68</v>
      </c>
      <c r="H378" s="31" t="s">
        <v>69</v>
      </c>
      <c r="I378" s="32">
        <f t="shared" si="1047"/>
        <v>28463.9</v>
      </c>
      <c r="J378" s="32">
        <f t="shared" si="1048"/>
        <v>28119.5</v>
      </c>
      <c r="K378" s="32">
        <f t="shared" si="1049"/>
        <v>28119.5</v>
      </c>
      <c r="L378" s="32">
        <f t="shared" si="1050"/>
        <v>0</v>
      </c>
      <c r="M378" s="32">
        <f t="shared" si="1051"/>
        <v>0</v>
      </c>
      <c r="N378" s="32">
        <f t="shared" si="1052"/>
        <v>0</v>
      </c>
      <c r="O378" s="32">
        <f t="shared" si="1053"/>
        <v>0</v>
      </c>
      <c r="P378" s="32">
        <f t="shared" si="1054"/>
        <v>0</v>
      </c>
      <c r="Q378" s="32">
        <f t="shared" si="1055"/>
        <v>0</v>
      </c>
      <c r="R378" s="32">
        <f t="shared" si="1056"/>
        <v>349.6</v>
      </c>
      <c r="S378" s="32">
        <f t="shared" si="1057"/>
        <v>0</v>
      </c>
      <c r="T378" s="32">
        <f t="shared" si="1058"/>
        <v>0</v>
      </c>
      <c r="U378" s="32">
        <v>0</v>
      </c>
      <c r="V378" s="32">
        <f t="shared" si="898"/>
        <v>28813.5</v>
      </c>
      <c r="W378" s="32">
        <f t="shared" si="1059"/>
        <v>0</v>
      </c>
      <c r="X378" s="32">
        <f t="shared" si="1060"/>
        <v>0</v>
      </c>
      <c r="Y378" s="32">
        <f t="shared" si="1061"/>
        <v>0</v>
      </c>
      <c r="Z378" s="32">
        <f t="shared" si="1062"/>
        <v>0</v>
      </c>
      <c r="AA378" s="32">
        <f t="shared" si="1063"/>
        <v>0</v>
      </c>
      <c r="AB378" s="32">
        <f t="shared" si="1064"/>
        <v>20705.56624</v>
      </c>
      <c r="AC378" s="33">
        <f t="shared" si="1065"/>
        <v>28459.425579999999</v>
      </c>
      <c r="AD378" s="33">
        <f t="shared" si="1066"/>
        <v>28459.425579999999</v>
      </c>
      <c r="AE378" s="34">
        <f t="shared" si="968"/>
        <v>100</v>
      </c>
      <c r="AF378" s="32">
        <f t="shared" si="1067"/>
        <v>28415.7</v>
      </c>
      <c r="AG378" s="32">
        <f t="shared" si="1068"/>
        <v>0</v>
      </c>
      <c r="AH378" s="32">
        <f t="shared" si="1069"/>
        <v>0</v>
      </c>
      <c r="AI378" s="32">
        <f t="shared" si="1070"/>
        <v>0</v>
      </c>
      <c r="AJ378" s="32">
        <f t="shared" si="1071"/>
        <v>0</v>
      </c>
      <c r="AK378" s="32">
        <f t="shared" si="1072"/>
        <v>0</v>
      </c>
      <c r="AL378" s="32">
        <f t="shared" si="970"/>
        <v>28415.7</v>
      </c>
      <c r="AM378" s="32">
        <f t="shared" si="971"/>
        <v>397.79999999999927</v>
      </c>
    </row>
    <row r="379" spans="2:40" ht="31.2" x14ac:dyDescent="0.3">
      <c r="B379" s="30" t="s">
        <v>190</v>
      </c>
      <c r="C379" s="30" t="s">
        <v>132</v>
      </c>
      <c r="D379" s="30" t="s">
        <v>112</v>
      </c>
      <c r="E379" s="15" t="str">
        <f t="shared" si="896"/>
        <v>0605</v>
      </c>
      <c r="F379" s="30" t="s">
        <v>88</v>
      </c>
      <c r="G379" s="30" t="s">
        <v>90</v>
      </c>
      <c r="H379" s="31" t="s">
        <v>91</v>
      </c>
      <c r="I379" s="32">
        <v>28463.9</v>
      </c>
      <c r="J379" s="32">
        <v>28119.5</v>
      </c>
      <c r="K379" s="32">
        <v>28119.5</v>
      </c>
      <c r="L379" s="32"/>
      <c r="M379" s="32"/>
      <c r="N379" s="32"/>
      <c r="O379" s="32">
        <v>0</v>
      </c>
      <c r="P379" s="32">
        <v>0</v>
      </c>
      <c r="Q379" s="32">
        <v>0</v>
      </c>
      <c r="R379" s="32">
        <v>349.6</v>
      </c>
      <c r="S379" s="32">
        <v>0</v>
      </c>
      <c r="T379" s="32">
        <v>0</v>
      </c>
      <c r="U379" s="32">
        <v>0</v>
      </c>
      <c r="V379" s="32">
        <f t="shared" si="898"/>
        <v>28813.5</v>
      </c>
      <c r="W379" s="32"/>
      <c r="X379" s="32"/>
      <c r="Y379" s="32"/>
      <c r="Z379" s="32"/>
      <c r="AA379" s="32"/>
      <c r="AB379" s="32">
        <v>20705.56624</v>
      </c>
      <c r="AC379" s="33">
        <v>28459.425579999999</v>
      </c>
      <c r="AD379" s="33">
        <v>28459.425579999999</v>
      </c>
      <c r="AE379" s="34">
        <f t="shared" si="968"/>
        <v>100</v>
      </c>
      <c r="AF379" s="32">
        <v>28415.7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f t="shared" si="970"/>
        <v>28415.7</v>
      </c>
      <c r="AM379" s="32">
        <f t="shared" si="971"/>
        <v>397.79999999999927</v>
      </c>
      <c r="AN379" s="12"/>
    </row>
    <row r="380" spans="2:40" ht="31.2" x14ac:dyDescent="0.3">
      <c r="B380" s="30" t="s">
        <v>190</v>
      </c>
      <c r="C380" s="30" t="s">
        <v>132</v>
      </c>
      <c r="D380" s="30" t="s">
        <v>112</v>
      </c>
      <c r="E380" s="15" t="str">
        <f t="shared" si="896"/>
        <v>0605</v>
      </c>
      <c r="F380" s="30" t="s">
        <v>96</v>
      </c>
      <c r="G380" s="30"/>
      <c r="H380" s="31" t="s">
        <v>97</v>
      </c>
      <c r="I380" s="32">
        <f t="shared" ref="I380:N380" si="1073">I381+I383</f>
        <v>1536.5</v>
      </c>
      <c r="J380" s="32">
        <f t="shared" si="1073"/>
        <v>1536.5</v>
      </c>
      <c r="K380" s="32">
        <f t="shared" si="1073"/>
        <v>1536.5</v>
      </c>
      <c r="L380" s="32">
        <f t="shared" si="1073"/>
        <v>0</v>
      </c>
      <c r="M380" s="32">
        <f t="shared" si="1073"/>
        <v>0</v>
      </c>
      <c r="N380" s="32">
        <f t="shared" si="1073"/>
        <v>0</v>
      </c>
      <c r="O380" s="32">
        <f>O381+O383+O385</f>
        <v>0</v>
      </c>
      <c r="P380" s="32">
        <f>P381+P383+P385</f>
        <v>0</v>
      </c>
      <c r="Q380" s="32">
        <f>Q381+Q383+Q385</f>
        <v>0</v>
      </c>
      <c r="R380" s="32">
        <f>R381+R383+R385</f>
        <v>0</v>
      </c>
      <c r="S380" s="32">
        <f>S381+S383+S385</f>
        <v>0</v>
      </c>
      <c r="T380" s="32">
        <f>T381+T383</f>
        <v>0</v>
      </c>
      <c r="U380" s="32">
        <v>0</v>
      </c>
      <c r="V380" s="32">
        <f t="shared" si="898"/>
        <v>1536.5</v>
      </c>
      <c r="W380" s="32">
        <f>W381+W383</f>
        <v>0</v>
      </c>
      <c r="X380" s="32">
        <f>X381+X383</f>
        <v>0</v>
      </c>
      <c r="Y380" s="32">
        <f>Y381+Y383</f>
        <v>0</v>
      </c>
      <c r="Z380" s="32">
        <f>Z381+Z383</f>
        <v>0</v>
      </c>
      <c r="AA380" s="32">
        <f>AA381+AA383</f>
        <v>0</v>
      </c>
      <c r="AB380" s="32">
        <f>AB381+AB383+AB385</f>
        <v>1309.5541599999999</v>
      </c>
      <c r="AC380" s="33">
        <f>AC381+AC383+AC385</f>
        <v>1489.77442</v>
      </c>
      <c r="AD380" s="33">
        <f>AD381+AD383+AD385</f>
        <v>1489.77442</v>
      </c>
      <c r="AE380" s="34">
        <f t="shared" si="968"/>
        <v>100</v>
      </c>
      <c r="AF380" s="32">
        <f t="shared" ref="AF380:AK380" si="1074">AF381+AF383+AF385</f>
        <v>1533.4999999999998</v>
      </c>
      <c r="AG380" s="32">
        <f t="shared" si="1074"/>
        <v>0</v>
      </c>
      <c r="AH380" s="32">
        <f t="shared" si="1074"/>
        <v>0</v>
      </c>
      <c r="AI380" s="32">
        <f t="shared" si="1074"/>
        <v>0</v>
      </c>
      <c r="AJ380" s="32">
        <f t="shared" si="1074"/>
        <v>0</v>
      </c>
      <c r="AK380" s="32">
        <f t="shared" si="1074"/>
        <v>0</v>
      </c>
      <c r="AL380" s="32">
        <f t="shared" si="970"/>
        <v>1533.4999999999998</v>
      </c>
      <c r="AM380" s="32">
        <f t="shared" si="971"/>
        <v>3.0000000000002274</v>
      </c>
    </row>
    <row r="381" spans="2:40" ht="78" x14ac:dyDescent="0.3">
      <c r="B381" s="30" t="s">
        <v>190</v>
      </c>
      <c r="C381" s="30" t="s">
        <v>132</v>
      </c>
      <c r="D381" s="30" t="s">
        <v>112</v>
      </c>
      <c r="E381" s="15" t="str">
        <f t="shared" si="896"/>
        <v>0605</v>
      </c>
      <c r="F381" s="30" t="s">
        <v>96</v>
      </c>
      <c r="G381" s="30" t="s">
        <v>68</v>
      </c>
      <c r="H381" s="31" t="s">
        <v>69</v>
      </c>
      <c r="I381" s="32">
        <f t="shared" ref="I381:T381" si="1075">I382</f>
        <v>120</v>
      </c>
      <c r="J381" s="32">
        <f t="shared" si="1075"/>
        <v>120</v>
      </c>
      <c r="K381" s="32">
        <f t="shared" si="1075"/>
        <v>120</v>
      </c>
      <c r="L381" s="32">
        <f t="shared" si="1075"/>
        <v>0</v>
      </c>
      <c r="M381" s="32">
        <f t="shared" si="1075"/>
        <v>0</v>
      </c>
      <c r="N381" s="32">
        <f t="shared" si="1075"/>
        <v>0</v>
      </c>
      <c r="O381" s="32">
        <f t="shared" si="1075"/>
        <v>0</v>
      </c>
      <c r="P381" s="32">
        <f t="shared" si="1075"/>
        <v>0</v>
      </c>
      <c r="Q381" s="32">
        <f t="shared" si="1075"/>
        <v>0</v>
      </c>
      <c r="R381" s="32">
        <f t="shared" si="1075"/>
        <v>0</v>
      </c>
      <c r="S381" s="32">
        <f t="shared" si="1075"/>
        <v>0</v>
      </c>
      <c r="T381" s="32">
        <f t="shared" si="1075"/>
        <v>0</v>
      </c>
      <c r="U381" s="32">
        <v>0</v>
      </c>
      <c r="V381" s="32">
        <f t="shared" si="898"/>
        <v>120</v>
      </c>
      <c r="W381" s="32">
        <f t="shared" ref="W381:AD381" si="1076">W382</f>
        <v>0</v>
      </c>
      <c r="X381" s="32">
        <f t="shared" si="1076"/>
        <v>0</v>
      </c>
      <c r="Y381" s="32">
        <f t="shared" si="1076"/>
        <v>0</v>
      </c>
      <c r="Z381" s="32">
        <f t="shared" si="1076"/>
        <v>0</v>
      </c>
      <c r="AA381" s="32">
        <f t="shared" si="1076"/>
        <v>0</v>
      </c>
      <c r="AB381" s="32">
        <f t="shared" si="1076"/>
        <v>461.70094</v>
      </c>
      <c r="AC381" s="33">
        <f t="shared" si="1076"/>
        <v>477.95064000000002</v>
      </c>
      <c r="AD381" s="33">
        <f t="shared" si="1076"/>
        <v>477.95064000000002</v>
      </c>
      <c r="AE381" s="34">
        <f t="shared" si="968"/>
        <v>100</v>
      </c>
      <c r="AF381" s="32">
        <f t="shared" ref="AF381:AK381" si="1077">AF382</f>
        <v>461.70094</v>
      </c>
      <c r="AG381" s="32">
        <f t="shared" si="1077"/>
        <v>0</v>
      </c>
      <c r="AH381" s="32">
        <f t="shared" si="1077"/>
        <v>0</v>
      </c>
      <c r="AI381" s="32">
        <f t="shared" si="1077"/>
        <v>0</v>
      </c>
      <c r="AJ381" s="32">
        <f t="shared" si="1077"/>
        <v>0</v>
      </c>
      <c r="AK381" s="32">
        <f t="shared" si="1077"/>
        <v>0</v>
      </c>
      <c r="AL381" s="32">
        <f t="shared" si="970"/>
        <v>461.70094</v>
      </c>
      <c r="AM381" s="32">
        <f t="shared" si="971"/>
        <v>-341.70094</v>
      </c>
    </row>
    <row r="382" spans="2:40" ht="31.2" x14ac:dyDescent="0.3">
      <c r="B382" s="30" t="s">
        <v>190</v>
      </c>
      <c r="C382" s="30" t="s">
        <v>132</v>
      </c>
      <c r="D382" s="30" t="s">
        <v>112</v>
      </c>
      <c r="E382" s="15" t="str">
        <f t="shared" si="896"/>
        <v>0605</v>
      </c>
      <c r="F382" s="30" t="s">
        <v>96</v>
      </c>
      <c r="G382" s="30" t="s">
        <v>90</v>
      </c>
      <c r="H382" s="31" t="s">
        <v>91</v>
      </c>
      <c r="I382" s="32">
        <v>120</v>
      </c>
      <c r="J382" s="32">
        <v>120</v>
      </c>
      <c r="K382" s="32">
        <v>120</v>
      </c>
      <c r="L382" s="32"/>
      <c r="M382" s="32"/>
      <c r="N382" s="32"/>
      <c r="O382" s="32">
        <v>0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2">
        <v>0</v>
      </c>
      <c r="V382" s="32">
        <f t="shared" si="898"/>
        <v>120</v>
      </c>
      <c r="W382" s="32"/>
      <c r="X382" s="32"/>
      <c r="Y382" s="32"/>
      <c r="Z382" s="32"/>
      <c r="AA382" s="32"/>
      <c r="AB382" s="32">
        <v>461.70094</v>
      </c>
      <c r="AC382" s="33">
        <v>477.95064000000002</v>
      </c>
      <c r="AD382" s="33">
        <v>477.95064000000002</v>
      </c>
      <c r="AE382" s="34">
        <f t="shared" si="968"/>
        <v>100</v>
      </c>
      <c r="AF382" s="32">
        <v>461.70094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f t="shared" si="970"/>
        <v>461.70094</v>
      </c>
      <c r="AM382" s="32">
        <f t="shared" si="971"/>
        <v>-341.70094</v>
      </c>
      <c r="AN382" s="12"/>
    </row>
    <row r="383" spans="2:40" ht="31.2" x14ac:dyDescent="0.3">
      <c r="B383" s="30" t="s">
        <v>190</v>
      </c>
      <c r="C383" s="30" t="s">
        <v>132</v>
      </c>
      <c r="D383" s="30" t="s">
        <v>112</v>
      </c>
      <c r="E383" s="15" t="str">
        <f t="shared" si="896"/>
        <v>0605</v>
      </c>
      <c r="F383" s="30" t="s">
        <v>96</v>
      </c>
      <c r="G383" s="30" t="s">
        <v>50</v>
      </c>
      <c r="H383" s="31" t="s">
        <v>51</v>
      </c>
      <c r="I383" s="32">
        <f t="shared" ref="I383:T383" si="1078">I384</f>
        <v>1416.5</v>
      </c>
      <c r="J383" s="32">
        <f t="shared" si="1078"/>
        <v>1416.5</v>
      </c>
      <c r="K383" s="32">
        <f t="shared" si="1078"/>
        <v>1416.5</v>
      </c>
      <c r="L383" s="32">
        <f t="shared" si="1078"/>
        <v>0</v>
      </c>
      <c r="M383" s="32">
        <f t="shared" si="1078"/>
        <v>0</v>
      </c>
      <c r="N383" s="32">
        <f t="shared" si="1078"/>
        <v>0</v>
      </c>
      <c r="O383" s="32">
        <f t="shared" si="1078"/>
        <v>0</v>
      </c>
      <c r="P383" s="32">
        <f t="shared" si="1078"/>
        <v>0</v>
      </c>
      <c r="Q383" s="32">
        <f t="shared" si="1078"/>
        <v>0</v>
      </c>
      <c r="R383" s="32">
        <f t="shared" si="1078"/>
        <v>0</v>
      </c>
      <c r="S383" s="32">
        <f t="shared" si="1078"/>
        <v>0</v>
      </c>
      <c r="T383" s="32">
        <f t="shared" si="1078"/>
        <v>0</v>
      </c>
      <c r="U383" s="32">
        <v>0</v>
      </c>
      <c r="V383" s="32">
        <f t="shared" si="898"/>
        <v>1416.5</v>
      </c>
      <c r="W383" s="32">
        <f t="shared" ref="W383:AD383" si="1079">W384</f>
        <v>0</v>
      </c>
      <c r="X383" s="32">
        <f t="shared" si="1079"/>
        <v>0</v>
      </c>
      <c r="Y383" s="32">
        <f t="shared" si="1079"/>
        <v>0</v>
      </c>
      <c r="Z383" s="32">
        <f t="shared" si="1079"/>
        <v>0</v>
      </c>
      <c r="AA383" s="32">
        <f t="shared" si="1079"/>
        <v>0</v>
      </c>
      <c r="AB383" s="32">
        <f t="shared" si="1079"/>
        <v>846.31222000000002</v>
      </c>
      <c r="AC383" s="33">
        <f t="shared" si="1079"/>
        <v>1010.28278</v>
      </c>
      <c r="AD383" s="33">
        <f t="shared" si="1079"/>
        <v>1010.28278</v>
      </c>
      <c r="AE383" s="34">
        <f t="shared" si="968"/>
        <v>100</v>
      </c>
      <c r="AF383" s="32">
        <f t="shared" ref="AF383:AK383" si="1080">AF384</f>
        <v>1070.2580599999999</v>
      </c>
      <c r="AG383" s="32">
        <f t="shared" si="1080"/>
        <v>0</v>
      </c>
      <c r="AH383" s="32">
        <f t="shared" si="1080"/>
        <v>0</v>
      </c>
      <c r="AI383" s="32">
        <f t="shared" si="1080"/>
        <v>0</v>
      </c>
      <c r="AJ383" s="32">
        <f t="shared" si="1080"/>
        <v>0</v>
      </c>
      <c r="AK383" s="32">
        <f t="shared" si="1080"/>
        <v>0</v>
      </c>
      <c r="AL383" s="32">
        <f t="shared" si="970"/>
        <v>1070.2580599999999</v>
      </c>
      <c r="AM383" s="32">
        <f t="shared" si="971"/>
        <v>346.24194000000011</v>
      </c>
    </row>
    <row r="384" spans="2:40" ht="31.2" x14ac:dyDescent="0.3">
      <c r="B384" s="30" t="s">
        <v>190</v>
      </c>
      <c r="C384" s="30" t="s">
        <v>132</v>
      </c>
      <c r="D384" s="30" t="s">
        <v>112</v>
      </c>
      <c r="E384" s="15" t="str">
        <f t="shared" si="896"/>
        <v>0605</v>
      </c>
      <c r="F384" s="30" t="s">
        <v>96</v>
      </c>
      <c r="G384" s="30" t="s">
        <v>52</v>
      </c>
      <c r="H384" s="31" t="s">
        <v>53</v>
      </c>
      <c r="I384" s="32">
        <v>1416.5</v>
      </c>
      <c r="J384" s="32">
        <v>1416.5</v>
      </c>
      <c r="K384" s="32">
        <v>1416.5</v>
      </c>
      <c r="L384" s="32"/>
      <c r="M384" s="32"/>
      <c r="N384" s="32"/>
      <c r="O384" s="32">
        <v>0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2">
        <v>0</v>
      </c>
      <c r="V384" s="32">
        <f t="shared" si="898"/>
        <v>1416.5</v>
      </c>
      <c r="W384" s="32"/>
      <c r="X384" s="32"/>
      <c r="Y384" s="32"/>
      <c r="Z384" s="32"/>
      <c r="AA384" s="32"/>
      <c r="AB384" s="32">
        <v>846.31222000000002</v>
      </c>
      <c r="AC384" s="33">
        <v>1010.28278</v>
      </c>
      <c r="AD384" s="33">
        <v>1010.28278</v>
      </c>
      <c r="AE384" s="34">
        <f t="shared" si="968"/>
        <v>100</v>
      </c>
      <c r="AF384" s="32">
        <v>1070.2580599999999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f t="shared" si="970"/>
        <v>1070.2580599999999</v>
      </c>
      <c r="AM384" s="32">
        <f t="shared" si="971"/>
        <v>346.24194000000011</v>
      </c>
      <c r="AN384" s="12"/>
    </row>
    <row r="385" spans="2:40" x14ac:dyDescent="0.3">
      <c r="B385" s="30" t="s">
        <v>190</v>
      </c>
      <c r="C385" s="30" t="s">
        <v>132</v>
      </c>
      <c r="D385" s="30" t="s">
        <v>112</v>
      </c>
      <c r="E385" s="15" t="str">
        <f t="shared" si="896"/>
        <v>0605</v>
      </c>
      <c r="F385" s="30" t="s">
        <v>96</v>
      </c>
      <c r="G385" s="30" t="s">
        <v>56</v>
      </c>
      <c r="H385" s="31" t="s">
        <v>57</v>
      </c>
      <c r="I385" s="32"/>
      <c r="J385" s="32"/>
      <c r="K385" s="32"/>
      <c r="L385" s="32"/>
      <c r="M385" s="32"/>
      <c r="N385" s="32"/>
      <c r="O385" s="32">
        <f>O386</f>
        <v>0</v>
      </c>
      <c r="P385" s="32">
        <f>P386</f>
        <v>0</v>
      </c>
      <c r="Q385" s="32">
        <f>Q386</f>
        <v>0</v>
      </c>
      <c r="R385" s="32">
        <f>R386</f>
        <v>0</v>
      </c>
      <c r="S385" s="32">
        <f>S386</f>
        <v>0</v>
      </c>
      <c r="T385" s="32"/>
      <c r="U385" s="32"/>
      <c r="V385" s="32">
        <f t="shared" si="898"/>
        <v>0</v>
      </c>
      <c r="W385" s="32"/>
      <c r="X385" s="32"/>
      <c r="Y385" s="32"/>
      <c r="Z385" s="32"/>
      <c r="AA385" s="32"/>
      <c r="AB385" s="32">
        <f>AB386</f>
        <v>1.5409999999999999</v>
      </c>
      <c r="AC385" s="33">
        <f>AC386</f>
        <v>1.5409999999999999</v>
      </c>
      <c r="AD385" s="33">
        <f>AD386</f>
        <v>1.5409999999999999</v>
      </c>
      <c r="AE385" s="34">
        <f t="shared" si="968"/>
        <v>100</v>
      </c>
      <c r="AF385" s="32">
        <f t="shared" ref="AF385:AK385" si="1081">AF386</f>
        <v>1.5409999999999999</v>
      </c>
      <c r="AG385" s="32">
        <f t="shared" si="1081"/>
        <v>0</v>
      </c>
      <c r="AH385" s="32">
        <f t="shared" si="1081"/>
        <v>0</v>
      </c>
      <c r="AI385" s="32">
        <f t="shared" si="1081"/>
        <v>0</v>
      </c>
      <c r="AJ385" s="32">
        <f t="shared" si="1081"/>
        <v>0</v>
      </c>
      <c r="AK385" s="32">
        <f t="shared" si="1081"/>
        <v>0</v>
      </c>
      <c r="AL385" s="32">
        <f t="shared" si="970"/>
        <v>1.5409999999999999</v>
      </c>
      <c r="AM385" s="32">
        <f t="shared" si="971"/>
        <v>-1.5409999999999999</v>
      </c>
      <c r="AN385" s="12"/>
    </row>
    <row r="386" spans="2:40" x14ac:dyDescent="0.3">
      <c r="B386" s="30" t="s">
        <v>190</v>
      </c>
      <c r="C386" s="30" t="s">
        <v>132</v>
      </c>
      <c r="D386" s="30" t="s">
        <v>112</v>
      </c>
      <c r="E386" s="15" t="str">
        <f t="shared" si="896"/>
        <v>0605</v>
      </c>
      <c r="F386" s="30" t="s">
        <v>96</v>
      </c>
      <c r="G386" s="30" t="s">
        <v>60</v>
      </c>
      <c r="H386" s="31" t="s">
        <v>61</v>
      </c>
      <c r="I386" s="32"/>
      <c r="J386" s="32"/>
      <c r="K386" s="32"/>
      <c r="L386" s="32"/>
      <c r="M386" s="32"/>
      <c r="N386" s="32"/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/>
      <c r="U386" s="32"/>
      <c r="V386" s="32">
        <f t="shared" si="898"/>
        <v>0</v>
      </c>
      <c r="W386" s="32"/>
      <c r="X386" s="32"/>
      <c r="Y386" s="32"/>
      <c r="Z386" s="32"/>
      <c r="AA386" s="32"/>
      <c r="AB386" s="32">
        <v>1.5409999999999999</v>
      </c>
      <c r="AC386" s="33">
        <v>1.5409999999999999</v>
      </c>
      <c r="AD386" s="33">
        <v>1.5409999999999999</v>
      </c>
      <c r="AE386" s="34">
        <f t="shared" si="968"/>
        <v>100</v>
      </c>
      <c r="AF386" s="32">
        <v>1.5409999999999999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f t="shared" si="970"/>
        <v>1.5409999999999999</v>
      </c>
      <c r="AM386" s="32">
        <f t="shared" si="971"/>
        <v>-1.5409999999999999</v>
      </c>
      <c r="AN386" s="12"/>
    </row>
    <row r="387" spans="2:40" ht="46.8" x14ac:dyDescent="0.3">
      <c r="B387" s="30" t="s">
        <v>190</v>
      </c>
      <c r="C387" s="30" t="s">
        <v>132</v>
      </c>
      <c r="D387" s="30" t="s">
        <v>112</v>
      </c>
      <c r="E387" s="15" t="str">
        <f t="shared" si="896"/>
        <v>0605</v>
      </c>
      <c r="F387" s="30" t="s">
        <v>98</v>
      </c>
      <c r="G387" s="30"/>
      <c r="H387" s="31" t="s">
        <v>99</v>
      </c>
      <c r="I387" s="32"/>
      <c r="J387" s="32"/>
      <c r="K387" s="32"/>
      <c r="L387" s="32"/>
      <c r="M387" s="32"/>
      <c r="N387" s="32"/>
      <c r="O387" s="32">
        <f t="shared" ref="O387:O390" si="1082">O388</f>
        <v>0</v>
      </c>
      <c r="P387" s="32">
        <f t="shared" ref="P387:P390" si="1083">P388</f>
        <v>0</v>
      </c>
      <c r="Q387" s="32">
        <f t="shared" ref="Q387:Q390" si="1084">Q388</f>
        <v>0</v>
      </c>
      <c r="R387" s="32">
        <f t="shared" ref="R387:R390" si="1085">R388</f>
        <v>0</v>
      </c>
      <c r="S387" s="32"/>
      <c r="T387" s="32"/>
      <c r="U387" s="32"/>
      <c r="V387" s="32">
        <f t="shared" si="898"/>
        <v>0</v>
      </c>
      <c r="W387" s="32"/>
      <c r="X387" s="32"/>
      <c r="Y387" s="32"/>
      <c r="Z387" s="32"/>
      <c r="AA387" s="32"/>
      <c r="AB387" s="32">
        <f t="shared" ref="AB387:AB390" si="1086">AB388</f>
        <v>143.2885</v>
      </c>
      <c r="AC387" s="33">
        <f t="shared" ref="AC387:AC390" si="1087">AC388</f>
        <v>250.4666</v>
      </c>
      <c r="AD387" s="33">
        <f t="shared" ref="AD387:AD390" si="1088">AD388</f>
        <v>250.4666</v>
      </c>
      <c r="AE387" s="34">
        <f t="shared" si="968"/>
        <v>100</v>
      </c>
      <c r="AF387" s="32">
        <f t="shared" ref="AF387:AF390" si="1089">AF388</f>
        <v>143.2885</v>
      </c>
      <c r="AG387" s="32">
        <f t="shared" ref="AG387:AG390" si="1090">AG388</f>
        <v>0</v>
      </c>
      <c r="AH387" s="32">
        <f t="shared" ref="AH387:AH390" si="1091">AH388</f>
        <v>0</v>
      </c>
      <c r="AI387" s="32">
        <f t="shared" ref="AI387:AI390" si="1092">AI388</f>
        <v>0</v>
      </c>
      <c r="AJ387" s="32">
        <f t="shared" ref="AJ387:AJ390" si="1093">AJ388</f>
        <v>0</v>
      </c>
      <c r="AK387" s="32">
        <f t="shared" ref="AK387:AK390" si="1094">AK388</f>
        <v>0</v>
      </c>
      <c r="AL387" s="32">
        <f t="shared" si="970"/>
        <v>143.2885</v>
      </c>
      <c r="AM387" s="32">
        <f t="shared" si="971"/>
        <v>-143.2885</v>
      </c>
      <c r="AN387" s="12"/>
    </row>
    <row r="388" spans="2:40" ht="31.2" x14ac:dyDescent="0.3">
      <c r="B388" s="30" t="s">
        <v>190</v>
      </c>
      <c r="C388" s="30" t="s">
        <v>132</v>
      </c>
      <c r="D388" s="30" t="s">
        <v>112</v>
      </c>
      <c r="E388" s="15" t="str">
        <f t="shared" si="896"/>
        <v>0605</v>
      </c>
      <c r="F388" s="30" t="s">
        <v>100</v>
      </c>
      <c r="G388" s="30"/>
      <c r="H388" s="31" t="s">
        <v>101</v>
      </c>
      <c r="I388" s="32"/>
      <c r="J388" s="32"/>
      <c r="K388" s="32"/>
      <c r="L388" s="32"/>
      <c r="M388" s="32"/>
      <c r="N388" s="32"/>
      <c r="O388" s="32">
        <f t="shared" si="1082"/>
        <v>0</v>
      </c>
      <c r="P388" s="32">
        <f t="shared" si="1083"/>
        <v>0</v>
      </c>
      <c r="Q388" s="32">
        <f t="shared" si="1084"/>
        <v>0</v>
      </c>
      <c r="R388" s="32">
        <f t="shared" si="1085"/>
        <v>0</v>
      </c>
      <c r="S388" s="32"/>
      <c r="T388" s="32"/>
      <c r="U388" s="32"/>
      <c r="V388" s="32">
        <f t="shared" si="898"/>
        <v>0</v>
      </c>
      <c r="W388" s="32"/>
      <c r="X388" s="32"/>
      <c r="Y388" s="32"/>
      <c r="Z388" s="32"/>
      <c r="AA388" s="32"/>
      <c r="AB388" s="32">
        <f t="shared" si="1086"/>
        <v>143.2885</v>
      </c>
      <c r="AC388" s="33">
        <f t="shared" si="1087"/>
        <v>250.4666</v>
      </c>
      <c r="AD388" s="33">
        <f t="shared" si="1088"/>
        <v>250.4666</v>
      </c>
      <c r="AE388" s="34">
        <f t="shared" si="968"/>
        <v>100</v>
      </c>
      <c r="AF388" s="32">
        <f t="shared" si="1089"/>
        <v>143.2885</v>
      </c>
      <c r="AG388" s="32">
        <f t="shared" si="1090"/>
        <v>0</v>
      </c>
      <c r="AH388" s="32">
        <f t="shared" si="1091"/>
        <v>0</v>
      </c>
      <c r="AI388" s="32">
        <f t="shared" si="1092"/>
        <v>0</v>
      </c>
      <c r="AJ388" s="32">
        <f t="shared" si="1093"/>
        <v>0</v>
      </c>
      <c r="AK388" s="32">
        <f t="shared" si="1094"/>
        <v>0</v>
      </c>
      <c r="AL388" s="32">
        <f t="shared" si="970"/>
        <v>143.2885</v>
      </c>
      <c r="AM388" s="32">
        <f t="shared" si="971"/>
        <v>-143.2885</v>
      </c>
      <c r="AN388" s="12"/>
    </row>
    <row r="389" spans="2:40" ht="31.2" x14ac:dyDescent="0.3">
      <c r="B389" s="30" t="s">
        <v>190</v>
      </c>
      <c r="C389" s="30" t="s">
        <v>132</v>
      </c>
      <c r="D389" s="30" t="s">
        <v>112</v>
      </c>
      <c r="E389" s="15" t="str">
        <f t="shared" si="896"/>
        <v>0605</v>
      </c>
      <c r="F389" s="30" t="s">
        <v>102</v>
      </c>
      <c r="G389" s="30"/>
      <c r="H389" s="31" t="s">
        <v>103</v>
      </c>
      <c r="I389" s="32"/>
      <c r="J389" s="32"/>
      <c r="K389" s="32"/>
      <c r="L389" s="32"/>
      <c r="M389" s="32"/>
      <c r="N389" s="32"/>
      <c r="O389" s="32">
        <f t="shared" si="1082"/>
        <v>0</v>
      </c>
      <c r="P389" s="32">
        <f t="shared" si="1083"/>
        <v>0</v>
      </c>
      <c r="Q389" s="32">
        <f t="shared" si="1084"/>
        <v>0</v>
      </c>
      <c r="R389" s="32">
        <f t="shared" si="1085"/>
        <v>0</v>
      </c>
      <c r="S389" s="32"/>
      <c r="T389" s="32"/>
      <c r="U389" s="32"/>
      <c r="V389" s="32">
        <f t="shared" si="898"/>
        <v>0</v>
      </c>
      <c r="W389" s="32"/>
      <c r="X389" s="32"/>
      <c r="Y389" s="32"/>
      <c r="Z389" s="32"/>
      <c r="AA389" s="32"/>
      <c r="AB389" s="32">
        <f t="shared" si="1086"/>
        <v>143.2885</v>
      </c>
      <c r="AC389" s="33">
        <f t="shared" si="1087"/>
        <v>250.4666</v>
      </c>
      <c r="AD389" s="33">
        <f t="shared" si="1088"/>
        <v>250.4666</v>
      </c>
      <c r="AE389" s="34">
        <f t="shared" si="968"/>
        <v>100</v>
      </c>
      <c r="AF389" s="32">
        <f t="shared" si="1089"/>
        <v>143.2885</v>
      </c>
      <c r="AG389" s="32">
        <f t="shared" si="1090"/>
        <v>0</v>
      </c>
      <c r="AH389" s="32">
        <f t="shared" si="1091"/>
        <v>0</v>
      </c>
      <c r="AI389" s="32">
        <f t="shared" si="1092"/>
        <v>0</v>
      </c>
      <c r="AJ389" s="32">
        <f t="shared" si="1093"/>
        <v>0</v>
      </c>
      <c r="AK389" s="32">
        <f t="shared" si="1094"/>
        <v>0</v>
      </c>
      <c r="AL389" s="32">
        <f t="shared" si="970"/>
        <v>143.2885</v>
      </c>
      <c r="AM389" s="32">
        <f t="shared" si="971"/>
        <v>-143.2885</v>
      </c>
      <c r="AN389" s="12"/>
    </row>
    <row r="390" spans="2:40" x14ac:dyDescent="0.3">
      <c r="B390" s="30" t="s">
        <v>190</v>
      </c>
      <c r="C390" s="30" t="s">
        <v>132</v>
      </c>
      <c r="D390" s="30" t="s">
        <v>112</v>
      </c>
      <c r="E390" s="15" t="str">
        <f t="shared" si="896"/>
        <v>0605</v>
      </c>
      <c r="F390" s="30" t="s">
        <v>102</v>
      </c>
      <c r="G390" s="30" t="s">
        <v>56</v>
      </c>
      <c r="H390" s="31" t="s">
        <v>57</v>
      </c>
      <c r="I390" s="32"/>
      <c r="J390" s="32"/>
      <c r="K390" s="32"/>
      <c r="L390" s="32"/>
      <c r="M390" s="32"/>
      <c r="N390" s="32"/>
      <c r="O390" s="32">
        <f t="shared" si="1082"/>
        <v>0</v>
      </c>
      <c r="P390" s="32">
        <f t="shared" si="1083"/>
        <v>0</v>
      </c>
      <c r="Q390" s="32">
        <f t="shared" si="1084"/>
        <v>0</v>
      </c>
      <c r="R390" s="32">
        <f t="shared" si="1085"/>
        <v>0</v>
      </c>
      <c r="S390" s="32"/>
      <c r="T390" s="32"/>
      <c r="U390" s="32"/>
      <c r="V390" s="32">
        <f t="shared" si="898"/>
        <v>0</v>
      </c>
      <c r="W390" s="32"/>
      <c r="X390" s="32"/>
      <c r="Y390" s="32"/>
      <c r="Z390" s="32"/>
      <c r="AA390" s="32"/>
      <c r="AB390" s="32">
        <f t="shared" si="1086"/>
        <v>143.2885</v>
      </c>
      <c r="AC390" s="33">
        <f t="shared" si="1087"/>
        <v>250.4666</v>
      </c>
      <c r="AD390" s="33">
        <f t="shared" si="1088"/>
        <v>250.4666</v>
      </c>
      <c r="AE390" s="34">
        <f t="shared" si="968"/>
        <v>100</v>
      </c>
      <c r="AF390" s="32">
        <f t="shared" si="1089"/>
        <v>143.2885</v>
      </c>
      <c r="AG390" s="32">
        <f t="shared" si="1090"/>
        <v>0</v>
      </c>
      <c r="AH390" s="32">
        <f t="shared" si="1091"/>
        <v>0</v>
      </c>
      <c r="AI390" s="32">
        <f t="shared" si="1092"/>
        <v>0</v>
      </c>
      <c r="AJ390" s="32">
        <f t="shared" si="1093"/>
        <v>0</v>
      </c>
      <c r="AK390" s="32">
        <f t="shared" si="1094"/>
        <v>0</v>
      </c>
      <c r="AL390" s="32">
        <f t="shared" si="970"/>
        <v>143.2885</v>
      </c>
      <c r="AM390" s="32">
        <f t="shared" si="971"/>
        <v>-143.2885</v>
      </c>
      <c r="AN390" s="12"/>
    </row>
    <row r="391" spans="2:40" x14ac:dyDescent="0.3">
      <c r="B391" s="30" t="s">
        <v>190</v>
      </c>
      <c r="C391" s="30" t="s">
        <v>132</v>
      </c>
      <c r="D391" s="30" t="s">
        <v>112</v>
      </c>
      <c r="E391" s="15" t="str">
        <f t="shared" si="896"/>
        <v>0605</v>
      </c>
      <c r="F391" s="30" t="s">
        <v>102</v>
      </c>
      <c r="G391" s="30" t="s">
        <v>58</v>
      </c>
      <c r="H391" s="31" t="s">
        <v>59</v>
      </c>
      <c r="I391" s="32"/>
      <c r="J391" s="32"/>
      <c r="K391" s="32"/>
      <c r="L391" s="32"/>
      <c r="M391" s="32"/>
      <c r="N391" s="32"/>
      <c r="O391" s="32">
        <v>0</v>
      </c>
      <c r="P391" s="32">
        <v>0</v>
      </c>
      <c r="Q391" s="32">
        <v>0</v>
      </c>
      <c r="R391" s="32">
        <v>0</v>
      </c>
      <c r="S391" s="32"/>
      <c r="T391" s="32"/>
      <c r="U391" s="32"/>
      <c r="V391" s="32">
        <f t="shared" si="898"/>
        <v>0</v>
      </c>
      <c r="W391" s="32"/>
      <c r="X391" s="32"/>
      <c r="Y391" s="32"/>
      <c r="Z391" s="32"/>
      <c r="AA391" s="32"/>
      <c r="AB391" s="32">
        <v>143.2885</v>
      </c>
      <c r="AC391" s="33">
        <v>250.4666</v>
      </c>
      <c r="AD391" s="33">
        <v>250.4666</v>
      </c>
      <c r="AE391" s="34">
        <f t="shared" si="968"/>
        <v>100</v>
      </c>
      <c r="AF391" s="32">
        <v>143.2885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f t="shared" si="970"/>
        <v>143.2885</v>
      </c>
      <c r="AM391" s="32">
        <f t="shared" si="971"/>
        <v>-143.2885</v>
      </c>
      <c r="AN391" s="12"/>
    </row>
    <row r="392" spans="2:40" s="13" customFormat="1" ht="31.2" x14ac:dyDescent="0.3">
      <c r="B392" s="14" t="s">
        <v>290</v>
      </c>
      <c r="C392" s="14"/>
      <c r="D392" s="14"/>
      <c r="E392" s="15" t="str">
        <f t="shared" si="896"/>
        <v/>
      </c>
      <c r="F392" s="14"/>
      <c r="G392" s="14"/>
      <c r="H392" s="16" t="s">
        <v>291</v>
      </c>
      <c r="I392" s="17">
        <f t="shared" ref="I392:T392" si="1095">I393+I505+I643</f>
        <v>2056431.7000000004</v>
      </c>
      <c r="J392" s="17">
        <f t="shared" si="1095"/>
        <v>1986163.5</v>
      </c>
      <c r="K392" s="17">
        <f t="shared" si="1095"/>
        <v>1990495.3000000003</v>
      </c>
      <c r="L392" s="17">
        <f t="shared" si="1095"/>
        <v>0</v>
      </c>
      <c r="M392" s="17">
        <f t="shared" si="1095"/>
        <v>0</v>
      </c>
      <c r="N392" s="17">
        <f t="shared" si="1095"/>
        <v>0</v>
      </c>
      <c r="O392" s="17">
        <f t="shared" si="1095"/>
        <v>-660</v>
      </c>
      <c r="P392" s="17">
        <f t="shared" si="1095"/>
        <v>55750.313000000009</v>
      </c>
      <c r="Q392" s="17">
        <f t="shared" si="1095"/>
        <v>79376.13</v>
      </c>
      <c r="R392" s="17">
        <f t="shared" si="1095"/>
        <v>25759.886999999999</v>
      </c>
      <c r="S392" s="17">
        <f t="shared" si="1095"/>
        <v>39233.503999999994</v>
      </c>
      <c r="T392" s="17">
        <f t="shared" si="1095"/>
        <v>0</v>
      </c>
      <c r="U392" s="17">
        <v>14053.416999999999</v>
      </c>
      <c r="V392" s="17">
        <f t="shared" si="898"/>
        <v>2269944.9510000004</v>
      </c>
      <c r="W392" s="17">
        <f t="shared" ref="W392:AD392" si="1096">W393+W505+W643</f>
        <v>14053.416999999999</v>
      </c>
      <c r="X392" s="17">
        <f t="shared" si="1096"/>
        <v>0</v>
      </c>
      <c r="Y392" s="17">
        <f t="shared" si="1096"/>
        <v>0</v>
      </c>
      <c r="Z392" s="17">
        <f t="shared" si="1096"/>
        <v>0</v>
      </c>
      <c r="AA392" s="17">
        <f t="shared" si="1096"/>
        <v>0</v>
      </c>
      <c r="AB392" s="17">
        <f t="shared" si="1096"/>
        <v>1884660.5677099999</v>
      </c>
      <c r="AC392" s="18">
        <f t="shared" si="1096"/>
        <v>2383969.54538</v>
      </c>
      <c r="AD392" s="18">
        <f t="shared" si="1096"/>
        <v>2383931.8069899995</v>
      </c>
      <c r="AE392" s="19">
        <f t="shared" si="968"/>
        <v>99.998416993619998</v>
      </c>
      <c r="AF392" s="17">
        <f t="shared" ref="AF392:AK392" si="1097">AF393+AF505+AF643</f>
        <v>2384936.31819</v>
      </c>
      <c r="AG392" s="17">
        <f t="shared" si="1097"/>
        <v>-660</v>
      </c>
      <c r="AH392" s="17">
        <f t="shared" si="1097"/>
        <v>0</v>
      </c>
      <c r="AI392" s="17">
        <f t="shared" si="1097"/>
        <v>0</v>
      </c>
      <c r="AJ392" s="17">
        <f t="shared" si="1097"/>
        <v>0</v>
      </c>
      <c r="AK392" s="17">
        <f t="shared" si="1097"/>
        <v>0</v>
      </c>
      <c r="AL392" s="17">
        <f t="shared" si="970"/>
        <v>2384276.31819</v>
      </c>
      <c r="AM392" s="17">
        <f t="shared" si="971"/>
        <v>-114331.36718999967</v>
      </c>
      <c r="AN392" s="20"/>
    </row>
    <row r="393" spans="2:40" s="13" customFormat="1" x14ac:dyDescent="0.3">
      <c r="B393" s="14" t="s">
        <v>290</v>
      </c>
      <c r="C393" s="14" t="s">
        <v>224</v>
      </c>
      <c r="D393" s="14"/>
      <c r="E393" s="21" t="str">
        <f t="shared" si="896"/>
        <v>07</v>
      </c>
      <c r="F393" s="14"/>
      <c r="G393" s="14"/>
      <c r="H393" s="16" t="s">
        <v>292</v>
      </c>
      <c r="I393" s="17">
        <f t="shared" ref="I393:T393" si="1098">I394+I434+I480</f>
        <v>706611.80000000028</v>
      </c>
      <c r="J393" s="17">
        <f t="shared" si="1098"/>
        <v>672570</v>
      </c>
      <c r="K393" s="17">
        <f t="shared" si="1098"/>
        <v>645865.1</v>
      </c>
      <c r="L393" s="17">
        <f t="shared" si="1098"/>
        <v>0</v>
      </c>
      <c r="M393" s="17">
        <f t="shared" si="1098"/>
        <v>0</v>
      </c>
      <c r="N393" s="17">
        <f t="shared" si="1098"/>
        <v>0</v>
      </c>
      <c r="O393" s="17">
        <f t="shared" si="1098"/>
        <v>-660</v>
      </c>
      <c r="P393" s="17">
        <f t="shared" si="1098"/>
        <v>52.780999999999999</v>
      </c>
      <c r="Q393" s="17">
        <f t="shared" si="1098"/>
        <v>45715.476999999999</v>
      </c>
      <c r="R393" s="17">
        <f t="shared" si="1098"/>
        <v>21513.339</v>
      </c>
      <c r="S393" s="17">
        <f t="shared" si="1098"/>
        <v>35865.550999999999</v>
      </c>
      <c r="T393" s="17">
        <f t="shared" si="1098"/>
        <v>0</v>
      </c>
      <c r="U393" s="17">
        <v>14053.416999999999</v>
      </c>
      <c r="V393" s="17">
        <f t="shared" si="898"/>
        <v>823152.36500000022</v>
      </c>
      <c r="W393" s="17">
        <f t="shared" ref="W393:AD393" si="1099">W394+W434+W480</f>
        <v>14053.416999999999</v>
      </c>
      <c r="X393" s="17">
        <f t="shared" si="1099"/>
        <v>0</v>
      </c>
      <c r="Y393" s="17">
        <f t="shared" si="1099"/>
        <v>0</v>
      </c>
      <c r="Z393" s="17">
        <f t="shared" si="1099"/>
        <v>0</v>
      </c>
      <c r="AA393" s="17">
        <f t="shared" si="1099"/>
        <v>0</v>
      </c>
      <c r="AB393" s="17">
        <f t="shared" si="1099"/>
        <v>748503.23506999994</v>
      </c>
      <c r="AC393" s="18">
        <f t="shared" si="1099"/>
        <v>906199.31512000016</v>
      </c>
      <c r="AD393" s="18">
        <f t="shared" si="1099"/>
        <v>906189.99105000007</v>
      </c>
      <c r="AE393" s="19">
        <f t="shared" si="968"/>
        <v>99.998971079557833</v>
      </c>
      <c r="AF393" s="17">
        <f t="shared" ref="AF393:AK393" si="1100">AF394+AF434+AF480</f>
        <v>907166.69988000009</v>
      </c>
      <c r="AG393" s="17">
        <f t="shared" si="1100"/>
        <v>-660</v>
      </c>
      <c r="AH393" s="17">
        <f t="shared" si="1100"/>
        <v>0</v>
      </c>
      <c r="AI393" s="17">
        <f t="shared" si="1100"/>
        <v>0</v>
      </c>
      <c r="AJ393" s="17">
        <f t="shared" si="1100"/>
        <v>0</v>
      </c>
      <c r="AK393" s="17">
        <f t="shared" si="1100"/>
        <v>0</v>
      </c>
      <c r="AL393" s="17">
        <f t="shared" si="970"/>
        <v>906506.69988000009</v>
      </c>
      <c r="AM393" s="17">
        <f t="shared" si="971"/>
        <v>-83354.334879999864</v>
      </c>
      <c r="AN393" s="20"/>
    </row>
    <row r="394" spans="2:40" s="22" customFormat="1" x14ac:dyDescent="0.3">
      <c r="B394" s="23" t="s">
        <v>290</v>
      </c>
      <c r="C394" s="23" t="s">
        <v>224</v>
      </c>
      <c r="D394" s="23" t="s">
        <v>114</v>
      </c>
      <c r="E394" s="24" t="str">
        <f t="shared" si="896"/>
        <v>0703</v>
      </c>
      <c r="F394" s="23"/>
      <c r="G394" s="23"/>
      <c r="H394" s="25" t="s">
        <v>293</v>
      </c>
      <c r="I394" s="26">
        <f t="shared" ref="I394:T394" si="1101">I395+I428</f>
        <v>667072.70000000019</v>
      </c>
      <c r="J394" s="26">
        <f t="shared" si="1101"/>
        <v>632665.70000000007</v>
      </c>
      <c r="K394" s="26">
        <f t="shared" si="1101"/>
        <v>605960.80000000005</v>
      </c>
      <c r="L394" s="26">
        <f t="shared" si="1101"/>
        <v>0</v>
      </c>
      <c r="M394" s="26">
        <f t="shared" si="1101"/>
        <v>0</v>
      </c>
      <c r="N394" s="26">
        <f t="shared" si="1101"/>
        <v>0</v>
      </c>
      <c r="O394" s="26">
        <f t="shared" si="1101"/>
        <v>-660</v>
      </c>
      <c r="P394" s="26">
        <f t="shared" si="1101"/>
        <v>0</v>
      </c>
      <c r="Q394" s="26">
        <f t="shared" si="1101"/>
        <v>45715.476999999999</v>
      </c>
      <c r="R394" s="26">
        <f t="shared" si="1101"/>
        <v>21355.1</v>
      </c>
      <c r="S394" s="26">
        <f t="shared" si="1101"/>
        <v>35865.550999999999</v>
      </c>
      <c r="T394" s="26">
        <f t="shared" si="1101"/>
        <v>0</v>
      </c>
      <c r="U394" s="26">
        <v>0</v>
      </c>
      <c r="V394" s="26">
        <f t="shared" si="898"/>
        <v>769348.8280000001</v>
      </c>
      <c r="W394" s="26">
        <f t="shared" ref="W394:AD394" si="1102">W395+W428</f>
        <v>0</v>
      </c>
      <c r="X394" s="26">
        <f t="shared" si="1102"/>
        <v>0</v>
      </c>
      <c r="Y394" s="26">
        <f t="shared" si="1102"/>
        <v>0</v>
      </c>
      <c r="Z394" s="26">
        <f t="shared" si="1102"/>
        <v>0</v>
      </c>
      <c r="AA394" s="26">
        <f t="shared" si="1102"/>
        <v>0</v>
      </c>
      <c r="AB394" s="26">
        <f t="shared" si="1102"/>
        <v>708604.31233999995</v>
      </c>
      <c r="AC394" s="27">
        <f t="shared" si="1102"/>
        <v>851067.54012000014</v>
      </c>
      <c r="AD394" s="27">
        <f t="shared" si="1102"/>
        <v>851067.40148</v>
      </c>
      <c r="AE394" s="28">
        <f t="shared" si="968"/>
        <v>99.999983709871003</v>
      </c>
      <c r="AF394" s="26">
        <f t="shared" ref="AF394:AK394" si="1103">AF395+AF428</f>
        <v>851727.54012000014</v>
      </c>
      <c r="AG394" s="26">
        <f t="shared" si="1103"/>
        <v>-660</v>
      </c>
      <c r="AH394" s="26">
        <f t="shared" si="1103"/>
        <v>0</v>
      </c>
      <c r="AI394" s="26">
        <f t="shared" si="1103"/>
        <v>0</v>
      </c>
      <c r="AJ394" s="26">
        <f t="shared" si="1103"/>
        <v>0</v>
      </c>
      <c r="AK394" s="26">
        <f t="shared" si="1103"/>
        <v>0</v>
      </c>
      <c r="AL394" s="26">
        <f t="shared" si="970"/>
        <v>851067.54012000014</v>
      </c>
      <c r="AM394" s="26">
        <f t="shared" si="971"/>
        <v>-81718.71212000004</v>
      </c>
      <c r="AN394" s="29"/>
    </row>
    <row r="395" spans="2:40" x14ac:dyDescent="0.3">
      <c r="B395" s="30" t="s">
        <v>290</v>
      </c>
      <c r="C395" s="30" t="s">
        <v>224</v>
      </c>
      <c r="D395" s="30" t="s">
        <v>114</v>
      </c>
      <c r="E395" s="15" t="str">
        <f t="shared" si="896"/>
        <v>0703</v>
      </c>
      <c r="F395" s="30" t="s">
        <v>294</v>
      </c>
      <c r="G395" s="30"/>
      <c r="H395" s="31" t="s">
        <v>295</v>
      </c>
      <c r="I395" s="32">
        <f t="shared" ref="I395:T395" si="1104">I396+I404</f>
        <v>665356.20000000019</v>
      </c>
      <c r="J395" s="32">
        <f t="shared" si="1104"/>
        <v>632665.70000000007</v>
      </c>
      <c r="K395" s="32">
        <f t="shared" si="1104"/>
        <v>605960.80000000005</v>
      </c>
      <c r="L395" s="32">
        <f t="shared" si="1104"/>
        <v>0</v>
      </c>
      <c r="M395" s="32">
        <f t="shared" si="1104"/>
        <v>0</v>
      </c>
      <c r="N395" s="32">
        <f t="shared" si="1104"/>
        <v>0</v>
      </c>
      <c r="O395" s="32">
        <f t="shared" si="1104"/>
        <v>-660</v>
      </c>
      <c r="P395" s="32">
        <f t="shared" si="1104"/>
        <v>0</v>
      </c>
      <c r="Q395" s="32">
        <f t="shared" si="1104"/>
        <v>45715.476999999999</v>
      </c>
      <c r="R395" s="32">
        <f t="shared" si="1104"/>
        <v>21355.1</v>
      </c>
      <c r="S395" s="32">
        <f t="shared" si="1104"/>
        <v>35865.550999999999</v>
      </c>
      <c r="T395" s="32">
        <f t="shared" si="1104"/>
        <v>0</v>
      </c>
      <c r="U395" s="32">
        <v>0</v>
      </c>
      <c r="V395" s="32">
        <f t="shared" si="898"/>
        <v>767632.3280000001</v>
      </c>
      <c r="W395" s="32">
        <f t="shared" ref="W395:AD395" si="1105">W396+W404</f>
        <v>0</v>
      </c>
      <c r="X395" s="32">
        <f t="shared" si="1105"/>
        <v>0</v>
      </c>
      <c r="Y395" s="32">
        <f t="shared" si="1105"/>
        <v>0</v>
      </c>
      <c r="Z395" s="32">
        <f t="shared" si="1105"/>
        <v>0</v>
      </c>
      <c r="AA395" s="32">
        <f t="shared" si="1105"/>
        <v>0</v>
      </c>
      <c r="AB395" s="32">
        <f t="shared" si="1105"/>
        <v>706887.81233999995</v>
      </c>
      <c r="AC395" s="33">
        <f t="shared" si="1105"/>
        <v>849351.04012000014</v>
      </c>
      <c r="AD395" s="33">
        <f t="shared" si="1105"/>
        <v>849350.90148</v>
      </c>
      <c r="AE395" s="34">
        <f t="shared" si="968"/>
        <v>99.999983676949384</v>
      </c>
      <c r="AF395" s="32">
        <f t="shared" ref="AF395:AK395" si="1106">AF396+AF404</f>
        <v>850011.04012000014</v>
      </c>
      <c r="AG395" s="32">
        <f t="shared" si="1106"/>
        <v>-660</v>
      </c>
      <c r="AH395" s="32">
        <f t="shared" si="1106"/>
        <v>0</v>
      </c>
      <c r="AI395" s="32">
        <f t="shared" si="1106"/>
        <v>0</v>
      </c>
      <c r="AJ395" s="32">
        <f t="shared" si="1106"/>
        <v>0</v>
      </c>
      <c r="AK395" s="32">
        <f t="shared" si="1106"/>
        <v>0</v>
      </c>
      <c r="AL395" s="32">
        <f t="shared" si="970"/>
        <v>849351.04012000014</v>
      </c>
      <c r="AM395" s="32">
        <f t="shared" si="971"/>
        <v>-81718.71212000004</v>
      </c>
    </row>
    <row r="396" spans="2:40" ht="31.2" x14ac:dyDescent="0.3">
      <c r="B396" s="30" t="s">
        <v>290</v>
      </c>
      <c r="C396" s="30" t="s">
        <v>224</v>
      </c>
      <c r="D396" s="30" t="s">
        <v>114</v>
      </c>
      <c r="E396" s="15" t="str">
        <f t="shared" si="896"/>
        <v>0703</v>
      </c>
      <c r="F396" s="30" t="s">
        <v>296</v>
      </c>
      <c r="G396" s="30"/>
      <c r="H396" s="31" t="s">
        <v>297</v>
      </c>
      <c r="I396" s="32">
        <f t="shared" ref="I396:T396" si="1107">I397</f>
        <v>66631.3</v>
      </c>
      <c r="J396" s="32">
        <f t="shared" si="1107"/>
        <v>28564.799999999999</v>
      </c>
      <c r="K396" s="32">
        <f t="shared" si="1107"/>
        <v>2479.9</v>
      </c>
      <c r="L396" s="32">
        <f t="shared" si="1107"/>
        <v>0</v>
      </c>
      <c r="M396" s="32">
        <f t="shared" si="1107"/>
        <v>0</v>
      </c>
      <c r="N396" s="32">
        <f t="shared" si="1107"/>
        <v>0</v>
      </c>
      <c r="O396" s="32">
        <f t="shared" si="1107"/>
        <v>0</v>
      </c>
      <c r="P396" s="32">
        <f t="shared" si="1107"/>
        <v>0</v>
      </c>
      <c r="Q396" s="32">
        <f t="shared" si="1107"/>
        <v>0</v>
      </c>
      <c r="R396" s="32">
        <f t="shared" si="1107"/>
        <v>0</v>
      </c>
      <c r="S396" s="32">
        <f t="shared" si="1107"/>
        <v>0</v>
      </c>
      <c r="T396" s="32">
        <f t="shared" si="1107"/>
        <v>0</v>
      </c>
      <c r="U396" s="32">
        <v>0</v>
      </c>
      <c r="V396" s="32">
        <f t="shared" si="898"/>
        <v>66631.3</v>
      </c>
      <c r="W396" s="32">
        <f t="shared" ref="W396:AD396" si="1108">W397</f>
        <v>0</v>
      </c>
      <c r="X396" s="32">
        <f t="shared" si="1108"/>
        <v>0</v>
      </c>
      <c r="Y396" s="32">
        <f t="shared" si="1108"/>
        <v>0</v>
      </c>
      <c r="Z396" s="32">
        <f t="shared" si="1108"/>
        <v>0</v>
      </c>
      <c r="AA396" s="32">
        <f t="shared" si="1108"/>
        <v>0</v>
      </c>
      <c r="AB396" s="32">
        <f t="shared" si="1108"/>
        <v>65920.982260000004</v>
      </c>
      <c r="AC396" s="33">
        <f t="shared" si="1108"/>
        <v>66631.3</v>
      </c>
      <c r="AD396" s="33">
        <f t="shared" si="1108"/>
        <v>66631.161370000002</v>
      </c>
      <c r="AE396" s="34">
        <f t="shared" si="968"/>
        <v>99.999791944626622</v>
      </c>
      <c r="AF396" s="32">
        <f t="shared" ref="AF396:AK396" si="1109">AF397</f>
        <v>66631.3</v>
      </c>
      <c r="AG396" s="32">
        <f t="shared" si="1109"/>
        <v>0</v>
      </c>
      <c r="AH396" s="32">
        <f t="shared" si="1109"/>
        <v>0</v>
      </c>
      <c r="AI396" s="32">
        <f t="shared" si="1109"/>
        <v>0</v>
      </c>
      <c r="AJ396" s="32">
        <f t="shared" si="1109"/>
        <v>0</v>
      </c>
      <c r="AK396" s="32">
        <f t="shared" si="1109"/>
        <v>0</v>
      </c>
      <c r="AL396" s="32">
        <f t="shared" si="970"/>
        <v>66631.3</v>
      </c>
      <c r="AM396" s="32">
        <f t="shared" si="971"/>
        <v>0</v>
      </c>
    </row>
    <row r="397" spans="2:40" ht="46.8" x14ac:dyDescent="0.3">
      <c r="B397" s="30" t="s">
        <v>290</v>
      </c>
      <c r="C397" s="30" t="s">
        <v>224</v>
      </c>
      <c r="D397" s="30" t="s">
        <v>114</v>
      </c>
      <c r="E397" s="15" t="str">
        <f t="shared" ref="E397:E460" si="1110">CONCATENATE(C397,D397)</f>
        <v>0703</v>
      </c>
      <c r="F397" s="30" t="s">
        <v>298</v>
      </c>
      <c r="G397" s="30"/>
      <c r="H397" s="31" t="s">
        <v>299</v>
      </c>
      <c r="I397" s="32">
        <f t="shared" ref="I397:T397" si="1111">I398+I401</f>
        <v>66631.3</v>
      </c>
      <c r="J397" s="32">
        <f t="shared" si="1111"/>
        <v>28564.799999999999</v>
      </c>
      <c r="K397" s="32">
        <f t="shared" si="1111"/>
        <v>2479.9</v>
      </c>
      <c r="L397" s="32">
        <f t="shared" si="1111"/>
        <v>0</v>
      </c>
      <c r="M397" s="32">
        <f t="shared" si="1111"/>
        <v>0</v>
      </c>
      <c r="N397" s="32">
        <f t="shared" si="1111"/>
        <v>0</v>
      </c>
      <c r="O397" s="32">
        <f t="shared" si="1111"/>
        <v>0</v>
      </c>
      <c r="P397" s="32">
        <f t="shared" si="1111"/>
        <v>0</v>
      </c>
      <c r="Q397" s="32">
        <f t="shared" si="1111"/>
        <v>0</v>
      </c>
      <c r="R397" s="32">
        <f t="shared" si="1111"/>
        <v>0</v>
      </c>
      <c r="S397" s="32">
        <f t="shared" si="1111"/>
        <v>0</v>
      </c>
      <c r="T397" s="32">
        <f t="shared" si="1111"/>
        <v>0</v>
      </c>
      <c r="U397" s="32">
        <v>0</v>
      </c>
      <c r="V397" s="32">
        <f t="shared" ref="V397:V460" si="1112">I397+L397+U397+T397+S397+R397+Q397+P397+O397</f>
        <v>66631.3</v>
      </c>
      <c r="W397" s="32">
        <f t="shared" ref="W397:AD397" si="1113">W398+W401</f>
        <v>0</v>
      </c>
      <c r="X397" s="32">
        <f t="shared" si="1113"/>
        <v>0</v>
      </c>
      <c r="Y397" s="32">
        <f t="shared" si="1113"/>
        <v>0</v>
      </c>
      <c r="Z397" s="32">
        <f t="shared" si="1113"/>
        <v>0</v>
      </c>
      <c r="AA397" s="32">
        <f t="shared" si="1113"/>
        <v>0</v>
      </c>
      <c r="AB397" s="32">
        <f t="shared" si="1113"/>
        <v>65920.982260000004</v>
      </c>
      <c r="AC397" s="33">
        <f t="shared" si="1113"/>
        <v>66631.3</v>
      </c>
      <c r="AD397" s="33">
        <f t="shared" si="1113"/>
        <v>66631.161370000002</v>
      </c>
      <c r="AE397" s="34">
        <f t="shared" si="968"/>
        <v>99.999791944626622</v>
      </c>
      <c r="AF397" s="32">
        <f t="shared" ref="AF397:AK397" si="1114">AF398+AF401</f>
        <v>66631.3</v>
      </c>
      <c r="AG397" s="32">
        <f t="shared" si="1114"/>
        <v>0</v>
      </c>
      <c r="AH397" s="32">
        <f t="shared" si="1114"/>
        <v>0</v>
      </c>
      <c r="AI397" s="32">
        <f t="shared" si="1114"/>
        <v>0</v>
      </c>
      <c r="AJ397" s="32">
        <f t="shared" si="1114"/>
        <v>0</v>
      </c>
      <c r="AK397" s="32">
        <f t="shared" si="1114"/>
        <v>0</v>
      </c>
      <c r="AL397" s="32">
        <f t="shared" si="970"/>
        <v>66631.3</v>
      </c>
      <c r="AM397" s="32">
        <f t="shared" si="971"/>
        <v>0</v>
      </c>
    </row>
    <row r="398" spans="2:40" ht="31.2" x14ac:dyDescent="0.3">
      <c r="B398" s="30" t="s">
        <v>290</v>
      </c>
      <c r="C398" s="30" t="s">
        <v>224</v>
      </c>
      <c r="D398" s="30" t="s">
        <v>114</v>
      </c>
      <c r="E398" s="15" t="str">
        <f t="shared" si="1110"/>
        <v>0703</v>
      </c>
      <c r="F398" s="30" t="s">
        <v>300</v>
      </c>
      <c r="G398" s="30"/>
      <c r="H398" s="31" t="s">
        <v>301</v>
      </c>
      <c r="I398" s="32">
        <f t="shared" ref="I398:I404" si="1115">I399</f>
        <v>372.2</v>
      </c>
      <c r="J398" s="32">
        <f t="shared" ref="J398:J404" si="1116">J399</f>
        <v>387.1</v>
      </c>
      <c r="K398" s="32">
        <f t="shared" ref="K398:K404" si="1117">K399</f>
        <v>387.1</v>
      </c>
      <c r="L398" s="32">
        <f t="shared" ref="L398:L404" si="1118">L399</f>
        <v>0</v>
      </c>
      <c r="M398" s="32">
        <f t="shared" ref="M398:M404" si="1119">M399</f>
        <v>0</v>
      </c>
      <c r="N398" s="32">
        <f t="shared" ref="N398:N404" si="1120">N399</f>
        <v>0</v>
      </c>
      <c r="O398" s="32">
        <f t="shared" ref="O398:O402" si="1121">O399</f>
        <v>0</v>
      </c>
      <c r="P398" s="32">
        <f t="shared" ref="P398:P402" si="1122">P399</f>
        <v>0</v>
      </c>
      <c r="Q398" s="32">
        <f t="shared" ref="Q398:Q402" si="1123">Q399</f>
        <v>0</v>
      </c>
      <c r="R398" s="32">
        <f t="shared" ref="R398:R402" si="1124">R399</f>
        <v>0</v>
      </c>
      <c r="S398" s="32">
        <f t="shared" ref="S398:S402" si="1125">S399</f>
        <v>0</v>
      </c>
      <c r="T398" s="32">
        <f t="shared" ref="T398:T404" si="1126">T399</f>
        <v>0</v>
      </c>
      <c r="U398" s="32">
        <v>0</v>
      </c>
      <c r="V398" s="32">
        <f t="shared" si="1112"/>
        <v>372.2</v>
      </c>
      <c r="W398" s="32">
        <f t="shared" ref="W398:W404" si="1127">W399</f>
        <v>0</v>
      </c>
      <c r="X398" s="32">
        <f t="shared" ref="X398:X404" si="1128">X399</f>
        <v>0</v>
      </c>
      <c r="Y398" s="32">
        <f t="shared" ref="Y398:Y404" si="1129">Y399</f>
        <v>0</v>
      </c>
      <c r="Z398" s="32">
        <f t="shared" ref="Z398:Z404" si="1130">Z399</f>
        <v>0</v>
      </c>
      <c r="AA398" s="32">
        <f t="shared" ref="AA398:AA404" si="1131">AA399</f>
        <v>0</v>
      </c>
      <c r="AB398" s="32">
        <f t="shared" ref="AB398:AB402" si="1132">AB399</f>
        <v>294.41980999999998</v>
      </c>
      <c r="AC398" s="33">
        <f t="shared" ref="AC398:AC402" si="1133">AC399</f>
        <v>372.2</v>
      </c>
      <c r="AD398" s="33">
        <f t="shared" ref="AD398:AD402" si="1134">AD399</f>
        <v>372.2</v>
      </c>
      <c r="AE398" s="34">
        <f t="shared" si="968"/>
        <v>100</v>
      </c>
      <c r="AF398" s="32">
        <f t="shared" ref="AF398:AF402" si="1135">AF399</f>
        <v>372.2</v>
      </c>
      <c r="AG398" s="32">
        <f t="shared" ref="AG398:AG402" si="1136">AG399</f>
        <v>0</v>
      </c>
      <c r="AH398" s="32">
        <f t="shared" ref="AH398:AH402" si="1137">AH399</f>
        <v>0</v>
      </c>
      <c r="AI398" s="32">
        <f t="shared" ref="AI398:AI402" si="1138">AI399</f>
        <v>0</v>
      </c>
      <c r="AJ398" s="32">
        <f t="shared" ref="AJ398:AJ402" si="1139">AJ399</f>
        <v>0</v>
      </c>
      <c r="AK398" s="32">
        <f t="shared" ref="AK398:AK402" si="1140">AK399</f>
        <v>0</v>
      </c>
      <c r="AL398" s="32">
        <f t="shared" si="970"/>
        <v>372.2</v>
      </c>
      <c r="AM398" s="32">
        <f t="shared" si="971"/>
        <v>0</v>
      </c>
    </row>
    <row r="399" spans="2:40" ht="31.2" x14ac:dyDescent="0.3">
      <c r="B399" s="30" t="s">
        <v>290</v>
      </c>
      <c r="C399" s="30" t="s">
        <v>224</v>
      </c>
      <c r="D399" s="30" t="s">
        <v>114</v>
      </c>
      <c r="E399" s="15" t="str">
        <f t="shared" si="1110"/>
        <v>0703</v>
      </c>
      <c r="F399" s="30" t="s">
        <v>300</v>
      </c>
      <c r="G399" s="30" t="s">
        <v>174</v>
      </c>
      <c r="H399" s="31" t="s">
        <v>175</v>
      </c>
      <c r="I399" s="32">
        <f t="shared" si="1115"/>
        <v>372.2</v>
      </c>
      <c r="J399" s="32">
        <f t="shared" si="1116"/>
        <v>387.1</v>
      </c>
      <c r="K399" s="32">
        <f t="shared" si="1117"/>
        <v>387.1</v>
      </c>
      <c r="L399" s="32">
        <f t="shared" si="1118"/>
        <v>0</v>
      </c>
      <c r="M399" s="32">
        <f t="shared" si="1119"/>
        <v>0</v>
      </c>
      <c r="N399" s="32">
        <f t="shared" si="1120"/>
        <v>0</v>
      </c>
      <c r="O399" s="32">
        <f t="shared" si="1121"/>
        <v>0</v>
      </c>
      <c r="P399" s="32">
        <f t="shared" si="1122"/>
        <v>0</v>
      </c>
      <c r="Q399" s="32">
        <f t="shared" si="1123"/>
        <v>0</v>
      </c>
      <c r="R399" s="32">
        <f t="shared" si="1124"/>
        <v>0</v>
      </c>
      <c r="S399" s="32">
        <f t="shared" si="1125"/>
        <v>0</v>
      </c>
      <c r="T399" s="32">
        <f t="shared" si="1126"/>
        <v>0</v>
      </c>
      <c r="U399" s="32">
        <v>0</v>
      </c>
      <c r="V399" s="32">
        <f t="shared" si="1112"/>
        <v>372.2</v>
      </c>
      <c r="W399" s="32">
        <f t="shared" si="1127"/>
        <v>0</v>
      </c>
      <c r="X399" s="32">
        <f t="shared" si="1128"/>
        <v>0</v>
      </c>
      <c r="Y399" s="32">
        <f t="shared" si="1129"/>
        <v>0</v>
      </c>
      <c r="Z399" s="32">
        <f t="shared" si="1130"/>
        <v>0</v>
      </c>
      <c r="AA399" s="32">
        <f t="shared" si="1131"/>
        <v>0</v>
      </c>
      <c r="AB399" s="32">
        <f t="shared" si="1132"/>
        <v>294.41980999999998</v>
      </c>
      <c r="AC399" s="33">
        <f t="shared" si="1133"/>
        <v>372.2</v>
      </c>
      <c r="AD399" s="33">
        <f t="shared" si="1134"/>
        <v>372.2</v>
      </c>
      <c r="AE399" s="34">
        <f t="shared" si="968"/>
        <v>100</v>
      </c>
      <c r="AF399" s="32">
        <f t="shared" si="1135"/>
        <v>372.2</v>
      </c>
      <c r="AG399" s="32">
        <f t="shared" si="1136"/>
        <v>0</v>
      </c>
      <c r="AH399" s="32">
        <f t="shared" si="1137"/>
        <v>0</v>
      </c>
      <c r="AI399" s="32">
        <f t="shared" si="1138"/>
        <v>0</v>
      </c>
      <c r="AJ399" s="32">
        <f t="shared" si="1139"/>
        <v>0</v>
      </c>
      <c r="AK399" s="32">
        <f t="shared" si="1140"/>
        <v>0</v>
      </c>
      <c r="AL399" s="32">
        <f t="shared" si="970"/>
        <v>372.2</v>
      </c>
      <c r="AM399" s="32">
        <f t="shared" si="971"/>
        <v>0</v>
      </c>
    </row>
    <row r="400" spans="2:40" x14ac:dyDescent="0.3">
      <c r="B400" s="30" t="s">
        <v>290</v>
      </c>
      <c r="C400" s="30" t="s">
        <v>224</v>
      </c>
      <c r="D400" s="30" t="s">
        <v>114</v>
      </c>
      <c r="E400" s="15" t="str">
        <f t="shared" si="1110"/>
        <v>0703</v>
      </c>
      <c r="F400" s="30" t="s">
        <v>300</v>
      </c>
      <c r="G400" s="30" t="s">
        <v>302</v>
      </c>
      <c r="H400" s="31" t="s">
        <v>303</v>
      </c>
      <c r="I400" s="32">
        <v>372.2</v>
      </c>
      <c r="J400" s="32">
        <v>387.1</v>
      </c>
      <c r="K400" s="32">
        <v>387.1</v>
      </c>
      <c r="L400" s="32"/>
      <c r="M400" s="32"/>
      <c r="N400" s="32"/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2">
        <v>0</v>
      </c>
      <c r="V400" s="32">
        <f t="shared" si="1112"/>
        <v>372.2</v>
      </c>
      <c r="W400" s="32"/>
      <c r="X400" s="32"/>
      <c r="Y400" s="32"/>
      <c r="Z400" s="32"/>
      <c r="AA400" s="32"/>
      <c r="AB400" s="32">
        <v>294.41980999999998</v>
      </c>
      <c r="AC400" s="33">
        <v>372.2</v>
      </c>
      <c r="AD400" s="33">
        <v>372.2</v>
      </c>
      <c r="AE400" s="34">
        <f t="shared" si="968"/>
        <v>100</v>
      </c>
      <c r="AF400" s="32">
        <v>372.2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f t="shared" si="970"/>
        <v>372.2</v>
      </c>
      <c r="AM400" s="32">
        <f t="shared" si="971"/>
        <v>0</v>
      </c>
      <c r="AN400" s="12"/>
    </row>
    <row r="401" spans="2:40" ht="46.8" x14ac:dyDescent="0.3">
      <c r="B401" s="30" t="s">
        <v>290</v>
      </c>
      <c r="C401" s="30" t="s">
        <v>224</v>
      </c>
      <c r="D401" s="30" t="s">
        <v>114</v>
      </c>
      <c r="E401" s="15" t="str">
        <f t="shared" si="1110"/>
        <v>0703</v>
      </c>
      <c r="F401" s="30" t="s">
        <v>304</v>
      </c>
      <c r="G401" s="30"/>
      <c r="H401" s="31" t="s">
        <v>305</v>
      </c>
      <c r="I401" s="32">
        <f t="shared" si="1115"/>
        <v>66259.100000000006</v>
      </c>
      <c r="J401" s="32">
        <f t="shared" si="1116"/>
        <v>28177.7</v>
      </c>
      <c r="K401" s="32">
        <f t="shared" si="1117"/>
        <v>2092.8000000000002</v>
      </c>
      <c r="L401" s="32">
        <f t="shared" si="1118"/>
        <v>0</v>
      </c>
      <c r="M401" s="32">
        <f t="shared" si="1119"/>
        <v>0</v>
      </c>
      <c r="N401" s="32">
        <f t="shared" si="1120"/>
        <v>0</v>
      </c>
      <c r="O401" s="32">
        <f t="shared" si="1121"/>
        <v>0</v>
      </c>
      <c r="P401" s="32">
        <f t="shared" si="1122"/>
        <v>0</v>
      </c>
      <c r="Q401" s="32">
        <f t="shared" si="1123"/>
        <v>0</v>
      </c>
      <c r="R401" s="32">
        <f t="shared" si="1124"/>
        <v>0</v>
      </c>
      <c r="S401" s="32">
        <f t="shared" si="1125"/>
        <v>0</v>
      </c>
      <c r="T401" s="32">
        <f t="shared" si="1126"/>
        <v>0</v>
      </c>
      <c r="U401" s="32">
        <v>0</v>
      </c>
      <c r="V401" s="32">
        <f t="shared" si="1112"/>
        <v>66259.100000000006</v>
      </c>
      <c r="W401" s="32">
        <f t="shared" si="1127"/>
        <v>0</v>
      </c>
      <c r="X401" s="32">
        <f t="shared" si="1128"/>
        <v>0</v>
      </c>
      <c r="Y401" s="32">
        <f t="shared" si="1129"/>
        <v>0</v>
      </c>
      <c r="Z401" s="32">
        <f t="shared" si="1130"/>
        <v>0</v>
      </c>
      <c r="AA401" s="32">
        <f t="shared" si="1131"/>
        <v>0</v>
      </c>
      <c r="AB401" s="32">
        <f t="shared" si="1132"/>
        <v>65626.562449999998</v>
      </c>
      <c r="AC401" s="33">
        <f t="shared" si="1133"/>
        <v>66259.100000000006</v>
      </c>
      <c r="AD401" s="33">
        <f t="shared" si="1134"/>
        <v>66258.961370000005</v>
      </c>
      <c r="AE401" s="34">
        <f t="shared" si="968"/>
        <v>99.999790775908508</v>
      </c>
      <c r="AF401" s="32">
        <f t="shared" si="1135"/>
        <v>66259.100000000006</v>
      </c>
      <c r="AG401" s="32">
        <f t="shared" si="1136"/>
        <v>0</v>
      </c>
      <c r="AH401" s="32">
        <f t="shared" si="1137"/>
        <v>0</v>
      </c>
      <c r="AI401" s="32">
        <f t="shared" si="1138"/>
        <v>0</v>
      </c>
      <c r="AJ401" s="32">
        <f t="shared" si="1139"/>
        <v>0</v>
      </c>
      <c r="AK401" s="32">
        <f t="shared" si="1140"/>
        <v>0</v>
      </c>
      <c r="AL401" s="32">
        <f t="shared" si="970"/>
        <v>66259.100000000006</v>
      </c>
      <c r="AM401" s="32">
        <f t="shared" si="971"/>
        <v>0</v>
      </c>
    </row>
    <row r="402" spans="2:40" ht="31.2" x14ac:dyDescent="0.3">
      <c r="B402" s="30" t="s">
        <v>290</v>
      </c>
      <c r="C402" s="30" t="s">
        <v>224</v>
      </c>
      <c r="D402" s="30" t="s">
        <v>114</v>
      </c>
      <c r="E402" s="15" t="str">
        <f t="shared" si="1110"/>
        <v>0703</v>
      </c>
      <c r="F402" s="30" t="s">
        <v>304</v>
      </c>
      <c r="G402" s="30" t="s">
        <v>174</v>
      </c>
      <c r="H402" s="31" t="s">
        <v>175</v>
      </c>
      <c r="I402" s="32">
        <f t="shared" si="1115"/>
        <v>66259.100000000006</v>
      </c>
      <c r="J402" s="32">
        <f t="shared" si="1116"/>
        <v>28177.7</v>
      </c>
      <c r="K402" s="32">
        <f t="shared" si="1117"/>
        <v>2092.8000000000002</v>
      </c>
      <c r="L402" s="32">
        <f t="shared" si="1118"/>
        <v>0</v>
      </c>
      <c r="M402" s="32">
        <f t="shared" si="1119"/>
        <v>0</v>
      </c>
      <c r="N402" s="32">
        <f t="shared" si="1120"/>
        <v>0</v>
      </c>
      <c r="O402" s="32">
        <f t="shared" si="1121"/>
        <v>0</v>
      </c>
      <c r="P402" s="32">
        <f t="shared" si="1122"/>
        <v>0</v>
      </c>
      <c r="Q402" s="32">
        <f t="shared" si="1123"/>
        <v>0</v>
      </c>
      <c r="R402" s="32">
        <f t="shared" si="1124"/>
        <v>0</v>
      </c>
      <c r="S402" s="32">
        <f t="shared" si="1125"/>
        <v>0</v>
      </c>
      <c r="T402" s="32">
        <f t="shared" si="1126"/>
        <v>0</v>
      </c>
      <c r="U402" s="32">
        <v>0</v>
      </c>
      <c r="V402" s="32">
        <f t="shared" si="1112"/>
        <v>66259.100000000006</v>
      </c>
      <c r="W402" s="32">
        <f t="shared" si="1127"/>
        <v>0</v>
      </c>
      <c r="X402" s="32">
        <f t="shared" si="1128"/>
        <v>0</v>
      </c>
      <c r="Y402" s="32">
        <f t="shared" si="1129"/>
        <v>0</v>
      </c>
      <c r="Z402" s="32">
        <f t="shared" si="1130"/>
        <v>0</v>
      </c>
      <c r="AA402" s="32">
        <f t="shared" si="1131"/>
        <v>0</v>
      </c>
      <c r="AB402" s="32">
        <f t="shared" si="1132"/>
        <v>65626.562449999998</v>
      </c>
      <c r="AC402" s="33">
        <f t="shared" si="1133"/>
        <v>66259.100000000006</v>
      </c>
      <c r="AD402" s="33">
        <f t="shared" si="1134"/>
        <v>66258.961370000005</v>
      </c>
      <c r="AE402" s="34">
        <f t="shared" si="968"/>
        <v>99.999790775908508</v>
      </c>
      <c r="AF402" s="32">
        <f t="shared" si="1135"/>
        <v>66259.100000000006</v>
      </c>
      <c r="AG402" s="32">
        <f t="shared" si="1136"/>
        <v>0</v>
      </c>
      <c r="AH402" s="32">
        <f t="shared" si="1137"/>
        <v>0</v>
      </c>
      <c r="AI402" s="32">
        <f t="shared" si="1138"/>
        <v>0</v>
      </c>
      <c r="AJ402" s="32">
        <f t="shared" si="1139"/>
        <v>0</v>
      </c>
      <c r="AK402" s="32">
        <f t="shared" si="1140"/>
        <v>0</v>
      </c>
      <c r="AL402" s="32">
        <f t="shared" si="970"/>
        <v>66259.100000000006</v>
      </c>
      <c r="AM402" s="32">
        <f t="shared" si="971"/>
        <v>0</v>
      </c>
    </row>
    <row r="403" spans="2:40" x14ac:dyDescent="0.3">
      <c r="B403" s="30" t="s">
        <v>290</v>
      </c>
      <c r="C403" s="30" t="s">
        <v>224</v>
      </c>
      <c r="D403" s="30" t="s">
        <v>114</v>
      </c>
      <c r="E403" s="15" t="str">
        <f t="shared" si="1110"/>
        <v>0703</v>
      </c>
      <c r="F403" s="30" t="s">
        <v>304</v>
      </c>
      <c r="G403" s="30" t="s">
        <v>302</v>
      </c>
      <c r="H403" s="31" t="s">
        <v>303</v>
      </c>
      <c r="I403" s="32">
        <v>66259.100000000006</v>
      </c>
      <c r="J403" s="32">
        <v>28177.7</v>
      </c>
      <c r="K403" s="32">
        <v>2092.8000000000002</v>
      </c>
      <c r="L403" s="32"/>
      <c r="M403" s="32"/>
      <c r="N403" s="32"/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f t="shared" si="1112"/>
        <v>66259.100000000006</v>
      </c>
      <c r="W403" s="32"/>
      <c r="X403" s="32"/>
      <c r="Y403" s="32"/>
      <c r="Z403" s="32"/>
      <c r="AA403" s="32"/>
      <c r="AB403" s="32">
        <v>65626.562449999998</v>
      </c>
      <c r="AC403" s="33">
        <v>66259.100000000006</v>
      </c>
      <c r="AD403" s="33">
        <v>66258.961370000005</v>
      </c>
      <c r="AE403" s="34">
        <f t="shared" si="968"/>
        <v>99.999790775908508</v>
      </c>
      <c r="AF403" s="32">
        <v>66259.100000000006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f t="shared" si="970"/>
        <v>66259.100000000006</v>
      </c>
      <c r="AM403" s="32">
        <f t="shared" si="971"/>
        <v>0</v>
      </c>
      <c r="AN403" s="12"/>
    </row>
    <row r="404" spans="2:40" x14ac:dyDescent="0.3">
      <c r="B404" s="30" t="s">
        <v>290</v>
      </c>
      <c r="C404" s="30" t="s">
        <v>224</v>
      </c>
      <c r="D404" s="30" t="s">
        <v>114</v>
      </c>
      <c r="E404" s="15" t="str">
        <f t="shared" si="1110"/>
        <v>0703</v>
      </c>
      <c r="F404" s="30" t="s">
        <v>306</v>
      </c>
      <c r="G404" s="30"/>
      <c r="H404" s="31" t="s">
        <v>307</v>
      </c>
      <c r="I404" s="32">
        <f t="shared" si="1115"/>
        <v>598724.90000000014</v>
      </c>
      <c r="J404" s="32">
        <f t="shared" si="1116"/>
        <v>604100.9</v>
      </c>
      <c r="K404" s="32">
        <f t="shared" si="1117"/>
        <v>603480.9</v>
      </c>
      <c r="L404" s="32">
        <f t="shared" si="1118"/>
        <v>0</v>
      </c>
      <c r="M404" s="32">
        <f t="shared" si="1119"/>
        <v>0</v>
      </c>
      <c r="N404" s="32">
        <f t="shared" si="1120"/>
        <v>0</v>
      </c>
      <c r="O404" s="32">
        <f>O405+O424</f>
        <v>-660</v>
      </c>
      <c r="P404" s="32">
        <f>P405+P424</f>
        <v>0</v>
      </c>
      <c r="Q404" s="32">
        <f>Q405+Q424</f>
        <v>45715.476999999999</v>
      </c>
      <c r="R404" s="32">
        <f>R405+R424</f>
        <v>21355.1</v>
      </c>
      <c r="S404" s="32">
        <f>S405+S424</f>
        <v>35865.550999999999</v>
      </c>
      <c r="T404" s="32">
        <f t="shared" si="1126"/>
        <v>0</v>
      </c>
      <c r="U404" s="32">
        <v>0</v>
      </c>
      <c r="V404" s="32">
        <f t="shared" si="1112"/>
        <v>701001.02800000005</v>
      </c>
      <c r="W404" s="32">
        <f t="shared" si="1127"/>
        <v>0</v>
      </c>
      <c r="X404" s="32">
        <f t="shared" si="1128"/>
        <v>0</v>
      </c>
      <c r="Y404" s="32">
        <f t="shared" si="1129"/>
        <v>0</v>
      </c>
      <c r="Z404" s="32">
        <f t="shared" si="1130"/>
        <v>0</v>
      </c>
      <c r="AA404" s="32">
        <f t="shared" si="1131"/>
        <v>0</v>
      </c>
      <c r="AB404" s="32">
        <f>AB405+AB424</f>
        <v>640966.83007999999</v>
      </c>
      <c r="AC404" s="33">
        <f>AC405+AC424</f>
        <v>782719.74012000009</v>
      </c>
      <c r="AD404" s="33">
        <f>AD405+AD424</f>
        <v>782719.74011000001</v>
      </c>
      <c r="AE404" s="34">
        <f t="shared" si="968"/>
        <v>99.999999998722387</v>
      </c>
      <c r="AF404" s="32">
        <f t="shared" ref="AF404:AK404" si="1141">AF405+AF424</f>
        <v>783379.74012000009</v>
      </c>
      <c r="AG404" s="32">
        <f t="shared" si="1141"/>
        <v>-660</v>
      </c>
      <c r="AH404" s="32">
        <f t="shared" si="1141"/>
        <v>0</v>
      </c>
      <c r="AI404" s="32">
        <f t="shared" si="1141"/>
        <v>0</v>
      </c>
      <c r="AJ404" s="32">
        <f t="shared" si="1141"/>
        <v>0</v>
      </c>
      <c r="AK404" s="32">
        <f t="shared" si="1141"/>
        <v>0</v>
      </c>
      <c r="AL404" s="32">
        <f t="shared" si="970"/>
        <v>782719.74012000009</v>
      </c>
      <c r="AM404" s="32">
        <f t="shared" si="971"/>
        <v>-81718.71212000004</v>
      </c>
    </row>
    <row r="405" spans="2:40" ht="46.8" x14ac:dyDescent="0.3">
      <c r="B405" s="30" t="s">
        <v>290</v>
      </c>
      <c r="C405" s="30" t="s">
        <v>224</v>
      </c>
      <c r="D405" s="30" t="s">
        <v>114</v>
      </c>
      <c r="E405" s="15" t="str">
        <f t="shared" si="1110"/>
        <v>0703</v>
      </c>
      <c r="F405" s="30" t="s">
        <v>308</v>
      </c>
      <c r="G405" s="30"/>
      <c r="H405" s="31" t="s">
        <v>309</v>
      </c>
      <c r="I405" s="32">
        <f t="shared" ref="I405:N405" si="1142">I406+I418+I412+I409</f>
        <v>598724.90000000014</v>
      </c>
      <c r="J405" s="32">
        <f t="shared" si="1142"/>
        <v>604100.9</v>
      </c>
      <c r="K405" s="32">
        <f t="shared" si="1142"/>
        <v>603480.9</v>
      </c>
      <c r="L405" s="32">
        <f t="shared" si="1142"/>
        <v>0</v>
      </c>
      <c r="M405" s="32">
        <f t="shared" si="1142"/>
        <v>0</v>
      </c>
      <c r="N405" s="32">
        <f t="shared" si="1142"/>
        <v>0</v>
      </c>
      <c r="O405" s="32">
        <f>O406+O418+O412+O409+O415+O421</f>
        <v>-660</v>
      </c>
      <c r="P405" s="32">
        <f>P406+P418+P412+P409+P415+P421</f>
        <v>0</v>
      </c>
      <c r="Q405" s="32">
        <f>Q406+Q418+Q412+Q409+Q415+Q421</f>
        <v>45715.476999999999</v>
      </c>
      <c r="R405" s="32">
        <f>R406+R418+R412+R409+R415+R421</f>
        <v>21355.1</v>
      </c>
      <c r="S405" s="32">
        <f>S406+S418+S412+S409+S415+S421</f>
        <v>35865.550999999999</v>
      </c>
      <c r="T405" s="32">
        <f>T406+T418+T412+T409+T415</f>
        <v>0</v>
      </c>
      <c r="U405" s="32">
        <v>0</v>
      </c>
      <c r="V405" s="32">
        <f t="shared" si="1112"/>
        <v>701001.02800000005</v>
      </c>
      <c r="W405" s="32">
        <f>W406+W418+W412+W409</f>
        <v>0</v>
      </c>
      <c r="X405" s="32">
        <f>X406+X418+X412+X409</f>
        <v>0</v>
      </c>
      <c r="Y405" s="32">
        <f>Y406+Y418+Y412+Y409</f>
        <v>0</v>
      </c>
      <c r="Z405" s="32">
        <f>Z406+Z418+Z412+Z409</f>
        <v>0</v>
      </c>
      <c r="AA405" s="32">
        <f>AA406+AA418+AA412+AA409</f>
        <v>0</v>
      </c>
      <c r="AB405" s="32">
        <f>AB406+AB418+AB412+AB409+AB415+AB421</f>
        <v>617460.64702999999</v>
      </c>
      <c r="AC405" s="33">
        <f>AC406+AC418+AC412+AC409+AC415+AC421</f>
        <v>759213.5570700001</v>
      </c>
      <c r="AD405" s="33">
        <f>AD406+AD418+AD412+AD409+AD415+AD421</f>
        <v>759213.55706000002</v>
      </c>
      <c r="AE405" s="34">
        <f t="shared" si="968"/>
        <v>99.999999998682839</v>
      </c>
      <c r="AF405" s="32">
        <f t="shared" ref="AF405:AK405" si="1143">AF406+AF418+AF412+AF409+AF415+AF421</f>
        <v>759873.5570700001</v>
      </c>
      <c r="AG405" s="32">
        <f t="shared" si="1143"/>
        <v>-660</v>
      </c>
      <c r="AH405" s="32">
        <f t="shared" si="1143"/>
        <v>0</v>
      </c>
      <c r="AI405" s="32">
        <f t="shared" si="1143"/>
        <v>0</v>
      </c>
      <c r="AJ405" s="32">
        <f t="shared" si="1143"/>
        <v>0</v>
      </c>
      <c r="AK405" s="32">
        <f t="shared" si="1143"/>
        <v>0</v>
      </c>
      <c r="AL405" s="32">
        <f t="shared" si="970"/>
        <v>759213.5570700001</v>
      </c>
      <c r="AM405" s="32">
        <f t="shared" si="971"/>
        <v>-58212.529070000048</v>
      </c>
    </row>
    <row r="406" spans="2:40" ht="31.2" x14ac:dyDescent="0.3">
      <c r="B406" s="30" t="s">
        <v>290</v>
      </c>
      <c r="C406" s="30" t="s">
        <v>224</v>
      </c>
      <c r="D406" s="30" t="s">
        <v>114</v>
      </c>
      <c r="E406" s="15" t="str">
        <f t="shared" si="1110"/>
        <v>0703</v>
      </c>
      <c r="F406" s="30" t="s">
        <v>310</v>
      </c>
      <c r="G406" s="30"/>
      <c r="H406" s="31" t="s">
        <v>67</v>
      </c>
      <c r="I406" s="32">
        <f t="shared" ref="I406:I432" si="1144">I407</f>
        <v>574622.80000000005</v>
      </c>
      <c r="J406" s="32">
        <f t="shared" ref="J406:J432" si="1145">J407</f>
        <v>581745.1</v>
      </c>
      <c r="K406" s="32">
        <f t="shared" ref="K406:K432" si="1146">K407</f>
        <v>581745.1</v>
      </c>
      <c r="L406" s="32">
        <f t="shared" ref="L406:L432" si="1147">L407</f>
        <v>0</v>
      </c>
      <c r="M406" s="32">
        <f t="shared" ref="M406:M432" si="1148">M407</f>
        <v>0</v>
      </c>
      <c r="N406" s="32">
        <f t="shared" ref="N406:N432" si="1149">N407</f>
        <v>0</v>
      </c>
      <c r="O406" s="32">
        <f t="shared" ref="O406:O432" si="1150">O407</f>
        <v>0</v>
      </c>
      <c r="P406" s="32">
        <f t="shared" ref="P406:P432" si="1151">P407</f>
        <v>0</v>
      </c>
      <c r="Q406" s="32">
        <f t="shared" ref="Q406:Q432" si="1152">Q407</f>
        <v>0</v>
      </c>
      <c r="R406" s="32">
        <f t="shared" ref="R406:R432" si="1153">R407</f>
        <v>0</v>
      </c>
      <c r="S406" s="32">
        <f t="shared" ref="S406:S432" si="1154">S407</f>
        <v>0</v>
      </c>
      <c r="T406" s="32">
        <f t="shared" ref="T406:T432" si="1155">T407</f>
        <v>0</v>
      </c>
      <c r="U406" s="32">
        <v>0</v>
      </c>
      <c r="V406" s="32">
        <f t="shared" si="1112"/>
        <v>574622.80000000005</v>
      </c>
      <c r="W406" s="32">
        <f t="shared" ref="W406:W432" si="1156">W407</f>
        <v>0</v>
      </c>
      <c r="X406" s="32">
        <f t="shared" ref="X406:X432" si="1157">X407</f>
        <v>0</v>
      </c>
      <c r="Y406" s="32">
        <f t="shared" ref="Y406:Y432" si="1158">Y407</f>
        <v>0</v>
      </c>
      <c r="Z406" s="32">
        <f t="shared" ref="Z406:Z432" si="1159">Z407</f>
        <v>0</v>
      </c>
      <c r="AA406" s="32">
        <f t="shared" ref="AA406:AA432" si="1160">AA407</f>
        <v>0</v>
      </c>
      <c r="AB406" s="32">
        <f t="shared" ref="AB406:AB432" si="1161">AB407</f>
        <v>469865.9</v>
      </c>
      <c r="AC406" s="33">
        <f t="shared" ref="AC406:AC432" si="1162">AC407</f>
        <v>574622.80000000005</v>
      </c>
      <c r="AD406" s="33">
        <f t="shared" ref="AD406:AD432" si="1163">AD407</f>
        <v>574622.80000000005</v>
      </c>
      <c r="AE406" s="34">
        <f t="shared" si="968"/>
        <v>100</v>
      </c>
      <c r="AF406" s="32">
        <f t="shared" ref="AF406:AF432" si="1164">AF407</f>
        <v>574622.80000000005</v>
      </c>
      <c r="AG406" s="32">
        <f t="shared" ref="AG406:AG432" si="1165">AG407</f>
        <v>0</v>
      </c>
      <c r="AH406" s="32">
        <f t="shared" ref="AH406:AH432" si="1166">AH407</f>
        <v>0</v>
      </c>
      <c r="AI406" s="32">
        <f t="shared" ref="AI406:AI432" si="1167">AI407</f>
        <v>0</v>
      </c>
      <c r="AJ406" s="32">
        <f t="shared" ref="AJ406:AJ432" si="1168">AJ407</f>
        <v>0</v>
      </c>
      <c r="AK406" s="32">
        <f t="shared" ref="AK406:AK432" si="1169">AK407</f>
        <v>0</v>
      </c>
      <c r="AL406" s="32">
        <f t="shared" si="970"/>
        <v>574622.80000000005</v>
      </c>
      <c r="AM406" s="32">
        <f t="shared" si="971"/>
        <v>0</v>
      </c>
    </row>
    <row r="407" spans="2:40" ht="31.2" x14ac:dyDescent="0.3">
      <c r="B407" s="30" t="s">
        <v>290</v>
      </c>
      <c r="C407" s="30" t="s">
        <v>224</v>
      </c>
      <c r="D407" s="30" t="s">
        <v>114</v>
      </c>
      <c r="E407" s="15" t="str">
        <f t="shared" si="1110"/>
        <v>0703</v>
      </c>
      <c r="F407" s="30" t="s">
        <v>310</v>
      </c>
      <c r="G407" s="30" t="s">
        <v>174</v>
      </c>
      <c r="H407" s="31" t="s">
        <v>175</v>
      </c>
      <c r="I407" s="32">
        <f t="shared" si="1144"/>
        <v>574622.80000000005</v>
      </c>
      <c r="J407" s="32">
        <f t="shared" si="1145"/>
        <v>581745.1</v>
      </c>
      <c r="K407" s="32">
        <f t="shared" si="1146"/>
        <v>581745.1</v>
      </c>
      <c r="L407" s="32">
        <f t="shared" si="1147"/>
        <v>0</v>
      </c>
      <c r="M407" s="32">
        <f t="shared" si="1148"/>
        <v>0</v>
      </c>
      <c r="N407" s="32">
        <f t="shared" si="1149"/>
        <v>0</v>
      </c>
      <c r="O407" s="32">
        <f t="shared" si="1150"/>
        <v>0</v>
      </c>
      <c r="P407" s="32">
        <f t="shared" si="1151"/>
        <v>0</v>
      </c>
      <c r="Q407" s="32">
        <f t="shared" si="1152"/>
        <v>0</v>
      </c>
      <c r="R407" s="32">
        <f t="shared" si="1153"/>
        <v>0</v>
      </c>
      <c r="S407" s="32">
        <f t="shared" si="1154"/>
        <v>0</v>
      </c>
      <c r="T407" s="32">
        <f t="shared" si="1155"/>
        <v>0</v>
      </c>
      <c r="U407" s="32">
        <v>0</v>
      </c>
      <c r="V407" s="32">
        <f t="shared" si="1112"/>
        <v>574622.80000000005</v>
      </c>
      <c r="W407" s="32">
        <f t="shared" si="1156"/>
        <v>0</v>
      </c>
      <c r="X407" s="32">
        <f t="shared" si="1157"/>
        <v>0</v>
      </c>
      <c r="Y407" s="32">
        <f t="shared" si="1158"/>
        <v>0</v>
      </c>
      <c r="Z407" s="32">
        <f t="shared" si="1159"/>
        <v>0</v>
      </c>
      <c r="AA407" s="32">
        <f t="shared" si="1160"/>
        <v>0</v>
      </c>
      <c r="AB407" s="32">
        <f t="shared" si="1161"/>
        <v>469865.9</v>
      </c>
      <c r="AC407" s="33">
        <f t="shared" si="1162"/>
        <v>574622.80000000005</v>
      </c>
      <c r="AD407" s="33">
        <f t="shared" si="1163"/>
        <v>574622.80000000005</v>
      </c>
      <c r="AE407" s="34">
        <f t="shared" si="968"/>
        <v>100</v>
      </c>
      <c r="AF407" s="32">
        <f t="shared" si="1164"/>
        <v>574622.80000000005</v>
      </c>
      <c r="AG407" s="32">
        <f t="shared" si="1165"/>
        <v>0</v>
      </c>
      <c r="AH407" s="32">
        <f t="shared" si="1166"/>
        <v>0</v>
      </c>
      <c r="AI407" s="32">
        <f t="shared" si="1167"/>
        <v>0</v>
      </c>
      <c r="AJ407" s="32">
        <f t="shared" si="1168"/>
        <v>0</v>
      </c>
      <c r="AK407" s="32">
        <f t="shared" si="1169"/>
        <v>0</v>
      </c>
      <c r="AL407" s="32">
        <f t="shared" si="970"/>
        <v>574622.80000000005</v>
      </c>
      <c r="AM407" s="32">
        <f t="shared" si="971"/>
        <v>0</v>
      </c>
    </row>
    <row r="408" spans="2:40" x14ac:dyDescent="0.3">
      <c r="B408" s="30" t="s">
        <v>290</v>
      </c>
      <c r="C408" s="30" t="s">
        <v>224</v>
      </c>
      <c r="D408" s="30" t="s">
        <v>114</v>
      </c>
      <c r="E408" s="15" t="str">
        <f t="shared" si="1110"/>
        <v>0703</v>
      </c>
      <c r="F408" s="30" t="s">
        <v>310</v>
      </c>
      <c r="G408" s="30" t="s">
        <v>302</v>
      </c>
      <c r="H408" s="31" t="s">
        <v>303</v>
      </c>
      <c r="I408" s="32">
        <v>574622.80000000005</v>
      </c>
      <c r="J408" s="32">
        <v>581745.1</v>
      </c>
      <c r="K408" s="32">
        <v>581745.1</v>
      </c>
      <c r="L408" s="32"/>
      <c r="M408" s="32"/>
      <c r="N408" s="32"/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f t="shared" si="1112"/>
        <v>574622.80000000005</v>
      </c>
      <c r="W408" s="32"/>
      <c r="X408" s="32"/>
      <c r="Y408" s="32"/>
      <c r="Z408" s="32"/>
      <c r="AA408" s="32"/>
      <c r="AB408" s="32">
        <v>469865.9</v>
      </c>
      <c r="AC408" s="33">
        <v>574622.80000000005</v>
      </c>
      <c r="AD408" s="33">
        <v>574622.80000000005</v>
      </c>
      <c r="AE408" s="34">
        <f t="shared" si="968"/>
        <v>100</v>
      </c>
      <c r="AF408" s="32">
        <v>574622.80000000005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f t="shared" si="970"/>
        <v>574622.80000000005</v>
      </c>
      <c r="AM408" s="32">
        <f t="shared" si="971"/>
        <v>0</v>
      </c>
      <c r="AN408" s="12"/>
    </row>
    <row r="409" spans="2:40" x14ac:dyDescent="0.3">
      <c r="B409" s="30" t="s">
        <v>290</v>
      </c>
      <c r="C409" s="30" t="s">
        <v>224</v>
      </c>
      <c r="D409" s="30" t="s">
        <v>114</v>
      </c>
      <c r="E409" s="15" t="str">
        <f t="shared" si="1110"/>
        <v>0703</v>
      </c>
      <c r="F409" s="30" t="s">
        <v>311</v>
      </c>
      <c r="G409" s="30"/>
      <c r="H409" s="31" t="s">
        <v>312</v>
      </c>
      <c r="I409" s="32">
        <f t="shared" si="1144"/>
        <v>1715.3</v>
      </c>
      <c r="J409" s="32">
        <f t="shared" si="1145"/>
        <v>0</v>
      </c>
      <c r="K409" s="32">
        <f t="shared" si="1146"/>
        <v>0</v>
      </c>
      <c r="L409" s="32">
        <f t="shared" si="1147"/>
        <v>0</v>
      </c>
      <c r="M409" s="32">
        <f t="shared" si="1148"/>
        <v>0</v>
      </c>
      <c r="N409" s="32">
        <f t="shared" si="1149"/>
        <v>0</v>
      </c>
      <c r="O409" s="32">
        <f t="shared" si="1150"/>
        <v>0</v>
      </c>
      <c r="P409" s="32">
        <f t="shared" si="1151"/>
        <v>0</v>
      </c>
      <c r="Q409" s="32">
        <f t="shared" si="1152"/>
        <v>41312</v>
      </c>
      <c r="R409" s="32">
        <f t="shared" si="1153"/>
        <v>21355.1</v>
      </c>
      <c r="S409" s="32">
        <f t="shared" si="1154"/>
        <v>0</v>
      </c>
      <c r="T409" s="32">
        <f t="shared" si="1155"/>
        <v>0</v>
      </c>
      <c r="U409" s="32">
        <v>0</v>
      </c>
      <c r="V409" s="32">
        <f t="shared" si="1112"/>
        <v>64382.399999999994</v>
      </c>
      <c r="W409" s="32">
        <f t="shared" si="1156"/>
        <v>0</v>
      </c>
      <c r="X409" s="32">
        <f t="shared" si="1157"/>
        <v>0</v>
      </c>
      <c r="Y409" s="32">
        <f t="shared" si="1158"/>
        <v>0</v>
      </c>
      <c r="Z409" s="32">
        <f t="shared" si="1159"/>
        <v>0</v>
      </c>
      <c r="AA409" s="32">
        <f t="shared" si="1160"/>
        <v>0</v>
      </c>
      <c r="AB409" s="32">
        <f t="shared" si="1161"/>
        <v>41661.51</v>
      </c>
      <c r="AC409" s="33">
        <f t="shared" si="1162"/>
        <v>64382.400000000001</v>
      </c>
      <c r="AD409" s="33">
        <f t="shared" si="1163"/>
        <v>64382.400000000001</v>
      </c>
      <c r="AE409" s="34">
        <f t="shared" si="968"/>
        <v>100</v>
      </c>
      <c r="AF409" s="32">
        <f t="shared" si="1164"/>
        <v>64382.400000000001</v>
      </c>
      <c r="AG409" s="32">
        <f t="shared" si="1165"/>
        <v>0</v>
      </c>
      <c r="AH409" s="32">
        <f t="shared" si="1166"/>
        <v>0</v>
      </c>
      <c r="AI409" s="32">
        <f t="shared" si="1167"/>
        <v>0</v>
      </c>
      <c r="AJ409" s="32">
        <f t="shared" si="1168"/>
        <v>0</v>
      </c>
      <c r="AK409" s="32">
        <f t="shared" si="1169"/>
        <v>0</v>
      </c>
      <c r="AL409" s="32">
        <f t="shared" si="970"/>
        <v>64382.400000000001</v>
      </c>
      <c r="AM409" s="32">
        <f t="shared" si="971"/>
        <v>0</v>
      </c>
    </row>
    <row r="410" spans="2:40" ht="31.2" x14ac:dyDescent="0.3">
      <c r="B410" s="30" t="s">
        <v>290</v>
      </c>
      <c r="C410" s="30" t="s">
        <v>224</v>
      </c>
      <c r="D410" s="30" t="s">
        <v>114</v>
      </c>
      <c r="E410" s="15" t="str">
        <f t="shared" si="1110"/>
        <v>0703</v>
      </c>
      <c r="F410" s="30" t="s">
        <v>311</v>
      </c>
      <c r="G410" s="30" t="s">
        <v>174</v>
      </c>
      <c r="H410" s="31" t="s">
        <v>175</v>
      </c>
      <c r="I410" s="32">
        <f t="shared" si="1144"/>
        <v>1715.3</v>
      </c>
      <c r="J410" s="32">
        <f t="shared" si="1145"/>
        <v>0</v>
      </c>
      <c r="K410" s="32">
        <f t="shared" si="1146"/>
        <v>0</v>
      </c>
      <c r="L410" s="32">
        <f t="shared" si="1147"/>
        <v>0</v>
      </c>
      <c r="M410" s="32">
        <f t="shared" si="1148"/>
        <v>0</v>
      </c>
      <c r="N410" s="32">
        <f t="shared" si="1149"/>
        <v>0</v>
      </c>
      <c r="O410" s="32">
        <f t="shared" si="1150"/>
        <v>0</v>
      </c>
      <c r="P410" s="32">
        <f t="shared" si="1151"/>
        <v>0</v>
      </c>
      <c r="Q410" s="32">
        <f t="shared" si="1152"/>
        <v>41312</v>
      </c>
      <c r="R410" s="32">
        <f t="shared" si="1153"/>
        <v>21355.1</v>
      </c>
      <c r="S410" s="32">
        <f t="shared" si="1154"/>
        <v>0</v>
      </c>
      <c r="T410" s="32">
        <f t="shared" si="1155"/>
        <v>0</v>
      </c>
      <c r="U410" s="32">
        <v>0</v>
      </c>
      <c r="V410" s="32">
        <f t="shared" si="1112"/>
        <v>64382.399999999994</v>
      </c>
      <c r="W410" s="32">
        <f t="shared" si="1156"/>
        <v>0</v>
      </c>
      <c r="X410" s="32">
        <f t="shared" si="1157"/>
        <v>0</v>
      </c>
      <c r="Y410" s="32">
        <f t="shared" si="1158"/>
        <v>0</v>
      </c>
      <c r="Z410" s="32">
        <f t="shared" si="1159"/>
        <v>0</v>
      </c>
      <c r="AA410" s="32">
        <f t="shared" si="1160"/>
        <v>0</v>
      </c>
      <c r="AB410" s="32">
        <f t="shared" si="1161"/>
        <v>41661.51</v>
      </c>
      <c r="AC410" s="33">
        <f t="shared" si="1162"/>
        <v>64382.400000000001</v>
      </c>
      <c r="AD410" s="33">
        <f t="shared" si="1163"/>
        <v>64382.400000000001</v>
      </c>
      <c r="AE410" s="34">
        <f t="shared" si="968"/>
        <v>100</v>
      </c>
      <c r="AF410" s="32">
        <f t="shared" si="1164"/>
        <v>64382.400000000001</v>
      </c>
      <c r="AG410" s="32">
        <f t="shared" si="1165"/>
        <v>0</v>
      </c>
      <c r="AH410" s="32">
        <f t="shared" si="1166"/>
        <v>0</v>
      </c>
      <c r="AI410" s="32">
        <f t="shared" si="1167"/>
        <v>0</v>
      </c>
      <c r="AJ410" s="32">
        <f t="shared" si="1168"/>
        <v>0</v>
      </c>
      <c r="AK410" s="32">
        <f t="shared" si="1169"/>
        <v>0</v>
      </c>
      <c r="AL410" s="32">
        <f t="shared" si="970"/>
        <v>64382.400000000001</v>
      </c>
      <c r="AM410" s="32">
        <f t="shared" si="971"/>
        <v>0</v>
      </c>
    </row>
    <row r="411" spans="2:40" x14ac:dyDescent="0.3">
      <c r="B411" s="30" t="s">
        <v>290</v>
      </c>
      <c r="C411" s="30" t="s">
        <v>224</v>
      </c>
      <c r="D411" s="30" t="s">
        <v>114</v>
      </c>
      <c r="E411" s="15" t="str">
        <f t="shared" si="1110"/>
        <v>0703</v>
      </c>
      <c r="F411" s="30" t="s">
        <v>311</v>
      </c>
      <c r="G411" s="30" t="s">
        <v>302</v>
      </c>
      <c r="H411" s="31" t="s">
        <v>303</v>
      </c>
      <c r="I411" s="32">
        <v>1715.3</v>
      </c>
      <c r="J411" s="32"/>
      <c r="K411" s="32"/>
      <c r="L411" s="32"/>
      <c r="M411" s="32"/>
      <c r="N411" s="32"/>
      <c r="O411" s="32">
        <v>0</v>
      </c>
      <c r="P411" s="32">
        <v>0</v>
      </c>
      <c r="Q411" s="32">
        <v>41312</v>
      </c>
      <c r="R411" s="32">
        <v>21355.1</v>
      </c>
      <c r="S411" s="32">
        <v>0</v>
      </c>
      <c r="T411" s="32">
        <v>0</v>
      </c>
      <c r="U411" s="32">
        <v>0</v>
      </c>
      <c r="V411" s="32">
        <f t="shared" si="1112"/>
        <v>64382.399999999994</v>
      </c>
      <c r="W411" s="32"/>
      <c r="X411" s="32"/>
      <c r="Y411" s="32"/>
      <c r="Z411" s="32"/>
      <c r="AA411" s="32"/>
      <c r="AB411" s="32">
        <v>41661.51</v>
      </c>
      <c r="AC411" s="33">
        <v>64382.400000000001</v>
      </c>
      <c r="AD411" s="33">
        <v>64382.400000000001</v>
      </c>
      <c r="AE411" s="34">
        <f t="shared" si="968"/>
        <v>100</v>
      </c>
      <c r="AF411" s="32">
        <v>64382.400000000001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f t="shared" si="970"/>
        <v>64382.400000000001</v>
      </c>
      <c r="AM411" s="32">
        <f t="shared" si="971"/>
        <v>0</v>
      </c>
      <c r="AN411" s="12"/>
    </row>
    <row r="412" spans="2:40" ht="31.2" x14ac:dyDescent="0.3">
      <c r="B412" s="30" t="s">
        <v>290</v>
      </c>
      <c r="C412" s="30" t="s">
        <v>224</v>
      </c>
      <c r="D412" s="30" t="s">
        <v>114</v>
      </c>
      <c r="E412" s="15" t="str">
        <f t="shared" si="1110"/>
        <v>0703</v>
      </c>
      <c r="F412" s="30" t="s">
        <v>313</v>
      </c>
      <c r="G412" s="30"/>
      <c r="H412" s="31" t="s">
        <v>314</v>
      </c>
      <c r="I412" s="32">
        <f t="shared" si="1144"/>
        <v>2560</v>
      </c>
      <c r="J412" s="32">
        <f t="shared" si="1145"/>
        <v>2560</v>
      </c>
      <c r="K412" s="32">
        <f t="shared" si="1146"/>
        <v>2560</v>
      </c>
      <c r="L412" s="32">
        <f t="shared" si="1147"/>
        <v>0</v>
      </c>
      <c r="M412" s="32">
        <f t="shared" si="1148"/>
        <v>0</v>
      </c>
      <c r="N412" s="32">
        <f t="shared" si="1149"/>
        <v>0</v>
      </c>
      <c r="O412" s="32">
        <f t="shared" si="1150"/>
        <v>0</v>
      </c>
      <c r="P412" s="32">
        <f t="shared" si="1151"/>
        <v>0</v>
      </c>
      <c r="Q412" s="32">
        <f t="shared" si="1152"/>
        <v>0</v>
      </c>
      <c r="R412" s="32">
        <f t="shared" si="1153"/>
        <v>0</v>
      </c>
      <c r="S412" s="32">
        <f t="shared" si="1154"/>
        <v>0</v>
      </c>
      <c r="T412" s="32">
        <f t="shared" si="1155"/>
        <v>0</v>
      </c>
      <c r="U412" s="32">
        <v>0</v>
      </c>
      <c r="V412" s="32">
        <f t="shared" si="1112"/>
        <v>2560</v>
      </c>
      <c r="W412" s="32">
        <f t="shared" si="1156"/>
        <v>0</v>
      </c>
      <c r="X412" s="32">
        <f t="shared" si="1157"/>
        <v>0</v>
      </c>
      <c r="Y412" s="32">
        <f t="shared" si="1158"/>
        <v>0</v>
      </c>
      <c r="Z412" s="32">
        <f t="shared" si="1159"/>
        <v>0</v>
      </c>
      <c r="AA412" s="32">
        <f t="shared" si="1160"/>
        <v>0</v>
      </c>
      <c r="AB412" s="32">
        <f t="shared" si="1161"/>
        <v>1248.6906899999999</v>
      </c>
      <c r="AC412" s="33">
        <f t="shared" si="1162"/>
        <v>1248.6906899999999</v>
      </c>
      <c r="AD412" s="33">
        <f t="shared" si="1163"/>
        <v>1248.6906899999999</v>
      </c>
      <c r="AE412" s="34">
        <f t="shared" si="968"/>
        <v>100</v>
      </c>
      <c r="AF412" s="32">
        <f t="shared" si="1164"/>
        <v>1248.6906899999999</v>
      </c>
      <c r="AG412" s="32">
        <f t="shared" si="1165"/>
        <v>0</v>
      </c>
      <c r="AH412" s="32">
        <f t="shared" si="1166"/>
        <v>0</v>
      </c>
      <c r="AI412" s="32">
        <f t="shared" si="1167"/>
        <v>0</v>
      </c>
      <c r="AJ412" s="32">
        <f t="shared" si="1168"/>
        <v>0</v>
      </c>
      <c r="AK412" s="32">
        <f t="shared" si="1169"/>
        <v>0</v>
      </c>
      <c r="AL412" s="32">
        <f t="shared" si="970"/>
        <v>1248.6906899999999</v>
      </c>
      <c r="AM412" s="32">
        <f t="shared" si="971"/>
        <v>1311.3093100000001</v>
      </c>
    </row>
    <row r="413" spans="2:40" ht="31.2" x14ac:dyDescent="0.3">
      <c r="B413" s="30" t="s">
        <v>290</v>
      </c>
      <c r="C413" s="30" t="s">
        <v>224</v>
      </c>
      <c r="D413" s="30" t="s">
        <v>114</v>
      </c>
      <c r="E413" s="15" t="str">
        <f t="shared" si="1110"/>
        <v>0703</v>
      </c>
      <c r="F413" s="30" t="s">
        <v>313</v>
      </c>
      <c r="G413" s="30" t="s">
        <v>174</v>
      </c>
      <c r="H413" s="31" t="s">
        <v>175</v>
      </c>
      <c r="I413" s="32">
        <f t="shared" si="1144"/>
        <v>2560</v>
      </c>
      <c r="J413" s="32">
        <f t="shared" si="1145"/>
        <v>2560</v>
      </c>
      <c r="K413" s="32">
        <f t="shared" si="1146"/>
        <v>2560</v>
      </c>
      <c r="L413" s="32">
        <f t="shared" si="1147"/>
        <v>0</v>
      </c>
      <c r="M413" s="32">
        <f t="shared" si="1148"/>
        <v>0</v>
      </c>
      <c r="N413" s="32">
        <f t="shared" si="1149"/>
        <v>0</v>
      </c>
      <c r="O413" s="32">
        <f t="shared" si="1150"/>
        <v>0</v>
      </c>
      <c r="P413" s="32">
        <f t="shared" si="1151"/>
        <v>0</v>
      </c>
      <c r="Q413" s="32">
        <f t="shared" si="1152"/>
        <v>0</v>
      </c>
      <c r="R413" s="32">
        <f t="shared" si="1153"/>
        <v>0</v>
      </c>
      <c r="S413" s="32">
        <f t="shared" si="1154"/>
        <v>0</v>
      </c>
      <c r="T413" s="32">
        <f t="shared" si="1155"/>
        <v>0</v>
      </c>
      <c r="U413" s="32">
        <v>0</v>
      </c>
      <c r="V413" s="32">
        <f t="shared" si="1112"/>
        <v>2560</v>
      </c>
      <c r="W413" s="32">
        <f t="shared" si="1156"/>
        <v>0</v>
      </c>
      <c r="X413" s="32">
        <f t="shared" si="1157"/>
        <v>0</v>
      </c>
      <c r="Y413" s="32">
        <f t="shared" si="1158"/>
        <v>0</v>
      </c>
      <c r="Z413" s="32">
        <f t="shared" si="1159"/>
        <v>0</v>
      </c>
      <c r="AA413" s="32">
        <f t="shared" si="1160"/>
        <v>0</v>
      </c>
      <c r="AB413" s="32">
        <f t="shared" si="1161"/>
        <v>1248.6906899999999</v>
      </c>
      <c r="AC413" s="33">
        <f t="shared" si="1162"/>
        <v>1248.6906899999999</v>
      </c>
      <c r="AD413" s="33">
        <f t="shared" si="1163"/>
        <v>1248.6906899999999</v>
      </c>
      <c r="AE413" s="34">
        <f t="shared" si="968"/>
        <v>100</v>
      </c>
      <c r="AF413" s="32">
        <f t="shared" si="1164"/>
        <v>1248.6906899999999</v>
      </c>
      <c r="AG413" s="32">
        <f t="shared" si="1165"/>
        <v>0</v>
      </c>
      <c r="AH413" s="32">
        <f t="shared" si="1166"/>
        <v>0</v>
      </c>
      <c r="AI413" s="32">
        <f t="shared" si="1167"/>
        <v>0</v>
      </c>
      <c r="AJ413" s="32">
        <f t="shared" si="1168"/>
        <v>0</v>
      </c>
      <c r="AK413" s="32">
        <f t="shared" si="1169"/>
        <v>0</v>
      </c>
      <c r="AL413" s="32">
        <f t="shared" si="970"/>
        <v>1248.6906899999999</v>
      </c>
      <c r="AM413" s="32">
        <f t="shared" si="971"/>
        <v>1311.3093100000001</v>
      </c>
    </row>
    <row r="414" spans="2:40" x14ac:dyDescent="0.3">
      <c r="B414" s="30" t="s">
        <v>290</v>
      </c>
      <c r="C414" s="30" t="s">
        <v>224</v>
      </c>
      <c r="D414" s="30" t="s">
        <v>114</v>
      </c>
      <c r="E414" s="15" t="str">
        <f t="shared" si="1110"/>
        <v>0703</v>
      </c>
      <c r="F414" s="30" t="s">
        <v>313</v>
      </c>
      <c r="G414" s="30" t="s">
        <v>302</v>
      </c>
      <c r="H414" s="31" t="s">
        <v>303</v>
      </c>
      <c r="I414" s="32">
        <v>2560</v>
      </c>
      <c r="J414" s="32">
        <v>2560</v>
      </c>
      <c r="K414" s="32">
        <v>2560</v>
      </c>
      <c r="L414" s="32"/>
      <c r="M414" s="32"/>
      <c r="N414" s="32"/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2">
        <v>0</v>
      </c>
      <c r="V414" s="32">
        <f t="shared" si="1112"/>
        <v>2560</v>
      </c>
      <c r="W414" s="32"/>
      <c r="X414" s="32"/>
      <c r="Y414" s="32"/>
      <c r="Z414" s="32"/>
      <c r="AA414" s="32"/>
      <c r="AB414" s="32">
        <v>1248.6906899999999</v>
      </c>
      <c r="AC414" s="33">
        <v>1248.6906899999999</v>
      </c>
      <c r="AD414" s="33">
        <v>1248.6906899999999</v>
      </c>
      <c r="AE414" s="34">
        <f t="shared" si="968"/>
        <v>100</v>
      </c>
      <c r="AF414" s="32">
        <v>1248.6906899999999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f t="shared" si="970"/>
        <v>1248.6906899999999</v>
      </c>
      <c r="AM414" s="32">
        <f t="shared" si="971"/>
        <v>1311.3093100000001</v>
      </c>
      <c r="AN414" s="12"/>
    </row>
    <row r="415" spans="2:40" ht="31.2" x14ac:dyDescent="0.3">
      <c r="B415" s="30" t="s">
        <v>290</v>
      </c>
      <c r="C415" s="30" t="s">
        <v>224</v>
      </c>
      <c r="D415" s="30" t="s">
        <v>114</v>
      </c>
      <c r="E415" s="15" t="str">
        <f t="shared" si="1110"/>
        <v>0703</v>
      </c>
      <c r="F415" s="30" t="s">
        <v>315</v>
      </c>
      <c r="G415" s="30"/>
      <c r="H415" s="31" t="s">
        <v>316</v>
      </c>
      <c r="I415" s="32"/>
      <c r="J415" s="32"/>
      <c r="K415" s="32"/>
      <c r="L415" s="32"/>
      <c r="M415" s="32"/>
      <c r="N415" s="32"/>
      <c r="O415" s="32">
        <f t="shared" si="1150"/>
        <v>0</v>
      </c>
      <c r="P415" s="32">
        <f t="shared" si="1151"/>
        <v>0</v>
      </c>
      <c r="Q415" s="32">
        <f t="shared" si="1152"/>
        <v>4403.4769999999999</v>
      </c>
      <c r="R415" s="32">
        <f t="shared" si="1153"/>
        <v>0</v>
      </c>
      <c r="S415" s="32">
        <f t="shared" si="1154"/>
        <v>35865.550999999999</v>
      </c>
      <c r="T415" s="32">
        <f t="shared" si="1155"/>
        <v>0</v>
      </c>
      <c r="U415" s="32"/>
      <c r="V415" s="32">
        <f t="shared" si="1112"/>
        <v>40269.027999999998</v>
      </c>
      <c r="W415" s="32"/>
      <c r="X415" s="32"/>
      <c r="Y415" s="32"/>
      <c r="Z415" s="32"/>
      <c r="AA415" s="32"/>
      <c r="AB415" s="32">
        <f t="shared" si="1161"/>
        <v>29291.20796</v>
      </c>
      <c r="AC415" s="33">
        <f t="shared" si="1162"/>
        <v>40269.027999999998</v>
      </c>
      <c r="AD415" s="33">
        <f t="shared" si="1163"/>
        <v>40269.027990000002</v>
      </c>
      <c r="AE415" s="34">
        <f t="shared" si="968"/>
        <v>99.999999975167029</v>
      </c>
      <c r="AF415" s="32">
        <f t="shared" si="1164"/>
        <v>40269.027999999998</v>
      </c>
      <c r="AG415" s="32">
        <f t="shared" si="1165"/>
        <v>0</v>
      </c>
      <c r="AH415" s="32">
        <f t="shared" si="1166"/>
        <v>0</v>
      </c>
      <c r="AI415" s="32">
        <f t="shared" si="1167"/>
        <v>0</v>
      </c>
      <c r="AJ415" s="32">
        <f t="shared" si="1168"/>
        <v>0</v>
      </c>
      <c r="AK415" s="32">
        <f t="shared" si="1169"/>
        <v>0</v>
      </c>
      <c r="AL415" s="32">
        <f t="shared" si="970"/>
        <v>40269.027999999998</v>
      </c>
      <c r="AM415" s="32">
        <f t="shared" si="971"/>
        <v>0</v>
      </c>
      <c r="AN415" s="12"/>
    </row>
    <row r="416" spans="2:40" ht="31.2" x14ac:dyDescent="0.3">
      <c r="B416" s="30" t="s">
        <v>290</v>
      </c>
      <c r="C416" s="30" t="s">
        <v>224</v>
      </c>
      <c r="D416" s="30" t="s">
        <v>114</v>
      </c>
      <c r="E416" s="15" t="str">
        <f t="shared" si="1110"/>
        <v>0703</v>
      </c>
      <c r="F416" s="30" t="s">
        <v>315</v>
      </c>
      <c r="G416" s="30" t="s">
        <v>174</v>
      </c>
      <c r="H416" s="31" t="s">
        <v>175</v>
      </c>
      <c r="I416" s="32"/>
      <c r="J416" s="32"/>
      <c r="K416" s="32"/>
      <c r="L416" s="32"/>
      <c r="M416" s="32"/>
      <c r="N416" s="32"/>
      <c r="O416" s="32">
        <f t="shared" si="1150"/>
        <v>0</v>
      </c>
      <c r="P416" s="32">
        <f t="shared" si="1151"/>
        <v>0</v>
      </c>
      <c r="Q416" s="32">
        <f t="shared" si="1152"/>
        <v>4403.4769999999999</v>
      </c>
      <c r="R416" s="32">
        <f t="shared" si="1153"/>
        <v>0</v>
      </c>
      <c r="S416" s="32">
        <f t="shared" si="1154"/>
        <v>35865.550999999999</v>
      </c>
      <c r="T416" s="32">
        <f t="shared" si="1155"/>
        <v>0</v>
      </c>
      <c r="U416" s="32"/>
      <c r="V416" s="32">
        <f t="shared" si="1112"/>
        <v>40269.027999999998</v>
      </c>
      <c r="W416" s="32"/>
      <c r="X416" s="32"/>
      <c r="Y416" s="32"/>
      <c r="Z416" s="32"/>
      <c r="AA416" s="32"/>
      <c r="AB416" s="32">
        <f t="shared" si="1161"/>
        <v>29291.20796</v>
      </c>
      <c r="AC416" s="33">
        <f t="shared" si="1162"/>
        <v>40269.027999999998</v>
      </c>
      <c r="AD416" s="33">
        <f t="shared" si="1163"/>
        <v>40269.027990000002</v>
      </c>
      <c r="AE416" s="34">
        <f t="shared" si="968"/>
        <v>99.999999975167029</v>
      </c>
      <c r="AF416" s="32">
        <f t="shared" si="1164"/>
        <v>40269.027999999998</v>
      </c>
      <c r="AG416" s="32">
        <f t="shared" si="1165"/>
        <v>0</v>
      </c>
      <c r="AH416" s="32">
        <f t="shared" si="1166"/>
        <v>0</v>
      </c>
      <c r="AI416" s="32">
        <f t="shared" si="1167"/>
        <v>0</v>
      </c>
      <c r="AJ416" s="32">
        <f t="shared" si="1168"/>
        <v>0</v>
      </c>
      <c r="AK416" s="32">
        <f t="shared" si="1169"/>
        <v>0</v>
      </c>
      <c r="AL416" s="32">
        <f t="shared" si="970"/>
        <v>40269.027999999998</v>
      </c>
      <c r="AM416" s="32">
        <f t="shared" si="971"/>
        <v>0</v>
      </c>
      <c r="AN416" s="12"/>
    </row>
    <row r="417" spans="2:40" x14ac:dyDescent="0.3">
      <c r="B417" s="30" t="s">
        <v>290</v>
      </c>
      <c r="C417" s="30" t="s">
        <v>224</v>
      </c>
      <c r="D417" s="30" t="s">
        <v>114</v>
      </c>
      <c r="E417" s="15" t="str">
        <f t="shared" si="1110"/>
        <v>0703</v>
      </c>
      <c r="F417" s="30" t="s">
        <v>315</v>
      </c>
      <c r="G417" s="30" t="s">
        <v>302</v>
      </c>
      <c r="H417" s="31" t="s">
        <v>303</v>
      </c>
      <c r="I417" s="32"/>
      <c r="J417" s="32"/>
      <c r="K417" s="32"/>
      <c r="L417" s="32"/>
      <c r="M417" s="32"/>
      <c r="N417" s="32"/>
      <c r="O417" s="32">
        <v>0</v>
      </c>
      <c r="P417" s="32">
        <v>0</v>
      </c>
      <c r="Q417" s="32">
        <v>4403.4769999999999</v>
      </c>
      <c r="R417" s="32">
        <v>0</v>
      </c>
      <c r="S417" s="32">
        <v>35865.550999999999</v>
      </c>
      <c r="T417" s="32">
        <v>0</v>
      </c>
      <c r="U417" s="32"/>
      <c r="V417" s="32">
        <f t="shared" si="1112"/>
        <v>40269.027999999998</v>
      </c>
      <c r="W417" s="32"/>
      <c r="X417" s="32"/>
      <c r="Y417" s="32"/>
      <c r="Z417" s="32"/>
      <c r="AA417" s="32"/>
      <c r="AB417" s="32">
        <v>29291.20796</v>
      </c>
      <c r="AC417" s="33">
        <v>40269.027999999998</v>
      </c>
      <c r="AD417" s="33">
        <v>40269.027990000002</v>
      </c>
      <c r="AE417" s="34">
        <f t="shared" si="968"/>
        <v>99.999999975167029</v>
      </c>
      <c r="AF417" s="32">
        <v>40269.027999999998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f t="shared" si="970"/>
        <v>40269.027999999998</v>
      </c>
      <c r="AM417" s="32">
        <f t="shared" si="971"/>
        <v>0</v>
      </c>
      <c r="AN417" s="12"/>
    </row>
    <row r="418" spans="2:40" ht="46.8" x14ac:dyDescent="0.3">
      <c r="B418" s="30" t="s">
        <v>290</v>
      </c>
      <c r="C418" s="30" t="s">
        <v>224</v>
      </c>
      <c r="D418" s="30" t="s">
        <v>114</v>
      </c>
      <c r="E418" s="15" t="str">
        <f t="shared" si="1110"/>
        <v>0703</v>
      </c>
      <c r="F418" s="30" t="s">
        <v>317</v>
      </c>
      <c r="G418" s="30"/>
      <c r="H418" s="31" t="s">
        <v>318</v>
      </c>
      <c r="I418" s="32">
        <f t="shared" si="1144"/>
        <v>19826.8</v>
      </c>
      <c r="J418" s="32">
        <f t="shared" si="1145"/>
        <v>19795.8</v>
      </c>
      <c r="K418" s="32">
        <f t="shared" si="1146"/>
        <v>19175.8</v>
      </c>
      <c r="L418" s="32">
        <f t="shared" si="1147"/>
        <v>0</v>
      </c>
      <c r="M418" s="32">
        <f t="shared" si="1148"/>
        <v>0</v>
      </c>
      <c r="N418" s="32">
        <f t="shared" si="1149"/>
        <v>0</v>
      </c>
      <c r="O418" s="32">
        <f t="shared" si="1150"/>
        <v>-660</v>
      </c>
      <c r="P418" s="32">
        <f t="shared" si="1151"/>
        <v>0</v>
      </c>
      <c r="Q418" s="32">
        <f t="shared" si="1152"/>
        <v>0</v>
      </c>
      <c r="R418" s="32">
        <f t="shared" si="1153"/>
        <v>0</v>
      </c>
      <c r="S418" s="32">
        <f t="shared" si="1154"/>
        <v>0</v>
      </c>
      <c r="T418" s="32">
        <f t="shared" si="1155"/>
        <v>0</v>
      </c>
      <c r="U418" s="32">
        <v>0</v>
      </c>
      <c r="V418" s="32">
        <f t="shared" si="1112"/>
        <v>19166.8</v>
      </c>
      <c r="W418" s="32">
        <f t="shared" si="1156"/>
        <v>0</v>
      </c>
      <c r="X418" s="32">
        <f t="shared" si="1157"/>
        <v>0</v>
      </c>
      <c r="Y418" s="32">
        <f t="shared" si="1158"/>
        <v>0</v>
      </c>
      <c r="Z418" s="32">
        <f t="shared" si="1159"/>
        <v>0</v>
      </c>
      <c r="AA418" s="32">
        <f t="shared" si="1160"/>
        <v>0</v>
      </c>
      <c r="AB418" s="32">
        <f t="shared" si="1161"/>
        <v>15869.5</v>
      </c>
      <c r="AC418" s="33">
        <f t="shared" si="1162"/>
        <v>19166.8</v>
      </c>
      <c r="AD418" s="33">
        <f t="shared" si="1163"/>
        <v>19166.8</v>
      </c>
      <c r="AE418" s="34">
        <f t="shared" si="968"/>
        <v>100</v>
      </c>
      <c r="AF418" s="32">
        <f t="shared" si="1164"/>
        <v>19826.8</v>
      </c>
      <c r="AG418" s="32">
        <f t="shared" si="1165"/>
        <v>-660</v>
      </c>
      <c r="AH418" s="32">
        <f t="shared" si="1166"/>
        <v>0</v>
      </c>
      <c r="AI418" s="32">
        <f t="shared" si="1167"/>
        <v>0</v>
      </c>
      <c r="AJ418" s="32">
        <f t="shared" si="1168"/>
        <v>0</v>
      </c>
      <c r="AK418" s="32">
        <f t="shared" si="1169"/>
        <v>0</v>
      </c>
      <c r="AL418" s="32">
        <f t="shared" si="970"/>
        <v>19166.8</v>
      </c>
      <c r="AM418" s="32">
        <f t="shared" si="971"/>
        <v>0</v>
      </c>
    </row>
    <row r="419" spans="2:40" ht="31.2" x14ac:dyDescent="0.3">
      <c r="B419" s="30" t="s">
        <v>290</v>
      </c>
      <c r="C419" s="30" t="s">
        <v>224</v>
      </c>
      <c r="D419" s="30" t="s">
        <v>114</v>
      </c>
      <c r="E419" s="15" t="str">
        <f t="shared" si="1110"/>
        <v>0703</v>
      </c>
      <c r="F419" s="30" t="s">
        <v>317</v>
      </c>
      <c r="G419" s="30" t="s">
        <v>174</v>
      </c>
      <c r="H419" s="31" t="s">
        <v>175</v>
      </c>
      <c r="I419" s="32">
        <f t="shared" si="1144"/>
        <v>19826.8</v>
      </c>
      <c r="J419" s="32">
        <f t="shared" si="1145"/>
        <v>19795.8</v>
      </c>
      <c r="K419" s="32">
        <f t="shared" si="1146"/>
        <v>19175.8</v>
      </c>
      <c r="L419" s="32">
        <f t="shared" si="1147"/>
        <v>0</v>
      </c>
      <c r="M419" s="32">
        <f t="shared" si="1148"/>
        <v>0</v>
      </c>
      <c r="N419" s="32">
        <f t="shared" si="1149"/>
        <v>0</v>
      </c>
      <c r="O419" s="32">
        <f t="shared" si="1150"/>
        <v>-660</v>
      </c>
      <c r="P419" s="32">
        <f t="shared" si="1151"/>
        <v>0</v>
      </c>
      <c r="Q419" s="32">
        <f t="shared" si="1152"/>
        <v>0</v>
      </c>
      <c r="R419" s="32">
        <f t="shared" si="1153"/>
        <v>0</v>
      </c>
      <c r="S419" s="32">
        <f t="shared" si="1154"/>
        <v>0</v>
      </c>
      <c r="T419" s="32">
        <f t="shared" si="1155"/>
        <v>0</v>
      </c>
      <c r="U419" s="32">
        <v>0</v>
      </c>
      <c r="V419" s="32">
        <f t="shared" si="1112"/>
        <v>19166.8</v>
      </c>
      <c r="W419" s="32">
        <f t="shared" si="1156"/>
        <v>0</v>
      </c>
      <c r="X419" s="32">
        <f t="shared" si="1157"/>
        <v>0</v>
      </c>
      <c r="Y419" s="32">
        <f t="shared" si="1158"/>
        <v>0</v>
      </c>
      <c r="Z419" s="32">
        <f t="shared" si="1159"/>
        <v>0</v>
      </c>
      <c r="AA419" s="32">
        <f t="shared" si="1160"/>
        <v>0</v>
      </c>
      <c r="AB419" s="32">
        <f t="shared" si="1161"/>
        <v>15869.5</v>
      </c>
      <c r="AC419" s="33">
        <f t="shared" si="1162"/>
        <v>19166.8</v>
      </c>
      <c r="AD419" s="33">
        <f t="shared" si="1163"/>
        <v>19166.8</v>
      </c>
      <c r="AE419" s="34">
        <f t="shared" si="968"/>
        <v>100</v>
      </c>
      <c r="AF419" s="32">
        <f t="shared" si="1164"/>
        <v>19826.8</v>
      </c>
      <c r="AG419" s="32">
        <f t="shared" si="1165"/>
        <v>-660</v>
      </c>
      <c r="AH419" s="32">
        <f t="shared" si="1166"/>
        <v>0</v>
      </c>
      <c r="AI419" s="32">
        <f t="shared" si="1167"/>
        <v>0</v>
      </c>
      <c r="AJ419" s="32">
        <f t="shared" si="1168"/>
        <v>0</v>
      </c>
      <c r="AK419" s="32">
        <f t="shared" si="1169"/>
        <v>0</v>
      </c>
      <c r="AL419" s="32">
        <f t="shared" si="970"/>
        <v>19166.8</v>
      </c>
      <c r="AM419" s="32">
        <f t="shared" si="971"/>
        <v>0</v>
      </c>
    </row>
    <row r="420" spans="2:40" x14ac:dyDescent="0.3">
      <c r="B420" s="30" t="s">
        <v>290</v>
      </c>
      <c r="C420" s="30" t="s">
        <v>224</v>
      </c>
      <c r="D420" s="30" t="s">
        <v>114</v>
      </c>
      <c r="E420" s="15" t="str">
        <f t="shared" si="1110"/>
        <v>0703</v>
      </c>
      <c r="F420" s="30" t="s">
        <v>317</v>
      </c>
      <c r="G420" s="30" t="s">
        <v>302</v>
      </c>
      <c r="H420" s="31" t="s">
        <v>303</v>
      </c>
      <c r="I420" s="32">
        <v>19826.8</v>
      </c>
      <c r="J420" s="32">
        <v>19795.8</v>
      </c>
      <c r="K420" s="32">
        <v>19175.8</v>
      </c>
      <c r="L420" s="32"/>
      <c r="M420" s="32"/>
      <c r="N420" s="32"/>
      <c r="O420" s="32">
        <v>-660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f t="shared" si="1112"/>
        <v>19166.8</v>
      </c>
      <c r="W420" s="32"/>
      <c r="X420" s="32"/>
      <c r="Y420" s="32"/>
      <c r="Z420" s="32"/>
      <c r="AA420" s="32"/>
      <c r="AB420" s="32">
        <v>15869.5</v>
      </c>
      <c r="AC420" s="33">
        <v>19166.8</v>
      </c>
      <c r="AD420" s="33">
        <v>19166.8</v>
      </c>
      <c r="AE420" s="34">
        <f t="shared" si="968"/>
        <v>100</v>
      </c>
      <c r="AF420" s="32">
        <v>19826.8</v>
      </c>
      <c r="AG420" s="32">
        <v>-660</v>
      </c>
      <c r="AH420" s="32">
        <v>0</v>
      </c>
      <c r="AI420" s="32">
        <v>0</v>
      </c>
      <c r="AJ420" s="32">
        <v>0</v>
      </c>
      <c r="AK420" s="32">
        <v>0</v>
      </c>
      <c r="AL420" s="32">
        <f t="shared" si="970"/>
        <v>19166.8</v>
      </c>
      <c r="AM420" s="32">
        <f t="shared" si="971"/>
        <v>0</v>
      </c>
      <c r="AN420" s="12"/>
    </row>
    <row r="421" spans="2:40" x14ac:dyDescent="0.3">
      <c r="B421" s="30" t="s">
        <v>290</v>
      </c>
      <c r="C421" s="30" t="s">
        <v>224</v>
      </c>
      <c r="D421" s="30" t="s">
        <v>114</v>
      </c>
      <c r="E421" s="15" t="str">
        <f t="shared" si="1110"/>
        <v>0703</v>
      </c>
      <c r="F421" s="30" t="s">
        <v>319</v>
      </c>
      <c r="G421" s="30"/>
      <c r="H421" s="45" t="s">
        <v>320</v>
      </c>
      <c r="I421" s="32"/>
      <c r="J421" s="32"/>
      <c r="K421" s="32"/>
      <c r="L421" s="32"/>
      <c r="M421" s="32"/>
      <c r="N421" s="32"/>
      <c r="O421" s="32">
        <f t="shared" si="1150"/>
        <v>0</v>
      </c>
      <c r="P421" s="32">
        <f t="shared" si="1151"/>
        <v>0</v>
      </c>
      <c r="Q421" s="32">
        <f t="shared" si="1152"/>
        <v>0</v>
      </c>
      <c r="R421" s="32">
        <f t="shared" si="1153"/>
        <v>0</v>
      </c>
      <c r="S421" s="32">
        <f t="shared" si="1154"/>
        <v>0</v>
      </c>
      <c r="T421" s="32"/>
      <c r="U421" s="32"/>
      <c r="V421" s="32">
        <f t="shared" si="1112"/>
        <v>0</v>
      </c>
      <c r="W421" s="32"/>
      <c r="X421" s="32"/>
      <c r="Y421" s="32"/>
      <c r="Z421" s="32"/>
      <c r="AA421" s="32"/>
      <c r="AB421" s="32">
        <f t="shared" si="1161"/>
        <v>59523.838380000001</v>
      </c>
      <c r="AC421" s="33">
        <f t="shared" si="1162"/>
        <v>59523.838380000001</v>
      </c>
      <c r="AD421" s="33">
        <f t="shared" si="1163"/>
        <v>59523.838380000001</v>
      </c>
      <c r="AE421" s="34">
        <f t="shared" si="968"/>
        <v>100</v>
      </c>
      <c r="AF421" s="32">
        <f t="shared" si="1164"/>
        <v>59523.838380000001</v>
      </c>
      <c r="AG421" s="32">
        <f t="shared" si="1165"/>
        <v>0</v>
      </c>
      <c r="AH421" s="32">
        <f t="shared" si="1166"/>
        <v>0</v>
      </c>
      <c r="AI421" s="32">
        <f t="shared" si="1167"/>
        <v>0</v>
      </c>
      <c r="AJ421" s="32">
        <f t="shared" si="1168"/>
        <v>0</v>
      </c>
      <c r="AK421" s="32">
        <f t="shared" si="1169"/>
        <v>0</v>
      </c>
      <c r="AL421" s="32">
        <f t="shared" si="970"/>
        <v>59523.838380000001</v>
      </c>
      <c r="AM421" s="32">
        <f t="shared" si="971"/>
        <v>-59523.838380000001</v>
      </c>
      <c r="AN421" s="12"/>
    </row>
    <row r="422" spans="2:40" ht="31.2" x14ac:dyDescent="0.3">
      <c r="B422" s="30" t="s">
        <v>290</v>
      </c>
      <c r="C422" s="30" t="s">
        <v>224</v>
      </c>
      <c r="D422" s="30" t="s">
        <v>114</v>
      </c>
      <c r="E422" s="15" t="str">
        <f t="shared" si="1110"/>
        <v>0703</v>
      </c>
      <c r="F422" s="30" t="s">
        <v>319</v>
      </c>
      <c r="G422" s="30" t="s">
        <v>174</v>
      </c>
      <c r="H422" s="31" t="s">
        <v>175</v>
      </c>
      <c r="I422" s="32"/>
      <c r="J422" s="32"/>
      <c r="K422" s="32"/>
      <c r="L422" s="32"/>
      <c r="M422" s="32"/>
      <c r="N422" s="32"/>
      <c r="O422" s="32">
        <f t="shared" si="1150"/>
        <v>0</v>
      </c>
      <c r="P422" s="32">
        <f t="shared" si="1151"/>
        <v>0</v>
      </c>
      <c r="Q422" s="32">
        <f t="shared" si="1152"/>
        <v>0</v>
      </c>
      <c r="R422" s="32">
        <f t="shared" si="1153"/>
        <v>0</v>
      </c>
      <c r="S422" s="32">
        <f t="shared" si="1154"/>
        <v>0</v>
      </c>
      <c r="T422" s="32"/>
      <c r="U422" s="32"/>
      <c r="V422" s="32">
        <f t="shared" si="1112"/>
        <v>0</v>
      </c>
      <c r="W422" s="32"/>
      <c r="X422" s="32"/>
      <c r="Y422" s="32"/>
      <c r="Z422" s="32"/>
      <c r="AA422" s="32"/>
      <c r="AB422" s="32">
        <f t="shared" si="1161"/>
        <v>59523.838380000001</v>
      </c>
      <c r="AC422" s="33">
        <f t="shared" si="1162"/>
        <v>59523.838380000001</v>
      </c>
      <c r="AD422" s="33">
        <f t="shared" si="1163"/>
        <v>59523.838380000001</v>
      </c>
      <c r="AE422" s="34">
        <f t="shared" ref="AE422:AE485" si="1170">AD422/AC422*100</f>
        <v>100</v>
      </c>
      <c r="AF422" s="32">
        <f t="shared" si="1164"/>
        <v>59523.838380000001</v>
      </c>
      <c r="AG422" s="32">
        <f t="shared" si="1165"/>
        <v>0</v>
      </c>
      <c r="AH422" s="32">
        <f t="shared" si="1166"/>
        <v>0</v>
      </c>
      <c r="AI422" s="32">
        <f t="shared" si="1167"/>
        <v>0</v>
      </c>
      <c r="AJ422" s="32">
        <f t="shared" si="1168"/>
        <v>0</v>
      </c>
      <c r="AK422" s="32">
        <f t="shared" si="1169"/>
        <v>0</v>
      </c>
      <c r="AL422" s="32">
        <f t="shared" ref="AL422:AL485" si="1171">AF422+AH422+AK422+AI422+AJ422+AG422</f>
        <v>59523.838380000001</v>
      </c>
      <c r="AM422" s="32">
        <f t="shared" ref="AM422:AM485" si="1172">V422-AL422</f>
        <v>-59523.838380000001</v>
      </c>
      <c r="AN422" s="12"/>
    </row>
    <row r="423" spans="2:40" x14ac:dyDescent="0.3">
      <c r="B423" s="30" t="s">
        <v>290</v>
      </c>
      <c r="C423" s="30" t="s">
        <v>224</v>
      </c>
      <c r="D423" s="30" t="s">
        <v>114</v>
      </c>
      <c r="E423" s="15" t="str">
        <f t="shared" si="1110"/>
        <v>0703</v>
      </c>
      <c r="F423" s="30" t="s">
        <v>319</v>
      </c>
      <c r="G423" s="30" t="s">
        <v>302</v>
      </c>
      <c r="H423" s="31" t="s">
        <v>303</v>
      </c>
      <c r="I423" s="32"/>
      <c r="J423" s="32"/>
      <c r="K423" s="32"/>
      <c r="L423" s="32"/>
      <c r="M423" s="32"/>
      <c r="N423" s="32"/>
      <c r="O423" s="32">
        <v>0</v>
      </c>
      <c r="P423" s="32">
        <v>0</v>
      </c>
      <c r="Q423" s="32">
        <v>0</v>
      </c>
      <c r="R423" s="32">
        <v>0</v>
      </c>
      <c r="S423" s="32">
        <v>0</v>
      </c>
      <c r="T423" s="32"/>
      <c r="U423" s="32"/>
      <c r="V423" s="32">
        <f t="shared" si="1112"/>
        <v>0</v>
      </c>
      <c r="W423" s="32"/>
      <c r="X423" s="32"/>
      <c r="Y423" s="32"/>
      <c r="Z423" s="32"/>
      <c r="AA423" s="32"/>
      <c r="AB423" s="32">
        <v>59523.838380000001</v>
      </c>
      <c r="AC423" s="33">
        <v>59523.838380000001</v>
      </c>
      <c r="AD423" s="33">
        <v>59523.838380000001</v>
      </c>
      <c r="AE423" s="34">
        <f t="shared" si="1170"/>
        <v>100</v>
      </c>
      <c r="AF423" s="32">
        <v>59523.838380000001</v>
      </c>
      <c r="AG423" s="32">
        <v>0</v>
      </c>
      <c r="AH423" s="32">
        <v>0</v>
      </c>
      <c r="AI423" s="32">
        <v>0</v>
      </c>
      <c r="AJ423" s="32">
        <v>0</v>
      </c>
      <c r="AK423" s="32">
        <v>0</v>
      </c>
      <c r="AL423" s="32">
        <f t="shared" si="1171"/>
        <v>59523.838380000001</v>
      </c>
      <c r="AM423" s="32">
        <f t="shared" si="1172"/>
        <v>-59523.838380000001</v>
      </c>
      <c r="AN423" s="12"/>
    </row>
    <row r="424" spans="2:40" ht="31.2" x14ac:dyDescent="0.3">
      <c r="B424" s="30" t="s">
        <v>290</v>
      </c>
      <c r="C424" s="30" t="s">
        <v>224</v>
      </c>
      <c r="D424" s="30" t="s">
        <v>114</v>
      </c>
      <c r="E424" s="15" t="str">
        <f t="shared" si="1110"/>
        <v>0703</v>
      </c>
      <c r="F424" s="30" t="s">
        <v>321</v>
      </c>
      <c r="G424" s="30"/>
      <c r="H424" s="31" t="s">
        <v>322</v>
      </c>
      <c r="I424" s="32"/>
      <c r="J424" s="32"/>
      <c r="K424" s="32"/>
      <c r="L424" s="32"/>
      <c r="M424" s="32"/>
      <c r="N424" s="32"/>
      <c r="O424" s="32">
        <f t="shared" si="1150"/>
        <v>0</v>
      </c>
      <c r="P424" s="32">
        <f t="shared" si="1151"/>
        <v>0</v>
      </c>
      <c r="Q424" s="32">
        <f t="shared" si="1152"/>
        <v>0</v>
      </c>
      <c r="R424" s="32">
        <f t="shared" si="1153"/>
        <v>0</v>
      </c>
      <c r="S424" s="32">
        <f t="shared" si="1154"/>
        <v>0</v>
      </c>
      <c r="T424" s="32"/>
      <c r="U424" s="32"/>
      <c r="V424" s="32">
        <f t="shared" si="1112"/>
        <v>0</v>
      </c>
      <c r="W424" s="32">
        <f t="shared" si="1156"/>
        <v>0</v>
      </c>
      <c r="X424" s="32">
        <f t="shared" si="1157"/>
        <v>0</v>
      </c>
      <c r="Y424" s="32">
        <f t="shared" si="1158"/>
        <v>0</v>
      </c>
      <c r="Z424" s="32">
        <f t="shared" si="1159"/>
        <v>0</v>
      </c>
      <c r="AA424" s="32">
        <f t="shared" si="1160"/>
        <v>0</v>
      </c>
      <c r="AB424" s="32">
        <f t="shared" si="1161"/>
        <v>23506.18305</v>
      </c>
      <c r="AC424" s="33">
        <f t="shared" si="1162"/>
        <v>23506.18305</v>
      </c>
      <c r="AD424" s="33">
        <f t="shared" si="1163"/>
        <v>23506.18305</v>
      </c>
      <c r="AE424" s="34">
        <f t="shared" si="1170"/>
        <v>100</v>
      </c>
      <c r="AF424" s="32">
        <f t="shared" si="1164"/>
        <v>23506.18305</v>
      </c>
      <c r="AG424" s="32">
        <f t="shared" si="1165"/>
        <v>0</v>
      </c>
      <c r="AH424" s="32">
        <f t="shared" si="1166"/>
        <v>0</v>
      </c>
      <c r="AI424" s="32">
        <f t="shared" si="1167"/>
        <v>0</v>
      </c>
      <c r="AJ424" s="32">
        <f t="shared" si="1168"/>
        <v>0</v>
      </c>
      <c r="AK424" s="32">
        <f t="shared" si="1169"/>
        <v>0</v>
      </c>
      <c r="AL424" s="32">
        <f t="shared" si="1171"/>
        <v>23506.18305</v>
      </c>
      <c r="AM424" s="32">
        <f t="shared" si="1172"/>
        <v>-23506.18305</v>
      </c>
      <c r="AN424" s="12"/>
    </row>
    <row r="425" spans="2:40" ht="78" x14ac:dyDescent="0.3">
      <c r="B425" s="30" t="s">
        <v>290</v>
      </c>
      <c r="C425" s="30" t="s">
        <v>224</v>
      </c>
      <c r="D425" s="30" t="s">
        <v>114</v>
      </c>
      <c r="E425" s="15" t="str">
        <f t="shared" si="1110"/>
        <v>0703</v>
      </c>
      <c r="F425" s="30" t="s">
        <v>323</v>
      </c>
      <c r="G425" s="30"/>
      <c r="H425" s="45" t="s">
        <v>324</v>
      </c>
      <c r="I425" s="32"/>
      <c r="J425" s="32"/>
      <c r="K425" s="32"/>
      <c r="L425" s="32"/>
      <c r="M425" s="32"/>
      <c r="N425" s="32"/>
      <c r="O425" s="32">
        <f t="shared" si="1150"/>
        <v>0</v>
      </c>
      <c r="P425" s="32">
        <f t="shared" si="1151"/>
        <v>0</v>
      </c>
      <c r="Q425" s="32">
        <f t="shared" si="1152"/>
        <v>0</v>
      </c>
      <c r="R425" s="32">
        <f t="shared" si="1153"/>
        <v>0</v>
      </c>
      <c r="S425" s="32">
        <f t="shared" si="1154"/>
        <v>0</v>
      </c>
      <c r="T425" s="32"/>
      <c r="U425" s="32"/>
      <c r="V425" s="32">
        <f t="shared" si="1112"/>
        <v>0</v>
      </c>
      <c r="W425" s="32"/>
      <c r="X425" s="32"/>
      <c r="Y425" s="32"/>
      <c r="Z425" s="32"/>
      <c r="AA425" s="32"/>
      <c r="AB425" s="32">
        <f t="shared" si="1161"/>
        <v>23506.18305</v>
      </c>
      <c r="AC425" s="33">
        <f t="shared" si="1162"/>
        <v>23506.18305</v>
      </c>
      <c r="AD425" s="33">
        <f t="shared" si="1163"/>
        <v>23506.18305</v>
      </c>
      <c r="AE425" s="34">
        <f t="shared" si="1170"/>
        <v>100</v>
      </c>
      <c r="AF425" s="32">
        <f t="shared" si="1164"/>
        <v>23506.18305</v>
      </c>
      <c r="AG425" s="32">
        <f t="shared" si="1165"/>
        <v>0</v>
      </c>
      <c r="AH425" s="32">
        <f t="shared" si="1166"/>
        <v>0</v>
      </c>
      <c r="AI425" s="32">
        <f t="shared" si="1167"/>
        <v>0</v>
      </c>
      <c r="AJ425" s="32">
        <f t="shared" si="1168"/>
        <v>0</v>
      </c>
      <c r="AK425" s="32">
        <f t="shared" si="1169"/>
        <v>0</v>
      </c>
      <c r="AL425" s="32">
        <f t="shared" si="1171"/>
        <v>23506.18305</v>
      </c>
      <c r="AM425" s="32">
        <f t="shared" si="1172"/>
        <v>-23506.18305</v>
      </c>
      <c r="AN425" s="12"/>
    </row>
    <row r="426" spans="2:40" ht="31.2" x14ac:dyDescent="0.3">
      <c r="B426" s="30" t="s">
        <v>290</v>
      </c>
      <c r="C426" s="30" t="s">
        <v>224</v>
      </c>
      <c r="D426" s="30" t="s">
        <v>114</v>
      </c>
      <c r="E426" s="15" t="str">
        <f t="shared" si="1110"/>
        <v>0703</v>
      </c>
      <c r="F426" s="30" t="s">
        <v>323</v>
      </c>
      <c r="G426" s="30" t="s">
        <v>174</v>
      </c>
      <c r="H426" s="31" t="s">
        <v>175</v>
      </c>
      <c r="I426" s="32"/>
      <c r="J426" s="32"/>
      <c r="K426" s="32"/>
      <c r="L426" s="32"/>
      <c r="M426" s="32"/>
      <c r="N426" s="32"/>
      <c r="O426" s="32">
        <f t="shared" si="1150"/>
        <v>0</v>
      </c>
      <c r="P426" s="32">
        <f t="shared" si="1151"/>
        <v>0</v>
      </c>
      <c r="Q426" s="32">
        <f t="shared" si="1152"/>
        <v>0</v>
      </c>
      <c r="R426" s="32">
        <f t="shared" si="1153"/>
        <v>0</v>
      </c>
      <c r="S426" s="32">
        <f t="shared" si="1154"/>
        <v>0</v>
      </c>
      <c r="T426" s="32"/>
      <c r="U426" s="32"/>
      <c r="V426" s="32">
        <f t="shared" si="1112"/>
        <v>0</v>
      </c>
      <c r="W426" s="32"/>
      <c r="X426" s="32"/>
      <c r="Y426" s="32"/>
      <c r="Z426" s="32"/>
      <c r="AA426" s="32"/>
      <c r="AB426" s="32">
        <f t="shared" si="1161"/>
        <v>23506.18305</v>
      </c>
      <c r="AC426" s="33">
        <f t="shared" si="1162"/>
        <v>23506.18305</v>
      </c>
      <c r="AD426" s="33">
        <f t="shared" si="1163"/>
        <v>23506.18305</v>
      </c>
      <c r="AE426" s="34">
        <f t="shared" si="1170"/>
        <v>100</v>
      </c>
      <c r="AF426" s="32">
        <f t="shared" si="1164"/>
        <v>23506.18305</v>
      </c>
      <c r="AG426" s="32">
        <f t="shared" si="1165"/>
        <v>0</v>
      </c>
      <c r="AH426" s="32">
        <f t="shared" si="1166"/>
        <v>0</v>
      </c>
      <c r="AI426" s="32">
        <f t="shared" si="1167"/>
        <v>0</v>
      </c>
      <c r="AJ426" s="32">
        <f t="shared" si="1168"/>
        <v>0</v>
      </c>
      <c r="AK426" s="32">
        <f t="shared" si="1169"/>
        <v>0</v>
      </c>
      <c r="AL426" s="32">
        <f t="shared" si="1171"/>
        <v>23506.18305</v>
      </c>
      <c r="AM426" s="32">
        <f t="shared" si="1172"/>
        <v>-23506.18305</v>
      </c>
      <c r="AN426" s="12"/>
    </row>
    <row r="427" spans="2:40" x14ac:dyDescent="0.3">
      <c r="B427" s="30" t="s">
        <v>290</v>
      </c>
      <c r="C427" s="30" t="s">
        <v>224</v>
      </c>
      <c r="D427" s="30" t="s">
        <v>114</v>
      </c>
      <c r="E427" s="15" t="str">
        <f t="shared" si="1110"/>
        <v>0703</v>
      </c>
      <c r="F427" s="30" t="s">
        <v>323</v>
      </c>
      <c r="G427" s="30" t="s">
        <v>302</v>
      </c>
      <c r="H427" s="31" t="s">
        <v>303</v>
      </c>
      <c r="I427" s="32"/>
      <c r="J427" s="32"/>
      <c r="K427" s="32"/>
      <c r="L427" s="32"/>
      <c r="M427" s="32"/>
      <c r="N427" s="32"/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/>
      <c r="U427" s="32"/>
      <c r="V427" s="32">
        <f t="shared" si="1112"/>
        <v>0</v>
      </c>
      <c r="W427" s="32"/>
      <c r="X427" s="32"/>
      <c r="Y427" s="32"/>
      <c r="Z427" s="32"/>
      <c r="AA427" s="32"/>
      <c r="AB427" s="32">
        <v>23506.18305</v>
      </c>
      <c r="AC427" s="33">
        <v>23506.18305</v>
      </c>
      <c r="AD427" s="33">
        <v>23506.18305</v>
      </c>
      <c r="AE427" s="34">
        <f t="shared" si="1170"/>
        <v>100</v>
      </c>
      <c r="AF427" s="32">
        <v>23506.18305</v>
      </c>
      <c r="AG427" s="32">
        <v>0</v>
      </c>
      <c r="AH427" s="32">
        <v>0</v>
      </c>
      <c r="AI427" s="32">
        <v>0</v>
      </c>
      <c r="AJ427" s="32">
        <v>0</v>
      </c>
      <c r="AK427" s="32">
        <v>0</v>
      </c>
      <c r="AL427" s="32">
        <f t="shared" si="1171"/>
        <v>23506.18305</v>
      </c>
      <c r="AM427" s="32">
        <f t="shared" si="1172"/>
        <v>-23506.18305</v>
      </c>
      <c r="AN427" s="12"/>
    </row>
    <row r="428" spans="2:40" ht="46.8" x14ac:dyDescent="0.3">
      <c r="B428" s="30" t="s">
        <v>290</v>
      </c>
      <c r="C428" s="30" t="s">
        <v>224</v>
      </c>
      <c r="D428" s="30" t="s">
        <v>114</v>
      </c>
      <c r="E428" s="15" t="str">
        <f t="shared" si="1110"/>
        <v>0703</v>
      </c>
      <c r="F428" s="30" t="s">
        <v>325</v>
      </c>
      <c r="G428" s="30"/>
      <c r="H428" s="31" t="s">
        <v>326</v>
      </c>
      <c r="I428" s="32">
        <f t="shared" si="1144"/>
        <v>1716.5</v>
      </c>
      <c r="J428" s="32">
        <f t="shared" si="1145"/>
        <v>0</v>
      </c>
      <c r="K428" s="32">
        <f t="shared" si="1146"/>
        <v>0</v>
      </c>
      <c r="L428" s="32">
        <f t="shared" si="1147"/>
        <v>0</v>
      </c>
      <c r="M428" s="32">
        <f t="shared" si="1148"/>
        <v>0</v>
      </c>
      <c r="N428" s="32">
        <f t="shared" si="1149"/>
        <v>0</v>
      </c>
      <c r="O428" s="32">
        <f t="shared" si="1150"/>
        <v>0</v>
      </c>
      <c r="P428" s="32">
        <f t="shared" si="1151"/>
        <v>0</v>
      </c>
      <c r="Q428" s="32">
        <f t="shared" si="1152"/>
        <v>0</v>
      </c>
      <c r="R428" s="32">
        <f t="shared" si="1153"/>
        <v>0</v>
      </c>
      <c r="S428" s="32">
        <f t="shared" si="1154"/>
        <v>0</v>
      </c>
      <c r="T428" s="32">
        <f t="shared" si="1155"/>
        <v>0</v>
      </c>
      <c r="U428" s="32">
        <v>0</v>
      </c>
      <c r="V428" s="32">
        <f t="shared" si="1112"/>
        <v>1716.5</v>
      </c>
      <c r="W428" s="32">
        <f t="shared" si="1156"/>
        <v>0</v>
      </c>
      <c r="X428" s="32">
        <f t="shared" si="1157"/>
        <v>0</v>
      </c>
      <c r="Y428" s="32">
        <f t="shared" si="1158"/>
        <v>0</v>
      </c>
      <c r="Z428" s="32">
        <f t="shared" si="1159"/>
        <v>0</v>
      </c>
      <c r="AA428" s="32">
        <f t="shared" si="1160"/>
        <v>0</v>
      </c>
      <c r="AB428" s="32">
        <f t="shared" si="1161"/>
        <v>1716.5</v>
      </c>
      <c r="AC428" s="33">
        <f t="shared" si="1162"/>
        <v>1716.5</v>
      </c>
      <c r="AD428" s="33">
        <f t="shared" si="1163"/>
        <v>1716.5</v>
      </c>
      <c r="AE428" s="34">
        <f t="shared" si="1170"/>
        <v>100</v>
      </c>
      <c r="AF428" s="32">
        <f t="shared" si="1164"/>
        <v>1716.5</v>
      </c>
      <c r="AG428" s="32">
        <f t="shared" si="1165"/>
        <v>0</v>
      </c>
      <c r="AH428" s="32">
        <f t="shared" si="1166"/>
        <v>0</v>
      </c>
      <c r="AI428" s="32">
        <f t="shared" si="1167"/>
        <v>0</v>
      </c>
      <c r="AJ428" s="32">
        <f t="shared" si="1168"/>
        <v>0</v>
      </c>
      <c r="AK428" s="32">
        <f t="shared" si="1169"/>
        <v>0</v>
      </c>
      <c r="AL428" s="32">
        <f t="shared" si="1171"/>
        <v>1716.5</v>
      </c>
      <c r="AM428" s="32">
        <f t="shared" si="1172"/>
        <v>0</v>
      </c>
    </row>
    <row r="429" spans="2:40" ht="31.2" x14ac:dyDescent="0.3">
      <c r="B429" s="30" t="s">
        <v>290</v>
      </c>
      <c r="C429" s="30" t="s">
        <v>224</v>
      </c>
      <c r="D429" s="30" t="s">
        <v>114</v>
      </c>
      <c r="E429" s="15" t="str">
        <f t="shared" si="1110"/>
        <v>0703</v>
      </c>
      <c r="F429" s="30" t="s">
        <v>327</v>
      </c>
      <c r="G429" s="30"/>
      <c r="H429" s="31" t="s">
        <v>328</v>
      </c>
      <c r="I429" s="32">
        <f t="shared" si="1144"/>
        <v>1716.5</v>
      </c>
      <c r="J429" s="32">
        <f t="shared" si="1145"/>
        <v>0</v>
      </c>
      <c r="K429" s="32">
        <f t="shared" si="1146"/>
        <v>0</v>
      </c>
      <c r="L429" s="32">
        <f t="shared" si="1147"/>
        <v>0</v>
      </c>
      <c r="M429" s="32">
        <f t="shared" si="1148"/>
        <v>0</v>
      </c>
      <c r="N429" s="32">
        <f t="shared" si="1149"/>
        <v>0</v>
      </c>
      <c r="O429" s="32">
        <f t="shared" si="1150"/>
        <v>0</v>
      </c>
      <c r="P429" s="32">
        <f t="shared" si="1151"/>
        <v>0</v>
      </c>
      <c r="Q429" s="32">
        <f t="shared" si="1152"/>
        <v>0</v>
      </c>
      <c r="R429" s="32">
        <f t="shared" si="1153"/>
        <v>0</v>
      </c>
      <c r="S429" s="32">
        <f t="shared" si="1154"/>
        <v>0</v>
      </c>
      <c r="T429" s="32">
        <f t="shared" si="1155"/>
        <v>0</v>
      </c>
      <c r="U429" s="32">
        <v>0</v>
      </c>
      <c r="V429" s="32">
        <f t="shared" si="1112"/>
        <v>1716.5</v>
      </c>
      <c r="W429" s="32">
        <f t="shared" si="1156"/>
        <v>0</v>
      </c>
      <c r="X429" s="32">
        <f t="shared" si="1157"/>
        <v>0</v>
      </c>
      <c r="Y429" s="32">
        <f t="shared" si="1158"/>
        <v>0</v>
      </c>
      <c r="Z429" s="32">
        <f t="shared" si="1159"/>
        <v>0</v>
      </c>
      <c r="AA429" s="32">
        <f t="shared" si="1160"/>
        <v>0</v>
      </c>
      <c r="AB429" s="32">
        <f t="shared" si="1161"/>
        <v>1716.5</v>
      </c>
      <c r="AC429" s="33">
        <f t="shared" si="1162"/>
        <v>1716.5</v>
      </c>
      <c r="AD429" s="33">
        <f t="shared" si="1163"/>
        <v>1716.5</v>
      </c>
      <c r="AE429" s="34">
        <f t="shared" si="1170"/>
        <v>100</v>
      </c>
      <c r="AF429" s="32">
        <f t="shared" si="1164"/>
        <v>1716.5</v>
      </c>
      <c r="AG429" s="32">
        <f t="shared" si="1165"/>
        <v>0</v>
      </c>
      <c r="AH429" s="32">
        <f t="shared" si="1166"/>
        <v>0</v>
      </c>
      <c r="AI429" s="32">
        <f t="shared" si="1167"/>
        <v>0</v>
      </c>
      <c r="AJ429" s="32">
        <f t="shared" si="1168"/>
        <v>0</v>
      </c>
      <c r="AK429" s="32">
        <f t="shared" si="1169"/>
        <v>0</v>
      </c>
      <c r="AL429" s="32">
        <f t="shared" si="1171"/>
        <v>1716.5</v>
      </c>
      <c r="AM429" s="32">
        <f t="shared" si="1172"/>
        <v>0</v>
      </c>
    </row>
    <row r="430" spans="2:40" ht="62.4" x14ac:dyDescent="0.3">
      <c r="B430" s="30" t="s">
        <v>290</v>
      </c>
      <c r="C430" s="30" t="s">
        <v>224</v>
      </c>
      <c r="D430" s="30" t="s">
        <v>114</v>
      </c>
      <c r="E430" s="15" t="str">
        <f t="shared" si="1110"/>
        <v>0703</v>
      </c>
      <c r="F430" s="30" t="s">
        <v>329</v>
      </c>
      <c r="G430" s="30"/>
      <c r="H430" s="31" t="s">
        <v>330</v>
      </c>
      <c r="I430" s="32">
        <f t="shared" si="1144"/>
        <v>1716.5</v>
      </c>
      <c r="J430" s="32">
        <f t="shared" si="1145"/>
        <v>0</v>
      </c>
      <c r="K430" s="32">
        <f t="shared" si="1146"/>
        <v>0</v>
      </c>
      <c r="L430" s="32">
        <f t="shared" si="1147"/>
        <v>0</v>
      </c>
      <c r="M430" s="32">
        <f t="shared" si="1148"/>
        <v>0</v>
      </c>
      <c r="N430" s="32">
        <f t="shared" si="1149"/>
        <v>0</v>
      </c>
      <c r="O430" s="32">
        <f t="shared" si="1150"/>
        <v>0</v>
      </c>
      <c r="P430" s="32">
        <f t="shared" si="1151"/>
        <v>0</v>
      </c>
      <c r="Q430" s="32">
        <f t="shared" si="1152"/>
        <v>0</v>
      </c>
      <c r="R430" s="32">
        <f t="shared" si="1153"/>
        <v>0</v>
      </c>
      <c r="S430" s="32">
        <f t="shared" si="1154"/>
        <v>0</v>
      </c>
      <c r="T430" s="32">
        <f t="shared" si="1155"/>
        <v>0</v>
      </c>
      <c r="U430" s="32">
        <v>0</v>
      </c>
      <c r="V430" s="32">
        <f t="shared" si="1112"/>
        <v>1716.5</v>
      </c>
      <c r="W430" s="32">
        <f t="shared" si="1156"/>
        <v>0</v>
      </c>
      <c r="X430" s="32">
        <f t="shared" si="1157"/>
        <v>0</v>
      </c>
      <c r="Y430" s="32">
        <f t="shared" si="1158"/>
        <v>0</v>
      </c>
      <c r="Z430" s="32">
        <f t="shared" si="1159"/>
        <v>0</v>
      </c>
      <c r="AA430" s="32">
        <f t="shared" si="1160"/>
        <v>0</v>
      </c>
      <c r="AB430" s="32">
        <f t="shared" si="1161"/>
        <v>1716.5</v>
      </c>
      <c r="AC430" s="33">
        <f t="shared" si="1162"/>
        <v>1716.5</v>
      </c>
      <c r="AD430" s="33">
        <f t="shared" si="1163"/>
        <v>1716.5</v>
      </c>
      <c r="AE430" s="34">
        <f t="shared" si="1170"/>
        <v>100</v>
      </c>
      <c r="AF430" s="32">
        <f t="shared" si="1164"/>
        <v>1716.5</v>
      </c>
      <c r="AG430" s="32">
        <f t="shared" si="1165"/>
        <v>0</v>
      </c>
      <c r="AH430" s="32">
        <f t="shared" si="1166"/>
        <v>0</v>
      </c>
      <c r="AI430" s="32">
        <f t="shared" si="1167"/>
        <v>0</v>
      </c>
      <c r="AJ430" s="32">
        <f t="shared" si="1168"/>
        <v>0</v>
      </c>
      <c r="AK430" s="32">
        <f t="shared" si="1169"/>
        <v>0</v>
      </c>
      <c r="AL430" s="32">
        <f t="shared" si="1171"/>
        <v>1716.5</v>
      </c>
      <c r="AM430" s="32">
        <f t="shared" si="1172"/>
        <v>0</v>
      </c>
    </row>
    <row r="431" spans="2:40" ht="46.8" x14ac:dyDescent="0.3">
      <c r="B431" s="30" t="s">
        <v>290</v>
      </c>
      <c r="C431" s="30" t="s">
        <v>224</v>
      </c>
      <c r="D431" s="30" t="s">
        <v>114</v>
      </c>
      <c r="E431" s="15" t="str">
        <f t="shared" si="1110"/>
        <v>0703</v>
      </c>
      <c r="F431" s="30" t="s">
        <v>331</v>
      </c>
      <c r="G431" s="30"/>
      <c r="H431" s="31" t="s">
        <v>332</v>
      </c>
      <c r="I431" s="32">
        <f t="shared" si="1144"/>
        <v>1716.5</v>
      </c>
      <c r="J431" s="32">
        <f t="shared" si="1145"/>
        <v>0</v>
      </c>
      <c r="K431" s="32">
        <f t="shared" si="1146"/>
        <v>0</v>
      </c>
      <c r="L431" s="32">
        <f t="shared" si="1147"/>
        <v>0</v>
      </c>
      <c r="M431" s="32">
        <f t="shared" si="1148"/>
        <v>0</v>
      </c>
      <c r="N431" s="32">
        <f t="shared" si="1149"/>
        <v>0</v>
      </c>
      <c r="O431" s="32">
        <f t="shared" si="1150"/>
        <v>0</v>
      </c>
      <c r="P431" s="32">
        <f t="shared" si="1151"/>
        <v>0</v>
      </c>
      <c r="Q431" s="32">
        <f t="shared" si="1152"/>
        <v>0</v>
      </c>
      <c r="R431" s="32">
        <f t="shared" si="1153"/>
        <v>0</v>
      </c>
      <c r="S431" s="32">
        <f t="shared" si="1154"/>
        <v>0</v>
      </c>
      <c r="T431" s="32">
        <f t="shared" si="1155"/>
        <v>0</v>
      </c>
      <c r="U431" s="32">
        <v>0</v>
      </c>
      <c r="V431" s="32">
        <f t="shared" si="1112"/>
        <v>1716.5</v>
      </c>
      <c r="W431" s="32">
        <f t="shared" si="1156"/>
        <v>0</v>
      </c>
      <c r="X431" s="32">
        <f t="shared" si="1157"/>
        <v>0</v>
      </c>
      <c r="Y431" s="32">
        <f t="shared" si="1158"/>
        <v>0</v>
      </c>
      <c r="Z431" s="32">
        <f t="shared" si="1159"/>
        <v>0</v>
      </c>
      <c r="AA431" s="32">
        <f t="shared" si="1160"/>
        <v>0</v>
      </c>
      <c r="AB431" s="32">
        <f t="shared" si="1161"/>
        <v>1716.5</v>
      </c>
      <c r="AC431" s="33">
        <f t="shared" si="1162"/>
        <v>1716.5</v>
      </c>
      <c r="AD431" s="33">
        <f t="shared" si="1163"/>
        <v>1716.5</v>
      </c>
      <c r="AE431" s="34">
        <f t="shared" si="1170"/>
        <v>100</v>
      </c>
      <c r="AF431" s="32">
        <f t="shared" si="1164"/>
        <v>1716.5</v>
      </c>
      <c r="AG431" s="32">
        <f t="shared" si="1165"/>
        <v>0</v>
      </c>
      <c r="AH431" s="32">
        <f t="shared" si="1166"/>
        <v>0</v>
      </c>
      <c r="AI431" s="32">
        <f t="shared" si="1167"/>
        <v>0</v>
      </c>
      <c r="AJ431" s="32">
        <f t="shared" si="1168"/>
        <v>0</v>
      </c>
      <c r="AK431" s="32">
        <f t="shared" si="1169"/>
        <v>0</v>
      </c>
      <c r="AL431" s="32">
        <f t="shared" si="1171"/>
        <v>1716.5</v>
      </c>
      <c r="AM431" s="32">
        <f t="shared" si="1172"/>
        <v>0</v>
      </c>
    </row>
    <row r="432" spans="2:40" ht="31.2" x14ac:dyDescent="0.3">
      <c r="B432" s="30" t="s">
        <v>290</v>
      </c>
      <c r="C432" s="30" t="s">
        <v>224</v>
      </c>
      <c r="D432" s="30" t="s">
        <v>114</v>
      </c>
      <c r="E432" s="15" t="str">
        <f t="shared" si="1110"/>
        <v>0703</v>
      </c>
      <c r="F432" s="30" t="s">
        <v>331</v>
      </c>
      <c r="G432" s="30" t="s">
        <v>174</v>
      </c>
      <c r="H432" s="31" t="s">
        <v>175</v>
      </c>
      <c r="I432" s="32">
        <f t="shared" si="1144"/>
        <v>1716.5</v>
      </c>
      <c r="J432" s="32">
        <f t="shared" si="1145"/>
        <v>0</v>
      </c>
      <c r="K432" s="32">
        <f t="shared" si="1146"/>
        <v>0</v>
      </c>
      <c r="L432" s="32">
        <f t="shared" si="1147"/>
        <v>0</v>
      </c>
      <c r="M432" s="32">
        <f t="shared" si="1148"/>
        <v>0</v>
      </c>
      <c r="N432" s="32">
        <f t="shared" si="1149"/>
        <v>0</v>
      </c>
      <c r="O432" s="32">
        <f t="shared" si="1150"/>
        <v>0</v>
      </c>
      <c r="P432" s="32">
        <f t="shared" si="1151"/>
        <v>0</v>
      </c>
      <c r="Q432" s="32">
        <f t="shared" si="1152"/>
        <v>0</v>
      </c>
      <c r="R432" s="32">
        <f t="shared" si="1153"/>
        <v>0</v>
      </c>
      <c r="S432" s="32">
        <f t="shared" si="1154"/>
        <v>0</v>
      </c>
      <c r="T432" s="32">
        <f t="shared" si="1155"/>
        <v>0</v>
      </c>
      <c r="U432" s="32">
        <v>0</v>
      </c>
      <c r="V432" s="32">
        <f t="shared" si="1112"/>
        <v>1716.5</v>
      </c>
      <c r="W432" s="32">
        <f t="shared" si="1156"/>
        <v>0</v>
      </c>
      <c r="X432" s="32">
        <f t="shared" si="1157"/>
        <v>0</v>
      </c>
      <c r="Y432" s="32">
        <f t="shared" si="1158"/>
        <v>0</v>
      </c>
      <c r="Z432" s="32">
        <f t="shared" si="1159"/>
        <v>0</v>
      </c>
      <c r="AA432" s="32">
        <f t="shared" si="1160"/>
        <v>0</v>
      </c>
      <c r="AB432" s="32">
        <f t="shared" si="1161"/>
        <v>1716.5</v>
      </c>
      <c r="AC432" s="33">
        <f t="shared" si="1162"/>
        <v>1716.5</v>
      </c>
      <c r="AD432" s="33">
        <f t="shared" si="1163"/>
        <v>1716.5</v>
      </c>
      <c r="AE432" s="34">
        <f t="shared" si="1170"/>
        <v>100</v>
      </c>
      <c r="AF432" s="32">
        <f t="shared" si="1164"/>
        <v>1716.5</v>
      </c>
      <c r="AG432" s="32">
        <f t="shared" si="1165"/>
        <v>0</v>
      </c>
      <c r="AH432" s="32">
        <f t="shared" si="1166"/>
        <v>0</v>
      </c>
      <c r="AI432" s="32">
        <f t="shared" si="1167"/>
        <v>0</v>
      </c>
      <c r="AJ432" s="32">
        <f t="shared" si="1168"/>
        <v>0</v>
      </c>
      <c r="AK432" s="32">
        <f t="shared" si="1169"/>
        <v>0</v>
      </c>
      <c r="AL432" s="32">
        <f t="shared" si="1171"/>
        <v>1716.5</v>
      </c>
      <c r="AM432" s="32">
        <f t="shared" si="1172"/>
        <v>0</v>
      </c>
    </row>
    <row r="433" spans="2:40" x14ac:dyDescent="0.3">
      <c r="B433" s="30" t="s">
        <v>290</v>
      </c>
      <c r="C433" s="30" t="s">
        <v>224</v>
      </c>
      <c r="D433" s="30" t="s">
        <v>114</v>
      </c>
      <c r="E433" s="15" t="str">
        <f t="shared" si="1110"/>
        <v>0703</v>
      </c>
      <c r="F433" s="30" t="s">
        <v>331</v>
      </c>
      <c r="G433" s="30" t="s">
        <v>302</v>
      </c>
      <c r="H433" s="31" t="s">
        <v>303</v>
      </c>
      <c r="I433" s="32">
        <v>1716.5</v>
      </c>
      <c r="J433" s="32"/>
      <c r="K433" s="32"/>
      <c r="L433" s="32"/>
      <c r="M433" s="32"/>
      <c r="N433" s="32"/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2">
        <v>0</v>
      </c>
      <c r="V433" s="32">
        <f t="shared" si="1112"/>
        <v>1716.5</v>
      </c>
      <c r="W433" s="32"/>
      <c r="X433" s="32"/>
      <c r="Y433" s="32"/>
      <c r="Z433" s="32"/>
      <c r="AA433" s="32"/>
      <c r="AB433" s="32">
        <v>1716.5</v>
      </c>
      <c r="AC433" s="33">
        <v>1716.5</v>
      </c>
      <c r="AD433" s="33">
        <v>1716.5</v>
      </c>
      <c r="AE433" s="34">
        <f t="shared" si="1170"/>
        <v>100</v>
      </c>
      <c r="AF433" s="32">
        <v>1716.5</v>
      </c>
      <c r="AG433" s="32">
        <v>0</v>
      </c>
      <c r="AH433" s="32">
        <v>0</v>
      </c>
      <c r="AI433" s="32">
        <v>0</v>
      </c>
      <c r="AJ433" s="32">
        <v>0</v>
      </c>
      <c r="AK433" s="32">
        <v>0</v>
      </c>
      <c r="AL433" s="32">
        <f t="shared" si="1171"/>
        <v>1716.5</v>
      </c>
      <c r="AM433" s="32">
        <f t="shared" si="1172"/>
        <v>0</v>
      </c>
      <c r="AN433" s="12"/>
    </row>
    <row r="434" spans="2:40" s="22" customFormat="1" x14ac:dyDescent="0.3">
      <c r="B434" s="23" t="s">
        <v>290</v>
      </c>
      <c r="C434" s="23" t="s">
        <v>224</v>
      </c>
      <c r="D434" s="23" t="s">
        <v>224</v>
      </c>
      <c r="E434" s="24" t="str">
        <f t="shared" si="1110"/>
        <v>0707</v>
      </c>
      <c r="F434" s="23"/>
      <c r="G434" s="23"/>
      <c r="H434" s="25" t="s">
        <v>333</v>
      </c>
      <c r="I434" s="26">
        <f t="shared" ref="I434:N434" si="1173">I435+I446+I452</f>
        <v>35508.300000000003</v>
      </c>
      <c r="J434" s="26">
        <f t="shared" si="1173"/>
        <v>35859.600000000006</v>
      </c>
      <c r="K434" s="26">
        <f t="shared" si="1173"/>
        <v>35859.600000000006</v>
      </c>
      <c r="L434" s="26">
        <f t="shared" si="1173"/>
        <v>0</v>
      </c>
      <c r="M434" s="26">
        <f t="shared" si="1173"/>
        <v>0</v>
      </c>
      <c r="N434" s="26">
        <f t="shared" si="1173"/>
        <v>0</v>
      </c>
      <c r="O434" s="26">
        <f t="shared" ref="O434:T434" si="1174">O435+O446+O452+O476</f>
        <v>0</v>
      </c>
      <c r="P434" s="26">
        <f t="shared" si="1174"/>
        <v>0</v>
      </c>
      <c r="Q434" s="26">
        <f t="shared" si="1174"/>
        <v>0</v>
      </c>
      <c r="R434" s="26">
        <f t="shared" si="1174"/>
        <v>0</v>
      </c>
      <c r="S434" s="26">
        <f t="shared" si="1174"/>
        <v>0</v>
      </c>
      <c r="T434" s="26">
        <f t="shared" si="1174"/>
        <v>0</v>
      </c>
      <c r="U434" s="26">
        <v>14053.416999999999</v>
      </c>
      <c r="V434" s="26">
        <f t="shared" si="1112"/>
        <v>49561.717000000004</v>
      </c>
      <c r="W434" s="26">
        <f>W435+W446+W452</f>
        <v>14053.416999999999</v>
      </c>
      <c r="X434" s="26">
        <f>X435+X446+X452</f>
        <v>0</v>
      </c>
      <c r="Y434" s="26">
        <f>Y435+Y446+Y452</f>
        <v>0</v>
      </c>
      <c r="Z434" s="26">
        <f>Z435+Z446+Z452</f>
        <v>0</v>
      </c>
      <c r="AA434" s="26">
        <f>AA435+AA446+AA452</f>
        <v>0</v>
      </c>
      <c r="AB434" s="26">
        <f>AB435+AB446+AB452+AB476</f>
        <v>36005.322149999993</v>
      </c>
      <c r="AC434" s="27">
        <f>AC435+AC446+AC452+AC476</f>
        <v>50378.717000000004</v>
      </c>
      <c r="AD434" s="27">
        <f>AD435+AD446+AD452+AD476</f>
        <v>50378.706630000001</v>
      </c>
      <c r="AE434" s="28">
        <f t="shared" si="1170"/>
        <v>99.999979415910872</v>
      </c>
      <c r="AF434" s="26">
        <f t="shared" ref="AF434:AK434" si="1175">AF435+AF446+AF452+AF476</f>
        <v>50686.101760000005</v>
      </c>
      <c r="AG434" s="26">
        <f t="shared" si="1175"/>
        <v>0</v>
      </c>
      <c r="AH434" s="26">
        <f t="shared" si="1175"/>
        <v>0</v>
      </c>
      <c r="AI434" s="26">
        <f t="shared" si="1175"/>
        <v>0</v>
      </c>
      <c r="AJ434" s="26">
        <f t="shared" si="1175"/>
        <v>0</v>
      </c>
      <c r="AK434" s="26">
        <f t="shared" si="1175"/>
        <v>0</v>
      </c>
      <c r="AL434" s="26">
        <f t="shared" si="1171"/>
        <v>50686.101760000005</v>
      </c>
      <c r="AM434" s="26">
        <f t="shared" si="1172"/>
        <v>-1124.3847600000008</v>
      </c>
      <c r="AN434" s="29"/>
    </row>
    <row r="435" spans="2:40" x14ac:dyDescent="0.3">
      <c r="B435" s="30" t="s">
        <v>290</v>
      </c>
      <c r="C435" s="30" t="s">
        <v>224</v>
      </c>
      <c r="D435" s="30" t="s">
        <v>224</v>
      </c>
      <c r="E435" s="15" t="str">
        <f t="shared" si="1110"/>
        <v>0707</v>
      </c>
      <c r="F435" s="30" t="s">
        <v>334</v>
      </c>
      <c r="G435" s="30"/>
      <c r="H435" s="31" t="s">
        <v>335</v>
      </c>
      <c r="I435" s="32">
        <f t="shared" ref="I435:T435" si="1176">I441+I436</f>
        <v>3360</v>
      </c>
      <c r="J435" s="32">
        <f t="shared" si="1176"/>
        <v>3360</v>
      </c>
      <c r="K435" s="32">
        <f t="shared" si="1176"/>
        <v>3360</v>
      </c>
      <c r="L435" s="32">
        <f t="shared" si="1176"/>
        <v>0</v>
      </c>
      <c r="M435" s="32">
        <f t="shared" si="1176"/>
        <v>0</v>
      </c>
      <c r="N435" s="32">
        <f t="shared" si="1176"/>
        <v>0</v>
      </c>
      <c r="O435" s="32">
        <f t="shared" si="1176"/>
        <v>0</v>
      </c>
      <c r="P435" s="32">
        <f t="shared" si="1176"/>
        <v>0</v>
      </c>
      <c r="Q435" s="32">
        <f t="shared" si="1176"/>
        <v>0</v>
      </c>
      <c r="R435" s="32">
        <f t="shared" si="1176"/>
        <v>0</v>
      </c>
      <c r="S435" s="32">
        <f t="shared" si="1176"/>
        <v>0</v>
      </c>
      <c r="T435" s="32">
        <f t="shared" si="1176"/>
        <v>0</v>
      </c>
      <c r="U435" s="32">
        <v>0</v>
      </c>
      <c r="V435" s="32">
        <f t="shared" si="1112"/>
        <v>3360</v>
      </c>
      <c r="W435" s="32">
        <f t="shared" ref="W435:AD435" si="1177">W441+W436</f>
        <v>0</v>
      </c>
      <c r="X435" s="32">
        <f t="shared" si="1177"/>
        <v>0</v>
      </c>
      <c r="Y435" s="32">
        <f t="shared" si="1177"/>
        <v>0</v>
      </c>
      <c r="Z435" s="32">
        <f t="shared" si="1177"/>
        <v>0</v>
      </c>
      <c r="AA435" s="32">
        <f t="shared" si="1177"/>
        <v>0</v>
      </c>
      <c r="AB435" s="32">
        <f t="shared" si="1177"/>
        <v>2903.9991799999998</v>
      </c>
      <c r="AC435" s="33">
        <f t="shared" si="1177"/>
        <v>3360</v>
      </c>
      <c r="AD435" s="33">
        <f t="shared" si="1177"/>
        <v>3359.9991799999998</v>
      </c>
      <c r="AE435" s="34">
        <f t="shared" si="1170"/>
        <v>99.999975595238084</v>
      </c>
      <c r="AF435" s="32">
        <f t="shared" ref="AF435:AK435" si="1178">AF441+AF436</f>
        <v>3360</v>
      </c>
      <c r="AG435" s="32">
        <f t="shared" si="1178"/>
        <v>0</v>
      </c>
      <c r="AH435" s="32">
        <f t="shared" si="1178"/>
        <v>0</v>
      </c>
      <c r="AI435" s="32">
        <f t="shared" si="1178"/>
        <v>0</v>
      </c>
      <c r="AJ435" s="32">
        <f t="shared" si="1178"/>
        <v>0</v>
      </c>
      <c r="AK435" s="32">
        <f t="shared" si="1178"/>
        <v>0</v>
      </c>
      <c r="AL435" s="32">
        <f t="shared" si="1171"/>
        <v>3360</v>
      </c>
      <c r="AM435" s="32">
        <f t="shared" si="1172"/>
        <v>0</v>
      </c>
    </row>
    <row r="436" spans="2:40" ht="31.2" x14ac:dyDescent="0.3">
      <c r="B436" s="30" t="s">
        <v>290</v>
      </c>
      <c r="C436" s="30" t="s">
        <v>224</v>
      </c>
      <c r="D436" s="30" t="s">
        <v>224</v>
      </c>
      <c r="E436" s="15" t="str">
        <f t="shared" si="1110"/>
        <v>0707</v>
      </c>
      <c r="F436" s="30" t="s">
        <v>336</v>
      </c>
      <c r="G436" s="30"/>
      <c r="H436" s="31" t="s">
        <v>337</v>
      </c>
      <c r="I436" s="32">
        <f t="shared" ref="I436:I450" si="1179">I437</f>
        <v>1010</v>
      </c>
      <c r="J436" s="32">
        <f t="shared" ref="J436:J450" si="1180">J437</f>
        <v>1010</v>
      </c>
      <c r="K436" s="32">
        <f t="shared" ref="K436:K450" si="1181">K437</f>
        <v>1010</v>
      </c>
      <c r="L436" s="32">
        <f t="shared" ref="L436:L450" si="1182">L437</f>
        <v>0</v>
      </c>
      <c r="M436" s="32">
        <f t="shared" ref="M436:M450" si="1183">M437</f>
        <v>0</v>
      </c>
      <c r="N436" s="32">
        <f t="shared" ref="N436:N450" si="1184">N437</f>
        <v>0</v>
      </c>
      <c r="O436" s="32">
        <f t="shared" ref="O436:O450" si="1185">O437</f>
        <v>0</v>
      </c>
      <c r="P436" s="32">
        <f t="shared" ref="P436:P450" si="1186">P437</f>
        <v>0</v>
      </c>
      <c r="Q436" s="32">
        <f t="shared" ref="Q436:Q450" si="1187">Q437</f>
        <v>0</v>
      </c>
      <c r="R436" s="32">
        <f t="shared" ref="R436:R450" si="1188">R437</f>
        <v>0</v>
      </c>
      <c r="S436" s="32">
        <f t="shared" ref="S436:S450" si="1189">S437</f>
        <v>0</v>
      </c>
      <c r="T436" s="32">
        <f t="shared" ref="T436:T450" si="1190">T437</f>
        <v>0</v>
      </c>
      <c r="U436" s="32">
        <v>0</v>
      </c>
      <c r="V436" s="32">
        <f t="shared" si="1112"/>
        <v>1010</v>
      </c>
      <c r="W436" s="32">
        <f t="shared" ref="W436:W450" si="1191">W437</f>
        <v>0</v>
      </c>
      <c r="X436" s="32">
        <f t="shared" ref="X436:X450" si="1192">X437</f>
        <v>0</v>
      </c>
      <c r="Y436" s="32">
        <f t="shared" ref="Y436:Y450" si="1193">Y437</f>
        <v>0</v>
      </c>
      <c r="Z436" s="32">
        <f t="shared" ref="Z436:Z450" si="1194">Z437</f>
        <v>0</v>
      </c>
      <c r="AA436" s="32">
        <f t="shared" ref="AA436:AA450" si="1195">AA437</f>
        <v>0</v>
      </c>
      <c r="AB436" s="32">
        <f t="shared" ref="AB436:AB450" si="1196">AB437</f>
        <v>1010</v>
      </c>
      <c r="AC436" s="33">
        <f t="shared" ref="AC436:AC450" si="1197">AC437</f>
        <v>1010</v>
      </c>
      <c r="AD436" s="33">
        <f t="shared" ref="AD436:AD450" si="1198">AD437</f>
        <v>1010</v>
      </c>
      <c r="AE436" s="34">
        <f t="shared" si="1170"/>
        <v>100</v>
      </c>
      <c r="AF436" s="32">
        <f t="shared" ref="AF436:AF450" si="1199">AF437</f>
        <v>1010</v>
      </c>
      <c r="AG436" s="32">
        <f t="shared" ref="AG436:AG450" si="1200">AG437</f>
        <v>0</v>
      </c>
      <c r="AH436" s="32">
        <f t="shared" ref="AH436:AH450" si="1201">AH437</f>
        <v>0</v>
      </c>
      <c r="AI436" s="32">
        <f t="shared" ref="AI436:AI450" si="1202">AI437</f>
        <v>0</v>
      </c>
      <c r="AJ436" s="32">
        <f t="shared" ref="AJ436:AJ450" si="1203">AJ437</f>
        <v>0</v>
      </c>
      <c r="AK436" s="32">
        <f t="shared" ref="AK436:AK450" si="1204">AK437</f>
        <v>0</v>
      </c>
      <c r="AL436" s="32">
        <f t="shared" si="1171"/>
        <v>1010</v>
      </c>
      <c r="AM436" s="32">
        <f t="shared" si="1172"/>
        <v>0</v>
      </c>
    </row>
    <row r="437" spans="2:40" ht="62.4" x14ac:dyDescent="0.3">
      <c r="B437" s="30" t="s">
        <v>290</v>
      </c>
      <c r="C437" s="30" t="s">
        <v>224</v>
      </c>
      <c r="D437" s="30" t="s">
        <v>224</v>
      </c>
      <c r="E437" s="15" t="str">
        <f t="shared" si="1110"/>
        <v>0707</v>
      </c>
      <c r="F437" s="30" t="s">
        <v>338</v>
      </c>
      <c r="G437" s="30"/>
      <c r="H437" s="31" t="s">
        <v>339</v>
      </c>
      <c r="I437" s="32">
        <f t="shared" si="1179"/>
        <v>1010</v>
      </c>
      <c r="J437" s="32">
        <f t="shared" si="1180"/>
        <v>1010</v>
      </c>
      <c r="K437" s="32">
        <f t="shared" si="1181"/>
        <v>1010</v>
      </c>
      <c r="L437" s="32">
        <f t="shared" si="1182"/>
        <v>0</v>
      </c>
      <c r="M437" s="32">
        <f t="shared" si="1183"/>
        <v>0</v>
      </c>
      <c r="N437" s="32">
        <f t="shared" si="1184"/>
        <v>0</v>
      </c>
      <c r="O437" s="32">
        <f t="shared" si="1185"/>
        <v>0</v>
      </c>
      <c r="P437" s="32">
        <f t="shared" si="1186"/>
        <v>0</v>
      </c>
      <c r="Q437" s="32">
        <f t="shared" si="1187"/>
        <v>0</v>
      </c>
      <c r="R437" s="32">
        <f t="shared" si="1188"/>
        <v>0</v>
      </c>
      <c r="S437" s="32">
        <f t="shared" si="1189"/>
        <v>0</v>
      </c>
      <c r="T437" s="32">
        <f t="shared" si="1190"/>
        <v>0</v>
      </c>
      <c r="U437" s="32">
        <v>0</v>
      </c>
      <c r="V437" s="32">
        <f t="shared" si="1112"/>
        <v>1010</v>
      </c>
      <c r="W437" s="32">
        <f t="shared" si="1191"/>
        <v>0</v>
      </c>
      <c r="X437" s="32">
        <f t="shared" si="1192"/>
        <v>0</v>
      </c>
      <c r="Y437" s="32">
        <f t="shared" si="1193"/>
        <v>0</v>
      </c>
      <c r="Z437" s="32">
        <f t="shared" si="1194"/>
        <v>0</v>
      </c>
      <c r="AA437" s="32">
        <f t="shared" si="1195"/>
        <v>0</v>
      </c>
      <c r="AB437" s="32">
        <f t="shared" si="1196"/>
        <v>1010</v>
      </c>
      <c r="AC437" s="33">
        <f t="shared" si="1197"/>
        <v>1010</v>
      </c>
      <c r="AD437" s="33">
        <f t="shared" si="1198"/>
        <v>1010</v>
      </c>
      <c r="AE437" s="34">
        <f t="shared" si="1170"/>
        <v>100</v>
      </c>
      <c r="AF437" s="32">
        <f t="shared" si="1199"/>
        <v>1010</v>
      </c>
      <c r="AG437" s="32">
        <f t="shared" si="1200"/>
        <v>0</v>
      </c>
      <c r="AH437" s="32">
        <f t="shared" si="1201"/>
        <v>0</v>
      </c>
      <c r="AI437" s="32">
        <f t="shared" si="1202"/>
        <v>0</v>
      </c>
      <c r="AJ437" s="32">
        <f t="shared" si="1203"/>
        <v>0</v>
      </c>
      <c r="AK437" s="32">
        <f t="shared" si="1204"/>
        <v>0</v>
      </c>
      <c r="AL437" s="32">
        <f t="shared" si="1171"/>
        <v>1010</v>
      </c>
      <c r="AM437" s="32">
        <f t="shared" si="1172"/>
        <v>0</v>
      </c>
    </row>
    <row r="438" spans="2:40" ht="62.4" x14ac:dyDescent="0.3">
      <c r="B438" s="30" t="s">
        <v>290</v>
      </c>
      <c r="C438" s="30" t="s">
        <v>224</v>
      </c>
      <c r="D438" s="30" t="s">
        <v>224</v>
      </c>
      <c r="E438" s="15" t="str">
        <f t="shared" si="1110"/>
        <v>0707</v>
      </c>
      <c r="F438" s="30" t="s">
        <v>340</v>
      </c>
      <c r="G438" s="30"/>
      <c r="H438" s="31" t="s">
        <v>341</v>
      </c>
      <c r="I438" s="32">
        <f t="shared" si="1179"/>
        <v>1010</v>
      </c>
      <c r="J438" s="32">
        <f t="shared" si="1180"/>
        <v>1010</v>
      </c>
      <c r="K438" s="32">
        <f t="shared" si="1181"/>
        <v>1010</v>
      </c>
      <c r="L438" s="32">
        <f t="shared" si="1182"/>
        <v>0</v>
      </c>
      <c r="M438" s="32">
        <f t="shared" si="1183"/>
        <v>0</v>
      </c>
      <c r="N438" s="32">
        <f t="shared" si="1184"/>
        <v>0</v>
      </c>
      <c r="O438" s="32">
        <f t="shared" si="1185"/>
        <v>0</v>
      </c>
      <c r="P438" s="32">
        <f t="shared" si="1186"/>
        <v>0</v>
      </c>
      <c r="Q438" s="32">
        <f t="shared" si="1187"/>
        <v>0</v>
      </c>
      <c r="R438" s="32">
        <f t="shared" si="1188"/>
        <v>0</v>
      </c>
      <c r="S438" s="32">
        <f t="shared" si="1189"/>
        <v>0</v>
      </c>
      <c r="T438" s="32">
        <f t="shared" si="1190"/>
        <v>0</v>
      </c>
      <c r="U438" s="32">
        <v>0</v>
      </c>
      <c r="V438" s="32">
        <f t="shared" si="1112"/>
        <v>1010</v>
      </c>
      <c r="W438" s="32">
        <f t="shared" si="1191"/>
        <v>0</v>
      </c>
      <c r="X438" s="32">
        <f t="shared" si="1192"/>
        <v>0</v>
      </c>
      <c r="Y438" s="32">
        <f t="shared" si="1193"/>
        <v>0</v>
      </c>
      <c r="Z438" s="32">
        <f t="shared" si="1194"/>
        <v>0</v>
      </c>
      <c r="AA438" s="32">
        <f t="shared" si="1195"/>
        <v>0</v>
      </c>
      <c r="AB438" s="32">
        <f t="shared" si="1196"/>
        <v>1010</v>
      </c>
      <c r="AC438" s="33">
        <f t="shared" si="1197"/>
        <v>1010</v>
      </c>
      <c r="AD438" s="33">
        <f t="shared" si="1198"/>
        <v>1010</v>
      </c>
      <c r="AE438" s="34">
        <f t="shared" si="1170"/>
        <v>100</v>
      </c>
      <c r="AF438" s="32">
        <f t="shared" si="1199"/>
        <v>1010</v>
      </c>
      <c r="AG438" s="32">
        <f t="shared" si="1200"/>
        <v>0</v>
      </c>
      <c r="AH438" s="32">
        <f t="shared" si="1201"/>
        <v>0</v>
      </c>
      <c r="AI438" s="32">
        <f t="shared" si="1202"/>
        <v>0</v>
      </c>
      <c r="AJ438" s="32">
        <f t="shared" si="1203"/>
        <v>0</v>
      </c>
      <c r="AK438" s="32">
        <f t="shared" si="1204"/>
        <v>0</v>
      </c>
      <c r="AL438" s="32">
        <f t="shared" si="1171"/>
        <v>1010</v>
      </c>
      <c r="AM438" s="32">
        <f t="shared" si="1172"/>
        <v>0</v>
      </c>
    </row>
    <row r="439" spans="2:40" ht="31.2" x14ac:dyDescent="0.3">
      <c r="B439" s="30" t="s">
        <v>290</v>
      </c>
      <c r="C439" s="30" t="s">
        <v>224</v>
      </c>
      <c r="D439" s="30" t="s">
        <v>224</v>
      </c>
      <c r="E439" s="15" t="str">
        <f t="shared" si="1110"/>
        <v>0707</v>
      </c>
      <c r="F439" s="30" t="s">
        <v>340</v>
      </c>
      <c r="G439" s="30" t="s">
        <v>174</v>
      </c>
      <c r="H439" s="31" t="s">
        <v>175</v>
      </c>
      <c r="I439" s="32">
        <f t="shared" si="1179"/>
        <v>1010</v>
      </c>
      <c r="J439" s="32">
        <f t="shared" si="1180"/>
        <v>1010</v>
      </c>
      <c r="K439" s="32">
        <f t="shared" si="1181"/>
        <v>1010</v>
      </c>
      <c r="L439" s="32">
        <f t="shared" si="1182"/>
        <v>0</v>
      </c>
      <c r="M439" s="32">
        <f t="shared" si="1183"/>
        <v>0</v>
      </c>
      <c r="N439" s="32">
        <f t="shared" si="1184"/>
        <v>0</v>
      </c>
      <c r="O439" s="32">
        <f t="shared" si="1185"/>
        <v>0</v>
      </c>
      <c r="P439" s="32">
        <f t="shared" si="1186"/>
        <v>0</v>
      </c>
      <c r="Q439" s="32">
        <f t="shared" si="1187"/>
        <v>0</v>
      </c>
      <c r="R439" s="32">
        <f t="shared" si="1188"/>
        <v>0</v>
      </c>
      <c r="S439" s="32">
        <f t="shared" si="1189"/>
        <v>0</v>
      </c>
      <c r="T439" s="32">
        <f t="shared" si="1190"/>
        <v>0</v>
      </c>
      <c r="U439" s="32">
        <v>0</v>
      </c>
      <c r="V439" s="32">
        <f t="shared" si="1112"/>
        <v>1010</v>
      </c>
      <c r="W439" s="32">
        <f t="shared" si="1191"/>
        <v>0</v>
      </c>
      <c r="X439" s="32">
        <f t="shared" si="1192"/>
        <v>0</v>
      </c>
      <c r="Y439" s="32">
        <f t="shared" si="1193"/>
        <v>0</v>
      </c>
      <c r="Z439" s="32">
        <f t="shared" si="1194"/>
        <v>0</v>
      </c>
      <c r="AA439" s="32">
        <f t="shared" si="1195"/>
        <v>0</v>
      </c>
      <c r="AB439" s="32">
        <f t="shared" si="1196"/>
        <v>1010</v>
      </c>
      <c r="AC439" s="33">
        <f t="shared" si="1197"/>
        <v>1010</v>
      </c>
      <c r="AD439" s="33">
        <f t="shared" si="1198"/>
        <v>1010</v>
      </c>
      <c r="AE439" s="34">
        <f t="shared" si="1170"/>
        <v>100</v>
      </c>
      <c r="AF439" s="32">
        <f t="shared" si="1199"/>
        <v>1010</v>
      </c>
      <c r="AG439" s="32">
        <f t="shared" si="1200"/>
        <v>0</v>
      </c>
      <c r="AH439" s="32">
        <f t="shared" si="1201"/>
        <v>0</v>
      </c>
      <c r="AI439" s="32">
        <f t="shared" si="1202"/>
        <v>0</v>
      </c>
      <c r="AJ439" s="32">
        <f t="shared" si="1203"/>
        <v>0</v>
      </c>
      <c r="AK439" s="32">
        <f t="shared" si="1204"/>
        <v>0</v>
      </c>
      <c r="AL439" s="32">
        <f t="shared" si="1171"/>
        <v>1010</v>
      </c>
      <c r="AM439" s="32">
        <f t="shared" si="1172"/>
        <v>0</v>
      </c>
    </row>
    <row r="440" spans="2:40" x14ac:dyDescent="0.3">
      <c r="B440" s="30" t="s">
        <v>290</v>
      </c>
      <c r="C440" s="30" t="s">
        <v>224</v>
      </c>
      <c r="D440" s="30" t="s">
        <v>224</v>
      </c>
      <c r="E440" s="15" t="str">
        <f t="shared" si="1110"/>
        <v>0707</v>
      </c>
      <c r="F440" s="30" t="s">
        <v>340</v>
      </c>
      <c r="G440" s="30" t="s">
        <v>302</v>
      </c>
      <c r="H440" s="31" t="s">
        <v>303</v>
      </c>
      <c r="I440" s="32">
        <v>1010</v>
      </c>
      <c r="J440" s="32">
        <v>1010</v>
      </c>
      <c r="K440" s="32">
        <v>1010</v>
      </c>
      <c r="L440" s="32"/>
      <c r="M440" s="32"/>
      <c r="N440" s="32"/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2">
        <v>0</v>
      </c>
      <c r="V440" s="32">
        <f t="shared" si="1112"/>
        <v>1010</v>
      </c>
      <c r="W440" s="32"/>
      <c r="X440" s="32"/>
      <c r="Y440" s="32"/>
      <c r="Z440" s="32"/>
      <c r="AA440" s="32"/>
      <c r="AB440" s="32">
        <v>1010</v>
      </c>
      <c r="AC440" s="33">
        <v>1010</v>
      </c>
      <c r="AD440" s="33">
        <v>1010</v>
      </c>
      <c r="AE440" s="34">
        <f t="shared" si="1170"/>
        <v>100</v>
      </c>
      <c r="AF440" s="32">
        <v>1010</v>
      </c>
      <c r="AG440" s="32">
        <v>0</v>
      </c>
      <c r="AH440" s="32">
        <v>0</v>
      </c>
      <c r="AI440" s="32">
        <v>0</v>
      </c>
      <c r="AJ440" s="32">
        <v>0</v>
      </c>
      <c r="AK440" s="32">
        <v>0</v>
      </c>
      <c r="AL440" s="32">
        <f t="shared" si="1171"/>
        <v>1010</v>
      </c>
      <c r="AM440" s="32">
        <f t="shared" si="1172"/>
        <v>0</v>
      </c>
      <c r="AN440" s="12"/>
    </row>
    <row r="441" spans="2:40" ht="31.2" x14ac:dyDescent="0.3">
      <c r="B441" s="30" t="s">
        <v>290</v>
      </c>
      <c r="C441" s="30" t="s">
        <v>224</v>
      </c>
      <c r="D441" s="30" t="s">
        <v>224</v>
      </c>
      <c r="E441" s="15" t="str">
        <f t="shared" si="1110"/>
        <v>0707</v>
      </c>
      <c r="F441" s="30" t="s">
        <v>342</v>
      </c>
      <c r="G441" s="30"/>
      <c r="H441" s="31" t="s">
        <v>343</v>
      </c>
      <c r="I441" s="32">
        <f t="shared" si="1179"/>
        <v>2350</v>
      </c>
      <c r="J441" s="32">
        <f t="shared" si="1180"/>
        <v>2350</v>
      </c>
      <c r="K441" s="32">
        <f t="shared" si="1181"/>
        <v>2350</v>
      </c>
      <c r="L441" s="32">
        <f t="shared" si="1182"/>
        <v>0</v>
      </c>
      <c r="M441" s="32">
        <f t="shared" si="1183"/>
        <v>0</v>
      </c>
      <c r="N441" s="32">
        <f t="shared" si="1184"/>
        <v>0</v>
      </c>
      <c r="O441" s="32">
        <f t="shared" si="1185"/>
        <v>0</v>
      </c>
      <c r="P441" s="32">
        <f t="shared" si="1186"/>
        <v>0</v>
      </c>
      <c r="Q441" s="32">
        <f t="shared" si="1187"/>
        <v>0</v>
      </c>
      <c r="R441" s="32">
        <f t="shared" si="1188"/>
        <v>0</v>
      </c>
      <c r="S441" s="32">
        <f t="shared" si="1189"/>
        <v>0</v>
      </c>
      <c r="T441" s="32">
        <f t="shared" si="1190"/>
        <v>0</v>
      </c>
      <c r="U441" s="32">
        <v>0</v>
      </c>
      <c r="V441" s="32">
        <f t="shared" si="1112"/>
        <v>2350</v>
      </c>
      <c r="W441" s="32">
        <f t="shared" si="1191"/>
        <v>0</v>
      </c>
      <c r="X441" s="32">
        <f t="shared" si="1192"/>
        <v>0</v>
      </c>
      <c r="Y441" s="32">
        <f t="shared" si="1193"/>
        <v>0</v>
      </c>
      <c r="Z441" s="32">
        <f t="shared" si="1194"/>
        <v>0</v>
      </c>
      <c r="AA441" s="32">
        <f t="shared" si="1195"/>
        <v>0</v>
      </c>
      <c r="AB441" s="32">
        <f t="shared" si="1196"/>
        <v>1893.99918</v>
      </c>
      <c r="AC441" s="33">
        <f t="shared" si="1197"/>
        <v>2350</v>
      </c>
      <c r="AD441" s="33">
        <f t="shared" si="1198"/>
        <v>2349.9991799999998</v>
      </c>
      <c r="AE441" s="34">
        <f t="shared" si="1170"/>
        <v>99.999965106382973</v>
      </c>
      <c r="AF441" s="32">
        <f t="shared" si="1199"/>
        <v>2350</v>
      </c>
      <c r="AG441" s="32">
        <f t="shared" si="1200"/>
        <v>0</v>
      </c>
      <c r="AH441" s="32">
        <f t="shared" si="1201"/>
        <v>0</v>
      </c>
      <c r="AI441" s="32">
        <f t="shared" si="1202"/>
        <v>0</v>
      </c>
      <c r="AJ441" s="32">
        <f t="shared" si="1203"/>
        <v>0</v>
      </c>
      <c r="AK441" s="32">
        <f t="shared" si="1204"/>
        <v>0</v>
      </c>
      <c r="AL441" s="32">
        <f t="shared" si="1171"/>
        <v>2350</v>
      </c>
      <c r="AM441" s="32">
        <f t="shared" si="1172"/>
        <v>0</v>
      </c>
    </row>
    <row r="442" spans="2:40" ht="62.4" x14ac:dyDescent="0.3">
      <c r="B442" s="30" t="s">
        <v>290</v>
      </c>
      <c r="C442" s="30" t="s">
        <v>224</v>
      </c>
      <c r="D442" s="30" t="s">
        <v>224</v>
      </c>
      <c r="E442" s="15" t="str">
        <f t="shared" si="1110"/>
        <v>0707</v>
      </c>
      <c r="F442" s="30" t="s">
        <v>344</v>
      </c>
      <c r="G442" s="30"/>
      <c r="H442" s="31" t="s">
        <v>345</v>
      </c>
      <c r="I442" s="32">
        <f t="shared" si="1179"/>
        <v>2350</v>
      </c>
      <c r="J442" s="32">
        <f t="shared" si="1180"/>
        <v>2350</v>
      </c>
      <c r="K442" s="32">
        <f t="shared" si="1181"/>
        <v>2350</v>
      </c>
      <c r="L442" s="32">
        <f t="shared" si="1182"/>
        <v>0</v>
      </c>
      <c r="M442" s="32">
        <f t="shared" si="1183"/>
        <v>0</v>
      </c>
      <c r="N442" s="32">
        <f t="shared" si="1184"/>
        <v>0</v>
      </c>
      <c r="O442" s="32">
        <f t="shared" si="1185"/>
        <v>0</v>
      </c>
      <c r="P442" s="32">
        <f t="shared" si="1186"/>
        <v>0</v>
      </c>
      <c r="Q442" s="32">
        <f t="shared" si="1187"/>
        <v>0</v>
      </c>
      <c r="R442" s="32">
        <f t="shared" si="1188"/>
        <v>0</v>
      </c>
      <c r="S442" s="32">
        <f t="shared" si="1189"/>
        <v>0</v>
      </c>
      <c r="T442" s="32">
        <f t="shared" si="1190"/>
        <v>0</v>
      </c>
      <c r="U442" s="32">
        <v>0</v>
      </c>
      <c r="V442" s="32">
        <f t="shared" si="1112"/>
        <v>2350</v>
      </c>
      <c r="W442" s="32">
        <f t="shared" si="1191"/>
        <v>0</v>
      </c>
      <c r="X442" s="32">
        <f t="shared" si="1192"/>
        <v>0</v>
      </c>
      <c r="Y442" s="32">
        <f t="shared" si="1193"/>
        <v>0</v>
      </c>
      <c r="Z442" s="32">
        <f t="shared" si="1194"/>
        <v>0</v>
      </c>
      <c r="AA442" s="32">
        <f t="shared" si="1195"/>
        <v>0</v>
      </c>
      <c r="AB442" s="32">
        <f t="shared" si="1196"/>
        <v>1893.99918</v>
      </c>
      <c r="AC442" s="33">
        <f t="shared" si="1197"/>
        <v>2350</v>
      </c>
      <c r="AD442" s="33">
        <f t="shared" si="1198"/>
        <v>2349.9991799999998</v>
      </c>
      <c r="AE442" s="34">
        <f t="shared" si="1170"/>
        <v>99.999965106382973</v>
      </c>
      <c r="AF442" s="32">
        <f t="shared" si="1199"/>
        <v>2350</v>
      </c>
      <c r="AG442" s="32">
        <f t="shared" si="1200"/>
        <v>0</v>
      </c>
      <c r="AH442" s="32">
        <f t="shared" si="1201"/>
        <v>0</v>
      </c>
      <c r="AI442" s="32">
        <f t="shared" si="1202"/>
        <v>0</v>
      </c>
      <c r="AJ442" s="32">
        <f t="shared" si="1203"/>
        <v>0</v>
      </c>
      <c r="AK442" s="32">
        <f t="shared" si="1204"/>
        <v>0</v>
      </c>
      <c r="AL442" s="32">
        <f t="shared" si="1171"/>
        <v>2350</v>
      </c>
      <c r="AM442" s="32">
        <f t="shared" si="1172"/>
        <v>0</v>
      </c>
    </row>
    <row r="443" spans="2:40" ht="62.4" x14ac:dyDescent="0.3">
      <c r="B443" s="30" t="s">
        <v>290</v>
      </c>
      <c r="C443" s="30" t="s">
        <v>224</v>
      </c>
      <c r="D443" s="30" t="s">
        <v>224</v>
      </c>
      <c r="E443" s="15" t="str">
        <f t="shared" si="1110"/>
        <v>0707</v>
      </c>
      <c r="F443" s="30" t="s">
        <v>346</v>
      </c>
      <c r="G443" s="30"/>
      <c r="H443" s="31" t="s">
        <v>347</v>
      </c>
      <c r="I443" s="32">
        <f t="shared" si="1179"/>
        <v>2350</v>
      </c>
      <c r="J443" s="32">
        <f t="shared" si="1180"/>
        <v>2350</v>
      </c>
      <c r="K443" s="32">
        <f t="shared" si="1181"/>
        <v>2350</v>
      </c>
      <c r="L443" s="32">
        <f t="shared" si="1182"/>
        <v>0</v>
      </c>
      <c r="M443" s="32">
        <f t="shared" si="1183"/>
        <v>0</v>
      </c>
      <c r="N443" s="32">
        <f t="shared" si="1184"/>
        <v>0</v>
      </c>
      <c r="O443" s="32">
        <f t="shared" si="1185"/>
        <v>0</v>
      </c>
      <c r="P443" s="32">
        <f t="shared" si="1186"/>
        <v>0</v>
      </c>
      <c r="Q443" s="32">
        <f t="shared" si="1187"/>
        <v>0</v>
      </c>
      <c r="R443" s="32">
        <f t="shared" si="1188"/>
        <v>0</v>
      </c>
      <c r="S443" s="32">
        <f t="shared" si="1189"/>
        <v>0</v>
      </c>
      <c r="T443" s="32">
        <f t="shared" si="1190"/>
        <v>0</v>
      </c>
      <c r="U443" s="32">
        <v>0</v>
      </c>
      <c r="V443" s="32">
        <f t="shared" si="1112"/>
        <v>2350</v>
      </c>
      <c r="W443" s="32">
        <f t="shared" si="1191"/>
        <v>0</v>
      </c>
      <c r="X443" s="32">
        <f t="shared" si="1192"/>
        <v>0</v>
      </c>
      <c r="Y443" s="32">
        <f t="shared" si="1193"/>
        <v>0</v>
      </c>
      <c r="Z443" s="32">
        <f t="shared" si="1194"/>
        <v>0</v>
      </c>
      <c r="AA443" s="32">
        <f t="shared" si="1195"/>
        <v>0</v>
      </c>
      <c r="AB443" s="32">
        <f t="shared" si="1196"/>
        <v>1893.99918</v>
      </c>
      <c r="AC443" s="33">
        <f t="shared" si="1197"/>
        <v>2350</v>
      </c>
      <c r="AD443" s="33">
        <f t="shared" si="1198"/>
        <v>2349.9991799999998</v>
      </c>
      <c r="AE443" s="34">
        <f t="shared" si="1170"/>
        <v>99.999965106382973</v>
      </c>
      <c r="AF443" s="32">
        <f t="shared" si="1199"/>
        <v>2350</v>
      </c>
      <c r="AG443" s="32">
        <f t="shared" si="1200"/>
        <v>0</v>
      </c>
      <c r="AH443" s="32">
        <f t="shared" si="1201"/>
        <v>0</v>
      </c>
      <c r="AI443" s="32">
        <f t="shared" si="1202"/>
        <v>0</v>
      </c>
      <c r="AJ443" s="32">
        <f t="shared" si="1203"/>
        <v>0</v>
      </c>
      <c r="AK443" s="32">
        <f t="shared" si="1204"/>
        <v>0</v>
      </c>
      <c r="AL443" s="32">
        <f t="shared" si="1171"/>
        <v>2350</v>
      </c>
      <c r="AM443" s="32">
        <f t="shared" si="1172"/>
        <v>0</v>
      </c>
    </row>
    <row r="444" spans="2:40" ht="31.2" x14ac:dyDescent="0.3">
      <c r="B444" s="30" t="s">
        <v>290</v>
      </c>
      <c r="C444" s="30" t="s">
        <v>224</v>
      </c>
      <c r="D444" s="30" t="s">
        <v>224</v>
      </c>
      <c r="E444" s="15" t="str">
        <f t="shared" si="1110"/>
        <v>0707</v>
      </c>
      <c r="F444" s="30" t="s">
        <v>346</v>
      </c>
      <c r="G444" s="30" t="s">
        <v>174</v>
      </c>
      <c r="H444" s="31" t="s">
        <v>175</v>
      </c>
      <c r="I444" s="32">
        <f t="shared" si="1179"/>
        <v>2350</v>
      </c>
      <c r="J444" s="32">
        <f t="shared" si="1180"/>
        <v>2350</v>
      </c>
      <c r="K444" s="32">
        <f t="shared" si="1181"/>
        <v>2350</v>
      </c>
      <c r="L444" s="32">
        <f t="shared" si="1182"/>
        <v>0</v>
      </c>
      <c r="M444" s="32">
        <f t="shared" si="1183"/>
        <v>0</v>
      </c>
      <c r="N444" s="32">
        <f t="shared" si="1184"/>
        <v>0</v>
      </c>
      <c r="O444" s="32">
        <f t="shared" si="1185"/>
        <v>0</v>
      </c>
      <c r="P444" s="32">
        <f t="shared" si="1186"/>
        <v>0</v>
      </c>
      <c r="Q444" s="32">
        <f t="shared" si="1187"/>
        <v>0</v>
      </c>
      <c r="R444" s="32">
        <f t="shared" si="1188"/>
        <v>0</v>
      </c>
      <c r="S444" s="32">
        <f t="shared" si="1189"/>
        <v>0</v>
      </c>
      <c r="T444" s="32">
        <f t="shared" si="1190"/>
        <v>0</v>
      </c>
      <c r="U444" s="32">
        <v>0</v>
      </c>
      <c r="V444" s="32">
        <f t="shared" si="1112"/>
        <v>2350</v>
      </c>
      <c r="W444" s="32">
        <f t="shared" si="1191"/>
        <v>0</v>
      </c>
      <c r="X444" s="32">
        <f t="shared" si="1192"/>
        <v>0</v>
      </c>
      <c r="Y444" s="32">
        <f t="shared" si="1193"/>
        <v>0</v>
      </c>
      <c r="Z444" s="32">
        <f t="shared" si="1194"/>
        <v>0</v>
      </c>
      <c r="AA444" s="32">
        <f t="shared" si="1195"/>
        <v>0</v>
      </c>
      <c r="AB444" s="32">
        <f t="shared" si="1196"/>
        <v>1893.99918</v>
      </c>
      <c r="AC444" s="33">
        <f t="shared" si="1197"/>
        <v>2350</v>
      </c>
      <c r="AD444" s="33">
        <f t="shared" si="1198"/>
        <v>2349.9991799999998</v>
      </c>
      <c r="AE444" s="34">
        <f t="shared" si="1170"/>
        <v>99.999965106382973</v>
      </c>
      <c r="AF444" s="32">
        <f t="shared" si="1199"/>
        <v>2350</v>
      </c>
      <c r="AG444" s="32">
        <f t="shared" si="1200"/>
        <v>0</v>
      </c>
      <c r="AH444" s="32">
        <f t="shared" si="1201"/>
        <v>0</v>
      </c>
      <c r="AI444" s="32">
        <f t="shared" si="1202"/>
        <v>0</v>
      </c>
      <c r="AJ444" s="32">
        <f t="shared" si="1203"/>
        <v>0</v>
      </c>
      <c r="AK444" s="32">
        <f t="shared" si="1204"/>
        <v>0</v>
      </c>
      <c r="AL444" s="32">
        <f t="shared" si="1171"/>
        <v>2350</v>
      </c>
      <c r="AM444" s="32">
        <f t="shared" si="1172"/>
        <v>0</v>
      </c>
    </row>
    <row r="445" spans="2:40" x14ac:dyDescent="0.3">
      <c r="B445" s="30" t="s">
        <v>290</v>
      </c>
      <c r="C445" s="30" t="s">
        <v>224</v>
      </c>
      <c r="D445" s="30" t="s">
        <v>224</v>
      </c>
      <c r="E445" s="15" t="str">
        <f t="shared" si="1110"/>
        <v>0707</v>
      </c>
      <c r="F445" s="30" t="s">
        <v>346</v>
      </c>
      <c r="G445" s="30" t="s">
        <v>302</v>
      </c>
      <c r="H445" s="31" t="s">
        <v>303</v>
      </c>
      <c r="I445" s="32">
        <v>2350</v>
      </c>
      <c r="J445" s="32">
        <v>2350</v>
      </c>
      <c r="K445" s="32">
        <v>2350</v>
      </c>
      <c r="L445" s="32"/>
      <c r="M445" s="32"/>
      <c r="N445" s="32"/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2">
        <v>0</v>
      </c>
      <c r="V445" s="32">
        <f t="shared" si="1112"/>
        <v>2350</v>
      </c>
      <c r="W445" s="32"/>
      <c r="X445" s="32"/>
      <c r="Y445" s="32"/>
      <c r="Z445" s="32"/>
      <c r="AA445" s="32"/>
      <c r="AB445" s="32">
        <v>1893.99918</v>
      </c>
      <c r="AC445" s="33">
        <v>2350</v>
      </c>
      <c r="AD445" s="33">
        <v>2349.9991799999998</v>
      </c>
      <c r="AE445" s="34">
        <f t="shared" si="1170"/>
        <v>99.999965106382973</v>
      </c>
      <c r="AF445" s="32">
        <v>2350</v>
      </c>
      <c r="AG445" s="32">
        <v>0</v>
      </c>
      <c r="AH445" s="32">
        <v>0</v>
      </c>
      <c r="AI445" s="32">
        <v>0</v>
      </c>
      <c r="AJ445" s="32">
        <v>0</v>
      </c>
      <c r="AK445" s="32">
        <v>0</v>
      </c>
      <c r="AL445" s="32">
        <f t="shared" si="1171"/>
        <v>2350</v>
      </c>
      <c r="AM445" s="32">
        <f t="shared" si="1172"/>
        <v>0</v>
      </c>
      <c r="AN445" s="12"/>
    </row>
    <row r="446" spans="2:40" x14ac:dyDescent="0.3">
      <c r="B446" s="30" t="s">
        <v>290</v>
      </c>
      <c r="C446" s="30" t="s">
        <v>224</v>
      </c>
      <c r="D446" s="30" t="s">
        <v>224</v>
      </c>
      <c r="E446" s="15" t="str">
        <f t="shared" si="1110"/>
        <v>0707</v>
      </c>
      <c r="F446" s="30" t="s">
        <v>348</v>
      </c>
      <c r="G446" s="30"/>
      <c r="H446" s="31" t="s">
        <v>349</v>
      </c>
      <c r="I446" s="32">
        <f t="shared" si="1179"/>
        <v>5498.7</v>
      </c>
      <c r="J446" s="32">
        <f t="shared" si="1180"/>
        <v>5498.7</v>
      </c>
      <c r="K446" s="32">
        <f t="shared" si="1181"/>
        <v>5498.7</v>
      </c>
      <c r="L446" s="32">
        <f t="shared" si="1182"/>
        <v>0</v>
      </c>
      <c r="M446" s="32">
        <f t="shared" si="1183"/>
        <v>0</v>
      </c>
      <c r="N446" s="32">
        <f t="shared" si="1184"/>
        <v>0</v>
      </c>
      <c r="O446" s="32">
        <f t="shared" si="1185"/>
        <v>0</v>
      </c>
      <c r="P446" s="32">
        <f t="shared" si="1186"/>
        <v>0</v>
      </c>
      <c r="Q446" s="32">
        <f t="shared" si="1187"/>
        <v>0</v>
      </c>
      <c r="R446" s="32">
        <f t="shared" si="1188"/>
        <v>0</v>
      </c>
      <c r="S446" s="32">
        <f t="shared" si="1189"/>
        <v>0</v>
      </c>
      <c r="T446" s="32">
        <f t="shared" si="1190"/>
        <v>0</v>
      </c>
      <c r="U446" s="32">
        <v>0</v>
      </c>
      <c r="V446" s="32">
        <f t="shared" si="1112"/>
        <v>5498.7</v>
      </c>
      <c r="W446" s="32">
        <f t="shared" si="1191"/>
        <v>0</v>
      </c>
      <c r="X446" s="32">
        <f t="shared" si="1192"/>
        <v>0</v>
      </c>
      <c r="Y446" s="32">
        <f t="shared" si="1193"/>
        <v>0</v>
      </c>
      <c r="Z446" s="32">
        <f t="shared" si="1194"/>
        <v>0</v>
      </c>
      <c r="AA446" s="32">
        <f t="shared" si="1195"/>
        <v>0</v>
      </c>
      <c r="AB446" s="32">
        <f t="shared" si="1196"/>
        <v>2503.0705499999999</v>
      </c>
      <c r="AC446" s="33">
        <f t="shared" si="1197"/>
        <v>5165.7</v>
      </c>
      <c r="AD446" s="33">
        <f t="shared" si="1198"/>
        <v>5165.7</v>
      </c>
      <c r="AE446" s="34">
        <f t="shared" si="1170"/>
        <v>100</v>
      </c>
      <c r="AF446" s="32">
        <f t="shared" si="1199"/>
        <v>5165.7</v>
      </c>
      <c r="AG446" s="32">
        <f t="shared" si="1200"/>
        <v>0</v>
      </c>
      <c r="AH446" s="32">
        <f t="shared" si="1201"/>
        <v>0</v>
      </c>
      <c r="AI446" s="32">
        <f t="shared" si="1202"/>
        <v>0</v>
      </c>
      <c r="AJ446" s="32">
        <f t="shared" si="1203"/>
        <v>0</v>
      </c>
      <c r="AK446" s="32">
        <f t="shared" si="1204"/>
        <v>0</v>
      </c>
      <c r="AL446" s="32">
        <f t="shared" si="1171"/>
        <v>5165.7</v>
      </c>
      <c r="AM446" s="32">
        <f t="shared" si="1172"/>
        <v>333</v>
      </c>
    </row>
    <row r="447" spans="2:40" ht="31.2" x14ac:dyDescent="0.3">
      <c r="B447" s="30" t="s">
        <v>290</v>
      </c>
      <c r="C447" s="30" t="s">
        <v>224</v>
      </c>
      <c r="D447" s="30" t="s">
        <v>224</v>
      </c>
      <c r="E447" s="15" t="str">
        <f t="shared" si="1110"/>
        <v>0707</v>
      </c>
      <c r="F447" s="30" t="s">
        <v>350</v>
      </c>
      <c r="G447" s="30"/>
      <c r="H447" s="31" t="s">
        <v>351</v>
      </c>
      <c r="I447" s="32">
        <f t="shared" si="1179"/>
        <v>5498.7</v>
      </c>
      <c r="J447" s="32">
        <f t="shared" si="1180"/>
        <v>5498.7</v>
      </c>
      <c r="K447" s="32">
        <f t="shared" si="1181"/>
        <v>5498.7</v>
      </c>
      <c r="L447" s="32">
        <f t="shared" si="1182"/>
        <v>0</v>
      </c>
      <c r="M447" s="32">
        <f t="shared" si="1183"/>
        <v>0</v>
      </c>
      <c r="N447" s="32">
        <f t="shared" si="1184"/>
        <v>0</v>
      </c>
      <c r="O447" s="32">
        <f t="shared" si="1185"/>
        <v>0</v>
      </c>
      <c r="P447" s="32">
        <f t="shared" si="1186"/>
        <v>0</v>
      </c>
      <c r="Q447" s="32">
        <f t="shared" si="1187"/>
        <v>0</v>
      </c>
      <c r="R447" s="32">
        <f t="shared" si="1188"/>
        <v>0</v>
      </c>
      <c r="S447" s="32">
        <f t="shared" si="1189"/>
        <v>0</v>
      </c>
      <c r="T447" s="32">
        <f t="shared" si="1190"/>
        <v>0</v>
      </c>
      <c r="U447" s="32">
        <v>0</v>
      </c>
      <c r="V447" s="32">
        <f t="shared" si="1112"/>
        <v>5498.7</v>
      </c>
      <c r="W447" s="32">
        <f t="shared" si="1191"/>
        <v>0</v>
      </c>
      <c r="X447" s="32">
        <f t="shared" si="1192"/>
        <v>0</v>
      </c>
      <c r="Y447" s="32">
        <f t="shared" si="1193"/>
        <v>0</v>
      </c>
      <c r="Z447" s="32">
        <f t="shared" si="1194"/>
        <v>0</v>
      </c>
      <c r="AA447" s="32">
        <f t="shared" si="1195"/>
        <v>0</v>
      </c>
      <c r="AB447" s="32">
        <f t="shared" si="1196"/>
        <v>2503.0705499999999</v>
      </c>
      <c r="AC447" s="33">
        <f t="shared" si="1197"/>
        <v>5165.7</v>
      </c>
      <c r="AD447" s="33">
        <f t="shared" si="1198"/>
        <v>5165.7</v>
      </c>
      <c r="AE447" s="34">
        <f t="shared" si="1170"/>
        <v>100</v>
      </c>
      <c r="AF447" s="32">
        <f t="shared" si="1199"/>
        <v>5165.7</v>
      </c>
      <c r="AG447" s="32">
        <f t="shared" si="1200"/>
        <v>0</v>
      </c>
      <c r="AH447" s="32">
        <f t="shared" si="1201"/>
        <v>0</v>
      </c>
      <c r="AI447" s="32">
        <f t="shared" si="1202"/>
        <v>0</v>
      </c>
      <c r="AJ447" s="32">
        <f t="shared" si="1203"/>
        <v>0</v>
      </c>
      <c r="AK447" s="32">
        <f t="shared" si="1204"/>
        <v>0</v>
      </c>
      <c r="AL447" s="32">
        <f t="shared" si="1171"/>
        <v>5165.7</v>
      </c>
      <c r="AM447" s="32">
        <f t="shared" si="1172"/>
        <v>333</v>
      </c>
    </row>
    <row r="448" spans="2:40" ht="31.2" x14ac:dyDescent="0.3">
      <c r="B448" s="30" t="s">
        <v>290</v>
      </c>
      <c r="C448" s="30" t="s">
        <v>224</v>
      </c>
      <c r="D448" s="30" t="s">
        <v>224</v>
      </c>
      <c r="E448" s="15" t="str">
        <f t="shared" si="1110"/>
        <v>0707</v>
      </c>
      <c r="F448" s="30" t="s">
        <v>352</v>
      </c>
      <c r="G448" s="30"/>
      <c r="H448" s="31" t="s">
        <v>353</v>
      </c>
      <c r="I448" s="32">
        <f t="shared" si="1179"/>
        <v>5498.7</v>
      </c>
      <c r="J448" s="32">
        <f t="shared" si="1180"/>
        <v>5498.7</v>
      </c>
      <c r="K448" s="32">
        <f t="shared" si="1181"/>
        <v>5498.7</v>
      </c>
      <c r="L448" s="32">
        <f t="shared" si="1182"/>
        <v>0</v>
      </c>
      <c r="M448" s="32">
        <f t="shared" si="1183"/>
        <v>0</v>
      </c>
      <c r="N448" s="32">
        <f t="shared" si="1184"/>
        <v>0</v>
      </c>
      <c r="O448" s="32">
        <f t="shared" si="1185"/>
        <v>0</v>
      </c>
      <c r="P448" s="32">
        <f t="shared" si="1186"/>
        <v>0</v>
      </c>
      <c r="Q448" s="32">
        <f t="shared" si="1187"/>
        <v>0</v>
      </c>
      <c r="R448" s="32">
        <f t="shared" si="1188"/>
        <v>0</v>
      </c>
      <c r="S448" s="32">
        <f t="shared" si="1189"/>
        <v>0</v>
      </c>
      <c r="T448" s="32">
        <f t="shared" si="1190"/>
        <v>0</v>
      </c>
      <c r="U448" s="32">
        <v>0</v>
      </c>
      <c r="V448" s="32">
        <f t="shared" si="1112"/>
        <v>5498.7</v>
      </c>
      <c r="W448" s="32">
        <f t="shared" si="1191"/>
        <v>0</v>
      </c>
      <c r="X448" s="32">
        <f t="shared" si="1192"/>
        <v>0</v>
      </c>
      <c r="Y448" s="32">
        <f t="shared" si="1193"/>
        <v>0</v>
      </c>
      <c r="Z448" s="32">
        <f t="shared" si="1194"/>
        <v>0</v>
      </c>
      <c r="AA448" s="32">
        <f t="shared" si="1195"/>
        <v>0</v>
      </c>
      <c r="AB448" s="32">
        <f t="shared" si="1196"/>
        <v>2503.0705499999999</v>
      </c>
      <c r="AC448" s="33">
        <f t="shared" si="1197"/>
        <v>5165.7</v>
      </c>
      <c r="AD448" s="33">
        <f t="shared" si="1198"/>
        <v>5165.7</v>
      </c>
      <c r="AE448" s="34">
        <f t="shared" si="1170"/>
        <v>100</v>
      </c>
      <c r="AF448" s="32">
        <f t="shared" si="1199"/>
        <v>5165.7</v>
      </c>
      <c r="AG448" s="32">
        <f t="shared" si="1200"/>
        <v>0</v>
      </c>
      <c r="AH448" s="32">
        <f t="shared" si="1201"/>
        <v>0</v>
      </c>
      <c r="AI448" s="32">
        <f t="shared" si="1202"/>
        <v>0</v>
      </c>
      <c r="AJ448" s="32">
        <f t="shared" si="1203"/>
        <v>0</v>
      </c>
      <c r="AK448" s="32">
        <f t="shared" si="1204"/>
        <v>0</v>
      </c>
      <c r="AL448" s="32">
        <f t="shared" si="1171"/>
        <v>5165.7</v>
      </c>
      <c r="AM448" s="32">
        <f t="shared" si="1172"/>
        <v>333</v>
      </c>
    </row>
    <row r="449" spans="2:40" ht="31.2" x14ac:dyDescent="0.3">
      <c r="B449" s="30" t="s">
        <v>290</v>
      </c>
      <c r="C449" s="30" t="s">
        <v>224</v>
      </c>
      <c r="D449" s="30" t="s">
        <v>224</v>
      </c>
      <c r="E449" s="15" t="str">
        <f t="shared" si="1110"/>
        <v>0707</v>
      </c>
      <c r="F449" s="30" t="s">
        <v>354</v>
      </c>
      <c r="G449" s="30"/>
      <c r="H449" s="31" t="s">
        <v>355</v>
      </c>
      <c r="I449" s="32">
        <f t="shared" si="1179"/>
        <v>5498.7</v>
      </c>
      <c r="J449" s="32">
        <f t="shared" si="1180"/>
        <v>5498.7</v>
      </c>
      <c r="K449" s="32">
        <f t="shared" si="1181"/>
        <v>5498.7</v>
      </c>
      <c r="L449" s="32">
        <f t="shared" si="1182"/>
        <v>0</v>
      </c>
      <c r="M449" s="32">
        <f t="shared" si="1183"/>
        <v>0</v>
      </c>
      <c r="N449" s="32">
        <f t="shared" si="1184"/>
        <v>0</v>
      </c>
      <c r="O449" s="32">
        <f t="shared" si="1185"/>
        <v>0</v>
      </c>
      <c r="P449" s="32">
        <f t="shared" si="1186"/>
        <v>0</v>
      </c>
      <c r="Q449" s="32">
        <f t="shared" si="1187"/>
        <v>0</v>
      </c>
      <c r="R449" s="32">
        <f t="shared" si="1188"/>
        <v>0</v>
      </c>
      <c r="S449" s="32">
        <f t="shared" si="1189"/>
        <v>0</v>
      </c>
      <c r="T449" s="32">
        <f t="shared" si="1190"/>
        <v>0</v>
      </c>
      <c r="U449" s="32">
        <v>0</v>
      </c>
      <c r="V449" s="32">
        <f t="shared" si="1112"/>
        <v>5498.7</v>
      </c>
      <c r="W449" s="32">
        <f t="shared" si="1191"/>
        <v>0</v>
      </c>
      <c r="X449" s="32">
        <f t="shared" si="1192"/>
        <v>0</v>
      </c>
      <c r="Y449" s="32">
        <f t="shared" si="1193"/>
        <v>0</v>
      </c>
      <c r="Z449" s="32">
        <f t="shared" si="1194"/>
        <v>0</v>
      </c>
      <c r="AA449" s="32">
        <f t="shared" si="1195"/>
        <v>0</v>
      </c>
      <c r="AB449" s="32">
        <f t="shared" si="1196"/>
        <v>2503.0705499999999</v>
      </c>
      <c r="AC449" s="33">
        <f t="shared" si="1197"/>
        <v>5165.7</v>
      </c>
      <c r="AD449" s="33">
        <f t="shared" si="1198"/>
        <v>5165.7</v>
      </c>
      <c r="AE449" s="34">
        <f t="shared" si="1170"/>
        <v>100</v>
      </c>
      <c r="AF449" s="32">
        <f t="shared" si="1199"/>
        <v>5165.7</v>
      </c>
      <c r="AG449" s="32">
        <f t="shared" si="1200"/>
        <v>0</v>
      </c>
      <c r="AH449" s="32">
        <f t="shared" si="1201"/>
        <v>0</v>
      </c>
      <c r="AI449" s="32">
        <f t="shared" si="1202"/>
        <v>0</v>
      </c>
      <c r="AJ449" s="32">
        <f t="shared" si="1203"/>
        <v>0</v>
      </c>
      <c r="AK449" s="32">
        <f t="shared" si="1204"/>
        <v>0</v>
      </c>
      <c r="AL449" s="32">
        <f t="shared" si="1171"/>
        <v>5165.7</v>
      </c>
      <c r="AM449" s="32">
        <f t="shared" si="1172"/>
        <v>333</v>
      </c>
    </row>
    <row r="450" spans="2:40" ht="31.2" x14ac:dyDescent="0.3">
      <c r="B450" s="30" t="s">
        <v>290</v>
      </c>
      <c r="C450" s="30" t="s">
        <v>224</v>
      </c>
      <c r="D450" s="30" t="s">
        <v>224</v>
      </c>
      <c r="E450" s="15" t="str">
        <f t="shared" si="1110"/>
        <v>0707</v>
      </c>
      <c r="F450" s="30" t="s">
        <v>354</v>
      </c>
      <c r="G450" s="30" t="s">
        <v>174</v>
      </c>
      <c r="H450" s="31" t="s">
        <v>175</v>
      </c>
      <c r="I450" s="32">
        <f t="shared" si="1179"/>
        <v>5498.7</v>
      </c>
      <c r="J450" s="32">
        <f t="shared" si="1180"/>
        <v>5498.7</v>
      </c>
      <c r="K450" s="32">
        <f t="shared" si="1181"/>
        <v>5498.7</v>
      </c>
      <c r="L450" s="32">
        <f t="shared" si="1182"/>
        <v>0</v>
      </c>
      <c r="M450" s="32">
        <f t="shared" si="1183"/>
        <v>0</v>
      </c>
      <c r="N450" s="32">
        <f t="shared" si="1184"/>
        <v>0</v>
      </c>
      <c r="O450" s="32">
        <f t="shared" si="1185"/>
        <v>0</v>
      </c>
      <c r="P450" s="32">
        <f t="shared" si="1186"/>
        <v>0</v>
      </c>
      <c r="Q450" s="32">
        <f t="shared" si="1187"/>
        <v>0</v>
      </c>
      <c r="R450" s="32">
        <f t="shared" si="1188"/>
        <v>0</v>
      </c>
      <c r="S450" s="32">
        <f t="shared" si="1189"/>
        <v>0</v>
      </c>
      <c r="T450" s="32">
        <f t="shared" si="1190"/>
        <v>0</v>
      </c>
      <c r="U450" s="32">
        <v>0</v>
      </c>
      <c r="V450" s="32">
        <f t="shared" si="1112"/>
        <v>5498.7</v>
      </c>
      <c r="W450" s="32">
        <f t="shared" si="1191"/>
        <v>0</v>
      </c>
      <c r="X450" s="32">
        <f t="shared" si="1192"/>
        <v>0</v>
      </c>
      <c r="Y450" s="32">
        <f t="shared" si="1193"/>
        <v>0</v>
      </c>
      <c r="Z450" s="32">
        <f t="shared" si="1194"/>
        <v>0</v>
      </c>
      <c r="AA450" s="32">
        <f t="shared" si="1195"/>
        <v>0</v>
      </c>
      <c r="AB450" s="32">
        <f t="shared" si="1196"/>
        <v>2503.0705499999999</v>
      </c>
      <c r="AC450" s="33">
        <f t="shared" si="1197"/>
        <v>5165.7</v>
      </c>
      <c r="AD450" s="33">
        <f t="shared" si="1198"/>
        <v>5165.7</v>
      </c>
      <c r="AE450" s="34">
        <f t="shared" si="1170"/>
        <v>100</v>
      </c>
      <c r="AF450" s="32">
        <f t="shared" si="1199"/>
        <v>5165.7</v>
      </c>
      <c r="AG450" s="32">
        <f t="shared" si="1200"/>
        <v>0</v>
      </c>
      <c r="AH450" s="32">
        <f t="shared" si="1201"/>
        <v>0</v>
      </c>
      <c r="AI450" s="32">
        <f t="shared" si="1202"/>
        <v>0</v>
      </c>
      <c r="AJ450" s="32">
        <f t="shared" si="1203"/>
        <v>0</v>
      </c>
      <c r="AK450" s="32">
        <f t="shared" si="1204"/>
        <v>0</v>
      </c>
      <c r="AL450" s="32">
        <f t="shared" si="1171"/>
        <v>5165.7</v>
      </c>
      <c r="AM450" s="32">
        <f t="shared" si="1172"/>
        <v>333</v>
      </c>
    </row>
    <row r="451" spans="2:40" x14ac:dyDescent="0.3">
      <c r="B451" s="30" t="s">
        <v>290</v>
      </c>
      <c r="C451" s="30" t="s">
        <v>224</v>
      </c>
      <c r="D451" s="30" t="s">
        <v>224</v>
      </c>
      <c r="E451" s="15" t="str">
        <f t="shared" si="1110"/>
        <v>0707</v>
      </c>
      <c r="F451" s="30" t="s">
        <v>354</v>
      </c>
      <c r="G451" s="30" t="s">
        <v>302</v>
      </c>
      <c r="H451" s="31" t="s">
        <v>303</v>
      </c>
      <c r="I451" s="32">
        <v>5498.7</v>
      </c>
      <c r="J451" s="32">
        <v>5498.7</v>
      </c>
      <c r="K451" s="32">
        <v>5498.7</v>
      </c>
      <c r="L451" s="32"/>
      <c r="M451" s="32"/>
      <c r="N451" s="32"/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2">
        <v>0</v>
      </c>
      <c r="V451" s="32">
        <f t="shared" si="1112"/>
        <v>5498.7</v>
      </c>
      <c r="W451" s="32"/>
      <c r="X451" s="32"/>
      <c r="Y451" s="32"/>
      <c r="Z451" s="32"/>
      <c r="AA451" s="32"/>
      <c r="AB451" s="32">
        <v>2503.0705499999999</v>
      </c>
      <c r="AC451" s="33">
        <v>5165.7</v>
      </c>
      <c r="AD451" s="33">
        <v>5165.7</v>
      </c>
      <c r="AE451" s="34">
        <f t="shared" si="1170"/>
        <v>100</v>
      </c>
      <c r="AF451" s="32">
        <v>5165.7</v>
      </c>
      <c r="AG451" s="32">
        <v>0</v>
      </c>
      <c r="AH451" s="32">
        <v>0</v>
      </c>
      <c r="AI451" s="32">
        <v>0</v>
      </c>
      <c r="AJ451" s="32">
        <v>0</v>
      </c>
      <c r="AK451" s="32">
        <v>0</v>
      </c>
      <c r="AL451" s="32">
        <f t="shared" si="1171"/>
        <v>5165.7</v>
      </c>
      <c r="AM451" s="32">
        <f t="shared" si="1172"/>
        <v>333</v>
      </c>
      <c r="AN451" s="12"/>
    </row>
    <row r="452" spans="2:40" x14ac:dyDescent="0.3">
      <c r="B452" s="30" t="s">
        <v>290</v>
      </c>
      <c r="C452" s="30" t="s">
        <v>224</v>
      </c>
      <c r="D452" s="30" t="s">
        <v>224</v>
      </c>
      <c r="E452" s="15" t="str">
        <f t="shared" si="1110"/>
        <v>0707</v>
      </c>
      <c r="F452" s="30" t="s">
        <v>356</v>
      </c>
      <c r="G452" s="30"/>
      <c r="H452" s="31" t="s">
        <v>357</v>
      </c>
      <c r="I452" s="32">
        <f t="shared" ref="I452:T452" si="1205">I453+I471</f>
        <v>26649.599999999999</v>
      </c>
      <c r="J452" s="32">
        <f t="shared" si="1205"/>
        <v>27000.9</v>
      </c>
      <c r="K452" s="32">
        <f t="shared" si="1205"/>
        <v>27000.9</v>
      </c>
      <c r="L452" s="32">
        <f t="shared" si="1205"/>
        <v>0</v>
      </c>
      <c r="M452" s="32">
        <f t="shared" si="1205"/>
        <v>0</v>
      </c>
      <c r="N452" s="32">
        <f t="shared" si="1205"/>
        <v>0</v>
      </c>
      <c r="O452" s="32">
        <f t="shared" si="1205"/>
        <v>0</v>
      </c>
      <c r="P452" s="32">
        <f t="shared" si="1205"/>
        <v>0</v>
      </c>
      <c r="Q452" s="32">
        <f t="shared" si="1205"/>
        <v>0</v>
      </c>
      <c r="R452" s="32">
        <f t="shared" si="1205"/>
        <v>0</v>
      </c>
      <c r="S452" s="32">
        <f t="shared" si="1205"/>
        <v>0</v>
      </c>
      <c r="T452" s="32">
        <f t="shared" si="1205"/>
        <v>0</v>
      </c>
      <c r="U452" s="32">
        <v>14053.416999999999</v>
      </c>
      <c r="V452" s="32">
        <f t="shared" si="1112"/>
        <v>40703.017</v>
      </c>
      <c r="W452" s="32">
        <f t="shared" ref="W452:AD452" si="1206">W453+W471</f>
        <v>14053.416999999999</v>
      </c>
      <c r="X452" s="32">
        <f t="shared" si="1206"/>
        <v>0</v>
      </c>
      <c r="Y452" s="32">
        <f t="shared" si="1206"/>
        <v>0</v>
      </c>
      <c r="Z452" s="32">
        <f t="shared" si="1206"/>
        <v>0</v>
      </c>
      <c r="AA452" s="32">
        <f t="shared" si="1206"/>
        <v>0</v>
      </c>
      <c r="AB452" s="32">
        <f t="shared" si="1206"/>
        <v>29948.252419999997</v>
      </c>
      <c r="AC452" s="33">
        <f t="shared" si="1206"/>
        <v>40703.017</v>
      </c>
      <c r="AD452" s="33">
        <f t="shared" si="1206"/>
        <v>40703.007449999997</v>
      </c>
      <c r="AE452" s="34">
        <f t="shared" si="1170"/>
        <v>99.999976537365768</v>
      </c>
      <c r="AF452" s="32">
        <f t="shared" ref="AF452:AK452" si="1207">AF453+AF471</f>
        <v>40703.017</v>
      </c>
      <c r="AG452" s="32">
        <f t="shared" si="1207"/>
        <v>0</v>
      </c>
      <c r="AH452" s="32">
        <f t="shared" si="1207"/>
        <v>0</v>
      </c>
      <c r="AI452" s="32">
        <f t="shared" si="1207"/>
        <v>0</v>
      </c>
      <c r="AJ452" s="32">
        <f t="shared" si="1207"/>
        <v>0</v>
      </c>
      <c r="AK452" s="32">
        <f t="shared" si="1207"/>
        <v>0</v>
      </c>
      <c r="AL452" s="32">
        <f t="shared" si="1171"/>
        <v>40703.017</v>
      </c>
      <c r="AM452" s="32">
        <f t="shared" si="1172"/>
        <v>0</v>
      </c>
    </row>
    <row r="453" spans="2:40" ht="31.2" x14ac:dyDescent="0.3">
      <c r="B453" s="30" t="s">
        <v>290</v>
      </c>
      <c r="C453" s="30" t="s">
        <v>224</v>
      </c>
      <c r="D453" s="30" t="s">
        <v>224</v>
      </c>
      <c r="E453" s="15" t="str">
        <f t="shared" si="1110"/>
        <v>0707</v>
      </c>
      <c r="F453" s="30" t="s">
        <v>358</v>
      </c>
      <c r="G453" s="30"/>
      <c r="H453" s="31" t="s">
        <v>359</v>
      </c>
      <c r="I453" s="32">
        <f t="shared" ref="I453:T453" si="1208">I454</f>
        <v>20275.2</v>
      </c>
      <c r="J453" s="32">
        <f t="shared" si="1208"/>
        <v>20626.5</v>
      </c>
      <c r="K453" s="32">
        <f t="shared" si="1208"/>
        <v>20626.5</v>
      </c>
      <c r="L453" s="32">
        <f t="shared" si="1208"/>
        <v>0</v>
      </c>
      <c r="M453" s="32">
        <f t="shared" si="1208"/>
        <v>0</v>
      </c>
      <c r="N453" s="32">
        <f t="shared" si="1208"/>
        <v>0</v>
      </c>
      <c r="O453" s="32">
        <f t="shared" si="1208"/>
        <v>0</v>
      </c>
      <c r="P453" s="32">
        <f t="shared" si="1208"/>
        <v>0</v>
      </c>
      <c r="Q453" s="32">
        <f t="shared" si="1208"/>
        <v>0</v>
      </c>
      <c r="R453" s="32">
        <f t="shared" si="1208"/>
        <v>0</v>
      </c>
      <c r="S453" s="32">
        <f t="shared" si="1208"/>
        <v>0</v>
      </c>
      <c r="T453" s="32">
        <f t="shared" si="1208"/>
        <v>0</v>
      </c>
      <c r="U453" s="32">
        <v>14053.416999999999</v>
      </c>
      <c r="V453" s="32">
        <f t="shared" si="1112"/>
        <v>34328.616999999998</v>
      </c>
      <c r="W453" s="32">
        <f t="shared" ref="W453:AD453" si="1209">W454</f>
        <v>14053.416999999999</v>
      </c>
      <c r="X453" s="32">
        <f t="shared" si="1209"/>
        <v>0</v>
      </c>
      <c r="Y453" s="32">
        <f t="shared" si="1209"/>
        <v>0</v>
      </c>
      <c r="Z453" s="32">
        <f t="shared" si="1209"/>
        <v>0</v>
      </c>
      <c r="AA453" s="32">
        <f t="shared" si="1209"/>
        <v>0</v>
      </c>
      <c r="AB453" s="32">
        <f t="shared" si="1209"/>
        <v>23573.859969999998</v>
      </c>
      <c r="AC453" s="33">
        <f t="shared" si="1209"/>
        <v>34328.616999999998</v>
      </c>
      <c r="AD453" s="33">
        <f t="shared" si="1209"/>
        <v>34328.614999999998</v>
      </c>
      <c r="AE453" s="34">
        <f t="shared" si="1170"/>
        <v>99.999994173956964</v>
      </c>
      <c r="AF453" s="32">
        <f t="shared" ref="AF453:AK453" si="1210">AF454</f>
        <v>34328.616999999998</v>
      </c>
      <c r="AG453" s="32">
        <f t="shared" si="1210"/>
        <v>0</v>
      </c>
      <c r="AH453" s="32">
        <f t="shared" si="1210"/>
        <v>0</v>
      </c>
      <c r="AI453" s="32">
        <f t="shared" si="1210"/>
        <v>0</v>
      </c>
      <c r="AJ453" s="32">
        <f t="shared" si="1210"/>
        <v>0</v>
      </c>
      <c r="AK453" s="32">
        <f t="shared" si="1210"/>
        <v>0</v>
      </c>
      <c r="AL453" s="32">
        <f t="shared" si="1171"/>
        <v>34328.616999999998</v>
      </c>
      <c r="AM453" s="32">
        <f t="shared" si="1172"/>
        <v>0</v>
      </c>
    </row>
    <row r="454" spans="2:40" ht="31.2" x14ac:dyDescent="0.3">
      <c r="B454" s="30" t="s">
        <v>290</v>
      </c>
      <c r="C454" s="30" t="s">
        <v>224</v>
      </c>
      <c r="D454" s="30" t="s">
        <v>224</v>
      </c>
      <c r="E454" s="15" t="str">
        <f t="shared" si="1110"/>
        <v>0707</v>
      </c>
      <c r="F454" s="30" t="s">
        <v>360</v>
      </c>
      <c r="G454" s="30"/>
      <c r="H454" s="31" t="s">
        <v>361</v>
      </c>
      <c r="I454" s="32">
        <f t="shared" ref="I454:T454" si="1211">I455+I461+I468+I458</f>
        <v>20275.2</v>
      </c>
      <c r="J454" s="32">
        <f t="shared" si="1211"/>
        <v>20626.5</v>
      </c>
      <c r="K454" s="32">
        <f t="shared" si="1211"/>
        <v>20626.5</v>
      </c>
      <c r="L454" s="32">
        <f t="shared" si="1211"/>
        <v>0</v>
      </c>
      <c r="M454" s="32">
        <f t="shared" si="1211"/>
        <v>0</v>
      </c>
      <c r="N454" s="32">
        <f t="shared" si="1211"/>
        <v>0</v>
      </c>
      <c r="O454" s="32">
        <f t="shared" si="1211"/>
        <v>0</v>
      </c>
      <c r="P454" s="32">
        <f t="shared" si="1211"/>
        <v>0</v>
      </c>
      <c r="Q454" s="32">
        <f t="shared" si="1211"/>
        <v>0</v>
      </c>
      <c r="R454" s="32">
        <f t="shared" si="1211"/>
        <v>0</v>
      </c>
      <c r="S454" s="32">
        <f t="shared" si="1211"/>
        <v>0</v>
      </c>
      <c r="T454" s="32">
        <f t="shared" si="1211"/>
        <v>0</v>
      </c>
      <c r="U454" s="32">
        <v>14053.416999999999</v>
      </c>
      <c r="V454" s="32">
        <f t="shared" si="1112"/>
        <v>34328.616999999998</v>
      </c>
      <c r="W454" s="32">
        <f t="shared" ref="W454:AD454" si="1212">W455+W461+W468+W458</f>
        <v>14053.416999999999</v>
      </c>
      <c r="X454" s="32">
        <f t="shared" si="1212"/>
        <v>0</v>
      </c>
      <c r="Y454" s="32">
        <f t="shared" si="1212"/>
        <v>0</v>
      </c>
      <c r="Z454" s="32">
        <f t="shared" si="1212"/>
        <v>0</v>
      </c>
      <c r="AA454" s="32">
        <f t="shared" si="1212"/>
        <v>0</v>
      </c>
      <c r="AB454" s="32">
        <f t="shared" si="1212"/>
        <v>23573.859969999998</v>
      </c>
      <c r="AC454" s="33">
        <f t="shared" si="1212"/>
        <v>34328.616999999998</v>
      </c>
      <c r="AD454" s="33">
        <f t="shared" si="1212"/>
        <v>34328.614999999998</v>
      </c>
      <c r="AE454" s="34">
        <f t="shared" si="1170"/>
        <v>99.999994173956964</v>
      </c>
      <c r="AF454" s="32">
        <f t="shared" ref="AF454:AK454" si="1213">AF455+AF461+AF468+AF458</f>
        <v>34328.616999999998</v>
      </c>
      <c r="AG454" s="32">
        <f t="shared" si="1213"/>
        <v>0</v>
      </c>
      <c r="AH454" s="32">
        <f t="shared" si="1213"/>
        <v>0</v>
      </c>
      <c r="AI454" s="32">
        <f t="shared" si="1213"/>
        <v>0</v>
      </c>
      <c r="AJ454" s="32">
        <f t="shared" si="1213"/>
        <v>0</v>
      </c>
      <c r="AK454" s="32">
        <f t="shared" si="1213"/>
        <v>0</v>
      </c>
      <c r="AL454" s="32">
        <f t="shared" si="1171"/>
        <v>34328.616999999998</v>
      </c>
      <c r="AM454" s="32">
        <f t="shared" si="1172"/>
        <v>0</v>
      </c>
    </row>
    <row r="455" spans="2:40" ht="31.2" x14ac:dyDescent="0.3">
      <c r="B455" s="30" t="s">
        <v>290</v>
      </c>
      <c r="C455" s="30" t="s">
        <v>224</v>
      </c>
      <c r="D455" s="30" t="s">
        <v>224</v>
      </c>
      <c r="E455" s="15" t="str">
        <f t="shared" si="1110"/>
        <v>0707</v>
      </c>
      <c r="F455" s="30" t="s">
        <v>362</v>
      </c>
      <c r="G455" s="30"/>
      <c r="H455" s="31" t="s">
        <v>67</v>
      </c>
      <c r="I455" s="32">
        <f t="shared" ref="I455:I459" si="1214">I456</f>
        <v>15798.1</v>
      </c>
      <c r="J455" s="32">
        <f t="shared" ref="J455:J459" si="1215">J456</f>
        <v>16188.8</v>
      </c>
      <c r="K455" s="32">
        <f t="shared" ref="K455:K459" si="1216">K456</f>
        <v>16188.8</v>
      </c>
      <c r="L455" s="32">
        <f t="shared" ref="L455:L459" si="1217">L456</f>
        <v>0</v>
      </c>
      <c r="M455" s="32">
        <f t="shared" ref="M455:M459" si="1218">M456</f>
        <v>0</v>
      </c>
      <c r="N455" s="32">
        <f t="shared" ref="N455:N459" si="1219">N456</f>
        <v>0</v>
      </c>
      <c r="O455" s="32">
        <f t="shared" ref="O455:O459" si="1220">O456</f>
        <v>0</v>
      </c>
      <c r="P455" s="32">
        <f t="shared" ref="P455:P459" si="1221">P456</f>
        <v>0</v>
      </c>
      <c r="Q455" s="32">
        <f t="shared" ref="Q455:Q459" si="1222">Q456</f>
        <v>0</v>
      </c>
      <c r="R455" s="32">
        <f t="shared" ref="R455:R459" si="1223">R456</f>
        <v>0</v>
      </c>
      <c r="S455" s="32">
        <f t="shared" ref="S455:S459" si="1224">S456</f>
        <v>0</v>
      </c>
      <c r="T455" s="32">
        <f t="shared" ref="T455:T459" si="1225">T456</f>
        <v>0</v>
      </c>
      <c r="U455" s="32">
        <v>13962.017</v>
      </c>
      <c r="V455" s="32">
        <f t="shared" si="1112"/>
        <v>29760.116999999998</v>
      </c>
      <c r="W455" s="32">
        <f t="shared" ref="W455:W459" si="1226">W456</f>
        <v>13962.017</v>
      </c>
      <c r="X455" s="32">
        <f t="shared" ref="X455:X459" si="1227">X456</f>
        <v>0</v>
      </c>
      <c r="Y455" s="32">
        <f t="shared" ref="Y455:Y459" si="1228">Y456</f>
        <v>0</v>
      </c>
      <c r="Z455" s="32">
        <f t="shared" ref="Z455:Z459" si="1229">Z456</f>
        <v>0</v>
      </c>
      <c r="AA455" s="32">
        <f t="shared" ref="AA455:AA459" si="1230">AA456</f>
        <v>0</v>
      </c>
      <c r="AB455" s="32">
        <f t="shared" ref="AB455:AB459" si="1231">AB456</f>
        <v>20078.64057</v>
      </c>
      <c r="AC455" s="33">
        <f t="shared" ref="AC455:AC459" si="1232">AC456</f>
        <v>29760.116999999998</v>
      </c>
      <c r="AD455" s="33">
        <f t="shared" ref="AD455:AD459" si="1233">AD456</f>
        <v>29760.116999999998</v>
      </c>
      <c r="AE455" s="34">
        <f t="shared" si="1170"/>
        <v>100</v>
      </c>
      <c r="AF455" s="32">
        <f t="shared" ref="AF455:AF459" si="1234">AF456</f>
        <v>29760.116999999998</v>
      </c>
      <c r="AG455" s="32">
        <f t="shared" ref="AG455:AG459" si="1235">AG456</f>
        <v>0</v>
      </c>
      <c r="AH455" s="32">
        <f t="shared" ref="AH455:AH459" si="1236">AH456</f>
        <v>0</v>
      </c>
      <c r="AI455" s="32">
        <f t="shared" ref="AI455:AI459" si="1237">AI456</f>
        <v>0</v>
      </c>
      <c r="AJ455" s="32">
        <f t="shared" ref="AJ455:AJ459" si="1238">AJ456</f>
        <v>0</v>
      </c>
      <c r="AK455" s="32">
        <f t="shared" ref="AK455:AK459" si="1239">AK456</f>
        <v>0</v>
      </c>
      <c r="AL455" s="32">
        <f t="shared" si="1171"/>
        <v>29760.116999999998</v>
      </c>
      <c r="AM455" s="32">
        <f t="shared" si="1172"/>
        <v>0</v>
      </c>
    </row>
    <row r="456" spans="2:40" ht="31.2" x14ac:dyDescent="0.3">
      <c r="B456" s="30" t="s">
        <v>290</v>
      </c>
      <c r="C456" s="30" t="s">
        <v>224</v>
      </c>
      <c r="D456" s="30" t="s">
        <v>224</v>
      </c>
      <c r="E456" s="15" t="str">
        <f t="shared" si="1110"/>
        <v>0707</v>
      </c>
      <c r="F456" s="30" t="s">
        <v>362</v>
      </c>
      <c r="G456" s="30" t="s">
        <v>174</v>
      </c>
      <c r="H456" s="31" t="s">
        <v>175</v>
      </c>
      <c r="I456" s="32">
        <f t="shared" si="1214"/>
        <v>15798.1</v>
      </c>
      <c r="J456" s="32">
        <f t="shared" si="1215"/>
        <v>16188.8</v>
      </c>
      <c r="K456" s="32">
        <f t="shared" si="1216"/>
        <v>16188.8</v>
      </c>
      <c r="L456" s="32">
        <f t="shared" si="1217"/>
        <v>0</v>
      </c>
      <c r="M456" s="32">
        <f t="shared" si="1218"/>
        <v>0</v>
      </c>
      <c r="N456" s="32">
        <f t="shared" si="1219"/>
        <v>0</v>
      </c>
      <c r="O456" s="32">
        <f t="shared" si="1220"/>
        <v>0</v>
      </c>
      <c r="P456" s="32">
        <f t="shared" si="1221"/>
        <v>0</v>
      </c>
      <c r="Q456" s="32">
        <f t="shared" si="1222"/>
        <v>0</v>
      </c>
      <c r="R456" s="32">
        <f t="shared" si="1223"/>
        <v>0</v>
      </c>
      <c r="S456" s="32">
        <f t="shared" si="1224"/>
        <v>0</v>
      </c>
      <c r="T456" s="32">
        <f t="shared" si="1225"/>
        <v>0</v>
      </c>
      <c r="U456" s="32">
        <v>13962.017</v>
      </c>
      <c r="V456" s="32">
        <f t="shared" si="1112"/>
        <v>29760.116999999998</v>
      </c>
      <c r="W456" s="32">
        <f t="shared" si="1226"/>
        <v>13962.017</v>
      </c>
      <c r="X456" s="32">
        <f t="shared" si="1227"/>
        <v>0</v>
      </c>
      <c r="Y456" s="32">
        <f t="shared" si="1228"/>
        <v>0</v>
      </c>
      <c r="Z456" s="32">
        <f t="shared" si="1229"/>
        <v>0</v>
      </c>
      <c r="AA456" s="32">
        <f t="shared" si="1230"/>
        <v>0</v>
      </c>
      <c r="AB456" s="32">
        <f t="shared" si="1231"/>
        <v>20078.64057</v>
      </c>
      <c r="AC456" s="33">
        <f t="shared" si="1232"/>
        <v>29760.116999999998</v>
      </c>
      <c r="AD456" s="33">
        <f t="shared" si="1233"/>
        <v>29760.116999999998</v>
      </c>
      <c r="AE456" s="34">
        <f t="shared" si="1170"/>
        <v>100</v>
      </c>
      <c r="AF456" s="32">
        <f t="shared" si="1234"/>
        <v>29760.116999999998</v>
      </c>
      <c r="AG456" s="32">
        <f t="shared" si="1235"/>
        <v>0</v>
      </c>
      <c r="AH456" s="32">
        <f t="shared" si="1236"/>
        <v>0</v>
      </c>
      <c r="AI456" s="32">
        <f t="shared" si="1237"/>
        <v>0</v>
      </c>
      <c r="AJ456" s="32">
        <f t="shared" si="1238"/>
        <v>0</v>
      </c>
      <c r="AK456" s="32">
        <f t="shared" si="1239"/>
        <v>0</v>
      </c>
      <c r="AL456" s="32">
        <f t="shared" si="1171"/>
        <v>29760.116999999998</v>
      </c>
      <c r="AM456" s="32">
        <f t="shared" si="1172"/>
        <v>0</v>
      </c>
    </row>
    <row r="457" spans="2:40" x14ac:dyDescent="0.3">
      <c r="B457" s="30" t="s">
        <v>290</v>
      </c>
      <c r="C457" s="30" t="s">
        <v>224</v>
      </c>
      <c r="D457" s="30" t="s">
        <v>224</v>
      </c>
      <c r="E457" s="15" t="str">
        <f t="shared" si="1110"/>
        <v>0707</v>
      </c>
      <c r="F457" s="30" t="s">
        <v>362</v>
      </c>
      <c r="G457" s="30" t="s">
        <v>302</v>
      </c>
      <c r="H457" s="31" t="s">
        <v>303</v>
      </c>
      <c r="I457" s="32">
        <v>15798.1</v>
      </c>
      <c r="J457" s="32">
        <v>16188.8</v>
      </c>
      <c r="K457" s="32">
        <v>16188.8</v>
      </c>
      <c r="L457" s="32"/>
      <c r="M457" s="32"/>
      <c r="N457" s="32"/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2">
        <v>13962.017</v>
      </c>
      <c r="V457" s="32">
        <f t="shared" si="1112"/>
        <v>29760.116999999998</v>
      </c>
      <c r="W457" s="32">
        <v>13962.017</v>
      </c>
      <c r="X457" s="32"/>
      <c r="Y457" s="32"/>
      <c r="Z457" s="32"/>
      <c r="AA457" s="32"/>
      <c r="AB457" s="32">
        <v>20078.64057</v>
      </c>
      <c r="AC457" s="33">
        <v>29760.116999999998</v>
      </c>
      <c r="AD457" s="33">
        <v>29760.116999999998</v>
      </c>
      <c r="AE457" s="34">
        <f t="shared" si="1170"/>
        <v>100</v>
      </c>
      <c r="AF457" s="32">
        <v>29760.116999999998</v>
      </c>
      <c r="AG457" s="32">
        <v>0</v>
      </c>
      <c r="AH457" s="32">
        <v>0</v>
      </c>
      <c r="AI457" s="32">
        <v>0</v>
      </c>
      <c r="AJ457" s="32">
        <v>0</v>
      </c>
      <c r="AK457" s="32">
        <v>0</v>
      </c>
      <c r="AL457" s="32">
        <f t="shared" si="1171"/>
        <v>29760.116999999998</v>
      </c>
      <c r="AM457" s="32">
        <f t="shared" si="1172"/>
        <v>0</v>
      </c>
    </row>
    <row r="458" spans="2:40" x14ac:dyDescent="0.3">
      <c r="B458" s="30" t="s">
        <v>290</v>
      </c>
      <c r="C458" s="30" t="s">
        <v>224</v>
      </c>
      <c r="D458" s="30" t="s">
        <v>224</v>
      </c>
      <c r="E458" s="15" t="str">
        <f t="shared" si="1110"/>
        <v>0707</v>
      </c>
      <c r="F458" s="30" t="s">
        <v>363</v>
      </c>
      <c r="G458" s="30"/>
      <c r="H458" s="31" t="s">
        <v>312</v>
      </c>
      <c r="I458" s="32">
        <f t="shared" si="1214"/>
        <v>97.7</v>
      </c>
      <c r="J458" s="32">
        <f t="shared" si="1215"/>
        <v>0</v>
      </c>
      <c r="K458" s="32">
        <f t="shared" si="1216"/>
        <v>0</v>
      </c>
      <c r="L458" s="32">
        <f t="shared" si="1217"/>
        <v>0</v>
      </c>
      <c r="M458" s="32">
        <f t="shared" si="1218"/>
        <v>0</v>
      </c>
      <c r="N458" s="32">
        <f t="shared" si="1219"/>
        <v>0</v>
      </c>
      <c r="O458" s="32">
        <f t="shared" si="1220"/>
        <v>0</v>
      </c>
      <c r="P458" s="32">
        <f t="shared" si="1221"/>
        <v>0</v>
      </c>
      <c r="Q458" s="32">
        <f t="shared" si="1222"/>
        <v>0</v>
      </c>
      <c r="R458" s="32">
        <f t="shared" si="1223"/>
        <v>0</v>
      </c>
      <c r="S458" s="32">
        <f t="shared" si="1224"/>
        <v>0</v>
      </c>
      <c r="T458" s="32">
        <f t="shared" si="1225"/>
        <v>0</v>
      </c>
      <c r="U458" s="32">
        <v>91.4</v>
      </c>
      <c r="V458" s="32">
        <f t="shared" si="1112"/>
        <v>189.10000000000002</v>
      </c>
      <c r="W458" s="32">
        <f t="shared" si="1226"/>
        <v>91.4</v>
      </c>
      <c r="X458" s="32">
        <f t="shared" si="1227"/>
        <v>0</v>
      </c>
      <c r="Y458" s="32">
        <f t="shared" si="1228"/>
        <v>0</v>
      </c>
      <c r="Z458" s="32">
        <f t="shared" si="1229"/>
        <v>0</v>
      </c>
      <c r="AA458" s="32">
        <f t="shared" si="1230"/>
        <v>0</v>
      </c>
      <c r="AB458" s="32">
        <f t="shared" si="1231"/>
        <v>189.1</v>
      </c>
      <c r="AC458" s="33">
        <f t="shared" si="1232"/>
        <v>189.1</v>
      </c>
      <c r="AD458" s="33">
        <f t="shared" si="1233"/>
        <v>189.1</v>
      </c>
      <c r="AE458" s="34">
        <f t="shared" si="1170"/>
        <v>100</v>
      </c>
      <c r="AF458" s="32">
        <f t="shared" si="1234"/>
        <v>189.1</v>
      </c>
      <c r="AG458" s="32">
        <f t="shared" si="1235"/>
        <v>0</v>
      </c>
      <c r="AH458" s="32">
        <f t="shared" si="1236"/>
        <v>0</v>
      </c>
      <c r="AI458" s="32">
        <f t="shared" si="1237"/>
        <v>0</v>
      </c>
      <c r="AJ458" s="32">
        <f t="shared" si="1238"/>
        <v>0</v>
      </c>
      <c r="AK458" s="32">
        <f t="shared" si="1239"/>
        <v>0</v>
      </c>
      <c r="AL458" s="32">
        <f t="shared" si="1171"/>
        <v>189.1</v>
      </c>
      <c r="AM458" s="32">
        <f t="shared" si="1172"/>
        <v>0</v>
      </c>
    </row>
    <row r="459" spans="2:40" ht="31.2" x14ac:dyDescent="0.3">
      <c r="B459" s="30" t="s">
        <v>290</v>
      </c>
      <c r="C459" s="30" t="s">
        <v>224</v>
      </c>
      <c r="D459" s="30" t="s">
        <v>224</v>
      </c>
      <c r="E459" s="15" t="str">
        <f t="shared" si="1110"/>
        <v>0707</v>
      </c>
      <c r="F459" s="30" t="s">
        <v>363</v>
      </c>
      <c r="G459" s="30" t="s">
        <v>174</v>
      </c>
      <c r="H459" s="31" t="s">
        <v>175</v>
      </c>
      <c r="I459" s="32">
        <f t="shared" si="1214"/>
        <v>97.7</v>
      </c>
      <c r="J459" s="32">
        <f t="shared" si="1215"/>
        <v>0</v>
      </c>
      <c r="K459" s="32">
        <f t="shared" si="1216"/>
        <v>0</v>
      </c>
      <c r="L459" s="32">
        <f t="shared" si="1217"/>
        <v>0</v>
      </c>
      <c r="M459" s="32">
        <f t="shared" si="1218"/>
        <v>0</v>
      </c>
      <c r="N459" s="32">
        <f t="shared" si="1219"/>
        <v>0</v>
      </c>
      <c r="O459" s="32">
        <f t="shared" si="1220"/>
        <v>0</v>
      </c>
      <c r="P459" s="32">
        <f t="shared" si="1221"/>
        <v>0</v>
      </c>
      <c r="Q459" s="32">
        <f t="shared" si="1222"/>
        <v>0</v>
      </c>
      <c r="R459" s="32">
        <f t="shared" si="1223"/>
        <v>0</v>
      </c>
      <c r="S459" s="32">
        <f t="shared" si="1224"/>
        <v>0</v>
      </c>
      <c r="T459" s="32">
        <f t="shared" si="1225"/>
        <v>0</v>
      </c>
      <c r="U459" s="32">
        <v>91.4</v>
      </c>
      <c r="V459" s="32">
        <f t="shared" si="1112"/>
        <v>189.10000000000002</v>
      </c>
      <c r="W459" s="32">
        <f t="shared" si="1226"/>
        <v>91.4</v>
      </c>
      <c r="X459" s="32">
        <f t="shared" si="1227"/>
        <v>0</v>
      </c>
      <c r="Y459" s="32">
        <f t="shared" si="1228"/>
        <v>0</v>
      </c>
      <c r="Z459" s="32">
        <f t="shared" si="1229"/>
        <v>0</v>
      </c>
      <c r="AA459" s="32">
        <f t="shared" si="1230"/>
        <v>0</v>
      </c>
      <c r="AB459" s="32">
        <f t="shared" si="1231"/>
        <v>189.1</v>
      </c>
      <c r="AC459" s="33">
        <f t="shared" si="1232"/>
        <v>189.1</v>
      </c>
      <c r="AD459" s="33">
        <f t="shared" si="1233"/>
        <v>189.1</v>
      </c>
      <c r="AE459" s="34">
        <f t="shared" si="1170"/>
        <v>100</v>
      </c>
      <c r="AF459" s="32">
        <f t="shared" si="1234"/>
        <v>189.1</v>
      </c>
      <c r="AG459" s="32">
        <f t="shared" si="1235"/>
        <v>0</v>
      </c>
      <c r="AH459" s="32">
        <f t="shared" si="1236"/>
        <v>0</v>
      </c>
      <c r="AI459" s="32">
        <f t="shared" si="1237"/>
        <v>0</v>
      </c>
      <c r="AJ459" s="32">
        <f t="shared" si="1238"/>
        <v>0</v>
      </c>
      <c r="AK459" s="32">
        <f t="shared" si="1239"/>
        <v>0</v>
      </c>
      <c r="AL459" s="32">
        <f t="shared" si="1171"/>
        <v>189.1</v>
      </c>
      <c r="AM459" s="32">
        <f t="shared" si="1172"/>
        <v>0</v>
      </c>
    </row>
    <row r="460" spans="2:40" x14ac:dyDescent="0.3">
      <c r="B460" s="30" t="s">
        <v>290</v>
      </c>
      <c r="C460" s="30" t="s">
        <v>224</v>
      </c>
      <c r="D460" s="30" t="s">
        <v>224</v>
      </c>
      <c r="E460" s="15" t="str">
        <f t="shared" si="1110"/>
        <v>0707</v>
      </c>
      <c r="F460" s="30" t="s">
        <v>363</v>
      </c>
      <c r="G460" s="30" t="s">
        <v>302</v>
      </c>
      <c r="H460" s="31" t="s">
        <v>303</v>
      </c>
      <c r="I460" s="32">
        <v>97.7</v>
      </c>
      <c r="J460" s="32"/>
      <c r="K460" s="32"/>
      <c r="L460" s="32"/>
      <c r="M460" s="32"/>
      <c r="N460" s="32"/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2">
        <v>91.4</v>
      </c>
      <c r="V460" s="32">
        <f t="shared" si="1112"/>
        <v>189.10000000000002</v>
      </c>
      <c r="W460" s="32">
        <v>91.4</v>
      </c>
      <c r="X460" s="32"/>
      <c r="Y460" s="32"/>
      <c r="Z460" s="32"/>
      <c r="AA460" s="32"/>
      <c r="AB460" s="32">
        <v>189.1</v>
      </c>
      <c r="AC460" s="33">
        <v>189.1</v>
      </c>
      <c r="AD460" s="33">
        <v>189.1</v>
      </c>
      <c r="AE460" s="34">
        <f t="shared" si="1170"/>
        <v>100</v>
      </c>
      <c r="AF460" s="32">
        <v>189.1</v>
      </c>
      <c r="AG460" s="32">
        <v>0</v>
      </c>
      <c r="AH460" s="32">
        <v>0</v>
      </c>
      <c r="AI460" s="32">
        <v>0</v>
      </c>
      <c r="AJ460" s="32">
        <v>0</v>
      </c>
      <c r="AK460" s="32">
        <v>0</v>
      </c>
      <c r="AL460" s="32">
        <f t="shared" si="1171"/>
        <v>189.1</v>
      </c>
      <c r="AM460" s="32">
        <f t="shared" si="1172"/>
        <v>0</v>
      </c>
    </row>
    <row r="461" spans="2:40" x14ac:dyDescent="0.3">
      <c r="B461" s="30" t="s">
        <v>290</v>
      </c>
      <c r="C461" s="30" t="s">
        <v>224</v>
      </c>
      <c r="D461" s="30" t="s">
        <v>224</v>
      </c>
      <c r="E461" s="15" t="str">
        <f t="shared" ref="E461:E524" si="1240">CONCATENATE(C461,D461)</f>
        <v>0707</v>
      </c>
      <c r="F461" s="30" t="s">
        <v>364</v>
      </c>
      <c r="G461" s="30"/>
      <c r="H461" s="31" t="s">
        <v>365</v>
      </c>
      <c r="I461" s="32">
        <f t="shared" ref="I461:T461" si="1241">I462+I464+I466</f>
        <v>2158.1999999999998</v>
      </c>
      <c r="J461" s="32">
        <f t="shared" si="1241"/>
        <v>2158.1999999999998</v>
      </c>
      <c r="K461" s="32">
        <f t="shared" si="1241"/>
        <v>2158.1999999999998</v>
      </c>
      <c r="L461" s="32">
        <f t="shared" si="1241"/>
        <v>0</v>
      </c>
      <c r="M461" s="32">
        <f t="shared" si="1241"/>
        <v>0</v>
      </c>
      <c r="N461" s="32">
        <f t="shared" si="1241"/>
        <v>0</v>
      </c>
      <c r="O461" s="32">
        <f t="shared" si="1241"/>
        <v>0</v>
      </c>
      <c r="P461" s="32">
        <f t="shared" si="1241"/>
        <v>0</v>
      </c>
      <c r="Q461" s="32">
        <f t="shared" si="1241"/>
        <v>0</v>
      </c>
      <c r="R461" s="32">
        <f t="shared" si="1241"/>
        <v>0</v>
      </c>
      <c r="S461" s="32">
        <f t="shared" si="1241"/>
        <v>0</v>
      </c>
      <c r="T461" s="32">
        <f t="shared" si="1241"/>
        <v>0</v>
      </c>
      <c r="U461" s="32">
        <v>0</v>
      </c>
      <c r="V461" s="32">
        <f t="shared" ref="V461:V524" si="1242">I461+L461+U461+T461+S461+R461+Q461+P461+O461</f>
        <v>2158.1999999999998</v>
      </c>
      <c r="W461" s="32">
        <f t="shared" ref="W461:AD461" si="1243">W462+W464+W466</f>
        <v>0</v>
      </c>
      <c r="X461" s="32">
        <f t="shared" si="1243"/>
        <v>0</v>
      </c>
      <c r="Y461" s="32">
        <f t="shared" si="1243"/>
        <v>0</v>
      </c>
      <c r="Z461" s="32">
        <f t="shared" si="1243"/>
        <v>0</v>
      </c>
      <c r="AA461" s="32">
        <f t="shared" si="1243"/>
        <v>0</v>
      </c>
      <c r="AB461" s="32">
        <f t="shared" si="1243"/>
        <v>1084.9213999999999</v>
      </c>
      <c r="AC461" s="33">
        <f t="shared" si="1243"/>
        <v>2158.1999999999998</v>
      </c>
      <c r="AD461" s="33">
        <f t="shared" si="1243"/>
        <v>2158.1999999999998</v>
      </c>
      <c r="AE461" s="34">
        <f t="shared" si="1170"/>
        <v>100</v>
      </c>
      <c r="AF461" s="32">
        <f t="shared" ref="AF461:AK461" si="1244">AF462+AF464+AF466</f>
        <v>2158.1999999999998</v>
      </c>
      <c r="AG461" s="32">
        <f t="shared" si="1244"/>
        <v>0</v>
      </c>
      <c r="AH461" s="32">
        <f t="shared" si="1244"/>
        <v>0</v>
      </c>
      <c r="AI461" s="32">
        <f t="shared" si="1244"/>
        <v>0</v>
      </c>
      <c r="AJ461" s="32">
        <f t="shared" si="1244"/>
        <v>0</v>
      </c>
      <c r="AK461" s="32">
        <f t="shared" si="1244"/>
        <v>0</v>
      </c>
      <c r="AL461" s="32">
        <f t="shared" si="1171"/>
        <v>2158.1999999999998</v>
      </c>
      <c r="AM461" s="32">
        <f t="shared" si="1172"/>
        <v>0</v>
      </c>
    </row>
    <row r="462" spans="2:40" ht="31.2" x14ac:dyDescent="0.3">
      <c r="B462" s="30" t="s">
        <v>290</v>
      </c>
      <c r="C462" s="30" t="s">
        <v>224</v>
      </c>
      <c r="D462" s="30" t="s">
        <v>224</v>
      </c>
      <c r="E462" s="15" t="str">
        <f t="shared" si="1240"/>
        <v>0707</v>
      </c>
      <c r="F462" s="30" t="s">
        <v>364</v>
      </c>
      <c r="G462" s="30" t="s">
        <v>50</v>
      </c>
      <c r="H462" s="31" t="s">
        <v>51</v>
      </c>
      <c r="I462" s="32">
        <f t="shared" ref="I462:T462" si="1245">I463</f>
        <v>729.7</v>
      </c>
      <c r="J462" s="32">
        <f t="shared" si="1245"/>
        <v>729.7</v>
      </c>
      <c r="K462" s="32">
        <f t="shared" si="1245"/>
        <v>729.7</v>
      </c>
      <c r="L462" s="32">
        <f t="shared" si="1245"/>
        <v>0</v>
      </c>
      <c r="M462" s="32">
        <f t="shared" si="1245"/>
        <v>0</v>
      </c>
      <c r="N462" s="32">
        <f t="shared" si="1245"/>
        <v>0</v>
      </c>
      <c r="O462" s="32">
        <f t="shared" si="1245"/>
        <v>0</v>
      </c>
      <c r="P462" s="32">
        <f t="shared" si="1245"/>
        <v>0</v>
      </c>
      <c r="Q462" s="32">
        <f t="shared" si="1245"/>
        <v>0</v>
      </c>
      <c r="R462" s="32">
        <f t="shared" si="1245"/>
        <v>0</v>
      </c>
      <c r="S462" s="32">
        <f t="shared" si="1245"/>
        <v>0</v>
      </c>
      <c r="T462" s="32">
        <f t="shared" si="1245"/>
        <v>0</v>
      </c>
      <c r="U462" s="32">
        <v>0</v>
      </c>
      <c r="V462" s="32">
        <f t="shared" si="1242"/>
        <v>729.7</v>
      </c>
      <c r="W462" s="32">
        <f t="shared" ref="W462:AD462" si="1246">W463</f>
        <v>0</v>
      </c>
      <c r="X462" s="32">
        <f t="shared" si="1246"/>
        <v>0</v>
      </c>
      <c r="Y462" s="32">
        <f t="shared" si="1246"/>
        <v>0</v>
      </c>
      <c r="Z462" s="32">
        <f t="shared" si="1246"/>
        <v>0</v>
      </c>
      <c r="AA462" s="32">
        <f t="shared" si="1246"/>
        <v>0</v>
      </c>
      <c r="AB462" s="32">
        <f t="shared" si="1246"/>
        <v>237.7</v>
      </c>
      <c r="AC462" s="33">
        <f t="shared" si="1246"/>
        <v>729.7</v>
      </c>
      <c r="AD462" s="33">
        <f t="shared" si="1246"/>
        <v>729.7</v>
      </c>
      <c r="AE462" s="34">
        <f t="shared" si="1170"/>
        <v>100</v>
      </c>
      <c r="AF462" s="32">
        <f t="shared" ref="AF462:AK462" si="1247">AF463</f>
        <v>729.7</v>
      </c>
      <c r="AG462" s="32">
        <f t="shared" si="1247"/>
        <v>0</v>
      </c>
      <c r="AH462" s="32">
        <f t="shared" si="1247"/>
        <v>0</v>
      </c>
      <c r="AI462" s="32">
        <f t="shared" si="1247"/>
        <v>0</v>
      </c>
      <c r="AJ462" s="32">
        <f t="shared" si="1247"/>
        <v>0</v>
      </c>
      <c r="AK462" s="32">
        <f t="shared" si="1247"/>
        <v>0</v>
      </c>
      <c r="AL462" s="32">
        <f t="shared" si="1171"/>
        <v>729.7</v>
      </c>
      <c r="AM462" s="32">
        <f t="shared" si="1172"/>
        <v>0</v>
      </c>
    </row>
    <row r="463" spans="2:40" ht="31.2" x14ac:dyDescent="0.3">
      <c r="B463" s="30" t="s">
        <v>290</v>
      </c>
      <c r="C463" s="30" t="s">
        <v>224</v>
      </c>
      <c r="D463" s="30" t="s">
        <v>224</v>
      </c>
      <c r="E463" s="15" t="str">
        <f t="shared" si="1240"/>
        <v>0707</v>
      </c>
      <c r="F463" s="30" t="s">
        <v>364</v>
      </c>
      <c r="G463" s="30" t="s">
        <v>52</v>
      </c>
      <c r="H463" s="31" t="s">
        <v>53</v>
      </c>
      <c r="I463" s="32">
        <v>729.7</v>
      </c>
      <c r="J463" s="32">
        <v>729.7</v>
      </c>
      <c r="K463" s="32">
        <v>729.7</v>
      </c>
      <c r="L463" s="32"/>
      <c r="M463" s="32"/>
      <c r="N463" s="32"/>
      <c r="O463" s="32">
        <v>0</v>
      </c>
      <c r="P463" s="32">
        <v>0</v>
      </c>
      <c r="Q463" s="32">
        <v>0</v>
      </c>
      <c r="R463" s="32">
        <v>0</v>
      </c>
      <c r="S463" s="32">
        <v>0</v>
      </c>
      <c r="T463" s="32">
        <v>0</v>
      </c>
      <c r="U463" s="32">
        <v>0</v>
      </c>
      <c r="V463" s="32">
        <f t="shared" si="1242"/>
        <v>729.7</v>
      </c>
      <c r="W463" s="32"/>
      <c r="X463" s="32"/>
      <c r="Y463" s="32"/>
      <c r="Z463" s="32"/>
      <c r="AA463" s="32"/>
      <c r="AB463" s="32">
        <v>237.7</v>
      </c>
      <c r="AC463" s="33">
        <v>729.7</v>
      </c>
      <c r="AD463" s="33">
        <v>729.7</v>
      </c>
      <c r="AE463" s="34">
        <f t="shared" si="1170"/>
        <v>100</v>
      </c>
      <c r="AF463" s="32">
        <v>729.7</v>
      </c>
      <c r="AG463" s="32">
        <v>0</v>
      </c>
      <c r="AH463" s="32">
        <v>0</v>
      </c>
      <c r="AI463" s="32">
        <v>0</v>
      </c>
      <c r="AJ463" s="32">
        <v>0</v>
      </c>
      <c r="AK463" s="32">
        <v>0</v>
      </c>
      <c r="AL463" s="32">
        <f t="shared" si="1171"/>
        <v>729.7</v>
      </c>
      <c r="AM463" s="32">
        <f t="shared" si="1172"/>
        <v>0</v>
      </c>
      <c r="AN463" s="12"/>
    </row>
    <row r="464" spans="2:40" x14ac:dyDescent="0.3">
      <c r="B464" s="30" t="s">
        <v>290</v>
      </c>
      <c r="C464" s="30" t="s">
        <v>224</v>
      </c>
      <c r="D464" s="30" t="s">
        <v>224</v>
      </c>
      <c r="E464" s="15" t="str">
        <f t="shared" si="1240"/>
        <v>0707</v>
      </c>
      <c r="F464" s="30" t="s">
        <v>364</v>
      </c>
      <c r="G464" s="30" t="s">
        <v>92</v>
      </c>
      <c r="H464" s="31" t="s">
        <v>93</v>
      </c>
      <c r="I464" s="32">
        <f t="shared" ref="I464:T464" si="1248">I465</f>
        <v>400</v>
      </c>
      <c r="J464" s="32">
        <f t="shared" si="1248"/>
        <v>400</v>
      </c>
      <c r="K464" s="32">
        <f t="shared" si="1248"/>
        <v>400</v>
      </c>
      <c r="L464" s="32">
        <f t="shared" si="1248"/>
        <v>0</v>
      </c>
      <c r="M464" s="32">
        <f t="shared" si="1248"/>
        <v>0</v>
      </c>
      <c r="N464" s="32">
        <f t="shared" si="1248"/>
        <v>0</v>
      </c>
      <c r="O464" s="32">
        <f t="shared" si="1248"/>
        <v>0</v>
      </c>
      <c r="P464" s="32">
        <f t="shared" si="1248"/>
        <v>0</v>
      </c>
      <c r="Q464" s="32">
        <f t="shared" si="1248"/>
        <v>0</v>
      </c>
      <c r="R464" s="32">
        <f t="shared" si="1248"/>
        <v>0</v>
      </c>
      <c r="S464" s="32">
        <f t="shared" si="1248"/>
        <v>0</v>
      </c>
      <c r="T464" s="32">
        <f t="shared" si="1248"/>
        <v>0</v>
      </c>
      <c r="U464" s="32">
        <v>0</v>
      </c>
      <c r="V464" s="32">
        <f t="shared" si="1242"/>
        <v>400</v>
      </c>
      <c r="W464" s="32">
        <f t="shared" ref="W464:AD464" si="1249">W465</f>
        <v>0</v>
      </c>
      <c r="X464" s="32">
        <f t="shared" si="1249"/>
        <v>0</v>
      </c>
      <c r="Y464" s="32">
        <f t="shared" si="1249"/>
        <v>0</v>
      </c>
      <c r="Z464" s="32">
        <f t="shared" si="1249"/>
        <v>0</v>
      </c>
      <c r="AA464" s="32">
        <f t="shared" si="1249"/>
        <v>0</v>
      </c>
      <c r="AB464" s="32">
        <f t="shared" si="1249"/>
        <v>0</v>
      </c>
      <c r="AC464" s="33">
        <f t="shared" si="1249"/>
        <v>400</v>
      </c>
      <c r="AD464" s="33">
        <f t="shared" si="1249"/>
        <v>400</v>
      </c>
      <c r="AE464" s="34">
        <f t="shared" si="1170"/>
        <v>100</v>
      </c>
      <c r="AF464" s="32">
        <f t="shared" ref="AF464:AK464" si="1250">AF465</f>
        <v>400</v>
      </c>
      <c r="AG464" s="32">
        <f t="shared" si="1250"/>
        <v>0</v>
      </c>
      <c r="AH464" s="32">
        <f t="shared" si="1250"/>
        <v>0</v>
      </c>
      <c r="AI464" s="32">
        <f t="shared" si="1250"/>
        <v>0</v>
      </c>
      <c r="AJ464" s="32">
        <f t="shared" si="1250"/>
        <v>0</v>
      </c>
      <c r="AK464" s="32">
        <f t="shared" si="1250"/>
        <v>0</v>
      </c>
      <c r="AL464" s="32">
        <f t="shared" si="1171"/>
        <v>400</v>
      </c>
      <c r="AM464" s="32">
        <f t="shared" si="1172"/>
        <v>0</v>
      </c>
    </row>
    <row r="465" spans="2:40" x14ac:dyDescent="0.3">
      <c r="B465" s="30" t="s">
        <v>290</v>
      </c>
      <c r="C465" s="30" t="s">
        <v>224</v>
      </c>
      <c r="D465" s="30" t="s">
        <v>224</v>
      </c>
      <c r="E465" s="15" t="str">
        <f t="shared" si="1240"/>
        <v>0707</v>
      </c>
      <c r="F465" s="30" t="s">
        <v>364</v>
      </c>
      <c r="G465" s="30" t="s">
        <v>366</v>
      </c>
      <c r="H465" s="31" t="s">
        <v>367</v>
      </c>
      <c r="I465" s="32">
        <v>400</v>
      </c>
      <c r="J465" s="32">
        <v>400</v>
      </c>
      <c r="K465" s="32">
        <v>400</v>
      </c>
      <c r="L465" s="32"/>
      <c r="M465" s="32"/>
      <c r="N465" s="32"/>
      <c r="O465" s="32">
        <v>0</v>
      </c>
      <c r="P465" s="32">
        <v>0</v>
      </c>
      <c r="Q465" s="32">
        <v>0</v>
      </c>
      <c r="R465" s="32">
        <v>0</v>
      </c>
      <c r="S465" s="32">
        <v>0</v>
      </c>
      <c r="T465" s="32">
        <v>0</v>
      </c>
      <c r="U465" s="32">
        <v>0</v>
      </c>
      <c r="V465" s="32">
        <f t="shared" si="1242"/>
        <v>400</v>
      </c>
      <c r="W465" s="32"/>
      <c r="X465" s="32"/>
      <c r="Y465" s="32"/>
      <c r="Z465" s="32"/>
      <c r="AA465" s="32"/>
      <c r="AB465" s="32">
        <v>0</v>
      </c>
      <c r="AC465" s="33">
        <v>400</v>
      </c>
      <c r="AD465" s="33">
        <v>400</v>
      </c>
      <c r="AE465" s="34">
        <f t="shared" si="1170"/>
        <v>100</v>
      </c>
      <c r="AF465" s="32">
        <v>400</v>
      </c>
      <c r="AG465" s="32">
        <v>0</v>
      </c>
      <c r="AH465" s="32">
        <v>0</v>
      </c>
      <c r="AI465" s="32">
        <v>0</v>
      </c>
      <c r="AJ465" s="32">
        <v>0</v>
      </c>
      <c r="AK465" s="32">
        <v>0</v>
      </c>
      <c r="AL465" s="32">
        <f t="shared" si="1171"/>
        <v>400</v>
      </c>
      <c r="AM465" s="32">
        <f t="shared" si="1172"/>
        <v>0</v>
      </c>
      <c r="AN465" s="12"/>
    </row>
    <row r="466" spans="2:40" ht="31.2" x14ac:dyDescent="0.3">
      <c r="B466" s="30" t="s">
        <v>290</v>
      </c>
      <c r="C466" s="30" t="s">
        <v>224</v>
      </c>
      <c r="D466" s="30" t="s">
        <v>224</v>
      </c>
      <c r="E466" s="15" t="str">
        <f t="shared" si="1240"/>
        <v>0707</v>
      </c>
      <c r="F466" s="30" t="s">
        <v>364</v>
      </c>
      <c r="G466" s="30" t="s">
        <v>174</v>
      </c>
      <c r="H466" s="31" t="s">
        <v>175</v>
      </c>
      <c r="I466" s="32">
        <f t="shared" ref="I466:T466" si="1251">I467</f>
        <v>1028.5</v>
      </c>
      <c r="J466" s="32">
        <f t="shared" si="1251"/>
        <v>1028.5</v>
      </c>
      <c r="K466" s="32">
        <f t="shared" si="1251"/>
        <v>1028.5</v>
      </c>
      <c r="L466" s="32">
        <f t="shared" si="1251"/>
        <v>0</v>
      </c>
      <c r="M466" s="32">
        <f t="shared" si="1251"/>
        <v>0</v>
      </c>
      <c r="N466" s="32">
        <f t="shared" si="1251"/>
        <v>0</v>
      </c>
      <c r="O466" s="32">
        <f t="shared" si="1251"/>
        <v>0</v>
      </c>
      <c r="P466" s="32">
        <f t="shared" si="1251"/>
        <v>0</v>
      </c>
      <c r="Q466" s="32">
        <f t="shared" si="1251"/>
        <v>0</v>
      </c>
      <c r="R466" s="32">
        <f t="shared" si="1251"/>
        <v>0</v>
      </c>
      <c r="S466" s="32">
        <f t="shared" si="1251"/>
        <v>0</v>
      </c>
      <c r="T466" s="32">
        <f t="shared" si="1251"/>
        <v>0</v>
      </c>
      <c r="U466" s="32">
        <v>0</v>
      </c>
      <c r="V466" s="32">
        <f t="shared" si="1242"/>
        <v>1028.5</v>
      </c>
      <c r="W466" s="32">
        <f t="shared" ref="W466:AD466" si="1252">W467</f>
        <v>0</v>
      </c>
      <c r="X466" s="32">
        <f t="shared" si="1252"/>
        <v>0</v>
      </c>
      <c r="Y466" s="32">
        <f t="shared" si="1252"/>
        <v>0</v>
      </c>
      <c r="Z466" s="32">
        <f t="shared" si="1252"/>
        <v>0</v>
      </c>
      <c r="AA466" s="32">
        <f t="shared" si="1252"/>
        <v>0</v>
      </c>
      <c r="AB466" s="32">
        <f t="shared" si="1252"/>
        <v>847.22140000000002</v>
      </c>
      <c r="AC466" s="33">
        <f t="shared" si="1252"/>
        <v>1028.5</v>
      </c>
      <c r="AD466" s="33">
        <f t="shared" si="1252"/>
        <v>1028.5</v>
      </c>
      <c r="AE466" s="34">
        <f t="shared" si="1170"/>
        <v>100</v>
      </c>
      <c r="AF466" s="32">
        <f t="shared" ref="AF466:AK466" si="1253">AF467</f>
        <v>1028.5</v>
      </c>
      <c r="AG466" s="32">
        <f t="shared" si="1253"/>
        <v>0</v>
      </c>
      <c r="AH466" s="32">
        <f t="shared" si="1253"/>
        <v>0</v>
      </c>
      <c r="AI466" s="32">
        <f t="shared" si="1253"/>
        <v>0</v>
      </c>
      <c r="AJ466" s="32">
        <f t="shared" si="1253"/>
        <v>0</v>
      </c>
      <c r="AK466" s="32">
        <f t="shared" si="1253"/>
        <v>0</v>
      </c>
      <c r="AL466" s="32">
        <f t="shared" si="1171"/>
        <v>1028.5</v>
      </c>
      <c r="AM466" s="32">
        <f t="shared" si="1172"/>
        <v>0</v>
      </c>
    </row>
    <row r="467" spans="2:40" x14ac:dyDescent="0.3">
      <c r="B467" s="30" t="s">
        <v>290</v>
      </c>
      <c r="C467" s="30" t="s">
        <v>224</v>
      </c>
      <c r="D467" s="30" t="s">
        <v>224</v>
      </c>
      <c r="E467" s="15" t="str">
        <f t="shared" si="1240"/>
        <v>0707</v>
      </c>
      <c r="F467" s="30" t="s">
        <v>364</v>
      </c>
      <c r="G467" s="30" t="s">
        <v>302</v>
      </c>
      <c r="H467" s="31" t="s">
        <v>303</v>
      </c>
      <c r="I467" s="32">
        <v>1028.5</v>
      </c>
      <c r="J467" s="32">
        <v>1028.5</v>
      </c>
      <c r="K467" s="32">
        <v>1028.5</v>
      </c>
      <c r="L467" s="32"/>
      <c r="M467" s="32"/>
      <c r="N467" s="32"/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2">
        <v>0</v>
      </c>
      <c r="V467" s="32">
        <f t="shared" si="1242"/>
        <v>1028.5</v>
      </c>
      <c r="W467" s="32"/>
      <c r="X467" s="32"/>
      <c r="Y467" s="32"/>
      <c r="Z467" s="32"/>
      <c r="AA467" s="32"/>
      <c r="AB467" s="32">
        <v>847.22140000000002</v>
      </c>
      <c r="AC467" s="33">
        <v>1028.5</v>
      </c>
      <c r="AD467" s="33">
        <v>1028.5</v>
      </c>
      <c r="AE467" s="34">
        <f t="shared" si="1170"/>
        <v>100</v>
      </c>
      <c r="AF467" s="32">
        <v>1028.5</v>
      </c>
      <c r="AG467" s="32">
        <v>0</v>
      </c>
      <c r="AH467" s="32">
        <v>0</v>
      </c>
      <c r="AI467" s="32">
        <v>0</v>
      </c>
      <c r="AJ467" s="32">
        <v>0</v>
      </c>
      <c r="AK467" s="32">
        <v>0</v>
      </c>
      <c r="AL467" s="32">
        <f t="shared" si="1171"/>
        <v>1028.5</v>
      </c>
      <c r="AM467" s="32">
        <f t="shared" si="1172"/>
        <v>0</v>
      </c>
      <c r="AN467" s="12"/>
    </row>
    <row r="468" spans="2:40" ht="62.4" x14ac:dyDescent="0.3">
      <c r="B468" s="30" t="s">
        <v>290</v>
      </c>
      <c r="C468" s="30" t="s">
        <v>224</v>
      </c>
      <c r="D468" s="30" t="s">
        <v>224</v>
      </c>
      <c r="E468" s="15" t="str">
        <f t="shared" si="1240"/>
        <v>0707</v>
      </c>
      <c r="F468" s="30" t="s">
        <v>368</v>
      </c>
      <c r="G468" s="30"/>
      <c r="H468" s="31" t="s">
        <v>369</v>
      </c>
      <c r="I468" s="32">
        <f t="shared" ref="I468:I474" si="1254">I469</f>
        <v>2221.1999999999998</v>
      </c>
      <c r="J468" s="32">
        <f t="shared" ref="J468:J474" si="1255">J469</f>
        <v>2279.5</v>
      </c>
      <c r="K468" s="32">
        <f t="shared" ref="K468:K474" si="1256">K469</f>
        <v>2279.5</v>
      </c>
      <c r="L468" s="32">
        <f t="shared" ref="L468:L474" si="1257">L469</f>
        <v>0</v>
      </c>
      <c r="M468" s="32">
        <f t="shared" ref="M468:M474" si="1258">M469</f>
        <v>0</v>
      </c>
      <c r="N468" s="32">
        <f t="shared" ref="N468:N474" si="1259">N469</f>
        <v>0</v>
      </c>
      <c r="O468" s="32">
        <f t="shared" ref="O468:O478" si="1260">O469</f>
        <v>0</v>
      </c>
      <c r="P468" s="32">
        <f t="shared" ref="P468:P478" si="1261">P469</f>
        <v>0</v>
      </c>
      <c r="Q468" s="32">
        <f t="shared" ref="Q468:Q478" si="1262">Q469</f>
        <v>0</v>
      </c>
      <c r="R468" s="32">
        <f t="shared" ref="R468:R478" si="1263">R469</f>
        <v>0</v>
      </c>
      <c r="S468" s="32">
        <f t="shared" ref="S468:S478" si="1264">S469</f>
        <v>0</v>
      </c>
      <c r="T468" s="32">
        <f t="shared" ref="T468:T478" si="1265">T469</f>
        <v>0</v>
      </c>
      <c r="U468" s="32">
        <v>0</v>
      </c>
      <c r="V468" s="32">
        <f t="shared" si="1242"/>
        <v>2221.1999999999998</v>
      </c>
      <c r="W468" s="32">
        <f t="shared" ref="W468:W474" si="1266">W469</f>
        <v>0</v>
      </c>
      <c r="X468" s="32">
        <f t="shared" ref="X468:X474" si="1267">X469</f>
        <v>0</v>
      </c>
      <c r="Y468" s="32">
        <f t="shared" ref="Y468:Y474" si="1268">Y469</f>
        <v>0</v>
      </c>
      <c r="Z468" s="32">
        <f t="shared" ref="Z468:Z474" si="1269">Z469</f>
        <v>0</v>
      </c>
      <c r="AA468" s="32">
        <f t="shared" ref="AA468:AA474" si="1270">AA469</f>
        <v>0</v>
      </c>
      <c r="AB468" s="32">
        <f t="shared" ref="AB468:AB478" si="1271">AB469</f>
        <v>2221.1979999999999</v>
      </c>
      <c r="AC468" s="33">
        <f t="shared" ref="AC468:AC478" si="1272">AC469</f>
        <v>2221.1999999999998</v>
      </c>
      <c r="AD468" s="33">
        <f t="shared" ref="AD468:AD478" si="1273">AD469</f>
        <v>2221.1979999999999</v>
      </c>
      <c r="AE468" s="34">
        <f t="shared" si="1170"/>
        <v>99.999909958580943</v>
      </c>
      <c r="AF468" s="32">
        <f t="shared" ref="AF468:AF478" si="1274">AF469</f>
        <v>2221.1999999999998</v>
      </c>
      <c r="AG468" s="32">
        <f t="shared" ref="AG468:AG478" si="1275">AG469</f>
        <v>0</v>
      </c>
      <c r="AH468" s="32">
        <f t="shared" ref="AH468:AH478" si="1276">AH469</f>
        <v>0</v>
      </c>
      <c r="AI468" s="32">
        <f t="shared" ref="AI468:AI478" si="1277">AI469</f>
        <v>0</v>
      </c>
      <c r="AJ468" s="32">
        <f t="shared" ref="AJ468:AJ478" si="1278">AJ469</f>
        <v>0</v>
      </c>
      <c r="AK468" s="32">
        <f t="shared" ref="AK468:AK478" si="1279">AK469</f>
        <v>0</v>
      </c>
      <c r="AL468" s="32">
        <f t="shared" si="1171"/>
        <v>2221.1999999999998</v>
      </c>
      <c r="AM468" s="32">
        <f t="shared" si="1172"/>
        <v>0</v>
      </c>
    </row>
    <row r="469" spans="2:40" ht="31.2" x14ac:dyDescent="0.3">
      <c r="B469" s="30" t="s">
        <v>290</v>
      </c>
      <c r="C469" s="30" t="s">
        <v>224</v>
      </c>
      <c r="D469" s="30" t="s">
        <v>224</v>
      </c>
      <c r="E469" s="15" t="str">
        <f t="shared" si="1240"/>
        <v>0707</v>
      </c>
      <c r="F469" s="30" t="s">
        <v>368</v>
      </c>
      <c r="G469" s="30" t="s">
        <v>174</v>
      </c>
      <c r="H469" s="31" t="s">
        <v>175</v>
      </c>
      <c r="I469" s="32">
        <f t="shared" si="1254"/>
        <v>2221.1999999999998</v>
      </c>
      <c r="J469" s="32">
        <f t="shared" si="1255"/>
        <v>2279.5</v>
      </c>
      <c r="K469" s="32">
        <f t="shared" si="1256"/>
        <v>2279.5</v>
      </c>
      <c r="L469" s="32">
        <f t="shared" si="1257"/>
        <v>0</v>
      </c>
      <c r="M469" s="32">
        <f t="shared" si="1258"/>
        <v>0</v>
      </c>
      <c r="N469" s="32">
        <f t="shared" si="1259"/>
        <v>0</v>
      </c>
      <c r="O469" s="32">
        <f t="shared" si="1260"/>
        <v>0</v>
      </c>
      <c r="P469" s="32">
        <f t="shared" si="1261"/>
        <v>0</v>
      </c>
      <c r="Q469" s="32">
        <f t="shared" si="1262"/>
        <v>0</v>
      </c>
      <c r="R469" s="32">
        <f t="shared" si="1263"/>
        <v>0</v>
      </c>
      <c r="S469" s="32">
        <f t="shared" si="1264"/>
        <v>0</v>
      </c>
      <c r="T469" s="32">
        <f t="shared" si="1265"/>
        <v>0</v>
      </c>
      <c r="U469" s="32">
        <v>0</v>
      </c>
      <c r="V469" s="32">
        <f t="shared" si="1242"/>
        <v>2221.1999999999998</v>
      </c>
      <c r="W469" s="32">
        <f t="shared" si="1266"/>
        <v>0</v>
      </c>
      <c r="X469" s="32">
        <f t="shared" si="1267"/>
        <v>0</v>
      </c>
      <c r="Y469" s="32">
        <f t="shared" si="1268"/>
        <v>0</v>
      </c>
      <c r="Z469" s="32">
        <f t="shared" si="1269"/>
        <v>0</v>
      </c>
      <c r="AA469" s="32">
        <f t="shared" si="1270"/>
        <v>0</v>
      </c>
      <c r="AB469" s="32">
        <f t="shared" si="1271"/>
        <v>2221.1979999999999</v>
      </c>
      <c r="AC469" s="33">
        <f t="shared" si="1272"/>
        <v>2221.1999999999998</v>
      </c>
      <c r="AD469" s="33">
        <f t="shared" si="1273"/>
        <v>2221.1979999999999</v>
      </c>
      <c r="AE469" s="34">
        <f t="shared" si="1170"/>
        <v>99.999909958580943</v>
      </c>
      <c r="AF469" s="32">
        <f t="shared" si="1274"/>
        <v>2221.1999999999998</v>
      </c>
      <c r="AG469" s="32">
        <f t="shared" si="1275"/>
        <v>0</v>
      </c>
      <c r="AH469" s="32">
        <f t="shared" si="1276"/>
        <v>0</v>
      </c>
      <c r="AI469" s="32">
        <f t="shared" si="1277"/>
        <v>0</v>
      </c>
      <c r="AJ469" s="32">
        <f t="shared" si="1278"/>
        <v>0</v>
      </c>
      <c r="AK469" s="32">
        <f t="shared" si="1279"/>
        <v>0</v>
      </c>
      <c r="AL469" s="32">
        <f t="shared" si="1171"/>
        <v>2221.1999999999998</v>
      </c>
      <c r="AM469" s="32">
        <f t="shared" si="1172"/>
        <v>0</v>
      </c>
    </row>
    <row r="470" spans="2:40" ht="62.4" x14ac:dyDescent="0.3">
      <c r="B470" s="30" t="s">
        <v>290</v>
      </c>
      <c r="C470" s="30" t="s">
        <v>224</v>
      </c>
      <c r="D470" s="30" t="s">
        <v>224</v>
      </c>
      <c r="E470" s="15" t="str">
        <f t="shared" si="1240"/>
        <v>0707</v>
      </c>
      <c r="F470" s="30" t="s">
        <v>368</v>
      </c>
      <c r="G470" s="30" t="s">
        <v>370</v>
      </c>
      <c r="H470" s="31" t="s">
        <v>371</v>
      </c>
      <c r="I470" s="32">
        <v>2221.1999999999998</v>
      </c>
      <c r="J470" s="32">
        <v>2279.5</v>
      </c>
      <c r="K470" s="32">
        <v>2279.5</v>
      </c>
      <c r="L470" s="32"/>
      <c r="M470" s="32"/>
      <c r="N470" s="32"/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2">
        <v>0</v>
      </c>
      <c r="V470" s="32">
        <f t="shared" si="1242"/>
        <v>2221.1999999999998</v>
      </c>
      <c r="W470" s="32"/>
      <c r="X470" s="32"/>
      <c r="Y470" s="32"/>
      <c r="Z470" s="32"/>
      <c r="AA470" s="32"/>
      <c r="AB470" s="32">
        <v>2221.1979999999999</v>
      </c>
      <c r="AC470" s="33">
        <v>2221.1999999999998</v>
      </c>
      <c r="AD470" s="33">
        <v>2221.1979999999999</v>
      </c>
      <c r="AE470" s="34">
        <f t="shared" si="1170"/>
        <v>99.999909958580943</v>
      </c>
      <c r="AF470" s="32">
        <v>2221.1999999999998</v>
      </c>
      <c r="AG470" s="32">
        <v>0</v>
      </c>
      <c r="AH470" s="32">
        <v>0</v>
      </c>
      <c r="AI470" s="32">
        <v>0</v>
      </c>
      <c r="AJ470" s="32">
        <v>0</v>
      </c>
      <c r="AK470" s="32">
        <v>0</v>
      </c>
      <c r="AL470" s="32">
        <f t="shared" si="1171"/>
        <v>2221.1999999999998</v>
      </c>
      <c r="AM470" s="32">
        <f t="shared" si="1172"/>
        <v>0</v>
      </c>
      <c r="AN470" s="12"/>
    </row>
    <row r="471" spans="2:40" ht="46.8" x14ac:dyDescent="0.3">
      <c r="B471" s="30" t="s">
        <v>290</v>
      </c>
      <c r="C471" s="30" t="s">
        <v>224</v>
      </c>
      <c r="D471" s="30" t="s">
        <v>224</v>
      </c>
      <c r="E471" s="15" t="str">
        <f t="shared" si="1240"/>
        <v>0707</v>
      </c>
      <c r="F471" s="30" t="s">
        <v>372</v>
      </c>
      <c r="G471" s="30"/>
      <c r="H471" s="31" t="s">
        <v>373</v>
      </c>
      <c r="I471" s="32">
        <f t="shared" si="1254"/>
        <v>6374.4</v>
      </c>
      <c r="J471" s="32">
        <f t="shared" si="1255"/>
        <v>6374.4</v>
      </c>
      <c r="K471" s="32">
        <f t="shared" si="1256"/>
        <v>6374.4</v>
      </c>
      <c r="L471" s="32">
        <f t="shared" si="1257"/>
        <v>0</v>
      </c>
      <c r="M471" s="32">
        <f t="shared" si="1258"/>
        <v>0</v>
      </c>
      <c r="N471" s="32">
        <f t="shared" si="1259"/>
        <v>0</v>
      </c>
      <c r="O471" s="32">
        <f t="shared" si="1260"/>
        <v>0</v>
      </c>
      <c r="P471" s="32">
        <f t="shared" si="1261"/>
        <v>0</v>
      </c>
      <c r="Q471" s="32">
        <f t="shared" si="1262"/>
        <v>0</v>
      </c>
      <c r="R471" s="32">
        <f t="shared" si="1263"/>
        <v>0</v>
      </c>
      <c r="S471" s="32">
        <f t="shared" si="1264"/>
        <v>0</v>
      </c>
      <c r="T471" s="32">
        <f t="shared" si="1265"/>
        <v>0</v>
      </c>
      <c r="U471" s="32">
        <v>0</v>
      </c>
      <c r="V471" s="32">
        <f t="shared" si="1242"/>
        <v>6374.4</v>
      </c>
      <c r="W471" s="32">
        <f t="shared" si="1266"/>
        <v>0</v>
      </c>
      <c r="X471" s="32">
        <f t="shared" si="1267"/>
        <v>0</v>
      </c>
      <c r="Y471" s="32">
        <f t="shared" si="1268"/>
        <v>0</v>
      </c>
      <c r="Z471" s="32">
        <f t="shared" si="1269"/>
        <v>0</v>
      </c>
      <c r="AA471" s="32">
        <f t="shared" si="1270"/>
        <v>0</v>
      </c>
      <c r="AB471" s="32">
        <f t="shared" si="1271"/>
        <v>6374.3924500000003</v>
      </c>
      <c r="AC471" s="33">
        <f t="shared" si="1272"/>
        <v>6374.4</v>
      </c>
      <c r="AD471" s="33">
        <f t="shared" si="1273"/>
        <v>6374.3924500000003</v>
      </c>
      <c r="AE471" s="34">
        <f t="shared" si="1170"/>
        <v>99.999881557479924</v>
      </c>
      <c r="AF471" s="32">
        <f t="shared" si="1274"/>
        <v>6374.4</v>
      </c>
      <c r="AG471" s="32">
        <f t="shared" si="1275"/>
        <v>0</v>
      </c>
      <c r="AH471" s="32">
        <f t="shared" si="1276"/>
        <v>0</v>
      </c>
      <c r="AI471" s="32">
        <f t="shared" si="1277"/>
        <v>0</v>
      </c>
      <c r="AJ471" s="32">
        <f t="shared" si="1278"/>
        <v>0</v>
      </c>
      <c r="AK471" s="32">
        <f t="shared" si="1279"/>
        <v>0</v>
      </c>
      <c r="AL471" s="32">
        <f t="shared" si="1171"/>
        <v>6374.4</v>
      </c>
      <c r="AM471" s="32">
        <f t="shared" si="1172"/>
        <v>0</v>
      </c>
    </row>
    <row r="472" spans="2:40" ht="31.2" x14ac:dyDescent="0.3">
      <c r="B472" s="30" t="s">
        <v>290</v>
      </c>
      <c r="C472" s="30" t="s">
        <v>224</v>
      </c>
      <c r="D472" s="30" t="s">
        <v>224</v>
      </c>
      <c r="E472" s="15" t="str">
        <f t="shared" si="1240"/>
        <v>0707</v>
      </c>
      <c r="F472" s="30" t="s">
        <v>374</v>
      </c>
      <c r="G472" s="30"/>
      <c r="H472" s="31" t="s">
        <v>375</v>
      </c>
      <c r="I472" s="32">
        <f t="shared" si="1254"/>
        <v>6374.4</v>
      </c>
      <c r="J472" s="32">
        <f t="shared" si="1255"/>
        <v>6374.4</v>
      </c>
      <c r="K472" s="32">
        <f t="shared" si="1256"/>
        <v>6374.4</v>
      </c>
      <c r="L472" s="32">
        <f t="shared" si="1257"/>
        <v>0</v>
      </c>
      <c r="M472" s="32">
        <f t="shared" si="1258"/>
        <v>0</v>
      </c>
      <c r="N472" s="32">
        <f t="shared" si="1259"/>
        <v>0</v>
      </c>
      <c r="O472" s="32">
        <f t="shared" si="1260"/>
        <v>0</v>
      </c>
      <c r="P472" s="32">
        <f t="shared" si="1261"/>
        <v>0</v>
      </c>
      <c r="Q472" s="32">
        <f t="shared" si="1262"/>
        <v>0</v>
      </c>
      <c r="R472" s="32">
        <f t="shared" si="1263"/>
        <v>0</v>
      </c>
      <c r="S472" s="32">
        <f t="shared" si="1264"/>
        <v>0</v>
      </c>
      <c r="T472" s="32">
        <f t="shared" si="1265"/>
        <v>0</v>
      </c>
      <c r="U472" s="32">
        <v>0</v>
      </c>
      <c r="V472" s="32">
        <f t="shared" si="1242"/>
        <v>6374.4</v>
      </c>
      <c r="W472" s="32">
        <f t="shared" si="1266"/>
        <v>0</v>
      </c>
      <c r="X472" s="32">
        <f t="shared" si="1267"/>
        <v>0</v>
      </c>
      <c r="Y472" s="32">
        <f t="shared" si="1268"/>
        <v>0</v>
      </c>
      <c r="Z472" s="32">
        <f t="shared" si="1269"/>
        <v>0</v>
      </c>
      <c r="AA472" s="32">
        <f t="shared" si="1270"/>
        <v>0</v>
      </c>
      <c r="AB472" s="32">
        <f t="shared" si="1271"/>
        <v>6374.3924500000003</v>
      </c>
      <c r="AC472" s="33">
        <f t="shared" si="1272"/>
        <v>6374.4</v>
      </c>
      <c r="AD472" s="33">
        <f t="shared" si="1273"/>
        <v>6374.3924500000003</v>
      </c>
      <c r="AE472" s="34">
        <f t="shared" si="1170"/>
        <v>99.999881557479924</v>
      </c>
      <c r="AF472" s="32">
        <f t="shared" si="1274"/>
        <v>6374.4</v>
      </c>
      <c r="AG472" s="32">
        <f t="shared" si="1275"/>
        <v>0</v>
      </c>
      <c r="AH472" s="32">
        <f t="shared" si="1276"/>
        <v>0</v>
      </c>
      <c r="AI472" s="32">
        <f t="shared" si="1277"/>
        <v>0</v>
      </c>
      <c r="AJ472" s="32">
        <f t="shared" si="1278"/>
        <v>0</v>
      </c>
      <c r="AK472" s="32">
        <f t="shared" si="1279"/>
        <v>0</v>
      </c>
      <c r="AL472" s="32">
        <f t="shared" si="1171"/>
        <v>6374.4</v>
      </c>
      <c r="AM472" s="32">
        <f t="shared" si="1172"/>
        <v>0</v>
      </c>
    </row>
    <row r="473" spans="2:40" x14ac:dyDescent="0.3">
      <c r="B473" s="30" t="s">
        <v>290</v>
      </c>
      <c r="C473" s="30" t="s">
        <v>224</v>
      </c>
      <c r="D473" s="30" t="s">
        <v>224</v>
      </c>
      <c r="E473" s="15" t="str">
        <f t="shared" si="1240"/>
        <v>0707</v>
      </c>
      <c r="F473" s="30" t="s">
        <v>376</v>
      </c>
      <c r="G473" s="30"/>
      <c r="H473" s="31" t="s">
        <v>377</v>
      </c>
      <c r="I473" s="32">
        <f t="shared" si="1254"/>
        <v>6374.4</v>
      </c>
      <c r="J473" s="32">
        <f t="shared" si="1255"/>
        <v>6374.4</v>
      </c>
      <c r="K473" s="32">
        <f t="shared" si="1256"/>
        <v>6374.4</v>
      </c>
      <c r="L473" s="32">
        <f t="shared" si="1257"/>
        <v>0</v>
      </c>
      <c r="M473" s="32">
        <f t="shared" si="1258"/>
        <v>0</v>
      </c>
      <c r="N473" s="32">
        <f t="shared" si="1259"/>
        <v>0</v>
      </c>
      <c r="O473" s="32">
        <f t="shared" si="1260"/>
        <v>0</v>
      </c>
      <c r="P473" s="32">
        <f t="shared" si="1261"/>
        <v>0</v>
      </c>
      <c r="Q473" s="32">
        <f t="shared" si="1262"/>
        <v>0</v>
      </c>
      <c r="R473" s="32">
        <f t="shared" si="1263"/>
        <v>0</v>
      </c>
      <c r="S473" s="32">
        <f t="shared" si="1264"/>
        <v>0</v>
      </c>
      <c r="T473" s="32">
        <f t="shared" si="1265"/>
        <v>0</v>
      </c>
      <c r="U473" s="32">
        <v>0</v>
      </c>
      <c r="V473" s="32">
        <f t="shared" si="1242"/>
        <v>6374.4</v>
      </c>
      <c r="W473" s="32">
        <f t="shared" si="1266"/>
        <v>0</v>
      </c>
      <c r="X473" s="32">
        <f t="shared" si="1267"/>
        <v>0</v>
      </c>
      <c r="Y473" s="32">
        <f t="shared" si="1268"/>
        <v>0</v>
      </c>
      <c r="Z473" s="32">
        <f t="shared" si="1269"/>
        <v>0</v>
      </c>
      <c r="AA473" s="32">
        <f t="shared" si="1270"/>
        <v>0</v>
      </c>
      <c r="AB473" s="32">
        <f t="shared" si="1271"/>
        <v>6374.3924500000003</v>
      </c>
      <c r="AC473" s="33">
        <f t="shared" si="1272"/>
        <v>6374.4</v>
      </c>
      <c r="AD473" s="33">
        <f t="shared" si="1273"/>
        <v>6374.3924500000003</v>
      </c>
      <c r="AE473" s="34">
        <f t="shared" si="1170"/>
        <v>99.999881557479924</v>
      </c>
      <c r="AF473" s="32">
        <f t="shared" si="1274"/>
        <v>6374.4</v>
      </c>
      <c r="AG473" s="32">
        <f t="shared" si="1275"/>
        <v>0</v>
      </c>
      <c r="AH473" s="32">
        <f t="shared" si="1276"/>
        <v>0</v>
      </c>
      <c r="AI473" s="32">
        <f t="shared" si="1277"/>
        <v>0</v>
      </c>
      <c r="AJ473" s="32">
        <f t="shared" si="1278"/>
        <v>0</v>
      </c>
      <c r="AK473" s="32">
        <f t="shared" si="1279"/>
        <v>0</v>
      </c>
      <c r="AL473" s="32">
        <f t="shared" si="1171"/>
        <v>6374.4</v>
      </c>
      <c r="AM473" s="32">
        <f t="shared" si="1172"/>
        <v>0</v>
      </c>
    </row>
    <row r="474" spans="2:40" ht="31.2" x14ac:dyDescent="0.3">
      <c r="B474" s="30" t="s">
        <v>290</v>
      </c>
      <c r="C474" s="30" t="s">
        <v>224</v>
      </c>
      <c r="D474" s="30" t="s">
        <v>224</v>
      </c>
      <c r="E474" s="15" t="str">
        <f t="shared" si="1240"/>
        <v>0707</v>
      </c>
      <c r="F474" s="30" t="s">
        <v>376</v>
      </c>
      <c r="G474" s="30" t="s">
        <v>174</v>
      </c>
      <c r="H474" s="31" t="s">
        <v>175</v>
      </c>
      <c r="I474" s="32">
        <f t="shared" si="1254"/>
        <v>6374.4</v>
      </c>
      <c r="J474" s="32">
        <f t="shared" si="1255"/>
        <v>6374.4</v>
      </c>
      <c r="K474" s="32">
        <f t="shared" si="1256"/>
        <v>6374.4</v>
      </c>
      <c r="L474" s="32">
        <f t="shared" si="1257"/>
        <v>0</v>
      </c>
      <c r="M474" s="32">
        <f t="shared" si="1258"/>
        <v>0</v>
      </c>
      <c r="N474" s="32">
        <f t="shared" si="1259"/>
        <v>0</v>
      </c>
      <c r="O474" s="32">
        <f t="shared" si="1260"/>
        <v>0</v>
      </c>
      <c r="P474" s="32">
        <f t="shared" si="1261"/>
        <v>0</v>
      </c>
      <c r="Q474" s="32">
        <f t="shared" si="1262"/>
        <v>0</v>
      </c>
      <c r="R474" s="32">
        <f t="shared" si="1263"/>
        <v>0</v>
      </c>
      <c r="S474" s="32">
        <f t="shared" si="1264"/>
        <v>0</v>
      </c>
      <c r="T474" s="32">
        <f t="shared" si="1265"/>
        <v>0</v>
      </c>
      <c r="U474" s="32">
        <v>0</v>
      </c>
      <c r="V474" s="32">
        <f t="shared" si="1242"/>
        <v>6374.4</v>
      </c>
      <c r="W474" s="32">
        <f t="shared" si="1266"/>
        <v>0</v>
      </c>
      <c r="X474" s="32">
        <f t="shared" si="1267"/>
        <v>0</v>
      </c>
      <c r="Y474" s="32">
        <f t="shared" si="1268"/>
        <v>0</v>
      </c>
      <c r="Z474" s="32">
        <f t="shared" si="1269"/>
        <v>0</v>
      </c>
      <c r="AA474" s="32">
        <f t="shared" si="1270"/>
        <v>0</v>
      </c>
      <c r="AB474" s="32">
        <f t="shared" si="1271"/>
        <v>6374.3924500000003</v>
      </c>
      <c r="AC474" s="33">
        <f t="shared" si="1272"/>
        <v>6374.4</v>
      </c>
      <c r="AD474" s="33">
        <f t="shared" si="1273"/>
        <v>6374.3924500000003</v>
      </c>
      <c r="AE474" s="34">
        <f t="shared" si="1170"/>
        <v>99.999881557479924</v>
      </c>
      <c r="AF474" s="32">
        <f t="shared" si="1274"/>
        <v>6374.4</v>
      </c>
      <c r="AG474" s="32">
        <f t="shared" si="1275"/>
        <v>0</v>
      </c>
      <c r="AH474" s="32">
        <f t="shared" si="1276"/>
        <v>0</v>
      </c>
      <c r="AI474" s="32">
        <f t="shared" si="1277"/>
        <v>0</v>
      </c>
      <c r="AJ474" s="32">
        <f t="shared" si="1278"/>
        <v>0</v>
      </c>
      <c r="AK474" s="32">
        <f t="shared" si="1279"/>
        <v>0</v>
      </c>
      <c r="AL474" s="32">
        <f t="shared" si="1171"/>
        <v>6374.4</v>
      </c>
      <c r="AM474" s="32">
        <f t="shared" si="1172"/>
        <v>0</v>
      </c>
    </row>
    <row r="475" spans="2:40" x14ac:dyDescent="0.3">
      <c r="B475" s="30" t="s">
        <v>290</v>
      </c>
      <c r="C475" s="30" t="s">
        <v>224</v>
      </c>
      <c r="D475" s="30" t="s">
        <v>224</v>
      </c>
      <c r="E475" s="15" t="str">
        <f t="shared" si="1240"/>
        <v>0707</v>
      </c>
      <c r="F475" s="30" t="s">
        <v>376</v>
      </c>
      <c r="G475" s="30" t="s">
        <v>302</v>
      </c>
      <c r="H475" s="31" t="s">
        <v>303</v>
      </c>
      <c r="I475" s="32">
        <v>6374.4</v>
      </c>
      <c r="J475" s="32">
        <v>6374.4</v>
      </c>
      <c r="K475" s="32">
        <v>6374.4</v>
      </c>
      <c r="L475" s="32"/>
      <c r="M475" s="32"/>
      <c r="N475" s="32"/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2">
        <v>0</v>
      </c>
      <c r="V475" s="32">
        <f t="shared" si="1242"/>
        <v>6374.4</v>
      </c>
      <c r="W475" s="32"/>
      <c r="X475" s="32"/>
      <c r="Y475" s="32"/>
      <c r="Z475" s="32"/>
      <c r="AA475" s="32"/>
      <c r="AB475" s="32">
        <v>6374.3924500000003</v>
      </c>
      <c r="AC475" s="33">
        <v>6374.4</v>
      </c>
      <c r="AD475" s="33">
        <v>6374.3924500000003</v>
      </c>
      <c r="AE475" s="34">
        <f t="shared" si="1170"/>
        <v>99.999881557479924</v>
      </c>
      <c r="AF475" s="32">
        <v>6374.4</v>
      </c>
      <c r="AG475" s="32">
        <v>0</v>
      </c>
      <c r="AH475" s="32">
        <v>0</v>
      </c>
      <c r="AI475" s="32">
        <v>0</v>
      </c>
      <c r="AJ475" s="32">
        <v>0</v>
      </c>
      <c r="AK475" s="32">
        <v>0</v>
      </c>
      <c r="AL475" s="32">
        <f t="shared" si="1171"/>
        <v>6374.4</v>
      </c>
      <c r="AM475" s="32">
        <f t="shared" si="1172"/>
        <v>0</v>
      </c>
      <c r="AN475" s="12"/>
    </row>
    <row r="476" spans="2:40" ht="31.2" x14ac:dyDescent="0.3">
      <c r="B476" s="30" t="s">
        <v>290</v>
      </c>
      <c r="C476" s="30" t="s">
        <v>224</v>
      </c>
      <c r="D476" s="30" t="s">
        <v>224</v>
      </c>
      <c r="E476" s="15" t="str">
        <f t="shared" si="1240"/>
        <v>0707</v>
      </c>
      <c r="F476" s="30" t="s">
        <v>78</v>
      </c>
      <c r="G476" s="30"/>
      <c r="H476" s="31" t="s">
        <v>79</v>
      </c>
      <c r="I476" s="32"/>
      <c r="J476" s="32"/>
      <c r="K476" s="32"/>
      <c r="L476" s="32"/>
      <c r="M476" s="32"/>
      <c r="N476" s="32"/>
      <c r="O476" s="32">
        <f t="shared" si="1260"/>
        <v>0</v>
      </c>
      <c r="P476" s="32">
        <f t="shared" si="1261"/>
        <v>0</v>
      </c>
      <c r="Q476" s="32">
        <f t="shared" si="1262"/>
        <v>0</v>
      </c>
      <c r="R476" s="32">
        <f t="shared" si="1263"/>
        <v>0</v>
      </c>
      <c r="S476" s="32">
        <f t="shared" si="1264"/>
        <v>0</v>
      </c>
      <c r="T476" s="32">
        <f t="shared" si="1265"/>
        <v>0</v>
      </c>
      <c r="U476" s="32"/>
      <c r="V476" s="32">
        <f t="shared" si="1242"/>
        <v>0</v>
      </c>
      <c r="W476" s="32"/>
      <c r="X476" s="32"/>
      <c r="Y476" s="32"/>
      <c r="Z476" s="32"/>
      <c r="AA476" s="32"/>
      <c r="AB476" s="32">
        <f t="shared" si="1271"/>
        <v>650</v>
      </c>
      <c r="AC476" s="33">
        <f t="shared" si="1272"/>
        <v>1150</v>
      </c>
      <c r="AD476" s="33">
        <f t="shared" si="1273"/>
        <v>1150</v>
      </c>
      <c r="AE476" s="34">
        <f t="shared" si="1170"/>
        <v>100</v>
      </c>
      <c r="AF476" s="32">
        <f t="shared" si="1274"/>
        <v>1457.3847599999999</v>
      </c>
      <c r="AG476" s="32">
        <f t="shared" si="1275"/>
        <v>0</v>
      </c>
      <c r="AH476" s="32">
        <f t="shared" si="1276"/>
        <v>0</v>
      </c>
      <c r="AI476" s="32">
        <f t="shared" si="1277"/>
        <v>0</v>
      </c>
      <c r="AJ476" s="32">
        <f t="shared" si="1278"/>
        <v>0</v>
      </c>
      <c r="AK476" s="32">
        <f t="shared" si="1279"/>
        <v>0</v>
      </c>
      <c r="AL476" s="32">
        <f t="shared" si="1171"/>
        <v>1457.3847599999999</v>
      </c>
      <c r="AM476" s="32">
        <f t="shared" si="1172"/>
        <v>-1457.3847599999999</v>
      </c>
      <c r="AN476" s="12"/>
    </row>
    <row r="477" spans="2:40" ht="46.8" x14ac:dyDescent="0.3">
      <c r="B477" s="30" t="s">
        <v>290</v>
      </c>
      <c r="C477" s="30" t="s">
        <v>224</v>
      </c>
      <c r="D477" s="30" t="s">
        <v>224</v>
      </c>
      <c r="E477" s="15" t="str">
        <f t="shared" si="1240"/>
        <v>0707</v>
      </c>
      <c r="F477" s="30" t="s">
        <v>378</v>
      </c>
      <c r="G477" s="30"/>
      <c r="H477" s="31" t="s">
        <v>379</v>
      </c>
      <c r="I477" s="32"/>
      <c r="J477" s="32"/>
      <c r="K477" s="32"/>
      <c r="L477" s="32"/>
      <c r="M477" s="32"/>
      <c r="N477" s="32"/>
      <c r="O477" s="32">
        <f t="shared" si="1260"/>
        <v>0</v>
      </c>
      <c r="P477" s="32">
        <f t="shared" si="1261"/>
        <v>0</v>
      </c>
      <c r="Q477" s="32">
        <f t="shared" si="1262"/>
        <v>0</v>
      </c>
      <c r="R477" s="32">
        <f t="shared" si="1263"/>
        <v>0</v>
      </c>
      <c r="S477" s="32">
        <f t="shared" si="1264"/>
        <v>0</v>
      </c>
      <c r="T477" s="32">
        <f t="shared" si="1265"/>
        <v>0</v>
      </c>
      <c r="U477" s="32"/>
      <c r="V477" s="32">
        <f t="shared" si="1242"/>
        <v>0</v>
      </c>
      <c r="W477" s="32"/>
      <c r="X477" s="32"/>
      <c r="Y477" s="32"/>
      <c r="Z477" s="32"/>
      <c r="AA477" s="32"/>
      <c r="AB477" s="32">
        <f t="shared" si="1271"/>
        <v>650</v>
      </c>
      <c r="AC477" s="33">
        <f t="shared" si="1272"/>
        <v>1150</v>
      </c>
      <c r="AD477" s="33">
        <f t="shared" si="1273"/>
        <v>1150</v>
      </c>
      <c r="AE477" s="34">
        <f t="shared" si="1170"/>
        <v>100</v>
      </c>
      <c r="AF477" s="32">
        <f t="shared" si="1274"/>
        <v>1457.3847599999999</v>
      </c>
      <c r="AG477" s="32">
        <f t="shared" si="1275"/>
        <v>0</v>
      </c>
      <c r="AH477" s="32">
        <f t="shared" si="1276"/>
        <v>0</v>
      </c>
      <c r="AI477" s="32">
        <f t="shared" si="1277"/>
        <v>0</v>
      </c>
      <c r="AJ477" s="32">
        <f t="shared" si="1278"/>
        <v>0</v>
      </c>
      <c r="AK477" s="32">
        <f t="shared" si="1279"/>
        <v>0</v>
      </c>
      <c r="AL477" s="32">
        <f t="shared" si="1171"/>
        <v>1457.3847599999999</v>
      </c>
      <c r="AM477" s="32">
        <f t="shared" si="1172"/>
        <v>-1457.3847599999999</v>
      </c>
      <c r="AN477" s="12"/>
    </row>
    <row r="478" spans="2:40" ht="31.2" x14ac:dyDescent="0.3">
      <c r="B478" s="30" t="s">
        <v>290</v>
      </c>
      <c r="C478" s="30" t="s">
        <v>224</v>
      </c>
      <c r="D478" s="30" t="s">
        <v>224</v>
      </c>
      <c r="E478" s="15" t="str">
        <f t="shared" si="1240"/>
        <v>0707</v>
      </c>
      <c r="F478" s="30" t="s">
        <v>378</v>
      </c>
      <c r="G478" s="30" t="s">
        <v>174</v>
      </c>
      <c r="H478" s="31" t="s">
        <v>175</v>
      </c>
      <c r="I478" s="32"/>
      <c r="J478" s="32"/>
      <c r="K478" s="32"/>
      <c r="L478" s="32"/>
      <c r="M478" s="32"/>
      <c r="N478" s="32"/>
      <c r="O478" s="32">
        <f t="shared" si="1260"/>
        <v>0</v>
      </c>
      <c r="P478" s="32">
        <f t="shared" si="1261"/>
        <v>0</v>
      </c>
      <c r="Q478" s="32">
        <f t="shared" si="1262"/>
        <v>0</v>
      </c>
      <c r="R478" s="32">
        <f t="shared" si="1263"/>
        <v>0</v>
      </c>
      <c r="S478" s="32">
        <f t="shared" si="1264"/>
        <v>0</v>
      </c>
      <c r="T478" s="32">
        <f t="shared" si="1265"/>
        <v>0</v>
      </c>
      <c r="U478" s="32"/>
      <c r="V478" s="32">
        <f t="shared" si="1242"/>
        <v>0</v>
      </c>
      <c r="W478" s="32"/>
      <c r="X478" s="32"/>
      <c r="Y478" s="32"/>
      <c r="Z478" s="32"/>
      <c r="AA478" s="32"/>
      <c r="AB478" s="32">
        <f t="shared" si="1271"/>
        <v>650</v>
      </c>
      <c r="AC478" s="33">
        <f t="shared" si="1272"/>
        <v>1150</v>
      </c>
      <c r="AD478" s="33">
        <f t="shared" si="1273"/>
        <v>1150</v>
      </c>
      <c r="AE478" s="34">
        <f t="shared" si="1170"/>
        <v>100</v>
      </c>
      <c r="AF478" s="32">
        <f t="shared" si="1274"/>
        <v>1457.3847599999999</v>
      </c>
      <c r="AG478" s="32">
        <f t="shared" si="1275"/>
        <v>0</v>
      </c>
      <c r="AH478" s="32">
        <f t="shared" si="1276"/>
        <v>0</v>
      </c>
      <c r="AI478" s="32">
        <f t="shared" si="1277"/>
        <v>0</v>
      </c>
      <c r="AJ478" s="32">
        <f t="shared" si="1278"/>
        <v>0</v>
      </c>
      <c r="AK478" s="32">
        <f t="shared" si="1279"/>
        <v>0</v>
      </c>
      <c r="AL478" s="32">
        <f t="shared" si="1171"/>
        <v>1457.3847599999999</v>
      </c>
      <c r="AM478" s="32">
        <f t="shared" si="1172"/>
        <v>-1457.3847599999999</v>
      </c>
      <c r="AN478" s="12"/>
    </row>
    <row r="479" spans="2:40" x14ac:dyDescent="0.3">
      <c r="B479" s="30" t="s">
        <v>290</v>
      </c>
      <c r="C479" s="30" t="s">
        <v>224</v>
      </c>
      <c r="D479" s="30" t="s">
        <v>224</v>
      </c>
      <c r="E479" s="15" t="str">
        <f t="shared" si="1240"/>
        <v>0707</v>
      </c>
      <c r="F479" s="30" t="s">
        <v>378</v>
      </c>
      <c r="G479" s="30" t="s">
        <v>302</v>
      </c>
      <c r="H479" s="31" t="s">
        <v>303</v>
      </c>
      <c r="I479" s="32"/>
      <c r="J479" s="32"/>
      <c r="K479" s="32"/>
      <c r="L479" s="32"/>
      <c r="M479" s="32"/>
      <c r="N479" s="32"/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2"/>
      <c r="V479" s="32">
        <f t="shared" si="1242"/>
        <v>0</v>
      </c>
      <c r="W479" s="32"/>
      <c r="X479" s="32"/>
      <c r="Y479" s="32"/>
      <c r="Z479" s="32"/>
      <c r="AA479" s="32"/>
      <c r="AB479" s="32">
        <v>650</v>
      </c>
      <c r="AC479" s="33">
        <v>1150</v>
      </c>
      <c r="AD479" s="33">
        <v>1150</v>
      </c>
      <c r="AE479" s="34">
        <f t="shared" si="1170"/>
        <v>100</v>
      </c>
      <c r="AF479" s="32">
        <v>1457.3847599999999</v>
      </c>
      <c r="AG479" s="32">
        <v>0</v>
      </c>
      <c r="AH479" s="32">
        <v>0</v>
      </c>
      <c r="AI479" s="32">
        <v>0</v>
      </c>
      <c r="AJ479" s="32">
        <v>0</v>
      </c>
      <c r="AK479" s="32">
        <v>0</v>
      </c>
      <c r="AL479" s="32">
        <f t="shared" si="1171"/>
        <v>1457.3847599999999</v>
      </c>
      <c r="AM479" s="32">
        <f t="shared" si="1172"/>
        <v>-1457.3847599999999</v>
      </c>
      <c r="AN479" s="12"/>
    </row>
    <row r="480" spans="2:40" s="22" customFormat="1" x14ac:dyDescent="0.3">
      <c r="B480" s="23" t="s">
        <v>290</v>
      </c>
      <c r="C480" s="23" t="s">
        <v>224</v>
      </c>
      <c r="D480" s="23" t="s">
        <v>106</v>
      </c>
      <c r="E480" s="24" t="str">
        <f t="shared" si="1240"/>
        <v>0709</v>
      </c>
      <c r="F480" s="23"/>
      <c r="G480" s="23"/>
      <c r="H480" s="25" t="s">
        <v>380</v>
      </c>
      <c r="I480" s="26">
        <f t="shared" ref="I480:N480" si="1280">I481+I494</f>
        <v>4030.8</v>
      </c>
      <c r="J480" s="26">
        <f t="shared" si="1280"/>
        <v>4044.7</v>
      </c>
      <c r="K480" s="26">
        <f t="shared" si="1280"/>
        <v>4044.7</v>
      </c>
      <c r="L480" s="26">
        <f t="shared" si="1280"/>
        <v>0</v>
      </c>
      <c r="M480" s="26">
        <f t="shared" si="1280"/>
        <v>0</v>
      </c>
      <c r="N480" s="26">
        <f t="shared" si="1280"/>
        <v>0</v>
      </c>
      <c r="O480" s="26">
        <f t="shared" ref="O480:T480" si="1281">O481+O494+O501</f>
        <v>0</v>
      </c>
      <c r="P480" s="26">
        <f t="shared" si="1281"/>
        <v>52.780999999999999</v>
      </c>
      <c r="Q480" s="26">
        <f t="shared" si="1281"/>
        <v>0</v>
      </c>
      <c r="R480" s="26">
        <f t="shared" si="1281"/>
        <v>158.239</v>
      </c>
      <c r="S480" s="26">
        <f t="shared" si="1281"/>
        <v>0</v>
      </c>
      <c r="T480" s="26">
        <f t="shared" si="1281"/>
        <v>0</v>
      </c>
      <c r="U480" s="26">
        <v>0</v>
      </c>
      <c r="V480" s="26">
        <f t="shared" si="1242"/>
        <v>4241.82</v>
      </c>
      <c r="W480" s="26">
        <f>W481+W494</f>
        <v>0</v>
      </c>
      <c r="X480" s="26">
        <f>X481+X494</f>
        <v>0</v>
      </c>
      <c r="Y480" s="26">
        <f>Y481+Y494</f>
        <v>0</v>
      </c>
      <c r="Z480" s="26">
        <f>Z481+Z494</f>
        <v>0</v>
      </c>
      <c r="AA480" s="26">
        <f>AA481+AA494</f>
        <v>0</v>
      </c>
      <c r="AB480" s="26">
        <f>AB481+AB494+AB501</f>
        <v>3893.6005799999998</v>
      </c>
      <c r="AC480" s="27">
        <f>AC481+AC494+AC501</f>
        <v>4753.058</v>
      </c>
      <c r="AD480" s="27">
        <f>AD481+AD494+AD501</f>
        <v>4743.8829400000004</v>
      </c>
      <c r="AE480" s="28">
        <f t="shared" si="1170"/>
        <v>99.806965115931689</v>
      </c>
      <c r="AF480" s="26">
        <f t="shared" ref="AF480:AK480" si="1282">AF481+AF494+AF501</f>
        <v>4753.058</v>
      </c>
      <c r="AG480" s="26">
        <f t="shared" si="1282"/>
        <v>0</v>
      </c>
      <c r="AH480" s="26">
        <f t="shared" si="1282"/>
        <v>0</v>
      </c>
      <c r="AI480" s="26">
        <f t="shared" si="1282"/>
        <v>0</v>
      </c>
      <c r="AJ480" s="26">
        <f t="shared" si="1282"/>
        <v>0</v>
      </c>
      <c r="AK480" s="26">
        <f t="shared" si="1282"/>
        <v>0</v>
      </c>
      <c r="AL480" s="26">
        <f t="shared" si="1171"/>
        <v>4753.058</v>
      </c>
      <c r="AM480" s="26">
        <f t="shared" si="1172"/>
        <v>-511.23800000000028</v>
      </c>
      <c r="AN480" s="29"/>
    </row>
    <row r="481" spans="2:40" x14ac:dyDescent="0.3">
      <c r="B481" s="30" t="s">
        <v>290</v>
      </c>
      <c r="C481" s="30" t="s">
        <v>224</v>
      </c>
      <c r="D481" s="30" t="s">
        <v>106</v>
      </c>
      <c r="E481" s="15" t="str">
        <f t="shared" si="1240"/>
        <v>0709</v>
      </c>
      <c r="F481" s="30" t="s">
        <v>294</v>
      </c>
      <c r="G481" s="30"/>
      <c r="H481" s="31" t="s">
        <v>295</v>
      </c>
      <c r="I481" s="32">
        <f t="shared" ref="I481:I482" si="1283">I482</f>
        <v>2796</v>
      </c>
      <c r="J481" s="32">
        <f t="shared" ref="J481:J482" si="1284">J482</f>
        <v>2796</v>
      </c>
      <c r="K481" s="32">
        <f t="shared" ref="K481:K482" si="1285">K482</f>
        <v>2796</v>
      </c>
      <c r="L481" s="32">
        <f t="shared" ref="L481:L482" si="1286">L482</f>
        <v>0</v>
      </c>
      <c r="M481" s="32">
        <f t="shared" ref="M481:M482" si="1287">M482</f>
        <v>0</v>
      </c>
      <c r="N481" s="32">
        <f t="shared" ref="N481:N482" si="1288">N482</f>
        <v>0</v>
      </c>
      <c r="O481" s="32">
        <f t="shared" ref="O481:O482" si="1289">O482</f>
        <v>0</v>
      </c>
      <c r="P481" s="32">
        <f t="shared" ref="P481:P482" si="1290">P482</f>
        <v>0</v>
      </c>
      <c r="Q481" s="32">
        <f t="shared" ref="Q481:Q482" si="1291">Q482</f>
        <v>0</v>
      </c>
      <c r="R481" s="32">
        <f t="shared" ref="R481:R482" si="1292">R482</f>
        <v>0</v>
      </c>
      <c r="S481" s="32">
        <f t="shared" ref="S481:S482" si="1293">S482</f>
        <v>0</v>
      </c>
      <c r="T481" s="32">
        <f t="shared" ref="T481:T482" si="1294">T482</f>
        <v>0</v>
      </c>
      <c r="U481" s="32">
        <v>0</v>
      </c>
      <c r="V481" s="32">
        <f t="shared" si="1242"/>
        <v>2796</v>
      </c>
      <c r="W481" s="32">
        <f t="shared" ref="W481:W482" si="1295">W482</f>
        <v>0</v>
      </c>
      <c r="X481" s="32">
        <f t="shared" ref="X481:X482" si="1296">X482</f>
        <v>0</v>
      </c>
      <c r="Y481" s="32">
        <f t="shared" ref="Y481:Y482" si="1297">Y482</f>
        <v>0</v>
      </c>
      <c r="Z481" s="32">
        <f t="shared" ref="Z481:Z482" si="1298">Z482</f>
        <v>0</v>
      </c>
      <c r="AA481" s="32">
        <f t="shared" ref="AA481:AA482" si="1299">AA482</f>
        <v>0</v>
      </c>
      <c r="AB481" s="32">
        <f t="shared" ref="AB481:AB482" si="1300">AB482</f>
        <v>1989.3906999999999</v>
      </c>
      <c r="AC481" s="33">
        <f t="shared" ref="AC481:AC482" si="1301">AC482</f>
        <v>2796</v>
      </c>
      <c r="AD481" s="33">
        <f t="shared" ref="AD481:AD482" si="1302">AD482</f>
        <v>2786.8407000000002</v>
      </c>
      <c r="AE481" s="34">
        <f t="shared" si="1170"/>
        <v>99.672414163090139</v>
      </c>
      <c r="AF481" s="32">
        <f t="shared" ref="AF481:AF482" si="1303">AF482</f>
        <v>2796</v>
      </c>
      <c r="AG481" s="32">
        <f t="shared" ref="AG481:AG482" si="1304">AG482</f>
        <v>0</v>
      </c>
      <c r="AH481" s="32">
        <f t="shared" ref="AH481:AH482" si="1305">AH482</f>
        <v>0</v>
      </c>
      <c r="AI481" s="32">
        <f t="shared" ref="AI481:AI482" si="1306">AI482</f>
        <v>0</v>
      </c>
      <c r="AJ481" s="32">
        <f t="shared" ref="AJ481:AJ482" si="1307">AJ482</f>
        <v>0</v>
      </c>
      <c r="AK481" s="32">
        <f t="shared" ref="AK481:AK482" si="1308">AK482</f>
        <v>0</v>
      </c>
      <c r="AL481" s="32">
        <f t="shared" si="1171"/>
        <v>2796</v>
      </c>
      <c r="AM481" s="32">
        <f t="shared" si="1172"/>
        <v>0</v>
      </c>
    </row>
    <row r="482" spans="2:40" x14ac:dyDescent="0.3">
      <c r="B482" s="30" t="s">
        <v>290</v>
      </c>
      <c r="C482" s="30" t="s">
        <v>224</v>
      </c>
      <c r="D482" s="30" t="s">
        <v>106</v>
      </c>
      <c r="E482" s="15" t="str">
        <f t="shared" si="1240"/>
        <v>0709</v>
      </c>
      <c r="F482" s="30" t="s">
        <v>306</v>
      </c>
      <c r="G482" s="30"/>
      <c r="H482" s="31" t="s">
        <v>307</v>
      </c>
      <c r="I482" s="32">
        <f t="shared" si="1283"/>
        <v>2796</v>
      </c>
      <c r="J482" s="32">
        <f t="shared" si="1284"/>
        <v>2796</v>
      </c>
      <c r="K482" s="32">
        <f t="shared" si="1285"/>
        <v>2796</v>
      </c>
      <c r="L482" s="32">
        <f t="shared" si="1286"/>
        <v>0</v>
      </c>
      <c r="M482" s="32">
        <f t="shared" si="1287"/>
        <v>0</v>
      </c>
      <c r="N482" s="32">
        <f t="shared" si="1288"/>
        <v>0</v>
      </c>
      <c r="O482" s="32">
        <f t="shared" si="1289"/>
        <v>0</v>
      </c>
      <c r="P482" s="32">
        <f t="shared" si="1290"/>
        <v>0</v>
      </c>
      <c r="Q482" s="32">
        <f t="shared" si="1291"/>
        <v>0</v>
      </c>
      <c r="R482" s="32">
        <f t="shared" si="1292"/>
        <v>0</v>
      </c>
      <c r="S482" s="32">
        <f t="shared" si="1293"/>
        <v>0</v>
      </c>
      <c r="T482" s="32">
        <f t="shared" si="1294"/>
        <v>0</v>
      </c>
      <c r="U482" s="32">
        <v>0</v>
      </c>
      <c r="V482" s="32">
        <f t="shared" si="1242"/>
        <v>2796</v>
      </c>
      <c r="W482" s="32">
        <f t="shared" si="1295"/>
        <v>0</v>
      </c>
      <c r="X482" s="32">
        <f t="shared" si="1296"/>
        <v>0</v>
      </c>
      <c r="Y482" s="32">
        <f t="shared" si="1297"/>
        <v>0</v>
      </c>
      <c r="Z482" s="32">
        <f t="shared" si="1298"/>
        <v>0</v>
      </c>
      <c r="AA482" s="32">
        <f t="shared" si="1299"/>
        <v>0</v>
      </c>
      <c r="AB482" s="32">
        <f t="shared" si="1300"/>
        <v>1989.3906999999999</v>
      </c>
      <c r="AC482" s="33">
        <f t="shared" si="1301"/>
        <v>2796</v>
      </c>
      <c r="AD482" s="33">
        <f t="shared" si="1302"/>
        <v>2786.8407000000002</v>
      </c>
      <c r="AE482" s="34">
        <f t="shared" si="1170"/>
        <v>99.672414163090139</v>
      </c>
      <c r="AF482" s="32">
        <f t="shared" si="1303"/>
        <v>2796</v>
      </c>
      <c r="AG482" s="32">
        <f t="shared" si="1304"/>
        <v>0</v>
      </c>
      <c r="AH482" s="32">
        <f t="shared" si="1305"/>
        <v>0</v>
      </c>
      <c r="AI482" s="32">
        <f t="shared" si="1306"/>
        <v>0</v>
      </c>
      <c r="AJ482" s="32">
        <f t="shared" si="1307"/>
        <v>0</v>
      </c>
      <c r="AK482" s="32">
        <f t="shared" si="1308"/>
        <v>0</v>
      </c>
      <c r="AL482" s="32">
        <f t="shared" si="1171"/>
        <v>2796</v>
      </c>
      <c r="AM482" s="32">
        <f t="shared" si="1172"/>
        <v>0</v>
      </c>
    </row>
    <row r="483" spans="2:40" ht="46.8" x14ac:dyDescent="0.3">
      <c r="B483" s="30" t="s">
        <v>290</v>
      </c>
      <c r="C483" s="30" t="s">
        <v>224</v>
      </c>
      <c r="D483" s="30" t="s">
        <v>106</v>
      </c>
      <c r="E483" s="15" t="str">
        <f t="shared" si="1240"/>
        <v>0709</v>
      </c>
      <c r="F483" s="30" t="s">
        <v>308</v>
      </c>
      <c r="G483" s="30"/>
      <c r="H483" s="31" t="s">
        <v>309</v>
      </c>
      <c r="I483" s="32">
        <f t="shared" ref="I483:T483" si="1309">I484+I491</f>
        <v>2796</v>
      </c>
      <c r="J483" s="32">
        <f t="shared" si="1309"/>
        <v>2796</v>
      </c>
      <c r="K483" s="32">
        <f t="shared" si="1309"/>
        <v>2796</v>
      </c>
      <c r="L483" s="32">
        <f t="shared" si="1309"/>
        <v>0</v>
      </c>
      <c r="M483" s="32">
        <f t="shared" si="1309"/>
        <v>0</v>
      </c>
      <c r="N483" s="32">
        <f t="shared" si="1309"/>
        <v>0</v>
      </c>
      <c r="O483" s="32">
        <f t="shared" si="1309"/>
        <v>0</v>
      </c>
      <c r="P483" s="32">
        <f t="shared" si="1309"/>
        <v>0</v>
      </c>
      <c r="Q483" s="32">
        <f t="shared" si="1309"/>
        <v>0</v>
      </c>
      <c r="R483" s="32">
        <f t="shared" si="1309"/>
        <v>0</v>
      </c>
      <c r="S483" s="32">
        <f t="shared" si="1309"/>
        <v>0</v>
      </c>
      <c r="T483" s="32">
        <f t="shared" si="1309"/>
        <v>0</v>
      </c>
      <c r="U483" s="32">
        <v>0</v>
      </c>
      <c r="V483" s="32">
        <f t="shared" si="1242"/>
        <v>2796</v>
      </c>
      <c r="W483" s="32">
        <f t="shared" ref="W483:AD483" si="1310">W484+W491</f>
        <v>0</v>
      </c>
      <c r="X483" s="32">
        <f t="shared" si="1310"/>
        <v>0</v>
      </c>
      <c r="Y483" s="32">
        <f t="shared" si="1310"/>
        <v>0</v>
      </c>
      <c r="Z483" s="32">
        <f t="shared" si="1310"/>
        <v>0</v>
      </c>
      <c r="AA483" s="32">
        <f t="shared" si="1310"/>
        <v>0</v>
      </c>
      <c r="AB483" s="32">
        <f t="shared" si="1310"/>
        <v>1989.3906999999999</v>
      </c>
      <c r="AC483" s="33">
        <f t="shared" si="1310"/>
        <v>2796</v>
      </c>
      <c r="AD483" s="33">
        <f t="shared" si="1310"/>
        <v>2786.8407000000002</v>
      </c>
      <c r="AE483" s="34">
        <f t="shared" si="1170"/>
        <v>99.672414163090139</v>
      </c>
      <c r="AF483" s="32">
        <f t="shared" ref="AF483:AK483" si="1311">AF484+AF491</f>
        <v>2796</v>
      </c>
      <c r="AG483" s="32">
        <f t="shared" si="1311"/>
        <v>0</v>
      </c>
      <c r="AH483" s="32">
        <f t="shared" si="1311"/>
        <v>0</v>
      </c>
      <c r="AI483" s="32">
        <f t="shared" si="1311"/>
        <v>0</v>
      </c>
      <c r="AJ483" s="32">
        <f t="shared" si="1311"/>
        <v>0</v>
      </c>
      <c r="AK483" s="32">
        <f t="shared" si="1311"/>
        <v>0</v>
      </c>
      <c r="AL483" s="32">
        <f t="shared" si="1171"/>
        <v>2796</v>
      </c>
      <c r="AM483" s="32">
        <f t="shared" si="1172"/>
        <v>0</v>
      </c>
    </row>
    <row r="484" spans="2:40" ht="31.2" x14ac:dyDescent="0.3">
      <c r="B484" s="30" t="s">
        <v>290</v>
      </c>
      <c r="C484" s="30" t="s">
        <v>224</v>
      </c>
      <c r="D484" s="30" t="s">
        <v>106</v>
      </c>
      <c r="E484" s="15" t="str">
        <f t="shared" si="1240"/>
        <v>0709</v>
      </c>
      <c r="F484" s="30" t="s">
        <v>381</v>
      </c>
      <c r="G484" s="30"/>
      <c r="H484" s="31" t="s">
        <v>382</v>
      </c>
      <c r="I484" s="32">
        <f t="shared" ref="I484:T484" si="1312">I489+I485+I487</f>
        <v>2316</v>
      </c>
      <c r="J484" s="32">
        <f t="shared" si="1312"/>
        <v>2316</v>
      </c>
      <c r="K484" s="32">
        <f t="shared" si="1312"/>
        <v>2316</v>
      </c>
      <c r="L484" s="32">
        <f t="shared" si="1312"/>
        <v>0</v>
      </c>
      <c r="M484" s="32">
        <f t="shared" si="1312"/>
        <v>0</v>
      </c>
      <c r="N484" s="32">
        <f t="shared" si="1312"/>
        <v>0</v>
      </c>
      <c r="O484" s="32">
        <f t="shared" si="1312"/>
        <v>0</v>
      </c>
      <c r="P484" s="32">
        <f t="shared" si="1312"/>
        <v>0</v>
      </c>
      <c r="Q484" s="32">
        <f t="shared" si="1312"/>
        <v>0</v>
      </c>
      <c r="R484" s="32">
        <f t="shared" si="1312"/>
        <v>0</v>
      </c>
      <c r="S484" s="32">
        <f t="shared" si="1312"/>
        <v>0</v>
      </c>
      <c r="T484" s="32">
        <f t="shared" si="1312"/>
        <v>0</v>
      </c>
      <c r="U484" s="32">
        <v>0</v>
      </c>
      <c r="V484" s="32">
        <f t="shared" si="1242"/>
        <v>2316</v>
      </c>
      <c r="W484" s="32">
        <f t="shared" ref="W484:AD484" si="1313">W489+W485+W487</f>
        <v>0</v>
      </c>
      <c r="X484" s="32">
        <f t="shared" si="1313"/>
        <v>0</v>
      </c>
      <c r="Y484" s="32">
        <f t="shared" si="1313"/>
        <v>0</v>
      </c>
      <c r="Z484" s="32">
        <f t="shared" si="1313"/>
        <v>0</v>
      </c>
      <c r="AA484" s="32">
        <f t="shared" si="1313"/>
        <v>0</v>
      </c>
      <c r="AB484" s="32">
        <f t="shared" si="1313"/>
        <v>1589.3906999999999</v>
      </c>
      <c r="AC484" s="33">
        <f t="shared" si="1313"/>
        <v>2316</v>
      </c>
      <c r="AD484" s="33">
        <f t="shared" si="1313"/>
        <v>2306.8407000000002</v>
      </c>
      <c r="AE484" s="34">
        <f t="shared" si="1170"/>
        <v>99.60452072538861</v>
      </c>
      <c r="AF484" s="32">
        <f t="shared" ref="AF484:AK484" si="1314">AF489+AF485+AF487</f>
        <v>2316</v>
      </c>
      <c r="AG484" s="32">
        <f t="shared" si="1314"/>
        <v>0</v>
      </c>
      <c r="AH484" s="32">
        <f t="shared" si="1314"/>
        <v>0</v>
      </c>
      <c r="AI484" s="32">
        <f t="shared" si="1314"/>
        <v>0</v>
      </c>
      <c r="AJ484" s="32">
        <f t="shared" si="1314"/>
        <v>0</v>
      </c>
      <c r="AK484" s="32">
        <f t="shared" si="1314"/>
        <v>0</v>
      </c>
      <c r="AL484" s="32">
        <f t="shared" si="1171"/>
        <v>2316</v>
      </c>
      <c r="AM484" s="32">
        <f t="shared" si="1172"/>
        <v>0</v>
      </c>
    </row>
    <row r="485" spans="2:40" ht="31.2" x14ac:dyDescent="0.3">
      <c r="B485" s="30" t="s">
        <v>290</v>
      </c>
      <c r="C485" s="30" t="s">
        <v>224</v>
      </c>
      <c r="D485" s="30" t="s">
        <v>106</v>
      </c>
      <c r="E485" s="15" t="str">
        <f t="shared" si="1240"/>
        <v>0709</v>
      </c>
      <c r="F485" s="30" t="s">
        <v>381</v>
      </c>
      <c r="G485" s="30" t="s">
        <v>50</v>
      </c>
      <c r="H485" s="31" t="s">
        <v>51</v>
      </c>
      <c r="I485" s="32">
        <f t="shared" ref="I485:T485" si="1315">I486</f>
        <v>5</v>
      </c>
      <c r="J485" s="32">
        <f t="shared" si="1315"/>
        <v>5</v>
      </c>
      <c r="K485" s="32">
        <f t="shared" si="1315"/>
        <v>5</v>
      </c>
      <c r="L485" s="32">
        <f t="shared" si="1315"/>
        <v>0</v>
      </c>
      <c r="M485" s="32">
        <f t="shared" si="1315"/>
        <v>0</v>
      </c>
      <c r="N485" s="32">
        <f t="shared" si="1315"/>
        <v>0</v>
      </c>
      <c r="O485" s="32">
        <f t="shared" si="1315"/>
        <v>0</v>
      </c>
      <c r="P485" s="32">
        <f t="shared" si="1315"/>
        <v>0</v>
      </c>
      <c r="Q485" s="32">
        <f t="shared" si="1315"/>
        <v>0</v>
      </c>
      <c r="R485" s="32">
        <f t="shared" si="1315"/>
        <v>0</v>
      </c>
      <c r="S485" s="32">
        <f t="shared" si="1315"/>
        <v>0</v>
      </c>
      <c r="T485" s="32">
        <f t="shared" si="1315"/>
        <v>0</v>
      </c>
      <c r="U485" s="32">
        <v>0</v>
      </c>
      <c r="V485" s="32">
        <f t="shared" si="1242"/>
        <v>5</v>
      </c>
      <c r="W485" s="32">
        <f t="shared" ref="W485:AD485" si="1316">W486</f>
        <v>0</v>
      </c>
      <c r="X485" s="32">
        <f t="shared" si="1316"/>
        <v>0</v>
      </c>
      <c r="Y485" s="32">
        <f t="shared" si="1316"/>
        <v>0</v>
      </c>
      <c r="Z485" s="32">
        <f t="shared" si="1316"/>
        <v>0</v>
      </c>
      <c r="AA485" s="32">
        <f t="shared" si="1316"/>
        <v>0</v>
      </c>
      <c r="AB485" s="32">
        <f t="shared" si="1316"/>
        <v>5</v>
      </c>
      <c r="AC485" s="33">
        <f t="shared" si="1316"/>
        <v>5</v>
      </c>
      <c r="AD485" s="33">
        <f t="shared" si="1316"/>
        <v>5</v>
      </c>
      <c r="AE485" s="34">
        <f t="shared" si="1170"/>
        <v>100</v>
      </c>
      <c r="AF485" s="32">
        <f t="shared" ref="AF485:AK485" si="1317">AF486</f>
        <v>5</v>
      </c>
      <c r="AG485" s="32">
        <f t="shared" si="1317"/>
        <v>0</v>
      </c>
      <c r="AH485" s="32">
        <f t="shared" si="1317"/>
        <v>0</v>
      </c>
      <c r="AI485" s="32">
        <f t="shared" si="1317"/>
        <v>0</v>
      </c>
      <c r="AJ485" s="32">
        <f t="shared" si="1317"/>
        <v>0</v>
      </c>
      <c r="AK485" s="32">
        <f t="shared" si="1317"/>
        <v>0</v>
      </c>
      <c r="AL485" s="32">
        <f t="shared" si="1171"/>
        <v>5</v>
      </c>
      <c r="AM485" s="32">
        <f t="shared" si="1172"/>
        <v>0</v>
      </c>
    </row>
    <row r="486" spans="2:40" ht="31.2" x14ac:dyDescent="0.3">
      <c r="B486" s="30" t="s">
        <v>290</v>
      </c>
      <c r="C486" s="30" t="s">
        <v>224</v>
      </c>
      <c r="D486" s="30" t="s">
        <v>106</v>
      </c>
      <c r="E486" s="15" t="str">
        <f t="shared" si="1240"/>
        <v>0709</v>
      </c>
      <c r="F486" s="30" t="s">
        <v>381</v>
      </c>
      <c r="G486" s="30" t="s">
        <v>52</v>
      </c>
      <c r="H486" s="31" t="s">
        <v>53</v>
      </c>
      <c r="I486" s="32">
        <v>5</v>
      </c>
      <c r="J486" s="32">
        <v>5</v>
      </c>
      <c r="K486" s="32">
        <v>5</v>
      </c>
      <c r="L486" s="32"/>
      <c r="M486" s="32"/>
      <c r="N486" s="32"/>
      <c r="O486" s="32"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32">
        <f t="shared" si="1242"/>
        <v>5</v>
      </c>
      <c r="W486" s="32"/>
      <c r="X486" s="32"/>
      <c r="Y486" s="32"/>
      <c r="Z486" s="32"/>
      <c r="AA486" s="32"/>
      <c r="AB486" s="32">
        <v>5</v>
      </c>
      <c r="AC486" s="33">
        <v>5</v>
      </c>
      <c r="AD486" s="33">
        <v>5</v>
      </c>
      <c r="AE486" s="34">
        <f t="shared" ref="AE486:AE549" si="1318">AD486/AC486*100</f>
        <v>100</v>
      </c>
      <c r="AF486" s="32">
        <v>5</v>
      </c>
      <c r="AG486" s="32">
        <v>0</v>
      </c>
      <c r="AH486" s="32">
        <v>0</v>
      </c>
      <c r="AI486" s="32">
        <v>0</v>
      </c>
      <c r="AJ486" s="32">
        <v>0</v>
      </c>
      <c r="AK486" s="32">
        <v>0</v>
      </c>
      <c r="AL486" s="32">
        <f t="shared" ref="AL486:AL549" si="1319">AF486+AH486+AK486+AI486+AJ486+AG486</f>
        <v>5</v>
      </c>
      <c r="AM486" s="32">
        <f t="shared" ref="AM486:AM549" si="1320">V486-AL486</f>
        <v>0</v>
      </c>
      <c r="AN486" s="12"/>
    </row>
    <row r="487" spans="2:40" x14ac:dyDescent="0.3">
      <c r="B487" s="30" t="s">
        <v>290</v>
      </c>
      <c r="C487" s="30" t="s">
        <v>224</v>
      </c>
      <c r="D487" s="30" t="s">
        <v>106</v>
      </c>
      <c r="E487" s="15" t="str">
        <f t="shared" si="1240"/>
        <v>0709</v>
      </c>
      <c r="F487" s="30" t="s">
        <v>381</v>
      </c>
      <c r="G487" s="30" t="s">
        <v>92</v>
      </c>
      <c r="H487" s="31" t="s">
        <v>93</v>
      </c>
      <c r="I487" s="32">
        <f t="shared" ref="I487:T487" si="1321">I488</f>
        <v>220</v>
      </c>
      <c r="J487" s="32">
        <f t="shared" si="1321"/>
        <v>220</v>
      </c>
      <c r="K487" s="32">
        <f t="shared" si="1321"/>
        <v>220</v>
      </c>
      <c r="L487" s="32">
        <f t="shared" si="1321"/>
        <v>0</v>
      </c>
      <c r="M487" s="32">
        <f t="shared" si="1321"/>
        <v>0</v>
      </c>
      <c r="N487" s="32">
        <f t="shared" si="1321"/>
        <v>0</v>
      </c>
      <c r="O487" s="32">
        <f t="shared" si="1321"/>
        <v>0</v>
      </c>
      <c r="P487" s="32">
        <f t="shared" si="1321"/>
        <v>0</v>
      </c>
      <c r="Q487" s="32">
        <f t="shared" si="1321"/>
        <v>0</v>
      </c>
      <c r="R487" s="32">
        <f t="shared" si="1321"/>
        <v>0</v>
      </c>
      <c r="S487" s="32">
        <f t="shared" si="1321"/>
        <v>0</v>
      </c>
      <c r="T487" s="32">
        <f t="shared" si="1321"/>
        <v>0</v>
      </c>
      <c r="U487" s="32">
        <v>0</v>
      </c>
      <c r="V487" s="32">
        <f t="shared" si="1242"/>
        <v>220</v>
      </c>
      <c r="W487" s="32">
        <f t="shared" ref="W487:AD487" si="1322">W488</f>
        <v>0</v>
      </c>
      <c r="X487" s="32">
        <f t="shared" si="1322"/>
        <v>0</v>
      </c>
      <c r="Y487" s="32">
        <f t="shared" si="1322"/>
        <v>0</v>
      </c>
      <c r="Z487" s="32">
        <f t="shared" si="1322"/>
        <v>0</v>
      </c>
      <c r="AA487" s="32">
        <f t="shared" si="1322"/>
        <v>0</v>
      </c>
      <c r="AB487" s="32">
        <f t="shared" si="1322"/>
        <v>220</v>
      </c>
      <c r="AC487" s="33">
        <f t="shared" si="1322"/>
        <v>220</v>
      </c>
      <c r="AD487" s="33">
        <f t="shared" si="1322"/>
        <v>220</v>
      </c>
      <c r="AE487" s="34">
        <f t="shared" si="1318"/>
        <v>100</v>
      </c>
      <c r="AF487" s="32">
        <f t="shared" ref="AF487:AK487" si="1323">AF488</f>
        <v>220</v>
      </c>
      <c r="AG487" s="32">
        <f t="shared" si="1323"/>
        <v>0</v>
      </c>
      <c r="AH487" s="32">
        <f t="shared" si="1323"/>
        <v>0</v>
      </c>
      <c r="AI487" s="32">
        <f t="shared" si="1323"/>
        <v>0</v>
      </c>
      <c r="AJ487" s="32">
        <f t="shared" si="1323"/>
        <v>0</v>
      </c>
      <c r="AK487" s="32">
        <f t="shared" si="1323"/>
        <v>0</v>
      </c>
      <c r="AL487" s="32">
        <f t="shared" si="1319"/>
        <v>220</v>
      </c>
      <c r="AM487" s="32">
        <f t="shared" si="1320"/>
        <v>0</v>
      </c>
    </row>
    <row r="488" spans="2:40" x14ac:dyDescent="0.3">
      <c r="B488" s="30" t="s">
        <v>290</v>
      </c>
      <c r="C488" s="30" t="s">
        <v>224</v>
      </c>
      <c r="D488" s="30" t="s">
        <v>106</v>
      </c>
      <c r="E488" s="15" t="str">
        <f t="shared" si="1240"/>
        <v>0709</v>
      </c>
      <c r="F488" s="30" t="s">
        <v>381</v>
      </c>
      <c r="G488" s="30" t="s">
        <v>366</v>
      </c>
      <c r="H488" s="31" t="s">
        <v>367</v>
      </c>
      <c r="I488" s="32">
        <v>220</v>
      </c>
      <c r="J488" s="32">
        <v>220</v>
      </c>
      <c r="K488" s="32">
        <v>220</v>
      </c>
      <c r="L488" s="32"/>
      <c r="M488" s="32"/>
      <c r="N488" s="32"/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0</v>
      </c>
      <c r="V488" s="32">
        <f t="shared" si="1242"/>
        <v>220</v>
      </c>
      <c r="W488" s="32"/>
      <c r="X488" s="32"/>
      <c r="Y488" s="32"/>
      <c r="Z488" s="32"/>
      <c r="AA488" s="32"/>
      <c r="AB488" s="32">
        <v>220</v>
      </c>
      <c r="AC488" s="33">
        <v>220</v>
      </c>
      <c r="AD488" s="33">
        <v>220</v>
      </c>
      <c r="AE488" s="34">
        <f t="shared" si="1318"/>
        <v>100</v>
      </c>
      <c r="AF488" s="32">
        <v>220</v>
      </c>
      <c r="AG488" s="32">
        <v>0</v>
      </c>
      <c r="AH488" s="32">
        <v>0</v>
      </c>
      <c r="AI488" s="32">
        <v>0</v>
      </c>
      <c r="AJ488" s="32">
        <v>0</v>
      </c>
      <c r="AK488" s="32">
        <v>0</v>
      </c>
      <c r="AL488" s="32">
        <f t="shared" si="1319"/>
        <v>220</v>
      </c>
      <c r="AM488" s="32">
        <f t="shared" si="1320"/>
        <v>0</v>
      </c>
      <c r="AN488" s="12"/>
    </row>
    <row r="489" spans="2:40" ht="31.2" x14ac:dyDescent="0.3">
      <c r="B489" s="30" t="s">
        <v>290</v>
      </c>
      <c r="C489" s="30" t="s">
        <v>224</v>
      </c>
      <c r="D489" s="30" t="s">
        <v>106</v>
      </c>
      <c r="E489" s="15" t="str">
        <f t="shared" si="1240"/>
        <v>0709</v>
      </c>
      <c r="F489" s="30" t="s">
        <v>381</v>
      </c>
      <c r="G489" s="30" t="s">
        <v>174</v>
      </c>
      <c r="H489" s="31" t="s">
        <v>175</v>
      </c>
      <c r="I489" s="32">
        <f t="shared" ref="I489:T489" si="1324">I490</f>
        <v>2091</v>
      </c>
      <c r="J489" s="32">
        <f t="shared" si="1324"/>
        <v>2091</v>
      </c>
      <c r="K489" s="32">
        <f t="shared" si="1324"/>
        <v>2091</v>
      </c>
      <c r="L489" s="32">
        <f t="shared" si="1324"/>
        <v>0</v>
      </c>
      <c r="M489" s="32">
        <f t="shared" si="1324"/>
        <v>0</v>
      </c>
      <c r="N489" s="32">
        <f t="shared" si="1324"/>
        <v>0</v>
      </c>
      <c r="O489" s="32">
        <f t="shared" si="1324"/>
        <v>0</v>
      </c>
      <c r="P489" s="32">
        <f t="shared" si="1324"/>
        <v>0</v>
      </c>
      <c r="Q489" s="32">
        <f t="shared" si="1324"/>
        <v>0</v>
      </c>
      <c r="R489" s="32">
        <f t="shared" si="1324"/>
        <v>0</v>
      </c>
      <c r="S489" s="32">
        <f t="shared" si="1324"/>
        <v>0</v>
      </c>
      <c r="T489" s="32">
        <f t="shared" si="1324"/>
        <v>0</v>
      </c>
      <c r="U489" s="32">
        <v>0</v>
      </c>
      <c r="V489" s="32">
        <f t="shared" si="1242"/>
        <v>2091</v>
      </c>
      <c r="W489" s="32">
        <f t="shared" ref="W489:AD489" si="1325">W490</f>
        <v>0</v>
      </c>
      <c r="X489" s="32">
        <f t="shared" si="1325"/>
        <v>0</v>
      </c>
      <c r="Y489" s="32">
        <f t="shared" si="1325"/>
        <v>0</v>
      </c>
      <c r="Z489" s="32">
        <f t="shared" si="1325"/>
        <v>0</v>
      </c>
      <c r="AA489" s="32">
        <f t="shared" si="1325"/>
        <v>0</v>
      </c>
      <c r="AB489" s="32">
        <f t="shared" si="1325"/>
        <v>1364.3906999999999</v>
      </c>
      <c r="AC489" s="33">
        <f t="shared" si="1325"/>
        <v>2091</v>
      </c>
      <c r="AD489" s="33">
        <f t="shared" si="1325"/>
        <v>2081.8407000000002</v>
      </c>
      <c r="AE489" s="34">
        <f t="shared" si="1318"/>
        <v>99.561965566714505</v>
      </c>
      <c r="AF489" s="32">
        <f t="shared" ref="AF489:AK489" si="1326">AF490</f>
        <v>2091</v>
      </c>
      <c r="AG489" s="32">
        <f t="shared" si="1326"/>
        <v>0</v>
      </c>
      <c r="AH489" s="32">
        <f t="shared" si="1326"/>
        <v>0</v>
      </c>
      <c r="AI489" s="32">
        <f t="shared" si="1326"/>
        <v>0</v>
      </c>
      <c r="AJ489" s="32">
        <f t="shared" si="1326"/>
        <v>0</v>
      </c>
      <c r="AK489" s="32">
        <f t="shared" si="1326"/>
        <v>0</v>
      </c>
      <c r="AL489" s="32">
        <f t="shared" si="1319"/>
        <v>2091</v>
      </c>
      <c r="AM489" s="32">
        <f t="shared" si="1320"/>
        <v>0</v>
      </c>
    </row>
    <row r="490" spans="2:40" x14ac:dyDescent="0.3">
      <c r="B490" s="30" t="s">
        <v>290</v>
      </c>
      <c r="C490" s="30" t="s">
        <v>224</v>
      </c>
      <c r="D490" s="30" t="s">
        <v>106</v>
      </c>
      <c r="E490" s="15" t="str">
        <f t="shared" si="1240"/>
        <v>0709</v>
      </c>
      <c r="F490" s="30" t="s">
        <v>381</v>
      </c>
      <c r="G490" s="30" t="s">
        <v>302</v>
      </c>
      <c r="H490" s="31" t="s">
        <v>303</v>
      </c>
      <c r="I490" s="32">
        <v>2091</v>
      </c>
      <c r="J490" s="32">
        <v>2091</v>
      </c>
      <c r="K490" s="32">
        <v>2091</v>
      </c>
      <c r="L490" s="32"/>
      <c r="M490" s="32"/>
      <c r="N490" s="32"/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2">
        <v>0</v>
      </c>
      <c r="V490" s="32">
        <f t="shared" si="1242"/>
        <v>2091</v>
      </c>
      <c r="W490" s="32"/>
      <c r="X490" s="32"/>
      <c r="Y490" s="32"/>
      <c r="Z490" s="32"/>
      <c r="AA490" s="32"/>
      <c r="AB490" s="32">
        <v>1364.3906999999999</v>
      </c>
      <c r="AC490" s="33">
        <v>2091</v>
      </c>
      <c r="AD490" s="33">
        <v>2081.8407000000002</v>
      </c>
      <c r="AE490" s="34">
        <f t="shared" si="1318"/>
        <v>99.561965566714505</v>
      </c>
      <c r="AF490" s="32">
        <v>2091</v>
      </c>
      <c r="AG490" s="32">
        <v>0</v>
      </c>
      <c r="AH490" s="32">
        <v>0</v>
      </c>
      <c r="AI490" s="32">
        <v>0</v>
      </c>
      <c r="AJ490" s="32">
        <v>0</v>
      </c>
      <c r="AK490" s="32">
        <v>0</v>
      </c>
      <c r="AL490" s="32">
        <f t="shared" si="1319"/>
        <v>2091</v>
      </c>
      <c r="AM490" s="32">
        <f t="shared" si="1320"/>
        <v>0</v>
      </c>
      <c r="AN490" s="12"/>
    </row>
    <row r="491" spans="2:40" ht="46.8" x14ac:dyDescent="0.3">
      <c r="B491" s="30" t="s">
        <v>290</v>
      </c>
      <c r="C491" s="30" t="s">
        <v>224</v>
      </c>
      <c r="D491" s="30" t="s">
        <v>106</v>
      </c>
      <c r="E491" s="15" t="str">
        <f t="shared" si="1240"/>
        <v>0709</v>
      </c>
      <c r="F491" s="30" t="s">
        <v>383</v>
      </c>
      <c r="G491" s="30"/>
      <c r="H491" s="31" t="s">
        <v>384</v>
      </c>
      <c r="I491" s="32">
        <f t="shared" ref="I491:I497" si="1327">I492</f>
        <v>480</v>
      </c>
      <c r="J491" s="32">
        <f t="shared" ref="J491:J497" si="1328">J492</f>
        <v>480</v>
      </c>
      <c r="K491" s="32">
        <f t="shared" ref="K491:K497" si="1329">K492</f>
        <v>480</v>
      </c>
      <c r="L491" s="32">
        <f t="shared" ref="L491:L497" si="1330">L492</f>
        <v>0</v>
      </c>
      <c r="M491" s="32">
        <f t="shared" ref="M491:M497" si="1331">M492</f>
        <v>0</v>
      </c>
      <c r="N491" s="32">
        <f t="shared" ref="N491:N497" si="1332">N492</f>
        <v>0</v>
      </c>
      <c r="O491" s="32">
        <f t="shared" ref="O491:O497" si="1333">O492</f>
        <v>0</v>
      </c>
      <c r="P491" s="32">
        <f t="shared" ref="P491:P497" si="1334">P492</f>
        <v>0</v>
      </c>
      <c r="Q491" s="32">
        <f t="shared" ref="Q491:Q497" si="1335">Q492</f>
        <v>0</v>
      </c>
      <c r="R491" s="32">
        <f t="shared" ref="R491:R497" si="1336">R492</f>
        <v>0</v>
      </c>
      <c r="S491" s="32">
        <f t="shared" ref="S491:S497" si="1337">S492</f>
        <v>0</v>
      </c>
      <c r="T491" s="32">
        <f t="shared" ref="T491:T497" si="1338">T492</f>
        <v>0</v>
      </c>
      <c r="U491" s="32">
        <v>0</v>
      </c>
      <c r="V491" s="32">
        <f t="shared" si="1242"/>
        <v>480</v>
      </c>
      <c r="W491" s="32">
        <f t="shared" ref="W491:W497" si="1339">W492</f>
        <v>0</v>
      </c>
      <c r="X491" s="32">
        <f t="shared" ref="X491:X497" si="1340">X492</f>
        <v>0</v>
      </c>
      <c r="Y491" s="32">
        <f t="shared" ref="Y491:Y497" si="1341">Y492</f>
        <v>0</v>
      </c>
      <c r="Z491" s="32">
        <f t="shared" ref="Z491:Z497" si="1342">Z492</f>
        <v>0</v>
      </c>
      <c r="AA491" s="32">
        <f t="shared" ref="AA491:AA497" si="1343">AA492</f>
        <v>0</v>
      </c>
      <c r="AB491" s="32">
        <f t="shared" ref="AB491:AB497" si="1344">AB492</f>
        <v>400</v>
      </c>
      <c r="AC491" s="33">
        <f t="shared" ref="AC491:AC497" si="1345">AC492</f>
        <v>480</v>
      </c>
      <c r="AD491" s="33">
        <f t="shared" ref="AD491:AD497" si="1346">AD492</f>
        <v>480</v>
      </c>
      <c r="AE491" s="34">
        <f t="shared" si="1318"/>
        <v>100</v>
      </c>
      <c r="AF491" s="32">
        <f t="shared" ref="AF491:AF497" si="1347">AF492</f>
        <v>480</v>
      </c>
      <c r="AG491" s="32">
        <f t="shared" ref="AG491:AG497" si="1348">AG492</f>
        <v>0</v>
      </c>
      <c r="AH491" s="32">
        <f t="shared" ref="AH491:AH497" si="1349">AH492</f>
        <v>0</v>
      </c>
      <c r="AI491" s="32">
        <f t="shared" ref="AI491:AI497" si="1350">AI492</f>
        <v>0</v>
      </c>
      <c r="AJ491" s="32">
        <f t="shared" ref="AJ491:AJ497" si="1351">AJ492</f>
        <v>0</v>
      </c>
      <c r="AK491" s="32">
        <f t="shared" ref="AK491:AK497" si="1352">AK492</f>
        <v>0</v>
      </c>
      <c r="AL491" s="32">
        <f t="shared" si="1319"/>
        <v>480</v>
      </c>
      <c r="AM491" s="32">
        <f t="shared" si="1320"/>
        <v>0</v>
      </c>
    </row>
    <row r="492" spans="2:40" x14ac:dyDescent="0.3">
      <c r="B492" s="30" t="s">
        <v>290</v>
      </c>
      <c r="C492" s="30" t="s">
        <v>224</v>
      </c>
      <c r="D492" s="30" t="s">
        <v>106</v>
      </c>
      <c r="E492" s="15" t="str">
        <f t="shared" si="1240"/>
        <v>0709</v>
      </c>
      <c r="F492" s="30" t="s">
        <v>383</v>
      </c>
      <c r="G492" s="30" t="s">
        <v>92</v>
      </c>
      <c r="H492" s="31" t="s">
        <v>93</v>
      </c>
      <c r="I492" s="32">
        <f t="shared" si="1327"/>
        <v>480</v>
      </c>
      <c r="J492" s="32">
        <f t="shared" si="1328"/>
        <v>480</v>
      </c>
      <c r="K492" s="32">
        <f t="shared" si="1329"/>
        <v>480</v>
      </c>
      <c r="L492" s="32">
        <f t="shared" si="1330"/>
        <v>0</v>
      </c>
      <c r="M492" s="32">
        <f t="shared" si="1331"/>
        <v>0</v>
      </c>
      <c r="N492" s="32">
        <f t="shared" si="1332"/>
        <v>0</v>
      </c>
      <c r="O492" s="32">
        <f t="shared" si="1333"/>
        <v>0</v>
      </c>
      <c r="P492" s="32">
        <f t="shared" si="1334"/>
        <v>0</v>
      </c>
      <c r="Q492" s="32">
        <f t="shared" si="1335"/>
        <v>0</v>
      </c>
      <c r="R492" s="32">
        <f t="shared" si="1336"/>
        <v>0</v>
      </c>
      <c r="S492" s="32">
        <f t="shared" si="1337"/>
        <v>0</v>
      </c>
      <c r="T492" s="32">
        <f t="shared" si="1338"/>
        <v>0</v>
      </c>
      <c r="U492" s="32">
        <v>0</v>
      </c>
      <c r="V492" s="32">
        <f t="shared" si="1242"/>
        <v>480</v>
      </c>
      <c r="W492" s="32">
        <f t="shared" si="1339"/>
        <v>0</v>
      </c>
      <c r="X492" s="32">
        <f t="shared" si="1340"/>
        <v>0</v>
      </c>
      <c r="Y492" s="32">
        <f t="shared" si="1341"/>
        <v>0</v>
      </c>
      <c r="Z492" s="32">
        <f t="shared" si="1342"/>
        <v>0</v>
      </c>
      <c r="AA492" s="32">
        <f t="shared" si="1343"/>
        <v>0</v>
      </c>
      <c r="AB492" s="32">
        <f t="shared" si="1344"/>
        <v>400</v>
      </c>
      <c r="AC492" s="33">
        <f t="shared" si="1345"/>
        <v>480</v>
      </c>
      <c r="AD492" s="33">
        <f t="shared" si="1346"/>
        <v>480</v>
      </c>
      <c r="AE492" s="34">
        <f t="shared" si="1318"/>
        <v>100</v>
      </c>
      <c r="AF492" s="32">
        <f t="shared" si="1347"/>
        <v>480</v>
      </c>
      <c r="AG492" s="32">
        <f t="shared" si="1348"/>
        <v>0</v>
      </c>
      <c r="AH492" s="32">
        <f t="shared" si="1349"/>
        <v>0</v>
      </c>
      <c r="AI492" s="32">
        <f t="shared" si="1350"/>
        <v>0</v>
      </c>
      <c r="AJ492" s="32">
        <f t="shared" si="1351"/>
        <v>0</v>
      </c>
      <c r="AK492" s="32">
        <f t="shared" si="1352"/>
        <v>0</v>
      </c>
      <c r="AL492" s="32">
        <f t="shared" si="1319"/>
        <v>480</v>
      </c>
      <c r="AM492" s="32">
        <f t="shared" si="1320"/>
        <v>0</v>
      </c>
    </row>
    <row r="493" spans="2:40" x14ac:dyDescent="0.3">
      <c r="B493" s="30" t="s">
        <v>290</v>
      </c>
      <c r="C493" s="30" t="s">
        <v>224</v>
      </c>
      <c r="D493" s="30" t="s">
        <v>106</v>
      </c>
      <c r="E493" s="15" t="str">
        <f t="shared" si="1240"/>
        <v>0709</v>
      </c>
      <c r="F493" s="30" t="s">
        <v>383</v>
      </c>
      <c r="G493" s="30" t="s">
        <v>385</v>
      </c>
      <c r="H493" s="31" t="s">
        <v>386</v>
      </c>
      <c r="I493" s="32">
        <v>480</v>
      </c>
      <c r="J493" s="32">
        <v>480</v>
      </c>
      <c r="K493" s="32">
        <v>480</v>
      </c>
      <c r="L493" s="32"/>
      <c r="M493" s="32"/>
      <c r="N493" s="32"/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f t="shared" si="1242"/>
        <v>480</v>
      </c>
      <c r="W493" s="32"/>
      <c r="X493" s="32"/>
      <c r="Y493" s="32"/>
      <c r="Z493" s="32"/>
      <c r="AA493" s="32"/>
      <c r="AB493" s="32">
        <v>400</v>
      </c>
      <c r="AC493" s="33">
        <v>480</v>
      </c>
      <c r="AD493" s="33">
        <v>480</v>
      </c>
      <c r="AE493" s="34">
        <f t="shared" si="1318"/>
        <v>100</v>
      </c>
      <c r="AF493" s="32">
        <v>480</v>
      </c>
      <c r="AG493" s="32">
        <v>0</v>
      </c>
      <c r="AH493" s="32">
        <v>0</v>
      </c>
      <c r="AI493" s="32">
        <v>0</v>
      </c>
      <c r="AJ493" s="32">
        <v>0</v>
      </c>
      <c r="AK493" s="32">
        <v>0</v>
      </c>
      <c r="AL493" s="32">
        <f t="shared" si="1319"/>
        <v>480</v>
      </c>
      <c r="AM493" s="32">
        <f t="shared" si="1320"/>
        <v>0</v>
      </c>
      <c r="AN493" s="12"/>
    </row>
    <row r="494" spans="2:40" ht="46.8" x14ac:dyDescent="0.3">
      <c r="B494" s="30" t="s">
        <v>290</v>
      </c>
      <c r="C494" s="30" t="s">
        <v>224</v>
      </c>
      <c r="D494" s="30" t="s">
        <v>106</v>
      </c>
      <c r="E494" s="15" t="str">
        <f t="shared" si="1240"/>
        <v>0709</v>
      </c>
      <c r="F494" s="30" t="s">
        <v>325</v>
      </c>
      <c r="G494" s="30"/>
      <c r="H494" s="31" t="s">
        <v>326</v>
      </c>
      <c r="I494" s="32">
        <f t="shared" si="1327"/>
        <v>1234.8</v>
      </c>
      <c r="J494" s="32">
        <f t="shared" si="1328"/>
        <v>1248.6999999999998</v>
      </c>
      <c r="K494" s="32">
        <f t="shared" si="1329"/>
        <v>1248.6999999999998</v>
      </c>
      <c r="L494" s="32">
        <f t="shared" si="1330"/>
        <v>0</v>
      </c>
      <c r="M494" s="32">
        <f t="shared" si="1331"/>
        <v>0</v>
      </c>
      <c r="N494" s="32">
        <f t="shared" si="1332"/>
        <v>0</v>
      </c>
      <c r="O494" s="32">
        <f t="shared" si="1333"/>
        <v>0</v>
      </c>
      <c r="P494" s="32">
        <f t="shared" si="1334"/>
        <v>52.780999999999999</v>
      </c>
      <c r="Q494" s="32">
        <f t="shared" si="1335"/>
        <v>0</v>
      </c>
      <c r="R494" s="32">
        <f t="shared" si="1336"/>
        <v>158.239</v>
      </c>
      <c r="S494" s="32">
        <f t="shared" si="1337"/>
        <v>0</v>
      </c>
      <c r="T494" s="32">
        <f t="shared" si="1338"/>
        <v>0</v>
      </c>
      <c r="U494" s="32">
        <v>0</v>
      </c>
      <c r="V494" s="32">
        <f t="shared" si="1242"/>
        <v>1445.82</v>
      </c>
      <c r="W494" s="32">
        <f t="shared" si="1339"/>
        <v>0</v>
      </c>
      <c r="X494" s="32">
        <f t="shared" si="1340"/>
        <v>0</v>
      </c>
      <c r="Y494" s="32">
        <f t="shared" si="1341"/>
        <v>0</v>
      </c>
      <c r="Z494" s="32">
        <f t="shared" si="1342"/>
        <v>0</v>
      </c>
      <c r="AA494" s="32">
        <f t="shared" si="1343"/>
        <v>0</v>
      </c>
      <c r="AB494" s="32">
        <f t="shared" si="1344"/>
        <v>1392.9718800000001</v>
      </c>
      <c r="AC494" s="33">
        <f t="shared" si="1345"/>
        <v>1445.82</v>
      </c>
      <c r="AD494" s="33">
        <f t="shared" si="1346"/>
        <v>1445.8042399999999</v>
      </c>
      <c r="AE494" s="34">
        <f t="shared" si="1318"/>
        <v>99.998909961129328</v>
      </c>
      <c r="AF494" s="32">
        <f t="shared" si="1347"/>
        <v>1445.82</v>
      </c>
      <c r="AG494" s="32">
        <f t="shared" si="1348"/>
        <v>0</v>
      </c>
      <c r="AH494" s="32">
        <f t="shared" si="1349"/>
        <v>0</v>
      </c>
      <c r="AI494" s="32">
        <f t="shared" si="1350"/>
        <v>0</v>
      </c>
      <c r="AJ494" s="32">
        <f t="shared" si="1351"/>
        <v>0</v>
      </c>
      <c r="AK494" s="32">
        <f t="shared" si="1352"/>
        <v>0</v>
      </c>
      <c r="AL494" s="32">
        <f t="shared" si="1319"/>
        <v>1445.82</v>
      </c>
      <c r="AM494" s="32">
        <f t="shared" si="1320"/>
        <v>0</v>
      </c>
    </row>
    <row r="495" spans="2:40" ht="31.2" x14ac:dyDescent="0.3">
      <c r="B495" s="30" t="s">
        <v>290</v>
      </c>
      <c r="C495" s="30" t="s">
        <v>224</v>
      </c>
      <c r="D495" s="30" t="s">
        <v>106</v>
      </c>
      <c r="E495" s="15" t="str">
        <f t="shared" si="1240"/>
        <v>0709</v>
      </c>
      <c r="F495" s="30" t="s">
        <v>387</v>
      </c>
      <c r="G495" s="30"/>
      <c r="H495" s="31" t="s">
        <v>388</v>
      </c>
      <c r="I495" s="32">
        <f t="shared" si="1327"/>
        <v>1234.8</v>
      </c>
      <c r="J495" s="32">
        <f t="shared" si="1328"/>
        <v>1248.6999999999998</v>
      </c>
      <c r="K495" s="32">
        <f t="shared" si="1329"/>
        <v>1248.6999999999998</v>
      </c>
      <c r="L495" s="32">
        <f t="shared" si="1330"/>
        <v>0</v>
      </c>
      <c r="M495" s="32">
        <f t="shared" si="1331"/>
        <v>0</v>
      </c>
      <c r="N495" s="32">
        <f t="shared" si="1332"/>
        <v>0</v>
      </c>
      <c r="O495" s="32">
        <f t="shared" si="1333"/>
        <v>0</v>
      </c>
      <c r="P495" s="32">
        <f t="shared" si="1334"/>
        <v>52.780999999999999</v>
      </c>
      <c r="Q495" s="32">
        <f t="shared" si="1335"/>
        <v>0</v>
      </c>
      <c r="R495" s="32">
        <f t="shared" si="1336"/>
        <v>158.239</v>
      </c>
      <c r="S495" s="32">
        <f t="shared" si="1337"/>
        <v>0</v>
      </c>
      <c r="T495" s="32">
        <f t="shared" si="1338"/>
        <v>0</v>
      </c>
      <c r="U495" s="32">
        <v>0</v>
      </c>
      <c r="V495" s="32">
        <f t="shared" si="1242"/>
        <v>1445.82</v>
      </c>
      <c r="W495" s="32">
        <f t="shared" si="1339"/>
        <v>0</v>
      </c>
      <c r="X495" s="32">
        <f t="shared" si="1340"/>
        <v>0</v>
      </c>
      <c r="Y495" s="32">
        <f t="shared" si="1341"/>
        <v>0</v>
      </c>
      <c r="Z495" s="32">
        <f t="shared" si="1342"/>
        <v>0</v>
      </c>
      <c r="AA495" s="32">
        <f t="shared" si="1343"/>
        <v>0</v>
      </c>
      <c r="AB495" s="32">
        <f t="shared" si="1344"/>
        <v>1392.9718800000001</v>
      </c>
      <c r="AC495" s="33">
        <f t="shared" si="1345"/>
        <v>1445.82</v>
      </c>
      <c r="AD495" s="33">
        <f t="shared" si="1346"/>
        <v>1445.8042399999999</v>
      </c>
      <c r="AE495" s="34">
        <f t="shared" si="1318"/>
        <v>99.998909961129328</v>
      </c>
      <c r="AF495" s="32">
        <f t="shared" si="1347"/>
        <v>1445.82</v>
      </c>
      <c r="AG495" s="32">
        <f t="shared" si="1348"/>
        <v>0</v>
      </c>
      <c r="AH495" s="32">
        <f t="shared" si="1349"/>
        <v>0</v>
      </c>
      <c r="AI495" s="32">
        <f t="shared" si="1350"/>
        <v>0</v>
      </c>
      <c r="AJ495" s="32">
        <f t="shared" si="1351"/>
        <v>0</v>
      </c>
      <c r="AK495" s="32">
        <f t="shared" si="1352"/>
        <v>0</v>
      </c>
      <c r="AL495" s="32">
        <f t="shared" si="1319"/>
        <v>1445.82</v>
      </c>
      <c r="AM495" s="32">
        <f t="shared" si="1320"/>
        <v>0</v>
      </c>
    </row>
    <row r="496" spans="2:40" ht="46.8" x14ac:dyDescent="0.3">
      <c r="B496" s="30" t="s">
        <v>290</v>
      </c>
      <c r="C496" s="30" t="s">
        <v>224</v>
      </c>
      <c r="D496" s="30" t="s">
        <v>106</v>
      </c>
      <c r="E496" s="15" t="str">
        <f t="shared" si="1240"/>
        <v>0709</v>
      </c>
      <c r="F496" s="30" t="s">
        <v>389</v>
      </c>
      <c r="G496" s="30"/>
      <c r="H496" s="31" t="s">
        <v>390</v>
      </c>
      <c r="I496" s="32">
        <f t="shared" si="1327"/>
        <v>1234.8</v>
      </c>
      <c r="J496" s="32">
        <f t="shared" si="1328"/>
        <v>1248.6999999999998</v>
      </c>
      <c r="K496" s="32">
        <f t="shared" si="1329"/>
        <v>1248.6999999999998</v>
      </c>
      <c r="L496" s="32">
        <f t="shared" si="1330"/>
        <v>0</v>
      </c>
      <c r="M496" s="32">
        <f t="shared" si="1331"/>
        <v>0</v>
      </c>
      <c r="N496" s="32">
        <f t="shared" si="1332"/>
        <v>0</v>
      </c>
      <c r="O496" s="32">
        <f t="shared" si="1333"/>
        <v>0</v>
      </c>
      <c r="P496" s="32">
        <f t="shared" si="1334"/>
        <v>52.780999999999999</v>
      </c>
      <c r="Q496" s="32">
        <f t="shared" si="1335"/>
        <v>0</v>
      </c>
      <c r="R496" s="32">
        <f t="shared" si="1336"/>
        <v>158.239</v>
      </c>
      <c r="S496" s="32">
        <f t="shared" si="1337"/>
        <v>0</v>
      </c>
      <c r="T496" s="32">
        <f t="shared" si="1338"/>
        <v>0</v>
      </c>
      <c r="U496" s="32">
        <v>0</v>
      </c>
      <c r="V496" s="32">
        <f t="shared" si="1242"/>
        <v>1445.82</v>
      </c>
      <c r="W496" s="32">
        <f t="shared" si="1339"/>
        <v>0</v>
      </c>
      <c r="X496" s="32">
        <f t="shared" si="1340"/>
        <v>0</v>
      </c>
      <c r="Y496" s="32">
        <f t="shared" si="1341"/>
        <v>0</v>
      </c>
      <c r="Z496" s="32">
        <f t="shared" si="1342"/>
        <v>0</v>
      </c>
      <c r="AA496" s="32">
        <f t="shared" si="1343"/>
        <v>0</v>
      </c>
      <c r="AB496" s="32">
        <f t="shared" si="1344"/>
        <v>1392.9718800000001</v>
      </c>
      <c r="AC496" s="33">
        <f t="shared" si="1345"/>
        <v>1445.82</v>
      </c>
      <c r="AD496" s="33">
        <f t="shared" si="1346"/>
        <v>1445.8042399999999</v>
      </c>
      <c r="AE496" s="34">
        <f t="shared" si="1318"/>
        <v>99.998909961129328</v>
      </c>
      <c r="AF496" s="32">
        <f t="shared" si="1347"/>
        <v>1445.82</v>
      </c>
      <c r="AG496" s="32">
        <f t="shared" si="1348"/>
        <v>0</v>
      </c>
      <c r="AH496" s="32">
        <f t="shared" si="1349"/>
        <v>0</v>
      </c>
      <c r="AI496" s="32">
        <f t="shared" si="1350"/>
        <v>0</v>
      </c>
      <c r="AJ496" s="32">
        <f t="shared" si="1351"/>
        <v>0</v>
      </c>
      <c r="AK496" s="32">
        <f t="shared" si="1352"/>
        <v>0</v>
      </c>
      <c r="AL496" s="32">
        <f t="shared" si="1319"/>
        <v>1445.82</v>
      </c>
      <c r="AM496" s="32">
        <f t="shared" si="1320"/>
        <v>0</v>
      </c>
    </row>
    <row r="497" spans="2:40" ht="31.2" x14ac:dyDescent="0.3">
      <c r="B497" s="30" t="s">
        <v>290</v>
      </c>
      <c r="C497" s="30" t="s">
        <v>224</v>
      </c>
      <c r="D497" s="30" t="s">
        <v>106</v>
      </c>
      <c r="E497" s="15" t="str">
        <f t="shared" si="1240"/>
        <v>0709</v>
      </c>
      <c r="F497" s="30" t="s">
        <v>391</v>
      </c>
      <c r="G497" s="30"/>
      <c r="H497" s="31" t="s">
        <v>67</v>
      </c>
      <c r="I497" s="32">
        <f t="shared" si="1327"/>
        <v>1234.8</v>
      </c>
      <c r="J497" s="32">
        <f t="shared" si="1328"/>
        <v>1248.6999999999998</v>
      </c>
      <c r="K497" s="32">
        <f t="shared" si="1329"/>
        <v>1248.6999999999998</v>
      </c>
      <c r="L497" s="32">
        <f t="shared" si="1330"/>
        <v>0</v>
      </c>
      <c r="M497" s="32">
        <f t="shared" si="1331"/>
        <v>0</v>
      </c>
      <c r="N497" s="32">
        <f t="shared" si="1332"/>
        <v>0</v>
      </c>
      <c r="O497" s="32">
        <f t="shared" si="1333"/>
        <v>0</v>
      </c>
      <c r="P497" s="32">
        <f t="shared" si="1334"/>
        <v>52.780999999999999</v>
      </c>
      <c r="Q497" s="32">
        <f t="shared" si="1335"/>
        <v>0</v>
      </c>
      <c r="R497" s="32">
        <f t="shared" si="1336"/>
        <v>158.239</v>
      </c>
      <c r="S497" s="32">
        <f t="shared" si="1337"/>
        <v>0</v>
      </c>
      <c r="T497" s="32">
        <f t="shared" si="1338"/>
        <v>0</v>
      </c>
      <c r="U497" s="32">
        <v>0</v>
      </c>
      <c r="V497" s="32">
        <f t="shared" si="1242"/>
        <v>1445.82</v>
      </c>
      <c r="W497" s="32">
        <f t="shared" si="1339"/>
        <v>0</v>
      </c>
      <c r="X497" s="32">
        <f t="shared" si="1340"/>
        <v>0</v>
      </c>
      <c r="Y497" s="32">
        <f t="shared" si="1341"/>
        <v>0</v>
      </c>
      <c r="Z497" s="32">
        <f t="shared" si="1342"/>
        <v>0</v>
      </c>
      <c r="AA497" s="32">
        <f t="shared" si="1343"/>
        <v>0</v>
      </c>
      <c r="AB497" s="32">
        <f t="shared" si="1344"/>
        <v>1392.9718800000001</v>
      </c>
      <c r="AC497" s="33">
        <f t="shared" si="1345"/>
        <v>1445.82</v>
      </c>
      <c r="AD497" s="33">
        <f t="shared" si="1346"/>
        <v>1445.8042399999999</v>
      </c>
      <c r="AE497" s="34">
        <f t="shared" si="1318"/>
        <v>99.998909961129328</v>
      </c>
      <c r="AF497" s="32">
        <f t="shared" si="1347"/>
        <v>1445.82</v>
      </c>
      <c r="AG497" s="32">
        <f t="shared" si="1348"/>
        <v>0</v>
      </c>
      <c r="AH497" s="32">
        <f t="shared" si="1349"/>
        <v>0</v>
      </c>
      <c r="AI497" s="32">
        <f t="shared" si="1350"/>
        <v>0</v>
      </c>
      <c r="AJ497" s="32">
        <f t="shared" si="1351"/>
        <v>0</v>
      </c>
      <c r="AK497" s="32">
        <f t="shared" si="1352"/>
        <v>0</v>
      </c>
      <c r="AL497" s="32">
        <f t="shared" si="1319"/>
        <v>1445.82</v>
      </c>
      <c r="AM497" s="32">
        <f t="shared" si="1320"/>
        <v>0</v>
      </c>
    </row>
    <row r="498" spans="2:40" ht="31.2" x14ac:dyDescent="0.3">
      <c r="B498" s="30" t="s">
        <v>290</v>
      </c>
      <c r="C498" s="30" t="s">
        <v>224</v>
      </c>
      <c r="D498" s="30" t="s">
        <v>106</v>
      </c>
      <c r="E498" s="15" t="str">
        <f t="shared" si="1240"/>
        <v>0709</v>
      </c>
      <c r="F498" s="30" t="s">
        <v>391</v>
      </c>
      <c r="G498" s="30" t="s">
        <v>174</v>
      </c>
      <c r="H498" s="31" t="s">
        <v>175</v>
      </c>
      <c r="I498" s="32">
        <f t="shared" ref="I498:T498" si="1353">I499+I500</f>
        <v>1234.8</v>
      </c>
      <c r="J498" s="32">
        <f t="shared" si="1353"/>
        <v>1248.6999999999998</v>
      </c>
      <c r="K498" s="32">
        <f t="shared" si="1353"/>
        <v>1248.6999999999998</v>
      </c>
      <c r="L498" s="32">
        <f t="shared" si="1353"/>
        <v>0</v>
      </c>
      <c r="M498" s="32">
        <f t="shared" si="1353"/>
        <v>0</v>
      </c>
      <c r="N498" s="32">
        <f t="shared" si="1353"/>
        <v>0</v>
      </c>
      <c r="O498" s="32">
        <f t="shared" si="1353"/>
        <v>0</v>
      </c>
      <c r="P498" s="32">
        <f t="shared" si="1353"/>
        <v>52.780999999999999</v>
      </c>
      <c r="Q498" s="32">
        <f t="shared" si="1353"/>
        <v>0</v>
      </c>
      <c r="R498" s="32">
        <f t="shared" si="1353"/>
        <v>158.239</v>
      </c>
      <c r="S498" s="32">
        <f t="shared" si="1353"/>
        <v>0</v>
      </c>
      <c r="T498" s="32">
        <f t="shared" si="1353"/>
        <v>0</v>
      </c>
      <c r="U498" s="32">
        <v>0</v>
      </c>
      <c r="V498" s="32">
        <f t="shared" si="1242"/>
        <v>1445.82</v>
      </c>
      <c r="W498" s="32">
        <f t="shared" ref="W498:AD498" si="1354">W499+W500</f>
        <v>0</v>
      </c>
      <c r="X498" s="32">
        <f t="shared" si="1354"/>
        <v>0</v>
      </c>
      <c r="Y498" s="32">
        <f t="shared" si="1354"/>
        <v>0</v>
      </c>
      <c r="Z498" s="32">
        <f t="shared" si="1354"/>
        <v>0</v>
      </c>
      <c r="AA498" s="32">
        <f t="shared" si="1354"/>
        <v>0</v>
      </c>
      <c r="AB498" s="32">
        <f t="shared" si="1354"/>
        <v>1392.9718800000001</v>
      </c>
      <c r="AC498" s="33">
        <f t="shared" si="1354"/>
        <v>1445.82</v>
      </c>
      <c r="AD498" s="33">
        <f t="shared" si="1354"/>
        <v>1445.8042399999999</v>
      </c>
      <c r="AE498" s="34">
        <f t="shared" si="1318"/>
        <v>99.998909961129328</v>
      </c>
      <c r="AF498" s="32">
        <f t="shared" ref="AF498:AK498" si="1355">AF499+AF500</f>
        <v>1445.82</v>
      </c>
      <c r="AG498" s="32">
        <f t="shared" si="1355"/>
        <v>0</v>
      </c>
      <c r="AH498" s="32">
        <f t="shared" si="1355"/>
        <v>0</v>
      </c>
      <c r="AI498" s="32">
        <f t="shared" si="1355"/>
        <v>0</v>
      </c>
      <c r="AJ498" s="32">
        <f t="shared" si="1355"/>
        <v>0</v>
      </c>
      <c r="AK498" s="32">
        <f t="shared" si="1355"/>
        <v>0</v>
      </c>
      <c r="AL498" s="32">
        <f t="shared" si="1319"/>
        <v>1445.82</v>
      </c>
      <c r="AM498" s="32">
        <f t="shared" si="1320"/>
        <v>0</v>
      </c>
    </row>
    <row r="499" spans="2:40" x14ac:dyDescent="0.3">
      <c r="B499" s="30" t="s">
        <v>290</v>
      </c>
      <c r="C499" s="30" t="s">
        <v>224</v>
      </c>
      <c r="D499" s="30" t="s">
        <v>106</v>
      </c>
      <c r="E499" s="15" t="str">
        <f t="shared" si="1240"/>
        <v>0709</v>
      </c>
      <c r="F499" s="30" t="s">
        <v>391</v>
      </c>
      <c r="G499" s="30" t="s">
        <v>176</v>
      </c>
      <c r="H499" s="31" t="s">
        <v>177</v>
      </c>
      <c r="I499" s="32">
        <v>84.5</v>
      </c>
      <c r="J499" s="32">
        <v>85.6</v>
      </c>
      <c r="K499" s="32">
        <v>85.6</v>
      </c>
      <c r="L499" s="32"/>
      <c r="M499" s="32"/>
      <c r="N499" s="32"/>
      <c r="O499" s="32">
        <v>0</v>
      </c>
      <c r="P499" s="32">
        <v>52.780999999999999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2">
        <f t="shared" si="1242"/>
        <v>137.28100000000001</v>
      </c>
      <c r="W499" s="32"/>
      <c r="X499" s="32"/>
      <c r="Y499" s="32"/>
      <c r="Z499" s="32"/>
      <c r="AA499" s="32"/>
      <c r="AB499" s="32">
        <v>84.448639999999997</v>
      </c>
      <c r="AC499" s="33">
        <v>137.28100000000001</v>
      </c>
      <c r="AD499" s="33">
        <v>137.28100000000001</v>
      </c>
      <c r="AE499" s="34">
        <f t="shared" si="1318"/>
        <v>100</v>
      </c>
      <c r="AF499" s="32">
        <v>137.28100000000001</v>
      </c>
      <c r="AG499" s="32">
        <v>0</v>
      </c>
      <c r="AH499" s="32">
        <v>0</v>
      </c>
      <c r="AI499" s="32">
        <v>0</v>
      </c>
      <c r="AJ499" s="32">
        <v>0</v>
      </c>
      <c r="AK499" s="32">
        <v>0</v>
      </c>
      <c r="AL499" s="32">
        <f t="shared" si="1319"/>
        <v>137.28100000000001</v>
      </c>
      <c r="AM499" s="32">
        <f t="shared" si="1320"/>
        <v>0</v>
      </c>
      <c r="AN499" s="12"/>
    </row>
    <row r="500" spans="2:40" x14ac:dyDescent="0.3">
      <c r="B500" s="30" t="s">
        <v>290</v>
      </c>
      <c r="C500" s="30" t="s">
        <v>224</v>
      </c>
      <c r="D500" s="30" t="s">
        <v>106</v>
      </c>
      <c r="E500" s="15" t="str">
        <f t="shared" si="1240"/>
        <v>0709</v>
      </c>
      <c r="F500" s="30" t="s">
        <v>391</v>
      </c>
      <c r="G500" s="30" t="s">
        <v>302</v>
      </c>
      <c r="H500" s="31" t="s">
        <v>303</v>
      </c>
      <c r="I500" s="32">
        <v>1150.3</v>
      </c>
      <c r="J500" s="32">
        <v>1163.0999999999999</v>
      </c>
      <c r="K500" s="32">
        <v>1163.0999999999999</v>
      </c>
      <c r="L500" s="32"/>
      <c r="M500" s="32"/>
      <c r="N500" s="32"/>
      <c r="O500" s="32">
        <v>0</v>
      </c>
      <c r="P500" s="32">
        <v>0</v>
      </c>
      <c r="Q500" s="32">
        <v>0</v>
      </c>
      <c r="R500" s="32">
        <v>158.239</v>
      </c>
      <c r="S500" s="32">
        <v>0</v>
      </c>
      <c r="T500" s="32">
        <v>0</v>
      </c>
      <c r="U500" s="32">
        <v>0</v>
      </c>
      <c r="V500" s="32">
        <f t="shared" si="1242"/>
        <v>1308.539</v>
      </c>
      <c r="W500" s="32"/>
      <c r="X500" s="32"/>
      <c r="Y500" s="32"/>
      <c r="Z500" s="32"/>
      <c r="AA500" s="32"/>
      <c r="AB500" s="32">
        <v>1308.52324</v>
      </c>
      <c r="AC500" s="33">
        <v>1308.539</v>
      </c>
      <c r="AD500" s="33">
        <v>1308.52324</v>
      </c>
      <c r="AE500" s="34">
        <f t="shared" si="1318"/>
        <v>99.998795603340824</v>
      </c>
      <c r="AF500" s="32">
        <v>1308.539</v>
      </c>
      <c r="AG500" s="32">
        <v>0</v>
      </c>
      <c r="AH500" s="32">
        <v>0</v>
      </c>
      <c r="AI500" s="32">
        <v>0</v>
      </c>
      <c r="AJ500" s="32">
        <v>0</v>
      </c>
      <c r="AK500" s="32">
        <v>0</v>
      </c>
      <c r="AL500" s="32">
        <f t="shared" si="1319"/>
        <v>1308.539</v>
      </c>
      <c r="AM500" s="32">
        <f t="shared" si="1320"/>
        <v>0</v>
      </c>
      <c r="AN500" s="12"/>
    </row>
    <row r="501" spans="2:40" ht="31.2" x14ac:dyDescent="0.3">
      <c r="B501" s="30" t="s">
        <v>290</v>
      </c>
      <c r="C501" s="30" t="s">
        <v>224</v>
      </c>
      <c r="D501" s="30" t="s">
        <v>106</v>
      </c>
      <c r="E501" s="15" t="str">
        <f t="shared" si="1240"/>
        <v>0709</v>
      </c>
      <c r="F501" s="30" t="s">
        <v>78</v>
      </c>
      <c r="G501" s="30"/>
      <c r="H501" s="31" t="s">
        <v>79</v>
      </c>
      <c r="I501" s="32"/>
      <c r="J501" s="32"/>
      <c r="K501" s="32"/>
      <c r="L501" s="32"/>
      <c r="M501" s="32"/>
      <c r="N501" s="32"/>
      <c r="O501" s="32">
        <f t="shared" ref="O501:O503" si="1356">O502</f>
        <v>0</v>
      </c>
      <c r="P501" s="32">
        <f t="shared" ref="P501:P503" si="1357">P502</f>
        <v>0</v>
      </c>
      <c r="Q501" s="32">
        <f t="shared" ref="Q501:Q503" si="1358">Q502</f>
        <v>0</v>
      </c>
      <c r="R501" s="32">
        <f t="shared" ref="R501:R503" si="1359">R502</f>
        <v>0</v>
      </c>
      <c r="S501" s="32">
        <f t="shared" ref="S501:S503" si="1360">S502</f>
        <v>0</v>
      </c>
      <c r="T501" s="32">
        <f t="shared" ref="T501:T503" si="1361">T502</f>
        <v>0</v>
      </c>
      <c r="U501" s="32"/>
      <c r="V501" s="32">
        <f t="shared" si="1242"/>
        <v>0</v>
      </c>
      <c r="W501" s="32"/>
      <c r="X501" s="32"/>
      <c r="Y501" s="32"/>
      <c r="Z501" s="32"/>
      <c r="AA501" s="32"/>
      <c r="AB501" s="32">
        <f t="shared" ref="AB501:AB503" si="1362">AB502</f>
        <v>511.238</v>
      </c>
      <c r="AC501" s="33">
        <f t="shared" ref="AC501:AC503" si="1363">AC502</f>
        <v>511.238</v>
      </c>
      <c r="AD501" s="33">
        <f t="shared" ref="AD501:AD503" si="1364">AD502</f>
        <v>511.238</v>
      </c>
      <c r="AE501" s="34">
        <f t="shared" si="1318"/>
        <v>100</v>
      </c>
      <c r="AF501" s="32">
        <f t="shared" ref="AF501:AF503" si="1365">AF502</f>
        <v>511.238</v>
      </c>
      <c r="AG501" s="32">
        <f t="shared" ref="AG501:AG503" si="1366">AG502</f>
        <v>0</v>
      </c>
      <c r="AH501" s="32">
        <f t="shared" ref="AH501:AH503" si="1367">AH502</f>
        <v>0</v>
      </c>
      <c r="AI501" s="32">
        <f t="shared" ref="AI501:AI503" si="1368">AI502</f>
        <v>0</v>
      </c>
      <c r="AJ501" s="32">
        <f t="shared" ref="AJ501:AJ503" si="1369">AJ502</f>
        <v>0</v>
      </c>
      <c r="AK501" s="32">
        <f t="shared" ref="AK501:AK503" si="1370">AK502</f>
        <v>0</v>
      </c>
      <c r="AL501" s="32">
        <f t="shared" si="1319"/>
        <v>511.238</v>
      </c>
      <c r="AM501" s="32">
        <f t="shared" si="1320"/>
        <v>-511.238</v>
      </c>
      <c r="AN501" s="12"/>
    </row>
    <row r="502" spans="2:40" ht="46.8" x14ac:dyDescent="0.3">
      <c r="B502" s="30" t="s">
        <v>290</v>
      </c>
      <c r="C502" s="30" t="s">
        <v>224</v>
      </c>
      <c r="D502" s="30" t="s">
        <v>106</v>
      </c>
      <c r="E502" s="15" t="str">
        <f t="shared" si="1240"/>
        <v>0709</v>
      </c>
      <c r="F502" s="30" t="s">
        <v>378</v>
      </c>
      <c r="G502" s="30"/>
      <c r="H502" s="31" t="s">
        <v>379</v>
      </c>
      <c r="I502" s="32"/>
      <c r="J502" s="32"/>
      <c r="K502" s="32"/>
      <c r="L502" s="32"/>
      <c r="M502" s="32"/>
      <c r="N502" s="32"/>
      <c r="O502" s="32">
        <f t="shared" si="1356"/>
        <v>0</v>
      </c>
      <c r="P502" s="32">
        <f t="shared" si="1357"/>
        <v>0</v>
      </c>
      <c r="Q502" s="32">
        <f t="shared" si="1358"/>
        <v>0</v>
      </c>
      <c r="R502" s="32">
        <f t="shared" si="1359"/>
        <v>0</v>
      </c>
      <c r="S502" s="32">
        <f t="shared" si="1360"/>
        <v>0</v>
      </c>
      <c r="T502" s="32">
        <f t="shared" si="1361"/>
        <v>0</v>
      </c>
      <c r="U502" s="32"/>
      <c r="V502" s="32">
        <f t="shared" si="1242"/>
        <v>0</v>
      </c>
      <c r="W502" s="32"/>
      <c r="X502" s="32"/>
      <c r="Y502" s="32"/>
      <c r="Z502" s="32"/>
      <c r="AA502" s="32"/>
      <c r="AB502" s="32">
        <f t="shared" si="1362"/>
        <v>511.238</v>
      </c>
      <c r="AC502" s="33">
        <f t="shared" si="1363"/>
        <v>511.238</v>
      </c>
      <c r="AD502" s="33">
        <f t="shared" si="1364"/>
        <v>511.238</v>
      </c>
      <c r="AE502" s="34">
        <f t="shared" si="1318"/>
        <v>100</v>
      </c>
      <c r="AF502" s="32">
        <f t="shared" si="1365"/>
        <v>511.238</v>
      </c>
      <c r="AG502" s="32">
        <f t="shared" si="1366"/>
        <v>0</v>
      </c>
      <c r="AH502" s="32">
        <f t="shared" si="1367"/>
        <v>0</v>
      </c>
      <c r="AI502" s="32">
        <f t="shared" si="1368"/>
        <v>0</v>
      </c>
      <c r="AJ502" s="32">
        <f t="shared" si="1369"/>
        <v>0</v>
      </c>
      <c r="AK502" s="32">
        <f t="shared" si="1370"/>
        <v>0</v>
      </c>
      <c r="AL502" s="32">
        <f t="shared" si="1319"/>
        <v>511.238</v>
      </c>
      <c r="AM502" s="32">
        <f t="shared" si="1320"/>
        <v>-511.238</v>
      </c>
      <c r="AN502" s="12"/>
    </row>
    <row r="503" spans="2:40" ht="31.2" x14ac:dyDescent="0.3">
      <c r="B503" s="30" t="s">
        <v>290</v>
      </c>
      <c r="C503" s="30" t="s">
        <v>224</v>
      </c>
      <c r="D503" s="30" t="s">
        <v>106</v>
      </c>
      <c r="E503" s="15" t="str">
        <f t="shared" si="1240"/>
        <v>0709</v>
      </c>
      <c r="F503" s="30" t="s">
        <v>378</v>
      </c>
      <c r="G503" s="30" t="s">
        <v>174</v>
      </c>
      <c r="H503" s="31" t="s">
        <v>175</v>
      </c>
      <c r="I503" s="32"/>
      <c r="J503" s="32"/>
      <c r="K503" s="32"/>
      <c r="L503" s="32"/>
      <c r="M503" s="32"/>
      <c r="N503" s="32"/>
      <c r="O503" s="32">
        <f t="shared" si="1356"/>
        <v>0</v>
      </c>
      <c r="P503" s="32">
        <f t="shared" si="1357"/>
        <v>0</v>
      </c>
      <c r="Q503" s="32">
        <f t="shared" si="1358"/>
        <v>0</v>
      </c>
      <c r="R503" s="32">
        <f t="shared" si="1359"/>
        <v>0</v>
      </c>
      <c r="S503" s="32">
        <f t="shared" si="1360"/>
        <v>0</v>
      </c>
      <c r="T503" s="32">
        <f t="shared" si="1361"/>
        <v>0</v>
      </c>
      <c r="U503" s="32"/>
      <c r="V503" s="32">
        <f t="shared" si="1242"/>
        <v>0</v>
      </c>
      <c r="W503" s="32"/>
      <c r="X503" s="32"/>
      <c r="Y503" s="32"/>
      <c r="Z503" s="32"/>
      <c r="AA503" s="32"/>
      <c r="AB503" s="32">
        <f t="shared" si="1362"/>
        <v>511.238</v>
      </c>
      <c r="AC503" s="33">
        <f t="shared" si="1363"/>
        <v>511.238</v>
      </c>
      <c r="AD503" s="33">
        <f t="shared" si="1364"/>
        <v>511.238</v>
      </c>
      <c r="AE503" s="34">
        <f t="shared" si="1318"/>
        <v>100</v>
      </c>
      <c r="AF503" s="32">
        <f t="shared" si="1365"/>
        <v>511.238</v>
      </c>
      <c r="AG503" s="32">
        <f t="shared" si="1366"/>
        <v>0</v>
      </c>
      <c r="AH503" s="32">
        <f t="shared" si="1367"/>
        <v>0</v>
      </c>
      <c r="AI503" s="32">
        <f t="shared" si="1368"/>
        <v>0</v>
      </c>
      <c r="AJ503" s="32">
        <f t="shared" si="1369"/>
        <v>0</v>
      </c>
      <c r="AK503" s="32">
        <f t="shared" si="1370"/>
        <v>0</v>
      </c>
      <c r="AL503" s="32">
        <f t="shared" si="1319"/>
        <v>511.238</v>
      </c>
      <c r="AM503" s="32">
        <f t="shared" si="1320"/>
        <v>-511.238</v>
      </c>
      <c r="AN503" s="12"/>
    </row>
    <row r="504" spans="2:40" x14ac:dyDescent="0.3">
      <c r="B504" s="30" t="s">
        <v>290</v>
      </c>
      <c r="C504" s="30" t="s">
        <v>224</v>
      </c>
      <c r="D504" s="30" t="s">
        <v>106</v>
      </c>
      <c r="E504" s="15" t="str">
        <f t="shared" si="1240"/>
        <v>0709</v>
      </c>
      <c r="F504" s="30" t="s">
        <v>378</v>
      </c>
      <c r="G504" s="30" t="s">
        <v>302</v>
      </c>
      <c r="H504" s="31" t="s">
        <v>303</v>
      </c>
      <c r="I504" s="32"/>
      <c r="J504" s="32"/>
      <c r="K504" s="32"/>
      <c r="L504" s="32"/>
      <c r="M504" s="32"/>
      <c r="N504" s="32"/>
      <c r="O504" s="32">
        <v>0</v>
      </c>
      <c r="P504" s="32">
        <v>0</v>
      </c>
      <c r="Q504" s="32">
        <v>0</v>
      </c>
      <c r="R504" s="32">
        <v>0</v>
      </c>
      <c r="S504" s="32">
        <v>0</v>
      </c>
      <c r="T504" s="32">
        <v>0</v>
      </c>
      <c r="U504" s="32"/>
      <c r="V504" s="32">
        <f t="shared" si="1242"/>
        <v>0</v>
      </c>
      <c r="W504" s="32"/>
      <c r="X504" s="32"/>
      <c r="Y504" s="32"/>
      <c r="Z504" s="32"/>
      <c r="AA504" s="32"/>
      <c r="AB504" s="32">
        <v>511.238</v>
      </c>
      <c r="AC504" s="33">
        <v>511.238</v>
      </c>
      <c r="AD504" s="33">
        <v>511.238</v>
      </c>
      <c r="AE504" s="34">
        <f t="shared" si="1318"/>
        <v>100</v>
      </c>
      <c r="AF504" s="32">
        <v>511.238</v>
      </c>
      <c r="AG504" s="32">
        <v>0</v>
      </c>
      <c r="AH504" s="32">
        <v>0</v>
      </c>
      <c r="AI504" s="32">
        <v>0</v>
      </c>
      <c r="AJ504" s="32">
        <v>0</v>
      </c>
      <c r="AK504" s="32">
        <v>0</v>
      </c>
      <c r="AL504" s="32">
        <f t="shared" si="1319"/>
        <v>511.238</v>
      </c>
      <c r="AM504" s="32">
        <f t="shared" si="1320"/>
        <v>-511.238</v>
      </c>
      <c r="AN504" s="12"/>
    </row>
    <row r="505" spans="2:40" s="13" customFormat="1" x14ac:dyDescent="0.3">
      <c r="B505" s="14" t="s">
        <v>290</v>
      </c>
      <c r="C505" s="14" t="s">
        <v>392</v>
      </c>
      <c r="D505" s="14"/>
      <c r="E505" s="21" t="str">
        <f t="shared" si="1240"/>
        <v>08</v>
      </c>
      <c r="F505" s="14"/>
      <c r="G505" s="14"/>
      <c r="H505" s="16" t="s">
        <v>393</v>
      </c>
      <c r="I505" s="17">
        <f t="shared" ref="I505:T505" si="1371">I506+I622</f>
        <v>1349569.9000000001</v>
      </c>
      <c r="J505" s="17">
        <f t="shared" si="1371"/>
        <v>1313393.5</v>
      </c>
      <c r="K505" s="17">
        <f t="shared" si="1371"/>
        <v>1344430.2000000002</v>
      </c>
      <c r="L505" s="17">
        <f t="shared" si="1371"/>
        <v>0</v>
      </c>
      <c r="M505" s="17">
        <f t="shared" si="1371"/>
        <v>0</v>
      </c>
      <c r="N505" s="17">
        <f t="shared" si="1371"/>
        <v>0</v>
      </c>
      <c r="O505" s="17">
        <f t="shared" si="1371"/>
        <v>0</v>
      </c>
      <c r="P505" s="17">
        <f t="shared" si="1371"/>
        <v>55697.532000000007</v>
      </c>
      <c r="Q505" s="17">
        <f t="shared" si="1371"/>
        <v>33848.303</v>
      </c>
      <c r="R505" s="17">
        <f t="shared" si="1371"/>
        <v>4246.5479999999998</v>
      </c>
      <c r="S505" s="17">
        <f t="shared" si="1371"/>
        <v>3089.7530000000002</v>
      </c>
      <c r="T505" s="17">
        <f t="shared" si="1371"/>
        <v>0</v>
      </c>
      <c r="U505" s="17">
        <v>0</v>
      </c>
      <c r="V505" s="17">
        <f t="shared" si="1242"/>
        <v>1446452.0360000003</v>
      </c>
      <c r="W505" s="17">
        <f t="shared" ref="W505:AD505" si="1372">W506+W622</f>
        <v>0</v>
      </c>
      <c r="X505" s="17">
        <f t="shared" si="1372"/>
        <v>0</v>
      </c>
      <c r="Y505" s="17">
        <f t="shared" si="1372"/>
        <v>0</v>
      </c>
      <c r="Z505" s="17">
        <f t="shared" si="1372"/>
        <v>0</v>
      </c>
      <c r="AA505" s="17">
        <f t="shared" si="1372"/>
        <v>0</v>
      </c>
      <c r="AB505" s="17">
        <f t="shared" si="1372"/>
        <v>1135861.1411899999</v>
      </c>
      <c r="AC505" s="18">
        <f t="shared" si="1372"/>
        <v>1477293.85026</v>
      </c>
      <c r="AD505" s="18">
        <f t="shared" si="1372"/>
        <v>1477272.1485899999</v>
      </c>
      <c r="AE505" s="19">
        <f t="shared" si="1318"/>
        <v>99.998530984881825</v>
      </c>
      <c r="AF505" s="17">
        <f t="shared" ref="AF505:AK505" si="1373">AF506+AF622</f>
        <v>1477293.2383099999</v>
      </c>
      <c r="AG505" s="17">
        <f t="shared" si="1373"/>
        <v>0</v>
      </c>
      <c r="AH505" s="17">
        <f t="shared" si="1373"/>
        <v>0</v>
      </c>
      <c r="AI505" s="17">
        <f t="shared" si="1373"/>
        <v>0</v>
      </c>
      <c r="AJ505" s="17">
        <f t="shared" si="1373"/>
        <v>0</v>
      </c>
      <c r="AK505" s="17">
        <f t="shared" si="1373"/>
        <v>0</v>
      </c>
      <c r="AL505" s="17">
        <f t="shared" si="1319"/>
        <v>1477293.2383099999</v>
      </c>
      <c r="AM505" s="17">
        <f t="shared" si="1320"/>
        <v>-30841.202309999615</v>
      </c>
      <c r="AN505" s="20"/>
    </row>
    <row r="506" spans="2:40" s="22" customFormat="1" x14ac:dyDescent="0.3">
      <c r="B506" s="23" t="s">
        <v>290</v>
      </c>
      <c r="C506" s="23" t="s">
        <v>392</v>
      </c>
      <c r="D506" s="23" t="s">
        <v>38</v>
      </c>
      <c r="E506" s="24" t="str">
        <f t="shared" si="1240"/>
        <v>0801</v>
      </c>
      <c r="F506" s="23"/>
      <c r="G506" s="23"/>
      <c r="H506" s="25" t="s">
        <v>394</v>
      </c>
      <c r="I506" s="26">
        <f t="shared" ref="I506:N506" si="1374">I507+I524+I599+I611</f>
        <v>1215334.3</v>
      </c>
      <c r="J506" s="26">
        <f t="shared" si="1374"/>
        <v>1176121.3999999999</v>
      </c>
      <c r="K506" s="26">
        <f t="shared" si="1374"/>
        <v>1207158.1000000001</v>
      </c>
      <c r="L506" s="26">
        <f t="shared" si="1374"/>
        <v>0</v>
      </c>
      <c r="M506" s="26">
        <f t="shared" si="1374"/>
        <v>0</v>
      </c>
      <c r="N506" s="26">
        <f t="shared" si="1374"/>
        <v>0</v>
      </c>
      <c r="O506" s="26">
        <f t="shared" ref="O506:T506" si="1375">O507+O524+O599+O611+O617</f>
        <v>0</v>
      </c>
      <c r="P506" s="26">
        <f t="shared" si="1375"/>
        <v>55697.532000000007</v>
      </c>
      <c r="Q506" s="26">
        <f t="shared" si="1375"/>
        <v>33848.303</v>
      </c>
      <c r="R506" s="26">
        <f t="shared" si="1375"/>
        <v>3229.848</v>
      </c>
      <c r="S506" s="26">
        <f t="shared" si="1375"/>
        <v>3089.7530000000002</v>
      </c>
      <c r="T506" s="26">
        <f t="shared" si="1375"/>
        <v>0</v>
      </c>
      <c r="U506" s="26">
        <v>0</v>
      </c>
      <c r="V506" s="26">
        <f t="shared" si="1242"/>
        <v>1311199.736</v>
      </c>
      <c r="W506" s="26">
        <f>W507+W524+W599+W611</f>
        <v>0</v>
      </c>
      <c r="X506" s="26">
        <f>X507+X524+X599+X611</f>
        <v>0</v>
      </c>
      <c r="Y506" s="26">
        <f>Y507+Y524+Y599+Y611</f>
        <v>0</v>
      </c>
      <c r="Z506" s="26">
        <f>Z507+Z524+Z599+Z611</f>
        <v>0</v>
      </c>
      <c r="AA506" s="26">
        <f>AA507+AA524+AA599+AA611</f>
        <v>0</v>
      </c>
      <c r="AB506" s="26">
        <f>AB507+AB524+AB599+AB611+AB617</f>
        <v>1038479.5652699999</v>
      </c>
      <c r="AC506" s="27">
        <f>AC507+AC524+AC599+AC611+AC617</f>
        <v>1341899.5502599999</v>
      </c>
      <c r="AD506" s="27">
        <f>AD507+AD524+AD599+AD611+AD617</f>
        <v>1341879.50064</v>
      </c>
      <c r="AE506" s="28">
        <f t="shared" si="1318"/>
        <v>99.998505877731603</v>
      </c>
      <c r="AF506" s="26">
        <f t="shared" ref="AF506:AK506" si="1376">AF507+AF524+AF599+AF611+AF617</f>
        <v>1341898.9383099999</v>
      </c>
      <c r="AG506" s="26">
        <f t="shared" si="1376"/>
        <v>0</v>
      </c>
      <c r="AH506" s="26">
        <f t="shared" si="1376"/>
        <v>0</v>
      </c>
      <c r="AI506" s="26">
        <f t="shared" si="1376"/>
        <v>0</v>
      </c>
      <c r="AJ506" s="26">
        <f t="shared" si="1376"/>
        <v>0</v>
      </c>
      <c r="AK506" s="26">
        <f t="shared" si="1376"/>
        <v>0</v>
      </c>
      <c r="AL506" s="26">
        <f t="shared" si="1319"/>
        <v>1341898.9383099999</v>
      </c>
      <c r="AM506" s="26">
        <f t="shared" si="1320"/>
        <v>-30699.202309999848</v>
      </c>
      <c r="AN506" s="29"/>
    </row>
    <row r="507" spans="2:40" x14ac:dyDescent="0.3">
      <c r="B507" s="30" t="s">
        <v>290</v>
      </c>
      <c r="C507" s="30" t="s">
        <v>392</v>
      </c>
      <c r="D507" s="30" t="s">
        <v>38</v>
      </c>
      <c r="E507" s="15" t="str">
        <f t="shared" si="1240"/>
        <v>0801</v>
      </c>
      <c r="F507" s="30" t="s">
        <v>334</v>
      </c>
      <c r="G507" s="30"/>
      <c r="H507" s="31" t="s">
        <v>335</v>
      </c>
      <c r="I507" s="32">
        <f t="shared" ref="I507:T507" si="1377">I513+I508</f>
        <v>2688.8</v>
      </c>
      <c r="J507" s="32">
        <f t="shared" si="1377"/>
        <v>2688.8</v>
      </c>
      <c r="K507" s="32">
        <f t="shared" si="1377"/>
        <v>2688.8</v>
      </c>
      <c r="L507" s="32">
        <f t="shared" si="1377"/>
        <v>0</v>
      </c>
      <c r="M507" s="32">
        <f t="shared" si="1377"/>
        <v>0</v>
      </c>
      <c r="N507" s="32">
        <f t="shared" si="1377"/>
        <v>0</v>
      </c>
      <c r="O507" s="32">
        <f t="shared" si="1377"/>
        <v>0</v>
      </c>
      <c r="P507" s="32">
        <f t="shared" si="1377"/>
        <v>0</v>
      </c>
      <c r="Q507" s="32">
        <f t="shared" si="1377"/>
        <v>0</v>
      </c>
      <c r="R507" s="32">
        <f t="shared" si="1377"/>
        <v>0</v>
      </c>
      <c r="S507" s="32">
        <f t="shared" si="1377"/>
        <v>0</v>
      </c>
      <c r="T507" s="32">
        <f t="shared" si="1377"/>
        <v>0</v>
      </c>
      <c r="U507" s="32">
        <v>0</v>
      </c>
      <c r="V507" s="32">
        <f t="shared" si="1242"/>
        <v>2688.8</v>
      </c>
      <c r="W507" s="32">
        <f t="shared" ref="W507:AD507" si="1378">W513+W508</f>
        <v>0</v>
      </c>
      <c r="X507" s="32">
        <f t="shared" si="1378"/>
        <v>0</v>
      </c>
      <c r="Y507" s="32">
        <f t="shared" si="1378"/>
        <v>0</v>
      </c>
      <c r="Z507" s="32">
        <f t="shared" si="1378"/>
        <v>0</v>
      </c>
      <c r="AA507" s="32">
        <f t="shared" si="1378"/>
        <v>0</v>
      </c>
      <c r="AB507" s="32">
        <f t="shared" si="1378"/>
        <v>1256.2093500000001</v>
      </c>
      <c r="AC507" s="33">
        <f t="shared" si="1378"/>
        <v>2688.8</v>
      </c>
      <c r="AD507" s="33">
        <f t="shared" si="1378"/>
        <v>2688.8</v>
      </c>
      <c r="AE507" s="34">
        <f t="shared" si="1318"/>
        <v>100</v>
      </c>
      <c r="AF507" s="32">
        <f t="shared" ref="AF507:AK507" si="1379">AF513+AF508</f>
        <v>2688.8</v>
      </c>
      <c r="AG507" s="32">
        <f t="shared" si="1379"/>
        <v>0</v>
      </c>
      <c r="AH507" s="32">
        <f t="shared" si="1379"/>
        <v>0</v>
      </c>
      <c r="AI507" s="32">
        <f t="shared" si="1379"/>
        <v>0</v>
      </c>
      <c r="AJ507" s="32">
        <f t="shared" si="1379"/>
        <v>0</v>
      </c>
      <c r="AK507" s="32">
        <f t="shared" si="1379"/>
        <v>0</v>
      </c>
      <c r="AL507" s="32">
        <f t="shared" si="1319"/>
        <v>2688.8</v>
      </c>
      <c r="AM507" s="32">
        <f t="shared" si="1320"/>
        <v>0</v>
      </c>
    </row>
    <row r="508" spans="2:40" ht="31.2" x14ac:dyDescent="0.3">
      <c r="B508" s="30" t="s">
        <v>290</v>
      </c>
      <c r="C508" s="30" t="s">
        <v>392</v>
      </c>
      <c r="D508" s="30" t="s">
        <v>38</v>
      </c>
      <c r="E508" s="15" t="str">
        <f t="shared" si="1240"/>
        <v>0801</v>
      </c>
      <c r="F508" s="30" t="s">
        <v>336</v>
      </c>
      <c r="G508" s="30"/>
      <c r="H508" s="31" t="s">
        <v>337</v>
      </c>
      <c r="I508" s="32">
        <f t="shared" ref="I508:I513" si="1380">I509</f>
        <v>555.79999999999995</v>
      </c>
      <c r="J508" s="32">
        <f t="shared" ref="J508:J513" si="1381">J509</f>
        <v>555.79999999999995</v>
      </c>
      <c r="K508" s="32">
        <f t="shared" ref="K508:K513" si="1382">K509</f>
        <v>555.79999999999995</v>
      </c>
      <c r="L508" s="32">
        <f t="shared" ref="L508:L513" si="1383">L509</f>
        <v>0</v>
      </c>
      <c r="M508" s="32">
        <f t="shared" ref="M508:M513" si="1384">M509</f>
        <v>0</v>
      </c>
      <c r="N508" s="32">
        <f t="shared" ref="N508:N513" si="1385">N509</f>
        <v>0</v>
      </c>
      <c r="O508" s="32">
        <f t="shared" ref="O508:O513" si="1386">O509</f>
        <v>0</v>
      </c>
      <c r="P508" s="32">
        <f t="shared" ref="P508:P513" si="1387">P509</f>
        <v>0</v>
      </c>
      <c r="Q508" s="32">
        <f t="shared" ref="Q508:Q513" si="1388">Q509</f>
        <v>0</v>
      </c>
      <c r="R508" s="32">
        <f t="shared" ref="R508:R513" si="1389">R509</f>
        <v>0</v>
      </c>
      <c r="S508" s="32">
        <f t="shared" ref="S508:S513" si="1390">S509</f>
        <v>0</v>
      </c>
      <c r="T508" s="32">
        <f t="shared" ref="T508:T513" si="1391">T509</f>
        <v>0</v>
      </c>
      <c r="U508" s="32">
        <v>0</v>
      </c>
      <c r="V508" s="32">
        <f t="shared" si="1242"/>
        <v>555.79999999999995</v>
      </c>
      <c r="W508" s="32">
        <f t="shared" ref="W508:W513" si="1392">W509</f>
        <v>0</v>
      </c>
      <c r="X508" s="32">
        <f t="shared" ref="X508:X513" si="1393">X509</f>
        <v>0</v>
      </c>
      <c r="Y508" s="32">
        <f t="shared" ref="Y508:Y513" si="1394">Y509</f>
        <v>0</v>
      </c>
      <c r="Z508" s="32">
        <f t="shared" ref="Z508:Z513" si="1395">Z509</f>
        <v>0</v>
      </c>
      <c r="AA508" s="32">
        <f t="shared" ref="AA508:AA513" si="1396">AA509</f>
        <v>0</v>
      </c>
      <c r="AB508" s="32">
        <f t="shared" ref="AB508:AB513" si="1397">AB509</f>
        <v>0</v>
      </c>
      <c r="AC508" s="33">
        <f t="shared" ref="AC508:AC513" si="1398">AC509</f>
        <v>555.79999999999995</v>
      </c>
      <c r="AD508" s="33">
        <f t="shared" ref="AD508:AD513" si="1399">AD509</f>
        <v>555.79999999999995</v>
      </c>
      <c r="AE508" s="34">
        <f t="shared" si="1318"/>
        <v>100</v>
      </c>
      <c r="AF508" s="32">
        <f t="shared" ref="AF508:AF513" si="1400">AF509</f>
        <v>555.79999999999995</v>
      </c>
      <c r="AG508" s="32">
        <f t="shared" ref="AG508:AG513" si="1401">AG509</f>
        <v>0</v>
      </c>
      <c r="AH508" s="32">
        <f t="shared" ref="AH508:AH513" si="1402">AH509</f>
        <v>0</v>
      </c>
      <c r="AI508" s="32">
        <f t="shared" ref="AI508:AI513" si="1403">AI509</f>
        <v>0</v>
      </c>
      <c r="AJ508" s="32">
        <f t="shared" ref="AJ508:AJ513" si="1404">AJ509</f>
        <v>0</v>
      </c>
      <c r="AK508" s="32">
        <f t="shared" ref="AK508:AK513" si="1405">AK509</f>
        <v>0</v>
      </c>
      <c r="AL508" s="32">
        <f t="shared" si="1319"/>
        <v>555.79999999999995</v>
      </c>
      <c r="AM508" s="32">
        <f t="shared" si="1320"/>
        <v>0</v>
      </c>
    </row>
    <row r="509" spans="2:40" ht="62.4" x14ac:dyDescent="0.3">
      <c r="B509" s="30" t="s">
        <v>290</v>
      </c>
      <c r="C509" s="30" t="s">
        <v>392</v>
      </c>
      <c r="D509" s="30" t="s">
        <v>38</v>
      </c>
      <c r="E509" s="15" t="str">
        <f t="shared" si="1240"/>
        <v>0801</v>
      </c>
      <c r="F509" s="30" t="s">
        <v>338</v>
      </c>
      <c r="G509" s="30"/>
      <c r="H509" s="31" t="s">
        <v>339</v>
      </c>
      <c r="I509" s="32">
        <f t="shared" si="1380"/>
        <v>555.79999999999995</v>
      </c>
      <c r="J509" s="32">
        <f t="shared" si="1381"/>
        <v>555.79999999999995</v>
      </c>
      <c r="K509" s="32">
        <f t="shared" si="1382"/>
        <v>555.79999999999995</v>
      </c>
      <c r="L509" s="32">
        <f t="shared" si="1383"/>
        <v>0</v>
      </c>
      <c r="M509" s="32">
        <f t="shared" si="1384"/>
        <v>0</v>
      </c>
      <c r="N509" s="32">
        <f t="shared" si="1385"/>
        <v>0</v>
      </c>
      <c r="O509" s="32">
        <f t="shared" si="1386"/>
        <v>0</v>
      </c>
      <c r="P509" s="32">
        <f t="shared" si="1387"/>
        <v>0</v>
      </c>
      <c r="Q509" s="32">
        <f t="shared" si="1388"/>
        <v>0</v>
      </c>
      <c r="R509" s="32">
        <f t="shared" si="1389"/>
        <v>0</v>
      </c>
      <c r="S509" s="32">
        <f t="shared" si="1390"/>
        <v>0</v>
      </c>
      <c r="T509" s="32">
        <f t="shared" si="1391"/>
        <v>0</v>
      </c>
      <c r="U509" s="32">
        <v>0</v>
      </c>
      <c r="V509" s="32">
        <f t="shared" si="1242"/>
        <v>555.79999999999995</v>
      </c>
      <c r="W509" s="32">
        <f t="shared" si="1392"/>
        <v>0</v>
      </c>
      <c r="X509" s="32">
        <f t="shared" si="1393"/>
        <v>0</v>
      </c>
      <c r="Y509" s="32">
        <f t="shared" si="1394"/>
        <v>0</v>
      </c>
      <c r="Z509" s="32">
        <f t="shared" si="1395"/>
        <v>0</v>
      </c>
      <c r="AA509" s="32">
        <f t="shared" si="1396"/>
        <v>0</v>
      </c>
      <c r="AB509" s="32">
        <f t="shared" si="1397"/>
        <v>0</v>
      </c>
      <c r="AC509" s="33">
        <f t="shared" si="1398"/>
        <v>555.79999999999995</v>
      </c>
      <c r="AD509" s="33">
        <f t="shared" si="1399"/>
        <v>555.79999999999995</v>
      </c>
      <c r="AE509" s="34">
        <f t="shared" si="1318"/>
        <v>100</v>
      </c>
      <c r="AF509" s="32">
        <f t="shared" si="1400"/>
        <v>555.79999999999995</v>
      </c>
      <c r="AG509" s="32">
        <f t="shared" si="1401"/>
        <v>0</v>
      </c>
      <c r="AH509" s="32">
        <f t="shared" si="1402"/>
        <v>0</v>
      </c>
      <c r="AI509" s="32">
        <f t="shared" si="1403"/>
        <v>0</v>
      </c>
      <c r="AJ509" s="32">
        <f t="shared" si="1404"/>
        <v>0</v>
      </c>
      <c r="AK509" s="32">
        <f t="shared" si="1405"/>
        <v>0</v>
      </c>
      <c r="AL509" s="32">
        <f t="shared" si="1319"/>
        <v>555.79999999999995</v>
      </c>
      <c r="AM509" s="32">
        <f t="shared" si="1320"/>
        <v>0</v>
      </c>
    </row>
    <row r="510" spans="2:40" ht="62.4" x14ac:dyDescent="0.3">
      <c r="B510" s="30" t="s">
        <v>290</v>
      </c>
      <c r="C510" s="30" t="s">
        <v>392</v>
      </c>
      <c r="D510" s="30" t="s">
        <v>38</v>
      </c>
      <c r="E510" s="15" t="str">
        <f t="shared" si="1240"/>
        <v>0801</v>
      </c>
      <c r="F510" s="30" t="s">
        <v>340</v>
      </c>
      <c r="G510" s="30"/>
      <c r="H510" s="31" t="s">
        <v>341</v>
      </c>
      <c r="I510" s="32">
        <f t="shared" si="1380"/>
        <v>555.79999999999995</v>
      </c>
      <c r="J510" s="32">
        <f t="shared" si="1381"/>
        <v>555.79999999999995</v>
      </c>
      <c r="K510" s="32">
        <f t="shared" si="1382"/>
        <v>555.79999999999995</v>
      </c>
      <c r="L510" s="32">
        <f t="shared" si="1383"/>
        <v>0</v>
      </c>
      <c r="M510" s="32">
        <f t="shared" si="1384"/>
        <v>0</v>
      </c>
      <c r="N510" s="32">
        <f t="shared" si="1385"/>
        <v>0</v>
      </c>
      <c r="O510" s="32">
        <f t="shared" si="1386"/>
        <v>0</v>
      </c>
      <c r="P510" s="32">
        <f t="shared" si="1387"/>
        <v>0</v>
      </c>
      <c r="Q510" s="32">
        <f t="shared" si="1388"/>
        <v>0</v>
      </c>
      <c r="R510" s="32">
        <f t="shared" si="1389"/>
        <v>0</v>
      </c>
      <c r="S510" s="32">
        <f t="shared" si="1390"/>
        <v>0</v>
      </c>
      <c r="T510" s="32">
        <f t="shared" si="1391"/>
        <v>0</v>
      </c>
      <c r="U510" s="32">
        <v>0</v>
      </c>
      <c r="V510" s="32">
        <f t="shared" si="1242"/>
        <v>555.79999999999995</v>
      </c>
      <c r="W510" s="32">
        <f t="shared" si="1392"/>
        <v>0</v>
      </c>
      <c r="X510" s="32">
        <f t="shared" si="1393"/>
        <v>0</v>
      </c>
      <c r="Y510" s="32">
        <f t="shared" si="1394"/>
        <v>0</v>
      </c>
      <c r="Z510" s="32">
        <f t="shared" si="1395"/>
        <v>0</v>
      </c>
      <c r="AA510" s="32">
        <f t="shared" si="1396"/>
        <v>0</v>
      </c>
      <c r="AB510" s="32">
        <f t="shared" si="1397"/>
        <v>0</v>
      </c>
      <c r="AC510" s="33">
        <f t="shared" si="1398"/>
        <v>555.79999999999995</v>
      </c>
      <c r="AD510" s="33">
        <f t="shared" si="1399"/>
        <v>555.79999999999995</v>
      </c>
      <c r="AE510" s="34">
        <f t="shared" si="1318"/>
        <v>100</v>
      </c>
      <c r="AF510" s="32">
        <f t="shared" si="1400"/>
        <v>555.79999999999995</v>
      </c>
      <c r="AG510" s="32">
        <f t="shared" si="1401"/>
        <v>0</v>
      </c>
      <c r="AH510" s="32">
        <f t="shared" si="1402"/>
        <v>0</v>
      </c>
      <c r="AI510" s="32">
        <f t="shared" si="1403"/>
        <v>0</v>
      </c>
      <c r="AJ510" s="32">
        <f t="shared" si="1404"/>
        <v>0</v>
      </c>
      <c r="AK510" s="32">
        <f t="shared" si="1405"/>
        <v>0</v>
      </c>
      <c r="AL510" s="32">
        <f t="shared" si="1319"/>
        <v>555.79999999999995</v>
      </c>
      <c r="AM510" s="32">
        <f t="shared" si="1320"/>
        <v>0</v>
      </c>
    </row>
    <row r="511" spans="2:40" ht="31.2" x14ac:dyDescent="0.3">
      <c r="B511" s="30" t="s">
        <v>290</v>
      </c>
      <c r="C511" s="30" t="s">
        <v>392</v>
      </c>
      <c r="D511" s="30" t="s">
        <v>38</v>
      </c>
      <c r="E511" s="15" t="str">
        <f t="shared" si="1240"/>
        <v>0801</v>
      </c>
      <c r="F511" s="30" t="s">
        <v>340</v>
      </c>
      <c r="G511" s="30" t="s">
        <v>174</v>
      </c>
      <c r="H511" s="31" t="s">
        <v>175</v>
      </c>
      <c r="I511" s="32">
        <f t="shared" si="1380"/>
        <v>555.79999999999995</v>
      </c>
      <c r="J511" s="32">
        <f t="shared" si="1381"/>
        <v>555.79999999999995</v>
      </c>
      <c r="K511" s="32">
        <f t="shared" si="1382"/>
        <v>555.79999999999995</v>
      </c>
      <c r="L511" s="32">
        <f t="shared" si="1383"/>
        <v>0</v>
      </c>
      <c r="M511" s="32">
        <f t="shared" si="1384"/>
        <v>0</v>
      </c>
      <c r="N511" s="32">
        <f t="shared" si="1385"/>
        <v>0</v>
      </c>
      <c r="O511" s="32">
        <f t="shared" si="1386"/>
        <v>0</v>
      </c>
      <c r="P511" s="32">
        <f t="shared" si="1387"/>
        <v>0</v>
      </c>
      <c r="Q511" s="32">
        <f t="shared" si="1388"/>
        <v>0</v>
      </c>
      <c r="R511" s="32">
        <f t="shared" si="1389"/>
        <v>0</v>
      </c>
      <c r="S511" s="32">
        <f t="shared" si="1390"/>
        <v>0</v>
      </c>
      <c r="T511" s="32">
        <f t="shared" si="1391"/>
        <v>0</v>
      </c>
      <c r="U511" s="32">
        <v>0</v>
      </c>
      <c r="V511" s="32">
        <f t="shared" si="1242"/>
        <v>555.79999999999995</v>
      </c>
      <c r="W511" s="32">
        <f t="shared" si="1392"/>
        <v>0</v>
      </c>
      <c r="X511" s="32">
        <f t="shared" si="1393"/>
        <v>0</v>
      </c>
      <c r="Y511" s="32">
        <f t="shared" si="1394"/>
        <v>0</v>
      </c>
      <c r="Z511" s="32">
        <f t="shared" si="1395"/>
        <v>0</v>
      </c>
      <c r="AA511" s="32">
        <f t="shared" si="1396"/>
        <v>0</v>
      </c>
      <c r="AB511" s="32">
        <f t="shared" si="1397"/>
        <v>0</v>
      </c>
      <c r="AC511" s="33">
        <f t="shared" si="1398"/>
        <v>555.79999999999995</v>
      </c>
      <c r="AD511" s="33">
        <f t="shared" si="1399"/>
        <v>555.79999999999995</v>
      </c>
      <c r="AE511" s="34">
        <f t="shared" si="1318"/>
        <v>100</v>
      </c>
      <c r="AF511" s="32">
        <f t="shared" si="1400"/>
        <v>555.79999999999995</v>
      </c>
      <c r="AG511" s="32">
        <f t="shared" si="1401"/>
        <v>0</v>
      </c>
      <c r="AH511" s="32">
        <f t="shared" si="1402"/>
        <v>0</v>
      </c>
      <c r="AI511" s="32">
        <f t="shared" si="1403"/>
        <v>0</v>
      </c>
      <c r="AJ511" s="32">
        <f t="shared" si="1404"/>
        <v>0</v>
      </c>
      <c r="AK511" s="32">
        <f t="shared" si="1405"/>
        <v>0</v>
      </c>
      <c r="AL511" s="32">
        <f t="shared" si="1319"/>
        <v>555.79999999999995</v>
      </c>
      <c r="AM511" s="32">
        <f t="shared" si="1320"/>
        <v>0</v>
      </c>
    </row>
    <row r="512" spans="2:40" x14ac:dyDescent="0.3">
      <c r="B512" s="30" t="s">
        <v>290</v>
      </c>
      <c r="C512" s="30" t="s">
        <v>392</v>
      </c>
      <c r="D512" s="30" t="s">
        <v>38</v>
      </c>
      <c r="E512" s="15" t="str">
        <f t="shared" si="1240"/>
        <v>0801</v>
      </c>
      <c r="F512" s="30" t="s">
        <v>340</v>
      </c>
      <c r="G512" s="30" t="s">
        <v>302</v>
      </c>
      <c r="H512" s="31" t="s">
        <v>303</v>
      </c>
      <c r="I512" s="32">
        <v>555.79999999999995</v>
      </c>
      <c r="J512" s="32">
        <v>555.79999999999995</v>
      </c>
      <c r="K512" s="32">
        <v>555.79999999999995</v>
      </c>
      <c r="L512" s="32"/>
      <c r="M512" s="32"/>
      <c r="N512" s="32"/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2">
        <f t="shared" si="1242"/>
        <v>555.79999999999995</v>
      </c>
      <c r="W512" s="32"/>
      <c r="X512" s="32"/>
      <c r="Y512" s="32"/>
      <c r="Z512" s="32"/>
      <c r="AA512" s="32"/>
      <c r="AB512" s="32">
        <v>0</v>
      </c>
      <c r="AC512" s="33">
        <v>555.79999999999995</v>
      </c>
      <c r="AD512" s="33">
        <v>555.79999999999995</v>
      </c>
      <c r="AE512" s="34">
        <f t="shared" si="1318"/>
        <v>100</v>
      </c>
      <c r="AF512" s="32">
        <v>555.79999999999995</v>
      </c>
      <c r="AG512" s="32">
        <v>0</v>
      </c>
      <c r="AH512" s="32">
        <v>0</v>
      </c>
      <c r="AI512" s="32">
        <v>0</v>
      </c>
      <c r="AJ512" s="32">
        <v>0</v>
      </c>
      <c r="AK512" s="32">
        <v>0</v>
      </c>
      <c r="AL512" s="32">
        <f t="shared" si="1319"/>
        <v>555.79999999999995</v>
      </c>
      <c r="AM512" s="32">
        <f t="shared" si="1320"/>
        <v>0</v>
      </c>
      <c r="AN512" s="12"/>
    </row>
    <row r="513" spans="2:40" ht="31.2" x14ac:dyDescent="0.3">
      <c r="B513" s="30" t="s">
        <v>290</v>
      </c>
      <c r="C513" s="30" t="s">
        <v>392</v>
      </c>
      <c r="D513" s="30" t="s">
        <v>38</v>
      </c>
      <c r="E513" s="15" t="str">
        <f t="shared" si="1240"/>
        <v>0801</v>
      </c>
      <c r="F513" s="30" t="s">
        <v>342</v>
      </c>
      <c r="G513" s="30"/>
      <c r="H513" s="31" t="s">
        <v>343</v>
      </c>
      <c r="I513" s="32">
        <f t="shared" si="1380"/>
        <v>2133</v>
      </c>
      <c r="J513" s="32">
        <f t="shared" si="1381"/>
        <v>2133</v>
      </c>
      <c r="K513" s="32">
        <f t="shared" si="1382"/>
        <v>2133</v>
      </c>
      <c r="L513" s="32">
        <f t="shared" si="1383"/>
        <v>0</v>
      </c>
      <c r="M513" s="32">
        <f t="shared" si="1384"/>
        <v>0</v>
      </c>
      <c r="N513" s="32">
        <f t="shared" si="1385"/>
        <v>0</v>
      </c>
      <c r="O513" s="32">
        <f t="shared" si="1386"/>
        <v>0</v>
      </c>
      <c r="P513" s="32">
        <f t="shared" si="1387"/>
        <v>0</v>
      </c>
      <c r="Q513" s="32">
        <f t="shared" si="1388"/>
        <v>0</v>
      </c>
      <c r="R513" s="32">
        <f t="shared" si="1389"/>
        <v>0</v>
      </c>
      <c r="S513" s="32">
        <f t="shared" si="1390"/>
        <v>0</v>
      </c>
      <c r="T513" s="32">
        <f t="shared" si="1391"/>
        <v>0</v>
      </c>
      <c r="U513" s="32">
        <v>0</v>
      </c>
      <c r="V513" s="32">
        <f t="shared" si="1242"/>
        <v>2133</v>
      </c>
      <c r="W513" s="32">
        <f t="shared" si="1392"/>
        <v>0</v>
      </c>
      <c r="X513" s="32">
        <f t="shared" si="1393"/>
        <v>0</v>
      </c>
      <c r="Y513" s="32">
        <f t="shared" si="1394"/>
        <v>0</v>
      </c>
      <c r="Z513" s="32">
        <f t="shared" si="1395"/>
        <v>0</v>
      </c>
      <c r="AA513" s="32">
        <f t="shared" si="1396"/>
        <v>0</v>
      </c>
      <c r="AB513" s="32">
        <f t="shared" si="1397"/>
        <v>1256.2093500000001</v>
      </c>
      <c r="AC513" s="33">
        <f t="shared" si="1398"/>
        <v>2133</v>
      </c>
      <c r="AD513" s="33">
        <f t="shared" si="1399"/>
        <v>2133</v>
      </c>
      <c r="AE513" s="34">
        <f t="shared" si="1318"/>
        <v>100</v>
      </c>
      <c r="AF513" s="32">
        <f t="shared" si="1400"/>
        <v>2133</v>
      </c>
      <c r="AG513" s="32">
        <f t="shared" si="1401"/>
        <v>0</v>
      </c>
      <c r="AH513" s="32">
        <f t="shared" si="1402"/>
        <v>0</v>
      </c>
      <c r="AI513" s="32">
        <f t="shared" si="1403"/>
        <v>0</v>
      </c>
      <c r="AJ513" s="32">
        <f t="shared" si="1404"/>
        <v>0</v>
      </c>
      <c r="AK513" s="32">
        <f t="shared" si="1405"/>
        <v>0</v>
      </c>
      <c r="AL513" s="32">
        <f t="shared" si="1319"/>
        <v>2133</v>
      </c>
      <c r="AM513" s="32">
        <f t="shared" si="1320"/>
        <v>0</v>
      </c>
    </row>
    <row r="514" spans="2:40" ht="62.4" x14ac:dyDescent="0.3">
      <c r="B514" s="30" t="s">
        <v>290</v>
      </c>
      <c r="C514" s="30" t="s">
        <v>392</v>
      </c>
      <c r="D514" s="30" t="s">
        <v>38</v>
      </c>
      <c r="E514" s="15" t="str">
        <f t="shared" si="1240"/>
        <v>0801</v>
      </c>
      <c r="F514" s="30" t="s">
        <v>344</v>
      </c>
      <c r="G514" s="30"/>
      <c r="H514" s="31" t="s">
        <v>345</v>
      </c>
      <c r="I514" s="32">
        <f t="shared" ref="I514:T514" si="1406">I515+I518</f>
        <v>2133</v>
      </c>
      <c r="J514" s="32">
        <f t="shared" si="1406"/>
        <v>2133</v>
      </c>
      <c r="K514" s="32">
        <f t="shared" si="1406"/>
        <v>2133</v>
      </c>
      <c r="L514" s="32">
        <f t="shared" si="1406"/>
        <v>0</v>
      </c>
      <c r="M514" s="32">
        <f t="shared" si="1406"/>
        <v>0</v>
      </c>
      <c r="N514" s="32">
        <f t="shared" si="1406"/>
        <v>0</v>
      </c>
      <c r="O514" s="32">
        <f t="shared" si="1406"/>
        <v>0</v>
      </c>
      <c r="P514" s="32">
        <f t="shared" si="1406"/>
        <v>0</v>
      </c>
      <c r="Q514" s="32">
        <f t="shared" si="1406"/>
        <v>0</v>
      </c>
      <c r="R514" s="32">
        <f t="shared" si="1406"/>
        <v>0</v>
      </c>
      <c r="S514" s="32">
        <f t="shared" si="1406"/>
        <v>0</v>
      </c>
      <c r="T514" s="32">
        <f t="shared" si="1406"/>
        <v>0</v>
      </c>
      <c r="U514" s="32">
        <v>0</v>
      </c>
      <c r="V514" s="32">
        <f t="shared" si="1242"/>
        <v>2133</v>
      </c>
      <c r="W514" s="32">
        <f t="shared" ref="W514:AD514" si="1407">W515+W518</f>
        <v>0</v>
      </c>
      <c r="X514" s="32">
        <f t="shared" si="1407"/>
        <v>0</v>
      </c>
      <c r="Y514" s="32">
        <f t="shared" si="1407"/>
        <v>0</v>
      </c>
      <c r="Z514" s="32">
        <f t="shared" si="1407"/>
        <v>0</v>
      </c>
      <c r="AA514" s="32">
        <f t="shared" si="1407"/>
        <v>0</v>
      </c>
      <c r="AB514" s="32">
        <f t="shared" si="1407"/>
        <v>1256.2093500000001</v>
      </c>
      <c r="AC514" s="33">
        <f t="shared" si="1407"/>
        <v>2133</v>
      </c>
      <c r="AD514" s="33">
        <f t="shared" si="1407"/>
        <v>2133</v>
      </c>
      <c r="AE514" s="34">
        <f t="shared" si="1318"/>
        <v>100</v>
      </c>
      <c r="AF514" s="32">
        <f t="shared" ref="AF514:AK514" si="1408">AF515+AF518</f>
        <v>2133</v>
      </c>
      <c r="AG514" s="32">
        <f t="shared" si="1408"/>
        <v>0</v>
      </c>
      <c r="AH514" s="32">
        <f t="shared" si="1408"/>
        <v>0</v>
      </c>
      <c r="AI514" s="32">
        <f t="shared" si="1408"/>
        <v>0</v>
      </c>
      <c r="AJ514" s="32">
        <f t="shared" si="1408"/>
        <v>0</v>
      </c>
      <c r="AK514" s="32">
        <f t="shared" si="1408"/>
        <v>0</v>
      </c>
      <c r="AL514" s="32">
        <f t="shared" si="1319"/>
        <v>2133</v>
      </c>
      <c r="AM514" s="32">
        <f t="shared" si="1320"/>
        <v>0</v>
      </c>
    </row>
    <row r="515" spans="2:40" ht="78" x14ac:dyDescent="0.3">
      <c r="B515" s="30" t="s">
        <v>290</v>
      </c>
      <c r="C515" s="30" t="s">
        <v>392</v>
      </c>
      <c r="D515" s="30" t="s">
        <v>38</v>
      </c>
      <c r="E515" s="15" t="str">
        <f t="shared" si="1240"/>
        <v>0801</v>
      </c>
      <c r="F515" s="30" t="s">
        <v>395</v>
      </c>
      <c r="G515" s="30"/>
      <c r="H515" s="31" t="s">
        <v>396</v>
      </c>
      <c r="I515" s="32">
        <f t="shared" ref="I515:I516" si="1409">I516</f>
        <v>740</v>
      </c>
      <c r="J515" s="32">
        <f t="shared" ref="J515:J516" si="1410">J516</f>
        <v>740</v>
      </c>
      <c r="K515" s="32">
        <f t="shared" ref="K515:K516" si="1411">K516</f>
        <v>740</v>
      </c>
      <c r="L515" s="32">
        <f t="shared" ref="L515:L516" si="1412">L516</f>
        <v>0</v>
      </c>
      <c r="M515" s="32">
        <f t="shared" ref="M515:M516" si="1413">M516</f>
        <v>0</v>
      </c>
      <c r="N515" s="32">
        <f t="shared" ref="N515:N516" si="1414">N516</f>
        <v>0</v>
      </c>
      <c r="O515" s="32">
        <f t="shared" ref="O515:O516" si="1415">O516</f>
        <v>0</v>
      </c>
      <c r="P515" s="32">
        <f t="shared" ref="P515:P516" si="1416">P516</f>
        <v>0</v>
      </c>
      <c r="Q515" s="32">
        <f t="shared" ref="Q515:Q516" si="1417">Q516</f>
        <v>0</v>
      </c>
      <c r="R515" s="32">
        <f t="shared" ref="R515:R516" si="1418">R516</f>
        <v>0</v>
      </c>
      <c r="S515" s="32">
        <f t="shared" ref="S515:S516" si="1419">S516</f>
        <v>0</v>
      </c>
      <c r="T515" s="32">
        <f t="shared" ref="T515:T516" si="1420">T516</f>
        <v>0</v>
      </c>
      <c r="U515" s="32">
        <v>0</v>
      </c>
      <c r="V515" s="32">
        <f t="shared" si="1242"/>
        <v>740</v>
      </c>
      <c r="W515" s="32">
        <f t="shared" ref="W515:W516" si="1421">W516</f>
        <v>0</v>
      </c>
      <c r="X515" s="32">
        <f t="shared" ref="X515:X516" si="1422">X516</f>
        <v>0</v>
      </c>
      <c r="Y515" s="32">
        <f t="shared" ref="Y515:Y516" si="1423">Y516</f>
        <v>0</v>
      </c>
      <c r="Z515" s="32">
        <f t="shared" ref="Z515:Z516" si="1424">Z516</f>
        <v>0</v>
      </c>
      <c r="AA515" s="32">
        <f t="shared" ref="AA515:AA516" si="1425">AA516</f>
        <v>0</v>
      </c>
      <c r="AB515" s="32">
        <f t="shared" ref="AB515:AB516" si="1426">AB516</f>
        <v>440</v>
      </c>
      <c r="AC515" s="33">
        <f t="shared" ref="AC515:AC516" si="1427">AC516</f>
        <v>740</v>
      </c>
      <c r="AD515" s="33">
        <f t="shared" ref="AD515:AD516" si="1428">AD516</f>
        <v>740</v>
      </c>
      <c r="AE515" s="34">
        <f t="shared" si="1318"/>
        <v>100</v>
      </c>
      <c r="AF515" s="32">
        <f t="shared" ref="AF515:AF516" si="1429">AF516</f>
        <v>740</v>
      </c>
      <c r="AG515" s="32">
        <f t="shared" ref="AG515:AG516" si="1430">AG516</f>
        <v>0</v>
      </c>
      <c r="AH515" s="32">
        <f t="shared" ref="AH515:AH516" si="1431">AH516</f>
        <v>0</v>
      </c>
      <c r="AI515" s="32">
        <f t="shared" ref="AI515:AI516" si="1432">AI516</f>
        <v>0</v>
      </c>
      <c r="AJ515" s="32">
        <f t="shared" ref="AJ515:AJ516" si="1433">AJ516</f>
        <v>0</v>
      </c>
      <c r="AK515" s="32">
        <f t="shared" ref="AK515:AK516" si="1434">AK516</f>
        <v>0</v>
      </c>
      <c r="AL515" s="32">
        <f t="shared" si="1319"/>
        <v>740</v>
      </c>
      <c r="AM515" s="32">
        <f t="shared" si="1320"/>
        <v>0</v>
      </c>
    </row>
    <row r="516" spans="2:40" ht="31.2" x14ac:dyDescent="0.3">
      <c r="B516" s="30" t="s">
        <v>290</v>
      </c>
      <c r="C516" s="30" t="s">
        <v>392</v>
      </c>
      <c r="D516" s="30" t="s">
        <v>38</v>
      </c>
      <c r="E516" s="15" t="str">
        <f t="shared" si="1240"/>
        <v>0801</v>
      </c>
      <c r="F516" s="30" t="s">
        <v>395</v>
      </c>
      <c r="G516" s="30" t="s">
        <v>174</v>
      </c>
      <c r="H516" s="31" t="s">
        <v>175</v>
      </c>
      <c r="I516" s="32">
        <f t="shared" si="1409"/>
        <v>740</v>
      </c>
      <c r="J516" s="32">
        <f t="shared" si="1410"/>
        <v>740</v>
      </c>
      <c r="K516" s="32">
        <f t="shared" si="1411"/>
        <v>740</v>
      </c>
      <c r="L516" s="32">
        <f t="shared" si="1412"/>
        <v>0</v>
      </c>
      <c r="M516" s="32">
        <f t="shared" si="1413"/>
        <v>0</v>
      </c>
      <c r="N516" s="32">
        <f t="shared" si="1414"/>
        <v>0</v>
      </c>
      <c r="O516" s="32">
        <f t="shared" si="1415"/>
        <v>0</v>
      </c>
      <c r="P516" s="32">
        <f t="shared" si="1416"/>
        <v>0</v>
      </c>
      <c r="Q516" s="32">
        <f t="shared" si="1417"/>
        <v>0</v>
      </c>
      <c r="R516" s="32">
        <f t="shared" si="1418"/>
        <v>0</v>
      </c>
      <c r="S516" s="32">
        <f t="shared" si="1419"/>
        <v>0</v>
      </c>
      <c r="T516" s="32">
        <f t="shared" si="1420"/>
        <v>0</v>
      </c>
      <c r="U516" s="32">
        <v>0</v>
      </c>
      <c r="V516" s="32">
        <f t="shared" si="1242"/>
        <v>740</v>
      </c>
      <c r="W516" s="32">
        <f t="shared" si="1421"/>
        <v>0</v>
      </c>
      <c r="X516" s="32">
        <f t="shared" si="1422"/>
        <v>0</v>
      </c>
      <c r="Y516" s="32">
        <f t="shared" si="1423"/>
        <v>0</v>
      </c>
      <c r="Z516" s="32">
        <f t="shared" si="1424"/>
        <v>0</v>
      </c>
      <c r="AA516" s="32">
        <f t="shared" si="1425"/>
        <v>0</v>
      </c>
      <c r="AB516" s="32">
        <f t="shared" si="1426"/>
        <v>440</v>
      </c>
      <c r="AC516" s="33">
        <f t="shared" si="1427"/>
        <v>740</v>
      </c>
      <c r="AD516" s="33">
        <f t="shared" si="1428"/>
        <v>740</v>
      </c>
      <c r="AE516" s="34">
        <f t="shared" si="1318"/>
        <v>100</v>
      </c>
      <c r="AF516" s="32">
        <f t="shared" si="1429"/>
        <v>740</v>
      </c>
      <c r="AG516" s="32">
        <f t="shared" si="1430"/>
        <v>0</v>
      </c>
      <c r="AH516" s="32">
        <f t="shared" si="1431"/>
        <v>0</v>
      </c>
      <c r="AI516" s="32">
        <f t="shared" si="1432"/>
        <v>0</v>
      </c>
      <c r="AJ516" s="32">
        <f t="shared" si="1433"/>
        <v>0</v>
      </c>
      <c r="AK516" s="32">
        <f t="shared" si="1434"/>
        <v>0</v>
      </c>
      <c r="AL516" s="32">
        <f t="shared" si="1319"/>
        <v>740</v>
      </c>
      <c r="AM516" s="32">
        <f t="shared" si="1320"/>
        <v>0</v>
      </c>
    </row>
    <row r="517" spans="2:40" x14ac:dyDescent="0.3">
      <c r="B517" s="30" t="s">
        <v>290</v>
      </c>
      <c r="C517" s="30" t="s">
        <v>392</v>
      </c>
      <c r="D517" s="30" t="s">
        <v>38</v>
      </c>
      <c r="E517" s="15" t="str">
        <f t="shared" si="1240"/>
        <v>0801</v>
      </c>
      <c r="F517" s="30" t="s">
        <v>395</v>
      </c>
      <c r="G517" s="30" t="s">
        <v>302</v>
      </c>
      <c r="H517" s="31" t="s">
        <v>303</v>
      </c>
      <c r="I517" s="32">
        <v>740</v>
      </c>
      <c r="J517" s="32">
        <v>740</v>
      </c>
      <c r="K517" s="32">
        <v>740</v>
      </c>
      <c r="L517" s="32"/>
      <c r="M517" s="32"/>
      <c r="N517" s="32"/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2">
        <f t="shared" si="1242"/>
        <v>740</v>
      </c>
      <c r="W517" s="32"/>
      <c r="X517" s="32"/>
      <c r="Y517" s="32"/>
      <c r="Z517" s="32"/>
      <c r="AA517" s="32"/>
      <c r="AB517" s="32">
        <v>440</v>
      </c>
      <c r="AC517" s="33">
        <v>740</v>
      </c>
      <c r="AD517" s="33">
        <v>740</v>
      </c>
      <c r="AE517" s="34">
        <f t="shared" si="1318"/>
        <v>100</v>
      </c>
      <c r="AF517" s="32">
        <v>740</v>
      </c>
      <c r="AG517" s="32">
        <v>0</v>
      </c>
      <c r="AH517" s="32">
        <v>0</v>
      </c>
      <c r="AI517" s="32">
        <v>0</v>
      </c>
      <c r="AJ517" s="32">
        <v>0</v>
      </c>
      <c r="AK517" s="32">
        <v>0</v>
      </c>
      <c r="AL517" s="32">
        <f t="shared" si="1319"/>
        <v>740</v>
      </c>
      <c r="AM517" s="32">
        <f t="shared" si="1320"/>
        <v>0</v>
      </c>
      <c r="AN517" s="12"/>
    </row>
    <row r="518" spans="2:40" ht="62.4" x14ac:dyDescent="0.3">
      <c r="B518" s="30" t="s">
        <v>290</v>
      </c>
      <c r="C518" s="30" t="s">
        <v>392</v>
      </c>
      <c r="D518" s="30" t="s">
        <v>38</v>
      </c>
      <c r="E518" s="15" t="str">
        <f t="shared" si="1240"/>
        <v>0801</v>
      </c>
      <c r="F518" s="30" t="s">
        <v>346</v>
      </c>
      <c r="G518" s="30"/>
      <c r="H518" s="31" t="s">
        <v>347</v>
      </c>
      <c r="I518" s="32">
        <f t="shared" ref="I518:T518" si="1435">I519+I521</f>
        <v>1393</v>
      </c>
      <c r="J518" s="32">
        <f t="shared" si="1435"/>
        <v>1393</v>
      </c>
      <c r="K518" s="32">
        <f t="shared" si="1435"/>
        <v>1393</v>
      </c>
      <c r="L518" s="32">
        <f t="shared" si="1435"/>
        <v>0</v>
      </c>
      <c r="M518" s="32">
        <f t="shared" si="1435"/>
        <v>0</v>
      </c>
      <c r="N518" s="32">
        <f t="shared" si="1435"/>
        <v>0</v>
      </c>
      <c r="O518" s="32">
        <f t="shared" si="1435"/>
        <v>0</v>
      </c>
      <c r="P518" s="32">
        <f t="shared" si="1435"/>
        <v>0</v>
      </c>
      <c r="Q518" s="32">
        <f t="shared" si="1435"/>
        <v>0</v>
      </c>
      <c r="R518" s="32">
        <f t="shared" si="1435"/>
        <v>0</v>
      </c>
      <c r="S518" s="32">
        <f t="shared" si="1435"/>
        <v>0</v>
      </c>
      <c r="T518" s="32">
        <f t="shared" si="1435"/>
        <v>0</v>
      </c>
      <c r="U518" s="32">
        <v>0</v>
      </c>
      <c r="V518" s="32">
        <f t="shared" si="1242"/>
        <v>1393</v>
      </c>
      <c r="W518" s="32">
        <f t="shared" ref="W518:AD518" si="1436">W519+W521</f>
        <v>0</v>
      </c>
      <c r="X518" s="32">
        <f t="shared" si="1436"/>
        <v>0</v>
      </c>
      <c r="Y518" s="32">
        <f t="shared" si="1436"/>
        <v>0</v>
      </c>
      <c r="Z518" s="32">
        <f t="shared" si="1436"/>
        <v>0</v>
      </c>
      <c r="AA518" s="32">
        <f t="shared" si="1436"/>
        <v>0</v>
      </c>
      <c r="AB518" s="32">
        <f t="shared" si="1436"/>
        <v>816.20934999999997</v>
      </c>
      <c r="AC518" s="33">
        <f t="shared" si="1436"/>
        <v>1393</v>
      </c>
      <c r="AD518" s="33">
        <f t="shared" si="1436"/>
        <v>1393</v>
      </c>
      <c r="AE518" s="34">
        <f t="shared" si="1318"/>
        <v>100</v>
      </c>
      <c r="AF518" s="32">
        <f t="shared" ref="AF518:AK518" si="1437">AF519+AF521</f>
        <v>1393</v>
      </c>
      <c r="AG518" s="32">
        <f t="shared" si="1437"/>
        <v>0</v>
      </c>
      <c r="AH518" s="32">
        <f t="shared" si="1437"/>
        <v>0</v>
      </c>
      <c r="AI518" s="32">
        <f t="shared" si="1437"/>
        <v>0</v>
      </c>
      <c r="AJ518" s="32">
        <f t="shared" si="1437"/>
        <v>0</v>
      </c>
      <c r="AK518" s="32">
        <f t="shared" si="1437"/>
        <v>0</v>
      </c>
      <c r="AL518" s="32">
        <f t="shared" si="1319"/>
        <v>1393</v>
      </c>
      <c r="AM518" s="32">
        <f t="shared" si="1320"/>
        <v>0</v>
      </c>
    </row>
    <row r="519" spans="2:40" ht="31.2" x14ac:dyDescent="0.3">
      <c r="B519" s="30" t="s">
        <v>290</v>
      </c>
      <c r="C519" s="30" t="s">
        <v>392</v>
      </c>
      <c r="D519" s="30" t="s">
        <v>38</v>
      </c>
      <c r="E519" s="15" t="str">
        <f t="shared" si="1240"/>
        <v>0801</v>
      </c>
      <c r="F519" s="30" t="s">
        <v>346</v>
      </c>
      <c r="G519" s="30" t="s">
        <v>50</v>
      </c>
      <c r="H519" s="31" t="s">
        <v>51</v>
      </c>
      <c r="I519" s="32">
        <f t="shared" ref="I519:T519" si="1438">I520</f>
        <v>250</v>
      </c>
      <c r="J519" s="32">
        <f t="shared" si="1438"/>
        <v>250</v>
      </c>
      <c r="K519" s="32">
        <f t="shared" si="1438"/>
        <v>250</v>
      </c>
      <c r="L519" s="32">
        <f t="shared" si="1438"/>
        <v>0</v>
      </c>
      <c r="M519" s="32">
        <f t="shared" si="1438"/>
        <v>0</v>
      </c>
      <c r="N519" s="32">
        <f t="shared" si="1438"/>
        <v>0</v>
      </c>
      <c r="O519" s="32">
        <f t="shared" si="1438"/>
        <v>0</v>
      </c>
      <c r="P519" s="32">
        <f t="shared" si="1438"/>
        <v>0</v>
      </c>
      <c r="Q519" s="32">
        <f t="shared" si="1438"/>
        <v>0</v>
      </c>
      <c r="R519" s="32">
        <f t="shared" si="1438"/>
        <v>0</v>
      </c>
      <c r="S519" s="32">
        <f t="shared" si="1438"/>
        <v>0</v>
      </c>
      <c r="T519" s="32">
        <f t="shared" si="1438"/>
        <v>0</v>
      </c>
      <c r="U519" s="32">
        <v>0</v>
      </c>
      <c r="V519" s="32">
        <f t="shared" si="1242"/>
        <v>250</v>
      </c>
      <c r="W519" s="32">
        <f t="shared" ref="W519:AD519" si="1439">W520</f>
        <v>0</v>
      </c>
      <c r="X519" s="32">
        <f t="shared" si="1439"/>
        <v>0</v>
      </c>
      <c r="Y519" s="32">
        <f t="shared" si="1439"/>
        <v>0</v>
      </c>
      <c r="Z519" s="32">
        <f t="shared" si="1439"/>
        <v>0</v>
      </c>
      <c r="AA519" s="32">
        <f t="shared" si="1439"/>
        <v>0</v>
      </c>
      <c r="AB519" s="32">
        <f t="shared" si="1439"/>
        <v>250</v>
      </c>
      <c r="AC519" s="33">
        <f t="shared" si="1439"/>
        <v>250</v>
      </c>
      <c r="AD519" s="33">
        <f t="shared" si="1439"/>
        <v>250</v>
      </c>
      <c r="AE519" s="34">
        <f t="shared" si="1318"/>
        <v>100</v>
      </c>
      <c r="AF519" s="32">
        <f t="shared" ref="AF519:AK519" si="1440">AF520</f>
        <v>250</v>
      </c>
      <c r="AG519" s="32">
        <f t="shared" si="1440"/>
        <v>0</v>
      </c>
      <c r="AH519" s="32">
        <f t="shared" si="1440"/>
        <v>0</v>
      </c>
      <c r="AI519" s="32">
        <f t="shared" si="1440"/>
        <v>0</v>
      </c>
      <c r="AJ519" s="32">
        <f t="shared" si="1440"/>
        <v>0</v>
      </c>
      <c r="AK519" s="32">
        <f t="shared" si="1440"/>
        <v>0</v>
      </c>
      <c r="AL519" s="32">
        <f t="shared" si="1319"/>
        <v>250</v>
      </c>
      <c r="AM519" s="32">
        <f t="shared" si="1320"/>
        <v>0</v>
      </c>
    </row>
    <row r="520" spans="2:40" ht="31.2" x14ac:dyDescent="0.3">
      <c r="B520" s="30" t="s">
        <v>290</v>
      </c>
      <c r="C520" s="30" t="s">
        <v>392</v>
      </c>
      <c r="D520" s="30" t="s">
        <v>38</v>
      </c>
      <c r="E520" s="15" t="str">
        <f t="shared" si="1240"/>
        <v>0801</v>
      </c>
      <c r="F520" s="30" t="s">
        <v>346</v>
      </c>
      <c r="G520" s="30" t="s">
        <v>52</v>
      </c>
      <c r="H520" s="31" t="s">
        <v>53</v>
      </c>
      <c r="I520" s="32">
        <v>250</v>
      </c>
      <c r="J520" s="32">
        <v>250</v>
      </c>
      <c r="K520" s="32">
        <v>250</v>
      </c>
      <c r="L520" s="32"/>
      <c r="M520" s="32"/>
      <c r="N520" s="32"/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2">
        <f t="shared" si="1242"/>
        <v>250</v>
      </c>
      <c r="W520" s="32"/>
      <c r="X520" s="32"/>
      <c r="Y520" s="32"/>
      <c r="Z520" s="32"/>
      <c r="AA520" s="32"/>
      <c r="AB520" s="32">
        <v>250</v>
      </c>
      <c r="AC520" s="33">
        <v>250</v>
      </c>
      <c r="AD520" s="33">
        <v>250</v>
      </c>
      <c r="AE520" s="34">
        <f t="shared" si="1318"/>
        <v>100</v>
      </c>
      <c r="AF520" s="32">
        <v>250</v>
      </c>
      <c r="AG520" s="32">
        <v>0</v>
      </c>
      <c r="AH520" s="32">
        <v>0</v>
      </c>
      <c r="AI520" s="32">
        <v>0</v>
      </c>
      <c r="AJ520" s="32">
        <v>0</v>
      </c>
      <c r="AK520" s="32">
        <v>0</v>
      </c>
      <c r="AL520" s="32">
        <f t="shared" si="1319"/>
        <v>250</v>
      </c>
      <c r="AM520" s="32">
        <f t="shared" si="1320"/>
        <v>0</v>
      </c>
      <c r="AN520" s="12"/>
    </row>
    <row r="521" spans="2:40" ht="31.2" x14ac:dyDescent="0.3">
      <c r="B521" s="30" t="s">
        <v>290</v>
      </c>
      <c r="C521" s="30" t="s">
        <v>392</v>
      </c>
      <c r="D521" s="30" t="s">
        <v>38</v>
      </c>
      <c r="E521" s="15" t="str">
        <f t="shared" si="1240"/>
        <v>0801</v>
      </c>
      <c r="F521" s="30" t="s">
        <v>346</v>
      </c>
      <c r="G521" s="30" t="s">
        <v>174</v>
      </c>
      <c r="H521" s="31" t="s">
        <v>175</v>
      </c>
      <c r="I521" s="32">
        <f t="shared" ref="I521:T521" si="1441">I522+I523</f>
        <v>1143</v>
      </c>
      <c r="J521" s="32">
        <f t="shared" si="1441"/>
        <v>1143</v>
      </c>
      <c r="K521" s="32">
        <f t="shared" si="1441"/>
        <v>1143</v>
      </c>
      <c r="L521" s="32">
        <f t="shared" si="1441"/>
        <v>0</v>
      </c>
      <c r="M521" s="32">
        <f t="shared" si="1441"/>
        <v>0</v>
      </c>
      <c r="N521" s="32">
        <f t="shared" si="1441"/>
        <v>0</v>
      </c>
      <c r="O521" s="32">
        <f t="shared" si="1441"/>
        <v>0</v>
      </c>
      <c r="P521" s="32">
        <f t="shared" si="1441"/>
        <v>0</v>
      </c>
      <c r="Q521" s="32">
        <f t="shared" si="1441"/>
        <v>0</v>
      </c>
      <c r="R521" s="32">
        <f t="shared" si="1441"/>
        <v>0</v>
      </c>
      <c r="S521" s="32">
        <f t="shared" si="1441"/>
        <v>0</v>
      </c>
      <c r="T521" s="32">
        <f t="shared" si="1441"/>
        <v>0</v>
      </c>
      <c r="U521" s="32">
        <v>0</v>
      </c>
      <c r="V521" s="32">
        <f t="shared" si="1242"/>
        <v>1143</v>
      </c>
      <c r="W521" s="32">
        <f t="shared" ref="W521:AD521" si="1442">W522+W523</f>
        <v>0</v>
      </c>
      <c r="X521" s="32">
        <f t="shared" si="1442"/>
        <v>0</v>
      </c>
      <c r="Y521" s="32">
        <f t="shared" si="1442"/>
        <v>0</v>
      </c>
      <c r="Z521" s="32">
        <f t="shared" si="1442"/>
        <v>0</v>
      </c>
      <c r="AA521" s="32">
        <f t="shared" si="1442"/>
        <v>0</v>
      </c>
      <c r="AB521" s="32">
        <f t="shared" si="1442"/>
        <v>566.20934999999997</v>
      </c>
      <c r="AC521" s="33">
        <f t="shared" si="1442"/>
        <v>1143</v>
      </c>
      <c r="AD521" s="33">
        <f t="shared" si="1442"/>
        <v>1143</v>
      </c>
      <c r="AE521" s="34">
        <f t="shared" si="1318"/>
        <v>100</v>
      </c>
      <c r="AF521" s="32">
        <f t="shared" ref="AF521:AK521" si="1443">AF522+AF523</f>
        <v>1143</v>
      </c>
      <c r="AG521" s="32">
        <f t="shared" si="1443"/>
        <v>0</v>
      </c>
      <c r="AH521" s="32">
        <f t="shared" si="1443"/>
        <v>0</v>
      </c>
      <c r="AI521" s="32">
        <f t="shared" si="1443"/>
        <v>0</v>
      </c>
      <c r="AJ521" s="32">
        <f t="shared" si="1443"/>
        <v>0</v>
      </c>
      <c r="AK521" s="32">
        <f t="shared" si="1443"/>
        <v>0</v>
      </c>
      <c r="AL521" s="32">
        <f t="shared" si="1319"/>
        <v>1143</v>
      </c>
      <c r="AM521" s="32">
        <f t="shared" si="1320"/>
        <v>0</v>
      </c>
    </row>
    <row r="522" spans="2:40" x14ac:dyDescent="0.3">
      <c r="B522" s="30" t="s">
        <v>290</v>
      </c>
      <c r="C522" s="30" t="s">
        <v>392</v>
      </c>
      <c r="D522" s="30" t="s">
        <v>38</v>
      </c>
      <c r="E522" s="15" t="str">
        <f t="shared" si="1240"/>
        <v>0801</v>
      </c>
      <c r="F522" s="30" t="s">
        <v>346</v>
      </c>
      <c r="G522" s="30" t="s">
        <v>176</v>
      </c>
      <c r="H522" s="31" t="s">
        <v>177</v>
      </c>
      <c r="I522" s="32">
        <v>343</v>
      </c>
      <c r="J522" s="32">
        <v>343</v>
      </c>
      <c r="K522" s="32">
        <v>343</v>
      </c>
      <c r="L522" s="32"/>
      <c r="M522" s="32"/>
      <c r="N522" s="32"/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2">
        <f t="shared" si="1242"/>
        <v>343</v>
      </c>
      <c r="W522" s="32"/>
      <c r="X522" s="32"/>
      <c r="Y522" s="32"/>
      <c r="Z522" s="32"/>
      <c r="AA522" s="32"/>
      <c r="AB522" s="32">
        <v>219</v>
      </c>
      <c r="AC522" s="33">
        <v>343</v>
      </c>
      <c r="AD522" s="33">
        <v>343</v>
      </c>
      <c r="AE522" s="34">
        <f t="shared" si="1318"/>
        <v>100</v>
      </c>
      <c r="AF522" s="32">
        <v>343</v>
      </c>
      <c r="AG522" s="32">
        <v>0</v>
      </c>
      <c r="AH522" s="32">
        <v>0</v>
      </c>
      <c r="AI522" s="32">
        <v>0</v>
      </c>
      <c r="AJ522" s="32">
        <v>0</v>
      </c>
      <c r="AK522" s="32">
        <v>0</v>
      </c>
      <c r="AL522" s="32">
        <f t="shared" si="1319"/>
        <v>343</v>
      </c>
      <c r="AM522" s="32">
        <f t="shared" si="1320"/>
        <v>0</v>
      </c>
      <c r="AN522" s="12"/>
    </row>
    <row r="523" spans="2:40" x14ac:dyDescent="0.3">
      <c r="B523" s="30" t="s">
        <v>290</v>
      </c>
      <c r="C523" s="30" t="s">
        <v>392</v>
      </c>
      <c r="D523" s="30" t="s">
        <v>38</v>
      </c>
      <c r="E523" s="15" t="str">
        <f t="shared" si="1240"/>
        <v>0801</v>
      </c>
      <c r="F523" s="30" t="s">
        <v>346</v>
      </c>
      <c r="G523" s="30" t="s">
        <v>302</v>
      </c>
      <c r="H523" s="31" t="s">
        <v>303</v>
      </c>
      <c r="I523" s="32">
        <v>800</v>
      </c>
      <c r="J523" s="32">
        <v>800</v>
      </c>
      <c r="K523" s="32">
        <v>800</v>
      </c>
      <c r="L523" s="32"/>
      <c r="M523" s="32"/>
      <c r="N523" s="32"/>
      <c r="O523" s="32">
        <v>0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2">
        <f t="shared" si="1242"/>
        <v>800</v>
      </c>
      <c r="W523" s="32"/>
      <c r="X523" s="32"/>
      <c r="Y523" s="32"/>
      <c r="Z523" s="32"/>
      <c r="AA523" s="32"/>
      <c r="AB523" s="32">
        <v>347.20934999999997</v>
      </c>
      <c r="AC523" s="33">
        <v>800</v>
      </c>
      <c r="AD523" s="33">
        <v>800</v>
      </c>
      <c r="AE523" s="34">
        <f t="shared" si="1318"/>
        <v>100</v>
      </c>
      <c r="AF523" s="32">
        <v>800</v>
      </c>
      <c r="AG523" s="32">
        <v>0</v>
      </c>
      <c r="AH523" s="32">
        <v>0</v>
      </c>
      <c r="AI523" s="32">
        <v>0</v>
      </c>
      <c r="AJ523" s="32">
        <v>0</v>
      </c>
      <c r="AK523" s="32">
        <v>0</v>
      </c>
      <c r="AL523" s="32">
        <f t="shared" si="1319"/>
        <v>800</v>
      </c>
      <c r="AM523" s="32">
        <f t="shared" si="1320"/>
        <v>0</v>
      </c>
      <c r="AN523" s="12"/>
    </row>
    <row r="524" spans="2:40" x14ac:dyDescent="0.3">
      <c r="B524" s="30" t="s">
        <v>290</v>
      </c>
      <c r="C524" s="30" t="s">
        <v>392</v>
      </c>
      <c r="D524" s="30" t="s">
        <v>38</v>
      </c>
      <c r="E524" s="15" t="str">
        <f t="shared" si="1240"/>
        <v>0801</v>
      </c>
      <c r="F524" s="30" t="s">
        <v>294</v>
      </c>
      <c r="G524" s="30"/>
      <c r="H524" s="31" t="s">
        <v>295</v>
      </c>
      <c r="I524" s="32">
        <f t="shared" ref="I524:T524" si="1444">I525+I545+I565+I591</f>
        <v>1205683.3</v>
      </c>
      <c r="J524" s="32">
        <f t="shared" si="1444"/>
        <v>1167137.2</v>
      </c>
      <c r="K524" s="32">
        <f t="shared" si="1444"/>
        <v>1199722.1000000001</v>
      </c>
      <c r="L524" s="32">
        <f t="shared" si="1444"/>
        <v>0</v>
      </c>
      <c r="M524" s="32">
        <f t="shared" si="1444"/>
        <v>0</v>
      </c>
      <c r="N524" s="32">
        <f t="shared" si="1444"/>
        <v>0</v>
      </c>
      <c r="O524" s="32">
        <f t="shared" si="1444"/>
        <v>0</v>
      </c>
      <c r="P524" s="32">
        <f t="shared" si="1444"/>
        <v>55697.532000000007</v>
      </c>
      <c r="Q524" s="32">
        <f t="shared" si="1444"/>
        <v>33848.303</v>
      </c>
      <c r="R524" s="32">
        <f t="shared" si="1444"/>
        <v>3229.848</v>
      </c>
      <c r="S524" s="32">
        <f t="shared" si="1444"/>
        <v>3089.7530000000002</v>
      </c>
      <c r="T524" s="32">
        <f t="shared" si="1444"/>
        <v>0</v>
      </c>
      <c r="U524" s="32">
        <v>0</v>
      </c>
      <c r="V524" s="32">
        <f t="shared" si="1242"/>
        <v>1301548.736</v>
      </c>
      <c r="W524" s="32">
        <f t="shared" ref="W524:AD524" si="1445">W525+W545+W565+W591</f>
        <v>0</v>
      </c>
      <c r="X524" s="32">
        <f t="shared" si="1445"/>
        <v>0</v>
      </c>
      <c r="Y524" s="32">
        <f t="shared" si="1445"/>
        <v>0</v>
      </c>
      <c r="Z524" s="32">
        <f t="shared" si="1445"/>
        <v>0</v>
      </c>
      <c r="AA524" s="32">
        <f t="shared" si="1445"/>
        <v>0</v>
      </c>
      <c r="AB524" s="32">
        <f t="shared" si="1445"/>
        <v>1024798.0551899999</v>
      </c>
      <c r="AC524" s="33">
        <f t="shared" si="1445"/>
        <v>1321689.3365799999</v>
      </c>
      <c r="AD524" s="33">
        <f t="shared" si="1445"/>
        <v>1321669.2869599999</v>
      </c>
      <c r="AE524" s="34">
        <f t="shared" si="1318"/>
        <v>99.998483030811784</v>
      </c>
      <c r="AF524" s="32">
        <f t="shared" ref="AF524:AK524" si="1446">AF525+AF545+AF565+AF591</f>
        <v>1321689.3365799999</v>
      </c>
      <c r="AG524" s="32">
        <f t="shared" si="1446"/>
        <v>0</v>
      </c>
      <c r="AH524" s="32">
        <f t="shared" si="1446"/>
        <v>0</v>
      </c>
      <c r="AI524" s="32">
        <f t="shared" si="1446"/>
        <v>0</v>
      </c>
      <c r="AJ524" s="32">
        <f t="shared" si="1446"/>
        <v>0</v>
      </c>
      <c r="AK524" s="32">
        <f t="shared" si="1446"/>
        <v>0</v>
      </c>
      <c r="AL524" s="32">
        <f t="shared" si="1319"/>
        <v>1321689.3365799999</v>
      </c>
      <c r="AM524" s="32">
        <f t="shared" si="1320"/>
        <v>-20140.600579999853</v>
      </c>
    </row>
    <row r="525" spans="2:40" ht="31.2" x14ac:dyDescent="0.3">
      <c r="B525" s="30" t="s">
        <v>290</v>
      </c>
      <c r="C525" s="30" t="s">
        <v>392</v>
      </c>
      <c r="D525" s="30" t="s">
        <v>38</v>
      </c>
      <c r="E525" s="15" t="str">
        <f t="shared" ref="E525:E588" si="1447">CONCATENATE(C525,D525)</f>
        <v>0801</v>
      </c>
      <c r="F525" s="30" t="s">
        <v>397</v>
      </c>
      <c r="G525" s="30"/>
      <c r="H525" s="31" t="s">
        <v>398</v>
      </c>
      <c r="I525" s="32">
        <f t="shared" ref="I525:T525" si="1448">I526</f>
        <v>183190.2</v>
      </c>
      <c r="J525" s="32">
        <f t="shared" si="1448"/>
        <v>182916.5</v>
      </c>
      <c r="K525" s="32">
        <f t="shared" si="1448"/>
        <v>189423</v>
      </c>
      <c r="L525" s="32">
        <f t="shared" si="1448"/>
        <v>0</v>
      </c>
      <c r="M525" s="32">
        <f t="shared" si="1448"/>
        <v>0</v>
      </c>
      <c r="N525" s="32">
        <f t="shared" si="1448"/>
        <v>0</v>
      </c>
      <c r="O525" s="32">
        <f t="shared" si="1448"/>
        <v>0</v>
      </c>
      <c r="P525" s="32">
        <f t="shared" si="1448"/>
        <v>0</v>
      </c>
      <c r="Q525" s="32">
        <f t="shared" si="1448"/>
        <v>33848.303</v>
      </c>
      <c r="R525" s="32">
        <f t="shared" si="1448"/>
        <v>3229.848</v>
      </c>
      <c r="S525" s="32">
        <f t="shared" si="1448"/>
        <v>-150.172</v>
      </c>
      <c r="T525" s="32">
        <f t="shared" si="1448"/>
        <v>0</v>
      </c>
      <c r="U525" s="32">
        <v>0</v>
      </c>
      <c r="V525" s="32">
        <f t="shared" ref="V525:V588" si="1449">I525+L525+U525+T525+S525+R525+Q525+P525+O525</f>
        <v>220118.179</v>
      </c>
      <c r="W525" s="32">
        <f t="shared" ref="W525:AD525" si="1450">W526</f>
        <v>0</v>
      </c>
      <c r="X525" s="32">
        <f t="shared" si="1450"/>
        <v>0</v>
      </c>
      <c r="Y525" s="32">
        <f t="shared" si="1450"/>
        <v>0</v>
      </c>
      <c r="Z525" s="32">
        <f t="shared" si="1450"/>
        <v>0</v>
      </c>
      <c r="AA525" s="32">
        <f t="shared" si="1450"/>
        <v>0</v>
      </c>
      <c r="AB525" s="32">
        <f t="shared" si="1450"/>
        <v>150075.43455999999</v>
      </c>
      <c r="AC525" s="33">
        <f t="shared" si="1450"/>
        <v>220380.93182</v>
      </c>
      <c r="AD525" s="33">
        <f t="shared" si="1450"/>
        <v>220379.72285999998</v>
      </c>
      <c r="AE525" s="34">
        <f t="shared" si="1318"/>
        <v>99.99945142259358</v>
      </c>
      <c r="AF525" s="32">
        <f t="shared" ref="AF525:AK525" si="1451">AF526</f>
        <v>220380.93182</v>
      </c>
      <c r="AG525" s="32">
        <f t="shared" si="1451"/>
        <v>0</v>
      </c>
      <c r="AH525" s="32">
        <f t="shared" si="1451"/>
        <v>0</v>
      </c>
      <c r="AI525" s="32">
        <f t="shared" si="1451"/>
        <v>0</v>
      </c>
      <c r="AJ525" s="32">
        <f t="shared" si="1451"/>
        <v>0</v>
      </c>
      <c r="AK525" s="32">
        <f t="shared" si="1451"/>
        <v>0</v>
      </c>
      <c r="AL525" s="32">
        <f t="shared" si="1319"/>
        <v>220380.93182</v>
      </c>
      <c r="AM525" s="32">
        <f t="shared" si="1320"/>
        <v>-262.75281999999424</v>
      </c>
    </row>
    <row r="526" spans="2:40" ht="31.2" x14ac:dyDescent="0.3">
      <c r="B526" s="30" t="s">
        <v>290</v>
      </c>
      <c r="C526" s="30" t="s">
        <v>392</v>
      </c>
      <c r="D526" s="30" t="s">
        <v>38</v>
      </c>
      <c r="E526" s="15" t="str">
        <f t="shared" si="1447"/>
        <v>0801</v>
      </c>
      <c r="F526" s="30" t="s">
        <v>399</v>
      </c>
      <c r="G526" s="30"/>
      <c r="H526" s="31" t="s">
        <v>400</v>
      </c>
      <c r="I526" s="32">
        <f t="shared" ref="I526:T526" si="1452">I527+I531+I539</f>
        <v>183190.2</v>
      </c>
      <c r="J526" s="32">
        <f t="shared" si="1452"/>
        <v>182916.5</v>
      </c>
      <c r="K526" s="32">
        <f t="shared" si="1452"/>
        <v>189423</v>
      </c>
      <c r="L526" s="32">
        <f t="shared" si="1452"/>
        <v>0</v>
      </c>
      <c r="M526" s="32">
        <f t="shared" si="1452"/>
        <v>0</v>
      </c>
      <c r="N526" s="32">
        <f t="shared" si="1452"/>
        <v>0</v>
      </c>
      <c r="O526" s="32">
        <f t="shared" si="1452"/>
        <v>0</v>
      </c>
      <c r="P526" s="32">
        <f t="shared" si="1452"/>
        <v>0</v>
      </c>
      <c r="Q526" s="32">
        <f t="shared" si="1452"/>
        <v>33848.303</v>
      </c>
      <c r="R526" s="32">
        <f t="shared" si="1452"/>
        <v>3229.848</v>
      </c>
      <c r="S526" s="32">
        <f t="shared" si="1452"/>
        <v>-150.172</v>
      </c>
      <c r="T526" s="32">
        <f t="shared" si="1452"/>
        <v>0</v>
      </c>
      <c r="U526" s="32">
        <v>0</v>
      </c>
      <c r="V526" s="32">
        <f t="shared" si="1449"/>
        <v>220118.179</v>
      </c>
      <c r="W526" s="32">
        <f t="shared" ref="W526:AB526" si="1453">W527+W531+W539</f>
        <v>0</v>
      </c>
      <c r="X526" s="32">
        <f t="shared" si="1453"/>
        <v>0</v>
      </c>
      <c r="Y526" s="32">
        <f t="shared" si="1453"/>
        <v>0</v>
      </c>
      <c r="Z526" s="32">
        <f t="shared" si="1453"/>
        <v>0</v>
      </c>
      <c r="AA526" s="32">
        <f t="shared" si="1453"/>
        <v>0</v>
      </c>
      <c r="AB526" s="32">
        <f t="shared" si="1453"/>
        <v>150075.43455999999</v>
      </c>
      <c r="AC526" s="33">
        <f>AC527+AC531+AC539+AC542</f>
        <v>220380.93182</v>
      </c>
      <c r="AD526" s="33">
        <f>AD527+AD531+AD539+AD542</f>
        <v>220379.72285999998</v>
      </c>
      <c r="AE526" s="34">
        <f t="shared" si="1318"/>
        <v>99.99945142259358</v>
      </c>
      <c r="AF526" s="32">
        <f t="shared" ref="AF526:AK526" si="1454">AF527+AF531+AF539</f>
        <v>220380.93182</v>
      </c>
      <c r="AG526" s="32">
        <f t="shared" si="1454"/>
        <v>0</v>
      </c>
      <c r="AH526" s="32">
        <f t="shared" si="1454"/>
        <v>0</v>
      </c>
      <c r="AI526" s="32">
        <f t="shared" si="1454"/>
        <v>0</v>
      </c>
      <c r="AJ526" s="32">
        <f t="shared" si="1454"/>
        <v>0</v>
      </c>
      <c r="AK526" s="32">
        <f t="shared" si="1454"/>
        <v>0</v>
      </c>
      <c r="AL526" s="32">
        <f t="shared" si="1319"/>
        <v>220380.93182</v>
      </c>
      <c r="AM526" s="32">
        <f t="shared" si="1320"/>
        <v>-262.75281999999424</v>
      </c>
    </row>
    <row r="527" spans="2:40" ht="31.2" x14ac:dyDescent="0.3">
      <c r="B527" s="30" t="s">
        <v>290</v>
      </c>
      <c r="C527" s="30" t="s">
        <v>392</v>
      </c>
      <c r="D527" s="30" t="s">
        <v>38</v>
      </c>
      <c r="E527" s="15" t="str">
        <f t="shared" si="1447"/>
        <v>0801</v>
      </c>
      <c r="F527" s="30" t="s">
        <v>401</v>
      </c>
      <c r="G527" s="30"/>
      <c r="H527" s="31" t="s">
        <v>67</v>
      </c>
      <c r="I527" s="32">
        <f t="shared" ref="I527:T527" si="1455">I528</f>
        <v>96752.1</v>
      </c>
      <c r="J527" s="32">
        <f t="shared" si="1455"/>
        <v>96752.1</v>
      </c>
      <c r="K527" s="32">
        <f t="shared" si="1455"/>
        <v>96752.1</v>
      </c>
      <c r="L527" s="32">
        <f t="shared" si="1455"/>
        <v>0</v>
      </c>
      <c r="M527" s="32">
        <f t="shared" si="1455"/>
        <v>0</v>
      </c>
      <c r="N527" s="32">
        <f t="shared" si="1455"/>
        <v>0</v>
      </c>
      <c r="O527" s="32">
        <f t="shared" si="1455"/>
        <v>0</v>
      </c>
      <c r="P527" s="32">
        <f t="shared" si="1455"/>
        <v>0</v>
      </c>
      <c r="Q527" s="32">
        <f t="shared" si="1455"/>
        <v>833.303</v>
      </c>
      <c r="R527" s="32">
        <f t="shared" si="1455"/>
        <v>0</v>
      </c>
      <c r="S527" s="32">
        <f t="shared" si="1455"/>
        <v>0</v>
      </c>
      <c r="T527" s="32">
        <f t="shared" si="1455"/>
        <v>0</v>
      </c>
      <c r="U527" s="32">
        <v>0</v>
      </c>
      <c r="V527" s="32">
        <f t="shared" si="1449"/>
        <v>97585.403000000006</v>
      </c>
      <c r="W527" s="32">
        <f t="shared" ref="W527:AD527" si="1456">W528</f>
        <v>0</v>
      </c>
      <c r="X527" s="32">
        <f t="shared" si="1456"/>
        <v>0</v>
      </c>
      <c r="Y527" s="32">
        <f t="shared" si="1456"/>
        <v>0</v>
      </c>
      <c r="Z527" s="32">
        <f t="shared" si="1456"/>
        <v>0</v>
      </c>
      <c r="AA527" s="32">
        <f t="shared" si="1456"/>
        <v>0</v>
      </c>
      <c r="AB527" s="32">
        <f t="shared" si="1456"/>
        <v>88889.284</v>
      </c>
      <c r="AC527" s="33">
        <f t="shared" si="1456"/>
        <v>97585.403000000006</v>
      </c>
      <c r="AD527" s="33">
        <f t="shared" si="1456"/>
        <v>97585.403000000006</v>
      </c>
      <c r="AE527" s="34">
        <f t="shared" si="1318"/>
        <v>100</v>
      </c>
      <c r="AF527" s="32">
        <f t="shared" ref="AF527:AK527" si="1457">AF528</f>
        <v>97585.403000000006</v>
      </c>
      <c r="AG527" s="32">
        <f t="shared" si="1457"/>
        <v>0</v>
      </c>
      <c r="AH527" s="32">
        <f t="shared" si="1457"/>
        <v>0</v>
      </c>
      <c r="AI527" s="32">
        <f t="shared" si="1457"/>
        <v>0</v>
      </c>
      <c r="AJ527" s="32">
        <f t="shared" si="1457"/>
        <v>0</v>
      </c>
      <c r="AK527" s="32">
        <f t="shared" si="1457"/>
        <v>0</v>
      </c>
      <c r="AL527" s="32">
        <f t="shared" si="1319"/>
        <v>97585.403000000006</v>
      </c>
      <c r="AM527" s="32">
        <f t="shared" si="1320"/>
        <v>0</v>
      </c>
    </row>
    <row r="528" spans="2:40" ht="31.2" x14ac:dyDescent="0.3">
      <c r="B528" s="30" t="s">
        <v>290</v>
      </c>
      <c r="C528" s="30" t="s">
        <v>392</v>
      </c>
      <c r="D528" s="30" t="s">
        <v>38</v>
      </c>
      <c r="E528" s="15" t="str">
        <f t="shared" si="1447"/>
        <v>0801</v>
      </c>
      <c r="F528" s="30" t="s">
        <v>401</v>
      </c>
      <c r="G528" s="30" t="s">
        <v>174</v>
      </c>
      <c r="H528" s="31" t="s">
        <v>175</v>
      </c>
      <c r="I528" s="32">
        <f t="shared" ref="I528:T528" si="1458">I529+I530</f>
        <v>96752.1</v>
      </c>
      <c r="J528" s="32">
        <f t="shared" si="1458"/>
        <v>96752.1</v>
      </c>
      <c r="K528" s="32">
        <f t="shared" si="1458"/>
        <v>96752.1</v>
      </c>
      <c r="L528" s="32">
        <f t="shared" si="1458"/>
        <v>0</v>
      </c>
      <c r="M528" s="32">
        <f t="shared" si="1458"/>
        <v>0</v>
      </c>
      <c r="N528" s="32">
        <f t="shared" si="1458"/>
        <v>0</v>
      </c>
      <c r="O528" s="32">
        <f t="shared" si="1458"/>
        <v>0</v>
      </c>
      <c r="P528" s="32">
        <f t="shared" si="1458"/>
        <v>0</v>
      </c>
      <c r="Q528" s="32">
        <f t="shared" si="1458"/>
        <v>833.303</v>
      </c>
      <c r="R528" s="32">
        <f t="shared" si="1458"/>
        <v>0</v>
      </c>
      <c r="S528" s="32">
        <f t="shared" si="1458"/>
        <v>0</v>
      </c>
      <c r="T528" s="32">
        <f t="shared" si="1458"/>
        <v>0</v>
      </c>
      <c r="U528" s="32">
        <v>0</v>
      </c>
      <c r="V528" s="32">
        <f t="shared" si="1449"/>
        <v>97585.403000000006</v>
      </c>
      <c r="W528" s="32">
        <f t="shared" ref="W528:AD528" si="1459">W529+W530</f>
        <v>0</v>
      </c>
      <c r="X528" s="32">
        <f t="shared" si="1459"/>
        <v>0</v>
      </c>
      <c r="Y528" s="32">
        <f t="shared" si="1459"/>
        <v>0</v>
      </c>
      <c r="Z528" s="32">
        <f t="shared" si="1459"/>
        <v>0</v>
      </c>
      <c r="AA528" s="32">
        <f t="shared" si="1459"/>
        <v>0</v>
      </c>
      <c r="AB528" s="32">
        <f t="shared" si="1459"/>
        <v>88889.284</v>
      </c>
      <c r="AC528" s="33">
        <f t="shared" si="1459"/>
        <v>97585.403000000006</v>
      </c>
      <c r="AD528" s="33">
        <f t="shared" si="1459"/>
        <v>97585.403000000006</v>
      </c>
      <c r="AE528" s="34">
        <f t="shared" si="1318"/>
        <v>100</v>
      </c>
      <c r="AF528" s="32">
        <f t="shared" ref="AF528:AK528" si="1460">AF529+AF530</f>
        <v>97585.403000000006</v>
      </c>
      <c r="AG528" s="32">
        <f t="shared" si="1460"/>
        <v>0</v>
      </c>
      <c r="AH528" s="32">
        <f t="shared" si="1460"/>
        <v>0</v>
      </c>
      <c r="AI528" s="32">
        <f t="shared" si="1460"/>
        <v>0</v>
      </c>
      <c r="AJ528" s="32">
        <f t="shared" si="1460"/>
        <v>0</v>
      </c>
      <c r="AK528" s="32">
        <f t="shared" si="1460"/>
        <v>0</v>
      </c>
      <c r="AL528" s="32">
        <f t="shared" si="1319"/>
        <v>97585.403000000006</v>
      </c>
      <c r="AM528" s="32">
        <f t="shared" si="1320"/>
        <v>0</v>
      </c>
    </row>
    <row r="529" spans="2:40" x14ac:dyDescent="0.3">
      <c r="B529" s="30" t="s">
        <v>290</v>
      </c>
      <c r="C529" s="30" t="s">
        <v>392</v>
      </c>
      <c r="D529" s="30" t="s">
        <v>38</v>
      </c>
      <c r="E529" s="15" t="str">
        <f t="shared" si="1447"/>
        <v>0801</v>
      </c>
      <c r="F529" s="30" t="s">
        <v>401</v>
      </c>
      <c r="G529" s="30" t="s">
        <v>176</v>
      </c>
      <c r="H529" s="31" t="s">
        <v>177</v>
      </c>
      <c r="I529" s="32">
        <v>87145.3</v>
      </c>
      <c r="J529" s="32">
        <v>87145.3</v>
      </c>
      <c r="K529" s="32">
        <v>87145.3</v>
      </c>
      <c r="L529" s="32"/>
      <c r="M529" s="32"/>
      <c r="N529" s="32"/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2">
        <f t="shared" si="1449"/>
        <v>87145.3</v>
      </c>
      <c r="W529" s="32"/>
      <c r="X529" s="32"/>
      <c r="Y529" s="32"/>
      <c r="Z529" s="32"/>
      <c r="AA529" s="32"/>
      <c r="AB529" s="32">
        <v>82029.5</v>
      </c>
      <c r="AC529" s="33">
        <v>88870.5</v>
      </c>
      <c r="AD529" s="33">
        <v>88870.5</v>
      </c>
      <c r="AE529" s="34">
        <f t="shared" si="1318"/>
        <v>100</v>
      </c>
      <c r="AF529" s="32">
        <v>88870.5</v>
      </c>
      <c r="AG529" s="32">
        <v>0</v>
      </c>
      <c r="AH529" s="32">
        <v>0</v>
      </c>
      <c r="AI529" s="32">
        <v>0</v>
      </c>
      <c r="AJ529" s="32">
        <v>0</v>
      </c>
      <c r="AK529" s="32">
        <v>0</v>
      </c>
      <c r="AL529" s="32">
        <f t="shared" si="1319"/>
        <v>88870.5</v>
      </c>
      <c r="AM529" s="32">
        <f t="shared" si="1320"/>
        <v>-1725.1999999999971</v>
      </c>
      <c r="AN529" s="12"/>
    </row>
    <row r="530" spans="2:40" x14ac:dyDescent="0.3">
      <c r="B530" s="30" t="s">
        <v>290</v>
      </c>
      <c r="C530" s="30" t="s">
        <v>392</v>
      </c>
      <c r="D530" s="30" t="s">
        <v>38</v>
      </c>
      <c r="E530" s="15" t="str">
        <f t="shared" si="1447"/>
        <v>0801</v>
      </c>
      <c r="F530" s="30" t="s">
        <v>401</v>
      </c>
      <c r="G530" s="30" t="s">
        <v>302</v>
      </c>
      <c r="H530" s="31" t="s">
        <v>303</v>
      </c>
      <c r="I530" s="32">
        <v>9606.7999999999993</v>
      </c>
      <c r="J530" s="32">
        <v>9606.7999999999993</v>
      </c>
      <c r="K530" s="32">
        <v>9606.7999999999993</v>
      </c>
      <c r="L530" s="32"/>
      <c r="M530" s="32"/>
      <c r="N530" s="32"/>
      <c r="O530" s="32">
        <v>0</v>
      </c>
      <c r="P530" s="32">
        <v>0</v>
      </c>
      <c r="Q530" s="32">
        <v>833.303</v>
      </c>
      <c r="R530" s="32">
        <v>0</v>
      </c>
      <c r="S530" s="32">
        <v>0</v>
      </c>
      <c r="T530" s="32">
        <v>0</v>
      </c>
      <c r="U530" s="32">
        <v>0</v>
      </c>
      <c r="V530" s="32">
        <f t="shared" si="1449"/>
        <v>10440.102999999999</v>
      </c>
      <c r="W530" s="32"/>
      <c r="X530" s="32"/>
      <c r="Y530" s="32"/>
      <c r="Z530" s="32"/>
      <c r="AA530" s="32"/>
      <c r="AB530" s="32">
        <v>6859.7839999999997</v>
      </c>
      <c r="AC530" s="33">
        <v>8714.9030000000002</v>
      </c>
      <c r="AD530" s="33">
        <v>8714.9030000000002</v>
      </c>
      <c r="AE530" s="34">
        <f t="shared" si="1318"/>
        <v>100</v>
      </c>
      <c r="AF530" s="32">
        <v>8714.9030000000002</v>
      </c>
      <c r="AG530" s="32">
        <v>0</v>
      </c>
      <c r="AH530" s="32">
        <v>0</v>
      </c>
      <c r="AI530" s="32">
        <v>0</v>
      </c>
      <c r="AJ530" s="32">
        <v>0</v>
      </c>
      <c r="AK530" s="32">
        <v>0</v>
      </c>
      <c r="AL530" s="32">
        <f t="shared" si="1319"/>
        <v>8714.9030000000002</v>
      </c>
      <c r="AM530" s="32">
        <f t="shared" si="1320"/>
        <v>1725.1999999999989</v>
      </c>
      <c r="AN530" s="12"/>
    </row>
    <row r="531" spans="2:40" ht="46.8" x14ac:dyDescent="0.3">
      <c r="B531" s="30" t="s">
        <v>290</v>
      </c>
      <c r="C531" s="30" t="s">
        <v>392</v>
      </c>
      <c r="D531" s="30" t="s">
        <v>38</v>
      </c>
      <c r="E531" s="15" t="str">
        <f t="shared" si="1447"/>
        <v>0801</v>
      </c>
      <c r="F531" s="30" t="s">
        <v>402</v>
      </c>
      <c r="G531" s="30"/>
      <c r="H531" s="31" t="s">
        <v>403</v>
      </c>
      <c r="I531" s="32">
        <f t="shared" ref="I531:T531" si="1461">I532+I534+I536</f>
        <v>69515.8</v>
      </c>
      <c r="J531" s="32">
        <f t="shared" si="1461"/>
        <v>69507.199999999997</v>
      </c>
      <c r="K531" s="32">
        <f t="shared" si="1461"/>
        <v>69507.199999999997</v>
      </c>
      <c r="L531" s="32">
        <f t="shared" si="1461"/>
        <v>0</v>
      </c>
      <c r="M531" s="32">
        <f t="shared" si="1461"/>
        <v>0</v>
      </c>
      <c r="N531" s="32">
        <f t="shared" si="1461"/>
        <v>0</v>
      </c>
      <c r="O531" s="32">
        <f t="shared" si="1461"/>
        <v>0</v>
      </c>
      <c r="P531" s="32">
        <f t="shared" si="1461"/>
        <v>0</v>
      </c>
      <c r="Q531" s="32">
        <f t="shared" si="1461"/>
        <v>33015</v>
      </c>
      <c r="R531" s="32">
        <f t="shared" si="1461"/>
        <v>3229.848</v>
      </c>
      <c r="S531" s="32">
        <f t="shared" si="1461"/>
        <v>-150.172</v>
      </c>
      <c r="T531" s="32">
        <f t="shared" si="1461"/>
        <v>0</v>
      </c>
      <c r="U531" s="32">
        <v>0</v>
      </c>
      <c r="V531" s="32">
        <f t="shared" si="1449"/>
        <v>105610.476</v>
      </c>
      <c r="W531" s="32">
        <f t="shared" ref="W531:AD531" si="1462">W532+W534+W536</f>
        <v>0</v>
      </c>
      <c r="X531" s="32">
        <f t="shared" si="1462"/>
        <v>0</v>
      </c>
      <c r="Y531" s="32">
        <f t="shared" si="1462"/>
        <v>0</v>
      </c>
      <c r="Z531" s="32">
        <f t="shared" si="1462"/>
        <v>0</v>
      </c>
      <c r="AA531" s="32">
        <f t="shared" si="1462"/>
        <v>0</v>
      </c>
      <c r="AB531" s="32">
        <f t="shared" si="1462"/>
        <v>54679.650559999995</v>
      </c>
      <c r="AC531" s="33">
        <f t="shared" si="1462"/>
        <v>105873.22881999999</v>
      </c>
      <c r="AD531" s="33">
        <f t="shared" si="1462"/>
        <v>105872.01986</v>
      </c>
      <c r="AE531" s="34">
        <f t="shared" si="1318"/>
        <v>99.998858106044878</v>
      </c>
      <c r="AF531" s="32">
        <f t="shared" ref="AF531:AK531" si="1463">AF532+AF534+AF536</f>
        <v>105873.22881999999</v>
      </c>
      <c r="AG531" s="32">
        <f t="shared" si="1463"/>
        <v>0</v>
      </c>
      <c r="AH531" s="32">
        <f t="shared" si="1463"/>
        <v>0</v>
      </c>
      <c r="AI531" s="32">
        <f t="shared" si="1463"/>
        <v>0</v>
      </c>
      <c r="AJ531" s="32">
        <f t="shared" si="1463"/>
        <v>0</v>
      </c>
      <c r="AK531" s="32">
        <f t="shared" si="1463"/>
        <v>0</v>
      </c>
      <c r="AL531" s="32">
        <f t="shared" si="1319"/>
        <v>105873.22881999999</v>
      </c>
      <c r="AM531" s="32">
        <f t="shared" si="1320"/>
        <v>-262.75281999999424</v>
      </c>
    </row>
    <row r="532" spans="2:40" ht="31.2" x14ac:dyDescent="0.3">
      <c r="B532" s="30" t="s">
        <v>290</v>
      </c>
      <c r="C532" s="30" t="s">
        <v>392</v>
      </c>
      <c r="D532" s="30" t="s">
        <v>38</v>
      </c>
      <c r="E532" s="15" t="str">
        <f t="shared" si="1447"/>
        <v>0801</v>
      </c>
      <c r="F532" s="30" t="s">
        <v>402</v>
      </c>
      <c r="G532" s="30" t="s">
        <v>50</v>
      </c>
      <c r="H532" s="31" t="s">
        <v>51</v>
      </c>
      <c r="I532" s="32">
        <f t="shared" ref="I532:T532" si="1464">I533</f>
        <v>1132.0999999999999</v>
      </c>
      <c r="J532" s="32">
        <f t="shared" si="1464"/>
        <v>1132.0999999999999</v>
      </c>
      <c r="K532" s="32">
        <f t="shared" si="1464"/>
        <v>1132.0999999999999</v>
      </c>
      <c r="L532" s="32">
        <f t="shared" si="1464"/>
        <v>0</v>
      </c>
      <c r="M532" s="32">
        <f t="shared" si="1464"/>
        <v>0</v>
      </c>
      <c r="N532" s="32">
        <f t="shared" si="1464"/>
        <v>0</v>
      </c>
      <c r="O532" s="32">
        <f t="shared" si="1464"/>
        <v>0</v>
      </c>
      <c r="P532" s="32">
        <f t="shared" si="1464"/>
        <v>0</v>
      </c>
      <c r="Q532" s="32">
        <f t="shared" si="1464"/>
        <v>0</v>
      </c>
      <c r="R532" s="32">
        <f t="shared" si="1464"/>
        <v>0</v>
      </c>
      <c r="S532" s="32">
        <f t="shared" si="1464"/>
        <v>0</v>
      </c>
      <c r="T532" s="32">
        <f t="shared" si="1464"/>
        <v>0</v>
      </c>
      <c r="U532" s="32">
        <v>0</v>
      </c>
      <c r="V532" s="32">
        <f t="shared" si="1449"/>
        <v>1132.0999999999999</v>
      </c>
      <c r="W532" s="32">
        <f t="shared" ref="W532:AD532" si="1465">W533</f>
        <v>0</v>
      </c>
      <c r="X532" s="32">
        <f t="shared" si="1465"/>
        <v>0</v>
      </c>
      <c r="Y532" s="32">
        <f t="shared" si="1465"/>
        <v>0</v>
      </c>
      <c r="Z532" s="32">
        <f t="shared" si="1465"/>
        <v>0</v>
      </c>
      <c r="AA532" s="32">
        <f t="shared" si="1465"/>
        <v>0</v>
      </c>
      <c r="AB532" s="32">
        <f t="shared" si="1465"/>
        <v>285.66000000000003</v>
      </c>
      <c r="AC532" s="33">
        <f t="shared" si="1465"/>
        <v>846.93885999999998</v>
      </c>
      <c r="AD532" s="33">
        <f t="shared" si="1465"/>
        <v>845.74356</v>
      </c>
      <c r="AE532" s="34">
        <f t="shared" si="1318"/>
        <v>99.858868206850261</v>
      </c>
      <c r="AF532" s="32">
        <f t="shared" ref="AF532:AK532" si="1466">AF533</f>
        <v>846.93885999999998</v>
      </c>
      <c r="AG532" s="32">
        <f t="shared" si="1466"/>
        <v>0</v>
      </c>
      <c r="AH532" s="32">
        <f t="shared" si="1466"/>
        <v>0</v>
      </c>
      <c r="AI532" s="32">
        <f t="shared" si="1466"/>
        <v>0</v>
      </c>
      <c r="AJ532" s="32">
        <f t="shared" si="1466"/>
        <v>0</v>
      </c>
      <c r="AK532" s="32">
        <f t="shared" si="1466"/>
        <v>0</v>
      </c>
      <c r="AL532" s="32">
        <f t="shared" si="1319"/>
        <v>846.93885999999998</v>
      </c>
      <c r="AM532" s="32">
        <f t="shared" si="1320"/>
        <v>285.16113999999993</v>
      </c>
    </row>
    <row r="533" spans="2:40" ht="31.2" x14ac:dyDescent="0.3">
      <c r="B533" s="30" t="s">
        <v>290</v>
      </c>
      <c r="C533" s="30" t="s">
        <v>392</v>
      </c>
      <c r="D533" s="30" t="s">
        <v>38</v>
      </c>
      <c r="E533" s="15" t="str">
        <f t="shared" si="1447"/>
        <v>0801</v>
      </c>
      <c r="F533" s="30" t="s">
        <v>402</v>
      </c>
      <c r="G533" s="30" t="s">
        <v>52</v>
      </c>
      <c r="H533" s="31" t="s">
        <v>53</v>
      </c>
      <c r="I533" s="32">
        <v>1132.0999999999999</v>
      </c>
      <c r="J533" s="32">
        <v>1132.0999999999999</v>
      </c>
      <c r="K533" s="32">
        <v>1132.0999999999999</v>
      </c>
      <c r="L533" s="32"/>
      <c r="M533" s="32"/>
      <c r="N533" s="32"/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2">
        <f t="shared" si="1449"/>
        <v>1132.0999999999999</v>
      </c>
      <c r="W533" s="32"/>
      <c r="X533" s="32"/>
      <c r="Y533" s="32"/>
      <c r="Z533" s="32"/>
      <c r="AA533" s="32"/>
      <c r="AB533" s="32">
        <v>285.66000000000003</v>
      </c>
      <c r="AC533" s="33">
        <v>846.93885999999998</v>
      </c>
      <c r="AD533" s="33">
        <v>845.74356</v>
      </c>
      <c r="AE533" s="34">
        <f t="shared" si="1318"/>
        <v>99.858868206850261</v>
      </c>
      <c r="AF533" s="32">
        <v>846.93885999999998</v>
      </c>
      <c r="AG533" s="32">
        <v>0</v>
      </c>
      <c r="AH533" s="32">
        <v>0</v>
      </c>
      <c r="AI533" s="32">
        <v>0</v>
      </c>
      <c r="AJ533" s="32">
        <v>0</v>
      </c>
      <c r="AK533" s="32">
        <v>0</v>
      </c>
      <c r="AL533" s="32">
        <f t="shared" si="1319"/>
        <v>846.93885999999998</v>
      </c>
      <c r="AM533" s="32">
        <f t="shared" si="1320"/>
        <v>285.16113999999993</v>
      </c>
      <c r="AN533" s="12"/>
    </row>
    <row r="534" spans="2:40" x14ac:dyDescent="0.3">
      <c r="B534" s="30" t="s">
        <v>290</v>
      </c>
      <c r="C534" s="30" t="s">
        <v>392</v>
      </c>
      <c r="D534" s="30" t="s">
        <v>38</v>
      </c>
      <c r="E534" s="15" t="str">
        <f t="shared" si="1447"/>
        <v>0801</v>
      </c>
      <c r="F534" s="30" t="s">
        <v>402</v>
      </c>
      <c r="G534" s="30" t="s">
        <v>92</v>
      </c>
      <c r="H534" s="31" t="s">
        <v>93</v>
      </c>
      <c r="I534" s="32">
        <f t="shared" ref="I534:T534" si="1467">I535</f>
        <v>804.6</v>
      </c>
      <c r="J534" s="32">
        <f t="shared" si="1467"/>
        <v>804.6</v>
      </c>
      <c r="K534" s="32">
        <f t="shared" si="1467"/>
        <v>804.6</v>
      </c>
      <c r="L534" s="32">
        <f t="shared" si="1467"/>
        <v>0</v>
      </c>
      <c r="M534" s="32">
        <f t="shared" si="1467"/>
        <v>0</v>
      </c>
      <c r="N534" s="32">
        <f t="shared" si="1467"/>
        <v>0</v>
      </c>
      <c r="O534" s="32">
        <f t="shared" si="1467"/>
        <v>0</v>
      </c>
      <c r="P534" s="32">
        <f t="shared" si="1467"/>
        <v>0</v>
      </c>
      <c r="Q534" s="32">
        <f t="shared" si="1467"/>
        <v>0</v>
      </c>
      <c r="R534" s="32">
        <f t="shared" si="1467"/>
        <v>0</v>
      </c>
      <c r="S534" s="32">
        <f t="shared" si="1467"/>
        <v>0</v>
      </c>
      <c r="T534" s="32">
        <f t="shared" si="1467"/>
        <v>0</v>
      </c>
      <c r="U534" s="32">
        <v>0</v>
      </c>
      <c r="V534" s="32">
        <f t="shared" si="1449"/>
        <v>804.6</v>
      </c>
      <c r="W534" s="32">
        <f t="shared" ref="W534:AD534" si="1468">W535</f>
        <v>0</v>
      </c>
      <c r="X534" s="32">
        <f t="shared" si="1468"/>
        <v>0</v>
      </c>
      <c r="Y534" s="32">
        <f t="shared" si="1468"/>
        <v>0</v>
      </c>
      <c r="Z534" s="32">
        <f t="shared" si="1468"/>
        <v>0</v>
      </c>
      <c r="AA534" s="32">
        <f t="shared" si="1468"/>
        <v>0</v>
      </c>
      <c r="AB534" s="32">
        <f t="shared" si="1468"/>
        <v>1034.4870000000001</v>
      </c>
      <c r="AC534" s="33">
        <f t="shared" si="1468"/>
        <v>1034.5</v>
      </c>
      <c r="AD534" s="33">
        <f t="shared" si="1468"/>
        <v>1034.4870000000001</v>
      </c>
      <c r="AE534" s="34">
        <f t="shared" si="1318"/>
        <v>99.998743354277437</v>
      </c>
      <c r="AF534" s="32">
        <f t="shared" ref="AF534:AK534" si="1469">AF535</f>
        <v>1034.5</v>
      </c>
      <c r="AG534" s="32">
        <f t="shared" si="1469"/>
        <v>0</v>
      </c>
      <c r="AH534" s="32">
        <f t="shared" si="1469"/>
        <v>0</v>
      </c>
      <c r="AI534" s="32">
        <f t="shared" si="1469"/>
        <v>0</v>
      </c>
      <c r="AJ534" s="32">
        <f t="shared" si="1469"/>
        <v>0</v>
      </c>
      <c r="AK534" s="32">
        <f t="shared" si="1469"/>
        <v>0</v>
      </c>
      <c r="AL534" s="32">
        <f t="shared" si="1319"/>
        <v>1034.5</v>
      </c>
      <c r="AM534" s="32">
        <f t="shared" si="1320"/>
        <v>-229.89999999999998</v>
      </c>
    </row>
    <row r="535" spans="2:40" x14ac:dyDescent="0.3">
      <c r="B535" s="30" t="s">
        <v>290</v>
      </c>
      <c r="C535" s="30" t="s">
        <v>392</v>
      </c>
      <c r="D535" s="30" t="s">
        <v>38</v>
      </c>
      <c r="E535" s="15" t="str">
        <f t="shared" si="1447"/>
        <v>0801</v>
      </c>
      <c r="F535" s="30" t="s">
        <v>402</v>
      </c>
      <c r="G535" s="30" t="s">
        <v>366</v>
      </c>
      <c r="H535" s="31" t="s">
        <v>367</v>
      </c>
      <c r="I535" s="32">
        <v>804.6</v>
      </c>
      <c r="J535" s="32">
        <v>804.6</v>
      </c>
      <c r="K535" s="32">
        <v>804.6</v>
      </c>
      <c r="L535" s="32"/>
      <c r="M535" s="32"/>
      <c r="N535" s="32"/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2">
        <f t="shared" si="1449"/>
        <v>804.6</v>
      </c>
      <c r="W535" s="32"/>
      <c r="X535" s="32"/>
      <c r="Y535" s="32"/>
      <c r="Z535" s="32"/>
      <c r="AA535" s="32"/>
      <c r="AB535" s="32">
        <v>1034.4870000000001</v>
      </c>
      <c r="AC535" s="33">
        <v>1034.5</v>
      </c>
      <c r="AD535" s="33">
        <v>1034.4870000000001</v>
      </c>
      <c r="AE535" s="34">
        <f t="shared" si="1318"/>
        <v>99.998743354277437</v>
      </c>
      <c r="AF535" s="32">
        <v>1034.5</v>
      </c>
      <c r="AG535" s="32">
        <v>0</v>
      </c>
      <c r="AH535" s="32">
        <v>0</v>
      </c>
      <c r="AI535" s="32">
        <v>0</v>
      </c>
      <c r="AJ535" s="32">
        <v>0</v>
      </c>
      <c r="AK535" s="32">
        <v>0</v>
      </c>
      <c r="AL535" s="32">
        <f t="shared" si="1319"/>
        <v>1034.5</v>
      </c>
      <c r="AM535" s="32">
        <f t="shared" si="1320"/>
        <v>-229.89999999999998</v>
      </c>
      <c r="AN535" s="12"/>
    </row>
    <row r="536" spans="2:40" ht="31.2" x14ac:dyDescent="0.3">
      <c r="B536" s="30" t="s">
        <v>290</v>
      </c>
      <c r="C536" s="30" t="s">
        <v>392</v>
      </c>
      <c r="D536" s="30" t="s">
        <v>38</v>
      </c>
      <c r="E536" s="15" t="str">
        <f t="shared" si="1447"/>
        <v>0801</v>
      </c>
      <c r="F536" s="30" t="s">
        <v>402</v>
      </c>
      <c r="G536" s="30" t="s">
        <v>174</v>
      </c>
      <c r="H536" s="31" t="s">
        <v>175</v>
      </c>
      <c r="I536" s="32">
        <f t="shared" ref="I536:T536" si="1470">I537+I538</f>
        <v>67579.100000000006</v>
      </c>
      <c r="J536" s="32">
        <f t="shared" si="1470"/>
        <v>67570.5</v>
      </c>
      <c r="K536" s="32">
        <f t="shared" si="1470"/>
        <v>67570.5</v>
      </c>
      <c r="L536" s="32">
        <f t="shared" si="1470"/>
        <v>0</v>
      </c>
      <c r="M536" s="32">
        <f t="shared" si="1470"/>
        <v>0</v>
      </c>
      <c r="N536" s="32">
        <f t="shared" si="1470"/>
        <v>0</v>
      </c>
      <c r="O536" s="32">
        <f t="shared" si="1470"/>
        <v>0</v>
      </c>
      <c r="P536" s="32">
        <f t="shared" si="1470"/>
        <v>0</v>
      </c>
      <c r="Q536" s="32">
        <f t="shared" si="1470"/>
        <v>33015</v>
      </c>
      <c r="R536" s="32">
        <f t="shared" si="1470"/>
        <v>3229.848</v>
      </c>
      <c r="S536" s="32">
        <f t="shared" si="1470"/>
        <v>-150.172</v>
      </c>
      <c r="T536" s="32">
        <f t="shared" si="1470"/>
        <v>0</v>
      </c>
      <c r="U536" s="32">
        <v>0</v>
      </c>
      <c r="V536" s="32">
        <f t="shared" si="1449"/>
        <v>103673.776</v>
      </c>
      <c r="W536" s="32">
        <f t="shared" ref="W536:AD536" si="1471">W537+W538</f>
        <v>0</v>
      </c>
      <c r="X536" s="32">
        <f t="shared" si="1471"/>
        <v>0</v>
      </c>
      <c r="Y536" s="32">
        <f t="shared" si="1471"/>
        <v>0</v>
      </c>
      <c r="Z536" s="32">
        <f t="shared" si="1471"/>
        <v>0</v>
      </c>
      <c r="AA536" s="32">
        <f t="shared" si="1471"/>
        <v>0</v>
      </c>
      <c r="AB536" s="32">
        <f t="shared" si="1471"/>
        <v>53359.503559999997</v>
      </c>
      <c r="AC536" s="33">
        <f t="shared" si="1471"/>
        <v>103991.78995999999</v>
      </c>
      <c r="AD536" s="33">
        <f t="shared" si="1471"/>
        <v>103991.7893</v>
      </c>
      <c r="AE536" s="34">
        <f t="shared" si="1318"/>
        <v>99.999999365334531</v>
      </c>
      <c r="AF536" s="32">
        <f t="shared" ref="AF536:AK536" si="1472">AF537+AF538</f>
        <v>103991.78995999999</v>
      </c>
      <c r="AG536" s="32">
        <f t="shared" si="1472"/>
        <v>0</v>
      </c>
      <c r="AH536" s="32">
        <f t="shared" si="1472"/>
        <v>0</v>
      </c>
      <c r="AI536" s="32">
        <f t="shared" si="1472"/>
        <v>0</v>
      </c>
      <c r="AJ536" s="32">
        <f t="shared" si="1472"/>
        <v>0</v>
      </c>
      <c r="AK536" s="32">
        <f t="shared" si="1472"/>
        <v>0</v>
      </c>
      <c r="AL536" s="32">
        <f t="shared" si="1319"/>
        <v>103991.78995999999</v>
      </c>
      <c r="AM536" s="32">
        <f t="shared" si="1320"/>
        <v>-318.01395999999659</v>
      </c>
    </row>
    <row r="537" spans="2:40" x14ac:dyDescent="0.3">
      <c r="B537" s="30" t="s">
        <v>290</v>
      </c>
      <c r="C537" s="30" t="s">
        <v>392</v>
      </c>
      <c r="D537" s="30" t="s">
        <v>38</v>
      </c>
      <c r="E537" s="15" t="str">
        <f t="shared" si="1447"/>
        <v>0801</v>
      </c>
      <c r="F537" s="30" t="s">
        <v>402</v>
      </c>
      <c r="G537" s="30" t="s">
        <v>176</v>
      </c>
      <c r="H537" s="31" t="s">
        <v>177</v>
      </c>
      <c r="I537" s="32">
        <v>47634.7</v>
      </c>
      <c r="J537" s="32">
        <v>47626.1</v>
      </c>
      <c r="K537" s="32">
        <v>47626.1</v>
      </c>
      <c r="L537" s="32"/>
      <c r="M537" s="32"/>
      <c r="N537" s="32"/>
      <c r="O537" s="32">
        <v>0</v>
      </c>
      <c r="P537" s="32">
        <v>0</v>
      </c>
      <c r="Q537" s="32">
        <f>33237.37-222.37</f>
        <v>33015</v>
      </c>
      <c r="R537" s="32">
        <v>0</v>
      </c>
      <c r="S537" s="32">
        <v>-150.172</v>
      </c>
      <c r="T537" s="32">
        <v>0</v>
      </c>
      <c r="U537" s="32">
        <v>0</v>
      </c>
      <c r="V537" s="32">
        <f t="shared" si="1449"/>
        <v>80499.527999999991</v>
      </c>
      <c r="W537" s="32"/>
      <c r="X537" s="32"/>
      <c r="Y537" s="32"/>
      <c r="Z537" s="32"/>
      <c r="AA537" s="32"/>
      <c r="AB537" s="32">
        <v>37016.848769999997</v>
      </c>
      <c r="AC537" s="33">
        <v>78767.541960000002</v>
      </c>
      <c r="AD537" s="33">
        <v>78767.541320000004</v>
      </c>
      <c r="AE537" s="34">
        <f t="shared" si="1318"/>
        <v>99.999999187482587</v>
      </c>
      <c r="AF537" s="32">
        <v>78767.541960000002</v>
      </c>
      <c r="AG537" s="32">
        <v>0</v>
      </c>
      <c r="AH537" s="32">
        <v>0</v>
      </c>
      <c r="AI537" s="32">
        <v>0</v>
      </c>
      <c r="AJ537" s="32">
        <v>0</v>
      </c>
      <c r="AK537" s="32">
        <v>0</v>
      </c>
      <c r="AL537" s="32">
        <f t="shared" si="1319"/>
        <v>78767.541960000002</v>
      </c>
      <c r="AM537" s="32">
        <f t="shared" si="1320"/>
        <v>1731.9860399999889</v>
      </c>
      <c r="AN537" s="12"/>
    </row>
    <row r="538" spans="2:40" x14ac:dyDescent="0.3">
      <c r="B538" s="30" t="s">
        <v>290</v>
      </c>
      <c r="C538" s="30" t="s">
        <v>392</v>
      </c>
      <c r="D538" s="30" t="s">
        <v>38</v>
      </c>
      <c r="E538" s="15" t="str">
        <f t="shared" si="1447"/>
        <v>0801</v>
      </c>
      <c r="F538" s="30" t="s">
        <v>402</v>
      </c>
      <c r="G538" s="30" t="s">
        <v>302</v>
      </c>
      <c r="H538" s="31" t="s">
        <v>303</v>
      </c>
      <c r="I538" s="32">
        <v>19944.400000000001</v>
      </c>
      <c r="J538" s="32">
        <v>19944.400000000001</v>
      </c>
      <c r="K538" s="32">
        <v>19944.400000000001</v>
      </c>
      <c r="L538" s="32"/>
      <c r="M538" s="32"/>
      <c r="N538" s="32"/>
      <c r="O538" s="32">
        <v>0</v>
      </c>
      <c r="P538" s="32">
        <v>0</v>
      </c>
      <c r="Q538" s="32">
        <v>0</v>
      </c>
      <c r="R538" s="32">
        <v>3229.848</v>
      </c>
      <c r="S538" s="32">
        <v>0</v>
      </c>
      <c r="T538" s="32">
        <v>0</v>
      </c>
      <c r="U538" s="32">
        <v>0</v>
      </c>
      <c r="V538" s="32">
        <f t="shared" si="1449"/>
        <v>23174.248</v>
      </c>
      <c r="W538" s="32"/>
      <c r="X538" s="32"/>
      <c r="Y538" s="32"/>
      <c r="Z538" s="32"/>
      <c r="AA538" s="32"/>
      <c r="AB538" s="32">
        <v>16342.654790000001</v>
      </c>
      <c r="AC538" s="33">
        <v>25224.248</v>
      </c>
      <c r="AD538" s="33">
        <v>25224.24798</v>
      </c>
      <c r="AE538" s="34">
        <f t="shared" si="1318"/>
        <v>99.999999920711218</v>
      </c>
      <c r="AF538" s="32">
        <v>25224.248</v>
      </c>
      <c r="AG538" s="32">
        <v>0</v>
      </c>
      <c r="AH538" s="32">
        <v>0</v>
      </c>
      <c r="AI538" s="32">
        <v>0</v>
      </c>
      <c r="AJ538" s="32">
        <v>0</v>
      </c>
      <c r="AK538" s="32">
        <v>0</v>
      </c>
      <c r="AL538" s="32">
        <f t="shared" si="1319"/>
        <v>25224.248</v>
      </c>
      <c r="AM538" s="32">
        <f t="shared" si="1320"/>
        <v>-2050</v>
      </c>
      <c r="AN538" s="12"/>
    </row>
    <row r="539" spans="2:40" ht="31.2" x14ac:dyDescent="0.3">
      <c r="B539" s="30" t="s">
        <v>290</v>
      </c>
      <c r="C539" s="30" t="s">
        <v>392</v>
      </c>
      <c r="D539" s="30" t="s">
        <v>38</v>
      </c>
      <c r="E539" s="15" t="str">
        <f t="shared" si="1447"/>
        <v>0801</v>
      </c>
      <c r="F539" s="30" t="s">
        <v>404</v>
      </c>
      <c r="G539" s="30"/>
      <c r="H539" s="31" t="s">
        <v>405</v>
      </c>
      <c r="I539" s="32">
        <f t="shared" ref="I539:I545" si="1473">I540</f>
        <v>16922.3</v>
      </c>
      <c r="J539" s="32">
        <f t="shared" ref="J539:J545" si="1474">J540</f>
        <v>16657.2</v>
      </c>
      <c r="K539" s="32">
        <f t="shared" ref="K539:K545" si="1475">K540</f>
        <v>23163.7</v>
      </c>
      <c r="L539" s="32">
        <f t="shared" ref="L539:L545" si="1476">L540</f>
        <v>0</v>
      </c>
      <c r="M539" s="32">
        <f t="shared" ref="M539:M545" si="1477">M540</f>
        <v>0</v>
      </c>
      <c r="N539" s="32">
        <f t="shared" ref="N539:N545" si="1478">N540</f>
        <v>0</v>
      </c>
      <c r="O539" s="32">
        <f t="shared" ref="O539:O545" si="1479">O540</f>
        <v>0</v>
      </c>
      <c r="P539" s="32">
        <f t="shared" ref="P539:P545" si="1480">P540</f>
        <v>0</v>
      </c>
      <c r="Q539" s="32">
        <f t="shared" ref="Q539:Q545" si="1481">Q540</f>
        <v>0</v>
      </c>
      <c r="R539" s="32">
        <f t="shared" ref="R539:R545" si="1482">R540</f>
        <v>0</v>
      </c>
      <c r="S539" s="32">
        <f t="shared" ref="S539:S545" si="1483">S540</f>
        <v>0</v>
      </c>
      <c r="T539" s="32">
        <f t="shared" ref="T539:T545" si="1484">T540</f>
        <v>0</v>
      </c>
      <c r="U539" s="32">
        <v>0</v>
      </c>
      <c r="V539" s="32">
        <f t="shared" si="1449"/>
        <v>16922.3</v>
      </c>
      <c r="W539" s="32">
        <f t="shared" ref="W539:W545" si="1485">W540</f>
        <v>0</v>
      </c>
      <c r="X539" s="32">
        <f t="shared" ref="X539:X545" si="1486">X540</f>
        <v>0</v>
      </c>
      <c r="Y539" s="32">
        <f t="shared" ref="Y539:Y545" si="1487">Y540</f>
        <v>0</v>
      </c>
      <c r="Z539" s="32">
        <f t="shared" ref="Z539:Z545" si="1488">Z540</f>
        <v>0</v>
      </c>
      <c r="AA539" s="32">
        <f t="shared" ref="AA539:AA545" si="1489">AA540</f>
        <v>0</v>
      </c>
      <c r="AB539" s="32">
        <f t="shared" ref="AB539:AB545" si="1490">AB540</f>
        <v>6506.5</v>
      </c>
      <c r="AC539" s="33">
        <f t="shared" ref="AC539:AC545" si="1491">AC540</f>
        <v>10415.799999999999</v>
      </c>
      <c r="AD539" s="33">
        <f t="shared" ref="AD539:AD545" si="1492">AD540</f>
        <v>10415.799999999999</v>
      </c>
      <c r="AE539" s="34">
        <f t="shared" si="1318"/>
        <v>100</v>
      </c>
      <c r="AF539" s="32">
        <f t="shared" ref="AF539:AF545" si="1493">AF540</f>
        <v>16922.3</v>
      </c>
      <c r="AG539" s="32">
        <f t="shared" ref="AG539:AG545" si="1494">AG540</f>
        <v>0</v>
      </c>
      <c r="AH539" s="32">
        <f t="shared" ref="AH539:AH545" si="1495">AH540</f>
        <v>0</v>
      </c>
      <c r="AI539" s="32">
        <f t="shared" ref="AI539:AI545" si="1496">AI540</f>
        <v>0</v>
      </c>
      <c r="AJ539" s="32">
        <f t="shared" ref="AJ539:AJ545" si="1497">AJ540</f>
        <v>0</v>
      </c>
      <c r="AK539" s="32">
        <f t="shared" ref="AK539:AK545" si="1498">AK540</f>
        <v>0</v>
      </c>
      <c r="AL539" s="32">
        <f t="shared" si="1319"/>
        <v>16922.3</v>
      </c>
      <c r="AM539" s="32">
        <f t="shared" si="1320"/>
        <v>0</v>
      </c>
    </row>
    <row r="540" spans="2:40" ht="31.2" x14ac:dyDescent="0.3">
      <c r="B540" s="30" t="s">
        <v>290</v>
      </c>
      <c r="C540" s="30" t="s">
        <v>392</v>
      </c>
      <c r="D540" s="30" t="s">
        <v>38</v>
      </c>
      <c r="E540" s="15" t="str">
        <f t="shared" si="1447"/>
        <v>0801</v>
      </c>
      <c r="F540" s="30" t="s">
        <v>404</v>
      </c>
      <c r="G540" s="30" t="s">
        <v>174</v>
      </c>
      <c r="H540" s="31" t="s">
        <v>175</v>
      </c>
      <c r="I540" s="32">
        <f t="shared" si="1473"/>
        <v>16922.3</v>
      </c>
      <c r="J540" s="32">
        <f t="shared" si="1474"/>
        <v>16657.2</v>
      </c>
      <c r="K540" s="32">
        <f t="shared" si="1475"/>
        <v>23163.7</v>
      </c>
      <c r="L540" s="32">
        <f t="shared" si="1476"/>
        <v>0</v>
      </c>
      <c r="M540" s="32">
        <f t="shared" si="1477"/>
        <v>0</v>
      </c>
      <c r="N540" s="32">
        <f t="shared" si="1478"/>
        <v>0</v>
      </c>
      <c r="O540" s="32">
        <f t="shared" si="1479"/>
        <v>0</v>
      </c>
      <c r="P540" s="32">
        <f t="shared" si="1480"/>
        <v>0</v>
      </c>
      <c r="Q540" s="32">
        <f t="shared" si="1481"/>
        <v>0</v>
      </c>
      <c r="R540" s="32">
        <f t="shared" si="1482"/>
        <v>0</v>
      </c>
      <c r="S540" s="32">
        <f t="shared" si="1483"/>
        <v>0</v>
      </c>
      <c r="T540" s="32">
        <f t="shared" si="1484"/>
        <v>0</v>
      </c>
      <c r="U540" s="32">
        <v>0</v>
      </c>
      <c r="V540" s="32">
        <f t="shared" si="1449"/>
        <v>16922.3</v>
      </c>
      <c r="W540" s="32">
        <f t="shared" si="1485"/>
        <v>0</v>
      </c>
      <c r="X540" s="32">
        <f t="shared" si="1486"/>
        <v>0</v>
      </c>
      <c r="Y540" s="32">
        <f t="shared" si="1487"/>
        <v>0</v>
      </c>
      <c r="Z540" s="32">
        <f t="shared" si="1488"/>
        <v>0</v>
      </c>
      <c r="AA540" s="32">
        <f t="shared" si="1489"/>
        <v>0</v>
      </c>
      <c r="AB540" s="32">
        <f t="shared" si="1490"/>
        <v>6506.5</v>
      </c>
      <c r="AC540" s="33">
        <f t="shared" si="1491"/>
        <v>10415.799999999999</v>
      </c>
      <c r="AD540" s="33">
        <f t="shared" si="1492"/>
        <v>10415.799999999999</v>
      </c>
      <c r="AE540" s="34">
        <f t="shared" si="1318"/>
        <v>100</v>
      </c>
      <c r="AF540" s="32">
        <f t="shared" si="1493"/>
        <v>16922.3</v>
      </c>
      <c r="AG540" s="32">
        <f t="shared" si="1494"/>
        <v>0</v>
      </c>
      <c r="AH540" s="32">
        <f t="shared" si="1495"/>
        <v>0</v>
      </c>
      <c r="AI540" s="32">
        <f t="shared" si="1496"/>
        <v>0</v>
      </c>
      <c r="AJ540" s="32">
        <f t="shared" si="1497"/>
        <v>0</v>
      </c>
      <c r="AK540" s="32">
        <f t="shared" si="1498"/>
        <v>0</v>
      </c>
      <c r="AL540" s="32">
        <f t="shared" si="1319"/>
        <v>16922.3</v>
      </c>
      <c r="AM540" s="32">
        <f t="shared" si="1320"/>
        <v>0</v>
      </c>
    </row>
    <row r="541" spans="2:40" x14ac:dyDescent="0.3">
      <c r="B541" s="30" t="s">
        <v>290</v>
      </c>
      <c r="C541" s="30" t="s">
        <v>392</v>
      </c>
      <c r="D541" s="30" t="s">
        <v>38</v>
      </c>
      <c r="E541" s="15" t="str">
        <f t="shared" si="1447"/>
        <v>0801</v>
      </c>
      <c r="F541" s="30" t="s">
        <v>404</v>
      </c>
      <c r="G541" s="30" t="s">
        <v>176</v>
      </c>
      <c r="H541" s="31" t="s">
        <v>177</v>
      </c>
      <c r="I541" s="32">
        <v>16922.3</v>
      </c>
      <c r="J541" s="32">
        <v>16657.2</v>
      </c>
      <c r="K541" s="32">
        <v>23163.7</v>
      </c>
      <c r="L541" s="32"/>
      <c r="M541" s="32"/>
      <c r="N541" s="32"/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2">
        <f t="shared" si="1449"/>
        <v>16922.3</v>
      </c>
      <c r="W541" s="32"/>
      <c r="X541" s="32"/>
      <c r="Y541" s="32"/>
      <c r="Z541" s="32"/>
      <c r="AA541" s="32"/>
      <c r="AB541" s="32">
        <v>6506.5</v>
      </c>
      <c r="AC541" s="33">
        <v>10415.799999999999</v>
      </c>
      <c r="AD541" s="33">
        <v>10415.799999999999</v>
      </c>
      <c r="AE541" s="34">
        <f t="shared" si="1318"/>
        <v>100</v>
      </c>
      <c r="AF541" s="32">
        <v>16922.3</v>
      </c>
      <c r="AG541" s="32">
        <v>0</v>
      </c>
      <c r="AH541" s="32">
        <v>0</v>
      </c>
      <c r="AI541" s="32">
        <v>0</v>
      </c>
      <c r="AJ541" s="32">
        <v>0</v>
      </c>
      <c r="AK541" s="32">
        <v>0</v>
      </c>
      <c r="AL541" s="32">
        <f t="shared" si="1319"/>
        <v>16922.3</v>
      </c>
      <c r="AM541" s="32">
        <f t="shared" si="1320"/>
        <v>0</v>
      </c>
      <c r="AN541" s="12"/>
    </row>
    <row r="542" spans="2:40" ht="31.2" x14ac:dyDescent="0.3">
      <c r="B542" s="30" t="s">
        <v>290</v>
      </c>
      <c r="C542" s="30" t="s">
        <v>392</v>
      </c>
      <c r="D542" s="30" t="s">
        <v>38</v>
      </c>
      <c r="E542" s="15" t="str">
        <f t="shared" si="1447"/>
        <v>0801</v>
      </c>
      <c r="F542" s="30" t="s">
        <v>406</v>
      </c>
      <c r="G542" s="30"/>
      <c r="H542" s="47" t="s">
        <v>405</v>
      </c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>
        <f t="shared" ref="V542:V543" si="1499">V543</f>
        <v>0</v>
      </c>
      <c r="W542" s="32"/>
      <c r="X542" s="32"/>
      <c r="Y542" s="32"/>
      <c r="Z542" s="32"/>
      <c r="AA542" s="32"/>
      <c r="AB542" s="32"/>
      <c r="AC542" s="33">
        <f t="shared" si="1491"/>
        <v>6506.5</v>
      </c>
      <c r="AD542" s="33">
        <f t="shared" si="1492"/>
        <v>6506.5</v>
      </c>
      <c r="AE542" s="34">
        <f t="shared" si="1318"/>
        <v>100</v>
      </c>
      <c r="AF542" s="32"/>
      <c r="AG542" s="32"/>
      <c r="AH542" s="32"/>
      <c r="AI542" s="32"/>
      <c r="AJ542" s="32"/>
      <c r="AK542" s="32"/>
      <c r="AL542" s="32"/>
      <c r="AM542" s="32"/>
      <c r="AN542" s="12"/>
    </row>
    <row r="543" spans="2:40" ht="31.2" x14ac:dyDescent="0.3">
      <c r="B543" s="30" t="s">
        <v>290</v>
      </c>
      <c r="C543" s="30" t="s">
        <v>392</v>
      </c>
      <c r="D543" s="30" t="s">
        <v>38</v>
      </c>
      <c r="E543" s="15" t="str">
        <f t="shared" si="1447"/>
        <v>0801</v>
      </c>
      <c r="F543" s="30" t="s">
        <v>406</v>
      </c>
      <c r="G543" s="30" t="s">
        <v>174</v>
      </c>
      <c r="H543" s="31" t="s">
        <v>175</v>
      </c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>
        <f t="shared" si="1499"/>
        <v>0</v>
      </c>
      <c r="W543" s="32"/>
      <c r="X543" s="32"/>
      <c r="Y543" s="32"/>
      <c r="Z543" s="32"/>
      <c r="AA543" s="32"/>
      <c r="AB543" s="32"/>
      <c r="AC543" s="33">
        <f t="shared" si="1491"/>
        <v>6506.5</v>
      </c>
      <c r="AD543" s="33">
        <f t="shared" si="1492"/>
        <v>6506.5</v>
      </c>
      <c r="AE543" s="34">
        <f t="shared" si="1318"/>
        <v>100</v>
      </c>
      <c r="AF543" s="32"/>
      <c r="AG543" s="32"/>
      <c r="AH543" s="32"/>
      <c r="AI543" s="32"/>
      <c r="AJ543" s="32"/>
      <c r="AK543" s="32"/>
      <c r="AL543" s="32"/>
      <c r="AM543" s="32"/>
      <c r="AN543" s="12"/>
    </row>
    <row r="544" spans="2:40" x14ac:dyDescent="0.3">
      <c r="B544" s="30" t="s">
        <v>290</v>
      </c>
      <c r="C544" s="30" t="s">
        <v>392</v>
      </c>
      <c r="D544" s="30" t="s">
        <v>38</v>
      </c>
      <c r="E544" s="15" t="str">
        <f t="shared" si="1447"/>
        <v>0801</v>
      </c>
      <c r="F544" s="30" t="s">
        <v>406</v>
      </c>
      <c r="G544" s="30" t="s">
        <v>176</v>
      </c>
      <c r="H544" s="31" t="s">
        <v>177</v>
      </c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>
        <v>0</v>
      </c>
      <c r="W544" s="32"/>
      <c r="X544" s="32"/>
      <c r="Y544" s="32"/>
      <c r="Z544" s="32"/>
      <c r="AA544" s="32"/>
      <c r="AB544" s="32"/>
      <c r="AC544" s="33">
        <v>6506.5</v>
      </c>
      <c r="AD544" s="33">
        <v>6506.5</v>
      </c>
      <c r="AE544" s="34">
        <f t="shared" si="1318"/>
        <v>100</v>
      </c>
      <c r="AF544" s="32"/>
      <c r="AG544" s="32"/>
      <c r="AH544" s="32"/>
      <c r="AI544" s="32"/>
      <c r="AJ544" s="32"/>
      <c r="AK544" s="32"/>
      <c r="AL544" s="32"/>
      <c r="AM544" s="32"/>
      <c r="AN544" s="12"/>
    </row>
    <row r="545" spans="2:40" ht="31.2" x14ac:dyDescent="0.3">
      <c r="B545" s="30" t="s">
        <v>290</v>
      </c>
      <c r="C545" s="30" t="s">
        <v>392</v>
      </c>
      <c r="D545" s="30" t="s">
        <v>38</v>
      </c>
      <c r="E545" s="15" t="str">
        <f t="shared" si="1447"/>
        <v>0801</v>
      </c>
      <c r="F545" s="30" t="s">
        <v>407</v>
      </c>
      <c r="G545" s="30"/>
      <c r="H545" s="31" t="s">
        <v>408</v>
      </c>
      <c r="I545" s="32">
        <f t="shared" si="1473"/>
        <v>850138</v>
      </c>
      <c r="J545" s="32">
        <f t="shared" si="1474"/>
        <v>850138</v>
      </c>
      <c r="K545" s="32">
        <f t="shared" si="1475"/>
        <v>850131.5</v>
      </c>
      <c r="L545" s="32">
        <f t="shared" si="1476"/>
        <v>0</v>
      </c>
      <c r="M545" s="32">
        <f t="shared" si="1477"/>
        <v>0</v>
      </c>
      <c r="N545" s="32">
        <f t="shared" si="1478"/>
        <v>0</v>
      </c>
      <c r="O545" s="32">
        <f t="shared" si="1479"/>
        <v>0</v>
      </c>
      <c r="P545" s="32">
        <f t="shared" si="1480"/>
        <v>55299.532000000007</v>
      </c>
      <c r="Q545" s="32">
        <f t="shared" si="1481"/>
        <v>0</v>
      </c>
      <c r="R545" s="32">
        <f t="shared" si="1482"/>
        <v>0</v>
      </c>
      <c r="S545" s="32">
        <f t="shared" si="1483"/>
        <v>0</v>
      </c>
      <c r="T545" s="32">
        <f t="shared" si="1484"/>
        <v>0</v>
      </c>
      <c r="U545" s="32">
        <v>0</v>
      </c>
      <c r="V545" s="32">
        <f t="shared" si="1449"/>
        <v>905437.53200000001</v>
      </c>
      <c r="W545" s="32">
        <f t="shared" si="1485"/>
        <v>0</v>
      </c>
      <c r="X545" s="32">
        <f t="shared" si="1486"/>
        <v>0</v>
      </c>
      <c r="Y545" s="32">
        <f t="shared" si="1487"/>
        <v>0</v>
      </c>
      <c r="Z545" s="32">
        <f t="shared" si="1488"/>
        <v>0</v>
      </c>
      <c r="AA545" s="32">
        <f t="shared" si="1489"/>
        <v>0</v>
      </c>
      <c r="AB545" s="32">
        <f t="shared" si="1490"/>
        <v>769018.05448999989</v>
      </c>
      <c r="AC545" s="33">
        <f t="shared" si="1491"/>
        <v>910350.79313999997</v>
      </c>
      <c r="AD545" s="33">
        <f t="shared" si="1492"/>
        <v>910348.26975999994</v>
      </c>
      <c r="AE545" s="34">
        <f t="shared" si="1318"/>
        <v>99.999722812346732</v>
      </c>
      <c r="AF545" s="32">
        <f t="shared" si="1493"/>
        <v>910350.79313999997</v>
      </c>
      <c r="AG545" s="32">
        <f t="shared" si="1494"/>
        <v>0</v>
      </c>
      <c r="AH545" s="32">
        <f t="shared" si="1495"/>
        <v>0</v>
      </c>
      <c r="AI545" s="32">
        <f t="shared" si="1496"/>
        <v>0</v>
      </c>
      <c r="AJ545" s="32">
        <f t="shared" si="1497"/>
        <v>0</v>
      </c>
      <c r="AK545" s="32">
        <f t="shared" si="1498"/>
        <v>0</v>
      </c>
      <c r="AL545" s="32">
        <f t="shared" si="1319"/>
        <v>910350.79313999997</v>
      </c>
      <c r="AM545" s="32">
        <f t="shared" si="1320"/>
        <v>-4913.2611399999587</v>
      </c>
    </row>
    <row r="546" spans="2:40" ht="46.8" x14ac:dyDescent="0.3">
      <c r="B546" s="30" t="s">
        <v>290</v>
      </c>
      <c r="C546" s="30" t="s">
        <v>392</v>
      </c>
      <c r="D546" s="30" t="s">
        <v>38</v>
      </c>
      <c r="E546" s="15" t="str">
        <f t="shared" si="1447"/>
        <v>0801</v>
      </c>
      <c r="F546" s="30" t="s">
        <v>409</v>
      </c>
      <c r="G546" s="30"/>
      <c r="H546" s="31" t="s">
        <v>410</v>
      </c>
      <c r="I546" s="32">
        <f t="shared" ref="I546:N546" si="1500">I547+I551+I559</f>
        <v>850138</v>
      </c>
      <c r="J546" s="32">
        <f t="shared" si="1500"/>
        <v>850138</v>
      </c>
      <c r="K546" s="32">
        <f t="shared" si="1500"/>
        <v>850131.5</v>
      </c>
      <c r="L546" s="32">
        <f t="shared" si="1500"/>
        <v>0</v>
      </c>
      <c r="M546" s="32">
        <f t="shared" si="1500"/>
        <v>0</v>
      </c>
      <c r="N546" s="32">
        <f t="shared" si="1500"/>
        <v>0</v>
      </c>
      <c r="O546" s="32">
        <f>O547+O551+O559+O562+O555</f>
        <v>0</v>
      </c>
      <c r="P546" s="32">
        <f>P547+P551+P559+P562+P555</f>
        <v>55299.532000000007</v>
      </c>
      <c r="Q546" s="32">
        <f>Q547+Q551+Q559+Q562</f>
        <v>0</v>
      </c>
      <c r="R546" s="32">
        <f>R547+R551+R559+R562</f>
        <v>0</v>
      </c>
      <c r="S546" s="32">
        <f>S547+S551+S559+S562</f>
        <v>0</v>
      </c>
      <c r="T546" s="32">
        <f>T547+T551+T559+T562</f>
        <v>0</v>
      </c>
      <c r="U546" s="32">
        <v>0</v>
      </c>
      <c r="V546" s="32">
        <f t="shared" si="1449"/>
        <v>905437.53200000001</v>
      </c>
      <c r="W546" s="32">
        <f>W547+W551+W559</f>
        <v>0</v>
      </c>
      <c r="X546" s="32">
        <f>X547+X551+X559</f>
        <v>0</v>
      </c>
      <c r="Y546" s="32">
        <f>Y547+Y551+Y559</f>
        <v>0</v>
      </c>
      <c r="Z546" s="32">
        <f>Z547+Z551+Z559</f>
        <v>0</v>
      </c>
      <c r="AA546" s="32">
        <f>AA547+AA551+AA559</f>
        <v>0</v>
      </c>
      <c r="AB546" s="32">
        <f>AB547+AB551+AB559+AB562+AB555</f>
        <v>769018.05448999989</v>
      </c>
      <c r="AC546" s="33">
        <f>AC547+AC551+AC559+AC562+AC555</f>
        <v>910350.79313999997</v>
      </c>
      <c r="AD546" s="33">
        <f>AD547+AD551+AD559+AD562+AD555</f>
        <v>910348.26975999994</v>
      </c>
      <c r="AE546" s="34">
        <f t="shared" si="1318"/>
        <v>99.999722812346732</v>
      </c>
      <c r="AF546" s="32">
        <f t="shared" ref="AF546:AK546" si="1501">AF547+AF551+AF559+AF562+AF555</f>
        <v>910350.79313999997</v>
      </c>
      <c r="AG546" s="32">
        <f t="shared" si="1501"/>
        <v>0</v>
      </c>
      <c r="AH546" s="32">
        <f t="shared" si="1501"/>
        <v>0</v>
      </c>
      <c r="AI546" s="32">
        <f t="shared" si="1501"/>
        <v>0</v>
      </c>
      <c r="AJ546" s="32">
        <f t="shared" si="1501"/>
        <v>0</v>
      </c>
      <c r="AK546" s="32">
        <f t="shared" si="1501"/>
        <v>0</v>
      </c>
      <c r="AL546" s="32">
        <f t="shared" si="1319"/>
        <v>910350.79313999997</v>
      </c>
      <c r="AM546" s="32">
        <f t="shared" si="1320"/>
        <v>-4913.2611399999587</v>
      </c>
    </row>
    <row r="547" spans="2:40" ht="31.2" x14ac:dyDescent="0.3">
      <c r="B547" s="30" t="s">
        <v>290</v>
      </c>
      <c r="C547" s="30" t="s">
        <v>392</v>
      </c>
      <c r="D547" s="30" t="s">
        <v>38</v>
      </c>
      <c r="E547" s="15" t="str">
        <f t="shared" si="1447"/>
        <v>0801</v>
      </c>
      <c r="F547" s="30" t="s">
        <v>411</v>
      </c>
      <c r="G547" s="30"/>
      <c r="H547" s="31" t="s">
        <v>67</v>
      </c>
      <c r="I547" s="32">
        <f t="shared" ref="I547:T547" si="1502">I548</f>
        <v>583818.6</v>
      </c>
      <c r="J547" s="32">
        <f t="shared" si="1502"/>
        <v>583818.6</v>
      </c>
      <c r="K547" s="32">
        <f t="shared" si="1502"/>
        <v>583818.6</v>
      </c>
      <c r="L547" s="32">
        <f t="shared" si="1502"/>
        <v>0</v>
      </c>
      <c r="M547" s="32">
        <f t="shared" si="1502"/>
        <v>0</v>
      </c>
      <c r="N547" s="32">
        <f t="shared" si="1502"/>
        <v>0</v>
      </c>
      <c r="O547" s="32">
        <f t="shared" si="1502"/>
        <v>0</v>
      </c>
      <c r="P547" s="32">
        <f t="shared" si="1502"/>
        <v>-247.07799999999997</v>
      </c>
      <c r="Q547" s="32">
        <f t="shared" si="1502"/>
        <v>0</v>
      </c>
      <c r="R547" s="32">
        <f t="shared" si="1502"/>
        <v>0</v>
      </c>
      <c r="S547" s="32">
        <f t="shared" si="1502"/>
        <v>0</v>
      </c>
      <c r="T547" s="32">
        <f t="shared" si="1502"/>
        <v>0</v>
      </c>
      <c r="U547" s="32">
        <v>0</v>
      </c>
      <c r="V547" s="32">
        <f t="shared" si="1449"/>
        <v>583571.522</v>
      </c>
      <c r="W547" s="32">
        <f t="shared" ref="W547:AD547" si="1503">W548</f>
        <v>0</v>
      </c>
      <c r="X547" s="32">
        <f t="shared" si="1503"/>
        <v>0</v>
      </c>
      <c r="Y547" s="32">
        <f t="shared" si="1503"/>
        <v>0</v>
      </c>
      <c r="Z547" s="32">
        <f t="shared" si="1503"/>
        <v>0</v>
      </c>
      <c r="AA547" s="32">
        <f t="shared" si="1503"/>
        <v>0</v>
      </c>
      <c r="AB547" s="32">
        <f t="shared" si="1503"/>
        <v>487942.48387</v>
      </c>
      <c r="AC547" s="33">
        <f t="shared" si="1503"/>
        <v>583484.78313999996</v>
      </c>
      <c r="AD547" s="33">
        <f t="shared" si="1503"/>
        <v>583482.26003999996</v>
      </c>
      <c r="AE547" s="34">
        <f t="shared" si="1318"/>
        <v>99.999567580839653</v>
      </c>
      <c r="AF547" s="32">
        <f t="shared" ref="AF547:AK547" si="1504">AF548</f>
        <v>583484.78313999996</v>
      </c>
      <c r="AG547" s="32">
        <f t="shared" si="1504"/>
        <v>0</v>
      </c>
      <c r="AH547" s="32">
        <f t="shared" si="1504"/>
        <v>0</v>
      </c>
      <c r="AI547" s="32">
        <f t="shared" si="1504"/>
        <v>0</v>
      </c>
      <c r="AJ547" s="32">
        <f t="shared" si="1504"/>
        <v>0</v>
      </c>
      <c r="AK547" s="32">
        <f t="shared" si="1504"/>
        <v>0</v>
      </c>
      <c r="AL547" s="32">
        <f t="shared" si="1319"/>
        <v>583484.78313999996</v>
      </c>
      <c r="AM547" s="32">
        <f t="shared" si="1320"/>
        <v>86.738860000041313</v>
      </c>
    </row>
    <row r="548" spans="2:40" ht="31.2" x14ac:dyDescent="0.3">
      <c r="B548" s="30" t="s">
        <v>290</v>
      </c>
      <c r="C548" s="30" t="s">
        <v>392</v>
      </c>
      <c r="D548" s="30" t="s">
        <v>38</v>
      </c>
      <c r="E548" s="15" t="str">
        <f t="shared" si="1447"/>
        <v>0801</v>
      </c>
      <c r="F548" s="30" t="s">
        <v>411</v>
      </c>
      <c r="G548" s="30" t="s">
        <v>174</v>
      </c>
      <c r="H548" s="31" t="s">
        <v>175</v>
      </c>
      <c r="I548" s="32">
        <f t="shared" ref="I548:T548" si="1505">I549+I550</f>
        <v>583818.6</v>
      </c>
      <c r="J548" s="32">
        <f t="shared" si="1505"/>
        <v>583818.6</v>
      </c>
      <c r="K548" s="32">
        <f t="shared" si="1505"/>
        <v>583818.6</v>
      </c>
      <c r="L548" s="32">
        <f t="shared" si="1505"/>
        <v>0</v>
      </c>
      <c r="M548" s="32">
        <f t="shared" si="1505"/>
        <v>0</v>
      </c>
      <c r="N548" s="32">
        <f t="shared" si="1505"/>
        <v>0</v>
      </c>
      <c r="O548" s="32">
        <f t="shared" si="1505"/>
        <v>0</v>
      </c>
      <c r="P548" s="32">
        <f t="shared" si="1505"/>
        <v>-247.07799999999997</v>
      </c>
      <c r="Q548" s="32">
        <f t="shared" si="1505"/>
        <v>0</v>
      </c>
      <c r="R548" s="32">
        <f t="shared" si="1505"/>
        <v>0</v>
      </c>
      <c r="S548" s="32">
        <f t="shared" si="1505"/>
        <v>0</v>
      </c>
      <c r="T548" s="32">
        <f t="shared" si="1505"/>
        <v>0</v>
      </c>
      <c r="U548" s="32">
        <v>0</v>
      </c>
      <c r="V548" s="32">
        <f t="shared" si="1449"/>
        <v>583571.522</v>
      </c>
      <c r="W548" s="32">
        <f t="shared" ref="W548:AD548" si="1506">W549+W550</f>
        <v>0</v>
      </c>
      <c r="X548" s="32">
        <f t="shared" si="1506"/>
        <v>0</v>
      </c>
      <c r="Y548" s="32">
        <f t="shared" si="1506"/>
        <v>0</v>
      </c>
      <c r="Z548" s="32">
        <f t="shared" si="1506"/>
        <v>0</v>
      </c>
      <c r="AA548" s="32">
        <f t="shared" si="1506"/>
        <v>0</v>
      </c>
      <c r="AB548" s="32">
        <f t="shared" si="1506"/>
        <v>487942.48387</v>
      </c>
      <c r="AC548" s="33">
        <f t="shared" si="1506"/>
        <v>583484.78313999996</v>
      </c>
      <c r="AD548" s="33">
        <f t="shared" si="1506"/>
        <v>583482.26003999996</v>
      </c>
      <c r="AE548" s="34">
        <f t="shared" si="1318"/>
        <v>99.999567580839653</v>
      </c>
      <c r="AF548" s="32">
        <f t="shared" ref="AF548:AK548" si="1507">AF549+AF550</f>
        <v>583484.78313999996</v>
      </c>
      <c r="AG548" s="32">
        <f t="shared" si="1507"/>
        <v>0</v>
      </c>
      <c r="AH548" s="32">
        <f t="shared" si="1507"/>
        <v>0</v>
      </c>
      <c r="AI548" s="32">
        <f t="shared" si="1507"/>
        <v>0</v>
      </c>
      <c r="AJ548" s="32">
        <f t="shared" si="1507"/>
        <v>0</v>
      </c>
      <c r="AK548" s="32">
        <f t="shared" si="1507"/>
        <v>0</v>
      </c>
      <c r="AL548" s="32">
        <f t="shared" si="1319"/>
        <v>583484.78313999996</v>
      </c>
      <c r="AM548" s="32">
        <f t="shared" si="1320"/>
        <v>86.738860000041313</v>
      </c>
    </row>
    <row r="549" spans="2:40" x14ac:dyDescent="0.3">
      <c r="B549" s="30" t="s">
        <v>290</v>
      </c>
      <c r="C549" s="30" t="s">
        <v>392</v>
      </c>
      <c r="D549" s="30" t="s">
        <v>38</v>
      </c>
      <c r="E549" s="15" t="str">
        <f t="shared" si="1447"/>
        <v>0801</v>
      </c>
      <c r="F549" s="30" t="s">
        <v>411</v>
      </c>
      <c r="G549" s="30" t="s">
        <v>176</v>
      </c>
      <c r="H549" s="31" t="s">
        <v>177</v>
      </c>
      <c r="I549" s="32">
        <v>96737.4</v>
      </c>
      <c r="J549" s="32">
        <v>96737.4</v>
      </c>
      <c r="K549" s="32">
        <v>96737.4</v>
      </c>
      <c r="L549" s="32"/>
      <c r="M549" s="32"/>
      <c r="N549" s="32"/>
      <c r="O549" s="32">
        <v>0</v>
      </c>
      <c r="P549" s="32">
        <v>-6.5149999999999997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32">
        <f t="shared" si="1449"/>
        <v>96730.884999999995</v>
      </c>
      <c r="W549" s="32"/>
      <c r="X549" s="32"/>
      <c r="Y549" s="32"/>
      <c r="Z549" s="32"/>
      <c r="AA549" s="32"/>
      <c r="AB549" s="32">
        <v>82301.2</v>
      </c>
      <c r="AC549" s="33">
        <v>96730.884999999995</v>
      </c>
      <c r="AD549" s="33">
        <v>96729.604819999993</v>
      </c>
      <c r="AE549" s="34">
        <f t="shared" si="1318"/>
        <v>99.998676555063042</v>
      </c>
      <c r="AF549" s="32">
        <v>96730.884999999995</v>
      </c>
      <c r="AG549" s="32">
        <v>0</v>
      </c>
      <c r="AH549" s="32">
        <v>0</v>
      </c>
      <c r="AI549" s="32">
        <v>0</v>
      </c>
      <c r="AJ549" s="32">
        <v>0</v>
      </c>
      <c r="AK549" s="32">
        <v>0</v>
      </c>
      <c r="AL549" s="32">
        <f t="shared" si="1319"/>
        <v>96730.884999999995</v>
      </c>
      <c r="AM549" s="32">
        <f t="shared" si="1320"/>
        <v>0</v>
      </c>
      <c r="AN549" s="12"/>
    </row>
    <row r="550" spans="2:40" x14ac:dyDescent="0.3">
      <c r="B550" s="30" t="s">
        <v>290</v>
      </c>
      <c r="C550" s="30" t="s">
        <v>392</v>
      </c>
      <c r="D550" s="30" t="s">
        <v>38</v>
      </c>
      <c r="E550" s="15" t="str">
        <f t="shared" si="1447"/>
        <v>0801</v>
      </c>
      <c r="F550" s="30" t="s">
        <v>411</v>
      </c>
      <c r="G550" s="30" t="s">
        <v>302</v>
      </c>
      <c r="H550" s="31" t="s">
        <v>303</v>
      </c>
      <c r="I550" s="32">
        <v>487081.2</v>
      </c>
      <c r="J550" s="32">
        <v>487081.2</v>
      </c>
      <c r="K550" s="32">
        <v>487081.2</v>
      </c>
      <c r="L550" s="32"/>
      <c r="M550" s="32"/>
      <c r="N550" s="32"/>
      <c r="O550" s="32">
        <v>0</v>
      </c>
      <c r="P550" s="32">
        <v>-240.56299999999999</v>
      </c>
      <c r="Q550" s="32">
        <v>0</v>
      </c>
      <c r="R550" s="32">
        <v>0</v>
      </c>
      <c r="S550" s="32">
        <v>0</v>
      </c>
      <c r="T550" s="32">
        <v>0</v>
      </c>
      <c r="U550" s="32">
        <v>0</v>
      </c>
      <c r="V550" s="32">
        <f t="shared" si="1449"/>
        <v>486840.63699999999</v>
      </c>
      <c r="W550" s="32"/>
      <c r="X550" s="32"/>
      <c r="Y550" s="32"/>
      <c r="Z550" s="32"/>
      <c r="AA550" s="32"/>
      <c r="AB550" s="32">
        <v>405641.28386999998</v>
      </c>
      <c r="AC550" s="33">
        <v>486753.89814</v>
      </c>
      <c r="AD550" s="33">
        <v>486752.65522000002</v>
      </c>
      <c r="AE550" s="34">
        <f t="shared" ref="AE550:AE613" si="1508">AD550/AC550*100</f>
        <v>99.999744651248861</v>
      </c>
      <c r="AF550" s="32">
        <v>486753.89814</v>
      </c>
      <c r="AG550" s="32">
        <v>0</v>
      </c>
      <c r="AH550" s="32">
        <v>0</v>
      </c>
      <c r="AI550" s="32">
        <v>0</v>
      </c>
      <c r="AJ550" s="32">
        <v>0</v>
      </c>
      <c r="AK550" s="32">
        <v>0</v>
      </c>
      <c r="AL550" s="32">
        <f t="shared" ref="AL550:AL613" si="1509">AF550+AH550+AK550+AI550+AJ550+AG550</f>
        <v>486753.89814</v>
      </c>
      <c r="AM550" s="32">
        <f t="shared" ref="AM550:AM613" si="1510">V550-AL550</f>
        <v>86.738859999983106</v>
      </c>
      <c r="AN550" s="12"/>
    </row>
    <row r="551" spans="2:40" ht="46.8" x14ac:dyDescent="0.3">
      <c r="B551" s="30" t="s">
        <v>290</v>
      </c>
      <c r="C551" s="30" t="s">
        <v>392</v>
      </c>
      <c r="D551" s="30" t="s">
        <v>38</v>
      </c>
      <c r="E551" s="15" t="str">
        <f t="shared" si="1447"/>
        <v>0801</v>
      </c>
      <c r="F551" s="30" t="s">
        <v>412</v>
      </c>
      <c r="G551" s="30"/>
      <c r="H551" s="31" t="s">
        <v>413</v>
      </c>
      <c r="I551" s="32">
        <f t="shared" ref="I551:T551" si="1511">I552</f>
        <v>15300</v>
      </c>
      <c r="J551" s="32">
        <f t="shared" si="1511"/>
        <v>15300</v>
      </c>
      <c r="K551" s="32">
        <f t="shared" si="1511"/>
        <v>15293.5</v>
      </c>
      <c r="L551" s="32">
        <f t="shared" si="1511"/>
        <v>0</v>
      </c>
      <c r="M551" s="32">
        <f t="shared" si="1511"/>
        <v>0</v>
      </c>
      <c r="N551" s="32">
        <f t="shared" si="1511"/>
        <v>0</v>
      </c>
      <c r="O551" s="32">
        <f t="shared" si="1511"/>
        <v>0</v>
      </c>
      <c r="P551" s="32">
        <f t="shared" si="1511"/>
        <v>0</v>
      </c>
      <c r="Q551" s="32">
        <f t="shared" si="1511"/>
        <v>0</v>
      </c>
      <c r="R551" s="32">
        <f t="shared" si="1511"/>
        <v>0</v>
      </c>
      <c r="S551" s="32">
        <f t="shared" si="1511"/>
        <v>0</v>
      </c>
      <c r="T551" s="32">
        <f t="shared" si="1511"/>
        <v>0</v>
      </c>
      <c r="U551" s="32">
        <v>0</v>
      </c>
      <c r="V551" s="32">
        <f t="shared" si="1449"/>
        <v>15300</v>
      </c>
      <c r="W551" s="32">
        <f t="shared" ref="W551:AD551" si="1512">W552</f>
        <v>0</v>
      </c>
      <c r="X551" s="32">
        <f t="shared" si="1512"/>
        <v>0</v>
      </c>
      <c r="Y551" s="32">
        <f t="shared" si="1512"/>
        <v>0</v>
      </c>
      <c r="Z551" s="32">
        <f t="shared" si="1512"/>
        <v>0</v>
      </c>
      <c r="AA551" s="32">
        <f t="shared" si="1512"/>
        <v>0</v>
      </c>
      <c r="AB551" s="32">
        <f t="shared" si="1512"/>
        <v>11020.2665</v>
      </c>
      <c r="AC551" s="33">
        <f t="shared" si="1512"/>
        <v>15246.4056</v>
      </c>
      <c r="AD551" s="33">
        <f t="shared" si="1512"/>
        <v>15246.4056</v>
      </c>
      <c r="AE551" s="34">
        <f t="shared" si="1508"/>
        <v>100</v>
      </c>
      <c r="AF551" s="32">
        <f t="shared" ref="AF551:AK551" si="1513">AF552</f>
        <v>15246.4056</v>
      </c>
      <c r="AG551" s="32">
        <f t="shared" si="1513"/>
        <v>0</v>
      </c>
      <c r="AH551" s="32">
        <f t="shared" si="1513"/>
        <v>0</v>
      </c>
      <c r="AI551" s="32">
        <f t="shared" si="1513"/>
        <v>0</v>
      </c>
      <c r="AJ551" s="32">
        <f t="shared" si="1513"/>
        <v>0</v>
      </c>
      <c r="AK551" s="32">
        <f t="shared" si="1513"/>
        <v>0</v>
      </c>
      <c r="AL551" s="32">
        <f t="shared" si="1509"/>
        <v>15246.4056</v>
      </c>
      <c r="AM551" s="32">
        <f t="shared" si="1510"/>
        <v>53.594399999999951</v>
      </c>
    </row>
    <row r="552" spans="2:40" ht="31.2" x14ac:dyDescent="0.3">
      <c r="B552" s="30" t="s">
        <v>290</v>
      </c>
      <c r="C552" s="30" t="s">
        <v>392</v>
      </c>
      <c r="D552" s="30" t="s">
        <v>38</v>
      </c>
      <c r="E552" s="15" t="str">
        <f t="shared" si="1447"/>
        <v>0801</v>
      </c>
      <c r="F552" s="30" t="s">
        <v>412</v>
      </c>
      <c r="G552" s="30" t="s">
        <v>174</v>
      </c>
      <c r="H552" s="31" t="s">
        <v>175</v>
      </c>
      <c r="I552" s="32">
        <f t="shared" ref="I552:T552" si="1514">I553+I554</f>
        <v>15300</v>
      </c>
      <c r="J552" s="32">
        <f t="shared" si="1514"/>
        <v>15300</v>
      </c>
      <c r="K552" s="32">
        <f t="shared" si="1514"/>
        <v>15293.5</v>
      </c>
      <c r="L552" s="32">
        <f t="shared" si="1514"/>
        <v>0</v>
      </c>
      <c r="M552" s="32">
        <f t="shared" si="1514"/>
        <v>0</v>
      </c>
      <c r="N552" s="32">
        <f t="shared" si="1514"/>
        <v>0</v>
      </c>
      <c r="O552" s="32">
        <f t="shared" si="1514"/>
        <v>0</v>
      </c>
      <c r="P552" s="32">
        <f t="shared" si="1514"/>
        <v>0</v>
      </c>
      <c r="Q552" s="32">
        <f t="shared" si="1514"/>
        <v>0</v>
      </c>
      <c r="R552" s="32">
        <f t="shared" si="1514"/>
        <v>0</v>
      </c>
      <c r="S552" s="32">
        <f t="shared" si="1514"/>
        <v>0</v>
      </c>
      <c r="T552" s="32">
        <f t="shared" si="1514"/>
        <v>0</v>
      </c>
      <c r="U552" s="32">
        <v>0</v>
      </c>
      <c r="V552" s="32">
        <f t="shared" si="1449"/>
        <v>15300</v>
      </c>
      <c r="W552" s="32">
        <f t="shared" ref="W552:AD552" si="1515">W553+W554</f>
        <v>0</v>
      </c>
      <c r="X552" s="32">
        <f t="shared" si="1515"/>
        <v>0</v>
      </c>
      <c r="Y552" s="32">
        <f t="shared" si="1515"/>
        <v>0</v>
      </c>
      <c r="Z552" s="32">
        <f t="shared" si="1515"/>
        <v>0</v>
      </c>
      <c r="AA552" s="32">
        <f t="shared" si="1515"/>
        <v>0</v>
      </c>
      <c r="AB552" s="32">
        <f t="shared" si="1515"/>
        <v>11020.2665</v>
      </c>
      <c r="AC552" s="33">
        <f t="shared" si="1515"/>
        <v>15246.4056</v>
      </c>
      <c r="AD552" s="33">
        <f t="shared" si="1515"/>
        <v>15246.4056</v>
      </c>
      <c r="AE552" s="34">
        <f t="shared" si="1508"/>
        <v>100</v>
      </c>
      <c r="AF552" s="32">
        <f t="shared" ref="AF552:AK552" si="1516">AF553+AF554</f>
        <v>15246.4056</v>
      </c>
      <c r="AG552" s="32">
        <f t="shared" si="1516"/>
        <v>0</v>
      </c>
      <c r="AH552" s="32">
        <f t="shared" si="1516"/>
        <v>0</v>
      </c>
      <c r="AI552" s="32">
        <f t="shared" si="1516"/>
        <v>0</v>
      </c>
      <c r="AJ552" s="32">
        <f t="shared" si="1516"/>
        <v>0</v>
      </c>
      <c r="AK552" s="32">
        <f t="shared" si="1516"/>
        <v>0</v>
      </c>
      <c r="AL552" s="32">
        <f t="shared" si="1509"/>
        <v>15246.4056</v>
      </c>
      <c r="AM552" s="32">
        <f t="shared" si="1510"/>
        <v>53.594399999999951</v>
      </c>
    </row>
    <row r="553" spans="2:40" x14ac:dyDescent="0.3">
      <c r="B553" s="30" t="s">
        <v>290</v>
      </c>
      <c r="C553" s="30" t="s">
        <v>392</v>
      </c>
      <c r="D553" s="30" t="s">
        <v>38</v>
      </c>
      <c r="E553" s="15" t="str">
        <f t="shared" si="1447"/>
        <v>0801</v>
      </c>
      <c r="F553" s="30" t="s">
        <v>412</v>
      </c>
      <c r="G553" s="30" t="s">
        <v>176</v>
      </c>
      <c r="H553" s="31" t="s">
        <v>177</v>
      </c>
      <c r="I553" s="32">
        <v>2900</v>
      </c>
      <c r="J553" s="32">
        <v>2900</v>
      </c>
      <c r="K553" s="32">
        <v>2893.5</v>
      </c>
      <c r="L553" s="32"/>
      <c r="M553" s="32"/>
      <c r="N553" s="32"/>
      <c r="O553" s="32">
        <v>0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2">
        <f t="shared" si="1449"/>
        <v>2900</v>
      </c>
      <c r="W553" s="32"/>
      <c r="X553" s="32"/>
      <c r="Y553" s="32"/>
      <c r="Z553" s="32"/>
      <c r="AA553" s="32"/>
      <c r="AB553" s="32">
        <v>1933.99963</v>
      </c>
      <c r="AC553" s="33">
        <v>2900</v>
      </c>
      <c r="AD553" s="33">
        <v>2900</v>
      </c>
      <c r="AE553" s="34">
        <f t="shared" si="1508"/>
        <v>100</v>
      </c>
      <c r="AF553" s="32">
        <v>2900</v>
      </c>
      <c r="AG553" s="32">
        <v>0</v>
      </c>
      <c r="AH553" s="32">
        <v>0</v>
      </c>
      <c r="AI553" s="32">
        <v>0</v>
      </c>
      <c r="AJ553" s="32">
        <v>0</v>
      </c>
      <c r="AK553" s="32">
        <v>0</v>
      </c>
      <c r="AL553" s="32">
        <f t="shared" si="1509"/>
        <v>2900</v>
      </c>
      <c r="AM553" s="32">
        <f t="shared" si="1510"/>
        <v>0</v>
      </c>
      <c r="AN553" s="12"/>
    </row>
    <row r="554" spans="2:40" x14ac:dyDescent="0.3">
      <c r="B554" s="30" t="s">
        <v>290</v>
      </c>
      <c r="C554" s="30" t="s">
        <v>392</v>
      </c>
      <c r="D554" s="30" t="s">
        <v>38</v>
      </c>
      <c r="E554" s="15" t="str">
        <f t="shared" si="1447"/>
        <v>0801</v>
      </c>
      <c r="F554" s="30" t="s">
        <v>412</v>
      </c>
      <c r="G554" s="30" t="s">
        <v>302</v>
      </c>
      <c r="H554" s="31" t="s">
        <v>303</v>
      </c>
      <c r="I554" s="32">
        <v>12400</v>
      </c>
      <c r="J554" s="32">
        <v>12400</v>
      </c>
      <c r="K554" s="32">
        <v>12400</v>
      </c>
      <c r="L554" s="32"/>
      <c r="M554" s="32"/>
      <c r="N554" s="32"/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32">
        <f t="shared" si="1449"/>
        <v>12400</v>
      </c>
      <c r="W554" s="32"/>
      <c r="X554" s="32"/>
      <c r="Y554" s="32"/>
      <c r="Z554" s="32"/>
      <c r="AA554" s="32"/>
      <c r="AB554" s="32">
        <v>9086.2668699999995</v>
      </c>
      <c r="AC554" s="33">
        <v>12346.4056</v>
      </c>
      <c r="AD554" s="33">
        <v>12346.4056</v>
      </c>
      <c r="AE554" s="34">
        <f t="shared" si="1508"/>
        <v>100</v>
      </c>
      <c r="AF554" s="32">
        <v>12346.4056</v>
      </c>
      <c r="AG554" s="32">
        <v>0</v>
      </c>
      <c r="AH554" s="32">
        <v>0</v>
      </c>
      <c r="AI554" s="32">
        <v>0</v>
      </c>
      <c r="AJ554" s="32">
        <v>0</v>
      </c>
      <c r="AK554" s="32">
        <v>0</v>
      </c>
      <c r="AL554" s="32">
        <f t="shared" si="1509"/>
        <v>12346.4056</v>
      </c>
      <c r="AM554" s="32">
        <f t="shared" si="1510"/>
        <v>53.594399999999951</v>
      </c>
      <c r="AN554" s="12"/>
    </row>
    <row r="555" spans="2:40" x14ac:dyDescent="0.3">
      <c r="B555" s="30" t="s">
        <v>290</v>
      </c>
      <c r="C555" s="30" t="s">
        <v>392</v>
      </c>
      <c r="D555" s="30" t="s">
        <v>38</v>
      </c>
      <c r="E555" s="15" t="str">
        <f t="shared" si="1447"/>
        <v>0801</v>
      </c>
      <c r="F555" s="48" t="s">
        <v>414</v>
      </c>
      <c r="G555" s="48"/>
      <c r="H555" s="49" t="s">
        <v>312</v>
      </c>
      <c r="I555" s="32"/>
      <c r="J555" s="32"/>
      <c r="K555" s="32"/>
      <c r="L555" s="32"/>
      <c r="M555" s="32"/>
      <c r="N555" s="32"/>
      <c r="O555" s="32">
        <f>O556</f>
        <v>0</v>
      </c>
      <c r="P555" s="32">
        <f>P556</f>
        <v>55547.600000000006</v>
      </c>
      <c r="Q555" s="32"/>
      <c r="R555" s="32"/>
      <c r="S555" s="32"/>
      <c r="T555" s="32"/>
      <c r="U555" s="32"/>
      <c r="V555" s="32">
        <f t="shared" si="1449"/>
        <v>55547.600000000006</v>
      </c>
      <c r="W555" s="32"/>
      <c r="X555" s="32"/>
      <c r="Y555" s="32"/>
      <c r="Z555" s="32"/>
      <c r="AA555" s="32"/>
      <c r="AB555" s="32">
        <f>AB556</f>
        <v>54914.7</v>
      </c>
      <c r="AC555" s="33">
        <f>AC556</f>
        <v>55547.600000000006</v>
      </c>
      <c r="AD555" s="33">
        <f>AD556</f>
        <v>55547.600000000006</v>
      </c>
      <c r="AE555" s="34">
        <f t="shared" si="1508"/>
        <v>100</v>
      </c>
      <c r="AF555" s="32">
        <f t="shared" ref="AF555:AK555" si="1517">AF556</f>
        <v>55547.600000000006</v>
      </c>
      <c r="AG555" s="32">
        <f t="shared" si="1517"/>
        <v>0</v>
      </c>
      <c r="AH555" s="32">
        <f t="shared" si="1517"/>
        <v>0</v>
      </c>
      <c r="AI555" s="32">
        <f t="shared" si="1517"/>
        <v>0</v>
      </c>
      <c r="AJ555" s="32">
        <f t="shared" si="1517"/>
        <v>0</v>
      </c>
      <c r="AK555" s="32">
        <f t="shared" si="1517"/>
        <v>0</v>
      </c>
      <c r="AL555" s="32">
        <f t="shared" si="1509"/>
        <v>55547.600000000006</v>
      </c>
      <c r="AM555" s="32">
        <f t="shared" si="1510"/>
        <v>0</v>
      </c>
      <c r="AN555" s="12"/>
    </row>
    <row r="556" spans="2:40" ht="31.2" x14ac:dyDescent="0.3">
      <c r="B556" s="30" t="s">
        <v>290</v>
      </c>
      <c r="C556" s="30" t="s">
        <v>392</v>
      </c>
      <c r="D556" s="30" t="s">
        <v>38</v>
      </c>
      <c r="E556" s="15" t="str">
        <f t="shared" si="1447"/>
        <v>0801</v>
      </c>
      <c r="F556" s="48" t="s">
        <v>414</v>
      </c>
      <c r="G556" s="48" t="s">
        <v>174</v>
      </c>
      <c r="H556" s="49" t="s">
        <v>175</v>
      </c>
      <c r="I556" s="32"/>
      <c r="J556" s="32"/>
      <c r="K556" s="32"/>
      <c r="L556" s="32"/>
      <c r="M556" s="32"/>
      <c r="N556" s="32"/>
      <c r="O556" s="32">
        <f>O557+O558</f>
        <v>0</v>
      </c>
      <c r="P556" s="32">
        <f>P557+P558</f>
        <v>55547.600000000006</v>
      </c>
      <c r="Q556" s="32"/>
      <c r="R556" s="32"/>
      <c r="S556" s="32"/>
      <c r="T556" s="32"/>
      <c r="U556" s="32"/>
      <c r="V556" s="32">
        <f t="shared" si="1449"/>
        <v>55547.600000000006</v>
      </c>
      <c r="W556" s="32"/>
      <c r="X556" s="32"/>
      <c r="Y556" s="32"/>
      <c r="Z556" s="32"/>
      <c r="AA556" s="32"/>
      <c r="AB556" s="32">
        <f>AB557+AB558</f>
        <v>54914.7</v>
      </c>
      <c r="AC556" s="33">
        <f>AC557+AC558</f>
        <v>55547.600000000006</v>
      </c>
      <c r="AD556" s="33">
        <f>AD557+AD558</f>
        <v>55547.600000000006</v>
      </c>
      <c r="AE556" s="34">
        <f t="shared" si="1508"/>
        <v>100</v>
      </c>
      <c r="AF556" s="32">
        <f t="shared" ref="AF556:AK556" si="1518">AF557+AF558</f>
        <v>55547.600000000006</v>
      </c>
      <c r="AG556" s="32">
        <f t="shared" si="1518"/>
        <v>0</v>
      </c>
      <c r="AH556" s="32">
        <f t="shared" si="1518"/>
        <v>0</v>
      </c>
      <c r="AI556" s="32">
        <f t="shared" si="1518"/>
        <v>0</v>
      </c>
      <c r="AJ556" s="32">
        <f t="shared" si="1518"/>
        <v>0</v>
      </c>
      <c r="AK556" s="32">
        <f t="shared" si="1518"/>
        <v>0</v>
      </c>
      <c r="AL556" s="32">
        <f t="shared" si="1509"/>
        <v>55547.600000000006</v>
      </c>
      <c r="AM556" s="32">
        <f t="shared" si="1510"/>
        <v>0</v>
      </c>
      <c r="AN556" s="12"/>
    </row>
    <row r="557" spans="2:40" x14ac:dyDescent="0.3">
      <c r="B557" s="30" t="s">
        <v>290</v>
      </c>
      <c r="C557" s="30" t="s">
        <v>392</v>
      </c>
      <c r="D557" s="30" t="s">
        <v>38</v>
      </c>
      <c r="E557" s="15" t="str">
        <f t="shared" si="1447"/>
        <v>0801</v>
      </c>
      <c r="F557" s="48" t="s">
        <v>414</v>
      </c>
      <c r="G557" s="48" t="s">
        <v>176</v>
      </c>
      <c r="H557" s="49" t="s">
        <v>177</v>
      </c>
      <c r="I557" s="32"/>
      <c r="J557" s="32"/>
      <c r="K557" s="32"/>
      <c r="L557" s="32"/>
      <c r="M557" s="32"/>
      <c r="N557" s="32"/>
      <c r="O557" s="32">
        <v>0</v>
      </c>
      <c r="P557" s="32">
        <v>22280.3</v>
      </c>
      <c r="Q557" s="32"/>
      <c r="R557" s="32"/>
      <c r="S557" s="32"/>
      <c r="T557" s="32"/>
      <c r="U557" s="32"/>
      <c r="V557" s="32">
        <f t="shared" si="1449"/>
        <v>22280.3</v>
      </c>
      <c r="W557" s="32"/>
      <c r="X557" s="32"/>
      <c r="Y557" s="32"/>
      <c r="Z557" s="32"/>
      <c r="AA557" s="32"/>
      <c r="AB557" s="32">
        <v>22280.3</v>
      </c>
      <c r="AC557" s="33">
        <v>22280.3</v>
      </c>
      <c r="AD557" s="33">
        <v>22280.3</v>
      </c>
      <c r="AE557" s="34">
        <f t="shared" si="1508"/>
        <v>100</v>
      </c>
      <c r="AF557" s="32">
        <v>22280.3</v>
      </c>
      <c r="AG557" s="32">
        <v>0</v>
      </c>
      <c r="AH557" s="32">
        <v>0</v>
      </c>
      <c r="AI557" s="32">
        <v>0</v>
      </c>
      <c r="AJ557" s="32">
        <v>0</v>
      </c>
      <c r="AK557" s="32">
        <v>0</v>
      </c>
      <c r="AL557" s="32">
        <f t="shared" si="1509"/>
        <v>22280.3</v>
      </c>
      <c r="AM557" s="32">
        <f t="shared" si="1510"/>
        <v>0</v>
      </c>
      <c r="AN557" s="12"/>
    </row>
    <row r="558" spans="2:40" x14ac:dyDescent="0.3">
      <c r="B558" s="30" t="s">
        <v>290</v>
      </c>
      <c r="C558" s="30" t="s">
        <v>392</v>
      </c>
      <c r="D558" s="30" t="s">
        <v>38</v>
      </c>
      <c r="E558" s="15" t="str">
        <f t="shared" si="1447"/>
        <v>0801</v>
      </c>
      <c r="F558" s="48" t="s">
        <v>414</v>
      </c>
      <c r="G558" s="48" t="s">
        <v>302</v>
      </c>
      <c r="H558" s="49" t="s">
        <v>303</v>
      </c>
      <c r="I558" s="32"/>
      <c r="J558" s="32"/>
      <c r="K558" s="32"/>
      <c r="L558" s="32"/>
      <c r="M558" s="32"/>
      <c r="N558" s="32"/>
      <c r="O558" s="32">
        <v>0</v>
      </c>
      <c r="P558" s="32">
        <v>33267.300000000003</v>
      </c>
      <c r="Q558" s="32"/>
      <c r="R558" s="32"/>
      <c r="S558" s="32"/>
      <c r="T558" s="32"/>
      <c r="U558" s="32"/>
      <c r="V558" s="32">
        <f t="shared" si="1449"/>
        <v>33267.300000000003</v>
      </c>
      <c r="W558" s="32"/>
      <c r="X558" s="32"/>
      <c r="Y558" s="32"/>
      <c r="Z558" s="32"/>
      <c r="AA558" s="32"/>
      <c r="AB558" s="32">
        <v>32634.400000000001</v>
      </c>
      <c r="AC558" s="33">
        <v>33267.300000000003</v>
      </c>
      <c r="AD558" s="33">
        <v>33267.300000000003</v>
      </c>
      <c r="AE558" s="34">
        <f t="shared" si="1508"/>
        <v>100</v>
      </c>
      <c r="AF558" s="32">
        <v>33267.300000000003</v>
      </c>
      <c r="AG558" s="32">
        <v>0</v>
      </c>
      <c r="AH558" s="32">
        <v>0</v>
      </c>
      <c r="AI558" s="32">
        <v>0</v>
      </c>
      <c r="AJ558" s="32">
        <v>0</v>
      </c>
      <c r="AK558" s="32">
        <v>0</v>
      </c>
      <c r="AL558" s="32">
        <f t="shared" si="1509"/>
        <v>33267.300000000003</v>
      </c>
      <c r="AM558" s="32">
        <f t="shared" si="1510"/>
        <v>0</v>
      </c>
      <c r="AN558" s="12"/>
    </row>
    <row r="559" spans="2:40" x14ac:dyDescent="0.3">
      <c r="B559" s="30" t="s">
        <v>290</v>
      </c>
      <c r="C559" s="30" t="s">
        <v>392</v>
      </c>
      <c r="D559" s="30" t="s">
        <v>38</v>
      </c>
      <c r="E559" s="15" t="str">
        <f t="shared" si="1447"/>
        <v>0801</v>
      </c>
      <c r="F559" s="30" t="s">
        <v>415</v>
      </c>
      <c r="G559" s="30"/>
      <c r="H559" s="31" t="s">
        <v>416</v>
      </c>
      <c r="I559" s="32">
        <f t="shared" ref="I559:I565" si="1519">I560</f>
        <v>251019.4</v>
      </c>
      <c r="J559" s="32">
        <f t="shared" ref="J559:J565" si="1520">J560</f>
        <v>251019.4</v>
      </c>
      <c r="K559" s="32">
        <f t="shared" ref="K559:K565" si="1521">K560</f>
        <v>251019.4</v>
      </c>
      <c r="L559" s="32">
        <f t="shared" ref="L559:L565" si="1522">L560</f>
        <v>0</v>
      </c>
      <c r="M559" s="32">
        <f t="shared" ref="M559:M565" si="1523">M560</f>
        <v>0</v>
      </c>
      <c r="N559" s="32">
        <f t="shared" ref="N559:N565" si="1524">N560</f>
        <v>0</v>
      </c>
      <c r="O559" s="32">
        <f t="shared" ref="O559:O563" si="1525">O560</f>
        <v>0</v>
      </c>
      <c r="P559" s="32">
        <f t="shared" ref="P559:P563" si="1526">P560</f>
        <v>-0.99</v>
      </c>
      <c r="Q559" s="32">
        <f t="shared" ref="Q559:Q563" si="1527">Q560</f>
        <v>0</v>
      </c>
      <c r="R559" s="32">
        <f t="shared" ref="R559:R563" si="1528">R560</f>
        <v>0</v>
      </c>
      <c r="S559" s="32">
        <f t="shared" ref="S559:S563" si="1529">S560</f>
        <v>0</v>
      </c>
      <c r="T559" s="32">
        <f t="shared" ref="T559:T565" si="1530">T560</f>
        <v>0</v>
      </c>
      <c r="U559" s="32">
        <v>0</v>
      </c>
      <c r="V559" s="32">
        <f t="shared" si="1449"/>
        <v>251018.41</v>
      </c>
      <c r="W559" s="32">
        <f t="shared" ref="W559:W565" si="1531">W560</f>
        <v>0</v>
      </c>
      <c r="X559" s="32">
        <f t="shared" ref="X559:X565" si="1532">X560</f>
        <v>0</v>
      </c>
      <c r="Y559" s="32">
        <f t="shared" ref="Y559:Y565" si="1533">Y560</f>
        <v>0</v>
      </c>
      <c r="Z559" s="32">
        <f t="shared" ref="Z559:Z565" si="1534">Z560</f>
        <v>0</v>
      </c>
      <c r="AA559" s="32">
        <f t="shared" ref="AA559:AA565" si="1535">AA560</f>
        <v>0</v>
      </c>
      <c r="AB559" s="32">
        <f t="shared" ref="AB559:AB563" si="1536">AB560</f>
        <v>210087.00972</v>
      </c>
      <c r="AC559" s="33">
        <f t="shared" ref="AC559:AC563" si="1537">AC560</f>
        <v>251018.41</v>
      </c>
      <c r="AD559" s="33">
        <f t="shared" ref="AD559:AD563" si="1538">AD560</f>
        <v>251018.40972</v>
      </c>
      <c r="AE559" s="34">
        <f t="shared" si="1508"/>
        <v>99.999999888454397</v>
      </c>
      <c r="AF559" s="32">
        <f t="shared" ref="AF559:AF563" si="1539">AF560</f>
        <v>251018.41</v>
      </c>
      <c r="AG559" s="32">
        <f t="shared" ref="AG559:AG563" si="1540">AG560</f>
        <v>0</v>
      </c>
      <c r="AH559" s="32">
        <f t="shared" ref="AH559:AH563" si="1541">AH560</f>
        <v>0</v>
      </c>
      <c r="AI559" s="32">
        <f t="shared" ref="AI559:AI563" si="1542">AI560</f>
        <v>0</v>
      </c>
      <c r="AJ559" s="32">
        <f t="shared" ref="AJ559:AJ563" si="1543">AJ560</f>
        <v>0</v>
      </c>
      <c r="AK559" s="32">
        <f t="shared" ref="AK559:AK563" si="1544">AK560</f>
        <v>0</v>
      </c>
      <c r="AL559" s="32">
        <f t="shared" si="1509"/>
        <v>251018.41</v>
      </c>
      <c r="AM559" s="32">
        <f t="shared" si="1510"/>
        <v>0</v>
      </c>
    </row>
    <row r="560" spans="2:40" ht="31.2" x14ac:dyDescent="0.3">
      <c r="B560" s="30" t="s">
        <v>290</v>
      </c>
      <c r="C560" s="30" t="s">
        <v>392</v>
      </c>
      <c r="D560" s="30" t="s">
        <v>38</v>
      </c>
      <c r="E560" s="15" t="str">
        <f t="shared" si="1447"/>
        <v>0801</v>
      </c>
      <c r="F560" s="30" t="s">
        <v>415</v>
      </c>
      <c r="G560" s="30" t="s">
        <v>174</v>
      </c>
      <c r="H560" s="31" t="s">
        <v>175</v>
      </c>
      <c r="I560" s="32">
        <f t="shared" si="1519"/>
        <v>251019.4</v>
      </c>
      <c r="J560" s="32">
        <f t="shared" si="1520"/>
        <v>251019.4</v>
      </c>
      <c r="K560" s="32">
        <f t="shared" si="1521"/>
        <v>251019.4</v>
      </c>
      <c r="L560" s="32">
        <f t="shared" si="1522"/>
        <v>0</v>
      </c>
      <c r="M560" s="32">
        <f t="shared" si="1523"/>
        <v>0</v>
      </c>
      <c r="N560" s="32">
        <f t="shared" si="1524"/>
        <v>0</v>
      </c>
      <c r="O560" s="32">
        <f t="shared" si="1525"/>
        <v>0</v>
      </c>
      <c r="P560" s="32">
        <f t="shared" si="1526"/>
        <v>-0.99</v>
      </c>
      <c r="Q560" s="32">
        <f t="shared" si="1527"/>
        <v>0</v>
      </c>
      <c r="R560" s="32">
        <f t="shared" si="1528"/>
        <v>0</v>
      </c>
      <c r="S560" s="32">
        <f t="shared" si="1529"/>
        <v>0</v>
      </c>
      <c r="T560" s="32">
        <f t="shared" si="1530"/>
        <v>0</v>
      </c>
      <c r="U560" s="32">
        <v>0</v>
      </c>
      <c r="V560" s="32">
        <f t="shared" si="1449"/>
        <v>251018.41</v>
      </c>
      <c r="W560" s="32">
        <f t="shared" si="1531"/>
        <v>0</v>
      </c>
      <c r="X560" s="32">
        <f t="shared" si="1532"/>
        <v>0</v>
      </c>
      <c r="Y560" s="32">
        <f t="shared" si="1533"/>
        <v>0</v>
      </c>
      <c r="Z560" s="32">
        <f t="shared" si="1534"/>
        <v>0</v>
      </c>
      <c r="AA560" s="32">
        <f t="shared" si="1535"/>
        <v>0</v>
      </c>
      <c r="AB560" s="32">
        <f t="shared" si="1536"/>
        <v>210087.00972</v>
      </c>
      <c r="AC560" s="33">
        <f t="shared" si="1537"/>
        <v>251018.41</v>
      </c>
      <c r="AD560" s="33">
        <f t="shared" si="1538"/>
        <v>251018.40972</v>
      </c>
      <c r="AE560" s="34">
        <f t="shared" si="1508"/>
        <v>99.999999888454397</v>
      </c>
      <c r="AF560" s="32">
        <f t="shared" si="1539"/>
        <v>251018.41</v>
      </c>
      <c r="AG560" s="32">
        <f t="shared" si="1540"/>
        <v>0</v>
      </c>
      <c r="AH560" s="32">
        <f t="shared" si="1541"/>
        <v>0</v>
      </c>
      <c r="AI560" s="32">
        <f t="shared" si="1542"/>
        <v>0</v>
      </c>
      <c r="AJ560" s="32">
        <f t="shared" si="1543"/>
        <v>0</v>
      </c>
      <c r="AK560" s="32">
        <f t="shared" si="1544"/>
        <v>0</v>
      </c>
      <c r="AL560" s="32">
        <f t="shared" si="1509"/>
        <v>251018.41</v>
      </c>
      <c r="AM560" s="32">
        <f t="shared" si="1510"/>
        <v>0</v>
      </c>
    </row>
    <row r="561" spans="2:40" x14ac:dyDescent="0.3">
      <c r="B561" s="30" t="s">
        <v>290</v>
      </c>
      <c r="C561" s="30" t="s">
        <v>392</v>
      </c>
      <c r="D561" s="30" t="s">
        <v>38</v>
      </c>
      <c r="E561" s="15" t="str">
        <f t="shared" si="1447"/>
        <v>0801</v>
      </c>
      <c r="F561" s="30" t="s">
        <v>415</v>
      </c>
      <c r="G561" s="30" t="s">
        <v>176</v>
      </c>
      <c r="H561" s="31" t="s">
        <v>177</v>
      </c>
      <c r="I561" s="32">
        <v>251019.4</v>
      </c>
      <c r="J561" s="32">
        <v>251019.4</v>
      </c>
      <c r="K561" s="32">
        <v>251019.4</v>
      </c>
      <c r="L561" s="32"/>
      <c r="M561" s="32"/>
      <c r="N561" s="32"/>
      <c r="O561" s="32">
        <v>0</v>
      </c>
      <c r="P561" s="32">
        <v>-0.99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2">
        <f t="shared" si="1449"/>
        <v>251018.41</v>
      </c>
      <c r="W561" s="32"/>
      <c r="X561" s="32"/>
      <c r="Y561" s="32"/>
      <c r="Z561" s="32"/>
      <c r="AA561" s="32"/>
      <c r="AB561" s="32">
        <v>210087.00972</v>
      </c>
      <c r="AC561" s="33">
        <v>251018.41</v>
      </c>
      <c r="AD561" s="33">
        <v>251018.40972</v>
      </c>
      <c r="AE561" s="34">
        <f t="shared" si="1508"/>
        <v>99.999999888454397</v>
      </c>
      <c r="AF561" s="32">
        <v>251018.41</v>
      </c>
      <c r="AG561" s="32">
        <v>0</v>
      </c>
      <c r="AH561" s="32">
        <v>0</v>
      </c>
      <c r="AI561" s="32">
        <v>0</v>
      </c>
      <c r="AJ561" s="32">
        <v>0</v>
      </c>
      <c r="AK561" s="32">
        <v>0</v>
      </c>
      <c r="AL561" s="32">
        <f t="shared" si="1509"/>
        <v>251018.41</v>
      </c>
      <c r="AM561" s="32">
        <f t="shared" si="1510"/>
        <v>0</v>
      </c>
      <c r="AN561" s="12"/>
    </row>
    <row r="562" spans="2:40" ht="31.2" x14ac:dyDescent="0.3">
      <c r="B562" s="30" t="s">
        <v>290</v>
      </c>
      <c r="C562" s="30" t="s">
        <v>392</v>
      </c>
      <c r="D562" s="30" t="s">
        <v>38</v>
      </c>
      <c r="E562" s="15" t="str">
        <f t="shared" si="1447"/>
        <v>0801</v>
      </c>
      <c r="F562" s="30" t="s">
        <v>417</v>
      </c>
      <c r="G562" s="30"/>
      <c r="H562" s="31" t="s">
        <v>418</v>
      </c>
      <c r="I562" s="32"/>
      <c r="J562" s="32"/>
      <c r="K562" s="32"/>
      <c r="L562" s="32"/>
      <c r="M562" s="32"/>
      <c r="N562" s="32"/>
      <c r="O562" s="32">
        <f t="shared" si="1525"/>
        <v>0</v>
      </c>
      <c r="P562" s="32">
        <f t="shared" si="1526"/>
        <v>0</v>
      </c>
      <c r="Q562" s="32">
        <f t="shared" si="1527"/>
        <v>0</v>
      </c>
      <c r="R562" s="32">
        <f t="shared" si="1528"/>
        <v>0</v>
      </c>
      <c r="S562" s="32">
        <f t="shared" si="1529"/>
        <v>0</v>
      </c>
      <c r="T562" s="32">
        <f t="shared" si="1530"/>
        <v>0</v>
      </c>
      <c r="U562" s="32"/>
      <c r="V562" s="32">
        <f t="shared" si="1449"/>
        <v>0</v>
      </c>
      <c r="W562" s="32"/>
      <c r="X562" s="32"/>
      <c r="Y562" s="32"/>
      <c r="Z562" s="32"/>
      <c r="AA562" s="32"/>
      <c r="AB562" s="32">
        <f t="shared" si="1536"/>
        <v>5053.5944</v>
      </c>
      <c r="AC562" s="33">
        <f t="shared" si="1537"/>
        <v>5053.5944</v>
      </c>
      <c r="AD562" s="33">
        <f t="shared" si="1538"/>
        <v>5053.5944</v>
      </c>
      <c r="AE562" s="34">
        <f t="shared" si="1508"/>
        <v>100</v>
      </c>
      <c r="AF562" s="32">
        <f t="shared" si="1539"/>
        <v>5053.5944</v>
      </c>
      <c r="AG562" s="32">
        <f t="shared" si="1540"/>
        <v>0</v>
      </c>
      <c r="AH562" s="32">
        <f t="shared" si="1541"/>
        <v>0</v>
      </c>
      <c r="AI562" s="32">
        <f t="shared" si="1542"/>
        <v>0</v>
      </c>
      <c r="AJ562" s="32">
        <f t="shared" si="1543"/>
        <v>0</v>
      </c>
      <c r="AK562" s="32">
        <f t="shared" si="1544"/>
        <v>0</v>
      </c>
      <c r="AL562" s="32">
        <f t="shared" si="1509"/>
        <v>5053.5944</v>
      </c>
      <c r="AM562" s="32">
        <f t="shared" si="1510"/>
        <v>-5053.5944</v>
      </c>
      <c r="AN562" s="12"/>
    </row>
    <row r="563" spans="2:40" ht="31.2" x14ac:dyDescent="0.3">
      <c r="B563" s="30" t="s">
        <v>290</v>
      </c>
      <c r="C563" s="30" t="s">
        <v>392</v>
      </c>
      <c r="D563" s="30" t="s">
        <v>38</v>
      </c>
      <c r="E563" s="15" t="str">
        <f t="shared" si="1447"/>
        <v>0801</v>
      </c>
      <c r="F563" s="30" t="s">
        <v>417</v>
      </c>
      <c r="G563" s="30" t="s">
        <v>174</v>
      </c>
      <c r="H563" s="31" t="s">
        <v>175</v>
      </c>
      <c r="I563" s="32"/>
      <c r="J563" s="32"/>
      <c r="K563" s="32"/>
      <c r="L563" s="32"/>
      <c r="M563" s="32"/>
      <c r="N563" s="32"/>
      <c r="O563" s="32">
        <f t="shared" si="1525"/>
        <v>0</v>
      </c>
      <c r="P563" s="32">
        <f t="shared" si="1526"/>
        <v>0</v>
      </c>
      <c r="Q563" s="32">
        <f t="shared" si="1527"/>
        <v>0</v>
      </c>
      <c r="R563" s="32">
        <f t="shared" si="1528"/>
        <v>0</v>
      </c>
      <c r="S563" s="32">
        <f t="shared" si="1529"/>
        <v>0</v>
      </c>
      <c r="T563" s="32">
        <f t="shared" si="1530"/>
        <v>0</v>
      </c>
      <c r="U563" s="32"/>
      <c r="V563" s="32">
        <f t="shared" si="1449"/>
        <v>0</v>
      </c>
      <c r="W563" s="32"/>
      <c r="X563" s="32"/>
      <c r="Y563" s="32"/>
      <c r="Z563" s="32"/>
      <c r="AA563" s="32"/>
      <c r="AB563" s="32">
        <f t="shared" si="1536"/>
        <v>5053.5944</v>
      </c>
      <c r="AC563" s="33">
        <f t="shared" si="1537"/>
        <v>5053.5944</v>
      </c>
      <c r="AD563" s="33">
        <f t="shared" si="1538"/>
        <v>5053.5944</v>
      </c>
      <c r="AE563" s="34">
        <f t="shared" si="1508"/>
        <v>100</v>
      </c>
      <c r="AF563" s="32">
        <f t="shared" si="1539"/>
        <v>5053.5944</v>
      </c>
      <c r="AG563" s="32">
        <f t="shared" si="1540"/>
        <v>0</v>
      </c>
      <c r="AH563" s="32">
        <f t="shared" si="1541"/>
        <v>0</v>
      </c>
      <c r="AI563" s="32">
        <f t="shared" si="1542"/>
        <v>0</v>
      </c>
      <c r="AJ563" s="32">
        <f t="shared" si="1543"/>
        <v>0</v>
      </c>
      <c r="AK563" s="32">
        <f t="shared" si="1544"/>
        <v>0</v>
      </c>
      <c r="AL563" s="32">
        <f t="shared" si="1509"/>
        <v>5053.5944</v>
      </c>
      <c r="AM563" s="32">
        <f t="shared" si="1510"/>
        <v>-5053.5944</v>
      </c>
      <c r="AN563" s="12"/>
    </row>
    <row r="564" spans="2:40" x14ac:dyDescent="0.3">
      <c r="B564" s="30" t="s">
        <v>290</v>
      </c>
      <c r="C564" s="30" t="s">
        <v>392</v>
      </c>
      <c r="D564" s="30" t="s">
        <v>38</v>
      </c>
      <c r="E564" s="15" t="str">
        <f t="shared" si="1447"/>
        <v>0801</v>
      </c>
      <c r="F564" s="30" t="s">
        <v>417</v>
      </c>
      <c r="G564" s="30" t="s">
        <v>302</v>
      </c>
      <c r="H564" s="31" t="s">
        <v>303</v>
      </c>
      <c r="I564" s="32"/>
      <c r="J564" s="32"/>
      <c r="K564" s="32"/>
      <c r="L564" s="32"/>
      <c r="M564" s="32"/>
      <c r="N564" s="32"/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/>
      <c r="V564" s="32">
        <f t="shared" si="1449"/>
        <v>0</v>
      </c>
      <c r="W564" s="32"/>
      <c r="X564" s="32"/>
      <c r="Y564" s="32"/>
      <c r="Z564" s="32"/>
      <c r="AA564" s="32"/>
      <c r="AB564" s="32">
        <v>5053.5944</v>
      </c>
      <c r="AC564" s="33">
        <v>5053.5944</v>
      </c>
      <c r="AD564" s="33">
        <v>5053.5944</v>
      </c>
      <c r="AE564" s="34">
        <f t="shared" si="1508"/>
        <v>100</v>
      </c>
      <c r="AF564" s="32">
        <v>5053.5944</v>
      </c>
      <c r="AG564" s="32">
        <v>0</v>
      </c>
      <c r="AH564" s="32">
        <v>0</v>
      </c>
      <c r="AI564" s="32">
        <v>0</v>
      </c>
      <c r="AJ564" s="32">
        <v>0</v>
      </c>
      <c r="AK564" s="32">
        <v>0</v>
      </c>
      <c r="AL564" s="32">
        <f t="shared" si="1509"/>
        <v>5053.5944</v>
      </c>
      <c r="AM564" s="32">
        <f t="shared" si="1510"/>
        <v>-5053.5944</v>
      </c>
      <c r="AN564" s="12"/>
    </row>
    <row r="565" spans="2:40" ht="31.2" x14ac:dyDescent="0.3">
      <c r="B565" s="30" t="s">
        <v>290</v>
      </c>
      <c r="C565" s="30" t="s">
        <v>392</v>
      </c>
      <c r="D565" s="30" t="s">
        <v>38</v>
      </c>
      <c r="E565" s="15" t="str">
        <f t="shared" si="1447"/>
        <v>0801</v>
      </c>
      <c r="F565" s="30" t="s">
        <v>296</v>
      </c>
      <c r="G565" s="30"/>
      <c r="H565" s="31" t="s">
        <v>297</v>
      </c>
      <c r="I565" s="32">
        <f t="shared" si="1519"/>
        <v>157966.1</v>
      </c>
      <c r="J565" s="32">
        <f t="shared" si="1520"/>
        <v>119693.69999999998</v>
      </c>
      <c r="K565" s="32">
        <f t="shared" si="1521"/>
        <v>145778.6</v>
      </c>
      <c r="L565" s="32">
        <f t="shared" si="1522"/>
        <v>0</v>
      </c>
      <c r="M565" s="32">
        <f t="shared" si="1523"/>
        <v>0</v>
      </c>
      <c r="N565" s="32">
        <f t="shared" si="1524"/>
        <v>0</v>
      </c>
      <c r="O565" s="32">
        <f>O566+O587</f>
        <v>0</v>
      </c>
      <c r="P565" s="32">
        <f>P566+P587</f>
        <v>0</v>
      </c>
      <c r="Q565" s="32">
        <f>Q566+Q587</f>
        <v>0</v>
      </c>
      <c r="R565" s="32">
        <f>R566+R587</f>
        <v>0</v>
      </c>
      <c r="S565" s="32">
        <f>S566+S587</f>
        <v>3239.9250000000002</v>
      </c>
      <c r="T565" s="32">
        <f t="shared" si="1530"/>
        <v>0</v>
      </c>
      <c r="U565" s="32">
        <v>0</v>
      </c>
      <c r="V565" s="32">
        <f t="shared" si="1449"/>
        <v>161206.02499999999</v>
      </c>
      <c r="W565" s="32">
        <f t="shared" si="1531"/>
        <v>0</v>
      </c>
      <c r="X565" s="32">
        <f t="shared" si="1532"/>
        <v>0</v>
      </c>
      <c r="Y565" s="32">
        <f t="shared" si="1533"/>
        <v>0</v>
      </c>
      <c r="Z565" s="32">
        <f t="shared" si="1534"/>
        <v>0</v>
      </c>
      <c r="AA565" s="32">
        <f t="shared" si="1535"/>
        <v>0</v>
      </c>
      <c r="AB565" s="32">
        <f>AB566+AB587</f>
        <v>93307.566139999995</v>
      </c>
      <c r="AC565" s="33">
        <f>AC566+AC587</f>
        <v>176170.61161999998</v>
      </c>
      <c r="AD565" s="33">
        <f>AD566+AD587</f>
        <v>176154.29433999999</v>
      </c>
      <c r="AE565" s="34">
        <f t="shared" si="1508"/>
        <v>99.990737796815282</v>
      </c>
      <c r="AF565" s="32">
        <f t="shared" ref="AF565:AK565" si="1545">AF566+AF587</f>
        <v>176170.61161999998</v>
      </c>
      <c r="AG565" s="32">
        <f t="shared" si="1545"/>
        <v>0</v>
      </c>
      <c r="AH565" s="32">
        <f t="shared" si="1545"/>
        <v>0</v>
      </c>
      <c r="AI565" s="32">
        <f t="shared" si="1545"/>
        <v>0</v>
      </c>
      <c r="AJ565" s="32">
        <f t="shared" si="1545"/>
        <v>0</v>
      </c>
      <c r="AK565" s="32">
        <f t="shared" si="1545"/>
        <v>0</v>
      </c>
      <c r="AL565" s="32">
        <f t="shared" si="1509"/>
        <v>176170.61161999998</v>
      </c>
      <c r="AM565" s="32">
        <f t="shared" si="1510"/>
        <v>-14964.586619999987</v>
      </c>
    </row>
    <row r="566" spans="2:40" ht="46.8" x14ac:dyDescent="0.3">
      <c r="B566" s="30" t="s">
        <v>290</v>
      </c>
      <c r="C566" s="30" t="s">
        <v>392</v>
      </c>
      <c r="D566" s="30" t="s">
        <v>38</v>
      </c>
      <c r="E566" s="15" t="str">
        <f t="shared" si="1447"/>
        <v>0801</v>
      </c>
      <c r="F566" s="30" t="s">
        <v>298</v>
      </c>
      <c r="G566" s="30"/>
      <c r="H566" s="31" t="s">
        <v>299</v>
      </c>
      <c r="I566" s="32">
        <f t="shared" ref="I566:N566" si="1546">I567+I570+I574+I581</f>
        <v>157966.1</v>
      </c>
      <c r="J566" s="32">
        <f t="shared" si="1546"/>
        <v>119693.69999999998</v>
      </c>
      <c r="K566" s="32">
        <f t="shared" si="1546"/>
        <v>145778.6</v>
      </c>
      <c r="L566" s="32">
        <f t="shared" si="1546"/>
        <v>0</v>
      </c>
      <c r="M566" s="32">
        <f t="shared" si="1546"/>
        <v>0</v>
      </c>
      <c r="N566" s="32">
        <f t="shared" si="1546"/>
        <v>0</v>
      </c>
      <c r="O566" s="32">
        <f>O567+O570+O574+O581+O584</f>
        <v>0</v>
      </c>
      <c r="P566" s="32">
        <f>P567+P570+P574+P581+P584</f>
        <v>0</v>
      </c>
      <c r="Q566" s="32">
        <f>Q567+Q570+Q574+Q581+Q584</f>
        <v>0</v>
      </c>
      <c r="R566" s="32">
        <f>R567+R570+R574+R581</f>
        <v>0</v>
      </c>
      <c r="S566" s="32">
        <f>S567+S570+S574+S581</f>
        <v>3239.9250000000002</v>
      </c>
      <c r="T566" s="32">
        <f>T567+T570+T574+T581</f>
        <v>0</v>
      </c>
      <c r="U566" s="32">
        <v>0</v>
      </c>
      <c r="V566" s="32">
        <f t="shared" si="1449"/>
        <v>161206.02499999999</v>
      </c>
      <c r="W566" s="32">
        <f>W567+W570+W574+W581</f>
        <v>0</v>
      </c>
      <c r="X566" s="32">
        <f>X567+X570+X574+X581</f>
        <v>0</v>
      </c>
      <c r="Y566" s="32">
        <f>Y567+Y570+Y574+Y581</f>
        <v>0</v>
      </c>
      <c r="Z566" s="32">
        <f>Z567+Z570+Z574+Z581</f>
        <v>0</v>
      </c>
      <c r="AA566" s="32">
        <f>AA567+AA570+AA574+AA581</f>
        <v>0</v>
      </c>
      <c r="AB566" s="32">
        <f>AB567+AB570+AB574+AB581+AB584</f>
        <v>85299.55812999999</v>
      </c>
      <c r="AC566" s="33">
        <f>AC567+AC570+AC574+AC581+AC584+AC578</f>
        <v>168162.60360999999</v>
      </c>
      <c r="AD566" s="33">
        <f>AD567+AD570+AD574+AD581+AD584+AD578</f>
        <v>168146.28633</v>
      </c>
      <c r="AE566" s="34">
        <f t="shared" si="1508"/>
        <v>99.990296724925926</v>
      </c>
      <c r="AF566" s="32">
        <f t="shared" ref="AF566:AK566" si="1547">AF567+AF570+AF574+AF581+AF584</f>
        <v>168162.60360999999</v>
      </c>
      <c r="AG566" s="32">
        <f t="shared" si="1547"/>
        <v>0</v>
      </c>
      <c r="AH566" s="32">
        <f t="shared" si="1547"/>
        <v>0</v>
      </c>
      <c r="AI566" s="32">
        <f t="shared" si="1547"/>
        <v>0</v>
      </c>
      <c r="AJ566" s="32">
        <f t="shared" si="1547"/>
        <v>0</v>
      </c>
      <c r="AK566" s="32">
        <f t="shared" si="1547"/>
        <v>0</v>
      </c>
      <c r="AL566" s="32">
        <f t="shared" si="1509"/>
        <v>168162.60360999999</v>
      </c>
      <c r="AM566" s="32">
        <f t="shared" si="1510"/>
        <v>-6956.5786099999968</v>
      </c>
    </row>
    <row r="567" spans="2:40" ht="31.2" x14ac:dyDescent="0.3">
      <c r="B567" s="30" t="s">
        <v>290</v>
      </c>
      <c r="C567" s="30" t="s">
        <v>392</v>
      </c>
      <c r="D567" s="30" t="s">
        <v>38</v>
      </c>
      <c r="E567" s="15" t="str">
        <f t="shared" si="1447"/>
        <v>0801</v>
      </c>
      <c r="F567" s="30" t="s">
        <v>419</v>
      </c>
      <c r="G567" s="30"/>
      <c r="H567" s="31" t="s">
        <v>420</v>
      </c>
      <c r="I567" s="32">
        <f t="shared" ref="I567:I570" si="1548">I568</f>
        <v>2312.1</v>
      </c>
      <c r="J567" s="32">
        <f t="shared" ref="J567:J570" si="1549">J568</f>
        <v>2317</v>
      </c>
      <c r="K567" s="32">
        <f t="shared" ref="K567:K570" si="1550">K568</f>
        <v>2317</v>
      </c>
      <c r="L567" s="32">
        <f t="shared" ref="L567:L570" si="1551">L568</f>
        <v>0</v>
      </c>
      <c r="M567" s="32">
        <f t="shared" ref="M567:M570" si="1552">M568</f>
        <v>0</v>
      </c>
      <c r="N567" s="32">
        <f t="shared" ref="N567:N570" si="1553">N568</f>
        <v>0</v>
      </c>
      <c r="O567" s="32">
        <f t="shared" ref="O567:O570" si="1554">O568</f>
        <v>0</v>
      </c>
      <c r="P567" s="32">
        <f t="shared" ref="P567:P570" si="1555">P568</f>
        <v>0</v>
      </c>
      <c r="Q567" s="32">
        <f t="shared" ref="Q567:Q570" si="1556">Q568</f>
        <v>0</v>
      </c>
      <c r="R567" s="32">
        <f t="shared" ref="R567:R570" si="1557">R568</f>
        <v>0</v>
      </c>
      <c r="S567" s="32">
        <f t="shared" ref="S567:S570" si="1558">S568</f>
        <v>3239.9250000000002</v>
      </c>
      <c r="T567" s="32">
        <f t="shared" ref="T567:T570" si="1559">T568</f>
        <v>0</v>
      </c>
      <c r="U567" s="32">
        <v>0</v>
      </c>
      <c r="V567" s="32">
        <f t="shared" si="1449"/>
        <v>5552.0249999999996</v>
      </c>
      <c r="W567" s="32">
        <f t="shared" ref="W567:W570" si="1560">W568</f>
        <v>0</v>
      </c>
      <c r="X567" s="32">
        <f t="shared" ref="X567:X570" si="1561">X568</f>
        <v>0</v>
      </c>
      <c r="Y567" s="32">
        <f t="shared" ref="Y567:Y570" si="1562">Y568</f>
        <v>0</v>
      </c>
      <c r="Z567" s="32">
        <f t="shared" ref="Z567:Z570" si="1563">Z568</f>
        <v>0</v>
      </c>
      <c r="AA567" s="32">
        <f t="shared" ref="AA567:AA570" si="1564">AA568</f>
        <v>0</v>
      </c>
      <c r="AB567" s="32">
        <f t="shared" ref="AB567:AB570" si="1565">AB568</f>
        <v>2262.7025600000002</v>
      </c>
      <c r="AC567" s="33">
        <f t="shared" ref="AC567:AC570" si="1566">AC568</f>
        <v>2262.7805600000002</v>
      </c>
      <c r="AD567" s="33">
        <f t="shared" ref="AD567:AD570" si="1567">AD568</f>
        <v>2262.7025600000002</v>
      </c>
      <c r="AE567" s="34">
        <f t="shared" si="1508"/>
        <v>99.996552913641793</v>
      </c>
      <c r="AF567" s="32">
        <f t="shared" ref="AF567:AF570" si="1568">AF568</f>
        <v>2262.7805600000002</v>
      </c>
      <c r="AG567" s="32">
        <f t="shared" ref="AG567:AG570" si="1569">AG568</f>
        <v>0</v>
      </c>
      <c r="AH567" s="32">
        <f t="shared" ref="AH567:AH570" si="1570">AH568</f>
        <v>0</v>
      </c>
      <c r="AI567" s="32">
        <f t="shared" ref="AI567:AI570" si="1571">AI568</f>
        <v>0</v>
      </c>
      <c r="AJ567" s="32">
        <f t="shared" ref="AJ567:AJ570" si="1572">AJ568</f>
        <v>0</v>
      </c>
      <c r="AK567" s="32">
        <f t="shared" ref="AK567:AK570" si="1573">AK568</f>
        <v>0</v>
      </c>
      <c r="AL567" s="32">
        <f t="shared" si="1509"/>
        <v>2262.7805600000002</v>
      </c>
      <c r="AM567" s="32">
        <f t="shared" si="1510"/>
        <v>3289.2444399999995</v>
      </c>
    </row>
    <row r="568" spans="2:40" ht="31.2" x14ac:dyDescent="0.3">
      <c r="B568" s="30" t="s">
        <v>290</v>
      </c>
      <c r="C568" s="30" t="s">
        <v>392</v>
      </c>
      <c r="D568" s="30" t="s">
        <v>38</v>
      </c>
      <c r="E568" s="15" t="str">
        <f t="shared" si="1447"/>
        <v>0801</v>
      </c>
      <c r="F568" s="30" t="s">
        <v>419</v>
      </c>
      <c r="G568" s="30" t="s">
        <v>174</v>
      </c>
      <c r="H568" s="31" t="s">
        <v>175</v>
      </c>
      <c r="I568" s="32">
        <f t="shared" si="1548"/>
        <v>2312.1</v>
      </c>
      <c r="J568" s="32">
        <f t="shared" si="1549"/>
        <v>2317</v>
      </c>
      <c r="K568" s="32">
        <f t="shared" si="1550"/>
        <v>2317</v>
      </c>
      <c r="L568" s="32">
        <f t="shared" si="1551"/>
        <v>0</v>
      </c>
      <c r="M568" s="32">
        <f t="shared" si="1552"/>
        <v>0</v>
      </c>
      <c r="N568" s="32">
        <f t="shared" si="1553"/>
        <v>0</v>
      </c>
      <c r="O568" s="32">
        <f t="shared" si="1554"/>
        <v>0</v>
      </c>
      <c r="P568" s="32">
        <f t="shared" si="1555"/>
        <v>0</v>
      </c>
      <c r="Q568" s="32">
        <f t="shared" si="1556"/>
        <v>0</v>
      </c>
      <c r="R568" s="32">
        <f t="shared" si="1557"/>
        <v>0</v>
      </c>
      <c r="S568" s="32">
        <f t="shared" si="1558"/>
        <v>3239.9250000000002</v>
      </c>
      <c r="T568" s="32">
        <f t="shared" si="1559"/>
        <v>0</v>
      </c>
      <c r="U568" s="32">
        <v>0</v>
      </c>
      <c r="V568" s="32">
        <f t="shared" si="1449"/>
        <v>5552.0249999999996</v>
      </c>
      <c r="W568" s="32">
        <f t="shared" si="1560"/>
        <v>0</v>
      </c>
      <c r="X568" s="32">
        <f t="shared" si="1561"/>
        <v>0</v>
      </c>
      <c r="Y568" s="32">
        <f t="shared" si="1562"/>
        <v>0</v>
      </c>
      <c r="Z568" s="32">
        <f t="shared" si="1563"/>
        <v>0</v>
      </c>
      <c r="AA568" s="32">
        <f t="shared" si="1564"/>
        <v>0</v>
      </c>
      <c r="AB568" s="32">
        <f t="shared" si="1565"/>
        <v>2262.7025600000002</v>
      </c>
      <c r="AC568" s="33">
        <f t="shared" si="1566"/>
        <v>2262.7805600000002</v>
      </c>
      <c r="AD568" s="33">
        <f t="shared" si="1567"/>
        <v>2262.7025600000002</v>
      </c>
      <c r="AE568" s="34">
        <f t="shared" si="1508"/>
        <v>99.996552913641793</v>
      </c>
      <c r="AF568" s="32">
        <f t="shared" si="1568"/>
        <v>2262.7805600000002</v>
      </c>
      <c r="AG568" s="32">
        <f t="shared" si="1569"/>
        <v>0</v>
      </c>
      <c r="AH568" s="32">
        <f t="shared" si="1570"/>
        <v>0</v>
      </c>
      <c r="AI568" s="32">
        <f t="shared" si="1571"/>
        <v>0</v>
      </c>
      <c r="AJ568" s="32">
        <f t="shared" si="1572"/>
        <v>0</v>
      </c>
      <c r="AK568" s="32">
        <f t="shared" si="1573"/>
        <v>0</v>
      </c>
      <c r="AL568" s="32">
        <f t="shared" si="1509"/>
        <v>2262.7805600000002</v>
      </c>
      <c r="AM568" s="32">
        <f t="shared" si="1510"/>
        <v>3289.2444399999995</v>
      </c>
    </row>
    <row r="569" spans="2:40" x14ac:dyDescent="0.3">
      <c r="B569" s="30" t="s">
        <v>290</v>
      </c>
      <c r="C569" s="30" t="s">
        <v>392</v>
      </c>
      <c r="D569" s="30" t="s">
        <v>38</v>
      </c>
      <c r="E569" s="15" t="str">
        <f t="shared" si="1447"/>
        <v>0801</v>
      </c>
      <c r="F569" s="30" t="s">
        <v>419</v>
      </c>
      <c r="G569" s="30" t="s">
        <v>302</v>
      </c>
      <c r="H569" s="31" t="s">
        <v>303</v>
      </c>
      <c r="I569" s="32">
        <v>2312.1</v>
      </c>
      <c r="J569" s="32">
        <v>2317</v>
      </c>
      <c r="K569" s="32">
        <v>2317</v>
      </c>
      <c r="L569" s="32"/>
      <c r="M569" s="32"/>
      <c r="N569" s="32"/>
      <c r="O569" s="32">
        <v>0</v>
      </c>
      <c r="P569" s="32">
        <v>0</v>
      </c>
      <c r="Q569" s="32">
        <v>0</v>
      </c>
      <c r="R569" s="32">
        <v>0</v>
      </c>
      <c r="S569" s="32">
        <v>3239.9250000000002</v>
      </c>
      <c r="T569" s="32">
        <v>0</v>
      </c>
      <c r="U569" s="32">
        <v>0</v>
      </c>
      <c r="V569" s="32">
        <f t="shared" si="1449"/>
        <v>5552.0249999999996</v>
      </c>
      <c r="W569" s="32"/>
      <c r="X569" s="32"/>
      <c r="Y569" s="32"/>
      <c r="Z569" s="32"/>
      <c r="AA569" s="32"/>
      <c r="AB569" s="32">
        <v>2262.7025600000002</v>
      </c>
      <c r="AC569" s="33">
        <v>2262.7805600000002</v>
      </c>
      <c r="AD569" s="33">
        <v>2262.7025600000002</v>
      </c>
      <c r="AE569" s="34">
        <f t="shared" si="1508"/>
        <v>99.996552913641793</v>
      </c>
      <c r="AF569" s="32">
        <v>2262.7805600000002</v>
      </c>
      <c r="AG569" s="32">
        <v>0</v>
      </c>
      <c r="AH569" s="32">
        <v>0</v>
      </c>
      <c r="AI569" s="32">
        <v>0</v>
      </c>
      <c r="AJ569" s="32">
        <v>0</v>
      </c>
      <c r="AK569" s="32">
        <v>0</v>
      </c>
      <c r="AL569" s="32">
        <f t="shared" si="1509"/>
        <v>2262.7805600000002</v>
      </c>
      <c r="AM569" s="32">
        <f t="shared" si="1510"/>
        <v>3289.2444399999995</v>
      </c>
      <c r="AN569" s="12"/>
    </row>
    <row r="570" spans="2:40" ht="31.2" x14ac:dyDescent="0.3">
      <c r="B570" s="30" t="s">
        <v>290</v>
      </c>
      <c r="C570" s="30" t="s">
        <v>392</v>
      </c>
      <c r="D570" s="30" t="s">
        <v>38</v>
      </c>
      <c r="E570" s="15" t="str">
        <f t="shared" si="1447"/>
        <v>0801</v>
      </c>
      <c r="F570" s="30" t="s">
        <v>300</v>
      </c>
      <c r="G570" s="30"/>
      <c r="H570" s="31" t="s">
        <v>301</v>
      </c>
      <c r="I570" s="32">
        <f t="shared" si="1548"/>
        <v>1231.9000000000001</v>
      </c>
      <c r="J570" s="32">
        <f t="shared" si="1549"/>
        <v>1281.4000000000001</v>
      </c>
      <c r="K570" s="32">
        <f t="shared" si="1550"/>
        <v>1281.4000000000001</v>
      </c>
      <c r="L570" s="32">
        <f t="shared" si="1551"/>
        <v>0</v>
      </c>
      <c r="M570" s="32">
        <f t="shared" si="1552"/>
        <v>0</v>
      </c>
      <c r="N570" s="32">
        <f t="shared" si="1553"/>
        <v>0</v>
      </c>
      <c r="O570" s="32">
        <f t="shared" si="1554"/>
        <v>0</v>
      </c>
      <c r="P570" s="32">
        <f t="shared" si="1555"/>
        <v>0</v>
      </c>
      <c r="Q570" s="32">
        <f t="shared" si="1556"/>
        <v>0</v>
      </c>
      <c r="R570" s="32">
        <f t="shared" si="1557"/>
        <v>0</v>
      </c>
      <c r="S570" s="32">
        <f t="shared" si="1558"/>
        <v>0</v>
      </c>
      <c r="T570" s="32">
        <f t="shared" si="1559"/>
        <v>0</v>
      </c>
      <c r="U570" s="32">
        <v>0</v>
      </c>
      <c r="V570" s="32">
        <f t="shared" si="1449"/>
        <v>1231.9000000000001</v>
      </c>
      <c r="W570" s="32">
        <f t="shared" si="1560"/>
        <v>0</v>
      </c>
      <c r="X570" s="32">
        <f t="shared" si="1561"/>
        <v>0</v>
      </c>
      <c r="Y570" s="32">
        <f t="shared" si="1562"/>
        <v>0</v>
      </c>
      <c r="Z570" s="32">
        <f t="shared" si="1563"/>
        <v>0</v>
      </c>
      <c r="AA570" s="32">
        <f t="shared" si="1564"/>
        <v>0</v>
      </c>
      <c r="AB570" s="32">
        <f t="shared" si="1565"/>
        <v>928.59757000000002</v>
      </c>
      <c r="AC570" s="33">
        <f t="shared" si="1566"/>
        <v>1231.9000000000001</v>
      </c>
      <c r="AD570" s="33">
        <f t="shared" si="1567"/>
        <v>1231.9000000000001</v>
      </c>
      <c r="AE570" s="34">
        <f t="shared" si="1508"/>
        <v>100</v>
      </c>
      <c r="AF570" s="32">
        <f t="shared" si="1568"/>
        <v>1231.9000000000001</v>
      </c>
      <c r="AG570" s="32">
        <f t="shared" si="1569"/>
        <v>0</v>
      </c>
      <c r="AH570" s="32">
        <f t="shared" si="1570"/>
        <v>0</v>
      </c>
      <c r="AI570" s="32">
        <f t="shared" si="1571"/>
        <v>0</v>
      </c>
      <c r="AJ570" s="32">
        <f t="shared" si="1572"/>
        <v>0</v>
      </c>
      <c r="AK570" s="32">
        <f t="shared" si="1573"/>
        <v>0</v>
      </c>
      <c r="AL570" s="32">
        <f t="shared" si="1509"/>
        <v>1231.9000000000001</v>
      </c>
      <c r="AM570" s="32">
        <f t="shared" si="1510"/>
        <v>0</v>
      </c>
    </row>
    <row r="571" spans="2:40" ht="31.2" x14ac:dyDescent="0.3">
      <c r="B571" s="30" t="s">
        <v>290</v>
      </c>
      <c r="C571" s="30" t="s">
        <v>392</v>
      </c>
      <c r="D571" s="30" t="s">
        <v>38</v>
      </c>
      <c r="E571" s="15" t="str">
        <f t="shared" si="1447"/>
        <v>0801</v>
      </c>
      <c r="F571" s="30" t="s">
        <v>300</v>
      </c>
      <c r="G571" s="30" t="s">
        <v>174</v>
      </c>
      <c r="H571" s="31" t="s">
        <v>175</v>
      </c>
      <c r="I571" s="32">
        <f t="shared" ref="I571:T571" si="1574">I572+I573</f>
        <v>1231.9000000000001</v>
      </c>
      <c r="J571" s="32">
        <f t="shared" si="1574"/>
        <v>1281.4000000000001</v>
      </c>
      <c r="K571" s="32">
        <f t="shared" si="1574"/>
        <v>1281.4000000000001</v>
      </c>
      <c r="L571" s="32">
        <f t="shared" si="1574"/>
        <v>0</v>
      </c>
      <c r="M571" s="32">
        <f t="shared" si="1574"/>
        <v>0</v>
      </c>
      <c r="N571" s="32">
        <f t="shared" si="1574"/>
        <v>0</v>
      </c>
      <c r="O571" s="32">
        <f t="shared" si="1574"/>
        <v>0</v>
      </c>
      <c r="P571" s="32">
        <f t="shared" si="1574"/>
        <v>0</v>
      </c>
      <c r="Q571" s="32">
        <f t="shared" si="1574"/>
        <v>0</v>
      </c>
      <c r="R571" s="32">
        <f t="shared" si="1574"/>
        <v>0</v>
      </c>
      <c r="S571" s="32">
        <f t="shared" si="1574"/>
        <v>0</v>
      </c>
      <c r="T571" s="32">
        <f t="shared" si="1574"/>
        <v>0</v>
      </c>
      <c r="U571" s="32">
        <v>0</v>
      </c>
      <c r="V571" s="32">
        <f t="shared" si="1449"/>
        <v>1231.9000000000001</v>
      </c>
      <c r="W571" s="32">
        <f t="shared" ref="W571:AD571" si="1575">W572+W573</f>
        <v>0</v>
      </c>
      <c r="X571" s="32">
        <f t="shared" si="1575"/>
        <v>0</v>
      </c>
      <c r="Y571" s="32">
        <f t="shared" si="1575"/>
        <v>0</v>
      </c>
      <c r="Z571" s="32">
        <f t="shared" si="1575"/>
        <v>0</v>
      </c>
      <c r="AA571" s="32">
        <f t="shared" si="1575"/>
        <v>0</v>
      </c>
      <c r="AB571" s="32">
        <f t="shared" si="1575"/>
        <v>928.59757000000002</v>
      </c>
      <c r="AC571" s="33">
        <f t="shared" si="1575"/>
        <v>1231.9000000000001</v>
      </c>
      <c r="AD571" s="33">
        <f t="shared" si="1575"/>
        <v>1231.9000000000001</v>
      </c>
      <c r="AE571" s="34">
        <f t="shared" si="1508"/>
        <v>100</v>
      </c>
      <c r="AF571" s="32">
        <f t="shared" ref="AF571:AK571" si="1576">AF572+AF573</f>
        <v>1231.9000000000001</v>
      </c>
      <c r="AG571" s="32">
        <f t="shared" si="1576"/>
        <v>0</v>
      </c>
      <c r="AH571" s="32">
        <f t="shared" si="1576"/>
        <v>0</v>
      </c>
      <c r="AI571" s="32">
        <f t="shared" si="1576"/>
        <v>0</v>
      </c>
      <c r="AJ571" s="32">
        <f t="shared" si="1576"/>
        <v>0</v>
      </c>
      <c r="AK571" s="32">
        <f t="shared" si="1576"/>
        <v>0</v>
      </c>
      <c r="AL571" s="32">
        <f t="shared" si="1509"/>
        <v>1231.9000000000001</v>
      </c>
      <c r="AM571" s="32">
        <f t="shared" si="1510"/>
        <v>0</v>
      </c>
    </row>
    <row r="572" spans="2:40" x14ac:dyDescent="0.3">
      <c r="B572" s="30" t="s">
        <v>290</v>
      </c>
      <c r="C572" s="30" t="s">
        <v>392</v>
      </c>
      <c r="D572" s="30" t="s">
        <v>38</v>
      </c>
      <c r="E572" s="15" t="str">
        <f t="shared" si="1447"/>
        <v>0801</v>
      </c>
      <c r="F572" s="30" t="s">
        <v>300</v>
      </c>
      <c r="G572" s="30" t="s">
        <v>176</v>
      </c>
      <c r="H572" s="31" t="s">
        <v>177</v>
      </c>
      <c r="I572" s="32">
        <v>978.2</v>
      </c>
      <c r="J572" s="32">
        <v>1017.5</v>
      </c>
      <c r="K572" s="32">
        <v>1017.5</v>
      </c>
      <c r="L572" s="32"/>
      <c r="M572" s="32"/>
      <c r="N572" s="32"/>
      <c r="O572" s="32">
        <v>0</v>
      </c>
      <c r="P572" s="32">
        <v>0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32">
        <f t="shared" si="1449"/>
        <v>978.2</v>
      </c>
      <c r="W572" s="32"/>
      <c r="X572" s="32"/>
      <c r="Y572" s="32"/>
      <c r="Z572" s="32"/>
      <c r="AA572" s="32"/>
      <c r="AB572" s="32">
        <v>733.5</v>
      </c>
      <c r="AC572" s="33">
        <v>978.2</v>
      </c>
      <c r="AD572" s="33">
        <v>978.2</v>
      </c>
      <c r="AE572" s="34">
        <f t="shared" si="1508"/>
        <v>100</v>
      </c>
      <c r="AF572" s="32">
        <v>978.2</v>
      </c>
      <c r="AG572" s="32">
        <v>0</v>
      </c>
      <c r="AH572" s="32">
        <v>0</v>
      </c>
      <c r="AI572" s="32">
        <v>0</v>
      </c>
      <c r="AJ572" s="32">
        <v>0</v>
      </c>
      <c r="AK572" s="32">
        <v>0</v>
      </c>
      <c r="AL572" s="32">
        <f t="shared" si="1509"/>
        <v>978.2</v>
      </c>
      <c r="AM572" s="32">
        <f t="shared" si="1510"/>
        <v>0</v>
      </c>
      <c r="AN572" s="12"/>
    </row>
    <row r="573" spans="2:40" x14ac:dyDescent="0.3">
      <c r="B573" s="30" t="s">
        <v>290</v>
      </c>
      <c r="C573" s="30" t="s">
        <v>392</v>
      </c>
      <c r="D573" s="30" t="s">
        <v>38</v>
      </c>
      <c r="E573" s="15" t="str">
        <f t="shared" si="1447"/>
        <v>0801</v>
      </c>
      <c r="F573" s="30" t="s">
        <v>300</v>
      </c>
      <c r="G573" s="30" t="s">
        <v>302</v>
      </c>
      <c r="H573" s="31" t="s">
        <v>303</v>
      </c>
      <c r="I573" s="32">
        <v>253.7</v>
      </c>
      <c r="J573" s="32">
        <v>263.89999999999998</v>
      </c>
      <c r="K573" s="32">
        <v>263.89999999999998</v>
      </c>
      <c r="L573" s="32"/>
      <c r="M573" s="32"/>
      <c r="N573" s="32"/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32">
        <f t="shared" si="1449"/>
        <v>253.7</v>
      </c>
      <c r="W573" s="32"/>
      <c r="X573" s="32"/>
      <c r="Y573" s="32"/>
      <c r="Z573" s="32"/>
      <c r="AA573" s="32"/>
      <c r="AB573" s="32">
        <v>195.09756999999999</v>
      </c>
      <c r="AC573" s="33">
        <v>253.7</v>
      </c>
      <c r="AD573" s="33">
        <v>253.7</v>
      </c>
      <c r="AE573" s="34">
        <f t="shared" si="1508"/>
        <v>100</v>
      </c>
      <c r="AF573" s="32">
        <v>253.7</v>
      </c>
      <c r="AG573" s="32">
        <v>0</v>
      </c>
      <c r="AH573" s="32">
        <v>0</v>
      </c>
      <c r="AI573" s="32">
        <v>0</v>
      </c>
      <c r="AJ573" s="32">
        <v>0</v>
      </c>
      <c r="AK573" s="32">
        <v>0</v>
      </c>
      <c r="AL573" s="32">
        <f t="shared" si="1509"/>
        <v>253.7</v>
      </c>
      <c r="AM573" s="32">
        <f t="shared" si="1510"/>
        <v>0</v>
      </c>
      <c r="AN573" s="12"/>
    </row>
    <row r="574" spans="2:40" ht="46.8" x14ac:dyDescent="0.3">
      <c r="B574" s="30" t="s">
        <v>290</v>
      </c>
      <c r="C574" s="30" t="s">
        <v>392</v>
      </c>
      <c r="D574" s="30" t="s">
        <v>38</v>
      </c>
      <c r="E574" s="15" t="str">
        <f t="shared" si="1447"/>
        <v>0801</v>
      </c>
      <c r="F574" s="30" t="s">
        <v>304</v>
      </c>
      <c r="G574" s="30"/>
      <c r="H574" s="31" t="s">
        <v>305</v>
      </c>
      <c r="I574" s="32">
        <f t="shared" ref="I574:T574" si="1577">I575</f>
        <v>111422.1</v>
      </c>
      <c r="J574" s="32">
        <f t="shared" si="1577"/>
        <v>116095.29999999999</v>
      </c>
      <c r="K574" s="32">
        <f t="shared" si="1577"/>
        <v>142180.20000000001</v>
      </c>
      <c r="L574" s="32">
        <f t="shared" si="1577"/>
        <v>0</v>
      </c>
      <c r="M574" s="32">
        <f t="shared" si="1577"/>
        <v>0</v>
      </c>
      <c r="N574" s="32">
        <f t="shared" si="1577"/>
        <v>0</v>
      </c>
      <c r="O574" s="32">
        <f t="shared" si="1577"/>
        <v>21500</v>
      </c>
      <c r="P574" s="32">
        <f t="shared" si="1577"/>
        <v>0</v>
      </c>
      <c r="Q574" s="32">
        <f t="shared" si="1577"/>
        <v>0</v>
      </c>
      <c r="R574" s="32">
        <f t="shared" si="1577"/>
        <v>0</v>
      </c>
      <c r="S574" s="32">
        <f t="shared" si="1577"/>
        <v>0</v>
      </c>
      <c r="T574" s="32">
        <f t="shared" si="1577"/>
        <v>0</v>
      </c>
      <c r="U574" s="32">
        <v>0</v>
      </c>
      <c r="V574" s="32">
        <f t="shared" si="1449"/>
        <v>132922.1</v>
      </c>
      <c r="W574" s="32">
        <f t="shared" ref="W574:AD574" si="1578">W575</f>
        <v>0</v>
      </c>
      <c r="X574" s="32">
        <f t="shared" si="1578"/>
        <v>0</v>
      </c>
      <c r="Y574" s="32">
        <f t="shared" si="1578"/>
        <v>0</v>
      </c>
      <c r="Z574" s="32">
        <f t="shared" si="1578"/>
        <v>0</v>
      </c>
      <c r="AA574" s="32">
        <f t="shared" si="1578"/>
        <v>0</v>
      </c>
      <c r="AB574" s="32">
        <f t="shared" si="1578"/>
        <v>74548.43299999999</v>
      </c>
      <c r="AC574" s="33">
        <f t="shared" si="1578"/>
        <v>132318.85360999999</v>
      </c>
      <c r="AD574" s="33">
        <f t="shared" si="1578"/>
        <v>132302.61433000001</v>
      </c>
      <c r="AE574" s="34">
        <f t="shared" si="1508"/>
        <v>99.987727160901912</v>
      </c>
      <c r="AF574" s="32">
        <f t="shared" ref="AF574:AK574" si="1579">AF575</f>
        <v>132318.85360999999</v>
      </c>
      <c r="AG574" s="32">
        <f t="shared" si="1579"/>
        <v>21500</v>
      </c>
      <c r="AH574" s="32">
        <f t="shared" si="1579"/>
        <v>0</v>
      </c>
      <c r="AI574" s="32">
        <f t="shared" si="1579"/>
        <v>0</v>
      </c>
      <c r="AJ574" s="32">
        <f t="shared" si="1579"/>
        <v>0</v>
      </c>
      <c r="AK574" s="32">
        <f t="shared" si="1579"/>
        <v>0</v>
      </c>
      <c r="AL574" s="32">
        <f t="shared" si="1509"/>
        <v>153818.85360999999</v>
      </c>
      <c r="AM574" s="32">
        <f t="shared" si="1510"/>
        <v>-20896.753609999985</v>
      </c>
    </row>
    <row r="575" spans="2:40" ht="31.2" x14ac:dyDescent="0.3">
      <c r="B575" s="30" t="s">
        <v>290</v>
      </c>
      <c r="C575" s="30" t="s">
        <v>392</v>
      </c>
      <c r="D575" s="30" t="s">
        <v>38</v>
      </c>
      <c r="E575" s="15" t="str">
        <f t="shared" si="1447"/>
        <v>0801</v>
      </c>
      <c r="F575" s="30" t="s">
        <v>304</v>
      </c>
      <c r="G575" s="30" t="s">
        <v>174</v>
      </c>
      <c r="H575" s="31" t="s">
        <v>175</v>
      </c>
      <c r="I575" s="32">
        <f t="shared" ref="I575:T575" si="1580">I576+I577</f>
        <v>111422.1</v>
      </c>
      <c r="J575" s="32">
        <f t="shared" si="1580"/>
        <v>116095.29999999999</v>
      </c>
      <c r="K575" s="32">
        <f t="shared" si="1580"/>
        <v>142180.20000000001</v>
      </c>
      <c r="L575" s="32">
        <f t="shared" si="1580"/>
        <v>0</v>
      </c>
      <c r="M575" s="32">
        <f t="shared" si="1580"/>
        <v>0</v>
      </c>
      <c r="N575" s="32">
        <f t="shared" si="1580"/>
        <v>0</v>
      </c>
      <c r="O575" s="32">
        <f t="shared" si="1580"/>
        <v>21500</v>
      </c>
      <c r="P575" s="32">
        <f t="shared" si="1580"/>
        <v>0</v>
      </c>
      <c r="Q575" s="32">
        <f t="shared" si="1580"/>
        <v>0</v>
      </c>
      <c r="R575" s="32">
        <f t="shared" si="1580"/>
        <v>0</v>
      </c>
      <c r="S575" s="32">
        <f t="shared" si="1580"/>
        <v>0</v>
      </c>
      <c r="T575" s="32">
        <f t="shared" si="1580"/>
        <v>0</v>
      </c>
      <c r="U575" s="32">
        <v>0</v>
      </c>
      <c r="V575" s="32">
        <f t="shared" si="1449"/>
        <v>132922.1</v>
      </c>
      <c r="W575" s="32">
        <f t="shared" ref="W575:AD575" si="1581">W576+W577</f>
        <v>0</v>
      </c>
      <c r="X575" s="32">
        <f t="shared" si="1581"/>
        <v>0</v>
      </c>
      <c r="Y575" s="32">
        <f t="shared" si="1581"/>
        <v>0</v>
      </c>
      <c r="Z575" s="32">
        <f t="shared" si="1581"/>
        <v>0</v>
      </c>
      <c r="AA575" s="32">
        <f t="shared" si="1581"/>
        <v>0</v>
      </c>
      <c r="AB575" s="32">
        <f t="shared" si="1581"/>
        <v>74548.43299999999</v>
      </c>
      <c r="AC575" s="33">
        <f t="shared" si="1581"/>
        <v>132318.85360999999</v>
      </c>
      <c r="AD575" s="33">
        <f t="shared" si="1581"/>
        <v>132302.61433000001</v>
      </c>
      <c r="AE575" s="34">
        <f t="shared" si="1508"/>
        <v>99.987727160901912</v>
      </c>
      <c r="AF575" s="32">
        <f t="shared" ref="AF575:AK575" si="1582">AF576+AF577</f>
        <v>132318.85360999999</v>
      </c>
      <c r="AG575" s="32">
        <f t="shared" si="1582"/>
        <v>21500</v>
      </c>
      <c r="AH575" s="32">
        <f t="shared" si="1582"/>
        <v>0</v>
      </c>
      <c r="AI575" s="32">
        <f t="shared" si="1582"/>
        <v>0</v>
      </c>
      <c r="AJ575" s="32">
        <f t="shared" si="1582"/>
        <v>0</v>
      </c>
      <c r="AK575" s="32">
        <f t="shared" si="1582"/>
        <v>0</v>
      </c>
      <c r="AL575" s="32">
        <f t="shared" si="1509"/>
        <v>153818.85360999999</v>
      </c>
      <c r="AM575" s="32">
        <f t="shared" si="1510"/>
        <v>-20896.753609999985</v>
      </c>
    </row>
    <row r="576" spans="2:40" x14ac:dyDescent="0.3">
      <c r="B576" s="30" t="s">
        <v>290</v>
      </c>
      <c r="C576" s="30" t="s">
        <v>392</v>
      </c>
      <c r="D576" s="30" t="s">
        <v>38</v>
      </c>
      <c r="E576" s="15" t="str">
        <f t="shared" si="1447"/>
        <v>0801</v>
      </c>
      <c r="F576" s="30" t="s">
        <v>304</v>
      </c>
      <c r="G576" s="30" t="s">
        <v>176</v>
      </c>
      <c r="H576" s="31" t="s">
        <v>177</v>
      </c>
      <c r="I576" s="32">
        <v>39872.400000000001</v>
      </c>
      <c r="J576" s="32">
        <v>45540.1</v>
      </c>
      <c r="K576" s="32">
        <v>30892.2</v>
      </c>
      <c r="L576" s="32"/>
      <c r="M576" s="32"/>
      <c r="N576" s="32"/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2">
        <f t="shared" si="1449"/>
        <v>39872.400000000001</v>
      </c>
      <c r="W576" s="32"/>
      <c r="X576" s="32"/>
      <c r="Y576" s="32"/>
      <c r="Z576" s="32"/>
      <c r="AA576" s="32"/>
      <c r="AB576" s="32">
        <v>16591.622159999999</v>
      </c>
      <c r="AC576" s="33">
        <v>39269.153610000001</v>
      </c>
      <c r="AD576" s="33">
        <v>39269.153610000001</v>
      </c>
      <c r="AE576" s="34">
        <f t="shared" si="1508"/>
        <v>100</v>
      </c>
      <c r="AF576" s="32">
        <v>39269.153610000001</v>
      </c>
      <c r="AG576" s="32">
        <v>0</v>
      </c>
      <c r="AH576" s="32">
        <v>0</v>
      </c>
      <c r="AI576" s="32">
        <v>0</v>
      </c>
      <c r="AJ576" s="32">
        <v>0</v>
      </c>
      <c r="AK576" s="32">
        <v>0</v>
      </c>
      <c r="AL576" s="32">
        <f t="shared" si="1509"/>
        <v>39269.153610000001</v>
      </c>
      <c r="AM576" s="32">
        <f t="shared" si="1510"/>
        <v>603.24639000000025</v>
      </c>
      <c r="AN576" s="12"/>
    </row>
    <row r="577" spans="2:40" x14ac:dyDescent="0.3">
      <c r="B577" s="30" t="s">
        <v>290</v>
      </c>
      <c r="C577" s="30" t="s">
        <v>392</v>
      </c>
      <c r="D577" s="30" t="s">
        <v>38</v>
      </c>
      <c r="E577" s="15" t="str">
        <f t="shared" si="1447"/>
        <v>0801</v>
      </c>
      <c r="F577" s="30" t="s">
        <v>304</v>
      </c>
      <c r="G577" s="30" t="s">
        <v>302</v>
      </c>
      <c r="H577" s="31" t="s">
        <v>303</v>
      </c>
      <c r="I577" s="32">
        <v>71549.7</v>
      </c>
      <c r="J577" s="32">
        <v>70555.199999999997</v>
      </c>
      <c r="K577" s="32">
        <v>111288</v>
      </c>
      <c r="L577" s="32"/>
      <c r="M577" s="32"/>
      <c r="N577" s="32"/>
      <c r="O577" s="32">
        <v>21500</v>
      </c>
      <c r="P577" s="32">
        <v>0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32">
        <f t="shared" si="1449"/>
        <v>93049.7</v>
      </c>
      <c r="W577" s="32"/>
      <c r="X577" s="32"/>
      <c r="Y577" s="32"/>
      <c r="Z577" s="32"/>
      <c r="AA577" s="32"/>
      <c r="AB577" s="32">
        <v>57956.810839999998</v>
      </c>
      <c r="AC577" s="33">
        <v>93049.7</v>
      </c>
      <c r="AD577" s="33">
        <v>93033.460720000003</v>
      </c>
      <c r="AE577" s="34">
        <f t="shared" si="1508"/>
        <v>99.982547735242562</v>
      </c>
      <c r="AF577" s="32">
        <v>93049.7</v>
      </c>
      <c r="AG577" s="32">
        <v>21500</v>
      </c>
      <c r="AH577" s="32">
        <v>0</v>
      </c>
      <c r="AI577" s="32">
        <v>0</v>
      </c>
      <c r="AJ577" s="32">
        <v>0</v>
      </c>
      <c r="AK577" s="32">
        <v>0</v>
      </c>
      <c r="AL577" s="32">
        <f t="shared" si="1509"/>
        <v>114549.7</v>
      </c>
      <c r="AM577" s="32">
        <f t="shared" si="1510"/>
        <v>-21500</v>
      </c>
      <c r="AN577" s="12"/>
    </row>
    <row r="578" spans="2:40" ht="31.2" x14ac:dyDescent="0.3">
      <c r="B578" s="30" t="s">
        <v>290</v>
      </c>
      <c r="C578" s="30" t="s">
        <v>392</v>
      </c>
      <c r="D578" s="30" t="s">
        <v>38</v>
      </c>
      <c r="E578" s="15" t="str">
        <f t="shared" si="1447"/>
        <v>0801</v>
      </c>
      <c r="F578" s="10" t="s">
        <v>421</v>
      </c>
      <c r="G578" s="30"/>
      <c r="H578" s="50" t="s">
        <v>422</v>
      </c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>
        <f t="shared" ref="V578:V579" si="1583">V579</f>
        <v>0</v>
      </c>
      <c r="W578" s="32"/>
      <c r="X578" s="32"/>
      <c r="Y578" s="32"/>
      <c r="Z578" s="32"/>
      <c r="AA578" s="32"/>
      <c r="AB578" s="32"/>
      <c r="AC578" s="33">
        <f t="shared" ref="AC578:AC591" si="1584">AC579</f>
        <v>21500</v>
      </c>
      <c r="AD578" s="33">
        <f t="shared" ref="AD578:AD591" si="1585">AD579</f>
        <v>21500</v>
      </c>
      <c r="AE578" s="34">
        <f t="shared" si="1508"/>
        <v>100</v>
      </c>
      <c r="AF578" s="32"/>
      <c r="AG578" s="32"/>
      <c r="AH578" s="32"/>
      <c r="AI578" s="32"/>
      <c r="AJ578" s="32"/>
      <c r="AK578" s="32"/>
      <c r="AL578" s="32"/>
      <c r="AM578" s="32"/>
      <c r="AN578" s="12"/>
    </row>
    <row r="579" spans="2:40" ht="31.2" x14ac:dyDescent="0.3">
      <c r="B579" s="30" t="s">
        <v>290</v>
      </c>
      <c r="C579" s="30" t="s">
        <v>392</v>
      </c>
      <c r="D579" s="30" t="s">
        <v>38</v>
      </c>
      <c r="E579" s="15" t="str">
        <f t="shared" si="1447"/>
        <v>0801</v>
      </c>
      <c r="F579" s="10" t="s">
        <v>421</v>
      </c>
      <c r="G579" s="30" t="s">
        <v>174</v>
      </c>
      <c r="H579" s="31" t="s">
        <v>175</v>
      </c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>
        <f t="shared" si="1583"/>
        <v>0</v>
      </c>
      <c r="W579" s="32"/>
      <c r="X579" s="32"/>
      <c r="Y579" s="32"/>
      <c r="Z579" s="32"/>
      <c r="AA579" s="32"/>
      <c r="AB579" s="32"/>
      <c r="AC579" s="33">
        <f t="shared" si="1584"/>
        <v>21500</v>
      </c>
      <c r="AD579" s="33">
        <f t="shared" si="1585"/>
        <v>21500</v>
      </c>
      <c r="AE579" s="34">
        <f t="shared" si="1508"/>
        <v>100</v>
      </c>
      <c r="AF579" s="32"/>
      <c r="AG579" s="32"/>
      <c r="AH579" s="32"/>
      <c r="AI579" s="32"/>
      <c r="AJ579" s="32"/>
      <c r="AK579" s="32"/>
      <c r="AL579" s="32"/>
      <c r="AM579" s="32"/>
      <c r="AN579" s="12"/>
    </row>
    <row r="580" spans="2:40" x14ac:dyDescent="0.3">
      <c r="B580" s="30" t="s">
        <v>290</v>
      </c>
      <c r="C580" s="30" t="s">
        <v>392</v>
      </c>
      <c r="D580" s="30" t="s">
        <v>38</v>
      </c>
      <c r="E580" s="15" t="str">
        <f t="shared" si="1447"/>
        <v>0801</v>
      </c>
      <c r="F580" s="10" t="s">
        <v>421</v>
      </c>
      <c r="G580" s="30" t="s">
        <v>302</v>
      </c>
      <c r="H580" s="31" t="s">
        <v>303</v>
      </c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>
        <v>0</v>
      </c>
      <c r="W580" s="32"/>
      <c r="X580" s="32"/>
      <c r="Y580" s="32"/>
      <c r="Z580" s="32"/>
      <c r="AA580" s="32"/>
      <c r="AB580" s="32"/>
      <c r="AC580" s="33">
        <v>21500</v>
      </c>
      <c r="AD580" s="33">
        <v>21500</v>
      </c>
      <c r="AE580" s="34">
        <f t="shared" si="1508"/>
        <v>100</v>
      </c>
      <c r="AF580" s="32"/>
      <c r="AG580" s="32"/>
      <c r="AH580" s="32"/>
      <c r="AI580" s="32"/>
      <c r="AJ580" s="32"/>
      <c r="AK580" s="32"/>
      <c r="AL580" s="32"/>
      <c r="AM580" s="32"/>
      <c r="AN580" s="12"/>
    </row>
    <row r="581" spans="2:40" ht="62.4" hidden="1" customHeight="1" x14ac:dyDescent="0.3">
      <c r="B581" s="30" t="s">
        <v>290</v>
      </c>
      <c r="C581" s="30" t="s">
        <v>392</v>
      </c>
      <c r="D581" s="30" t="s">
        <v>38</v>
      </c>
      <c r="E581" s="15" t="str">
        <f t="shared" si="1447"/>
        <v>0801</v>
      </c>
      <c r="F581" s="30" t="s">
        <v>423</v>
      </c>
      <c r="G581" s="30"/>
      <c r="H581" s="31" t="s">
        <v>424</v>
      </c>
      <c r="I581" s="32">
        <f t="shared" ref="I581:I594" si="1586">I582</f>
        <v>43000</v>
      </c>
      <c r="J581" s="32">
        <f t="shared" ref="J581:J594" si="1587">J582</f>
        <v>0</v>
      </c>
      <c r="K581" s="32">
        <f t="shared" ref="K581:K594" si="1588">K582</f>
        <v>0</v>
      </c>
      <c r="L581" s="32">
        <f t="shared" ref="L581:L594" si="1589">L582</f>
        <v>0</v>
      </c>
      <c r="M581" s="32">
        <f t="shared" ref="M581:M594" si="1590">M582</f>
        <v>0</v>
      </c>
      <c r="N581" s="32">
        <f t="shared" ref="N581:N594" si="1591">N582</f>
        <v>0</v>
      </c>
      <c r="O581" s="32">
        <f t="shared" ref="O581:O591" si="1592">O582</f>
        <v>-21500</v>
      </c>
      <c r="P581" s="32">
        <f t="shared" ref="P581:P591" si="1593">P582</f>
        <v>0</v>
      </c>
      <c r="Q581" s="32">
        <f t="shared" ref="Q581:Q594" si="1594">Q582</f>
        <v>0</v>
      </c>
      <c r="R581" s="32">
        <f t="shared" ref="R581:R594" si="1595">R582</f>
        <v>0</v>
      </c>
      <c r="S581" s="32">
        <f t="shared" ref="S581:S594" si="1596">S582</f>
        <v>0</v>
      </c>
      <c r="T581" s="32">
        <f t="shared" ref="T581:T594" si="1597">T582</f>
        <v>0</v>
      </c>
      <c r="U581" s="32">
        <v>0</v>
      </c>
      <c r="V581" s="32">
        <f t="shared" si="1449"/>
        <v>21500</v>
      </c>
      <c r="W581" s="32">
        <f t="shared" ref="W581:W594" si="1598">W582</f>
        <v>0</v>
      </c>
      <c r="X581" s="32">
        <f t="shared" ref="X581:X594" si="1599">X582</f>
        <v>0</v>
      </c>
      <c r="Y581" s="32">
        <f t="shared" ref="Y581:Y594" si="1600">Y582</f>
        <v>0</v>
      </c>
      <c r="Z581" s="32">
        <f t="shared" ref="Z581:Z594" si="1601">Z582</f>
        <v>0</v>
      </c>
      <c r="AA581" s="32">
        <f t="shared" ref="AA581:AA594" si="1602">AA582</f>
        <v>0</v>
      </c>
      <c r="AB581" s="32">
        <f t="shared" ref="AB581:AB591" si="1603">AB582</f>
        <v>0</v>
      </c>
      <c r="AC581" s="33">
        <f t="shared" si="1584"/>
        <v>0</v>
      </c>
      <c r="AD581" s="33">
        <f t="shared" si="1585"/>
        <v>0</v>
      </c>
      <c r="AE581" s="34" t="e">
        <f t="shared" si="1508"/>
        <v>#DIV/0!</v>
      </c>
      <c r="AF581" s="32">
        <f t="shared" ref="AF581:AF591" si="1604">AF582</f>
        <v>21500</v>
      </c>
      <c r="AG581" s="32">
        <f t="shared" ref="AG581:AG591" si="1605">AG582</f>
        <v>-21500</v>
      </c>
      <c r="AH581" s="32">
        <f t="shared" ref="AH581:AH591" si="1606">AH582</f>
        <v>0</v>
      </c>
      <c r="AI581" s="32">
        <f t="shared" ref="AI581:AI591" si="1607">AI582</f>
        <v>0</v>
      </c>
      <c r="AJ581" s="32">
        <f t="shared" ref="AJ581:AJ591" si="1608">AJ582</f>
        <v>0</v>
      </c>
      <c r="AK581" s="32">
        <f t="shared" ref="AK581:AK591" si="1609">AK582</f>
        <v>0</v>
      </c>
      <c r="AL581" s="32">
        <f t="shared" si="1509"/>
        <v>0</v>
      </c>
      <c r="AM581" s="32">
        <f t="shared" si="1510"/>
        <v>21500</v>
      </c>
      <c r="AN581" s="12" t="s">
        <v>35</v>
      </c>
    </row>
    <row r="582" spans="2:40" ht="31.2" hidden="1" customHeight="1" x14ac:dyDescent="0.3">
      <c r="B582" s="30" t="s">
        <v>290</v>
      </c>
      <c r="C582" s="30" t="s">
        <v>392</v>
      </c>
      <c r="D582" s="30" t="s">
        <v>38</v>
      </c>
      <c r="E582" s="15" t="str">
        <f t="shared" si="1447"/>
        <v>0801</v>
      </c>
      <c r="F582" s="30" t="s">
        <v>423</v>
      </c>
      <c r="G582" s="30" t="s">
        <v>174</v>
      </c>
      <c r="H582" s="31" t="s">
        <v>175</v>
      </c>
      <c r="I582" s="32">
        <f t="shared" si="1586"/>
        <v>43000</v>
      </c>
      <c r="J582" s="32">
        <f t="shared" si="1587"/>
        <v>0</v>
      </c>
      <c r="K582" s="32">
        <f t="shared" si="1588"/>
        <v>0</v>
      </c>
      <c r="L582" s="32">
        <f t="shared" si="1589"/>
        <v>0</v>
      </c>
      <c r="M582" s="32">
        <f t="shared" si="1590"/>
        <v>0</v>
      </c>
      <c r="N582" s="32">
        <f t="shared" si="1591"/>
        <v>0</v>
      </c>
      <c r="O582" s="32">
        <f t="shared" si="1592"/>
        <v>-21500</v>
      </c>
      <c r="P582" s="32">
        <f t="shared" si="1593"/>
        <v>0</v>
      </c>
      <c r="Q582" s="32">
        <f t="shared" si="1594"/>
        <v>0</v>
      </c>
      <c r="R582" s="32">
        <f t="shared" si="1595"/>
        <v>0</v>
      </c>
      <c r="S582" s="32">
        <f t="shared" si="1596"/>
        <v>0</v>
      </c>
      <c r="T582" s="32">
        <f t="shared" si="1597"/>
        <v>0</v>
      </c>
      <c r="U582" s="32">
        <v>0</v>
      </c>
      <c r="V582" s="32">
        <f t="shared" si="1449"/>
        <v>21500</v>
      </c>
      <c r="W582" s="32">
        <f t="shared" si="1598"/>
        <v>0</v>
      </c>
      <c r="X582" s="32">
        <f t="shared" si="1599"/>
        <v>0</v>
      </c>
      <c r="Y582" s="32">
        <f t="shared" si="1600"/>
        <v>0</v>
      </c>
      <c r="Z582" s="32">
        <f t="shared" si="1601"/>
        <v>0</v>
      </c>
      <c r="AA582" s="32">
        <f t="shared" si="1602"/>
        <v>0</v>
      </c>
      <c r="AB582" s="32">
        <f t="shared" si="1603"/>
        <v>0</v>
      </c>
      <c r="AC582" s="33">
        <f t="shared" si="1584"/>
        <v>0</v>
      </c>
      <c r="AD582" s="33">
        <f t="shared" si="1585"/>
        <v>0</v>
      </c>
      <c r="AE582" s="34" t="e">
        <f t="shared" si="1508"/>
        <v>#DIV/0!</v>
      </c>
      <c r="AF582" s="32">
        <f t="shared" si="1604"/>
        <v>21500</v>
      </c>
      <c r="AG582" s="32">
        <f t="shared" si="1605"/>
        <v>-21500</v>
      </c>
      <c r="AH582" s="32">
        <f t="shared" si="1606"/>
        <v>0</v>
      </c>
      <c r="AI582" s="32">
        <f t="shared" si="1607"/>
        <v>0</v>
      </c>
      <c r="AJ582" s="32">
        <f t="shared" si="1608"/>
        <v>0</v>
      </c>
      <c r="AK582" s="32">
        <f t="shared" si="1609"/>
        <v>0</v>
      </c>
      <c r="AL582" s="32">
        <f t="shared" si="1509"/>
        <v>0</v>
      </c>
      <c r="AM582" s="32">
        <f t="shared" si="1510"/>
        <v>21500</v>
      </c>
      <c r="AN582" s="12" t="s">
        <v>35</v>
      </c>
    </row>
    <row r="583" spans="2:40" ht="15.6" hidden="1" customHeight="1" x14ac:dyDescent="0.3">
      <c r="B583" s="30" t="s">
        <v>290</v>
      </c>
      <c r="C583" s="30" t="s">
        <v>392</v>
      </c>
      <c r="D583" s="30" t="s">
        <v>38</v>
      </c>
      <c r="E583" s="15" t="str">
        <f t="shared" si="1447"/>
        <v>0801</v>
      </c>
      <c r="F583" s="30" t="s">
        <v>423</v>
      </c>
      <c r="G583" s="30" t="s">
        <v>302</v>
      </c>
      <c r="H583" s="31" t="s">
        <v>303</v>
      </c>
      <c r="I583" s="32">
        <v>43000</v>
      </c>
      <c r="J583" s="32"/>
      <c r="K583" s="32"/>
      <c r="L583" s="32"/>
      <c r="M583" s="32"/>
      <c r="N583" s="32"/>
      <c r="O583" s="32">
        <v>-21500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2">
        <f t="shared" si="1449"/>
        <v>21500</v>
      </c>
      <c r="W583" s="32"/>
      <c r="X583" s="32"/>
      <c r="Y583" s="32"/>
      <c r="Z583" s="32"/>
      <c r="AA583" s="32"/>
      <c r="AB583" s="32">
        <v>0</v>
      </c>
      <c r="AC583" s="33">
        <v>0</v>
      </c>
      <c r="AD583" s="33">
        <v>0</v>
      </c>
      <c r="AE583" s="34" t="e">
        <f t="shared" si="1508"/>
        <v>#DIV/0!</v>
      </c>
      <c r="AF583" s="32">
        <v>21500</v>
      </c>
      <c r="AG583" s="32">
        <v>-21500</v>
      </c>
      <c r="AH583" s="32">
        <v>0</v>
      </c>
      <c r="AI583" s="32">
        <v>0</v>
      </c>
      <c r="AJ583" s="32">
        <v>0</v>
      </c>
      <c r="AK583" s="32">
        <v>0</v>
      </c>
      <c r="AL583" s="32">
        <f t="shared" si="1509"/>
        <v>0</v>
      </c>
      <c r="AM583" s="32">
        <f t="shared" si="1510"/>
        <v>21500</v>
      </c>
      <c r="AN583" s="12" t="s">
        <v>35</v>
      </c>
    </row>
    <row r="584" spans="2:40" ht="46.8" x14ac:dyDescent="0.3">
      <c r="B584" s="30" t="s">
        <v>290</v>
      </c>
      <c r="C584" s="30" t="s">
        <v>392</v>
      </c>
      <c r="D584" s="30" t="s">
        <v>38</v>
      </c>
      <c r="E584" s="15" t="str">
        <f t="shared" si="1447"/>
        <v>0801</v>
      </c>
      <c r="F584" s="30" t="s">
        <v>425</v>
      </c>
      <c r="G584" s="30"/>
      <c r="H584" s="31" t="s">
        <v>426</v>
      </c>
      <c r="I584" s="32"/>
      <c r="J584" s="32"/>
      <c r="K584" s="32"/>
      <c r="L584" s="32"/>
      <c r="M584" s="32"/>
      <c r="N584" s="32"/>
      <c r="O584" s="32">
        <f t="shared" si="1592"/>
        <v>0</v>
      </c>
      <c r="P584" s="32">
        <f t="shared" si="1593"/>
        <v>0</v>
      </c>
      <c r="Q584" s="32">
        <f t="shared" si="1594"/>
        <v>0</v>
      </c>
      <c r="R584" s="32"/>
      <c r="S584" s="32"/>
      <c r="T584" s="32"/>
      <c r="U584" s="32"/>
      <c r="V584" s="32">
        <f t="shared" si="1449"/>
        <v>0</v>
      </c>
      <c r="W584" s="32"/>
      <c r="X584" s="32"/>
      <c r="Y584" s="32"/>
      <c r="Z584" s="32"/>
      <c r="AA584" s="32"/>
      <c r="AB584" s="32">
        <f t="shared" si="1603"/>
        <v>7559.8249999999998</v>
      </c>
      <c r="AC584" s="33">
        <f t="shared" si="1584"/>
        <v>10849.069439999999</v>
      </c>
      <c r="AD584" s="33">
        <f t="shared" si="1585"/>
        <v>10849.069439999999</v>
      </c>
      <c r="AE584" s="34">
        <f t="shared" si="1508"/>
        <v>100</v>
      </c>
      <c r="AF584" s="32">
        <f t="shared" si="1604"/>
        <v>10849.069439999999</v>
      </c>
      <c r="AG584" s="32">
        <f t="shared" si="1605"/>
        <v>0</v>
      </c>
      <c r="AH584" s="32">
        <f t="shared" si="1606"/>
        <v>0</v>
      </c>
      <c r="AI584" s="32">
        <f t="shared" si="1607"/>
        <v>0</v>
      </c>
      <c r="AJ584" s="32">
        <f t="shared" si="1608"/>
        <v>0</v>
      </c>
      <c r="AK584" s="32">
        <f t="shared" si="1609"/>
        <v>0</v>
      </c>
      <c r="AL584" s="32">
        <f t="shared" si="1509"/>
        <v>10849.069439999999</v>
      </c>
      <c r="AM584" s="32">
        <f t="shared" si="1510"/>
        <v>-10849.069439999999</v>
      </c>
      <c r="AN584" s="12"/>
    </row>
    <row r="585" spans="2:40" ht="31.2" x14ac:dyDescent="0.3">
      <c r="B585" s="30" t="s">
        <v>290</v>
      </c>
      <c r="C585" s="30" t="s">
        <v>392</v>
      </c>
      <c r="D585" s="30" t="s">
        <v>38</v>
      </c>
      <c r="E585" s="15" t="str">
        <f t="shared" si="1447"/>
        <v>0801</v>
      </c>
      <c r="F585" s="30" t="s">
        <v>425</v>
      </c>
      <c r="G585" s="30" t="s">
        <v>174</v>
      </c>
      <c r="H585" s="31" t="s">
        <v>175</v>
      </c>
      <c r="I585" s="32"/>
      <c r="J585" s="32"/>
      <c r="K585" s="32"/>
      <c r="L585" s="32"/>
      <c r="M585" s="32"/>
      <c r="N585" s="32"/>
      <c r="O585" s="32">
        <f t="shared" si="1592"/>
        <v>0</v>
      </c>
      <c r="P585" s="32">
        <f t="shared" si="1593"/>
        <v>0</v>
      </c>
      <c r="Q585" s="32">
        <f t="shared" si="1594"/>
        <v>0</v>
      </c>
      <c r="R585" s="32"/>
      <c r="S585" s="32"/>
      <c r="T585" s="32"/>
      <c r="U585" s="32"/>
      <c r="V585" s="32">
        <f t="shared" si="1449"/>
        <v>0</v>
      </c>
      <c r="W585" s="32"/>
      <c r="X585" s="32"/>
      <c r="Y585" s="32"/>
      <c r="Z585" s="32"/>
      <c r="AA585" s="32"/>
      <c r="AB585" s="32">
        <f t="shared" si="1603"/>
        <v>7559.8249999999998</v>
      </c>
      <c r="AC585" s="33">
        <f t="shared" si="1584"/>
        <v>10849.069439999999</v>
      </c>
      <c r="AD585" s="33">
        <f t="shared" si="1585"/>
        <v>10849.069439999999</v>
      </c>
      <c r="AE585" s="34">
        <f t="shared" si="1508"/>
        <v>100</v>
      </c>
      <c r="AF585" s="32">
        <f t="shared" si="1604"/>
        <v>10849.069439999999</v>
      </c>
      <c r="AG585" s="32">
        <f t="shared" si="1605"/>
        <v>0</v>
      </c>
      <c r="AH585" s="32">
        <f t="shared" si="1606"/>
        <v>0</v>
      </c>
      <c r="AI585" s="32">
        <f t="shared" si="1607"/>
        <v>0</v>
      </c>
      <c r="AJ585" s="32">
        <f t="shared" si="1608"/>
        <v>0</v>
      </c>
      <c r="AK585" s="32">
        <f t="shared" si="1609"/>
        <v>0</v>
      </c>
      <c r="AL585" s="32">
        <f t="shared" si="1509"/>
        <v>10849.069439999999</v>
      </c>
      <c r="AM585" s="32">
        <f t="shared" si="1510"/>
        <v>-10849.069439999999</v>
      </c>
      <c r="AN585" s="12"/>
    </row>
    <row r="586" spans="2:40" x14ac:dyDescent="0.3">
      <c r="B586" s="30" t="s">
        <v>290</v>
      </c>
      <c r="C586" s="30" t="s">
        <v>392</v>
      </c>
      <c r="D586" s="30" t="s">
        <v>38</v>
      </c>
      <c r="E586" s="15" t="str">
        <f t="shared" si="1447"/>
        <v>0801</v>
      </c>
      <c r="F586" s="30" t="s">
        <v>425</v>
      </c>
      <c r="G586" s="30" t="s">
        <v>302</v>
      </c>
      <c r="H586" s="31" t="s">
        <v>303</v>
      </c>
      <c r="I586" s="32"/>
      <c r="J586" s="32"/>
      <c r="K586" s="32"/>
      <c r="L586" s="32"/>
      <c r="M586" s="32"/>
      <c r="N586" s="32"/>
      <c r="O586" s="32">
        <v>0</v>
      </c>
      <c r="P586" s="32">
        <v>0</v>
      </c>
      <c r="Q586" s="32">
        <v>0</v>
      </c>
      <c r="R586" s="32"/>
      <c r="S586" s="32"/>
      <c r="T586" s="32"/>
      <c r="U586" s="32"/>
      <c r="V586" s="32">
        <f t="shared" si="1449"/>
        <v>0</v>
      </c>
      <c r="W586" s="32"/>
      <c r="X586" s="32"/>
      <c r="Y586" s="32"/>
      <c r="Z586" s="32"/>
      <c r="AA586" s="32"/>
      <c r="AB586" s="32">
        <v>7559.8249999999998</v>
      </c>
      <c r="AC586" s="33">
        <v>10849.069439999999</v>
      </c>
      <c r="AD586" s="33">
        <v>10849.069439999999</v>
      </c>
      <c r="AE586" s="34">
        <f t="shared" si="1508"/>
        <v>100</v>
      </c>
      <c r="AF586" s="32">
        <v>10849.069439999999</v>
      </c>
      <c r="AG586" s="32">
        <v>0</v>
      </c>
      <c r="AH586" s="32">
        <v>0</v>
      </c>
      <c r="AI586" s="32">
        <v>0</v>
      </c>
      <c r="AJ586" s="32">
        <v>0</v>
      </c>
      <c r="AK586" s="32">
        <v>0</v>
      </c>
      <c r="AL586" s="32">
        <f t="shared" si="1509"/>
        <v>10849.069439999999</v>
      </c>
      <c r="AM586" s="32">
        <f t="shared" si="1510"/>
        <v>-10849.069439999999</v>
      </c>
      <c r="AN586" s="12"/>
    </row>
    <row r="587" spans="2:40" ht="31.2" x14ac:dyDescent="0.3">
      <c r="B587" s="30" t="s">
        <v>290</v>
      </c>
      <c r="C587" s="30" t="s">
        <v>392</v>
      </c>
      <c r="D587" s="30" t="s">
        <v>38</v>
      </c>
      <c r="E587" s="15" t="str">
        <f t="shared" si="1447"/>
        <v>0801</v>
      </c>
      <c r="F587" s="30" t="s">
        <v>427</v>
      </c>
      <c r="G587" s="30"/>
      <c r="H587" s="31" t="s">
        <v>322</v>
      </c>
      <c r="I587" s="32"/>
      <c r="J587" s="32"/>
      <c r="K587" s="32"/>
      <c r="L587" s="32"/>
      <c r="M587" s="32"/>
      <c r="N587" s="32"/>
      <c r="O587" s="32">
        <f t="shared" si="1592"/>
        <v>0</v>
      </c>
      <c r="P587" s="32">
        <f t="shared" si="1593"/>
        <v>0</v>
      </c>
      <c r="Q587" s="32">
        <f t="shared" si="1594"/>
        <v>0</v>
      </c>
      <c r="R587" s="32">
        <f t="shared" si="1595"/>
        <v>0</v>
      </c>
      <c r="S587" s="32">
        <f t="shared" si="1596"/>
        <v>0</v>
      </c>
      <c r="T587" s="32"/>
      <c r="U587" s="32"/>
      <c r="V587" s="32">
        <f t="shared" si="1449"/>
        <v>0</v>
      </c>
      <c r="W587" s="32">
        <f t="shared" si="1598"/>
        <v>0</v>
      </c>
      <c r="X587" s="32">
        <f t="shared" si="1599"/>
        <v>0</v>
      </c>
      <c r="Y587" s="32">
        <f t="shared" si="1600"/>
        <v>0</v>
      </c>
      <c r="Z587" s="32">
        <f t="shared" si="1601"/>
        <v>0</v>
      </c>
      <c r="AA587" s="32">
        <f t="shared" si="1602"/>
        <v>0</v>
      </c>
      <c r="AB587" s="32">
        <f t="shared" si="1603"/>
        <v>8008.0080099999996</v>
      </c>
      <c r="AC587" s="33">
        <f t="shared" si="1584"/>
        <v>8008.0080099999996</v>
      </c>
      <c r="AD587" s="33">
        <f t="shared" si="1585"/>
        <v>8008.0080099999996</v>
      </c>
      <c r="AE587" s="34">
        <f t="shared" si="1508"/>
        <v>100</v>
      </c>
      <c r="AF587" s="32">
        <f t="shared" si="1604"/>
        <v>8008.0080099999996</v>
      </c>
      <c r="AG587" s="32">
        <f t="shared" si="1605"/>
        <v>0</v>
      </c>
      <c r="AH587" s="32">
        <f t="shared" si="1606"/>
        <v>0</v>
      </c>
      <c r="AI587" s="32">
        <f t="shared" si="1607"/>
        <v>0</v>
      </c>
      <c r="AJ587" s="32">
        <f t="shared" si="1608"/>
        <v>0</v>
      </c>
      <c r="AK587" s="32">
        <f t="shared" si="1609"/>
        <v>0</v>
      </c>
      <c r="AL587" s="32">
        <f t="shared" si="1509"/>
        <v>8008.0080099999996</v>
      </c>
      <c r="AM587" s="32">
        <f t="shared" si="1510"/>
        <v>-8008.0080099999996</v>
      </c>
      <c r="AN587" s="12"/>
    </row>
    <row r="588" spans="2:40" x14ac:dyDescent="0.3">
      <c r="B588" s="30" t="s">
        <v>290</v>
      </c>
      <c r="C588" s="30" t="s">
        <v>392</v>
      </c>
      <c r="D588" s="30" t="s">
        <v>38</v>
      </c>
      <c r="E588" s="15" t="str">
        <f t="shared" si="1447"/>
        <v>0801</v>
      </c>
      <c r="F588" s="30" t="s">
        <v>428</v>
      </c>
      <c r="G588" s="30"/>
      <c r="H588" s="45" t="s">
        <v>429</v>
      </c>
      <c r="I588" s="32"/>
      <c r="J588" s="32"/>
      <c r="K588" s="32"/>
      <c r="L588" s="32"/>
      <c r="M588" s="32"/>
      <c r="N588" s="32"/>
      <c r="O588" s="32">
        <f t="shared" si="1592"/>
        <v>0</v>
      </c>
      <c r="P588" s="32">
        <f t="shared" si="1593"/>
        <v>0</v>
      </c>
      <c r="Q588" s="32">
        <f t="shared" si="1594"/>
        <v>0</v>
      </c>
      <c r="R588" s="32">
        <f t="shared" si="1595"/>
        <v>0</v>
      </c>
      <c r="S588" s="32">
        <f t="shared" si="1596"/>
        <v>0</v>
      </c>
      <c r="T588" s="32"/>
      <c r="U588" s="32"/>
      <c r="V588" s="32">
        <f t="shared" si="1449"/>
        <v>0</v>
      </c>
      <c r="W588" s="32"/>
      <c r="X588" s="32"/>
      <c r="Y588" s="32"/>
      <c r="Z588" s="32"/>
      <c r="AA588" s="32"/>
      <c r="AB588" s="32">
        <f t="shared" si="1603"/>
        <v>8008.0080099999996</v>
      </c>
      <c r="AC588" s="33">
        <f t="shared" si="1584"/>
        <v>8008.0080099999996</v>
      </c>
      <c r="AD588" s="33">
        <f t="shared" si="1585"/>
        <v>8008.0080099999996</v>
      </c>
      <c r="AE588" s="34">
        <f t="shared" si="1508"/>
        <v>100</v>
      </c>
      <c r="AF588" s="32">
        <f t="shared" si="1604"/>
        <v>8008.0080099999996</v>
      </c>
      <c r="AG588" s="32">
        <f t="shared" si="1605"/>
        <v>0</v>
      </c>
      <c r="AH588" s="32">
        <f t="shared" si="1606"/>
        <v>0</v>
      </c>
      <c r="AI588" s="32">
        <f t="shared" si="1607"/>
        <v>0</v>
      </c>
      <c r="AJ588" s="32">
        <f t="shared" si="1608"/>
        <v>0</v>
      </c>
      <c r="AK588" s="32">
        <f t="shared" si="1609"/>
        <v>0</v>
      </c>
      <c r="AL588" s="32">
        <f t="shared" si="1509"/>
        <v>8008.0080099999996</v>
      </c>
      <c r="AM588" s="32">
        <f t="shared" si="1510"/>
        <v>-8008.0080099999996</v>
      </c>
      <c r="AN588" s="12"/>
    </row>
    <row r="589" spans="2:40" ht="31.2" x14ac:dyDescent="0.3">
      <c r="B589" s="30" t="s">
        <v>290</v>
      </c>
      <c r="C589" s="30" t="s">
        <v>392</v>
      </c>
      <c r="D589" s="30" t="s">
        <v>38</v>
      </c>
      <c r="E589" s="15" t="str">
        <f t="shared" ref="E589:E652" si="1610">CONCATENATE(C589,D589)</f>
        <v>0801</v>
      </c>
      <c r="F589" s="30" t="s">
        <v>428</v>
      </c>
      <c r="G589" s="30" t="s">
        <v>174</v>
      </c>
      <c r="H589" s="31" t="s">
        <v>175</v>
      </c>
      <c r="I589" s="32"/>
      <c r="J589" s="32"/>
      <c r="K589" s="32"/>
      <c r="L589" s="32"/>
      <c r="M589" s="32"/>
      <c r="N589" s="32"/>
      <c r="O589" s="32">
        <f t="shared" si="1592"/>
        <v>0</v>
      </c>
      <c r="P589" s="32">
        <f t="shared" si="1593"/>
        <v>0</v>
      </c>
      <c r="Q589" s="32">
        <f t="shared" si="1594"/>
        <v>0</v>
      </c>
      <c r="R589" s="32">
        <f t="shared" si="1595"/>
        <v>0</v>
      </c>
      <c r="S589" s="32">
        <f t="shared" si="1596"/>
        <v>0</v>
      </c>
      <c r="T589" s="32"/>
      <c r="U589" s="32"/>
      <c r="V589" s="32">
        <f t="shared" ref="V589:V652" si="1611">I589+L589+U589+T589+S589+R589+Q589+P589+O589</f>
        <v>0</v>
      </c>
      <c r="W589" s="32"/>
      <c r="X589" s="32"/>
      <c r="Y589" s="32"/>
      <c r="Z589" s="32"/>
      <c r="AA589" s="32"/>
      <c r="AB589" s="32">
        <f t="shared" si="1603"/>
        <v>8008.0080099999996</v>
      </c>
      <c r="AC589" s="33">
        <f t="shared" si="1584"/>
        <v>8008.0080099999996</v>
      </c>
      <c r="AD589" s="33">
        <f t="shared" si="1585"/>
        <v>8008.0080099999996</v>
      </c>
      <c r="AE589" s="34">
        <f t="shared" si="1508"/>
        <v>100</v>
      </c>
      <c r="AF589" s="32">
        <f t="shared" si="1604"/>
        <v>8008.0080099999996</v>
      </c>
      <c r="AG589" s="32">
        <f t="shared" si="1605"/>
        <v>0</v>
      </c>
      <c r="AH589" s="32">
        <f t="shared" si="1606"/>
        <v>0</v>
      </c>
      <c r="AI589" s="32">
        <f t="shared" si="1607"/>
        <v>0</v>
      </c>
      <c r="AJ589" s="32">
        <f t="shared" si="1608"/>
        <v>0</v>
      </c>
      <c r="AK589" s="32">
        <f t="shared" si="1609"/>
        <v>0</v>
      </c>
      <c r="AL589" s="32">
        <f t="shared" si="1509"/>
        <v>8008.0080099999996</v>
      </c>
      <c r="AM589" s="32">
        <f t="shared" si="1510"/>
        <v>-8008.0080099999996</v>
      </c>
      <c r="AN589" s="12"/>
    </row>
    <row r="590" spans="2:40" x14ac:dyDescent="0.3">
      <c r="B590" s="30" t="s">
        <v>290</v>
      </c>
      <c r="C590" s="30" t="s">
        <v>392</v>
      </c>
      <c r="D590" s="30" t="s">
        <v>38</v>
      </c>
      <c r="E590" s="15" t="str">
        <f t="shared" si="1610"/>
        <v>0801</v>
      </c>
      <c r="F590" s="30" t="s">
        <v>428</v>
      </c>
      <c r="G590" s="30" t="s">
        <v>176</v>
      </c>
      <c r="H590" s="31" t="s">
        <v>177</v>
      </c>
      <c r="I590" s="32"/>
      <c r="J590" s="32"/>
      <c r="K590" s="32"/>
      <c r="L590" s="32"/>
      <c r="M590" s="32"/>
      <c r="N590" s="32"/>
      <c r="O590" s="32">
        <v>0</v>
      </c>
      <c r="P590" s="32">
        <v>0</v>
      </c>
      <c r="Q590" s="32">
        <v>0</v>
      </c>
      <c r="R590" s="32">
        <v>0</v>
      </c>
      <c r="S590" s="32">
        <v>0</v>
      </c>
      <c r="T590" s="32"/>
      <c r="U590" s="32"/>
      <c r="V590" s="32">
        <f t="shared" si="1611"/>
        <v>0</v>
      </c>
      <c r="W590" s="32"/>
      <c r="X590" s="32"/>
      <c r="Y590" s="32"/>
      <c r="Z590" s="32"/>
      <c r="AA590" s="32"/>
      <c r="AB590" s="32">
        <v>8008.0080099999996</v>
      </c>
      <c r="AC590" s="33">
        <v>8008.0080099999996</v>
      </c>
      <c r="AD590" s="33">
        <v>8008.0080099999996</v>
      </c>
      <c r="AE590" s="34">
        <f t="shared" si="1508"/>
        <v>100</v>
      </c>
      <c r="AF590" s="32">
        <v>8008.0080099999996</v>
      </c>
      <c r="AG590" s="32">
        <v>0</v>
      </c>
      <c r="AH590" s="32">
        <v>0</v>
      </c>
      <c r="AI590" s="32">
        <v>0</v>
      </c>
      <c r="AJ590" s="32">
        <v>0</v>
      </c>
      <c r="AK590" s="32">
        <v>0</v>
      </c>
      <c r="AL590" s="32">
        <f t="shared" si="1509"/>
        <v>8008.0080099999996</v>
      </c>
      <c r="AM590" s="32">
        <f t="shared" si="1510"/>
        <v>-8008.0080099999996</v>
      </c>
      <c r="AN590" s="12"/>
    </row>
    <row r="591" spans="2:40" ht="31.2" x14ac:dyDescent="0.3">
      <c r="B591" s="30" t="s">
        <v>290</v>
      </c>
      <c r="C591" s="30" t="s">
        <v>392</v>
      </c>
      <c r="D591" s="30" t="s">
        <v>38</v>
      </c>
      <c r="E591" s="15" t="str">
        <f t="shared" si="1610"/>
        <v>0801</v>
      </c>
      <c r="F591" s="30" t="s">
        <v>430</v>
      </c>
      <c r="G591" s="30"/>
      <c r="H591" s="31" t="s">
        <v>431</v>
      </c>
      <c r="I591" s="32">
        <f t="shared" si="1586"/>
        <v>14389</v>
      </c>
      <c r="J591" s="32">
        <f t="shared" si="1587"/>
        <v>14389</v>
      </c>
      <c r="K591" s="32">
        <f t="shared" si="1588"/>
        <v>14389</v>
      </c>
      <c r="L591" s="32">
        <f t="shared" si="1589"/>
        <v>0</v>
      </c>
      <c r="M591" s="32">
        <f t="shared" si="1590"/>
        <v>0</v>
      </c>
      <c r="N591" s="32">
        <f t="shared" si="1591"/>
        <v>0</v>
      </c>
      <c r="O591" s="32">
        <f t="shared" si="1592"/>
        <v>0</v>
      </c>
      <c r="P591" s="32">
        <f t="shared" si="1593"/>
        <v>398</v>
      </c>
      <c r="Q591" s="32">
        <f t="shared" si="1594"/>
        <v>0</v>
      </c>
      <c r="R591" s="32">
        <f t="shared" si="1595"/>
        <v>0</v>
      </c>
      <c r="S591" s="32">
        <f t="shared" si="1596"/>
        <v>0</v>
      </c>
      <c r="T591" s="32">
        <f t="shared" si="1597"/>
        <v>0</v>
      </c>
      <c r="U591" s="32">
        <v>0</v>
      </c>
      <c r="V591" s="32">
        <f t="shared" si="1611"/>
        <v>14787</v>
      </c>
      <c r="W591" s="32">
        <f t="shared" si="1598"/>
        <v>0</v>
      </c>
      <c r="X591" s="32">
        <f t="shared" si="1599"/>
        <v>0</v>
      </c>
      <c r="Y591" s="32">
        <f t="shared" si="1600"/>
        <v>0</v>
      </c>
      <c r="Z591" s="32">
        <f t="shared" si="1601"/>
        <v>0</v>
      </c>
      <c r="AA591" s="32">
        <f t="shared" si="1602"/>
        <v>0</v>
      </c>
      <c r="AB591" s="32">
        <f t="shared" si="1603"/>
        <v>12397</v>
      </c>
      <c r="AC591" s="33">
        <f t="shared" si="1584"/>
        <v>14787</v>
      </c>
      <c r="AD591" s="33">
        <f t="shared" si="1585"/>
        <v>14787</v>
      </c>
      <c r="AE591" s="34">
        <f t="shared" si="1508"/>
        <v>100</v>
      </c>
      <c r="AF591" s="32">
        <f t="shared" si="1604"/>
        <v>14787</v>
      </c>
      <c r="AG591" s="32">
        <f t="shared" si="1605"/>
        <v>0</v>
      </c>
      <c r="AH591" s="32">
        <f t="shared" si="1606"/>
        <v>0</v>
      </c>
      <c r="AI591" s="32">
        <f t="shared" si="1607"/>
        <v>0</v>
      </c>
      <c r="AJ591" s="32">
        <f t="shared" si="1608"/>
        <v>0</v>
      </c>
      <c r="AK591" s="32">
        <f t="shared" si="1609"/>
        <v>0</v>
      </c>
      <c r="AL591" s="32">
        <f t="shared" si="1509"/>
        <v>14787</v>
      </c>
      <c r="AM591" s="32">
        <f t="shared" si="1510"/>
        <v>0</v>
      </c>
    </row>
    <row r="592" spans="2:40" ht="46.8" x14ac:dyDescent="0.3">
      <c r="B592" s="30" t="s">
        <v>290</v>
      </c>
      <c r="C592" s="30" t="s">
        <v>392</v>
      </c>
      <c r="D592" s="30" t="s">
        <v>38</v>
      </c>
      <c r="E592" s="15" t="str">
        <f t="shared" si="1610"/>
        <v>0801</v>
      </c>
      <c r="F592" s="30" t="s">
        <v>432</v>
      </c>
      <c r="G592" s="30"/>
      <c r="H592" s="31" t="s">
        <v>433</v>
      </c>
      <c r="I592" s="32">
        <f t="shared" si="1586"/>
        <v>14389</v>
      </c>
      <c r="J592" s="32">
        <f t="shared" si="1587"/>
        <v>14389</v>
      </c>
      <c r="K592" s="32">
        <f t="shared" si="1588"/>
        <v>14389</v>
      </c>
      <c r="L592" s="32">
        <f t="shared" si="1589"/>
        <v>0</v>
      </c>
      <c r="M592" s="32">
        <f t="shared" si="1590"/>
        <v>0</v>
      </c>
      <c r="N592" s="32">
        <f t="shared" si="1591"/>
        <v>0</v>
      </c>
      <c r="O592" s="32">
        <f>O593+O596</f>
        <v>0</v>
      </c>
      <c r="P592" s="32">
        <f>P593+P596</f>
        <v>398</v>
      </c>
      <c r="Q592" s="32">
        <f t="shared" si="1594"/>
        <v>0</v>
      </c>
      <c r="R592" s="32">
        <f t="shared" si="1595"/>
        <v>0</v>
      </c>
      <c r="S592" s="32">
        <f t="shared" si="1596"/>
        <v>0</v>
      </c>
      <c r="T592" s="32">
        <f t="shared" si="1597"/>
        <v>0</v>
      </c>
      <c r="U592" s="32">
        <v>0</v>
      </c>
      <c r="V592" s="32">
        <f t="shared" si="1611"/>
        <v>14787</v>
      </c>
      <c r="W592" s="32">
        <f t="shared" si="1598"/>
        <v>0</v>
      </c>
      <c r="X592" s="32">
        <f t="shared" si="1599"/>
        <v>0</v>
      </c>
      <c r="Y592" s="32">
        <f t="shared" si="1600"/>
        <v>0</v>
      </c>
      <c r="Z592" s="32">
        <f t="shared" si="1601"/>
        <v>0</v>
      </c>
      <c r="AA592" s="32">
        <f t="shared" si="1602"/>
        <v>0</v>
      </c>
      <c r="AB592" s="32">
        <f>AB593+AB596</f>
        <v>12397</v>
      </c>
      <c r="AC592" s="33">
        <f>AC593+AC596</f>
        <v>14787</v>
      </c>
      <c r="AD592" s="33">
        <f>AD593+AD596</f>
        <v>14787</v>
      </c>
      <c r="AE592" s="34">
        <f t="shared" si="1508"/>
        <v>100</v>
      </c>
      <c r="AF592" s="32">
        <f t="shared" ref="AF592:AK592" si="1612">AF593+AF596</f>
        <v>14787</v>
      </c>
      <c r="AG592" s="32">
        <f t="shared" si="1612"/>
        <v>0</v>
      </c>
      <c r="AH592" s="32">
        <f t="shared" si="1612"/>
        <v>0</v>
      </c>
      <c r="AI592" s="32">
        <f t="shared" si="1612"/>
        <v>0</v>
      </c>
      <c r="AJ592" s="32">
        <f t="shared" si="1612"/>
        <v>0</v>
      </c>
      <c r="AK592" s="32">
        <f t="shared" si="1612"/>
        <v>0</v>
      </c>
      <c r="AL592" s="32">
        <f t="shared" si="1509"/>
        <v>14787</v>
      </c>
      <c r="AM592" s="32">
        <f t="shared" si="1510"/>
        <v>0</v>
      </c>
    </row>
    <row r="593" spans="2:40" ht="31.2" x14ac:dyDescent="0.3">
      <c r="B593" s="30" t="s">
        <v>290</v>
      </c>
      <c r="C593" s="30" t="s">
        <v>392</v>
      </c>
      <c r="D593" s="30" t="s">
        <v>38</v>
      </c>
      <c r="E593" s="15" t="str">
        <f t="shared" si="1610"/>
        <v>0801</v>
      </c>
      <c r="F593" s="30" t="s">
        <v>434</v>
      </c>
      <c r="G593" s="30"/>
      <c r="H593" s="31" t="s">
        <v>67</v>
      </c>
      <c r="I593" s="32">
        <f t="shared" si="1586"/>
        <v>14389</v>
      </c>
      <c r="J593" s="32">
        <f t="shared" si="1587"/>
        <v>14389</v>
      </c>
      <c r="K593" s="32">
        <f t="shared" si="1588"/>
        <v>14389</v>
      </c>
      <c r="L593" s="32">
        <f t="shared" si="1589"/>
        <v>0</v>
      </c>
      <c r="M593" s="32">
        <f t="shared" si="1590"/>
        <v>0</v>
      </c>
      <c r="N593" s="32">
        <f t="shared" si="1591"/>
        <v>0</v>
      </c>
      <c r="O593" s="32">
        <f t="shared" ref="O593:O597" si="1613">O594</f>
        <v>0</v>
      </c>
      <c r="P593" s="32">
        <f t="shared" ref="P593:P597" si="1614">P594</f>
        <v>0</v>
      </c>
      <c r="Q593" s="32">
        <f t="shared" si="1594"/>
        <v>0</v>
      </c>
      <c r="R593" s="32">
        <f t="shared" si="1595"/>
        <v>0</v>
      </c>
      <c r="S593" s="32">
        <f t="shared" si="1596"/>
        <v>0</v>
      </c>
      <c r="T593" s="32">
        <f t="shared" si="1597"/>
        <v>0</v>
      </c>
      <c r="U593" s="32">
        <v>0</v>
      </c>
      <c r="V593" s="32">
        <f t="shared" si="1611"/>
        <v>14389</v>
      </c>
      <c r="W593" s="32">
        <f t="shared" si="1598"/>
        <v>0</v>
      </c>
      <c r="X593" s="32">
        <f t="shared" si="1599"/>
        <v>0</v>
      </c>
      <c r="Y593" s="32">
        <f t="shared" si="1600"/>
        <v>0</v>
      </c>
      <c r="Z593" s="32">
        <f t="shared" si="1601"/>
        <v>0</v>
      </c>
      <c r="AA593" s="32">
        <f t="shared" si="1602"/>
        <v>0</v>
      </c>
      <c r="AB593" s="32">
        <f t="shared" ref="AB593:AB597" si="1615">AB594</f>
        <v>11999</v>
      </c>
      <c r="AC593" s="33">
        <f t="shared" ref="AC593:AC597" si="1616">AC594</f>
        <v>14389</v>
      </c>
      <c r="AD593" s="33">
        <f t="shared" ref="AD593:AD597" si="1617">AD594</f>
        <v>14389</v>
      </c>
      <c r="AE593" s="34">
        <f t="shared" si="1508"/>
        <v>100</v>
      </c>
      <c r="AF593" s="32">
        <f t="shared" ref="AF593:AF597" si="1618">AF594</f>
        <v>14389</v>
      </c>
      <c r="AG593" s="32">
        <f t="shared" ref="AG593:AG597" si="1619">AG594</f>
        <v>0</v>
      </c>
      <c r="AH593" s="32">
        <f t="shared" ref="AH593:AH597" si="1620">AH594</f>
        <v>0</v>
      </c>
      <c r="AI593" s="32">
        <f t="shared" ref="AI593:AI597" si="1621">AI594</f>
        <v>0</v>
      </c>
      <c r="AJ593" s="32">
        <f t="shared" ref="AJ593:AJ597" si="1622">AJ594</f>
        <v>0</v>
      </c>
      <c r="AK593" s="32">
        <f t="shared" ref="AK593:AK597" si="1623">AK594</f>
        <v>0</v>
      </c>
      <c r="AL593" s="32">
        <f t="shared" si="1509"/>
        <v>14389</v>
      </c>
      <c r="AM593" s="32">
        <f t="shared" si="1510"/>
        <v>0</v>
      </c>
    </row>
    <row r="594" spans="2:40" ht="31.2" x14ac:dyDescent="0.3">
      <c r="B594" s="30" t="s">
        <v>290</v>
      </c>
      <c r="C594" s="30" t="s">
        <v>392</v>
      </c>
      <c r="D594" s="30" t="s">
        <v>38</v>
      </c>
      <c r="E594" s="15" t="str">
        <f t="shared" si="1610"/>
        <v>0801</v>
      </c>
      <c r="F594" s="30" t="s">
        <v>434</v>
      </c>
      <c r="G594" s="30" t="s">
        <v>174</v>
      </c>
      <c r="H594" s="31" t="s">
        <v>175</v>
      </c>
      <c r="I594" s="32">
        <f t="shared" si="1586"/>
        <v>14389</v>
      </c>
      <c r="J594" s="32">
        <f t="shared" si="1587"/>
        <v>14389</v>
      </c>
      <c r="K594" s="32">
        <f t="shared" si="1588"/>
        <v>14389</v>
      </c>
      <c r="L594" s="32">
        <f t="shared" si="1589"/>
        <v>0</v>
      </c>
      <c r="M594" s="32">
        <f t="shared" si="1590"/>
        <v>0</v>
      </c>
      <c r="N594" s="32">
        <f t="shared" si="1591"/>
        <v>0</v>
      </c>
      <c r="O594" s="32">
        <f t="shared" si="1613"/>
        <v>0</v>
      </c>
      <c r="P594" s="32">
        <f t="shared" si="1614"/>
        <v>0</v>
      </c>
      <c r="Q594" s="32">
        <f t="shared" si="1594"/>
        <v>0</v>
      </c>
      <c r="R594" s="32">
        <f t="shared" si="1595"/>
        <v>0</v>
      </c>
      <c r="S594" s="32">
        <f t="shared" si="1596"/>
        <v>0</v>
      </c>
      <c r="T594" s="32">
        <f t="shared" si="1597"/>
        <v>0</v>
      </c>
      <c r="U594" s="32">
        <v>0</v>
      </c>
      <c r="V594" s="32">
        <f t="shared" si="1611"/>
        <v>14389</v>
      </c>
      <c r="W594" s="32">
        <f t="shared" si="1598"/>
        <v>0</v>
      </c>
      <c r="X594" s="32">
        <f t="shared" si="1599"/>
        <v>0</v>
      </c>
      <c r="Y594" s="32">
        <f t="shared" si="1600"/>
        <v>0</v>
      </c>
      <c r="Z594" s="32">
        <f t="shared" si="1601"/>
        <v>0</v>
      </c>
      <c r="AA594" s="32">
        <f t="shared" si="1602"/>
        <v>0</v>
      </c>
      <c r="AB594" s="32">
        <f t="shared" si="1615"/>
        <v>11999</v>
      </c>
      <c r="AC594" s="33">
        <f t="shared" si="1616"/>
        <v>14389</v>
      </c>
      <c r="AD594" s="33">
        <f t="shared" si="1617"/>
        <v>14389</v>
      </c>
      <c r="AE594" s="34">
        <f t="shared" si="1508"/>
        <v>100</v>
      </c>
      <c r="AF594" s="32">
        <f t="shared" si="1618"/>
        <v>14389</v>
      </c>
      <c r="AG594" s="32">
        <f t="shared" si="1619"/>
        <v>0</v>
      </c>
      <c r="AH594" s="32">
        <f t="shared" si="1620"/>
        <v>0</v>
      </c>
      <c r="AI594" s="32">
        <f t="shared" si="1621"/>
        <v>0</v>
      </c>
      <c r="AJ594" s="32">
        <f t="shared" si="1622"/>
        <v>0</v>
      </c>
      <c r="AK594" s="32">
        <f t="shared" si="1623"/>
        <v>0</v>
      </c>
      <c r="AL594" s="32">
        <f t="shared" si="1509"/>
        <v>14389</v>
      </c>
      <c r="AM594" s="32">
        <f t="shared" si="1510"/>
        <v>0</v>
      </c>
    </row>
    <row r="595" spans="2:40" x14ac:dyDescent="0.3">
      <c r="B595" s="30" t="s">
        <v>290</v>
      </c>
      <c r="C595" s="30" t="s">
        <v>392</v>
      </c>
      <c r="D595" s="30" t="s">
        <v>38</v>
      </c>
      <c r="E595" s="15" t="str">
        <f t="shared" si="1610"/>
        <v>0801</v>
      </c>
      <c r="F595" s="30" t="s">
        <v>434</v>
      </c>
      <c r="G595" s="30" t="s">
        <v>302</v>
      </c>
      <c r="H595" s="31" t="s">
        <v>303</v>
      </c>
      <c r="I595" s="32">
        <v>14389</v>
      </c>
      <c r="J595" s="32">
        <v>14389</v>
      </c>
      <c r="K595" s="32">
        <v>14389</v>
      </c>
      <c r="L595" s="32"/>
      <c r="M595" s="32"/>
      <c r="N595" s="32"/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2">
        <f t="shared" si="1611"/>
        <v>14389</v>
      </c>
      <c r="W595" s="32"/>
      <c r="X595" s="32"/>
      <c r="Y595" s="32"/>
      <c r="Z595" s="32"/>
      <c r="AA595" s="32"/>
      <c r="AB595" s="32">
        <v>11999</v>
      </c>
      <c r="AC595" s="33">
        <v>14389</v>
      </c>
      <c r="AD595" s="33">
        <v>14389</v>
      </c>
      <c r="AE595" s="34">
        <f t="shared" si="1508"/>
        <v>100</v>
      </c>
      <c r="AF595" s="32">
        <v>14389</v>
      </c>
      <c r="AG595" s="32">
        <v>0</v>
      </c>
      <c r="AH595" s="32">
        <v>0</v>
      </c>
      <c r="AI595" s="32">
        <v>0</v>
      </c>
      <c r="AJ595" s="32">
        <v>0</v>
      </c>
      <c r="AK595" s="32">
        <v>0</v>
      </c>
      <c r="AL595" s="32">
        <f t="shared" si="1509"/>
        <v>14389</v>
      </c>
      <c r="AM595" s="32">
        <f t="shared" si="1510"/>
        <v>0</v>
      </c>
      <c r="AN595" s="12"/>
    </row>
    <row r="596" spans="2:40" x14ac:dyDescent="0.3">
      <c r="B596" s="30" t="s">
        <v>290</v>
      </c>
      <c r="C596" s="30" t="s">
        <v>392</v>
      </c>
      <c r="D596" s="30" t="s">
        <v>38</v>
      </c>
      <c r="E596" s="15" t="str">
        <f t="shared" si="1610"/>
        <v>0801</v>
      </c>
      <c r="F596" s="48" t="s">
        <v>435</v>
      </c>
      <c r="G596" s="48"/>
      <c r="H596" s="49" t="s">
        <v>312</v>
      </c>
      <c r="I596" s="32"/>
      <c r="J596" s="32"/>
      <c r="K596" s="32"/>
      <c r="L596" s="32"/>
      <c r="M596" s="32"/>
      <c r="N596" s="32"/>
      <c r="O596" s="32">
        <f t="shared" si="1613"/>
        <v>0</v>
      </c>
      <c r="P596" s="32">
        <f t="shared" si="1614"/>
        <v>398</v>
      </c>
      <c r="Q596" s="32"/>
      <c r="R596" s="32"/>
      <c r="S596" s="32"/>
      <c r="T596" s="32"/>
      <c r="U596" s="32"/>
      <c r="V596" s="32">
        <f t="shared" si="1611"/>
        <v>398</v>
      </c>
      <c r="W596" s="32"/>
      <c r="X596" s="32"/>
      <c r="Y596" s="32"/>
      <c r="Z596" s="32"/>
      <c r="AA596" s="32"/>
      <c r="AB596" s="32">
        <f t="shared" si="1615"/>
        <v>398</v>
      </c>
      <c r="AC596" s="33">
        <f t="shared" si="1616"/>
        <v>398</v>
      </c>
      <c r="AD596" s="33">
        <f t="shared" si="1617"/>
        <v>398</v>
      </c>
      <c r="AE596" s="34">
        <f t="shared" si="1508"/>
        <v>100</v>
      </c>
      <c r="AF596" s="32">
        <f t="shared" si="1618"/>
        <v>398</v>
      </c>
      <c r="AG596" s="32">
        <f t="shared" si="1619"/>
        <v>0</v>
      </c>
      <c r="AH596" s="32">
        <f t="shared" si="1620"/>
        <v>0</v>
      </c>
      <c r="AI596" s="32">
        <f t="shared" si="1621"/>
        <v>0</v>
      </c>
      <c r="AJ596" s="32">
        <f t="shared" si="1622"/>
        <v>0</v>
      </c>
      <c r="AK596" s="32">
        <f t="shared" si="1623"/>
        <v>0</v>
      </c>
      <c r="AL596" s="32">
        <f t="shared" si="1509"/>
        <v>398</v>
      </c>
      <c r="AM596" s="32">
        <f t="shared" si="1510"/>
        <v>0</v>
      </c>
      <c r="AN596" s="12"/>
    </row>
    <row r="597" spans="2:40" ht="31.2" x14ac:dyDescent="0.3">
      <c r="B597" s="30" t="s">
        <v>290</v>
      </c>
      <c r="C597" s="30" t="s">
        <v>392</v>
      </c>
      <c r="D597" s="30" t="s">
        <v>38</v>
      </c>
      <c r="E597" s="15" t="str">
        <f t="shared" si="1610"/>
        <v>0801</v>
      </c>
      <c r="F597" s="48" t="s">
        <v>435</v>
      </c>
      <c r="G597" s="48" t="s">
        <v>174</v>
      </c>
      <c r="H597" s="49" t="s">
        <v>175</v>
      </c>
      <c r="I597" s="32"/>
      <c r="J597" s="32"/>
      <c r="K597" s="32"/>
      <c r="L597" s="32"/>
      <c r="M597" s="32"/>
      <c r="N597" s="32"/>
      <c r="O597" s="32">
        <f t="shared" si="1613"/>
        <v>0</v>
      </c>
      <c r="P597" s="32">
        <f t="shared" si="1614"/>
        <v>398</v>
      </c>
      <c r="Q597" s="32"/>
      <c r="R597" s="32"/>
      <c r="S597" s="32"/>
      <c r="T597" s="32"/>
      <c r="U597" s="32"/>
      <c r="V597" s="32">
        <f t="shared" si="1611"/>
        <v>398</v>
      </c>
      <c r="W597" s="32"/>
      <c r="X597" s="32"/>
      <c r="Y597" s="32"/>
      <c r="Z597" s="32"/>
      <c r="AA597" s="32"/>
      <c r="AB597" s="32">
        <f t="shared" si="1615"/>
        <v>398</v>
      </c>
      <c r="AC597" s="33">
        <f t="shared" si="1616"/>
        <v>398</v>
      </c>
      <c r="AD597" s="33">
        <f t="shared" si="1617"/>
        <v>398</v>
      </c>
      <c r="AE597" s="34">
        <f t="shared" si="1508"/>
        <v>100</v>
      </c>
      <c r="AF597" s="32">
        <f t="shared" si="1618"/>
        <v>398</v>
      </c>
      <c r="AG597" s="32">
        <f t="shared" si="1619"/>
        <v>0</v>
      </c>
      <c r="AH597" s="32">
        <f t="shared" si="1620"/>
        <v>0</v>
      </c>
      <c r="AI597" s="32">
        <f t="shared" si="1621"/>
        <v>0</v>
      </c>
      <c r="AJ597" s="32">
        <f t="shared" si="1622"/>
        <v>0</v>
      </c>
      <c r="AK597" s="32">
        <f t="shared" si="1623"/>
        <v>0</v>
      </c>
      <c r="AL597" s="32">
        <f t="shared" si="1509"/>
        <v>398</v>
      </c>
      <c r="AM597" s="32">
        <f t="shared" si="1510"/>
        <v>0</v>
      </c>
      <c r="AN597" s="12"/>
    </row>
    <row r="598" spans="2:40" x14ac:dyDescent="0.3">
      <c r="B598" s="30" t="s">
        <v>290</v>
      </c>
      <c r="C598" s="30" t="s">
        <v>392</v>
      </c>
      <c r="D598" s="30" t="s">
        <v>38</v>
      </c>
      <c r="E598" s="15" t="str">
        <f t="shared" si="1610"/>
        <v>0801</v>
      </c>
      <c r="F598" s="48" t="s">
        <v>435</v>
      </c>
      <c r="G598" s="48" t="s">
        <v>302</v>
      </c>
      <c r="H598" s="49" t="s">
        <v>303</v>
      </c>
      <c r="I598" s="32"/>
      <c r="J598" s="32"/>
      <c r="K598" s="32"/>
      <c r="L598" s="32"/>
      <c r="M598" s="32"/>
      <c r="N598" s="32"/>
      <c r="O598" s="32">
        <v>0</v>
      </c>
      <c r="P598" s="32">
        <v>398</v>
      </c>
      <c r="Q598" s="32"/>
      <c r="R598" s="32"/>
      <c r="S598" s="32"/>
      <c r="T598" s="32"/>
      <c r="U598" s="32"/>
      <c r="V598" s="32">
        <f t="shared" si="1611"/>
        <v>398</v>
      </c>
      <c r="W598" s="32"/>
      <c r="X598" s="32"/>
      <c r="Y598" s="32"/>
      <c r="Z598" s="32"/>
      <c r="AA598" s="32"/>
      <c r="AB598" s="32">
        <v>398</v>
      </c>
      <c r="AC598" s="33">
        <v>398</v>
      </c>
      <c r="AD598" s="33">
        <v>398</v>
      </c>
      <c r="AE598" s="34">
        <f t="shared" si="1508"/>
        <v>100</v>
      </c>
      <c r="AF598" s="32">
        <v>398</v>
      </c>
      <c r="AG598" s="32">
        <v>0</v>
      </c>
      <c r="AH598" s="32">
        <v>0</v>
      </c>
      <c r="AI598" s="32">
        <v>0</v>
      </c>
      <c r="AJ598" s="32">
        <v>0</v>
      </c>
      <c r="AK598" s="32">
        <v>0</v>
      </c>
      <c r="AL598" s="32">
        <f t="shared" si="1509"/>
        <v>398</v>
      </c>
      <c r="AM598" s="32">
        <f t="shared" si="1510"/>
        <v>0</v>
      </c>
      <c r="AN598" s="12"/>
    </row>
    <row r="599" spans="2:40" ht="46.8" x14ac:dyDescent="0.3">
      <c r="B599" s="30" t="s">
        <v>290</v>
      </c>
      <c r="C599" s="30" t="s">
        <v>392</v>
      </c>
      <c r="D599" s="30" t="s">
        <v>38</v>
      </c>
      <c r="E599" s="15" t="str">
        <f t="shared" si="1610"/>
        <v>0801</v>
      </c>
      <c r="F599" s="30" t="s">
        <v>325</v>
      </c>
      <c r="G599" s="30"/>
      <c r="H599" s="31" t="s">
        <v>326</v>
      </c>
      <c r="I599" s="32">
        <f t="shared" ref="I599:T599" si="1624">I600+I605</f>
        <v>3462.2</v>
      </c>
      <c r="J599" s="32">
        <f t="shared" si="1624"/>
        <v>2795.4</v>
      </c>
      <c r="K599" s="32">
        <f t="shared" si="1624"/>
        <v>1247.2</v>
      </c>
      <c r="L599" s="32">
        <f t="shared" si="1624"/>
        <v>0</v>
      </c>
      <c r="M599" s="32">
        <f t="shared" si="1624"/>
        <v>0</v>
      </c>
      <c r="N599" s="32">
        <f t="shared" si="1624"/>
        <v>0</v>
      </c>
      <c r="O599" s="32">
        <f t="shared" si="1624"/>
        <v>0</v>
      </c>
      <c r="P599" s="32">
        <f t="shared" si="1624"/>
        <v>0</v>
      </c>
      <c r="Q599" s="32">
        <f t="shared" si="1624"/>
        <v>0</v>
      </c>
      <c r="R599" s="32">
        <f t="shared" si="1624"/>
        <v>0</v>
      </c>
      <c r="S599" s="32">
        <f t="shared" si="1624"/>
        <v>0</v>
      </c>
      <c r="T599" s="32">
        <f t="shared" si="1624"/>
        <v>0</v>
      </c>
      <c r="U599" s="32">
        <v>0</v>
      </c>
      <c r="V599" s="32">
        <f t="shared" si="1611"/>
        <v>3462.2</v>
      </c>
      <c r="W599" s="32">
        <f t="shared" ref="W599:AD599" si="1625">W600+W605</f>
        <v>0</v>
      </c>
      <c r="X599" s="32">
        <f t="shared" si="1625"/>
        <v>0</v>
      </c>
      <c r="Y599" s="32">
        <f t="shared" si="1625"/>
        <v>0</v>
      </c>
      <c r="Z599" s="32">
        <f t="shared" si="1625"/>
        <v>0</v>
      </c>
      <c r="AA599" s="32">
        <f t="shared" si="1625"/>
        <v>0</v>
      </c>
      <c r="AB599" s="32">
        <f t="shared" si="1625"/>
        <v>1837.1990000000001</v>
      </c>
      <c r="AC599" s="33">
        <f t="shared" si="1625"/>
        <v>3462.2</v>
      </c>
      <c r="AD599" s="33">
        <f t="shared" si="1625"/>
        <v>3462.2</v>
      </c>
      <c r="AE599" s="34">
        <f t="shared" si="1508"/>
        <v>100</v>
      </c>
      <c r="AF599" s="32">
        <f t="shared" ref="AF599:AK599" si="1626">AF600+AF605</f>
        <v>3462.2</v>
      </c>
      <c r="AG599" s="32">
        <f t="shared" si="1626"/>
        <v>0</v>
      </c>
      <c r="AH599" s="32">
        <f t="shared" si="1626"/>
        <v>0</v>
      </c>
      <c r="AI599" s="32">
        <f t="shared" si="1626"/>
        <v>0</v>
      </c>
      <c r="AJ599" s="32">
        <f t="shared" si="1626"/>
        <v>0</v>
      </c>
      <c r="AK599" s="32">
        <f t="shared" si="1626"/>
        <v>0</v>
      </c>
      <c r="AL599" s="32">
        <f t="shared" si="1509"/>
        <v>3462.2</v>
      </c>
      <c r="AM599" s="32">
        <f t="shared" si="1510"/>
        <v>0</v>
      </c>
    </row>
    <row r="600" spans="2:40" ht="62.4" x14ac:dyDescent="0.3">
      <c r="B600" s="30" t="s">
        <v>290</v>
      </c>
      <c r="C600" s="30" t="s">
        <v>392</v>
      </c>
      <c r="D600" s="30" t="s">
        <v>38</v>
      </c>
      <c r="E600" s="15" t="str">
        <f t="shared" si="1610"/>
        <v>0801</v>
      </c>
      <c r="F600" s="30" t="s">
        <v>436</v>
      </c>
      <c r="G600" s="30"/>
      <c r="H600" s="31" t="s">
        <v>437</v>
      </c>
      <c r="I600" s="32">
        <f t="shared" ref="I600:I607" si="1627">I601</f>
        <v>1247.2</v>
      </c>
      <c r="J600" s="32">
        <f t="shared" ref="J600:J607" si="1628">J601</f>
        <v>1247.2</v>
      </c>
      <c r="K600" s="32">
        <f t="shared" ref="K600:K607" si="1629">K601</f>
        <v>1247.2</v>
      </c>
      <c r="L600" s="32">
        <f t="shared" ref="L600:L607" si="1630">L601</f>
        <v>0</v>
      </c>
      <c r="M600" s="32">
        <f t="shared" ref="M600:M607" si="1631">M601</f>
        <v>0</v>
      </c>
      <c r="N600" s="32">
        <f t="shared" ref="N600:N607" si="1632">N601</f>
        <v>0</v>
      </c>
      <c r="O600" s="32">
        <f t="shared" ref="O600:O607" si="1633">O601</f>
        <v>0</v>
      </c>
      <c r="P600" s="32">
        <f t="shared" ref="P600:P607" si="1634">P601</f>
        <v>0</v>
      </c>
      <c r="Q600" s="32">
        <f t="shared" ref="Q600:Q607" si="1635">Q601</f>
        <v>0</v>
      </c>
      <c r="R600" s="32">
        <f t="shared" ref="R600:R607" si="1636">R601</f>
        <v>0</v>
      </c>
      <c r="S600" s="32">
        <f t="shared" ref="S600:S607" si="1637">S601</f>
        <v>0</v>
      </c>
      <c r="T600" s="32">
        <f t="shared" ref="T600:T607" si="1638">T601</f>
        <v>0</v>
      </c>
      <c r="U600" s="32">
        <v>0</v>
      </c>
      <c r="V600" s="32">
        <f t="shared" si="1611"/>
        <v>1247.2</v>
      </c>
      <c r="W600" s="32">
        <f t="shared" ref="W600:W607" si="1639">W601</f>
        <v>0</v>
      </c>
      <c r="X600" s="32">
        <f t="shared" ref="X600:X607" si="1640">X601</f>
        <v>0</v>
      </c>
      <c r="Y600" s="32">
        <f t="shared" ref="Y600:Y607" si="1641">Y601</f>
        <v>0</v>
      </c>
      <c r="Z600" s="32">
        <f t="shared" ref="Z600:Z607" si="1642">Z601</f>
        <v>0</v>
      </c>
      <c r="AA600" s="32">
        <f t="shared" ref="AA600:AA607" si="1643">AA601</f>
        <v>0</v>
      </c>
      <c r="AB600" s="32">
        <f t="shared" ref="AB600:AB607" si="1644">AB601</f>
        <v>35</v>
      </c>
      <c r="AC600" s="33">
        <f t="shared" ref="AC600:AC607" si="1645">AC601</f>
        <v>1247.2</v>
      </c>
      <c r="AD600" s="33">
        <f t="shared" ref="AD600:AD607" si="1646">AD601</f>
        <v>1247.2</v>
      </c>
      <c r="AE600" s="34">
        <f t="shared" si="1508"/>
        <v>100</v>
      </c>
      <c r="AF600" s="32">
        <f t="shared" ref="AF600:AF607" si="1647">AF601</f>
        <v>1247.2</v>
      </c>
      <c r="AG600" s="32">
        <f t="shared" ref="AG600:AG607" si="1648">AG601</f>
        <v>0</v>
      </c>
      <c r="AH600" s="32">
        <f t="shared" ref="AH600:AH607" si="1649">AH601</f>
        <v>0</v>
      </c>
      <c r="AI600" s="32">
        <f t="shared" ref="AI600:AI607" si="1650">AI601</f>
        <v>0</v>
      </c>
      <c r="AJ600" s="32">
        <f t="shared" ref="AJ600:AJ607" si="1651">AJ601</f>
        <v>0</v>
      </c>
      <c r="AK600" s="32">
        <f t="shared" ref="AK600:AK607" si="1652">AK601</f>
        <v>0</v>
      </c>
      <c r="AL600" s="32">
        <f t="shared" si="1509"/>
        <v>1247.2</v>
      </c>
      <c r="AM600" s="32">
        <f t="shared" si="1510"/>
        <v>0</v>
      </c>
    </row>
    <row r="601" spans="2:40" ht="46.8" x14ac:dyDescent="0.3">
      <c r="B601" s="30" t="s">
        <v>290</v>
      </c>
      <c r="C601" s="30" t="s">
        <v>392</v>
      </c>
      <c r="D601" s="30" t="s">
        <v>38</v>
      </c>
      <c r="E601" s="15" t="str">
        <f t="shared" si="1610"/>
        <v>0801</v>
      </c>
      <c r="F601" s="30" t="s">
        <v>438</v>
      </c>
      <c r="G601" s="30"/>
      <c r="H601" s="31" t="s">
        <v>439</v>
      </c>
      <c r="I601" s="32">
        <f t="shared" si="1627"/>
        <v>1247.2</v>
      </c>
      <c r="J601" s="32">
        <f t="shared" si="1628"/>
        <v>1247.2</v>
      </c>
      <c r="K601" s="32">
        <f t="shared" si="1629"/>
        <v>1247.2</v>
      </c>
      <c r="L601" s="32">
        <f t="shared" si="1630"/>
        <v>0</v>
      </c>
      <c r="M601" s="32">
        <f t="shared" si="1631"/>
        <v>0</v>
      </c>
      <c r="N601" s="32">
        <f t="shared" si="1632"/>
        <v>0</v>
      </c>
      <c r="O601" s="32">
        <f t="shared" si="1633"/>
        <v>0</v>
      </c>
      <c r="P601" s="32">
        <f t="shared" si="1634"/>
        <v>0</v>
      </c>
      <c r="Q601" s="32">
        <f t="shared" si="1635"/>
        <v>0</v>
      </c>
      <c r="R601" s="32">
        <f t="shared" si="1636"/>
        <v>0</v>
      </c>
      <c r="S601" s="32">
        <f t="shared" si="1637"/>
        <v>0</v>
      </c>
      <c r="T601" s="32">
        <f t="shared" si="1638"/>
        <v>0</v>
      </c>
      <c r="U601" s="32">
        <v>0</v>
      </c>
      <c r="V601" s="32">
        <f t="shared" si="1611"/>
        <v>1247.2</v>
      </c>
      <c r="W601" s="32">
        <f t="shared" si="1639"/>
        <v>0</v>
      </c>
      <c r="X601" s="32">
        <f t="shared" si="1640"/>
        <v>0</v>
      </c>
      <c r="Y601" s="32">
        <f t="shared" si="1641"/>
        <v>0</v>
      </c>
      <c r="Z601" s="32">
        <f t="shared" si="1642"/>
        <v>0</v>
      </c>
      <c r="AA601" s="32">
        <f t="shared" si="1643"/>
        <v>0</v>
      </c>
      <c r="AB601" s="32">
        <f t="shared" si="1644"/>
        <v>35</v>
      </c>
      <c r="AC601" s="33">
        <f t="shared" si="1645"/>
        <v>1247.2</v>
      </c>
      <c r="AD601" s="33">
        <f t="shared" si="1646"/>
        <v>1247.2</v>
      </c>
      <c r="AE601" s="34">
        <f t="shared" si="1508"/>
        <v>100</v>
      </c>
      <c r="AF601" s="32">
        <f t="shared" si="1647"/>
        <v>1247.2</v>
      </c>
      <c r="AG601" s="32">
        <f t="shared" si="1648"/>
        <v>0</v>
      </c>
      <c r="AH601" s="32">
        <f t="shared" si="1649"/>
        <v>0</v>
      </c>
      <c r="AI601" s="32">
        <f t="shared" si="1650"/>
        <v>0</v>
      </c>
      <c r="AJ601" s="32">
        <f t="shared" si="1651"/>
        <v>0</v>
      </c>
      <c r="AK601" s="32">
        <f t="shared" si="1652"/>
        <v>0</v>
      </c>
      <c r="AL601" s="32">
        <f t="shared" si="1509"/>
        <v>1247.2</v>
      </c>
      <c r="AM601" s="32">
        <f t="shared" si="1510"/>
        <v>0</v>
      </c>
    </row>
    <row r="602" spans="2:40" x14ac:dyDescent="0.3">
      <c r="B602" s="30" t="s">
        <v>290</v>
      </c>
      <c r="C602" s="30" t="s">
        <v>392</v>
      </c>
      <c r="D602" s="30" t="s">
        <v>38</v>
      </c>
      <c r="E602" s="15" t="str">
        <f t="shared" si="1610"/>
        <v>0801</v>
      </c>
      <c r="F602" s="30" t="s">
        <v>440</v>
      </c>
      <c r="G602" s="30"/>
      <c r="H602" s="31" t="s">
        <v>441</v>
      </c>
      <c r="I602" s="32">
        <f t="shared" si="1627"/>
        <v>1247.2</v>
      </c>
      <c r="J602" s="32">
        <f t="shared" si="1628"/>
        <v>1247.2</v>
      </c>
      <c r="K602" s="32">
        <f t="shared" si="1629"/>
        <v>1247.2</v>
      </c>
      <c r="L602" s="32">
        <f t="shared" si="1630"/>
        <v>0</v>
      </c>
      <c r="M602" s="32">
        <f t="shared" si="1631"/>
        <v>0</v>
      </c>
      <c r="N602" s="32">
        <f t="shared" si="1632"/>
        <v>0</v>
      </c>
      <c r="O602" s="32">
        <f t="shared" si="1633"/>
        <v>0</v>
      </c>
      <c r="P602" s="32">
        <f t="shared" si="1634"/>
        <v>0</v>
      </c>
      <c r="Q602" s="32">
        <f t="shared" si="1635"/>
        <v>0</v>
      </c>
      <c r="R602" s="32">
        <f t="shared" si="1636"/>
        <v>0</v>
      </c>
      <c r="S602" s="32">
        <f t="shared" si="1637"/>
        <v>0</v>
      </c>
      <c r="T602" s="32">
        <f t="shared" si="1638"/>
        <v>0</v>
      </c>
      <c r="U602" s="32">
        <v>0</v>
      </c>
      <c r="V602" s="32">
        <f t="shared" si="1611"/>
        <v>1247.2</v>
      </c>
      <c r="W602" s="32">
        <f t="shared" si="1639"/>
        <v>0</v>
      </c>
      <c r="X602" s="32">
        <f t="shared" si="1640"/>
        <v>0</v>
      </c>
      <c r="Y602" s="32">
        <f t="shared" si="1641"/>
        <v>0</v>
      </c>
      <c r="Z602" s="32">
        <f t="shared" si="1642"/>
        <v>0</v>
      </c>
      <c r="AA602" s="32">
        <f t="shared" si="1643"/>
        <v>0</v>
      </c>
      <c r="AB602" s="32">
        <f t="shared" si="1644"/>
        <v>35</v>
      </c>
      <c r="AC602" s="33">
        <f t="shared" si="1645"/>
        <v>1247.2</v>
      </c>
      <c r="AD602" s="33">
        <f t="shared" si="1646"/>
        <v>1247.2</v>
      </c>
      <c r="AE602" s="34">
        <f t="shared" si="1508"/>
        <v>100</v>
      </c>
      <c r="AF602" s="32">
        <f t="shared" si="1647"/>
        <v>1247.2</v>
      </c>
      <c r="AG602" s="32">
        <f t="shared" si="1648"/>
        <v>0</v>
      </c>
      <c r="AH602" s="32">
        <f t="shared" si="1649"/>
        <v>0</v>
      </c>
      <c r="AI602" s="32">
        <f t="shared" si="1650"/>
        <v>0</v>
      </c>
      <c r="AJ602" s="32">
        <f t="shared" si="1651"/>
        <v>0</v>
      </c>
      <c r="AK602" s="32">
        <f t="shared" si="1652"/>
        <v>0</v>
      </c>
      <c r="AL602" s="32">
        <f t="shared" si="1509"/>
        <v>1247.2</v>
      </c>
      <c r="AM602" s="32">
        <f t="shared" si="1510"/>
        <v>0</v>
      </c>
    </row>
    <row r="603" spans="2:40" ht="31.2" x14ac:dyDescent="0.3">
      <c r="B603" s="30" t="s">
        <v>290</v>
      </c>
      <c r="C603" s="30" t="s">
        <v>392</v>
      </c>
      <c r="D603" s="30" t="s">
        <v>38</v>
      </c>
      <c r="E603" s="15" t="str">
        <f t="shared" si="1610"/>
        <v>0801</v>
      </c>
      <c r="F603" s="30" t="s">
        <v>440</v>
      </c>
      <c r="G603" s="30" t="s">
        <v>174</v>
      </c>
      <c r="H603" s="31" t="s">
        <v>175</v>
      </c>
      <c r="I603" s="32">
        <f t="shared" si="1627"/>
        <v>1247.2</v>
      </c>
      <c r="J603" s="32">
        <f t="shared" si="1628"/>
        <v>1247.2</v>
      </c>
      <c r="K603" s="32">
        <f t="shared" si="1629"/>
        <v>1247.2</v>
      </c>
      <c r="L603" s="32">
        <f t="shared" si="1630"/>
        <v>0</v>
      </c>
      <c r="M603" s="32">
        <f t="shared" si="1631"/>
        <v>0</v>
      </c>
      <c r="N603" s="32">
        <f t="shared" si="1632"/>
        <v>0</v>
      </c>
      <c r="O603" s="32">
        <f t="shared" si="1633"/>
        <v>0</v>
      </c>
      <c r="P603" s="32">
        <f t="shared" si="1634"/>
        <v>0</v>
      </c>
      <c r="Q603" s="32">
        <f t="shared" si="1635"/>
        <v>0</v>
      </c>
      <c r="R603" s="32">
        <f t="shared" si="1636"/>
        <v>0</v>
      </c>
      <c r="S603" s="32">
        <f t="shared" si="1637"/>
        <v>0</v>
      </c>
      <c r="T603" s="32">
        <f t="shared" si="1638"/>
        <v>0</v>
      </c>
      <c r="U603" s="32">
        <v>0</v>
      </c>
      <c r="V603" s="32">
        <f t="shared" si="1611"/>
        <v>1247.2</v>
      </c>
      <c r="W603" s="32">
        <f t="shared" si="1639"/>
        <v>0</v>
      </c>
      <c r="X603" s="32">
        <f t="shared" si="1640"/>
        <v>0</v>
      </c>
      <c r="Y603" s="32">
        <f t="shared" si="1641"/>
        <v>0</v>
      </c>
      <c r="Z603" s="32">
        <f t="shared" si="1642"/>
        <v>0</v>
      </c>
      <c r="AA603" s="32">
        <f t="shared" si="1643"/>
        <v>0</v>
      </c>
      <c r="AB603" s="32">
        <f t="shared" si="1644"/>
        <v>35</v>
      </c>
      <c r="AC603" s="33">
        <f t="shared" si="1645"/>
        <v>1247.2</v>
      </c>
      <c r="AD603" s="33">
        <f t="shared" si="1646"/>
        <v>1247.2</v>
      </c>
      <c r="AE603" s="34">
        <f t="shared" si="1508"/>
        <v>100</v>
      </c>
      <c r="AF603" s="32">
        <f t="shared" si="1647"/>
        <v>1247.2</v>
      </c>
      <c r="AG603" s="32">
        <f t="shared" si="1648"/>
        <v>0</v>
      </c>
      <c r="AH603" s="32">
        <f t="shared" si="1649"/>
        <v>0</v>
      </c>
      <c r="AI603" s="32">
        <f t="shared" si="1650"/>
        <v>0</v>
      </c>
      <c r="AJ603" s="32">
        <f t="shared" si="1651"/>
        <v>0</v>
      </c>
      <c r="AK603" s="32">
        <f t="shared" si="1652"/>
        <v>0</v>
      </c>
      <c r="AL603" s="32">
        <f t="shared" si="1509"/>
        <v>1247.2</v>
      </c>
      <c r="AM603" s="32">
        <f t="shared" si="1510"/>
        <v>0</v>
      </c>
    </row>
    <row r="604" spans="2:40" x14ac:dyDescent="0.3">
      <c r="B604" s="30" t="s">
        <v>290</v>
      </c>
      <c r="C604" s="30" t="s">
        <v>392</v>
      </c>
      <c r="D604" s="30" t="s">
        <v>38</v>
      </c>
      <c r="E604" s="15" t="str">
        <f t="shared" si="1610"/>
        <v>0801</v>
      </c>
      <c r="F604" s="30" t="s">
        <v>440</v>
      </c>
      <c r="G604" s="30" t="s">
        <v>176</v>
      </c>
      <c r="H604" s="31" t="s">
        <v>177</v>
      </c>
      <c r="I604" s="32">
        <v>1247.2</v>
      </c>
      <c r="J604" s="32">
        <v>1247.2</v>
      </c>
      <c r="K604" s="32">
        <v>1247.2</v>
      </c>
      <c r="L604" s="32"/>
      <c r="M604" s="32"/>
      <c r="N604" s="32"/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2">
        <f t="shared" si="1611"/>
        <v>1247.2</v>
      </c>
      <c r="W604" s="32"/>
      <c r="X604" s="32"/>
      <c r="Y604" s="32"/>
      <c r="Z604" s="32"/>
      <c r="AA604" s="32"/>
      <c r="AB604" s="32">
        <v>35</v>
      </c>
      <c r="AC604" s="33">
        <v>1247.2</v>
      </c>
      <c r="AD604" s="33">
        <v>1247.2</v>
      </c>
      <c r="AE604" s="34">
        <f t="shared" si="1508"/>
        <v>100</v>
      </c>
      <c r="AF604" s="32">
        <v>1247.2</v>
      </c>
      <c r="AG604" s="32">
        <v>0</v>
      </c>
      <c r="AH604" s="32">
        <v>0</v>
      </c>
      <c r="AI604" s="32">
        <v>0</v>
      </c>
      <c r="AJ604" s="32">
        <v>0</v>
      </c>
      <c r="AK604" s="32">
        <v>0</v>
      </c>
      <c r="AL604" s="32">
        <f t="shared" si="1509"/>
        <v>1247.2</v>
      </c>
      <c r="AM604" s="32">
        <f t="shared" si="1510"/>
        <v>0</v>
      </c>
      <c r="AN604" s="12"/>
    </row>
    <row r="605" spans="2:40" ht="31.2" x14ac:dyDescent="0.3">
      <c r="B605" s="30" t="s">
        <v>290</v>
      </c>
      <c r="C605" s="30" t="s">
        <v>392</v>
      </c>
      <c r="D605" s="30" t="s">
        <v>38</v>
      </c>
      <c r="E605" s="15" t="str">
        <f t="shared" si="1610"/>
        <v>0801</v>
      </c>
      <c r="F605" s="30" t="s">
        <v>327</v>
      </c>
      <c r="G605" s="30"/>
      <c r="H605" s="31" t="s">
        <v>328</v>
      </c>
      <c r="I605" s="32">
        <f t="shared" si="1627"/>
        <v>2215</v>
      </c>
      <c r="J605" s="32">
        <f t="shared" si="1628"/>
        <v>1548.2</v>
      </c>
      <c r="K605" s="32">
        <f t="shared" si="1629"/>
        <v>0</v>
      </c>
      <c r="L605" s="32">
        <f t="shared" si="1630"/>
        <v>0</v>
      </c>
      <c r="M605" s="32">
        <f t="shared" si="1631"/>
        <v>0</v>
      </c>
      <c r="N605" s="32">
        <f t="shared" si="1632"/>
        <v>0</v>
      </c>
      <c r="O605" s="32">
        <f t="shared" si="1633"/>
        <v>0</v>
      </c>
      <c r="P605" s="32">
        <f t="shared" si="1634"/>
        <v>0</v>
      </c>
      <c r="Q605" s="32">
        <f t="shared" si="1635"/>
        <v>0</v>
      </c>
      <c r="R605" s="32">
        <f t="shared" si="1636"/>
        <v>0</v>
      </c>
      <c r="S605" s="32">
        <f t="shared" si="1637"/>
        <v>0</v>
      </c>
      <c r="T605" s="32">
        <f t="shared" si="1638"/>
        <v>0</v>
      </c>
      <c r="U605" s="32">
        <v>0</v>
      </c>
      <c r="V605" s="32">
        <f t="shared" si="1611"/>
        <v>2215</v>
      </c>
      <c r="W605" s="32">
        <f t="shared" si="1639"/>
        <v>0</v>
      </c>
      <c r="X605" s="32">
        <f t="shared" si="1640"/>
        <v>0</v>
      </c>
      <c r="Y605" s="32">
        <f t="shared" si="1641"/>
        <v>0</v>
      </c>
      <c r="Z605" s="32">
        <f t="shared" si="1642"/>
        <v>0</v>
      </c>
      <c r="AA605" s="32">
        <f t="shared" si="1643"/>
        <v>0</v>
      </c>
      <c r="AB605" s="32">
        <f t="shared" si="1644"/>
        <v>1802.1990000000001</v>
      </c>
      <c r="AC605" s="33">
        <f t="shared" si="1645"/>
        <v>2215</v>
      </c>
      <c r="AD605" s="33">
        <f t="shared" si="1646"/>
        <v>2215</v>
      </c>
      <c r="AE605" s="34">
        <f t="shared" si="1508"/>
        <v>100</v>
      </c>
      <c r="AF605" s="32">
        <f t="shared" si="1647"/>
        <v>2215</v>
      </c>
      <c r="AG605" s="32">
        <f t="shared" si="1648"/>
        <v>0</v>
      </c>
      <c r="AH605" s="32">
        <f t="shared" si="1649"/>
        <v>0</v>
      </c>
      <c r="AI605" s="32">
        <f t="shared" si="1650"/>
        <v>0</v>
      </c>
      <c r="AJ605" s="32">
        <f t="shared" si="1651"/>
        <v>0</v>
      </c>
      <c r="AK605" s="32">
        <f t="shared" si="1652"/>
        <v>0</v>
      </c>
      <c r="AL605" s="32">
        <f t="shared" si="1509"/>
        <v>2215</v>
      </c>
      <c r="AM605" s="32">
        <f t="shared" si="1510"/>
        <v>0</v>
      </c>
    </row>
    <row r="606" spans="2:40" ht="62.4" x14ac:dyDescent="0.3">
      <c r="B606" s="30" t="s">
        <v>290</v>
      </c>
      <c r="C606" s="30" t="s">
        <v>392</v>
      </c>
      <c r="D606" s="30" t="s">
        <v>38</v>
      </c>
      <c r="E606" s="15" t="str">
        <f t="shared" si="1610"/>
        <v>0801</v>
      </c>
      <c r="F606" s="30" t="s">
        <v>329</v>
      </c>
      <c r="G606" s="30"/>
      <c r="H606" s="31" t="s">
        <v>330</v>
      </c>
      <c r="I606" s="32">
        <f t="shared" si="1627"/>
        <v>2215</v>
      </c>
      <c r="J606" s="32">
        <f t="shared" si="1628"/>
        <v>1548.2</v>
      </c>
      <c r="K606" s="32">
        <f t="shared" si="1629"/>
        <v>0</v>
      </c>
      <c r="L606" s="32">
        <f t="shared" si="1630"/>
        <v>0</v>
      </c>
      <c r="M606" s="32">
        <f t="shared" si="1631"/>
        <v>0</v>
      </c>
      <c r="N606" s="32">
        <f t="shared" si="1632"/>
        <v>0</v>
      </c>
      <c r="O606" s="32">
        <f t="shared" si="1633"/>
        <v>0</v>
      </c>
      <c r="P606" s="32">
        <f t="shared" si="1634"/>
        <v>0</v>
      </c>
      <c r="Q606" s="32">
        <f t="shared" si="1635"/>
        <v>0</v>
      </c>
      <c r="R606" s="32">
        <f t="shared" si="1636"/>
        <v>0</v>
      </c>
      <c r="S606" s="32">
        <f t="shared" si="1637"/>
        <v>0</v>
      </c>
      <c r="T606" s="32">
        <f t="shared" si="1638"/>
        <v>0</v>
      </c>
      <c r="U606" s="32">
        <v>0</v>
      </c>
      <c r="V606" s="32">
        <f t="shared" si="1611"/>
        <v>2215</v>
      </c>
      <c r="W606" s="32">
        <f t="shared" si="1639"/>
        <v>0</v>
      </c>
      <c r="X606" s="32">
        <f t="shared" si="1640"/>
        <v>0</v>
      </c>
      <c r="Y606" s="32">
        <f t="shared" si="1641"/>
        <v>0</v>
      </c>
      <c r="Z606" s="32">
        <f t="shared" si="1642"/>
        <v>0</v>
      </c>
      <c r="AA606" s="32">
        <f t="shared" si="1643"/>
        <v>0</v>
      </c>
      <c r="AB606" s="32">
        <f t="shared" si="1644"/>
        <v>1802.1990000000001</v>
      </c>
      <c r="AC606" s="33">
        <f t="shared" si="1645"/>
        <v>2215</v>
      </c>
      <c r="AD606" s="33">
        <f t="shared" si="1646"/>
        <v>2215</v>
      </c>
      <c r="AE606" s="34">
        <f t="shared" si="1508"/>
        <v>100</v>
      </c>
      <c r="AF606" s="32">
        <f t="shared" si="1647"/>
        <v>2215</v>
      </c>
      <c r="AG606" s="32">
        <f t="shared" si="1648"/>
        <v>0</v>
      </c>
      <c r="AH606" s="32">
        <f t="shared" si="1649"/>
        <v>0</v>
      </c>
      <c r="AI606" s="32">
        <f t="shared" si="1650"/>
        <v>0</v>
      </c>
      <c r="AJ606" s="32">
        <f t="shared" si="1651"/>
        <v>0</v>
      </c>
      <c r="AK606" s="32">
        <f t="shared" si="1652"/>
        <v>0</v>
      </c>
      <c r="AL606" s="32">
        <f t="shared" si="1509"/>
        <v>2215</v>
      </c>
      <c r="AM606" s="32">
        <f t="shared" si="1510"/>
        <v>0</v>
      </c>
    </row>
    <row r="607" spans="2:40" ht="46.8" x14ac:dyDescent="0.3">
      <c r="B607" s="30" t="s">
        <v>290</v>
      </c>
      <c r="C607" s="30" t="s">
        <v>392</v>
      </c>
      <c r="D607" s="30" t="s">
        <v>38</v>
      </c>
      <c r="E607" s="15" t="str">
        <f t="shared" si="1610"/>
        <v>0801</v>
      </c>
      <c r="F607" s="30" t="s">
        <v>331</v>
      </c>
      <c r="G607" s="30"/>
      <c r="H607" s="31" t="s">
        <v>332</v>
      </c>
      <c r="I607" s="32">
        <f t="shared" si="1627"/>
        <v>2215</v>
      </c>
      <c r="J607" s="32">
        <f t="shared" si="1628"/>
        <v>1548.2</v>
      </c>
      <c r="K607" s="32">
        <f t="shared" si="1629"/>
        <v>0</v>
      </c>
      <c r="L607" s="32">
        <f t="shared" si="1630"/>
        <v>0</v>
      </c>
      <c r="M607" s="32">
        <f t="shared" si="1631"/>
        <v>0</v>
      </c>
      <c r="N607" s="32">
        <f t="shared" si="1632"/>
        <v>0</v>
      </c>
      <c r="O607" s="32">
        <f t="shared" si="1633"/>
        <v>0</v>
      </c>
      <c r="P607" s="32">
        <f t="shared" si="1634"/>
        <v>0</v>
      </c>
      <c r="Q607" s="32">
        <f t="shared" si="1635"/>
        <v>0</v>
      </c>
      <c r="R607" s="32">
        <f t="shared" si="1636"/>
        <v>0</v>
      </c>
      <c r="S607" s="32">
        <f t="shared" si="1637"/>
        <v>0</v>
      </c>
      <c r="T607" s="32">
        <f t="shared" si="1638"/>
        <v>0</v>
      </c>
      <c r="U607" s="32">
        <v>0</v>
      </c>
      <c r="V607" s="32">
        <f t="shared" si="1611"/>
        <v>2215</v>
      </c>
      <c r="W607" s="32">
        <f t="shared" si="1639"/>
        <v>0</v>
      </c>
      <c r="X607" s="32">
        <f t="shared" si="1640"/>
        <v>0</v>
      </c>
      <c r="Y607" s="32">
        <f t="shared" si="1641"/>
        <v>0</v>
      </c>
      <c r="Z607" s="32">
        <f t="shared" si="1642"/>
        <v>0</v>
      </c>
      <c r="AA607" s="32">
        <f t="shared" si="1643"/>
        <v>0</v>
      </c>
      <c r="AB607" s="32">
        <f t="shared" si="1644"/>
        <v>1802.1990000000001</v>
      </c>
      <c r="AC607" s="33">
        <f t="shared" si="1645"/>
        <v>2215</v>
      </c>
      <c r="AD607" s="33">
        <f t="shared" si="1646"/>
        <v>2215</v>
      </c>
      <c r="AE607" s="34">
        <f t="shared" si="1508"/>
        <v>100</v>
      </c>
      <c r="AF607" s="32">
        <f t="shared" si="1647"/>
        <v>2215</v>
      </c>
      <c r="AG607" s="32">
        <f t="shared" si="1648"/>
        <v>0</v>
      </c>
      <c r="AH607" s="32">
        <f t="shared" si="1649"/>
        <v>0</v>
      </c>
      <c r="AI607" s="32">
        <f t="shared" si="1650"/>
        <v>0</v>
      </c>
      <c r="AJ607" s="32">
        <f t="shared" si="1651"/>
        <v>0</v>
      </c>
      <c r="AK607" s="32">
        <f t="shared" si="1652"/>
        <v>0</v>
      </c>
      <c r="AL607" s="32">
        <f t="shared" si="1509"/>
        <v>2215</v>
      </c>
      <c r="AM607" s="32">
        <f t="shared" si="1510"/>
        <v>0</v>
      </c>
    </row>
    <row r="608" spans="2:40" ht="31.2" x14ac:dyDescent="0.3">
      <c r="B608" s="30" t="s">
        <v>290</v>
      </c>
      <c r="C608" s="30" t="s">
        <v>392</v>
      </c>
      <c r="D608" s="30" t="s">
        <v>38</v>
      </c>
      <c r="E608" s="15" t="str">
        <f t="shared" si="1610"/>
        <v>0801</v>
      </c>
      <c r="F608" s="30" t="s">
        <v>331</v>
      </c>
      <c r="G608" s="30" t="s">
        <v>174</v>
      </c>
      <c r="H608" s="31" t="s">
        <v>175</v>
      </c>
      <c r="I608" s="32">
        <f t="shared" ref="I608:T608" si="1653">I609+I610</f>
        <v>2215</v>
      </c>
      <c r="J608" s="32">
        <f t="shared" si="1653"/>
        <v>1548.2</v>
      </c>
      <c r="K608" s="32">
        <f t="shared" si="1653"/>
        <v>0</v>
      </c>
      <c r="L608" s="32">
        <f t="shared" si="1653"/>
        <v>0</v>
      </c>
      <c r="M608" s="32">
        <f t="shared" si="1653"/>
        <v>0</v>
      </c>
      <c r="N608" s="32">
        <f t="shared" si="1653"/>
        <v>0</v>
      </c>
      <c r="O608" s="32">
        <f t="shared" si="1653"/>
        <v>0</v>
      </c>
      <c r="P608" s="32">
        <f t="shared" si="1653"/>
        <v>0</v>
      </c>
      <c r="Q608" s="32">
        <f t="shared" si="1653"/>
        <v>0</v>
      </c>
      <c r="R608" s="32">
        <f t="shared" si="1653"/>
        <v>0</v>
      </c>
      <c r="S608" s="32">
        <f t="shared" si="1653"/>
        <v>0</v>
      </c>
      <c r="T608" s="32">
        <f t="shared" si="1653"/>
        <v>0</v>
      </c>
      <c r="U608" s="32">
        <v>0</v>
      </c>
      <c r="V608" s="32">
        <f t="shared" si="1611"/>
        <v>2215</v>
      </c>
      <c r="W608" s="32">
        <f t="shared" ref="W608:AD608" si="1654">W609+W610</f>
        <v>0</v>
      </c>
      <c r="X608" s="32">
        <f t="shared" si="1654"/>
        <v>0</v>
      </c>
      <c r="Y608" s="32">
        <f t="shared" si="1654"/>
        <v>0</v>
      </c>
      <c r="Z608" s="32">
        <f t="shared" si="1654"/>
        <v>0</v>
      </c>
      <c r="AA608" s="32">
        <f t="shared" si="1654"/>
        <v>0</v>
      </c>
      <c r="AB608" s="32">
        <f t="shared" si="1654"/>
        <v>1802.1990000000001</v>
      </c>
      <c r="AC608" s="33">
        <f t="shared" si="1654"/>
        <v>2215</v>
      </c>
      <c r="AD608" s="33">
        <f t="shared" si="1654"/>
        <v>2215</v>
      </c>
      <c r="AE608" s="34">
        <f t="shared" si="1508"/>
        <v>100</v>
      </c>
      <c r="AF608" s="32">
        <f t="shared" ref="AF608:AK608" si="1655">AF609+AF610</f>
        <v>2215</v>
      </c>
      <c r="AG608" s="32">
        <f t="shared" si="1655"/>
        <v>0</v>
      </c>
      <c r="AH608" s="32">
        <f t="shared" si="1655"/>
        <v>0</v>
      </c>
      <c r="AI608" s="32">
        <f t="shared" si="1655"/>
        <v>0</v>
      </c>
      <c r="AJ608" s="32">
        <f t="shared" si="1655"/>
        <v>0</v>
      </c>
      <c r="AK608" s="32">
        <f t="shared" si="1655"/>
        <v>0</v>
      </c>
      <c r="AL608" s="32">
        <f t="shared" si="1509"/>
        <v>2215</v>
      </c>
      <c r="AM608" s="32">
        <f t="shared" si="1510"/>
        <v>0</v>
      </c>
    </row>
    <row r="609" spans="2:40" x14ac:dyDescent="0.3">
      <c r="B609" s="30" t="s">
        <v>290</v>
      </c>
      <c r="C609" s="30" t="s">
        <v>392</v>
      </c>
      <c r="D609" s="30" t="s">
        <v>38</v>
      </c>
      <c r="E609" s="15" t="str">
        <f t="shared" si="1610"/>
        <v>0801</v>
      </c>
      <c r="F609" s="30" t="s">
        <v>331</v>
      </c>
      <c r="G609" s="30" t="s">
        <v>176</v>
      </c>
      <c r="H609" s="31" t="s">
        <v>177</v>
      </c>
      <c r="I609" s="32">
        <v>2215</v>
      </c>
      <c r="J609" s="32"/>
      <c r="K609" s="32"/>
      <c r="L609" s="32"/>
      <c r="M609" s="32"/>
      <c r="N609" s="32"/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2">
        <f t="shared" si="1611"/>
        <v>2215</v>
      </c>
      <c r="W609" s="32"/>
      <c r="X609" s="32"/>
      <c r="Y609" s="32"/>
      <c r="Z609" s="32"/>
      <c r="AA609" s="32"/>
      <c r="AB609" s="32">
        <v>1802.1990000000001</v>
      </c>
      <c r="AC609" s="33">
        <v>2215</v>
      </c>
      <c r="AD609" s="33">
        <v>2215</v>
      </c>
      <c r="AE609" s="34">
        <f t="shared" si="1508"/>
        <v>100</v>
      </c>
      <c r="AF609" s="32">
        <v>2215</v>
      </c>
      <c r="AG609" s="32">
        <v>0</v>
      </c>
      <c r="AH609" s="32">
        <v>0</v>
      </c>
      <c r="AI609" s="32">
        <v>0</v>
      </c>
      <c r="AJ609" s="32">
        <v>0</v>
      </c>
      <c r="AK609" s="32">
        <v>0</v>
      </c>
      <c r="AL609" s="32">
        <f t="shared" si="1509"/>
        <v>2215</v>
      </c>
      <c r="AM609" s="32">
        <f t="shared" si="1510"/>
        <v>0</v>
      </c>
      <c r="AN609" s="12"/>
    </row>
    <row r="610" spans="2:40" ht="15.6" hidden="1" customHeight="1" x14ac:dyDescent="0.3">
      <c r="B610" s="30" t="s">
        <v>290</v>
      </c>
      <c r="C610" s="30" t="s">
        <v>392</v>
      </c>
      <c r="D610" s="30" t="s">
        <v>38</v>
      </c>
      <c r="E610" s="15" t="str">
        <f t="shared" si="1610"/>
        <v>0801</v>
      </c>
      <c r="F610" s="30" t="s">
        <v>331</v>
      </c>
      <c r="G610" s="30" t="s">
        <v>302</v>
      </c>
      <c r="H610" s="31" t="s">
        <v>303</v>
      </c>
      <c r="I610" s="32"/>
      <c r="J610" s="32">
        <v>1548.2</v>
      </c>
      <c r="K610" s="32"/>
      <c r="L610" s="32"/>
      <c r="M610" s="32"/>
      <c r="N610" s="32"/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2">
        <v>0</v>
      </c>
      <c r="V610" s="32">
        <f t="shared" si="1611"/>
        <v>0</v>
      </c>
      <c r="W610" s="32"/>
      <c r="X610" s="32"/>
      <c r="Y610" s="32"/>
      <c r="Z610" s="32"/>
      <c r="AA610" s="32"/>
      <c r="AB610" s="32">
        <v>0</v>
      </c>
      <c r="AC610" s="33">
        <v>0</v>
      </c>
      <c r="AD610" s="33">
        <v>0</v>
      </c>
      <c r="AE610" s="34" t="e">
        <f t="shared" si="1508"/>
        <v>#DIV/0!</v>
      </c>
      <c r="AF610" s="35">
        <v>0</v>
      </c>
      <c r="AG610" s="35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f t="shared" si="1509"/>
        <v>0</v>
      </c>
      <c r="AM610" s="36">
        <f t="shared" si="1510"/>
        <v>0</v>
      </c>
      <c r="AN610" s="37" t="s">
        <v>35</v>
      </c>
    </row>
    <row r="611" spans="2:40" ht="31.2" x14ac:dyDescent="0.3">
      <c r="B611" s="30" t="s">
        <v>290</v>
      </c>
      <c r="C611" s="30" t="s">
        <v>392</v>
      </c>
      <c r="D611" s="30" t="s">
        <v>38</v>
      </c>
      <c r="E611" s="15" t="str">
        <f t="shared" si="1610"/>
        <v>0801</v>
      </c>
      <c r="F611" s="30" t="s">
        <v>204</v>
      </c>
      <c r="G611" s="30"/>
      <c r="H611" s="31" t="s">
        <v>205</v>
      </c>
      <c r="I611" s="32">
        <f t="shared" ref="I611:I615" si="1656">I612</f>
        <v>3500</v>
      </c>
      <c r="J611" s="32">
        <f t="shared" ref="J611:J615" si="1657">J612</f>
        <v>3500</v>
      </c>
      <c r="K611" s="32">
        <f t="shared" ref="K611:K615" si="1658">K612</f>
        <v>3500</v>
      </c>
      <c r="L611" s="32">
        <f t="shared" ref="L611:L615" si="1659">L612</f>
        <v>0</v>
      </c>
      <c r="M611" s="32">
        <f t="shared" ref="M611:M615" si="1660">M612</f>
        <v>0</v>
      </c>
      <c r="N611" s="32">
        <f t="shared" ref="N611:N615" si="1661">N612</f>
        <v>0</v>
      </c>
      <c r="O611" s="32">
        <f t="shared" ref="O611:O618" si="1662">O612</f>
        <v>0</v>
      </c>
      <c r="P611" s="32">
        <f t="shared" ref="P611:P618" si="1663">P612</f>
        <v>0</v>
      </c>
      <c r="Q611" s="32">
        <f t="shared" ref="Q611:Q618" si="1664">Q612</f>
        <v>0</v>
      </c>
      <c r="R611" s="32">
        <f t="shared" ref="R611:R618" si="1665">R612</f>
        <v>0</v>
      </c>
      <c r="S611" s="32">
        <f t="shared" ref="S611:S618" si="1666">S612</f>
        <v>0</v>
      </c>
      <c r="T611" s="32">
        <f t="shared" ref="T611:T618" si="1667">T612</f>
        <v>0</v>
      </c>
      <c r="U611" s="32">
        <v>0</v>
      </c>
      <c r="V611" s="32">
        <f t="shared" si="1611"/>
        <v>3500</v>
      </c>
      <c r="W611" s="32">
        <f t="shared" ref="W611:W615" si="1668">W612</f>
        <v>0</v>
      </c>
      <c r="X611" s="32">
        <f t="shared" ref="X611:X615" si="1669">X612</f>
        <v>0</v>
      </c>
      <c r="Y611" s="32">
        <f t="shared" ref="Y611:Y615" si="1670">Y612</f>
        <v>0</v>
      </c>
      <c r="Z611" s="32">
        <f t="shared" ref="Z611:Z615" si="1671">Z612</f>
        <v>0</v>
      </c>
      <c r="AA611" s="32">
        <f t="shared" ref="AA611:AA615" si="1672">AA612</f>
        <v>0</v>
      </c>
      <c r="AB611" s="32">
        <f t="shared" ref="AB611:AB618" si="1673">AB612</f>
        <v>3500</v>
      </c>
      <c r="AC611" s="33">
        <f t="shared" ref="AC611:AC618" si="1674">AC612</f>
        <v>3500</v>
      </c>
      <c r="AD611" s="33">
        <f t="shared" ref="AD611:AD618" si="1675">AD612</f>
        <v>3500</v>
      </c>
      <c r="AE611" s="34">
        <f t="shared" si="1508"/>
        <v>100</v>
      </c>
      <c r="AF611" s="32">
        <f t="shared" ref="AF611:AF618" si="1676">AF612</f>
        <v>3500</v>
      </c>
      <c r="AG611" s="32">
        <f t="shared" ref="AG611:AG618" si="1677">AG612</f>
        <v>0</v>
      </c>
      <c r="AH611" s="32">
        <f t="shared" ref="AH611:AH618" si="1678">AH612</f>
        <v>0</v>
      </c>
      <c r="AI611" s="32">
        <f t="shared" ref="AI611:AI618" si="1679">AI612</f>
        <v>0</v>
      </c>
      <c r="AJ611" s="32">
        <f t="shared" ref="AJ611:AJ618" si="1680">AJ612</f>
        <v>0</v>
      </c>
      <c r="AK611" s="32">
        <f t="shared" ref="AK611:AK618" si="1681">AK612</f>
        <v>0</v>
      </c>
      <c r="AL611" s="32">
        <f t="shared" si="1509"/>
        <v>3500</v>
      </c>
      <c r="AM611" s="32">
        <f t="shared" si="1510"/>
        <v>0</v>
      </c>
    </row>
    <row r="612" spans="2:40" ht="31.2" x14ac:dyDescent="0.3">
      <c r="B612" s="30" t="s">
        <v>290</v>
      </c>
      <c r="C612" s="30" t="s">
        <v>392</v>
      </c>
      <c r="D612" s="30" t="s">
        <v>38</v>
      </c>
      <c r="E612" s="15" t="str">
        <f t="shared" si="1610"/>
        <v>0801</v>
      </c>
      <c r="F612" s="30" t="s">
        <v>206</v>
      </c>
      <c r="G612" s="30"/>
      <c r="H612" s="31" t="s">
        <v>207</v>
      </c>
      <c r="I612" s="32">
        <f t="shared" si="1656"/>
        <v>3500</v>
      </c>
      <c r="J612" s="32">
        <f t="shared" si="1657"/>
        <v>3500</v>
      </c>
      <c r="K612" s="32">
        <f t="shared" si="1658"/>
        <v>3500</v>
      </c>
      <c r="L612" s="32">
        <f t="shared" si="1659"/>
        <v>0</v>
      </c>
      <c r="M612" s="32">
        <f t="shared" si="1660"/>
        <v>0</v>
      </c>
      <c r="N612" s="32">
        <f t="shared" si="1661"/>
        <v>0</v>
      </c>
      <c r="O612" s="32">
        <f t="shared" si="1662"/>
        <v>0</v>
      </c>
      <c r="P612" s="32">
        <f t="shared" si="1663"/>
        <v>0</v>
      </c>
      <c r="Q612" s="32">
        <f t="shared" si="1664"/>
        <v>0</v>
      </c>
      <c r="R612" s="32">
        <f t="shared" si="1665"/>
        <v>0</v>
      </c>
      <c r="S612" s="32">
        <f t="shared" si="1666"/>
        <v>0</v>
      </c>
      <c r="T612" s="32">
        <f t="shared" si="1667"/>
        <v>0</v>
      </c>
      <c r="U612" s="32">
        <v>0</v>
      </c>
      <c r="V612" s="32">
        <f t="shared" si="1611"/>
        <v>3500</v>
      </c>
      <c r="W612" s="32">
        <f t="shared" si="1668"/>
        <v>0</v>
      </c>
      <c r="X612" s="32">
        <f t="shared" si="1669"/>
        <v>0</v>
      </c>
      <c r="Y612" s="32">
        <f t="shared" si="1670"/>
        <v>0</v>
      </c>
      <c r="Z612" s="32">
        <f t="shared" si="1671"/>
        <v>0</v>
      </c>
      <c r="AA612" s="32">
        <f t="shared" si="1672"/>
        <v>0</v>
      </c>
      <c r="AB612" s="32">
        <f t="shared" si="1673"/>
        <v>3500</v>
      </c>
      <c r="AC612" s="33">
        <f t="shared" si="1674"/>
        <v>3500</v>
      </c>
      <c r="AD612" s="33">
        <f t="shared" si="1675"/>
        <v>3500</v>
      </c>
      <c r="AE612" s="34">
        <f t="shared" si="1508"/>
        <v>100</v>
      </c>
      <c r="AF612" s="32">
        <f t="shared" si="1676"/>
        <v>3500</v>
      </c>
      <c r="AG612" s="32">
        <f t="shared" si="1677"/>
        <v>0</v>
      </c>
      <c r="AH612" s="32">
        <f t="shared" si="1678"/>
        <v>0</v>
      </c>
      <c r="AI612" s="32">
        <f t="shared" si="1679"/>
        <v>0</v>
      </c>
      <c r="AJ612" s="32">
        <f t="shared" si="1680"/>
        <v>0</v>
      </c>
      <c r="AK612" s="32">
        <f t="shared" si="1681"/>
        <v>0</v>
      </c>
      <c r="AL612" s="32">
        <f t="shared" si="1509"/>
        <v>3500</v>
      </c>
      <c r="AM612" s="32">
        <f t="shared" si="1510"/>
        <v>0</v>
      </c>
    </row>
    <row r="613" spans="2:40" ht="31.2" x14ac:dyDescent="0.3">
      <c r="B613" s="30" t="s">
        <v>290</v>
      </c>
      <c r="C613" s="30" t="s">
        <v>392</v>
      </c>
      <c r="D613" s="30" t="s">
        <v>38</v>
      </c>
      <c r="E613" s="15" t="str">
        <f t="shared" si="1610"/>
        <v>0801</v>
      </c>
      <c r="F613" s="30" t="s">
        <v>283</v>
      </c>
      <c r="G613" s="30"/>
      <c r="H613" s="31" t="s">
        <v>284</v>
      </c>
      <c r="I613" s="32">
        <f t="shared" si="1656"/>
        <v>3500</v>
      </c>
      <c r="J613" s="32">
        <f t="shared" si="1657"/>
        <v>3500</v>
      </c>
      <c r="K613" s="32">
        <f t="shared" si="1658"/>
        <v>3500</v>
      </c>
      <c r="L613" s="32">
        <f t="shared" si="1659"/>
        <v>0</v>
      </c>
      <c r="M613" s="32">
        <f t="shared" si="1660"/>
        <v>0</v>
      </c>
      <c r="N613" s="32">
        <f t="shared" si="1661"/>
        <v>0</v>
      </c>
      <c r="O613" s="32">
        <f t="shared" si="1662"/>
        <v>0</v>
      </c>
      <c r="P613" s="32">
        <f t="shared" si="1663"/>
        <v>0</v>
      </c>
      <c r="Q613" s="32">
        <f t="shared" si="1664"/>
        <v>0</v>
      </c>
      <c r="R613" s="32">
        <f t="shared" si="1665"/>
        <v>0</v>
      </c>
      <c r="S613" s="32">
        <f t="shared" si="1666"/>
        <v>0</v>
      </c>
      <c r="T613" s="32">
        <f t="shared" si="1667"/>
        <v>0</v>
      </c>
      <c r="U613" s="32">
        <v>0</v>
      </c>
      <c r="V613" s="32">
        <f t="shared" si="1611"/>
        <v>3500</v>
      </c>
      <c r="W613" s="32">
        <f t="shared" si="1668"/>
        <v>0</v>
      </c>
      <c r="X613" s="32">
        <f t="shared" si="1669"/>
        <v>0</v>
      </c>
      <c r="Y613" s="32">
        <f t="shared" si="1670"/>
        <v>0</v>
      </c>
      <c r="Z613" s="32">
        <f t="shared" si="1671"/>
        <v>0</v>
      </c>
      <c r="AA613" s="32">
        <f t="shared" si="1672"/>
        <v>0</v>
      </c>
      <c r="AB613" s="32">
        <f t="shared" si="1673"/>
        <v>3500</v>
      </c>
      <c r="AC613" s="33">
        <f t="shared" si="1674"/>
        <v>3500</v>
      </c>
      <c r="AD613" s="33">
        <f t="shared" si="1675"/>
        <v>3500</v>
      </c>
      <c r="AE613" s="34">
        <f t="shared" si="1508"/>
        <v>100</v>
      </c>
      <c r="AF613" s="32">
        <f t="shared" si="1676"/>
        <v>3500</v>
      </c>
      <c r="AG613" s="32">
        <f t="shared" si="1677"/>
        <v>0</v>
      </c>
      <c r="AH613" s="32">
        <f t="shared" si="1678"/>
        <v>0</v>
      </c>
      <c r="AI613" s="32">
        <f t="shared" si="1679"/>
        <v>0</v>
      </c>
      <c r="AJ613" s="32">
        <f t="shared" si="1680"/>
        <v>0</v>
      </c>
      <c r="AK613" s="32">
        <f t="shared" si="1681"/>
        <v>0</v>
      </c>
      <c r="AL613" s="32">
        <f t="shared" si="1509"/>
        <v>3500</v>
      </c>
      <c r="AM613" s="32">
        <f t="shared" si="1510"/>
        <v>0</v>
      </c>
    </row>
    <row r="614" spans="2:40" ht="31.2" x14ac:dyDescent="0.3">
      <c r="B614" s="30" t="s">
        <v>290</v>
      </c>
      <c r="C614" s="30" t="s">
        <v>392</v>
      </c>
      <c r="D614" s="30" t="s">
        <v>38</v>
      </c>
      <c r="E614" s="15" t="str">
        <f t="shared" si="1610"/>
        <v>0801</v>
      </c>
      <c r="F614" s="30" t="s">
        <v>285</v>
      </c>
      <c r="G614" s="30"/>
      <c r="H614" s="31" t="s">
        <v>286</v>
      </c>
      <c r="I614" s="32">
        <f t="shared" si="1656"/>
        <v>3500</v>
      </c>
      <c r="J614" s="32">
        <f t="shared" si="1657"/>
        <v>3500</v>
      </c>
      <c r="K614" s="32">
        <f t="shared" si="1658"/>
        <v>3500</v>
      </c>
      <c r="L614" s="32">
        <f t="shared" si="1659"/>
        <v>0</v>
      </c>
      <c r="M614" s="32">
        <f t="shared" si="1660"/>
        <v>0</v>
      </c>
      <c r="N614" s="32">
        <f t="shared" si="1661"/>
        <v>0</v>
      </c>
      <c r="O614" s="32">
        <f t="shared" si="1662"/>
        <v>0</v>
      </c>
      <c r="P614" s="32">
        <f t="shared" si="1663"/>
        <v>0</v>
      </c>
      <c r="Q614" s="32">
        <f t="shared" si="1664"/>
        <v>0</v>
      </c>
      <c r="R614" s="32">
        <f t="shared" si="1665"/>
        <v>0</v>
      </c>
      <c r="S614" s="32">
        <f t="shared" si="1666"/>
        <v>0</v>
      </c>
      <c r="T614" s="32">
        <f t="shared" si="1667"/>
        <v>0</v>
      </c>
      <c r="U614" s="32">
        <v>0</v>
      </c>
      <c r="V614" s="32">
        <f t="shared" si="1611"/>
        <v>3500</v>
      </c>
      <c r="W614" s="32">
        <f t="shared" si="1668"/>
        <v>0</v>
      </c>
      <c r="X614" s="32">
        <f t="shared" si="1669"/>
        <v>0</v>
      </c>
      <c r="Y614" s="32">
        <f t="shared" si="1670"/>
        <v>0</v>
      </c>
      <c r="Z614" s="32">
        <f t="shared" si="1671"/>
        <v>0</v>
      </c>
      <c r="AA614" s="32">
        <f t="shared" si="1672"/>
        <v>0</v>
      </c>
      <c r="AB614" s="32">
        <f t="shared" si="1673"/>
        <v>3500</v>
      </c>
      <c r="AC614" s="33">
        <f t="shared" si="1674"/>
        <v>3500</v>
      </c>
      <c r="AD614" s="33">
        <f t="shared" si="1675"/>
        <v>3500</v>
      </c>
      <c r="AE614" s="34">
        <f t="shared" ref="AE614:AE677" si="1682">AD614/AC614*100</f>
        <v>100</v>
      </c>
      <c r="AF614" s="32">
        <f t="shared" si="1676"/>
        <v>3500</v>
      </c>
      <c r="AG614" s="32">
        <f t="shared" si="1677"/>
        <v>0</v>
      </c>
      <c r="AH614" s="32">
        <f t="shared" si="1678"/>
        <v>0</v>
      </c>
      <c r="AI614" s="32">
        <f t="shared" si="1679"/>
        <v>0</v>
      </c>
      <c r="AJ614" s="32">
        <f t="shared" si="1680"/>
        <v>0</v>
      </c>
      <c r="AK614" s="32">
        <f t="shared" si="1681"/>
        <v>0</v>
      </c>
      <c r="AL614" s="32">
        <f t="shared" ref="AL614:AL677" si="1683">AF614+AH614+AK614+AI614+AJ614+AG614</f>
        <v>3500</v>
      </c>
      <c r="AM614" s="32">
        <f t="shared" ref="AM614:AM677" si="1684">V614-AL614</f>
        <v>0</v>
      </c>
    </row>
    <row r="615" spans="2:40" ht="31.2" x14ac:dyDescent="0.3">
      <c r="B615" s="30" t="s">
        <v>290</v>
      </c>
      <c r="C615" s="30" t="s">
        <v>392</v>
      </c>
      <c r="D615" s="30" t="s">
        <v>38</v>
      </c>
      <c r="E615" s="15" t="str">
        <f t="shared" si="1610"/>
        <v>0801</v>
      </c>
      <c r="F615" s="30" t="s">
        <v>285</v>
      </c>
      <c r="G615" s="30" t="s">
        <v>174</v>
      </c>
      <c r="H615" s="31" t="s">
        <v>175</v>
      </c>
      <c r="I615" s="32">
        <f t="shared" si="1656"/>
        <v>3500</v>
      </c>
      <c r="J615" s="32">
        <f t="shared" si="1657"/>
        <v>3500</v>
      </c>
      <c r="K615" s="32">
        <f t="shared" si="1658"/>
        <v>3500</v>
      </c>
      <c r="L615" s="32">
        <f t="shared" si="1659"/>
        <v>0</v>
      </c>
      <c r="M615" s="32">
        <f t="shared" si="1660"/>
        <v>0</v>
      </c>
      <c r="N615" s="32">
        <f t="shared" si="1661"/>
        <v>0</v>
      </c>
      <c r="O615" s="32">
        <f t="shared" si="1662"/>
        <v>0</v>
      </c>
      <c r="P615" s="32">
        <f t="shared" si="1663"/>
        <v>0</v>
      </c>
      <c r="Q615" s="32">
        <f t="shared" si="1664"/>
        <v>0</v>
      </c>
      <c r="R615" s="32">
        <f t="shared" si="1665"/>
        <v>0</v>
      </c>
      <c r="S615" s="32">
        <f t="shared" si="1666"/>
        <v>0</v>
      </c>
      <c r="T615" s="32">
        <f t="shared" si="1667"/>
        <v>0</v>
      </c>
      <c r="U615" s="32">
        <v>0</v>
      </c>
      <c r="V615" s="32">
        <f t="shared" si="1611"/>
        <v>3500</v>
      </c>
      <c r="W615" s="32">
        <f t="shared" si="1668"/>
        <v>0</v>
      </c>
      <c r="X615" s="32">
        <f t="shared" si="1669"/>
        <v>0</v>
      </c>
      <c r="Y615" s="32">
        <f t="shared" si="1670"/>
        <v>0</v>
      </c>
      <c r="Z615" s="32">
        <f t="shared" si="1671"/>
        <v>0</v>
      </c>
      <c r="AA615" s="32">
        <f t="shared" si="1672"/>
        <v>0</v>
      </c>
      <c r="AB615" s="32">
        <f t="shared" si="1673"/>
        <v>3500</v>
      </c>
      <c r="AC615" s="33">
        <f t="shared" si="1674"/>
        <v>3500</v>
      </c>
      <c r="AD615" s="33">
        <f t="shared" si="1675"/>
        <v>3500</v>
      </c>
      <c r="AE615" s="34">
        <f t="shared" si="1682"/>
        <v>100</v>
      </c>
      <c r="AF615" s="32">
        <f t="shared" si="1676"/>
        <v>3500</v>
      </c>
      <c r="AG615" s="32">
        <f t="shared" si="1677"/>
        <v>0</v>
      </c>
      <c r="AH615" s="32">
        <f t="shared" si="1678"/>
        <v>0</v>
      </c>
      <c r="AI615" s="32">
        <f t="shared" si="1679"/>
        <v>0</v>
      </c>
      <c r="AJ615" s="32">
        <f t="shared" si="1680"/>
        <v>0</v>
      </c>
      <c r="AK615" s="32">
        <f t="shared" si="1681"/>
        <v>0</v>
      </c>
      <c r="AL615" s="32">
        <f t="shared" si="1683"/>
        <v>3500</v>
      </c>
      <c r="AM615" s="32">
        <f t="shared" si="1684"/>
        <v>0</v>
      </c>
    </row>
    <row r="616" spans="2:40" x14ac:dyDescent="0.3">
      <c r="B616" s="30" t="s">
        <v>290</v>
      </c>
      <c r="C616" s="30" t="s">
        <v>392</v>
      </c>
      <c r="D616" s="30" t="s">
        <v>38</v>
      </c>
      <c r="E616" s="15" t="str">
        <f t="shared" si="1610"/>
        <v>0801</v>
      </c>
      <c r="F616" s="30" t="s">
        <v>285</v>
      </c>
      <c r="G616" s="30" t="s">
        <v>302</v>
      </c>
      <c r="H616" s="31" t="s">
        <v>303</v>
      </c>
      <c r="I616" s="32">
        <v>3500</v>
      </c>
      <c r="J616" s="32">
        <v>3500</v>
      </c>
      <c r="K616" s="32">
        <v>3500</v>
      </c>
      <c r="L616" s="32"/>
      <c r="M616" s="32"/>
      <c r="N616" s="32"/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2">
        <v>0</v>
      </c>
      <c r="V616" s="32">
        <f t="shared" si="1611"/>
        <v>3500</v>
      </c>
      <c r="W616" s="32"/>
      <c r="X616" s="32"/>
      <c r="Y616" s="32"/>
      <c r="Z616" s="32"/>
      <c r="AA616" s="32"/>
      <c r="AB616" s="32">
        <v>3500</v>
      </c>
      <c r="AC616" s="33">
        <v>3500</v>
      </c>
      <c r="AD616" s="33">
        <v>3500</v>
      </c>
      <c r="AE616" s="34">
        <f t="shared" si="1682"/>
        <v>100</v>
      </c>
      <c r="AF616" s="32">
        <v>3500</v>
      </c>
      <c r="AG616" s="32">
        <v>0</v>
      </c>
      <c r="AH616" s="32">
        <v>0</v>
      </c>
      <c r="AI616" s="32">
        <v>0</v>
      </c>
      <c r="AJ616" s="32">
        <v>0</v>
      </c>
      <c r="AK616" s="32">
        <v>0</v>
      </c>
      <c r="AL616" s="32">
        <f t="shared" si="1683"/>
        <v>3500</v>
      </c>
      <c r="AM616" s="32">
        <f t="shared" si="1684"/>
        <v>0</v>
      </c>
      <c r="AN616" s="12"/>
    </row>
    <row r="617" spans="2:40" ht="31.2" x14ac:dyDescent="0.3">
      <c r="B617" s="30" t="s">
        <v>290</v>
      </c>
      <c r="C617" s="30" t="s">
        <v>392</v>
      </c>
      <c r="D617" s="30" t="s">
        <v>38</v>
      </c>
      <c r="E617" s="15" t="str">
        <f t="shared" si="1610"/>
        <v>0801</v>
      </c>
      <c r="F617" s="30" t="s">
        <v>78</v>
      </c>
      <c r="G617" s="30"/>
      <c r="H617" s="31" t="s">
        <v>79</v>
      </c>
      <c r="I617" s="32"/>
      <c r="J617" s="32"/>
      <c r="K617" s="32"/>
      <c r="L617" s="32"/>
      <c r="M617" s="32"/>
      <c r="N617" s="32"/>
      <c r="O617" s="32">
        <f t="shared" si="1662"/>
        <v>0</v>
      </c>
      <c r="P617" s="32">
        <f t="shared" si="1663"/>
        <v>0</v>
      </c>
      <c r="Q617" s="32">
        <f t="shared" si="1664"/>
        <v>0</v>
      </c>
      <c r="R617" s="32">
        <f t="shared" si="1665"/>
        <v>0</v>
      </c>
      <c r="S617" s="32">
        <f t="shared" si="1666"/>
        <v>0</v>
      </c>
      <c r="T617" s="32">
        <f t="shared" si="1667"/>
        <v>0</v>
      </c>
      <c r="U617" s="32"/>
      <c r="V617" s="32">
        <f t="shared" si="1611"/>
        <v>0</v>
      </c>
      <c r="W617" s="32"/>
      <c r="X617" s="32"/>
      <c r="Y617" s="32"/>
      <c r="Z617" s="32"/>
      <c r="AA617" s="32"/>
      <c r="AB617" s="32">
        <f t="shared" si="1673"/>
        <v>7088.1017300000003</v>
      </c>
      <c r="AC617" s="33">
        <f t="shared" si="1674"/>
        <v>10559.213680000001</v>
      </c>
      <c r="AD617" s="33">
        <f t="shared" si="1675"/>
        <v>10559.213680000001</v>
      </c>
      <c r="AE617" s="34">
        <f t="shared" si="1682"/>
        <v>100</v>
      </c>
      <c r="AF617" s="32">
        <f t="shared" si="1676"/>
        <v>10558.60173</v>
      </c>
      <c r="AG617" s="32">
        <f t="shared" si="1677"/>
        <v>0</v>
      </c>
      <c r="AH617" s="32">
        <f t="shared" si="1678"/>
        <v>0</v>
      </c>
      <c r="AI617" s="32">
        <f t="shared" si="1679"/>
        <v>0</v>
      </c>
      <c r="AJ617" s="32">
        <f t="shared" si="1680"/>
        <v>0</v>
      </c>
      <c r="AK617" s="32">
        <f t="shared" si="1681"/>
        <v>0</v>
      </c>
      <c r="AL617" s="32">
        <f t="shared" si="1683"/>
        <v>10558.60173</v>
      </c>
      <c r="AM617" s="32">
        <f t="shared" si="1684"/>
        <v>-10558.60173</v>
      </c>
      <c r="AN617" s="12"/>
    </row>
    <row r="618" spans="2:40" ht="46.8" x14ac:dyDescent="0.3">
      <c r="B618" s="30" t="s">
        <v>290</v>
      </c>
      <c r="C618" s="30" t="s">
        <v>392</v>
      </c>
      <c r="D618" s="30" t="s">
        <v>38</v>
      </c>
      <c r="E618" s="15" t="str">
        <f t="shared" si="1610"/>
        <v>0801</v>
      </c>
      <c r="F618" s="30" t="s">
        <v>378</v>
      </c>
      <c r="G618" s="30"/>
      <c r="H618" s="31" t="s">
        <v>379</v>
      </c>
      <c r="I618" s="32"/>
      <c r="J618" s="32"/>
      <c r="K618" s="32"/>
      <c r="L618" s="32"/>
      <c r="M618" s="32"/>
      <c r="N618" s="32"/>
      <c r="O618" s="32">
        <f t="shared" si="1662"/>
        <v>0</v>
      </c>
      <c r="P618" s="32">
        <f t="shared" si="1663"/>
        <v>0</v>
      </c>
      <c r="Q618" s="32">
        <f t="shared" si="1664"/>
        <v>0</v>
      </c>
      <c r="R618" s="32">
        <f t="shared" si="1665"/>
        <v>0</v>
      </c>
      <c r="S618" s="32">
        <f t="shared" si="1666"/>
        <v>0</v>
      </c>
      <c r="T618" s="32">
        <f t="shared" si="1667"/>
        <v>0</v>
      </c>
      <c r="U618" s="32"/>
      <c r="V618" s="32">
        <f t="shared" si="1611"/>
        <v>0</v>
      </c>
      <c r="W618" s="32"/>
      <c r="X618" s="32"/>
      <c r="Y618" s="32"/>
      <c r="Z618" s="32"/>
      <c r="AA618" s="32"/>
      <c r="AB618" s="32">
        <f t="shared" si="1673"/>
        <v>7088.1017300000003</v>
      </c>
      <c r="AC618" s="33">
        <f t="shared" si="1674"/>
        <v>10559.213680000001</v>
      </c>
      <c r="AD618" s="33">
        <f t="shared" si="1675"/>
        <v>10559.213680000001</v>
      </c>
      <c r="AE618" s="34">
        <f t="shared" si="1682"/>
        <v>100</v>
      </c>
      <c r="AF618" s="32">
        <f t="shared" si="1676"/>
        <v>10558.60173</v>
      </c>
      <c r="AG618" s="32">
        <f t="shared" si="1677"/>
        <v>0</v>
      </c>
      <c r="AH618" s="32">
        <f t="shared" si="1678"/>
        <v>0</v>
      </c>
      <c r="AI618" s="32">
        <f t="shared" si="1679"/>
        <v>0</v>
      </c>
      <c r="AJ618" s="32">
        <f t="shared" si="1680"/>
        <v>0</v>
      </c>
      <c r="AK618" s="32">
        <f t="shared" si="1681"/>
        <v>0</v>
      </c>
      <c r="AL618" s="32">
        <f t="shared" si="1683"/>
        <v>10558.60173</v>
      </c>
      <c r="AM618" s="32">
        <f t="shared" si="1684"/>
        <v>-10558.60173</v>
      </c>
      <c r="AN618" s="12"/>
    </row>
    <row r="619" spans="2:40" ht="31.2" x14ac:dyDescent="0.3">
      <c r="B619" s="30" t="s">
        <v>290</v>
      </c>
      <c r="C619" s="30" t="s">
        <v>392</v>
      </c>
      <c r="D619" s="30" t="s">
        <v>38</v>
      </c>
      <c r="E619" s="15" t="str">
        <f t="shared" si="1610"/>
        <v>0801</v>
      </c>
      <c r="F619" s="30" t="s">
        <v>378</v>
      </c>
      <c r="G619" s="30" t="s">
        <v>174</v>
      </c>
      <c r="H619" s="31" t="s">
        <v>175</v>
      </c>
      <c r="I619" s="32"/>
      <c r="J619" s="32"/>
      <c r="K619" s="32"/>
      <c r="L619" s="32"/>
      <c r="M619" s="32"/>
      <c r="N619" s="32"/>
      <c r="O619" s="32">
        <f t="shared" ref="O619:T619" si="1685">O620+O621</f>
        <v>0</v>
      </c>
      <c r="P619" s="32">
        <f t="shared" si="1685"/>
        <v>0</v>
      </c>
      <c r="Q619" s="32">
        <f t="shared" si="1685"/>
        <v>0</v>
      </c>
      <c r="R619" s="32">
        <f t="shared" si="1685"/>
        <v>0</v>
      </c>
      <c r="S619" s="32">
        <f t="shared" si="1685"/>
        <v>0</v>
      </c>
      <c r="T619" s="32">
        <f t="shared" si="1685"/>
        <v>0</v>
      </c>
      <c r="U619" s="32"/>
      <c r="V619" s="32">
        <f t="shared" si="1611"/>
        <v>0</v>
      </c>
      <c r="W619" s="32"/>
      <c r="X619" s="32"/>
      <c r="Y619" s="32"/>
      <c r="Z619" s="32"/>
      <c r="AA619" s="32"/>
      <c r="AB619" s="32">
        <f>AB620+AB621</f>
        <v>7088.1017300000003</v>
      </c>
      <c r="AC619" s="33">
        <f>AC620+AC621</f>
        <v>10559.213680000001</v>
      </c>
      <c r="AD619" s="33">
        <f>AD620+AD621</f>
        <v>10559.213680000001</v>
      </c>
      <c r="AE619" s="34">
        <f t="shared" si="1682"/>
        <v>100</v>
      </c>
      <c r="AF619" s="32">
        <f t="shared" ref="AF619:AK619" si="1686">AF620+AF621</f>
        <v>10558.60173</v>
      </c>
      <c r="AG619" s="32">
        <f t="shared" si="1686"/>
        <v>0</v>
      </c>
      <c r="AH619" s="32">
        <f t="shared" si="1686"/>
        <v>0</v>
      </c>
      <c r="AI619" s="32">
        <f t="shared" si="1686"/>
        <v>0</v>
      </c>
      <c r="AJ619" s="32">
        <f t="shared" si="1686"/>
        <v>0</v>
      </c>
      <c r="AK619" s="32">
        <f t="shared" si="1686"/>
        <v>0</v>
      </c>
      <c r="AL619" s="32">
        <f t="shared" si="1683"/>
        <v>10558.60173</v>
      </c>
      <c r="AM619" s="32">
        <f t="shared" si="1684"/>
        <v>-10558.60173</v>
      </c>
      <c r="AN619" s="12"/>
    </row>
    <row r="620" spans="2:40" x14ac:dyDescent="0.3">
      <c r="B620" s="30" t="s">
        <v>290</v>
      </c>
      <c r="C620" s="30" t="s">
        <v>392</v>
      </c>
      <c r="D620" s="30" t="s">
        <v>38</v>
      </c>
      <c r="E620" s="15" t="str">
        <f t="shared" si="1610"/>
        <v>0801</v>
      </c>
      <c r="F620" s="30" t="s">
        <v>378</v>
      </c>
      <c r="G620" s="30" t="s">
        <v>176</v>
      </c>
      <c r="H620" s="31" t="s">
        <v>177</v>
      </c>
      <c r="I620" s="32"/>
      <c r="J620" s="32"/>
      <c r="K620" s="32"/>
      <c r="L620" s="32"/>
      <c r="M620" s="32"/>
      <c r="N620" s="32"/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2"/>
      <c r="V620" s="32">
        <f t="shared" si="1611"/>
        <v>0</v>
      </c>
      <c r="W620" s="32"/>
      <c r="X620" s="32"/>
      <c r="Y620" s="32"/>
      <c r="Z620" s="32"/>
      <c r="AA620" s="32"/>
      <c r="AB620" s="32">
        <v>300</v>
      </c>
      <c r="AC620" s="33">
        <v>890</v>
      </c>
      <c r="AD620" s="33">
        <v>890</v>
      </c>
      <c r="AE620" s="34">
        <f t="shared" si="1682"/>
        <v>100</v>
      </c>
      <c r="AF620" s="32">
        <v>890</v>
      </c>
      <c r="AG620" s="32">
        <v>0</v>
      </c>
      <c r="AH620" s="32">
        <v>0</v>
      </c>
      <c r="AI620" s="32">
        <v>0</v>
      </c>
      <c r="AJ620" s="32">
        <v>0</v>
      </c>
      <c r="AK620" s="32">
        <v>0</v>
      </c>
      <c r="AL620" s="32">
        <f t="shared" si="1683"/>
        <v>890</v>
      </c>
      <c r="AM620" s="32">
        <f t="shared" si="1684"/>
        <v>-890</v>
      </c>
      <c r="AN620" s="12"/>
    </row>
    <row r="621" spans="2:40" x14ac:dyDescent="0.3">
      <c r="B621" s="30" t="s">
        <v>290</v>
      </c>
      <c r="C621" s="30" t="s">
        <v>392</v>
      </c>
      <c r="D621" s="30" t="s">
        <v>38</v>
      </c>
      <c r="E621" s="15" t="str">
        <f t="shared" si="1610"/>
        <v>0801</v>
      </c>
      <c r="F621" s="30" t="s">
        <v>378</v>
      </c>
      <c r="G621" s="30" t="s">
        <v>302</v>
      </c>
      <c r="H621" s="31" t="s">
        <v>303</v>
      </c>
      <c r="I621" s="32"/>
      <c r="J621" s="32"/>
      <c r="K621" s="32"/>
      <c r="L621" s="32"/>
      <c r="M621" s="32"/>
      <c r="N621" s="32"/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/>
      <c r="V621" s="32">
        <f t="shared" si="1611"/>
        <v>0</v>
      </c>
      <c r="W621" s="32"/>
      <c r="X621" s="32"/>
      <c r="Y621" s="32"/>
      <c r="Z621" s="32"/>
      <c r="AA621" s="32"/>
      <c r="AB621" s="32">
        <v>6788.1017300000003</v>
      </c>
      <c r="AC621" s="33">
        <v>9669.2136800000007</v>
      </c>
      <c r="AD621" s="33">
        <v>9669.2136800000007</v>
      </c>
      <c r="AE621" s="34">
        <f t="shared" si="1682"/>
        <v>100</v>
      </c>
      <c r="AF621" s="32">
        <v>9668.6017300000003</v>
      </c>
      <c r="AG621" s="32">
        <v>0</v>
      </c>
      <c r="AH621" s="32">
        <v>0</v>
      </c>
      <c r="AI621" s="32">
        <v>0</v>
      </c>
      <c r="AJ621" s="32">
        <v>0</v>
      </c>
      <c r="AK621" s="32">
        <v>0</v>
      </c>
      <c r="AL621" s="32">
        <f t="shared" si="1683"/>
        <v>9668.6017300000003</v>
      </c>
      <c r="AM621" s="32">
        <f t="shared" si="1684"/>
        <v>-9668.6017300000003</v>
      </c>
      <c r="AN621" s="12"/>
    </row>
    <row r="622" spans="2:40" s="22" customFormat="1" x14ac:dyDescent="0.3">
      <c r="B622" s="23" t="s">
        <v>290</v>
      </c>
      <c r="C622" s="23" t="s">
        <v>392</v>
      </c>
      <c r="D622" s="23" t="s">
        <v>104</v>
      </c>
      <c r="E622" s="24" t="str">
        <f t="shared" si="1610"/>
        <v>0804</v>
      </c>
      <c r="F622" s="23"/>
      <c r="G622" s="23"/>
      <c r="H622" s="25" t="s">
        <v>442</v>
      </c>
      <c r="I622" s="26">
        <f t="shared" ref="I622:T622" si="1687">I630+I623</f>
        <v>134235.6</v>
      </c>
      <c r="J622" s="26">
        <f t="shared" si="1687"/>
        <v>137272.1</v>
      </c>
      <c r="K622" s="26">
        <f t="shared" si="1687"/>
        <v>137272.1</v>
      </c>
      <c r="L622" s="26">
        <f t="shared" si="1687"/>
        <v>0</v>
      </c>
      <c r="M622" s="26">
        <f t="shared" si="1687"/>
        <v>0</v>
      </c>
      <c r="N622" s="26">
        <f t="shared" si="1687"/>
        <v>0</v>
      </c>
      <c r="O622" s="26">
        <f t="shared" si="1687"/>
        <v>0</v>
      </c>
      <c r="P622" s="26">
        <f t="shared" si="1687"/>
        <v>0</v>
      </c>
      <c r="Q622" s="26">
        <f t="shared" si="1687"/>
        <v>0</v>
      </c>
      <c r="R622" s="26">
        <f t="shared" si="1687"/>
        <v>1016.7</v>
      </c>
      <c r="S622" s="26">
        <f t="shared" si="1687"/>
        <v>0</v>
      </c>
      <c r="T622" s="26">
        <f t="shared" si="1687"/>
        <v>0</v>
      </c>
      <c r="U622" s="26">
        <v>0</v>
      </c>
      <c r="V622" s="26">
        <f t="shared" si="1611"/>
        <v>135252.30000000002</v>
      </c>
      <c r="W622" s="26">
        <f t="shared" ref="W622:AD622" si="1688">W630+W623</f>
        <v>0</v>
      </c>
      <c r="X622" s="26">
        <f t="shared" si="1688"/>
        <v>0</v>
      </c>
      <c r="Y622" s="26">
        <f t="shared" si="1688"/>
        <v>0</v>
      </c>
      <c r="Z622" s="26">
        <f t="shared" si="1688"/>
        <v>0</v>
      </c>
      <c r="AA622" s="26">
        <f t="shared" si="1688"/>
        <v>0</v>
      </c>
      <c r="AB622" s="26">
        <f t="shared" si="1688"/>
        <v>97381.575920000003</v>
      </c>
      <c r="AC622" s="27">
        <f t="shared" si="1688"/>
        <v>135394.29999999999</v>
      </c>
      <c r="AD622" s="27">
        <f t="shared" si="1688"/>
        <v>135392.64795000001</v>
      </c>
      <c r="AE622" s="28">
        <f t="shared" si="1682"/>
        <v>99.998779823079715</v>
      </c>
      <c r="AF622" s="26">
        <f t="shared" ref="AF622:AK622" si="1689">AF630+AF623</f>
        <v>135394.29999999999</v>
      </c>
      <c r="AG622" s="26">
        <f t="shared" si="1689"/>
        <v>0</v>
      </c>
      <c r="AH622" s="26">
        <f t="shared" si="1689"/>
        <v>0</v>
      </c>
      <c r="AI622" s="26">
        <f t="shared" si="1689"/>
        <v>0</v>
      </c>
      <c r="AJ622" s="26">
        <f t="shared" si="1689"/>
        <v>0</v>
      </c>
      <c r="AK622" s="26">
        <f t="shared" si="1689"/>
        <v>0</v>
      </c>
      <c r="AL622" s="26">
        <f t="shared" si="1683"/>
        <v>135394.29999999999</v>
      </c>
      <c r="AM622" s="26">
        <f t="shared" si="1684"/>
        <v>-141.9999999999709</v>
      </c>
      <c r="AN622" s="29"/>
    </row>
    <row r="623" spans="2:40" ht="31.2" x14ac:dyDescent="0.3">
      <c r="B623" s="30" t="s">
        <v>290</v>
      </c>
      <c r="C623" s="30" t="s">
        <v>392</v>
      </c>
      <c r="D623" s="30" t="s">
        <v>104</v>
      </c>
      <c r="E623" s="15" t="str">
        <f t="shared" si="1610"/>
        <v>0804</v>
      </c>
      <c r="F623" s="30" t="s">
        <v>78</v>
      </c>
      <c r="G623" s="30"/>
      <c r="H623" s="31" t="s">
        <v>79</v>
      </c>
      <c r="I623" s="32">
        <f t="shared" ref="I623:I624" si="1690">I624</f>
        <v>105103.2</v>
      </c>
      <c r="J623" s="32">
        <f t="shared" ref="J623:J624" si="1691">J624</f>
        <v>108468.9</v>
      </c>
      <c r="K623" s="32">
        <f t="shared" ref="K623:K624" si="1692">K624</f>
        <v>108468.9</v>
      </c>
      <c r="L623" s="32">
        <f t="shared" ref="L623:L624" si="1693">L624</f>
        <v>0</v>
      </c>
      <c r="M623" s="32">
        <f t="shared" ref="M623:M624" si="1694">M624</f>
        <v>0</v>
      </c>
      <c r="N623" s="32">
        <f t="shared" ref="N623:N624" si="1695">N624</f>
        <v>0</v>
      </c>
      <c r="O623" s="32">
        <f t="shared" ref="O623:O624" si="1696">O624</f>
        <v>0</v>
      </c>
      <c r="P623" s="32">
        <f t="shared" ref="P623:P624" si="1697">P624</f>
        <v>0</v>
      </c>
      <c r="Q623" s="32">
        <f t="shared" ref="Q623:Q624" si="1698">Q624</f>
        <v>0</v>
      </c>
      <c r="R623" s="32">
        <f t="shared" ref="R623:R624" si="1699">R624</f>
        <v>0</v>
      </c>
      <c r="S623" s="32">
        <f t="shared" ref="S623:S624" si="1700">S624</f>
        <v>0</v>
      </c>
      <c r="T623" s="32">
        <f t="shared" ref="T623:T624" si="1701">T624</f>
        <v>0</v>
      </c>
      <c r="U623" s="32">
        <v>0</v>
      </c>
      <c r="V623" s="32">
        <f t="shared" si="1611"/>
        <v>105103.2</v>
      </c>
      <c r="W623" s="32">
        <f t="shared" ref="W623:W624" si="1702">W624</f>
        <v>0</v>
      </c>
      <c r="X623" s="32">
        <f t="shared" ref="X623:X624" si="1703">X624</f>
        <v>0</v>
      </c>
      <c r="Y623" s="32">
        <f t="shared" ref="Y623:Y624" si="1704">Y624</f>
        <v>0</v>
      </c>
      <c r="Z623" s="32">
        <f t="shared" ref="Z623:Z624" si="1705">Z624</f>
        <v>0</v>
      </c>
      <c r="AA623" s="32">
        <f t="shared" ref="AA623:AA624" si="1706">AA624</f>
        <v>0</v>
      </c>
      <c r="AB623" s="32">
        <f t="shared" ref="AB623:AB624" si="1707">AB624</f>
        <v>75878.561390000003</v>
      </c>
      <c r="AC623" s="33">
        <f t="shared" ref="AC623:AC624" si="1708">AC624</f>
        <v>105103.2</v>
      </c>
      <c r="AD623" s="33">
        <f t="shared" ref="AD623:AD624" si="1709">AD624</f>
        <v>105101.54796000001</v>
      </c>
      <c r="AE623" s="34">
        <f t="shared" si="1682"/>
        <v>99.998428173452396</v>
      </c>
      <c r="AF623" s="32">
        <f t="shared" ref="AF623:AF624" si="1710">AF624</f>
        <v>105103.2</v>
      </c>
      <c r="AG623" s="32">
        <f t="shared" ref="AG623:AG624" si="1711">AG624</f>
        <v>0</v>
      </c>
      <c r="AH623" s="32">
        <f t="shared" ref="AH623:AH624" si="1712">AH624</f>
        <v>0</v>
      </c>
      <c r="AI623" s="32">
        <f t="shared" ref="AI623:AI624" si="1713">AI624</f>
        <v>0</v>
      </c>
      <c r="AJ623" s="32">
        <f t="shared" ref="AJ623:AJ624" si="1714">AJ624</f>
        <v>0</v>
      </c>
      <c r="AK623" s="32">
        <f t="shared" ref="AK623:AK624" si="1715">AK624</f>
        <v>0</v>
      </c>
      <c r="AL623" s="32">
        <f t="shared" si="1683"/>
        <v>105103.2</v>
      </c>
      <c r="AM623" s="32">
        <f t="shared" si="1684"/>
        <v>0</v>
      </c>
    </row>
    <row r="624" spans="2:40" x14ac:dyDescent="0.3">
      <c r="B624" s="30" t="s">
        <v>290</v>
      </c>
      <c r="C624" s="30" t="s">
        <v>392</v>
      </c>
      <c r="D624" s="30" t="s">
        <v>104</v>
      </c>
      <c r="E624" s="15" t="str">
        <f t="shared" si="1610"/>
        <v>0804</v>
      </c>
      <c r="F624" s="30" t="s">
        <v>138</v>
      </c>
      <c r="G624" s="30"/>
      <c r="H624" s="31" t="s">
        <v>139</v>
      </c>
      <c r="I624" s="32">
        <f t="shared" si="1690"/>
        <v>105103.2</v>
      </c>
      <c r="J624" s="32">
        <f t="shared" si="1691"/>
        <v>108468.9</v>
      </c>
      <c r="K624" s="32">
        <f t="shared" si="1692"/>
        <v>108468.9</v>
      </c>
      <c r="L624" s="32">
        <f t="shared" si="1693"/>
        <v>0</v>
      </c>
      <c r="M624" s="32">
        <f t="shared" si="1694"/>
        <v>0</v>
      </c>
      <c r="N624" s="32">
        <f t="shared" si="1695"/>
        <v>0</v>
      </c>
      <c r="O624" s="32">
        <f t="shared" si="1696"/>
        <v>0</v>
      </c>
      <c r="P624" s="32">
        <f t="shared" si="1697"/>
        <v>0</v>
      </c>
      <c r="Q624" s="32">
        <f t="shared" si="1698"/>
        <v>0</v>
      </c>
      <c r="R624" s="32">
        <f t="shared" si="1699"/>
        <v>0</v>
      </c>
      <c r="S624" s="32">
        <f t="shared" si="1700"/>
        <v>0</v>
      </c>
      <c r="T624" s="32">
        <f t="shared" si="1701"/>
        <v>0</v>
      </c>
      <c r="U624" s="32">
        <v>0</v>
      </c>
      <c r="V624" s="32">
        <f t="shared" si="1611"/>
        <v>105103.2</v>
      </c>
      <c r="W624" s="32">
        <f t="shared" si="1702"/>
        <v>0</v>
      </c>
      <c r="X624" s="32">
        <f t="shared" si="1703"/>
        <v>0</v>
      </c>
      <c r="Y624" s="32">
        <f t="shared" si="1704"/>
        <v>0</v>
      </c>
      <c r="Z624" s="32">
        <f t="shared" si="1705"/>
        <v>0</v>
      </c>
      <c r="AA624" s="32">
        <f t="shared" si="1706"/>
        <v>0</v>
      </c>
      <c r="AB624" s="32">
        <f t="shared" si="1707"/>
        <v>75878.561390000003</v>
      </c>
      <c r="AC624" s="33">
        <f t="shared" si="1708"/>
        <v>105103.2</v>
      </c>
      <c r="AD624" s="33">
        <f t="shared" si="1709"/>
        <v>105101.54796000001</v>
      </c>
      <c r="AE624" s="34">
        <f t="shared" si="1682"/>
        <v>99.998428173452396</v>
      </c>
      <c r="AF624" s="32">
        <f t="shared" si="1710"/>
        <v>105103.2</v>
      </c>
      <c r="AG624" s="32">
        <f t="shared" si="1711"/>
        <v>0</v>
      </c>
      <c r="AH624" s="32">
        <f t="shared" si="1712"/>
        <v>0</v>
      </c>
      <c r="AI624" s="32">
        <f t="shared" si="1713"/>
        <v>0</v>
      </c>
      <c r="AJ624" s="32">
        <f t="shared" si="1714"/>
        <v>0</v>
      </c>
      <c r="AK624" s="32">
        <f t="shared" si="1715"/>
        <v>0</v>
      </c>
      <c r="AL624" s="32">
        <f t="shared" si="1683"/>
        <v>105103.2</v>
      </c>
      <c r="AM624" s="32">
        <f t="shared" si="1684"/>
        <v>0</v>
      </c>
    </row>
    <row r="625" spans="2:40" ht="31.2" x14ac:dyDescent="0.3">
      <c r="B625" s="30" t="s">
        <v>290</v>
      </c>
      <c r="C625" s="30" t="s">
        <v>392</v>
      </c>
      <c r="D625" s="30" t="s">
        <v>104</v>
      </c>
      <c r="E625" s="15" t="str">
        <f t="shared" si="1610"/>
        <v>0804</v>
      </c>
      <c r="F625" s="30" t="s">
        <v>140</v>
      </c>
      <c r="G625" s="30"/>
      <c r="H625" s="31" t="s">
        <v>67</v>
      </c>
      <c r="I625" s="32">
        <f t="shared" ref="I625:T625" si="1716">I626+I628</f>
        <v>105103.2</v>
      </c>
      <c r="J625" s="32">
        <f t="shared" si="1716"/>
        <v>108468.9</v>
      </c>
      <c r="K625" s="32">
        <f t="shared" si="1716"/>
        <v>108468.9</v>
      </c>
      <c r="L625" s="32">
        <f t="shared" si="1716"/>
        <v>0</v>
      </c>
      <c r="M625" s="32">
        <f t="shared" si="1716"/>
        <v>0</v>
      </c>
      <c r="N625" s="32">
        <f t="shared" si="1716"/>
        <v>0</v>
      </c>
      <c r="O625" s="32">
        <f t="shared" si="1716"/>
        <v>0</v>
      </c>
      <c r="P625" s="32">
        <f t="shared" si="1716"/>
        <v>0</v>
      </c>
      <c r="Q625" s="32">
        <f t="shared" si="1716"/>
        <v>0</v>
      </c>
      <c r="R625" s="32">
        <f t="shared" si="1716"/>
        <v>0</v>
      </c>
      <c r="S625" s="32">
        <f t="shared" si="1716"/>
        <v>0</v>
      </c>
      <c r="T625" s="32">
        <f t="shared" si="1716"/>
        <v>0</v>
      </c>
      <c r="U625" s="32">
        <v>0</v>
      </c>
      <c r="V625" s="32">
        <f t="shared" si="1611"/>
        <v>105103.2</v>
      </c>
      <c r="W625" s="32">
        <f t="shared" ref="W625:AD625" si="1717">W626+W628</f>
        <v>0</v>
      </c>
      <c r="X625" s="32">
        <f t="shared" si="1717"/>
        <v>0</v>
      </c>
      <c r="Y625" s="32">
        <f t="shared" si="1717"/>
        <v>0</v>
      </c>
      <c r="Z625" s="32">
        <f t="shared" si="1717"/>
        <v>0</v>
      </c>
      <c r="AA625" s="32">
        <f t="shared" si="1717"/>
        <v>0</v>
      </c>
      <c r="AB625" s="32">
        <f t="shared" si="1717"/>
        <v>75878.561390000003</v>
      </c>
      <c r="AC625" s="33">
        <f t="shared" si="1717"/>
        <v>105103.2</v>
      </c>
      <c r="AD625" s="33">
        <f t="shared" si="1717"/>
        <v>105101.54796000001</v>
      </c>
      <c r="AE625" s="34">
        <f t="shared" si="1682"/>
        <v>99.998428173452396</v>
      </c>
      <c r="AF625" s="32">
        <f t="shared" ref="AF625:AK625" si="1718">AF626+AF628</f>
        <v>105103.2</v>
      </c>
      <c r="AG625" s="32">
        <f t="shared" si="1718"/>
        <v>0</v>
      </c>
      <c r="AH625" s="32">
        <f t="shared" si="1718"/>
        <v>0</v>
      </c>
      <c r="AI625" s="32">
        <f t="shared" si="1718"/>
        <v>0</v>
      </c>
      <c r="AJ625" s="32">
        <f t="shared" si="1718"/>
        <v>0</v>
      </c>
      <c r="AK625" s="32">
        <f t="shared" si="1718"/>
        <v>0</v>
      </c>
      <c r="AL625" s="32">
        <f t="shared" si="1683"/>
        <v>105103.2</v>
      </c>
      <c r="AM625" s="32">
        <f t="shared" si="1684"/>
        <v>0</v>
      </c>
    </row>
    <row r="626" spans="2:40" ht="78" x14ac:dyDescent="0.3">
      <c r="B626" s="30" t="s">
        <v>290</v>
      </c>
      <c r="C626" s="30" t="s">
        <v>392</v>
      </c>
      <c r="D626" s="30" t="s">
        <v>104</v>
      </c>
      <c r="E626" s="15" t="str">
        <f t="shared" si="1610"/>
        <v>0804</v>
      </c>
      <c r="F626" s="30" t="s">
        <v>140</v>
      </c>
      <c r="G626" s="30" t="s">
        <v>68</v>
      </c>
      <c r="H626" s="31" t="s">
        <v>69</v>
      </c>
      <c r="I626" s="32">
        <f t="shared" ref="I626:T626" si="1719">I627</f>
        <v>93021.9</v>
      </c>
      <c r="J626" s="32">
        <f t="shared" si="1719"/>
        <v>96400.4</v>
      </c>
      <c r="K626" s="32">
        <f t="shared" si="1719"/>
        <v>96400.4</v>
      </c>
      <c r="L626" s="32">
        <f t="shared" si="1719"/>
        <v>0</v>
      </c>
      <c r="M626" s="32">
        <f t="shared" si="1719"/>
        <v>0</v>
      </c>
      <c r="N626" s="32">
        <f t="shared" si="1719"/>
        <v>0</v>
      </c>
      <c r="O626" s="32">
        <f t="shared" si="1719"/>
        <v>0</v>
      </c>
      <c r="P626" s="32">
        <f t="shared" si="1719"/>
        <v>0</v>
      </c>
      <c r="Q626" s="32">
        <f t="shared" si="1719"/>
        <v>0</v>
      </c>
      <c r="R626" s="32">
        <f t="shared" si="1719"/>
        <v>0</v>
      </c>
      <c r="S626" s="32">
        <f t="shared" si="1719"/>
        <v>0</v>
      </c>
      <c r="T626" s="32">
        <f t="shared" si="1719"/>
        <v>0</v>
      </c>
      <c r="U626" s="32">
        <v>0</v>
      </c>
      <c r="V626" s="32">
        <f t="shared" si="1611"/>
        <v>93021.9</v>
      </c>
      <c r="W626" s="32">
        <f t="shared" ref="W626:AD626" si="1720">W627</f>
        <v>0</v>
      </c>
      <c r="X626" s="32">
        <f t="shared" si="1720"/>
        <v>0</v>
      </c>
      <c r="Y626" s="32">
        <f t="shared" si="1720"/>
        <v>0</v>
      </c>
      <c r="Z626" s="32">
        <f t="shared" si="1720"/>
        <v>0</v>
      </c>
      <c r="AA626" s="32">
        <f t="shared" si="1720"/>
        <v>0</v>
      </c>
      <c r="AB626" s="32">
        <f t="shared" si="1720"/>
        <v>67220.117880000005</v>
      </c>
      <c r="AC626" s="33">
        <f t="shared" si="1720"/>
        <v>93847.880999999994</v>
      </c>
      <c r="AD626" s="33">
        <f t="shared" si="1720"/>
        <v>93847.792920000007</v>
      </c>
      <c r="AE626" s="34">
        <f t="shared" si="1682"/>
        <v>99.999906145989598</v>
      </c>
      <c r="AF626" s="32">
        <f t="shared" ref="AF626:AK626" si="1721">AF627</f>
        <v>93028.9</v>
      </c>
      <c r="AG626" s="32">
        <f t="shared" si="1721"/>
        <v>0</v>
      </c>
      <c r="AH626" s="32">
        <f t="shared" si="1721"/>
        <v>0</v>
      </c>
      <c r="AI626" s="32">
        <f t="shared" si="1721"/>
        <v>0</v>
      </c>
      <c r="AJ626" s="32">
        <f t="shared" si="1721"/>
        <v>0</v>
      </c>
      <c r="AK626" s="32">
        <f t="shared" si="1721"/>
        <v>0</v>
      </c>
      <c r="AL626" s="32">
        <f t="shared" si="1683"/>
        <v>93028.9</v>
      </c>
      <c r="AM626" s="32">
        <f t="shared" si="1684"/>
        <v>-7</v>
      </c>
    </row>
    <row r="627" spans="2:40" x14ac:dyDescent="0.3">
      <c r="B627" s="30" t="s">
        <v>290</v>
      </c>
      <c r="C627" s="30" t="s">
        <v>392</v>
      </c>
      <c r="D627" s="30" t="s">
        <v>104</v>
      </c>
      <c r="E627" s="15" t="str">
        <f t="shared" si="1610"/>
        <v>0804</v>
      </c>
      <c r="F627" s="30" t="s">
        <v>140</v>
      </c>
      <c r="G627" s="30" t="s">
        <v>70</v>
      </c>
      <c r="H627" s="31" t="s">
        <v>71</v>
      </c>
      <c r="I627" s="32">
        <f>94631-1609.1</f>
        <v>93021.9</v>
      </c>
      <c r="J627" s="32">
        <f>98067.9-1667.5</f>
        <v>96400.4</v>
      </c>
      <c r="K627" s="32">
        <f>98067.9-1667.5</f>
        <v>96400.4</v>
      </c>
      <c r="L627" s="32"/>
      <c r="M627" s="32"/>
      <c r="N627" s="32"/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0</v>
      </c>
      <c r="V627" s="32">
        <f t="shared" si="1611"/>
        <v>93021.9</v>
      </c>
      <c r="W627" s="32"/>
      <c r="X627" s="32"/>
      <c r="Y627" s="32"/>
      <c r="Z627" s="32"/>
      <c r="AA627" s="32"/>
      <c r="AB627" s="32">
        <v>67220.117880000005</v>
      </c>
      <c r="AC627" s="33">
        <v>93847.880999999994</v>
      </c>
      <c r="AD627" s="33">
        <v>93847.792920000007</v>
      </c>
      <c r="AE627" s="34">
        <f t="shared" si="1682"/>
        <v>99.999906145989598</v>
      </c>
      <c r="AF627" s="32">
        <v>93028.9</v>
      </c>
      <c r="AG627" s="32">
        <v>0</v>
      </c>
      <c r="AH627" s="32">
        <v>0</v>
      </c>
      <c r="AI627" s="32">
        <v>0</v>
      </c>
      <c r="AJ627" s="32">
        <v>0</v>
      </c>
      <c r="AK627" s="32">
        <v>0</v>
      </c>
      <c r="AL627" s="32">
        <f t="shared" si="1683"/>
        <v>93028.9</v>
      </c>
      <c r="AM627" s="32">
        <f t="shared" si="1684"/>
        <v>-7</v>
      </c>
      <c r="AN627" s="12"/>
    </row>
    <row r="628" spans="2:40" ht="31.2" x14ac:dyDescent="0.3">
      <c r="B628" s="30" t="s">
        <v>290</v>
      </c>
      <c r="C628" s="30" t="s">
        <v>392</v>
      </c>
      <c r="D628" s="30" t="s">
        <v>104</v>
      </c>
      <c r="E628" s="15" t="str">
        <f t="shared" si="1610"/>
        <v>0804</v>
      </c>
      <c r="F628" s="30" t="s">
        <v>140</v>
      </c>
      <c r="G628" s="30" t="s">
        <v>50</v>
      </c>
      <c r="H628" s="31" t="s">
        <v>51</v>
      </c>
      <c r="I628" s="32">
        <f t="shared" ref="I628:T628" si="1722">I629</f>
        <v>12081.3</v>
      </c>
      <c r="J628" s="32">
        <f t="shared" si="1722"/>
        <v>12068.5</v>
      </c>
      <c r="K628" s="32">
        <f t="shared" si="1722"/>
        <v>12068.5</v>
      </c>
      <c r="L628" s="32">
        <f t="shared" si="1722"/>
        <v>0</v>
      </c>
      <c r="M628" s="32">
        <f t="shared" si="1722"/>
        <v>0</v>
      </c>
      <c r="N628" s="32">
        <f t="shared" si="1722"/>
        <v>0</v>
      </c>
      <c r="O628" s="32">
        <f t="shared" si="1722"/>
        <v>0</v>
      </c>
      <c r="P628" s="32">
        <f t="shared" si="1722"/>
        <v>0</v>
      </c>
      <c r="Q628" s="32">
        <f t="shared" si="1722"/>
        <v>0</v>
      </c>
      <c r="R628" s="32">
        <f t="shared" si="1722"/>
        <v>0</v>
      </c>
      <c r="S628" s="32">
        <f t="shared" si="1722"/>
        <v>0</v>
      </c>
      <c r="T628" s="32">
        <f t="shared" si="1722"/>
        <v>0</v>
      </c>
      <c r="U628" s="32">
        <v>0</v>
      </c>
      <c r="V628" s="32">
        <f t="shared" si="1611"/>
        <v>12081.3</v>
      </c>
      <c r="W628" s="32">
        <f t="shared" ref="W628:AD628" si="1723">W629</f>
        <v>0</v>
      </c>
      <c r="X628" s="32">
        <f t="shared" si="1723"/>
        <v>0</v>
      </c>
      <c r="Y628" s="32">
        <f t="shared" si="1723"/>
        <v>0</v>
      </c>
      <c r="Z628" s="32">
        <f t="shared" si="1723"/>
        <v>0</v>
      </c>
      <c r="AA628" s="32">
        <f t="shared" si="1723"/>
        <v>0</v>
      </c>
      <c r="AB628" s="32">
        <f t="shared" si="1723"/>
        <v>8658.4435099999992</v>
      </c>
      <c r="AC628" s="33">
        <f t="shared" si="1723"/>
        <v>11255.319</v>
      </c>
      <c r="AD628" s="33">
        <f t="shared" si="1723"/>
        <v>11253.75504</v>
      </c>
      <c r="AE628" s="34">
        <f t="shared" si="1682"/>
        <v>99.986104703029739</v>
      </c>
      <c r="AF628" s="32">
        <f t="shared" ref="AF628:AK628" si="1724">AF629</f>
        <v>12074.3</v>
      </c>
      <c r="AG628" s="32">
        <f t="shared" si="1724"/>
        <v>0</v>
      </c>
      <c r="AH628" s="32">
        <f t="shared" si="1724"/>
        <v>0</v>
      </c>
      <c r="AI628" s="32">
        <f t="shared" si="1724"/>
        <v>0</v>
      </c>
      <c r="AJ628" s="32">
        <f t="shared" si="1724"/>
        <v>0</v>
      </c>
      <c r="AK628" s="32">
        <f t="shared" si="1724"/>
        <v>0</v>
      </c>
      <c r="AL628" s="32">
        <f t="shared" si="1683"/>
        <v>12074.3</v>
      </c>
      <c r="AM628" s="32">
        <f t="shared" si="1684"/>
        <v>7</v>
      </c>
    </row>
    <row r="629" spans="2:40" ht="31.2" x14ac:dyDescent="0.3">
      <c r="B629" s="30" t="s">
        <v>290</v>
      </c>
      <c r="C629" s="30" t="s">
        <v>392</v>
      </c>
      <c r="D629" s="30" t="s">
        <v>104</v>
      </c>
      <c r="E629" s="15" t="str">
        <f t="shared" si="1610"/>
        <v>0804</v>
      </c>
      <c r="F629" s="30" t="s">
        <v>140</v>
      </c>
      <c r="G629" s="30" t="s">
        <v>52</v>
      </c>
      <c r="H629" s="31" t="s">
        <v>53</v>
      </c>
      <c r="I629" s="32">
        <f>12211.8-130.5</f>
        <v>12081.3</v>
      </c>
      <c r="J629" s="32">
        <f>12199-130.5</f>
        <v>12068.5</v>
      </c>
      <c r="K629" s="32">
        <f>12199-130.5</f>
        <v>12068.5</v>
      </c>
      <c r="L629" s="32"/>
      <c r="M629" s="32"/>
      <c r="N629" s="32"/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32">
        <f t="shared" si="1611"/>
        <v>12081.3</v>
      </c>
      <c r="W629" s="32"/>
      <c r="X629" s="32"/>
      <c r="Y629" s="32"/>
      <c r="Z629" s="32"/>
      <c r="AA629" s="32"/>
      <c r="AB629" s="32">
        <v>8658.4435099999992</v>
      </c>
      <c r="AC629" s="33">
        <v>11255.319</v>
      </c>
      <c r="AD629" s="33">
        <v>11253.75504</v>
      </c>
      <c r="AE629" s="34">
        <f t="shared" si="1682"/>
        <v>99.986104703029739</v>
      </c>
      <c r="AF629" s="32">
        <v>12074.3</v>
      </c>
      <c r="AG629" s="32">
        <v>0</v>
      </c>
      <c r="AH629" s="32">
        <v>0</v>
      </c>
      <c r="AI629" s="32">
        <v>0</v>
      </c>
      <c r="AJ629" s="32">
        <v>0</v>
      </c>
      <c r="AK629" s="32">
        <v>0</v>
      </c>
      <c r="AL629" s="32">
        <f t="shared" si="1683"/>
        <v>12074.3</v>
      </c>
      <c r="AM629" s="32">
        <f t="shared" si="1684"/>
        <v>7</v>
      </c>
      <c r="AN629" s="12"/>
    </row>
    <row r="630" spans="2:40" ht="31.2" x14ac:dyDescent="0.3">
      <c r="B630" s="30" t="s">
        <v>290</v>
      </c>
      <c r="C630" s="30" t="s">
        <v>392</v>
      </c>
      <c r="D630" s="30" t="s">
        <v>104</v>
      </c>
      <c r="E630" s="15" t="str">
        <f t="shared" si="1610"/>
        <v>0804</v>
      </c>
      <c r="F630" s="30" t="s">
        <v>84</v>
      </c>
      <c r="G630" s="30"/>
      <c r="H630" s="31" t="s">
        <v>85</v>
      </c>
      <c r="I630" s="32">
        <f t="shared" ref="I630:T630" si="1725">I631</f>
        <v>29132.399999999998</v>
      </c>
      <c r="J630" s="32">
        <f t="shared" si="1725"/>
        <v>28803.200000000001</v>
      </c>
      <c r="K630" s="32">
        <f t="shared" si="1725"/>
        <v>28803.200000000001</v>
      </c>
      <c r="L630" s="32">
        <f t="shared" si="1725"/>
        <v>0</v>
      </c>
      <c r="M630" s="32">
        <f t="shared" si="1725"/>
        <v>0</v>
      </c>
      <c r="N630" s="32">
        <f t="shared" si="1725"/>
        <v>0</v>
      </c>
      <c r="O630" s="32">
        <f t="shared" si="1725"/>
        <v>0</v>
      </c>
      <c r="P630" s="32">
        <f t="shared" si="1725"/>
        <v>0</v>
      </c>
      <c r="Q630" s="32">
        <f t="shared" si="1725"/>
        <v>0</v>
      </c>
      <c r="R630" s="32">
        <f t="shared" si="1725"/>
        <v>1016.7</v>
      </c>
      <c r="S630" s="32">
        <f t="shared" si="1725"/>
        <v>0</v>
      </c>
      <c r="T630" s="32">
        <f t="shared" si="1725"/>
        <v>0</v>
      </c>
      <c r="U630" s="32">
        <v>0</v>
      </c>
      <c r="V630" s="32">
        <f t="shared" si="1611"/>
        <v>30149.1</v>
      </c>
      <c r="W630" s="32">
        <f t="shared" ref="W630:AD630" si="1726">W631</f>
        <v>0</v>
      </c>
      <c r="X630" s="32">
        <f t="shared" si="1726"/>
        <v>0</v>
      </c>
      <c r="Y630" s="32">
        <f t="shared" si="1726"/>
        <v>0</v>
      </c>
      <c r="Z630" s="32">
        <f t="shared" si="1726"/>
        <v>0</v>
      </c>
      <c r="AA630" s="32">
        <f t="shared" si="1726"/>
        <v>0</v>
      </c>
      <c r="AB630" s="32">
        <f t="shared" si="1726"/>
        <v>21503.01453</v>
      </c>
      <c r="AC630" s="33">
        <f t="shared" si="1726"/>
        <v>30291.1</v>
      </c>
      <c r="AD630" s="33">
        <f t="shared" si="1726"/>
        <v>30291.099989999999</v>
      </c>
      <c r="AE630" s="34">
        <f t="shared" si="1682"/>
        <v>99.999999966987005</v>
      </c>
      <c r="AF630" s="32">
        <f t="shared" ref="AF630:AK630" si="1727">AF631</f>
        <v>30291.100000000002</v>
      </c>
      <c r="AG630" s="32">
        <f t="shared" si="1727"/>
        <v>0</v>
      </c>
      <c r="AH630" s="32">
        <f t="shared" si="1727"/>
        <v>0</v>
      </c>
      <c r="AI630" s="32">
        <f t="shared" si="1727"/>
        <v>0</v>
      </c>
      <c r="AJ630" s="32">
        <f t="shared" si="1727"/>
        <v>0</v>
      </c>
      <c r="AK630" s="32">
        <f t="shared" si="1727"/>
        <v>0</v>
      </c>
      <c r="AL630" s="32">
        <f t="shared" si="1683"/>
        <v>30291.100000000002</v>
      </c>
      <c r="AM630" s="32">
        <f t="shared" si="1684"/>
        <v>-142.00000000000364</v>
      </c>
    </row>
    <row r="631" spans="2:40" x14ac:dyDescent="0.3">
      <c r="B631" s="30" t="s">
        <v>290</v>
      </c>
      <c r="C631" s="30" t="s">
        <v>392</v>
      </c>
      <c r="D631" s="30" t="s">
        <v>104</v>
      </c>
      <c r="E631" s="15" t="str">
        <f t="shared" si="1610"/>
        <v>0804</v>
      </c>
      <c r="F631" s="30" t="s">
        <v>86</v>
      </c>
      <c r="G631" s="30"/>
      <c r="H631" s="31" t="s">
        <v>87</v>
      </c>
      <c r="I631" s="32">
        <f t="shared" ref="I631:T631" si="1728">I632+I635</f>
        <v>29132.399999999998</v>
      </c>
      <c r="J631" s="32">
        <f t="shared" si="1728"/>
        <v>28803.200000000001</v>
      </c>
      <c r="K631" s="32">
        <f t="shared" si="1728"/>
        <v>28803.200000000001</v>
      </c>
      <c r="L631" s="32">
        <f t="shared" si="1728"/>
        <v>0</v>
      </c>
      <c r="M631" s="32">
        <f t="shared" si="1728"/>
        <v>0</v>
      </c>
      <c r="N631" s="32">
        <f t="shared" si="1728"/>
        <v>0</v>
      </c>
      <c r="O631" s="32">
        <f t="shared" si="1728"/>
        <v>0</v>
      </c>
      <c r="P631" s="32">
        <f t="shared" si="1728"/>
        <v>0</v>
      </c>
      <c r="Q631" s="32">
        <f t="shared" si="1728"/>
        <v>0</v>
      </c>
      <c r="R631" s="32">
        <f t="shared" si="1728"/>
        <v>1016.7</v>
      </c>
      <c r="S631" s="32">
        <f t="shared" si="1728"/>
        <v>0</v>
      </c>
      <c r="T631" s="32">
        <f t="shared" si="1728"/>
        <v>0</v>
      </c>
      <c r="U631" s="32">
        <v>0</v>
      </c>
      <c r="V631" s="32">
        <f t="shared" si="1611"/>
        <v>30149.1</v>
      </c>
      <c r="W631" s="32">
        <f t="shared" ref="W631:AD631" si="1729">W632+W635</f>
        <v>0</v>
      </c>
      <c r="X631" s="32">
        <f t="shared" si="1729"/>
        <v>0</v>
      </c>
      <c r="Y631" s="32">
        <f t="shared" si="1729"/>
        <v>0</v>
      </c>
      <c r="Z631" s="32">
        <f t="shared" si="1729"/>
        <v>0</v>
      </c>
      <c r="AA631" s="32">
        <f t="shared" si="1729"/>
        <v>0</v>
      </c>
      <c r="AB631" s="32">
        <f t="shared" si="1729"/>
        <v>21503.01453</v>
      </c>
      <c r="AC631" s="33">
        <f t="shared" si="1729"/>
        <v>30291.1</v>
      </c>
      <c r="AD631" s="33">
        <f t="shared" si="1729"/>
        <v>30291.099989999999</v>
      </c>
      <c r="AE631" s="34">
        <f t="shared" si="1682"/>
        <v>99.999999966987005</v>
      </c>
      <c r="AF631" s="32">
        <f t="shared" ref="AF631:AK631" si="1730">AF632+AF635</f>
        <v>30291.100000000002</v>
      </c>
      <c r="AG631" s="32">
        <f t="shared" si="1730"/>
        <v>0</v>
      </c>
      <c r="AH631" s="32">
        <f t="shared" si="1730"/>
        <v>0</v>
      </c>
      <c r="AI631" s="32">
        <f t="shared" si="1730"/>
        <v>0</v>
      </c>
      <c r="AJ631" s="32">
        <f t="shared" si="1730"/>
        <v>0</v>
      </c>
      <c r="AK631" s="32">
        <f t="shared" si="1730"/>
        <v>0</v>
      </c>
      <c r="AL631" s="32">
        <f t="shared" si="1683"/>
        <v>30291.100000000002</v>
      </c>
      <c r="AM631" s="32">
        <f t="shared" si="1684"/>
        <v>-142.00000000000364</v>
      </c>
    </row>
    <row r="632" spans="2:40" ht="31.2" x14ac:dyDescent="0.3">
      <c r="B632" s="30" t="s">
        <v>290</v>
      </c>
      <c r="C632" s="30" t="s">
        <v>392</v>
      </c>
      <c r="D632" s="30" t="s">
        <v>104</v>
      </c>
      <c r="E632" s="15" t="str">
        <f t="shared" si="1610"/>
        <v>0804</v>
      </c>
      <c r="F632" s="30" t="s">
        <v>88</v>
      </c>
      <c r="G632" s="30"/>
      <c r="H632" s="31" t="s">
        <v>89</v>
      </c>
      <c r="I632" s="32">
        <f t="shared" ref="I632:I633" si="1731">I633</f>
        <v>27217.199999999997</v>
      </c>
      <c r="J632" s="32">
        <f t="shared" ref="J632:J633" si="1732">J633</f>
        <v>26888</v>
      </c>
      <c r="K632" s="32">
        <f t="shared" ref="K632:K633" si="1733">K633</f>
        <v>26888</v>
      </c>
      <c r="L632" s="32">
        <f t="shared" ref="L632:L633" si="1734">L633</f>
        <v>0</v>
      </c>
      <c r="M632" s="32">
        <f t="shared" ref="M632:M633" si="1735">M633</f>
        <v>0</v>
      </c>
      <c r="N632" s="32">
        <f t="shared" ref="N632:N633" si="1736">N633</f>
        <v>0</v>
      </c>
      <c r="O632" s="32">
        <f t="shared" ref="O632:O633" si="1737">O633</f>
        <v>0</v>
      </c>
      <c r="P632" s="32">
        <f t="shared" ref="P632:P633" si="1738">P633</f>
        <v>0</v>
      </c>
      <c r="Q632" s="32">
        <f t="shared" ref="Q632:Q633" si="1739">Q633</f>
        <v>0</v>
      </c>
      <c r="R632" s="32">
        <f t="shared" ref="R632:R633" si="1740">R633</f>
        <v>1016.7</v>
      </c>
      <c r="S632" s="32">
        <f t="shared" ref="S632:S633" si="1741">S633</f>
        <v>0</v>
      </c>
      <c r="T632" s="32">
        <f t="shared" ref="T632:T633" si="1742">T633</f>
        <v>0</v>
      </c>
      <c r="U632" s="32">
        <v>0</v>
      </c>
      <c r="V632" s="32">
        <f t="shared" si="1611"/>
        <v>28233.899999999998</v>
      </c>
      <c r="W632" s="32">
        <f t="shared" ref="W632:W633" si="1743">W633</f>
        <v>0</v>
      </c>
      <c r="X632" s="32">
        <f t="shared" ref="X632:X633" si="1744">X633</f>
        <v>0</v>
      </c>
      <c r="Y632" s="32">
        <f t="shared" ref="Y632:Y633" si="1745">Y633</f>
        <v>0</v>
      </c>
      <c r="Z632" s="32">
        <f t="shared" ref="Z632:Z633" si="1746">Z633</f>
        <v>0</v>
      </c>
      <c r="AA632" s="32">
        <f t="shared" ref="AA632:AA633" si="1747">AA633</f>
        <v>0</v>
      </c>
      <c r="AB632" s="32">
        <f t="shared" ref="AB632:AB633" si="1748">AB633</f>
        <v>20155.000960000001</v>
      </c>
      <c r="AC632" s="33">
        <f t="shared" ref="AC632:AC633" si="1749">AC633</f>
        <v>28556.769199999999</v>
      </c>
      <c r="AD632" s="33">
        <f t="shared" ref="AD632:AD633" si="1750">AD633</f>
        <v>28556.769189999999</v>
      </c>
      <c r="AE632" s="34">
        <f t="shared" si="1682"/>
        <v>99.999999964982038</v>
      </c>
      <c r="AF632" s="32">
        <f t="shared" ref="AF632:AF633" si="1751">AF633</f>
        <v>28233.9</v>
      </c>
      <c r="AG632" s="32">
        <f t="shared" ref="AG632:AG633" si="1752">AG633</f>
        <v>0</v>
      </c>
      <c r="AH632" s="32">
        <f t="shared" ref="AH632:AH633" si="1753">AH633</f>
        <v>0</v>
      </c>
      <c r="AI632" s="32">
        <f t="shared" ref="AI632:AI633" si="1754">AI633</f>
        <v>0</v>
      </c>
      <c r="AJ632" s="32">
        <f t="shared" ref="AJ632:AJ633" si="1755">AJ633</f>
        <v>0</v>
      </c>
      <c r="AK632" s="32">
        <f t="shared" ref="AK632:AK633" si="1756">AK633</f>
        <v>0</v>
      </c>
      <c r="AL632" s="32">
        <f t="shared" si="1683"/>
        <v>28233.9</v>
      </c>
      <c r="AM632" s="32">
        <f t="shared" si="1684"/>
        <v>0</v>
      </c>
    </row>
    <row r="633" spans="2:40" ht="78" x14ac:dyDescent="0.3">
      <c r="B633" s="30" t="s">
        <v>290</v>
      </c>
      <c r="C633" s="30" t="s">
        <v>392</v>
      </c>
      <c r="D633" s="30" t="s">
        <v>104</v>
      </c>
      <c r="E633" s="15" t="str">
        <f t="shared" si="1610"/>
        <v>0804</v>
      </c>
      <c r="F633" s="30" t="s">
        <v>88</v>
      </c>
      <c r="G633" s="30" t="s">
        <v>68</v>
      </c>
      <c r="H633" s="31" t="s">
        <v>69</v>
      </c>
      <c r="I633" s="32">
        <f t="shared" si="1731"/>
        <v>27217.199999999997</v>
      </c>
      <c r="J633" s="32">
        <f t="shared" si="1732"/>
        <v>26888</v>
      </c>
      <c r="K633" s="32">
        <f t="shared" si="1733"/>
        <v>26888</v>
      </c>
      <c r="L633" s="32">
        <f t="shared" si="1734"/>
        <v>0</v>
      </c>
      <c r="M633" s="32">
        <f t="shared" si="1735"/>
        <v>0</v>
      </c>
      <c r="N633" s="32">
        <f t="shared" si="1736"/>
        <v>0</v>
      </c>
      <c r="O633" s="32">
        <f t="shared" si="1737"/>
        <v>0</v>
      </c>
      <c r="P633" s="32">
        <f t="shared" si="1738"/>
        <v>0</v>
      </c>
      <c r="Q633" s="32">
        <f t="shared" si="1739"/>
        <v>0</v>
      </c>
      <c r="R633" s="32">
        <f t="shared" si="1740"/>
        <v>1016.7</v>
      </c>
      <c r="S633" s="32">
        <f t="shared" si="1741"/>
        <v>0</v>
      </c>
      <c r="T633" s="32">
        <f t="shared" si="1742"/>
        <v>0</v>
      </c>
      <c r="U633" s="32">
        <v>0</v>
      </c>
      <c r="V633" s="32">
        <f t="shared" si="1611"/>
        <v>28233.899999999998</v>
      </c>
      <c r="W633" s="32">
        <f t="shared" si="1743"/>
        <v>0</v>
      </c>
      <c r="X633" s="32">
        <f t="shared" si="1744"/>
        <v>0</v>
      </c>
      <c r="Y633" s="32">
        <f t="shared" si="1745"/>
        <v>0</v>
      </c>
      <c r="Z633" s="32">
        <f t="shared" si="1746"/>
        <v>0</v>
      </c>
      <c r="AA633" s="32">
        <f t="shared" si="1747"/>
        <v>0</v>
      </c>
      <c r="AB633" s="32">
        <f t="shared" si="1748"/>
        <v>20155.000960000001</v>
      </c>
      <c r="AC633" s="33">
        <f t="shared" si="1749"/>
        <v>28556.769199999999</v>
      </c>
      <c r="AD633" s="33">
        <f t="shared" si="1750"/>
        <v>28556.769189999999</v>
      </c>
      <c r="AE633" s="34">
        <f t="shared" si="1682"/>
        <v>99.999999964982038</v>
      </c>
      <c r="AF633" s="32">
        <f t="shared" si="1751"/>
        <v>28233.9</v>
      </c>
      <c r="AG633" s="32">
        <f t="shared" si="1752"/>
        <v>0</v>
      </c>
      <c r="AH633" s="32">
        <f t="shared" si="1753"/>
        <v>0</v>
      </c>
      <c r="AI633" s="32">
        <f t="shared" si="1754"/>
        <v>0</v>
      </c>
      <c r="AJ633" s="32">
        <f t="shared" si="1755"/>
        <v>0</v>
      </c>
      <c r="AK633" s="32">
        <f t="shared" si="1756"/>
        <v>0</v>
      </c>
      <c r="AL633" s="32">
        <f t="shared" si="1683"/>
        <v>28233.9</v>
      </c>
      <c r="AM633" s="32">
        <f t="shared" si="1684"/>
        <v>0</v>
      </c>
    </row>
    <row r="634" spans="2:40" ht="31.2" x14ac:dyDescent="0.3">
      <c r="B634" s="30" t="s">
        <v>290</v>
      </c>
      <c r="C634" s="30" t="s">
        <v>392</v>
      </c>
      <c r="D634" s="30" t="s">
        <v>104</v>
      </c>
      <c r="E634" s="15" t="str">
        <f t="shared" si="1610"/>
        <v>0804</v>
      </c>
      <c r="F634" s="30" t="s">
        <v>88</v>
      </c>
      <c r="G634" s="30" t="s">
        <v>90</v>
      </c>
      <c r="H634" s="31" t="s">
        <v>91</v>
      </c>
      <c r="I634" s="32">
        <v>27217.199999999997</v>
      </c>
      <c r="J634" s="32">
        <v>26888</v>
      </c>
      <c r="K634" s="32">
        <v>26888</v>
      </c>
      <c r="L634" s="32"/>
      <c r="M634" s="32"/>
      <c r="N634" s="32"/>
      <c r="O634" s="32">
        <v>0</v>
      </c>
      <c r="P634" s="32">
        <v>0</v>
      </c>
      <c r="Q634" s="32">
        <v>0</v>
      </c>
      <c r="R634" s="32">
        <v>1016.7</v>
      </c>
      <c r="S634" s="32">
        <v>0</v>
      </c>
      <c r="T634" s="32">
        <v>0</v>
      </c>
      <c r="U634" s="32">
        <v>0</v>
      </c>
      <c r="V634" s="32">
        <f t="shared" si="1611"/>
        <v>28233.899999999998</v>
      </c>
      <c r="W634" s="32"/>
      <c r="X634" s="32"/>
      <c r="Y634" s="32"/>
      <c r="Z634" s="32"/>
      <c r="AA634" s="32"/>
      <c r="AB634" s="32">
        <v>20155.000960000001</v>
      </c>
      <c r="AC634" s="33">
        <v>28556.769199999999</v>
      </c>
      <c r="AD634" s="33">
        <v>28556.769189999999</v>
      </c>
      <c r="AE634" s="34">
        <f t="shared" si="1682"/>
        <v>99.999999964982038</v>
      </c>
      <c r="AF634" s="32">
        <v>28233.9</v>
      </c>
      <c r="AG634" s="32">
        <v>0</v>
      </c>
      <c r="AH634" s="32">
        <v>0</v>
      </c>
      <c r="AI634" s="32">
        <v>0</v>
      </c>
      <c r="AJ634" s="32">
        <v>0</v>
      </c>
      <c r="AK634" s="32">
        <v>0</v>
      </c>
      <c r="AL634" s="32">
        <f t="shared" si="1683"/>
        <v>28233.9</v>
      </c>
      <c r="AM634" s="32">
        <f t="shared" si="1684"/>
        <v>0</v>
      </c>
      <c r="AN634" s="12"/>
    </row>
    <row r="635" spans="2:40" ht="31.2" x14ac:dyDescent="0.3">
      <c r="B635" s="30" t="s">
        <v>290</v>
      </c>
      <c r="C635" s="30" t="s">
        <v>392</v>
      </c>
      <c r="D635" s="30" t="s">
        <v>104</v>
      </c>
      <c r="E635" s="15" t="str">
        <f t="shared" si="1610"/>
        <v>0804</v>
      </c>
      <c r="F635" s="30" t="s">
        <v>96</v>
      </c>
      <c r="G635" s="30"/>
      <c r="H635" s="31" t="s">
        <v>97</v>
      </c>
      <c r="I635" s="32">
        <f t="shared" ref="I635:N635" si="1757">I636+I638</f>
        <v>1915.2</v>
      </c>
      <c r="J635" s="32">
        <f t="shared" si="1757"/>
        <v>1915.2</v>
      </c>
      <c r="K635" s="32">
        <f t="shared" si="1757"/>
        <v>1915.2</v>
      </c>
      <c r="L635" s="32">
        <f t="shared" si="1757"/>
        <v>0</v>
      </c>
      <c r="M635" s="32">
        <f t="shared" si="1757"/>
        <v>0</v>
      </c>
      <c r="N635" s="32">
        <f t="shared" si="1757"/>
        <v>0</v>
      </c>
      <c r="O635" s="32">
        <f>O636+O638+O640</f>
        <v>0</v>
      </c>
      <c r="P635" s="32">
        <f>P636+P638+P640</f>
        <v>0</v>
      </c>
      <c r="Q635" s="32">
        <f>Q636+Q638+Q640</f>
        <v>0</v>
      </c>
      <c r="R635" s="32">
        <f>R636+R638+R640</f>
        <v>0</v>
      </c>
      <c r="S635" s="32">
        <f>S636+S638</f>
        <v>0</v>
      </c>
      <c r="T635" s="32">
        <f>T636+T638</f>
        <v>0</v>
      </c>
      <c r="U635" s="32">
        <v>0</v>
      </c>
      <c r="V635" s="32">
        <f t="shared" si="1611"/>
        <v>1915.2</v>
      </c>
      <c r="W635" s="32">
        <f>W636+W638</f>
        <v>0</v>
      </c>
      <c r="X635" s="32">
        <f>X636+X638</f>
        <v>0</v>
      </c>
      <c r="Y635" s="32">
        <f>Y636+Y638</f>
        <v>0</v>
      </c>
      <c r="Z635" s="32">
        <f>Z636+Z638</f>
        <v>0</v>
      </c>
      <c r="AA635" s="32">
        <f>AA636+AA638</f>
        <v>0</v>
      </c>
      <c r="AB635" s="32">
        <f>AB636+AB638+AB640</f>
        <v>1348.0135700000001</v>
      </c>
      <c r="AC635" s="33">
        <f>AC636+AC638+AC640</f>
        <v>1734.3308000000002</v>
      </c>
      <c r="AD635" s="33">
        <f>AD636+AD638+AD640</f>
        <v>1734.3308000000002</v>
      </c>
      <c r="AE635" s="34">
        <f t="shared" si="1682"/>
        <v>100</v>
      </c>
      <c r="AF635" s="32">
        <f t="shared" ref="AF635:AK635" si="1758">AF636+AF638+AF640</f>
        <v>2057.1999999999998</v>
      </c>
      <c r="AG635" s="32">
        <f t="shared" si="1758"/>
        <v>0</v>
      </c>
      <c r="AH635" s="32">
        <f t="shared" si="1758"/>
        <v>0</v>
      </c>
      <c r="AI635" s="32">
        <f t="shared" si="1758"/>
        <v>0</v>
      </c>
      <c r="AJ635" s="32">
        <f t="shared" si="1758"/>
        <v>0</v>
      </c>
      <c r="AK635" s="32">
        <f t="shared" si="1758"/>
        <v>0</v>
      </c>
      <c r="AL635" s="32">
        <f t="shared" si="1683"/>
        <v>2057.1999999999998</v>
      </c>
      <c r="AM635" s="32">
        <f t="shared" si="1684"/>
        <v>-141.99999999999977</v>
      </c>
    </row>
    <row r="636" spans="2:40" ht="78" x14ac:dyDescent="0.3">
      <c r="B636" s="30" t="s">
        <v>290</v>
      </c>
      <c r="C636" s="30" t="s">
        <v>392</v>
      </c>
      <c r="D636" s="30" t="s">
        <v>104</v>
      </c>
      <c r="E636" s="15" t="str">
        <f t="shared" si="1610"/>
        <v>0804</v>
      </c>
      <c r="F636" s="30" t="s">
        <v>96</v>
      </c>
      <c r="G636" s="30" t="s">
        <v>68</v>
      </c>
      <c r="H636" s="31" t="s">
        <v>69</v>
      </c>
      <c r="I636" s="32">
        <f t="shared" ref="I636:T636" si="1759">I637</f>
        <v>291.7</v>
      </c>
      <c r="J636" s="32">
        <f t="shared" si="1759"/>
        <v>291.7</v>
      </c>
      <c r="K636" s="32">
        <f t="shared" si="1759"/>
        <v>291.7</v>
      </c>
      <c r="L636" s="32">
        <f t="shared" si="1759"/>
        <v>0</v>
      </c>
      <c r="M636" s="32">
        <f t="shared" si="1759"/>
        <v>0</v>
      </c>
      <c r="N636" s="32">
        <f t="shared" si="1759"/>
        <v>0</v>
      </c>
      <c r="O636" s="32">
        <f t="shared" si="1759"/>
        <v>0</v>
      </c>
      <c r="P636" s="32">
        <f t="shared" si="1759"/>
        <v>0</v>
      </c>
      <c r="Q636" s="32">
        <f t="shared" si="1759"/>
        <v>0</v>
      </c>
      <c r="R636" s="32">
        <f t="shared" si="1759"/>
        <v>0</v>
      </c>
      <c r="S636" s="32">
        <f t="shared" si="1759"/>
        <v>0</v>
      </c>
      <c r="T636" s="32">
        <f t="shared" si="1759"/>
        <v>0</v>
      </c>
      <c r="U636" s="32">
        <v>0</v>
      </c>
      <c r="V636" s="32">
        <f t="shared" si="1611"/>
        <v>291.7</v>
      </c>
      <c r="W636" s="32">
        <f t="shared" ref="W636:AD636" si="1760">W637</f>
        <v>0</v>
      </c>
      <c r="X636" s="32">
        <f t="shared" si="1760"/>
        <v>0</v>
      </c>
      <c r="Y636" s="32">
        <f t="shared" si="1760"/>
        <v>0</v>
      </c>
      <c r="Z636" s="32">
        <f t="shared" si="1760"/>
        <v>0</v>
      </c>
      <c r="AA636" s="32">
        <f t="shared" si="1760"/>
        <v>0</v>
      </c>
      <c r="AB636" s="32">
        <f t="shared" si="1760"/>
        <v>258.74736999999999</v>
      </c>
      <c r="AC636" s="33">
        <f t="shared" si="1760"/>
        <v>334.87036999999998</v>
      </c>
      <c r="AD636" s="33">
        <f t="shared" si="1760"/>
        <v>334.87036999999998</v>
      </c>
      <c r="AE636" s="34">
        <f t="shared" si="1682"/>
        <v>100</v>
      </c>
      <c r="AF636" s="32">
        <f t="shared" ref="AF636:AK636" si="1761">AF637</f>
        <v>291.7</v>
      </c>
      <c r="AG636" s="32">
        <f t="shared" si="1761"/>
        <v>0</v>
      </c>
      <c r="AH636" s="32">
        <f t="shared" si="1761"/>
        <v>0</v>
      </c>
      <c r="AI636" s="32">
        <f t="shared" si="1761"/>
        <v>0</v>
      </c>
      <c r="AJ636" s="32">
        <f t="shared" si="1761"/>
        <v>0</v>
      </c>
      <c r="AK636" s="32">
        <f t="shared" si="1761"/>
        <v>0</v>
      </c>
      <c r="AL636" s="32">
        <f t="shared" si="1683"/>
        <v>291.7</v>
      </c>
      <c r="AM636" s="32">
        <f t="shared" si="1684"/>
        <v>0</v>
      </c>
    </row>
    <row r="637" spans="2:40" ht="31.2" x14ac:dyDescent="0.3">
      <c r="B637" s="30" t="s">
        <v>290</v>
      </c>
      <c r="C637" s="30" t="s">
        <v>392</v>
      </c>
      <c r="D637" s="30" t="s">
        <v>104</v>
      </c>
      <c r="E637" s="15" t="str">
        <f t="shared" si="1610"/>
        <v>0804</v>
      </c>
      <c r="F637" s="30" t="s">
        <v>96</v>
      </c>
      <c r="G637" s="30" t="s">
        <v>90</v>
      </c>
      <c r="H637" s="31" t="s">
        <v>91</v>
      </c>
      <c r="I637" s="32">
        <v>291.7</v>
      </c>
      <c r="J637" s="32">
        <v>291.7</v>
      </c>
      <c r="K637" s="32">
        <v>291.7</v>
      </c>
      <c r="L637" s="32"/>
      <c r="M637" s="32"/>
      <c r="N637" s="32"/>
      <c r="O637" s="32">
        <v>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2">
        <v>0</v>
      </c>
      <c r="V637" s="32">
        <f t="shared" si="1611"/>
        <v>291.7</v>
      </c>
      <c r="W637" s="32"/>
      <c r="X637" s="32"/>
      <c r="Y637" s="32"/>
      <c r="Z637" s="32"/>
      <c r="AA637" s="32"/>
      <c r="AB637" s="32">
        <v>258.74736999999999</v>
      </c>
      <c r="AC637" s="33">
        <v>334.87036999999998</v>
      </c>
      <c r="AD637" s="33">
        <v>334.87036999999998</v>
      </c>
      <c r="AE637" s="34">
        <f t="shared" si="1682"/>
        <v>100</v>
      </c>
      <c r="AF637" s="32">
        <v>291.7</v>
      </c>
      <c r="AG637" s="32">
        <v>0</v>
      </c>
      <c r="AH637" s="32">
        <v>0</v>
      </c>
      <c r="AI637" s="32">
        <v>0</v>
      </c>
      <c r="AJ637" s="32">
        <v>0</v>
      </c>
      <c r="AK637" s="32">
        <v>0</v>
      </c>
      <c r="AL637" s="32">
        <f t="shared" si="1683"/>
        <v>291.7</v>
      </c>
      <c r="AM637" s="32">
        <f t="shared" si="1684"/>
        <v>0</v>
      </c>
      <c r="AN637" s="12"/>
    </row>
    <row r="638" spans="2:40" ht="31.2" x14ac:dyDescent="0.3">
      <c r="B638" s="30" t="s">
        <v>290</v>
      </c>
      <c r="C638" s="30" t="s">
        <v>392</v>
      </c>
      <c r="D638" s="30" t="s">
        <v>104</v>
      </c>
      <c r="E638" s="15" t="str">
        <f t="shared" si="1610"/>
        <v>0804</v>
      </c>
      <c r="F638" s="30" t="s">
        <v>96</v>
      </c>
      <c r="G638" s="30" t="s">
        <v>50</v>
      </c>
      <c r="H638" s="31" t="s">
        <v>51</v>
      </c>
      <c r="I638" s="32">
        <f t="shared" ref="I638:T638" si="1762">I639</f>
        <v>1623.5</v>
      </c>
      <c r="J638" s="32">
        <f t="shared" si="1762"/>
        <v>1623.5</v>
      </c>
      <c r="K638" s="32">
        <f t="shared" si="1762"/>
        <v>1623.5</v>
      </c>
      <c r="L638" s="32">
        <f t="shared" si="1762"/>
        <v>0</v>
      </c>
      <c r="M638" s="32">
        <f t="shared" si="1762"/>
        <v>0</v>
      </c>
      <c r="N638" s="32">
        <f t="shared" si="1762"/>
        <v>0</v>
      </c>
      <c r="O638" s="32">
        <f t="shared" si="1762"/>
        <v>0</v>
      </c>
      <c r="P638" s="32">
        <f t="shared" si="1762"/>
        <v>0</v>
      </c>
      <c r="Q638" s="32">
        <f t="shared" si="1762"/>
        <v>0</v>
      </c>
      <c r="R638" s="32">
        <f t="shared" si="1762"/>
        <v>0</v>
      </c>
      <c r="S638" s="32">
        <f t="shared" si="1762"/>
        <v>0</v>
      </c>
      <c r="T638" s="32">
        <f t="shared" si="1762"/>
        <v>0</v>
      </c>
      <c r="U638" s="32">
        <v>0</v>
      </c>
      <c r="V638" s="32">
        <f t="shared" si="1611"/>
        <v>1623.5</v>
      </c>
      <c r="W638" s="32">
        <f t="shared" ref="W638:AD638" si="1763">W639</f>
        <v>0</v>
      </c>
      <c r="X638" s="32">
        <f t="shared" si="1763"/>
        <v>0</v>
      </c>
      <c r="Y638" s="32">
        <f t="shared" si="1763"/>
        <v>0</v>
      </c>
      <c r="Z638" s="32">
        <f t="shared" si="1763"/>
        <v>0</v>
      </c>
      <c r="AA638" s="32">
        <f t="shared" si="1763"/>
        <v>0</v>
      </c>
      <c r="AB638" s="32">
        <f t="shared" si="1763"/>
        <v>947.26620000000003</v>
      </c>
      <c r="AC638" s="33">
        <f t="shared" si="1763"/>
        <v>1257.4604300000001</v>
      </c>
      <c r="AD638" s="33">
        <f t="shared" si="1763"/>
        <v>1257.4604300000001</v>
      </c>
      <c r="AE638" s="34">
        <f t="shared" si="1682"/>
        <v>100</v>
      </c>
      <c r="AF638" s="32">
        <f t="shared" ref="AF638:AK638" si="1764">AF639</f>
        <v>1623.5</v>
      </c>
      <c r="AG638" s="32">
        <f t="shared" si="1764"/>
        <v>0</v>
      </c>
      <c r="AH638" s="32">
        <f t="shared" si="1764"/>
        <v>0</v>
      </c>
      <c r="AI638" s="32">
        <f t="shared" si="1764"/>
        <v>0</v>
      </c>
      <c r="AJ638" s="32">
        <f t="shared" si="1764"/>
        <v>0</v>
      </c>
      <c r="AK638" s="32">
        <f t="shared" si="1764"/>
        <v>0</v>
      </c>
      <c r="AL638" s="32">
        <f t="shared" si="1683"/>
        <v>1623.5</v>
      </c>
      <c r="AM638" s="32">
        <f t="shared" si="1684"/>
        <v>0</v>
      </c>
    </row>
    <row r="639" spans="2:40" ht="31.2" x14ac:dyDescent="0.3">
      <c r="B639" s="30" t="s">
        <v>290</v>
      </c>
      <c r="C639" s="30" t="s">
        <v>392</v>
      </c>
      <c r="D639" s="30" t="s">
        <v>104</v>
      </c>
      <c r="E639" s="15" t="str">
        <f t="shared" si="1610"/>
        <v>0804</v>
      </c>
      <c r="F639" s="30" t="s">
        <v>96</v>
      </c>
      <c r="G639" s="30" t="s">
        <v>52</v>
      </c>
      <c r="H639" s="31" t="s">
        <v>53</v>
      </c>
      <c r="I639" s="32">
        <v>1623.5</v>
      </c>
      <c r="J639" s="32">
        <v>1623.5</v>
      </c>
      <c r="K639" s="32">
        <v>1623.5</v>
      </c>
      <c r="L639" s="32"/>
      <c r="M639" s="32"/>
      <c r="N639" s="32"/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2">
        <v>0</v>
      </c>
      <c r="V639" s="32">
        <f t="shared" si="1611"/>
        <v>1623.5</v>
      </c>
      <c r="W639" s="32"/>
      <c r="X639" s="32"/>
      <c r="Y639" s="32"/>
      <c r="Z639" s="32"/>
      <c r="AA639" s="32"/>
      <c r="AB639" s="32">
        <v>947.26620000000003</v>
      </c>
      <c r="AC639" s="33">
        <v>1257.4604300000001</v>
      </c>
      <c r="AD639" s="33">
        <v>1257.4604300000001</v>
      </c>
      <c r="AE639" s="34">
        <f t="shared" si="1682"/>
        <v>100</v>
      </c>
      <c r="AF639" s="32">
        <v>1623.5</v>
      </c>
      <c r="AG639" s="32">
        <v>0</v>
      </c>
      <c r="AH639" s="32">
        <v>0</v>
      </c>
      <c r="AI639" s="32">
        <v>0</v>
      </c>
      <c r="AJ639" s="32">
        <v>0</v>
      </c>
      <c r="AK639" s="32">
        <v>0</v>
      </c>
      <c r="AL639" s="32">
        <f t="shared" si="1683"/>
        <v>1623.5</v>
      </c>
      <c r="AM639" s="32">
        <f t="shared" si="1684"/>
        <v>0</v>
      </c>
      <c r="AN639" s="12"/>
    </row>
    <row r="640" spans="2:40" x14ac:dyDescent="0.3">
      <c r="B640" s="30" t="s">
        <v>290</v>
      </c>
      <c r="C640" s="30" t="s">
        <v>392</v>
      </c>
      <c r="D640" s="30" t="s">
        <v>104</v>
      </c>
      <c r="E640" s="15" t="str">
        <f t="shared" si="1610"/>
        <v>0804</v>
      </c>
      <c r="F640" s="30" t="s">
        <v>96</v>
      </c>
      <c r="G640" s="30" t="s">
        <v>56</v>
      </c>
      <c r="H640" s="31" t="s">
        <v>57</v>
      </c>
      <c r="I640" s="32"/>
      <c r="J640" s="32"/>
      <c r="K640" s="32"/>
      <c r="L640" s="32"/>
      <c r="M640" s="32"/>
      <c r="N640" s="32"/>
      <c r="O640" s="32">
        <f>O641+O642</f>
        <v>0</v>
      </c>
      <c r="P640" s="32">
        <f>P641+P642</f>
        <v>0</v>
      </c>
      <c r="Q640" s="32">
        <f>Q641+Q642</f>
        <v>0</v>
      </c>
      <c r="R640" s="32">
        <f>R641+R642</f>
        <v>0</v>
      </c>
      <c r="S640" s="32"/>
      <c r="T640" s="32"/>
      <c r="U640" s="32"/>
      <c r="V640" s="32">
        <f t="shared" si="1611"/>
        <v>0</v>
      </c>
      <c r="W640" s="32"/>
      <c r="X640" s="32"/>
      <c r="Y640" s="32"/>
      <c r="Z640" s="32"/>
      <c r="AA640" s="32"/>
      <c r="AB640" s="32">
        <f>AB641+AB642</f>
        <v>142</v>
      </c>
      <c r="AC640" s="33">
        <f>AC641+AC642</f>
        <v>142</v>
      </c>
      <c r="AD640" s="33">
        <f>AD641+AD642</f>
        <v>142</v>
      </c>
      <c r="AE640" s="34">
        <f t="shared" si="1682"/>
        <v>100</v>
      </c>
      <c r="AF640" s="32">
        <f t="shared" ref="AF640:AK640" si="1765">AF641+AF642</f>
        <v>142</v>
      </c>
      <c r="AG640" s="32">
        <f t="shared" si="1765"/>
        <v>0</v>
      </c>
      <c r="AH640" s="32">
        <f t="shared" si="1765"/>
        <v>0</v>
      </c>
      <c r="AI640" s="32">
        <f t="shared" si="1765"/>
        <v>0</v>
      </c>
      <c r="AJ640" s="32">
        <f t="shared" si="1765"/>
        <v>0</v>
      </c>
      <c r="AK640" s="32">
        <f t="shared" si="1765"/>
        <v>0</v>
      </c>
      <c r="AL640" s="32">
        <f t="shared" si="1683"/>
        <v>142</v>
      </c>
      <c r="AM640" s="32">
        <f t="shared" si="1684"/>
        <v>-142</v>
      </c>
      <c r="AN640" s="12"/>
    </row>
    <row r="641" spans="2:40" x14ac:dyDescent="0.3">
      <c r="B641" s="30" t="s">
        <v>290</v>
      </c>
      <c r="C641" s="30" t="s">
        <v>392</v>
      </c>
      <c r="D641" s="30" t="s">
        <v>104</v>
      </c>
      <c r="E641" s="15" t="str">
        <f t="shared" si="1610"/>
        <v>0804</v>
      </c>
      <c r="F641" s="30" t="s">
        <v>96</v>
      </c>
      <c r="G641" s="30" t="s">
        <v>58</v>
      </c>
      <c r="H641" s="31" t="s">
        <v>59</v>
      </c>
      <c r="I641" s="32"/>
      <c r="J641" s="32"/>
      <c r="K641" s="32"/>
      <c r="L641" s="32"/>
      <c r="M641" s="32"/>
      <c r="N641" s="32"/>
      <c r="O641" s="32">
        <v>0</v>
      </c>
      <c r="P641" s="32">
        <v>0</v>
      </c>
      <c r="Q641" s="32">
        <v>0</v>
      </c>
      <c r="R641" s="32">
        <v>0</v>
      </c>
      <c r="S641" s="32"/>
      <c r="T641" s="32"/>
      <c r="U641" s="32"/>
      <c r="V641" s="32">
        <f t="shared" si="1611"/>
        <v>0</v>
      </c>
      <c r="W641" s="32"/>
      <c r="X641" s="32"/>
      <c r="Y641" s="32"/>
      <c r="Z641" s="32"/>
      <c r="AA641" s="32"/>
      <c r="AB641" s="32">
        <v>142</v>
      </c>
      <c r="AC641" s="33">
        <v>142</v>
      </c>
      <c r="AD641" s="33">
        <v>142</v>
      </c>
      <c r="AE641" s="34">
        <f t="shared" si="1682"/>
        <v>100</v>
      </c>
      <c r="AF641" s="32">
        <v>142</v>
      </c>
      <c r="AG641" s="32">
        <v>0</v>
      </c>
      <c r="AH641" s="32">
        <v>0</v>
      </c>
      <c r="AI641" s="32">
        <v>0</v>
      </c>
      <c r="AJ641" s="32">
        <v>0</v>
      </c>
      <c r="AK641" s="32">
        <v>0</v>
      </c>
      <c r="AL641" s="32">
        <f t="shared" si="1683"/>
        <v>142</v>
      </c>
      <c r="AM641" s="32">
        <f t="shared" si="1684"/>
        <v>-142</v>
      </c>
      <c r="AN641" s="12"/>
    </row>
    <row r="642" spans="2:40" ht="15.6" hidden="1" customHeight="1" x14ac:dyDescent="0.3">
      <c r="B642" s="30" t="s">
        <v>290</v>
      </c>
      <c r="C642" s="30" t="s">
        <v>392</v>
      </c>
      <c r="D642" s="30" t="s">
        <v>104</v>
      </c>
      <c r="E642" s="15" t="str">
        <f t="shared" si="1610"/>
        <v>0804</v>
      </c>
      <c r="F642" s="30" t="s">
        <v>96</v>
      </c>
      <c r="G642" s="30" t="s">
        <v>60</v>
      </c>
      <c r="H642" s="31" t="s">
        <v>61</v>
      </c>
      <c r="I642" s="32"/>
      <c r="J642" s="32"/>
      <c r="K642" s="32"/>
      <c r="L642" s="32"/>
      <c r="M642" s="32"/>
      <c r="N642" s="32"/>
      <c r="O642" s="32">
        <v>0</v>
      </c>
      <c r="P642" s="32">
        <v>0</v>
      </c>
      <c r="Q642" s="32">
        <v>0</v>
      </c>
      <c r="R642" s="32">
        <v>0</v>
      </c>
      <c r="S642" s="32"/>
      <c r="T642" s="32"/>
      <c r="U642" s="32"/>
      <c r="V642" s="32">
        <f t="shared" si="1611"/>
        <v>0</v>
      </c>
      <c r="W642" s="32"/>
      <c r="X642" s="32"/>
      <c r="Y642" s="32"/>
      <c r="Z642" s="32"/>
      <c r="AA642" s="32"/>
      <c r="AB642" s="32">
        <v>0</v>
      </c>
      <c r="AC642" s="33">
        <v>0</v>
      </c>
      <c r="AD642" s="33">
        <v>0</v>
      </c>
      <c r="AE642" s="34" t="e">
        <f t="shared" si="1682"/>
        <v>#DIV/0!</v>
      </c>
      <c r="AF642" s="35">
        <v>0</v>
      </c>
      <c r="AG642" s="35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f t="shared" si="1683"/>
        <v>0</v>
      </c>
      <c r="AM642" s="36">
        <f t="shared" si="1684"/>
        <v>0</v>
      </c>
      <c r="AN642" s="37" t="s">
        <v>35</v>
      </c>
    </row>
    <row r="643" spans="2:40" s="13" customFormat="1" x14ac:dyDescent="0.3">
      <c r="B643" s="14" t="s">
        <v>290</v>
      </c>
      <c r="C643" s="14" t="s">
        <v>443</v>
      </c>
      <c r="D643" s="14"/>
      <c r="E643" s="21" t="str">
        <f t="shared" si="1610"/>
        <v>10</v>
      </c>
      <c r="F643" s="14"/>
      <c r="G643" s="14"/>
      <c r="H643" s="16" t="s">
        <v>444</v>
      </c>
      <c r="I643" s="17">
        <f t="shared" ref="I643:T643" si="1766">I644</f>
        <v>250</v>
      </c>
      <c r="J643" s="17">
        <f t="shared" si="1766"/>
        <v>200</v>
      </c>
      <c r="K643" s="17">
        <f t="shared" si="1766"/>
        <v>200</v>
      </c>
      <c r="L643" s="17">
        <f t="shared" si="1766"/>
        <v>0</v>
      </c>
      <c r="M643" s="17">
        <f t="shared" si="1766"/>
        <v>0</v>
      </c>
      <c r="N643" s="17">
        <f t="shared" si="1766"/>
        <v>0</v>
      </c>
      <c r="O643" s="17">
        <f t="shared" si="1766"/>
        <v>0</v>
      </c>
      <c r="P643" s="17">
        <f t="shared" si="1766"/>
        <v>0</v>
      </c>
      <c r="Q643" s="17">
        <f t="shared" si="1766"/>
        <v>-187.64999999999998</v>
      </c>
      <c r="R643" s="17">
        <f t="shared" si="1766"/>
        <v>0</v>
      </c>
      <c r="S643" s="17">
        <f t="shared" si="1766"/>
        <v>278.2</v>
      </c>
      <c r="T643" s="17">
        <f t="shared" si="1766"/>
        <v>0</v>
      </c>
      <c r="U643" s="17">
        <v>0</v>
      </c>
      <c r="V643" s="17">
        <f t="shared" si="1611"/>
        <v>340.55000000000007</v>
      </c>
      <c r="W643" s="17">
        <f t="shared" ref="W643:AD643" si="1767">W644</f>
        <v>0</v>
      </c>
      <c r="X643" s="17">
        <f t="shared" si="1767"/>
        <v>0</v>
      </c>
      <c r="Y643" s="17">
        <f t="shared" si="1767"/>
        <v>0</v>
      </c>
      <c r="Z643" s="17">
        <f t="shared" si="1767"/>
        <v>0</v>
      </c>
      <c r="AA643" s="17">
        <f t="shared" si="1767"/>
        <v>0</v>
      </c>
      <c r="AB643" s="17">
        <f t="shared" si="1767"/>
        <v>296.19145000000003</v>
      </c>
      <c r="AC643" s="18">
        <f t="shared" si="1767"/>
        <v>476.38</v>
      </c>
      <c r="AD643" s="18">
        <f t="shared" si="1767"/>
        <v>469.66735</v>
      </c>
      <c r="AE643" s="19">
        <f t="shared" si="1682"/>
        <v>98.590904320080611</v>
      </c>
      <c r="AF643" s="17">
        <f t="shared" ref="AF643:AK643" si="1768">AF644</f>
        <v>476.38</v>
      </c>
      <c r="AG643" s="17">
        <f t="shared" si="1768"/>
        <v>0</v>
      </c>
      <c r="AH643" s="17">
        <f t="shared" si="1768"/>
        <v>0</v>
      </c>
      <c r="AI643" s="17">
        <f t="shared" si="1768"/>
        <v>0</v>
      </c>
      <c r="AJ643" s="17">
        <f t="shared" si="1768"/>
        <v>0</v>
      </c>
      <c r="AK643" s="17">
        <f t="shared" si="1768"/>
        <v>0</v>
      </c>
      <c r="AL643" s="17">
        <f t="shared" si="1683"/>
        <v>476.38</v>
      </c>
      <c r="AM643" s="17">
        <f t="shared" si="1684"/>
        <v>-135.82999999999993</v>
      </c>
      <c r="AN643" s="2"/>
    </row>
    <row r="644" spans="2:40" s="22" customFormat="1" x14ac:dyDescent="0.3">
      <c r="B644" s="23" t="s">
        <v>290</v>
      </c>
      <c r="C644" s="23" t="s">
        <v>443</v>
      </c>
      <c r="D644" s="23" t="s">
        <v>114</v>
      </c>
      <c r="E644" s="24" t="str">
        <f t="shared" si="1610"/>
        <v>1003</v>
      </c>
      <c r="F644" s="23"/>
      <c r="G644" s="23"/>
      <c r="H644" s="25" t="s">
        <v>445</v>
      </c>
      <c r="I644" s="26">
        <f t="shared" ref="I644:T644" si="1769">I645+I651</f>
        <v>250</v>
      </c>
      <c r="J644" s="26">
        <f t="shared" si="1769"/>
        <v>200</v>
      </c>
      <c r="K644" s="26">
        <f t="shared" si="1769"/>
        <v>200</v>
      </c>
      <c r="L644" s="26">
        <f t="shared" si="1769"/>
        <v>0</v>
      </c>
      <c r="M644" s="26">
        <f t="shared" si="1769"/>
        <v>0</v>
      </c>
      <c r="N644" s="26">
        <f t="shared" si="1769"/>
        <v>0</v>
      </c>
      <c r="O644" s="26">
        <f t="shared" si="1769"/>
        <v>0</v>
      </c>
      <c r="P644" s="26">
        <f t="shared" si="1769"/>
        <v>0</v>
      </c>
      <c r="Q644" s="26">
        <f t="shared" si="1769"/>
        <v>-187.64999999999998</v>
      </c>
      <c r="R644" s="26">
        <f t="shared" si="1769"/>
        <v>0</v>
      </c>
      <c r="S644" s="26">
        <f t="shared" si="1769"/>
        <v>278.2</v>
      </c>
      <c r="T644" s="26">
        <f t="shared" si="1769"/>
        <v>0</v>
      </c>
      <c r="U644" s="26">
        <v>0</v>
      </c>
      <c r="V644" s="26">
        <f t="shared" si="1611"/>
        <v>340.55000000000007</v>
      </c>
      <c r="W644" s="26">
        <f t="shared" ref="W644:AD644" si="1770">W645+W651</f>
        <v>0</v>
      </c>
      <c r="X644" s="26">
        <f t="shared" si="1770"/>
        <v>0</v>
      </c>
      <c r="Y644" s="26">
        <f t="shared" si="1770"/>
        <v>0</v>
      </c>
      <c r="Z644" s="26">
        <f t="shared" si="1770"/>
        <v>0</v>
      </c>
      <c r="AA644" s="26">
        <f t="shared" si="1770"/>
        <v>0</v>
      </c>
      <c r="AB644" s="26">
        <f t="shared" si="1770"/>
        <v>296.19145000000003</v>
      </c>
      <c r="AC644" s="27">
        <f t="shared" si="1770"/>
        <v>476.38</v>
      </c>
      <c r="AD644" s="27">
        <f t="shared" si="1770"/>
        <v>469.66735</v>
      </c>
      <c r="AE644" s="28">
        <f t="shared" si="1682"/>
        <v>98.590904320080611</v>
      </c>
      <c r="AF644" s="26">
        <f t="shared" ref="AF644:AK644" si="1771">AF645+AF651</f>
        <v>476.38</v>
      </c>
      <c r="AG644" s="26">
        <f t="shared" si="1771"/>
        <v>0</v>
      </c>
      <c r="AH644" s="26">
        <f t="shared" si="1771"/>
        <v>0</v>
      </c>
      <c r="AI644" s="26">
        <f t="shared" si="1771"/>
        <v>0</v>
      </c>
      <c r="AJ644" s="26">
        <f t="shared" si="1771"/>
        <v>0</v>
      </c>
      <c r="AK644" s="26">
        <f t="shared" si="1771"/>
        <v>0</v>
      </c>
      <c r="AL644" s="26">
        <f t="shared" si="1683"/>
        <v>476.38</v>
      </c>
      <c r="AM644" s="26">
        <f t="shared" si="1684"/>
        <v>-135.82999999999993</v>
      </c>
      <c r="AN644" s="29"/>
    </row>
    <row r="645" spans="2:40" x14ac:dyDescent="0.3">
      <c r="B645" s="30" t="s">
        <v>290</v>
      </c>
      <c r="C645" s="30" t="s">
        <v>443</v>
      </c>
      <c r="D645" s="30" t="s">
        <v>114</v>
      </c>
      <c r="E645" s="15" t="str">
        <f t="shared" si="1610"/>
        <v>1003</v>
      </c>
      <c r="F645" s="30" t="s">
        <v>294</v>
      </c>
      <c r="G645" s="30"/>
      <c r="H645" s="31" t="s">
        <v>295</v>
      </c>
      <c r="I645" s="32">
        <f t="shared" ref="I645:I654" si="1772">I646</f>
        <v>250</v>
      </c>
      <c r="J645" s="32">
        <f t="shared" ref="J645:J654" si="1773">J646</f>
        <v>200</v>
      </c>
      <c r="K645" s="32">
        <f t="shared" ref="K645:K654" si="1774">K646</f>
        <v>200</v>
      </c>
      <c r="L645" s="32">
        <f t="shared" ref="L645:L654" si="1775">L646</f>
        <v>0</v>
      </c>
      <c r="M645" s="32">
        <f t="shared" ref="M645:M654" si="1776">M646</f>
        <v>0</v>
      </c>
      <c r="N645" s="32">
        <f t="shared" ref="N645:N654" si="1777">N646</f>
        <v>0</v>
      </c>
      <c r="O645" s="32">
        <f t="shared" ref="O645:O654" si="1778">O646</f>
        <v>0</v>
      </c>
      <c r="P645" s="32">
        <f t="shared" ref="P645:P654" si="1779">P646</f>
        <v>0</v>
      </c>
      <c r="Q645" s="32">
        <f t="shared" ref="Q645:Q654" si="1780">Q646</f>
        <v>0</v>
      </c>
      <c r="R645" s="32">
        <f t="shared" ref="R645:R654" si="1781">R646</f>
        <v>0</v>
      </c>
      <c r="S645" s="32">
        <f t="shared" ref="S645:S654" si="1782">S646</f>
        <v>0</v>
      </c>
      <c r="T645" s="32">
        <f t="shared" ref="T645:T654" si="1783">T646</f>
        <v>0</v>
      </c>
      <c r="U645" s="32">
        <v>0</v>
      </c>
      <c r="V645" s="32">
        <f t="shared" si="1611"/>
        <v>250</v>
      </c>
      <c r="W645" s="32">
        <f t="shared" ref="W645:W654" si="1784">W646</f>
        <v>0</v>
      </c>
      <c r="X645" s="32">
        <f t="shared" ref="X645:X654" si="1785">X646</f>
        <v>0</v>
      </c>
      <c r="Y645" s="32">
        <f t="shared" ref="Y645:Y654" si="1786">Y646</f>
        <v>0</v>
      </c>
      <c r="Z645" s="32">
        <f t="shared" ref="Z645:Z654" si="1787">Z646</f>
        <v>0</v>
      </c>
      <c r="AA645" s="32">
        <f t="shared" ref="AA645:AA654" si="1788">AA646</f>
        <v>0</v>
      </c>
      <c r="AB645" s="32">
        <f t="shared" ref="AB645:AB654" si="1789">AB646</f>
        <v>100</v>
      </c>
      <c r="AC645" s="33">
        <f t="shared" ref="AC645:AC654" si="1790">AC646</f>
        <v>250</v>
      </c>
      <c r="AD645" s="33">
        <f t="shared" ref="AD645:AD654" si="1791">AD646</f>
        <v>250</v>
      </c>
      <c r="AE645" s="34">
        <f t="shared" si="1682"/>
        <v>100</v>
      </c>
      <c r="AF645" s="32">
        <f t="shared" ref="AF645:AF654" si="1792">AF646</f>
        <v>250</v>
      </c>
      <c r="AG645" s="32">
        <f t="shared" ref="AG645:AG654" si="1793">AG646</f>
        <v>0</v>
      </c>
      <c r="AH645" s="32">
        <f t="shared" ref="AH645:AH654" si="1794">AH646</f>
        <v>0</v>
      </c>
      <c r="AI645" s="32">
        <f t="shared" ref="AI645:AI654" si="1795">AI646</f>
        <v>0</v>
      </c>
      <c r="AJ645" s="32">
        <f t="shared" ref="AJ645:AJ654" si="1796">AJ646</f>
        <v>0</v>
      </c>
      <c r="AK645" s="32">
        <f t="shared" ref="AK645:AK654" si="1797">AK646</f>
        <v>0</v>
      </c>
      <c r="AL645" s="32">
        <f t="shared" si="1683"/>
        <v>250</v>
      </c>
      <c r="AM645" s="32">
        <f t="shared" si="1684"/>
        <v>0</v>
      </c>
    </row>
    <row r="646" spans="2:40" x14ac:dyDescent="0.3">
      <c r="B646" s="30" t="s">
        <v>290</v>
      </c>
      <c r="C646" s="30" t="s">
        <v>443</v>
      </c>
      <c r="D646" s="30" t="s">
        <v>114</v>
      </c>
      <c r="E646" s="15" t="str">
        <f t="shared" si="1610"/>
        <v>1003</v>
      </c>
      <c r="F646" s="30" t="s">
        <v>306</v>
      </c>
      <c r="G646" s="30"/>
      <c r="H646" s="31" t="s">
        <v>307</v>
      </c>
      <c r="I646" s="32">
        <f t="shared" si="1772"/>
        <v>250</v>
      </c>
      <c r="J646" s="32">
        <f t="shared" si="1773"/>
        <v>200</v>
      </c>
      <c r="K646" s="32">
        <f t="shared" si="1774"/>
        <v>200</v>
      </c>
      <c r="L646" s="32">
        <f t="shared" si="1775"/>
        <v>0</v>
      </c>
      <c r="M646" s="32">
        <f t="shared" si="1776"/>
        <v>0</v>
      </c>
      <c r="N646" s="32">
        <f t="shared" si="1777"/>
        <v>0</v>
      </c>
      <c r="O646" s="32">
        <f t="shared" si="1778"/>
        <v>0</v>
      </c>
      <c r="P646" s="32">
        <f t="shared" si="1779"/>
        <v>0</v>
      </c>
      <c r="Q646" s="32">
        <f t="shared" si="1780"/>
        <v>0</v>
      </c>
      <c r="R646" s="32">
        <f t="shared" si="1781"/>
        <v>0</v>
      </c>
      <c r="S646" s="32">
        <f t="shared" si="1782"/>
        <v>0</v>
      </c>
      <c r="T646" s="32">
        <f t="shared" si="1783"/>
        <v>0</v>
      </c>
      <c r="U646" s="32">
        <v>0</v>
      </c>
      <c r="V646" s="32">
        <f t="shared" si="1611"/>
        <v>250</v>
      </c>
      <c r="W646" s="32">
        <f t="shared" si="1784"/>
        <v>0</v>
      </c>
      <c r="X646" s="32">
        <f t="shared" si="1785"/>
        <v>0</v>
      </c>
      <c r="Y646" s="32">
        <f t="shared" si="1786"/>
        <v>0</v>
      </c>
      <c r="Z646" s="32">
        <f t="shared" si="1787"/>
        <v>0</v>
      </c>
      <c r="AA646" s="32">
        <f t="shared" si="1788"/>
        <v>0</v>
      </c>
      <c r="AB646" s="32">
        <f t="shared" si="1789"/>
        <v>100</v>
      </c>
      <c r="AC646" s="33">
        <f t="shared" si="1790"/>
        <v>250</v>
      </c>
      <c r="AD646" s="33">
        <f t="shared" si="1791"/>
        <v>250</v>
      </c>
      <c r="AE646" s="34">
        <f t="shared" si="1682"/>
        <v>100</v>
      </c>
      <c r="AF646" s="32">
        <f t="shared" si="1792"/>
        <v>250</v>
      </c>
      <c r="AG646" s="32">
        <f t="shared" si="1793"/>
        <v>0</v>
      </c>
      <c r="AH646" s="32">
        <f t="shared" si="1794"/>
        <v>0</v>
      </c>
      <c r="AI646" s="32">
        <f t="shared" si="1795"/>
        <v>0</v>
      </c>
      <c r="AJ646" s="32">
        <f t="shared" si="1796"/>
        <v>0</v>
      </c>
      <c r="AK646" s="32">
        <f t="shared" si="1797"/>
        <v>0</v>
      </c>
      <c r="AL646" s="32">
        <f t="shared" si="1683"/>
        <v>250</v>
      </c>
      <c r="AM646" s="32">
        <f t="shared" si="1684"/>
        <v>0</v>
      </c>
    </row>
    <row r="647" spans="2:40" ht="46.8" x14ac:dyDescent="0.3">
      <c r="B647" s="30" t="s">
        <v>290</v>
      </c>
      <c r="C647" s="30" t="s">
        <v>443</v>
      </c>
      <c r="D647" s="30" t="s">
        <v>114</v>
      </c>
      <c r="E647" s="15" t="str">
        <f t="shared" si="1610"/>
        <v>1003</v>
      </c>
      <c r="F647" s="30" t="s">
        <v>308</v>
      </c>
      <c r="G647" s="30"/>
      <c r="H647" s="31" t="s">
        <v>309</v>
      </c>
      <c r="I647" s="32">
        <f t="shared" si="1772"/>
        <v>250</v>
      </c>
      <c r="J647" s="32">
        <f t="shared" si="1773"/>
        <v>200</v>
      </c>
      <c r="K647" s="32">
        <f t="shared" si="1774"/>
        <v>200</v>
      </c>
      <c r="L647" s="32">
        <f t="shared" si="1775"/>
        <v>0</v>
      </c>
      <c r="M647" s="32">
        <f t="shared" si="1776"/>
        <v>0</v>
      </c>
      <c r="N647" s="32">
        <f t="shared" si="1777"/>
        <v>0</v>
      </c>
      <c r="O647" s="32">
        <f t="shared" si="1778"/>
        <v>0</v>
      </c>
      <c r="P647" s="32">
        <f t="shared" si="1779"/>
        <v>0</v>
      </c>
      <c r="Q647" s="32">
        <f t="shared" si="1780"/>
        <v>0</v>
      </c>
      <c r="R647" s="32">
        <f t="shared" si="1781"/>
        <v>0</v>
      </c>
      <c r="S647" s="32">
        <f t="shared" si="1782"/>
        <v>0</v>
      </c>
      <c r="T647" s="32">
        <f t="shared" si="1783"/>
        <v>0</v>
      </c>
      <c r="U647" s="32">
        <v>0</v>
      </c>
      <c r="V647" s="32">
        <f t="shared" si="1611"/>
        <v>250</v>
      </c>
      <c r="W647" s="32">
        <f t="shared" si="1784"/>
        <v>0</v>
      </c>
      <c r="X647" s="32">
        <f t="shared" si="1785"/>
        <v>0</v>
      </c>
      <c r="Y647" s="32">
        <f t="shared" si="1786"/>
        <v>0</v>
      </c>
      <c r="Z647" s="32">
        <f t="shared" si="1787"/>
        <v>0</v>
      </c>
      <c r="AA647" s="32">
        <f t="shared" si="1788"/>
        <v>0</v>
      </c>
      <c r="AB647" s="32">
        <f t="shared" si="1789"/>
        <v>100</v>
      </c>
      <c r="AC647" s="33">
        <f t="shared" si="1790"/>
        <v>250</v>
      </c>
      <c r="AD647" s="33">
        <f t="shared" si="1791"/>
        <v>250</v>
      </c>
      <c r="AE647" s="34">
        <f t="shared" si="1682"/>
        <v>100</v>
      </c>
      <c r="AF647" s="32">
        <f t="shared" si="1792"/>
        <v>250</v>
      </c>
      <c r="AG647" s="32">
        <f t="shared" si="1793"/>
        <v>0</v>
      </c>
      <c r="AH647" s="32">
        <f t="shared" si="1794"/>
        <v>0</v>
      </c>
      <c r="AI647" s="32">
        <f t="shared" si="1795"/>
        <v>0</v>
      </c>
      <c r="AJ647" s="32">
        <f t="shared" si="1796"/>
        <v>0</v>
      </c>
      <c r="AK647" s="32">
        <f t="shared" si="1797"/>
        <v>0</v>
      </c>
      <c r="AL647" s="32">
        <f t="shared" si="1683"/>
        <v>250</v>
      </c>
      <c r="AM647" s="32">
        <f t="shared" si="1684"/>
        <v>0</v>
      </c>
    </row>
    <row r="648" spans="2:40" ht="46.8" x14ac:dyDescent="0.3">
      <c r="B648" s="30" t="s">
        <v>290</v>
      </c>
      <c r="C648" s="30" t="s">
        <v>443</v>
      </c>
      <c r="D648" s="30" t="s">
        <v>114</v>
      </c>
      <c r="E648" s="15" t="str">
        <f t="shared" si="1610"/>
        <v>1003</v>
      </c>
      <c r="F648" s="30" t="s">
        <v>317</v>
      </c>
      <c r="G648" s="30"/>
      <c r="H648" s="31" t="s">
        <v>318</v>
      </c>
      <c r="I648" s="32">
        <f t="shared" si="1772"/>
        <v>250</v>
      </c>
      <c r="J648" s="32">
        <f t="shared" si="1773"/>
        <v>200</v>
      </c>
      <c r="K648" s="32">
        <f t="shared" si="1774"/>
        <v>200</v>
      </c>
      <c r="L648" s="32">
        <f t="shared" si="1775"/>
        <v>0</v>
      </c>
      <c r="M648" s="32">
        <f t="shared" si="1776"/>
        <v>0</v>
      </c>
      <c r="N648" s="32">
        <f t="shared" si="1777"/>
        <v>0</v>
      </c>
      <c r="O648" s="32">
        <f t="shared" si="1778"/>
        <v>0</v>
      </c>
      <c r="P648" s="32">
        <f t="shared" si="1779"/>
        <v>0</v>
      </c>
      <c r="Q648" s="32">
        <f t="shared" si="1780"/>
        <v>0</v>
      </c>
      <c r="R648" s="32">
        <f t="shared" si="1781"/>
        <v>0</v>
      </c>
      <c r="S648" s="32">
        <f t="shared" si="1782"/>
        <v>0</v>
      </c>
      <c r="T648" s="32">
        <f t="shared" si="1783"/>
        <v>0</v>
      </c>
      <c r="U648" s="32">
        <v>0</v>
      </c>
      <c r="V648" s="32">
        <f t="shared" si="1611"/>
        <v>250</v>
      </c>
      <c r="W648" s="32">
        <f t="shared" si="1784"/>
        <v>0</v>
      </c>
      <c r="X648" s="32">
        <f t="shared" si="1785"/>
        <v>0</v>
      </c>
      <c r="Y648" s="32">
        <f t="shared" si="1786"/>
        <v>0</v>
      </c>
      <c r="Z648" s="32">
        <f t="shared" si="1787"/>
        <v>0</v>
      </c>
      <c r="AA648" s="32">
        <f t="shared" si="1788"/>
        <v>0</v>
      </c>
      <c r="AB648" s="32">
        <f t="shared" si="1789"/>
        <v>100</v>
      </c>
      <c r="AC648" s="33">
        <f t="shared" si="1790"/>
        <v>250</v>
      </c>
      <c r="AD648" s="33">
        <f t="shared" si="1791"/>
        <v>250</v>
      </c>
      <c r="AE648" s="34">
        <f t="shared" si="1682"/>
        <v>100</v>
      </c>
      <c r="AF648" s="32">
        <f t="shared" si="1792"/>
        <v>250</v>
      </c>
      <c r="AG648" s="32">
        <f t="shared" si="1793"/>
        <v>0</v>
      </c>
      <c r="AH648" s="32">
        <f t="shared" si="1794"/>
        <v>0</v>
      </c>
      <c r="AI648" s="32">
        <f t="shared" si="1795"/>
        <v>0</v>
      </c>
      <c r="AJ648" s="32">
        <f t="shared" si="1796"/>
        <v>0</v>
      </c>
      <c r="AK648" s="32">
        <f t="shared" si="1797"/>
        <v>0</v>
      </c>
      <c r="AL648" s="32">
        <f t="shared" si="1683"/>
        <v>250</v>
      </c>
      <c r="AM648" s="32">
        <f t="shared" si="1684"/>
        <v>0</v>
      </c>
    </row>
    <row r="649" spans="2:40" ht="31.2" x14ac:dyDescent="0.3">
      <c r="B649" s="30" t="s">
        <v>290</v>
      </c>
      <c r="C649" s="30" t="s">
        <v>443</v>
      </c>
      <c r="D649" s="30" t="s">
        <v>114</v>
      </c>
      <c r="E649" s="15" t="str">
        <f t="shared" si="1610"/>
        <v>1003</v>
      </c>
      <c r="F649" s="30" t="s">
        <v>317</v>
      </c>
      <c r="G649" s="30" t="s">
        <v>174</v>
      </c>
      <c r="H649" s="31" t="s">
        <v>175</v>
      </c>
      <c r="I649" s="32">
        <f t="shared" si="1772"/>
        <v>250</v>
      </c>
      <c r="J649" s="32">
        <f t="shared" si="1773"/>
        <v>200</v>
      </c>
      <c r="K649" s="32">
        <f t="shared" si="1774"/>
        <v>200</v>
      </c>
      <c r="L649" s="32">
        <f t="shared" si="1775"/>
        <v>0</v>
      </c>
      <c r="M649" s="32">
        <f t="shared" si="1776"/>
        <v>0</v>
      </c>
      <c r="N649" s="32">
        <f t="shared" si="1777"/>
        <v>0</v>
      </c>
      <c r="O649" s="32">
        <f t="shared" si="1778"/>
        <v>0</v>
      </c>
      <c r="P649" s="32">
        <f t="shared" si="1779"/>
        <v>0</v>
      </c>
      <c r="Q649" s="32">
        <f t="shared" si="1780"/>
        <v>0</v>
      </c>
      <c r="R649" s="32">
        <f t="shared" si="1781"/>
        <v>0</v>
      </c>
      <c r="S649" s="32">
        <f t="shared" si="1782"/>
        <v>0</v>
      </c>
      <c r="T649" s="32">
        <f t="shared" si="1783"/>
        <v>0</v>
      </c>
      <c r="U649" s="32">
        <v>0</v>
      </c>
      <c r="V649" s="32">
        <f t="shared" si="1611"/>
        <v>250</v>
      </c>
      <c r="W649" s="32">
        <f t="shared" si="1784"/>
        <v>0</v>
      </c>
      <c r="X649" s="32">
        <f t="shared" si="1785"/>
        <v>0</v>
      </c>
      <c r="Y649" s="32">
        <f t="shared" si="1786"/>
        <v>0</v>
      </c>
      <c r="Z649" s="32">
        <f t="shared" si="1787"/>
        <v>0</v>
      </c>
      <c r="AA649" s="32">
        <f t="shared" si="1788"/>
        <v>0</v>
      </c>
      <c r="AB649" s="32">
        <f t="shared" si="1789"/>
        <v>100</v>
      </c>
      <c r="AC649" s="33">
        <f t="shared" si="1790"/>
        <v>250</v>
      </c>
      <c r="AD649" s="33">
        <f t="shared" si="1791"/>
        <v>250</v>
      </c>
      <c r="AE649" s="34">
        <f t="shared" si="1682"/>
        <v>100</v>
      </c>
      <c r="AF649" s="32">
        <f t="shared" si="1792"/>
        <v>250</v>
      </c>
      <c r="AG649" s="32">
        <f t="shared" si="1793"/>
        <v>0</v>
      </c>
      <c r="AH649" s="32">
        <f t="shared" si="1794"/>
        <v>0</v>
      </c>
      <c r="AI649" s="32">
        <f t="shared" si="1795"/>
        <v>0</v>
      </c>
      <c r="AJ649" s="32">
        <f t="shared" si="1796"/>
        <v>0</v>
      </c>
      <c r="AK649" s="32">
        <f t="shared" si="1797"/>
        <v>0</v>
      </c>
      <c r="AL649" s="32">
        <f t="shared" si="1683"/>
        <v>250</v>
      </c>
      <c r="AM649" s="32">
        <f t="shared" si="1684"/>
        <v>0</v>
      </c>
    </row>
    <row r="650" spans="2:40" x14ac:dyDescent="0.3">
      <c r="B650" s="30" t="s">
        <v>290</v>
      </c>
      <c r="C650" s="30" t="s">
        <v>443</v>
      </c>
      <c r="D650" s="30" t="s">
        <v>114</v>
      </c>
      <c r="E650" s="15" t="str">
        <f t="shared" si="1610"/>
        <v>1003</v>
      </c>
      <c r="F650" s="30" t="s">
        <v>317</v>
      </c>
      <c r="G650" s="30" t="s">
        <v>302</v>
      </c>
      <c r="H650" s="31" t="s">
        <v>303</v>
      </c>
      <c r="I650" s="32">
        <v>250</v>
      </c>
      <c r="J650" s="32">
        <v>200</v>
      </c>
      <c r="K650" s="32">
        <v>200</v>
      </c>
      <c r="L650" s="32"/>
      <c r="M650" s="32"/>
      <c r="N650" s="32"/>
      <c r="O650" s="32"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f t="shared" si="1611"/>
        <v>250</v>
      </c>
      <c r="W650" s="32"/>
      <c r="X650" s="32"/>
      <c r="Y650" s="32"/>
      <c r="Z650" s="32"/>
      <c r="AA650" s="32"/>
      <c r="AB650" s="32">
        <v>100</v>
      </c>
      <c r="AC650" s="33">
        <v>250</v>
      </c>
      <c r="AD650" s="33">
        <v>250</v>
      </c>
      <c r="AE650" s="34">
        <f t="shared" si="1682"/>
        <v>100</v>
      </c>
      <c r="AF650" s="32">
        <v>250</v>
      </c>
      <c r="AG650" s="32">
        <v>0</v>
      </c>
      <c r="AH650" s="32">
        <v>0</v>
      </c>
      <c r="AI650" s="32">
        <v>0</v>
      </c>
      <c r="AJ650" s="32">
        <v>0</v>
      </c>
      <c r="AK650" s="32">
        <v>0</v>
      </c>
      <c r="AL650" s="32">
        <f t="shared" si="1683"/>
        <v>250</v>
      </c>
      <c r="AM650" s="32">
        <f t="shared" si="1684"/>
        <v>0</v>
      </c>
      <c r="AN650" s="12"/>
    </row>
    <row r="651" spans="2:40" ht="46.8" x14ac:dyDescent="0.3">
      <c r="B651" s="30" t="s">
        <v>290</v>
      </c>
      <c r="C651" s="30" t="s">
        <v>443</v>
      </c>
      <c r="D651" s="30" t="s">
        <v>114</v>
      </c>
      <c r="E651" s="15" t="str">
        <f t="shared" si="1610"/>
        <v>1003</v>
      </c>
      <c r="F651" s="30" t="s">
        <v>325</v>
      </c>
      <c r="G651" s="30"/>
      <c r="H651" s="31" t="s">
        <v>326</v>
      </c>
      <c r="I651" s="32">
        <f t="shared" si="1772"/>
        <v>0</v>
      </c>
      <c r="J651" s="32">
        <f t="shared" si="1773"/>
        <v>0</v>
      </c>
      <c r="K651" s="32">
        <f t="shared" si="1774"/>
        <v>0</v>
      </c>
      <c r="L651" s="32">
        <f t="shared" si="1775"/>
        <v>0</v>
      </c>
      <c r="M651" s="32">
        <f t="shared" si="1776"/>
        <v>0</v>
      </c>
      <c r="N651" s="32">
        <f t="shared" si="1777"/>
        <v>0</v>
      </c>
      <c r="O651" s="32">
        <f t="shared" si="1778"/>
        <v>0</v>
      </c>
      <c r="P651" s="32">
        <f t="shared" si="1779"/>
        <v>0</v>
      </c>
      <c r="Q651" s="32">
        <f t="shared" si="1780"/>
        <v>-187.64999999999998</v>
      </c>
      <c r="R651" s="32">
        <f t="shared" si="1781"/>
        <v>0</v>
      </c>
      <c r="S651" s="32">
        <f t="shared" si="1782"/>
        <v>278.2</v>
      </c>
      <c r="T651" s="32">
        <f t="shared" si="1783"/>
        <v>0</v>
      </c>
      <c r="U651" s="32">
        <v>0</v>
      </c>
      <c r="V651" s="32">
        <f t="shared" si="1611"/>
        <v>90.550000000000011</v>
      </c>
      <c r="W651" s="32">
        <f t="shared" si="1784"/>
        <v>0</v>
      </c>
      <c r="X651" s="32">
        <f t="shared" si="1785"/>
        <v>0</v>
      </c>
      <c r="Y651" s="32">
        <f t="shared" si="1786"/>
        <v>0</v>
      </c>
      <c r="Z651" s="32">
        <f t="shared" si="1787"/>
        <v>0</v>
      </c>
      <c r="AA651" s="32">
        <f t="shared" si="1788"/>
        <v>0</v>
      </c>
      <c r="AB651" s="32">
        <f t="shared" si="1789"/>
        <v>196.19145</v>
      </c>
      <c r="AC651" s="33">
        <f t="shared" si="1790"/>
        <v>226.38</v>
      </c>
      <c r="AD651" s="33">
        <f t="shared" si="1791"/>
        <v>219.66735</v>
      </c>
      <c r="AE651" s="34">
        <f t="shared" si="1682"/>
        <v>97.0347866419295</v>
      </c>
      <c r="AF651" s="32">
        <f t="shared" si="1792"/>
        <v>226.38</v>
      </c>
      <c r="AG651" s="32">
        <f t="shared" si="1793"/>
        <v>0</v>
      </c>
      <c r="AH651" s="32">
        <f t="shared" si="1794"/>
        <v>0</v>
      </c>
      <c r="AI651" s="32">
        <f t="shared" si="1795"/>
        <v>0</v>
      </c>
      <c r="AJ651" s="32">
        <f t="shared" si="1796"/>
        <v>0</v>
      </c>
      <c r="AK651" s="32">
        <f t="shared" si="1797"/>
        <v>0</v>
      </c>
      <c r="AL651" s="32">
        <f t="shared" si="1683"/>
        <v>226.38</v>
      </c>
      <c r="AM651" s="32">
        <f t="shared" si="1684"/>
        <v>-135.82999999999998</v>
      </c>
      <c r="AN651" s="12"/>
    </row>
    <row r="652" spans="2:40" ht="62.4" x14ac:dyDescent="0.3">
      <c r="B652" s="30" t="s">
        <v>290</v>
      </c>
      <c r="C652" s="30" t="s">
        <v>443</v>
      </c>
      <c r="D652" s="30" t="s">
        <v>114</v>
      </c>
      <c r="E652" s="15" t="str">
        <f t="shared" si="1610"/>
        <v>1003</v>
      </c>
      <c r="F652" s="30" t="s">
        <v>436</v>
      </c>
      <c r="G652" s="30"/>
      <c r="H652" s="31" t="s">
        <v>437</v>
      </c>
      <c r="I652" s="32">
        <f t="shared" si="1772"/>
        <v>0</v>
      </c>
      <c r="J652" s="32">
        <f t="shared" si="1773"/>
        <v>0</v>
      </c>
      <c r="K652" s="32">
        <f t="shared" si="1774"/>
        <v>0</v>
      </c>
      <c r="L652" s="32">
        <f t="shared" si="1775"/>
        <v>0</v>
      </c>
      <c r="M652" s="32">
        <f t="shared" si="1776"/>
        <v>0</v>
      </c>
      <c r="N652" s="32">
        <f t="shared" si="1777"/>
        <v>0</v>
      </c>
      <c r="O652" s="32">
        <f t="shared" si="1778"/>
        <v>0</v>
      </c>
      <c r="P652" s="32">
        <f t="shared" si="1779"/>
        <v>0</v>
      </c>
      <c r="Q652" s="32">
        <f t="shared" si="1780"/>
        <v>-187.64999999999998</v>
      </c>
      <c r="R652" s="32">
        <f t="shared" si="1781"/>
        <v>0</v>
      </c>
      <c r="S652" s="32">
        <f t="shared" si="1782"/>
        <v>278.2</v>
      </c>
      <c r="T652" s="32">
        <f t="shared" si="1783"/>
        <v>0</v>
      </c>
      <c r="U652" s="32">
        <v>0</v>
      </c>
      <c r="V652" s="32">
        <f t="shared" si="1611"/>
        <v>90.550000000000011</v>
      </c>
      <c r="W652" s="32">
        <f t="shared" si="1784"/>
        <v>0</v>
      </c>
      <c r="X652" s="32">
        <f t="shared" si="1785"/>
        <v>0</v>
      </c>
      <c r="Y652" s="32">
        <f t="shared" si="1786"/>
        <v>0</v>
      </c>
      <c r="Z652" s="32">
        <f t="shared" si="1787"/>
        <v>0</v>
      </c>
      <c r="AA652" s="32">
        <f t="shared" si="1788"/>
        <v>0</v>
      </c>
      <c r="AB652" s="32">
        <f t="shared" si="1789"/>
        <v>196.19145</v>
      </c>
      <c r="AC652" s="33">
        <f t="shared" si="1790"/>
        <v>226.38</v>
      </c>
      <c r="AD652" s="33">
        <f t="shared" si="1791"/>
        <v>219.66735</v>
      </c>
      <c r="AE652" s="34">
        <f t="shared" si="1682"/>
        <v>97.0347866419295</v>
      </c>
      <c r="AF652" s="32">
        <f t="shared" si="1792"/>
        <v>226.38</v>
      </c>
      <c r="AG652" s="32">
        <f t="shared" si="1793"/>
        <v>0</v>
      </c>
      <c r="AH652" s="32">
        <f t="shared" si="1794"/>
        <v>0</v>
      </c>
      <c r="AI652" s="32">
        <f t="shared" si="1795"/>
        <v>0</v>
      </c>
      <c r="AJ652" s="32">
        <f t="shared" si="1796"/>
        <v>0</v>
      </c>
      <c r="AK652" s="32">
        <f t="shared" si="1797"/>
        <v>0</v>
      </c>
      <c r="AL652" s="32">
        <f t="shared" si="1683"/>
        <v>226.38</v>
      </c>
      <c r="AM652" s="32">
        <f t="shared" si="1684"/>
        <v>-135.82999999999998</v>
      </c>
      <c r="AN652" s="12"/>
    </row>
    <row r="653" spans="2:40" ht="46.8" x14ac:dyDescent="0.3">
      <c r="B653" s="30" t="s">
        <v>290</v>
      </c>
      <c r="C653" s="30" t="s">
        <v>443</v>
      </c>
      <c r="D653" s="30" t="s">
        <v>114</v>
      </c>
      <c r="E653" s="15" t="str">
        <f t="shared" ref="E653:E716" si="1798">CONCATENATE(C653,D653)</f>
        <v>1003</v>
      </c>
      <c r="F653" s="30" t="s">
        <v>446</v>
      </c>
      <c r="G653" s="30"/>
      <c r="H653" s="31" t="s">
        <v>447</v>
      </c>
      <c r="I653" s="32">
        <f t="shared" si="1772"/>
        <v>0</v>
      </c>
      <c r="J653" s="32">
        <f t="shared" si="1773"/>
        <v>0</v>
      </c>
      <c r="K653" s="32">
        <f t="shared" si="1774"/>
        <v>0</v>
      </c>
      <c r="L653" s="32">
        <f t="shared" si="1775"/>
        <v>0</v>
      </c>
      <c r="M653" s="32">
        <f t="shared" si="1776"/>
        <v>0</v>
      </c>
      <c r="N653" s="32">
        <f t="shared" si="1777"/>
        <v>0</v>
      </c>
      <c r="O653" s="32">
        <f t="shared" si="1778"/>
        <v>0</v>
      </c>
      <c r="P653" s="32">
        <f t="shared" si="1779"/>
        <v>0</v>
      </c>
      <c r="Q653" s="32">
        <f t="shared" si="1780"/>
        <v>-187.64999999999998</v>
      </c>
      <c r="R653" s="32">
        <f t="shared" si="1781"/>
        <v>0</v>
      </c>
      <c r="S653" s="32">
        <f t="shared" si="1782"/>
        <v>278.2</v>
      </c>
      <c r="T653" s="32">
        <f t="shared" si="1783"/>
        <v>0</v>
      </c>
      <c r="U653" s="32">
        <v>0</v>
      </c>
      <c r="V653" s="32">
        <f t="shared" ref="V653:V716" si="1799">I653+L653+U653+T653+S653+R653+Q653+P653+O653</f>
        <v>90.550000000000011</v>
      </c>
      <c r="W653" s="32">
        <f t="shared" si="1784"/>
        <v>0</v>
      </c>
      <c r="X653" s="32">
        <f t="shared" si="1785"/>
        <v>0</v>
      </c>
      <c r="Y653" s="32">
        <f t="shared" si="1786"/>
        <v>0</v>
      </c>
      <c r="Z653" s="32">
        <f t="shared" si="1787"/>
        <v>0</v>
      </c>
      <c r="AA653" s="32">
        <f t="shared" si="1788"/>
        <v>0</v>
      </c>
      <c r="AB653" s="32">
        <f t="shared" si="1789"/>
        <v>196.19145</v>
      </c>
      <c r="AC653" s="33">
        <f t="shared" si="1790"/>
        <v>226.38</v>
      </c>
      <c r="AD653" s="33">
        <f t="shared" si="1791"/>
        <v>219.66735</v>
      </c>
      <c r="AE653" s="34">
        <f t="shared" si="1682"/>
        <v>97.0347866419295</v>
      </c>
      <c r="AF653" s="32">
        <f t="shared" si="1792"/>
        <v>226.38</v>
      </c>
      <c r="AG653" s="32">
        <f t="shared" si="1793"/>
        <v>0</v>
      </c>
      <c r="AH653" s="32">
        <f t="shared" si="1794"/>
        <v>0</v>
      </c>
      <c r="AI653" s="32">
        <f t="shared" si="1795"/>
        <v>0</v>
      </c>
      <c r="AJ653" s="32">
        <f t="shared" si="1796"/>
        <v>0</v>
      </c>
      <c r="AK653" s="32">
        <f t="shared" si="1797"/>
        <v>0</v>
      </c>
      <c r="AL653" s="32">
        <f t="shared" si="1683"/>
        <v>226.38</v>
      </c>
      <c r="AM653" s="32">
        <f t="shared" si="1684"/>
        <v>-135.82999999999998</v>
      </c>
      <c r="AN653" s="12"/>
    </row>
    <row r="654" spans="2:40" ht="46.8" x14ac:dyDescent="0.3">
      <c r="B654" s="30" t="s">
        <v>290</v>
      </c>
      <c r="C654" s="30" t="s">
        <v>443</v>
      </c>
      <c r="D654" s="30" t="s">
        <v>114</v>
      </c>
      <c r="E654" s="15" t="str">
        <f t="shared" si="1798"/>
        <v>1003</v>
      </c>
      <c r="F654" s="30" t="s">
        <v>448</v>
      </c>
      <c r="G654" s="30"/>
      <c r="H654" s="31" t="s">
        <v>449</v>
      </c>
      <c r="I654" s="32">
        <f t="shared" si="1772"/>
        <v>0</v>
      </c>
      <c r="J654" s="32">
        <f t="shared" si="1773"/>
        <v>0</v>
      </c>
      <c r="K654" s="32">
        <f t="shared" si="1774"/>
        <v>0</v>
      </c>
      <c r="L654" s="32">
        <f t="shared" si="1775"/>
        <v>0</v>
      </c>
      <c r="M654" s="32">
        <f t="shared" si="1776"/>
        <v>0</v>
      </c>
      <c r="N654" s="32">
        <f t="shared" si="1777"/>
        <v>0</v>
      </c>
      <c r="O654" s="32">
        <f t="shared" si="1778"/>
        <v>0</v>
      </c>
      <c r="P654" s="32">
        <f t="shared" si="1779"/>
        <v>0</v>
      </c>
      <c r="Q654" s="32">
        <f t="shared" si="1780"/>
        <v>-187.64999999999998</v>
      </c>
      <c r="R654" s="32">
        <f t="shared" si="1781"/>
        <v>0</v>
      </c>
      <c r="S654" s="32">
        <f t="shared" si="1782"/>
        <v>278.2</v>
      </c>
      <c r="T654" s="32">
        <f t="shared" si="1783"/>
        <v>0</v>
      </c>
      <c r="U654" s="32">
        <v>0</v>
      </c>
      <c r="V654" s="32">
        <f t="shared" si="1799"/>
        <v>90.550000000000011</v>
      </c>
      <c r="W654" s="32">
        <f t="shared" si="1784"/>
        <v>0</v>
      </c>
      <c r="X654" s="32">
        <f t="shared" si="1785"/>
        <v>0</v>
      </c>
      <c r="Y654" s="32">
        <f t="shared" si="1786"/>
        <v>0</v>
      </c>
      <c r="Z654" s="32">
        <f t="shared" si="1787"/>
        <v>0</v>
      </c>
      <c r="AA654" s="32">
        <f t="shared" si="1788"/>
        <v>0</v>
      </c>
      <c r="AB654" s="32">
        <f t="shared" si="1789"/>
        <v>196.19145</v>
      </c>
      <c r="AC654" s="33">
        <f t="shared" si="1790"/>
        <v>226.38</v>
      </c>
      <c r="AD654" s="33">
        <f t="shared" si="1791"/>
        <v>219.66735</v>
      </c>
      <c r="AE654" s="34">
        <f t="shared" si="1682"/>
        <v>97.0347866419295</v>
      </c>
      <c r="AF654" s="32">
        <f t="shared" si="1792"/>
        <v>226.38</v>
      </c>
      <c r="AG654" s="32">
        <f t="shared" si="1793"/>
        <v>0</v>
      </c>
      <c r="AH654" s="32">
        <f t="shared" si="1794"/>
        <v>0</v>
      </c>
      <c r="AI654" s="32">
        <f t="shared" si="1795"/>
        <v>0</v>
      </c>
      <c r="AJ654" s="32">
        <f t="shared" si="1796"/>
        <v>0</v>
      </c>
      <c r="AK654" s="32">
        <f t="shared" si="1797"/>
        <v>0</v>
      </c>
      <c r="AL654" s="32">
        <f t="shared" si="1683"/>
        <v>226.38</v>
      </c>
      <c r="AM654" s="32">
        <f t="shared" si="1684"/>
        <v>-135.82999999999998</v>
      </c>
      <c r="AN654" s="12"/>
    </row>
    <row r="655" spans="2:40" ht="31.2" x14ac:dyDescent="0.3">
      <c r="B655" s="30" t="s">
        <v>290</v>
      </c>
      <c r="C655" s="30" t="s">
        <v>443</v>
      </c>
      <c r="D655" s="30" t="s">
        <v>114</v>
      </c>
      <c r="E655" s="15" t="str">
        <f t="shared" si="1798"/>
        <v>1003</v>
      </c>
      <c r="F655" s="30" t="s">
        <v>448</v>
      </c>
      <c r="G655" s="30" t="s">
        <v>174</v>
      </c>
      <c r="H655" s="31" t="s">
        <v>175</v>
      </c>
      <c r="I655" s="32">
        <f t="shared" ref="I655:T655" si="1800">I657+I656</f>
        <v>0</v>
      </c>
      <c r="J655" s="32">
        <f t="shared" si="1800"/>
        <v>0</v>
      </c>
      <c r="K655" s="32">
        <f t="shared" si="1800"/>
        <v>0</v>
      </c>
      <c r="L655" s="32">
        <f t="shared" si="1800"/>
        <v>0</v>
      </c>
      <c r="M655" s="32">
        <f t="shared" si="1800"/>
        <v>0</v>
      </c>
      <c r="N655" s="32">
        <f t="shared" si="1800"/>
        <v>0</v>
      </c>
      <c r="O655" s="32">
        <f t="shared" si="1800"/>
        <v>0</v>
      </c>
      <c r="P655" s="32">
        <f t="shared" si="1800"/>
        <v>0</v>
      </c>
      <c r="Q655" s="32">
        <f t="shared" si="1800"/>
        <v>-187.64999999999998</v>
      </c>
      <c r="R655" s="32">
        <f t="shared" si="1800"/>
        <v>0</v>
      </c>
      <c r="S655" s="32">
        <f t="shared" si="1800"/>
        <v>278.2</v>
      </c>
      <c r="T655" s="32">
        <f t="shared" si="1800"/>
        <v>0</v>
      </c>
      <c r="U655" s="32">
        <v>0</v>
      </c>
      <c r="V655" s="32">
        <f t="shared" si="1799"/>
        <v>90.550000000000011</v>
      </c>
      <c r="W655" s="32">
        <f t="shared" ref="W655:AD655" si="1801">W657+W656</f>
        <v>0</v>
      </c>
      <c r="X655" s="32">
        <f t="shared" si="1801"/>
        <v>0</v>
      </c>
      <c r="Y655" s="32">
        <f t="shared" si="1801"/>
        <v>0</v>
      </c>
      <c r="Z655" s="32">
        <f t="shared" si="1801"/>
        <v>0</v>
      </c>
      <c r="AA655" s="32">
        <f t="shared" si="1801"/>
        <v>0</v>
      </c>
      <c r="AB655" s="32">
        <f t="shared" si="1801"/>
        <v>196.19145</v>
      </c>
      <c r="AC655" s="33">
        <f t="shared" si="1801"/>
        <v>226.38</v>
      </c>
      <c r="AD655" s="33">
        <f t="shared" si="1801"/>
        <v>219.66735</v>
      </c>
      <c r="AE655" s="34">
        <f t="shared" si="1682"/>
        <v>97.0347866419295</v>
      </c>
      <c r="AF655" s="32">
        <f t="shared" ref="AF655:AK655" si="1802">AF657+AF656</f>
        <v>226.38</v>
      </c>
      <c r="AG655" s="32">
        <f t="shared" si="1802"/>
        <v>0</v>
      </c>
      <c r="AH655" s="32">
        <f t="shared" si="1802"/>
        <v>0</v>
      </c>
      <c r="AI655" s="32">
        <f t="shared" si="1802"/>
        <v>0</v>
      </c>
      <c r="AJ655" s="32">
        <f t="shared" si="1802"/>
        <v>0</v>
      </c>
      <c r="AK655" s="32">
        <f t="shared" si="1802"/>
        <v>0</v>
      </c>
      <c r="AL655" s="32">
        <f t="shared" si="1683"/>
        <v>226.38</v>
      </c>
      <c r="AM655" s="32">
        <f t="shared" si="1684"/>
        <v>-135.82999999999998</v>
      </c>
      <c r="AN655" s="12"/>
    </row>
    <row r="656" spans="2:40" ht="15.6" hidden="1" customHeight="1" x14ac:dyDescent="0.3">
      <c r="B656" s="30" t="s">
        <v>290</v>
      </c>
      <c r="C656" s="30" t="s">
        <v>443</v>
      </c>
      <c r="D656" s="30" t="s">
        <v>114</v>
      </c>
      <c r="E656" s="15" t="str">
        <f t="shared" si="1798"/>
        <v>1003</v>
      </c>
      <c r="F656" s="30" t="s">
        <v>448</v>
      </c>
      <c r="G656" s="30" t="s">
        <v>176</v>
      </c>
      <c r="H656" s="31" t="s">
        <v>177</v>
      </c>
      <c r="I656" s="32"/>
      <c r="J656" s="32"/>
      <c r="K656" s="32"/>
      <c r="L656" s="32"/>
      <c r="M656" s="32"/>
      <c r="N656" s="32"/>
      <c r="O656" s="32">
        <v>0</v>
      </c>
      <c r="P656" s="32">
        <v>0</v>
      </c>
      <c r="Q656" s="32">
        <v>-19.2</v>
      </c>
      <c r="R656" s="32">
        <v>0</v>
      </c>
      <c r="S656" s="32">
        <v>19.2</v>
      </c>
      <c r="T656" s="32">
        <v>0</v>
      </c>
      <c r="U656" s="32">
        <v>0</v>
      </c>
      <c r="V656" s="32">
        <f t="shared" si="1799"/>
        <v>0</v>
      </c>
      <c r="W656" s="32"/>
      <c r="X656" s="32"/>
      <c r="Y656" s="32"/>
      <c r="Z656" s="32"/>
      <c r="AA656" s="32"/>
      <c r="AB656" s="32">
        <v>0</v>
      </c>
      <c r="AC656" s="33">
        <v>0</v>
      </c>
      <c r="AD656" s="33">
        <v>0</v>
      </c>
      <c r="AE656" s="34" t="e">
        <f t="shared" si="1682"/>
        <v>#DIV/0!</v>
      </c>
      <c r="AF656" s="35">
        <v>0</v>
      </c>
      <c r="AG656" s="35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f t="shared" si="1683"/>
        <v>0</v>
      </c>
      <c r="AM656" s="36">
        <f t="shared" si="1684"/>
        <v>0</v>
      </c>
      <c r="AN656" s="12" t="s">
        <v>35</v>
      </c>
    </row>
    <row r="657" spans="2:40" x14ac:dyDescent="0.3">
      <c r="B657" s="30" t="s">
        <v>290</v>
      </c>
      <c r="C657" s="30" t="s">
        <v>443</v>
      </c>
      <c r="D657" s="30" t="s">
        <v>114</v>
      </c>
      <c r="E657" s="15" t="str">
        <f t="shared" si="1798"/>
        <v>1003</v>
      </c>
      <c r="F657" s="30" t="s">
        <v>448</v>
      </c>
      <c r="G657" s="30" t="s">
        <v>302</v>
      </c>
      <c r="H657" s="31" t="s">
        <v>303</v>
      </c>
      <c r="I657" s="32"/>
      <c r="J657" s="32"/>
      <c r="K657" s="32"/>
      <c r="L657" s="32"/>
      <c r="M657" s="32"/>
      <c r="N657" s="32"/>
      <c r="O657" s="32">
        <v>0</v>
      </c>
      <c r="P657" s="32">
        <v>0</v>
      </c>
      <c r="Q657" s="32">
        <v>-168.45</v>
      </c>
      <c r="R657" s="32">
        <v>0</v>
      </c>
      <c r="S657" s="32">
        <v>259</v>
      </c>
      <c r="T657" s="32">
        <v>0</v>
      </c>
      <c r="U657" s="32">
        <v>0</v>
      </c>
      <c r="V657" s="32">
        <f t="shared" si="1799"/>
        <v>90.550000000000011</v>
      </c>
      <c r="W657" s="32"/>
      <c r="X657" s="32"/>
      <c r="Y657" s="32"/>
      <c r="Z657" s="32"/>
      <c r="AA657" s="32"/>
      <c r="AB657" s="32">
        <v>196.19145</v>
      </c>
      <c r="AC657" s="33">
        <v>226.38</v>
      </c>
      <c r="AD657" s="33">
        <v>219.66735</v>
      </c>
      <c r="AE657" s="34">
        <f t="shared" si="1682"/>
        <v>97.0347866419295</v>
      </c>
      <c r="AF657" s="32">
        <v>226.38</v>
      </c>
      <c r="AG657" s="32">
        <v>0</v>
      </c>
      <c r="AH657" s="32">
        <v>0</v>
      </c>
      <c r="AI657" s="32">
        <v>0</v>
      </c>
      <c r="AJ657" s="32">
        <v>0</v>
      </c>
      <c r="AK657" s="32">
        <v>0</v>
      </c>
      <c r="AL657" s="32">
        <f t="shared" si="1683"/>
        <v>226.38</v>
      </c>
      <c r="AM657" s="32">
        <f t="shared" si="1684"/>
        <v>-135.82999999999998</v>
      </c>
      <c r="AN657" s="12"/>
    </row>
    <row r="658" spans="2:40" s="13" customFormat="1" ht="31.2" x14ac:dyDescent="0.3">
      <c r="B658" s="14" t="s">
        <v>450</v>
      </c>
      <c r="C658" s="14"/>
      <c r="D658" s="14"/>
      <c r="E658" s="15" t="str">
        <f t="shared" si="1798"/>
        <v/>
      </c>
      <c r="F658" s="14"/>
      <c r="G658" s="14"/>
      <c r="H658" s="16" t="s">
        <v>451</v>
      </c>
      <c r="I658" s="17">
        <f t="shared" ref="I658:T658" si="1803">I659+I1097+I1172</f>
        <v>18994303.399999999</v>
      </c>
      <c r="J658" s="17">
        <f t="shared" si="1803"/>
        <v>19365465.599999998</v>
      </c>
      <c r="K658" s="17">
        <f t="shared" si="1803"/>
        <v>19667347.099999998</v>
      </c>
      <c r="L658" s="17">
        <f t="shared" si="1803"/>
        <v>13531.882000000112</v>
      </c>
      <c r="M658" s="17">
        <f t="shared" si="1803"/>
        <v>10031.88199999988</v>
      </c>
      <c r="N658" s="17">
        <f t="shared" si="1803"/>
        <v>10031.882000000112</v>
      </c>
      <c r="O658" s="17">
        <f t="shared" si="1803"/>
        <v>-3126.41</v>
      </c>
      <c r="P658" s="17">
        <f t="shared" si="1803"/>
        <v>3191.8579999999997</v>
      </c>
      <c r="Q658" s="17">
        <f t="shared" si="1803"/>
        <v>611843.56999999995</v>
      </c>
      <c r="R658" s="17">
        <f t="shared" si="1803"/>
        <v>111931.40800000001</v>
      </c>
      <c r="S658" s="17">
        <f t="shared" si="1803"/>
        <v>116233.769</v>
      </c>
      <c r="T658" s="17">
        <f t="shared" si="1803"/>
        <v>0</v>
      </c>
      <c r="U658" s="17">
        <v>141369.71000000002</v>
      </c>
      <c r="V658" s="17">
        <f t="shared" si="1799"/>
        <v>19989279.186999999</v>
      </c>
      <c r="W658" s="17">
        <f t="shared" ref="W658:AD658" si="1804">W659+W1097+W1172</f>
        <v>195990.41</v>
      </c>
      <c r="X658" s="17">
        <f t="shared" si="1804"/>
        <v>0</v>
      </c>
      <c r="Y658" s="17">
        <f t="shared" si="1804"/>
        <v>-54620.7</v>
      </c>
      <c r="Z658" s="17">
        <f t="shared" si="1804"/>
        <v>0</v>
      </c>
      <c r="AA658" s="17">
        <f t="shared" si="1804"/>
        <v>0</v>
      </c>
      <c r="AB658" s="17">
        <f t="shared" si="1804"/>
        <v>16650291.15863</v>
      </c>
      <c r="AC658" s="18">
        <f t="shared" si="1804"/>
        <v>22120656.725840002</v>
      </c>
      <c r="AD658" s="18">
        <f t="shared" si="1804"/>
        <v>22110761.600420002</v>
      </c>
      <c r="AE658" s="19">
        <f t="shared" si="1682"/>
        <v>99.955267488019729</v>
      </c>
      <c r="AF658" s="17">
        <f t="shared" ref="AF658:AK658" si="1805">AF659+AF1097+AF1172</f>
        <v>21976710.558290005</v>
      </c>
      <c r="AG658" s="17">
        <f t="shared" si="1805"/>
        <v>-3126.41</v>
      </c>
      <c r="AH658" s="17">
        <f t="shared" si="1805"/>
        <v>0</v>
      </c>
      <c r="AI658" s="17">
        <f t="shared" si="1805"/>
        <v>0</v>
      </c>
      <c r="AJ658" s="17">
        <f t="shared" si="1805"/>
        <v>0</v>
      </c>
      <c r="AK658" s="17">
        <f t="shared" si="1805"/>
        <v>0</v>
      </c>
      <c r="AL658" s="17">
        <f t="shared" si="1683"/>
        <v>21973584.148290005</v>
      </c>
      <c r="AM658" s="17">
        <f t="shared" si="1684"/>
        <v>-1984304.9612900056</v>
      </c>
      <c r="AN658" s="20"/>
    </row>
    <row r="659" spans="2:40" s="13" customFormat="1" x14ac:dyDescent="0.3">
      <c r="B659" s="14" t="s">
        <v>450</v>
      </c>
      <c r="C659" s="14" t="s">
        <v>224</v>
      </c>
      <c r="D659" s="14"/>
      <c r="E659" s="21" t="str">
        <f t="shared" si="1798"/>
        <v>07</v>
      </c>
      <c r="F659" s="14"/>
      <c r="G659" s="14"/>
      <c r="H659" s="16" t="s">
        <v>292</v>
      </c>
      <c r="I659" s="17">
        <f t="shared" ref="I659:T659" si="1806">I660+I718+I873+I936+I949</f>
        <v>18533367.899999999</v>
      </c>
      <c r="J659" s="17">
        <f t="shared" si="1806"/>
        <v>18913491.499999996</v>
      </c>
      <c r="K659" s="17">
        <f t="shared" si="1806"/>
        <v>19207939.899999999</v>
      </c>
      <c r="L659" s="17">
        <f t="shared" si="1806"/>
        <v>13531.882000000112</v>
      </c>
      <c r="M659" s="17">
        <f t="shared" si="1806"/>
        <v>10031.88199999988</v>
      </c>
      <c r="N659" s="17">
        <f t="shared" si="1806"/>
        <v>10031.882000000112</v>
      </c>
      <c r="O659" s="17">
        <f t="shared" si="1806"/>
        <v>-7834.9049999999997</v>
      </c>
      <c r="P659" s="17">
        <f t="shared" si="1806"/>
        <v>3191.8579999999997</v>
      </c>
      <c r="Q659" s="17">
        <f t="shared" si="1806"/>
        <v>609179.8629999999</v>
      </c>
      <c r="R659" s="17">
        <f t="shared" si="1806"/>
        <v>111931.40800000001</v>
      </c>
      <c r="S659" s="17">
        <f t="shared" si="1806"/>
        <v>113970.16899999999</v>
      </c>
      <c r="T659" s="17">
        <f t="shared" si="1806"/>
        <v>0</v>
      </c>
      <c r="U659" s="17">
        <v>141369.71000000002</v>
      </c>
      <c r="V659" s="17">
        <f t="shared" si="1799"/>
        <v>19518707.884999994</v>
      </c>
      <c r="W659" s="17">
        <f t="shared" ref="W659:AD659" si="1807">W660+W718+W873+W936+W949</f>
        <v>195990.41</v>
      </c>
      <c r="X659" s="17">
        <f t="shared" si="1807"/>
        <v>0</v>
      </c>
      <c r="Y659" s="17">
        <f t="shared" si="1807"/>
        <v>-54620.7</v>
      </c>
      <c r="Z659" s="17">
        <f t="shared" si="1807"/>
        <v>0</v>
      </c>
      <c r="AA659" s="17">
        <f t="shared" si="1807"/>
        <v>0</v>
      </c>
      <c r="AB659" s="17">
        <f t="shared" si="1807"/>
        <v>16325464.236400001</v>
      </c>
      <c r="AC659" s="18">
        <f t="shared" si="1807"/>
        <v>21727314.60904</v>
      </c>
      <c r="AD659" s="18">
        <f t="shared" si="1807"/>
        <v>21717531.97524</v>
      </c>
      <c r="AE659" s="19">
        <f t="shared" si="1682"/>
        <v>99.954975412396664</v>
      </c>
      <c r="AF659" s="17">
        <f t="shared" ref="AF659:AK659" si="1808">AF660+AF718+AF873+AF936+AF949</f>
        <v>21536680.100290004</v>
      </c>
      <c r="AG659" s="17">
        <f t="shared" si="1808"/>
        <v>-7834.9049999999997</v>
      </c>
      <c r="AH659" s="17">
        <f t="shared" si="1808"/>
        <v>0</v>
      </c>
      <c r="AI659" s="17">
        <f t="shared" si="1808"/>
        <v>0</v>
      </c>
      <c r="AJ659" s="17">
        <f t="shared" si="1808"/>
        <v>0</v>
      </c>
      <c r="AK659" s="17">
        <f t="shared" si="1808"/>
        <v>0</v>
      </c>
      <c r="AL659" s="17">
        <f t="shared" si="1683"/>
        <v>21528845.195290003</v>
      </c>
      <c r="AM659" s="17">
        <f t="shared" si="1684"/>
        <v>-2010137.3102900088</v>
      </c>
      <c r="AN659" s="20"/>
    </row>
    <row r="660" spans="2:40" s="22" customFormat="1" x14ac:dyDescent="0.3">
      <c r="B660" s="23" t="s">
        <v>450</v>
      </c>
      <c r="C660" s="23" t="s">
        <v>224</v>
      </c>
      <c r="D660" s="23" t="s">
        <v>38</v>
      </c>
      <c r="E660" s="24" t="str">
        <f t="shared" si="1798"/>
        <v>0701</v>
      </c>
      <c r="F660" s="23"/>
      <c r="G660" s="23"/>
      <c r="H660" s="25" t="s">
        <v>452</v>
      </c>
      <c r="I660" s="26">
        <f t="shared" ref="I660:T660" si="1809">I661+I689</f>
        <v>7287842.2999999998</v>
      </c>
      <c r="J660" s="26">
        <f t="shared" si="1809"/>
        <v>7722696.0999999996</v>
      </c>
      <c r="K660" s="26">
        <f t="shared" si="1809"/>
        <v>7560519.1000000006</v>
      </c>
      <c r="L660" s="26">
        <f t="shared" si="1809"/>
        <v>10695.012000000001</v>
      </c>
      <c r="M660" s="26">
        <f t="shared" si="1809"/>
        <v>10695.012000000001</v>
      </c>
      <c r="N660" s="26">
        <f t="shared" si="1809"/>
        <v>10695.012000000001</v>
      </c>
      <c r="O660" s="26">
        <f t="shared" si="1809"/>
        <v>-513.56899999999996</v>
      </c>
      <c r="P660" s="26">
        <f t="shared" si="1809"/>
        <v>-32175.347000000002</v>
      </c>
      <c r="Q660" s="26">
        <f t="shared" si="1809"/>
        <v>-63761.523000000001</v>
      </c>
      <c r="R660" s="26">
        <f t="shared" si="1809"/>
        <v>-189.95399999999881</v>
      </c>
      <c r="S660" s="26">
        <f t="shared" si="1809"/>
        <v>40000</v>
      </c>
      <c r="T660" s="26">
        <f t="shared" si="1809"/>
        <v>0</v>
      </c>
      <c r="U660" s="26">
        <v>102632.109</v>
      </c>
      <c r="V660" s="26">
        <f t="shared" si="1799"/>
        <v>7344529.0279999999</v>
      </c>
      <c r="W660" s="26">
        <f t="shared" ref="W660:AD660" si="1810">W661+W689</f>
        <v>102632.109</v>
      </c>
      <c r="X660" s="26">
        <f t="shared" si="1810"/>
        <v>0</v>
      </c>
      <c r="Y660" s="26">
        <f t="shared" si="1810"/>
        <v>0</v>
      </c>
      <c r="Z660" s="26">
        <f t="shared" si="1810"/>
        <v>0</v>
      </c>
      <c r="AA660" s="26">
        <f t="shared" si="1810"/>
        <v>0</v>
      </c>
      <c r="AB660" s="26">
        <f t="shared" si="1810"/>
        <v>6010963.1135200011</v>
      </c>
      <c r="AC660" s="27">
        <f t="shared" si="1810"/>
        <v>7781911.9584499998</v>
      </c>
      <c r="AD660" s="27">
        <f t="shared" si="1810"/>
        <v>7781420.1675000004</v>
      </c>
      <c r="AE660" s="28">
        <f t="shared" si="1682"/>
        <v>99.993680332640295</v>
      </c>
      <c r="AF660" s="26">
        <f t="shared" ref="AF660:AK660" si="1811">AF661+AF689</f>
        <v>7754367.3460800005</v>
      </c>
      <c r="AG660" s="26">
        <f t="shared" si="1811"/>
        <v>-513.56899999999996</v>
      </c>
      <c r="AH660" s="26">
        <f t="shared" si="1811"/>
        <v>0</v>
      </c>
      <c r="AI660" s="26">
        <f t="shared" si="1811"/>
        <v>0</v>
      </c>
      <c r="AJ660" s="26">
        <f t="shared" si="1811"/>
        <v>0</v>
      </c>
      <c r="AK660" s="26">
        <f t="shared" si="1811"/>
        <v>0</v>
      </c>
      <c r="AL660" s="26">
        <f t="shared" si="1683"/>
        <v>7753853.7770800004</v>
      </c>
      <c r="AM660" s="26">
        <f t="shared" si="1684"/>
        <v>-409324.74908000045</v>
      </c>
      <c r="AN660" s="29"/>
    </row>
    <row r="661" spans="2:40" ht="31.2" x14ac:dyDescent="0.3">
      <c r="B661" s="30" t="s">
        <v>450</v>
      </c>
      <c r="C661" s="30" t="s">
        <v>224</v>
      </c>
      <c r="D661" s="30" t="s">
        <v>38</v>
      </c>
      <c r="E661" s="15" t="str">
        <f t="shared" si="1798"/>
        <v>0701</v>
      </c>
      <c r="F661" s="30" t="s">
        <v>453</v>
      </c>
      <c r="G661" s="30"/>
      <c r="H661" s="31" t="s">
        <v>454</v>
      </c>
      <c r="I661" s="32">
        <f t="shared" ref="I661:T661" si="1812">I662+I676</f>
        <v>7157131.7000000002</v>
      </c>
      <c r="J661" s="32">
        <f t="shared" si="1812"/>
        <v>7187136.2000000002</v>
      </c>
      <c r="K661" s="32">
        <f t="shared" si="1812"/>
        <v>7160577.5000000009</v>
      </c>
      <c r="L661" s="32">
        <f t="shared" si="1812"/>
        <v>10695.012000000001</v>
      </c>
      <c r="M661" s="32">
        <f t="shared" si="1812"/>
        <v>10695.012000000001</v>
      </c>
      <c r="N661" s="32">
        <f t="shared" si="1812"/>
        <v>10695.012000000001</v>
      </c>
      <c r="O661" s="32">
        <f t="shared" si="1812"/>
        <v>-513.56899999999996</v>
      </c>
      <c r="P661" s="32">
        <f t="shared" si="1812"/>
        <v>-34865.139000000003</v>
      </c>
      <c r="Q661" s="32">
        <f t="shared" si="1812"/>
        <v>-13171.897000000001</v>
      </c>
      <c r="R661" s="32">
        <f t="shared" si="1812"/>
        <v>-8100.9949999999999</v>
      </c>
      <c r="S661" s="32">
        <f t="shared" si="1812"/>
        <v>0</v>
      </c>
      <c r="T661" s="32">
        <f t="shared" si="1812"/>
        <v>0</v>
      </c>
      <c r="U661" s="32">
        <v>0</v>
      </c>
      <c r="V661" s="32">
        <f t="shared" si="1799"/>
        <v>7111175.1119999997</v>
      </c>
      <c r="W661" s="32">
        <f t="shared" ref="W661:AD661" si="1813">W662+W676</f>
        <v>0</v>
      </c>
      <c r="X661" s="32">
        <f t="shared" si="1813"/>
        <v>0</v>
      </c>
      <c r="Y661" s="32">
        <f t="shared" si="1813"/>
        <v>0</v>
      </c>
      <c r="Z661" s="32">
        <f t="shared" si="1813"/>
        <v>0</v>
      </c>
      <c r="AA661" s="32">
        <f t="shared" si="1813"/>
        <v>0</v>
      </c>
      <c r="AB661" s="32">
        <f t="shared" si="1813"/>
        <v>5919479.6148400009</v>
      </c>
      <c r="AC661" s="33">
        <f t="shared" si="1813"/>
        <v>7548108.0424499996</v>
      </c>
      <c r="AD661" s="33">
        <f t="shared" si="1813"/>
        <v>7547817.83287</v>
      </c>
      <c r="AE661" s="34">
        <f t="shared" si="1682"/>
        <v>99.996155201033588</v>
      </c>
      <c r="AF661" s="32">
        <f t="shared" ref="AF661:AK661" si="1814">AF662+AF676</f>
        <v>7520413.4300800003</v>
      </c>
      <c r="AG661" s="32">
        <f t="shared" si="1814"/>
        <v>-513.56899999999996</v>
      </c>
      <c r="AH661" s="32">
        <f t="shared" si="1814"/>
        <v>0</v>
      </c>
      <c r="AI661" s="32">
        <f t="shared" si="1814"/>
        <v>0</v>
      </c>
      <c r="AJ661" s="32">
        <f t="shared" si="1814"/>
        <v>0</v>
      </c>
      <c r="AK661" s="32">
        <f t="shared" si="1814"/>
        <v>0</v>
      </c>
      <c r="AL661" s="32">
        <f t="shared" si="1683"/>
        <v>7519899.8610800002</v>
      </c>
      <c r="AM661" s="32">
        <f t="shared" si="1684"/>
        <v>-408724.74908000045</v>
      </c>
    </row>
    <row r="662" spans="2:40" ht="31.2" x14ac:dyDescent="0.3">
      <c r="B662" s="30" t="s">
        <v>450</v>
      </c>
      <c r="C662" s="30" t="s">
        <v>224</v>
      </c>
      <c r="D662" s="30" t="s">
        <v>38</v>
      </c>
      <c r="E662" s="15" t="str">
        <f t="shared" si="1798"/>
        <v>0701</v>
      </c>
      <c r="F662" s="30" t="s">
        <v>455</v>
      </c>
      <c r="G662" s="30"/>
      <c r="H662" s="31" t="s">
        <v>456</v>
      </c>
      <c r="I662" s="32">
        <f t="shared" ref="I662:T662" si="1815">I663+I668</f>
        <v>6894636.5</v>
      </c>
      <c r="J662" s="32">
        <f t="shared" si="1815"/>
        <v>6918437</v>
      </c>
      <c r="K662" s="32">
        <f t="shared" si="1815"/>
        <v>6891878.3000000007</v>
      </c>
      <c r="L662" s="32">
        <f t="shared" si="1815"/>
        <v>10695.012000000001</v>
      </c>
      <c r="M662" s="32">
        <f t="shared" si="1815"/>
        <v>10695.012000000001</v>
      </c>
      <c r="N662" s="32">
        <f t="shared" si="1815"/>
        <v>10695.012000000001</v>
      </c>
      <c r="O662" s="32">
        <f t="shared" si="1815"/>
        <v>-513.56899999999996</v>
      </c>
      <c r="P662" s="32">
        <f t="shared" si="1815"/>
        <v>-34865.139000000003</v>
      </c>
      <c r="Q662" s="32">
        <f t="shared" si="1815"/>
        <v>-13171.897000000001</v>
      </c>
      <c r="R662" s="32">
        <f t="shared" si="1815"/>
        <v>-8100.9949999999999</v>
      </c>
      <c r="S662" s="32">
        <f t="shared" si="1815"/>
        <v>0</v>
      </c>
      <c r="T662" s="32">
        <f t="shared" si="1815"/>
        <v>0</v>
      </c>
      <c r="U662" s="32">
        <v>0</v>
      </c>
      <c r="V662" s="32">
        <f t="shared" si="1799"/>
        <v>6848679.9119999995</v>
      </c>
      <c r="W662" s="32">
        <f t="shared" ref="W662:AD662" si="1816">W663+W668</f>
        <v>0</v>
      </c>
      <c r="X662" s="32">
        <f t="shared" si="1816"/>
        <v>0</v>
      </c>
      <c r="Y662" s="32">
        <f t="shared" si="1816"/>
        <v>0</v>
      </c>
      <c r="Z662" s="32">
        <f t="shared" si="1816"/>
        <v>0</v>
      </c>
      <c r="AA662" s="32">
        <f t="shared" si="1816"/>
        <v>0</v>
      </c>
      <c r="AB662" s="32">
        <f t="shared" si="1816"/>
        <v>5735017.3825200005</v>
      </c>
      <c r="AC662" s="33">
        <f t="shared" si="1816"/>
        <v>7318327.6527100001</v>
      </c>
      <c r="AD662" s="33">
        <f t="shared" si="1816"/>
        <v>7318103.2594600003</v>
      </c>
      <c r="AE662" s="34">
        <f t="shared" si="1682"/>
        <v>99.996933817934249</v>
      </c>
      <c r="AF662" s="32">
        <f t="shared" ref="AF662:AK662" si="1817">AF663+AF668</f>
        <v>7257918.2300800001</v>
      </c>
      <c r="AG662" s="32">
        <f t="shared" si="1817"/>
        <v>-513.56899999999996</v>
      </c>
      <c r="AH662" s="32">
        <f t="shared" si="1817"/>
        <v>0</v>
      </c>
      <c r="AI662" s="32">
        <f t="shared" si="1817"/>
        <v>0</v>
      </c>
      <c r="AJ662" s="32">
        <f t="shared" si="1817"/>
        <v>0</v>
      </c>
      <c r="AK662" s="32">
        <f t="shared" si="1817"/>
        <v>0</v>
      </c>
      <c r="AL662" s="32">
        <f t="shared" si="1683"/>
        <v>7257404.66108</v>
      </c>
      <c r="AM662" s="32">
        <f t="shared" si="1684"/>
        <v>-408724.74908000045</v>
      </c>
    </row>
    <row r="663" spans="2:40" ht="46.8" x14ac:dyDescent="0.3">
      <c r="B663" s="30" t="s">
        <v>450</v>
      </c>
      <c r="C663" s="30" t="s">
        <v>224</v>
      </c>
      <c r="D663" s="30" t="s">
        <v>38</v>
      </c>
      <c r="E663" s="15" t="str">
        <f t="shared" si="1798"/>
        <v>0701</v>
      </c>
      <c r="F663" s="30" t="s">
        <v>457</v>
      </c>
      <c r="G663" s="30"/>
      <c r="H663" s="31" t="s">
        <v>458</v>
      </c>
      <c r="I663" s="32">
        <f t="shared" ref="I663:I664" si="1818">I664</f>
        <v>1380318.4999999998</v>
      </c>
      <c r="J663" s="32">
        <f t="shared" ref="J663:J664" si="1819">J664</f>
        <v>1373807.9</v>
      </c>
      <c r="K663" s="32">
        <f t="shared" ref="K663:K664" si="1820">K664</f>
        <v>1373807.9</v>
      </c>
      <c r="L663" s="32">
        <f t="shared" ref="L663:L664" si="1821">L664</f>
        <v>10695.012000000001</v>
      </c>
      <c r="M663" s="32">
        <f t="shared" ref="M663:M664" si="1822">M664</f>
        <v>10695.012000000001</v>
      </c>
      <c r="N663" s="32">
        <f t="shared" ref="N663:N664" si="1823">N664</f>
        <v>10695.012000000001</v>
      </c>
      <c r="O663" s="32">
        <f t="shared" ref="O663:O664" si="1824">O664</f>
        <v>-513.56899999999996</v>
      </c>
      <c r="P663" s="32">
        <f t="shared" ref="P663:P664" si="1825">P664</f>
        <v>-34865.139000000003</v>
      </c>
      <c r="Q663" s="32">
        <f t="shared" ref="Q663:Q664" si="1826">Q664</f>
        <v>-13171.897000000001</v>
      </c>
      <c r="R663" s="32">
        <f t="shared" ref="R663:R664" si="1827">R664</f>
        <v>-8100.9949999999999</v>
      </c>
      <c r="S663" s="32">
        <f t="shared" ref="S663:S664" si="1828">S664</f>
        <v>0</v>
      </c>
      <c r="T663" s="32">
        <f t="shared" ref="T663:T664" si="1829">T664</f>
        <v>0</v>
      </c>
      <c r="U663" s="32">
        <v>0</v>
      </c>
      <c r="V663" s="32">
        <f t="shared" si="1799"/>
        <v>1334361.9119999998</v>
      </c>
      <c r="W663" s="32">
        <f t="shared" ref="W663:W664" si="1830">W664</f>
        <v>0</v>
      </c>
      <c r="X663" s="32">
        <f t="shared" ref="X663:X664" si="1831">X664</f>
        <v>0</v>
      </c>
      <c r="Y663" s="32">
        <f t="shared" ref="Y663:Y664" si="1832">Y664</f>
        <v>0</v>
      </c>
      <c r="Z663" s="32">
        <f t="shared" ref="Z663:Z664" si="1833">Z664</f>
        <v>0</v>
      </c>
      <c r="AA663" s="32">
        <f t="shared" ref="AA663:AA664" si="1834">AA664</f>
        <v>0</v>
      </c>
      <c r="AB663" s="32">
        <f t="shared" ref="AB663:AB664" si="1835">AB664</f>
        <v>1088025.02449</v>
      </c>
      <c r="AC663" s="33">
        <f t="shared" ref="AC663:AC664" si="1836">AC664</f>
        <v>1334349.46108</v>
      </c>
      <c r="AD663" s="33">
        <f t="shared" ref="AD663:AD664" si="1837">AD664</f>
        <v>1334271.1064200001</v>
      </c>
      <c r="AE663" s="34">
        <f t="shared" si="1682"/>
        <v>99.994127875621388</v>
      </c>
      <c r="AF663" s="32">
        <f t="shared" ref="AF663:AF664" si="1838">AF664</f>
        <v>1334863.0300799999</v>
      </c>
      <c r="AG663" s="32">
        <f t="shared" ref="AG663:AG664" si="1839">AG664</f>
        <v>-513.56899999999996</v>
      </c>
      <c r="AH663" s="32">
        <f t="shared" ref="AH663:AH664" si="1840">AH664</f>
        <v>0</v>
      </c>
      <c r="AI663" s="32">
        <f t="shared" ref="AI663:AI664" si="1841">AI664</f>
        <v>0</v>
      </c>
      <c r="AJ663" s="32">
        <f t="shared" ref="AJ663:AJ664" si="1842">AJ664</f>
        <v>0</v>
      </c>
      <c r="AK663" s="32">
        <f t="shared" ref="AK663:AK664" si="1843">AK664</f>
        <v>0</v>
      </c>
      <c r="AL663" s="32">
        <f t="shared" si="1683"/>
        <v>1334349.46108</v>
      </c>
      <c r="AM663" s="32">
        <f t="shared" si="1684"/>
        <v>12.450919999741018</v>
      </c>
    </row>
    <row r="664" spans="2:40" ht="31.2" x14ac:dyDescent="0.3">
      <c r="B664" s="30" t="s">
        <v>450</v>
      </c>
      <c r="C664" s="30" t="s">
        <v>224</v>
      </c>
      <c r="D664" s="30" t="s">
        <v>38</v>
      </c>
      <c r="E664" s="15" t="str">
        <f t="shared" si="1798"/>
        <v>0701</v>
      </c>
      <c r="F664" s="30" t="s">
        <v>459</v>
      </c>
      <c r="G664" s="30"/>
      <c r="H664" s="31" t="s">
        <v>67</v>
      </c>
      <c r="I664" s="32">
        <f t="shared" si="1818"/>
        <v>1380318.4999999998</v>
      </c>
      <c r="J664" s="32">
        <f t="shared" si="1819"/>
        <v>1373807.9</v>
      </c>
      <c r="K664" s="32">
        <f t="shared" si="1820"/>
        <v>1373807.9</v>
      </c>
      <c r="L664" s="32">
        <f t="shared" si="1821"/>
        <v>10695.012000000001</v>
      </c>
      <c r="M664" s="32">
        <f t="shared" si="1822"/>
        <v>10695.012000000001</v>
      </c>
      <c r="N664" s="32">
        <f t="shared" si="1823"/>
        <v>10695.012000000001</v>
      </c>
      <c r="O664" s="32">
        <f t="shared" si="1824"/>
        <v>-513.56899999999996</v>
      </c>
      <c r="P664" s="32">
        <f t="shared" si="1825"/>
        <v>-34865.139000000003</v>
      </c>
      <c r="Q664" s="32">
        <f t="shared" si="1826"/>
        <v>-13171.897000000001</v>
      </c>
      <c r="R664" s="32">
        <f t="shared" si="1827"/>
        <v>-8100.9949999999999</v>
      </c>
      <c r="S664" s="32">
        <f t="shared" si="1828"/>
        <v>0</v>
      </c>
      <c r="T664" s="32">
        <f t="shared" si="1829"/>
        <v>0</v>
      </c>
      <c r="U664" s="32">
        <v>0</v>
      </c>
      <c r="V664" s="32">
        <f t="shared" si="1799"/>
        <v>1334361.9119999998</v>
      </c>
      <c r="W664" s="32">
        <f t="shared" si="1830"/>
        <v>0</v>
      </c>
      <c r="X664" s="32">
        <f t="shared" si="1831"/>
        <v>0</v>
      </c>
      <c r="Y664" s="32">
        <f t="shared" si="1832"/>
        <v>0</v>
      </c>
      <c r="Z664" s="32">
        <f t="shared" si="1833"/>
        <v>0</v>
      </c>
      <c r="AA664" s="32">
        <f t="shared" si="1834"/>
        <v>0</v>
      </c>
      <c r="AB664" s="32">
        <f t="shared" si="1835"/>
        <v>1088025.02449</v>
      </c>
      <c r="AC664" s="33">
        <f t="shared" si="1836"/>
        <v>1334349.46108</v>
      </c>
      <c r="AD664" s="33">
        <f t="shared" si="1837"/>
        <v>1334271.1064200001</v>
      </c>
      <c r="AE664" s="34">
        <f t="shared" si="1682"/>
        <v>99.994127875621388</v>
      </c>
      <c r="AF664" s="32">
        <f t="shared" si="1838"/>
        <v>1334863.0300799999</v>
      </c>
      <c r="AG664" s="32">
        <f t="shared" si="1839"/>
        <v>-513.56899999999996</v>
      </c>
      <c r="AH664" s="32">
        <f t="shared" si="1840"/>
        <v>0</v>
      </c>
      <c r="AI664" s="32">
        <f t="shared" si="1841"/>
        <v>0</v>
      </c>
      <c r="AJ664" s="32">
        <f t="shared" si="1842"/>
        <v>0</v>
      </c>
      <c r="AK664" s="32">
        <f t="shared" si="1843"/>
        <v>0</v>
      </c>
      <c r="AL664" s="32">
        <f t="shared" si="1683"/>
        <v>1334349.46108</v>
      </c>
      <c r="AM664" s="32">
        <f t="shared" si="1684"/>
        <v>12.450919999741018</v>
      </c>
    </row>
    <row r="665" spans="2:40" ht="31.2" x14ac:dyDescent="0.3">
      <c r="B665" s="30" t="s">
        <v>450</v>
      </c>
      <c r="C665" s="30" t="s">
        <v>224</v>
      </c>
      <c r="D665" s="30" t="s">
        <v>38</v>
      </c>
      <c r="E665" s="15" t="str">
        <f t="shared" si="1798"/>
        <v>0701</v>
      </c>
      <c r="F665" s="30" t="s">
        <v>459</v>
      </c>
      <c r="G665" s="30" t="s">
        <v>174</v>
      </c>
      <c r="H665" s="31" t="s">
        <v>175</v>
      </c>
      <c r="I665" s="32">
        <f t="shared" ref="I665:T665" si="1844">I666+I667</f>
        <v>1380318.4999999998</v>
      </c>
      <c r="J665" s="32">
        <f t="shared" si="1844"/>
        <v>1373807.9</v>
      </c>
      <c r="K665" s="32">
        <f t="shared" si="1844"/>
        <v>1373807.9</v>
      </c>
      <c r="L665" s="32">
        <f t="shared" si="1844"/>
        <v>10695.012000000001</v>
      </c>
      <c r="M665" s="32">
        <f t="shared" si="1844"/>
        <v>10695.012000000001</v>
      </c>
      <c r="N665" s="32">
        <f t="shared" si="1844"/>
        <v>10695.012000000001</v>
      </c>
      <c r="O665" s="32">
        <f t="shared" si="1844"/>
        <v>-513.56899999999996</v>
      </c>
      <c r="P665" s="32">
        <f t="shared" si="1844"/>
        <v>-34865.139000000003</v>
      </c>
      <c r="Q665" s="32">
        <f t="shared" si="1844"/>
        <v>-13171.897000000001</v>
      </c>
      <c r="R665" s="32">
        <f t="shared" si="1844"/>
        <v>-8100.9949999999999</v>
      </c>
      <c r="S665" s="32">
        <f t="shared" si="1844"/>
        <v>0</v>
      </c>
      <c r="T665" s="32">
        <f t="shared" si="1844"/>
        <v>0</v>
      </c>
      <c r="U665" s="32">
        <v>0</v>
      </c>
      <c r="V665" s="32">
        <f t="shared" si="1799"/>
        <v>1334361.9119999998</v>
      </c>
      <c r="W665" s="32">
        <f t="shared" ref="W665:AD665" si="1845">W666+W667</f>
        <v>0</v>
      </c>
      <c r="X665" s="32">
        <f t="shared" si="1845"/>
        <v>0</v>
      </c>
      <c r="Y665" s="32">
        <f t="shared" si="1845"/>
        <v>0</v>
      </c>
      <c r="Z665" s="32">
        <f t="shared" si="1845"/>
        <v>0</v>
      </c>
      <c r="AA665" s="32">
        <f t="shared" si="1845"/>
        <v>0</v>
      </c>
      <c r="AB665" s="32">
        <f t="shared" si="1845"/>
        <v>1088025.02449</v>
      </c>
      <c r="AC665" s="33">
        <f t="shared" si="1845"/>
        <v>1334349.46108</v>
      </c>
      <c r="AD665" s="33">
        <f t="shared" si="1845"/>
        <v>1334271.1064200001</v>
      </c>
      <c r="AE665" s="34">
        <f t="shared" si="1682"/>
        <v>99.994127875621388</v>
      </c>
      <c r="AF665" s="32">
        <f t="shared" ref="AF665:AK665" si="1846">AF666+AF667</f>
        <v>1334863.0300799999</v>
      </c>
      <c r="AG665" s="32">
        <f t="shared" si="1846"/>
        <v>-513.56899999999996</v>
      </c>
      <c r="AH665" s="32">
        <f t="shared" si="1846"/>
        <v>0</v>
      </c>
      <c r="AI665" s="32">
        <f t="shared" si="1846"/>
        <v>0</v>
      </c>
      <c r="AJ665" s="32">
        <f t="shared" si="1846"/>
        <v>0</v>
      </c>
      <c r="AK665" s="32">
        <f t="shared" si="1846"/>
        <v>0</v>
      </c>
      <c r="AL665" s="32">
        <f t="shared" si="1683"/>
        <v>1334349.46108</v>
      </c>
      <c r="AM665" s="32">
        <f t="shared" si="1684"/>
        <v>12.450919999741018</v>
      </c>
    </row>
    <row r="666" spans="2:40" ht="15.6" hidden="1" customHeight="1" x14ac:dyDescent="0.3">
      <c r="B666" s="30" t="s">
        <v>450</v>
      </c>
      <c r="C666" s="30" t="s">
        <v>224</v>
      </c>
      <c r="D666" s="30" t="s">
        <v>38</v>
      </c>
      <c r="E666" s="15" t="str">
        <f t="shared" si="1798"/>
        <v>0701</v>
      </c>
      <c r="F666" s="30" t="s">
        <v>459</v>
      </c>
      <c r="G666" s="30" t="s">
        <v>176</v>
      </c>
      <c r="H666" s="31" t="s">
        <v>177</v>
      </c>
      <c r="I666" s="32">
        <v>26059.7</v>
      </c>
      <c r="J666" s="32">
        <v>23983.5</v>
      </c>
      <c r="K666" s="32">
        <v>23983.5</v>
      </c>
      <c r="L666" s="32">
        <v>85.977000000000004</v>
      </c>
      <c r="M666" s="32">
        <v>85.977000000000004</v>
      </c>
      <c r="N666" s="32">
        <v>85.977000000000004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  <c r="V666" s="32">
        <f t="shared" si="1799"/>
        <v>26145.677</v>
      </c>
      <c r="W666" s="32"/>
      <c r="X666" s="32"/>
      <c r="Y666" s="32"/>
      <c r="Z666" s="32"/>
      <c r="AA666" s="32"/>
      <c r="AB666" s="32">
        <v>16136.070519999999</v>
      </c>
      <c r="AC666" s="33">
        <v>0</v>
      </c>
      <c r="AD666" s="33">
        <v>0</v>
      </c>
      <c r="AE666" s="34" t="e">
        <f t="shared" si="1682"/>
        <v>#DIV/0!</v>
      </c>
      <c r="AF666" s="32">
        <v>26145.677</v>
      </c>
      <c r="AG666" s="32">
        <v>0</v>
      </c>
      <c r="AH666" s="32">
        <v>0</v>
      </c>
      <c r="AI666" s="32">
        <v>0</v>
      </c>
      <c r="AJ666" s="32">
        <v>0</v>
      </c>
      <c r="AK666" s="32">
        <v>0</v>
      </c>
      <c r="AL666" s="32">
        <f t="shared" si="1683"/>
        <v>26145.677</v>
      </c>
      <c r="AM666" s="32">
        <f t="shared" si="1684"/>
        <v>0</v>
      </c>
      <c r="AN666" s="12" t="s">
        <v>35</v>
      </c>
    </row>
    <row r="667" spans="2:40" x14ac:dyDescent="0.3">
      <c r="B667" s="30" t="s">
        <v>450</v>
      </c>
      <c r="C667" s="30" t="s">
        <v>224</v>
      </c>
      <c r="D667" s="30" t="s">
        <v>38</v>
      </c>
      <c r="E667" s="15" t="str">
        <f t="shared" si="1798"/>
        <v>0701</v>
      </c>
      <c r="F667" s="30" t="s">
        <v>459</v>
      </c>
      <c r="G667" s="30" t="s">
        <v>302</v>
      </c>
      <c r="H667" s="31" t="s">
        <v>303</v>
      </c>
      <c r="I667" s="32">
        <v>1354258.7999999998</v>
      </c>
      <c r="J667" s="32">
        <v>1349824.4</v>
      </c>
      <c r="K667" s="32">
        <v>1349824.4</v>
      </c>
      <c r="L667" s="32">
        <v>10609.035</v>
      </c>
      <c r="M667" s="32">
        <v>10609.035</v>
      </c>
      <c r="N667" s="32">
        <v>10609.035</v>
      </c>
      <c r="O667" s="32">
        <v>-513.56899999999996</v>
      </c>
      <c r="P667" s="32">
        <v>-34865.139000000003</v>
      </c>
      <c r="Q667" s="32">
        <v>-13171.897000000001</v>
      </c>
      <c r="R667" s="32">
        <v>-8100.9949999999999</v>
      </c>
      <c r="S667" s="32">
        <v>0</v>
      </c>
      <c r="T667" s="32">
        <v>0</v>
      </c>
      <c r="U667" s="32">
        <v>0</v>
      </c>
      <c r="V667" s="32">
        <f t="shared" si="1799"/>
        <v>1308216.2349999996</v>
      </c>
      <c r="W667" s="32"/>
      <c r="X667" s="32"/>
      <c r="Y667" s="32"/>
      <c r="Z667" s="32"/>
      <c r="AA667" s="32"/>
      <c r="AB667" s="32">
        <v>1071888.9539699999</v>
      </c>
      <c r="AC667" s="33">
        <v>1334349.46108</v>
      </c>
      <c r="AD667" s="33">
        <v>1334271.1064200001</v>
      </c>
      <c r="AE667" s="34">
        <f t="shared" si="1682"/>
        <v>99.994127875621388</v>
      </c>
      <c r="AF667" s="32">
        <v>1308717.35308</v>
      </c>
      <c r="AG667" s="32">
        <v>-513.56899999999996</v>
      </c>
      <c r="AH667" s="32">
        <v>0</v>
      </c>
      <c r="AI667" s="32">
        <v>0</v>
      </c>
      <c r="AJ667" s="32">
        <v>0</v>
      </c>
      <c r="AK667" s="32">
        <v>0</v>
      </c>
      <c r="AL667" s="32">
        <f t="shared" si="1683"/>
        <v>1308203.7840800001</v>
      </c>
      <c r="AM667" s="32">
        <f t="shared" si="1684"/>
        <v>12.450919999508187</v>
      </c>
      <c r="AN667" s="12"/>
    </row>
    <row r="668" spans="2:40" ht="46.8" x14ac:dyDescent="0.3">
      <c r="B668" s="30" t="s">
        <v>450</v>
      </c>
      <c r="C668" s="30" t="s">
        <v>224</v>
      </c>
      <c r="D668" s="30" t="s">
        <v>38</v>
      </c>
      <c r="E668" s="15" t="str">
        <f t="shared" si="1798"/>
        <v>0701</v>
      </c>
      <c r="F668" s="30" t="s">
        <v>460</v>
      </c>
      <c r="G668" s="30"/>
      <c r="H668" s="31" t="s">
        <v>461</v>
      </c>
      <c r="I668" s="32">
        <f t="shared" ref="I668:T668" si="1847">I669+I673</f>
        <v>5514318</v>
      </c>
      <c r="J668" s="32">
        <f t="shared" si="1847"/>
        <v>5544629.0999999996</v>
      </c>
      <c r="K668" s="32">
        <f t="shared" si="1847"/>
        <v>5518070.4000000004</v>
      </c>
      <c r="L668" s="32">
        <f t="shared" si="1847"/>
        <v>0</v>
      </c>
      <c r="M668" s="32">
        <f t="shared" si="1847"/>
        <v>0</v>
      </c>
      <c r="N668" s="32">
        <f t="shared" si="1847"/>
        <v>0</v>
      </c>
      <c r="O668" s="32">
        <f t="shared" si="1847"/>
        <v>0</v>
      </c>
      <c r="P668" s="32">
        <f t="shared" si="1847"/>
        <v>0</v>
      </c>
      <c r="Q668" s="32">
        <f t="shared" si="1847"/>
        <v>0</v>
      </c>
      <c r="R668" s="32">
        <f t="shared" si="1847"/>
        <v>0</v>
      </c>
      <c r="S668" s="32">
        <f t="shared" si="1847"/>
        <v>0</v>
      </c>
      <c r="T668" s="32">
        <f t="shared" si="1847"/>
        <v>0</v>
      </c>
      <c r="U668" s="32">
        <v>0</v>
      </c>
      <c r="V668" s="32">
        <f t="shared" si="1799"/>
        <v>5514318</v>
      </c>
      <c r="W668" s="32">
        <f t="shared" ref="W668:AD668" si="1848">W669+W673</f>
        <v>0</v>
      </c>
      <c r="X668" s="32">
        <f t="shared" si="1848"/>
        <v>0</v>
      </c>
      <c r="Y668" s="32">
        <f t="shared" si="1848"/>
        <v>0</v>
      </c>
      <c r="Z668" s="32">
        <f t="shared" si="1848"/>
        <v>0</v>
      </c>
      <c r="AA668" s="32">
        <f t="shared" si="1848"/>
        <v>0</v>
      </c>
      <c r="AB668" s="32">
        <f t="shared" si="1848"/>
        <v>4646992.3580300007</v>
      </c>
      <c r="AC668" s="33">
        <f t="shared" si="1848"/>
        <v>5983978.1916300002</v>
      </c>
      <c r="AD668" s="33">
        <f t="shared" si="1848"/>
        <v>5983832.1530400002</v>
      </c>
      <c r="AE668" s="34">
        <f t="shared" si="1682"/>
        <v>99.997559506647193</v>
      </c>
      <c r="AF668" s="32">
        <f t="shared" ref="AF668:AK668" si="1849">AF669+AF673</f>
        <v>5923055.2000000002</v>
      </c>
      <c r="AG668" s="32">
        <f t="shared" si="1849"/>
        <v>0</v>
      </c>
      <c r="AH668" s="32">
        <f t="shared" si="1849"/>
        <v>0</v>
      </c>
      <c r="AI668" s="32">
        <f t="shared" si="1849"/>
        <v>0</v>
      </c>
      <c r="AJ668" s="32">
        <f t="shared" si="1849"/>
        <v>0</v>
      </c>
      <c r="AK668" s="32">
        <f t="shared" si="1849"/>
        <v>0</v>
      </c>
      <c r="AL668" s="32">
        <f t="shared" si="1683"/>
        <v>5923055.2000000002</v>
      </c>
      <c r="AM668" s="32">
        <f t="shared" si="1684"/>
        <v>-408737.20000000019</v>
      </c>
    </row>
    <row r="669" spans="2:40" ht="31.2" x14ac:dyDescent="0.3">
      <c r="B669" s="30" t="s">
        <v>450</v>
      </c>
      <c r="C669" s="30" t="s">
        <v>224</v>
      </c>
      <c r="D669" s="30" t="s">
        <v>38</v>
      </c>
      <c r="E669" s="15" t="str">
        <f t="shared" si="1798"/>
        <v>0701</v>
      </c>
      <c r="F669" s="30" t="s">
        <v>462</v>
      </c>
      <c r="G669" s="30"/>
      <c r="H669" s="31" t="s">
        <v>463</v>
      </c>
      <c r="I669" s="32">
        <f t="shared" ref="I669:T669" si="1850">I670</f>
        <v>5512041.0999999996</v>
      </c>
      <c r="J669" s="32">
        <f t="shared" si="1850"/>
        <v>5542352.1999999993</v>
      </c>
      <c r="K669" s="32">
        <f t="shared" si="1850"/>
        <v>5515793.5</v>
      </c>
      <c r="L669" s="32">
        <f t="shared" si="1850"/>
        <v>0</v>
      </c>
      <c r="M669" s="32">
        <f t="shared" si="1850"/>
        <v>0</v>
      </c>
      <c r="N669" s="32">
        <f t="shared" si="1850"/>
        <v>0</v>
      </c>
      <c r="O669" s="32">
        <f t="shared" si="1850"/>
        <v>0</v>
      </c>
      <c r="P669" s="32">
        <f t="shared" si="1850"/>
        <v>0</v>
      </c>
      <c r="Q669" s="32">
        <f t="shared" si="1850"/>
        <v>0</v>
      </c>
      <c r="R669" s="32">
        <f t="shared" si="1850"/>
        <v>0</v>
      </c>
      <c r="S669" s="32">
        <f t="shared" si="1850"/>
        <v>0</v>
      </c>
      <c r="T669" s="32">
        <f t="shared" si="1850"/>
        <v>0</v>
      </c>
      <c r="U669" s="32">
        <v>0</v>
      </c>
      <c r="V669" s="32">
        <f t="shared" si="1799"/>
        <v>5512041.0999999996</v>
      </c>
      <c r="W669" s="32">
        <f t="shared" ref="W669:AD669" si="1851">W670</f>
        <v>0</v>
      </c>
      <c r="X669" s="32">
        <f t="shared" si="1851"/>
        <v>0</v>
      </c>
      <c r="Y669" s="32">
        <f t="shared" si="1851"/>
        <v>0</v>
      </c>
      <c r="Z669" s="32">
        <f t="shared" si="1851"/>
        <v>0</v>
      </c>
      <c r="AA669" s="32">
        <f t="shared" si="1851"/>
        <v>0</v>
      </c>
      <c r="AB669" s="32">
        <f t="shared" si="1851"/>
        <v>4645347.7483800007</v>
      </c>
      <c r="AC669" s="33">
        <f t="shared" si="1851"/>
        <v>5981701.2916299999</v>
      </c>
      <c r="AD669" s="33">
        <f t="shared" si="1851"/>
        <v>5981638.91744</v>
      </c>
      <c r="AE669" s="34">
        <f t="shared" si="1682"/>
        <v>99.998957250003656</v>
      </c>
      <c r="AF669" s="32">
        <f t="shared" ref="AF669:AK669" si="1852">AF670</f>
        <v>5920778.2999999998</v>
      </c>
      <c r="AG669" s="32">
        <f t="shared" si="1852"/>
        <v>0</v>
      </c>
      <c r="AH669" s="32">
        <f t="shared" si="1852"/>
        <v>0</v>
      </c>
      <c r="AI669" s="32">
        <f t="shared" si="1852"/>
        <v>0</v>
      </c>
      <c r="AJ669" s="32">
        <f t="shared" si="1852"/>
        <v>0</v>
      </c>
      <c r="AK669" s="32">
        <f t="shared" si="1852"/>
        <v>0</v>
      </c>
      <c r="AL669" s="32">
        <f t="shared" si="1683"/>
        <v>5920778.2999999998</v>
      </c>
      <c r="AM669" s="32">
        <f t="shared" si="1684"/>
        <v>-408737.20000000019</v>
      </c>
    </row>
    <row r="670" spans="2:40" ht="31.2" x14ac:dyDescent="0.3">
      <c r="B670" s="30" t="s">
        <v>450</v>
      </c>
      <c r="C670" s="30" t="s">
        <v>224</v>
      </c>
      <c r="D670" s="30" t="s">
        <v>38</v>
      </c>
      <c r="E670" s="15" t="str">
        <f t="shared" si="1798"/>
        <v>0701</v>
      </c>
      <c r="F670" s="30" t="s">
        <v>462</v>
      </c>
      <c r="G670" s="30" t="s">
        <v>174</v>
      </c>
      <c r="H670" s="31" t="s">
        <v>175</v>
      </c>
      <c r="I670" s="32">
        <f t="shared" ref="I670:T670" si="1853">I671+I672</f>
        <v>5512041.0999999996</v>
      </c>
      <c r="J670" s="32">
        <f t="shared" si="1853"/>
        <v>5542352.1999999993</v>
      </c>
      <c r="K670" s="32">
        <f t="shared" si="1853"/>
        <v>5515793.5</v>
      </c>
      <c r="L670" s="32">
        <f t="shared" si="1853"/>
        <v>0</v>
      </c>
      <c r="M670" s="32">
        <f t="shared" si="1853"/>
        <v>0</v>
      </c>
      <c r="N670" s="32">
        <f t="shared" si="1853"/>
        <v>0</v>
      </c>
      <c r="O670" s="32">
        <f t="shared" si="1853"/>
        <v>0</v>
      </c>
      <c r="P670" s="32">
        <f t="shared" si="1853"/>
        <v>0</v>
      </c>
      <c r="Q670" s="32">
        <f t="shared" si="1853"/>
        <v>0</v>
      </c>
      <c r="R670" s="32">
        <f t="shared" si="1853"/>
        <v>0</v>
      </c>
      <c r="S670" s="32">
        <f t="shared" si="1853"/>
        <v>0</v>
      </c>
      <c r="T670" s="32">
        <f t="shared" si="1853"/>
        <v>0</v>
      </c>
      <c r="U670" s="32">
        <v>0</v>
      </c>
      <c r="V670" s="32">
        <f t="shared" si="1799"/>
        <v>5512041.0999999996</v>
      </c>
      <c r="W670" s="32">
        <f t="shared" ref="W670:AD670" si="1854">W671+W672</f>
        <v>0</v>
      </c>
      <c r="X670" s="32">
        <f t="shared" si="1854"/>
        <v>0</v>
      </c>
      <c r="Y670" s="32">
        <f t="shared" si="1854"/>
        <v>0</v>
      </c>
      <c r="Z670" s="32">
        <f t="shared" si="1854"/>
        <v>0</v>
      </c>
      <c r="AA670" s="32">
        <f t="shared" si="1854"/>
        <v>0</v>
      </c>
      <c r="AB670" s="32">
        <f t="shared" si="1854"/>
        <v>4645347.7483800007</v>
      </c>
      <c r="AC670" s="33">
        <f t="shared" si="1854"/>
        <v>5981701.2916299999</v>
      </c>
      <c r="AD670" s="33">
        <f t="shared" si="1854"/>
        <v>5981638.91744</v>
      </c>
      <c r="AE670" s="34">
        <f t="shared" si="1682"/>
        <v>99.998957250003656</v>
      </c>
      <c r="AF670" s="32">
        <f t="shared" ref="AF670:AK670" si="1855">AF671+AF672</f>
        <v>5920778.2999999998</v>
      </c>
      <c r="AG670" s="32">
        <f t="shared" si="1855"/>
        <v>0</v>
      </c>
      <c r="AH670" s="32">
        <f t="shared" si="1855"/>
        <v>0</v>
      </c>
      <c r="AI670" s="32">
        <f t="shared" si="1855"/>
        <v>0</v>
      </c>
      <c r="AJ670" s="32">
        <f t="shared" si="1855"/>
        <v>0</v>
      </c>
      <c r="AK670" s="32">
        <f t="shared" si="1855"/>
        <v>0</v>
      </c>
      <c r="AL670" s="32">
        <f t="shared" si="1683"/>
        <v>5920778.2999999998</v>
      </c>
      <c r="AM670" s="32">
        <f t="shared" si="1684"/>
        <v>-408737.20000000019</v>
      </c>
    </row>
    <row r="671" spans="2:40" ht="15.6" hidden="1" customHeight="1" x14ac:dyDescent="0.3">
      <c r="B671" s="30" t="s">
        <v>450</v>
      </c>
      <c r="C671" s="30" t="s">
        <v>224</v>
      </c>
      <c r="D671" s="30" t="s">
        <v>38</v>
      </c>
      <c r="E671" s="15" t="str">
        <f t="shared" si="1798"/>
        <v>0701</v>
      </c>
      <c r="F671" s="30" t="s">
        <v>462</v>
      </c>
      <c r="G671" s="30" t="s">
        <v>176</v>
      </c>
      <c r="H671" s="31" t="s">
        <v>177</v>
      </c>
      <c r="I671" s="32">
        <v>36694.299999999996</v>
      </c>
      <c r="J671" s="32">
        <v>34409.1</v>
      </c>
      <c r="K671" s="32">
        <v>33433.1</v>
      </c>
      <c r="L671" s="32"/>
      <c r="M671" s="32"/>
      <c r="N671" s="32"/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2">
        <v>0</v>
      </c>
      <c r="V671" s="32">
        <f t="shared" si="1799"/>
        <v>36694.299999999996</v>
      </c>
      <c r="W671" s="32"/>
      <c r="X671" s="32"/>
      <c r="Y671" s="32"/>
      <c r="Z671" s="32"/>
      <c r="AA671" s="32"/>
      <c r="AB671" s="32">
        <v>28886.434000000001</v>
      </c>
      <c r="AC671" s="33">
        <v>0</v>
      </c>
      <c r="AD671" s="33">
        <v>0</v>
      </c>
      <c r="AE671" s="34" t="e">
        <f t="shared" si="1682"/>
        <v>#DIV/0!</v>
      </c>
      <c r="AF671" s="32">
        <v>36764.595000000001</v>
      </c>
      <c r="AG671" s="32">
        <v>0</v>
      </c>
      <c r="AH671" s="32">
        <v>0</v>
      </c>
      <c r="AI671" s="32">
        <v>0</v>
      </c>
      <c r="AJ671" s="32">
        <v>0</v>
      </c>
      <c r="AK671" s="32">
        <v>0</v>
      </c>
      <c r="AL671" s="32">
        <f t="shared" si="1683"/>
        <v>36764.595000000001</v>
      </c>
      <c r="AM671" s="32">
        <f t="shared" si="1684"/>
        <v>-70.29500000000553</v>
      </c>
      <c r="AN671" s="12" t="s">
        <v>35</v>
      </c>
    </row>
    <row r="672" spans="2:40" x14ac:dyDescent="0.3">
      <c r="B672" s="30" t="s">
        <v>450</v>
      </c>
      <c r="C672" s="30" t="s">
        <v>224</v>
      </c>
      <c r="D672" s="30" t="s">
        <v>38</v>
      </c>
      <c r="E672" s="15" t="str">
        <f t="shared" si="1798"/>
        <v>0701</v>
      </c>
      <c r="F672" s="30" t="s">
        <v>462</v>
      </c>
      <c r="G672" s="30" t="s">
        <v>302</v>
      </c>
      <c r="H672" s="31" t="s">
        <v>303</v>
      </c>
      <c r="I672" s="32">
        <v>5475346.7999999998</v>
      </c>
      <c r="J672" s="32">
        <v>5507943.0999999996</v>
      </c>
      <c r="K672" s="32">
        <v>5482360.4000000004</v>
      </c>
      <c r="L672" s="32"/>
      <c r="M672" s="32"/>
      <c r="N672" s="32"/>
      <c r="O672" s="32">
        <v>0</v>
      </c>
      <c r="P672" s="32">
        <v>0</v>
      </c>
      <c r="Q672" s="32">
        <v>0</v>
      </c>
      <c r="R672" s="32">
        <v>0</v>
      </c>
      <c r="S672" s="32">
        <v>0</v>
      </c>
      <c r="T672" s="32">
        <v>0</v>
      </c>
      <c r="U672" s="32">
        <v>0</v>
      </c>
      <c r="V672" s="32">
        <f t="shared" si="1799"/>
        <v>5475346.7999999998</v>
      </c>
      <c r="W672" s="32"/>
      <c r="X672" s="32"/>
      <c r="Y672" s="32"/>
      <c r="Z672" s="32"/>
      <c r="AA672" s="32"/>
      <c r="AB672" s="32">
        <v>4616461.3143800003</v>
      </c>
      <c r="AC672" s="33">
        <v>5981701.2916299999</v>
      </c>
      <c r="AD672" s="33">
        <v>5981638.91744</v>
      </c>
      <c r="AE672" s="34">
        <f t="shared" si="1682"/>
        <v>99.998957250003656</v>
      </c>
      <c r="AF672" s="32">
        <v>5884013.7050000001</v>
      </c>
      <c r="AG672" s="32">
        <v>0</v>
      </c>
      <c r="AH672" s="32">
        <v>0</v>
      </c>
      <c r="AI672" s="32">
        <v>0</v>
      </c>
      <c r="AJ672" s="32">
        <v>0</v>
      </c>
      <c r="AK672" s="32">
        <v>0</v>
      </c>
      <c r="AL672" s="32">
        <f t="shared" si="1683"/>
        <v>5884013.7050000001</v>
      </c>
      <c r="AM672" s="32">
        <f t="shared" si="1684"/>
        <v>-408666.90500000026</v>
      </c>
      <c r="AN672" s="12"/>
    </row>
    <row r="673" spans="2:40" ht="187.2" x14ac:dyDescent="0.3">
      <c r="B673" s="30" t="s">
        <v>450</v>
      </c>
      <c r="C673" s="30" t="s">
        <v>224</v>
      </c>
      <c r="D673" s="30" t="s">
        <v>38</v>
      </c>
      <c r="E673" s="15" t="str">
        <f t="shared" si="1798"/>
        <v>0701</v>
      </c>
      <c r="F673" s="30" t="s">
        <v>464</v>
      </c>
      <c r="G673" s="30"/>
      <c r="H673" s="31" t="s">
        <v>465</v>
      </c>
      <c r="I673" s="32">
        <f t="shared" ref="I673:I674" si="1856">I674</f>
        <v>2276.9</v>
      </c>
      <c r="J673" s="32">
        <f t="shared" ref="J673:J674" si="1857">J674</f>
        <v>2276.9</v>
      </c>
      <c r="K673" s="32">
        <f t="shared" ref="K673:K674" si="1858">K674</f>
        <v>2276.9</v>
      </c>
      <c r="L673" s="32">
        <f t="shared" ref="L673:L674" si="1859">L674</f>
        <v>0</v>
      </c>
      <c r="M673" s="32">
        <f t="shared" ref="M673:M674" si="1860">M674</f>
        <v>0</v>
      </c>
      <c r="N673" s="32">
        <f t="shared" ref="N673:N674" si="1861">N674</f>
        <v>0</v>
      </c>
      <c r="O673" s="32">
        <f t="shared" ref="O673:O674" si="1862">O674</f>
        <v>0</v>
      </c>
      <c r="P673" s="32">
        <f t="shared" ref="P673:P674" si="1863">P674</f>
        <v>0</v>
      </c>
      <c r="Q673" s="32">
        <f t="shared" ref="Q673:Q674" si="1864">Q674</f>
        <v>0</v>
      </c>
      <c r="R673" s="32">
        <f t="shared" ref="R673:R674" si="1865">R674</f>
        <v>0</v>
      </c>
      <c r="S673" s="32">
        <f t="shared" ref="S673:S674" si="1866">S674</f>
        <v>0</v>
      </c>
      <c r="T673" s="32">
        <f t="shared" ref="T673:T674" si="1867">T674</f>
        <v>0</v>
      </c>
      <c r="U673" s="32">
        <v>0</v>
      </c>
      <c r="V673" s="32">
        <f t="shared" si="1799"/>
        <v>2276.9</v>
      </c>
      <c r="W673" s="32">
        <f t="shared" ref="W673:W674" si="1868">W674</f>
        <v>0</v>
      </c>
      <c r="X673" s="32">
        <f t="shared" ref="X673:X674" si="1869">X674</f>
        <v>0</v>
      </c>
      <c r="Y673" s="32">
        <f t="shared" ref="Y673:Y674" si="1870">Y674</f>
        <v>0</v>
      </c>
      <c r="Z673" s="32">
        <f t="shared" ref="Z673:Z674" si="1871">Z674</f>
        <v>0</v>
      </c>
      <c r="AA673" s="32">
        <f t="shared" ref="AA673:AA674" si="1872">AA674</f>
        <v>0</v>
      </c>
      <c r="AB673" s="32">
        <f t="shared" ref="AB673:AB674" si="1873">AB674</f>
        <v>1644.6096500000001</v>
      </c>
      <c r="AC673" s="33">
        <f t="shared" ref="AC673:AC674" si="1874">AC674</f>
        <v>2276.9</v>
      </c>
      <c r="AD673" s="33">
        <f t="shared" ref="AD673:AD674" si="1875">AD674</f>
        <v>2193.2356</v>
      </c>
      <c r="AE673" s="34">
        <f t="shared" si="1682"/>
        <v>96.325512758575243</v>
      </c>
      <c r="AF673" s="32">
        <f t="shared" ref="AF673:AF674" si="1876">AF674</f>
        <v>2276.9</v>
      </c>
      <c r="AG673" s="32">
        <f t="shared" ref="AG673:AG674" si="1877">AG674</f>
        <v>0</v>
      </c>
      <c r="AH673" s="32">
        <f t="shared" ref="AH673:AH674" si="1878">AH674</f>
        <v>0</v>
      </c>
      <c r="AI673" s="32">
        <f t="shared" ref="AI673:AI674" si="1879">AI674</f>
        <v>0</v>
      </c>
      <c r="AJ673" s="32">
        <f t="shared" ref="AJ673:AJ674" si="1880">AJ674</f>
        <v>0</v>
      </c>
      <c r="AK673" s="32">
        <f t="shared" ref="AK673:AK674" si="1881">AK674</f>
        <v>0</v>
      </c>
      <c r="AL673" s="32">
        <f t="shared" si="1683"/>
        <v>2276.9</v>
      </c>
      <c r="AM673" s="32">
        <f t="shared" si="1684"/>
        <v>0</v>
      </c>
    </row>
    <row r="674" spans="2:40" ht="31.2" x14ac:dyDescent="0.3">
      <c r="B674" s="30" t="s">
        <v>450</v>
      </c>
      <c r="C674" s="30" t="s">
        <v>224</v>
      </c>
      <c r="D674" s="30" t="s">
        <v>38</v>
      </c>
      <c r="E674" s="15" t="str">
        <f t="shared" si="1798"/>
        <v>0701</v>
      </c>
      <c r="F674" s="30" t="s">
        <v>464</v>
      </c>
      <c r="G674" s="30" t="s">
        <v>174</v>
      </c>
      <c r="H674" s="31" t="s">
        <v>175</v>
      </c>
      <c r="I674" s="32">
        <f t="shared" si="1856"/>
        <v>2276.9</v>
      </c>
      <c r="J674" s="32">
        <f t="shared" si="1857"/>
        <v>2276.9</v>
      </c>
      <c r="K674" s="32">
        <f t="shared" si="1858"/>
        <v>2276.9</v>
      </c>
      <c r="L674" s="32">
        <f t="shared" si="1859"/>
        <v>0</v>
      </c>
      <c r="M674" s="32">
        <f t="shared" si="1860"/>
        <v>0</v>
      </c>
      <c r="N674" s="32">
        <f t="shared" si="1861"/>
        <v>0</v>
      </c>
      <c r="O674" s="32">
        <f t="shared" si="1862"/>
        <v>0</v>
      </c>
      <c r="P674" s="32">
        <f t="shared" si="1863"/>
        <v>0</v>
      </c>
      <c r="Q674" s="32">
        <f t="shared" si="1864"/>
        <v>0</v>
      </c>
      <c r="R674" s="32">
        <f t="shared" si="1865"/>
        <v>0</v>
      </c>
      <c r="S674" s="32">
        <f t="shared" si="1866"/>
        <v>0</v>
      </c>
      <c r="T674" s="32">
        <f t="shared" si="1867"/>
        <v>0</v>
      </c>
      <c r="U674" s="32">
        <v>0</v>
      </c>
      <c r="V674" s="32">
        <f t="shared" si="1799"/>
        <v>2276.9</v>
      </c>
      <c r="W674" s="32">
        <f t="shared" si="1868"/>
        <v>0</v>
      </c>
      <c r="X674" s="32">
        <f t="shared" si="1869"/>
        <v>0</v>
      </c>
      <c r="Y674" s="32">
        <f t="shared" si="1870"/>
        <v>0</v>
      </c>
      <c r="Z674" s="32">
        <f t="shared" si="1871"/>
        <v>0</v>
      </c>
      <c r="AA674" s="32">
        <f t="shared" si="1872"/>
        <v>0</v>
      </c>
      <c r="AB674" s="32">
        <f t="shared" si="1873"/>
        <v>1644.6096500000001</v>
      </c>
      <c r="AC674" s="33">
        <f t="shared" si="1874"/>
        <v>2276.9</v>
      </c>
      <c r="AD674" s="33">
        <f t="shared" si="1875"/>
        <v>2193.2356</v>
      </c>
      <c r="AE674" s="34">
        <f t="shared" si="1682"/>
        <v>96.325512758575243</v>
      </c>
      <c r="AF674" s="32">
        <f t="shared" si="1876"/>
        <v>2276.9</v>
      </c>
      <c r="AG674" s="32">
        <f t="shared" si="1877"/>
        <v>0</v>
      </c>
      <c r="AH674" s="32">
        <f t="shared" si="1878"/>
        <v>0</v>
      </c>
      <c r="AI674" s="32">
        <f t="shared" si="1879"/>
        <v>0</v>
      </c>
      <c r="AJ674" s="32">
        <f t="shared" si="1880"/>
        <v>0</v>
      </c>
      <c r="AK674" s="32">
        <f t="shared" si="1881"/>
        <v>0</v>
      </c>
      <c r="AL674" s="32">
        <f t="shared" si="1683"/>
        <v>2276.9</v>
      </c>
      <c r="AM674" s="32">
        <f t="shared" si="1684"/>
        <v>0</v>
      </c>
    </row>
    <row r="675" spans="2:40" x14ac:dyDescent="0.3">
      <c r="B675" s="30" t="s">
        <v>450</v>
      </c>
      <c r="C675" s="30" t="s">
        <v>224</v>
      </c>
      <c r="D675" s="30" t="s">
        <v>38</v>
      </c>
      <c r="E675" s="15" t="str">
        <f t="shared" si="1798"/>
        <v>0701</v>
      </c>
      <c r="F675" s="30" t="s">
        <v>464</v>
      </c>
      <c r="G675" s="30" t="s">
        <v>302</v>
      </c>
      <c r="H675" s="31" t="s">
        <v>303</v>
      </c>
      <c r="I675" s="32">
        <f>240.2+2036.7</f>
        <v>2276.9</v>
      </c>
      <c r="J675" s="32">
        <f>240.2+2036.7</f>
        <v>2276.9</v>
      </c>
      <c r="K675" s="32">
        <f>240.2+2036.7</f>
        <v>2276.9</v>
      </c>
      <c r="L675" s="32"/>
      <c r="M675" s="32"/>
      <c r="N675" s="32"/>
      <c r="O675" s="32">
        <v>0</v>
      </c>
      <c r="P675" s="32">
        <v>0</v>
      </c>
      <c r="Q675" s="32">
        <v>0</v>
      </c>
      <c r="R675" s="32">
        <v>0</v>
      </c>
      <c r="S675" s="32">
        <v>0</v>
      </c>
      <c r="T675" s="32">
        <v>0</v>
      </c>
      <c r="U675" s="32">
        <v>0</v>
      </c>
      <c r="V675" s="32">
        <f t="shared" si="1799"/>
        <v>2276.9</v>
      </c>
      <c r="W675" s="32"/>
      <c r="X675" s="32"/>
      <c r="Y675" s="32"/>
      <c r="Z675" s="32"/>
      <c r="AA675" s="32"/>
      <c r="AB675" s="32">
        <v>1644.6096500000001</v>
      </c>
      <c r="AC675" s="33">
        <v>2276.9</v>
      </c>
      <c r="AD675" s="33">
        <v>2193.2356</v>
      </c>
      <c r="AE675" s="34">
        <f t="shared" si="1682"/>
        <v>96.325512758575243</v>
      </c>
      <c r="AF675" s="32">
        <v>2276.9</v>
      </c>
      <c r="AG675" s="32">
        <v>0</v>
      </c>
      <c r="AH675" s="32">
        <v>0</v>
      </c>
      <c r="AI675" s="32">
        <v>0</v>
      </c>
      <c r="AJ675" s="32">
        <v>0</v>
      </c>
      <c r="AK675" s="32">
        <v>0</v>
      </c>
      <c r="AL675" s="32">
        <f t="shared" si="1683"/>
        <v>2276.9</v>
      </c>
      <c r="AM675" s="32">
        <f t="shared" si="1684"/>
        <v>0</v>
      </c>
      <c r="AN675" s="12"/>
    </row>
    <row r="676" spans="2:40" ht="31.2" x14ac:dyDescent="0.3">
      <c r="B676" s="30" t="s">
        <v>450</v>
      </c>
      <c r="C676" s="30" t="s">
        <v>224</v>
      </c>
      <c r="D676" s="30" t="s">
        <v>38</v>
      </c>
      <c r="E676" s="15" t="str">
        <f t="shared" si="1798"/>
        <v>0701</v>
      </c>
      <c r="F676" s="30" t="s">
        <v>466</v>
      </c>
      <c r="G676" s="30"/>
      <c r="H676" s="31" t="s">
        <v>467</v>
      </c>
      <c r="I676" s="32">
        <f t="shared" ref="I676:T676" si="1882">I677+I683</f>
        <v>262495.2</v>
      </c>
      <c r="J676" s="32">
        <f t="shared" si="1882"/>
        <v>268699.19999999995</v>
      </c>
      <c r="K676" s="32">
        <f t="shared" si="1882"/>
        <v>268699.19999999995</v>
      </c>
      <c r="L676" s="32">
        <f t="shared" si="1882"/>
        <v>0</v>
      </c>
      <c r="M676" s="32">
        <f t="shared" si="1882"/>
        <v>0</v>
      </c>
      <c r="N676" s="32">
        <f t="shared" si="1882"/>
        <v>0</v>
      </c>
      <c r="O676" s="32">
        <f t="shared" si="1882"/>
        <v>0</v>
      </c>
      <c r="P676" s="32">
        <f t="shared" si="1882"/>
        <v>0</v>
      </c>
      <c r="Q676" s="32">
        <f t="shared" si="1882"/>
        <v>0</v>
      </c>
      <c r="R676" s="32">
        <f t="shared" si="1882"/>
        <v>0</v>
      </c>
      <c r="S676" s="32">
        <f t="shared" si="1882"/>
        <v>0</v>
      </c>
      <c r="T676" s="32">
        <f t="shared" si="1882"/>
        <v>0</v>
      </c>
      <c r="U676" s="32">
        <v>0</v>
      </c>
      <c r="V676" s="32">
        <f t="shared" si="1799"/>
        <v>262495.2</v>
      </c>
      <c r="W676" s="32">
        <f t="shared" ref="W676:AD676" si="1883">W677+W683</f>
        <v>0</v>
      </c>
      <c r="X676" s="32">
        <f t="shared" si="1883"/>
        <v>0</v>
      </c>
      <c r="Y676" s="32">
        <f t="shared" si="1883"/>
        <v>0</v>
      </c>
      <c r="Z676" s="32">
        <f t="shared" si="1883"/>
        <v>0</v>
      </c>
      <c r="AA676" s="32">
        <f t="shared" si="1883"/>
        <v>0</v>
      </c>
      <c r="AB676" s="32">
        <f t="shared" si="1883"/>
        <v>184462.23232000001</v>
      </c>
      <c r="AC676" s="33">
        <f t="shared" si="1883"/>
        <v>229780.38974000001</v>
      </c>
      <c r="AD676" s="33">
        <f t="shared" si="1883"/>
        <v>229714.57341000001</v>
      </c>
      <c r="AE676" s="34">
        <f t="shared" si="1682"/>
        <v>99.971356855093475</v>
      </c>
      <c r="AF676" s="32">
        <f t="shared" ref="AF676:AK676" si="1884">AF677+AF683</f>
        <v>262495.2</v>
      </c>
      <c r="AG676" s="32">
        <f t="shared" si="1884"/>
        <v>0</v>
      </c>
      <c r="AH676" s="32">
        <f t="shared" si="1884"/>
        <v>0</v>
      </c>
      <c r="AI676" s="32">
        <f t="shared" si="1884"/>
        <v>0</v>
      </c>
      <c r="AJ676" s="32">
        <f t="shared" si="1884"/>
        <v>0</v>
      </c>
      <c r="AK676" s="32">
        <f t="shared" si="1884"/>
        <v>0</v>
      </c>
      <c r="AL676" s="32">
        <f t="shared" si="1683"/>
        <v>262495.2</v>
      </c>
      <c r="AM676" s="32">
        <f t="shared" si="1684"/>
        <v>0</v>
      </c>
    </row>
    <row r="677" spans="2:40" ht="46.8" x14ac:dyDescent="0.3">
      <c r="B677" s="30" t="s">
        <v>450</v>
      </c>
      <c r="C677" s="30" t="s">
        <v>224</v>
      </c>
      <c r="D677" s="30" t="s">
        <v>38</v>
      </c>
      <c r="E677" s="15" t="str">
        <f t="shared" si="1798"/>
        <v>0701</v>
      </c>
      <c r="F677" s="30" t="s">
        <v>468</v>
      </c>
      <c r="G677" s="30"/>
      <c r="H677" s="31" t="s">
        <v>469</v>
      </c>
      <c r="I677" s="32">
        <f t="shared" ref="I677:T677" si="1885">I678</f>
        <v>36931.5</v>
      </c>
      <c r="J677" s="32">
        <f t="shared" si="1885"/>
        <v>36931.5</v>
      </c>
      <c r="K677" s="32">
        <f t="shared" si="1885"/>
        <v>36931.5</v>
      </c>
      <c r="L677" s="32">
        <f t="shared" si="1885"/>
        <v>0</v>
      </c>
      <c r="M677" s="32">
        <f t="shared" si="1885"/>
        <v>0</v>
      </c>
      <c r="N677" s="32">
        <f t="shared" si="1885"/>
        <v>0</v>
      </c>
      <c r="O677" s="32">
        <f t="shared" si="1885"/>
        <v>0</v>
      </c>
      <c r="P677" s="32">
        <f t="shared" si="1885"/>
        <v>0</v>
      </c>
      <c r="Q677" s="32">
        <f t="shared" si="1885"/>
        <v>0</v>
      </c>
      <c r="R677" s="32">
        <f t="shared" si="1885"/>
        <v>0</v>
      </c>
      <c r="S677" s="32">
        <f t="shared" si="1885"/>
        <v>0</v>
      </c>
      <c r="T677" s="32">
        <f t="shared" si="1885"/>
        <v>0</v>
      </c>
      <c r="U677" s="32">
        <v>0</v>
      </c>
      <c r="V677" s="32">
        <f t="shared" si="1799"/>
        <v>36931.5</v>
      </c>
      <c r="W677" s="32">
        <f t="shared" ref="W677:AD677" si="1886">W678</f>
        <v>0</v>
      </c>
      <c r="X677" s="32">
        <f t="shared" si="1886"/>
        <v>0</v>
      </c>
      <c r="Y677" s="32">
        <f t="shared" si="1886"/>
        <v>0</v>
      </c>
      <c r="Z677" s="32">
        <f t="shared" si="1886"/>
        <v>0</v>
      </c>
      <c r="AA677" s="32">
        <f t="shared" si="1886"/>
        <v>0</v>
      </c>
      <c r="AB677" s="32">
        <f t="shared" si="1886"/>
        <v>31339.334430000003</v>
      </c>
      <c r="AC677" s="33">
        <f t="shared" si="1886"/>
        <v>36931.5</v>
      </c>
      <c r="AD677" s="33">
        <f t="shared" si="1886"/>
        <v>36925.542759999997</v>
      </c>
      <c r="AE677" s="34">
        <f t="shared" si="1682"/>
        <v>99.98386948810635</v>
      </c>
      <c r="AF677" s="32">
        <f t="shared" ref="AF677:AK677" si="1887">AF678</f>
        <v>36931.5</v>
      </c>
      <c r="AG677" s="32">
        <f t="shared" si="1887"/>
        <v>0</v>
      </c>
      <c r="AH677" s="32">
        <f t="shared" si="1887"/>
        <v>0</v>
      </c>
      <c r="AI677" s="32">
        <f t="shared" si="1887"/>
        <v>0</v>
      </c>
      <c r="AJ677" s="32">
        <f t="shared" si="1887"/>
        <v>0</v>
      </c>
      <c r="AK677" s="32">
        <f t="shared" si="1887"/>
        <v>0</v>
      </c>
      <c r="AL677" s="32">
        <f t="shared" si="1683"/>
        <v>36931.5</v>
      </c>
      <c r="AM677" s="32">
        <f t="shared" si="1684"/>
        <v>0</v>
      </c>
    </row>
    <row r="678" spans="2:40" ht="46.8" x14ac:dyDescent="0.3">
      <c r="B678" s="30" t="s">
        <v>450</v>
      </c>
      <c r="C678" s="30" t="s">
        <v>224</v>
      </c>
      <c r="D678" s="30" t="s">
        <v>38</v>
      </c>
      <c r="E678" s="15" t="str">
        <f t="shared" si="1798"/>
        <v>0701</v>
      </c>
      <c r="F678" s="30" t="s">
        <v>470</v>
      </c>
      <c r="G678" s="30"/>
      <c r="H678" s="31" t="s">
        <v>471</v>
      </c>
      <c r="I678" s="32">
        <f t="shared" ref="I678:T678" si="1888">I679+I681</f>
        <v>36931.5</v>
      </c>
      <c r="J678" s="32">
        <f t="shared" si="1888"/>
        <v>36931.5</v>
      </c>
      <c r="K678" s="32">
        <f t="shared" si="1888"/>
        <v>36931.5</v>
      </c>
      <c r="L678" s="32">
        <f t="shared" si="1888"/>
        <v>0</v>
      </c>
      <c r="M678" s="32">
        <f t="shared" si="1888"/>
        <v>0</v>
      </c>
      <c r="N678" s="32">
        <f t="shared" si="1888"/>
        <v>0</v>
      </c>
      <c r="O678" s="32">
        <f t="shared" si="1888"/>
        <v>0</v>
      </c>
      <c r="P678" s="32">
        <f t="shared" si="1888"/>
        <v>0</v>
      </c>
      <c r="Q678" s="32">
        <f t="shared" si="1888"/>
        <v>0</v>
      </c>
      <c r="R678" s="32">
        <f t="shared" si="1888"/>
        <v>0</v>
      </c>
      <c r="S678" s="32">
        <f t="shared" si="1888"/>
        <v>0</v>
      </c>
      <c r="T678" s="32">
        <f t="shared" si="1888"/>
        <v>0</v>
      </c>
      <c r="U678" s="32">
        <v>0</v>
      </c>
      <c r="V678" s="32">
        <f t="shared" si="1799"/>
        <v>36931.5</v>
      </c>
      <c r="W678" s="32">
        <f t="shared" ref="W678:AD678" si="1889">W679+W681</f>
        <v>0</v>
      </c>
      <c r="X678" s="32">
        <f t="shared" si="1889"/>
        <v>0</v>
      </c>
      <c r="Y678" s="32">
        <f t="shared" si="1889"/>
        <v>0</v>
      </c>
      <c r="Z678" s="32">
        <f t="shared" si="1889"/>
        <v>0</v>
      </c>
      <c r="AA678" s="32">
        <f t="shared" si="1889"/>
        <v>0</v>
      </c>
      <c r="AB678" s="32">
        <f t="shared" si="1889"/>
        <v>31339.334430000003</v>
      </c>
      <c r="AC678" s="33">
        <f t="shared" si="1889"/>
        <v>36931.5</v>
      </c>
      <c r="AD678" s="33">
        <f t="shared" si="1889"/>
        <v>36925.542759999997</v>
      </c>
      <c r="AE678" s="34">
        <f t="shared" ref="AE678:AE741" si="1890">AD678/AC678*100</f>
        <v>99.98386948810635</v>
      </c>
      <c r="AF678" s="32">
        <f t="shared" ref="AF678:AK678" si="1891">AF679+AF681</f>
        <v>36931.5</v>
      </c>
      <c r="AG678" s="32">
        <f t="shared" si="1891"/>
        <v>0</v>
      </c>
      <c r="AH678" s="32">
        <f t="shared" si="1891"/>
        <v>0</v>
      </c>
      <c r="AI678" s="32">
        <f t="shared" si="1891"/>
        <v>0</v>
      </c>
      <c r="AJ678" s="32">
        <f t="shared" si="1891"/>
        <v>0</v>
      </c>
      <c r="AK678" s="32">
        <f t="shared" si="1891"/>
        <v>0</v>
      </c>
      <c r="AL678" s="32">
        <f t="shared" ref="AL678:AL741" si="1892">AF678+AH678+AK678+AI678+AJ678+AG678</f>
        <v>36931.5</v>
      </c>
      <c r="AM678" s="32">
        <f t="shared" ref="AM678:AM741" si="1893">V678-AL678</f>
        <v>0</v>
      </c>
    </row>
    <row r="679" spans="2:40" ht="31.2" x14ac:dyDescent="0.3">
      <c r="B679" s="30" t="s">
        <v>450</v>
      </c>
      <c r="C679" s="30" t="s">
        <v>224</v>
      </c>
      <c r="D679" s="30" t="s">
        <v>38</v>
      </c>
      <c r="E679" s="15" t="str">
        <f t="shared" si="1798"/>
        <v>0701</v>
      </c>
      <c r="F679" s="30" t="s">
        <v>470</v>
      </c>
      <c r="G679" s="30" t="s">
        <v>174</v>
      </c>
      <c r="H679" s="31" t="s">
        <v>175</v>
      </c>
      <c r="I679" s="32">
        <f t="shared" ref="I679:T679" si="1894">I680</f>
        <v>19247.099999999999</v>
      </c>
      <c r="J679" s="32">
        <f t="shared" si="1894"/>
        <v>19247.099999999999</v>
      </c>
      <c r="K679" s="32">
        <f t="shared" si="1894"/>
        <v>19247.099999999999</v>
      </c>
      <c r="L679" s="32">
        <f t="shared" si="1894"/>
        <v>0</v>
      </c>
      <c r="M679" s="32">
        <f t="shared" si="1894"/>
        <v>0</v>
      </c>
      <c r="N679" s="32">
        <f t="shared" si="1894"/>
        <v>0</v>
      </c>
      <c r="O679" s="32">
        <f t="shared" si="1894"/>
        <v>0</v>
      </c>
      <c r="P679" s="32">
        <f t="shared" si="1894"/>
        <v>0</v>
      </c>
      <c r="Q679" s="32">
        <f t="shared" si="1894"/>
        <v>0</v>
      </c>
      <c r="R679" s="32">
        <f t="shared" si="1894"/>
        <v>0</v>
      </c>
      <c r="S679" s="32">
        <f t="shared" si="1894"/>
        <v>0</v>
      </c>
      <c r="T679" s="32">
        <f t="shared" si="1894"/>
        <v>0</v>
      </c>
      <c r="U679" s="32">
        <v>0</v>
      </c>
      <c r="V679" s="32">
        <f t="shared" si="1799"/>
        <v>19247.099999999999</v>
      </c>
      <c r="W679" s="32">
        <f t="shared" ref="W679:AD679" si="1895">W680</f>
        <v>0</v>
      </c>
      <c r="X679" s="32">
        <f t="shared" si="1895"/>
        <v>0</v>
      </c>
      <c r="Y679" s="32">
        <f t="shared" si="1895"/>
        <v>0</v>
      </c>
      <c r="Z679" s="32">
        <f t="shared" si="1895"/>
        <v>0</v>
      </c>
      <c r="AA679" s="32">
        <f t="shared" si="1895"/>
        <v>0</v>
      </c>
      <c r="AB679" s="32">
        <f t="shared" si="1895"/>
        <v>16554.962800000001</v>
      </c>
      <c r="AC679" s="33">
        <f t="shared" si="1895"/>
        <v>19954.491699999999</v>
      </c>
      <c r="AD679" s="33">
        <f t="shared" si="1895"/>
        <v>19953.752789999999</v>
      </c>
      <c r="AE679" s="34">
        <f t="shared" si="1890"/>
        <v>99.996297024193296</v>
      </c>
      <c r="AF679" s="32">
        <f t="shared" ref="AF679:AK679" si="1896">AF680</f>
        <v>19954.491699999999</v>
      </c>
      <c r="AG679" s="32">
        <f t="shared" si="1896"/>
        <v>0</v>
      </c>
      <c r="AH679" s="32">
        <f t="shared" si="1896"/>
        <v>0</v>
      </c>
      <c r="AI679" s="32">
        <f t="shared" si="1896"/>
        <v>0</v>
      </c>
      <c r="AJ679" s="32">
        <f t="shared" si="1896"/>
        <v>0</v>
      </c>
      <c r="AK679" s="32">
        <f t="shared" si="1896"/>
        <v>0</v>
      </c>
      <c r="AL679" s="32">
        <f t="shared" si="1892"/>
        <v>19954.491699999999</v>
      </c>
      <c r="AM679" s="32">
        <f t="shared" si="1893"/>
        <v>-707.39170000000013</v>
      </c>
    </row>
    <row r="680" spans="2:40" ht="62.4" x14ac:dyDescent="0.3">
      <c r="B680" s="30" t="s">
        <v>450</v>
      </c>
      <c r="C680" s="30" t="s">
        <v>224</v>
      </c>
      <c r="D680" s="30" t="s">
        <v>38</v>
      </c>
      <c r="E680" s="15" t="str">
        <f t="shared" si="1798"/>
        <v>0701</v>
      </c>
      <c r="F680" s="30" t="s">
        <v>470</v>
      </c>
      <c r="G680" s="30" t="s">
        <v>370</v>
      </c>
      <c r="H680" s="31" t="s">
        <v>371</v>
      </c>
      <c r="I680" s="32">
        <v>19247.099999999999</v>
      </c>
      <c r="J680" s="32">
        <v>19247.099999999999</v>
      </c>
      <c r="K680" s="32">
        <v>19247.099999999999</v>
      </c>
      <c r="L680" s="32"/>
      <c r="M680" s="32"/>
      <c r="N680" s="32"/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  <c r="V680" s="32">
        <f t="shared" si="1799"/>
        <v>19247.099999999999</v>
      </c>
      <c r="W680" s="32"/>
      <c r="X680" s="32"/>
      <c r="Y680" s="32"/>
      <c r="Z680" s="32"/>
      <c r="AA680" s="32"/>
      <c r="AB680" s="32">
        <v>16554.962800000001</v>
      </c>
      <c r="AC680" s="33">
        <v>19954.491699999999</v>
      </c>
      <c r="AD680" s="33">
        <v>19953.752789999999</v>
      </c>
      <c r="AE680" s="34">
        <f t="shared" si="1890"/>
        <v>99.996297024193296</v>
      </c>
      <c r="AF680" s="32">
        <v>19954.491699999999</v>
      </c>
      <c r="AG680" s="32">
        <v>0</v>
      </c>
      <c r="AH680" s="32">
        <v>0</v>
      </c>
      <c r="AI680" s="32">
        <v>0</v>
      </c>
      <c r="AJ680" s="32">
        <v>0</v>
      </c>
      <c r="AK680" s="32">
        <v>0</v>
      </c>
      <c r="AL680" s="32">
        <f t="shared" si="1892"/>
        <v>19954.491699999999</v>
      </c>
      <c r="AM680" s="32">
        <f t="shared" si="1893"/>
        <v>-707.39170000000013</v>
      </c>
      <c r="AN680" s="12"/>
    </row>
    <row r="681" spans="2:40" x14ac:dyDescent="0.3">
      <c r="B681" s="30" t="s">
        <v>450</v>
      </c>
      <c r="C681" s="30" t="s">
        <v>224</v>
      </c>
      <c r="D681" s="30" t="s">
        <v>38</v>
      </c>
      <c r="E681" s="15" t="str">
        <f t="shared" si="1798"/>
        <v>0701</v>
      </c>
      <c r="F681" s="30" t="s">
        <v>470</v>
      </c>
      <c r="G681" s="30" t="s">
        <v>56</v>
      </c>
      <c r="H681" s="31" t="s">
        <v>57</v>
      </c>
      <c r="I681" s="32">
        <f t="shared" ref="I681:T681" si="1897">I682</f>
        <v>17684.400000000001</v>
      </c>
      <c r="J681" s="32">
        <f t="shared" si="1897"/>
        <v>17684.400000000001</v>
      </c>
      <c r="K681" s="32">
        <f t="shared" si="1897"/>
        <v>17684.400000000001</v>
      </c>
      <c r="L681" s="32">
        <f t="shared" si="1897"/>
        <v>0</v>
      </c>
      <c r="M681" s="32">
        <f t="shared" si="1897"/>
        <v>0</v>
      </c>
      <c r="N681" s="32">
        <f t="shared" si="1897"/>
        <v>0</v>
      </c>
      <c r="O681" s="32">
        <f t="shared" si="1897"/>
        <v>0</v>
      </c>
      <c r="P681" s="32">
        <f t="shared" si="1897"/>
        <v>0</v>
      </c>
      <c r="Q681" s="32">
        <f t="shared" si="1897"/>
        <v>0</v>
      </c>
      <c r="R681" s="32">
        <f t="shared" si="1897"/>
        <v>0</v>
      </c>
      <c r="S681" s="32">
        <f t="shared" si="1897"/>
        <v>0</v>
      </c>
      <c r="T681" s="32">
        <f t="shared" si="1897"/>
        <v>0</v>
      </c>
      <c r="U681" s="32">
        <v>0</v>
      </c>
      <c r="V681" s="32">
        <f t="shared" si="1799"/>
        <v>17684.400000000001</v>
      </c>
      <c r="W681" s="32">
        <f t="shared" ref="W681:AD681" si="1898">W682</f>
        <v>0</v>
      </c>
      <c r="X681" s="32">
        <f t="shared" si="1898"/>
        <v>0</v>
      </c>
      <c r="Y681" s="32">
        <f t="shared" si="1898"/>
        <v>0</v>
      </c>
      <c r="Z681" s="32">
        <f t="shared" si="1898"/>
        <v>0</v>
      </c>
      <c r="AA681" s="32">
        <f t="shared" si="1898"/>
        <v>0</v>
      </c>
      <c r="AB681" s="32">
        <f t="shared" si="1898"/>
        <v>14784.37163</v>
      </c>
      <c r="AC681" s="33">
        <f t="shared" si="1898"/>
        <v>16977.008300000001</v>
      </c>
      <c r="AD681" s="33">
        <f t="shared" si="1898"/>
        <v>16971.789970000002</v>
      </c>
      <c r="AE681" s="34">
        <f t="shared" si="1890"/>
        <v>99.969262369978338</v>
      </c>
      <c r="AF681" s="32">
        <f t="shared" ref="AF681:AK681" si="1899">AF682</f>
        <v>16977.008300000001</v>
      </c>
      <c r="AG681" s="32">
        <f t="shared" si="1899"/>
        <v>0</v>
      </c>
      <c r="AH681" s="32">
        <f t="shared" si="1899"/>
        <v>0</v>
      </c>
      <c r="AI681" s="32">
        <f t="shared" si="1899"/>
        <v>0</v>
      </c>
      <c r="AJ681" s="32">
        <f t="shared" si="1899"/>
        <v>0</v>
      </c>
      <c r="AK681" s="32">
        <f t="shared" si="1899"/>
        <v>0</v>
      </c>
      <c r="AL681" s="32">
        <f t="shared" si="1892"/>
        <v>16977.008300000001</v>
      </c>
      <c r="AM681" s="32">
        <f t="shared" si="1893"/>
        <v>707.39170000000013</v>
      </c>
    </row>
    <row r="682" spans="2:40" ht="62.4" x14ac:dyDescent="0.3">
      <c r="B682" s="30" t="s">
        <v>450</v>
      </c>
      <c r="C682" s="30" t="s">
        <v>224</v>
      </c>
      <c r="D682" s="30" t="s">
        <v>38</v>
      </c>
      <c r="E682" s="15" t="str">
        <f t="shared" si="1798"/>
        <v>0701</v>
      </c>
      <c r="F682" s="30" t="s">
        <v>470</v>
      </c>
      <c r="G682" s="30" t="s">
        <v>472</v>
      </c>
      <c r="H682" s="31" t="s">
        <v>473</v>
      </c>
      <c r="I682" s="32">
        <v>17684.400000000001</v>
      </c>
      <c r="J682" s="32">
        <v>17684.400000000001</v>
      </c>
      <c r="K682" s="32">
        <v>17684.400000000001</v>
      </c>
      <c r="L682" s="32"/>
      <c r="M682" s="32"/>
      <c r="N682" s="32"/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2">
        <v>0</v>
      </c>
      <c r="V682" s="32">
        <f t="shared" si="1799"/>
        <v>17684.400000000001</v>
      </c>
      <c r="W682" s="32"/>
      <c r="X682" s="32"/>
      <c r="Y682" s="32"/>
      <c r="Z682" s="32"/>
      <c r="AA682" s="32"/>
      <c r="AB682" s="32">
        <v>14784.37163</v>
      </c>
      <c r="AC682" s="33">
        <v>16977.008300000001</v>
      </c>
      <c r="AD682" s="33">
        <v>16971.789970000002</v>
      </c>
      <c r="AE682" s="34">
        <f t="shared" si="1890"/>
        <v>99.969262369978338</v>
      </c>
      <c r="AF682" s="32">
        <v>16977.008300000001</v>
      </c>
      <c r="AG682" s="32">
        <v>0</v>
      </c>
      <c r="AH682" s="32">
        <v>0</v>
      </c>
      <c r="AI682" s="32">
        <v>0</v>
      </c>
      <c r="AJ682" s="32">
        <v>0</v>
      </c>
      <c r="AK682" s="32">
        <v>0</v>
      </c>
      <c r="AL682" s="32">
        <f t="shared" si="1892"/>
        <v>16977.008300000001</v>
      </c>
      <c r="AM682" s="32">
        <f t="shared" si="1893"/>
        <v>707.39170000000013</v>
      </c>
      <c r="AN682" s="12"/>
    </row>
    <row r="683" spans="2:40" ht="93.6" x14ac:dyDescent="0.3">
      <c r="B683" s="30" t="s">
        <v>450</v>
      </c>
      <c r="C683" s="30" t="s">
        <v>224</v>
      </c>
      <c r="D683" s="30" t="s">
        <v>38</v>
      </c>
      <c r="E683" s="15" t="str">
        <f t="shared" si="1798"/>
        <v>0701</v>
      </c>
      <c r="F683" s="30" t="s">
        <v>474</v>
      </c>
      <c r="G683" s="30"/>
      <c r="H683" s="31" t="s">
        <v>475</v>
      </c>
      <c r="I683" s="32">
        <f t="shared" ref="I683:T683" si="1900">I684</f>
        <v>225563.7</v>
      </c>
      <c r="J683" s="32">
        <f t="shared" si="1900"/>
        <v>231767.69999999998</v>
      </c>
      <c r="K683" s="32">
        <f t="shared" si="1900"/>
        <v>231767.69999999998</v>
      </c>
      <c r="L683" s="32">
        <f t="shared" si="1900"/>
        <v>0</v>
      </c>
      <c r="M683" s="32">
        <f t="shared" si="1900"/>
        <v>0</v>
      </c>
      <c r="N683" s="32">
        <f t="shared" si="1900"/>
        <v>0</v>
      </c>
      <c r="O683" s="32">
        <f t="shared" si="1900"/>
        <v>0</v>
      </c>
      <c r="P683" s="32">
        <f t="shared" si="1900"/>
        <v>0</v>
      </c>
      <c r="Q683" s="32">
        <f t="shared" si="1900"/>
        <v>0</v>
      </c>
      <c r="R683" s="32">
        <f t="shared" si="1900"/>
        <v>0</v>
      </c>
      <c r="S683" s="32">
        <f t="shared" si="1900"/>
        <v>0</v>
      </c>
      <c r="T683" s="32">
        <f t="shared" si="1900"/>
        <v>0</v>
      </c>
      <c r="U683" s="32">
        <v>0</v>
      </c>
      <c r="V683" s="32">
        <f t="shared" si="1799"/>
        <v>225563.7</v>
      </c>
      <c r="W683" s="32">
        <f t="shared" ref="W683:AD683" si="1901">W684</f>
        <v>0</v>
      </c>
      <c r="X683" s="32">
        <f t="shared" si="1901"/>
        <v>0</v>
      </c>
      <c r="Y683" s="32">
        <f t="shared" si="1901"/>
        <v>0</v>
      </c>
      <c r="Z683" s="32">
        <f t="shared" si="1901"/>
        <v>0</v>
      </c>
      <c r="AA683" s="32">
        <f t="shared" si="1901"/>
        <v>0</v>
      </c>
      <c r="AB683" s="32">
        <f t="shared" si="1901"/>
        <v>153122.89788999999</v>
      </c>
      <c r="AC683" s="33">
        <f t="shared" si="1901"/>
        <v>192848.88974000001</v>
      </c>
      <c r="AD683" s="33">
        <f t="shared" si="1901"/>
        <v>192789.03065</v>
      </c>
      <c r="AE683" s="34">
        <f t="shared" si="1890"/>
        <v>99.968960625036146</v>
      </c>
      <c r="AF683" s="32">
        <f t="shared" ref="AF683:AK683" si="1902">AF684</f>
        <v>225563.7</v>
      </c>
      <c r="AG683" s="32">
        <f t="shared" si="1902"/>
        <v>0</v>
      </c>
      <c r="AH683" s="32">
        <f t="shared" si="1902"/>
        <v>0</v>
      </c>
      <c r="AI683" s="32">
        <f t="shared" si="1902"/>
        <v>0</v>
      </c>
      <c r="AJ683" s="32">
        <f t="shared" si="1902"/>
        <v>0</v>
      </c>
      <c r="AK683" s="32">
        <f t="shared" si="1902"/>
        <v>0</v>
      </c>
      <c r="AL683" s="32">
        <f t="shared" si="1892"/>
        <v>225563.7</v>
      </c>
      <c r="AM683" s="32">
        <f t="shared" si="1893"/>
        <v>0</v>
      </c>
    </row>
    <row r="684" spans="2:40" ht="31.2" x14ac:dyDescent="0.3">
      <c r="B684" s="30" t="s">
        <v>450</v>
      </c>
      <c r="C684" s="30" t="s">
        <v>224</v>
      </c>
      <c r="D684" s="30" t="s">
        <v>38</v>
      </c>
      <c r="E684" s="15" t="str">
        <f t="shared" si="1798"/>
        <v>0701</v>
      </c>
      <c r="F684" s="30" t="s">
        <v>476</v>
      </c>
      <c r="G684" s="30"/>
      <c r="H684" s="31" t="s">
        <v>463</v>
      </c>
      <c r="I684" s="32">
        <f t="shared" ref="I684:T684" si="1903">I685+I687</f>
        <v>225563.7</v>
      </c>
      <c r="J684" s="32">
        <f t="shared" si="1903"/>
        <v>231767.69999999998</v>
      </c>
      <c r="K684" s="32">
        <f t="shared" si="1903"/>
        <v>231767.69999999998</v>
      </c>
      <c r="L684" s="32">
        <f t="shared" si="1903"/>
        <v>0</v>
      </c>
      <c r="M684" s="32">
        <f t="shared" si="1903"/>
        <v>0</v>
      </c>
      <c r="N684" s="32">
        <f t="shared" si="1903"/>
        <v>0</v>
      </c>
      <c r="O684" s="32">
        <f t="shared" si="1903"/>
        <v>0</v>
      </c>
      <c r="P684" s="32">
        <f t="shared" si="1903"/>
        <v>0</v>
      </c>
      <c r="Q684" s="32">
        <f t="shared" si="1903"/>
        <v>0</v>
      </c>
      <c r="R684" s="32">
        <f t="shared" si="1903"/>
        <v>0</v>
      </c>
      <c r="S684" s="32">
        <f t="shared" si="1903"/>
        <v>0</v>
      </c>
      <c r="T684" s="32">
        <f t="shared" si="1903"/>
        <v>0</v>
      </c>
      <c r="U684" s="32">
        <v>0</v>
      </c>
      <c r="V684" s="32">
        <f t="shared" si="1799"/>
        <v>225563.7</v>
      </c>
      <c r="W684" s="32">
        <f t="shared" ref="W684:AD684" si="1904">W685+W687</f>
        <v>0</v>
      </c>
      <c r="X684" s="32">
        <f t="shared" si="1904"/>
        <v>0</v>
      </c>
      <c r="Y684" s="32">
        <f t="shared" si="1904"/>
        <v>0</v>
      </c>
      <c r="Z684" s="32">
        <f t="shared" si="1904"/>
        <v>0</v>
      </c>
      <c r="AA684" s="32">
        <f t="shared" si="1904"/>
        <v>0</v>
      </c>
      <c r="AB684" s="32">
        <f t="shared" si="1904"/>
        <v>153122.89788999999</v>
      </c>
      <c r="AC684" s="33">
        <f t="shared" si="1904"/>
        <v>192848.88974000001</v>
      </c>
      <c r="AD684" s="33">
        <f t="shared" si="1904"/>
        <v>192789.03065</v>
      </c>
      <c r="AE684" s="34">
        <f t="shared" si="1890"/>
        <v>99.968960625036146</v>
      </c>
      <c r="AF684" s="32">
        <f t="shared" ref="AF684:AK684" si="1905">AF685+AF687</f>
        <v>225563.7</v>
      </c>
      <c r="AG684" s="32">
        <f t="shared" si="1905"/>
        <v>0</v>
      </c>
      <c r="AH684" s="32">
        <f t="shared" si="1905"/>
        <v>0</v>
      </c>
      <c r="AI684" s="32">
        <f t="shared" si="1905"/>
        <v>0</v>
      </c>
      <c r="AJ684" s="32">
        <f t="shared" si="1905"/>
        <v>0</v>
      </c>
      <c r="AK684" s="32">
        <f t="shared" si="1905"/>
        <v>0</v>
      </c>
      <c r="AL684" s="32">
        <f t="shared" si="1892"/>
        <v>225563.7</v>
      </c>
      <c r="AM684" s="32">
        <f t="shared" si="1893"/>
        <v>0</v>
      </c>
    </row>
    <row r="685" spans="2:40" ht="31.2" x14ac:dyDescent="0.3">
      <c r="B685" s="30" t="s">
        <v>450</v>
      </c>
      <c r="C685" s="30" t="s">
        <v>224</v>
      </c>
      <c r="D685" s="30" t="s">
        <v>38</v>
      </c>
      <c r="E685" s="15" t="str">
        <f t="shared" si="1798"/>
        <v>0701</v>
      </c>
      <c r="F685" s="30" t="s">
        <v>476</v>
      </c>
      <c r="G685" s="30" t="s">
        <v>174</v>
      </c>
      <c r="H685" s="31" t="s">
        <v>175</v>
      </c>
      <c r="I685" s="32">
        <f t="shared" ref="I685:T685" si="1906">I686</f>
        <v>95840.7</v>
      </c>
      <c r="J685" s="32">
        <f t="shared" si="1906"/>
        <v>98474.4</v>
      </c>
      <c r="K685" s="32">
        <f t="shared" si="1906"/>
        <v>98474.4</v>
      </c>
      <c r="L685" s="32">
        <f t="shared" si="1906"/>
        <v>0</v>
      </c>
      <c r="M685" s="32">
        <f t="shared" si="1906"/>
        <v>0</v>
      </c>
      <c r="N685" s="32">
        <f t="shared" si="1906"/>
        <v>0</v>
      </c>
      <c r="O685" s="32">
        <f t="shared" si="1906"/>
        <v>0</v>
      </c>
      <c r="P685" s="32">
        <f t="shared" si="1906"/>
        <v>0</v>
      </c>
      <c r="Q685" s="32">
        <f t="shared" si="1906"/>
        <v>0</v>
      </c>
      <c r="R685" s="32">
        <f t="shared" si="1906"/>
        <v>0</v>
      </c>
      <c r="S685" s="32">
        <f t="shared" si="1906"/>
        <v>0</v>
      </c>
      <c r="T685" s="32">
        <f t="shared" si="1906"/>
        <v>0</v>
      </c>
      <c r="U685" s="32">
        <v>0</v>
      </c>
      <c r="V685" s="32">
        <f t="shared" si="1799"/>
        <v>95840.7</v>
      </c>
      <c r="W685" s="32">
        <f t="shared" ref="W685:AD685" si="1907">W686</f>
        <v>0</v>
      </c>
      <c r="X685" s="32">
        <f t="shared" si="1907"/>
        <v>0</v>
      </c>
      <c r="Y685" s="32">
        <f t="shared" si="1907"/>
        <v>0</v>
      </c>
      <c r="Z685" s="32">
        <f t="shared" si="1907"/>
        <v>0</v>
      </c>
      <c r="AA685" s="32">
        <f t="shared" si="1907"/>
        <v>0</v>
      </c>
      <c r="AB685" s="32">
        <f t="shared" si="1907"/>
        <v>67400</v>
      </c>
      <c r="AC685" s="33">
        <f t="shared" si="1907"/>
        <v>85840.7</v>
      </c>
      <c r="AD685" s="33">
        <f t="shared" si="1907"/>
        <v>85840.537620000003</v>
      </c>
      <c r="AE685" s="34">
        <f t="shared" si="1890"/>
        <v>99.999810835652553</v>
      </c>
      <c r="AF685" s="32">
        <f t="shared" ref="AF685:AK685" si="1908">AF686</f>
        <v>95840.7</v>
      </c>
      <c r="AG685" s="32">
        <f t="shared" si="1908"/>
        <v>0</v>
      </c>
      <c r="AH685" s="32">
        <f t="shared" si="1908"/>
        <v>0</v>
      </c>
      <c r="AI685" s="32">
        <f t="shared" si="1908"/>
        <v>0</v>
      </c>
      <c r="AJ685" s="32">
        <f t="shared" si="1908"/>
        <v>0</v>
      </c>
      <c r="AK685" s="32">
        <f t="shared" si="1908"/>
        <v>0</v>
      </c>
      <c r="AL685" s="32">
        <f t="shared" si="1892"/>
        <v>95840.7</v>
      </c>
      <c r="AM685" s="32">
        <f t="shared" si="1893"/>
        <v>0</v>
      </c>
    </row>
    <row r="686" spans="2:40" ht="62.4" x14ac:dyDescent="0.3">
      <c r="B686" s="30" t="s">
        <v>450</v>
      </c>
      <c r="C686" s="30" t="s">
        <v>224</v>
      </c>
      <c r="D686" s="30" t="s">
        <v>38</v>
      </c>
      <c r="E686" s="15" t="str">
        <f t="shared" si="1798"/>
        <v>0701</v>
      </c>
      <c r="F686" s="30" t="s">
        <v>476</v>
      </c>
      <c r="G686" s="30" t="s">
        <v>370</v>
      </c>
      <c r="H686" s="31" t="s">
        <v>371</v>
      </c>
      <c r="I686" s="32">
        <v>95840.7</v>
      </c>
      <c r="J686" s="32">
        <v>98474.4</v>
      </c>
      <c r="K686" s="32">
        <v>98474.4</v>
      </c>
      <c r="L686" s="32"/>
      <c r="M686" s="32"/>
      <c r="N686" s="32"/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  <c r="V686" s="32">
        <f t="shared" si="1799"/>
        <v>95840.7</v>
      </c>
      <c r="W686" s="32"/>
      <c r="X686" s="32"/>
      <c r="Y686" s="32"/>
      <c r="Z686" s="32"/>
      <c r="AA686" s="32"/>
      <c r="AB686" s="32">
        <v>67400</v>
      </c>
      <c r="AC686" s="33">
        <v>85840.7</v>
      </c>
      <c r="AD686" s="33">
        <v>85840.537620000003</v>
      </c>
      <c r="AE686" s="34">
        <f t="shared" si="1890"/>
        <v>99.999810835652553</v>
      </c>
      <c r="AF686" s="32">
        <v>95840.7</v>
      </c>
      <c r="AG686" s="32">
        <v>0</v>
      </c>
      <c r="AH686" s="32">
        <v>0</v>
      </c>
      <c r="AI686" s="32">
        <v>0</v>
      </c>
      <c r="AJ686" s="32">
        <v>0</v>
      </c>
      <c r="AK686" s="32">
        <v>0</v>
      </c>
      <c r="AL686" s="32">
        <f t="shared" si="1892"/>
        <v>95840.7</v>
      </c>
      <c r="AM686" s="32">
        <f t="shared" si="1893"/>
        <v>0</v>
      </c>
      <c r="AN686" s="12"/>
    </row>
    <row r="687" spans="2:40" x14ac:dyDescent="0.3">
      <c r="B687" s="30" t="s">
        <v>450</v>
      </c>
      <c r="C687" s="30" t="s">
        <v>224</v>
      </c>
      <c r="D687" s="30" t="s">
        <v>38</v>
      </c>
      <c r="E687" s="15" t="str">
        <f t="shared" si="1798"/>
        <v>0701</v>
      </c>
      <c r="F687" s="30" t="s">
        <v>476</v>
      </c>
      <c r="G687" s="30" t="s">
        <v>56</v>
      </c>
      <c r="H687" s="31" t="s">
        <v>57</v>
      </c>
      <c r="I687" s="32">
        <f t="shared" ref="I687:T687" si="1909">I688</f>
        <v>129723</v>
      </c>
      <c r="J687" s="32">
        <f t="shared" si="1909"/>
        <v>133293.29999999999</v>
      </c>
      <c r="K687" s="32">
        <f t="shared" si="1909"/>
        <v>133293.29999999999</v>
      </c>
      <c r="L687" s="32">
        <f t="shared" si="1909"/>
        <v>0</v>
      </c>
      <c r="M687" s="32">
        <f t="shared" si="1909"/>
        <v>0</v>
      </c>
      <c r="N687" s="32">
        <f t="shared" si="1909"/>
        <v>0</v>
      </c>
      <c r="O687" s="32">
        <f t="shared" si="1909"/>
        <v>0</v>
      </c>
      <c r="P687" s="32">
        <f t="shared" si="1909"/>
        <v>0</v>
      </c>
      <c r="Q687" s="32">
        <f t="shared" si="1909"/>
        <v>0</v>
      </c>
      <c r="R687" s="32">
        <f t="shared" si="1909"/>
        <v>0</v>
      </c>
      <c r="S687" s="32">
        <f t="shared" si="1909"/>
        <v>0</v>
      </c>
      <c r="T687" s="32">
        <f t="shared" si="1909"/>
        <v>0</v>
      </c>
      <c r="U687" s="32">
        <v>0</v>
      </c>
      <c r="V687" s="32">
        <f t="shared" si="1799"/>
        <v>129723</v>
      </c>
      <c r="W687" s="32">
        <f t="shared" ref="W687:AD687" si="1910">W688</f>
        <v>0</v>
      </c>
      <c r="X687" s="32">
        <f t="shared" si="1910"/>
        <v>0</v>
      </c>
      <c r="Y687" s="32">
        <f t="shared" si="1910"/>
        <v>0</v>
      </c>
      <c r="Z687" s="32">
        <f t="shared" si="1910"/>
        <v>0</v>
      </c>
      <c r="AA687" s="32">
        <f t="shared" si="1910"/>
        <v>0</v>
      </c>
      <c r="AB687" s="32">
        <f t="shared" si="1910"/>
        <v>85722.897889999993</v>
      </c>
      <c r="AC687" s="33">
        <f t="shared" si="1910"/>
        <v>107008.18974</v>
      </c>
      <c r="AD687" s="33">
        <f t="shared" si="1910"/>
        <v>106948.49303</v>
      </c>
      <c r="AE687" s="34">
        <f t="shared" si="1890"/>
        <v>99.944212952162772</v>
      </c>
      <c r="AF687" s="32">
        <f t="shared" ref="AF687:AK687" si="1911">AF688</f>
        <v>129723</v>
      </c>
      <c r="AG687" s="32">
        <f t="shared" si="1911"/>
        <v>0</v>
      </c>
      <c r="AH687" s="32">
        <f t="shared" si="1911"/>
        <v>0</v>
      </c>
      <c r="AI687" s="32">
        <f t="shared" si="1911"/>
        <v>0</v>
      </c>
      <c r="AJ687" s="32">
        <f t="shared" si="1911"/>
        <v>0</v>
      </c>
      <c r="AK687" s="32">
        <f t="shared" si="1911"/>
        <v>0</v>
      </c>
      <c r="AL687" s="32">
        <f t="shared" si="1892"/>
        <v>129723</v>
      </c>
      <c r="AM687" s="32">
        <f t="shared" si="1893"/>
        <v>0</v>
      </c>
    </row>
    <row r="688" spans="2:40" ht="62.4" x14ac:dyDescent="0.3">
      <c r="B688" s="30" t="s">
        <v>450</v>
      </c>
      <c r="C688" s="30" t="s">
        <v>224</v>
      </c>
      <c r="D688" s="30" t="s">
        <v>38</v>
      </c>
      <c r="E688" s="15" t="str">
        <f t="shared" si="1798"/>
        <v>0701</v>
      </c>
      <c r="F688" s="30" t="s">
        <v>476</v>
      </c>
      <c r="G688" s="30" t="s">
        <v>472</v>
      </c>
      <c r="H688" s="31" t="s">
        <v>473</v>
      </c>
      <c r="I688" s="32">
        <v>129723</v>
      </c>
      <c r="J688" s="32">
        <v>133293.29999999999</v>
      </c>
      <c r="K688" s="32">
        <v>133293.29999999999</v>
      </c>
      <c r="L688" s="32"/>
      <c r="M688" s="32"/>
      <c r="N688" s="32"/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32">
        <f t="shared" si="1799"/>
        <v>129723</v>
      </c>
      <c r="W688" s="32"/>
      <c r="X688" s="32"/>
      <c r="Y688" s="32"/>
      <c r="Z688" s="32"/>
      <c r="AA688" s="32"/>
      <c r="AB688" s="32">
        <v>85722.897889999993</v>
      </c>
      <c r="AC688" s="33">
        <v>107008.18974</v>
      </c>
      <c r="AD688" s="33">
        <v>106948.49303</v>
      </c>
      <c r="AE688" s="34">
        <f t="shared" si="1890"/>
        <v>99.944212952162772</v>
      </c>
      <c r="AF688" s="32">
        <v>129723</v>
      </c>
      <c r="AG688" s="32">
        <v>0</v>
      </c>
      <c r="AH688" s="32">
        <v>0</v>
      </c>
      <c r="AI688" s="32">
        <v>0</v>
      </c>
      <c r="AJ688" s="32">
        <v>0</v>
      </c>
      <c r="AK688" s="32">
        <v>0</v>
      </c>
      <c r="AL688" s="32">
        <f t="shared" si="1892"/>
        <v>129723</v>
      </c>
      <c r="AM688" s="32">
        <f t="shared" si="1893"/>
        <v>0</v>
      </c>
      <c r="AN688" s="12"/>
    </row>
    <row r="689" spans="2:40" ht="31.2" x14ac:dyDescent="0.3">
      <c r="B689" s="30" t="s">
        <v>450</v>
      </c>
      <c r="C689" s="30" t="s">
        <v>224</v>
      </c>
      <c r="D689" s="30" t="s">
        <v>38</v>
      </c>
      <c r="E689" s="15" t="str">
        <f t="shared" si="1798"/>
        <v>0701</v>
      </c>
      <c r="F689" s="30" t="s">
        <v>477</v>
      </c>
      <c r="G689" s="30"/>
      <c r="H689" s="31" t="s">
        <v>478</v>
      </c>
      <c r="I689" s="32">
        <f t="shared" ref="I689:T689" si="1912">I690+I695</f>
        <v>130710.6</v>
      </c>
      <c r="J689" s="32">
        <f t="shared" si="1912"/>
        <v>535559.89999999991</v>
      </c>
      <c r="K689" s="32">
        <f t="shared" si="1912"/>
        <v>399941.6</v>
      </c>
      <c r="L689" s="32">
        <f t="shared" si="1912"/>
        <v>0</v>
      </c>
      <c r="M689" s="32">
        <f t="shared" si="1912"/>
        <v>0</v>
      </c>
      <c r="N689" s="32">
        <f t="shared" si="1912"/>
        <v>0</v>
      </c>
      <c r="O689" s="32">
        <f t="shared" si="1912"/>
        <v>0</v>
      </c>
      <c r="P689" s="32">
        <f t="shared" si="1912"/>
        <v>2689.7919999999999</v>
      </c>
      <c r="Q689" s="32">
        <f t="shared" si="1912"/>
        <v>-50589.626000000004</v>
      </c>
      <c r="R689" s="32">
        <f t="shared" si="1912"/>
        <v>7911.0410000000011</v>
      </c>
      <c r="S689" s="32">
        <f t="shared" si="1912"/>
        <v>40000</v>
      </c>
      <c r="T689" s="32">
        <f t="shared" si="1912"/>
        <v>0</v>
      </c>
      <c r="U689" s="32">
        <v>102632.109</v>
      </c>
      <c r="V689" s="32">
        <f t="shared" si="1799"/>
        <v>233353.91600000006</v>
      </c>
      <c r="W689" s="32">
        <f t="shared" ref="W689:AD689" si="1913">W690+W695</f>
        <v>102632.109</v>
      </c>
      <c r="X689" s="32">
        <f t="shared" si="1913"/>
        <v>0</v>
      </c>
      <c r="Y689" s="32">
        <f t="shared" si="1913"/>
        <v>0</v>
      </c>
      <c r="Z689" s="32">
        <f t="shared" si="1913"/>
        <v>0</v>
      </c>
      <c r="AA689" s="32">
        <f t="shared" si="1913"/>
        <v>0</v>
      </c>
      <c r="AB689" s="32">
        <f t="shared" si="1913"/>
        <v>91483.49867999999</v>
      </c>
      <c r="AC689" s="33">
        <f t="shared" si="1913"/>
        <v>233803.916</v>
      </c>
      <c r="AD689" s="33">
        <f t="shared" si="1913"/>
        <v>233602.33463</v>
      </c>
      <c r="AE689" s="34">
        <f t="shared" si="1890"/>
        <v>99.913781867537239</v>
      </c>
      <c r="AF689" s="32">
        <f t="shared" ref="AF689:AK689" si="1914">AF690+AF695</f>
        <v>233953.916</v>
      </c>
      <c r="AG689" s="32">
        <f t="shared" si="1914"/>
        <v>0</v>
      </c>
      <c r="AH689" s="32">
        <f t="shared" si="1914"/>
        <v>0</v>
      </c>
      <c r="AI689" s="32">
        <f t="shared" si="1914"/>
        <v>0</v>
      </c>
      <c r="AJ689" s="32">
        <f t="shared" si="1914"/>
        <v>0</v>
      </c>
      <c r="AK689" s="32">
        <f t="shared" si="1914"/>
        <v>0</v>
      </c>
      <c r="AL689" s="32">
        <f t="shared" si="1892"/>
        <v>233953.916</v>
      </c>
      <c r="AM689" s="32">
        <f t="shared" si="1893"/>
        <v>-599.99999999994179</v>
      </c>
    </row>
    <row r="690" spans="2:40" ht="31.2" hidden="1" customHeight="1" x14ac:dyDescent="0.3">
      <c r="B690" s="30" t="s">
        <v>450</v>
      </c>
      <c r="C690" s="30" t="s">
        <v>224</v>
      </c>
      <c r="D690" s="30" t="s">
        <v>38</v>
      </c>
      <c r="E690" s="15" t="str">
        <f t="shared" si="1798"/>
        <v>0701</v>
      </c>
      <c r="F690" s="30" t="s">
        <v>479</v>
      </c>
      <c r="G690" s="30"/>
      <c r="H690" s="31" t="s">
        <v>480</v>
      </c>
      <c r="I690" s="32">
        <f t="shared" ref="I690:I693" si="1915">I691</f>
        <v>0</v>
      </c>
      <c r="J690" s="32">
        <f t="shared" ref="J690:J693" si="1916">J691</f>
        <v>0</v>
      </c>
      <c r="K690" s="32">
        <f t="shared" ref="K690:K693" si="1917">K691</f>
        <v>0</v>
      </c>
      <c r="L690" s="32">
        <f t="shared" ref="L690:L693" si="1918">L691</f>
        <v>0</v>
      </c>
      <c r="M690" s="32">
        <f t="shared" ref="M690:M693" si="1919">M691</f>
        <v>0</v>
      </c>
      <c r="N690" s="32">
        <f t="shared" ref="N690:N693" si="1920">N691</f>
        <v>0</v>
      </c>
      <c r="O690" s="32">
        <f t="shared" ref="O690:O693" si="1921">O691</f>
        <v>0</v>
      </c>
      <c r="P690" s="32">
        <f t="shared" ref="P690:P693" si="1922">P691</f>
        <v>0</v>
      </c>
      <c r="Q690" s="32">
        <f t="shared" ref="Q690:Q693" si="1923">Q691</f>
        <v>0</v>
      </c>
      <c r="R690" s="32">
        <f t="shared" ref="R690:R693" si="1924">R691</f>
        <v>0</v>
      </c>
      <c r="S690" s="32">
        <f t="shared" ref="S690:S693" si="1925">S691</f>
        <v>0</v>
      </c>
      <c r="T690" s="32">
        <f t="shared" ref="T690:T693" si="1926">T691</f>
        <v>0</v>
      </c>
      <c r="U690" s="32">
        <v>0</v>
      </c>
      <c r="V690" s="32">
        <f t="shared" si="1799"/>
        <v>0</v>
      </c>
      <c r="W690" s="32">
        <f t="shared" ref="W690:W693" si="1927">W691</f>
        <v>0</v>
      </c>
      <c r="X690" s="32">
        <f t="shared" ref="X690:X693" si="1928">X691</f>
        <v>0</v>
      </c>
      <c r="Y690" s="32">
        <f t="shared" ref="Y690:Y693" si="1929">Y691</f>
        <v>0</v>
      </c>
      <c r="Z690" s="32">
        <f t="shared" ref="Z690:Z693" si="1930">Z691</f>
        <v>0</v>
      </c>
      <c r="AA690" s="32">
        <f t="shared" ref="AA690:AA693" si="1931">AA691</f>
        <v>0</v>
      </c>
      <c r="AB690" s="32">
        <f t="shared" ref="AB690:AB693" si="1932">AB691</f>
        <v>0</v>
      </c>
      <c r="AC690" s="33">
        <f t="shared" ref="AC690:AC693" si="1933">AC691</f>
        <v>0</v>
      </c>
      <c r="AD690" s="33">
        <f t="shared" ref="AD690:AD693" si="1934">AD691</f>
        <v>0</v>
      </c>
      <c r="AE690" s="34" t="e">
        <f t="shared" si="1890"/>
        <v>#DIV/0!</v>
      </c>
      <c r="AF690" s="35">
        <f t="shared" ref="AF690:AF693" si="1935">AF691</f>
        <v>0</v>
      </c>
      <c r="AG690" s="35">
        <f t="shared" ref="AG690:AG693" si="1936">AG691</f>
        <v>0</v>
      </c>
      <c r="AH690" s="36">
        <f t="shared" ref="AH690:AH693" si="1937">AH691</f>
        <v>0</v>
      </c>
      <c r="AI690" s="36">
        <f t="shared" ref="AI690:AI693" si="1938">AI691</f>
        <v>0</v>
      </c>
      <c r="AJ690" s="36">
        <f t="shared" ref="AJ690:AJ693" si="1939">AJ691</f>
        <v>0</v>
      </c>
      <c r="AK690" s="36">
        <f t="shared" ref="AK690:AK693" si="1940">AK691</f>
        <v>0</v>
      </c>
      <c r="AL690" s="36">
        <f t="shared" si="1892"/>
        <v>0</v>
      </c>
      <c r="AM690" s="36">
        <f t="shared" si="1893"/>
        <v>0</v>
      </c>
      <c r="AN690" s="37" t="s">
        <v>35</v>
      </c>
    </row>
    <row r="691" spans="2:40" ht="46.8" hidden="1" customHeight="1" x14ac:dyDescent="0.3">
      <c r="B691" s="30" t="s">
        <v>450</v>
      </c>
      <c r="C691" s="30" t="s">
        <v>224</v>
      </c>
      <c r="D691" s="30" t="s">
        <v>38</v>
      </c>
      <c r="E691" s="15" t="str">
        <f t="shared" si="1798"/>
        <v>0701</v>
      </c>
      <c r="F691" s="30" t="s">
        <v>481</v>
      </c>
      <c r="G691" s="30"/>
      <c r="H691" s="31" t="s">
        <v>482</v>
      </c>
      <c r="I691" s="32">
        <f t="shared" si="1915"/>
        <v>0</v>
      </c>
      <c r="J691" s="32">
        <f t="shared" si="1916"/>
        <v>0</v>
      </c>
      <c r="K691" s="32">
        <f t="shared" si="1917"/>
        <v>0</v>
      </c>
      <c r="L691" s="32">
        <f t="shared" si="1918"/>
        <v>0</v>
      </c>
      <c r="M691" s="32">
        <f t="shared" si="1919"/>
        <v>0</v>
      </c>
      <c r="N691" s="32">
        <f t="shared" si="1920"/>
        <v>0</v>
      </c>
      <c r="O691" s="32">
        <f t="shared" si="1921"/>
        <v>0</v>
      </c>
      <c r="P691" s="32">
        <f t="shared" si="1922"/>
        <v>0</v>
      </c>
      <c r="Q691" s="32">
        <f t="shared" si="1923"/>
        <v>0</v>
      </c>
      <c r="R691" s="32">
        <f t="shared" si="1924"/>
        <v>0</v>
      </c>
      <c r="S691" s="32">
        <f t="shared" si="1925"/>
        <v>0</v>
      </c>
      <c r="T691" s="32">
        <f t="shared" si="1926"/>
        <v>0</v>
      </c>
      <c r="U691" s="32">
        <v>0</v>
      </c>
      <c r="V691" s="32">
        <f t="shared" si="1799"/>
        <v>0</v>
      </c>
      <c r="W691" s="32">
        <f t="shared" si="1927"/>
        <v>0</v>
      </c>
      <c r="X691" s="32">
        <f t="shared" si="1928"/>
        <v>0</v>
      </c>
      <c r="Y691" s="32">
        <f t="shared" si="1929"/>
        <v>0</v>
      </c>
      <c r="Z691" s="32">
        <f t="shared" si="1930"/>
        <v>0</v>
      </c>
      <c r="AA691" s="32">
        <f t="shared" si="1931"/>
        <v>0</v>
      </c>
      <c r="AB691" s="32">
        <f t="shared" si="1932"/>
        <v>0</v>
      </c>
      <c r="AC691" s="33">
        <f t="shared" si="1933"/>
        <v>0</v>
      </c>
      <c r="AD691" s="33">
        <f t="shared" si="1934"/>
        <v>0</v>
      </c>
      <c r="AE691" s="34" t="e">
        <f t="shared" si="1890"/>
        <v>#DIV/0!</v>
      </c>
      <c r="AF691" s="35">
        <f t="shared" si="1935"/>
        <v>0</v>
      </c>
      <c r="AG691" s="35">
        <f t="shared" si="1936"/>
        <v>0</v>
      </c>
      <c r="AH691" s="36">
        <f t="shared" si="1937"/>
        <v>0</v>
      </c>
      <c r="AI691" s="36">
        <f t="shared" si="1938"/>
        <v>0</v>
      </c>
      <c r="AJ691" s="36">
        <f t="shared" si="1939"/>
        <v>0</v>
      </c>
      <c r="AK691" s="36">
        <f t="shared" si="1940"/>
        <v>0</v>
      </c>
      <c r="AL691" s="36">
        <f t="shared" si="1892"/>
        <v>0</v>
      </c>
      <c r="AM691" s="36">
        <f t="shared" si="1893"/>
        <v>0</v>
      </c>
      <c r="AN691" s="37" t="s">
        <v>35</v>
      </c>
    </row>
    <row r="692" spans="2:40" ht="62.4" hidden="1" customHeight="1" x14ac:dyDescent="0.3">
      <c r="B692" s="30" t="s">
        <v>450</v>
      </c>
      <c r="C692" s="30" t="s">
        <v>224</v>
      </c>
      <c r="D692" s="30" t="s">
        <v>38</v>
      </c>
      <c r="E692" s="15" t="str">
        <f t="shared" si="1798"/>
        <v>0701</v>
      </c>
      <c r="F692" s="30" t="s">
        <v>483</v>
      </c>
      <c r="G692" s="30"/>
      <c r="H692" s="31" t="s">
        <v>484</v>
      </c>
      <c r="I692" s="32">
        <f t="shared" si="1915"/>
        <v>0</v>
      </c>
      <c r="J692" s="32">
        <f t="shared" si="1916"/>
        <v>0</v>
      </c>
      <c r="K692" s="32">
        <f t="shared" si="1917"/>
        <v>0</v>
      </c>
      <c r="L692" s="32">
        <f t="shared" si="1918"/>
        <v>0</v>
      </c>
      <c r="M692" s="32">
        <f t="shared" si="1919"/>
        <v>0</v>
      </c>
      <c r="N692" s="32">
        <f t="shared" si="1920"/>
        <v>0</v>
      </c>
      <c r="O692" s="32">
        <f t="shared" si="1921"/>
        <v>0</v>
      </c>
      <c r="P692" s="32">
        <f t="shared" si="1922"/>
        <v>0</v>
      </c>
      <c r="Q692" s="32">
        <f t="shared" si="1923"/>
        <v>0</v>
      </c>
      <c r="R692" s="32">
        <f t="shared" si="1924"/>
        <v>0</v>
      </c>
      <c r="S692" s="32">
        <f t="shared" si="1925"/>
        <v>0</v>
      </c>
      <c r="T692" s="32">
        <f t="shared" si="1926"/>
        <v>0</v>
      </c>
      <c r="U692" s="32">
        <v>0</v>
      </c>
      <c r="V692" s="32">
        <f t="shared" si="1799"/>
        <v>0</v>
      </c>
      <c r="W692" s="32">
        <f t="shared" si="1927"/>
        <v>0</v>
      </c>
      <c r="X692" s="32">
        <f t="shared" si="1928"/>
        <v>0</v>
      </c>
      <c r="Y692" s="32">
        <f t="shared" si="1929"/>
        <v>0</v>
      </c>
      <c r="Z692" s="32">
        <f t="shared" si="1930"/>
        <v>0</v>
      </c>
      <c r="AA692" s="32">
        <f t="shared" si="1931"/>
        <v>0</v>
      </c>
      <c r="AB692" s="32">
        <f t="shared" si="1932"/>
        <v>0</v>
      </c>
      <c r="AC692" s="33">
        <f t="shared" si="1933"/>
        <v>0</v>
      </c>
      <c r="AD692" s="33">
        <f t="shared" si="1934"/>
        <v>0</v>
      </c>
      <c r="AE692" s="34" t="e">
        <f t="shared" si="1890"/>
        <v>#DIV/0!</v>
      </c>
      <c r="AF692" s="35">
        <f t="shared" si="1935"/>
        <v>0</v>
      </c>
      <c r="AG692" s="35">
        <f t="shared" si="1936"/>
        <v>0</v>
      </c>
      <c r="AH692" s="36">
        <f t="shared" si="1937"/>
        <v>0</v>
      </c>
      <c r="AI692" s="36">
        <f t="shared" si="1938"/>
        <v>0</v>
      </c>
      <c r="AJ692" s="36">
        <f t="shared" si="1939"/>
        <v>0</v>
      </c>
      <c r="AK692" s="36">
        <f t="shared" si="1940"/>
        <v>0</v>
      </c>
      <c r="AL692" s="36">
        <f t="shared" si="1892"/>
        <v>0</v>
      </c>
      <c r="AM692" s="36">
        <f t="shared" si="1893"/>
        <v>0</v>
      </c>
      <c r="AN692" s="37" t="s">
        <v>35</v>
      </c>
    </row>
    <row r="693" spans="2:40" ht="15.6" hidden="1" customHeight="1" x14ac:dyDescent="0.3">
      <c r="B693" s="30" t="s">
        <v>450</v>
      </c>
      <c r="C693" s="30" t="s">
        <v>224</v>
      </c>
      <c r="D693" s="30" t="s">
        <v>38</v>
      </c>
      <c r="E693" s="15" t="str">
        <f t="shared" si="1798"/>
        <v>0701</v>
      </c>
      <c r="F693" s="30" t="s">
        <v>483</v>
      </c>
      <c r="G693" s="30" t="s">
        <v>56</v>
      </c>
      <c r="H693" s="31" t="s">
        <v>57</v>
      </c>
      <c r="I693" s="32">
        <f t="shared" si="1915"/>
        <v>0</v>
      </c>
      <c r="J693" s="32">
        <f t="shared" si="1916"/>
        <v>0</v>
      </c>
      <c r="K693" s="32">
        <f t="shared" si="1917"/>
        <v>0</v>
      </c>
      <c r="L693" s="32">
        <f t="shared" si="1918"/>
        <v>0</v>
      </c>
      <c r="M693" s="32">
        <f t="shared" si="1919"/>
        <v>0</v>
      </c>
      <c r="N693" s="32">
        <f t="shared" si="1920"/>
        <v>0</v>
      </c>
      <c r="O693" s="32">
        <f t="shared" si="1921"/>
        <v>0</v>
      </c>
      <c r="P693" s="32">
        <f t="shared" si="1922"/>
        <v>0</v>
      </c>
      <c r="Q693" s="32">
        <f t="shared" si="1923"/>
        <v>0</v>
      </c>
      <c r="R693" s="32">
        <f t="shared" si="1924"/>
        <v>0</v>
      </c>
      <c r="S693" s="32">
        <f t="shared" si="1925"/>
        <v>0</v>
      </c>
      <c r="T693" s="32">
        <f t="shared" si="1926"/>
        <v>0</v>
      </c>
      <c r="U693" s="32">
        <v>0</v>
      </c>
      <c r="V693" s="32">
        <f t="shared" si="1799"/>
        <v>0</v>
      </c>
      <c r="W693" s="32">
        <f t="shared" si="1927"/>
        <v>0</v>
      </c>
      <c r="X693" s="32">
        <f t="shared" si="1928"/>
        <v>0</v>
      </c>
      <c r="Y693" s="32">
        <f t="shared" si="1929"/>
        <v>0</v>
      </c>
      <c r="Z693" s="32">
        <f t="shared" si="1930"/>
        <v>0</v>
      </c>
      <c r="AA693" s="32">
        <f t="shared" si="1931"/>
        <v>0</v>
      </c>
      <c r="AB693" s="32">
        <f t="shared" si="1932"/>
        <v>0</v>
      </c>
      <c r="AC693" s="33">
        <f t="shared" si="1933"/>
        <v>0</v>
      </c>
      <c r="AD693" s="33">
        <f t="shared" si="1934"/>
        <v>0</v>
      </c>
      <c r="AE693" s="34" t="e">
        <f t="shared" si="1890"/>
        <v>#DIV/0!</v>
      </c>
      <c r="AF693" s="35">
        <f t="shared" si="1935"/>
        <v>0</v>
      </c>
      <c r="AG693" s="35">
        <f t="shared" si="1936"/>
        <v>0</v>
      </c>
      <c r="AH693" s="36">
        <f t="shared" si="1937"/>
        <v>0</v>
      </c>
      <c r="AI693" s="36">
        <f t="shared" si="1938"/>
        <v>0</v>
      </c>
      <c r="AJ693" s="36">
        <f t="shared" si="1939"/>
        <v>0</v>
      </c>
      <c r="AK693" s="36">
        <f t="shared" si="1940"/>
        <v>0</v>
      </c>
      <c r="AL693" s="36">
        <f t="shared" si="1892"/>
        <v>0</v>
      </c>
      <c r="AM693" s="36">
        <f t="shared" si="1893"/>
        <v>0</v>
      </c>
      <c r="AN693" s="37" t="s">
        <v>35</v>
      </c>
    </row>
    <row r="694" spans="2:40" ht="62.4" hidden="1" customHeight="1" x14ac:dyDescent="0.3">
      <c r="B694" s="30" t="s">
        <v>450</v>
      </c>
      <c r="C694" s="30" t="s">
        <v>224</v>
      </c>
      <c r="D694" s="30" t="s">
        <v>38</v>
      </c>
      <c r="E694" s="15" t="str">
        <f t="shared" si="1798"/>
        <v>0701</v>
      </c>
      <c r="F694" s="30" t="s">
        <v>483</v>
      </c>
      <c r="G694" s="30" t="s">
        <v>472</v>
      </c>
      <c r="H694" s="31" t="s">
        <v>473</v>
      </c>
      <c r="I694" s="32"/>
      <c r="J694" s="32"/>
      <c r="K694" s="32"/>
      <c r="L694" s="32"/>
      <c r="M694" s="32"/>
      <c r="N694" s="32"/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2">
        <v>0</v>
      </c>
      <c r="V694" s="32">
        <f t="shared" si="1799"/>
        <v>0</v>
      </c>
      <c r="W694" s="32"/>
      <c r="X694" s="32"/>
      <c r="Y694" s="32"/>
      <c r="Z694" s="32"/>
      <c r="AA694" s="32"/>
      <c r="AB694" s="32">
        <v>0</v>
      </c>
      <c r="AC694" s="33">
        <v>0</v>
      </c>
      <c r="AD694" s="33">
        <v>0</v>
      </c>
      <c r="AE694" s="34" t="e">
        <f t="shared" si="1890"/>
        <v>#DIV/0!</v>
      </c>
      <c r="AF694" s="35">
        <v>0</v>
      </c>
      <c r="AG694" s="35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f t="shared" si="1892"/>
        <v>0</v>
      </c>
      <c r="AM694" s="36">
        <f t="shared" si="1893"/>
        <v>0</v>
      </c>
      <c r="AN694" s="37" t="s">
        <v>35</v>
      </c>
    </row>
    <row r="695" spans="2:40" ht="46.8" x14ac:dyDescent="0.3">
      <c r="B695" s="30" t="s">
        <v>450</v>
      </c>
      <c r="C695" s="30" t="s">
        <v>224</v>
      </c>
      <c r="D695" s="30" t="s">
        <v>38</v>
      </c>
      <c r="E695" s="15" t="str">
        <f t="shared" si="1798"/>
        <v>0701</v>
      </c>
      <c r="F695" s="30" t="s">
        <v>485</v>
      </c>
      <c r="G695" s="30"/>
      <c r="H695" s="31" t="s">
        <v>486</v>
      </c>
      <c r="I695" s="32">
        <f t="shared" ref="I695:T695" si="1941">I696+I714</f>
        <v>130710.6</v>
      </c>
      <c r="J695" s="32">
        <f t="shared" si="1941"/>
        <v>535559.89999999991</v>
      </c>
      <c r="K695" s="32">
        <f t="shared" si="1941"/>
        <v>399941.6</v>
      </c>
      <c r="L695" s="32">
        <f t="shared" si="1941"/>
        <v>0</v>
      </c>
      <c r="M695" s="32">
        <f t="shared" si="1941"/>
        <v>0</v>
      </c>
      <c r="N695" s="32">
        <f t="shared" si="1941"/>
        <v>0</v>
      </c>
      <c r="O695" s="32">
        <f t="shared" si="1941"/>
        <v>0</v>
      </c>
      <c r="P695" s="32">
        <f t="shared" si="1941"/>
        <v>2689.7919999999999</v>
      </c>
      <c r="Q695" s="32">
        <f t="shared" si="1941"/>
        <v>-50589.626000000004</v>
      </c>
      <c r="R695" s="32">
        <f t="shared" si="1941"/>
        <v>7911.0410000000011</v>
      </c>
      <c r="S695" s="32">
        <f t="shared" si="1941"/>
        <v>40000</v>
      </c>
      <c r="T695" s="32">
        <f t="shared" si="1941"/>
        <v>0</v>
      </c>
      <c r="U695" s="32">
        <v>102632.109</v>
      </c>
      <c r="V695" s="32">
        <f t="shared" si="1799"/>
        <v>233353.91600000006</v>
      </c>
      <c r="W695" s="32">
        <f t="shared" ref="W695:AD695" si="1942">W696+W714</f>
        <v>102632.109</v>
      </c>
      <c r="X695" s="32">
        <f t="shared" si="1942"/>
        <v>0</v>
      </c>
      <c r="Y695" s="32">
        <f t="shared" si="1942"/>
        <v>0</v>
      </c>
      <c r="Z695" s="32">
        <f t="shared" si="1942"/>
        <v>0</v>
      </c>
      <c r="AA695" s="32">
        <f t="shared" si="1942"/>
        <v>0</v>
      </c>
      <c r="AB695" s="32">
        <f t="shared" si="1942"/>
        <v>91483.49867999999</v>
      </c>
      <c r="AC695" s="33">
        <f t="shared" si="1942"/>
        <v>233803.916</v>
      </c>
      <c r="AD695" s="33">
        <f t="shared" si="1942"/>
        <v>233602.33463</v>
      </c>
      <c r="AE695" s="34">
        <f t="shared" si="1890"/>
        <v>99.913781867537239</v>
      </c>
      <c r="AF695" s="32">
        <f t="shared" ref="AF695:AK695" si="1943">AF696+AF714</f>
        <v>233953.916</v>
      </c>
      <c r="AG695" s="32">
        <f t="shared" si="1943"/>
        <v>0</v>
      </c>
      <c r="AH695" s="32">
        <f t="shared" si="1943"/>
        <v>0</v>
      </c>
      <c r="AI695" s="32">
        <f t="shared" si="1943"/>
        <v>0</v>
      </c>
      <c r="AJ695" s="32">
        <f t="shared" si="1943"/>
        <v>0</v>
      </c>
      <c r="AK695" s="32">
        <f t="shared" si="1943"/>
        <v>0</v>
      </c>
      <c r="AL695" s="32">
        <f t="shared" si="1892"/>
        <v>233953.916</v>
      </c>
      <c r="AM695" s="32">
        <f t="shared" si="1893"/>
        <v>-599.99999999994179</v>
      </c>
    </row>
    <row r="696" spans="2:40" ht="62.4" x14ac:dyDescent="0.3">
      <c r="B696" s="30" t="s">
        <v>450</v>
      </c>
      <c r="C696" s="30" t="s">
        <v>224</v>
      </c>
      <c r="D696" s="30" t="s">
        <v>38</v>
      </c>
      <c r="E696" s="15" t="str">
        <f t="shared" si="1798"/>
        <v>0701</v>
      </c>
      <c r="F696" s="30" t="s">
        <v>487</v>
      </c>
      <c r="G696" s="30"/>
      <c r="H696" s="31" t="s">
        <v>488</v>
      </c>
      <c r="I696" s="32">
        <f t="shared" ref="I696:N696" si="1944">I703+I700+I707</f>
        <v>130710.6</v>
      </c>
      <c r="J696" s="32">
        <f t="shared" si="1944"/>
        <v>535559.89999999991</v>
      </c>
      <c r="K696" s="32">
        <f t="shared" si="1944"/>
        <v>399941.6</v>
      </c>
      <c r="L696" s="32">
        <f t="shared" si="1944"/>
        <v>0</v>
      </c>
      <c r="M696" s="32">
        <f t="shared" si="1944"/>
        <v>0</v>
      </c>
      <c r="N696" s="32">
        <f t="shared" si="1944"/>
        <v>0</v>
      </c>
      <c r="O696" s="32">
        <f>O703+O700+O707+O711+O697</f>
        <v>0</v>
      </c>
      <c r="P696" s="32">
        <f>P703+P700+P707+P711+P697</f>
        <v>2689.7919999999999</v>
      </c>
      <c r="Q696" s="32">
        <f>Q703+Q700+Q707+Q711+Q697</f>
        <v>-50589.626000000004</v>
      </c>
      <c r="R696" s="32">
        <f>R703+R700+R707+R711+R697</f>
        <v>7911.0410000000011</v>
      </c>
      <c r="S696" s="32">
        <f>S703+S700+S707</f>
        <v>40000</v>
      </c>
      <c r="T696" s="32">
        <f>T703+T700+T707</f>
        <v>0</v>
      </c>
      <c r="U696" s="32">
        <v>102632.109</v>
      </c>
      <c r="V696" s="32">
        <f t="shared" si="1799"/>
        <v>233353.91600000006</v>
      </c>
      <c r="W696" s="32">
        <f>W703+W700+W707</f>
        <v>102632.109</v>
      </c>
      <c r="X696" s="32">
        <f>X703+X700+X707</f>
        <v>0</v>
      </c>
      <c r="Y696" s="32">
        <f>Y703+Y700+Y707</f>
        <v>0</v>
      </c>
      <c r="Z696" s="32">
        <f>Z703+Z700+Z707</f>
        <v>0</v>
      </c>
      <c r="AA696" s="32">
        <f>AA703+AA700+AA707</f>
        <v>0</v>
      </c>
      <c r="AB696" s="32">
        <f>AB703+AB700+AB707+AB711+AB697</f>
        <v>91483.49867999999</v>
      </c>
      <c r="AC696" s="33">
        <f>AC703+AC700+AC707+AC711+AC697</f>
        <v>233803.916</v>
      </c>
      <c r="AD696" s="33">
        <f>AD703+AD700+AD707+AD711+AD697</f>
        <v>233602.33463</v>
      </c>
      <c r="AE696" s="34">
        <f t="shared" si="1890"/>
        <v>99.913781867537239</v>
      </c>
      <c r="AF696" s="32">
        <f t="shared" ref="AF696:AK696" si="1945">AF703+AF700+AF707+AF711+AF697</f>
        <v>233953.916</v>
      </c>
      <c r="AG696" s="32">
        <f t="shared" si="1945"/>
        <v>0</v>
      </c>
      <c r="AH696" s="32">
        <f t="shared" si="1945"/>
        <v>0</v>
      </c>
      <c r="AI696" s="32">
        <f t="shared" si="1945"/>
        <v>0</v>
      </c>
      <c r="AJ696" s="32">
        <f t="shared" si="1945"/>
        <v>0</v>
      </c>
      <c r="AK696" s="32">
        <f t="shared" si="1945"/>
        <v>0</v>
      </c>
      <c r="AL696" s="32">
        <f t="shared" si="1892"/>
        <v>233953.916</v>
      </c>
      <c r="AM696" s="32">
        <f t="shared" si="1893"/>
        <v>-599.99999999994179</v>
      </c>
    </row>
    <row r="697" spans="2:40" x14ac:dyDescent="0.3">
      <c r="B697" s="30" t="s">
        <v>450</v>
      </c>
      <c r="C697" s="30" t="s">
        <v>224</v>
      </c>
      <c r="D697" s="30" t="s">
        <v>38</v>
      </c>
      <c r="E697" s="15" t="str">
        <f t="shared" si="1798"/>
        <v>0701</v>
      </c>
      <c r="F697" s="30" t="s">
        <v>489</v>
      </c>
      <c r="G697" s="30"/>
      <c r="H697" s="31" t="s">
        <v>490</v>
      </c>
      <c r="I697" s="32"/>
      <c r="J697" s="32"/>
      <c r="K697" s="32"/>
      <c r="L697" s="32"/>
      <c r="M697" s="32"/>
      <c r="N697" s="32"/>
      <c r="O697" s="32">
        <f t="shared" ref="O697:O703" si="1946">O698</f>
        <v>0</v>
      </c>
      <c r="P697" s="32">
        <f t="shared" ref="P697:P703" si="1947">P698</f>
        <v>0</v>
      </c>
      <c r="Q697" s="32">
        <f t="shared" ref="Q697:Q703" si="1948">Q698</f>
        <v>0</v>
      </c>
      <c r="R697" s="32">
        <f t="shared" ref="R697:R703" si="1949">R698</f>
        <v>2800.2420000000002</v>
      </c>
      <c r="S697" s="32"/>
      <c r="T697" s="32"/>
      <c r="U697" s="32"/>
      <c r="V697" s="32">
        <f t="shared" si="1799"/>
        <v>2800.2420000000002</v>
      </c>
      <c r="W697" s="32"/>
      <c r="X697" s="32"/>
      <c r="Y697" s="32"/>
      <c r="Z697" s="32"/>
      <c r="AA697" s="32"/>
      <c r="AB697" s="32">
        <f t="shared" ref="AB697:AB703" si="1950">AB698</f>
        <v>0</v>
      </c>
      <c r="AC697" s="33">
        <f t="shared" ref="AC697:AC703" si="1951">AC698</f>
        <v>2800.2420000000002</v>
      </c>
      <c r="AD697" s="33">
        <f t="shared" ref="AD697:AD703" si="1952">AD698</f>
        <v>2800.2420000000002</v>
      </c>
      <c r="AE697" s="34">
        <f t="shared" si="1890"/>
        <v>100</v>
      </c>
      <c r="AF697" s="32">
        <f t="shared" ref="AF697:AF703" si="1953">AF698</f>
        <v>2800.2420000000002</v>
      </c>
      <c r="AG697" s="32">
        <f t="shared" ref="AG697:AG703" si="1954">AG698</f>
        <v>0</v>
      </c>
      <c r="AH697" s="32">
        <f t="shared" ref="AH697:AH703" si="1955">AH698</f>
        <v>0</v>
      </c>
      <c r="AI697" s="32">
        <f t="shared" ref="AI697:AI703" si="1956">AI698</f>
        <v>0</v>
      </c>
      <c r="AJ697" s="32">
        <f t="shared" ref="AJ697:AJ703" si="1957">AJ698</f>
        <v>0</v>
      </c>
      <c r="AK697" s="32">
        <f t="shared" ref="AK697:AK703" si="1958">AK698</f>
        <v>0</v>
      </c>
      <c r="AL697" s="32">
        <f t="shared" si="1892"/>
        <v>2800.2420000000002</v>
      </c>
      <c r="AM697" s="32">
        <f t="shared" si="1893"/>
        <v>0</v>
      </c>
      <c r="AN697" s="12"/>
    </row>
    <row r="698" spans="2:40" ht="31.2" x14ac:dyDescent="0.3">
      <c r="B698" s="30" t="s">
        <v>450</v>
      </c>
      <c r="C698" s="30" t="s">
        <v>224</v>
      </c>
      <c r="D698" s="30" t="s">
        <v>38</v>
      </c>
      <c r="E698" s="15" t="str">
        <f t="shared" si="1798"/>
        <v>0701</v>
      </c>
      <c r="F698" s="30" t="s">
        <v>489</v>
      </c>
      <c r="G698" s="30" t="s">
        <v>174</v>
      </c>
      <c r="H698" s="31" t="s">
        <v>175</v>
      </c>
      <c r="I698" s="32"/>
      <c r="J698" s="32"/>
      <c r="K698" s="32"/>
      <c r="L698" s="32"/>
      <c r="M698" s="32"/>
      <c r="N698" s="32"/>
      <c r="O698" s="32">
        <f t="shared" si="1946"/>
        <v>0</v>
      </c>
      <c r="P698" s="32">
        <f t="shared" si="1947"/>
        <v>0</v>
      </c>
      <c r="Q698" s="32">
        <f t="shared" si="1948"/>
        <v>0</v>
      </c>
      <c r="R698" s="32">
        <f t="shared" si="1949"/>
        <v>2800.2420000000002</v>
      </c>
      <c r="S698" s="32"/>
      <c r="T698" s="32"/>
      <c r="U698" s="32"/>
      <c r="V698" s="32">
        <f t="shared" si="1799"/>
        <v>2800.2420000000002</v>
      </c>
      <c r="W698" s="32"/>
      <c r="X698" s="32"/>
      <c r="Y698" s="32"/>
      <c r="Z698" s="32"/>
      <c r="AA698" s="32"/>
      <c r="AB698" s="32">
        <f t="shared" si="1950"/>
        <v>0</v>
      </c>
      <c r="AC698" s="33">
        <f t="shared" si="1951"/>
        <v>2800.2420000000002</v>
      </c>
      <c r="AD698" s="33">
        <f t="shared" si="1952"/>
        <v>2800.2420000000002</v>
      </c>
      <c r="AE698" s="34">
        <f t="shared" si="1890"/>
        <v>100</v>
      </c>
      <c r="AF698" s="32">
        <f t="shared" si="1953"/>
        <v>2800.2420000000002</v>
      </c>
      <c r="AG698" s="32">
        <f t="shared" si="1954"/>
        <v>0</v>
      </c>
      <c r="AH698" s="32">
        <f t="shared" si="1955"/>
        <v>0</v>
      </c>
      <c r="AI698" s="32">
        <f t="shared" si="1956"/>
        <v>0</v>
      </c>
      <c r="AJ698" s="32">
        <f t="shared" si="1957"/>
        <v>0</v>
      </c>
      <c r="AK698" s="32">
        <f t="shared" si="1958"/>
        <v>0</v>
      </c>
      <c r="AL698" s="32">
        <f t="shared" si="1892"/>
        <v>2800.2420000000002</v>
      </c>
      <c r="AM698" s="32">
        <f t="shared" si="1893"/>
        <v>0</v>
      </c>
      <c r="AN698" s="12"/>
    </row>
    <row r="699" spans="2:40" x14ac:dyDescent="0.3">
      <c r="B699" s="30" t="s">
        <v>450</v>
      </c>
      <c r="C699" s="30" t="s">
        <v>224</v>
      </c>
      <c r="D699" s="30" t="s">
        <v>38</v>
      </c>
      <c r="E699" s="15" t="str">
        <f t="shared" si="1798"/>
        <v>0701</v>
      </c>
      <c r="F699" s="30" t="s">
        <v>489</v>
      </c>
      <c r="G699" s="30" t="s">
        <v>302</v>
      </c>
      <c r="H699" s="31" t="s">
        <v>303</v>
      </c>
      <c r="I699" s="32"/>
      <c r="J699" s="32"/>
      <c r="K699" s="32"/>
      <c r="L699" s="32"/>
      <c r="M699" s="32"/>
      <c r="N699" s="32"/>
      <c r="O699" s="32">
        <v>0</v>
      </c>
      <c r="P699" s="32">
        <v>0</v>
      </c>
      <c r="Q699" s="32">
        <v>0</v>
      </c>
      <c r="R699" s="32">
        <v>2800.2420000000002</v>
      </c>
      <c r="S699" s="32"/>
      <c r="T699" s="32"/>
      <c r="U699" s="32"/>
      <c r="V699" s="32">
        <f t="shared" si="1799"/>
        <v>2800.2420000000002</v>
      </c>
      <c r="W699" s="32"/>
      <c r="X699" s="32"/>
      <c r="Y699" s="32"/>
      <c r="Z699" s="32"/>
      <c r="AA699" s="32"/>
      <c r="AB699" s="32">
        <v>0</v>
      </c>
      <c r="AC699" s="33">
        <v>2800.2420000000002</v>
      </c>
      <c r="AD699" s="33">
        <v>2800.2420000000002</v>
      </c>
      <c r="AE699" s="34">
        <f t="shared" si="1890"/>
        <v>100</v>
      </c>
      <c r="AF699" s="32">
        <v>2800.2420000000002</v>
      </c>
      <c r="AG699" s="32">
        <v>0</v>
      </c>
      <c r="AH699" s="32">
        <v>0</v>
      </c>
      <c r="AI699" s="32">
        <v>0</v>
      </c>
      <c r="AJ699" s="32">
        <v>0</v>
      </c>
      <c r="AK699" s="32">
        <v>0</v>
      </c>
      <c r="AL699" s="32">
        <f t="shared" si="1892"/>
        <v>2800.2420000000002</v>
      </c>
      <c r="AM699" s="32">
        <f t="shared" si="1893"/>
        <v>0</v>
      </c>
      <c r="AN699" s="12"/>
    </row>
    <row r="700" spans="2:40" ht="31.2" x14ac:dyDescent="0.3">
      <c r="B700" s="30" t="s">
        <v>450</v>
      </c>
      <c r="C700" s="30" t="s">
        <v>224</v>
      </c>
      <c r="D700" s="30" t="s">
        <v>38</v>
      </c>
      <c r="E700" s="15" t="str">
        <f t="shared" si="1798"/>
        <v>0701</v>
      </c>
      <c r="F700" s="30" t="s">
        <v>491</v>
      </c>
      <c r="G700" s="30"/>
      <c r="H700" s="31" t="s">
        <v>301</v>
      </c>
      <c r="I700" s="32">
        <f t="shared" ref="I700:I703" si="1959">I701</f>
        <v>530.79999999999995</v>
      </c>
      <c r="J700" s="32">
        <f t="shared" ref="J700:J703" si="1960">J701</f>
        <v>552.1</v>
      </c>
      <c r="K700" s="32">
        <f t="shared" ref="K700:K703" si="1961">K701</f>
        <v>552.1</v>
      </c>
      <c r="L700" s="32">
        <f t="shared" ref="L700:L703" si="1962">L701</f>
        <v>0</v>
      </c>
      <c r="M700" s="32">
        <f t="shared" ref="M700:M703" si="1963">M701</f>
        <v>0</v>
      </c>
      <c r="N700" s="32">
        <f t="shared" ref="N700:N703" si="1964">N701</f>
        <v>0</v>
      </c>
      <c r="O700" s="32">
        <f t="shared" si="1946"/>
        <v>0</v>
      </c>
      <c r="P700" s="32">
        <f t="shared" si="1947"/>
        <v>0</v>
      </c>
      <c r="Q700" s="32">
        <f t="shared" si="1948"/>
        <v>0</v>
      </c>
      <c r="R700" s="32">
        <f t="shared" si="1949"/>
        <v>0</v>
      </c>
      <c r="S700" s="32">
        <f t="shared" ref="S700:S703" si="1965">S701</f>
        <v>0</v>
      </c>
      <c r="T700" s="32">
        <f t="shared" ref="T700:T703" si="1966">T701</f>
        <v>0</v>
      </c>
      <c r="U700" s="32">
        <v>0</v>
      </c>
      <c r="V700" s="32">
        <f t="shared" si="1799"/>
        <v>530.79999999999995</v>
      </c>
      <c r="W700" s="32">
        <f t="shared" ref="W700:W703" si="1967">W701</f>
        <v>0</v>
      </c>
      <c r="X700" s="32">
        <f t="shared" ref="X700:X703" si="1968">X701</f>
        <v>0</v>
      </c>
      <c r="Y700" s="32">
        <f t="shared" ref="Y700:Y703" si="1969">Y701</f>
        <v>0</v>
      </c>
      <c r="Z700" s="32">
        <f t="shared" ref="Z700:Z703" si="1970">Z701</f>
        <v>0</v>
      </c>
      <c r="AA700" s="32">
        <f t="shared" ref="AA700:AA703" si="1971">AA701</f>
        <v>0</v>
      </c>
      <c r="AB700" s="32">
        <f t="shared" si="1950"/>
        <v>239.751</v>
      </c>
      <c r="AC700" s="33">
        <f t="shared" si="1951"/>
        <v>530.79999999999995</v>
      </c>
      <c r="AD700" s="33">
        <f t="shared" si="1952"/>
        <v>329.35820000000001</v>
      </c>
      <c r="AE700" s="34">
        <f t="shared" si="1890"/>
        <v>62.0493971363979</v>
      </c>
      <c r="AF700" s="32">
        <f t="shared" si="1953"/>
        <v>530.79999999999995</v>
      </c>
      <c r="AG700" s="32">
        <f t="shared" si="1954"/>
        <v>0</v>
      </c>
      <c r="AH700" s="32">
        <f t="shared" si="1955"/>
        <v>0</v>
      </c>
      <c r="AI700" s="32">
        <f t="shared" si="1956"/>
        <v>0</v>
      </c>
      <c r="AJ700" s="32">
        <f t="shared" si="1957"/>
        <v>0</v>
      </c>
      <c r="AK700" s="32">
        <f t="shared" si="1958"/>
        <v>0</v>
      </c>
      <c r="AL700" s="32">
        <f t="shared" si="1892"/>
        <v>530.79999999999995</v>
      </c>
      <c r="AM700" s="32">
        <f t="shared" si="1893"/>
        <v>0</v>
      </c>
    </row>
    <row r="701" spans="2:40" ht="31.2" x14ac:dyDescent="0.3">
      <c r="B701" s="30" t="s">
        <v>450</v>
      </c>
      <c r="C701" s="30" t="s">
        <v>224</v>
      </c>
      <c r="D701" s="30" t="s">
        <v>38</v>
      </c>
      <c r="E701" s="15" t="str">
        <f t="shared" si="1798"/>
        <v>0701</v>
      </c>
      <c r="F701" s="30" t="s">
        <v>491</v>
      </c>
      <c r="G701" s="30" t="s">
        <v>174</v>
      </c>
      <c r="H701" s="31" t="s">
        <v>175</v>
      </c>
      <c r="I701" s="32">
        <f t="shared" si="1959"/>
        <v>530.79999999999995</v>
      </c>
      <c r="J701" s="32">
        <f t="shared" si="1960"/>
        <v>552.1</v>
      </c>
      <c r="K701" s="32">
        <f t="shared" si="1961"/>
        <v>552.1</v>
      </c>
      <c r="L701" s="32">
        <f t="shared" si="1962"/>
        <v>0</v>
      </c>
      <c r="M701" s="32">
        <f t="shared" si="1963"/>
        <v>0</v>
      </c>
      <c r="N701" s="32">
        <f t="shared" si="1964"/>
        <v>0</v>
      </c>
      <c r="O701" s="32">
        <f t="shared" si="1946"/>
        <v>0</v>
      </c>
      <c r="P701" s="32">
        <f t="shared" si="1947"/>
        <v>0</v>
      </c>
      <c r="Q701" s="32">
        <f t="shared" si="1948"/>
        <v>0</v>
      </c>
      <c r="R701" s="32">
        <f t="shared" si="1949"/>
        <v>0</v>
      </c>
      <c r="S701" s="32">
        <f t="shared" si="1965"/>
        <v>0</v>
      </c>
      <c r="T701" s="32">
        <f t="shared" si="1966"/>
        <v>0</v>
      </c>
      <c r="U701" s="32">
        <v>0</v>
      </c>
      <c r="V701" s="32">
        <f t="shared" si="1799"/>
        <v>530.79999999999995</v>
      </c>
      <c r="W701" s="32">
        <f t="shared" si="1967"/>
        <v>0</v>
      </c>
      <c r="X701" s="32">
        <f t="shared" si="1968"/>
        <v>0</v>
      </c>
      <c r="Y701" s="32">
        <f t="shared" si="1969"/>
        <v>0</v>
      </c>
      <c r="Z701" s="32">
        <f t="shared" si="1970"/>
        <v>0</v>
      </c>
      <c r="AA701" s="32">
        <f t="shared" si="1971"/>
        <v>0</v>
      </c>
      <c r="AB701" s="32">
        <f t="shared" si="1950"/>
        <v>239.751</v>
      </c>
      <c r="AC701" s="33">
        <f t="shared" si="1951"/>
        <v>530.79999999999995</v>
      </c>
      <c r="AD701" s="33">
        <f t="shared" si="1952"/>
        <v>329.35820000000001</v>
      </c>
      <c r="AE701" s="34">
        <f t="shared" si="1890"/>
        <v>62.0493971363979</v>
      </c>
      <c r="AF701" s="32">
        <f t="shared" si="1953"/>
        <v>530.79999999999995</v>
      </c>
      <c r="AG701" s="32">
        <f t="shared" si="1954"/>
        <v>0</v>
      </c>
      <c r="AH701" s="32">
        <f t="shared" si="1955"/>
        <v>0</v>
      </c>
      <c r="AI701" s="32">
        <f t="shared" si="1956"/>
        <v>0</v>
      </c>
      <c r="AJ701" s="32">
        <f t="shared" si="1957"/>
        <v>0</v>
      </c>
      <c r="AK701" s="32">
        <f t="shared" si="1958"/>
        <v>0</v>
      </c>
      <c r="AL701" s="32">
        <f t="shared" si="1892"/>
        <v>530.79999999999995</v>
      </c>
      <c r="AM701" s="32">
        <f t="shared" si="1893"/>
        <v>0</v>
      </c>
    </row>
    <row r="702" spans="2:40" x14ac:dyDescent="0.3">
      <c r="B702" s="30" t="s">
        <v>450</v>
      </c>
      <c r="C702" s="30" t="s">
        <v>224</v>
      </c>
      <c r="D702" s="30" t="s">
        <v>38</v>
      </c>
      <c r="E702" s="15" t="str">
        <f t="shared" si="1798"/>
        <v>0701</v>
      </c>
      <c r="F702" s="30" t="s">
        <v>491</v>
      </c>
      <c r="G702" s="30" t="s">
        <v>302</v>
      </c>
      <c r="H702" s="31" t="s">
        <v>303</v>
      </c>
      <c r="I702" s="32">
        <v>530.79999999999995</v>
      </c>
      <c r="J702" s="32">
        <v>552.1</v>
      </c>
      <c r="K702" s="32">
        <v>552.1</v>
      </c>
      <c r="L702" s="32"/>
      <c r="M702" s="32"/>
      <c r="N702" s="32"/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2">
        <v>0</v>
      </c>
      <c r="V702" s="32">
        <f t="shared" si="1799"/>
        <v>530.79999999999995</v>
      </c>
      <c r="W702" s="32"/>
      <c r="X702" s="32"/>
      <c r="Y702" s="32"/>
      <c r="Z702" s="32"/>
      <c r="AA702" s="32"/>
      <c r="AB702" s="32">
        <v>239.751</v>
      </c>
      <c r="AC702" s="33">
        <v>530.79999999999995</v>
      </c>
      <c r="AD702" s="33">
        <v>329.35820000000001</v>
      </c>
      <c r="AE702" s="34">
        <f t="shared" si="1890"/>
        <v>62.0493971363979</v>
      </c>
      <c r="AF702" s="32">
        <v>530.79999999999995</v>
      </c>
      <c r="AG702" s="32">
        <v>0</v>
      </c>
      <c r="AH702" s="32">
        <v>0</v>
      </c>
      <c r="AI702" s="32">
        <v>0</v>
      </c>
      <c r="AJ702" s="32">
        <v>0</v>
      </c>
      <c r="AK702" s="32">
        <v>0</v>
      </c>
      <c r="AL702" s="32">
        <f t="shared" si="1892"/>
        <v>530.79999999999995</v>
      </c>
      <c r="AM702" s="32">
        <f t="shared" si="1893"/>
        <v>0</v>
      </c>
      <c r="AN702" s="12"/>
    </row>
    <row r="703" spans="2:40" ht="31.2" x14ac:dyDescent="0.3">
      <c r="B703" s="30" t="s">
        <v>450</v>
      </c>
      <c r="C703" s="30" t="s">
        <v>224</v>
      </c>
      <c r="D703" s="30" t="s">
        <v>38</v>
      </c>
      <c r="E703" s="15" t="str">
        <f t="shared" si="1798"/>
        <v>0701</v>
      </c>
      <c r="F703" s="30" t="s">
        <v>492</v>
      </c>
      <c r="G703" s="30"/>
      <c r="H703" s="31" t="s">
        <v>493</v>
      </c>
      <c r="I703" s="32">
        <f t="shared" si="1959"/>
        <v>101229.8</v>
      </c>
      <c r="J703" s="32">
        <f t="shared" si="1960"/>
        <v>535007.79999999993</v>
      </c>
      <c r="K703" s="32">
        <f t="shared" si="1961"/>
        <v>399389.5</v>
      </c>
      <c r="L703" s="32">
        <f t="shared" si="1962"/>
        <v>0</v>
      </c>
      <c r="M703" s="32">
        <f t="shared" si="1963"/>
        <v>0</v>
      </c>
      <c r="N703" s="32">
        <f t="shared" si="1964"/>
        <v>0</v>
      </c>
      <c r="O703" s="32">
        <f t="shared" si="1946"/>
        <v>0</v>
      </c>
      <c r="P703" s="32">
        <f t="shared" si="1947"/>
        <v>2689.7919999999999</v>
      </c>
      <c r="Q703" s="32">
        <f t="shared" si="1948"/>
        <v>-50589.626000000004</v>
      </c>
      <c r="R703" s="32">
        <f t="shared" si="1949"/>
        <v>4581.9890000000014</v>
      </c>
      <c r="S703" s="32">
        <f t="shared" si="1965"/>
        <v>40000</v>
      </c>
      <c r="T703" s="32">
        <f t="shared" si="1966"/>
        <v>0</v>
      </c>
      <c r="U703" s="32">
        <v>102632.109</v>
      </c>
      <c r="V703" s="32">
        <f t="shared" si="1799"/>
        <v>200544.06399999998</v>
      </c>
      <c r="W703" s="32">
        <f t="shared" si="1967"/>
        <v>102632.109</v>
      </c>
      <c r="X703" s="32">
        <f t="shared" si="1968"/>
        <v>0</v>
      </c>
      <c r="Y703" s="32">
        <f t="shared" si="1969"/>
        <v>0</v>
      </c>
      <c r="Z703" s="32">
        <f t="shared" si="1970"/>
        <v>0</v>
      </c>
      <c r="AA703" s="32">
        <f t="shared" si="1971"/>
        <v>0</v>
      </c>
      <c r="AB703" s="32">
        <f t="shared" si="1950"/>
        <v>62364.937680000003</v>
      </c>
      <c r="AC703" s="33">
        <f t="shared" si="1951"/>
        <v>200544.06400000001</v>
      </c>
      <c r="AD703" s="33">
        <f t="shared" si="1952"/>
        <v>200543.92443000001</v>
      </c>
      <c r="AE703" s="34">
        <f t="shared" si="1890"/>
        <v>99.999930404322512</v>
      </c>
      <c r="AF703" s="32">
        <f t="shared" si="1953"/>
        <v>200544.06400000001</v>
      </c>
      <c r="AG703" s="32">
        <f t="shared" si="1954"/>
        <v>0</v>
      </c>
      <c r="AH703" s="32">
        <f t="shared" si="1955"/>
        <v>0</v>
      </c>
      <c r="AI703" s="32">
        <f t="shared" si="1956"/>
        <v>0</v>
      </c>
      <c r="AJ703" s="32">
        <f t="shared" si="1957"/>
        <v>0</v>
      </c>
      <c r="AK703" s="32">
        <f t="shared" si="1958"/>
        <v>0</v>
      </c>
      <c r="AL703" s="32">
        <f t="shared" si="1892"/>
        <v>200544.06400000001</v>
      </c>
      <c r="AM703" s="32">
        <f t="shared" si="1893"/>
        <v>0</v>
      </c>
    </row>
    <row r="704" spans="2:40" ht="31.2" x14ac:dyDescent="0.3">
      <c r="B704" s="30" t="s">
        <v>450</v>
      </c>
      <c r="C704" s="30" t="s">
        <v>224</v>
      </c>
      <c r="D704" s="30" t="s">
        <v>38</v>
      </c>
      <c r="E704" s="15" t="str">
        <f t="shared" si="1798"/>
        <v>0701</v>
      </c>
      <c r="F704" s="30" t="s">
        <v>492</v>
      </c>
      <c r="G704" s="30" t="s">
        <v>174</v>
      </c>
      <c r="H704" s="31" t="s">
        <v>175</v>
      </c>
      <c r="I704" s="32">
        <f t="shared" ref="I704:T704" si="1972">I706+I705</f>
        <v>101229.8</v>
      </c>
      <c r="J704" s="32">
        <f t="shared" si="1972"/>
        <v>535007.79999999993</v>
      </c>
      <c r="K704" s="32">
        <f t="shared" si="1972"/>
        <v>399389.5</v>
      </c>
      <c r="L704" s="32">
        <f t="shared" si="1972"/>
        <v>0</v>
      </c>
      <c r="M704" s="32">
        <f t="shared" si="1972"/>
        <v>0</v>
      </c>
      <c r="N704" s="32">
        <f t="shared" si="1972"/>
        <v>0</v>
      </c>
      <c r="O704" s="32">
        <f t="shared" si="1972"/>
        <v>0</v>
      </c>
      <c r="P704" s="32">
        <f t="shared" si="1972"/>
        <v>2689.7919999999999</v>
      </c>
      <c r="Q704" s="32">
        <f t="shared" si="1972"/>
        <v>-50589.626000000004</v>
      </c>
      <c r="R704" s="32">
        <f t="shared" si="1972"/>
        <v>4581.9890000000014</v>
      </c>
      <c r="S704" s="32">
        <f t="shared" si="1972"/>
        <v>40000</v>
      </c>
      <c r="T704" s="32">
        <f t="shared" si="1972"/>
        <v>0</v>
      </c>
      <c r="U704" s="32">
        <v>102632.109</v>
      </c>
      <c r="V704" s="32">
        <f t="shared" si="1799"/>
        <v>200544.06399999998</v>
      </c>
      <c r="W704" s="32">
        <f t="shared" ref="W704:AD704" si="1973">W706+W705</f>
        <v>102632.109</v>
      </c>
      <c r="X704" s="32">
        <f t="shared" si="1973"/>
        <v>0</v>
      </c>
      <c r="Y704" s="32">
        <f t="shared" si="1973"/>
        <v>0</v>
      </c>
      <c r="Z704" s="32">
        <f t="shared" si="1973"/>
        <v>0</v>
      </c>
      <c r="AA704" s="32">
        <f t="shared" si="1973"/>
        <v>0</v>
      </c>
      <c r="AB704" s="32">
        <f t="shared" si="1973"/>
        <v>62364.937680000003</v>
      </c>
      <c r="AC704" s="33">
        <f t="shared" si="1973"/>
        <v>200544.06400000001</v>
      </c>
      <c r="AD704" s="33">
        <f t="shared" si="1973"/>
        <v>200543.92443000001</v>
      </c>
      <c r="AE704" s="34">
        <f t="shared" si="1890"/>
        <v>99.999930404322512</v>
      </c>
      <c r="AF704" s="32">
        <f t="shared" ref="AF704:AK704" si="1974">AF706+AF705</f>
        <v>200544.06400000001</v>
      </c>
      <c r="AG704" s="32">
        <f t="shared" si="1974"/>
        <v>0</v>
      </c>
      <c r="AH704" s="32">
        <f t="shared" si="1974"/>
        <v>0</v>
      </c>
      <c r="AI704" s="32">
        <f t="shared" si="1974"/>
        <v>0</v>
      </c>
      <c r="AJ704" s="32">
        <f t="shared" si="1974"/>
        <v>0</v>
      </c>
      <c r="AK704" s="32">
        <f t="shared" si="1974"/>
        <v>0</v>
      </c>
      <c r="AL704" s="32">
        <f t="shared" si="1892"/>
        <v>200544.06400000001</v>
      </c>
      <c r="AM704" s="32">
        <f t="shared" si="1893"/>
        <v>0</v>
      </c>
    </row>
    <row r="705" spans="2:40" ht="15.6" hidden="1" customHeight="1" x14ac:dyDescent="0.3">
      <c r="B705" s="30" t="s">
        <v>450</v>
      </c>
      <c r="C705" s="30" t="s">
        <v>224</v>
      </c>
      <c r="D705" s="30" t="s">
        <v>38</v>
      </c>
      <c r="E705" s="15" t="str">
        <f t="shared" si="1798"/>
        <v>0701</v>
      </c>
      <c r="F705" s="30" t="s">
        <v>492</v>
      </c>
      <c r="G705" s="30" t="s">
        <v>176</v>
      </c>
      <c r="H705" s="31" t="s">
        <v>177</v>
      </c>
      <c r="I705" s="32">
        <v>31500</v>
      </c>
      <c r="J705" s="32">
        <f>49919.5+51110.1</f>
        <v>101029.6</v>
      </c>
      <c r="K705" s="32"/>
      <c r="L705" s="32"/>
      <c r="M705" s="32"/>
      <c r="N705" s="32"/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2">
        <v>0</v>
      </c>
      <c r="V705" s="32">
        <f t="shared" si="1799"/>
        <v>31500</v>
      </c>
      <c r="W705" s="32"/>
      <c r="X705" s="32"/>
      <c r="Y705" s="32"/>
      <c r="Z705" s="32"/>
      <c r="AA705" s="32"/>
      <c r="AB705" s="32">
        <v>0</v>
      </c>
      <c r="AC705" s="33">
        <v>0</v>
      </c>
      <c r="AD705" s="33">
        <v>0</v>
      </c>
      <c r="AE705" s="34" t="e">
        <f t="shared" si="1890"/>
        <v>#DIV/0!</v>
      </c>
      <c r="AF705" s="32">
        <v>31500</v>
      </c>
      <c r="AG705" s="32">
        <v>0</v>
      </c>
      <c r="AH705" s="32">
        <v>0</v>
      </c>
      <c r="AI705" s="32">
        <v>0</v>
      </c>
      <c r="AJ705" s="32">
        <v>0</v>
      </c>
      <c r="AK705" s="32">
        <v>0</v>
      </c>
      <c r="AL705" s="32">
        <f t="shared" si="1892"/>
        <v>31500</v>
      </c>
      <c r="AM705" s="32">
        <f t="shared" si="1893"/>
        <v>0</v>
      </c>
      <c r="AN705" s="12" t="s">
        <v>35</v>
      </c>
    </row>
    <row r="706" spans="2:40" x14ac:dyDescent="0.3">
      <c r="B706" s="30" t="s">
        <v>450</v>
      </c>
      <c r="C706" s="30" t="s">
        <v>224</v>
      </c>
      <c r="D706" s="30" t="s">
        <v>38</v>
      </c>
      <c r="E706" s="15" t="str">
        <f t="shared" si="1798"/>
        <v>0701</v>
      </c>
      <c r="F706" s="30" t="s">
        <v>492</v>
      </c>
      <c r="G706" s="30" t="s">
        <v>302</v>
      </c>
      <c r="H706" s="31" t="s">
        <v>303</v>
      </c>
      <c r="I706" s="32">
        <v>69729.8</v>
      </c>
      <c r="J706" s="32">
        <f>171797.4+262180.8</f>
        <v>433978.19999999995</v>
      </c>
      <c r="K706" s="32">
        <f>260936.4+138453.1</f>
        <v>399389.5</v>
      </c>
      <c r="L706" s="32"/>
      <c r="M706" s="32"/>
      <c r="N706" s="32"/>
      <c r="O706" s="32">
        <v>0</v>
      </c>
      <c r="P706" s="32">
        <v>2689.7919999999999</v>
      </c>
      <c r="Q706" s="32">
        <f>-53400.586+2810.96</f>
        <v>-50589.626000000004</v>
      </c>
      <c r="R706" s="32">
        <f>16513.952-9131.721-2800.242</f>
        <v>4581.9890000000014</v>
      </c>
      <c r="S706" s="32">
        <v>40000</v>
      </c>
      <c r="T706" s="32">
        <v>0</v>
      </c>
      <c r="U706" s="32">
        <v>102632.109</v>
      </c>
      <c r="V706" s="32">
        <f t="shared" si="1799"/>
        <v>169044.06399999998</v>
      </c>
      <c r="W706" s="32">
        <v>102632.109</v>
      </c>
      <c r="X706" s="32"/>
      <c r="Y706" s="32"/>
      <c r="Z706" s="32"/>
      <c r="AA706" s="32"/>
      <c r="AB706" s="32">
        <v>62364.937680000003</v>
      </c>
      <c r="AC706" s="33">
        <v>200544.06400000001</v>
      </c>
      <c r="AD706" s="33">
        <v>200543.92443000001</v>
      </c>
      <c r="AE706" s="34">
        <f t="shared" si="1890"/>
        <v>99.999930404322512</v>
      </c>
      <c r="AF706" s="32">
        <v>169044.06400000001</v>
      </c>
      <c r="AG706" s="32">
        <v>0</v>
      </c>
      <c r="AH706" s="32">
        <v>0</v>
      </c>
      <c r="AI706" s="32">
        <v>0</v>
      </c>
      <c r="AJ706" s="32">
        <v>0</v>
      </c>
      <c r="AK706" s="32">
        <v>0</v>
      </c>
      <c r="AL706" s="32">
        <f t="shared" si="1892"/>
        <v>169044.06400000001</v>
      </c>
      <c r="AM706" s="32">
        <f t="shared" si="1893"/>
        <v>0</v>
      </c>
    </row>
    <row r="707" spans="2:40" ht="46.8" x14ac:dyDescent="0.3">
      <c r="B707" s="30" t="s">
        <v>450</v>
      </c>
      <c r="C707" s="30" t="s">
        <v>224</v>
      </c>
      <c r="D707" s="30" t="s">
        <v>38</v>
      </c>
      <c r="E707" s="15" t="str">
        <f t="shared" si="1798"/>
        <v>0701</v>
      </c>
      <c r="F707" s="30" t="s">
        <v>494</v>
      </c>
      <c r="G707" s="30"/>
      <c r="H707" s="31" t="s">
        <v>495</v>
      </c>
      <c r="I707" s="32">
        <f t="shared" ref="I707:T707" si="1975">I708</f>
        <v>28950</v>
      </c>
      <c r="J707" s="32">
        <f t="shared" si="1975"/>
        <v>0</v>
      </c>
      <c r="K707" s="32">
        <f t="shared" si="1975"/>
        <v>0</v>
      </c>
      <c r="L707" s="32">
        <f t="shared" si="1975"/>
        <v>0</v>
      </c>
      <c r="M707" s="32">
        <f t="shared" si="1975"/>
        <v>0</v>
      </c>
      <c r="N707" s="32">
        <f t="shared" si="1975"/>
        <v>0</v>
      </c>
      <c r="O707" s="32">
        <f t="shared" si="1975"/>
        <v>0</v>
      </c>
      <c r="P707" s="32">
        <f t="shared" si="1975"/>
        <v>0</v>
      </c>
      <c r="Q707" s="32">
        <f t="shared" si="1975"/>
        <v>0</v>
      </c>
      <c r="R707" s="32">
        <f t="shared" si="1975"/>
        <v>0</v>
      </c>
      <c r="S707" s="32">
        <f t="shared" si="1975"/>
        <v>0</v>
      </c>
      <c r="T707" s="32">
        <f t="shared" si="1975"/>
        <v>0</v>
      </c>
      <c r="U707" s="32">
        <v>0</v>
      </c>
      <c r="V707" s="32">
        <f t="shared" si="1799"/>
        <v>28950</v>
      </c>
      <c r="W707" s="32">
        <f t="shared" ref="W707:AD707" si="1976">W708</f>
        <v>0</v>
      </c>
      <c r="X707" s="32">
        <f t="shared" si="1976"/>
        <v>0</v>
      </c>
      <c r="Y707" s="32">
        <f t="shared" si="1976"/>
        <v>0</v>
      </c>
      <c r="Z707" s="32">
        <f t="shared" si="1976"/>
        <v>0</v>
      </c>
      <c r="AA707" s="32">
        <f t="shared" si="1976"/>
        <v>0</v>
      </c>
      <c r="AB707" s="32">
        <f t="shared" si="1976"/>
        <v>28350</v>
      </c>
      <c r="AC707" s="33">
        <f t="shared" si="1976"/>
        <v>29400</v>
      </c>
      <c r="AD707" s="33">
        <f t="shared" si="1976"/>
        <v>29400</v>
      </c>
      <c r="AE707" s="34">
        <f t="shared" si="1890"/>
        <v>100</v>
      </c>
      <c r="AF707" s="32">
        <f t="shared" ref="AF707:AK707" si="1977">AF708</f>
        <v>29550</v>
      </c>
      <c r="AG707" s="32">
        <f t="shared" si="1977"/>
        <v>0</v>
      </c>
      <c r="AH707" s="32">
        <f t="shared" si="1977"/>
        <v>0</v>
      </c>
      <c r="AI707" s="32">
        <f t="shared" si="1977"/>
        <v>0</v>
      </c>
      <c r="AJ707" s="32">
        <f t="shared" si="1977"/>
        <v>0</v>
      </c>
      <c r="AK707" s="32">
        <f t="shared" si="1977"/>
        <v>0</v>
      </c>
      <c r="AL707" s="32">
        <f t="shared" si="1892"/>
        <v>29550</v>
      </c>
      <c r="AM707" s="32">
        <f t="shared" si="1893"/>
        <v>-600</v>
      </c>
    </row>
    <row r="708" spans="2:40" ht="31.2" x14ac:dyDescent="0.3">
      <c r="B708" s="30" t="s">
        <v>450</v>
      </c>
      <c r="C708" s="30" t="s">
        <v>224</v>
      </c>
      <c r="D708" s="30" t="s">
        <v>38</v>
      </c>
      <c r="E708" s="15" t="str">
        <f t="shared" si="1798"/>
        <v>0701</v>
      </c>
      <c r="F708" s="30" t="s">
        <v>494</v>
      </c>
      <c r="G708" s="30" t="s">
        <v>174</v>
      </c>
      <c r="H708" s="31" t="s">
        <v>175</v>
      </c>
      <c r="I708" s="32">
        <f t="shared" ref="I708:T708" si="1978">I710+I709</f>
        <v>28950</v>
      </c>
      <c r="J708" s="32">
        <f t="shared" si="1978"/>
        <v>0</v>
      </c>
      <c r="K708" s="32">
        <f t="shared" si="1978"/>
        <v>0</v>
      </c>
      <c r="L708" s="32">
        <f t="shared" si="1978"/>
        <v>0</v>
      </c>
      <c r="M708" s="32">
        <f t="shared" si="1978"/>
        <v>0</v>
      </c>
      <c r="N708" s="32">
        <f t="shared" si="1978"/>
        <v>0</v>
      </c>
      <c r="O708" s="32">
        <f t="shared" si="1978"/>
        <v>0</v>
      </c>
      <c r="P708" s="32">
        <f t="shared" si="1978"/>
        <v>0</v>
      </c>
      <c r="Q708" s="32">
        <f t="shared" si="1978"/>
        <v>0</v>
      </c>
      <c r="R708" s="32">
        <f t="shared" si="1978"/>
        <v>0</v>
      </c>
      <c r="S708" s="32">
        <f t="shared" si="1978"/>
        <v>0</v>
      </c>
      <c r="T708" s="32">
        <f t="shared" si="1978"/>
        <v>0</v>
      </c>
      <c r="U708" s="32">
        <v>0</v>
      </c>
      <c r="V708" s="32">
        <f t="shared" si="1799"/>
        <v>28950</v>
      </c>
      <c r="W708" s="32">
        <f t="shared" ref="W708:AD708" si="1979">W710+W709</f>
        <v>0</v>
      </c>
      <c r="X708" s="32">
        <f t="shared" si="1979"/>
        <v>0</v>
      </c>
      <c r="Y708" s="32">
        <f t="shared" si="1979"/>
        <v>0</v>
      </c>
      <c r="Z708" s="32">
        <f t="shared" si="1979"/>
        <v>0</v>
      </c>
      <c r="AA708" s="32">
        <f t="shared" si="1979"/>
        <v>0</v>
      </c>
      <c r="AB708" s="32">
        <f t="shared" si="1979"/>
        <v>28350</v>
      </c>
      <c r="AC708" s="33">
        <f t="shared" si="1979"/>
        <v>29400</v>
      </c>
      <c r="AD708" s="33">
        <f t="shared" si="1979"/>
        <v>29400</v>
      </c>
      <c r="AE708" s="34">
        <f t="shared" si="1890"/>
        <v>100</v>
      </c>
      <c r="AF708" s="32">
        <f t="shared" ref="AF708:AK708" si="1980">AF710+AF709</f>
        <v>29550</v>
      </c>
      <c r="AG708" s="32">
        <f t="shared" si="1980"/>
        <v>0</v>
      </c>
      <c r="AH708" s="32">
        <f t="shared" si="1980"/>
        <v>0</v>
      </c>
      <c r="AI708" s="32">
        <f t="shared" si="1980"/>
        <v>0</v>
      </c>
      <c r="AJ708" s="32">
        <f t="shared" si="1980"/>
        <v>0</v>
      </c>
      <c r="AK708" s="32">
        <f t="shared" si="1980"/>
        <v>0</v>
      </c>
      <c r="AL708" s="32">
        <f t="shared" si="1892"/>
        <v>29550</v>
      </c>
      <c r="AM708" s="32">
        <f t="shared" si="1893"/>
        <v>-600</v>
      </c>
    </row>
    <row r="709" spans="2:40" ht="15.6" hidden="1" customHeight="1" x14ac:dyDescent="0.3">
      <c r="B709" s="30" t="s">
        <v>450</v>
      </c>
      <c r="C709" s="30" t="s">
        <v>224</v>
      </c>
      <c r="D709" s="30" t="s">
        <v>38</v>
      </c>
      <c r="E709" s="15" t="str">
        <f t="shared" si="1798"/>
        <v>0701</v>
      </c>
      <c r="F709" s="30" t="s">
        <v>494</v>
      </c>
      <c r="G709" s="30" t="s">
        <v>176</v>
      </c>
      <c r="H709" s="31" t="s">
        <v>177</v>
      </c>
      <c r="I709" s="32">
        <v>700</v>
      </c>
      <c r="J709" s="32"/>
      <c r="K709" s="32"/>
      <c r="L709" s="32"/>
      <c r="M709" s="32"/>
      <c r="N709" s="32"/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2">
        <v>0</v>
      </c>
      <c r="V709" s="32">
        <f t="shared" si="1799"/>
        <v>700</v>
      </c>
      <c r="W709" s="32"/>
      <c r="X709" s="32"/>
      <c r="Y709" s="32"/>
      <c r="Z709" s="32"/>
      <c r="AA709" s="32"/>
      <c r="AB709" s="32">
        <v>700</v>
      </c>
      <c r="AC709" s="33">
        <v>0</v>
      </c>
      <c r="AD709" s="33">
        <v>0</v>
      </c>
      <c r="AE709" s="34" t="e">
        <f t="shared" si="1890"/>
        <v>#DIV/0!</v>
      </c>
      <c r="AF709" s="32">
        <v>700</v>
      </c>
      <c r="AG709" s="32">
        <v>0</v>
      </c>
      <c r="AH709" s="32">
        <v>0</v>
      </c>
      <c r="AI709" s="32">
        <v>0</v>
      </c>
      <c r="AJ709" s="32">
        <v>0</v>
      </c>
      <c r="AK709" s="32">
        <v>0</v>
      </c>
      <c r="AL709" s="32">
        <f t="shared" si="1892"/>
        <v>700</v>
      </c>
      <c r="AM709" s="32">
        <f t="shared" si="1893"/>
        <v>0</v>
      </c>
      <c r="AN709" s="12" t="s">
        <v>35</v>
      </c>
    </row>
    <row r="710" spans="2:40" x14ac:dyDescent="0.3">
      <c r="B710" s="30" t="s">
        <v>450</v>
      </c>
      <c r="C710" s="30" t="s">
        <v>224</v>
      </c>
      <c r="D710" s="30" t="s">
        <v>38</v>
      </c>
      <c r="E710" s="15" t="str">
        <f t="shared" si="1798"/>
        <v>0701</v>
      </c>
      <c r="F710" s="30" t="s">
        <v>494</v>
      </c>
      <c r="G710" s="30" t="s">
        <v>302</v>
      </c>
      <c r="H710" s="31" t="s">
        <v>303</v>
      </c>
      <c r="I710" s="32">
        <v>28250</v>
      </c>
      <c r="J710" s="32"/>
      <c r="K710" s="32"/>
      <c r="L710" s="32"/>
      <c r="M710" s="32"/>
      <c r="N710" s="32"/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2">
        <v>0</v>
      </c>
      <c r="V710" s="32">
        <f t="shared" si="1799"/>
        <v>28250</v>
      </c>
      <c r="W710" s="32"/>
      <c r="X710" s="32"/>
      <c r="Y710" s="32"/>
      <c r="Z710" s="32"/>
      <c r="AA710" s="32"/>
      <c r="AB710" s="32">
        <v>27650</v>
      </c>
      <c r="AC710" s="33">
        <v>29400</v>
      </c>
      <c r="AD710" s="33">
        <v>29400</v>
      </c>
      <c r="AE710" s="34">
        <f t="shared" si="1890"/>
        <v>100</v>
      </c>
      <c r="AF710" s="32">
        <v>28850</v>
      </c>
      <c r="AG710" s="32">
        <v>0</v>
      </c>
      <c r="AH710" s="32">
        <v>0</v>
      </c>
      <c r="AI710" s="32">
        <v>0</v>
      </c>
      <c r="AJ710" s="32">
        <v>0</v>
      </c>
      <c r="AK710" s="32">
        <v>0</v>
      </c>
      <c r="AL710" s="32">
        <f t="shared" si="1892"/>
        <v>28850</v>
      </c>
      <c r="AM710" s="32">
        <f t="shared" si="1893"/>
        <v>-600</v>
      </c>
      <c r="AN710" s="12"/>
    </row>
    <row r="711" spans="2:40" ht="31.2" x14ac:dyDescent="0.3">
      <c r="B711" s="30" t="s">
        <v>450</v>
      </c>
      <c r="C711" s="30" t="s">
        <v>224</v>
      </c>
      <c r="D711" s="30" t="s">
        <v>38</v>
      </c>
      <c r="E711" s="15" t="str">
        <f t="shared" si="1798"/>
        <v>0701</v>
      </c>
      <c r="F711" s="30" t="s">
        <v>496</v>
      </c>
      <c r="G711" s="30"/>
      <c r="H711" s="31" t="s">
        <v>497</v>
      </c>
      <c r="I711" s="32"/>
      <c r="J711" s="32"/>
      <c r="K711" s="32"/>
      <c r="L711" s="32"/>
      <c r="M711" s="32"/>
      <c r="N711" s="32"/>
      <c r="O711" s="32">
        <f t="shared" ref="O711:O716" si="1981">O712</f>
        <v>0</v>
      </c>
      <c r="P711" s="32">
        <f t="shared" ref="P711:P716" si="1982">P712</f>
        <v>0</v>
      </c>
      <c r="Q711" s="32">
        <f t="shared" ref="Q711:Q716" si="1983">Q712</f>
        <v>0</v>
      </c>
      <c r="R711" s="32">
        <f t="shared" ref="R711:R716" si="1984">R712</f>
        <v>528.80999999999995</v>
      </c>
      <c r="S711" s="32"/>
      <c r="T711" s="32"/>
      <c r="U711" s="32"/>
      <c r="V711" s="32">
        <f t="shared" si="1799"/>
        <v>528.80999999999995</v>
      </c>
      <c r="W711" s="32">
        <f>W712</f>
        <v>0</v>
      </c>
      <c r="X711" s="32">
        <f>X712</f>
        <v>0</v>
      </c>
      <c r="Y711" s="32">
        <f>Y712</f>
        <v>0</v>
      </c>
      <c r="Z711" s="32">
        <f>Z712</f>
        <v>0</v>
      </c>
      <c r="AA711" s="32">
        <f>AA712</f>
        <v>0</v>
      </c>
      <c r="AB711" s="32">
        <f t="shared" ref="AB711:AB716" si="1985">AB712</f>
        <v>528.80999999999995</v>
      </c>
      <c r="AC711" s="33">
        <f t="shared" ref="AC711:AC716" si="1986">AC712</f>
        <v>528.80999999999995</v>
      </c>
      <c r="AD711" s="33">
        <f t="shared" ref="AD711:AD716" si="1987">AD712</f>
        <v>528.80999999999995</v>
      </c>
      <c r="AE711" s="34">
        <f t="shared" si="1890"/>
        <v>100</v>
      </c>
      <c r="AF711" s="32">
        <f t="shared" ref="AF711:AF716" si="1988">AF712</f>
        <v>528.80999999999995</v>
      </c>
      <c r="AG711" s="32">
        <f t="shared" ref="AG711:AG716" si="1989">AG712</f>
        <v>0</v>
      </c>
      <c r="AH711" s="32">
        <f t="shared" ref="AH711:AH716" si="1990">AH712</f>
        <v>0</v>
      </c>
      <c r="AI711" s="32">
        <f t="shared" ref="AI711:AI716" si="1991">AI712</f>
        <v>0</v>
      </c>
      <c r="AJ711" s="32">
        <f t="shared" ref="AJ711:AJ716" si="1992">AJ712</f>
        <v>0</v>
      </c>
      <c r="AK711" s="32">
        <f t="shared" ref="AK711:AK716" si="1993">AK712</f>
        <v>0</v>
      </c>
      <c r="AL711" s="32">
        <f t="shared" si="1892"/>
        <v>528.80999999999995</v>
      </c>
      <c r="AM711" s="32">
        <f t="shared" si="1893"/>
        <v>0</v>
      </c>
      <c r="AN711" s="12"/>
    </row>
    <row r="712" spans="2:40" ht="31.2" x14ac:dyDescent="0.3">
      <c r="B712" s="30" t="s">
        <v>450</v>
      </c>
      <c r="C712" s="30" t="s">
        <v>224</v>
      </c>
      <c r="D712" s="30" t="s">
        <v>38</v>
      </c>
      <c r="E712" s="15" t="str">
        <f t="shared" si="1798"/>
        <v>0701</v>
      </c>
      <c r="F712" s="30" t="s">
        <v>496</v>
      </c>
      <c r="G712" s="30" t="s">
        <v>174</v>
      </c>
      <c r="H712" s="31" t="s">
        <v>175</v>
      </c>
      <c r="I712" s="32"/>
      <c r="J712" s="32"/>
      <c r="K712" s="32"/>
      <c r="L712" s="32"/>
      <c r="M712" s="32"/>
      <c r="N712" s="32"/>
      <c r="O712" s="32">
        <f t="shared" si="1981"/>
        <v>0</v>
      </c>
      <c r="P712" s="32">
        <f t="shared" si="1982"/>
        <v>0</v>
      </c>
      <c r="Q712" s="32">
        <f t="shared" si="1983"/>
        <v>0</v>
      </c>
      <c r="R712" s="32">
        <f t="shared" si="1984"/>
        <v>528.80999999999995</v>
      </c>
      <c r="S712" s="32"/>
      <c r="T712" s="32"/>
      <c r="U712" s="32"/>
      <c r="V712" s="32">
        <f t="shared" si="1799"/>
        <v>528.80999999999995</v>
      </c>
      <c r="W712" s="32"/>
      <c r="X712" s="32"/>
      <c r="Y712" s="32"/>
      <c r="Z712" s="32"/>
      <c r="AA712" s="32"/>
      <c r="AB712" s="32">
        <f t="shared" si="1985"/>
        <v>528.80999999999995</v>
      </c>
      <c r="AC712" s="33">
        <f t="shared" si="1986"/>
        <v>528.80999999999995</v>
      </c>
      <c r="AD712" s="33">
        <f t="shared" si="1987"/>
        <v>528.80999999999995</v>
      </c>
      <c r="AE712" s="34">
        <f t="shared" si="1890"/>
        <v>100</v>
      </c>
      <c r="AF712" s="32">
        <f t="shared" si="1988"/>
        <v>528.80999999999995</v>
      </c>
      <c r="AG712" s="32">
        <f t="shared" si="1989"/>
        <v>0</v>
      </c>
      <c r="AH712" s="32">
        <f t="shared" si="1990"/>
        <v>0</v>
      </c>
      <c r="AI712" s="32">
        <f t="shared" si="1991"/>
        <v>0</v>
      </c>
      <c r="AJ712" s="32">
        <f t="shared" si="1992"/>
        <v>0</v>
      </c>
      <c r="AK712" s="32">
        <f t="shared" si="1993"/>
        <v>0</v>
      </c>
      <c r="AL712" s="32">
        <f t="shared" si="1892"/>
        <v>528.80999999999995</v>
      </c>
      <c r="AM712" s="32">
        <f t="shared" si="1893"/>
        <v>0</v>
      </c>
      <c r="AN712" s="12"/>
    </row>
    <row r="713" spans="2:40" x14ac:dyDescent="0.3">
      <c r="B713" s="30" t="s">
        <v>450</v>
      </c>
      <c r="C713" s="30" t="s">
        <v>224</v>
      </c>
      <c r="D713" s="30" t="s">
        <v>38</v>
      </c>
      <c r="E713" s="15" t="str">
        <f t="shared" si="1798"/>
        <v>0701</v>
      </c>
      <c r="F713" s="30" t="s">
        <v>496</v>
      </c>
      <c r="G713" s="30" t="s">
        <v>302</v>
      </c>
      <c r="H713" s="31" t="s">
        <v>303</v>
      </c>
      <c r="I713" s="32"/>
      <c r="J713" s="32"/>
      <c r="K713" s="32"/>
      <c r="L713" s="32"/>
      <c r="M713" s="32"/>
      <c r="N713" s="32"/>
      <c r="O713" s="32">
        <v>0</v>
      </c>
      <c r="P713" s="32">
        <v>0</v>
      </c>
      <c r="Q713" s="32">
        <v>0</v>
      </c>
      <c r="R713" s="32">
        <v>528.80999999999995</v>
      </c>
      <c r="S713" s="32"/>
      <c r="T713" s="32"/>
      <c r="U713" s="32"/>
      <c r="V713" s="32">
        <f t="shared" si="1799"/>
        <v>528.80999999999995</v>
      </c>
      <c r="W713" s="32"/>
      <c r="X713" s="32"/>
      <c r="Y713" s="32"/>
      <c r="Z713" s="32"/>
      <c r="AA713" s="32"/>
      <c r="AB713" s="32">
        <v>528.80999999999995</v>
      </c>
      <c r="AC713" s="33">
        <v>528.80999999999995</v>
      </c>
      <c r="AD713" s="33">
        <v>528.80999999999995</v>
      </c>
      <c r="AE713" s="34">
        <f t="shared" si="1890"/>
        <v>100</v>
      </c>
      <c r="AF713" s="32">
        <v>528.80999999999995</v>
      </c>
      <c r="AG713" s="32">
        <v>0</v>
      </c>
      <c r="AH713" s="32">
        <v>0</v>
      </c>
      <c r="AI713" s="32">
        <v>0</v>
      </c>
      <c r="AJ713" s="32">
        <v>0</v>
      </c>
      <c r="AK713" s="32">
        <v>0</v>
      </c>
      <c r="AL713" s="32">
        <f t="shared" si="1892"/>
        <v>528.80999999999995</v>
      </c>
      <c r="AM713" s="32">
        <f t="shared" si="1893"/>
        <v>0</v>
      </c>
      <c r="AN713" s="12"/>
    </row>
    <row r="714" spans="2:40" ht="62.4" hidden="1" customHeight="1" x14ac:dyDescent="0.3">
      <c r="B714" s="30" t="s">
        <v>450</v>
      </c>
      <c r="C714" s="30" t="s">
        <v>224</v>
      </c>
      <c r="D714" s="30" t="s">
        <v>38</v>
      </c>
      <c r="E714" s="15" t="str">
        <f t="shared" si="1798"/>
        <v>0701</v>
      </c>
      <c r="F714" s="30" t="s">
        <v>498</v>
      </c>
      <c r="G714" s="30"/>
      <c r="H714" s="31" t="s">
        <v>499</v>
      </c>
      <c r="I714" s="32">
        <f t="shared" ref="I714:I716" si="1994">I715</f>
        <v>0</v>
      </c>
      <c r="J714" s="32">
        <f t="shared" ref="J714:J716" si="1995">J715</f>
        <v>0</v>
      </c>
      <c r="K714" s="32">
        <f t="shared" ref="K714:K716" si="1996">K715</f>
        <v>0</v>
      </c>
      <c r="L714" s="32">
        <f t="shared" ref="L714:L716" si="1997">L715</f>
        <v>0</v>
      </c>
      <c r="M714" s="32">
        <f t="shared" ref="M714:M716" si="1998">M715</f>
        <v>0</v>
      </c>
      <c r="N714" s="32">
        <f t="shared" ref="N714:N716" si="1999">N715</f>
        <v>0</v>
      </c>
      <c r="O714" s="32">
        <f t="shared" si="1981"/>
        <v>0</v>
      </c>
      <c r="P714" s="32">
        <f t="shared" si="1982"/>
        <v>0</v>
      </c>
      <c r="Q714" s="32">
        <f t="shared" si="1983"/>
        <v>0</v>
      </c>
      <c r="R714" s="32">
        <f t="shared" si="1984"/>
        <v>0</v>
      </c>
      <c r="S714" s="32">
        <f t="shared" ref="S714:S716" si="2000">S715</f>
        <v>0</v>
      </c>
      <c r="T714" s="32">
        <f t="shared" ref="T714:T716" si="2001">T715</f>
        <v>0</v>
      </c>
      <c r="U714" s="32">
        <v>0</v>
      </c>
      <c r="V714" s="32">
        <f t="shared" si="1799"/>
        <v>0</v>
      </c>
      <c r="W714" s="32">
        <f t="shared" ref="W714:W716" si="2002">W715</f>
        <v>0</v>
      </c>
      <c r="X714" s="32">
        <f t="shared" ref="X714:X716" si="2003">X715</f>
        <v>0</v>
      </c>
      <c r="Y714" s="32">
        <f t="shared" ref="Y714:Y716" si="2004">Y715</f>
        <v>0</v>
      </c>
      <c r="Z714" s="32">
        <f t="shared" ref="Z714:Z716" si="2005">Z715</f>
        <v>0</v>
      </c>
      <c r="AA714" s="32">
        <f t="shared" ref="AA714:AA716" si="2006">AA715</f>
        <v>0</v>
      </c>
      <c r="AB714" s="32">
        <f t="shared" si="1985"/>
        <v>0</v>
      </c>
      <c r="AC714" s="33">
        <f t="shared" si="1986"/>
        <v>0</v>
      </c>
      <c r="AD714" s="33">
        <f t="shared" si="1987"/>
        <v>0</v>
      </c>
      <c r="AE714" s="34" t="e">
        <f t="shared" si="1890"/>
        <v>#DIV/0!</v>
      </c>
      <c r="AF714" s="35">
        <f t="shared" si="1988"/>
        <v>0</v>
      </c>
      <c r="AG714" s="35">
        <f t="shared" si="1989"/>
        <v>0</v>
      </c>
      <c r="AH714" s="36">
        <f t="shared" si="1990"/>
        <v>0</v>
      </c>
      <c r="AI714" s="36">
        <f t="shared" si="1991"/>
        <v>0</v>
      </c>
      <c r="AJ714" s="36">
        <f t="shared" si="1992"/>
        <v>0</v>
      </c>
      <c r="AK714" s="36">
        <f t="shared" si="1993"/>
        <v>0</v>
      </c>
      <c r="AL714" s="36">
        <f t="shared" si="1892"/>
        <v>0</v>
      </c>
      <c r="AM714" s="36">
        <f t="shared" si="1893"/>
        <v>0</v>
      </c>
      <c r="AN714" s="37" t="s">
        <v>35</v>
      </c>
    </row>
    <row r="715" spans="2:40" ht="31.2" hidden="1" customHeight="1" x14ac:dyDescent="0.3">
      <c r="B715" s="30" t="s">
        <v>450</v>
      </c>
      <c r="C715" s="30" t="s">
        <v>224</v>
      </c>
      <c r="D715" s="30" t="s">
        <v>38</v>
      </c>
      <c r="E715" s="15" t="str">
        <f t="shared" si="1798"/>
        <v>0701</v>
      </c>
      <c r="F715" s="30" t="s">
        <v>500</v>
      </c>
      <c r="G715" s="30"/>
      <c r="H715" s="31" t="s">
        <v>501</v>
      </c>
      <c r="I715" s="32">
        <f t="shared" si="1994"/>
        <v>0</v>
      </c>
      <c r="J715" s="32">
        <f t="shared" si="1995"/>
        <v>0</v>
      </c>
      <c r="K715" s="32">
        <f t="shared" si="1996"/>
        <v>0</v>
      </c>
      <c r="L715" s="32">
        <f t="shared" si="1997"/>
        <v>0</v>
      </c>
      <c r="M715" s="32">
        <f t="shared" si="1998"/>
        <v>0</v>
      </c>
      <c r="N715" s="32">
        <f t="shared" si="1999"/>
        <v>0</v>
      </c>
      <c r="O715" s="32">
        <f t="shared" si="1981"/>
        <v>0</v>
      </c>
      <c r="P715" s="32">
        <f t="shared" si="1982"/>
        <v>0</v>
      </c>
      <c r="Q715" s="32">
        <f t="shared" si="1983"/>
        <v>0</v>
      </c>
      <c r="R715" s="32">
        <f t="shared" si="1984"/>
        <v>0</v>
      </c>
      <c r="S715" s="32">
        <f t="shared" si="2000"/>
        <v>0</v>
      </c>
      <c r="T715" s="32">
        <f t="shared" si="2001"/>
        <v>0</v>
      </c>
      <c r="U715" s="32">
        <v>0</v>
      </c>
      <c r="V715" s="32">
        <f t="shared" si="1799"/>
        <v>0</v>
      </c>
      <c r="W715" s="32">
        <f t="shared" si="2002"/>
        <v>0</v>
      </c>
      <c r="X715" s="32">
        <f t="shared" si="2003"/>
        <v>0</v>
      </c>
      <c r="Y715" s="32">
        <f t="shared" si="2004"/>
        <v>0</v>
      </c>
      <c r="Z715" s="32">
        <f t="shared" si="2005"/>
        <v>0</v>
      </c>
      <c r="AA715" s="32">
        <f t="shared" si="2006"/>
        <v>0</v>
      </c>
      <c r="AB715" s="32">
        <f t="shared" si="1985"/>
        <v>0</v>
      </c>
      <c r="AC715" s="33">
        <f t="shared" si="1986"/>
        <v>0</v>
      </c>
      <c r="AD715" s="33">
        <f t="shared" si="1987"/>
        <v>0</v>
      </c>
      <c r="AE715" s="34" t="e">
        <f t="shared" si="1890"/>
        <v>#DIV/0!</v>
      </c>
      <c r="AF715" s="35">
        <f t="shared" si="1988"/>
        <v>0</v>
      </c>
      <c r="AG715" s="35">
        <f t="shared" si="1989"/>
        <v>0</v>
      </c>
      <c r="AH715" s="36">
        <f t="shared" si="1990"/>
        <v>0</v>
      </c>
      <c r="AI715" s="36">
        <f t="shared" si="1991"/>
        <v>0</v>
      </c>
      <c r="AJ715" s="36">
        <f t="shared" si="1992"/>
        <v>0</v>
      </c>
      <c r="AK715" s="36">
        <f t="shared" si="1993"/>
        <v>0</v>
      </c>
      <c r="AL715" s="36">
        <f t="shared" si="1892"/>
        <v>0</v>
      </c>
      <c r="AM715" s="36">
        <f t="shared" si="1893"/>
        <v>0</v>
      </c>
      <c r="AN715" s="37" t="s">
        <v>35</v>
      </c>
    </row>
    <row r="716" spans="2:40" ht="31.2" hidden="1" customHeight="1" x14ac:dyDescent="0.3">
      <c r="B716" s="30" t="s">
        <v>450</v>
      </c>
      <c r="C716" s="30" t="s">
        <v>224</v>
      </c>
      <c r="D716" s="30" t="s">
        <v>38</v>
      </c>
      <c r="E716" s="15" t="str">
        <f t="shared" si="1798"/>
        <v>0701</v>
      </c>
      <c r="F716" s="30" t="s">
        <v>500</v>
      </c>
      <c r="G716" s="30" t="s">
        <v>174</v>
      </c>
      <c r="H716" s="31" t="s">
        <v>175</v>
      </c>
      <c r="I716" s="32">
        <f t="shared" si="1994"/>
        <v>0</v>
      </c>
      <c r="J716" s="32">
        <f t="shared" si="1995"/>
        <v>0</v>
      </c>
      <c r="K716" s="32">
        <f t="shared" si="1996"/>
        <v>0</v>
      </c>
      <c r="L716" s="32">
        <f t="shared" si="1997"/>
        <v>0</v>
      </c>
      <c r="M716" s="32">
        <f t="shared" si="1998"/>
        <v>0</v>
      </c>
      <c r="N716" s="32">
        <f t="shared" si="1999"/>
        <v>0</v>
      </c>
      <c r="O716" s="32">
        <f t="shared" si="1981"/>
        <v>0</v>
      </c>
      <c r="P716" s="32">
        <f t="shared" si="1982"/>
        <v>0</v>
      </c>
      <c r="Q716" s="32">
        <f t="shared" si="1983"/>
        <v>0</v>
      </c>
      <c r="R716" s="32">
        <f t="shared" si="1984"/>
        <v>0</v>
      </c>
      <c r="S716" s="32">
        <f t="shared" si="2000"/>
        <v>0</v>
      </c>
      <c r="T716" s="32">
        <f t="shared" si="2001"/>
        <v>0</v>
      </c>
      <c r="U716" s="32">
        <v>0</v>
      </c>
      <c r="V716" s="32">
        <f t="shared" si="1799"/>
        <v>0</v>
      </c>
      <c r="W716" s="32">
        <f t="shared" si="2002"/>
        <v>0</v>
      </c>
      <c r="X716" s="32">
        <f t="shared" si="2003"/>
        <v>0</v>
      </c>
      <c r="Y716" s="32">
        <f t="shared" si="2004"/>
        <v>0</v>
      </c>
      <c r="Z716" s="32">
        <f t="shared" si="2005"/>
        <v>0</v>
      </c>
      <c r="AA716" s="32">
        <f t="shared" si="2006"/>
        <v>0</v>
      </c>
      <c r="AB716" s="32">
        <f t="shared" si="1985"/>
        <v>0</v>
      </c>
      <c r="AC716" s="33">
        <f t="shared" si="1986"/>
        <v>0</v>
      </c>
      <c r="AD716" s="33">
        <f t="shared" si="1987"/>
        <v>0</v>
      </c>
      <c r="AE716" s="34" t="e">
        <f t="shared" si="1890"/>
        <v>#DIV/0!</v>
      </c>
      <c r="AF716" s="35">
        <f t="shared" si="1988"/>
        <v>0</v>
      </c>
      <c r="AG716" s="35">
        <f t="shared" si="1989"/>
        <v>0</v>
      </c>
      <c r="AH716" s="36">
        <f t="shared" si="1990"/>
        <v>0</v>
      </c>
      <c r="AI716" s="36">
        <f t="shared" si="1991"/>
        <v>0</v>
      </c>
      <c r="AJ716" s="36">
        <f t="shared" si="1992"/>
        <v>0</v>
      </c>
      <c r="AK716" s="36">
        <f t="shared" si="1993"/>
        <v>0</v>
      </c>
      <c r="AL716" s="36">
        <f t="shared" si="1892"/>
        <v>0</v>
      </c>
      <c r="AM716" s="36">
        <f t="shared" si="1893"/>
        <v>0</v>
      </c>
      <c r="AN716" s="37" t="s">
        <v>35</v>
      </c>
    </row>
    <row r="717" spans="2:40" ht="15.6" hidden="1" customHeight="1" x14ac:dyDescent="0.3">
      <c r="B717" s="30" t="s">
        <v>450</v>
      </c>
      <c r="C717" s="30" t="s">
        <v>224</v>
      </c>
      <c r="D717" s="30" t="s">
        <v>38</v>
      </c>
      <c r="E717" s="15" t="str">
        <f t="shared" ref="E717:E780" si="2007">CONCATENATE(C717,D717)</f>
        <v>0701</v>
      </c>
      <c r="F717" s="30" t="s">
        <v>500</v>
      </c>
      <c r="G717" s="30" t="s">
        <v>302</v>
      </c>
      <c r="H717" s="31" t="s">
        <v>303</v>
      </c>
      <c r="I717" s="32"/>
      <c r="J717" s="32"/>
      <c r="K717" s="32"/>
      <c r="L717" s="32"/>
      <c r="M717" s="32"/>
      <c r="N717" s="32"/>
      <c r="O717" s="32">
        <v>0</v>
      </c>
      <c r="P717" s="32">
        <v>0</v>
      </c>
      <c r="Q717" s="32">
        <v>0</v>
      </c>
      <c r="R717" s="32">
        <v>0</v>
      </c>
      <c r="S717" s="32">
        <v>0</v>
      </c>
      <c r="T717" s="32">
        <v>0</v>
      </c>
      <c r="U717" s="32">
        <v>0</v>
      </c>
      <c r="V717" s="32">
        <f t="shared" ref="V717:V780" si="2008">I717+L717+U717+T717+S717+R717+Q717+P717+O717</f>
        <v>0</v>
      </c>
      <c r="W717" s="32"/>
      <c r="X717" s="32"/>
      <c r="Y717" s="32"/>
      <c r="Z717" s="32"/>
      <c r="AA717" s="32"/>
      <c r="AB717" s="32">
        <v>0</v>
      </c>
      <c r="AC717" s="33">
        <v>0</v>
      </c>
      <c r="AD717" s="33">
        <v>0</v>
      </c>
      <c r="AE717" s="34" t="e">
        <f t="shared" si="1890"/>
        <v>#DIV/0!</v>
      </c>
      <c r="AF717" s="35">
        <v>0</v>
      </c>
      <c r="AG717" s="35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f t="shared" si="1892"/>
        <v>0</v>
      </c>
      <c r="AM717" s="36">
        <f t="shared" si="1893"/>
        <v>0</v>
      </c>
      <c r="AN717" s="37" t="s">
        <v>35</v>
      </c>
    </row>
    <row r="718" spans="2:40" s="22" customFormat="1" x14ac:dyDescent="0.3">
      <c r="B718" s="23" t="s">
        <v>450</v>
      </c>
      <c r="C718" s="23" t="s">
        <v>224</v>
      </c>
      <c r="D718" s="23" t="s">
        <v>502</v>
      </c>
      <c r="E718" s="24" t="str">
        <f t="shared" si="2007"/>
        <v>0702</v>
      </c>
      <c r="F718" s="23"/>
      <c r="G718" s="23"/>
      <c r="H718" s="25" t="s">
        <v>503</v>
      </c>
      <c r="I718" s="26">
        <f t="shared" ref="I718:T718" si="2009">I719+I726+I791</f>
        <v>9615810.7999999989</v>
      </c>
      <c r="J718" s="26">
        <f t="shared" si="2009"/>
        <v>9573856.4999999981</v>
      </c>
      <c r="K718" s="26">
        <f t="shared" si="2009"/>
        <v>9895224.9999999981</v>
      </c>
      <c r="L718" s="26">
        <f t="shared" si="2009"/>
        <v>2836.8700000001118</v>
      </c>
      <c r="M718" s="26">
        <f t="shared" si="2009"/>
        <v>-663.13000000012107</v>
      </c>
      <c r="N718" s="26">
        <f t="shared" si="2009"/>
        <v>-663.12999999988824</v>
      </c>
      <c r="O718" s="26">
        <f t="shared" si="2009"/>
        <v>-3083.9429999999998</v>
      </c>
      <c r="P718" s="26">
        <f t="shared" si="2009"/>
        <v>29110.791000000001</v>
      </c>
      <c r="Q718" s="26">
        <f t="shared" si="2009"/>
        <v>619195.38599999994</v>
      </c>
      <c r="R718" s="26">
        <f t="shared" si="2009"/>
        <v>59470.937000000005</v>
      </c>
      <c r="S718" s="26">
        <f t="shared" si="2009"/>
        <v>73970.168999999994</v>
      </c>
      <c r="T718" s="26">
        <f t="shared" si="2009"/>
        <v>0</v>
      </c>
      <c r="U718" s="26">
        <v>38737.60100000001</v>
      </c>
      <c r="V718" s="26">
        <f t="shared" si="2008"/>
        <v>10436048.610999998</v>
      </c>
      <c r="W718" s="26">
        <f t="shared" ref="W718:AD718" si="2010">W719+W726+W791</f>
        <v>93358.301000000007</v>
      </c>
      <c r="X718" s="26">
        <f t="shared" si="2010"/>
        <v>0</v>
      </c>
      <c r="Y718" s="26">
        <f t="shared" si="2010"/>
        <v>-54620.7</v>
      </c>
      <c r="Z718" s="26">
        <f t="shared" si="2010"/>
        <v>0</v>
      </c>
      <c r="AA718" s="26">
        <f t="shared" si="2010"/>
        <v>0</v>
      </c>
      <c r="AB718" s="26">
        <f t="shared" si="2010"/>
        <v>8959959.5065900013</v>
      </c>
      <c r="AC718" s="27">
        <f t="shared" si="2010"/>
        <v>12186848.737050002</v>
      </c>
      <c r="AD718" s="27">
        <f t="shared" si="2010"/>
        <v>12179032.15213</v>
      </c>
      <c r="AE718" s="28">
        <f t="shared" si="1890"/>
        <v>99.935860491184741</v>
      </c>
      <c r="AF718" s="26">
        <f t="shared" ref="AF718:AK718" si="2011">AF719+AF726+AF791</f>
        <v>12013410.106950002</v>
      </c>
      <c r="AG718" s="26">
        <f t="shared" si="2011"/>
        <v>-3083.9429999999998</v>
      </c>
      <c r="AH718" s="26">
        <f t="shared" si="2011"/>
        <v>0</v>
      </c>
      <c r="AI718" s="26">
        <f t="shared" si="2011"/>
        <v>0</v>
      </c>
      <c r="AJ718" s="26">
        <f t="shared" si="2011"/>
        <v>0</v>
      </c>
      <c r="AK718" s="26">
        <f t="shared" si="2011"/>
        <v>0</v>
      </c>
      <c r="AL718" s="26">
        <f t="shared" si="1892"/>
        <v>12010326.163950002</v>
      </c>
      <c r="AM718" s="26">
        <f t="shared" si="1893"/>
        <v>-1574277.5529500041</v>
      </c>
      <c r="AN718" s="29"/>
    </row>
    <row r="719" spans="2:40" ht="46.8" x14ac:dyDescent="0.3">
      <c r="B719" s="30" t="s">
        <v>450</v>
      </c>
      <c r="C719" s="30" t="s">
        <v>224</v>
      </c>
      <c r="D719" s="30" t="s">
        <v>502</v>
      </c>
      <c r="E719" s="15" t="str">
        <f t="shared" si="2007"/>
        <v>0702</v>
      </c>
      <c r="F719" s="30" t="s">
        <v>325</v>
      </c>
      <c r="G719" s="30"/>
      <c r="H719" s="31" t="s">
        <v>326</v>
      </c>
      <c r="I719" s="32">
        <f t="shared" ref="I719:I722" si="2012">I720</f>
        <v>13150</v>
      </c>
      <c r="J719" s="32">
        <f t="shared" ref="J719:J722" si="2013">J720</f>
        <v>19554.5</v>
      </c>
      <c r="K719" s="32">
        <f t="shared" ref="K719:K722" si="2014">K720</f>
        <v>21102.7</v>
      </c>
      <c r="L719" s="32">
        <f t="shared" ref="L719:L722" si="2015">L720</f>
        <v>0</v>
      </c>
      <c r="M719" s="32">
        <f t="shared" ref="M719:M722" si="2016">M720</f>
        <v>0</v>
      </c>
      <c r="N719" s="32">
        <f t="shared" ref="N719:N722" si="2017">N720</f>
        <v>0</v>
      </c>
      <c r="O719" s="32">
        <f t="shared" ref="O719:O722" si="2018">O720</f>
        <v>0</v>
      </c>
      <c r="P719" s="32">
        <f t="shared" ref="P719:P722" si="2019">P720</f>
        <v>1665.329</v>
      </c>
      <c r="Q719" s="32">
        <f t="shared" ref="Q719:Q722" si="2020">Q720</f>
        <v>0</v>
      </c>
      <c r="R719" s="32">
        <f t="shared" ref="R719:R722" si="2021">R720</f>
        <v>0</v>
      </c>
      <c r="S719" s="32">
        <f t="shared" ref="S719:S722" si="2022">S720</f>
        <v>0</v>
      </c>
      <c r="T719" s="32">
        <f t="shared" ref="T719:T722" si="2023">T720</f>
        <v>0</v>
      </c>
      <c r="U719" s="32">
        <v>0</v>
      </c>
      <c r="V719" s="32">
        <f t="shared" si="2008"/>
        <v>14815.329</v>
      </c>
      <c r="W719" s="32">
        <f t="shared" ref="W719:W722" si="2024">W720</f>
        <v>0</v>
      </c>
      <c r="X719" s="32">
        <f t="shared" ref="X719:X722" si="2025">X720</f>
        <v>0</v>
      </c>
      <c r="Y719" s="32">
        <f t="shared" ref="Y719:Y722" si="2026">Y720</f>
        <v>0</v>
      </c>
      <c r="Z719" s="32">
        <f t="shared" ref="Z719:Z722" si="2027">Z720</f>
        <v>0</v>
      </c>
      <c r="AA719" s="32">
        <f t="shared" ref="AA719:AA722" si="2028">AA720</f>
        <v>0</v>
      </c>
      <c r="AB719" s="32">
        <f t="shared" ref="AB719:AB722" si="2029">AB720</f>
        <v>950</v>
      </c>
      <c r="AC719" s="33">
        <f t="shared" ref="AC719:AC722" si="2030">AC720</f>
        <v>21076.64098</v>
      </c>
      <c r="AD719" s="33">
        <f t="shared" ref="AD719:AD722" si="2031">AD720</f>
        <v>21076.640770000002</v>
      </c>
      <c r="AE719" s="34">
        <f t="shared" si="1890"/>
        <v>99.999999003636304</v>
      </c>
      <c r="AF719" s="32">
        <f t="shared" ref="AF719:AF722" si="2032">AF720</f>
        <v>14815.329</v>
      </c>
      <c r="AG719" s="32">
        <f t="shared" ref="AG719:AG722" si="2033">AG720</f>
        <v>0</v>
      </c>
      <c r="AH719" s="32">
        <f t="shared" ref="AH719:AH722" si="2034">AH720</f>
        <v>0</v>
      </c>
      <c r="AI719" s="32">
        <f t="shared" ref="AI719:AI722" si="2035">AI720</f>
        <v>0</v>
      </c>
      <c r="AJ719" s="32">
        <f t="shared" ref="AJ719:AJ722" si="2036">AJ720</f>
        <v>0</v>
      </c>
      <c r="AK719" s="32">
        <f t="shared" ref="AK719:AK722" si="2037">AK720</f>
        <v>0</v>
      </c>
      <c r="AL719" s="32">
        <f t="shared" si="1892"/>
        <v>14815.329</v>
      </c>
      <c r="AM719" s="32">
        <f t="shared" si="1893"/>
        <v>0</v>
      </c>
    </row>
    <row r="720" spans="2:40" ht="31.2" x14ac:dyDescent="0.3">
      <c r="B720" s="30" t="s">
        <v>450</v>
      </c>
      <c r="C720" s="30" t="s">
        <v>224</v>
      </c>
      <c r="D720" s="30" t="s">
        <v>502</v>
      </c>
      <c r="E720" s="15" t="str">
        <f t="shared" si="2007"/>
        <v>0702</v>
      </c>
      <c r="F720" s="30" t="s">
        <v>327</v>
      </c>
      <c r="G720" s="30"/>
      <c r="H720" s="31" t="s">
        <v>328</v>
      </c>
      <c r="I720" s="32">
        <f t="shared" si="2012"/>
        <v>13150</v>
      </c>
      <c r="J720" s="32">
        <f t="shared" si="2013"/>
        <v>19554.5</v>
      </c>
      <c r="K720" s="32">
        <f t="shared" si="2014"/>
        <v>21102.7</v>
      </c>
      <c r="L720" s="32">
        <f t="shared" si="2015"/>
        <v>0</v>
      </c>
      <c r="M720" s="32">
        <f t="shared" si="2016"/>
        <v>0</v>
      </c>
      <c r="N720" s="32">
        <f t="shared" si="2017"/>
        <v>0</v>
      </c>
      <c r="O720" s="32">
        <f t="shared" si="2018"/>
        <v>0</v>
      </c>
      <c r="P720" s="32">
        <f t="shared" si="2019"/>
        <v>1665.329</v>
      </c>
      <c r="Q720" s="32">
        <f t="shared" si="2020"/>
        <v>0</v>
      </c>
      <c r="R720" s="32">
        <f t="shared" si="2021"/>
        <v>0</v>
      </c>
      <c r="S720" s="32">
        <f t="shared" si="2022"/>
        <v>0</v>
      </c>
      <c r="T720" s="32">
        <f t="shared" si="2023"/>
        <v>0</v>
      </c>
      <c r="U720" s="32">
        <v>0</v>
      </c>
      <c r="V720" s="32">
        <f t="shared" si="2008"/>
        <v>14815.329</v>
      </c>
      <c r="W720" s="32">
        <f t="shared" si="2024"/>
        <v>0</v>
      </c>
      <c r="X720" s="32">
        <f t="shared" si="2025"/>
        <v>0</v>
      </c>
      <c r="Y720" s="32">
        <f t="shared" si="2026"/>
        <v>0</v>
      </c>
      <c r="Z720" s="32">
        <f t="shared" si="2027"/>
        <v>0</v>
      </c>
      <c r="AA720" s="32">
        <f t="shared" si="2028"/>
        <v>0</v>
      </c>
      <c r="AB720" s="32">
        <f t="shared" si="2029"/>
        <v>950</v>
      </c>
      <c r="AC720" s="33">
        <f t="shared" si="2030"/>
        <v>21076.64098</v>
      </c>
      <c r="AD720" s="33">
        <f t="shared" si="2031"/>
        <v>21076.640770000002</v>
      </c>
      <c r="AE720" s="34">
        <f t="shared" si="1890"/>
        <v>99.999999003636304</v>
      </c>
      <c r="AF720" s="32">
        <f t="shared" si="2032"/>
        <v>14815.329</v>
      </c>
      <c r="AG720" s="32">
        <f t="shared" si="2033"/>
        <v>0</v>
      </c>
      <c r="AH720" s="32">
        <f t="shared" si="2034"/>
        <v>0</v>
      </c>
      <c r="AI720" s="32">
        <f t="shared" si="2035"/>
        <v>0</v>
      </c>
      <c r="AJ720" s="32">
        <f t="shared" si="2036"/>
        <v>0</v>
      </c>
      <c r="AK720" s="32">
        <f t="shared" si="2037"/>
        <v>0</v>
      </c>
      <c r="AL720" s="32">
        <f t="shared" si="1892"/>
        <v>14815.329</v>
      </c>
      <c r="AM720" s="32">
        <f t="shared" si="1893"/>
        <v>0</v>
      </c>
    </row>
    <row r="721" spans="2:40" ht="62.4" x14ac:dyDescent="0.3">
      <c r="B721" s="30" t="s">
        <v>450</v>
      </c>
      <c r="C721" s="30" t="s">
        <v>224</v>
      </c>
      <c r="D721" s="30" t="s">
        <v>502</v>
      </c>
      <c r="E721" s="15" t="str">
        <f t="shared" si="2007"/>
        <v>0702</v>
      </c>
      <c r="F721" s="30" t="s">
        <v>329</v>
      </c>
      <c r="G721" s="30"/>
      <c r="H721" s="31" t="s">
        <v>330</v>
      </c>
      <c r="I721" s="32">
        <f t="shared" si="2012"/>
        <v>13150</v>
      </c>
      <c r="J721" s="32">
        <f t="shared" si="2013"/>
        <v>19554.5</v>
      </c>
      <c r="K721" s="32">
        <f t="shared" si="2014"/>
        <v>21102.7</v>
      </c>
      <c r="L721" s="32">
        <f t="shared" si="2015"/>
        <v>0</v>
      </c>
      <c r="M721" s="32">
        <f t="shared" si="2016"/>
        <v>0</v>
      </c>
      <c r="N721" s="32">
        <f t="shared" si="2017"/>
        <v>0</v>
      </c>
      <c r="O721" s="32">
        <f t="shared" si="2018"/>
        <v>0</v>
      </c>
      <c r="P721" s="32">
        <f t="shared" si="2019"/>
        <v>1665.329</v>
      </c>
      <c r="Q721" s="32">
        <f t="shared" si="2020"/>
        <v>0</v>
      </c>
      <c r="R721" s="32">
        <f t="shared" si="2021"/>
        <v>0</v>
      </c>
      <c r="S721" s="32">
        <f t="shared" si="2022"/>
        <v>0</v>
      </c>
      <c r="T721" s="32">
        <f t="shared" si="2023"/>
        <v>0</v>
      </c>
      <c r="U721" s="32">
        <v>0</v>
      </c>
      <c r="V721" s="32">
        <f t="shared" si="2008"/>
        <v>14815.329</v>
      </c>
      <c r="W721" s="32">
        <f t="shared" si="2024"/>
        <v>0</v>
      </c>
      <c r="X721" s="32">
        <f t="shared" si="2025"/>
        <v>0</v>
      </c>
      <c r="Y721" s="32">
        <f t="shared" si="2026"/>
        <v>0</v>
      </c>
      <c r="Z721" s="32">
        <f t="shared" si="2027"/>
        <v>0</v>
      </c>
      <c r="AA721" s="32">
        <f t="shared" si="2028"/>
        <v>0</v>
      </c>
      <c r="AB721" s="32">
        <f t="shared" si="2029"/>
        <v>950</v>
      </c>
      <c r="AC721" s="33">
        <f t="shared" si="2030"/>
        <v>21076.64098</v>
      </c>
      <c r="AD721" s="33">
        <f t="shared" si="2031"/>
        <v>21076.640770000002</v>
      </c>
      <c r="AE721" s="34">
        <f t="shared" si="1890"/>
        <v>99.999999003636304</v>
      </c>
      <c r="AF721" s="32">
        <f t="shared" si="2032"/>
        <v>14815.329</v>
      </c>
      <c r="AG721" s="32">
        <f t="shared" si="2033"/>
        <v>0</v>
      </c>
      <c r="AH721" s="32">
        <f t="shared" si="2034"/>
        <v>0</v>
      </c>
      <c r="AI721" s="32">
        <f t="shared" si="2035"/>
        <v>0</v>
      </c>
      <c r="AJ721" s="32">
        <f t="shared" si="2036"/>
        <v>0</v>
      </c>
      <c r="AK721" s="32">
        <f t="shared" si="2037"/>
        <v>0</v>
      </c>
      <c r="AL721" s="32">
        <f t="shared" si="1892"/>
        <v>14815.329</v>
      </c>
      <c r="AM721" s="32">
        <f t="shared" si="1893"/>
        <v>0</v>
      </c>
    </row>
    <row r="722" spans="2:40" ht="46.8" x14ac:dyDescent="0.3">
      <c r="B722" s="30" t="s">
        <v>450</v>
      </c>
      <c r="C722" s="30" t="s">
        <v>224</v>
      </c>
      <c r="D722" s="30" t="s">
        <v>502</v>
      </c>
      <c r="E722" s="15" t="str">
        <f t="shared" si="2007"/>
        <v>0702</v>
      </c>
      <c r="F722" s="30" t="s">
        <v>331</v>
      </c>
      <c r="G722" s="30"/>
      <c r="H722" s="31" t="s">
        <v>332</v>
      </c>
      <c r="I722" s="32">
        <f t="shared" si="2012"/>
        <v>13150</v>
      </c>
      <c r="J722" s="32">
        <f t="shared" si="2013"/>
        <v>19554.5</v>
      </c>
      <c r="K722" s="32">
        <f t="shared" si="2014"/>
        <v>21102.7</v>
      </c>
      <c r="L722" s="32">
        <f t="shared" si="2015"/>
        <v>0</v>
      </c>
      <c r="M722" s="32">
        <f t="shared" si="2016"/>
        <v>0</v>
      </c>
      <c r="N722" s="32">
        <f t="shared" si="2017"/>
        <v>0</v>
      </c>
      <c r="O722" s="32">
        <f t="shared" si="2018"/>
        <v>0</v>
      </c>
      <c r="P722" s="32">
        <f t="shared" si="2019"/>
        <v>1665.329</v>
      </c>
      <c r="Q722" s="32">
        <f t="shared" si="2020"/>
        <v>0</v>
      </c>
      <c r="R722" s="32">
        <f t="shared" si="2021"/>
        <v>0</v>
      </c>
      <c r="S722" s="32">
        <f t="shared" si="2022"/>
        <v>0</v>
      </c>
      <c r="T722" s="32">
        <f t="shared" si="2023"/>
        <v>0</v>
      </c>
      <c r="U722" s="32">
        <v>0</v>
      </c>
      <c r="V722" s="32">
        <f t="shared" si="2008"/>
        <v>14815.329</v>
      </c>
      <c r="W722" s="32">
        <f t="shared" si="2024"/>
        <v>0</v>
      </c>
      <c r="X722" s="32">
        <f t="shared" si="2025"/>
        <v>0</v>
      </c>
      <c r="Y722" s="32">
        <f t="shared" si="2026"/>
        <v>0</v>
      </c>
      <c r="Z722" s="32">
        <f t="shared" si="2027"/>
        <v>0</v>
      </c>
      <c r="AA722" s="32">
        <f t="shared" si="2028"/>
        <v>0</v>
      </c>
      <c r="AB722" s="32">
        <f t="shared" si="2029"/>
        <v>950</v>
      </c>
      <c r="AC722" s="33">
        <f t="shared" si="2030"/>
        <v>21076.64098</v>
      </c>
      <c r="AD722" s="33">
        <f t="shared" si="2031"/>
        <v>21076.640770000002</v>
      </c>
      <c r="AE722" s="34">
        <f t="shared" si="1890"/>
        <v>99.999999003636304</v>
      </c>
      <c r="AF722" s="32">
        <f t="shared" si="2032"/>
        <v>14815.329</v>
      </c>
      <c r="AG722" s="32">
        <f t="shared" si="2033"/>
        <v>0</v>
      </c>
      <c r="AH722" s="32">
        <f t="shared" si="2034"/>
        <v>0</v>
      </c>
      <c r="AI722" s="32">
        <f t="shared" si="2035"/>
        <v>0</v>
      </c>
      <c r="AJ722" s="32">
        <f t="shared" si="2036"/>
        <v>0</v>
      </c>
      <c r="AK722" s="32">
        <f t="shared" si="2037"/>
        <v>0</v>
      </c>
      <c r="AL722" s="32">
        <f t="shared" si="1892"/>
        <v>14815.329</v>
      </c>
      <c r="AM722" s="32">
        <f t="shared" si="1893"/>
        <v>0</v>
      </c>
    </row>
    <row r="723" spans="2:40" ht="31.2" x14ac:dyDescent="0.3">
      <c r="B723" s="30" t="s">
        <v>450</v>
      </c>
      <c r="C723" s="30" t="s">
        <v>224</v>
      </c>
      <c r="D723" s="30" t="s">
        <v>502</v>
      </c>
      <c r="E723" s="15" t="str">
        <f t="shared" si="2007"/>
        <v>0702</v>
      </c>
      <c r="F723" s="30" t="s">
        <v>331</v>
      </c>
      <c r="G723" s="30" t="s">
        <v>174</v>
      </c>
      <c r="H723" s="31" t="s">
        <v>175</v>
      </c>
      <c r="I723" s="32">
        <f t="shared" ref="I723:N723" si="2038">I725</f>
        <v>13150</v>
      </c>
      <c r="J723" s="32">
        <f t="shared" si="2038"/>
        <v>19554.5</v>
      </c>
      <c r="K723" s="32">
        <f t="shared" si="2038"/>
        <v>21102.7</v>
      </c>
      <c r="L723" s="32">
        <f t="shared" si="2038"/>
        <v>0</v>
      </c>
      <c r="M723" s="32">
        <f t="shared" si="2038"/>
        <v>0</v>
      </c>
      <c r="N723" s="32">
        <f t="shared" si="2038"/>
        <v>0</v>
      </c>
      <c r="O723" s="32">
        <f>O725+O724</f>
        <v>0</v>
      </c>
      <c r="P723" s="32">
        <f>P725+P724</f>
        <v>1665.329</v>
      </c>
      <c r="Q723" s="32">
        <f>Q725</f>
        <v>0</v>
      </c>
      <c r="R723" s="32">
        <f>R725</f>
        <v>0</v>
      </c>
      <c r="S723" s="32">
        <f>S725</f>
        <v>0</v>
      </c>
      <c r="T723" s="32">
        <f>T725</f>
        <v>0</v>
      </c>
      <c r="U723" s="32">
        <v>0</v>
      </c>
      <c r="V723" s="32">
        <f t="shared" si="2008"/>
        <v>14815.329</v>
      </c>
      <c r="W723" s="32">
        <f>W725</f>
        <v>0</v>
      </c>
      <c r="X723" s="32">
        <f>X725</f>
        <v>0</v>
      </c>
      <c r="Y723" s="32">
        <f>Y725</f>
        <v>0</v>
      </c>
      <c r="Z723" s="32">
        <f>Z725</f>
        <v>0</v>
      </c>
      <c r="AA723" s="32">
        <f>AA725</f>
        <v>0</v>
      </c>
      <c r="AB723" s="32">
        <f>AB725+AB724</f>
        <v>950</v>
      </c>
      <c r="AC723" s="33">
        <f>AC725+AC724</f>
        <v>21076.64098</v>
      </c>
      <c r="AD723" s="33">
        <f>AD725+AD724</f>
        <v>21076.640770000002</v>
      </c>
      <c r="AE723" s="34">
        <f t="shared" si="1890"/>
        <v>99.999999003636304</v>
      </c>
      <c r="AF723" s="32">
        <f t="shared" ref="AF723:AK723" si="2039">AF725+AF724</f>
        <v>14815.329</v>
      </c>
      <c r="AG723" s="32">
        <f t="shared" si="2039"/>
        <v>0</v>
      </c>
      <c r="AH723" s="32">
        <f t="shared" si="2039"/>
        <v>0</v>
      </c>
      <c r="AI723" s="32">
        <f t="shared" si="2039"/>
        <v>0</v>
      </c>
      <c r="AJ723" s="32">
        <f t="shared" si="2039"/>
        <v>0</v>
      </c>
      <c r="AK723" s="32">
        <f t="shared" si="2039"/>
        <v>0</v>
      </c>
      <c r="AL723" s="32">
        <f t="shared" si="1892"/>
        <v>14815.329</v>
      </c>
      <c r="AM723" s="32">
        <f t="shared" si="1893"/>
        <v>0</v>
      </c>
    </row>
    <row r="724" spans="2:40" x14ac:dyDescent="0.3">
      <c r="B724" s="30" t="s">
        <v>450</v>
      </c>
      <c r="C724" s="30" t="s">
        <v>224</v>
      </c>
      <c r="D724" s="30" t="s">
        <v>502</v>
      </c>
      <c r="E724" s="15" t="str">
        <f t="shared" si="2007"/>
        <v>0702</v>
      </c>
      <c r="F724" s="30" t="s">
        <v>331</v>
      </c>
      <c r="G724" s="30" t="s">
        <v>176</v>
      </c>
      <c r="H724" s="31" t="s">
        <v>177</v>
      </c>
      <c r="I724" s="32"/>
      <c r="J724" s="32"/>
      <c r="K724" s="32"/>
      <c r="L724" s="32"/>
      <c r="M724" s="32"/>
      <c r="N724" s="32"/>
      <c r="O724" s="32">
        <v>0</v>
      </c>
      <c r="P724" s="32">
        <v>995.32899999999995</v>
      </c>
      <c r="Q724" s="32"/>
      <c r="R724" s="32"/>
      <c r="S724" s="32"/>
      <c r="T724" s="32"/>
      <c r="U724" s="32"/>
      <c r="V724" s="32">
        <f t="shared" si="2008"/>
        <v>995.32899999999995</v>
      </c>
      <c r="W724" s="32">
        <v>0</v>
      </c>
      <c r="X724" s="32">
        <v>0</v>
      </c>
      <c r="Y724" s="32">
        <v>0</v>
      </c>
      <c r="Z724" s="32">
        <v>0</v>
      </c>
      <c r="AA724" s="32">
        <v>0</v>
      </c>
      <c r="AB724" s="32">
        <v>0</v>
      </c>
      <c r="AC724" s="33">
        <v>2195.3290000000002</v>
      </c>
      <c r="AD724" s="33">
        <v>2195.3290000000002</v>
      </c>
      <c r="AE724" s="34">
        <f t="shared" si="1890"/>
        <v>100</v>
      </c>
      <c r="AF724" s="32">
        <v>995.32899999999995</v>
      </c>
      <c r="AG724" s="32">
        <v>0</v>
      </c>
      <c r="AH724" s="32">
        <v>0</v>
      </c>
      <c r="AI724" s="32">
        <v>0</v>
      </c>
      <c r="AJ724" s="32">
        <v>0</v>
      </c>
      <c r="AK724" s="32">
        <v>0</v>
      </c>
      <c r="AL724" s="32">
        <f t="shared" si="1892"/>
        <v>995.32899999999995</v>
      </c>
      <c r="AM724" s="32">
        <f t="shared" si="1893"/>
        <v>0</v>
      </c>
    </row>
    <row r="725" spans="2:40" x14ac:dyDescent="0.3">
      <c r="B725" s="30" t="s">
        <v>450</v>
      </c>
      <c r="C725" s="30" t="s">
        <v>224</v>
      </c>
      <c r="D725" s="30" t="s">
        <v>502</v>
      </c>
      <c r="E725" s="15" t="str">
        <f t="shared" si="2007"/>
        <v>0702</v>
      </c>
      <c r="F725" s="30" t="s">
        <v>331</v>
      </c>
      <c r="G725" s="30" t="s">
        <v>302</v>
      </c>
      <c r="H725" s="31" t="s">
        <v>303</v>
      </c>
      <c r="I725" s="32">
        <v>13150</v>
      </c>
      <c r="J725" s="32">
        <v>19554.5</v>
      </c>
      <c r="K725" s="32">
        <v>21102.7</v>
      </c>
      <c r="L725" s="32"/>
      <c r="M725" s="32"/>
      <c r="N725" s="32"/>
      <c r="O725" s="32">
        <v>0</v>
      </c>
      <c r="P725" s="32">
        <v>670</v>
      </c>
      <c r="Q725" s="32">
        <v>0</v>
      </c>
      <c r="R725" s="32">
        <v>0</v>
      </c>
      <c r="S725" s="32">
        <v>0</v>
      </c>
      <c r="T725" s="32">
        <v>0</v>
      </c>
      <c r="U725" s="32">
        <v>0</v>
      </c>
      <c r="V725" s="32">
        <f t="shared" si="2008"/>
        <v>13820</v>
      </c>
      <c r="W725" s="32"/>
      <c r="X725" s="32"/>
      <c r="Y725" s="32"/>
      <c r="Z725" s="32"/>
      <c r="AA725" s="32"/>
      <c r="AB725" s="32">
        <v>950</v>
      </c>
      <c r="AC725" s="33">
        <v>18881.311979999999</v>
      </c>
      <c r="AD725" s="33">
        <v>18881.31177</v>
      </c>
      <c r="AE725" s="34">
        <f t="shared" si="1890"/>
        <v>99.999998887789161</v>
      </c>
      <c r="AF725" s="32">
        <v>13820</v>
      </c>
      <c r="AG725" s="32">
        <v>0</v>
      </c>
      <c r="AH725" s="32">
        <v>0</v>
      </c>
      <c r="AI725" s="32">
        <v>0</v>
      </c>
      <c r="AJ725" s="32">
        <v>0</v>
      </c>
      <c r="AK725" s="32">
        <v>0</v>
      </c>
      <c r="AL725" s="32">
        <f t="shared" si="1892"/>
        <v>13820</v>
      </c>
      <c r="AM725" s="32">
        <f t="shared" si="1893"/>
        <v>0</v>
      </c>
      <c r="AN725" s="12"/>
    </row>
    <row r="726" spans="2:40" ht="31.2" x14ac:dyDescent="0.3">
      <c r="B726" s="30" t="s">
        <v>450</v>
      </c>
      <c r="C726" s="30" t="s">
        <v>224</v>
      </c>
      <c r="D726" s="30" t="s">
        <v>502</v>
      </c>
      <c r="E726" s="15" t="str">
        <f t="shared" si="2007"/>
        <v>0702</v>
      </c>
      <c r="F726" s="30" t="s">
        <v>453</v>
      </c>
      <c r="G726" s="30"/>
      <c r="H726" s="31" t="s">
        <v>454</v>
      </c>
      <c r="I726" s="32">
        <f t="shared" ref="I726:T726" si="2040">I727+I782+I773</f>
        <v>9099802.7999999989</v>
      </c>
      <c r="J726" s="32">
        <f t="shared" si="2040"/>
        <v>9285614.9999999981</v>
      </c>
      <c r="K726" s="32">
        <f t="shared" si="2040"/>
        <v>9355444.8999999985</v>
      </c>
      <c r="L726" s="32">
        <f t="shared" si="2040"/>
        <v>-663.12999999988824</v>
      </c>
      <c r="M726" s="32">
        <f t="shared" si="2040"/>
        <v>-663.13000000012107</v>
      </c>
      <c r="N726" s="32">
        <f t="shared" si="2040"/>
        <v>-663.12999999988824</v>
      </c>
      <c r="O726" s="32">
        <f t="shared" si="2040"/>
        <v>-3099.3869999999997</v>
      </c>
      <c r="P726" s="32">
        <f t="shared" si="2040"/>
        <v>11083.18</v>
      </c>
      <c r="Q726" s="32">
        <f t="shared" si="2040"/>
        <v>20334.087</v>
      </c>
      <c r="R726" s="32">
        <f t="shared" si="2040"/>
        <v>-8303.5570000000007</v>
      </c>
      <c r="S726" s="32">
        <f t="shared" si="2040"/>
        <v>28533.197</v>
      </c>
      <c r="T726" s="32">
        <f t="shared" si="2040"/>
        <v>0</v>
      </c>
      <c r="U726" s="32">
        <v>37367.891000000003</v>
      </c>
      <c r="V726" s="32">
        <f t="shared" si="2008"/>
        <v>9185055.0809999984</v>
      </c>
      <c r="W726" s="32">
        <f t="shared" ref="W726:AD726" si="2041">W727+W782+W773</f>
        <v>37367.891000000003</v>
      </c>
      <c r="X726" s="32">
        <f t="shared" si="2041"/>
        <v>0</v>
      </c>
      <c r="Y726" s="32">
        <f t="shared" si="2041"/>
        <v>0</v>
      </c>
      <c r="Z726" s="32">
        <f t="shared" si="2041"/>
        <v>0</v>
      </c>
      <c r="AA726" s="32">
        <f t="shared" si="2041"/>
        <v>0</v>
      </c>
      <c r="AB726" s="32">
        <f t="shared" si="2041"/>
        <v>7904785.4472000012</v>
      </c>
      <c r="AC726" s="33">
        <f t="shared" si="2041"/>
        <v>10216486.911720002</v>
      </c>
      <c r="AD726" s="33">
        <f t="shared" si="2041"/>
        <v>10208710.38273</v>
      </c>
      <c r="AE726" s="34">
        <f t="shared" si="1890"/>
        <v>99.923882553198581</v>
      </c>
      <c r="AF726" s="32">
        <f t="shared" ref="AF726:AK726" si="2042">AF727+AF782+AF773</f>
        <v>10049325.037600001</v>
      </c>
      <c r="AG726" s="32">
        <f t="shared" si="2042"/>
        <v>-3099.3869999999997</v>
      </c>
      <c r="AH726" s="32">
        <f t="shared" si="2042"/>
        <v>0</v>
      </c>
      <c r="AI726" s="32">
        <f t="shared" si="2042"/>
        <v>0</v>
      </c>
      <c r="AJ726" s="32">
        <f t="shared" si="2042"/>
        <v>0</v>
      </c>
      <c r="AK726" s="32">
        <f t="shared" si="2042"/>
        <v>0</v>
      </c>
      <c r="AL726" s="32">
        <f t="shared" si="1892"/>
        <v>10046225.650600001</v>
      </c>
      <c r="AM726" s="32">
        <f t="shared" si="1893"/>
        <v>-861170.56960000284</v>
      </c>
    </row>
    <row r="727" spans="2:40" ht="31.2" x14ac:dyDescent="0.3">
      <c r="B727" s="30" t="s">
        <v>450</v>
      </c>
      <c r="C727" s="30" t="s">
        <v>224</v>
      </c>
      <c r="D727" s="30" t="s">
        <v>502</v>
      </c>
      <c r="E727" s="15" t="str">
        <f t="shared" si="2007"/>
        <v>0702</v>
      </c>
      <c r="F727" s="30" t="s">
        <v>504</v>
      </c>
      <c r="G727" s="30"/>
      <c r="H727" s="31" t="s">
        <v>505</v>
      </c>
      <c r="I727" s="32">
        <f t="shared" ref="I727:T727" si="2043">I728+I739+I768</f>
        <v>9039025.7999999989</v>
      </c>
      <c r="J727" s="32">
        <f t="shared" si="2043"/>
        <v>9223819.2999999989</v>
      </c>
      <c r="K727" s="32">
        <f t="shared" si="2043"/>
        <v>9293649.1999999993</v>
      </c>
      <c r="L727" s="32">
        <f t="shared" si="2043"/>
        <v>-663.12999999988824</v>
      </c>
      <c r="M727" s="32">
        <f t="shared" si="2043"/>
        <v>-663.13000000012107</v>
      </c>
      <c r="N727" s="32">
        <f t="shared" si="2043"/>
        <v>-663.12999999988824</v>
      </c>
      <c r="O727" s="32">
        <f t="shared" si="2043"/>
        <v>-3099.3869999999997</v>
      </c>
      <c r="P727" s="32">
        <f t="shared" si="2043"/>
        <v>3449.58</v>
      </c>
      <c r="Q727" s="32">
        <f t="shared" si="2043"/>
        <v>20334.087</v>
      </c>
      <c r="R727" s="32">
        <f t="shared" si="2043"/>
        <v>-8303.5570000000007</v>
      </c>
      <c r="S727" s="32">
        <f t="shared" si="2043"/>
        <v>28533.197</v>
      </c>
      <c r="T727" s="32">
        <f t="shared" si="2043"/>
        <v>0</v>
      </c>
      <c r="U727" s="32">
        <v>36552.491000000002</v>
      </c>
      <c r="V727" s="32">
        <f t="shared" si="2008"/>
        <v>9115829.0809999984</v>
      </c>
      <c r="W727" s="32">
        <f t="shared" ref="W727:AD727" si="2044">W728+W739+W768</f>
        <v>36552.491000000002</v>
      </c>
      <c r="X727" s="32">
        <f t="shared" si="2044"/>
        <v>0</v>
      </c>
      <c r="Y727" s="32">
        <f t="shared" si="2044"/>
        <v>0</v>
      </c>
      <c r="Z727" s="32">
        <f t="shared" si="2044"/>
        <v>0</v>
      </c>
      <c r="AA727" s="32">
        <f t="shared" si="2044"/>
        <v>0</v>
      </c>
      <c r="AB727" s="32">
        <f t="shared" si="2044"/>
        <v>7861337.5952700004</v>
      </c>
      <c r="AC727" s="33">
        <f t="shared" si="2044"/>
        <v>10148246.701720001</v>
      </c>
      <c r="AD727" s="33">
        <f t="shared" si="2044"/>
        <v>10140575.21895</v>
      </c>
      <c r="AE727" s="34">
        <f t="shared" si="1890"/>
        <v>99.924405830923462</v>
      </c>
      <c r="AF727" s="32">
        <f t="shared" ref="AF727:AK727" si="2045">AF728+AF739+AF768</f>
        <v>9975752.0376000013</v>
      </c>
      <c r="AG727" s="32">
        <f t="shared" si="2045"/>
        <v>-3099.3869999999997</v>
      </c>
      <c r="AH727" s="32">
        <f t="shared" si="2045"/>
        <v>0</v>
      </c>
      <c r="AI727" s="32">
        <f t="shared" si="2045"/>
        <v>0</v>
      </c>
      <c r="AJ727" s="32">
        <f t="shared" si="2045"/>
        <v>0</v>
      </c>
      <c r="AK727" s="32">
        <f t="shared" si="2045"/>
        <v>0</v>
      </c>
      <c r="AL727" s="32">
        <f t="shared" si="1892"/>
        <v>9972652.6506000012</v>
      </c>
      <c r="AM727" s="32">
        <f t="shared" si="1893"/>
        <v>-856823.56960000284</v>
      </c>
    </row>
    <row r="728" spans="2:40" ht="62.4" x14ac:dyDescent="0.3">
      <c r="B728" s="30" t="s">
        <v>450</v>
      </c>
      <c r="C728" s="30" t="s">
        <v>224</v>
      </c>
      <c r="D728" s="30" t="s">
        <v>502</v>
      </c>
      <c r="E728" s="15" t="str">
        <f t="shared" si="2007"/>
        <v>0702</v>
      </c>
      <c r="F728" s="30" t="s">
        <v>506</v>
      </c>
      <c r="G728" s="30"/>
      <c r="H728" s="31" t="s">
        <v>507</v>
      </c>
      <c r="I728" s="32">
        <f t="shared" ref="I728:N728" si="2046">I729+I733</f>
        <v>1216174.9999999998</v>
      </c>
      <c r="J728" s="32">
        <f t="shared" si="2046"/>
        <v>1212580.2999999998</v>
      </c>
      <c r="K728" s="32">
        <f t="shared" si="2046"/>
        <v>1210680.3999999999</v>
      </c>
      <c r="L728" s="32">
        <f t="shared" si="2046"/>
        <v>-663.12999999988824</v>
      </c>
      <c r="M728" s="32">
        <f t="shared" si="2046"/>
        <v>-663.13000000012107</v>
      </c>
      <c r="N728" s="32">
        <f t="shared" si="2046"/>
        <v>-663.12999999988824</v>
      </c>
      <c r="O728" s="32">
        <f>O729+O733+O736</f>
        <v>-3099.3869999999997</v>
      </c>
      <c r="P728" s="32">
        <f>P729+P733+P736</f>
        <v>3449.58</v>
      </c>
      <c r="Q728" s="32">
        <f>Q729+Q733+Q736</f>
        <v>20334.087</v>
      </c>
      <c r="R728" s="32">
        <f>R729+R733</f>
        <v>-8920.0840000000007</v>
      </c>
      <c r="S728" s="32">
        <f>S729+S733</f>
        <v>28533.197</v>
      </c>
      <c r="T728" s="32">
        <f>T729+T733</f>
        <v>0</v>
      </c>
      <c r="U728" s="32">
        <v>36552.491000000002</v>
      </c>
      <c r="V728" s="32">
        <f t="shared" si="2008"/>
        <v>1292361.7539999997</v>
      </c>
      <c r="W728" s="32">
        <f>W729+W733</f>
        <v>36552.491000000002</v>
      </c>
      <c r="X728" s="32">
        <f>X729+X733</f>
        <v>0</v>
      </c>
      <c r="Y728" s="32">
        <f>Y729+Y733</f>
        <v>0</v>
      </c>
      <c r="Z728" s="32">
        <f>Z729+Z733</f>
        <v>0</v>
      </c>
      <c r="AA728" s="32">
        <f>AA729+AA733</f>
        <v>0</v>
      </c>
      <c r="AB728" s="32">
        <f>AB729+AB733+AB736</f>
        <v>1054532.16374</v>
      </c>
      <c r="AC728" s="33">
        <f>AC729+AC733+AC736</f>
        <v>1292209.754</v>
      </c>
      <c r="AD728" s="33">
        <f>AD729+AD733+AD736</f>
        <v>1284551.8935099998</v>
      </c>
      <c r="AE728" s="34">
        <f t="shared" si="1890"/>
        <v>99.40738255021715</v>
      </c>
      <c r="AF728" s="32">
        <f t="shared" ref="AF728:AK728" si="2047">AF729+AF733+AF736</f>
        <v>1295309.1410000001</v>
      </c>
      <c r="AG728" s="32">
        <f t="shared" si="2047"/>
        <v>-3099.3869999999997</v>
      </c>
      <c r="AH728" s="32">
        <f t="shared" si="2047"/>
        <v>0</v>
      </c>
      <c r="AI728" s="32">
        <f t="shared" si="2047"/>
        <v>0</v>
      </c>
      <c r="AJ728" s="32">
        <f t="shared" si="2047"/>
        <v>0</v>
      </c>
      <c r="AK728" s="32">
        <f t="shared" si="2047"/>
        <v>0</v>
      </c>
      <c r="AL728" s="32">
        <f t="shared" si="1892"/>
        <v>1292209.754</v>
      </c>
      <c r="AM728" s="32">
        <f t="shared" si="1893"/>
        <v>151.99999999976717</v>
      </c>
    </row>
    <row r="729" spans="2:40" ht="31.2" x14ac:dyDescent="0.3">
      <c r="B729" s="30" t="s">
        <v>450</v>
      </c>
      <c r="C729" s="30" t="s">
        <v>224</v>
      </c>
      <c r="D729" s="30" t="s">
        <v>502</v>
      </c>
      <c r="E729" s="15" t="str">
        <f t="shared" si="2007"/>
        <v>0702</v>
      </c>
      <c r="F729" s="30" t="s">
        <v>508</v>
      </c>
      <c r="G729" s="30"/>
      <c r="H729" s="31" t="s">
        <v>67</v>
      </c>
      <c r="I729" s="32">
        <f t="shared" ref="I729:T729" si="2048">I730</f>
        <v>1210261.4999999998</v>
      </c>
      <c r="J729" s="32">
        <f t="shared" si="2048"/>
        <v>1207602.3999999999</v>
      </c>
      <c r="K729" s="32">
        <f t="shared" si="2048"/>
        <v>1205702.5</v>
      </c>
      <c r="L729" s="32">
        <f t="shared" si="2048"/>
        <v>-663.12999999988824</v>
      </c>
      <c r="M729" s="32">
        <f t="shared" si="2048"/>
        <v>-663.13000000012107</v>
      </c>
      <c r="N729" s="32">
        <f t="shared" si="2048"/>
        <v>-663.12999999988824</v>
      </c>
      <c r="O729" s="32">
        <f t="shared" si="2048"/>
        <v>1223.1130000000001</v>
      </c>
      <c r="P729" s="32">
        <f t="shared" si="2048"/>
        <v>0</v>
      </c>
      <c r="Q729" s="32">
        <f t="shared" si="2048"/>
        <v>0</v>
      </c>
      <c r="R729" s="32">
        <f t="shared" si="2048"/>
        <v>-8920.0840000000007</v>
      </c>
      <c r="S729" s="32">
        <f t="shared" si="2048"/>
        <v>28533.197</v>
      </c>
      <c r="T729" s="32">
        <f t="shared" si="2048"/>
        <v>0</v>
      </c>
      <c r="U729" s="32">
        <v>36552.491000000002</v>
      </c>
      <c r="V729" s="32">
        <f t="shared" si="2008"/>
        <v>1266987.0869999996</v>
      </c>
      <c r="W729" s="32">
        <f t="shared" ref="W729:AD729" si="2049">W730</f>
        <v>36552.491000000002</v>
      </c>
      <c r="X729" s="32">
        <f t="shared" si="2049"/>
        <v>0</v>
      </c>
      <c r="Y729" s="32">
        <f t="shared" si="2049"/>
        <v>0</v>
      </c>
      <c r="Z729" s="32">
        <f t="shared" si="2049"/>
        <v>0</v>
      </c>
      <c r="AA729" s="32">
        <f t="shared" si="2049"/>
        <v>0</v>
      </c>
      <c r="AB729" s="32">
        <f t="shared" si="2049"/>
        <v>1037703.04874</v>
      </c>
      <c r="AC729" s="33">
        <f t="shared" si="2049"/>
        <v>1266835.0870000001</v>
      </c>
      <c r="AD729" s="33">
        <f t="shared" si="2049"/>
        <v>1259177.2265099999</v>
      </c>
      <c r="AE729" s="34">
        <f t="shared" si="1890"/>
        <v>99.395512441312732</v>
      </c>
      <c r="AF729" s="32">
        <f t="shared" ref="AF729:AK729" si="2050">AF730</f>
        <v>1265611.9740000002</v>
      </c>
      <c r="AG729" s="32">
        <f t="shared" si="2050"/>
        <v>1223.1130000000001</v>
      </c>
      <c r="AH729" s="32">
        <f t="shared" si="2050"/>
        <v>0</v>
      </c>
      <c r="AI729" s="32">
        <f t="shared" si="2050"/>
        <v>0</v>
      </c>
      <c r="AJ729" s="32">
        <f t="shared" si="2050"/>
        <v>0</v>
      </c>
      <c r="AK729" s="32">
        <f t="shared" si="2050"/>
        <v>0</v>
      </c>
      <c r="AL729" s="32">
        <f t="shared" si="1892"/>
        <v>1266835.0870000001</v>
      </c>
      <c r="AM729" s="32">
        <f t="shared" si="1893"/>
        <v>151.99999999953434</v>
      </c>
    </row>
    <row r="730" spans="2:40" ht="31.2" x14ac:dyDescent="0.3">
      <c r="B730" s="30" t="s">
        <v>450</v>
      </c>
      <c r="C730" s="30" t="s">
        <v>224</v>
      </c>
      <c r="D730" s="30" t="s">
        <v>502</v>
      </c>
      <c r="E730" s="15" t="str">
        <f t="shared" si="2007"/>
        <v>0702</v>
      </c>
      <c r="F730" s="30" t="s">
        <v>508</v>
      </c>
      <c r="G730" s="30" t="s">
        <v>174</v>
      </c>
      <c r="H730" s="31" t="s">
        <v>175</v>
      </c>
      <c r="I730" s="32">
        <f t="shared" ref="I730:T730" si="2051">I731+I732</f>
        <v>1210261.4999999998</v>
      </c>
      <c r="J730" s="32">
        <f t="shared" si="2051"/>
        <v>1207602.3999999999</v>
      </c>
      <c r="K730" s="32">
        <f t="shared" si="2051"/>
        <v>1205702.5</v>
      </c>
      <c r="L730" s="32">
        <f t="shared" si="2051"/>
        <v>-663.12999999988824</v>
      </c>
      <c r="M730" s="32">
        <f t="shared" si="2051"/>
        <v>-663.13000000012107</v>
      </c>
      <c r="N730" s="32">
        <f t="shared" si="2051"/>
        <v>-663.12999999988824</v>
      </c>
      <c r="O730" s="32">
        <f t="shared" si="2051"/>
        <v>1223.1130000000001</v>
      </c>
      <c r="P730" s="32">
        <f t="shared" si="2051"/>
        <v>0</v>
      </c>
      <c r="Q730" s="32">
        <f t="shared" si="2051"/>
        <v>0</v>
      </c>
      <c r="R730" s="32">
        <f t="shared" si="2051"/>
        <v>-8920.0840000000007</v>
      </c>
      <c r="S730" s="32">
        <f t="shared" si="2051"/>
        <v>28533.197</v>
      </c>
      <c r="T730" s="32">
        <f t="shared" si="2051"/>
        <v>0</v>
      </c>
      <c r="U730" s="32">
        <v>36552.491000000002</v>
      </c>
      <c r="V730" s="32">
        <f t="shared" si="2008"/>
        <v>1266987.0869999996</v>
      </c>
      <c r="W730" s="32">
        <f t="shared" ref="W730:AD730" si="2052">W731+W732</f>
        <v>36552.491000000002</v>
      </c>
      <c r="X730" s="32">
        <f t="shared" si="2052"/>
        <v>0</v>
      </c>
      <c r="Y730" s="32">
        <f t="shared" si="2052"/>
        <v>0</v>
      </c>
      <c r="Z730" s="32">
        <f t="shared" si="2052"/>
        <v>0</v>
      </c>
      <c r="AA730" s="32">
        <f t="shared" si="2052"/>
        <v>0</v>
      </c>
      <c r="AB730" s="32">
        <f t="shared" si="2052"/>
        <v>1037703.04874</v>
      </c>
      <c r="AC730" s="33">
        <f t="shared" si="2052"/>
        <v>1266835.0870000001</v>
      </c>
      <c r="AD730" s="33">
        <f t="shared" si="2052"/>
        <v>1259177.2265099999</v>
      </c>
      <c r="AE730" s="34">
        <f t="shared" si="1890"/>
        <v>99.395512441312732</v>
      </c>
      <c r="AF730" s="32">
        <f t="shared" ref="AF730:AK730" si="2053">AF731+AF732</f>
        <v>1265611.9740000002</v>
      </c>
      <c r="AG730" s="32">
        <f t="shared" si="2053"/>
        <v>1223.1130000000001</v>
      </c>
      <c r="AH730" s="32">
        <f t="shared" si="2053"/>
        <v>0</v>
      </c>
      <c r="AI730" s="32">
        <f t="shared" si="2053"/>
        <v>0</v>
      </c>
      <c r="AJ730" s="32">
        <f t="shared" si="2053"/>
        <v>0</v>
      </c>
      <c r="AK730" s="32">
        <f t="shared" si="2053"/>
        <v>0</v>
      </c>
      <c r="AL730" s="32">
        <f t="shared" si="1892"/>
        <v>1266835.0870000001</v>
      </c>
      <c r="AM730" s="32">
        <f t="shared" si="1893"/>
        <v>151.99999999953434</v>
      </c>
    </row>
    <row r="731" spans="2:40" x14ac:dyDescent="0.3">
      <c r="B731" s="30" t="s">
        <v>450</v>
      </c>
      <c r="C731" s="30" t="s">
        <v>224</v>
      </c>
      <c r="D731" s="30" t="s">
        <v>502</v>
      </c>
      <c r="E731" s="15" t="str">
        <f t="shared" si="2007"/>
        <v>0702</v>
      </c>
      <c r="F731" s="30" t="s">
        <v>508</v>
      </c>
      <c r="G731" s="30" t="s">
        <v>176</v>
      </c>
      <c r="H731" s="31" t="s">
        <v>177</v>
      </c>
      <c r="I731" s="32">
        <v>25609.8</v>
      </c>
      <c r="J731" s="32">
        <v>25609.8</v>
      </c>
      <c r="K731" s="32">
        <v>25609.8</v>
      </c>
      <c r="L731" s="32"/>
      <c r="M731" s="32"/>
      <c r="N731" s="32"/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2">
        <v>0</v>
      </c>
      <c r="V731" s="32">
        <f t="shared" si="2008"/>
        <v>25609.8</v>
      </c>
      <c r="W731" s="32"/>
      <c r="X731" s="32"/>
      <c r="Y731" s="32"/>
      <c r="Z731" s="32"/>
      <c r="AA731" s="32"/>
      <c r="AB731" s="32">
        <v>21542.33266</v>
      </c>
      <c r="AC731" s="33">
        <v>27349.80975</v>
      </c>
      <c r="AD731" s="33">
        <v>26787.29895</v>
      </c>
      <c r="AE731" s="34">
        <f t="shared" si="1890"/>
        <v>97.943273444525516</v>
      </c>
      <c r="AF731" s="32">
        <v>25609.8</v>
      </c>
      <c r="AG731" s="32">
        <v>0</v>
      </c>
      <c r="AH731" s="32">
        <v>0</v>
      </c>
      <c r="AI731" s="32">
        <v>0</v>
      </c>
      <c r="AJ731" s="32">
        <v>0</v>
      </c>
      <c r="AK731" s="32">
        <v>0</v>
      </c>
      <c r="AL731" s="32">
        <f t="shared" si="1892"/>
        <v>25609.8</v>
      </c>
      <c r="AM731" s="32">
        <f t="shared" si="1893"/>
        <v>0</v>
      </c>
      <c r="AN731" s="12"/>
    </row>
    <row r="732" spans="2:40" x14ac:dyDescent="0.3">
      <c r="B732" s="30" t="s">
        <v>450</v>
      </c>
      <c r="C732" s="30" t="s">
        <v>224</v>
      </c>
      <c r="D732" s="30" t="s">
        <v>502</v>
      </c>
      <c r="E732" s="15" t="str">
        <f t="shared" si="2007"/>
        <v>0702</v>
      </c>
      <c r="F732" s="30" t="s">
        <v>508</v>
      </c>
      <c r="G732" s="30" t="s">
        <v>302</v>
      </c>
      <c r="H732" s="31" t="s">
        <v>303</v>
      </c>
      <c r="I732" s="32">
        <v>1184651.6999999997</v>
      </c>
      <c r="J732" s="32">
        <v>1181992.5999999999</v>
      </c>
      <c r="K732" s="32">
        <v>1180092.7</v>
      </c>
      <c r="L732" s="32">
        <v>-663.12999999988824</v>
      </c>
      <c r="M732" s="32">
        <v>-663.13000000012107</v>
      </c>
      <c r="N732" s="32">
        <v>-663.12999999988824</v>
      </c>
      <c r="O732" s="32">
        <v>1223.1130000000001</v>
      </c>
      <c r="P732" s="32">
        <v>0</v>
      </c>
      <c r="Q732" s="32">
        <v>0</v>
      </c>
      <c r="R732" s="32">
        <v>-8920.0840000000007</v>
      </c>
      <c r="S732" s="32">
        <v>28533.197</v>
      </c>
      <c r="T732" s="32">
        <v>0</v>
      </c>
      <c r="U732" s="32">
        <v>36552.491000000002</v>
      </c>
      <c r="V732" s="32">
        <f t="shared" si="2008"/>
        <v>1241377.2869999995</v>
      </c>
      <c r="W732" s="32">
        <v>36552.491000000002</v>
      </c>
      <c r="X732" s="32"/>
      <c r="Y732" s="32"/>
      <c r="Z732" s="32"/>
      <c r="AA732" s="32"/>
      <c r="AB732" s="32">
        <v>1016160.71608</v>
      </c>
      <c r="AC732" s="33">
        <v>1239485.27725</v>
      </c>
      <c r="AD732" s="33">
        <v>1232389.92756</v>
      </c>
      <c r="AE732" s="34">
        <f t="shared" si="1890"/>
        <v>99.427556759226519</v>
      </c>
      <c r="AF732" s="32">
        <v>1240002.1740000001</v>
      </c>
      <c r="AG732" s="32">
        <v>1223.1130000000001</v>
      </c>
      <c r="AH732" s="32">
        <v>0</v>
      </c>
      <c r="AI732" s="32">
        <v>0</v>
      </c>
      <c r="AJ732" s="32">
        <v>0</v>
      </c>
      <c r="AK732" s="32">
        <v>0</v>
      </c>
      <c r="AL732" s="32">
        <f t="shared" si="1892"/>
        <v>1241225.287</v>
      </c>
      <c r="AM732" s="32">
        <f t="shared" si="1893"/>
        <v>151.99999999953434</v>
      </c>
    </row>
    <row r="733" spans="2:40" x14ac:dyDescent="0.3">
      <c r="B733" s="30" t="s">
        <v>450</v>
      </c>
      <c r="C733" s="30" t="s">
        <v>224</v>
      </c>
      <c r="D733" s="30" t="s">
        <v>502</v>
      </c>
      <c r="E733" s="15" t="str">
        <f t="shared" si="2007"/>
        <v>0702</v>
      </c>
      <c r="F733" s="30" t="s">
        <v>509</v>
      </c>
      <c r="G733" s="30"/>
      <c r="H733" s="31" t="s">
        <v>510</v>
      </c>
      <c r="I733" s="32">
        <f t="shared" ref="I733:I734" si="2054">I734</f>
        <v>5913.5</v>
      </c>
      <c r="J733" s="32">
        <f t="shared" ref="J733:J734" si="2055">J734</f>
        <v>4977.8999999999996</v>
      </c>
      <c r="K733" s="32">
        <f t="shared" ref="K733:K734" si="2056">K734</f>
        <v>4977.8999999999996</v>
      </c>
      <c r="L733" s="32">
        <f t="shared" ref="L733:L734" si="2057">L734</f>
        <v>0</v>
      </c>
      <c r="M733" s="32">
        <f t="shared" ref="M733:M734" si="2058">M734</f>
        <v>0</v>
      </c>
      <c r="N733" s="32">
        <f t="shared" ref="N733:N734" si="2059">N734</f>
        <v>0</v>
      </c>
      <c r="O733" s="32">
        <f t="shared" ref="O733:O737" si="2060">O734</f>
        <v>-4322.5</v>
      </c>
      <c r="P733" s="32">
        <f t="shared" ref="P733:P737" si="2061">P734</f>
        <v>3449.58</v>
      </c>
      <c r="Q733" s="32">
        <f t="shared" ref="Q733:Q734" si="2062">Q734</f>
        <v>19280.697</v>
      </c>
      <c r="R733" s="32">
        <f t="shared" ref="R733:R734" si="2063">R734</f>
        <v>0</v>
      </c>
      <c r="S733" s="32">
        <f t="shared" ref="S733:S734" si="2064">S734</f>
        <v>0</v>
      </c>
      <c r="T733" s="32">
        <f t="shared" ref="T733:T734" si="2065">T734</f>
        <v>0</v>
      </c>
      <c r="U733" s="32">
        <v>0</v>
      </c>
      <c r="V733" s="32">
        <f t="shared" si="2008"/>
        <v>24321.277000000002</v>
      </c>
      <c r="W733" s="32">
        <f t="shared" ref="W733:W734" si="2066">W734</f>
        <v>0</v>
      </c>
      <c r="X733" s="32">
        <f t="shared" ref="X733:X734" si="2067">X734</f>
        <v>0</v>
      </c>
      <c r="Y733" s="32">
        <f t="shared" ref="Y733:Y734" si="2068">Y734</f>
        <v>0</v>
      </c>
      <c r="Z733" s="32">
        <f t="shared" ref="Z733:Z734" si="2069">Z734</f>
        <v>0</v>
      </c>
      <c r="AA733" s="32">
        <f t="shared" ref="AA733:AA734" si="2070">AA734</f>
        <v>0</v>
      </c>
      <c r="AB733" s="32">
        <f t="shared" ref="AB733:AB737" si="2071">AB734</f>
        <v>16002.42</v>
      </c>
      <c r="AC733" s="33">
        <f t="shared" ref="AC733:AC737" si="2072">AC734</f>
        <v>24321.276999999998</v>
      </c>
      <c r="AD733" s="33">
        <f t="shared" ref="AD733:AD737" si="2073">AD734</f>
        <v>24321.276999999998</v>
      </c>
      <c r="AE733" s="34">
        <f t="shared" si="1890"/>
        <v>100</v>
      </c>
      <c r="AF733" s="32">
        <f t="shared" ref="AF733:AF737" si="2074">AF734</f>
        <v>28643.776999999998</v>
      </c>
      <c r="AG733" s="32">
        <f t="shared" ref="AG733:AG737" si="2075">AG734</f>
        <v>-4322.5</v>
      </c>
      <c r="AH733" s="32">
        <f t="shared" ref="AH733:AH737" si="2076">AH734</f>
        <v>0</v>
      </c>
      <c r="AI733" s="32">
        <f t="shared" ref="AI733:AI737" si="2077">AI734</f>
        <v>0</v>
      </c>
      <c r="AJ733" s="32">
        <f t="shared" ref="AJ733:AJ737" si="2078">AJ734</f>
        <v>0</v>
      </c>
      <c r="AK733" s="32">
        <f t="shared" ref="AK733:AK737" si="2079">AK734</f>
        <v>0</v>
      </c>
      <c r="AL733" s="32">
        <f t="shared" si="1892"/>
        <v>24321.276999999998</v>
      </c>
      <c r="AM733" s="32">
        <f t="shared" si="1893"/>
        <v>0</v>
      </c>
    </row>
    <row r="734" spans="2:40" ht="31.2" x14ac:dyDescent="0.3">
      <c r="B734" s="30" t="s">
        <v>450</v>
      </c>
      <c r="C734" s="30" t="s">
        <v>224</v>
      </c>
      <c r="D734" s="30" t="s">
        <v>502</v>
      </c>
      <c r="E734" s="15" t="str">
        <f t="shared" si="2007"/>
        <v>0702</v>
      </c>
      <c r="F734" s="30" t="s">
        <v>509</v>
      </c>
      <c r="G734" s="30" t="s">
        <v>174</v>
      </c>
      <c r="H734" s="31" t="s">
        <v>175</v>
      </c>
      <c r="I734" s="32">
        <f t="shared" si="2054"/>
        <v>5913.5</v>
      </c>
      <c r="J734" s="32">
        <f t="shared" si="2055"/>
        <v>4977.8999999999996</v>
      </c>
      <c r="K734" s="32">
        <f t="shared" si="2056"/>
        <v>4977.8999999999996</v>
      </c>
      <c r="L734" s="32">
        <f t="shared" si="2057"/>
        <v>0</v>
      </c>
      <c r="M734" s="32">
        <f t="shared" si="2058"/>
        <v>0</v>
      </c>
      <c r="N734" s="32">
        <f t="shared" si="2059"/>
        <v>0</v>
      </c>
      <c r="O734" s="32">
        <f t="shared" si="2060"/>
        <v>-4322.5</v>
      </c>
      <c r="P734" s="32">
        <f t="shared" si="2061"/>
        <v>3449.58</v>
      </c>
      <c r="Q734" s="32">
        <f t="shared" si="2062"/>
        <v>19280.697</v>
      </c>
      <c r="R734" s="32">
        <f t="shared" si="2063"/>
        <v>0</v>
      </c>
      <c r="S734" s="32">
        <f t="shared" si="2064"/>
        <v>0</v>
      </c>
      <c r="T734" s="32">
        <f t="shared" si="2065"/>
        <v>0</v>
      </c>
      <c r="U734" s="32">
        <v>0</v>
      </c>
      <c r="V734" s="32">
        <f t="shared" si="2008"/>
        <v>24321.277000000002</v>
      </c>
      <c r="W734" s="32">
        <f t="shared" si="2066"/>
        <v>0</v>
      </c>
      <c r="X734" s="32">
        <f t="shared" si="2067"/>
        <v>0</v>
      </c>
      <c r="Y734" s="32">
        <f t="shared" si="2068"/>
        <v>0</v>
      </c>
      <c r="Z734" s="32">
        <f t="shared" si="2069"/>
        <v>0</v>
      </c>
      <c r="AA734" s="32">
        <f t="shared" si="2070"/>
        <v>0</v>
      </c>
      <c r="AB734" s="32">
        <f t="shared" si="2071"/>
        <v>16002.42</v>
      </c>
      <c r="AC734" s="33">
        <f t="shared" si="2072"/>
        <v>24321.276999999998</v>
      </c>
      <c r="AD734" s="33">
        <f t="shared" si="2073"/>
        <v>24321.276999999998</v>
      </c>
      <c r="AE734" s="34">
        <f t="shared" si="1890"/>
        <v>100</v>
      </c>
      <c r="AF734" s="32">
        <f t="shared" si="2074"/>
        <v>28643.776999999998</v>
      </c>
      <c r="AG734" s="32">
        <f t="shared" si="2075"/>
        <v>-4322.5</v>
      </c>
      <c r="AH734" s="32">
        <f t="shared" si="2076"/>
        <v>0</v>
      </c>
      <c r="AI734" s="32">
        <f t="shared" si="2077"/>
        <v>0</v>
      </c>
      <c r="AJ734" s="32">
        <f t="shared" si="2078"/>
        <v>0</v>
      </c>
      <c r="AK734" s="32">
        <f t="shared" si="2079"/>
        <v>0</v>
      </c>
      <c r="AL734" s="32">
        <f t="shared" si="1892"/>
        <v>24321.276999999998</v>
      </c>
      <c r="AM734" s="32">
        <f t="shared" si="1893"/>
        <v>0</v>
      </c>
    </row>
    <row r="735" spans="2:40" x14ac:dyDescent="0.3">
      <c r="B735" s="30" t="s">
        <v>450</v>
      </c>
      <c r="C735" s="30" t="s">
        <v>224</v>
      </c>
      <c r="D735" s="30" t="s">
        <v>502</v>
      </c>
      <c r="E735" s="15" t="str">
        <f t="shared" si="2007"/>
        <v>0702</v>
      </c>
      <c r="F735" s="30" t="s">
        <v>509</v>
      </c>
      <c r="G735" s="30" t="s">
        <v>302</v>
      </c>
      <c r="H735" s="31" t="s">
        <v>303</v>
      </c>
      <c r="I735" s="32">
        <v>5913.5</v>
      </c>
      <c r="J735" s="32">
        <v>4977.8999999999996</v>
      </c>
      <c r="K735" s="32">
        <v>4977.8999999999996</v>
      </c>
      <c r="L735" s="32"/>
      <c r="M735" s="32"/>
      <c r="N735" s="32"/>
      <c r="O735" s="32">
        <v>-4322.5</v>
      </c>
      <c r="P735" s="32">
        <v>3449.58</v>
      </c>
      <c r="Q735" s="32">
        <f>18390+890.697</f>
        <v>19280.697</v>
      </c>
      <c r="R735" s="32">
        <v>0</v>
      </c>
      <c r="S735" s="32">
        <v>0</v>
      </c>
      <c r="T735" s="32">
        <v>0</v>
      </c>
      <c r="U735" s="32">
        <v>0</v>
      </c>
      <c r="V735" s="32">
        <f t="shared" si="2008"/>
        <v>24321.277000000002</v>
      </c>
      <c r="W735" s="32"/>
      <c r="X735" s="32"/>
      <c r="Y735" s="32"/>
      <c r="Z735" s="32"/>
      <c r="AA735" s="32"/>
      <c r="AB735" s="32">
        <v>16002.42</v>
      </c>
      <c r="AC735" s="33">
        <v>24321.276999999998</v>
      </c>
      <c r="AD735" s="33">
        <v>24321.276999999998</v>
      </c>
      <c r="AE735" s="34">
        <f t="shared" si="1890"/>
        <v>100</v>
      </c>
      <c r="AF735" s="32">
        <v>28643.776999999998</v>
      </c>
      <c r="AG735" s="32">
        <v>-4322.5</v>
      </c>
      <c r="AH735" s="32">
        <v>0</v>
      </c>
      <c r="AI735" s="32">
        <v>0</v>
      </c>
      <c r="AJ735" s="32">
        <v>0</v>
      </c>
      <c r="AK735" s="32">
        <v>0</v>
      </c>
      <c r="AL735" s="32">
        <f t="shared" si="1892"/>
        <v>24321.276999999998</v>
      </c>
      <c r="AM735" s="32">
        <f t="shared" si="1893"/>
        <v>0</v>
      </c>
      <c r="AN735" s="12"/>
    </row>
    <row r="736" spans="2:40" ht="78" x14ac:dyDescent="0.3">
      <c r="B736" s="30" t="s">
        <v>450</v>
      </c>
      <c r="C736" s="30" t="s">
        <v>224</v>
      </c>
      <c r="D736" s="30" t="s">
        <v>502</v>
      </c>
      <c r="E736" s="15" t="str">
        <f t="shared" si="2007"/>
        <v>0702</v>
      </c>
      <c r="F736" s="30" t="s">
        <v>511</v>
      </c>
      <c r="G736" s="30"/>
      <c r="H736" s="31" t="s">
        <v>512</v>
      </c>
      <c r="I736" s="32"/>
      <c r="J736" s="32"/>
      <c r="K736" s="32"/>
      <c r="L736" s="32"/>
      <c r="M736" s="32"/>
      <c r="N736" s="32"/>
      <c r="O736" s="32">
        <f t="shared" si="2060"/>
        <v>0</v>
      </c>
      <c r="P736" s="32">
        <f t="shared" si="2061"/>
        <v>0</v>
      </c>
      <c r="Q736" s="32">
        <f t="shared" ref="Q736:Q737" si="2080">Q737</f>
        <v>1053.3900000000001</v>
      </c>
      <c r="R736" s="32"/>
      <c r="S736" s="32"/>
      <c r="T736" s="32"/>
      <c r="U736" s="32"/>
      <c r="V736" s="32">
        <f t="shared" si="2008"/>
        <v>1053.3900000000001</v>
      </c>
      <c r="W736" s="32"/>
      <c r="X736" s="32"/>
      <c r="Y736" s="32"/>
      <c r="Z736" s="32"/>
      <c r="AA736" s="32"/>
      <c r="AB736" s="32">
        <f t="shared" si="2071"/>
        <v>826.69500000000005</v>
      </c>
      <c r="AC736" s="33">
        <f t="shared" si="2072"/>
        <v>1053.3900000000001</v>
      </c>
      <c r="AD736" s="33">
        <f t="shared" si="2073"/>
        <v>1053.3900000000001</v>
      </c>
      <c r="AE736" s="34">
        <f t="shared" si="1890"/>
        <v>100</v>
      </c>
      <c r="AF736" s="32">
        <f t="shared" si="2074"/>
        <v>1053.3900000000001</v>
      </c>
      <c r="AG736" s="32">
        <f t="shared" si="2075"/>
        <v>0</v>
      </c>
      <c r="AH736" s="32">
        <f t="shared" si="2076"/>
        <v>0</v>
      </c>
      <c r="AI736" s="32">
        <f t="shared" si="2077"/>
        <v>0</v>
      </c>
      <c r="AJ736" s="32">
        <f t="shared" si="2078"/>
        <v>0</v>
      </c>
      <c r="AK736" s="32">
        <f t="shared" si="2079"/>
        <v>0</v>
      </c>
      <c r="AL736" s="32">
        <f t="shared" si="1892"/>
        <v>1053.3900000000001</v>
      </c>
      <c r="AM736" s="32">
        <f t="shared" si="1893"/>
        <v>0</v>
      </c>
      <c r="AN736" s="12"/>
    </row>
    <row r="737" spans="2:40" ht="31.2" x14ac:dyDescent="0.3">
      <c r="B737" s="30" t="s">
        <v>450</v>
      </c>
      <c r="C737" s="30" t="s">
        <v>224</v>
      </c>
      <c r="D737" s="30" t="s">
        <v>502</v>
      </c>
      <c r="E737" s="15" t="str">
        <f t="shared" si="2007"/>
        <v>0702</v>
      </c>
      <c r="F737" s="30" t="s">
        <v>511</v>
      </c>
      <c r="G737" s="30" t="s">
        <v>174</v>
      </c>
      <c r="H737" s="31" t="s">
        <v>175</v>
      </c>
      <c r="I737" s="32"/>
      <c r="J737" s="32"/>
      <c r="K737" s="32"/>
      <c r="L737" s="32"/>
      <c r="M737" s="32"/>
      <c r="N737" s="32"/>
      <c r="O737" s="32">
        <f t="shared" si="2060"/>
        <v>0</v>
      </c>
      <c r="P737" s="32">
        <f t="shared" si="2061"/>
        <v>0</v>
      </c>
      <c r="Q737" s="32">
        <f t="shared" si="2080"/>
        <v>1053.3900000000001</v>
      </c>
      <c r="R737" s="32"/>
      <c r="S737" s="32"/>
      <c r="T737" s="32"/>
      <c r="U737" s="32"/>
      <c r="V737" s="32">
        <f t="shared" si="2008"/>
        <v>1053.3900000000001</v>
      </c>
      <c r="W737" s="32"/>
      <c r="X737" s="32"/>
      <c r="Y737" s="32"/>
      <c r="Z737" s="32"/>
      <c r="AA737" s="32"/>
      <c r="AB737" s="32">
        <f t="shared" si="2071"/>
        <v>826.69500000000005</v>
      </c>
      <c r="AC737" s="33">
        <f t="shared" si="2072"/>
        <v>1053.3900000000001</v>
      </c>
      <c r="AD737" s="33">
        <f t="shared" si="2073"/>
        <v>1053.3900000000001</v>
      </c>
      <c r="AE737" s="34">
        <f t="shared" si="1890"/>
        <v>100</v>
      </c>
      <c r="AF737" s="32">
        <f t="shared" si="2074"/>
        <v>1053.3900000000001</v>
      </c>
      <c r="AG737" s="32">
        <f t="shared" si="2075"/>
        <v>0</v>
      </c>
      <c r="AH737" s="32">
        <f t="shared" si="2076"/>
        <v>0</v>
      </c>
      <c r="AI737" s="32">
        <f t="shared" si="2077"/>
        <v>0</v>
      </c>
      <c r="AJ737" s="32">
        <f t="shared" si="2078"/>
        <v>0</v>
      </c>
      <c r="AK737" s="32">
        <f t="shared" si="2079"/>
        <v>0</v>
      </c>
      <c r="AL737" s="32">
        <f t="shared" si="1892"/>
        <v>1053.3900000000001</v>
      </c>
      <c r="AM737" s="32">
        <f t="shared" si="1893"/>
        <v>0</v>
      </c>
      <c r="AN737" s="12"/>
    </row>
    <row r="738" spans="2:40" x14ac:dyDescent="0.3">
      <c r="B738" s="30" t="s">
        <v>450</v>
      </c>
      <c r="C738" s="30" t="s">
        <v>224</v>
      </c>
      <c r="D738" s="30" t="s">
        <v>502</v>
      </c>
      <c r="E738" s="15" t="str">
        <f t="shared" si="2007"/>
        <v>0702</v>
      </c>
      <c r="F738" s="30" t="s">
        <v>511</v>
      </c>
      <c r="G738" s="30" t="s">
        <v>302</v>
      </c>
      <c r="H738" s="31" t="s">
        <v>303</v>
      </c>
      <c r="I738" s="32"/>
      <c r="J738" s="32"/>
      <c r="K738" s="32"/>
      <c r="L738" s="32"/>
      <c r="M738" s="32"/>
      <c r="N738" s="32"/>
      <c r="O738" s="32">
        <v>0</v>
      </c>
      <c r="P738" s="32">
        <v>0</v>
      </c>
      <c r="Q738" s="32">
        <v>1053.3900000000001</v>
      </c>
      <c r="R738" s="32"/>
      <c r="S738" s="32"/>
      <c r="T738" s="32"/>
      <c r="U738" s="32"/>
      <c r="V738" s="32">
        <f t="shared" si="2008"/>
        <v>1053.3900000000001</v>
      </c>
      <c r="W738" s="32"/>
      <c r="X738" s="32"/>
      <c r="Y738" s="32"/>
      <c r="Z738" s="32"/>
      <c r="AA738" s="32"/>
      <c r="AB738" s="32">
        <v>826.69500000000005</v>
      </c>
      <c r="AC738" s="33">
        <v>1053.3900000000001</v>
      </c>
      <c r="AD738" s="33">
        <v>1053.3900000000001</v>
      </c>
      <c r="AE738" s="34">
        <f t="shared" si="1890"/>
        <v>100</v>
      </c>
      <c r="AF738" s="32">
        <v>1053.3900000000001</v>
      </c>
      <c r="AG738" s="32">
        <v>0</v>
      </c>
      <c r="AH738" s="32">
        <v>0</v>
      </c>
      <c r="AI738" s="32">
        <v>0</v>
      </c>
      <c r="AJ738" s="32">
        <v>0</v>
      </c>
      <c r="AK738" s="32">
        <v>0</v>
      </c>
      <c r="AL738" s="32">
        <f t="shared" si="1892"/>
        <v>1053.3900000000001</v>
      </c>
      <c r="AM738" s="32">
        <f t="shared" si="1893"/>
        <v>0</v>
      </c>
      <c r="AN738" s="12"/>
    </row>
    <row r="739" spans="2:40" ht="46.8" x14ac:dyDescent="0.3">
      <c r="B739" s="30" t="s">
        <v>450</v>
      </c>
      <c r="C739" s="30" t="s">
        <v>224</v>
      </c>
      <c r="D739" s="30" t="s">
        <v>502</v>
      </c>
      <c r="E739" s="15" t="str">
        <f t="shared" si="2007"/>
        <v>0702</v>
      </c>
      <c r="F739" s="30" t="s">
        <v>513</v>
      </c>
      <c r="G739" s="30"/>
      <c r="H739" s="31" t="s">
        <v>514</v>
      </c>
      <c r="I739" s="32">
        <f t="shared" ref="I739:N739" si="2081">I744+I764+I748+I760</f>
        <v>7786121.7000000002</v>
      </c>
      <c r="J739" s="32">
        <f t="shared" si="2081"/>
        <v>7974509.9000000004</v>
      </c>
      <c r="K739" s="32">
        <f t="shared" si="2081"/>
        <v>8046239.6999999993</v>
      </c>
      <c r="L739" s="32">
        <f t="shared" si="2081"/>
        <v>0</v>
      </c>
      <c r="M739" s="32">
        <f t="shared" si="2081"/>
        <v>0</v>
      </c>
      <c r="N739" s="32">
        <f t="shared" si="2081"/>
        <v>0</v>
      </c>
      <c r="O739" s="32">
        <f>O744+O764+O748+O760+O740+O756+O752</f>
        <v>0</v>
      </c>
      <c r="P739" s="32">
        <f>P744+P764+P748+P760+P740+P756+P752</f>
        <v>0</v>
      </c>
      <c r="Q739" s="32">
        <f>Q744+Q764+Q748+Q760+Q740+Q756</f>
        <v>0</v>
      </c>
      <c r="R739" s="32">
        <f>R744+R764+R748+R760+R740+R756</f>
        <v>616.52700000000004</v>
      </c>
      <c r="S739" s="32">
        <f>S744+S764+S748+S760+S740</f>
        <v>0</v>
      </c>
      <c r="T739" s="32">
        <f>T744+T764+T748+T760</f>
        <v>0</v>
      </c>
      <c r="U739" s="32">
        <v>0</v>
      </c>
      <c r="V739" s="32">
        <f t="shared" si="2008"/>
        <v>7786738.227</v>
      </c>
      <c r="W739" s="32">
        <f>W744+W764+W748+W760</f>
        <v>0</v>
      </c>
      <c r="X739" s="32">
        <f>X744+X764+X748+X760</f>
        <v>0</v>
      </c>
      <c r="Y739" s="32">
        <f>Y744+Y764+Y748+Y760</f>
        <v>0</v>
      </c>
      <c r="Z739" s="32">
        <f>Z744+Z764+Z748+Z760</f>
        <v>0</v>
      </c>
      <c r="AA739" s="32">
        <f>AA744+AA764+AA748+AA760</f>
        <v>0</v>
      </c>
      <c r="AB739" s="32">
        <f>AB744+AB764+AB748+AB760+AB740+AB756+AB752</f>
        <v>6777415.4982400006</v>
      </c>
      <c r="AC739" s="33">
        <f>AC744+AC764+AC748+AC760+AC740+AC756+AC752</f>
        <v>8819307.8841200005</v>
      </c>
      <c r="AD739" s="33">
        <f>AD744+AD764+AD748+AD760+AD740+AD756+AD752</f>
        <v>8819294.2618400007</v>
      </c>
      <c r="AE739" s="34">
        <f t="shared" si="1890"/>
        <v>99.99984554026031</v>
      </c>
      <c r="AF739" s="32">
        <f t="shared" ref="AF739:AK739" si="2082">AF744+AF764+AF748+AF760+AF740+AF756+AF752</f>
        <v>8643713.8330000006</v>
      </c>
      <c r="AG739" s="32">
        <f t="shared" si="2082"/>
        <v>0</v>
      </c>
      <c r="AH739" s="32">
        <f t="shared" si="2082"/>
        <v>0</v>
      </c>
      <c r="AI739" s="32">
        <f t="shared" si="2082"/>
        <v>0</v>
      </c>
      <c r="AJ739" s="32">
        <f t="shared" si="2082"/>
        <v>0</v>
      </c>
      <c r="AK739" s="32">
        <f t="shared" si="2082"/>
        <v>0</v>
      </c>
      <c r="AL739" s="32">
        <f t="shared" si="1892"/>
        <v>8643713.8330000006</v>
      </c>
      <c r="AM739" s="32">
        <f t="shared" si="1893"/>
        <v>-856975.60600000061</v>
      </c>
    </row>
    <row r="740" spans="2:40" ht="62.4" x14ac:dyDescent="0.3">
      <c r="B740" s="30" t="s">
        <v>450</v>
      </c>
      <c r="C740" s="30" t="s">
        <v>224</v>
      </c>
      <c r="D740" s="30" t="s">
        <v>502</v>
      </c>
      <c r="E740" s="15" t="str">
        <f t="shared" si="2007"/>
        <v>0702</v>
      </c>
      <c r="F740" s="30" t="s">
        <v>515</v>
      </c>
      <c r="G740" s="30"/>
      <c r="H740" s="45" t="s">
        <v>516</v>
      </c>
      <c r="I740" s="32"/>
      <c r="J740" s="32"/>
      <c r="K740" s="32"/>
      <c r="L740" s="32"/>
      <c r="M740" s="32"/>
      <c r="N740" s="32"/>
      <c r="O740" s="32">
        <f>O741</f>
        <v>0</v>
      </c>
      <c r="P740" s="32">
        <f>P741</f>
        <v>0</v>
      </c>
      <c r="Q740" s="32">
        <f>Q741</f>
        <v>0</v>
      </c>
      <c r="R740" s="32">
        <f>R741</f>
        <v>0</v>
      </c>
      <c r="S740" s="32">
        <f>S741</f>
        <v>0</v>
      </c>
      <c r="T740" s="32"/>
      <c r="U740" s="32"/>
      <c r="V740" s="32">
        <f t="shared" si="2008"/>
        <v>0</v>
      </c>
      <c r="W740" s="32"/>
      <c r="X740" s="32"/>
      <c r="Y740" s="32"/>
      <c r="Z740" s="32"/>
      <c r="AA740" s="32"/>
      <c r="AB740" s="32">
        <f>AB741</f>
        <v>7567.0348800000002</v>
      </c>
      <c r="AC740" s="33">
        <f>AC741</f>
        <v>11501</v>
      </c>
      <c r="AD740" s="33">
        <f>AD741</f>
        <v>11501</v>
      </c>
      <c r="AE740" s="34">
        <f t="shared" si="1890"/>
        <v>100</v>
      </c>
      <c r="AF740" s="32">
        <f t="shared" ref="AF740:AK740" si="2083">AF741</f>
        <v>11186.7</v>
      </c>
      <c r="AG740" s="32">
        <f t="shared" si="2083"/>
        <v>0</v>
      </c>
      <c r="AH740" s="32">
        <f t="shared" si="2083"/>
        <v>0</v>
      </c>
      <c r="AI740" s="32">
        <f t="shared" si="2083"/>
        <v>0</v>
      </c>
      <c r="AJ740" s="32">
        <f t="shared" si="2083"/>
        <v>0</v>
      </c>
      <c r="AK740" s="32">
        <f t="shared" si="2083"/>
        <v>0</v>
      </c>
      <c r="AL740" s="32">
        <f t="shared" si="1892"/>
        <v>11186.7</v>
      </c>
      <c r="AM740" s="32">
        <f t="shared" si="1893"/>
        <v>-11186.7</v>
      </c>
    </row>
    <row r="741" spans="2:40" ht="31.2" x14ac:dyDescent="0.3">
      <c r="B741" s="30" t="s">
        <v>450</v>
      </c>
      <c r="C741" s="30" t="s">
        <v>224</v>
      </c>
      <c r="D741" s="30" t="s">
        <v>502</v>
      </c>
      <c r="E741" s="15" t="str">
        <f t="shared" si="2007"/>
        <v>0702</v>
      </c>
      <c r="F741" s="30" t="s">
        <v>515</v>
      </c>
      <c r="G741" s="30" t="s">
        <v>174</v>
      </c>
      <c r="H741" s="31" t="s">
        <v>175</v>
      </c>
      <c r="I741" s="32"/>
      <c r="J741" s="32"/>
      <c r="K741" s="32"/>
      <c r="L741" s="32"/>
      <c r="M741" s="32"/>
      <c r="N741" s="32"/>
      <c r="O741" s="32">
        <f>O742+O743</f>
        <v>0</v>
      </c>
      <c r="P741" s="32">
        <f>P742+P743</f>
        <v>0</v>
      </c>
      <c r="Q741" s="32">
        <f>Q742+Q743</f>
        <v>0</v>
      </c>
      <c r="R741" s="32">
        <f>R742+R743</f>
        <v>0</v>
      </c>
      <c r="S741" s="32">
        <f>S742+S743</f>
        <v>0</v>
      </c>
      <c r="T741" s="32"/>
      <c r="U741" s="32"/>
      <c r="V741" s="32">
        <f t="shared" si="2008"/>
        <v>0</v>
      </c>
      <c r="W741" s="32"/>
      <c r="X741" s="32"/>
      <c r="Y741" s="32"/>
      <c r="Z741" s="32"/>
      <c r="AA741" s="32"/>
      <c r="AB741" s="32">
        <f>AB742+AB743</f>
        <v>7567.0348800000002</v>
      </c>
      <c r="AC741" s="33">
        <f>AC742+AC743</f>
        <v>11501</v>
      </c>
      <c r="AD741" s="33">
        <f>AD742+AD743</f>
        <v>11501</v>
      </c>
      <c r="AE741" s="34">
        <f t="shared" si="1890"/>
        <v>100</v>
      </c>
      <c r="AF741" s="32">
        <f t="shared" ref="AF741:AK741" si="2084">AF742+AF743</f>
        <v>11186.7</v>
      </c>
      <c r="AG741" s="32">
        <f t="shared" si="2084"/>
        <v>0</v>
      </c>
      <c r="AH741" s="32">
        <f t="shared" si="2084"/>
        <v>0</v>
      </c>
      <c r="AI741" s="32">
        <f t="shared" si="2084"/>
        <v>0</v>
      </c>
      <c r="AJ741" s="32">
        <f t="shared" si="2084"/>
        <v>0</v>
      </c>
      <c r="AK741" s="32">
        <f t="shared" si="2084"/>
        <v>0</v>
      </c>
      <c r="AL741" s="32">
        <f t="shared" si="1892"/>
        <v>11186.7</v>
      </c>
      <c r="AM741" s="32">
        <f t="shared" si="1893"/>
        <v>-11186.7</v>
      </c>
    </row>
    <row r="742" spans="2:40" x14ac:dyDescent="0.3">
      <c r="B742" s="30" t="s">
        <v>450</v>
      </c>
      <c r="C742" s="30" t="s">
        <v>224</v>
      </c>
      <c r="D742" s="30" t="s">
        <v>502</v>
      </c>
      <c r="E742" s="15" t="str">
        <f t="shared" si="2007"/>
        <v>0702</v>
      </c>
      <c r="F742" s="30" t="s">
        <v>515</v>
      </c>
      <c r="G742" s="30" t="s">
        <v>176</v>
      </c>
      <c r="H742" s="31" t="s">
        <v>177</v>
      </c>
      <c r="I742" s="32"/>
      <c r="J742" s="32"/>
      <c r="K742" s="32"/>
      <c r="L742" s="32"/>
      <c r="M742" s="32"/>
      <c r="N742" s="32"/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/>
      <c r="U742" s="32"/>
      <c r="V742" s="32">
        <f t="shared" si="2008"/>
        <v>0</v>
      </c>
      <c r="W742" s="32"/>
      <c r="X742" s="32"/>
      <c r="Y742" s="32"/>
      <c r="Z742" s="32"/>
      <c r="AA742" s="32"/>
      <c r="AB742" s="32">
        <v>116.29206000000001</v>
      </c>
      <c r="AC742" s="33">
        <v>260.52843000000001</v>
      </c>
      <c r="AD742" s="33">
        <v>260.52843000000001</v>
      </c>
      <c r="AE742" s="34">
        <f t="shared" ref="AE742:AE805" si="2085">AD742/AC742*100</f>
        <v>100</v>
      </c>
      <c r="AF742" s="32">
        <v>189.95679999999999</v>
      </c>
      <c r="AG742" s="32">
        <v>0</v>
      </c>
      <c r="AH742" s="32">
        <v>0</v>
      </c>
      <c r="AI742" s="32">
        <v>0</v>
      </c>
      <c r="AJ742" s="32">
        <v>0</v>
      </c>
      <c r="AK742" s="32">
        <v>0</v>
      </c>
      <c r="AL742" s="32">
        <f t="shared" ref="AL742:AL805" si="2086">AF742+AH742+AK742+AI742+AJ742+AG742</f>
        <v>189.95679999999999</v>
      </c>
      <c r="AM742" s="32">
        <f t="shared" ref="AM742:AM805" si="2087">V742-AL742</f>
        <v>-189.95679999999999</v>
      </c>
    </row>
    <row r="743" spans="2:40" x14ac:dyDescent="0.3">
      <c r="B743" s="30" t="s">
        <v>450</v>
      </c>
      <c r="C743" s="30" t="s">
        <v>224</v>
      </c>
      <c r="D743" s="30" t="s">
        <v>502</v>
      </c>
      <c r="E743" s="15" t="str">
        <f t="shared" si="2007"/>
        <v>0702</v>
      </c>
      <c r="F743" s="30" t="s">
        <v>515</v>
      </c>
      <c r="G743" s="30" t="s">
        <v>302</v>
      </c>
      <c r="H743" s="31" t="s">
        <v>303</v>
      </c>
      <c r="I743" s="32"/>
      <c r="J743" s="32"/>
      <c r="K743" s="32"/>
      <c r="L743" s="32"/>
      <c r="M743" s="32"/>
      <c r="N743" s="32"/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/>
      <c r="U743" s="32"/>
      <c r="V743" s="32">
        <f t="shared" si="2008"/>
        <v>0</v>
      </c>
      <c r="W743" s="32"/>
      <c r="X743" s="32"/>
      <c r="Y743" s="32"/>
      <c r="Z743" s="32"/>
      <c r="AA743" s="32"/>
      <c r="AB743" s="32">
        <v>7450.7428200000004</v>
      </c>
      <c r="AC743" s="33">
        <v>11240.47157</v>
      </c>
      <c r="AD743" s="33">
        <v>11240.47157</v>
      </c>
      <c r="AE743" s="34">
        <f t="shared" si="2085"/>
        <v>100</v>
      </c>
      <c r="AF743" s="32">
        <v>10996.743200000001</v>
      </c>
      <c r="AG743" s="32">
        <v>0</v>
      </c>
      <c r="AH743" s="32">
        <v>0</v>
      </c>
      <c r="AI743" s="32">
        <v>0</v>
      </c>
      <c r="AJ743" s="32">
        <v>0</v>
      </c>
      <c r="AK743" s="32">
        <v>0</v>
      </c>
      <c r="AL743" s="32">
        <f t="shared" si="2086"/>
        <v>10996.743200000001</v>
      </c>
      <c r="AM743" s="32">
        <f t="shared" si="2087"/>
        <v>-10996.743200000001</v>
      </c>
    </row>
    <row r="744" spans="2:40" ht="31.2" x14ac:dyDescent="0.3">
      <c r="B744" s="30" t="s">
        <v>450</v>
      </c>
      <c r="C744" s="30" t="s">
        <v>224</v>
      </c>
      <c r="D744" s="30" t="s">
        <v>502</v>
      </c>
      <c r="E744" s="15" t="str">
        <f t="shared" si="2007"/>
        <v>0702</v>
      </c>
      <c r="F744" s="30" t="s">
        <v>517</v>
      </c>
      <c r="G744" s="30"/>
      <c r="H744" s="31" t="s">
        <v>463</v>
      </c>
      <c r="I744" s="32">
        <f t="shared" ref="I744:T744" si="2088">I745</f>
        <v>6305727.0000000009</v>
      </c>
      <c r="J744" s="32">
        <f t="shared" si="2088"/>
        <v>6528473.9000000004</v>
      </c>
      <c r="K744" s="32">
        <f t="shared" si="2088"/>
        <v>6623681.2999999998</v>
      </c>
      <c r="L744" s="32">
        <f t="shared" si="2088"/>
        <v>0</v>
      </c>
      <c r="M744" s="32">
        <f t="shared" si="2088"/>
        <v>0</v>
      </c>
      <c r="N744" s="32">
        <f t="shared" si="2088"/>
        <v>0</v>
      </c>
      <c r="O744" s="32">
        <f t="shared" si="2088"/>
        <v>0</v>
      </c>
      <c r="P744" s="32">
        <f t="shared" si="2088"/>
        <v>0</v>
      </c>
      <c r="Q744" s="32">
        <f t="shared" si="2088"/>
        <v>0</v>
      </c>
      <c r="R744" s="32">
        <f t="shared" si="2088"/>
        <v>0</v>
      </c>
      <c r="S744" s="32">
        <f t="shared" si="2088"/>
        <v>0</v>
      </c>
      <c r="T744" s="32">
        <f t="shared" si="2088"/>
        <v>0</v>
      </c>
      <c r="U744" s="32">
        <v>0</v>
      </c>
      <c r="V744" s="32">
        <f t="shared" si="2008"/>
        <v>6305727.0000000009</v>
      </c>
      <c r="W744" s="32">
        <f t="shared" ref="W744:AD744" si="2089">W745</f>
        <v>0</v>
      </c>
      <c r="X744" s="32">
        <f t="shared" si="2089"/>
        <v>0</v>
      </c>
      <c r="Y744" s="32">
        <f t="shared" si="2089"/>
        <v>0</v>
      </c>
      <c r="Z744" s="32">
        <f t="shared" si="2089"/>
        <v>0</v>
      </c>
      <c r="AA744" s="32">
        <f t="shared" si="2089"/>
        <v>0</v>
      </c>
      <c r="AB744" s="32">
        <f t="shared" si="2089"/>
        <v>5682862.33916</v>
      </c>
      <c r="AC744" s="33">
        <f t="shared" si="2089"/>
        <v>7443259.4371199999</v>
      </c>
      <c r="AD744" s="33">
        <f t="shared" si="2089"/>
        <v>7443245.8307499997</v>
      </c>
      <c r="AE744" s="34">
        <f t="shared" si="2085"/>
        <v>99.999817198767346</v>
      </c>
      <c r="AF744" s="32">
        <f t="shared" ref="AF744:AK744" si="2090">AF745</f>
        <v>7129334.2060000002</v>
      </c>
      <c r="AG744" s="32">
        <f t="shared" si="2090"/>
        <v>0</v>
      </c>
      <c r="AH744" s="32">
        <f t="shared" si="2090"/>
        <v>0</v>
      </c>
      <c r="AI744" s="32">
        <f t="shared" si="2090"/>
        <v>0</v>
      </c>
      <c r="AJ744" s="32">
        <f t="shared" si="2090"/>
        <v>0</v>
      </c>
      <c r="AK744" s="32">
        <f t="shared" si="2090"/>
        <v>0</v>
      </c>
      <c r="AL744" s="32">
        <f t="shared" si="2086"/>
        <v>7129334.2060000002</v>
      </c>
      <c r="AM744" s="32">
        <f t="shared" si="2087"/>
        <v>-823607.20599999931</v>
      </c>
    </row>
    <row r="745" spans="2:40" ht="31.2" x14ac:dyDescent="0.3">
      <c r="B745" s="30" t="s">
        <v>450</v>
      </c>
      <c r="C745" s="30" t="s">
        <v>224</v>
      </c>
      <c r="D745" s="30" t="s">
        <v>502</v>
      </c>
      <c r="E745" s="15" t="str">
        <f t="shared" si="2007"/>
        <v>0702</v>
      </c>
      <c r="F745" s="30" t="s">
        <v>517</v>
      </c>
      <c r="G745" s="30" t="s">
        <v>174</v>
      </c>
      <c r="H745" s="31" t="s">
        <v>175</v>
      </c>
      <c r="I745" s="32">
        <f t="shared" ref="I745:T745" si="2091">I746+I747</f>
        <v>6305727.0000000009</v>
      </c>
      <c r="J745" s="32">
        <f t="shared" si="2091"/>
        <v>6528473.9000000004</v>
      </c>
      <c r="K745" s="32">
        <f t="shared" si="2091"/>
        <v>6623681.2999999998</v>
      </c>
      <c r="L745" s="32">
        <f t="shared" si="2091"/>
        <v>0</v>
      </c>
      <c r="M745" s="32">
        <f t="shared" si="2091"/>
        <v>0</v>
      </c>
      <c r="N745" s="32">
        <f t="shared" si="2091"/>
        <v>0</v>
      </c>
      <c r="O745" s="32">
        <f t="shared" si="2091"/>
        <v>0</v>
      </c>
      <c r="P745" s="32">
        <f t="shared" si="2091"/>
        <v>0</v>
      </c>
      <c r="Q745" s="32">
        <f t="shared" si="2091"/>
        <v>0</v>
      </c>
      <c r="R745" s="32">
        <f t="shared" si="2091"/>
        <v>0</v>
      </c>
      <c r="S745" s="32">
        <f t="shared" si="2091"/>
        <v>0</v>
      </c>
      <c r="T745" s="32">
        <f t="shared" si="2091"/>
        <v>0</v>
      </c>
      <c r="U745" s="32">
        <v>0</v>
      </c>
      <c r="V745" s="32">
        <f t="shared" si="2008"/>
        <v>6305727.0000000009</v>
      </c>
      <c r="W745" s="32">
        <f t="shared" ref="W745:AD745" si="2092">W746+W747</f>
        <v>0</v>
      </c>
      <c r="X745" s="32">
        <f t="shared" si="2092"/>
        <v>0</v>
      </c>
      <c r="Y745" s="32">
        <f t="shared" si="2092"/>
        <v>0</v>
      </c>
      <c r="Z745" s="32">
        <f t="shared" si="2092"/>
        <v>0</v>
      </c>
      <c r="AA745" s="32">
        <f t="shared" si="2092"/>
        <v>0</v>
      </c>
      <c r="AB745" s="32">
        <f t="shared" si="2092"/>
        <v>5682862.33916</v>
      </c>
      <c r="AC745" s="33">
        <f t="shared" si="2092"/>
        <v>7443259.4371199999</v>
      </c>
      <c r="AD745" s="33">
        <f t="shared" si="2092"/>
        <v>7443245.8307499997</v>
      </c>
      <c r="AE745" s="34">
        <f t="shared" si="2085"/>
        <v>99.999817198767346</v>
      </c>
      <c r="AF745" s="32">
        <f t="shared" ref="AF745:AK745" si="2093">AF746+AF747</f>
        <v>7129334.2060000002</v>
      </c>
      <c r="AG745" s="32">
        <f t="shared" si="2093"/>
        <v>0</v>
      </c>
      <c r="AH745" s="32">
        <f t="shared" si="2093"/>
        <v>0</v>
      </c>
      <c r="AI745" s="32">
        <f t="shared" si="2093"/>
        <v>0</v>
      </c>
      <c r="AJ745" s="32">
        <f t="shared" si="2093"/>
        <v>0</v>
      </c>
      <c r="AK745" s="32">
        <f t="shared" si="2093"/>
        <v>0</v>
      </c>
      <c r="AL745" s="32">
        <f t="shared" si="2086"/>
        <v>7129334.2060000002</v>
      </c>
      <c r="AM745" s="32">
        <f t="shared" si="2087"/>
        <v>-823607.20599999931</v>
      </c>
    </row>
    <row r="746" spans="2:40" x14ac:dyDescent="0.3">
      <c r="B746" s="30" t="s">
        <v>450</v>
      </c>
      <c r="C746" s="30" t="s">
        <v>224</v>
      </c>
      <c r="D746" s="30" t="s">
        <v>502</v>
      </c>
      <c r="E746" s="15" t="str">
        <f t="shared" si="2007"/>
        <v>0702</v>
      </c>
      <c r="F746" s="30" t="s">
        <v>517</v>
      </c>
      <c r="G746" s="30" t="s">
        <v>176</v>
      </c>
      <c r="H746" s="31" t="s">
        <v>177</v>
      </c>
      <c r="I746" s="32">
        <v>207185.7</v>
      </c>
      <c r="J746" s="32">
        <v>212128.7</v>
      </c>
      <c r="K746" s="32">
        <v>207533.5</v>
      </c>
      <c r="L746" s="32"/>
      <c r="M746" s="32"/>
      <c r="N746" s="32"/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2">
        <v>0</v>
      </c>
      <c r="V746" s="32">
        <f t="shared" si="2008"/>
        <v>207185.7</v>
      </c>
      <c r="W746" s="32"/>
      <c r="X746" s="32"/>
      <c r="Y746" s="32"/>
      <c r="Z746" s="32"/>
      <c r="AA746" s="32"/>
      <c r="AB746" s="32">
        <v>191501.14082999999</v>
      </c>
      <c r="AC746" s="33">
        <v>256975.44643000001</v>
      </c>
      <c r="AD746" s="33">
        <v>256975.44643000001</v>
      </c>
      <c r="AE746" s="34">
        <f t="shared" si="2085"/>
        <v>100</v>
      </c>
      <c r="AF746" s="32">
        <v>264380.44050999999</v>
      </c>
      <c r="AG746" s="32">
        <v>0</v>
      </c>
      <c r="AH746" s="32">
        <v>0</v>
      </c>
      <c r="AI746" s="32">
        <v>0</v>
      </c>
      <c r="AJ746" s="32">
        <v>0</v>
      </c>
      <c r="AK746" s="32">
        <v>0</v>
      </c>
      <c r="AL746" s="32">
        <f t="shared" si="2086"/>
        <v>264380.44050999999</v>
      </c>
      <c r="AM746" s="32">
        <f t="shared" si="2087"/>
        <v>-57194.740509999974</v>
      </c>
      <c r="AN746" s="12"/>
    </row>
    <row r="747" spans="2:40" x14ac:dyDescent="0.3">
      <c r="B747" s="30" t="s">
        <v>450</v>
      </c>
      <c r="C747" s="30" t="s">
        <v>224</v>
      </c>
      <c r="D747" s="30" t="s">
        <v>502</v>
      </c>
      <c r="E747" s="15" t="str">
        <f t="shared" si="2007"/>
        <v>0702</v>
      </c>
      <c r="F747" s="30" t="s">
        <v>517</v>
      </c>
      <c r="G747" s="30" t="s">
        <v>302</v>
      </c>
      <c r="H747" s="31" t="s">
        <v>303</v>
      </c>
      <c r="I747" s="32">
        <v>6098541.3000000007</v>
      </c>
      <c r="J747" s="32">
        <v>6316345.2000000002</v>
      </c>
      <c r="K747" s="32">
        <v>6416147.7999999998</v>
      </c>
      <c r="L747" s="32"/>
      <c r="M747" s="32"/>
      <c r="N747" s="32"/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0</v>
      </c>
      <c r="U747" s="32">
        <v>0</v>
      </c>
      <c r="V747" s="32">
        <f t="shared" si="2008"/>
        <v>6098541.3000000007</v>
      </c>
      <c r="W747" s="32"/>
      <c r="X747" s="32"/>
      <c r="Y747" s="32"/>
      <c r="Z747" s="32"/>
      <c r="AA747" s="32"/>
      <c r="AB747" s="32">
        <v>5491361.19833</v>
      </c>
      <c r="AC747" s="33">
        <v>7186283.9906900004</v>
      </c>
      <c r="AD747" s="33">
        <v>7186270.3843200002</v>
      </c>
      <c r="AE747" s="34">
        <f t="shared" si="2085"/>
        <v>99.999810661949653</v>
      </c>
      <c r="AF747" s="32">
        <v>6864953.7654900001</v>
      </c>
      <c r="AG747" s="32">
        <v>0</v>
      </c>
      <c r="AH747" s="32">
        <v>0</v>
      </c>
      <c r="AI747" s="32">
        <v>0</v>
      </c>
      <c r="AJ747" s="32">
        <v>0</v>
      </c>
      <c r="AK747" s="32">
        <v>0</v>
      </c>
      <c r="AL747" s="32">
        <f t="shared" si="2086"/>
        <v>6864953.7654900001</v>
      </c>
      <c r="AM747" s="32">
        <f t="shared" si="2087"/>
        <v>-766412.46548999939</v>
      </c>
      <c r="AN747" s="12"/>
    </row>
    <row r="748" spans="2:40" ht="46.8" hidden="1" customHeight="1" x14ac:dyDescent="0.3">
      <c r="B748" s="30" t="s">
        <v>450</v>
      </c>
      <c r="C748" s="30" t="s">
        <v>224</v>
      </c>
      <c r="D748" s="30" t="s">
        <v>502</v>
      </c>
      <c r="E748" s="15" t="str">
        <f t="shared" si="2007"/>
        <v>0702</v>
      </c>
      <c r="F748" s="30" t="s">
        <v>518</v>
      </c>
      <c r="G748" s="30"/>
      <c r="H748" s="31" t="s">
        <v>519</v>
      </c>
      <c r="I748" s="32">
        <f t="shared" ref="I748:T748" si="2094">I749</f>
        <v>439102</v>
      </c>
      <c r="J748" s="32">
        <f t="shared" si="2094"/>
        <v>439102</v>
      </c>
      <c r="K748" s="32">
        <f t="shared" si="2094"/>
        <v>439102</v>
      </c>
      <c r="L748" s="32">
        <f t="shared" si="2094"/>
        <v>0</v>
      </c>
      <c r="M748" s="32">
        <f t="shared" si="2094"/>
        <v>0</v>
      </c>
      <c r="N748" s="32">
        <f t="shared" si="2094"/>
        <v>0</v>
      </c>
      <c r="O748" s="32">
        <f t="shared" si="2094"/>
        <v>0</v>
      </c>
      <c r="P748" s="32">
        <f t="shared" si="2094"/>
        <v>0</v>
      </c>
      <c r="Q748" s="32">
        <f t="shared" si="2094"/>
        <v>0</v>
      </c>
      <c r="R748" s="32">
        <f t="shared" si="2094"/>
        <v>0</v>
      </c>
      <c r="S748" s="32">
        <f t="shared" si="2094"/>
        <v>0</v>
      </c>
      <c r="T748" s="32">
        <f t="shared" si="2094"/>
        <v>0</v>
      </c>
      <c r="U748" s="32">
        <v>0</v>
      </c>
      <c r="V748" s="32">
        <f t="shared" si="2008"/>
        <v>439102</v>
      </c>
      <c r="W748" s="32">
        <f t="shared" ref="W748:AD748" si="2095">W749</f>
        <v>0</v>
      </c>
      <c r="X748" s="32">
        <f t="shared" si="2095"/>
        <v>0</v>
      </c>
      <c r="Y748" s="32">
        <f t="shared" si="2095"/>
        <v>0</v>
      </c>
      <c r="Z748" s="32">
        <f t="shared" si="2095"/>
        <v>0</v>
      </c>
      <c r="AA748" s="32">
        <f t="shared" si="2095"/>
        <v>0</v>
      </c>
      <c r="AB748" s="32">
        <f t="shared" si="2095"/>
        <v>0</v>
      </c>
      <c r="AC748" s="33">
        <f t="shared" si="2095"/>
        <v>0</v>
      </c>
      <c r="AD748" s="33">
        <f t="shared" si="2095"/>
        <v>0</v>
      </c>
      <c r="AE748" s="34" t="e">
        <f t="shared" si="2085"/>
        <v>#DIV/0!</v>
      </c>
      <c r="AF748" s="32">
        <f t="shared" ref="AF748:AK748" si="2096">AF749</f>
        <v>0</v>
      </c>
      <c r="AG748" s="32">
        <f t="shared" si="2096"/>
        <v>0</v>
      </c>
      <c r="AH748" s="32">
        <f t="shared" si="2096"/>
        <v>0</v>
      </c>
      <c r="AI748" s="32">
        <f t="shared" si="2096"/>
        <v>0</v>
      </c>
      <c r="AJ748" s="32">
        <f t="shared" si="2096"/>
        <v>0</v>
      </c>
      <c r="AK748" s="32">
        <f t="shared" si="2096"/>
        <v>0</v>
      </c>
      <c r="AL748" s="32">
        <f t="shared" si="2086"/>
        <v>0</v>
      </c>
      <c r="AM748" s="32">
        <f t="shared" si="2087"/>
        <v>439102</v>
      </c>
      <c r="AN748" s="12" t="s">
        <v>35</v>
      </c>
    </row>
    <row r="749" spans="2:40" ht="31.2" hidden="1" customHeight="1" x14ac:dyDescent="0.3">
      <c r="B749" s="30" t="s">
        <v>450</v>
      </c>
      <c r="C749" s="30" t="s">
        <v>224</v>
      </c>
      <c r="D749" s="30" t="s">
        <v>502</v>
      </c>
      <c r="E749" s="15" t="str">
        <f t="shared" si="2007"/>
        <v>0702</v>
      </c>
      <c r="F749" s="30" t="s">
        <v>518</v>
      </c>
      <c r="G749" s="30" t="s">
        <v>174</v>
      </c>
      <c r="H749" s="31" t="s">
        <v>175</v>
      </c>
      <c r="I749" s="32">
        <f t="shared" ref="I749:T749" si="2097">I750+I751</f>
        <v>439102</v>
      </c>
      <c r="J749" s="32">
        <f t="shared" si="2097"/>
        <v>439102</v>
      </c>
      <c r="K749" s="32">
        <f t="shared" si="2097"/>
        <v>439102</v>
      </c>
      <c r="L749" s="32">
        <f t="shared" si="2097"/>
        <v>0</v>
      </c>
      <c r="M749" s="32">
        <f t="shared" si="2097"/>
        <v>0</v>
      </c>
      <c r="N749" s="32">
        <f t="shared" si="2097"/>
        <v>0</v>
      </c>
      <c r="O749" s="32">
        <f t="shared" si="2097"/>
        <v>0</v>
      </c>
      <c r="P749" s="32">
        <f t="shared" si="2097"/>
        <v>0</v>
      </c>
      <c r="Q749" s="32">
        <f t="shared" si="2097"/>
        <v>0</v>
      </c>
      <c r="R749" s="32">
        <f t="shared" si="2097"/>
        <v>0</v>
      </c>
      <c r="S749" s="32">
        <f t="shared" si="2097"/>
        <v>0</v>
      </c>
      <c r="T749" s="32">
        <f t="shared" si="2097"/>
        <v>0</v>
      </c>
      <c r="U749" s="32">
        <v>0</v>
      </c>
      <c r="V749" s="32">
        <f t="shared" si="2008"/>
        <v>439102</v>
      </c>
      <c r="W749" s="32">
        <f t="shared" ref="W749:AD749" si="2098">W750+W751</f>
        <v>0</v>
      </c>
      <c r="X749" s="32">
        <f t="shared" si="2098"/>
        <v>0</v>
      </c>
      <c r="Y749" s="32">
        <f t="shared" si="2098"/>
        <v>0</v>
      </c>
      <c r="Z749" s="32">
        <f t="shared" si="2098"/>
        <v>0</v>
      </c>
      <c r="AA749" s="32">
        <f t="shared" si="2098"/>
        <v>0</v>
      </c>
      <c r="AB749" s="32">
        <f t="shared" si="2098"/>
        <v>0</v>
      </c>
      <c r="AC749" s="33">
        <f t="shared" si="2098"/>
        <v>0</v>
      </c>
      <c r="AD749" s="33">
        <f t="shared" si="2098"/>
        <v>0</v>
      </c>
      <c r="AE749" s="34" t="e">
        <f t="shared" si="2085"/>
        <v>#DIV/0!</v>
      </c>
      <c r="AF749" s="32">
        <f t="shared" ref="AF749:AK749" si="2099">AF750+AF751</f>
        <v>0</v>
      </c>
      <c r="AG749" s="32">
        <f t="shared" si="2099"/>
        <v>0</v>
      </c>
      <c r="AH749" s="32">
        <f t="shared" si="2099"/>
        <v>0</v>
      </c>
      <c r="AI749" s="32">
        <f t="shared" si="2099"/>
        <v>0</v>
      </c>
      <c r="AJ749" s="32">
        <f t="shared" si="2099"/>
        <v>0</v>
      </c>
      <c r="AK749" s="32">
        <f t="shared" si="2099"/>
        <v>0</v>
      </c>
      <c r="AL749" s="32">
        <f t="shared" si="2086"/>
        <v>0</v>
      </c>
      <c r="AM749" s="32">
        <f t="shared" si="2087"/>
        <v>439102</v>
      </c>
      <c r="AN749" s="12" t="s">
        <v>35</v>
      </c>
    </row>
    <row r="750" spans="2:40" ht="15.6" hidden="1" customHeight="1" x14ac:dyDescent="0.3">
      <c r="B750" s="30" t="s">
        <v>450</v>
      </c>
      <c r="C750" s="30" t="s">
        <v>224</v>
      </c>
      <c r="D750" s="30" t="s">
        <v>502</v>
      </c>
      <c r="E750" s="15" t="str">
        <f t="shared" si="2007"/>
        <v>0702</v>
      </c>
      <c r="F750" s="30" t="s">
        <v>518</v>
      </c>
      <c r="G750" s="30" t="s">
        <v>176</v>
      </c>
      <c r="H750" s="31" t="s">
        <v>177</v>
      </c>
      <c r="I750" s="32">
        <v>12667.2</v>
      </c>
      <c r="J750" s="32">
        <v>12667.2</v>
      </c>
      <c r="K750" s="32">
        <v>12667.2</v>
      </c>
      <c r="L750" s="32"/>
      <c r="M750" s="32"/>
      <c r="N750" s="32"/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0</v>
      </c>
      <c r="U750" s="32">
        <v>0</v>
      </c>
      <c r="V750" s="32">
        <f t="shared" si="2008"/>
        <v>12667.2</v>
      </c>
      <c r="W750" s="32"/>
      <c r="X750" s="32"/>
      <c r="Y750" s="32"/>
      <c r="Z750" s="32"/>
      <c r="AA750" s="32"/>
      <c r="AB750" s="32">
        <v>0</v>
      </c>
      <c r="AC750" s="33">
        <f>12936.672-12936.672</f>
        <v>0</v>
      </c>
      <c r="AD750" s="33">
        <v>0</v>
      </c>
      <c r="AE750" s="34" t="e">
        <f t="shared" si="2085"/>
        <v>#DIV/0!</v>
      </c>
      <c r="AF750" s="32">
        <f>12936.672-12936.672</f>
        <v>0</v>
      </c>
      <c r="AG750" s="32">
        <v>0</v>
      </c>
      <c r="AH750" s="32">
        <v>0</v>
      </c>
      <c r="AI750" s="32">
        <v>0</v>
      </c>
      <c r="AJ750" s="32">
        <v>0</v>
      </c>
      <c r="AK750" s="32">
        <v>0</v>
      </c>
      <c r="AL750" s="32">
        <f t="shared" si="2086"/>
        <v>0</v>
      </c>
      <c r="AM750" s="32">
        <f t="shared" si="2087"/>
        <v>12667.2</v>
      </c>
      <c r="AN750" s="12" t="s">
        <v>35</v>
      </c>
    </row>
    <row r="751" spans="2:40" ht="15.6" hidden="1" customHeight="1" x14ac:dyDescent="0.3">
      <c r="B751" s="30" t="s">
        <v>450</v>
      </c>
      <c r="C751" s="30" t="s">
        <v>224</v>
      </c>
      <c r="D751" s="30" t="s">
        <v>502</v>
      </c>
      <c r="E751" s="15" t="str">
        <f t="shared" si="2007"/>
        <v>0702</v>
      </c>
      <c r="F751" s="30" t="s">
        <v>518</v>
      </c>
      <c r="G751" s="30" t="s">
        <v>302</v>
      </c>
      <c r="H751" s="31" t="s">
        <v>303</v>
      </c>
      <c r="I751" s="32">
        <v>426434.8</v>
      </c>
      <c r="J751" s="32">
        <v>426434.8</v>
      </c>
      <c r="K751" s="32">
        <v>426434.8</v>
      </c>
      <c r="L751" s="32"/>
      <c r="M751" s="32"/>
      <c r="N751" s="32"/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2">
        <v>0</v>
      </c>
      <c r="V751" s="32">
        <f t="shared" si="2008"/>
        <v>426434.8</v>
      </c>
      <c r="W751" s="32"/>
      <c r="X751" s="32"/>
      <c r="Y751" s="32"/>
      <c r="Z751" s="32"/>
      <c r="AA751" s="32"/>
      <c r="AB751" s="32">
        <v>0</v>
      </c>
      <c r="AC751" s="33">
        <f>445740.728-445740.728</f>
        <v>0</v>
      </c>
      <c r="AD751" s="33">
        <v>0</v>
      </c>
      <c r="AE751" s="34" t="e">
        <f t="shared" si="2085"/>
        <v>#DIV/0!</v>
      </c>
      <c r="AF751" s="32">
        <f>445740.728-445740.728</f>
        <v>0</v>
      </c>
      <c r="AG751" s="32">
        <v>0</v>
      </c>
      <c r="AH751" s="32">
        <v>0</v>
      </c>
      <c r="AI751" s="32">
        <v>0</v>
      </c>
      <c r="AJ751" s="32">
        <v>0</v>
      </c>
      <c r="AK751" s="32">
        <v>0</v>
      </c>
      <c r="AL751" s="32">
        <f t="shared" si="2086"/>
        <v>0</v>
      </c>
      <c r="AM751" s="32">
        <f t="shared" si="2087"/>
        <v>426434.8</v>
      </c>
      <c r="AN751" s="12" t="s">
        <v>35</v>
      </c>
    </row>
    <row r="752" spans="2:40" ht="140.4" x14ac:dyDescent="0.3">
      <c r="B752" s="30" t="s">
        <v>450</v>
      </c>
      <c r="C752" s="30" t="s">
        <v>224</v>
      </c>
      <c r="D752" s="30" t="s">
        <v>502</v>
      </c>
      <c r="E752" s="15" t="str">
        <f t="shared" si="2007"/>
        <v>0702</v>
      </c>
      <c r="F752" s="10" t="s">
        <v>520</v>
      </c>
      <c r="G752" s="30"/>
      <c r="H752" s="50" t="s">
        <v>521</v>
      </c>
      <c r="I752" s="32"/>
      <c r="J752" s="32"/>
      <c r="K752" s="32"/>
      <c r="L752" s="32"/>
      <c r="M752" s="32"/>
      <c r="N752" s="32"/>
      <c r="O752" s="32">
        <f>O753</f>
        <v>0</v>
      </c>
      <c r="P752" s="32">
        <f>P753</f>
        <v>0</v>
      </c>
      <c r="Q752" s="32"/>
      <c r="R752" s="32"/>
      <c r="S752" s="32"/>
      <c r="T752" s="32"/>
      <c r="U752" s="32"/>
      <c r="V752" s="32">
        <f t="shared" si="2008"/>
        <v>0</v>
      </c>
      <c r="W752" s="32"/>
      <c r="X752" s="32"/>
      <c r="Y752" s="32"/>
      <c r="Z752" s="32"/>
      <c r="AA752" s="32"/>
      <c r="AB752" s="32">
        <f>AB753</f>
        <v>1611.3999999999999</v>
      </c>
      <c r="AC752" s="33">
        <f>AC753</f>
        <v>3084.7999999999997</v>
      </c>
      <c r="AD752" s="33">
        <f>AD753</f>
        <v>3084.7999999999997</v>
      </c>
      <c r="AE752" s="34">
        <f t="shared" si="2085"/>
        <v>100</v>
      </c>
      <c r="AF752" s="32">
        <f t="shared" ref="AF752:AK752" si="2100">AF753</f>
        <v>3222.7999999999997</v>
      </c>
      <c r="AG752" s="32">
        <f t="shared" si="2100"/>
        <v>0</v>
      </c>
      <c r="AH752" s="32">
        <f t="shared" si="2100"/>
        <v>0</v>
      </c>
      <c r="AI752" s="32">
        <f t="shared" si="2100"/>
        <v>0</v>
      </c>
      <c r="AJ752" s="32">
        <f t="shared" si="2100"/>
        <v>0</v>
      </c>
      <c r="AK752" s="32">
        <f t="shared" si="2100"/>
        <v>0</v>
      </c>
      <c r="AL752" s="32">
        <f t="shared" si="2086"/>
        <v>3222.7999999999997</v>
      </c>
      <c r="AM752" s="32">
        <f t="shared" si="2087"/>
        <v>-3222.7999999999997</v>
      </c>
      <c r="AN752" s="12"/>
    </row>
    <row r="753" spans="2:40" ht="31.2" x14ac:dyDescent="0.3">
      <c r="B753" s="30" t="s">
        <v>450</v>
      </c>
      <c r="C753" s="30" t="s">
        <v>224</v>
      </c>
      <c r="D753" s="30" t="s">
        <v>502</v>
      </c>
      <c r="E753" s="15" t="str">
        <f t="shared" si="2007"/>
        <v>0702</v>
      </c>
      <c r="F753" s="10" t="s">
        <v>520</v>
      </c>
      <c r="G753" s="30" t="s">
        <v>174</v>
      </c>
      <c r="H753" s="31" t="s">
        <v>175</v>
      </c>
      <c r="I753" s="32"/>
      <c r="J753" s="32"/>
      <c r="K753" s="32"/>
      <c r="L753" s="32"/>
      <c r="M753" s="32"/>
      <c r="N753" s="32"/>
      <c r="O753" s="32">
        <f>O754+O755</f>
        <v>0</v>
      </c>
      <c r="P753" s="32">
        <f>P754+P755</f>
        <v>0</v>
      </c>
      <c r="Q753" s="32"/>
      <c r="R753" s="32"/>
      <c r="S753" s="32"/>
      <c r="T753" s="32"/>
      <c r="U753" s="32"/>
      <c r="V753" s="32">
        <f t="shared" si="2008"/>
        <v>0</v>
      </c>
      <c r="W753" s="32"/>
      <c r="X753" s="32"/>
      <c r="Y753" s="32"/>
      <c r="Z753" s="32"/>
      <c r="AA753" s="32"/>
      <c r="AB753" s="32">
        <f>AB754+AB755</f>
        <v>1611.3999999999999</v>
      </c>
      <c r="AC753" s="33">
        <f>AC754+AC755</f>
        <v>3084.7999999999997</v>
      </c>
      <c r="AD753" s="33">
        <f>AD754+AD755</f>
        <v>3084.7999999999997</v>
      </c>
      <c r="AE753" s="34">
        <f t="shared" si="2085"/>
        <v>100</v>
      </c>
      <c r="AF753" s="32">
        <f t="shared" ref="AF753:AK753" si="2101">AF754+AF755</f>
        <v>3222.7999999999997</v>
      </c>
      <c r="AG753" s="32">
        <f t="shared" si="2101"/>
        <v>0</v>
      </c>
      <c r="AH753" s="32">
        <f t="shared" si="2101"/>
        <v>0</v>
      </c>
      <c r="AI753" s="32">
        <f t="shared" si="2101"/>
        <v>0</v>
      </c>
      <c r="AJ753" s="32">
        <f t="shared" si="2101"/>
        <v>0</v>
      </c>
      <c r="AK753" s="32">
        <f t="shared" si="2101"/>
        <v>0</v>
      </c>
      <c r="AL753" s="32">
        <f t="shared" si="2086"/>
        <v>3222.7999999999997</v>
      </c>
      <c r="AM753" s="32">
        <f t="shared" si="2087"/>
        <v>-3222.7999999999997</v>
      </c>
      <c r="AN753" s="12"/>
    </row>
    <row r="754" spans="2:40" x14ac:dyDescent="0.3">
      <c r="B754" s="30" t="s">
        <v>450</v>
      </c>
      <c r="C754" s="30" t="s">
        <v>224</v>
      </c>
      <c r="D754" s="30" t="s">
        <v>502</v>
      </c>
      <c r="E754" s="15" t="str">
        <f t="shared" si="2007"/>
        <v>0702</v>
      </c>
      <c r="F754" s="10" t="s">
        <v>520</v>
      </c>
      <c r="G754" s="30" t="s">
        <v>176</v>
      </c>
      <c r="H754" s="31" t="s">
        <v>177</v>
      </c>
      <c r="I754" s="32"/>
      <c r="J754" s="32"/>
      <c r="K754" s="32"/>
      <c r="L754" s="32"/>
      <c r="M754" s="32"/>
      <c r="N754" s="32"/>
      <c r="O754" s="32">
        <v>0</v>
      </c>
      <c r="P754" s="32">
        <v>0</v>
      </c>
      <c r="Q754" s="32"/>
      <c r="R754" s="32"/>
      <c r="S754" s="32"/>
      <c r="T754" s="32"/>
      <c r="U754" s="32"/>
      <c r="V754" s="32">
        <f t="shared" si="2008"/>
        <v>0</v>
      </c>
      <c r="W754" s="32"/>
      <c r="X754" s="32"/>
      <c r="Y754" s="32"/>
      <c r="Z754" s="32"/>
      <c r="AA754" s="32"/>
      <c r="AB754" s="32">
        <v>29.946000000000002</v>
      </c>
      <c r="AC754" s="33">
        <v>59.892000000000003</v>
      </c>
      <c r="AD754" s="33">
        <v>59.892000000000003</v>
      </c>
      <c r="AE754" s="34">
        <f t="shared" si="2085"/>
        <v>100</v>
      </c>
      <c r="AF754" s="32">
        <v>59.892000000000003</v>
      </c>
      <c r="AG754" s="32">
        <v>0</v>
      </c>
      <c r="AH754" s="32">
        <v>0</v>
      </c>
      <c r="AI754" s="32">
        <v>0</v>
      </c>
      <c r="AJ754" s="32">
        <v>0</v>
      </c>
      <c r="AK754" s="32">
        <v>0</v>
      </c>
      <c r="AL754" s="32">
        <f t="shared" si="2086"/>
        <v>59.892000000000003</v>
      </c>
      <c r="AM754" s="32">
        <f t="shared" si="2087"/>
        <v>-59.892000000000003</v>
      </c>
      <c r="AN754" s="12"/>
    </row>
    <row r="755" spans="2:40" x14ac:dyDescent="0.3">
      <c r="B755" s="30" t="s">
        <v>450</v>
      </c>
      <c r="C755" s="30" t="s">
        <v>224</v>
      </c>
      <c r="D755" s="30" t="s">
        <v>502</v>
      </c>
      <c r="E755" s="15" t="str">
        <f t="shared" si="2007"/>
        <v>0702</v>
      </c>
      <c r="F755" s="10" t="s">
        <v>520</v>
      </c>
      <c r="G755" s="30" t="s">
        <v>302</v>
      </c>
      <c r="H755" s="31" t="s">
        <v>303</v>
      </c>
      <c r="I755" s="32"/>
      <c r="J755" s="32"/>
      <c r="K755" s="32"/>
      <c r="L755" s="32"/>
      <c r="M755" s="32"/>
      <c r="N755" s="32"/>
      <c r="O755" s="32">
        <v>0</v>
      </c>
      <c r="P755" s="32">
        <v>0</v>
      </c>
      <c r="Q755" s="32"/>
      <c r="R755" s="32"/>
      <c r="S755" s="32"/>
      <c r="T755" s="32"/>
      <c r="U755" s="32"/>
      <c r="V755" s="32">
        <f t="shared" si="2008"/>
        <v>0</v>
      </c>
      <c r="W755" s="32"/>
      <c r="X755" s="32"/>
      <c r="Y755" s="32"/>
      <c r="Z755" s="32"/>
      <c r="AA755" s="32"/>
      <c r="AB755" s="32">
        <v>1581.454</v>
      </c>
      <c r="AC755" s="33">
        <v>3024.9079999999999</v>
      </c>
      <c r="AD755" s="33">
        <v>3024.9079999999999</v>
      </c>
      <c r="AE755" s="34">
        <f t="shared" si="2085"/>
        <v>100</v>
      </c>
      <c r="AF755" s="32">
        <v>3162.9079999999999</v>
      </c>
      <c r="AG755" s="32">
        <v>0</v>
      </c>
      <c r="AH755" s="32">
        <v>0</v>
      </c>
      <c r="AI755" s="32">
        <v>0</v>
      </c>
      <c r="AJ755" s="32">
        <v>0</v>
      </c>
      <c r="AK755" s="32">
        <v>0</v>
      </c>
      <c r="AL755" s="32">
        <f t="shared" si="2086"/>
        <v>3162.9079999999999</v>
      </c>
      <c r="AM755" s="32">
        <f t="shared" si="2087"/>
        <v>-3162.9079999999999</v>
      </c>
      <c r="AN755" s="12"/>
    </row>
    <row r="756" spans="2:40" ht="124.8" x14ac:dyDescent="0.3">
      <c r="B756" s="30" t="s">
        <v>450</v>
      </c>
      <c r="C756" s="30" t="s">
        <v>224</v>
      </c>
      <c r="D756" s="30" t="s">
        <v>502</v>
      </c>
      <c r="E756" s="15" t="str">
        <f t="shared" si="2007"/>
        <v>0702</v>
      </c>
      <c r="F756" s="30" t="s">
        <v>522</v>
      </c>
      <c r="G756" s="30"/>
      <c r="H756" s="31" t="s">
        <v>523</v>
      </c>
      <c r="I756" s="32"/>
      <c r="J756" s="32"/>
      <c r="K756" s="32"/>
      <c r="L756" s="32"/>
      <c r="M756" s="32"/>
      <c r="N756" s="32"/>
      <c r="O756" s="32">
        <f>O757</f>
        <v>0</v>
      </c>
      <c r="P756" s="32">
        <f>P757</f>
        <v>0</v>
      </c>
      <c r="Q756" s="32">
        <f>Q757</f>
        <v>0</v>
      </c>
      <c r="R756" s="32">
        <f>R757</f>
        <v>0</v>
      </c>
      <c r="S756" s="32"/>
      <c r="T756" s="32"/>
      <c r="U756" s="32"/>
      <c r="V756" s="32">
        <f t="shared" si="2008"/>
        <v>0</v>
      </c>
      <c r="W756" s="32"/>
      <c r="X756" s="32"/>
      <c r="Y756" s="32"/>
      <c r="Z756" s="32"/>
      <c r="AA756" s="32"/>
      <c r="AB756" s="32">
        <f>AB757</f>
        <v>361287.4</v>
      </c>
      <c r="AC756" s="33">
        <f>AC757</f>
        <v>458677.4</v>
      </c>
      <c r="AD756" s="33">
        <f>AD757</f>
        <v>458677.4</v>
      </c>
      <c r="AE756" s="34">
        <f t="shared" si="2085"/>
        <v>100</v>
      </c>
      <c r="AF756" s="32">
        <f t="shared" ref="AF756:AK756" si="2102">AF757</f>
        <v>458677.4</v>
      </c>
      <c r="AG756" s="32">
        <f t="shared" si="2102"/>
        <v>0</v>
      </c>
      <c r="AH756" s="32">
        <f t="shared" si="2102"/>
        <v>0</v>
      </c>
      <c r="AI756" s="32">
        <f t="shared" si="2102"/>
        <v>0</v>
      </c>
      <c r="AJ756" s="32">
        <f t="shared" si="2102"/>
        <v>0</v>
      </c>
      <c r="AK756" s="32">
        <f t="shared" si="2102"/>
        <v>0</v>
      </c>
      <c r="AL756" s="32">
        <f t="shared" si="2086"/>
        <v>458677.4</v>
      </c>
      <c r="AM756" s="32">
        <f t="shared" si="2087"/>
        <v>-458677.4</v>
      </c>
      <c r="AN756" s="12"/>
    </row>
    <row r="757" spans="2:40" ht="31.2" x14ac:dyDescent="0.3">
      <c r="B757" s="30" t="s">
        <v>450</v>
      </c>
      <c r="C757" s="30" t="s">
        <v>224</v>
      </c>
      <c r="D757" s="30" t="s">
        <v>502</v>
      </c>
      <c r="E757" s="15" t="str">
        <f t="shared" si="2007"/>
        <v>0702</v>
      </c>
      <c r="F757" s="30" t="s">
        <v>522</v>
      </c>
      <c r="G757" s="30" t="s">
        <v>174</v>
      </c>
      <c r="H757" s="31" t="s">
        <v>175</v>
      </c>
      <c r="I757" s="32"/>
      <c r="J757" s="32"/>
      <c r="K757" s="32"/>
      <c r="L757" s="32"/>
      <c r="M757" s="32"/>
      <c r="N757" s="32"/>
      <c r="O757" s="32">
        <f>O758+O759</f>
        <v>0</v>
      </c>
      <c r="P757" s="32">
        <f>P758+P759</f>
        <v>0</v>
      </c>
      <c r="Q757" s="32">
        <f>Q758+Q759</f>
        <v>0</v>
      </c>
      <c r="R757" s="32">
        <f>R758+R759</f>
        <v>0</v>
      </c>
      <c r="S757" s="32"/>
      <c r="T757" s="32"/>
      <c r="U757" s="32"/>
      <c r="V757" s="32">
        <f t="shared" si="2008"/>
        <v>0</v>
      </c>
      <c r="W757" s="32"/>
      <c r="X757" s="32"/>
      <c r="Y757" s="32"/>
      <c r="Z757" s="32"/>
      <c r="AA757" s="32"/>
      <c r="AB757" s="32">
        <f>AB758+AB759</f>
        <v>361287.4</v>
      </c>
      <c r="AC757" s="33">
        <f>AC758+AC759</f>
        <v>458677.4</v>
      </c>
      <c r="AD757" s="33">
        <f>AD758+AD759</f>
        <v>458677.4</v>
      </c>
      <c r="AE757" s="34">
        <f t="shared" si="2085"/>
        <v>100</v>
      </c>
      <c r="AF757" s="32">
        <f t="shared" ref="AF757:AK757" si="2103">AF758+AF759</f>
        <v>458677.4</v>
      </c>
      <c r="AG757" s="32">
        <f t="shared" si="2103"/>
        <v>0</v>
      </c>
      <c r="AH757" s="32">
        <f t="shared" si="2103"/>
        <v>0</v>
      </c>
      <c r="AI757" s="32">
        <f t="shared" si="2103"/>
        <v>0</v>
      </c>
      <c r="AJ757" s="32">
        <f t="shared" si="2103"/>
        <v>0</v>
      </c>
      <c r="AK757" s="32">
        <f t="shared" si="2103"/>
        <v>0</v>
      </c>
      <c r="AL757" s="32">
        <f t="shared" si="2086"/>
        <v>458677.4</v>
      </c>
      <c r="AM757" s="32">
        <f t="shared" si="2087"/>
        <v>-458677.4</v>
      </c>
      <c r="AN757" s="12"/>
    </row>
    <row r="758" spans="2:40" x14ac:dyDescent="0.3">
      <c r="B758" s="30" t="s">
        <v>450</v>
      </c>
      <c r="C758" s="30" t="s">
        <v>224</v>
      </c>
      <c r="D758" s="30" t="s">
        <v>502</v>
      </c>
      <c r="E758" s="15" t="str">
        <f t="shared" si="2007"/>
        <v>0702</v>
      </c>
      <c r="F758" s="30" t="s">
        <v>522</v>
      </c>
      <c r="G758" s="30" t="s">
        <v>176</v>
      </c>
      <c r="H758" s="31" t="s">
        <v>177</v>
      </c>
      <c r="I758" s="32"/>
      <c r="J758" s="32"/>
      <c r="K758" s="32"/>
      <c r="L758" s="32"/>
      <c r="M758" s="32"/>
      <c r="N758" s="32"/>
      <c r="O758" s="32">
        <v>0</v>
      </c>
      <c r="P758" s="32">
        <v>0</v>
      </c>
      <c r="Q758" s="32">
        <v>0</v>
      </c>
      <c r="R758" s="32">
        <v>0</v>
      </c>
      <c r="S758" s="32"/>
      <c r="T758" s="32"/>
      <c r="U758" s="32"/>
      <c r="V758" s="32">
        <f t="shared" si="2008"/>
        <v>0</v>
      </c>
      <c r="W758" s="32"/>
      <c r="X758" s="32"/>
      <c r="Y758" s="32"/>
      <c r="Z758" s="32"/>
      <c r="AA758" s="32"/>
      <c r="AB758" s="32">
        <v>10284.700000000001</v>
      </c>
      <c r="AC758" s="33">
        <v>14091.547</v>
      </c>
      <c r="AD758" s="33">
        <v>14091.547</v>
      </c>
      <c r="AE758" s="34">
        <f t="shared" si="2085"/>
        <v>100</v>
      </c>
      <c r="AF758" s="32">
        <v>12936.672</v>
      </c>
      <c r="AG758" s="32">
        <v>0</v>
      </c>
      <c r="AH758" s="32">
        <v>0</v>
      </c>
      <c r="AI758" s="32">
        <v>0</v>
      </c>
      <c r="AJ758" s="32">
        <v>0</v>
      </c>
      <c r="AK758" s="32">
        <v>0</v>
      </c>
      <c r="AL758" s="32">
        <f t="shared" si="2086"/>
        <v>12936.672</v>
      </c>
      <c r="AM758" s="32">
        <f t="shared" si="2087"/>
        <v>-12936.672</v>
      </c>
      <c r="AN758" s="12"/>
    </row>
    <row r="759" spans="2:40" x14ac:dyDescent="0.3">
      <c r="B759" s="30" t="s">
        <v>450</v>
      </c>
      <c r="C759" s="30" t="s">
        <v>224</v>
      </c>
      <c r="D759" s="30" t="s">
        <v>502</v>
      </c>
      <c r="E759" s="15" t="str">
        <f t="shared" si="2007"/>
        <v>0702</v>
      </c>
      <c r="F759" s="30" t="s">
        <v>522</v>
      </c>
      <c r="G759" s="30" t="s">
        <v>302</v>
      </c>
      <c r="H759" s="31" t="s">
        <v>303</v>
      </c>
      <c r="I759" s="32"/>
      <c r="J759" s="32"/>
      <c r="K759" s="32"/>
      <c r="L759" s="32"/>
      <c r="M759" s="32"/>
      <c r="N759" s="32"/>
      <c r="O759" s="32">
        <v>0</v>
      </c>
      <c r="P759" s="32">
        <v>0</v>
      </c>
      <c r="Q759" s="32">
        <v>0</v>
      </c>
      <c r="R759" s="32">
        <v>0</v>
      </c>
      <c r="S759" s="32"/>
      <c r="T759" s="32"/>
      <c r="U759" s="32"/>
      <c r="V759" s="32">
        <f t="shared" si="2008"/>
        <v>0</v>
      </c>
      <c r="W759" s="32"/>
      <c r="X759" s="32"/>
      <c r="Y759" s="32"/>
      <c r="Z759" s="32"/>
      <c r="AA759" s="32"/>
      <c r="AB759" s="32">
        <v>351002.7</v>
      </c>
      <c r="AC759" s="33">
        <v>444585.853</v>
      </c>
      <c r="AD759" s="33">
        <v>444585.853</v>
      </c>
      <c r="AE759" s="34">
        <f t="shared" si="2085"/>
        <v>100</v>
      </c>
      <c r="AF759" s="32">
        <v>445740.728</v>
      </c>
      <c r="AG759" s="32">
        <v>0</v>
      </c>
      <c r="AH759" s="32">
        <v>0</v>
      </c>
      <c r="AI759" s="32">
        <v>0</v>
      </c>
      <c r="AJ759" s="32">
        <v>0</v>
      </c>
      <c r="AK759" s="32">
        <v>0</v>
      </c>
      <c r="AL759" s="32">
        <f t="shared" si="2086"/>
        <v>445740.728</v>
      </c>
      <c r="AM759" s="32">
        <f t="shared" si="2087"/>
        <v>-445740.728</v>
      </c>
      <c r="AN759" s="12"/>
    </row>
    <row r="760" spans="2:40" ht="62.4" x14ac:dyDescent="0.3">
      <c r="B760" s="30" t="s">
        <v>450</v>
      </c>
      <c r="C760" s="30" t="s">
        <v>224</v>
      </c>
      <c r="D760" s="30" t="s">
        <v>502</v>
      </c>
      <c r="E760" s="15" t="str">
        <f t="shared" si="2007"/>
        <v>0702</v>
      </c>
      <c r="F760" s="30" t="s">
        <v>524</v>
      </c>
      <c r="G760" s="30"/>
      <c r="H760" s="31" t="s">
        <v>525</v>
      </c>
      <c r="I760" s="32">
        <f t="shared" ref="I760:T760" si="2104">I761</f>
        <v>973188.6</v>
      </c>
      <c r="J760" s="32">
        <f t="shared" si="2104"/>
        <v>938829.9</v>
      </c>
      <c r="K760" s="32">
        <f t="shared" si="2104"/>
        <v>915352.3</v>
      </c>
      <c r="L760" s="32">
        <f t="shared" si="2104"/>
        <v>0</v>
      </c>
      <c r="M760" s="32">
        <f t="shared" si="2104"/>
        <v>0</v>
      </c>
      <c r="N760" s="32">
        <f t="shared" si="2104"/>
        <v>0</v>
      </c>
      <c r="O760" s="32">
        <f t="shared" si="2104"/>
        <v>0</v>
      </c>
      <c r="P760" s="32">
        <f t="shared" si="2104"/>
        <v>0</v>
      </c>
      <c r="Q760" s="32">
        <f t="shared" si="2104"/>
        <v>0</v>
      </c>
      <c r="R760" s="32">
        <f t="shared" si="2104"/>
        <v>0</v>
      </c>
      <c r="S760" s="32">
        <f t="shared" si="2104"/>
        <v>0</v>
      </c>
      <c r="T760" s="32">
        <f t="shared" si="2104"/>
        <v>0</v>
      </c>
      <c r="U760" s="32">
        <v>0</v>
      </c>
      <c r="V760" s="32">
        <f t="shared" si="2008"/>
        <v>973188.6</v>
      </c>
      <c r="W760" s="32">
        <f t="shared" ref="W760:AD760" si="2105">W761</f>
        <v>0</v>
      </c>
      <c r="X760" s="32">
        <f t="shared" si="2105"/>
        <v>0</v>
      </c>
      <c r="Y760" s="32">
        <f t="shared" si="2105"/>
        <v>0</v>
      </c>
      <c r="Z760" s="32">
        <f t="shared" si="2105"/>
        <v>0</v>
      </c>
      <c r="AA760" s="32">
        <f t="shared" si="2105"/>
        <v>0</v>
      </c>
      <c r="AB760" s="32">
        <f t="shared" si="2105"/>
        <v>665517.30000000005</v>
      </c>
      <c r="AC760" s="33">
        <f t="shared" si="2105"/>
        <v>826460.72</v>
      </c>
      <c r="AD760" s="33">
        <f t="shared" si="2105"/>
        <v>826460.71963000007</v>
      </c>
      <c r="AE760" s="34">
        <f t="shared" si="2085"/>
        <v>99.999999955230791</v>
      </c>
      <c r="AF760" s="32">
        <f t="shared" ref="AF760:AK760" si="2106">AF761</f>
        <v>964968.2</v>
      </c>
      <c r="AG760" s="32">
        <f t="shared" si="2106"/>
        <v>0</v>
      </c>
      <c r="AH760" s="32">
        <f t="shared" si="2106"/>
        <v>0</v>
      </c>
      <c r="AI760" s="32">
        <f t="shared" si="2106"/>
        <v>0</v>
      </c>
      <c r="AJ760" s="32">
        <f t="shared" si="2106"/>
        <v>0</v>
      </c>
      <c r="AK760" s="32">
        <f t="shared" si="2106"/>
        <v>0</v>
      </c>
      <c r="AL760" s="32">
        <f t="shared" si="2086"/>
        <v>964968.2</v>
      </c>
      <c r="AM760" s="32">
        <f t="shared" si="2087"/>
        <v>8220.4000000000233</v>
      </c>
    </row>
    <row r="761" spans="2:40" ht="31.2" x14ac:dyDescent="0.3">
      <c r="B761" s="30" t="s">
        <v>450</v>
      </c>
      <c r="C761" s="30" t="s">
        <v>224</v>
      </c>
      <c r="D761" s="30" t="s">
        <v>502</v>
      </c>
      <c r="E761" s="15" t="str">
        <f t="shared" si="2007"/>
        <v>0702</v>
      </c>
      <c r="F761" s="30" t="s">
        <v>524</v>
      </c>
      <c r="G761" s="30" t="s">
        <v>174</v>
      </c>
      <c r="H761" s="31" t="s">
        <v>175</v>
      </c>
      <c r="I761" s="32">
        <f t="shared" ref="I761:T761" si="2107">I762+I763</f>
        <v>973188.6</v>
      </c>
      <c r="J761" s="32">
        <f t="shared" si="2107"/>
        <v>938829.9</v>
      </c>
      <c r="K761" s="32">
        <f t="shared" si="2107"/>
        <v>915352.3</v>
      </c>
      <c r="L761" s="32">
        <f t="shared" si="2107"/>
        <v>0</v>
      </c>
      <c r="M761" s="32">
        <f t="shared" si="2107"/>
        <v>0</v>
      </c>
      <c r="N761" s="32">
        <f t="shared" si="2107"/>
        <v>0</v>
      </c>
      <c r="O761" s="32">
        <f t="shared" si="2107"/>
        <v>0</v>
      </c>
      <c r="P761" s="32">
        <f t="shared" si="2107"/>
        <v>0</v>
      </c>
      <c r="Q761" s="32">
        <f t="shared" si="2107"/>
        <v>0</v>
      </c>
      <c r="R761" s="32">
        <f t="shared" si="2107"/>
        <v>0</v>
      </c>
      <c r="S761" s="32">
        <f t="shared" si="2107"/>
        <v>0</v>
      </c>
      <c r="T761" s="32">
        <f t="shared" si="2107"/>
        <v>0</v>
      </c>
      <c r="U761" s="32">
        <v>0</v>
      </c>
      <c r="V761" s="32">
        <f t="shared" si="2008"/>
        <v>973188.6</v>
      </c>
      <c r="W761" s="32">
        <f t="shared" ref="W761:AD761" si="2108">W762+W763</f>
        <v>0</v>
      </c>
      <c r="X761" s="32">
        <f t="shared" si="2108"/>
        <v>0</v>
      </c>
      <c r="Y761" s="32">
        <f t="shared" si="2108"/>
        <v>0</v>
      </c>
      <c r="Z761" s="32">
        <f t="shared" si="2108"/>
        <v>0</v>
      </c>
      <c r="AA761" s="32">
        <f t="shared" si="2108"/>
        <v>0</v>
      </c>
      <c r="AB761" s="32">
        <f t="shared" si="2108"/>
        <v>665517.30000000005</v>
      </c>
      <c r="AC761" s="33">
        <f t="shared" si="2108"/>
        <v>826460.72</v>
      </c>
      <c r="AD761" s="33">
        <f t="shared" si="2108"/>
        <v>826460.71963000007</v>
      </c>
      <c r="AE761" s="34">
        <f t="shared" si="2085"/>
        <v>99.999999955230791</v>
      </c>
      <c r="AF761" s="32">
        <f t="shared" ref="AF761:AK761" si="2109">AF762+AF763</f>
        <v>964968.2</v>
      </c>
      <c r="AG761" s="32">
        <f t="shared" si="2109"/>
        <v>0</v>
      </c>
      <c r="AH761" s="32">
        <f t="shared" si="2109"/>
        <v>0</v>
      </c>
      <c r="AI761" s="32">
        <f t="shared" si="2109"/>
        <v>0</v>
      </c>
      <c r="AJ761" s="32">
        <f t="shared" si="2109"/>
        <v>0</v>
      </c>
      <c r="AK761" s="32">
        <f t="shared" si="2109"/>
        <v>0</v>
      </c>
      <c r="AL761" s="32">
        <f t="shared" si="2086"/>
        <v>964968.2</v>
      </c>
      <c r="AM761" s="32">
        <f t="shared" si="2087"/>
        <v>8220.4000000000233</v>
      </c>
    </row>
    <row r="762" spans="2:40" x14ac:dyDescent="0.3">
      <c r="B762" s="30" t="s">
        <v>450</v>
      </c>
      <c r="C762" s="30" t="s">
        <v>224</v>
      </c>
      <c r="D762" s="30" t="s">
        <v>502</v>
      </c>
      <c r="E762" s="15" t="str">
        <f t="shared" si="2007"/>
        <v>0702</v>
      </c>
      <c r="F762" s="30" t="s">
        <v>524</v>
      </c>
      <c r="G762" s="30" t="s">
        <v>176</v>
      </c>
      <c r="H762" s="31" t="s">
        <v>177</v>
      </c>
      <c r="I762" s="32">
        <v>17185.2</v>
      </c>
      <c r="J762" s="32">
        <v>16988.099999999999</v>
      </c>
      <c r="K762" s="32">
        <v>16864.2</v>
      </c>
      <c r="L762" s="32"/>
      <c r="M762" s="32"/>
      <c r="N762" s="32"/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2">
        <v>0</v>
      </c>
      <c r="V762" s="32">
        <f t="shared" si="2008"/>
        <v>17185.2</v>
      </c>
      <c r="W762" s="32"/>
      <c r="X762" s="32"/>
      <c r="Y762" s="32"/>
      <c r="Z762" s="32"/>
      <c r="AA762" s="32"/>
      <c r="AB762" s="32">
        <v>11678.366669999999</v>
      </c>
      <c r="AC762" s="33">
        <v>12259.636570000001</v>
      </c>
      <c r="AD762" s="33">
        <v>12259.636549999999</v>
      </c>
      <c r="AE762" s="34">
        <f t="shared" si="2085"/>
        <v>99.999999836863012</v>
      </c>
      <c r="AF762" s="32">
        <v>17240.741880000001</v>
      </c>
      <c r="AG762" s="32">
        <v>0</v>
      </c>
      <c r="AH762" s="32">
        <v>0</v>
      </c>
      <c r="AI762" s="32">
        <v>0</v>
      </c>
      <c r="AJ762" s="32">
        <v>0</v>
      </c>
      <c r="AK762" s="32">
        <v>0</v>
      </c>
      <c r="AL762" s="32">
        <f t="shared" si="2086"/>
        <v>17240.741880000001</v>
      </c>
      <c r="AM762" s="32">
        <f t="shared" si="2087"/>
        <v>-55.541880000000674</v>
      </c>
      <c r="AN762" s="12"/>
    </row>
    <row r="763" spans="2:40" x14ac:dyDescent="0.3">
      <c r="B763" s="30" t="s">
        <v>450</v>
      </c>
      <c r="C763" s="30" t="s">
        <v>224</v>
      </c>
      <c r="D763" s="30" t="s">
        <v>502</v>
      </c>
      <c r="E763" s="15" t="str">
        <f t="shared" si="2007"/>
        <v>0702</v>
      </c>
      <c r="F763" s="30" t="s">
        <v>524</v>
      </c>
      <c r="G763" s="30" t="s">
        <v>302</v>
      </c>
      <c r="H763" s="31" t="s">
        <v>303</v>
      </c>
      <c r="I763" s="32">
        <v>956003.4</v>
      </c>
      <c r="J763" s="32">
        <v>921841.8</v>
      </c>
      <c r="K763" s="32">
        <v>898488.10000000009</v>
      </c>
      <c r="L763" s="32"/>
      <c r="M763" s="32"/>
      <c r="N763" s="32"/>
      <c r="O763" s="32">
        <v>0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2">
        <v>0</v>
      </c>
      <c r="V763" s="32">
        <f t="shared" si="2008"/>
        <v>956003.4</v>
      </c>
      <c r="W763" s="32"/>
      <c r="X763" s="32"/>
      <c r="Y763" s="32"/>
      <c r="Z763" s="32"/>
      <c r="AA763" s="32"/>
      <c r="AB763" s="32">
        <v>653838.93333000003</v>
      </c>
      <c r="AC763" s="33">
        <v>814201.08343</v>
      </c>
      <c r="AD763" s="33">
        <v>814201.08308000001</v>
      </c>
      <c r="AE763" s="34">
        <f t="shared" si="2085"/>
        <v>99.999999957013074</v>
      </c>
      <c r="AF763" s="32">
        <v>947727.45811999997</v>
      </c>
      <c r="AG763" s="32">
        <v>0</v>
      </c>
      <c r="AH763" s="32">
        <v>0</v>
      </c>
      <c r="AI763" s="32">
        <v>0</v>
      </c>
      <c r="AJ763" s="32">
        <v>0</v>
      </c>
      <c r="AK763" s="32">
        <v>0</v>
      </c>
      <c r="AL763" s="32">
        <f t="shared" si="2086"/>
        <v>947727.45811999997</v>
      </c>
      <c r="AM763" s="32">
        <f t="shared" si="2087"/>
        <v>8275.9418800000567</v>
      </c>
      <c r="AN763" s="12"/>
    </row>
    <row r="764" spans="2:40" ht="187.2" x14ac:dyDescent="0.3">
      <c r="B764" s="30" t="s">
        <v>450</v>
      </c>
      <c r="C764" s="30" t="s">
        <v>224</v>
      </c>
      <c r="D764" s="30" t="s">
        <v>502</v>
      </c>
      <c r="E764" s="15" t="str">
        <f t="shared" si="2007"/>
        <v>0702</v>
      </c>
      <c r="F764" s="30" t="s">
        <v>526</v>
      </c>
      <c r="G764" s="30"/>
      <c r="H764" s="31" t="s">
        <v>465</v>
      </c>
      <c r="I764" s="32">
        <f t="shared" ref="I764:T764" si="2110">I765</f>
        <v>68104.100000000006</v>
      </c>
      <c r="J764" s="32">
        <f t="shared" si="2110"/>
        <v>68104.100000000006</v>
      </c>
      <c r="K764" s="32">
        <f t="shared" si="2110"/>
        <v>68104.100000000006</v>
      </c>
      <c r="L764" s="32">
        <f t="shared" si="2110"/>
        <v>0</v>
      </c>
      <c r="M764" s="32">
        <f t="shared" si="2110"/>
        <v>0</v>
      </c>
      <c r="N764" s="32">
        <f t="shared" si="2110"/>
        <v>0</v>
      </c>
      <c r="O764" s="32">
        <f t="shared" si="2110"/>
        <v>0</v>
      </c>
      <c r="P764" s="32">
        <f t="shared" si="2110"/>
        <v>0</v>
      </c>
      <c r="Q764" s="32">
        <f t="shared" si="2110"/>
        <v>0</v>
      </c>
      <c r="R764" s="32">
        <f t="shared" si="2110"/>
        <v>616.52700000000004</v>
      </c>
      <c r="S764" s="32">
        <f t="shared" si="2110"/>
        <v>0</v>
      </c>
      <c r="T764" s="32">
        <f t="shared" si="2110"/>
        <v>0</v>
      </c>
      <c r="U764" s="32">
        <v>0</v>
      </c>
      <c r="V764" s="32">
        <f t="shared" si="2008"/>
        <v>68720.627000000008</v>
      </c>
      <c r="W764" s="32">
        <f t="shared" ref="W764:AD764" si="2111">W765</f>
        <v>0</v>
      </c>
      <c r="X764" s="32">
        <f t="shared" si="2111"/>
        <v>0</v>
      </c>
      <c r="Y764" s="32">
        <f t="shared" si="2111"/>
        <v>0</v>
      </c>
      <c r="Z764" s="32">
        <f t="shared" si="2111"/>
        <v>0</v>
      </c>
      <c r="AA764" s="32">
        <f t="shared" si="2111"/>
        <v>0</v>
      </c>
      <c r="AB764" s="32">
        <f t="shared" si="2111"/>
        <v>58570.0242</v>
      </c>
      <c r="AC764" s="33">
        <f t="shared" si="2111"/>
        <v>76324.527000000002</v>
      </c>
      <c r="AD764" s="33">
        <f t="shared" si="2111"/>
        <v>76324.511460000009</v>
      </c>
      <c r="AE764" s="34">
        <f t="shared" si="2085"/>
        <v>99.999979639572487</v>
      </c>
      <c r="AF764" s="32">
        <f t="shared" ref="AF764:AK764" si="2112">AF765</f>
        <v>76324.527000000002</v>
      </c>
      <c r="AG764" s="32">
        <f t="shared" si="2112"/>
        <v>0</v>
      </c>
      <c r="AH764" s="32">
        <f t="shared" si="2112"/>
        <v>0</v>
      </c>
      <c r="AI764" s="32">
        <f t="shared" si="2112"/>
        <v>0</v>
      </c>
      <c r="AJ764" s="32">
        <f t="shared" si="2112"/>
        <v>0</v>
      </c>
      <c r="AK764" s="32">
        <f t="shared" si="2112"/>
        <v>0</v>
      </c>
      <c r="AL764" s="32">
        <f t="shared" si="2086"/>
        <v>76324.527000000002</v>
      </c>
      <c r="AM764" s="32">
        <f t="shared" si="2087"/>
        <v>-7603.8999999999942</v>
      </c>
    </row>
    <row r="765" spans="2:40" ht="31.2" x14ac:dyDescent="0.3">
      <c r="B765" s="30" t="s">
        <v>450</v>
      </c>
      <c r="C765" s="30" t="s">
        <v>224</v>
      </c>
      <c r="D765" s="30" t="s">
        <v>502</v>
      </c>
      <c r="E765" s="15" t="str">
        <f t="shared" si="2007"/>
        <v>0702</v>
      </c>
      <c r="F765" s="30" t="s">
        <v>526</v>
      </c>
      <c r="G765" s="30" t="s">
        <v>174</v>
      </c>
      <c r="H765" s="31" t="s">
        <v>175</v>
      </c>
      <c r="I765" s="32">
        <f t="shared" ref="I765:T765" si="2113">I766+I767</f>
        <v>68104.100000000006</v>
      </c>
      <c r="J765" s="32">
        <f t="shared" si="2113"/>
        <v>68104.100000000006</v>
      </c>
      <c r="K765" s="32">
        <f t="shared" si="2113"/>
        <v>68104.100000000006</v>
      </c>
      <c r="L765" s="32">
        <f t="shared" si="2113"/>
        <v>0</v>
      </c>
      <c r="M765" s="32">
        <f t="shared" si="2113"/>
        <v>0</v>
      </c>
      <c r="N765" s="32">
        <f t="shared" si="2113"/>
        <v>0</v>
      </c>
      <c r="O765" s="32">
        <f t="shared" si="2113"/>
        <v>0</v>
      </c>
      <c r="P765" s="32">
        <f t="shared" si="2113"/>
        <v>0</v>
      </c>
      <c r="Q765" s="32">
        <f t="shared" si="2113"/>
        <v>0</v>
      </c>
      <c r="R765" s="32">
        <f t="shared" si="2113"/>
        <v>616.52700000000004</v>
      </c>
      <c r="S765" s="32">
        <f t="shared" si="2113"/>
        <v>0</v>
      </c>
      <c r="T765" s="32">
        <f t="shared" si="2113"/>
        <v>0</v>
      </c>
      <c r="U765" s="32">
        <v>0</v>
      </c>
      <c r="V765" s="32">
        <f t="shared" si="2008"/>
        <v>68720.627000000008</v>
      </c>
      <c r="W765" s="32">
        <f t="shared" ref="W765:AD765" si="2114">W766+W767</f>
        <v>0</v>
      </c>
      <c r="X765" s="32">
        <f t="shared" si="2114"/>
        <v>0</v>
      </c>
      <c r="Y765" s="32">
        <f t="shared" si="2114"/>
        <v>0</v>
      </c>
      <c r="Z765" s="32">
        <f t="shared" si="2114"/>
        <v>0</v>
      </c>
      <c r="AA765" s="32">
        <f t="shared" si="2114"/>
        <v>0</v>
      </c>
      <c r="AB765" s="32">
        <f t="shared" si="2114"/>
        <v>58570.0242</v>
      </c>
      <c r="AC765" s="33">
        <f t="shared" si="2114"/>
        <v>76324.527000000002</v>
      </c>
      <c r="AD765" s="33">
        <f t="shared" si="2114"/>
        <v>76324.511460000009</v>
      </c>
      <c r="AE765" s="34">
        <f t="shared" si="2085"/>
        <v>99.999979639572487</v>
      </c>
      <c r="AF765" s="32">
        <f t="shared" ref="AF765:AK765" si="2115">AF766+AF767</f>
        <v>76324.527000000002</v>
      </c>
      <c r="AG765" s="32">
        <f t="shared" si="2115"/>
        <v>0</v>
      </c>
      <c r="AH765" s="32">
        <f t="shared" si="2115"/>
        <v>0</v>
      </c>
      <c r="AI765" s="32">
        <f t="shared" si="2115"/>
        <v>0</v>
      </c>
      <c r="AJ765" s="32">
        <f t="shared" si="2115"/>
        <v>0</v>
      </c>
      <c r="AK765" s="32">
        <f t="shared" si="2115"/>
        <v>0</v>
      </c>
      <c r="AL765" s="32">
        <f t="shared" si="2086"/>
        <v>76324.527000000002</v>
      </c>
      <c r="AM765" s="32">
        <f t="shared" si="2087"/>
        <v>-7603.8999999999942</v>
      </c>
    </row>
    <row r="766" spans="2:40" x14ac:dyDescent="0.3">
      <c r="B766" s="30" t="s">
        <v>450</v>
      </c>
      <c r="C766" s="30" t="s">
        <v>224</v>
      </c>
      <c r="D766" s="30" t="s">
        <v>502</v>
      </c>
      <c r="E766" s="15" t="str">
        <f t="shared" si="2007"/>
        <v>0702</v>
      </c>
      <c r="F766" s="30" t="s">
        <v>526</v>
      </c>
      <c r="G766" s="30" t="s">
        <v>176</v>
      </c>
      <c r="H766" s="31" t="s">
        <v>177</v>
      </c>
      <c r="I766" s="32">
        <f>985.9+12160</f>
        <v>13145.9</v>
      </c>
      <c r="J766" s="32">
        <f t="shared" ref="J766:K766" si="2116">985.9+12160</f>
        <v>13145.9</v>
      </c>
      <c r="K766" s="32">
        <f t="shared" si="2116"/>
        <v>13145.9</v>
      </c>
      <c r="L766" s="32"/>
      <c r="M766" s="32"/>
      <c r="N766" s="32"/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2">
        <v>0</v>
      </c>
      <c r="V766" s="32">
        <f t="shared" si="2008"/>
        <v>13145.9</v>
      </c>
      <c r="W766" s="32"/>
      <c r="X766" s="32"/>
      <c r="Y766" s="32"/>
      <c r="Z766" s="32"/>
      <c r="AA766" s="32"/>
      <c r="AB766" s="32">
        <v>11312.451129999999</v>
      </c>
      <c r="AC766" s="33">
        <v>13145.969349999999</v>
      </c>
      <c r="AD766" s="33">
        <v>13145.953810000001</v>
      </c>
      <c r="AE766" s="34">
        <f t="shared" si="2085"/>
        <v>99.999881788861771</v>
      </c>
      <c r="AF766" s="32">
        <v>13145.969349999999</v>
      </c>
      <c r="AG766" s="32">
        <v>0</v>
      </c>
      <c r="AH766" s="32">
        <v>0</v>
      </c>
      <c r="AI766" s="32">
        <v>0</v>
      </c>
      <c r="AJ766" s="32">
        <v>0</v>
      </c>
      <c r="AK766" s="32">
        <v>0</v>
      </c>
      <c r="AL766" s="32">
        <f t="shared" si="2086"/>
        <v>13145.969349999999</v>
      </c>
      <c r="AM766" s="32">
        <f t="shared" si="2087"/>
        <v>-6.9349999999758438E-2</v>
      </c>
      <c r="AN766" s="12"/>
    </row>
    <row r="767" spans="2:40" x14ac:dyDescent="0.3">
      <c r="B767" s="30" t="s">
        <v>450</v>
      </c>
      <c r="C767" s="30" t="s">
        <v>224</v>
      </c>
      <c r="D767" s="30" t="s">
        <v>502</v>
      </c>
      <c r="E767" s="15" t="str">
        <f t="shared" si="2007"/>
        <v>0702</v>
      </c>
      <c r="F767" s="30" t="s">
        <v>526</v>
      </c>
      <c r="G767" s="30" t="s">
        <v>302</v>
      </c>
      <c r="H767" s="31" t="s">
        <v>303</v>
      </c>
      <c r="I767" s="32">
        <f>4121.9+50836.3</f>
        <v>54958.200000000004</v>
      </c>
      <c r="J767" s="32">
        <f t="shared" ref="J767:K767" si="2117">4121.9+50836.3</f>
        <v>54958.200000000004</v>
      </c>
      <c r="K767" s="32">
        <f t="shared" si="2117"/>
        <v>54958.200000000004</v>
      </c>
      <c r="L767" s="32"/>
      <c r="M767" s="32"/>
      <c r="N767" s="32"/>
      <c r="O767" s="32">
        <v>0</v>
      </c>
      <c r="P767" s="32">
        <v>0</v>
      </c>
      <c r="Q767" s="32">
        <v>0</v>
      </c>
      <c r="R767" s="32">
        <v>616.52700000000004</v>
      </c>
      <c r="S767" s="32">
        <v>0</v>
      </c>
      <c r="T767" s="32">
        <v>0</v>
      </c>
      <c r="U767" s="32">
        <v>0</v>
      </c>
      <c r="V767" s="32">
        <f t="shared" si="2008"/>
        <v>55574.727000000006</v>
      </c>
      <c r="W767" s="32"/>
      <c r="X767" s="32"/>
      <c r="Y767" s="32"/>
      <c r="Z767" s="32"/>
      <c r="AA767" s="32"/>
      <c r="AB767" s="32">
        <v>47257.573069999999</v>
      </c>
      <c r="AC767" s="33">
        <v>63178.557650000002</v>
      </c>
      <c r="AD767" s="33">
        <v>63178.557650000002</v>
      </c>
      <c r="AE767" s="34">
        <f t="shared" si="2085"/>
        <v>100</v>
      </c>
      <c r="AF767" s="32">
        <v>63178.557650000002</v>
      </c>
      <c r="AG767" s="32">
        <v>0</v>
      </c>
      <c r="AH767" s="32">
        <v>0</v>
      </c>
      <c r="AI767" s="32">
        <v>0</v>
      </c>
      <c r="AJ767" s="32">
        <v>0</v>
      </c>
      <c r="AK767" s="32">
        <v>0</v>
      </c>
      <c r="AL767" s="32">
        <f t="shared" si="2086"/>
        <v>63178.557650000002</v>
      </c>
      <c r="AM767" s="32">
        <f t="shared" si="2087"/>
        <v>-7603.8306499999962</v>
      </c>
      <c r="AN767" s="12"/>
    </row>
    <row r="768" spans="2:40" ht="46.8" x14ac:dyDescent="0.3">
      <c r="B768" s="30" t="s">
        <v>450</v>
      </c>
      <c r="C768" s="30" t="s">
        <v>224</v>
      </c>
      <c r="D768" s="30" t="s">
        <v>502</v>
      </c>
      <c r="E768" s="15" t="str">
        <f t="shared" si="2007"/>
        <v>0702</v>
      </c>
      <c r="F768" s="30" t="s">
        <v>527</v>
      </c>
      <c r="G768" s="30"/>
      <c r="H768" s="31" t="s">
        <v>528</v>
      </c>
      <c r="I768" s="32">
        <f t="shared" ref="I768:I769" si="2118">I769</f>
        <v>36729.1</v>
      </c>
      <c r="J768" s="32">
        <f t="shared" ref="J768:J769" si="2119">J769</f>
        <v>36729.1</v>
      </c>
      <c r="K768" s="32">
        <f t="shared" ref="K768:K769" si="2120">K769</f>
        <v>36729.1</v>
      </c>
      <c r="L768" s="32">
        <f t="shared" ref="L768:L769" si="2121">L769</f>
        <v>0</v>
      </c>
      <c r="M768" s="32">
        <f t="shared" ref="M768:M769" si="2122">M769</f>
        <v>0</v>
      </c>
      <c r="N768" s="32">
        <f t="shared" ref="N768:N769" si="2123">N769</f>
        <v>0</v>
      </c>
      <c r="O768" s="32">
        <f t="shared" ref="O768:O769" si="2124">O769</f>
        <v>0</v>
      </c>
      <c r="P768" s="32">
        <f t="shared" ref="P768:P769" si="2125">P769</f>
        <v>0</v>
      </c>
      <c r="Q768" s="32">
        <f t="shared" ref="Q768:Q769" si="2126">Q769</f>
        <v>0</v>
      </c>
      <c r="R768" s="32">
        <f t="shared" ref="R768:R769" si="2127">R769</f>
        <v>0</v>
      </c>
      <c r="S768" s="32">
        <f t="shared" ref="S768:S769" si="2128">S769</f>
        <v>0</v>
      </c>
      <c r="T768" s="32">
        <f t="shared" ref="T768:T769" si="2129">T769</f>
        <v>0</v>
      </c>
      <c r="U768" s="32">
        <v>0</v>
      </c>
      <c r="V768" s="32">
        <f t="shared" si="2008"/>
        <v>36729.1</v>
      </c>
      <c r="W768" s="32">
        <f t="shared" ref="W768:W769" si="2130">W769</f>
        <v>0</v>
      </c>
      <c r="X768" s="32">
        <f t="shared" ref="X768:X769" si="2131">X769</f>
        <v>0</v>
      </c>
      <c r="Y768" s="32">
        <f t="shared" ref="Y768:Y769" si="2132">Y769</f>
        <v>0</v>
      </c>
      <c r="Z768" s="32">
        <f t="shared" ref="Z768:Z769" si="2133">Z769</f>
        <v>0</v>
      </c>
      <c r="AA768" s="32">
        <f t="shared" ref="AA768:AA769" si="2134">AA769</f>
        <v>0</v>
      </c>
      <c r="AB768" s="32">
        <f t="shared" ref="AB768:AB769" si="2135">AB769</f>
        <v>29389.933290000001</v>
      </c>
      <c r="AC768" s="33">
        <f t="shared" ref="AC768:AC769" si="2136">AC769</f>
        <v>36729.063600000001</v>
      </c>
      <c r="AD768" s="33">
        <f t="shared" ref="AD768:AD769" si="2137">AD769</f>
        <v>36729.063600000001</v>
      </c>
      <c r="AE768" s="34">
        <f t="shared" si="2085"/>
        <v>100</v>
      </c>
      <c r="AF768" s="32">
        <f t="shared" ref="AF768:AF769" si="2138">AF769</f>
        <v>36729.063600000001</v>
      </c>
      <c r="AG768" s="32">
        <f t="shared" ref="AG768:AG769" si="2139">AG769</f>
        <v>0</v>
      </c>
      <c r="AH768" s="32">
        <f t="shared" ref="AH768:AH769" si="2140">AH769</f>
        <v>0</v>
      </c>
      <c r="AI768" s="32">
        <f t="shared" ref="AI768:AI769" si="2141">AI769</f>
        <v>0</v>
      </c>
      <c r="AJ768" s="32">
        <f t="shared" ref="AJ768:AJ769" si="2142">AJ769</f>
        <v>0</v>
      </c>
      <c r="AK768" s="32">
        <f t="shared" ref="AK768:AK769" si="2143">AK769</f>
        <v>0</v>
      </c>
      <c r="AL768" s="32">
        <f t="shared" si="2086"/>
        <v>36729.063600000001</v>
      </c>
      <c r="AM768" s="32">
        <f t="shared" si="2087"/>
        <v>3.6399999997229315E-2</v>
      </c>
    </row>
    <row r="769" spans="2:40" ht="62.4" x14ac:dyDescent="0.3">
      <c r="B769" s="30" t="s">
        <v>450</v>
      </c>
      <c r="C769" s="30" t="s">
        <v>224</v>
      </c>
      <c r="D769" s="30" t="s">
        <v>502</v>
      </c>
      <c r="E769" s="15" t="str">
        <f t="shared" si="2007"/>
        <v>0702</v>
      </c>
      <c r="F769" s="30" t="s">
        <v>529</v>
      </c>
      <c r="G769" s="30"/>
      <c r="H769" s="31" t="s">
        <v>530</v>
      </c>
      <c r="I769" s="32">
        <f t="shared" si="2118"/>
        <v>36729.1</v>
      </c>
      <c r="J769" s="32">
        <f t="shared" si="2119"/>
        <v>36729.1</v>
      </c>
      <c r="K769" s="32">
        <f t="shared" si="2120"/>
        <v>36729.1</v>
      </c>
      <c r="L769" s="32">
        <f t="shared" si="2121"/>
        <v>0</v>
      </c>
      <c r="M769" s="32">
        <f t="shared" si="2122"/>
        <v>0</v>
      </c>
      <c r="N769" s="32">
        <f t="shared" si="2123"/>
        <v>0</v>
      </c>
      <c r="O769" s="32">
        <f t="shared" si="2124"/>
        <v>0</v>
      </c>
      <c r="P769" s="32">
        <f t="shared" si="2125"/>
        <v>0</v>
      </c>
      <c r="Q769" s="32">
        <f t="shared" si="2126"/>
        <v>0</v>
      </c>
      <c r="R769" s="32">
        <f t="shared" si="2127"/>
        <v>0</v>
      </c>
      <c r="S769" s="32">
        <f t="shared" si="2128"/>
        <v>0</v>
      </c>
      <c r="T769" s="32">
        <f t="shared" si="2129"/>
        <v>0</v>
      </c>
      <c r="U769" s="32">
        <v>0</v>
      </c>
      <c r="V769" s="32">
        <f t="shared" si="2008"/>
        <v>36729.1</v>
      </c>
      <c r="W769" s="32">
        <f t="shared" si="2130"/>
        <v>0</v>
      </c>
      <c r="X769" s="32">
        <f t="shared" si="2131"/>
        <v>0</v>
      </c>
      <c r="Y769" s="32">
        <f t="shared" si="2132"/>
        <v>0</v>
      </c>
      <c r="Z769" s="32">
        <f t="shared" si="2133"/>
        <v>0</v>
      </c>
      <c r="AA769" s="32">
        <f t="shared" si="2134"/>
        <v>0</v>
      </c>
      <c r="AB769" s="32">
        <f t="shared" si="2135"/>
        <v>29389.933290000001</v>
      </c>
      <c r="AC769" s="33">
        <f t="shared" si="2136"/>
        <v>36729.063600000001</v>
      </c>
      <c r="AD769" s="33">
        <f t="shared" si="2137"/>
        <v>36729.063600000001</v>
      </c>
      <c r="AE769" s="34">
        <f t="shared" si="2085"/>
        <v>100</v>
      </c>
      <c r="AF769" s="32">
        <f t="shared" si="2138"/>
        <v>36729.063600000001</v>
      </c>
      <c r="AG769" s="32">
        <f t="shared" si="2139"/>
        <v>0</v>
      </c>
      <c r="AH769" s="32">
        <f t="shared" si="2140"/>
        <v>0</v>
      </c>
      <c r="AI769" s="32">
        <f t="shared" si="2141"/>
        <v>0</v>
      </c>
      <c r="AJ769" s="32">
        <f t="shared" si="2142"/>
        <v>0</v>
      </c>
      <c r="AK769" s="32">
        <f t="shared" si="2143"/>
        <v>0</v>
      </c>
      <c r="AL769" s="32">
        <f t="shared" si="2086"/>
        <v>36729.063600000001</v>
      </c>
      <c r="AM769" s="32">
        <f t="shared" si="2087"/>
        <v>3.6399999997229315E-2</v>
      </c>
    </row>
    <row r="770" spans="2:40" ht="31.2" x14ac:dyDescent="0.3">
      <c r="B770" s="30" t="s">
        <v>450</v>
      </c>
      <c r="C770" s="30" t="s">
        <v>224</v>
      </c>
      <c r="D770" s="30" t="s">
        <v>502</v>
      </c>
      <c r="E770" s="15" t="str">
        <f t="shared" si="2007"/>
        <v>0702</v>
      </c>
      <c r="F770" s="30" t="s">
        <v>529</v>
      </c>
      <c r="G770" s="30" t="s">
        <v>174</v>
      </c>
      <c r="H770" s="31" t="s">
        <v>175</v>
      </c>
      <c r="I770" s="32">
        <f t="shared" ref="I770:T770" si="2144">I771+I772</f>
        <v>36729.1</v>
      </c>
      <c r="J770" s="32">
        <f t="shared" si="2144"/>
        <v>36729.1</v>
      </c>
      <c r="K770" s="32">
        <f t="shared" si="2144"/>
        <v>36729.1</v>
      </c>
      <c r="L770" s="32">
        <f t="shared" si="2144"/>
        <v>0</v>
      </c>
      <c r="M770" s="32">
        <f t="shared" si="2144"/>
        <v>0</v>
      </c>
      <c r="N770" s="32">
        <f t="shared" si="2144"/>
        <v>0</v>
      </c>
      <c r="O770" s="32">
        <f t="shared" si="2144"/>
        <v>0</v>
      </c>
      <c r="P770" s="32">
        <f t="shared" si="2144"/>
        <v>0</v>
      </c>
      <c r="Q770" s="32">
        <f t="shared" si="2144"/>
        <v>0</v>
      </c>
      <c r="R770" s="32">
        <f t="shared" si="2144"/>
        <v>0</v>
      </c>
      <c r="S770" s="32">
        <f t="shared" si="2144"/>
        <v>0</v>
      </c>
      <c r="T770" s="32">
        <f t="shared" si="2144"/>
        <v>0</v>
      </c>
      <c r="U770" s="32">
        <v>0</v>
      </c>
      <c r="V770" s="32">
        <f t="shared" si="2008"/>
        <v>36729.1</v>
      </c>
      <c r="W770" s="32">
        <f t="shared" ref="W770:AD770" si="2145">W771+W772</f>
        <v>0</v>
      </c>
      <c r="X770" s="32">
        <f t="shared" si="2145"/>
        <v>0</v>
      </c>
      <c r="Y770" s="32">
        <f t="shared" si="2145"/>
        <v>0</v>
      </c>
      <c r="Z770" s="32">
        <f t="shared" si="2145"/>
        <v>0</v>
      </c>
      <c r="AA770" s="32">
        <f t="shared" si="2145"/>
        <v>0</v>
      </c>
      <c r="AB770" s="32">
        <f t="shared" si="2145"/>
        <v>29389.933290000001</v>
      </c>
      <c r="AC770" s="33">
        <f t="shared" si="2145"/>
        <v>36729.063600000001</v>
      </c>
      <c r="AD770" s="33">
        <f t="shared" si="2145"/>
        <v>36729.063600000001</v>
      </c>
      <c r="AE770" s="34">
        <f t="shared" si="2085"/>
        <v>100</v>
      </c>
      <c r="AF770" s="32">
        <f t="shared" ref="AF770:AK770" si="2146">AF771+AF772</f>
        <v>36729.063600000001</v>
      </c>
      <c r="AG770" s="32">
        <f t="shared" si="2146"/>
        <v>0</v>
      </c>
      <c r="AH770" s="32">
        <f t="shared" si="2146"/>
        <v>0</v>
      </c>
      <c r="AI770" s="32">
        <f t="shared" si="2146"/>
        <v>0</v>
      </c>
      <c r="AJ770" s="32">
        <f t="shared" si="2146"/>
        <v>0</v>
      </c>
      <c r="AK770" s="32">
        <f t="shared" si="2146"/>
        <v>0</v>
      </c>
      <c r="AL770" s="32">
        <f t="shared" si="2086"/>
        <v>36729.063600000001</v>
      </c>
      <c r="AM770" s="32">
        <f t="shared" si="2087"/>
        <v>3.6399999997229315E-2</v>
      </c>
    </row>
    <row r="771" spans="2:40" x14ac:dyDescent="0.3">
      <c r="B771" s="30" t="s">
        <v>450</v>
      </c>
      <c r="C771" s="30" t="s">
        <v>224</v>
      </c>
      <c r="D771" s="30" t="s">
        <v>502</v>
      </c>
      <c r="E771" s="15" t="str">
        <f t="shared" si="2007"/>
        <v>0702</v>
      </c>
      <c r="F771" s="30" t="s">
        <v>529</v>
      </c>
      <c r="G771" s="30" t="s">
        <v>176</v>
      </c>
      <c r="H771" s="31" t="s">
        <v>177</v>
      </c>
      <c r="I771" s="32">
        <v>683.4</v>
      </c>
      <c r="J771" s="32">
        <v>683.4</v>
      </c>
      <c r="K771" s="32">
        <v>683.4</v>
      </c>
      <c r="L771" s="32"/>
      <c r="M771" s="32"/>
      <c r="N771" s="32"/>
      <c r="O771" s="32">
        <v>0</v>
      </c>
      <c r="P771" s="32">
        <v>0</v>
      </c>
      <c r="Q771" s="32">
        <v>0</v>
      </c>
      <c r="R771" s="32">
        <v>0</v>
      </c>
      <c r="S771" s="32">
        <v>0</v>
      </c>
      <c r="T771" s="32">
        <v>0</v>
      </c>
      <c r="U771" s="32">
        <v>0</v>
      </c>
      <c r="V771" s="32">
        <f t="shared" si="2008"/>
        <v>683.4</v>
      </c>
      <c r="W771" s="32"/>
      <c r="X771" s="32"/>
      <c r="Y771" s="32"/>
      <c r="Z771" s="32"/>
      <c r="AA771" s="32"/>
      <c r="AB771" s="32">
        <v>564</v>
      </c>
      <c r="AC771" s="33">
        <v>1024.99713</v>
      </c>
      <c r="AD771" s="33">
        <v>1024.99713</v>
      </c>
      <c r="AE771" s="34">
        <f t="shared" si="2085"/>
        <v>100</v>
      </c>
      <c r="AF771" s="32">
        <v>683.33141999999998</v>
      </c>
      <c r="AG771" s="32">
        <v>0</v>
      </c>
      <c r="AH771" s="32">
        <v>0</v>
      </c>
      <c r="AI771" s="32">
        <v>0</v>
      </c>
      <c r="AJ771" s="32">
        <v>0</v>
      </c>
      <c r="AK771" s="32">
        <v>0</v>
      </c>
      <c r="AL771" s="32">
        <f t="shared" si="2086"/>
        <v>683.33141999999998</v>
      </c>
      <c r="AM771" s="32">
        <f t="shared" si="2087"/>
        <v>6.8579999999997199E-2</v>
      </c>
      <c r="AN771" s="12"/>
    </row>
    <row r="772" spans="2:40" x14ac:dyDescent="0.3">
      <c r="B772" s="30" t="s">
        <v>450</v>
      </c>
      <c r="C772" s="30" t="s">
        <v>224</v>
      </c>
      <c r="D772" s="30" t="s">
        <v>502</v>
      </c>
      <c r="E772" s="15" t="str">
        <f t="shared" si="2007"/>
        <v>0702</v>
      </c>
      <c r="F772" s="30" t="s">
        <v>529</v>
      </c>
      <c r="G772" s="30" t="s">
        <v>302</v>
      </c>
      <c r="H772" s="31" t="s">
        <v>303</v>
      </c>
      <c r="I772" s="32">
        <v>36045.699999999997</v>
      </c>
      <c r="J772" s="32">
        <v>36045.699999999997</v>
      </c>
      <c r="K772" s="32">
        <v>36045.699999999997</v>
      </c>
      <c r="L772" s="32"/>
      <c r="M772" s="32"/>
      <c r="N772" s="32"/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2">
        <v>0</v>
      </c>
      <c r="V772" s="32">
        <f t="shared" si="2008"/>
        <v>36045.699999999997</v>
      </c>
      <c r="W772" s="32"/>
      <c r="X772" s="32"/>
      <c r="Y772" s="32"/>
      <c r="Z772" s="32"/>
      <c r="AA772" s="32"/>
      <c r="AB772" s="32">
        <v>28825.933290000001</v>
      </c>
      <c r="AC772" s="33">
        <v>35704.066469999998</v>
      </c>
      <c r="AD772" s="33">
        <v>35704.066469999998</v>
      </c>
      <c r="AE772" s="34">
        <f t="shared" si="2085"/>
        <v>100</v>
      </c>
      <c r="AF772" s="32">
        <v>36045.732179999999</v>
      </c>
      <c r="AG772" s="32">
        <v>0</v>
      </c>
      <c r="AH772" s="32">
        <v>0</v>
      </c>
      <c r="AI772" s="32">
        <v>0</v>
      </c>
      <c r="AJ772" s="32">
        <v>0</v>
      </c>
      <c r="AK772" s="32">
        <v>0</v>
      </c>
      <c r="AL772" s="32">
        <f t="shared" si="2086"/>
        <v>36045.732179999999</v>
      </c>
      <c r="AM772" s="32">
        <f t="shared" si="2087"/>
        <v>-3.2180000001972076E-2</v>
      </c>
      <c r="AN772" s="12"/>
    </row>
    <row r="773" spans="2:40" ht="31.2" x14ac:dyDescent="0.3">
      <c r="B773" s="30" t="s">
        <v>450</v>
      </c>
      <c r="C773" s="30" t="s">
        <v>224</v>
      </c>
      <c r="D773" s="30" t="s">
        <v>502</v>
      </c>
      <c r="E773" s="15" t="str">
        <f t="shared" si="2007"/>
        <v>0702</v>
      </c>
      <c r="F773" s="30" t="s">
        <v>531</v>
      </c>
      <c r="G773" s="30"/>
      <c r="H773" s="31" t="s">
        <v>532</v>
      </c>
      <c r="I773" s="32">
        <f t="shared" ref="I773:T773" si="2147">I774</f>
        <v>0</v>
      </c>
      <c r="J773" s="32">
        <f t="shared" si="2147"/>
        <v>0</v>
      </c>
      <c r="K773" s="32">
        <f t="shared" si="2147"/>
        <v>0</v>
      </c>
      <c r="L773" s="32">
        <f t="shared" si="2147"/>
        <v>0</v>
      </c>
      <c r="M773" s="32">
        <f t="shared" si="2147"/>
        <v>0</v>
      </c>
      <c r="N773" s="32">
        <f t="shared" si="2147"/>
        <v>0</v>
      </c>
      <c r="O773" s="32">
        <f t="shared" si="2147"/>
        <v>0</v>
      </c>
      <c r="P773" s="32">
        <f t="shared" si="2147"/>
        <v>7633.6</v>
      </c>
      <c r="Q773" s="32">
        <f t="shared" si="2147"/>
        <v>0</v>
      </c>
      <c r="R773" s="32">
        <f t="shared" si="2147"/>
        <v>0</v>
      </c>
      <c r="S773" s="32">
        <f t="shared" si="2147"/>
        <v>0</v>
      </c>
      <c r="T773" s="32">
        <f t="shared" si="2147"/>
        <v>0</v>
      </c>
      <c r="U773" s="32">
        <v>815.40000000000009</v>
      </c>
      <c r="V773" s="32">
        <f t="shared" si="2008"/>
        <v>8449</v>
      </c>
      <c r="W773" s="32">
        <f t="shared" ref="W773:AD773" si="2148">W774</f>
        <v>815.40000000000009</v>
      </c>
      <c r="X773" s="32">
        <f t="shared" si="2148"/>
        <v>0</v>
      </c>
      <c r="Y773" s="32">
        <f t="shared" si="2148"/>
        <v>0</v>
      </c>
      <c r="Z773" s="32">
        <f t="shared" si="2148"/>
        <v>0</v>
      </c>
      <c r="AA773" s="32">
        <f t="shared" si="2148"/>
        <v>0</v>
      </c>
      <c r="AB773" s="32">
        <f t="shared" si="2148"/>
        <v>815.40000000000009</v>
      </c>
      <c r="AC773" s="33">
        <f t="shared" si="2148"/>
        <v>12796</v>
      </c>
      <c r="AD773" s="33">
        <f t="shared" si="2148"/>
        <v>12796</v>
      </c>
      <c r="AE773" s="34">
        <f t="shared" si="2085"/>
        <v>100</v>
      </c>
      <c r="AF773" s="32">
        <f t="shared" ref="AF773:AK773" si="2149">AF774</f>
        <v>12796</v>
      </c>
      <c r="AG773" s="32">
        <f t="shared" si="2149"/>
        <v>0</v>
      </c>
      <c r="AH773" s="32">
        <f t="shared" si="2149"/>
        <v>0</v>
      </c>
      <c r="AI773" s="32">
        <f t="shared" si="2149"/>
        <v>0</v>
      </c>
      <c r="AJ773" s="32">
        <f t="shared" si="2149"/>
        <v>0</v>
      </c>
      <c r="AK773" s="32">
        <f t="shared" si="2149"/>
        <v>0</v>
      </c>
      <c r="AL773" s="32">
        <f t="shared" si="2086"/>
        <v>12796</v>
      </c>
      <c r="AM773" s="32">
        <f t="shared" si="2087"/>
        <v>-4347</v>
      </c>
    </row>
    <row r="774" spans="2:40" ht="31.2" x14ac:dyDescent="0.3">
      <c r="B774" s="30" t="s">
        <v>450</v>
      </c>
      <c r="C774" s="30" t="s">
        <v>224</v>
      </c>
      <c r="D774" s="30" t="s">
        <v>502</v>
      </c>
      <c r="E774" s="15" t="str">
        <f t="shared" si="2007"/>
        <v>0702</v>
      </c>
      <c r="F774" s="30" t="s">
        <v>533</v>
      </c>
      <c r="G774" s="30"/>
      <c r="H774" s="31" t="s">
        <v>534</v>
      </c>
      <c r="I774" s="32">
        <f t="shared" ref="I774:N774" si="2150">I778</f>
        <v>0</v>
      </c>
      <c r="J774" s="32">
        <f t="shared" si="2150"/>
        <v>0</v>
      </c>
      <c r="K774" s="32">
        <f t="shared" si="2150"/>
        <v>0</v>
      </c>
      <c r="L774" s="32">
        <f t="shared" si="2150"/>
        <v>0</v>
      </c>
      <c r="M774" s="32">
        <f t="shared" si="2150"/>
        <v>0</v>
      </c>
      <c r="N774" s="32">
        <f t="shared" si="2150"/>
        <v>0</v>
      </c>
      <c r="O774" s="32">
        <f>O778+O775</f>
        <v>0</v>
      </c>
      <c r="P774" s="32">
        <f>P778+P775</f>
        <v>7633.6</v>
      </c>
      <c r="Q774" s="32">
        <f>Q778</f>
        <v>0</v>
      </c>
      <c r="R774" s="32">
        <f>R778</f>
        <v>0</v>
      </c>
      <c r="S774" s="32">
        <f>S778</f>
        <v>0</v>
      </c>
      <c r="T774" s="32">
        <f>T778</f>
        <v>0</v>
      </c>
      <c r="U774" s="32">
        <v>815.40000000000009</v>
      </c>
      <c r="V774" s="32">
        <f t="shared" si="2008"/>
        <v>8449</v>
      </c>
      <c r="W774" s="32">
        <f>W778</f>
        <v>815.40000000000009</v>
      </c>
      <c r="X774" s="32">
        <f>X778</f>
        <v>0</v>
      </c>
      <c r="Y774" s="32">
        <f>Y778</f>
        <v>0</v>
      </c>
      <c r="Z774" s="32">
        <f>Z778</f>
        <v>0</v>
      </c>
      <c r="AA774" s="32">
        <f>AA778</f>
        <v>0</v>
      </c>
      <c r="AB774" s="32">
        <f>AB778+AB775</f>
        <v>815.40000000000009</v>
      </c>
      <c r="AC774" s="33">
        <f>AC778+AC775</f>
        <v>12796</v>
      </c>
      <c r="AD774" s="33">
        <f>AD778+AD775</f>
        <v>12796</v>
      </c>
      <c r="AE774" s="34">
        <f t="shared" si="2085"/>
        <v>100</v>
      </c>
      <c r="AF774" s="32">
        <f t="shared" ref="AF774:AK774" si="2151">AF778+AF775</f>
        <v>12796</v>
      </c>
      <c r="AG774" s="32">
        <f t="shared" si="2151"/>
        <v>0</v>
      </c>
      <c r="AH774" s="32">
        <f t="shared" si="2151"/>
        <v>0</v>
      </c>
      <c r="AI774" s="32">
        <f t="shared" si="2151"/>
        <v>0</v>
      </c>
      <c r="AJ774" s="32">
        <f t="shared" si="2151"/>
        <v>0</v>
      </c>
      <c r="AK774" s="32">
        <f t="shared" si="2151"/>
        <v>0</v>
      </c>
      <c r="AL774" s="32">
        <f t="shared" si="2086"/>
        <v>12796</v>
      </c>
      <c r="AM774" s="32">
        <f t="shared" si="2087"/>
        <v>-4347</v>
      </c>
    </row>
    <row r="775" spans="2:40" ht="62.4" x14ac:dyDescent="0.3">
      <c r="B775" s="30" t="s">
        <v>450</v>
      </c>
      <c r="C775" s="30" t="s">
        <v>224</v>
      </c>
      <c r="D775" s="30" t="s">
        <v>502</v>
      </c>
      <c r="E775" s="15" t="str">
        <f t="shared" si="2007"/>
        <v>0702</v>
      </c>
      <c r="F775" s="48" t="s">
        <v>535</v>
      </c>
      <c r="G775" s="48"/>
      <c r="H775" s="49" t="s">
        <v>536</v>
      </c>
      <c r="I775" s="32"/>
      <c r="J775" s="32"/>
      <c r="K775" s="32"/>
      <c r="L775" s="32"/>
      <c r="M775" s="32"/>
      <c r="N775" s="32"/>
      <c r="O775" s="32">
        <f t="shared" ref="O775:O778" si="2152">O776</f>
        <v>0</v>
      </c>
      <c r="P775" s="32">
        <f t="shared" ref="P775:P778" si="2153">P776</f>
        <v>7000</v>
      </c>
      <c r="Q775" s="32"/>
      <c r="R775" s="32"/>
      <c r="S775" s="32"/>
      <c r="T775" s="32"/>
      <c r="U775" s="32"/>
      <c r="V775" s="32">
        <f t="shared" si="2008"/>
        <v>7000</v>
      </c>
      <c r="W775" s="32"/>
      <c r="X775" s="32"/>
      <c r="Y775" s="32"/>
      <c r="Z775" s="32"/>
      <c r="AA775" s="32"/>
      <c r="AB775" s="32">
        <f t="shared" ref="AB775:AB778" si="2154">AB776</f>
        <v>0</v>
      </c>
      <c r="AC775" s="33">
        <f t="shared" ref="AC775:AC778" si="2155">AC776</f>
        <v>7000</v>
      </c>
      <c r="AD775" s="33">
        <f t="shared" ref="AD775:AD778" si="2156">AD776</f>
        <v>7000</v>
      </c>
      <c r="AE775" s="34">
        <f t="shared" si="2085"/>
        <v>100</v>
      </c>
      <c r="AF775" s="32">
        <f t="shared" ref="AF775:AF778" si="2157">AF776</f>
        <v>7000</v>
      </c>
      <c r="AG775" s="32">
        <f t="shared" ref="AG775:AG778" si="2158">AG776</f>
        <v>0</v>
      </c>
      <c r="AH775" s="32">
        <f t="shared" ref="AH775:AH778" si="2159">AH776</f>
        <v>0</v>
      </c>
      <c r="AI775" s="32">
        <f t="shared" ref="AI775:AI778" si="2160">AI776</f>
        <v>0</v>
      </c>
      <c r="AJ775" s="32">
        <f t="shared" ref="AJ775:AJ778" si="2161">AJ776</f>
        <v>0</v>
      </c>
      <c r="AK775" s="32">
        <f t="shared" ref="AK775:AK778" si="2162">AK776</f>
        <v>0</v>
      </c>
      <c r="AL775" s="32">
        <f t="shared" si="2086"/>
        <v>7000</v>
      </c>
      <c r="AM775" s="32">
        <f t="shared" si="2087"/>
        <v>0</v>
      </c>
    </row>
    <row r="776" spans="2:40" ht="31.2" x14ac:dyDescent="0.3">
      <c r="B776" s="30" t="s">
        <v>450</v>
      </c>
      <c r="C776" s="30" t="s">
        <v>224</v>
      </c>
      <c r="D776" s="30" t="s">
        <v>502</v>
      </c>
      <c r="E776" s="15" t="str">
        <f t="shared" si="2007"/>
        <v>0702</v>
      </c>
      <c r="F776" s="48" t="s">
        <v>535</v>
      </c>
      <c r="G776" s="48" t="s">
        <v>174</v>
      </c>
      <c r="H776" s="49" t="s">
        <v>175</v>
      </c>
      <c r="I776" s="32"/>
      <c r="J776" s="32"/>
      <c r="K776" s="32"/>
      <c r="L776" s="32"/>
      <c r="M776" s="32"/>
      <c r="N776" s="32"/>
      <c r="O776" s="32">
        <f t="shared" si="2152"/>
        <v>0</v>
      </c>
      <c r="P776" s="32">
        <f t="shared" si="2153"/>
        <v>7000</v>
      </c>
      <c r="Q776" s="32"/>
      <c r="R776" s="32"/>
      <c r="S776" s="32"/>
      <c r="T776" s="32"/>
      <c r="U776" s="32"/>
      <c r="V776" s="32">
        <f t="shared" si="2008"/>
        <v>7000</v>
      </c>
      <c r="W776" s="32"/>
      <c r="X776" s="32"/>
      <c r="Y776" s="32"/>
      <c r="Z776" s="32"/>
      <c r="AA776" s="32"/>
      <c r="AB776" s="32">
        <f t="shared" si="2154"/>
        <v>0</v>
      </c>
      <c r="AC776" s="33">
        <f t="shared" si="2155"/>
        <v>7000</v>
      </c>
      <c r="AD776" s="33">
        <f t="shared" si="2156"/>
        <v>7000</v>
      </c>
      <c r="AE776" s="34">
        <f t="shared" si="2085"/>
        <v>100</v>
      </c>
      <c r="AF776" s="32">
        <f t="shared" si="2157"/>
        <v>7000</v>
      </c>
      <c r="AG776" s="32">
        <f t="shared" si="2158"/>
        <v>0</v>
      </c>
      <c r="AH776" s="32">
        <f t="shared" si="2159"/>
        <v>0</v>
      </c>
      <c r="AI776" s="32">
        <f t="shared" si="2160"/>
        <v>0</v>
      </c>
      <c r="AJ776" s="32">
        <f t="shared" si="2161"/>
        <v>0</v>
      </c>
      <c r="AK776" s="32">
        <f t="shared" si="2162"/>
        <v>0</v>
      </c>
      <c r="AL776" s="32">
        <f t="shared" si="2086"/>
        <v>7000</v>
      </c>
      <c r="AM776" s="32">
        <f t="shared" si="2087"/>
        <v>0</v>
      </c>
    </row>
    <row r="777" spans="2:40" x14ac:dyDescent="0.3">
      <c r="B777" s="30" t="s">
        <v>450</v>
      </c>
      <c r="C777" s="30" t="s">
        <v>224</v>
      </c>
      <c r="D777" s="30" t="s">
        <v>502</v>
      </c>
      <c r="E777" s="15" t="str">
        <f t="shared" si="2007"/>
        <v>0702</v>
      </c>
      <c r="F777" s="48" t="s">
        <v>535</v>
      </c>
      <c r="G777" s="48" t="s">
        <v>302</v>
      </c>
      <c r="H777" s="49" t="s">
        <v>303</v>
      </c>
      <c r="I777" s="32"/>
      <c r="J777" s="32"/>
      <c r="K777" s="32"/>
      <c r="L777" s="32"/>
      <c r="M777" s="32"/>
      <c r="N777" s="32"/>
      <c r="O777" s="32">
        <v>0</v>
      </c>
      <c r="P777" s="32">
        <v>7000</v>
      </c>
      <c r="Q777" s="32"/>
      <c r="R777" s="32"/>
      <c r="S777" s="32"/>
      <c r="T777" s="32"/>
      <c r="U777" s="32"/>
      <c r="V777" s="32">
        <f t="shared" si="2008"/>
        <v>7000</v>
      </c>
      <c r="W777" s="32"/>
      <c r="X777" s="32"/>
      <c r="Y777" s="32"/>
      <c r="Z777" s="32"/>
      <c r="AA777" s="32"/>
      <c r="AB777" s="32">
        <v>0</v>
      </c>
      <c r="AC777" s="33">
        <v>7000</v>
      </c>
      <c r="AD777" s="33">
        <v>7000</v>
      </c>
      <c r="AE777" s="34">
        <f t="shared" si="2085"/>
        <v>100</v>
      </c>
      <c r="AF777" s="32">
        <v>7000</v>
      </c>
      <c r="AG777" s="32">
        <v>0</v>
      </c>
      <c r="AH777" s="32">
        <v>0</v>
      </c>
      <c r="AI777" s="32">
        <v>0</v>
      </c>
      <c r="AJ777" s="32">
        <v>0</v>
      </c>
      <c r="AK777" s="32">
        <v>0</v>
      </c>
      <c r="AL777" s="32">
        <f t="shared" si="2086"/>
        <v>7000</v>
      </c>
      <c r="AM777" s="32">
        <f t="shared" si="2087"/>
        <v>0</v>
      </c>
    </row>
    <row r="778" spans="2:40" x14ac:dyDescent="0.3">
      <c r="B778" s="30" t="s">
        <v>450</v>
      </c>
      <c r="C778" s="30" t="s">
        <v>224</v>
      </c>
      <c r="D778" s="30" t="s">
        <v>502</v>
      </c>
      <c r="E778" s="15" t="str">
        <f t="shared" si="2007"/>
        <v>0702</v>
      </c>
      <c r="F778" s="30" t="s">
        <v>537</v>
      </c>
      <c r="G778" s="30"/>
      <c r="H778" s="31" t="s">
        <v>538</v>
      </c>
      <c r="I778" s="32">
        <f t="shared" ref="I778:N778" si="2163">I779</f>
        <v>0</v>
      </c>
      <c r="J778" s="32">
        <f t="shared" si="2163"/>
        <v>0</v>
      </c>
      <c r="K778" s="32">
        <f t="shared" si="2163"/>
        <v>0</v>
      </c>
      <c r="L778" s="32">
        <f t="shared" si="2163"/>
        <v>0</v>
      </c>
      <c r="M778" s="32">
        <f t="shared" si="2163"/>
        <v>0</v>
      </c>
      <c r="N778" s="32">
        <f t="shared" si="2163"/>
        <v>0</v>
      </c>
      <c r="O778" s="32">
        <f t="shared" si="2152"/>
        <v>0</v>
      </c>
      <c r="P778" s="32">
        <f t="shared" si="2153"/>
        <v>633.6</v>
      </c>
      <c r="Q778" s="32">
        <f>Q779</f>
        <v>0</v>
      </c>
      <c r="R778" s="32">
        <f>R779</f>
        <v>0</v>
      </c>
      <c r="S778" s="32">
        <f>S779</f>
        <v>0</v>
      </c>
      <c r="T778" s="32">
        <f>T779</f>
        <v>0</v>
      </c>
      <c r="U778" s="32">
        <v>815.40000000000009</v>
      </c>
      <c r="V778" s="32">
        <f t="shared" si="2008"/>
        <v>1449</v>
      </c>
      <c r="W778" s="32">
        <f>W779</f>
        <v>815.40000000000009</v>
      </c>
      <c r="X778" s="32">
        <f>X779</f>
        <v>0</v>
      </c>
      <c r="Y778" s="32">
        <f>Y779</f>
        <v>0</v>
      </c>
      <c r="Z778" s="32">
        <f>Z779</f>
        <v>0</v>
      </c>
      <c r="AA778" s="32">
        <f>AA779</f>
        <v>0</v>
      </c>
      <c r="AB778" s="32">
        <f t="shared" si="2154"/>
        <v>815.40000000000009</v>
      </c>
      <c r="AC778" s="33">
        <f t="shared" si="2155"/>
        <v>5796</v>
      </c>
      <c r="AD778" s="33">
        <f t="shared" si="2156"/>
        <v>5796</v>
      </c>
      <c r="AE778" s="34">
        <f t="shared" si="2085"/>
        <v>100</v>
      </c>
      <c r="AF778" s="32">
        <f t="shared" si="2157"/>
        <v>5796</v>
      </c>
      <c r="AG778" s="32">
        <f t="shared" si="2158"/>
        <v>0</v>
      </c>
      <c r="AH778" s="32">
        <f t="shared" si="2159"/>
        <v>0</v>
      </c>
      <c r="AI778" s="32">
        <f t="shared" si="2160"/>
        <v>0</v>
      </c>
      <c r="AJ778" s="32">
        <f t="shared" si="2161"/>
        <v>0</v>
      </c>
      <c r="AK778" s="32">
        <f t="shared" si="2162"/>
        <v>0</v>
      </c>
      <c r="AL778" s="32">
        <f t="shared" si="2086"/>
        <v>5796</v>
      </c>
      <c r="AM778" s="32">
        <f t="shared" si="2087"/>
        <v>-4347</v>
      </c>
    </row>
    <row r="779" spans="2:40" ht="31.2" x14ac:dyDescent="0.3">
      <c r="B779" s="30" t="s">
        <v>450</v>
      </c>
      <c r="C779" s="30" t="s">
        <v>224</v>
      </c>
      <c r="D779" s="30" t="s">
        <v>502</v>
      </c>
      <c r="E779" s="15" t="str">
        <f t="shared" si="2007"/>
        <v>0702</v>
      </c>
      <c r="F779" s="30" t="s">
        <v>537</v>
      </c>
      <c r="G779" s="30" t="s">
        <v>174</v>
      </c>
      <c r="H779" s="31" t="s">
        <v>175</v>
      </c>
      <c r="I779" s="32">
        <f t="shared" ref="I779:T779" si="2164">I781+I780</f>
        <v>0</v>
      </c>
      <c r="J779" s="32">
        <f t="shared" si="2164"/>
        <v>0</v>
      </c>
      <c r="K779" s="32">
        <f t="shared" si="2164"/>
        <v>0</v>
      </c>
      <c r="L779" s="32">
        <f t="shared" si="2164"/>
        <v>0</v>
      </c>
      <c r="M779" s="32">
        <f t="shared" si="2164"/>
        <v>0</v>
      </c>
      <c r="N779" s="32">
        <f t="shared" si="2164"/>
        <v>0</v>
      </c>
      <c r="O779" s="32">
        <f t="shared" si="2164"/>
        <v>0</v>
      </c>
      <c r="P779" s="32">
        <f t="shared" si="2164"/>
        <v>633.6</v>
      </c>
      <c r="Q779" s="32">
        <f t="shared" si="2164"/>
        <v>0</v>
      </c>
      <c r="R779" s="32">
        <f t="shared" si="2164"/>
        <v>0</v>
      </c>
      <c r="S779" s="32">
        <f t="shared" si="2164"/>
        <v>0</v>
      </c>
      <c r="T779" s="32">
        <f t="shared" si="2164"/>
        <v>0</v>
      </c>
      <c r="U779" s="32">
        <v>815.40000000000009</v>
      </c>
      <c r="V779" s="32">
        <f t="shared" si="2008"/>
        <v>1449</v>
      </c>
      <c r="W779" s="32">
        <f t="shared" ref="W779:AD779" si="2165">W781+W780</f>
        <v>815.40000000000009</v>
      </c>
      <c r="X779" s="32">
        <f t="shared" si="2165"/>
        <v>0</v>
      </c>
      <c r="Y779" s="32">
        <f t="shared" si="2165"/>
        <v>0</v>
      </c>
      <c r="Z779" s="32">
        <f t="shared" si="2165"/>
        <v>0</v>
      </c>
      <c r="AA779" s="32">
        <f t="shared" si="2165"/>
        <v>0</v>
      </c>
      <c r="AB779" s="32">
        <f t="shared" si="2165"/>
        <v>815.40000000000009</v>
      </c>
      <c r="AC779" s="33">
        <f t="shared" si="2165"/>
        <v>5796</v>
      </c>
      <c r="AD779" s="33">
        <f t="shared" si="2165"/>
        <v>5796</v>
      </c>
      <c r="AE779" s="34">
        <f t="shared" si="2085"/>
        <v>100</v>
      </c>
      <c r="AF779" s="32">
        <f t="shared" ref="AF779:AK779" si="2166">AF781+AF780</f>
        <v>5796</v>
      </c>
      <c r="AG779" s="32">
        <f t="shared" si="2166"/>
        <v>0</v>
      </c>
      <c r="AH779" s="32">
        <f t="shared" si="2166"/>
        <v>0</v>
      </c>
      <c r="AI779" s="32">
        <f t="shared" si="2166"/>
        <v>0</v>
      </c>
      <c r="AJ779" s="32">
        <f t="shared" si="2166"/>
        <v>0</v>
      </c>
      <c r="AK779" s="32">
        <f t="shared" si="2166"/>
        <v>0</v>
      </c>
      <c r="AL779" s="32">
        <f t="shared" si="2086"/>
        <v>5796</v>
      </c>
      <c r="AM779" s="32">
        <f t="shared" si="2087"/>
        <v>-4347</v>
      </c>
    </row>
    <row r="780" spans="2:40" x14ac:dyDescent="0.3">
      <c r="B780" s="30" t="s">
        <v>450</v>
      </c>
      <c r="C780" s="30" t="s">
        <v>224</v>
      </c>
      <c r="D780" s="30" t="s">
        <v>502</v>
      </c>
      <c r="E780" s="15" t="str">
        <f t="shared" si="2007"/>
        <v>0702</v>
      </c>
      <c r="F780" s="30" t="s">
        <v>537</v>
      </c>
      <c r="G780" s="30" t="s">
        <v>176</v>
      </c>
      <c r="H780" s="31" t="s">
        <v>177</v>
      </c>
      <c r="I780" s="32"/>
      <c r="J780" s="32"/>
      <c r="K780" s="32"/>
      <c r="L780" s="32"/>
      <c r="M780" s="32"/>
      <c r="N780" s="32"/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2">
        <v>79.2</v>
      </c>
      <c r="V780" s="32">
        <f t="shared" si="2008"/>
        <v>79.2</v>
      </c>
      <c r="W780" s="32">
        <v>79.2</v>
      </c>
      <c r="X780" s="32"/>
      <c r="Y780" s="32"/>
      <c r="Z780" s="32"/>
      <c r="AA780" s="32"/>
      <c r="AB780" s="32">
        <v>79.2</v>
      </c>
      <c r="AC780" s="33">
        <v>316.8</v>
      </c>
      <c r="AD780" s="33">
        <v>316.8</v>
      </c>
      <c r="AE780" s="34">
        <f t="shared" si="2085"/>
        <v>100</v>
      </c>
      <c r="AF780" s="32">
        <v>316.8</v>
      </c>
      <c r="AG780" s="32">
        <v>0</v>
      </c>
      <c r="AH780" s="32">
        <v>0</v>
      </c>
      <c r="AI780" s="32">
        <v>0</v>
      </c>
      <c r="AJ780" s="32">
        <v>0</v>
      </c>
      <c r="AK780" s="32">
        <v>0</v>
      </c>
      <c r="AL780" s="32">
        <f t="shared" si="2086"/>
        <v>316.8</v>
      </c>
      <c r="AM780" s="32">
        <f t="shared" si="2087"/>
        <v>-237.60000000000002</v>
      </c>
    </row>
    <row r="781" spans="2:40" x14ac:dyDescent="0.3">
      <c r="B781" s="30" t="s">
        <v>450</v>
      </c>
      <c r="C781" s="30" t="s">
        <v>224</v>
      </c>
      <c r="D781" s="30" t="s">
        <v>502</v>
      </c>
      <c r="E781" s="15" t="str">
        <f t="shared" ref="E781:E844" si="2167">CONCATENATE(C781,D781)</f>
        <v>0702</v>
      </c>
      <c r="F781" s="30" t="s">
        <v>537</v>
      </c>
      <c r="G781" s="30" t="s">
        <v>302</v>
      </c>
      <c r="H781" s="31" t="s">
        <v>303</v>
      </c>
      <c r="I781" s="32"/>
      <c r="J781" s="32"/>
      <c r="K781" s="32"/>
      <c r="L781" s="32"/>
      <c r="M781" s="32"/>
      <c r="N781" s="32"/>
      <c r="O781" s="32">
        <v>0</v>
      </c>
      <c r="P781" s="32">
        <v>633.6</v>
      </c>
      <c r="Q781" s="32">
        <v>0</v>
      </c>
      <c r="R781" s="32">
        <v>0</v>
      </c>
      <c r="S781" s="32">
        <v>0</v>
      </c>
      <c r="T781" s="32">
        <v>0</v>
      </c>
      <c r="U781" s="32">
        <v>736.2</v>
      </c>
      <c r="V781" s="32">
        <f t="shared" ref="V781:V844" si="2168">I781+L781+U781+T781+S781+R781+Q781+P781+O781</f>
        <v>1369.8000000000002</v>
      </c>
      <c r="W781" s="32">
        <f>736.2</f>
        <v>736.2</v>
      </c>
      <c r="X781" s="32"/>
      <c r="Y781" s="32"/>
      <c r="Z781" s="32"/>
      <c r="AA781" s="32"/>
      <c r="AB781" s="32">
        <v>736.2</v>
      </c>
      <c r="AC781" s="33">
        <v>5479.2</v>
      </c>
      <c r="AD781" s="33">
        <v>5479.2</v>
      </c>
      <c r="AE781" s="34">
        <f t="shared" si="2085"/>
        <v>100</v>
      </c>
      <c r="AF781" s="32">
        <v>5479.2</v>
      </c>
      <c r="AG781" s="32">
        <v>0</v>
      </c>
      <c r="AH781" s="32">
        <v>0</v>
      </c>
      <c r="AI781" s="32">
        <v>0</v>
      </c>
      <c r="AJ781" s="32">
        <v>0</v>
      </c>
      <c r="AK781" s="32">
        <v>0</v>
      </c>
      <c r="AL781" s="32">
        <f t="shared" si="2086"/>
        <v>5479.2</v>
      </c>
      <c r="AM781" s="32">
        <f t="shared" si="2087"/>
        <v>-4109.3999999999996</v>
      </c>
    </row>
    <row r="782" spans="2:40" ht="31.2" x14ac:dyDescent="0.3">
      <c r="B782" s="30" t="s">
        <v>450</v>
      </c>
      <c r="C782" s="30" t="s">
        <v>224</v>
      </c>
      <c r="D782" s="30" t="s">
        <v>502</v>
      </c>
      <c r="E782" s="15" t="str">
        <f t="shared" si="2167"/>
        <v>0702</v>
      </c>
      <c r="F782" s="30" t="s">
        <v>466</v>
      </c>
      <c r="G782" s="30"/>
      <c r="H782" s="31" t="s">
        <v>467</v>
      </c>
      <c r="I782" s="32">
        <f t="shared" ref="I782:T782" si="2169">I783+I787</f>
        <v>60777</v>
      </c>
      <c r="J782" s="32">
        <f t="shared" si="2169"/>
        <v>61795.700000000004</v>
      </c>
      <c r="K782" s="32">
        <f t="shared" si="2169"/>
        <v>61795.700000000004</v>
      </c>
      <c r="L782" s="32">
        <f t="shared" si="2169"/>
        <v>0</v>
      </c>
      <c r="M782" s="32">
        <f t="shared" si="2169"/>
        <v>0</v>
      </c>
      <c r="N782" s="32">
        <f t="shared" si="2169"/>
        <v>0</v>
      </c>
      <c r="O782" s="32">
        <f t="shared" si="2169"/>
        <v>0</v>
      </c>
      <c r="P782" s="32">
        <f t="shared" si="2169"/>
        <v>0</v>
      </c>
      <c r="Q782" s="32">
        <f t="shared" si="2169"/>
        <v>0</v>
      </c>
      <c r="R782" s="32">
        <f t="shared" si="2169"/>
        <v>0</v>
      </c>
      <c r="S782" s="32">
        <f t="shared" si="2169"/>
        <v>0</v>
      </c>
      <c r="T782" s="32">
        <f t="shared" si="2169"/>
        <v>0</v>
      </c>
      <c r="U782" s="32">
        <v>0</v>
      </c>
      <c r="V782" s="32">
        <f t="shared" si="2168"/>
        <v>60777</v>
      </c>
      <c r="W782" s="32">
        <f t="shared" ref="W782:AD782" si="2170">W783+W787</f>
        <v>0</v>
      </c>
      <c r="X782" s="32">
        <f t="shared" si="2170"/>
        <v>0</v>
      </c>
      <c r="Y782" s="32">
        <f t="shared" si="2170"/>
        <v>0</v>
      </c>
      <c r="Z782" s="32">
        <f t="shared" si="2170"/>
        <v>0</v>
      </c>
      <c r="AA782" s="32">
        <f t="shared" si="2170"/>
        <v>0</v>
      </c>
      <c r="AB782" s="32">
        <f t="shared" si="2170"/>
        <v>42632.451929999996</v>
      </c>
      <c r="AC782" s="33">
        <f t="shared" si="2170"/>
        <v>55444.210000000006</v>
      </c>
      <c r="AD782" s="33">
        <f t="shared" si="2170"/>
        <v>55339.163780000003</v>
      </c>
      <c r="AE782" s="34">
        <f t="shared" si="2085"/>
        <v>99.810537078623724</v>
      </c>
      <c r="AF782" s="32">
        <f t="shared" ref="AF782:AK782" si="2171">AF783+AF787</f>
        <v>60777</v>
      </c>
      <c r="AG782" s="32">
        <f t="shared" si="2171"/>
        <v>0</v>
      </c>
      <c r="AH782" s="32">
        <f t="shared" si="2171"/>
        <v>0</v>
      </c>
      <c r="AI782" s="32">
        <f t="shared" si="2171"/>
        <v>0</v>
      </c>
      <c r="AJ782" s="32">
        <f t="shared" si="2171"/>
        <v>0</v>
      </c>
      <c r="AK782" s="32">
        <f t="shared" si="2171"/>
        <v>0</v>
      </c>
      <c r="AL782" s="32">
        <f t="shared" si="2086"/>
        <v>60777</v>
      </c>
      <c r="AM782" s="32">
        <f t="shared" si="2087"/>
        <v>0</v>
      </c>
    </row>
    <row r="783" spans="2:40" ht="46.8" x14ac:dyDescent="0.3">
      <c r="B783" s="30" t="s">
        <v>450</v>
      </c>
      <c r="C783" s="30" t="s">
        <v>224</v>
      </c>
      <c r="D783" s="30" t="s">
        <v>502</v>
      </c>
      <c r="E783" s="15" t="str">
        <f t="shared" si="2167"/>
        <v>0702</v>
      </c>
      <c r="F783" s="30" t="s">
        <v>468</v>
      </c>
      <c r="G783" s="30"/>
      <c r="H783" s="31" t="s">
        <v>469</v>
      </c>
      <c r="I783" s="32">
        <f t="shared" ref="I783:I789" si="2172">I784</f>
        <v>4759.3</v>
      </c>
      <c r="J783" s="32">
        <f t="shared" ref="J783:J789" si="2173">J784</f>
        <v>4759.3</v>
      </c>
      <c r="K783" s="32">
        <f t="shared" ref="K783:K789" si="2174">K784</f>
        <v>4759.3</v>
      </c>
      <c r="L783" s="32">
        <f t="shared" ref="L783:L789" si="2175">L784</f>
        <v>0</v>
      </c>
      <c r="M783" s="32">
        <f t="shared" ref="M783:M789" si="2176">M784</f>
        <v>0</v>
      </c>
      <c r="N783" s="32">
        <f t="shared" ref="N783:N789" si="2177">N784</f>
        <v>0</v>
      </c>
      <c r="O783" s="32">
        <f t="shared" ref="O783:O789" si="2178">O784</f>
        <v>0</v>
      </c>
      <c r="P783" s="32">
        <f t="shared" ref="P783:P789" si="2179">P784</f>
        <v>0</v>
      </c>
      <c r="Q783" s="32">
        <f t="shared" ref="Q783:Q789" si="2180">Q784</f>
        <v>0</v>
      </c>
      <c r="R783" s="32">
        <f t="shared" ref="R783:R789" si="2181">R784</f>
        <v>0</v>
      </c>
      <c r="S783" s="32">
        <f t="shared" ref="S783:S789" si="2182">S784</f>
        <v>0</v>
      </c>
      <c r="T783" s="32">
        <f t="shared" ref="T783:T789" si="2183">T784</f>
        <v>0</v>
      </c>
      <c r="U783" s="32">
        <v>0</v>
      </c>
      <c r="V783" s="32">
        <f t="shared" si="2168"/>
        <v>4759.3</v>
      </c>
      <c r="W783" s="32">
        <f t="shared" ref="W783:W789" si="2184">W784</f>
        <v>0</v>
      </c>
      <c r="X783" s="32">
        <f t="shared" ref="X783:X789" si="2185">X784</f>
        <v>0</v>
      </c>
      <c r="Y783" s="32">
        <f t="shared" ref="Y783:Y789" si="2186">Y784</f>
        <v>0</v>
      </c>
      <c r="Z783" s="32">
        <f t="shared" ref="Z783:Z789" si="2187">Z784</f>
        <v>0</v>
      </c>
      <c r="AA783" s="32">
        <f t="shared" ref="AA783:AA789" si="2188">AA784</f>
        <v>0</v>
      </c>
      <c r="AB783" s="32">
        <f t="shared" ref="AB783:AB789" si="2189">AB784</f>
        <v>3648.00324</v>
      </c>
      <c r="AC783" s="33">
        <f t="shared" ref="AC783:AC789" si="2190">AC784</f>
        <v>4759.3</v>
      </c>
      <c r="AD783" s="33">
        <f t="shared" ref="AD783:AD789" si="2191">AD784</f>
        <v>4654.2814900000003</v>
      </c>
      <c r="AE783" s="34">
        <f t="shared" si="2085"/>
        <v>97.793404282142333</v>
      </c>
      <c r="AF783" s="32">
        <f t="shared" ref="AF783:AF789" si="2192">AF784</f>
        <v>4759.3</v>
      </c>
      <c r="AG783" s="32">
        <f t="shared" ref="AG783:AG789" si="2193">AG784</f>
        <v>0</v>
      </c>
      <c r="AH783" s="32">
        <f t="shared" ref="AH783:AH789" si="2194">AH784</f>
        <v>0</v>
      </c>
      <c r="AI783" s="32">
        <f t="shared" ref="AI783:AI789" si="2195">AI784</f>
        <v>0</v>
      </c>
      <c r="AJ783" s="32">
        <f t="shared" ref="AJ783:AJ789" si="2196">AJ784</f>
        <v>0</v>
      </c>
      <c r="AK783" s="32">
        <f t="shared" ref="AK783:AK789" si="2197">AK784</f>
        <v>0</v>
      </c>
      <c r="AL783" s="32">
        <f t="shared" si="2086"/>
        <v>4759.3</v>
      </c>
      <c r="AM783" s="32">
        <f t="shared" si="2087"/>
        <v>0</v>
      </c>
    </row>
    <row r="784" spans="2:40" ht="31.2" x14ac:dyDescent="0.3">
      <c r="B784" s="30" t="s">
        <v>450</v>
      </c>
      <c r="C784" s="30" t="s">
        <v>224</v>
      </c>
      <c r="D784" s="30" t="s">
        <v>502</v>
      </c>
      <c r="E784" s="15" t="str">
        <f t="shared" si="2167"/>
        <v>0702</v>
      </c>
      <c r="F784" s="30" t="s">
        <v>539</v>
      </c>
      <c r="G784" s="30"/>
      <c r="H784" s="31" t="s">
        <v>540</v>
      </c>
      <c r="I784" s="32">
        <f t="shared" si="2172"/>
        <v>4759.3</v>
      </c>
      <c r="J784" s="32">
        <f t="shared" si="2173"/>
        <v>4759.3</v>
      </c>
      <c r="K784" s="32">
        <f t="shared" si="2174"/>
        <v>4759.3</v>
      </c>
      <c r="L784" s="32">
        <f t="shared" si="2175"/>
        <v>0</v>
      </c>
      <c r="M784" s="32">
        <f t="shared" si="2176"/>
        <v>0</v>
      </c>
      <c r="N784" s="32">
        <f t="shared" si="2177"/>
        <v>0</v>
      </c>
      <c r="O784" s="32">
        <f t="shared" si="2178"/>
        <v>0</v>
      </c>
      <c r="P784" s="32">
        <f t="shared" si="2179"/>
        <v>0</v>
      </c>
      <c r="Q784" s="32">
        <f t="shared" si="2180"/>
        <v>0</v>
      </c>
      <c r="R784" s="32">
        <f t="shared" si="2181"/>
        <v>0</v>
      </c>
      <c r="S784" s="32">
        <f t="shared" si="2182"/>
        <v>0</v>
      </c>
      <c r="T784" s="32">
        <f t="shared" si="2183"/>
        <v>0</v>
      </c>
      <c r="U784" s="32">
        <v>0</v>
      </c>
      <c r="V784" s="32">
        <f t="shared" si="2168"/>
        <v>4759.3</v>
      </c>
      <c r="W784" s="32">
        <f t="shared" si="2184"/>
        <v>0</v>
      </c>
      <c r="X784" s="32">
        <f t="shared" si="2185"/>
        <v>0</v>
      </c>
      <c r="Y784" s="32">
        <f t="shared" si="2186"/>
        <v>0</v>
      </c>
      <c r="Z784" s="32">
        <f t="shared" si="2187"/>
        <v>0</v>
      </c>
      <c r="AA784" s="32">
        <f t="shared" si="2188"/>
        <v>0</v>
      </c>
      <c r="AB784" s="32">
        <f t="shared" si="2189"/>
        <v>3648.00324</v>
      </c>
      <c r="AC784" s="33">
        <f t="shared" si="2190"/>
        <v>4759.3</v>
      </c>
      <c r="AD784" s="33">
        <f t="shared" si="2191"/>
        <v>4654.2814900000003</v>
      </c>
      <c r="AE784" s="34">
        <f t="shared" si="2085"/>
        <v>97.793404282142333</v>
      </c>
      <c r="AF784" s="32">
        <f t="shared" si="2192"/>
        <v>4759.3</v>
      </c>
      <c r="AG784" s="32">
        <f t="shared" si="2193"/>
        <v>0</v>
      </c>
      <c r="AH784" s="32">
        <f t="shared" si="2194"/>
        <v>0</v>
      </c>
      <c r="AI784" s="32">
        <f t="shared" si="2195"/>
        <v>0</v>
      </c>
      <c r="AJ784" s="32">
        <f t="shared" si="2196"/>
        <v>0</v>
      </c>
      <c r="AK784" s="32">
        <f t="shared" si="2197"/>
        <v>0</v>
      </c>
      <c r="AL784" s="32">
        <f t="shared" si="2086"/>
        <v>4759.3</v>
      </c>
      <c r="AM784" s="32">
        <f t="shared" si="2087"/>
        <v>0</v>
      </c>
    </row>
    <row r="785" spans="2:40" ht="31.2" x14ac:dyDescent="0.3">
      <c r="B785" s="30" t="s">
        <v>450</v>
      </c>
      <c r="C785" s="30" t="s">
        <v>224</v>
      </c>
      <c r="D785" s="30" t="s">
        <v>502</v>
      </c>
      <c r="E785" s="15" t="str">
        <f t="shared" si="2167"/>
        <v>0702</v>
      </c>
      <c r="F785" s="30" t="s">
        <v>539</v>
      </c>
      <c r="G785" s="30" t="s">
        <v>174</v>
      </c>
      <c r="H785" s="31" t="s">
        <v>175</v>
      </c>
      <c r="I785" s="32">
        <f t="shared" si="2172"/>
        <v>4759.3</v>
      </c>
      <c r="J785" s="32">
        <f t="shared" si="2173"/>
        <v>4759.3</v>
      </c>
      <c r="K785" s="32">
        <f t="shared" si="2174"/>
        <v>4759.3</v>
      </c>
      <c r="L785" s="32">
        <f t="shared" si="2175"/>
        <v>0</v>
      </c>
      <c r="M785" s="32">
        <f t="shared" si="2176"/>
        <v>0</v>
      </c>
      <c r="N785" s="32">
        <f t="shared" si="2177"/>
        <v>0</v>
      </c>
      <c r="O785" s="32">
        <f t="shared" si="2178"/>
        <v>0</v>
      </c>
      <c r="P785" s="32">
        <f t="shared" si="2179"/>
        <v>0</v>
      </c>
      <c r="Q785" s="32">
        <f t="shared" si="2180"/>
        <v>0</v>
      </c>
      <c r="R785" s="32">
        <f t="shared" si="2181"/>
        <v>0</v>
      </c>
      <c r="S785" s="32">
        <f t="shared" si="2182"/>
        <v>0</v>
      </c>
      <c r="T785" s="32">
        <f t="shared" si="2183"/>
        <v>0</v>
      </c>
      <c r="U785" s="32">
        <v>0</v>
      </c>
      <c r="V785" s="32">
        <f t="shared" si="2168"/>
        <v>4759.3</v>
      </c>
      <c r="W785" s="32">
        <f t="shared" si="2184"/>
        <v>0</v>
      </c>
      <c r="X785" s="32">
        <f t="shared" si="2185"/>
        <v>0</v>
      </c>
      <c r="Y785" s="32">
        <f t="shared" si="2186"/>
        <v>0</v>
      </c>
      <c r="Z785" s="32">
        <f t="shared" si="2187"/>
        <v>0</v>
      </c>
      <c r="AA785" s="32">
        <f t="shared" si="2188"/>
        <v>0</v>
      </c>
      <c r="AB785" s="32">
        <f t="shared" si="2189"/>
        <v>3648.00324</v>
      </c>
      <c r="AC785" s="33">
        <f t="shared" si="2190"/>
        <v>4759.3</v>
      </c>
      <c r="AD785" s="33">
        <f t="shared" si="2191"/>
        <v>4654.2814900000003</v>
      </c>
      <c r="AE785" s="34">
        <f t="shared" si="2085"/>
        <v>97.793404282142333</v>
      </c>
      <c r="AF785" s="32">
        <f t="shared" si="2192"/>
        <v>4759.3</v>
      </c>
      <c r="AG785" s="32">
        <f t="shared" si="2193"/>
        <v>0</v>
      </c>
      <c r="AH785" s="32">
        <f t="shared" si="2194"/>
        <v>0</v>
      </c>
      <c r="AI785" s="32">
        <f t="shared" si="2195"/>
        <v>0</v>
      </c>
      <c r="AJ785" s="32">
        <f t="shared" si="2196"/>
        <v>0</v>
      </c>
      <c r="AK785" s="32">
        <f t="shared" si="2197"/>
        <v>0</v>
      </c>
      <c r="AL785" s="32">
        <f t="shared" si="2086"/>
        <v>4759.3</v>
      </c>
      <c r="AM785" s="32">
        <f t="shared" si="2087"/>
        <v>0</v>
      </c>
    </row>
    <row r="786" spans="2:40" ht="62.4" x14ac:dyDescent="0.3">
      <c r="B786" s="30" t="s">
        <v>450</v>
      </c>
      <c r="C786" s="30" t="s">
        <v>224</v>
      </c>
      <c r="D786" s="30" t="s">
        <v>502</v>
      </c>
      <c r="E786" s="15" t="str">
        <f t="shared" si="2167"/>
        <v>0702</v>
      </c>
      <c r="F786" s="30" t="s">
        <v>539</v>
      </c>
      <c r="G786" s="30" t="s">
        <v>370</v>
      </c>
      <c r="H786" s="31" t="s">
        <v>371</v>
      </c>
      <c r="I786" s="32">
        <v>4759.3</v>
      </c>
      <c r="J786" s="32">
        <v>4759.3</v>
      </c>
      <c r="K786" s="32">
        <v>4759.3</v>
      </c>
      <c r="L786" s="32"/>
      <c r="M786" s="32"/>
      <c r="N786" s="32"/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2">
        <v>0</v>
      </c>
      <c r="V786" s="32">
        <f t="shared" si="2168"/>
        <v>4759.3</v>
      </c>
      <c r="W786" s="32"/>
      <c r="X786" s="32"/>
      <c r="Y786" s="32"/>
      <c r="Z786" s="32"/>
      <c r="AA786" s="32"/>
      <c r="AB786" s="32">
        <v>3648.00324</v>
      </c>
      <c r="AC786" s="33">
        <v>4759.3</v>
      </c>
      <c r="AD786" s="33">
        <v>4654.2814900000003</v>
      </c>
      <c r="AE786" s="34">
        <f t="shared" si="2085"/>
        <v>97.793404282142333</v>
      </c>
      <c r="AF786" s="32">
        <v>4759.3</v>
      </c>
      <c r="AG786" s="32">
        <v>0</v>
      </c>
      <c r="AH786" s="32">
        <v>0</v>
      </c>
      <c r="AI786" s="32">
        <v>0</v>
      </c>
      <c r="AJ786" s="32">
        <v>0</v>
      </c>
      <c r="AK786" s="32">
        <v>0</v>
      </c>
      <c r="AL786" s="32">
        <f t="shared" si="2086"/>
        <v>4759.3</v>
      </c>
      <c r="AM786" s="32">
        <f t="shared" si="2087"/>
        <v>0</v>
      </c>
      <c r="AN786" s="12"/>
    </row>
    <row r="787" spans="2:40" ht="93.6" x14ac:dyDescent="0.3">
      <c r="B787" s="30" t="s">
        <v>450</v>
      </c>
      <c r="C787" s="30" t="s">
        <v>224</v>
      </c>
      <c r="D787" s="30" t="s">
        <v>502</v>
      </c>
      <c r="E787" s="15" t="str">
        <f t="shared" si="2167"/>
        <v>0702</v>
      </c>
      <c r="F787" s="30" t="s">
        <v>474</v>
      </c>
      <c r="G787" s="30"/>
      <c r="H787" s="31" t="s">
        <v>475</v>
      </c>
      <c r="I787" s="32">
        <f t="shared" si="2172"/>
        <v>56017.7</v>
      </c>
      <c r="J787" s="32">
        <f t="shared" si="2173"/>
        <v>57036.4</v>
      </c>
      <c r="K787" s="32">
        <f t="shared" si="2174"/>
        <v>57036.4</v>
      </c>
      <c r="L787" s="32">
        <f t="shared" si="2175"/>
        <v>0</v>
      </c>
      <c r="M787" s="32">
        <f t="shared" si="2176"/>
        <v>0</v>
      </c>
      <c r="N787" s="32">
        <f t="shared" si="2177"/>
        <v>0</v>
      </c>
      <c r="O787" s="32">
        <f t="shared" si="2178"/>
        <v>0</v>
      </c>
      <c r="P787" s="32">
        <f t="shared" si="2179"/>
        <v>0</v>
      </c>
      <c r="Q787" s="32">
        <f t="shared" si="2180"/>
        <v>0</v>
      </c>
      <c r="R787" s="32">
        <f t="shared" si="2181"/>
        <v>0</v>
      </c>
      <c r="S787" s="32">
        <f t="shared" si="2182"/>
        <v>0</v>
      </c>
      <c r="T787" s="32">
        <f t="shared" si="2183"/>
        <v>0</v>
      </c>
      <c r="U787" s="32">
        <v>0</v>
      </c>
      <c r="V787" s="32">
        <f t="shared" si="2168"/>
        <v>56017.7</v>
      </c>
      <c r="W787" s="32">
        <f t="shared" si="2184"/>
        <v>0</v>
      </c>
      <c r="X787" s="32">
        <f t="shared" si="2185"/>
        <v>0</v>
      </c>
      <c r="Y787" s="32">
        <f t="shared" si="2186"/>
        <v>0</v>
      </c>
      <c r="Z787" s="32">
        <f t="shared" si="2187"/>
        <v>0</v>
      </c>
      <c r="AA787" s="32">
        <f t="shared" si="2188"/>
        <v>0</v>
      </c>
      <c r="AB787" s="32">
        <f t="shared" si="2189"/>
        <v>38984.448689999997</v>
      </c>
      <c r="AC787" s="33">
        <f t="shared" si="2190"/>
        <v>50684.91</v>
      </c>
      <c r="AD787" s="33">
        <f t="shared" si="2191"/>
        <v>50684.882290000001</v>
      </c>
      <c r="AE787" s="34">
        <f t="shared" si="2085"/>
        <v>99.999945328895706</v>
      </c>
      <c r="AF787" s="32">
        <f t="shared" si="2192"/>
        <v>56017.7</v>
      </c>
      <c r="AG787" s="32">
        <f t="shared" si="2193"/>
        <v>0</v>
      </c>
      <c r="AH787" s="32">
        <f t="shared" si="2194"/>
        <v>0</v>
      </c>
      <c r="AI787" s="32">
        <f t="shared" si="2195"/>
        <v>0</v>
      </c>
      <c r="AJ787" s="32">
        <f t="shared" si="2196"/>
        <v>0</v>
      </c>
      <c r="AK787" s="32">
        <f t="shared" si="2197"/>
        <v>0</v>
      </c>
      <c r="AL787" s="32">
        <f t="shared" si="2086"/>
        <v>56017.7</v>
      </c>
      <c r="AM787" s="32">
        <f t="shared" si="2087"/>
        <v>0</v>
      </c>
    </row>
    <row r="788" spans="2:40" ht="31.2" x14ac:dyDescent="0.3">
      <c r="B788" s="30" t="s">
        <v>450</v>
      </c>
      <c r="C788" s="30" t="s">
        <v>224</v>
      </c>
      <c r="D788" s="30" t="s">
        <v>502</v>
      </c>
      <c r="E788" s="15" t="str">
        <f t="shared" si="2167"/>
        <v>0702</v>
      </c>
      <c r="F788" s="30" t="s">
        <v>476</v>
      </c>
      <c r="G788" s="30"/>
      <c r="H788" s="31" t="s">
        <v>463</v>
      </c>
      <c r="I788" s="32">
        <f t="shared" si="2172"/>
        <v>56017.7</v>
      </c>
      <c r="J788" s="32">
        <f t="shared" si="2173"/>
        <v>57036.4</v>
      </c>
      <c r="K788" s="32">
        <f t="shared" si="2174"/>
        <v>57036.4</v>
      </c>
      <c r="L788" s="32">
        <f t="shared" si="2175"/>
        <v>0</v>
      </c>
      <c r="M788" s="32">
        <f t="shared" si="2176"/>
        <v>0</v>
      </c>
      <c r="N788" s="32">
        <f t="shared" si="2177"/>
        <v>0</v>
      </c>
      <c r="O788" s="32">
        <f t="shared" si="2178"/>
        <v>0</v>
      </c>
      <c r="P788" s="32">
        <f t="shared" si="2179"/>
        <v>0</v>
      </c>
      <c r="Q788" s="32">
        <f t="shared" si="2180"/>
        <v>0</v>
      </c>
      <c r="R788" s="32">
        <f t="shared" si="2181"/>
        <v>0</v>
      </c>
      <c r="S788" s="32">
        <f t="shared" si="2182"/>
        <v>0</v>
      </c>
      <c r="T788" s="32">
        <f t="shared" si="2183"/>
        <v>0</v>
      </c>
      <c r="U788" s="32">
        <v>0</v>
      </c>
      <c r="V788" s="32">
        <f t="shared" si="2168"/>
        <v>56017.7</v>
      </c>
      <c r="W788" s="32">
        <f t="shared" si="2184"/>
        <v>0</v>
      </c>
      <c r="X788" s="32">
        <f t="shared" si="2185"/>
        <v>0</v>
      </c>
      <c r="Y788" s="32">
        <f t="shared" si="2186"/>
        <v>0</v>
      </c>
      <c r="Z788" s="32">
        <f t="shared" si="2187"/>
        <v>0</v>
      </c>
      <c r="AA788" s="32">
        <f t="shared" si="2188"/>
        <v>0</v>
      </c>
      <c r="AB788" s="32">
        <f t="shared" si="2189"/>
        <v>38984.448689999997</v>
      </c>
      <c r="AC788" s="33">
        <f t="shared" si="2190"/>
        <v>50684.91</v>
      </c>
      <c r="AD788" s="33">
        <f t="shared" si="2191"/>
        <v>50684.882290000001</v>
      </c>
      <c r="AE788" s="34">
        <f t="shared" si="2085"/>
        <v>99.999945328895706</v>
      </c>
      <c r="AF788" s="32">
        <f t="shared" si="2192"/>
        <v>56017.7</v>
      </c>
      <c r="AG788" s="32">
        <f t="shared" si="2193"/>
        <v>0</v>
      </c>
      <c r="AH788" s="32">
        <f t="shared" si="2194"/>
        <v>0</v>
      </c>
      <c r="AI788" s="32">
        <f t="shared" si="2195"/>
        <v>0</v>
      </c>
      <c r="AJ788" s="32">
        <f t="shared" si="2196"/>
        <v>0</v>
      </c>
      <c r="AK788" s="32">
        <f t="shared" si="2197"/>
        <v>0</v>
      </c>
      <c r="AL788" s="32">
        <f t="shared" si="2086"/>
        <v>56017.7</v>
      </c>
      <c r="AM788" s="32">
        <f t="shared" si="2087"/>
        <v>0</v>
      </c>
    </row>
    <row r="789" spans="2:40" ht="31.2" x14ac:dyDescent="0.3">
      <c r="B789" s="30" t="s">
        <v>450</v>
      </c>
      <c r="C789" s="30" t="s">
        <v>224</v>
      </c>
      <c r="D789" s="30" t="s">
        <v>502</v>
      </c>
      <c r="E789" s="15" t="str">
        <f t="shared" si="2167"/>
        <v>0702</v>
      </c>
      <c r="F789" s="30" t="s">
        <v>476</v>
      </c>
      <c r="G789" s="30" t="s">
        <v>174</v>
      </c>
      <c r="H789" s="31" t="s">
        <v>175</v>
      </c>
      <c r="I789" s="32">
        <f t="shared" si="2172"/>
        <v>56017.7</v>
      </c>
      <c r="J789" s="32">
        <f t="shared" si="2173"/>
        <v>57036.4</v>
      </c>
      <c r="K789" s="32">
        <f t="shared" si="2174"/>
        <v>57036.4</v>
      </c>
      <c r="L789" s="32">
        <f t="shared" si="2175"/>
        <v>0</v>
      </c>
      <c r="M789" s="32">
        <f t="shared" si="2176"/>
        <v>0</v>
      </c>
      <c r="N789" s="32">
        <f t="shared" si="2177"/>
        <v>0</v>
      </c>
      <c r="O789" s="32">
        <f t="shared" si="2178"/>
        <v>0</v>
      </c>
      <c r="P789" s="32">
        <f t="shared" si="2179"/>
        <v>0</v>
      </c>
      <c r="Q789" s="32">
        <f t="shared" si="2180"/>
        <v>0</v>
      </c>
      <c r="R789" s="32">
        <f t="shared" si="2181"/>
        <v>0</v>
      </c>
      <c r="S789" s="32">
        <f t="shared" si="2182"/>
        <v>0</v>
      </c>
      <c r="T789" s="32">
        <f t="shared" si="2183"/>
        <v>0</v>
      </c>
      <c r="U789" s="32">
        <v>0</v>
      </c>
      <c r="V789" s="32">
        <f t="shared" si="2168"/>
        <v>56017.7</v>
      </c>
      <c r="W789" s="32">
        <f t="shared" si="2184"/>
        <v>0</v>
      </c>
      <c r="X789" s="32">
        <f t="shared" si="2185"/>
        <v>0</v>
      </c>
      <c r="Y789" s="32">
        <f t="shared" si="2186"/>
        <v>0</v>
      </c>
      <c r="Z789" s="32">
        <f t="shared" si="2187"/>
        <v>0</v>
      </c>
      <c r="AA789" s="32">
        <f t="shared" si="2188"/>
        <v>0</v>
      </c>
      <c r="AB789" s="32">
        <f t="shared" si="2189"/>
        <v>38984.448689999997</v>
      </c>
      <c r="AC789" s="33">
        <f t="shared" si="2190"/>
        <v>50684.91</v>
      </c>
      <c r="AD789" s="33">
        <f t="shared" si="2191"/>
        <v>50684.882290000001</v>
      </c>
      <c r="AE789" s="34">
        <f t="shared" si="2085"/>
        <v>99.999945328895706</v>
      </c>
      <c r="AF789" s="32">
        <f t="shared" si="2192"/>
        <v>56017.7</v>
      </c>
      <c r="AG789" s="32">
        <f t="shared" si="2193"/>
        <v>0</v>
      </c>
      <c r="AH789" s="32">
        <f t="shared" si="2194"/>
        <v>0</v>
      </c>
      <c r="AI789" s="32">
        <f t="shared" si="2195"/>
        <v>0</v>
      </c>
      <c r="AJ789" s="32">
        <f t="shared" si="2196"/>
        <v>0</v>
      </c>
      <c r="AK789" s="32">
        <f t="shared" si="2197"/>
        <v>0</v>
      </c>
      <c r="AL789" s="32">
        <f t="shared" si="2086"/>
        <v>56017.7</v>
      </c>
      <c r="AM789" s="32">
        <f t="shared" si="2087"/>
        <v>0</v>
      </c>
    </row>
    <row r="790" spans="2:40" ht="62.4" x14ac:dyDescent="0.3">
      <c r="B790" s="30" t="s">
        <v>450</v>
      </c>
      <c r="C790" s="30" t="s">
        <v>224</v>
      </c>
      <c r="D790" s="30" t="s">
        <v>502</v>
      </c>
      <c r="E790" s="15" t="str">
        <f t="shared" si="2167"/>
        <v>0702</v>
      </c>
      <c r="F790" s="30" t="s">
        <v>476</v>
      </c>
      <c r="G790" s="30" t="s">
        <v>370</v>
      </c>
      <c r="H790" s="31" t="s">
        <v>371</v>
      </c>
      <c r="I790" s="32">
        <v>56017.7</v>
      </c>
      <c r="J790" s="32">
        <v>57036.4</v>
      </c>
      <c r="K790" s="32">
        <v>57036.4</v>
      </c>
      <c r="L790" s="32"/>
      <c r="M790" s="32"/>
      <c r="N790" s="32"/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2">
        <v>0</v>
      </c>
      <c r="V790" s="32">
        <f t="shared" si="2168"/>
        <v>56017.7</v>
      </c>
      <c r="W790" s="32"/>
      <c r="X790" s="32"/>
      <c r="Y790" s="32"/>
      <c r="Z790" s="32"/>
      <c r="AA790" s="32"/>
      <c r="AB790" s="32">
        <v>38984.448689999997</v>
      </c>
      <c r="AC790" s="33">
        <v>50684.91</v>
      </c>
      <c r="AD790" s="33">
        <v>50684.882290000001</v>
      </c>
      <c r="AE790" s="34">
        <f t="shared" si="2085"/>
        <v>99.999945328895706</v>
      </c>
      <c r="AF790" s="32">
        <v>56017.7</v>
      </c>
      <c r="AG790" s="32">
        <v>0</v>
      </c>
      <c r="AH790" s="32">
        <v>0</v>
      </c>
      <c r="AI790" s="32">
        <v>0</v>
      </c>
      <c r="AJ790" s="32">
        <v>0</v>
      </c>
      <c r="AK790" s="32">
        <v>0</v>
      </c>
      <c r="AL790" s="32">
        <f t="shared" si="2086"/>
        <v>56017.7</v>
      </c>
      <c r="AM790" s="32">
        <f t="shared" si="2087"/>
        <v>0</v>
      </c>
      <c r="AN790" s="12"/>
    </row>
    <row r="791" spans="2:40" ht="31.2" x14ac:dyDescent="0.3">
      <c r="B791" s="30" t="s">
        <v>450</v>
      </c>
      <c r="C791" s="30" t="s">
        <v>224</v>
      </c>
      <c r="D791" s="30" t="s">
        <v>502</v>
      </c>
      <c r="E791" s="15" t="str">
        <f t="shared" si="2167"/>
        <v>0702</v>
      </c>
      <c r="F791" s="30" t="s">
        <v>477</v>
      </c>
      <c r="G791" s="30"/>
      <c r="H791" s="31" t="s">
        <v>478</v>
      </c>
      <c r="I791" s="32">
        <f t="shared" ref="I791:T791" si="2198">I792+I825</f>
        <v>502858</v>
      </c>
      <c r="J791" s="32">
        <f t="shared" si="2198"/>
        <v>268687</v>
      </c>
      <c r="K791" s="32">
        <f t="shared" si="2198"/>
        <v>518677.39999999997</v>
      </c>
      <c r="L791" s="32">
        <f t="shared" si="2198"/>
        <v>3500</v>
      </c>
      <c r="M791" s="32">
        <f t="shared" si="2198"/>
        <v>0</v>
      </c>
      <c r="N791" s="32">
        <f t="shared" si="2198"/>
        <v>0</v>
      </c>
      <c r="O791" s="32">
        <f t="shared" si="2198"/>
        <v>15.444000000000001</v>
      </c>
      <c r="P791" s="32">
        <f t="shared" si="2198"/>
        <v>16362.282000000001</v>
      </c>
      <c r="Q791" s="32">
        <f t="shared" si="2198"/>
        <v>598861.299</v>
      </c>
      <c r="R791" s="32">
        <f t="shared" si="2198"/>
        <v>67774.494000000006</v>
      </c>
      <c r="S791" s="32">
        <f t="shared" si="2198"/>
        <v>45436.972000000002</v>
      </c>
      <c r="T791" s="32">
        <f t="shared" si="2198"/>
        <v>0</v>
      </c>
      <c r="U791" s="32">
        <v>1369.7099999999991</v>
      </c>
      <c r="V791" s="32">
        <f t="shared" si="2168"/>
        <v>1236178.2009999999</v>
      </c>
      <c r="W791" s="32">
        <f t="shared" ref="W791:AD791" si="2199">W792+W825</f>
        <v>55990.409999999996</v>
      </c>
      <c r="X791" s="32">
        <f t="shared" si="2199"/>
        <v>0</v>
      </c>
      <c r="Y791" s="32">
        <f t="shared" si="2199"/>
        <v>-54620.7</v>
      </c>
      <c r="Z791" s="32">
        <f t="shared" si="2199"/>
        <v>0</v>
      </c>
      <c r="AA791" s="32">
        <f t="shared" si="2199"/>
        <v>0</v>
      </c>
      <c r="AB791" s="32">
        <f t="shared" si="2199"/>
        <v>1054224.0593900001</v>
      </c>
      <c r="AC791" s="33">
        <f t="shared" si="2199"/>
        <v>1949285.18435</v>
      </c>
      <c r="AD791" s="33">
        <f t="shared" si="2199"/>
        <v>1949245.1286300002</v>
      </c>
      <c r="AE791" s="34">
        <f t="shared" si="2085"/>
        <v>99.997945107246423</v>
      </c>
      <c r="AF791" s="32">
        <f t="shared" ref="AF791:AK791" si="2200">AF792+AF825</f>
        <v>1949269.7403500001</v>
      </c>
      <c r="AG791" s="32">
        <f t="shared" si="2200"/>
        <v>15.444000000000001</v>
      </c>
      <c r="AH791" s="32">
        <f t="shared" si="2200"/>
        <v>0</v>
      </c>
      <c r="AI791" s="32">
        <f t="shared" si="2200"/>
        <v>0</v>
      </c>
      <c r="AJ791" s="32">
        <f t="shared" si="2200"/>
        <v>0</v>
      </c>
      <c r="AK791" s="32">
        <f t="shared" si="2200"/>
        <v>0</v>
      </c>
      <c r="AL791" s="32">
        <f t="shared" si="2086"/>
        <v>1949285.18435</v>
      </c>
      <c r="AM791" s="32">
        <f t="shared" si="2087"/>
        <v>-713106.98335000011</v>
      </c>
    </row>
    <row r="792" spans="2:40" ht="31.2" x14ac:dyDescent="0.3">
      <c r="B792" s="30" t="s">
        <v>450</v>
      </c>
      <c r="C792" s="30" t="s">
        <v>224</v>
      </c>
      <c r="D792" s="30" t="s">
        <v>502</v>
      </c>
      <c r="E792" s="15" t="str">
        <f t="shared" si="2167"/>
        <v>0702</v>
      </c>
      <c r="F792" s="30" t="s">
        <v>541</v>
      </c>
      <c r="G792" s="30"/>
      <c r="H792" s="31" t="s">
        <v>542</v>
      </c>
      <c r="I792" s="32">
        <f t="shared" ref="I792:T792" si="2201">I809+I793</f>
        <v>56532.899999999994</v>
      </c>
      <c r="J792" s="32">
        <f t="shared" si="2201"/>
        <v>27420.3</v>
      </c>
      <c r="K792" s="32">
        <f t="shared" si="2201"/>
        <v>54620.7</v>
      </c>
      <c r="L792" s="32">
        <f t="shared" si="2201"/>
        <v>0</v>
      </c>
      <c r="M792" s="32">
        <f t="shared" si="2201"/>
        <v>0</v>
      </c>
      <c r="N792" s="32">
        <f t="shared" si="2201"/>
        <v>0</v>
      </c>
      <c r="O792" s="32">
        <f t="shared" si="2201"/>
        <v>0</v>
      </c>
      <c r="P792" s="32">
        <f t="shared" si="2201"/>
        <v>9611.5290000000005</v>
      </c>
      <c r="Q792" s="32">
        <f t="shared" si="2201"/>
        <v>45918.050999999999</v>
      </c>
      <c r="R792" s="32">
        <f t="shared" si="2201"/>
        <v>0</v>
      </c>
      <c r="S792" s="32">
        <f t="shared" si="2201"/>
        <v>45436.972000000002</v>
      </c>
      <c r="T792" s="32">
        <f t="shared" si="2201"/>
        <v>0</v>
      </c>
      <c r="U792" s="32">
        <v>0</v>
      </c>
      <c r="V792" s="32">
        <f t="shared" si="2168"/>
        <v>157499.45200000002</v>
      </c>
      <c r="W792" s="32">
        <f t="shared" ref="W792:AD792" si="2202">W809+W793</f>
        <v>54620.7</v>
      </c>
      <c r="X792" s="32">
        <f t="shared" si="2202"/>
        <v>0</v>
      </c>
      <c r="Y792" s="32">
        <f t="shared" si="2202"/>
        <v>-54620.7</v>
      </c>
      <c r="Z792" s="32">
        <f t="shared" si="2202"/>
        <v>0</v>
      </c>
      <c r="AA792" s="32">
        <f t="shared" si="2202"/>
        <v>0</v>
      </c>
      <c r="AB792" s="32">
        <f t="shared" si="2202"/>
        <v>33559.627999999997</v>
      </c>
      <c r="AC792" s="33">
        <f t="shared" si="2202"/>
        <v>157499.45199999999</v>
      </c>
      <c r="AD792" s="33">
        <f t="shared" si="2202"/>
        <v>157499.45199999999</v>
      </c>
      <c r="AE792" s="34">
        <f t="shared" si="2085"/>
        <v>100</v>
      </c>
      <c r="AF792" s="32">
        <f t="shared" ref="AF792:AK792" si="2203">AF809+AF793</f>
        <v>157499.45199999999</v>
      </c>
      <c r="AG792" s="32">
        <f t="shared" si="2203"/>
        <v>0</v>
      </c>
      <c r="AH792" s="32">
        <f t="shared" si="2203"/>
        <v>0</v>
      </c>
      <c r="AI792" s="32">
        <f t="shared" si="2203"/>
        <v>0</v>
      </c>
      <c r="AJ792" s="32">
        <f t="shared" si="2203"/>
        <v>0</v>
      </c>
      <c r="AK792" s="32">
        <f t="shared" si="2203"/>
        <v>0</v>
      </c>
      <c r="AL792" s="32">
        <f t="shared" si="2086"/>
        <v>157499.45199999999</v>
      </c>
      <c r="AM792" s="32">
        <f t="shared" si="2087"/>
        <v>0</v>
      </c>
    </row>
    <row r="793" spans="2:40" ht="62.4" x14ac:dyDescent="0.3">
      <c r="B793" s="30" t="s">
        <v>450</v>
      </c>
      <c r="C793" s="30" t="s">
        <v>224</v>
      </c>
      <c r="D793" s="30" t="s">
        <v>502</v>
      </c>
      <c r="E793" s="15" t="str">
        <f t="shared" si="2167"/>
        <v>0702</v>
      </c>
      <c r="F793" s="30" t="s">
        <v>543</v>
      </c>
      <c r="G793" s="30"/>
      <c r="H793" s="31" t="s">
        <v>544</v>
      </c>
      <c r="I793" s="32">
        <f t="shared" ref="I793:T793" si="2204">I806+I803+I794+I797+I800</f>
        <v>54620.7</v>
      </c>
      <c r="J793" s="32">
        <f t="shared" si="2204"/>
        <v>26009.8</v>
      </c>
      <c r="K793" s="32">
        <f t="shared" si="2204"/>
        <v>54620.7</v>
      </c>
      <c r="L793" s="32">
        <f t="shared" si="2204"/>
        <v>0</v>
      </c>
      <c r="M793" s="32">
        <f t="shared" si="2204"/>
        <v>0</v>
      </c>
      <c r="N793" s="32">
        <f t="shared" si="2204"/>
        <v>0</v>
      </c>
      <c r="O793" s="32">
        <f t="shared" si="2204"/>
        <v>0</v>
      </c>
      <c r="P793" s="32">
        <f t="shared" si="2204"/>
        <v>0</v>
      </c>
      <c r="Q793" s="32">
        <f t="shared" si="2204"/>
        <v>0</v>
      </c>
      <c r="R793" s="32">
        <f t="shared" si="2204"/>
        <v>0</v>
      </c>
      <c r="S793" s="32">
        <f t="shared" si="2204"/>
        <v>45436.972000000002</v>
      </c>
      <c r="T793" s="32">
        <f t="shared" si="2204"/>
        <v>0</v>
      </c>
      <c r="U793" s="32">
        <v>0</v>
      </c>
      <c r="V793" s="32">
        <f t="shared" si="2168"/>
        <v>100057.67199999999</v>
      </c>
      <c r="W793" s="32">
        <f t="shared" ref="W793:AD793" si="2205">W806+W803+W794+W797+W800</f>
        <v>54620.7</v>
      </c>
      <c r="X793" s="32">
        <f t="shared" si="2205"/>
        <v>0</v>
      </c>
      <c r="Y793" s="32">
        <f t="shared" si="2205"/>
        <v>-54620.7</v>
      </c>
      <c r="Z793" s="32">
        <f t="shared" si="2205"/>
        <v>0</v>
      </c>
      <c r="AA793" s="32">
        <f t="shared" si="2205"/>
        <v>0</v>
      </c>
      <c r="AB793" s="32">
        <f t="shared" si="2205"/>
        <v>33559.627999999997</v>
      </c>
      <c r="AC793" s="33">
        <f t="shared" si="2205"/>
        <v>100057.67200000001</v>
      </c>
      <c r="AD793" s="33">
        <f t="shared" si="2205"/>
        <v>100057.67200000001</v>
      </c>
      <c r="AE793" s="34">
        <f t="shared" si="2085"/>
        <v>100</v>
      </c>
      <c r="AF793" s="32">
        <f t="shared" ref="AF793:AK793" si="2206">AF806+AF803+AF794+AF797+AF800</f>
        <v>100057.67200000001</v>
      </c>
      <c r="AG793" s="32">
        <f t="shared" si="2206"/>
        <v>0</v>
      </c>
      <c r="AH793" s="32">
        <f t="shared" si="2206"/>
        <v>0</v>
      </c>
      <c r="AI793" s="32">
        <f t="shared" si="2206"/>
        <v>0</v>
      </c>
      <c r="AJ793" s="32">
        <f t="shared" si="2206"/>
        <v>0</v>
      </c>
      <c r="AK793" s="32">
        <f t="shared" si="2206"/>
        <v>0</v>
      </c>
      <c r="AL793" s="32">
        <f t="shared" si="2086"/>
        <v>100057.67200000001</v>
      </c>
      <c r="AM793" s="32">
        <f t="shared" si="2087"/>
        <v>0</v>
      </c>
    </row>
    <row r="794" spans="2:40" ht="31.2" x14ac:dyDescent="0.3">
      <c r="B794" s="30" t="s">
        <v>450</v>
      </c>
      <c r="C794" s="30" t="s">
        <v>224</v>
      </c>
      <c r="D794" s="30" t="s">
        <v>502</v>
      </c>
      <c r="E794" s="15" t="str">
        <f t="shared" si="2167"/>
        <v>0702</v>
      </c>
      <c r="F794" s="30" t="s">
        <v>545</v>
      </c>
      <c r="G794" s="30"/>
      <c r="H794" s="31" t="s">
        <v>546</v>
      </c>
      <c r="I794" s="32">
        <f t="shared" ref="I794:I807" si="2207">I795</f>
        <v>54620.7</v>
      </c>
      <c r="J794" s="32">
        <f t="shared" ref="J794:J807" si="2208">J795</f>
        <v>0</v>
      </c>
      <c r="K794" s="32">
        <f t="shared" ref="K794:K807" si="2209">K795</f>
        <v>0</v>
      </c>
      <c r="L794" s="32">
        <f t="shared" ref="L794:L807" si="2210">L795</f>
        <v>0</v>
      </c>
      <c r="M794" s="32">
        <f t="shared" ref="M794:M807" si="2211">M795</f>
        <v>0</v>
      </c>
      <c r="N794" s="32">
        <f t="shared" ref="N794:N807" si="2212">N795</f>
        <v>0</v>
      </c>
      <c r="O794" s="32">
        <f t="shared" ref="O794:O807" si="2213">O795</f>
        <v>0</v>
      </c>
      <c r="P794" s="32">
        <f t="shared" ref="P794:P807" si="2214">P795</f>
        <v>0</v>
      </c>
      <c r="Q794" s="32">
        <f t="shared" ref="Q794:Q807" si="2215">Q795</f>
        <v>0</v>
      </c>
      <c r="R794" s="32">
        <f t="shared" ref="R794:R807" si="2216">R795</f>
        <v>0</v>
      </c>
      <c r="S794" s="32">
        <f t="shared" ref="S794:S807" si="2217">S795</f>
        <v>45436.972000000002</v>
      </c>
      <c r="T794" s="32">
        <f t="shared" ref="T794:T807" si="2218">T795</f>
        <v>0</v>
      </c>
      <c r="U794" s="32">
        <v>0</v>
      </c>
      <c r="V794" s="32">
        <f t="shared" si="2168"/>
        <v>100057.67199999999</v>
      </c>
      <c r="W794" s="32">
        <f t="shared" ref="W794:W807" si="2219">W795</f>
        <v>54620.7</v>
      </c>
      <c r="X794" s="32">
        <f t="shared" ref="X794:X807" si="2220">X795</f>
        <v>0</v>
      </c>
      <c r="Y794" s="32">
        <f t="shared" ref="Y794:Y807" si="2221">Y795</f>
        <v>-54620.7</v>
      </c>
      <c r="Z794" s="32">
        <f t="shared" ref="Z794:Z807" si="2222">Z795</f>
        <v>0</v>
      </c>
      <c r="AA794" s="32">
        <f t="shared" ref="AA794:AA807" si="2223">AA795</f>
        <v>0</v>
      </c>
      <c r="AB794" s="32">
        <f t="shared" ref="AB794:AB807" si="2224">AB795</f>
        <v>33559.627999999997</v>
      </c>
      <c r="AC794" s="33">
        <f t="shared" ref="AC794:AC807" si="2225">AC795</f>
        <v>100057.67200000001</v>
      </c>
      <c r="AD794" s="33">
        <f t="shared" ref="AD794:AD807" si="2226">AD795</f>
        <v>100057.67200000001</v>
      </c>
      <c r="AE794" s="34">
        <f t="shared" si="2085"/>
        <v>100</v>
      </c>
      <c r="AF794" s="32">
        <f t="shared" ref="AF794:AF807" si="2227">AF795</f>
        <v>100057.67200000001</v>
      </c>
      <c r="AG794" s="32">
        <f t="shared" ref="AG794:AG807" si="2228">AG795</f>
        <v>0</v>
      </c>
      <c r="AH794" s="32">
        <f t="shared" ref="AH794:AH807" si="2229">AH795</f>
        <v>0</v>
      </c>
      <c r="AI794" s="32">
        <f t="shared" ref="AI794:AI807" si="2230">AI795</f>
        <v>0</v>
      </c>
      <c r="AJ794" s="32">
        <f t="shared" ref="AJ794:AJ807" si="2231">AJ795</f>
        <v>0</v>
      </c>
      <c r="AK794" s="32">
        <f t="shared" ref="AK794:AK807" si="2232">AK795</f>
        <v>0</v>
      </c>
      <c r="AL794" s="32">
        <f t="shared" si="2086"/>
        <v>100057.67200000001</v>
      </c>
      <c r="AM794" s="32">
        <f t="shared" si="2087"/>
        <v>0</v>
      </c>
    </row>
    <row r="795" spans="2:40" ht="31.2" x14ac:dyDescent="0.3">
      <c r="B795" s="30" t="s">
        <v>450</v>
      </c>
      <c r="C795" s="30" t="s">
        <v>224</v>
      </c>
      <c r="D795" s="30" t="s">
        <v>502</v>
      </c>
      <c r="E795" s="15" t="str">
        <f t="shared" si="2167"/>
        <v>0702</v>
      </c>
      <c r="F795" s="30" t="s">
        <v>545</v>
      </c>
      <c r="G795" s="30" t="s">
        <v>547</v>
      </c>
      <c r="H795" s="31" t="s">
        <v>548</v>
      </c>
      <c r="I795" s="32">
        <f t="shared" si="2207"/>
        <v>54620.7</v>
      </c>
      <c r="J795" s="32">
        <f t="shared" si="2208"/>
        <v>0</v>
      </c>
      <c r="K795" s="32">
        <f t="shared" si="2209"/>
        <v>0</v>
      </c>
      <c r="L795" s="32">
        <f t="shared" si="2210"/>
        <v>0</v>
      </c>
      <c r="M795" s="32">
        <f t="shared" si="2211"/>
        <v>0</v>
      </c>
      <c r="N795" s="32">
        <f t="shared" si="2212"/>
        <v>0</v>
      </c>
      <c r="O795" s="32">
        <f t="shared" si="2213"/>
        <v>0</v>
      </c>
      <c r="P795" s="32">
        <f t="shared" si="2214"/>
        <v>0</v>
      </c>
      <c r="Q795" s="32">
        <f t="shared" si="2215"/>
        <v>0</v>
      </c>
      <c r="R795" s="32">
        <f t="shared" si="2216"/>
        <v>0</v>
      </c>
      <c r="S795" s="32">
        <f t="shared" si="2217"/>
        <v>45436.972000000002</v>
      </c>
      <c r="T795" s="32">
        <f t="shared" si="2218"/>
        <v>0</v>
      </c>
      <c r="U795" s="32">
        <v>0</v>
      </c>
      <c r="V795" s="32">
        <f t="shared" si="2168"/>
        <v>100057.67199999999</v>
      </c>
      <c r="W795" s="32">
        <f t="shared" si="2219"/>
        <v>54620.7</v>
      </c>
      <c r="X795" s="32">
        <f t="shared" si="2220"/>
        <v>0</v>
      </c>
      <c r="Y795" s="32">
        <f t="shared" si="2221"/>
        <v>-54620.7</v>
      </c>
      <c r="Z795" s="32">
        <f t="shared" si="2222"/>
        <v>0</v>
      </c>
      <c r="AA795" s="32">
        <f t="shared" si="2223"/>
        <v>0</v>
      </c>
      <c r="AB795" s="32">
        <f t="shared" si="2224"/>
        <v>33559.627999999997</v>
      </c>
      <c r="AC795" s="33">
        <f t="shared" si="2225"/>
        <v>100057.67200000001</v>
      </c>
      <c r="AD795" s="33">
        <f t="shared" si="2226"/>
        <v>100057.67200000001</v>
      </c>
      <c r="AE795" s="34">
        <f t="shared" si="2085"/>
        <v>100</v>
      </c>
      <c r="AF795" s="32">
        <f t="shared" si="2227"/>
        <v>100057.67200000001</v>
      </c>
      <c r="AG795" s="32">
        <f t="shared" si="2228"/>
        <v>0</v>
      </c>
      <c r="AH795" s="32">
        <f t="shared" si="2229"/>
        <v>0</v>
      </c>
      <c r="AI795" s="32">
        <f t="shared" si="2230"/>
        <v>0</v>
      </c>
      <c r="AJ795" s="32">
        <f t="shared" si="2231"/>
        <v>0</v>
      </c>
      <c r="AK795" s="32">
        <f t="shared" si="2232"/>
        <v>0</v>
      </c>
      <c r="AL795" s="32">
        <f t="shared" si="2086"/>
        <v>100057.67200000001</v>
      </c>
      <c r="AM795" s="32">
        <f t="shared" si="2087"/>
        <v>0</v>
      </c>
    </row>
    <row r="796" spans="2:40" ht="109.2" x14ac:dyDescent="0.3">
      <c r="B796" s="30" t="s">
        <v>450</v>
      </c>
      <c r="C796" s="30" t="s">
        <v>224</v>
      </c>
      <c r="D796" s="30" t="s">
        <v>502</v>
      </c>
      <c r="E796" s="15" t="str">
        <f t="shared" si="2167"/>
        <v>0702</v>
      </c>
      <c r="F796" s="30" t="s">
        <v>545</v>
      </c>
      <c r="G796" s="30" t="s">
        <v>549</v>
      </c>
      <c r="H796" s="31" t="s">
        <v>550</v>
      </c>
      <c r="I796" s="32">
        <v>54620.7</v>
      </c>
      <c r="J796" s="32"/>
      <c r="K796" s="32"/>
      <c r="L796" s="32"/>
      <c r="M796" s="32"/>
      <c r="N796" s="32"/>
      <c r="O796" s="32">
        <v>0</v>
      </c>
      <c r="P796" s="32">
        <v>0</v>
      </c>
      <c r="Q796" s="32">
        <v>0</v>
      </c>
      <c r="R796" s="32">
        <v>0</v>
      </c>
      <c r="S796" s="32">
        <v>45436.972000000002</v>
      </c>
      <c r="T796" s="32">
        <v>0</v>
      </c>
      <c r="U796" s="32">
        <v>0</v>
      </c>
      <c r="V796" s="32">
        <f t="shared" si="2168"/>
        <v>100057.67199999999</v>
      </c>
      <c r="W796" s="32">
        <v>54620.7</v>
      </c>
      <c r="X796" s="32"/>
      <c r="Y796" s="32">
        <v>-54620.7</v>
      </c>
      <c r="Z796" s="32"/>
      <c r="AA796" s="32"/>
      <c r="AB796" s="32">
        <v>33559.627999999997</v>
      </c>
      <c r="AC796" s="33">
        <v>100057.67200000001</v>
      </c>
      <c r="AD796" s="33">
        <v>100057.67200000001</v>
      </c>
      <c r="AE796" s="34">
        <f t="shared" si="2085"/>
        <v>100</v>
      </c>
      <c r="AF796" s="32">
        <v>100057.67200000001</v>
      </c>
      <c r="AG796" s="32">
        <v>0</v>
      </c>
      <c r="AH796" s="32">
        <v>0</v>
      </c>
      <c r="AI796" s="32">
        <v>0</v>
      </c>
      <c r="AJ796" s="32">
        <v>0</v>
      </c>
      <c r="AK796" s="32">
        <v>0</v>
      </c>
      <c r="AL796" s="32">
        <f t="shared" si="2086"/>
        <v>100057.67200000001</v>
      </c>
      <c r="AM796" s="32">
        <f t="shared" si="2087"/>
        <v>0</v>
      </c>
    </row>
    <row r="797" spans="2:40" ht="31.2" hidden="1" customHeight="1" x14ac:dyDescent="0.3">
      <c r="B797" s="30" t="s">
        <v>450</v>
      </c>
      <c r="C797" s="30" t="s">
        <v>224</v>
      </c>
      <c r="D797" s="30" t="s">
        <v>502</v>
      </c>
      <c r="E797" s="15" t="str">
        <f t="shared" si="2167"/>
        <v>0702</v>
      </c>
      <c r="F797" s="30" t="s">
        <v>551</v>
      </c>
      <c r="G797" s="30"/>
      <c r="H797" s="31" t="s">
        <v>552</v>
      </c>
      <c r="I797" s="32">
        <f t="shared" si="2207"/>
        <v>0</v>
      </c>
      <c r="J797" s="32">
        <f t="shared" si="2208"/>
        <v>0</v>
      </c>
      <c r="K797" s="32">
        <f t="shared" si="2209"/>
        <v>54620.7</v>
      </c>
      <c r="L797" s="32">
        <f t="shared" si="2210"/>
        <v>0</v>
      </c>
      <c r="M797" s="32">
        <f t="shared" si="2211"/>
        <v>0</v>
      </c>
      <c r="N797" s="32">
        <f t="shared" si="2212"/>
        <v>0</v>
      </c>
      <c r="O797" s="32">
        <f t="shared" si="2213"/>
        <v>0</v>
      </c>
      <c r="P797" s="32">
        <f t="shared" si="2214"/>
        <v>0</v>
      </c>
      <c r="Q797" s="32">
        <f t="shared" si="2215"/>
        <v>0</v>
      </c>
      <c r="R797" s="32">
        <f t="shared" si="2216"/>
        <v>0</v>
      </c>
      <c r="S797" s="32">
        <f t="shared" si="2217"/>
        <v>0</v>
      </c>
      <c r="T797" s="32">
        <f t="shared" si="2218"/>
        <v>0</v>
      </c>
      <c r="U797" s="32">
        <v>0</v>
      </c>
      <c r="V797" s="32">
        <f t="shared" si="2168"/>
        <v>0</v>
      </c>
      <c r="W797" s="32">
        <f t="shared" si="2219"/>
        <v>0</v>
      </c>
      <c r="X797" s="32">
        <f t="shared" si="2220"/>
        <v>0</v>
      </c>
      <c r="Y797" s="32">
        <f t="shared" si="2221"/>
        <v>0</v>
      </c>
      <c r="Z797" s="32">
        <f t="shared" si="2222"/>
        <v>0</v>
      </c>
      <c r="AA797" s="32">
        <f t="shared" si="2223"/>
        <v>0</v>
      </c>
      <c r="AB797" s="32">
        <f t="shared" si="2224"/>
        <v>0</v>
      </c>
      <c r="AC797" s="33">
        <f t="shared" si="2225"/>
        <v>0</v>
      </c>
      <c r="AD797" s="33">
        <f t="shared" si="2226"/>
        <v>0</v>
      </c>
      <c r="AE797" s="34" t="e">
        <f t="shared" si="2085"/>
        <v>#DIV/0!</v>
      </c>
      <c r="AF797" s="35">
        <f t="shared" si="2227"/>
        <v>0</v>
      </c>
      <c r="AG797" s="35">
        <f t="shared" si="2228"/>
        <v>0</v>
      </c>
      <c r="AH797" s="36">
        <f t="shared" si="2229"/>
        <v>0</v>
      </c>
      <c r="AI797" s="36">
        <f t="shared" si="2230"/>
        <v>0</v>
      </c>
      <c r="AJ797" s="36">
        <f t="shared" si="2231"/>
        <v>0</v>
      </c>
      <c r="AK797" s="36">
        <f t="shared" si="2232"/>
        <v>0</v>
      </c>
      <c r="AL797" s="36">
        <f t="shared" si="2086"/>
        <v>0</v>
      </c>
      <c r="AM797" s="36">
        <f t="shared" si="2087"/>
        <v>0</v>
      </c>
      <c r="AN797" s="37" t="s">
        <v>35</v>
      </c>
    </row>
    <row r="798" spans="2:40" ht="31.2" hidden="1" customHeight="1" x14ac:dyDescent="0.3">
      <c r="B798" s="30" t="s">
        <v>450</v>
      </c>
      <c r="C798" s="30" t="s">
        <v>224</v>
      </c>
      <c r="D798" s="30" t="s">
        <v>502</v>
      </c>
      <c r="E798" s="15" t="str">
        <f t="shared" si="2167"/>
        <v>0702</v>
      </c>
      <c r="F798" s="30" t="s">
        <v>551</v>
      </c>
      <c r="G798" s="30" t="s">
        <v>547</v>
      </c>
      <c r="H798" s="31" t="s">
        <v>548</v>
      </c>
      <c r="I798" s="32">
        <f t="shared" si="2207"/>
        <v>0</v>
      </c>
      <c r="J798" s="32">
        <f t="shared" si="2208"/>
        <v>0</v>
      </c>
      <c r="K798" s="32">
        <f t="shared" si="2209"/>
        <v>54620.7</v>
      </c>
      <c r="L798" s="32">
        <f t="shared" si="2210"/>
        <v>0</v>
      </c>
      <c r="M798" s="32">
        <f t="shared" si="2211"/>
        <v>0</v>
      </c>
      <c r="N798" s="32">
        <f t="shared" si="2212"/>
        <v>0</v>
      </c>
      <c r="O798" s="32">
        <f t="shared" si="2213"/>
        <v>0</v>
      </c>
      <c r="P798" s="32">
        <f t="shared" si="2214"/>
        <v>0</v>
      </c>
      <c r="Q798" s="32">
        <f t="shared" si="2215"/>
        <v>0</v>
      </c>
      <c r="R798" s="32">
        <f t="shared" si="2216"/>
        <v>0</v>
      </c>
      <c r="S798" s="32">
        <f t="shared" si="2217"/>
        <v>0</v>
      </c>
      <c r="T798" s="32">
        <f t="shared" si="2218"/>
        <v>0</v>
      </c>
      <c r="U798" s="32">
        <v>0</v>
      </c>
      <c r="V798" s="32">
        <f t="shared" si="2168"/>
        <v>0</v>
      </c>
      <c r="W798" s="32">
        <f t="shared" si="2219"/>
        <v>0</v>
      </c>
      <c r="X798" s="32">
        <f t="shared" si="2220"/>
        <v>0</v>
      </c>
      <c r="Y798" s="32">
        <f t="shared" si="2221"/>
        <v>0</v>
      </c>
      <c r="Z798" s="32">
        <f t="shared" si="2222"/>
        <v>0</v>
      </c>
      <c r="AA798" s="32">
        <f t="shared" si="2223"/>
        <v>0</v>
      </c>
      <c r="AB798" s="32">
        <f t="shared" si="2224"/>
        <v>0</v>
      </c>
      <c r="AC798" s="33">
        <f t="shared" si="2225"/>
        <v>0</v>
      </c>
      <c r="AD798" s="33">
        <f t="shared" si="2226"/>
        <v>0</v>
      </c>
      <c r="AE798" s="34" t="e">
        <f t="shared" si="2085"/>
        <v>#DIV/0!</v>
      </c>
      <c r="AF798" s="35">
        <f t="shared" si="2227"/>
        <v>0</v>
      </c>
      <c r="AG798" s="35">
        <f t="shared" si="2228"/>
        <v>0</v>
      </c>
      <c r="AH798" s="36">
        <f t="shared" si="2229"/>
        <v>0</v>
      </c>
      <c r="AI798" s="36">
        <f t="shared" si="2230"/>
        <v>0</v>
      </c>
      <c r="AJ798" s="36">
        <f t="shared" si="2231"/>
        <v>0</v>
      </c>
      <c r="AK798" s="36">
        <f t="shared" si="2232"/>
        <v>0</v>
      </c>
      <c r="AL798" s="36">
        <f t="shared" si="2086"/>
        <v>0</v>
      </c>
      <c r="AM798" s="36">
        <f t="shared" si="2087"/>
        <v>0</v>
      </c>
      <c r="AN798" s="37" t="s">
        <v>35</v>
      </c>
    </row>
    <row r="799" spans="2:40" ht="109.2" hidden="1" customHeight="1" x14ac:dyDescent="0.3">
      <c r="B799" s="30" t="s">
        <v>450</v>
      </c>
      <c r="C799" s="30" t="s">
        <v>224</v>
      </c>
      <c r="D799" s="30" t="s">
        <v>502</v>
      </c>
      <c r="E799" s="15" t="str">
        <f t="shared" si="2167"/>
        <v>0702</v>
      </c>
      <c r="F799" s="30" t="s">
        <v>551</v>
      </c>
      <c r="G799" s="30" t="s">
        <v>549</v>
      </c>
      <c r="H799" s="31" t="s">
        <v>550</v>
      </c>
      <c r="I799" s="32"/>
      <c r="J799" s="32"/>
      <c r="K799" s="32">
        <v>54620.7</v>
      </c>
      <c r="L799" s="32"/>
      <c r="M799" s="32"/>
      <c r="N799" s="32"/>
      <c r="O799" s="32">
        <v>0</v>
      </c>
      <c r="P799" s="32">
        <v>0</v>
      </c>
      <c r="Q799" s="32">
        <v>0</v>
      </c>
      <c r="R799" s="32">
        <v>0</v>
      </c>
      <c r="S799" s="32">
        <v>0</v>
      </c>
      <c r="T799" s="32">
        <v>0</v>
      </c>
      <c r="U799" s="32">
        <v>0</v>
      </c>
      <c r="V799" s="32">
        <f t="shared" si="2168"/>
        <v>0</v>
      </c>
      <c r="W799" s="32"/>
      <c r="X799" s="32"/>
      <c r="Y799" s="32"/>
      <c r="Z799" s="32"/>
      <c r="AA799" s="32"/>
      <c r="AB799" s="32">
        <v>0</v>
      </c>
      <c r="AC799" s="33">
        <v>0</v>
      </c>
      <c r="AD799" s="33">
        <v>0</v>
      </c>
      <c r="AE799" s="34" t="e">
        <f t="shared" si="2085"/>
        <v>#DIV/0!</v>
      </c>
      <c r="AF799" s="35">
        <v>0</v>
      </c>
      <c r="AG799" s="35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f t="shared" si="2086"/>
        <v>0</v>
      </c>
      <c r="AM799" s="36">
        <f t="shared" si="2087"/>
        <v>0</v>
      </c>
      <c r="AN799" s="37" t="s">
        <v>35</v>
      </c>
    </row>
    <row r="800" spans="2:40" ht="46.8" hidden="1" customHeight="1" x14ac:dyDescent="0.3">
      <c r="B800" s="30" t="s">
        <v>450</v>
      </c>
      <c r="C800" s="30" t="s">
        <v>224</v>
      </c>
      <c r="D800" s="30" t="s">
        <v>502</v>
      </c>
      <c r="E800" s="15" t="str">
        <f t="shared" si="2167"/>
        <v>0702</v>
      </c>
      <c r="F800" s="30" t="s">
        <v>553</v>
      </c>
      <c r="G800" s="30"/>
      <c r="H800" s="31" t="s">
        <v>554</v>
      </c>
      <c r="I800" s="32">
        <f t="shared" si="2207"/>
        <v>0</v>
      </c>
      <c r="J800" s="32">
        <f t="shared" si="2208"/>
        <v>26009.8</v>
      </c>
      <c r="K800" s="32">
        <f t="shared" si="2209"/>
        <v>0</v>
      </c>
      <c r="L800" s="32">
        <f t="shared" si="2210"/>
        <v>0</v>
      </c>
      <c r="M800" s="32">
        <f t="shared" si="2211"/>
        <v>0</v>
      </c>
      <c r="N800" s="32">
        <f t="shared" si="2212"/>
        <v>0</v>
      </c>
      <c r="O800" s="32">
        <f t="shared" si="2213"/>
        <v>0</v>
      </c>
      <c r="P800" s="32">
        <f t="shared" si="2214"/>
        <v>0</v>
      </c>
      <c r="Q800" s="32">
        <f t="shared" si="2215"/>
        <v>0</v>
      </c>
      <c r="R800" s="32">
        <f t="shared" si="2216"/>
        <v>0</v>
      </c>
      <c r="S800" s="32">
        <f t="shared" si="2217"/>
        <v>0</v>
      </c>
      <c r="T800" s="32">
        <f t="shared" si="2218"/>
        <v>0</v>
      </c>
      <c r="U800" s="32">
        <v>0</v>
      </c>
      <c r="V800" s="32">
        <f t="shared" si="2168"/>
        <v>0</v>
      </c>
      <c r="W800" s="32">
        <f t="shared" si="2219"/>
        <v>0</v>
      </c>
      <c r="X800" s="32">
        <f t="shared" si="2220"/>
        <v>0</v>
      </c>
      <c r="Y800" s="32">
        <f t="shared" si="2221"/>
        <v>0</v>
      </c>
      <c r="Z800" s="32">
        <f t="shared" si="2222"/>
        <v>0</v>
      </c>
      <c r="AA800" s="32">
        <f t="shared" si="2223"/>
        <v>0</v>
      </c>
      <c r="AB800" s="32">
        <f t="shared" si="2224"/>
        <v>0</v>
      </c>
      <c r="AC800" s="33">
        <f t="shared" si="2225"/>
        <v>0</v>
      </c>
      <c r="AD800" s="33">
        <f t="shared" si="2226"/>
        <v>0</v>
      </c>
      <c r="AE800" s="34" t="e">
        <f t="shared" si="2085"/>
        <v>#DIV/0!</v>
      </c>
      <c r="AF800" s="35">
        <f t="shared" si="2227"/>
        <v>0</v>
      </c>
      <c r="AG800" s="35">
        <f t="shared" si="2228"/>
        <v>0</v>
      </c>
      <c r="AH800" s="36">
        <f t="shared" si="2229"/>
        <v>0</v>
      </c>
      <c r="AI800" s="36">
        <f t="shared" si="2230"/>
        <v>0</v>
      </c>
      <c r="AJ800" s="36">
        <f t="shared" si="2231"/>
        <v>0</v>
      </c>
      <c r="AK800" s="36">
        <f t="shared" si="2232"/>
        <v>0</v>
      </c>
      <c r="AL800" s="36">
        <f t="shared" si="2086"/>
        <v>0</v>
      </c>
      <c r="AM800" s="36">
        <f t="shared" si="2087"/>
        <v>0</v>
      </c>
      <c r="AN800" s="37" t="s">
        <v>35</v>
      </c>
    </row>
    <row r="801" spans="2:40" ht="31.2" hidden="1" customHeight="1" x14ac:dyDescent="0.3">
      <c r="B801" s="30" t="s">
        <v>450</v>
      </c>
      <c r="C801" s="30" t="s">
        <v>224</v>
      </c>
      <c r="D801" s="30" t="s">
        <v>502</v>
      </c>
      <c r="E801" s="15" t="str">
        <f t="shared" si="2167"/>
        <v>0702</v>
      </c>
      <c r="F801" s="30" t="s">
        <v>553</v>
      </c>
      <c r="G801" s="30" t="s">
        <v>547</v>
      </c>
      <c r="H801" s="31" t="s">
        <v>548</v>
      </c>
      <c r="I801" s="32">
        <f t="shared" si="2207"/>
        <v>0</v>
      </c>
      <c r="J801" s="32">
        <f t="shared" si="2208"/>
        <v>26009.8</v>
      </c>
      <c r="K801" s="32">
        <f t="shared" si="2209"/>
        <v>0</v>
      </c>
      <c r="L801" s="32">
        <f t="shared" si="2210"/>
        <v>0</v>
      </c>
      <c r="M801" s="32">
        <f t="shared" si="2211"/>
        <v>0</v>
      </c>
      <c r="N801" s="32">
        <f t="shared" si="2212"/>
        <v>0</v>
      </c>
      <c r="O801" s="32">
        <f t="shared" si="2213"/>
        <v>0</v>
      </c>
      <c r="P801" s="32">
        <f t="shared" si="2214"/>
        <v>0</v>
      </c>
      <c r="Q801" s="32">
        <f t="shared" si="2215"/>
        <v>0</v>
      </c>
      <c r="R801" s="32">
        <f t="shared" si="2216"/>
        <v>0</v>
      </c>
      <c r="S801" s="32">
        <f t="shared" si="2217"/>
        <v>0</v>
      </c>
      <c r="T801" s="32">
        <f t="shared" si="2218"/>
        <v>0</v>
      </c>
      <c r="U801" s="32">
        <v>0</v>
      </c>
      <c r="V801" s="32">
        <f t="shared" si="2168"/>
        <v>0</v>
      </c>
      <c r="W801" s="32">
        <f t="shared" si="2219"/>
        <v>0</v>
      </c>
      <c r="X801" s="32">
        <f t="shared" si="2220"/>
        <v>0</v>
      </c>
      <c r="Y801" s="32">
        <f t="shared" si="2221"/>
        <v>0</v>
      </c>
      <c r="Z801" s="32">
        <f t="shared" si="2222"/>
        <v>0</v>
      </c>
      <c r="AA801" s="32">
        <f t="shared" si="2223"/>
        <v>0</v>
      </c>
      <c r="AB801" s="32">
        <f t="shared" si="2224"/>
        <v>0</v>
      </c>
      <c r="AC801" s="33">
        <f t="shared" si="2225"/>
        <v>0</v>
      </c>
      <c r="AD801" s="33">
        <f t="shared" si="2226"/>
        <v>0</v>
      </c>
      <c r="AE801" s="34" t="e">
        <f t="shared" si="2085"/>
        <v>#DIV/0!</v>
      </c>
      <c r="AF801" s="35">
        <f t="shared" si="2227"/>
        <v>0</v>
      </c>
      <c r="AG801" s="35">
        <f t="shared" si="2228"/>
        <v>0</v>
      </c>
      <c r="AH801" s="36">
        <f t="shared" si="2229"/>
        <v>0</v>
      </c>
      <c r="AI801" s="36">
        <f t="shared" si="2230"/>
        <v>0</v>
      </c>
      <c r="AJ801" s="36">
        <f t="shared" si="2231"/>
        <v>0</v>
      </c>
      <c r="AK801" s="36">
        <f t="shared" si="2232"/>
        <v>0</v>
      </c>
      <c r="AL801" s="36">
        <f t="shared" si="2086"/>
        <v>0</v>
      </c>
      <c r="AM801" s="36">
        <f t="shared" si="2087"/>
        <v>0</v>
      </c>
      <c r="AN801" s="37" t="s">
        <v>35</v>
      </c>
    </row>
    <row r="802" spans="2:40" ht="109.2" hidden="1" customHeight="1" x14ac:dyDescent="0.3">
      <c r="B802" s="30" t="s">
        <v>450</v>
      </c>
      <c r="C802" s="30" t="s">
        <v>224</v>
      </c>
      <c r="D802" s="30" t="s">
        <v>502</v>
      </c>
      <c r="E802" s="15" t="str">
        <f t="shared" si="2167"/>
        <v>0702</v>
      </c>
      <c r="F802" s="30" t="s">
        <v>553</v>
      </c>
      <c r="G802" s="30" t="s">
        <v>549</v>
      </c>
      <c r="H802" s="31" t="s">
        <v>550</v>
      </c>
      <c r="I802" s="32"/>
      <c r="J802" s="32">
        <v>26009.8</v>
      </c>
      <c r="K802" s="32"/>
      <c r="L802" s="32"/>
      <c r="M802" s="32"/>
      <c r="N802" s="32"/>
      <c r="O802" s="32">
        <v>0</v>
      </c>
      <c r="P802" s="32">
        <v>0</v>
      </c>
      <c r="Q802" s="32">
        <v>0</v>
      </c>
      <c r="R802" s="32">
        <v>0</v>
      </c>
      <c r="S802" s="32">
        <v>0</v>
      </c>
      <c r="T802" s="32">
        <v>0</v>
      </c>
      <c r="U802" s="32">
        <v>0</v>
      </c>
      <c r="V802" s="32">
        <f t="shared" si="2168"/>
        <v>0</v>
      </c>
      <c r="W802" s="32"/>
      <c r="X802" s="32"/>
      <c r="Y802" s="32"/>
      <c r="Z802" s="32"/>
      <c r="AA802" s="32"/>
      <c r="AB802" s="32">
        <v>0</v>
      </c>
      <c r="AC802" s="33">
        <v>0</v>
      </c>
      <c r="AD802" s="33">
        <v>0</v>
      </c>
      <c r="AE802" s="34" t="e">
        <f t="shared" si="2085"/>
        <v>#DIV/0!</v>
      </c>
      <c r="AF802" s="35">
        <v>0</v>
      </c>
      <c r="AG802" s="35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f t="shared" si="2086"/>
        <v>0</v>
      </c>
      <c r="AM802" s="36">
        <f t="shared" si="2087"/>
        <v>0</v>
      </c>
      <c r="AN802" s="37" t="s">
        <v>35</v>
      </c>
    </row>
    <row r="803" spans="2:40" ht="31.2" hidden="1" customHeight="1" x14ac:dyDescent="0.3">
      <c r="B803" s="30" t="s">
        <v>450</v>
      </c>
      <c r="C803" s="30" t="s">
        <v>224</v>
      </c>
      <c r="D803" s="30" t="s">
        <v>502</v>
      </c>
      <c r="E803" s="15" t="str">
        <f t="shared" si="2167"/>
        <v>0702</v>
      </c>
      <c r="F803" s="30" t="s">
        <v>555</v>
      </c>
      <c r="G803" s="30"/>
      <c r="H803" s="31" t="s">
        <v>556</v>
      </c>
      <c r="I803" s="32">
        <f t="shared" si="2207"/>
        <v>0</v>
      </c>
      <c r="J803" s="32">
        <f t="shared" si="2208"/>
        <v>0</v>
      </c>
      <c r="K803" s="32">
        <f t="shared" si="2209"/>
        <v>0</v>
      </c>
      <c r="L803" s="32">
        <f t="shared" si="2210"/>
        <v>0</v>
      </c>
      <c r="M803" s="32">
        <f t="shared" si="2211"/>
        <v>0</v>
      </c>
      <c r="N803" s="32">
        <f t="shared" si="2212"/>
        <v>0</v>
      </c>
      <c r="O803" s="32">
        <f t="shared" si="2213"/>
        <v>0</v>
      </c>
      <c r="P803" s="32">
        <f t="shared" si="2214"/>
        <v>0</v>
      </c>
      <c r="Q803" s="32">
        <f t="shared" si="2215"/>
        <v>0</v>
      </c>
      <c r="R803" s="32">
        <f t="shared" si="2216"/>
        <v>0</v>
      </c>
      <c r="S803" s="32">
        <f t="shared" si="2217"/>
        <v>0</v>
      </c>
      <c r="T803" s="32">
        <f t="shared" si="2218"/>
        <v>0</v>
      </c>
      <c r="U803" s="32">
        <v>0</v>
      </c>
      <c r="V803" s="32">
        <f t="shared" si="2168"/>
        <v>0</v>
      </c>
      <c r="W803" s="32">
        <f t="shared" si="2219"/>
        <v>0</v>
      </c>
      <c r="X803" s="32">
        <f t="shared" si="2220"/>
        <v>0</v>
      </c>
      <c r="Y803" s="32">
        <f t="shared" si="2221"/>
        <v>0</v>
      </c>
      <c r="Z803" s="32">
        <f t="shared" si="2222"/>
        <v>0</v>
      </c>
      <c r="AA803" s="32">
        <f t="shared" si="2223"/>
        <v>0</v>
      </c>
      <c r="AB803" s="32">
        <f t="shared" si="2224"/>
        <v>0</v>
      </c>
      <c r="AC803" s="33">
        <f t="shared" si="2225"/>
        <v>0</v>
      </c>
      <c r="AD803" s="33">
        <f t="shared" si="2226"/>
        <v>0</v>
      </c>
      <c r="AE803" s="34" t="e">
        <f t="shared" si="2085"/>
        <v>#DIV/0!</v>
      </c>
      <c r="AF803" s="35">
        <f t="shared" si="2227"/>
        <v>0</v>
      </c>
      <c r="AG803" s="35">
        <f t="shared" si="2228"/>
        <v>0</v>
      </c>
      <c r="AH803" s="36">
        <f t="shared" si="2229"/>
        <v>0</v>
      </c>
      <c r="AI803" s="36">
        <f t="shared" si="2230"/>
        <v>0</v>
      </c>
      <c r="AJ803" s="36">
        <f t="shared" si="2231"/>
        <v>0</v>
      </c>
      <c r="AK803" s="36">
        <f t="shared" si="2232"/>
        <v>0</v>
      </c>
      <c r="AL803" s="36">
        <f t="shared" si="2086"/>
        <v>0</v>
      </c>
      <c r="AM803" s="36">
        <f t="shared" si="2087"/>
        <v>0</v>
      </c>
      <c r="AN803" s="37" t="s">
        <v>35</v>
      </c>
    </row>
    <row r="804" spans="2:40" ht="31.2" hidden="1" customHeight="1" x14ac:dyDescent="0.3">
      <c r="B804" s="30" t="s">
        <v>450</v>
      </c>
      <c r="C804" s="30" t="s">
        <v>224</v>
      </c>
      <c r="D804" s="30" t="s">
        <v>502</v>
      </c>
      <c r="E804" s="15" t="str">
        <f t="shared" si="2167"/>
        <v>0702</v>
      </c>
      <c r="F804" s="30" t="s">
        <v>555</v>
      </c>
      <c r="G804" s="30" t="s">
        <v>547</v>
      </c>
      <c r="H804" s="31" t="s">
        <v>548</v>
      </c>
      <c r="I804" s="32">
        <f t="shared" si="2207"/>
        <v>0</v>
      </c>
      <c r="J804" s="32">
        <f t="shared" si="2208"/>
        <v>0</v>
      </c>
      <c r="K804" s="32">
        <f t="shared" si="2209"/>
        <v>0</v>
      </c>
      <c r="L804" s="32">
        <f t="shared" si="2210"/>
        <v>0</v>
      </c>
      <c r="M804" s="32">
        <f t="shared" si="2211"/>
        <v>0</v>
      </c>
      <c r="N804" s="32">
        <f t="shared" si="2212"/>
        <v>0</v>
      </c>
      <c r="O804" s="32">
        <f t="shared" si="2213"/>
        <v>0</v>
      </c>
      <c r="P804" s="32">
        <f t="shared" si="2214"/>
        <v>0</v>
      </c>
      <c r="Q804" s="32">
        <f t="shared" si="2215"/>
        <v>0</v>
      </c>
      <c r="R804" s="32">
        <f t="shared" si="2216"/>
        <v>0</v>
      </c>
      <c r="S804" s="32">
        <f t="shared" si="2217"/>
        <v>0</v>
      </c>
      <c r="T804" s="32">
        <f t="shared" si="2218"/>
        <v>0</v>
      </c>
      <c r="U804" s="32">
        <v>0</v>
      </c>
      <c r="V804" s="32">
        <f t="shared" si="2168"/>
        <v>0</v>
      </c>
      <c r="W804" s="32">
        <f t="shared" si="2219"/>
        <v>0</v>
      </c>
      <c r="X804" s="32">
        <f t="shared" si="2220"/>
        <v>0</v>
      </c>
      <c r="Y804" s="32">
        <f t="shared" si="2221"/>
        <v>0</v>
      </c>
      <c r="Z804" s="32">
        <f t="shared" si="2222"/>
        <v>0</v>
      </c>
      <c r="AA804" s="32">
        <f t="shared" si="2223"/>
        <v>0</v>
      </c>
      <c r="AB804" s="32">
        <f t="shared" si="2224"/>
        <v>0</v>
      </c>
      <c r="AC804" s="33">
        <f t="shared" si="2225"/>
        <v>0</v>
      </c>
      <c r="AD804" s="33">
        <f t="shared" si="2226"/>
        <v>0</v>
      </c>
      <c r="AE804" s="34" t="e">
        <f t="shared" si="2085"/>
        <v>#DIV/0!</v>
      </c>
      <c r="AF804" s="35">
        <f t="shared" si="2227"/>
        <v>0</v>
      </c>
      <c r="AG804" s="35">
        <f t="shared" si="2228"/>
        <v>0</v>
      </c>
      <c r="AH804" s="36">
        <f t="shared" si="2229"/>
        <v>0</v>
      </c>
      <c r="AI804" s="36">
        <f t="shared" si="2230"/>
        <v>0</v>
      </c>
      <c r="AJ804" s="36">
        <f t="shared" si="2231"/>
        <v>0</v>
      </c>
      <c r="AK804" s="36">
        <f t="shared" si="2232"/>
        <v>0</v>
      </c>
      <c r="AL804" s="36">
        <f t="shared" si="2086"/>
        <v>0</v>
      </c>
      <c r="AM804" s="36">
        <f t="shared" si="2087"/>
        <v>0</v>
      </c>
      <c r="AN804" s="37" t="s">
        <v>35</v>
      </c>
    </row>
    <row r="805" spans="2:40" ht="109.2" hidden="1" customHeight="1" x14ac:dyDescent="0.3">
      <c r="B805" s="30" t="s">
        <v>450</v>
      </c>
      <c r="C805" s="30" t="s">
        <v>224</v>
      </c>
      <c r="D805" s="30" t="s">
        <v>502</v>
      </c>
      <c r="E805" s="15" t="str">
        <f t="shared" si="2167"/>
        <v>0702</v>
      </c>
      <c r="F805" s="30" t="s">
        <v>555</v>
      </c>
      <c r="G805" s="30" t="s">
        <v>549</v>
      </c>
      <c r="H805" s="31" t="s">
        <v>550</v>
      </c>
      <c r="I805" s="32"/>
      <c r="J805" s="32"/>
      <c r="K805" s="32"/>
      <c r="L805" s="32"/>
      <c r="M805" s="32"/>
      <c r="N805" s="32"/>
      <c r="O805" s="32">
        <v>0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2">
        <v>0</v>
      </c>
      <c r="V805" s="32">
        <f t="shared" si="2168"/>
        <v>0</v>
      </c>
      <c r="W805" s="32"/>
      <c r="X805" s="32"/>
      <c r="Y805" s="32"/>
      <c r="Z805" s="32"/>
      <c r="AA805" s="32"/>
      <c r="AB805" s="32">
        <v>0</v>
      </c>
      <c r="AC805" s="33">
        <v>0</v>
      </c>
      <c r="AD805" s="33">
        <v>0</v>
      </c>
      <c r="AE805" s="34" t="e">
        <f t="shared" si="2085"/>
        <v>#DIV/0!</v>
      </c>
      <c r="AF805" s="35">
        <v>0</v>
      </c>
      <c r="AG805" s="35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f t="shared" si="2086"/>
        <v>0</v>
      </c>
      <c r="AM805" s="36">
        <f t="shared" si="2087"/>
        <v>0</v>
      </c>
      <c r="AN805" s="37" t="s">
        <v>35</v>
      </c>
    </row>
    <row r="806" spans="2:40" ht="31.2" hidden="1" customHeight="1" x14ac:dyDescent="0.3">
      <c r="B806" s="30" t="s">
        <v>450</v>
      </c>
      <c r="C806" s="30" t="s">
        <v>224</v>
      </c>
      <c r="D806" s="30" t="s">
        <v>502</v>
      </c>
      <c r="E806" s="15" t="str">
        <f t="shared" si="2167"/>
        <v>0702</v>
      </c>
      <c r="F806" s="30" t="s">
        <v>557</v>
      </c>
      <c r="G806" s="30"/>
      <c r="H806" s="31" t="s">
        <v>558</v>
      </c>
      <c r="I806" s="32">
        <f t="shared" si="2207"/>
        <v>0</v>
      </c>
      <c r="J806" s="32">
        <f t="shared" si="2208"/>
        <v>0</v>
      </c>
      <c r="K806" s="32">
        <f t="shared" si="2209"/>
        <v>0</v>
      </c>
      <c r="L806" s="32">
        <f t="shared" si="2210"/>
        <v>0</v>
      </c>
      <c r="M806" s="32">
        <f t="shared" si="2211"/>
        <v>0</v>
      </c>
      <c r="N806" s="32">
        <f t="shared" si="2212"/>
        <v>0</v>
      </c>
      <c r="O806" s="32">
        <f t="shared" si="2213"/>
        <v>0</v>
      </c>
      <c r="P806" s="32">
        <f t="shared" si="2214"/>
        <v>0</v>
      </c>
      <c r="Q806" s="32">
        <f t="shared" si="2215"/>
        <v>0</v>
      </c>
      <c r="R806" s="32">
        <f t="shared" si="2216"/>
        <v>0</v>
      </c>
      <c r="S806" s="32">
        <f t="shared" si="2217"/>
        <v>0</v>
      </c>
      <c r="T806" s="32">
        <f t="shared" si="2218"/>
        <v>0</v>
      </c>
      <c r="U806" s="32">
        <v>0</v>
      </c>
      <c r="V806" s="32">
        <f t="shared" si="2168"/>
        <v>0</v>
      </c>
      <c r="W806" s="32">
        <f t="shared" si="2219"/>
        <v>0</v>
      </c>
      <c r="X806" s="32">
        <f t="shared" si="2220"/>
        <v>0</v>
      </c>
      <c r="Y806" s="32">
        <f t="shared" si="2221"/>
        <v>0</v>
      </c>
      <c r="Z806" s="32">
        <f t="shared" si="2222"/>
        <v>0</v>
      </c>
      <c r="AA806" s="32">
        <f t="shared" si="2223"/>
        <v>0</v>
      </c>
      <c r="AB806" s="32">
        <f t="shared" si="2224"/>
        <v>0</v>
      </c>
      <c r="AC806" s="33">
        <f t="shared" si="2225"/>
        <v>0</v>
      </c>
      <c r="AD806" s="33">
        <f t="shared" si="2226"/>
        <v>0</v>
      </c>
      <c r="AE806" s="34" t="e">
        <f t="shared" ref="AE806:AE869" si="2233">AD806/AC806*100</f>
        <v>#DIV/0!</v>
      </c>
      <c r="AF806" s="35">
        <f t="shared" si="2227"/>
        <v>0</v>
      </c>
      <c r="AG806" s="35">
        <f t="shared" si="2228"/>
        <v>0</v>
      </c>
      <c r="AH806" s="36">
        <f t="shared" si="2229"/>
        <v>0</v>
      </c>
      <c r="AI806" s="36">
        <f t="shared" si="2230"/>
        <v>0</v>
      </c>
      <c r="AJ806" s="36">
        <f t="shared" si="2231"/>
        <v>0</v>
      </c>
      <c r="AK806" s="36">
        <f t="shared" si="2232"/>
        <v>0</v>
      </c>
      <c r="AL806" s="36">
        <f t="shared" ref="AL806:AL869" si="2234">AF806+AH806+AK806+AI806+AJ806+AG806</f>
        <v>0</v>
      </c>
      <c r="AM806" s="36">
        <f t="shared" ref="AM806:AM869" si="2235">V806-AL806</f>
        <v>0</v>
      </c>
      <c r="AN806" s="37" t="s">
        <v>35</v>
      </c>
    </row>
    <row r="807" spans="2:40" ht="31.2" hidden="1" customHeight="1" x14ac:dyDescent="0.3">
      <c r="B807" s="30" t="s">
        <v>450</v>
      </c>
      <c r="C807" s="30" t="s">
        <v>224</v>
      </c>
      <c r="D807" s="30" t="s">
        <v>502</v>
      </c>
      <c r="E807" s="15" t="str">
        <f t="shared" si="2167"/>
        <v>0702</v>
      </c>
      <c r="F807" s="30" t="s">
        <v>557</v>
      </c>
      <c r="G807" s="30" t="s">
        <v>547</v>
      </c>
      <c r="H807" s="31" t="s">
        <v>548</v>
      </c>
      <c r="I807" s="32">
        <f t="shared" si="2207"/>
        <v>0</v>
      </c>
      <c r="J807" s="32">
        <f t="shared" si="2208"/>
        <v>0</v>
      </c>
      <c r="K807" s="32">
        <f t="shared" si="2209"/>
        <v>0</v>
      </c>
      <c r="L807" s="32">
        <f t="shared" si="2210"/>
        <v>0</v>
      </c>
      <c r="M807" s="32">
        <f t="shared" si="2211"/>
        <v>0</v>
      </c>
      <c r="N807" s="32">
        <f t="shared" si="2212"/>
        <v>0</v>
      </c>
      <c r="O807" s="32">
        <f t="shared" si="2213"/>
        <v>0</v>
      </c>
      <c r="P807" s="32">
        <f t="shared" si="2214"/>
        <v>0</v>
      </c>
      <c r="Q807" s="32">
        <f t="shared" si="2215"/>
        <v>0</v>
      </c>
      <c r="R807" s="32">
        <f t="shared" si="2216"/>
        <v>0</v>
      </c>
      <c r="S807" s="32">
        <f t="shared" si="2217"/>
        <v>0</v>
      </c>
      <c r="T807" s="32">
        <f t="shared" si="2218"/>
        <v>0</v>
      </c>
      <c r="U807" s="32">
        <v>0</v>
      </c>
      <c r="V807" s="32">
        <f t="shared" si="2168"/>
        <v>0</v>
      </c>
      <c r="W807" s="32">
        <f t="shared" si="2219"/>
        <v>0</v>
      </c>
      <c r="X807" s="32">
        <f t="shared" si="2220"/>
        <v>0</v>
      </c>
      <c r="Y807" s="32">
        <f t="shared" si="2221"/>
        <v>0</v>
      </c>
      <c r="Z807" s="32">
        <f t="shared" si="2222"/>
        <v>0</v>
      </c>
      <c r="AA807" s="32">
        <f t="shared" si="2223"/>
        <v>0</v>
      </c>
      <c r="AB807" s="32">
        <f t="shared" si="2224"/>
        <v>0</v>
      </c>
      <c r="AC807" s="33">
        <f t="shared" si="2225"/>
        <v>0</v>
      </c>
      <c r="AD807" s="33">
        <f t="shared" si="2226"/>
        <v>0</v>
      </c>
      <c r="AE807" s="34" t="e">
        <f t="shared" si="2233"/>
        <v>#DIV/0!</v>
      </c>
      <c r="AF807" s="35">
        <f t="shared" si="2227"/>
        <v>0</v>
      </c>
      <c r="AG807" s="35">
        <f t="shared" si="2228"/>
        <v>0</v>
      </c>
      <c r="AH807" s="36">
        <f t="shared" si="2229"/>
        <v>0</v>
      </c>
      <c r="AI807" s="36">
        <f t="shared" si="2230"/>
        <v>0</v>
      </c>
      <c r="AJ807" s="36">
        <f t="shared" si="2231"/>
        <v>0</v>
      </c>
      <c r="AK807" s="36">
        <f t="shared" si="2232"/>
        <v>0</v>
      </c>
      <c r="AL807" s="36">
        <f t="shared" si="2234"/>
        <v>0</v>
      </c>
      <c r="AM807" s="36">
        <f t="shared" si="2235"/>
        <v>0</v>
      </c>
      <c r="AN807" s="37" t="s">
        <v>35</v>
      </c>
    </row>
    <row r="808" spans="2:40" ht="109.2" hidden="1" customHeight="1" x14ac:dyDescent="0.3">
      <c r="B808" s="30" t="s">
        <v>450</v>
      </c>
      <c r="C808" s="30" t="s">
        <v>224</v>
      </c>
      <c r="D808" s="30" t="s">
        <v>502</v>
      </c>
      <c r="E808" s="15" t="str">
        <f t="shared" si="2167"/>
        <v>0702</v>
      </c>
      <c r="F808" s="30" t="s">
        <v>557</v>
      </c>
      <c r="G808" s="30" t="s">
        <v>549</v>
      </c>
      <c r="H808" s="31" t="s">
        <v>550</v>
      </c>
      <c r="I808" s="32"/>
      <c r="J808" s="32"/>
      <c r="K808" s="32"/>
      <c r="L808" s="32"/>
      <c r="M808" s="32"/>
      <c r="N808" s="32"/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2">
        <v>0</v>
      </c>
      <c r="V808" s="32">
        <f t="shared" si="2168"/>
        <v>0</v>
      </c>
      <c r="W808" s="32"/>
      <c r="X808" s="32"/>
      <c r="Y808" s="32"/>
      <c r="Z808" s="32"/>
      <c r="AA808" s="32"/>
      <c r="AB808" s="32">
        <v>0</v>
      </c>
      <c r="AC808" s="33">
        <v>0</v>
      </c>
      <c r="AD808" s="33">
        <v>0</v>
      </c>
      <c r="AE808" s="34" t="e">
        <f t="shared" si="2233"/>
        <v>#DIV/0!</v>
      </c>
      <c r="AF808" s="35">
        <v>0</v>
      </c>
      <c r="AG808" s="35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f t="shared" si="2234"/>
        <v>0</v>
      </c>
      <c r="AM808" s="36">
        <f t="shared" si="2235"/>
        <v>0</v>
      </c>
      <c r="AN808" s="37" t="s">
        <v>35</v>
      </c>
    </row>
    <row r="809" spans="2:40" ht="46.8" x14ac:dyDescent="0.3">
      <c r="B809" s="30" t="s">
        <v>450</v>
      </c>
      <c r="C809" s="30" t="s">
        <v>224</v>
      </c>
      <c r="D809" s="30" t="s">
        <v>502</v>
      </c>
      <c r="E809" s="15" t="str">
        <f t="shared" si="2167"/>
        <v>0702</v>
      </c>
      <c r="F809" s="30" t="s">
        <v>559</v>
      </c>
      <c r="G809" s="30"/>
      <c r="H809" s="31" t="s">
        <v>560</v>
      </c>
      <c r="I809" s="32">
        <f t="shared" ref="I809:N809" si="2236">I813+I816+I810</f>
        <v>1912.2</v>
      </c>
      <c r="J809" s="32">
        <f t="shared" si="2236"/>
        <v>1410.5</v>
      </c>
      <c r="K809" s="32">
        <f t="shared" si="2236"/>
        <v>0</v>
      </c>
      <c r="L809" s="32">
        <f t="shared" si="2236"/>
        <v>0</v>
      </c>
      <c r="M809" s="32">
        <f t="shared" si="2236"/>
        <v>0</v>
      </c>
      <c r="N809" s="32">
        <f t="shared" si="2236"/>
        <v>0</v>
      </c>
      <c r="O809" s="32">
        <f>O813+O816+O810+O819+O822</f>
        <v>0</v>
      </c>
      <c r="P809" s="32">
        <f>P813+P816+P810+P819+P822</f>
        <v>9611.5290000000005</v>
      </c>
      <c r="Q809" s="32">
        <f>Q813+Q816+Q810+Q819+Q822</f>
        <v>45918.050999999999</v>
      </c>
      <c r="R809" s="32">
        <f>R813+R816+R810</f>
        <v>0</v>
      </c>
      <c r="S809" s="32">
        <f>S813+S816+S810</f>
        <v>0</v>
      </c>
      <c r="T809" s="32">
        <f>T813+T816+T810</f>
        <v>0</v>
      </c>
      <c r="U809" s="32">
        <v>0</v>
      </c>
      <c r="V809" s="32">
        <f t="shared" si="2168"/>
        <v>57441.78</v>
      </c>
      <c r="W809" s="32">
        <f>W813+W816+W810</f>
        <v>0</v>
      </c>
      <c r="X809" s="32">
        <f>X813+X816+X810</f>
        <v>0</v>
      </c>
      <c r="Y809" s="32">
        <f>Y813+Y816+Y810</f>
        <v>0</v>
      </c>
      <c r="Z809" s="32">
        <f>Z813+Z816+Z810</f>
        <v>0</v>
      </c>
      <c r="AA809" s="32">
        <f>AA813+AA816+AA810</f>
        <v>0</v>
      </c>
      <c r="AB809" s="32">
        <f>AB813+AB816+AB810+AB819+AB822</f>
        <v>0</v>
      </c>
      <c r="AC809" s="33">
        <f>AC813+AC816+AC810+AC819+AC822</f>
        <v>57441.78</v>
      </c>
      <c r="AD809" s="33">
        <f>AD813+AD816+AD810+AD819+AD822</f>
        <v>57441.78</v>
      </c>
      <c r="AE809" s="34">
        <f t="shared" si="2233"/>
        <v>100</v>
      </c>
      <c r="AF809" s="32">
        <f t="shared" ref="AF809:AK809" si="2237">AF813+AF816+AF810+AF819+AF822</f>
        <v>57441.78</v>
      </c>
      <c r="AG809" s="32">
        <f t="shared" si="2237"/>
        <v>0</v>
      </c>
      <c r="AH809" s="32">
        <f t="shared" si="2237"/>
        <v>0</v>
      </c>
      <c r="AI809" s="32">
        <f t="shared" si="2237"/>
        <v>0</v>
      </c>
      <c r="AJ809" s="32">
        <f t="shared" si="2237"/>
        <v>0</v>
      </c>
      <c r="AK809" s="32">
        <f t="shared" si="2237"/>
        <v>0</v>
      </c>
      <c r="AL809" s="32">
        <f t="shared" si="2234"/>
        <v>57441.78</v>
      </c>
      <c r="AM809" s="32">
        <f t="shared" si="2235"/>
        <v>0</v>
      </c>
    </row>
    <row r="810" spans="2:40" ht="31.2" hidden="1" customHeight="1" x14ac:dyDescent="0.3">
      <c r="B810" s="30" t="s">
        <v>450</v>
      </c>
      <c r="C810" s="30" t="s">
        <v>224</v>
      </c>
      <c r="D810" s="30" t="s">
        <v>502</v>
      </c>
      <c r="E810" s="15" t="str">
        <f t="shared" si="2167"/>
        <v>0702</v>
      </c>
      <c r="F810" s="30" t="s">
        <v>561</v>
      </c>
      <c r="G810" s="30"/>
      <c r="H810" s="31" t="s">
        <v>562</v>
      </c>
      <c r="I810" s="32">
        <f t="shared" ref="I810:I817" si="2238">I811</f>
        <v>0</v>
      </c>
      <c r="J810" s="32">
        <f t="shared" ref="J810:J817" si="2239">J811</f>
        <v>1410.5</v>
      </c>
      <c r="K810" s="32">
        <f t="shared" ref="K810:K817" si="2240">K811</f>
        <v>0</v>
      </c>
      <c r="L810" s="32">
        <f t="shared" ref="L810:L817" si="2241">L811</f>
        <v>0</v>
      </c>
      <c r="M810" s="32">
        <f t="shared" ref="M810:M817" si="2242">M811</f>
        <v>0</v>
      </c>
      <c r="N810" s="32">
        <f t="shared" ref="N810:N817" si="2243">N811</f>
        <v>0</v>
      </c>
      <c r="O810" s="32">
        <f t="shared" ref="O810:O823" si="2244">O811</f>
        <v>0</v>
      </c>
      <c r="P810" s="32">
        <f t="shared" ref="P810:P823" si="2245">P811</f>
        <v>0</v>
      </c>
      <c r="Q810" s="32">
        <f t="shared" ref="Q810:Q823" si="2246">Q811</f>
        <v>0</v>
      </c>
      <c r="R810" s="32">
        <f t="shared" ref="R810:R817" si="2247">R811</f>
        <v>0</v>
      </c>
      <c r="S810" s="32">
        <f t="shared" ref="S810:S817" si="2248">S811</f>
        <v>0</v>
      </c>
      <c r="T810" s="32">
        <f t="shared" ref="T810:T817" si="2249">T811</f>
        <v>0</v>
      </c>
      <c r="U810" s="32">
        <v>0</v>
      </c>
      <c r="V810" s="32">
        <f t="shared" si="2168"/>
        <v>0</v>
      </c>
      <c r="W810" s="32">
        <f t="shared" ref="W810:W817" si="2250">W811</f>
        <v>0</v>
      </c>
      <c r="X810" s="32">
        <f t="shared" ref="X810:X817" si="2251">X811</f>
        <v>0</v>
      </c>
      <c r="Y810" s="32">
        <f t="shared" ref="Y810:Y817" si="2252">Y811</f>
        <v>0</v>
      </c>
      <c r="Z810" s="32">
        <f t="shared" ref="Z810:Z817" si="2253">Z811</f>
        <v>0</v>
      </c>
      <c r="AA810" s="32">
        <f t="shared" ref="AA810:AA817" si="2254">AA811</f>
        <v>0</v>
      </c>
      <c r="AB810" s="32">
        <f t="shared" ref="AB810:AB823" si="2255">AB811</f>
        <v>0</v>
      </c>
      <c r="AC810" s="33">
        <f t="shared" ref="AC810:AC823" si="2256">AC811</f>
        <v>0</v>
      </c>
      <c r="AD810" s="33">
        <f t="shared" ref="AD810:AD823" si="2257">AD811</f>
        <v>0</v>
      </c>
      <c r="AE810" s="34" t="e">
        <f t="shared" si="2233"/>
        <v>#DIV/0!</v>
      </c>
      <c r="AF810" s="35">
        <f t="shared" ref="AF810:AF823" si="2258">AF811</f>
        <v>0</v>
      </c>
      <c r="AG810" s="35">
        <f t="shared" ref="AG810:AG823" si="2259">AG811</f>
        <v>0</v>
      </c>
      <c r="AH810" s="36">
        <f t="shared" ref="AH810:AH823" si="2260">AH811</f>
        <v>0</v>
      </c>
      <c r="AI810" s="36">
        <f t="shared" ref="AI810:AI823" si="2261">AI811</f>
        <v>0</v>
      </c>
      <c r="AJ810" s="36">
        <f t="shared" ref="AJ810:AJ823" si="2262">AJ811</f>
        <v>0</v>
      </c>
      <c r="AK810" s="36">
        <f t="shared" ref="AK810:AK823" si="2263">AK811</f>
        <v>0</v>
      </c>
      <c r="AL810" s="36">
        <f t="shared" si="2234"/>
        <v>0</v>
      </c>
      <c r="AM810" s="36">
        <f t="shared" si="2235"/>
        <v>0</v>
      </c>
      <c r="AN810" s="37" t="s">
        <v>35</v>
      </c>
    </row>
    <row r="811" spans="2:40" ht="31.2" hidden="1" customHeight="1" x14ac:dyDescent="0.3">
      <c r="B811" s="30" t="s">
        <v>450</v>
      </c>
      <c r="C811" s="30" t="s">
        <v>224</v>
      </c>
      <c r="D811" s="30" t="s">
        <v>502</v>
      </c>
      <c r="E811" s="15" t="str">
        <f t="shared" si="2167"/>
        <v>0702</v>
      </c>
      <c r="F811" s="30" t="s">
        <v>561</v>
      </c>
      <c r="G811" s="30" t="s">
        <v>547</v>
      </c>
      <c r="H811" s="31" t="s">
        <v>548</v>
      </c>
      <c r="I811" s="32">
        <f t="shared" si="2238"/>
        <v>0</v>
      </c>
      <c r="J811" s="32">
        <f t="shared" si="2239"/>
        <v>1410.5</v>
      </c>
      <c r="K811" s="32">
        <f t="shared" si="2240"/>
        <v>0</v>
      </c>
      <c r="L811" s="32">
        <f t="shared" si="2241"/>
        <v>0</v>
      </c>
      <c r="M811" s="32">
        <f t="shared" si="2242"/>
        <v>0</v>
      </c>
      <c r="N811" s="32">
        <f t="shared" si="2243"/>
        <v>0</v>
      </c>
      <c r="O811" s="32">
        <f t="shared" si="2244"/>
        <v>0</v>
      </c>
      <c r="P811" s="32">
        <f t="shared" si="2245"/>
        <v>0</v>
      </c>
      <c r="Q811" s="32">
        <f t="shared" si="2246"/>
        <v>0</v>
      </c>
      <c r="R811" s="32">
        <f t="shared" si="2247"/>
        <v>0</v>
      </c>
      <c r="S811" s="32">
        <f t="shared" si="2248"/>
        <v>0</v>
      </c>
      <c r="T811" s="32">
        <f t="shared" si="2249"/>
        <v>0</v>
      </c>
      <c r="U811" s="32">
        <v>0</v>
      </c>
      <c r="V811" s="32">
        <f t="shared" si="2168"/>
        <v>0</v>
      </c>
      <c r="W811" s="32">
        <f t="shared" si="2250"/>
        <v>0</v>
      </c>
      <c r="X811" s="32">
        <f t="shared" si="2251"/>
        <v>0</v>
      </c>
      <c r="Y811" s="32">
        <f t="shared" si="2252"/>
        <v>0</v>
      </c>
      <c r="Z811" s="32">
        <f t="shared" si="2253"/>
        <v>0</v>
      </c>
      <c r="AA811" s="32">
        <f t="shared" si="2254"/>
        <v>0</v>
      </c>
      <c r="AB811" s="32">
        <f t="shared" si="2255"/>
        <v>0</v>
      </c>
      <c r="AC811" s="33">
        <f t="shared" si="2256"/>
        <v>0</v>
      </c>
      <c r="AD811" s="33">
        <f t="shared" si="2257"/>
        <v>0</v>
      </c>
      <c r="AE811" s="34" t="e">
        <f t="shared" si="2233"/>
        <v>#DIV/0!</v>
      </c>
      <c r="AF811" s="35">
        <f t="shared" si="2258"/>
        <v>0</v>
      </c>
      <c r="AG811" s="35">
        <f t="shared" si="2259"/>
        <v>0</v>
      </c>
      <c r="AH811" s="36">
        <f t="shared" si="2260"/>
        <v>0</v>
      </c>
      <c r="AI811" s="36">
        <f t="shared" si="2261"/>
        <v>0</v>
      </c>
      <c r="AJ811" s="36">
        <f t="shared" si="2262"/>
        <v>0</v>
      </c>
      <c r="AK811" s="36">
        <f t="shared" si="2263"/>
        <v>0</v>
      </c>
      <c r="AL811" s="36">
        <f t="shared" si="2234"/>
        <v>0</v>
      </c>
      <c r="AM811" s="36">
        <f t="shared" si="2235"/>
        <v>0</v>
      </c>
      <c r="AN811" s="37" t="s">
        <v>35</v>
      </c>
    </row>
    <row r="812" spans="2:40" ht="109.2" hidden="1" customHeight="1" x14ac:dyDescent="0.3">
      <c r="B812" s="30" t="s">
        <v>450</v>
      </c>
      <c r="C812" s="30" t="s">
        <v>224</v>
      </c>
      <c r="D812" s="30" t="s">
        <v>502</v>
      </c>
      <c r="E812" s="15" t="str">
        <f t="shared" si="2167"/>
        <v>0702</v>
      </c>
      <c r="F812" s="30" t="s">
        <v>561</v>
      </c>
      <c r="G812" s="30" t="s">
        <v>549</v>
      </c>
      <c r="H812" s="31" t="s">
        <v>550</v>
      </c>
      <c r="I812" s="32"/>
      <c r="J812" s="32">
        <v>1410.5</v>
      </c>
      <c r="K812" s="32"/>
      <c r="L812" s="32"/>
      <c r="M812" s="32"/>
      <c r="N812" s="32"/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2">
        <v>0</v>
      </c>
      <c r="V812" s="32">
        <f t="shared" si="2168"/>
        <v>0</v>
      </c>
      <c r="W812" s="32"/>
      <c r="X812" s="32"/>
      <c r="Y812" s="32"/>
      <c r="Z812" s="32"/>
      <c r="AA812" s="32"/>
      <c r="AB812" s="32">
        <v>0</v>
      </c>
      <c r="AC812" s="33">
        <v>0</v>
      </c>
      <c r="AD812" s="33">
        <v>0</v>
      </c>
      <c r="AE812" s="34" t="e">
        <f t="shared" si="2233"/>
        <v>#DIV/0!</v>
      </c>
      <c r="AF812" s="35">
        <v>0</v>
      </c>
      <c r="AG812" s="35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f t="shared" si="2234"/>
        <v>0</v>
      </c>
      <c r="AM812" s="36">
        <f t="shared" si="2235"/>
        <v>0</v>
      </c>
      <c r="AN812" s="37" t="s">
        <v>35</v>
      </c>
    </row>
    <row r="813" spans="2:40" ht="31.2" x14ac:dyDescent="0.3">
      <c r="B813" s="30" t="s">
        <v>450</v>
      </c>
      <c r="C813" s="30" t="s">
        <v>224</v>
      </c>
      <c r="D813" s="30" t="s">
        <v>502</v>
      </c>
      <c r="E813" s="15" t="str">
        <f t="shared" si="2167"/>
        <v>0702</v>
      </c>
      <c r="F813" s="30" t="s">
        <v>563</v>
      </c>
      <c r="G813" s="30"/>
      <c r="H813" s="31" t="s">
        <v>564</v>
      </c>
      <c r="I813" s="32">
        <f t="shared" si="2238"/>
        <v>1534.9</v>
      </c>
      <c r="J813" s="32">
        <f t="shared" si="2239"/>
        <v>0</v>
      </c>
      <c r="K813" s="32">
        <f t="shared" si="2240"/>
        <v>0</v>
      </c>
      <c r="L813" s="32">
        <f t="shared" si="2241"/>
        <v>0</v>
      </c>
      <c r="M813" s="32">
        <f t="shared" si="2242"/>
        <v>0</v>
      </c>
      <c r="N813" s="32">
        <f t="shared" si="2243"/>
        <v>0</v>
      </c>
      <c r="O813" s="32">
        <f t="shared" si="2244"/>
        <v>0</v>
      </c>
      <c r="P813" s="32">
        <f t="shared" si="2245"/>
        <v>0</v>
      </c>
      <c r="Q813" s="32">
        <f t="shared" si="2246"/>
        <v>0</v>
      </c>
      <c r="R813" s="32">
        <f t="shared" si="2247"/>
        <v>0</v>
      </c>
      <c r="S813" s="32">
        <f t="shared" si="2248"/>
        <v>0</v>
      </c>
      <c r="T813" s="32">
        <f t="shared" si="2249"/>
        <v>0</v>
      </c>
      <c r="U813" s="32">
        <v>0</v>
      </c>
      <c r="V813" s="32">
        <f t="shared" si="2168"/>
        <v>1534.9</v>
      </c>
      <c r="W813" s="32">
        <f t="shared" si="2250"/>
        <v>0</v>
      </c>
      <c r="X813" s="32">
        <f t="shared" si="2251"/>
        <v>0</v>
      </c>
      <c r="Y813" s="32">
        <f t="shared" si="2252"/>
        <v>0</v>
      </c>
      <c r="Z813" s="32">
        <f t="shared" si="2253"/>
        <v>0</v>
      </c>
      <c r="AA813" s="32">
        <f t="shared" si="2254"/>
        <v>0</v>
      </c>
      <c r="AB813" s="32">
        <f t="shared" si="2255"/>
        <v>0</v>
      </c>
      <c r="AC813" s="33">
        <f t="shared" si="2256"/>
        <v>1534.9</v>
      </c>
      <c r="AD813" s="33">
        <f t="shared" si="2257"/>
        <v>1534.9</v>
      </c>
      <c r="AE813" s="34">
        <f t="shared" si="2233"/>
        <v>100</v>
      </c>
      <c r="AF813" s="32">
        <f t="shared" si="2258"/>
        <v>1534.9</v>
      </c>
      <c r="AG813" s="32">
        <f t="shared" si="2259"/>
        <v>0</v>
      </c>
      <c r="AH813" s="32">
        <f t="shared" si="2260"/>
        <v>0</v>
      </c>
      <c r="AI813" s="32">
        <f t="shared" si="2261"/>
        <v>0</v>
      </c>
      <c r="AJ813" s="32">
        <f t="shared" si="2262"/>
        <v>0</v>
      </c>
      <c r="AK813" s="32">
        <f t="shared" si="2263"/>
        <v>0</v>
      </c>
      <c r="AL813" s="32">
        <f t="shared" si="2234"/>
        <v>1534.9</v>
      </c>
      <c r="AM813" s="32">
        <f t="shared" si="2235"/>
        <v>0</v>
      </c>
    </row>
    <row r="814" spans="2:40" ht="31.2" x14ac:dyDescent="0.3">
      <c r="B814" s="30" t="s">
        <v>450</v>
      </c>
      <c r="C814" s="30" t="s">
        <v>224</v>
      </c>
      <c r="D814" s="30" t="s">
        <v>502</v>
      </c>
      <c r="E814" s="15" t="str">
        <f t="shared" si="2167"/>
        <v>0702</v>
      </c>
      <c r="F814" s="30" t="s">
        <v>563</v>
      </c>
      <c r="G814" s="30" t="s">
        <v>547</v>
      </c>
      <c r="H814" s="31" t="s">
        <v>548</v>
      </c>
      <c r="I814" s="32">
        <f t="shared" si="2238"/>
        <v>1534.9</v>
      </c>
      <c r="J814" s="32">
        <f t="shared" si="2239"/>
        <v>0</v>
      </c>
      <c r="K814" s="32">
        <f t="shared" si="2240"/>
        <v>0</v>
      </c>
      <c r="L814" s="32">
        <f t="shared" si="2241"/>
        <v>0</v>
      </c>
      <c r="M814" s="32">
        <f t="shared" si="2242"/>
        <v>0</v>
      </c>
      <c r="N814" s="32">
        <f t="shared" si="2243"/>
        <v>0</v>
      </c>
      <c r="O814" s="32">
        <f t="shared" si="2244"/>
        <v>0</v>
      </c>
      <c r="P814" s="32">
        <f t="shared" si="2245"/>
        <v>0</v>
      </c>
      <c r="Q814" s="32">
        <f t="shared" si="2246"/>
        <v>0</v>
      </c>
      <c r="R814" s="32">
        <f t="shared" si="2247"/>
        <v>0</v>
      </c>
      <c r="S814" s="32">
        <f t="shared" si="2248"/>
        <v>0</v>
      </c>
      <c r="T814" s="32">
        <f t="shared" si="2249"/>
        <v>0</v>
      </c>
      <c r="U814" s="32">
        <v>0</v>
      </c>
      <c r="V814" s="32">
        <f t="shared" si="2168"/>
        <v>1534.9</v>
      </c>
      <c r="W814" s="32">
        <f t="shared" si="2250"/>
        <v>0</v>
      </c>
      <c r="X814" s="32">
        <f t="shared" si="2251"/>
        <v>0</v>
      </c>
      <c r="Y814" s="32">
        <f t="shared" si="2252"/>
        <v>0</v>
      </c>
      <c r="Z814" s="32">
        <f t="shared" si="2253"/>
        <v>0</v>
      </c>
      <c r="AA814" s="32">
        <f t="shared" si="2254"/>
        <v>0</v>
      </c>
      <c r="AB814" s="32">
        <f t="shared" si="2255"/>
        <v>0</v>
      </c>
      <c r="AC814" s="33">
        <f t="shared" si="2256"/>
        <v>1534.9</v>
      </c>
      <c r="AD814" s="33">
        <f t="shared" si="2257"/>
        <v>1534.9</v>
      </c>
      <c r="AE814" s="34">
        <f t="shared" si="2233"/>
        <v>100</v>
      </c>
      <c r="AF814" s="32">
        <f t="shared" si="2258"/>
        <v>1534.9</v>
      </c>
      <c r="AG814" s="32">
        <f t="shared" si="2259"/>
        <v>0</v>
      </c>
      <c r="AH814" s="32">
        <f t="shared" si="2260"/>
        <v>0</v>
      </c>
      <c r="AI814" s="32">
        <f t="shared" si="2261"/>
        <v>0</v>
      </c>
      <c r="AJ814" s="32">
        <f t="shared" si="2262"/>
        <v>0</v>
      </c>
      <c r="AK814" s="32">
        <f t="shared" si="2263"/>
        <v>0</v>
      </c>
      <c r="AL814" s="32">
        <f t="shared" si="2234"/>
        <v>1534.9</v>
      </c>
      <c r="AM814" s="32">
        <f t="shared" si="2235"/>
        <v>0</v>
      </c>
    </row>
    <row r="815" spans="2:40" ht="109.2" x14ac:dyDescent="0.3">
      <c r="B815" s="30" t="s">
        <v>450</v>
      </c>
      <c r="C815" s="30" t="s">
        <v>224</v>
      </c>
      <c r="D815" s="30" t="s">
        <v>502</v>
      </c>
      <c r="E815" s="15" t="str">
        <f t="shared" si="2167"/>
        <v>0702</v>
      </c>
      <c r="F815" s="30" t="s">
        <v>563</v>
      </c>
      <c r="G815" s="30" t="s">
        <v>549</v>
      </c>
      <c r="H815" s="31" t="s">
        <v>550</v>
      </c>
      <c r="I815" s="32">
        <v>1534.9</v>
      </c>
      <c r="J815" s="32"/>
      <c r="K815" s="32"/>
      <c r="L815" s="32"/>
      <c r="M815" s="32"/>
      <c r="N815" s="32"/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2">
        <v>0</v>
      </c>
      <c r="V815" s="32">
        <f t="shared" si="2168"/>
        <v>1534.9</v>
      </c>
      <c r="W815" s="32"/>
      <c r="X815" s="32"/>
      <c r="Y815" s="32"/>
      <c r="Z815" s="32"/>
      <c r="AA815" s="32"/>
      <c r="AB815" s="32">
        <v>0</v>
      </c>
      <c r="AC815" s="33">
        <v>1534.9</v>
      </c>
      <c r="AD815" s="33">
        <v>1534.9</v>
      </c>
      <c r="AE815" s="34">
        <f t="shared" si="2233"/>
        <v>100</v>
      </c>
      <c r="AF815" s="32">
        <v>1534.9</v>
      </c>
      <c r="AG815" s="32">
        <v>0</v>
      </c>
      <c r="AH815" s="32">
        <v>0</v>
      </c>
      <c r="AI815" s="32">
        <v>0</v>
      </c>
      <c r="AJ815" s="32">
        <v>0</v>
      </c>
      <c r="AK815" s="32">
        <v>0</v>
      </c>
      <c r="AL815" s="32">
        <f t="shared" si="2234"/>
        <v>1534.9</v>
      </c>
      <c r="AM815" s="32">
        <f t="shared" si="2235"/>
        <v>0</v>
      </c>
      <c r="AN815" s="12"/>
    </row>
    <row r="816" spans="2:40" ht="31.2" x14ac:dyDescent="0.3">
      <c r="B816" s="30" t="s">
        <v>450</v>
      </c>
      <c r="C816" s="30" t="s">
        <v>224</v>
      </c>
      <c r="D816" s="30" t="s">
        <v>502</v>
      </c>
      <c r="E816" s="15" t="str">
        <f t="shared" si="2167"/>
        <v>0702</v>
      </c>
      <c r="F816" s="30" t="s">
        <v>565</v>
      </c>
      <c r="G816" s="30"/>
      <c r="H816" s="31" t="s">
        <v>566</v>
      </c>
      <c r="I816" s="32">
        <f t="shared" si="2238"/>
        <v>377.3</v>
      </c>
      <c r="J816" s="32">
        <f t="shared" si="2239"/>
        <v>0</v>
      </c>
      <c r="K816" s="32">
        <f t="shared" si="2240"/>
        <v>0</v>
      </c>
      <c r="L816" s="32">
        <f t="shared" si="2241"/>
        <v>0</v>
      </c>
      <c r="M816" s="32">
        <f t="shared" si="2242"/>
        <v>0</v>
      </c>
      <c r="N816" s="32">
        <f t="shared" si="2243"/>
        <v>0</v>
      </c>
      <c r="O816" s="32">
        <f t="shared" si="2244"/>
        <v>0</v>
      </c>
      <c r="P816" s="32">
        <f t="shared" si="2245"/>
        <v>0</v>
      </c>
      <c r="Q816" s="32">
        <f t="shared" si="2246"/>
        <v>0</v>
      </c>
      <c r="R816" s="32">
        <f t="shared" si="2247"/>
        <v>0</v>
      </c>
      <c r="S816" s="32">
        <f t="shared" si="2248"/>
        <v>0</v>
      </c>
      <c r="T816" s="32">
        <f t="shared" si="2249"/>
        <v>0</v>
      </c>
      <c r="U816" s="32">
        <v>0</v>
      </c>
      <c r="V816" s="32">
        <f t="shared" si="2168"/>
        <v>377.3</v>
      </c>
      <c r="W816" s="32">
        <f t="shared" si="2250"/>
        <v>0</v>
      </c>
      <c r="X816" s="32">
        <f t="shared" si="2251"/>
        <v>0</v>
      </c>
      <c r="Y816" s="32">
        <f t="shared" si="2252"/>
        <v>0</v>
      </c>
      <c r="Z816" s="32">
        <f t="shared" si="2253"/>
        <v>0</v>
      </c>
      <c r="AA816" s="32">
        <f t="shared" si="2254"/>
        <v>0</v>
      </c>
      <c r="AB816" s="32">
        <f t="shared" si="2255"/>
        <v>0</v>
      </c>
      <c r="AC816" s="33">
        <f t="shared" si="2256"/>
        <v>377.3</v>
      </c>
      <c r="AD816" s="33">
        <f t="shared" si="2257"/>
        <v>377.3</v>
      </c>
      <c r="AE816" s="34">
        <f t="shared" si="2233"/>
        <v>100</v>
      </c>
      <c r="AF816" s="32">
        <f t="shared" si="2258"/>
        <v>377.3</v>
      </c>
      <c r="AG816" s="32">
        <f t="shared" si="2259"/>
        <v>0</v>
      </c>
      <c r="AH816" s="32">
        <f t="shared" si="2260"/>
        <v>0</v>
      </c>
      <c r="AI816" s="32">
        <f t="shared" si="2261"/>
        <v>0</v>
      </c>
      <c r="AJ816" s="32">
        <f t="shared" si="2262"/>
        <v>0</v>
      </c>
      <c r="AK816" s="32">
        <f t="shared" si="2263"/>
        <v>0</v>
      </c>
      <c r="AL816" s="32">
        <f t="shared" si="2234"/>
        <v>377.3</v>
      </c>
      <c r="AM816" s="32">
        <f t="shared" si="2235"/>
        <v>0</v>
      </c>
    </row>
    <row r="817" spans="2:40" ht="31.2" x14ac:dyDescent="0.3">
      <c r="B817" s="30" t="s">
        <v>450</v>
      </c>
      <c r="C817" s="30" t="s">
        <v>224</v>
      </c>
      <c r="D817" s="30" t="s">
        <v>502</v>
      </c>
      <c r="E817" s="15" t="str">
        <f t="shared" si="2167"/>
        <v>0702</v>
      </c>
      <c r="F817" s="30" t="s">
        <v>565</v>
      </c>
      <c r="G817" s="30" t="s">
        <v>547</v>
      </c>
      <c r="H817" s="31" t="s">
        <v>548</v>
      </c>
      <c r="I817" s="32">
        <f t="shared" si="2238"/>
        <v>377.3</v>
      </c>
      <c r="J817" s="32">
        <f t="shared" si="2239"/>
        <v>0</v>
      </c>
      <c r="K817" s="32">
        <f t="shared" si="2240"/>
        <v>0</v>
      </c>
      <c r="L817" s="32">
        <f t="shared" si="2241"/>
        <v>0</v>
      </c>
      <c r="M817" s="32">
        <f t="shared" si="2242"/>
        <v>0</v>
      </c>
      <c r="N817" s="32">
        <f t="shared" si="2243"/>
        <v>0</v>
      </c>
      <c r="O817" s="32">
        <f t="shared" si="2244"/>
        <v>0</v>
      </c>
      <c r="P817" s="32">
        <f t="shared" si="2245"/>
        <v>0</v>
      </c>
      <c r="Q817" s="32">
        <f t="shared" si="2246"/>
        <v>0</v>
      </c>
      <c r="R817" s="32">
        <f t="shared" si="2247"/>
        <v>0</v>
      </c>
      <c r="S817" s="32">
        <f t="shared" si="2248"/>
        <v>0</v>
      </c>
      <c r="T817" s="32">
        <f t="shared" si="2249"/>
        <v>0</v>
      </c>
      <c r="U817" s="32">
        <v>0</v>
      </c>
      <c r="V817" s="32">
        <f t="shared" si="2168"/>
        <v>377.3</v>
      </c>
      <c r="W817" s="32">
        <f t="shared" si="2250"/>
        <v>0</v>
      </c>
      <c r="X817" s="32">
        <f t="shared" si="2251"/>
        <v>0</v>
      </c>
      <c r="Y817" s="32">
        <f t="shared" si="2252"/>
        <v>0</v>
      </c>
      <c r="Z817" s="32">
        <f t="shared" si="2253"/>
        <v>0</v>
      </c>
      <c r="AA817" s="32">
        <f t="shared" si="2254"/>
        <v>0</v>
      </c>
      <c r="AB817" s="32">
        <f t="shared" si="2255"/>
        <v>0</v>
      </c>
      <c r="AC817" s="33">
        <f t="shared" si="2256"/>
        <v>377.3</v>
      </c>
      <c r="AD817" s="33">
        <f t="shared" si="2257"/>
        <v>377.3</v>
      </c>
      <c r="AE817" s="34">
        <f t="shared" si="2233"/>
        <v>100</v>
      </c>
      <c r="AF817" s="32">
        <f t="shared" si="2258"/>
        <v>377.3</v>
      </c>
      <c r="AG817" s="32">
        <f t="shared" si="2259"/>
        <v>0</v>
      </c>
      <c r="AH817" s="32">
        <f t="shared" si="2260"/>
        <v>0</v>
      </c>
      <c r="AI817" s="32">
        <f t="shared" si="2261"/>
        <v>0</v>
      </c>
      <c r="AJ817" s="32">
        <f t="shared" si="2262"/>
        <v>0</v>
      </c>
      <c r="AK817" s="32">
        <f t="shared" si="2263"/>
        <v>0</v>
      </c>
      <c r="AL817" s="32">
        <f t="shared" si="2234"/>
        <v>377.3</v>
      </c>
      <c r="AM817" s="32">
        <f t="shared" si="2235"/>
        <v>0</v>
      </c>
    </row>
    <row r="818" spans="2:40" ht="109.2" x14ac:dyDescent="0.3">
      <c r="B818" s="30" t="s">
        <v>450</v>
      </c>
      <c r="C818" s="30" t="s">
        <v>224</v>
      </c>
      <c r="D818" s="30" t="s">
        <v>502</v>
      </c>
      <c r="E818" s="15" t="str">
        <f t="shared" si="2167"/>
        <v>0702</v>
      </c>
      <c r="F818" s="30" t="s">
        <v>565</v>
      </c>
      <c r="G818" s="30" t="s">
        <v>549</v>
      </c>
      <c r="H818" s="31" t="s">
        <v>550</v>
      </c>
      <c r="I818" s="32">
        <v>377.3</v>
      </c>
      <c r="J818" s="32"/>
      <c r="K818" s="32"/>
      <c r="L818" s="32"/>
      <c r="M818" s="32"/>
      <c r="N818" s="32"/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2">
        <v>0</v>
      </c>
      <c r="V818" s="32">
        <f t="shared" si="2168"/>
        <v>377.3</v>
      </c>
      <c r="W818" s="32"/>
      <c r="X818" s="32"/>
      <c r="Y818" s="32"/>
      <c r="Z818" s="32"/>
      <c r="AA818" s="32"/>
      <c r="AB818" s="32">
        <v>0</v>
      </c>
      <c r="AC818" s="33">
        <v>377.3</v>
      </c>
      <c r="AD818" s="33">
        <v>377.3</v>
      </c>
      <c r="AE818" s="34">
        <f t="shared" si="2233"/>
        <v>100</v>
      </c>
      <c r="AF818" s="32">
        <v>377.3</v>
      </c>
      <c r="AG818" s="32">
        <v>0</v>
      </c>
      <c r="AH818" s="32">
        <v>0</v>
      </c>
      <c r="AI818" s="32">
        <v>0</v>
      </c>
      <c r="AJ818" s="32">
        <v>0</v>
      </c>
      <c r="AK818" s="32">
        <v>0</v>
      </c>
      <c r="AL818" s="32">
        <f t="shared" si="2234"/>
        <v>377.3</v>
      </c>
      <c r="AM818" s="32">
        <f t="shared" si="2235"/>
        <v>0</v>
      </c>
      <c r="AN818" s="12"/>
    </row>
    <row r="819" spans="2:40" ht="46.8" x14ac:dyDescent="0.3">
      <c r="B819" s="30" t="s">
        <v>450</v>
      </c>
      <c r="C819" s="30" t="s">
        <v>224</v>
      </c>
      <c r="D819" s="30" t="s">
        <v>502</v>
      </c>
      <c r="E819" s="15" t="str">
        <f t="shared" si="2167"/>
        <v>0702</v>
      </c>
      <c r="F819" s="30" t="s">
        <v>567</v>
      </c>
      <c r="G819" s="30"/>
      <c r="H819" s="31" t="s">
        <v>568</v>
      </c>
      <c r="I819" s="32"/>
      <c r="J819" s="32"/>
      <c r="K819" s="32"/>
      <c r="L819" s="32"/>
      <c r="M819" s="32"/>
      <c r="N819" s="32"/>
      <c r="O819" s="32">
        <f t="shared" si="2244"/>
        <v>0</v>
      </c>
      <c r="P819" s="32">
        <f t="shared" si="2245"/>
        <v>0</v>
      </c>
      <c r="Q819" s="32">
        <f t="shared" si="2246"/>
        <v>23800</v>
      </c>
      <c r="R819" s="32"/>
      <c r="S819" s="32"/>
      <c r="T819" s="32"/>
      <c r="U819" s="32"/>
      <c r="V819" s="32">
        <f t="shared" si="2168"/>
        <v>23800</v>
      </c>
      <c r="W819" s="32"/>
      <c r="X819" s="32"/>
      <c r="Y819" s="32"/>
      <c r="Z819" s="32"/>
      <c r="AA819" s="32"/>
      <c r="AB819" s="32">
        <f t="shared" si="2255"/>
        <v>0</v>
      </c>
      <c r="AC819" s="33">
        <f t="shared" si="2256"/>
        <v>23800</v>
      </c>
      <c r="AD819" s="33">
        <f t="shared" si="2257"/>
        <v>23800</v>
      </c>
      <c r="AE819" s="34">
        <f t="shared" si="2233"/>
        <v>100</v>
      </c>
      <c r="AF819" s="32">
        <f t="shared" si="2258"/>
        <v>23800</v>
      </c>
      <c r="AG819" s="32">
        <f t="shared" si="2259"/>
        <v>0</v>
      </c>
      <c r="AH819" s="32">
        <f t="shared" si="2260"/>
        <v>0</v>
      </c>
      <c r="AI819" s="32">
        <f t="shared" si="2261"/>
        <v>0</v>
      </c>
      <c r="AJ819" s="32">
        <f t="shared" si="2262"/>
        <v>0</v>
      </c>
      <c r="AK819" s="32">
        <f t="shared" si="2263"/>
        <v>0</v>
      </c>
      <c r="AL819" s="32">
        <f t="shared" si="2234"/>
        <v>23800</v>
      </c>
      <c r="AM819" s="32">
        <f t="shared" si="2235"/>
        <v>0</v>
      </c>
      <c r="AN819" s="12"/>
    </row>
    <row r="820" spans="2:40" ht="31.2" x14ac:dyDescent="0.3">
      <c r="B820" s="30" t="s">
        <v>450</v>
      </c>
      <c r="C820" s="30" t="s">
        <v>224</v>
      </c>
      <c r="D820" s="30" t="s">
        <v>502</v>
      </c>
      <c r="E820" s="15" t="str">
        <f t="shared" si="2167"/>
        <v>0702</v>
      </c>
      <c r="F820" s="30" t="s">
        <v>567</v>
      </c>
      <c r="G820" s="30" t="s">
        <v>547</v>
      </c>
      <c r="H820" s="31" t="s">
        <v>548</v>
      </c>
      <c r="I820" s="32"/>
      <c r="J820" s="32"/>
      <c r="K820" s="32"/>
      <c r="L820" s="32"/>
      <c r="M820" s="32"/>
      <c r="N820" s="32"/>
      <c r="O820" s="32">
        <f t="shared" si="2244"/>
        <v>0</v>
      </c>
      <c r="P820" s="32">
        <f t="shared" si="2245"/>
        <v>0</v>
      </c>
      <c r="Q820" s="32">
        <f t="shared" si="2246"/>
        <v>23800</v>
      </c>
      <c r="R820" s="32"/>
      <c r="S820" s="32"/>
      <c r="T820" s="32"/>
      <c r="U820" s="32"/>
      <c r="V820" s="32">
        <f t="shared" si="2168"/>
        <v>23800</v>
      </c>
      <c r="W820" s="32"/>
      <c r="X820" s="32"/>
      <c r="Y820" s="32"/>
      <c r="Z820" s="32"/>
      <c r="AA820" s="32"/>
      <c r="AB820" s="32">
        <f t="shared" si="2255"/>
        <v>0</v>
      </c>
      <c r="AC820" s="33">
        <f t="shared" si="2256"/>
        <v>23800</v>
      </c>
      <c r="AD820" s="33">
        <f t="shared" si="2257"/>
        <v>23800</v>
      </c>
      <c r="AE820" s="34">
        <f t="shared" si="2233"/>
        <v>100</v>
      </c>
      <c r="AF820" s="32">
        <f t="shared" si="2258"/>
        <v>23800</v>
      </c>
      <c r="AG820" s="32">
        <f t="shared" si="2259"/>
        <v>0</v>
      </c>
      <c r="AH820" s="32">
        <f t="shared" si="2260"/>
        <v>0</v>
      </c>
      <c r="AI820" s="32">
        <f t="shared" si="2261"/>
        <v>0</v>
      </c>
      <c r="AJ820" s="32">
        <f t="shared" si="2262"/>
        <v>0</v>
      </c>
      <c r="AK820" s="32">
        <f t="shared" si="2263"/>
        <v>0</v>
      </c>
      <c r="AL820" s="32">
        <f t="shared" si="2234"/>
        <v>23800</v>
      </c>
      <c r="AM820" s="32">
        <f t="shared" si="2235"/>
        <v>0</v>
      </c>
      <c r="AN820" s="12"/>
    </row>
    <row r="821" spans="2:40" ht="109.2" x14ac:dyDescent="0.3">
      <c r="B821" s="30" t="s">
        <v>450</v>
      </c>
      <c r="C821" s="30" t="s">
        <v>224</v>
      </c>
      <c r="D821" s="30" t="s">
        <v>502</v>
      </c>
      <c r="E821" s="15" t="str">
        <f t="shared" si="2167"/>
        <v>0702</v>
      </c>
      <c r="F821" s="30" t="s">
        <v>567</v>
      </c>
      <c r="G821" s="30" t="s">
        <v>549</v>
      </c>
      <c r="H821" s="31" t="s">
        <v>550</v>
      </c>
      <c r="I821" s="32"/>
      <c r="J821" s="32"/>
      <c r="K821" s="32"/>
      <c r="L821" s="32"/>
      <c r="M821" s="32"/>
      <c r="N821" s="32"/>
      <c r="O821" s="32">
        <v>0</v>
      </c>
      <c r="P821" s="32">
        <v>0</v>
      </c>
      <c r="Q821" s="32">
        <v>23800</v>
      </c>
      <c r="R821" s="32"/>
      <c r="S821" s="32"/>
      <c r="T821" s="32"/>
      <c r="U821" s="32"/>
      <c r="V821" s="32">
        <f t="shared" si="2168"/>
        <v>23800</v>
      </c>
      <c r="W821" s="32"/>
      <c r="X821" s="32"/>
      <c r="Y821" s="32"/>
      <c r="Z821" s="32"/>
      <c r="AA821" s="32"/>
      <c r="AB821" s="32">
        <v>0</v>
      </c>
      <c r="AC821" s="33">
        <v>23800</v>
      </c>
      <c r="AD821" s="33">
        <v>23800</v>
      </c>
      <c r="AE821" s="34">
        <f t="shared" si="2233"/>
        <v>100</v>
      </c>
      <c r="AF821" s="32">
        <v>23800</v>
      </c>
      <c r="AG821" s="32">
        <v>0</v>
      </c>
      <c r="AH821" s="32">
        <v>0</v>
      </c>
      <c r="AI821" s="32">
        <v>0</v>
      </c>
      <c r="AJ821" s="32">
        <v>0</v>
      </c>
      <c r="AK821" s="32">
        <v>0</v>
      </c>
      <c r="AL821" s="32">
        <f t="shared" si="2234"/>
        <v>23800</v>
      </c>
      <c r="AM821" s="32">
        <f t="shared" si="2235"/>
        <v>0</v>
      </c>
      <c r="AN821" s="12"/>
    </row>
    <row r="822" spans="2:40" ht="78" x14ac:dyDescent="0.3">
      <c r="B822" s="30" t="s">
        <v>450</v>
      </c>
      <c r="C822" s="30" t="s">
        <v>224</v>
      </c>
      <c r="D822" s="30" t="s">
        <v>502</v>
      </c>
      <c r="E822" s="15" t="str">
        <f t="shared" si="2167"/>
        <v>0702</v>
      </c>
      <c r="F822" s="30" t="s">
        <v>569</v>
      </c>
      <c r="G822" s="30"/>
      <c r="H822" s="49" t="s">
        <v>570</v>
      </c>
      <c r="I822" s="32"/>
      <c r="J822" s="32"/>
      <c r="K822" s="32"/>
      <c r="L822" s="32"/>
      <c r="M822" s="32"/>
      <c r="N822" s="32"/>
      <c r="O822" s="32">
        <v>0</v>
      </c>
      <c r="P822" s="32">
        <f t="shared" si="2245"/>
        <v>9611.5290000000005</v>
      </c>
      <c r="Q822" s="32">
        <v>22118.050999999999</v>
      </c>
      <c r="R822" s="32"/>
      <c r="S822" s="32"/>
      <c r="T822" s="32"/>
      <c r="U822" s="32"/>
      <c r="V822" s="32">
        <f t="shared" si="2168"/>
        <v>31729.58</v>
      </c>
      <c r="W822" s="32"/>
      <c r="X822" s="32"/>
      <c r="Y822" s="32"/>
      <c r="Z822" s="32"/>
      <c r="AA822" s="32"/>
      <c r="AB822" s="32">
        <f t="shared" si="2255"/>
        <v>0</v>
      </c>
      <c r="AC822" s="33">
        <f t="shared" si="2256"/>
        <v>31729.58</v>
      </c>
      <c r="AD822" s="33">
        <f t="shared" si="2257"/>
        <v>31729.58</v>
      </c>
      <c r="AE822" s="34">
        <f t="shared" si="2233"/>
        <v>100</v>
      </c>
      <c r="AF822" s="32">
        <f t="shared" si="2258"/>
        <v>31729.58</v>
      </c>
      <c r="AG822" s="32">
        <v>0</v>
      </c>
      <c r="AH822" s="32">
        <v>0</v>
      </c>
      <c r="AI822" s="32">
        <f t="shared" si="2261"/>
        <v>0</v>
      </c>
      <c r="AJ822" s="32">
        <f t="shared" si="2262"/>
        <v>0</v>
      </c>
      <c r="AK822" s="32">
        <f t="shared" si="2263"/>
        <v>0</v>
      </c>
      <c r="AL822" s="32">
        <f t="shared" si="2234"/>
        <v>31729.58</v>
      </c>
      <c r="AM822" s="32">
        <f t="shared" si="2235"/>
        <v>0</v>
      </c>
      <c r="AN822" s="12"/>
    </row>
    <row r="823" spans="2:40" ht="31.2" x14ac:dyDescent="0.3">
      <c r="B823" s="30" t="s">
        <v>450</v>
      </c>
      <c r="C823" s="30" t="s">
        <v>224</v>
      </c>
      <c r="D823" s="30" t="s">
        <v>502</v>
      </c>
      <c r="E823" s="15" t="str">
        <f t="shared" si="2167"/>
        <v>0702</v>
      </c>
      <c r="F823" s="30" t="s">
        <v>569</v>
      </c>
      <c r="G823" s="30" t="s">
        <v>547</v>
      </c>
      <c r="H823" s="31" t="s">
        <v>548</v>
      </c>
      <c r="I823" s="32"/>
      <c r="J823" s="32"/>
      <c r="K823" s="32"/>
      <c r="L823" s="32"/>
      <c r="M823" s="32"/>
      <c r="N823" s="32"/>
      <c r="O823" s="32">
        <f t="shared" si="2244"/>
        <v>0</v>
      </c>
      <c r="P823" s="32">
        <f t="shared" si="2245"/>
        <v>9611.5290000000005</v>
      </c>
      <c r="Q823" s="32">
        <f t="shared" si="2246"/>
        <v>22118.050999999999</v>
      </c>
      <c r="R823" s="32"/>
      <c r="S823" s="32"/>
      <c r="T823" s="32"/>
      <c r="U823" s="32"/>
      <c r="V823" s="32">
        <f t="shared" si="2168"/>
        <v>31729.58</v>
      </c>
      <c r="W823" s="32"/>
      <c r="X823" s="32"/>
      <c r="Y823" s="32"/>
      <c r="Z823" s="32"/>
      <c r="AA823" s="32"/>
      <c r="AB823" s="32">
        <f t="shared" si="2255"/>
        <v>0</v>
      </c>
      <c r="AC823" s="33">
        <f t="shared" si="2256"/>
        <v>31729.58</v>
      </c>
      <c r="AD823" s="33">
        <f t="shared" si="2257"/>
        <v>31729.58</v>
      </c>
      <c r="AE823" s="34">
        <f t="shared" si="2233"/>
        <v>100</v>
      </c>
      <c r="AF823" s="32">
        <f t="shared" si="2258"/>
        <v>31729.58</v>
      </c>
      <c r="AG823" s="32">
        <f t="shared" si="2259"/>
        <v>0</v>
      </c>
      <c r="AH823" s="32">
        <f t="shared" si="2260"/>
        <v>0</v>
      </c>
      <c r="AI823" s="32">
        <f t="shared" si="2261"/>
        <v>0</v>
      </c>
      <c r="AJ823" s="32">
        <f t="shared" si="2262"/>
        <v>0</v>
      </c>
      <c r="AK823" s="32">
        <f t="shared" si="2263"/>
        <v>0</v>
      </c>
      <c r="AL823" s="32">
        <f t="shared" si="2234"/>
        <v>31729.58</v>
      </c>
      <c r="AM823" s="32">
        <f t="shared" si="2235"/>
        <v>0</v>
      </c>
      <c r="AN823" s="12"/>
    </row>
    <row r="824" spans="2:40" ht="109.2" x14ac:dyDescent="0.3">
      <c r="B824" s="30" t="s">
        <v>450</v>
      </c>
      <c r="C824" s="30" t="s">
        <v>224</v>
      </c>
      <c r="D824" s="30" t="s">
        <v>502</v>
      </c>
      <c r="E824" s="15" t="str">
        <f t="shared" si="2167"/>
        <v>0702</v>
      </c>
      <c r="F824" s="30" t="s">
        <v>569</v>
      </c>
      <c r="G824" s="30" t="s">
        <v>549</v>
      </c>
      <c r="H824" s="31" t="s">
        <v>550</v>
      </c>
      <c r="I824" s="32"/>
      <c r="J824" s="32"/>
      <c r="K824" s="32"/>
      <c r="L824" s="32"/>
      <c r="M824" s="32"/>
      <c r="N824" s="32"/>
      <c r="O824" s="32">
        <v>0</v>
      </c>
      <c r="P824" s="32">
        <f>11703.94-2092.411</f>
        <v>9611.5290000000005</v>
      </c>
      <c r="Q824" s="32">
        <v>22118.050999999999</v>
      </c>
      <c r="R824" s="32"/>
      <c r="S824" s="32"/>
      <c r="T824" s="32"/>
      <c r="U824" s="32"/>
      <c r="V824" s="32">
        <f t="shared" si="2168"/>
        <v>31729.58</v>
      </c>
      <c r="W824" s="32"/>
      <c r="X824" s="32"/>
      <c r="Y824" s="32"/>
      <c r="Z824" s="32"/>
      <c r="AA824" s="32"/>
      <c r="AB824" s="32">
        <v>0</v>
      </c>
      <c r="AC824" s="33">
        <v>31729.58</v>
      </c>
      <c r="AD824" s="33">
        <v>31729.58</v>
      </c>
      <c r="AE824" s="34">
        <f t="shared" si="2233"/>
        <v>100</v>
      </c>
      <c r="AF824" s="32">
        <v>31729.58</v>
      </c>
      <c r="AG824" s="32">
        <v>0</v>
      </c>
      <c r="AH824" s="32">
        <v>0</v>
      </c>
      <c r="AI824" s="32">
        <v>0</v>
      </c>
      <c r="AJ824" s="32">
        <v>0</v>
      </c>
      <c r="AK824" s="32">
        <v>0</v>
      </c>
      <c r="AL824" s="32">
        <f t="shared" si="2234"/>
        <v>31729.58</v>
      </c>
      <c r="AM824" s="32">
        <f t="shared" si="2235"/>
        <v>0</v>
      </c>
      <c r="AN824" s="12"/>
    </row>
    <row r="825" spans="2:40" ht="46.8" x14ac:dyDescent="0.3">
      <c r="B825" s="30" t="s">
        <v>450</v>
      </c>
      <c r="C825" s="30" t="s">
        <v>224</v>
      </c>
      <c r="D825" s="30" t="s">
        <v>502</v>
      </c>
      <c r="E825" s="15" t="str">
        <f t="shared" si="2167"/>
        <v>0702</v>
      </c>
      <c r="F825" s="30" t="s">
        <v>485</v>
      </c>
      <c r="G825" s="30"/>
      <c r="H825" s="31" t="s">
        <v>486</v>
      </c>
      <c r="I825" s="32">
        <f t="shared" ref="I825:T825" si="2264">I853+I866+I826</f>
        <v>446325.10000000003</v>
      </c>
      <c r="J825" s="32">
        <f t="shared" si="2264"/>
        <v>241266.69999999998</v>
      </c>
      <c r="K825" s="32">
        <f t="shared" si="2264"/>
        <v>464056.69999999995</v>
      </c>
      <c r="L825" s="32">
        <f t="shared" si="2264"/>
        <v>3500</v>
      </c>
      <c r="M825" s="32">
        <f t="shared" si="2264"/>
        <v>0</v>
      </c>
      <c r="N825" s="32">
        <f t="shared" si="2264"/>
        <v>0</v>
      </c>
      <c r="O825" s="32">
        <f t="shared" si="2264"/>
        <v>15.444000000000001</v>
      </c>
      <c r="P825" s="32">
        <f t="shared" si="2264"/>
        <v>6750.7530000000006</v>
      </c>
      <c r="Q825" s="32">
        <f t="shared" si="2264"/>
        <v>552943.24800000002</v>
      </c>
      <c r="R825" s="32">
        <f t="shared" si="2264"/>
        <v>67774.494000000006</v>
      </c>
      <c r="S825" s="32">
        <f t="shared" si="2264"/>
        <v>0</v>
      </c>
      <c r="T825" s="32">
        <f t="shared" si="2264"/>
        <v>0</v>
      </c>
      <c r="U825" s="32">
        <v>1369.71</v>
      </c>
      <c r="V825" s="32">
        <f t="shared" si="2168"/>
        <v>1078678.7490000001</v>
      </c>
      <c r="W825" s="32">
        <f t="shared" ref="W825:AD825" si="2265">W853+W866+W826</f>
        <v>1369.71</v>
      </c>
      <c r="X825" s="32">
        <f t="shared" si="2265"/>
        <v>0</v>
      </c>
      <c r="Y825" s="32">
        <f t="shared" si="2265"/>
        <v>0</v>
      </c>
      <c r="Z825" s="32">
        <f t="shared" si="2265"/>
        <v>0</v>
      </c>
      <c r="AA825" s="32">
        <f t="shared" si="2265"/>
        <v>0</v>
      </c>
      <c r="AB825" s="32">
        <f t="shared" si="2265"/>
        <v>1020664.43139</v>
      </c>
      <c r="AC825" s="33">
        <f t="shared" si="2265"/>
        <v>1791785.7323499999</v>
      </c>
      <c r="AD825" s="33">
        <f t="shared" si="2265"/>
        <v>1791745.6766300001</v>
      </c>
      <c r="AE825" s="34">
        <f t="shared" si="2233"/>
        <v>99.99776448046903</v>
      </c>
      <c r="AF825" s="32">
        <f t="shared" ref="AF825:AK825" si="2266">AF853+AF866+AF826</f>
        <v>1791770.28835</v>
      </c>
      <c r="AG825" s="32">
        <f t="shared" si="2266"/>
        <v>15.444000000000001</v>
      </c>
      <c r="AH825" s="32">
        <f t="shared" si="2266"/>
        <v>0</v>
      </c>
      <c r="AI825" s="32">
        <f t="shared" si="2266"/>
        <v>0</v>
      </c>
      <c r="AJ825" s="32">
        <f t="shared" si="2266"/>
        <v>0</v>
      </c>
      <c r="AK825" s="32">
        <f t="shared" si="2266"/>
        <v>0</v>
      </c>
      <c r="AL825" s="32">
        <f t="shared" si="2234"/>
        <v>1791785.7323499999</v>
      </c>
      <c r="AM825" s="32">
        <f t="shared" si="2235"/>
        <v>-713106.98334999988</v>
      </c>
    </row>
    <row r="826" spans="2:40" ht="62.4" x14ac:dyDescent="0.3">
      <c r="B826" s="30" t="s">
        <v>450</v>
      </c>
      <c r="C826" s="30" t="s">
        <v>224</v>
      </c>
      <c r="D826" s="30" t="s">
        <v>502</v>
      </c>
      <c r="E826" s="15" t="str">
        <f t="shared" si="2167"/>
        <v>0702</v>
      </c>
      <c r="F826" s="30" t="s">
        <v>487</v>
      </c>
      <c r="G826" s="30"/>
      <c r="H826" s="31" t="s">
        <v>488</v>
      </c>
      <c r="I826" s="32">
        <f>I827+I831+I841+I835</f>
        <v>335962.9</v>
      </c>
      <c r="J826" s="32">
        <f>J827+J831+J841+J835</f>
        <v>241266.69999999998</v>
      </c>
      <c r="K826" s="32">
        <f>K827+K831+K841+K835</f>
        <v>315494.19999999995</v>
      </c>
      <c r="L826" s="32">
        <f>L827+L831+L841+L835+L838</f>
        <v>3500</v>
      </c>
      <c r="M826" s="32">
        <f>M827+M831+M841+M835+M838</f>
        <v>0</v>
      </c>
      <c r="N826" s="32">
        <f>N827+N831+N841+N835+N838</f>
        <v>0</v>
      </c>
      <c r="O826" s="32">
        <f>O827+O831+O841+O835+O838+O844+O847+O850</f>
        <v>15.444000000000001</v>
      </c>
      <c r="P826" s="32">
        <f>P827+P831+P841+P835+P838+P844+P847+P850</f>
        <v>17370.753000000001</v>
      </c>
      <c r="Q826" s="32">
        <f>Q827+Q831+Q841+Q835+Q838+Q844+Q847+Q850</f>
        <v>507006.049</v>
      </c>
      <c r="R826" s="32">
        <f>R827+R831+R841+R835+R838+R844+R847+R850</f>
        <v>15325.650000000001</v>
      </c>
      <c r="S826" s="32">
        <f>S827+S831+S841+S835+S838+S844+S847</f>
        <v>0</v>
      </c>
      <c r="T826" s="32">
        <f>T827+T831+T841+T835+T838+T844+T847</f>
        <v>0</v>
      </c>
      <c r="U826" s="32">
        <v>0</v>
      </c>
      <c r="V826" s="32">
        <f t="shared" si="2168"/>
        <v>879180.79600000009</v>
      </c>
      <c r="W826" s="32">
        <f>W827+W831+W841+W835+W838</f>
        <v>0</v>
      </c>
      <c r="X826" s="32">
        <f>X827+X831+X841+X835+X838</f>
        <v>0</v>
      </c>
      <c r="Y826" s="32">
        <f>Y827+Y831+Y841+Y835+Y838</f>
        <v>0</v>
      </c>
      <c r="Z826" s="32">
        <f>Z827+Z831+Z841+Z835+Z838</f>
        <v>0</v>
      </c>
      <c r="AA826" s="32">
        <f>AA827+AA831+AA841+AA835+AA838</f>
        <v>0</v>
      </c>
      <c r="AB826" s="32">
        <f>AB827+AB831+AB841+AB835+AB838+AB844+AB847+AB850</f>
        <v>957378.78649000009</v>
      </c>
      <c r="AC826" s="33">
        <f>AC827+AC831+AC841+AC835+AC838+AC844+AC847+AC850</f>
        <v>1534852.52935</v>
      </c>
      <c r="AD826" s="33">
        <f>AD827+AD831+AD841+AD835+AD838+AD844+AD847+AD850</f>
        <v>1534812.4736300001</v>
      </c>
      <c r="AE826" s="34">
        <f t="shared" si="2233"/>
        <v>99.997390256116873</v>
      </c>
      <c r="AF826" s="32">
        <f t="shared" ref="AF826:AK826" si="2267">AF827+AF831+AF841+AF835+AF838+AF844+AF847+AF850</f>
        <v>1534837.0853500001</v>
      </c>
      <c r="AG826" s="32">
        <f t="shared" si="2267"/>
        <v>15.444000000000001</v>
      </c>
      <c r="AH826" s="32">
        <f t="shared" si="2267"/>
        <v>0</v>
      </c>
      <c r="AI826" s="32">
        <f t="shared" si="2267"/>
        <v>0</v>
      </c>
      <c r="AJ826" s="32">
        <f t="shared" si="2267"/>
        <v>0</v>
      </c>
      <c r="AK826" s="32">
        <f t="shared" si="2267"/>
        <v>0</v>
      </c>
      <c r="AL826" s="32">
        <f t="shared" si="2234"/>
        <v>1534852.52935</v>
      </c>
      <c r="AM826" s="32">
        <f t="shared" si="2235"/>
        <v>-655671.73334999988</v>
      </c>
    </row>
    <row r="827" spans="2:40" ht="31.2" x14ac:dyDescent="0.3">
      <c r="B827" s="30" t="s">
        <v>450</v>
      </c>
      <c r="C827" s="30" t="s">
        <v>224</v>
      </c>
      <c r="D827" s="30" t="s">
        <v>502</v>
      </c>
      <c r="E827" s="15" t="str">
        <f t="shared" si="2167"/>
        <v>0702</v>
      </c>
      <c r="F827" s="30" t="s">
        <v>491</v>
      </c>
      <c r="G827" s="30"/>
      <c r="H827" s="31" t="s">
        <v>301</v>
      </c>
      <c r="I827" s="32">
        <f t="shared" ref="I827:T827" si="2268">I828</f>
        <v>55.4</v>
      </c>
      <c r="J827" s="32">
        <f t="shared" si="2268"/>
        <v>57.6</v>
      </c>
      <c r="K827" s="32">
        <f t="shared" si="2268"/>
        <v>57.6</v>
      </c>
      <c r="L827" s="32">
        <f t="shared" si="2268"/>
        <v>0</v>
      </c>
      <c r="M827" s="32">
        <f t="shared" si="2268"/>
        <v>0</v>
      </c>
      <c r="N827" s="32">
        <f t="shared" si="2268"/>
        <v>0</v>
      </c>
      <c r="O827" s="32">
        <f t="shared" si="2268"/>
        <v>15.444000000000001</v>
      </c>
      <c r="P827" s="32">
        <f t="shared" si="2268"/>
        <v>0</v>
      </c>
      <c r="Q827" s="32">
        <f t="shared" si="2268"/>
        <v>0</v>
      </c>
      <c r="R827" s="32">
        <f t="shared" si="2268"/>
        <v>0</v>
      </c>
      <c r="S827" s="32">
        <f t="shared" si="2268"/>
        <v>0</v>
      </c>
      <c r="T827" s="32">
        <f t="shared" si="2268"/>
        <v>0</v>
      </c>
      <c r="U827" s="32">
        <v>0</v>
      </c>
      <c r="V827" s="32">
        <f t="shared" si="2168"/>
        <v>70.843999999999994</v>
      </c>
      <c r="W827" s="32">
        <f t="shared" ref="W827:AD827" si="2269">W828</f>
        <v>0</v>
      </c>
      <c r="X827" s="32">
        <f t="shared" si="2269"/>
        <v>0</v>
      </c>
      <c r="Y827" s="32">
        <f t="shared" si="2269"/>
        <v>0</v>
      </c>
      <c r="Z827" s="32">
        <f t="shared" si="2269"/>
        <v>0</v>
      </c>
      <c r="AA827" s="32">
        <f t="shared" si="2269"/>
        <v>0</v>
      </c>
      <c r="AB827" s="32">
        <f t="shared" si="2269"/>
        <v>37.813000000000002</v>
      </c>
      <c r="AC827" s="33">
        <f t="shared" si="2269"/>
        <v>70.843999999999994</v>
      </c>
      <c r="AD827" s="33">
        <f t="shared" si="2269"/>
        <v>70.836280000000002</v>
      </c>
      <c r="AE827" s="34">
        <f t="shared" si="2233"/>
        <v>99.98910281745809</v>
      </c>
      <c r="AF827" s="32">
        <f t="shared" ref="AF827:AK827" si="2270">AF828</f>
        <v>55.4</v>
      </c>
      <c r="AG827" s="32">
        <f t="shared" si="2270"/>
        <v>15.444000000000001</v>
      </c>
      <c r="AH827" s="32">
        <f t="shared" si="2270"/>
        <v>0</v>
      </c>
      <c r="AI827" s="32">
        <f t="shared" si="2270"/>
        <v>0</v>
      </c>
      <c r="AJ827" s="32">
        <f t="shared" si="2270"/>
        <v>0</v>
      </c>
      <c r="AK827" s="32">
        <f t="shared" si="2270"/>
        <v>0</v>
      </c>
      <c r="AL827" s="32">
        <f t="shared" si="2234"/>
        <v>70.843999999999994</v>
      </c>
      <c r="AM827" s="32">
        <f t="shared" si="2235"/>
        <v>0</v>
      </c>
    </row>
    <row r="828" spans="2:40" ht="31.2" x14ac:dyDescent="0.3">
      <c r="B828" s="30" t="s">
        <v>450</v>
      </c>
      <c r="C828" s="30" t="s">
        <v>224</v>
      </c>
      <c r="D828" s="30" t="s">
        <v>502</v>
      </c>
      <c r="E828" s="15" t="str">
        <f t="shared" si="2167"/>
        <v>0702</v>
      </c>
      <c r="F828" s="30" t="s">
        <v>491</v>
      </c>
      <c r="G828" s="30" t="s">
        <v>174</v>
      </c>
      <c r="H828" s="31" t="s">
        <v>175</v>
      </c>
      <c r="I828" s="32">
        <f t="shared" ref="I828:T828" si="2271">I830+I829</f>
        <v>55.4</v>
      </c>
      <c r="J828" s="32">
        <f t="shared" si="2271"/>
        <v>57.6</v>
      </c>
      <c r="K828" s="32">
        <f t="shared" si="2271"/>
        <v>57.6</v>
      </c>
      <c r="L828" s="32">
        <f t="shared" si="2271"/>
        <v>0</v>
      </c>
      <c r="M828" s="32">
        <f t="shared" si="2271"/>
        <v>0</v>
      </c>
      <c r="N828" s="32">
        <f t="shared" si="2271"/>
        <v>0</v>
      </c>
      <c r="O828" s="32">
        <f t="shared" si="2271"/>
        <v>15.444000000000001</v>
      </c>
      <c r="P828" s="32">
        <f t="shared" si="2271"/>
        <v>0</v>
      </c>
      <c r="Q828" s="32">
        <f t="shared" si="2271"/>
        <v>0</v>
      </c>
      <c r="R828" s="32">
        <f t="shared" si="2271"/>
        <v>0</v>
      </c>
      <c r="S828" s="32">
        <f t="shared" si="2271"/>
        <v>0</v>
      </c>
      <c r="T828" s="32">
        <f t="shared" si="2271"/>
        <v>0</v>
      </c>
      <c r="U828" s="32">
        <v>0</v>
      </c>
      <c r="V828" s="32">
        <f t="shared" si="2168"/>
        <v>70.843999999999994</v>
      </c>
      <c r="W828" s="32">
        <f t="shared" ref="W828:AD828" si="2272">W830+W829</f>
        <v>0</v>
      </c>
      <c r="X828" s="32">
        <f t="shared" si="2272"/>
        <v>0</v>
      </c>
      <c r="Y828" s="32">
        <f t="shared" si="2272"/>
        <v>0</v>
      </c>
      <c r="Z828" s="32">
        <f t="shared" si="2272"/>
        <v>0</v>
      </c>
      <c r="AA828" s="32">
        <f t="shared" si="2272"/>
        <v>0</v>
      </c>
      <c r="AB828" s="32">
        <f t="shared" si="2272"/>
        <v>37.813000000000002</v>
      </c>
      <c r="AC828" s="33">
        <f t="shared" si="2272"/>
        <v>70.843999999999994</v>
      </c>
      <c r="AD828" s="33">
        <f t="shared" si="2272"/>
        <v>70.836280000000002</v>
      </c>
      <c r="AE828" s="34">
        <f t="shared" si="2233"/>
        <v>99.98910281745809</v>
      </c>
      <c r="AF828" s="32">
        <f t="shared" ref="AF828:AK828" si="2273">AF830+AF829</f>
        <v>55.4</v>
      </c>
      <c r="AG828" s="32">
        <f t="shared" si="2273"/>
        <v>15.444000000000001</v>
      </c>
      <c r="AH828" s="32">
        <f t="shared" si="2273"/>
        <v>0</v>
      </c>
      <c r="AI828" s="32">
        <f t="shared" si="2273"/>
        <v>0</v>
      </c>
      <c r="AJ828" s="32">
        <f t="shared" si="2273"/>
        <v>0</v>
      </c>
      <c r="AK828" s="32">
        <f t="shared" si="2273"/>
        <v>0</v>
      </c>
      <c r="AL828" s="32">
        <f t="shared" si="2234"/>
        <v>70.843999999999994</v>
      </c>
      <c r="AM828" s="32">
        <f t="shared" si="2235"/>
        <v>0</v>
      </c>
    </row>
    <row r="829" spans="2:40" x14ac:dyDescent="0.3">
      <c r="B829" s="30" t="s">
        <v>450</v>
      </c>
      <c r="C829" s="30" t="s">
        <v>224</v>
      </c>
      <c r="D829" s="30" t="s">
        <v>502</v>
      </c>
      <c r="E829" s="15" t="str">
        <f t="shared" si="2167"/>
        <v>0702</v>
      </c>
      <c r="F829" s="30" t="s">
        <v>491</v>
      </c>
      <c r="G829" s="30" t="s">
        <v>176</v>
      </c>
      <c r="H829" s="31" t="s">
        <v>177</v>
      </c>
      <c r="I829" s="32">
        <v>31.9</v>
      </c>
      <c r="J829" s="32">
        <v>33.200000000000003</v>
      </c>
      <c r="K829" s="32">
        <v>33.200000000000003</v>
      </c>
      <c r="L829" s="32"/>
      <c r="M829" s="32"/>
      <c r="N829" s="32"/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2">
        <v>0</v>
      </c>
      <c r="V829" s="32">
        <f t="shared" si="2168"/>
        <v>31.9</v>
      </c>
      <c r="W829" s="32"/>
      <c r="X829" s="32"/>
      <c r="Y829" s="32"/>
      <c r="Z829" s="32"/>
      <c r="AA829" s="32"/>
      <c r="AB829" s="32">
        <v>22.9</v>
      </c>
      <c r="AC829" s="33">
        <v>31.9</v>
      </c>
      <c r="AD829" s="33">
        <v>31.89866</v>
      </c>
      <c r="AE829" s="34">
        <f t="shared" si="2233"/>
        <v>99.995799373040754</v>
      </c>
      <c r="AF829" s="32">
        <v>31.9</v>
      </c>
      <c r="AG829" s="32">
        <v>0</v>
      </c>
      <c r="AH829" s="32">
        <v>0</v>
      </c>
      <c r="AI829" s="32">
        <v>0</v>
      </c>
      <c r="AJ829" s="32">
        <v>0</v>
      </c>
      <c r="AK829" s="32">
        <v>0</v>
      </c>
      <c r="AL829" s="32">
        <f t="shared" si="2234"/>
        <v>31.9</v>
      </c>
      <c r="AM829" s="32">
        <f t="shared" si="2235"/>
        <v>0</v>
      </c>
      <c r="AN829" s="12"/>
    </row>
    <row r="830" spans="2:40" x14ac:dyDescent="0.3">
      <c r="B830" s="30" t="s">
        <v>450</v>
      </c>
      <c r="C830" s="30" t="s">
        <v>224</v>
      </c>
      <c r="D830" s="30" t="s">
        <v>502</v>
      </c>
      <c r="E830" s="15" t="str">
        <f t="shared" si="2167"/>
        <v>0702</v>
      </c>
      <c r="F830" s="30" t="s">
        <v>491</v>
      </c>
      <c r="G830" s="30" t="s">
        <v>302</v>
      </c>
      <c r="H830" s="31" t="s">
        <v>303</v>
      </c>
      <c r="I830" s="32">
        <v>23.5</v>
      </c>
      <c r="J830" s="32">
        <v>24.4</v>
      </c>
      <c r="K830" s="32">
        <v>24.4</v>
      </c>
      <c r="L830" s="32"/>
      <c r="M830" s="32"/>
      <c r="N830" s="32"/>
      <c r="O830" s="32">
        <v>15.444000000000001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2">
        <v>0</v>
      </c>
      <c r="V830" s="32">
        <f t="shared" si="2168"/>
        <v>38.944000000000003</v>
      </c>
      <c r="W830" s="32"/>
      <c r="X830" s="32"/>
      <c r="Y830" s="32"/>
      <c r="Z830" s="32"/>
      <c r="AA830" s="32"/>
      <c r="AB830" s="32">
        <v>14.913</v>
      </c>
      <c r="AC830" s="33">
        <v>38.944000000000003</v>
      </c>
      <c r="AD830" s="33">
        <v>38.937620000000003</v>
      </c>
      <c r="AE830" s="34">
        <f t="shared" si="2233"/>
        <v>99.98361750205423</v>
      </c>
      <c r="AF830" s="32">
        <v>23.5</v>
      </c>
      <c r="AG830" s="32">
        <v>15.444000000000001</v>
      </c>
      <c r="AH830" s="32">
        <v>0</v>
      </c>
      <c r="AI830" s="32">
        <v>0</v>
      </c>
      <c r="AJ830" s="32">
        <v>0</v>
      </c>
      <c r="AK830" s="32">
        <v>0</v>
      </c>
      <c r="AL830" s="32">
        <f t="shared" si="2234"/>
        <v>38.944000000000003</v>
      </c>
      <c r="AM830" s="32">
        <f t="shared" si="2235"/>
        <v>0</v>
      </c>
      <c r="AN830" s="12"/>
    </row>
    <row r="831" spans="2:40" ht="31.2" x14ac:dyDescent="0.3">
      <c r="B831" s="30" t="s">
        <v>450</v>
      </c>
      <c r="C831" s="30" t="s">
        <v>224</v>
      </c>
      <c r="D831" s="30" t="s">
        <v>502</v>
      </c>
      <c r="E831" s="15" t="str">
        <f t="shared" si="2167"/>
        <v>0702</v>
      </c>
      <c r="F831" s="30" t="s">
        <v>492</v>
      </c>
      <c r="G831" s="30"/>
      <c r="H831" s="31" t="s">
        <v>493</v>
      </c>
      <c r="I831" s="32">
        <f t="shared" ref="I831:T831" si="2274">I832</f>
        <v>268707.5</v>
      </c>
      <c r="J831" s="32">
        <f t="shared" si="2274"/>
        <v>241209.09999999998</v>
      </c>
      <c r="K831" s="32">
        <f t="shared" si="2274"/>
        <v>315436.59999999998</v>
      </c>
      <c r="L831" s="32">
        <f t="shared" si="2274"/>
        <v>0</v>
      </c>
      <c r="M831" s="32">
        <f t="shared" si="2274"/>
        <v>0</v>
      </c>
      <c r="N831" s="32">
        <f t="shared" si="2274"/>
        <v>0</v>
      </c>
      <c r="O831" s="32">
        <f t="shared" si="2274"/>
        <v>0</v>
      </c>
      <c r="P831" s="32">
        <f t="shared" si="2274"/>
        <v>19204.087</v>
      </c>
      <c r="Q831" s="32">
        <f t="shared" si="2274"/>
        <v>507006.049</v>
      </c>
      <c r="R831" s="32">
        <f t="shared" si="2274"/>
        <v>11742.316000000001</v>
      </c>
      <c r="S831" s="32">
        <f t="shared" si="2274"/>
        <v>0</v>
      </c>
      <c r="T831" s="32">
        <f t="shared" si="2274"/>
        <v>0</v>
      </c>
      <c r="U831" s="32">
        <v>0</v>
      </c>
      <c r="V831" s="32">
        <f t="shared" si="2168"/>
        <v>806659.95200000005</v>
      </c>
      <c r="W831" s="32">
        <f t="shared" ref="W831:AD831" si="2275">W832</f>
        <v>0</v>
      </c>
      <c r="X831" s="32">
        <f t="shared" si="2275"/>
        <v>0</v>
      </c>
      <c r="Y831" s="32">
        <f t="shared" si="2275"/>
        <v>0</v>
      </c>
      <c r="Z831" s="32">
        <f t="shared" si="2275"/>
        <v>0</v>
      </c>
      <c r="AA831" s="32">
        <f t="shared" si="2275"/>
        <v>0</v>
      </c>
      <c r="AB831" s="32">
        <f t="shared" si="2275"/>
        <v>263628.73524000001</v>
      </c>
      <c r="AC831" s="33">
        <f t="shared" si="2275"/>
        <v>749671.71710000001</v>
      </c>
      <c r="AD831" s="33">
        <f t="shared" si="2275"/>
        <v>749631.66910000006</v>
      </c>
      <c r="AE831" s="34">
        <f t="shared" si="2233"/>
        <v>99.994657928385649</v>
      </c>
      <c r="AF831" s="32">
        <f t="shared" ref="AF831:AK831" si="2276">AF832</f>
        <v>749671.71710000001</v>
      </c>
      <c r="AG831" s="32">
        <f t="shared" si="2276"/>
        <v>0</v>
      </c>
      <c r="AH831" s="32">
        <f t="shared" si="2276"/>
        <v>0</v>
      </c>
      <c r="AI831" s="32">
        <f t="shared" si="2276"/>
        <v>0</v>
      </c>
      <c r="AJ831" s="32">
        <f t="shared" si="2276"/>
        <v>0</v>
      </c>
      <c r="AK831" s="32">
        <f t="shared" si="2276"/>
        <v>0</v>
      </c>
      <c r="AL831" s="32">
        <f t="shared" si="2234"/>
        <v>749671.71710000001</v>
      </c>
      <c r="AM831" s="32">
        <f t="shared" si="2235"/>
        <v>56988.234900000039</v>
      </c>
    </row>
    <row r="832" spans="2:40" ht="31.2" x14ac:dyDescent="0.3">
      <c r="B832" s="30" t="s">
        <v>450</v>
      </c>
      <c r="C832" s="30" t="s">
        <v>224</v>
      </c>
      <c r="D832" s="30" t="s">
        <v>502</v>
      </c>
      <c r="E832" s="15" t="str">
        <f t="shared" si="2167"/>
        <v>0702</v>
      </c>
      <c r="F832" s="30" t="s">
        <v>492</v>
      </c>
      <c r="G832" s="30" t="s">
        <v>174</v>
      </c>
      <c r="H832" s="31" t="s">
        <v>175</v>
      </c>
      <c r="I832" s="32">
        <f t="shared" ref="I832:T832" si="2277">I833+I834</f>
        <v>268707.5</v>
      </c>
      <c r="J832" s="32">
        <f t="shared" si="2277"/>
        <v>241209.09999999998</v>
      </c>
      <c r="K832" s="32">
        <f t="shared" si="2277"/>
        <v>315436.59999999998</v>
      </c>
      <c r="L832" s="32">
        <f t="shared" si="2277"/>
        <v>0</v>
      </c>
      <c r="M832" s="32">
        <f t="shared" si="2277"/>
        <v>0</v>
      </c>
      <c r="N832" s="32">
        <f t="shared" si="2277"/>
        <v>0</v>
      </c>
      <c r="O832" s="32">
        <f t="shared" si="2277"/>
        <v>0</v>
      </c>
      <c r="P832" s="32">
        <f t="shared" si="2277"/>
        <v>19204.087</v>
      </c>
      <c r="Q832" s="32">
        <f t="shared" si="2277"/>
        <v>507006.049</v>
      </c>
      <c r="R832" s="32">
        <f t="shared" si="2277"/>
        <v>11742.316000000001</v>
      </c>
      <c r="S832" s="32">
        <f t="shared" si="2277"/>
        <v>0</v>
      </c>
      <c r="T832" s="32">
        <f t="shared" si="2277"/>
        <v>0</v>
      </c>
      <c r="U832" s="32">
        <v>0</v>
      </c>
      <c r="V832" s="32">
        <f t="shared" si="2168"/>
        <v>806659.95200000005</v>
      </c>
      <c r="W832" s="32">
        <f t="shared" ref="W832:AD832" si="2278">W833+W834</f>
        <v>0</v>
      </c>
      <c r="X832" s="32">
        <f t="shared" si="2278"/>
        <v>0</v>
      </c>
      <c r="Y832" s="32">
        <f t="shared" si="2278"/>
        <v>0</v>
      </c>
      <c r="Z832" s="32">
        <f t="shared" si="2278"/>
        <v>0</v>
      </c>
      <c r="AA832" s="32">
        <f t="shared" si="2278"/>
        <v>0</v>
      </c>
      <c r="AB832" s="32">
        <f t="shared" si="2278"/>
        <v>263628.73524000001</v>
      </c>
      <c r="AC832" s="33">
        <f t="shared" si="2278"/>
        <v>749671.71710000001</v>
      </c>
      <c r="AD832" s="33">
        <f t="shared" si="2278"/>
        <v>749631.66910000006</v>
      </c>
      <c r="AE832" s="34">
        <f t="shared" si="2233"/>
        <v>99.994657928385649</v>
      </c>
      <c r="AF832" s="32">
        <f t="shared" ref="AF832:AK832" si="2279">AF833+AF834</f>
        <v>749671.71710000001</v>
      </c>
      <c r="AG832" s="32">
        <f t="shared" si="2279"/>
        <v>0</v>
      </c>
      <c r="AH832" s="32">
        <f t="shared" si="2279"/>
        <v>0</v>
      </c>
      <c r="AI832" s="32">
        <f t="shared" si="2279"/>
        <v>0</v>
      </c>
      <c r="AJ832" s="32">
        <f t="shared" si="2279"/>
        <v>0</v>
      </c>
      <c r="AK832" s="32">
        <f t="shared" si="2279"/>
        <v>0</v>
      </c>
      <c r="AL832" s="32">
        <f t="shared" si="2234"/>
        <v>749671.71710000001</v>
      </c>
      <c r="AM832" s="32">
        <f t="shared" si="2235"/>
        <v>56988.234900000039</v>
      </c>
    </row>
    <row r="833" spans="2:40" x14ac:dyDescent="0.3">
      <c r="B833" s="30" t="s">
        <v>450</v>
      </c>
      <c r="C833" s="30" t="s">
        <v>224</v>
      </c>
      <c r="D833" s="30" t="s">
        <v>502</v>
      </c>
      <c r="E833" s="15" t="str">
        <f t="shared" si="2167"/>
        <v>0702</v>
      </c>
      <c r="F833" s="30" t="s">
        <v>492</v>
      </c>
      <c r="G833" s="30" t="s">
        <v>176</v>
      </c>
      <c r="H833" s="31" t="s">
        <v>177</v>
      </c>
      <c r="I833" s="32"/>
      <c r="J833" s="32"/>
      <c r="K833" s="32"/>
      <c r="L833" s="32"/>
      <c r="M833" s="32"/>
      <c r="N833" s="32"/>
      <c r="O833" s="32">
        <v>0</v>
      </c>
      <c r="P833" s="32">
        <v>0</v>
      </c>
      <c r="Q833" s="32">
        <v>0</v>
      </c>
      <c r="R833" s="32">
        <v>1258.8869999999999</v>
      </c>
      <c r="S833" s="32">
        <v>0</v>
      </c>
      <c r="T833" s="32">
        <v>0</v>
      </c>
      <c r="U833" s="32">
        <v>0</v>
      </c>
      <c r="V833" s="32">
        <f t="shared" si="2168"/>
        <v>1258.8869999999999</v>
      </c>
      <c r="W833" s="32"/>
      <c r="X833" s="32"/>
      <c r="Y833" s="32"/>
      <c r="Z833" s="32"/>
      <c r="AA833" s="32"/>
      <c r="AB833" s="32">
        <v>0</v>
      </c>
      <c r="AC833" s="33">
        <v>10760.41682</v>
      </c>
      <c r="AD833" s="33">
        <v>10720.41682</v>
      </c>
      <c r="AE833" s="34">
        <f t="shared" si="2233"/>
        <v>99.628267188259343</v>
      </c>
      <c r="AF833" s="32">
        <v>9145.0869999999995</v>
      </c>
      <c r="AG833" s="32">
        <v>0</v>
      </c>
      <c r="AH833" s="32">
        <v>0</v>
      </c>
      <c r="AI833" s="32">
        <v>0</v>
      </c>
      <c r="AJ833" s="32">
        <v>0</v>
      </c>
      <c r="AK833" s="32">
        <v>0</v>
      </c>
      <c r="AL833" s="32">
        <f t="shared" si="2234"/>
        <v>9145.0869999999995</v>
      </c>
      <c r="AM833" s="32">
        <f t="shared" si="2235"/>
        <v>-7886.2</v>
      </c>
      <c r="AN833" s="12"/>
    </row>
    <row r="834" spans="2:40" x14ac:dyDescent="0.3">
      <c r="B834" s="30" t="s">
        <v>450</v>
      </c>
      <c r="C834" s="30" t="s">
        <v>224</v>
      </c>
      <c r="D834" s="30" t="s">
        <v>502</v>
      </c>
      <c r="E834" s="15" t="str">
        <f t="shared" si="2167"/>
        <v>0702</v>
      </c>
      <c r="F834" s="30" t="s">
        <v>492</v>
      </c>
      <c r="G834" s="30" t="s">
        <v>302</v>
      </c>
      <c r="H834" s="31" t="s">
        <v>303</v>
      </c>
      <c r="I834" s="32">
        <f>277036.3-8328.8</f>
        <v>268707.5</v>
      </c>
      <c r="J834" s="32">
        <f>654500-413290.9</f>
        <v>241209.09999999998</v>
      </c>
      <c r="K834" s="32">
        <f>627421.5-311984.9</f>
        <v>315436.59999999998</v>
      </c>
      <c r="L834" s="32"/>
      <c r="M834" s="32"/>
      <c r="N834" s="32"/>
      <c r="O834" s="32">
        <v>0</v>
      </c>
      <c r="P834" s="32">
        <v>19204.087</v>
      </c>
      <c r="Q834" s="32">
        <f>440000+53400.586+13605.463</f>
        <v>507006.049</v>
      </c>
      <c r="R834" s="32">
        <v>10483.429</v>
      </c>
      <c r="S834" s="32">
        <v>0</v>
      </c>
      <c r="T834" s="32">
        <v>0</v>
      </c>
      <c r="U834" s="32">
        <v>0</v>
      </c>
      <c r="V834" s="32">
        <f t="shared" si="2168"/>
        <v>805401.06499999994</v>
      </c>
      <c r="W834" s="32"/>
      <c r="X834" s="32"/>
      <c r="Y834" s="32"/>
      <c r="Z834" s="32"/>
      <c r="AA834" s="32"/>
      <c r="AB834" s="32">
        <v>263628.73524000001</v>
      </c>
      <c r="AC834" s="33">
        <v>738911.30027999997</v>
      </c>
      <c r="AD834" s="33">
        <v>738911.25228000002</v>
      </c>
      <c r="AE834" s="34">
        <f t="shared" si="2233"/>
        <v>99.999993503956446</v>
      </c>
      <c r="AF834" s="32">
        <v>740526.63009999995</v>
      </c>
      <c r="AG834" s="32">
        <v>0</v>
      </c>
      <c r="AH834" s="32">
        <v>0</v>
      </c>
      <c r="AI834" s="32">
        <v>0</v>
      </c>
      <c r="AJ834" s="32">
        <v>0</v>
      </c>
      <c r="AK834" s="32">
        <v>0</v>
      </c>
      <c r="AL834" s="32">
        <f t="shared" si="2234"/>
        <v>740526.63009999995</v>
      </c>
      <c r="AM834" s="32">
        <f t="shared" si="2235"/>
        <v>64874.434899999993</v>
      </c>
    </row>
    <row r="835" spans="2:40" ht="15.6" hidden="1" customHeight="1" x14ac:dyDescent="0.3">
      <c r="B835" s="30" t="s">
        <v>450</v>
      </c>
      <c r="C835" s="30" t="s">
        <v>224</v>
      </c>
      <c r="D835" s="30" t="s">
        <v>502</v>
      </c>
      <c r="E835" s="15" t="str">
        <f t="shared" si="2167"/>
        <v>0702</v>
      </c>
      <c r="F835" s="30" t="s">
        <v>571</v>
      </c>
      <c r="G835" s="30"/>
      <c r="H835" s="31" t="s">
        <v>572</v>
      </c>
      <c r="I835" s="32">
        <f t="shared" ref="I835:I842" si="2280">I836</f>
        <v>67200</v>
      </c>
      <c r="J835" s="32">
        <f t="shared" ref="J835:J842" si="2281">J836</f>
        <v>0</v>
      </c>
      <c r="K835" s="32">
        <f t="shared" ref="K835:K842" si="2282">K836</f>
        <v>0</v>
      </c>
      <c r="L835" s="32">
        <f t="shared" ref="L835:L842" si="2283">L836</f>
        <v>0</v>
      </c>
      <c r="M835" s="32">
        <f t="shared" ref="M835:M842" si="2284">M836</f>
        <v>0</v>
      </c>
      <c r="N835" s="32">
        <f t="shared" ref="N835:N842" si="2285">N836</f>
        <v>0</v>
      </c>
      <c r="O835" s="32">
        <f t="shared" ref="O835:O851" si="2286">O836</f>
        <v>0</v>
      </c>
      <c r="P835" s="32">
        <f t="shared" ref="P835:P851" si="2287">P836</f>
        <v>0</v>
      </c>
      <c r="Q835" s="32">
        <f t="shared" ref="Q835:Q851" si="2288">Q836</f>
        <v>0</v>
      </c>
      <c r="R835" s="32">
        <f t="shared" ref="R835:R851" si="2289">R836</f>
        <v>0</v>
      </c>
      <c r="S835" s="32">
        <f t="shared" ref="S835:S848" si="2290">S836</f>
        <v>0</v>
      </c>
      <c r="T835" s="32">
        <f t="shared" ref="T835:T848" si="2291">T836</f>
        <v>0</v>
      </c>
      <c r="U835" s="32">
        <v>0</v>
      </c>
      <c r="V835" s="32">
        <f t="shared" si="2168"/>
        <v>67200</v>
      </c>
      <c r="W835" s="32">
        <f t="shared" ref="W835:W842" si="2292">W836</f>
        <v>0</v>
      </c>
      <c r="X835" s="32">
        <f t="shared" ref="X835:X842" si="2293">X836</f>
        <v>0</v>
      </c>
      <c r="Y835" s="32">
        <f t="shared" ref="Y835:Y842" si="2294">Y836</f>
        <v>0</v>
      </c>
      <c r="Z835" s="32">
        <f t="shared" ref="Z835:Z842" si="2295">Z836</f>
        <v>0</v>
      </c>
      <c r="AA835" s="32">
        <f t="shared" ref="AA835:AA842" si="2296">AA836</f>
        <v>0</v>
      </c>
      <c r="AB835" s="32">
        <f t="shared" ref="AB835:AB851" si="2297">AB836</f>
        <v>0</v>
      </c>
      <c r="AC835" s="33">
        <f t="shared" ref="AC835:AC851" si="2298">AC836</f>
        <v>0</v>
      </c>
      <c r="AD835" s="33">
        <f t="shared" ref="AD835:AD851" si="2299">AD836</f>
        <v>0</v>
      </c>
      <c r="AE835" s="34" t="e">
        <f t="shared" si="2233"/>
        <v>#DIV/0!</v>
      </c>
      <c r="AF835" s="32">
        <f t="shared" ref="AF835:AF851" si="2300">AF836</f>
        <v>0</v>
      </c>
      <c r="AG835" s="32">
        <f t="shared" ref="AG835:AG851" si="2301">AG836</f>
        <v>0</v>
      </c>
      <c r="AH835" s="32">
        <f t="shared" ref="AH835:AH851" si="2302">AH836</f>
        <v>0</v>
      </c>
      <c r="AI835" s="32">
        <f t="shared" ref="AI835:AI851" si="2303">AI836</f>
        <v>0</v>
      </c>
      <c r="AJ835" s="32">
        <f t="shared" ref="AJ835:AJ851" si="2304">AJ836</f>
        <v>0</v>
      </c>
      <c r="AK835" s="32">
        <f t="shared" ref="AK835:AK851" si="2305">AK836</f>
        <v>0</v>
      </c>
      <c r="AL835" s="32">
        <f t="shared" si="2234"/>
        <v>0</v>
      </c>
      <c r="AM835" s="32">
        <f t="shared" si="2235"/>
        <v>67200</v>
      </c>
      <c r="AN835" s="12" t="s">
        <v>35</v>
      </c>
    </row>
    <row r="836" spans="2:40" ht="31.2" hidden="1" customHeight="1" x14ac:dyDescent="0.3">
      <c r="B836" s="30" t="s">
        <v>450</v>
      </c>
      <c r="C836" s="30" t="s">
        <v>224</v>
      </c>
      <c r="D836" s="30" t="s">
        <v>502</v>
      </c>
      <c r="E836" s="15" t="str">
        <f t="shared" si="2167"/>
        <v>0702</v>
      </c>
      <c r="F836" s="30" t="s">
        <v>571</v>
      </c>
      <c r="G836" s="30" t="s">
        <v>174</v>
      </c>
      <c r="H836" s="31" t="s">
        <v>175</v>
      </c>
      <c r="I836" s="32">
        <f t="shared" si="2280"/>
        <v>67200</v>
      </c>
      <c r="J836" s="32">
        <f t="shared" si="2281"/>
        <v>0</v>
      </c>
      <c r="K836" s="32">
        <f t="shared" si="2282"/>
        <v>0</v>
      </c>
      <c r="L836" s="32">
        <f t="shared" si="2283"/>
        <v>0</v>
      </c>
      <c r="M836" s="32">
        <f t="shared" si="2284"/>
        <v>0</v>
      </c>
      <c r="N836" s="32">
        <f t="shared" si="2285"/>
        <v>0</v>
      </c>
      <c r="O836" s="32">
        <f t="shared" si="2286"/>
        <v>0</v>
      </c>
      <c r="P836" s="32">
        <f t="shared" si="2287"/>
        <v>0</v>
      </c>
      <c r="Q836" s="32">
        <f t="shared" si="2288"/>
        <v>0</v>
      </c>
      <c r="R836" s="32">
        <f t="shared" si="2289"/>
        <v>0</v>
      </c>
      <c r="S836" s="32">
        <f t="shared" si="2290"/>
        <v>0</v>
      </c>
      <c r="T836" s="32">
        <f t="shared" si="2291"/>
        <v>0</v>
      </c>
      <c r="U836" s="32">
        <v>0</v>
      </c>
      <c r="V836" s="32">
        <f t="shared" si="2168"/>
        <v>67200</v>
      </c>
      <c r="W836" s="32">
        <f t="shared" si="2292"/>
        <v>0</v>
      </c>
      <c r="X836" s="32">
        <f t="shared" si="2293"/>
        <v>0</v>
      </c>
      <c r="Y836" s="32">
        <f t="shared" si="2294"/>
        <v>0</v>
      </c>
      <c r="Z836" s="32">
        <f t="shared" si="2295"/>
        <v>0</v>
      </c>
      <c r="AA836" s="32">
        <f t="shared" si="2296"/>
        <v>0</v>
      </c>
      <c r="AB836" s="32">
        <f t="shared" si="2297"/>
        <v>0</v>
      </c>
      <c r="AC836" s="33">
        <f t="shared" si="2298"/>
        <v>0</v>
      </c>
      <c r="AD836" s="33">
        <f t="shared" si="2299"/>
        <v>0</v>
      </c>
      <c r="AE836" s="34" t="e">
        <f t="shared" si="2233"/>
        <v>#DIV/0!</v>
      </c>
      <c r="AF836" s="32">
        <f t="shared" si="2300"/>
        <v>0</v>
      </c>
      <c r="AG836" s="32">
        <f t="shared" si="2301"/>
        <v>0</v>
      </c>
      <c r="AH836" s="32">
        <f t="shared" si="2302"/>
        <v>0</v>
      </c>
      <c r="AI836" s="32">
        <f t="shared" si="2303"/>
        <v>0</v>
      </c>
      <c r="AJ836" s="32">
        <f t="shared" si="2304"/>
        <v>0</v>
      </c>
      <c r="AK836" s="32">
        <f t="shared" si="2305"/>
        <v>0</v>
      </c>
      <c r="AL836" s="32">
        <f t="shared" si="2234"/>
        <v>0</v>
      </c>
      <c r="AM836" s="32">
        <f t="shared" si="2235"/>
        <v>67200</v>
      </c>
      <c r="AN836" s="12" t="s">
        <v>35</v>
      </c>
    </row>
    <row r="837" spans="2:40" ht="15.6" hidden="1" customHeight="1" x14ac:dyDescent="0.3">
      <c r="B837" s="30" t="s">
        <v>450</v>
      </c>
      <c r="C837" s="30" t="s">
        <v>224</v>
      </c>
      <c r="D837" s="30" t="s">
        <v>502</v>
      </c>
      <c r="E837" s="15" t="str">
        <f t="shared" si="2167"/>
        <v>0702</v>
      </c>
      <c r="F837" s="30" t="s">
        <v>571</v>
      </c>
      <c r="G837" s="30" t="s">
        <v>302</v>
      </c>
      <c r="H837" s="31" t="s">
        <v>303</v>
      </c>
      <c r="I837" s="32">
        <v>67200</v>
      </c>
      <c r="J837" s="32"/>
      <c r="K837" s="32"/>
      <c r="L837" s="32"/>
      <c r="M837" s="32"/>
      <c r="N837" s="32"/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2">
        <v>0</v>
      </c>
      <c r="V837" s="32">
        <f t="shared" si="2168"/>
        <v>67200</v>
      </c>
      <c r="W837" s="32"/>
      <c r="X837" s="32"/>
      <c r="Y837" s="32"/>
      <c r="Z837" s="32"/>
      <c r="AA837" s="32"/>
      <c r="AB837" s="32">
        <v>0</v>
      </c>
      <c r="AC837" s="33">
        <v>0</v>
      </c>
      <c r="AD837" s="33">
        <v>0</v>
      </c>
      <c r="AE837" s="34" t="e">
        <f t="shared" si="2233"/>
        <v>#DIV/0!</v>
      </c>
      <c r="AF837" s="32">
        <v>0</v>
      </c>
      <c r="AG837" s="32">
        <v>0</v>
      </c>
      <c r="AH837" s="32">
        <v>0</v>
      </c>
      <c r="AI837" s="32">
        <v>0</v>
      </c>
      <c r="AJ837" s="32">
        <v>0</v>
      </c>
      <c r="AK837" s="32">
        <v>0</v>
      </c>
      <c r="AL837" s="32">
        <f t="shared" si="2234"/>
        <v>0</v>
      </c>
      <c r="AM837" s="32">
        <f t="shared" si="2235"/>
        <v>67200</v>
      </c>
      <c r="AN837" s="12" t="s">
        <v>35</v>
      </c>
    </row>
    <row r="838" spans="2:40" ht="46.8" x14ac:dyDescent="0.3">
      <c r="B838" s="30" t="s">
        <v>450</v>
      </c>
      <c r="C838" s="30" t="s">
        <v>224</v>
      </c>
      <c r="D838" s="30" t="s">
        <v>502</v>
      </c>
      <c r="E838" s="15" t="str">
        <f t="shared" si="2167"/>
        <v>0702</v>
      </c>
      <c r="F838" s="30" t="s">
        <v>494</v>
      </c>
      <c r="G838" s="30"/>
      <c r="H838" s="31" t="s">
        <v>495</v>
      </c>
      <c r="I838" s="32"/>
      <c r="J838" s="32"/>
      <c r="K838" s="32"/>
      <c r="L838" s="32">
        <f t="shared" si="2283"/>
        <v>3500</v>
      </c>
      <c r="M838" s="32">
        <f t="shared" si="2284"/>
        <v>0</v>
      </c>
      <c r="N838" s="32">
        <f t="shared" si="2285"/>
        <v>0</v>
      </c>
      <c r="O838" s="32">
        <f t="shared" si="2286"/>
        <v>0</v>
      </c>
      <c r="P838" s="32">
        <f t="shared" si="2287"/>
        <v>0</v>
      </c>
      <c r="Q838" s="32">
        <f t="shared" si="2288"/>
        <v>0</v>
      </c>
      <c r="R838" s="32">
        <f t="shared" si="2289"/>
        <v>0</v>
      </c>
      <c r="S838" s="32">
        <f t="shared" si="2290"/>
        <v>0</v>
      </c>
      <c r="T838" s="32">
        <f t="shared" si="2291"/>
        <v>0</v>
      </c>
      <c r="U838" s="32">
        <v>0</v>
      </c>
      <c r="V838" s="32">
        <f t="shared" si="2168"/>
        <v>3500</v>
      </c>
      <c r="W838" s="32">
        <f t="shared" si="2292"/>
        <v>0</v>
      </c>
      <c r="X838" s="32">
        <f t="shared" si="2293"/>
        <v>0</v>
      </c>
      <c r="Y838" s="32">
        <f t="shared" si="2294"/>
        <v>0</v>
      </c>
      <c r="Z838" s="32">
        <f t="shared" si="2295"/>
        <v>0</v>
      </c>
      <c r="AA838" s="32">
        <f t="shared" si="2296"/>
        <v>0</v>
      </c>
      <c r="AB838" s="32">
        <f t="shared" si="2297"/>
        <v>660</v>
      </c>
      <c r="AC838" s="33">
        <f t="shared" si="2298"/>
        <v>660</v>
      </c>
      <c r="AD838" s="33">
        <f t="shared" si="2299"/>
        <v>660</v>
      </c>
      <c r="AE838" s="34">
        <f t="shared" si="2233"/>
        <v>100</v>
      </c>
      <c r="AF838" s="32">
        <f t="shared" si="2300"/>
        <v>660</v>
      </c>
      <c r="AG838" s="32">
        <f t="shared" si="2301"/>
        <v>0</v>
      </c>
      <c r="AH838" s="32">
        <f t="shared" si="2302"/>
        <v>0</v>
      </c>
      <c r="AI838" s="32">
        <f t="shared" si="2303"/>
        <v>0</v>
      </c>
      <c r="AJ838" s="32">
        <f t="shared" si="2304"/>
        <v>0</v>
      </c>
      <c r="AK838" s="32">
        <f t="shared" si="2305"/>
        <v>0</v>
      </c>
      <c r="AL838" s="32">
        <f t="shared" si="2234"/>
        <v>660</v>
      </c>
      <c r="AM838" s="32">
        <f t="shared" si="2235"/>
        <v>2840</v>
      </c>
    </row>
    <row r="839" spans="2:40" ht="31.2" x14ac:dyDescent="0.3">
      <c r="B839" s="30" t="s">
        <v>450</v>
      </c>
      <c r="C839" s="30" t="s">
        <v>224</v>
      </c>
      <c r="D839" s="30" t="s">
        <v>502</v>
      </c>
      <c r="E839" s="15" t="str">
        <f t="shared" si="2167"/>
        <v>0702</v>
      </c>
      <c r="F839" s="30" t="s">
        <v>494</v>
      </c>
      <c r="G839" s="30" t="s">
        <v>174</v>
      </c>
      <c r="H839" s="31" t="s">
        <v>175</v>
      </c>
      <c r="I839" s="32"/>
      <c r="J839" s="32"/>
      <c r="K839" s="32"/>
      <c r="L839" s="32">
        <f t="shared" si="2283"/>
        <v>3500</v>
      </c>
      <c r="M839" s="32">
        <f t="shared" si="2284"/>
        <v>0</v>
      </c>
      <c r="N839" s="32">
        <f t="shared" si="2285"/>
        <v>0</v>
      </c>
      <c r="O839" s="32">
        <f t="shared" si="2286"/>
        <v>0</v>
      </c>
      <c r="P839" s="32">
        <f t="shared" si="2287"/>
        <v>0</v>
      </c>
      <c r="Q839" s="32">
        <f t="shared" si="2288"/>
        <v>0</v>
      </c>
      <c r="R839" s="32">
        <f t="shared" si="2289"/>
        <v>0</v>
      </c>
      <c r="S839" s="32">
        <f t="shared" si="2290"/>
        <v>0</v>
      </c>
      <c r="T839" s="32">
        <f t="shared" si="2291"/>
        <v>0</v>
      </c>
      <c r="U839" s="32">
        <v>0</v>
      </c>
      <c r="V839" s="32">
        <f t="shared" si="2168"/>
        <v>3500</v>
      </c>
      <c r="W839" s="32">
        <f t="shared" si="2292"/>
        <v>0</v>
      </c>
      <c r="X839" s="32">
        <f t="shared" si="2293"/>
        <v>0</v>
      </c>
      <c r="Y839" s="32">
        <f t="shared" si="2294"/>
        <v>0</v>
      </c>
      <c r="Z839" s="32">
        <f t="shared" si="2295"/>
        <v>0</v>
      </c>
      <c r="AA839" s="32">
        <f t="shared" si="2296"/>
        <v>0</v>
      </c>
      <c r="AB839" s="32">
        <f t="shared" si="2297"/>
        <v>660</v>
      </c>
      <c r="AC839" s="33">
        <f t="shared" si="2298"/>
        <v>660</v>
      </c>
      <c r="AD839" s="33">
        <f t="shared" si="2299"/>
        <v>660</v>
      </c>
      <c r="AE839" s="34">
        <f t="shared" si="2233"/>
        <v>100</v>
      </c>
      <c r="AF839" s="32">
        <f t="shared" si="2300"/>
        <v>660</v>
      </c>
      <c r="AG839" s="32">
        <f t="shared" si="2301"/>
        <v>0</v>
      </c>
      <c r="AH839" s="32">
        <f t="shared" si="2302"/>
        <v>0</v>
      </c>
      <c r="AI839" s="32">
        <f t="shared" si="2303"/>
        <v>0</v>
      </c>
      <c r="AJ839" s="32">
        <f t="shared" si="2304"/>
        <v>0</v>
      </c>
      <c r="AK839" s="32">
        <f t="shared" si="2305"/>
        <v>0</v>
      </c>
      <c r="AL839" s="32">
        <f t="shared" si="2234"/>
        <v>660</v>
      </c>
      <c r="AM839" s="32">
        <f t="shared" si="2235"/>
        <v>2840</v>
      </c>
    </row>
    <row r="840" spans="2:40" x14ac:dyDescent="0.3">
      <c r="B840" s="30" t="s">
        <v>450</v>
      </c>
      <c r="C840" s="30" t="s">
        <v>224</v>
      </c>
      <c r="D840" s="30" t="s">
        <v>502</v>
      </c>
      <c r="E840" s="15" t="str">
        <f t="shared" si="2167"/>
        <v>0702</v>
      </c>
      <c r="F840" s="30" t="s">
        <v>494</v>
      </c>
      <c r="G840" s="30" t="s">
        <v>302</v>
      </c>
      <c r="H840" s="31" t="s">
        <v>303</v>
      </c>
      <c r="I840" s="32"/>
      <c r="J840" s="32"/>
      <c r="K840" s="32"/>
      <c r="L840" s="32">
        <v>3500</v>
      </c>
      <c r="M840" s="32"/>
      <c r="N840" s="32"/>
      <c r="O840" s="32">
        <v>0</v>
      </c>
      <c r="P840" s="32">
        <v>0</v>
      </c>
      <c r="Q840" s="32">
        <v>0</v>
      </c>
      <c r="R840" s="32">
        <v>0</v>
      </c>
      <c r="S840" s="32">
        <v>0</v>
      </c>
      <c r="T840" s="32">
        <v>0</v>
      </c>
      <c r="U840" s="32">
        <v>0</v>
      </c>
      <c r="V840" s="32">
        <f t="shared" si="2168"/>
        <v>3500</v>
      </c>
      <c r="W840" s="32"/>
      <c r="X840" s="32"/>
      <c r="Y840" s="32"/>
      <c r="Z840" s="32"/>
      <c r="AA840" s="32"/>
      <c r="AB840" s="32">
        <v>660</v>
      </c>
      <c r="AC840" s="33">
        <v>660</v>
      </c>
      <c r="AD840" s="33">
        <v>660</v>
      </c>
      <c r="AE840" s="34">
        <f t="shared" si="2233"/>
        <v>100</v>
      </c>
      <c r="AF840" s="32">
        <v>660</v>
      </c>
      <c r="AG840" s="32">
        <v>0</v>
      </c>
      <c r="AH840" s="32">
        <v>0</v>
      </c>
      <c r="AI840" s="32">
        <v>0</v>
      </c>
      <c r="AJ840" s="32">
        <v>0</v>
      </c>
      <c r="AK840" s="32">
        <v>0</v>
      </c>
      <c r="AL840" s="32">
        <f t="shared" si="2234"/>
        <v>660</v>
      </c>
      <c r="AM840" s="32">
        <f t="shared" si="2235"/>
        <v>2840</v>
      </c>
      <c r="AN840" s="12"/>
    </row>
    <row r="841" spans="2:40" ht="31.2" x14ac:dyDescent="0.3">
      <c r="B841" s="30" t="s">
        <v>450</v>
      </c>
      <c r="C841" s="30" t="s">
        <v>224</v>
      </c>
      <c r="D841" s="30" t="s">
        <v>502</v>
      </c>
      <c r="E841" s="15" t="str">
        <f t="shared" si="2167"/>
        <v>0702</v>
      </c>
      <c r="F841" s="30" t="s">
        <v>573</v>
      </c>
      <c r="G841" s="30"/>
      <c r="H841" s="31" t="s">
        <v>574</v>
      </c>
      <c r="I841" s="32">
        <f t="shared" si="2280"/>
        <v>0</v>
      </c>
      <c r="J841" s="32">
        <f t="shared" si="2281"/>
        <v>0</v>
      </c>
      <c r="K841" s="32">
        <f t="shared" si="2282"/>
        <v>0</v>
      </c>
      <c r="L841" s="32">
        <f t="shared" si="2283"/>
        <v>0</v>
      </c>
      <c r="M841" s="32">
        <f t="shared" si="2284"/>
        <v>0</v>
      </c>
      <c r="N841" s="32">
        <f t="shared" si="2285"/>
        <v>0</v>
      </c>
      <c r="O841" s="32">
        <f t="shared" si="2286"/>
        <v>0</v>
      </c>
      <c r="P841" s="32">
        <f t="shared" si="2287"/>
        <v>0</v>
      </c>
      <c r="Q841" s="32">
        <f t="shared" si="2288"/>
        <v>0</v>
      </c>
      <c r="R841" s="32">
        <f t="shared" si="2289"/>
        <v>0</v>
      </c>
      <c r="S841" s="32">
        <f t="shared" si="2290"/>
        <v>0</v>
      </c>
      <c r="T841" s="32">
        <f t="shared" si="2291"/>
        <v>0</v>
      </c>
      <c r="U841" s="32">
        <v>0</v>
      </c>
      <c r="V841" s="32">
        <f t="shared" si="2168"/>
        <v>0</v>
      </c>
      <c r="W841" s="32">
        <f t="shared" si="2292"/>
        <v>0</v>
      </c>
      <c r="X841" s="32">
        <f t="shared" si="2293"/>
        <v>0</v>
      </c>
      <c r="Y841" s="32">
        <f t="shared" si="2294"/>
        <v>0</v>
      </c>
      <c r="Z841" s="32">
        <f t="shared" si="2295"/>
        <v>0</v>
      </c>
      <c r="AA841" s="32">
        <f t="shared" si="2296"/>
        <v>0</v>
      </c>
      <c r="AB841" s="32">
        <f t="shared" si="2297"/>
        <v>547568.20305000001</v>
      </c>
      <c r="AC841" s="33">
        <f t="shared" si="2298"/>
        <v>629049.96825000003</v>
      </c>
      <c r="AD841" s="33">
        <f t="shared" si="2299"/>
        <v>629049.96825000003</v>
      </c>
      <c r="AE841" s="34">
        <f t="shared" si="2233"/>
        <v>100</v>
      </c>
      <c r="AF841" s="32">
        <f t="shared" si="2300"/>
        <v>629049.96825000003</v>
      </c>
      <c r="AG841" s="32">
        <f t="shared" si="2301"/>
        <v>0</v>
      </c>
      <c r="AH841" s="32">
        <f t="shared" si="2302"/>
        <v>0</v>
      </c>
      <c r="AI841" s="32">
        <f t="shared" si="2303"/>
        <v>0</v>
      </c>
      <c r="AJ841" s="32">
        <f t="shared" si="2304"/>
        <v>0</v>
      </c>
      <c r="AK841" s="32">
        <f t="shared" si="2305"/>
        <v>0</v>
      </c>
      <c r="AL841" s="32">
        <f t="shared" si="2234"/>
        <v>629049.96825000003</v>
      </c>
      <c r="AM841" s="32">
        <f t="shared" si="2235"/>
        <v>-629049.96825000003</v>
      </c>
      <c r="AN841" s="12"/>
    </row>
    <row r="842" spans="2:40" ht="31.2" x14ac:dyDescent="0.3">
      <c r="B842" s="30" t="s">
        <v>450</v>
      </c>
      <c r="C842" s="30" t="s">
        <v>224</v>
      </c>
      <c r="D842" s="30" t="s">
        <v>502</v>
      </c>
      <c r="E842" s="15" t="str">
        <f t="shared" si="2167"/>
        <v>0702</v>
      </c>
      <c r="F842" s="30" t="s">
        <v>573</v>
      </c>
      <c r="G842" s="30" t="s">
        <v>174</v>
      </c>
      <c r="H842" s="31" t="s">
        <v>175</v>
      </c>
      <c r="I842" s="32">
        <f t="shared" si="2280"/>
        <v>0</v>
      </c>
      <c r="J842" s="32">
        <f t="shared" si="2281"/>
        <v>0</v>
      </c>
      <c r="K842" s="32">
        <f t="shared" si="2282"/>
        <v>0</v>
      </c>
      <c r="L842" s="32">
        <f t="shared" si="2283"/>
        <v>0</v>
      </c>
      <c r="M842" s="32">
        <f t="shared" si="2284"/>
        <v>0</v>
      </c>
      <c r="N842" s="32">
        <f t="shared" si="2285"/>
        <v>0</v>
      </c>
      <c r="O842" s="32">
        <f t="shared" si="2286"/>
        <v>0</v>
      </c>
      <c r="P842" s="32">
        <f t="shared" si="2287"/>
        <v>0</v>
      </c>
      <c r="Q842" s="32">
        <f t="shared" si="2288"/>
        <v>0</v>
      </c>
      <c r="R842" s="32">
        <f t="shared" si="2289"/>
        <v>0</v>
      </c>
      <c r="S842" s="32">
        <f t="shared" si="2290"/>
        <v>0</v>
      </c>
      <c r="T842" s="32">
        <f t="shared" si="2291"/>
        <v>0</v>
      </c>
      <c r="U842" s="32">
        <v>0</v>
      </c>
      <c r="V842" s="32">
        <f t="shared" si="2168"/>
        <v>0</v>
      </c>
      <c r="W842" s="32">
        <f t="shared" si="2292"/>
        <v>0</v>
      </c>
      <c r="X842" s="32">
        <f t="shared" si="2293"/>
        <v>0</v>
      </c>
      <c r="Y842" s="32">
        <f t="shared" si="2294"/>
        <v>0</v>
      </c>
      <c r="Z842" s="32">
        <f t="shared" si="2295"/>
        <v>0</v>
      </c>
      <c r="AA842" s="32">
        <f t="shared" si="2296"/>
        <v>0</v>
      </c>
      <c r="AB842" s="32">
        <f t="shared" si="2297"/>
        <v>547568.20305000001</v>
      </c>
      <c r="AC842" s="33">
        <f t="shared" si="2298"/>
        <v>629049.96825000003</v>
      </c>
      <c r="AD842" s="33">
        <f t="shared" si="2299"/>
        <v>629049.96825000003</v>
      </c>
      <c r="AE842" s="34">
        <f t="shared" si="2233"/>
        <v>100</v>
      </c>
      <c r="AF842" s="32">
        <f t="shared" si="2300"/>
        <v>629049.96825000003</v>
      </c>
      <c r="AG842" s="32">
        <f t="shared" si="2301"/>
        <v>0</v>
      </c>
      <c r="AH842" s="32">
        <f t="shared" si="2302"/>
        <v>0</v>
      </c>
      <c r="AI842" s="32">
        <f t="shared" si="2303"/>
        <v>0</v>
      </c>
      <c r="AJ842" s="32">
        <f t="shared" si="2304"/>
        <v>0</v>
      </c>
      <c r="AK842" s="32">
        <f t="shared" si="2305"/>
        <v>0</v>
      </c>
      <c r="AL842" s="32">
        <f t="shared" si="2234"/>
        <v>629049.96825000003</v>
      </c>
      <c r="AM842" s="32">
        <f t="shared" si="2235"/>
        <v>-629049.96825000003</v>
      </c>
      <c r="AN842" s="12"/>
    </row>
    <row r="843" spans="2:40" x14ac:dyDescent="0.3">
      <c r="B843" s="30" t="s">
        <v>450</v>
      </c>
      <c r="C843" s="30" t="s">
        <v>224</v>
      </c>
      <c r="D843" s="30" t="s">
        <v>502</v>
      </c>
      <c r="E843" s="15" t="str">
        <f t="shared" si="2167"/>
        <v>0702</v>
      </c>
      <c r="F843" s="30" t="s">
        <v>573</v>
      </c>
      <c r="G843" s="30" t="s">
        <v>302</v>
      </c>
      <c r="H843" s="31" t="s">
        <v>303</v>
      </c>
      <c r="I843" s="32"/>
      <c r="J843" s="32"/>
      <c r="K843" s="32"/>
      <c r="L843" s="32"/>
      <c r="M843" s="32"/>
      <c r="N843" s="32"/>
      <c r="O843" s="32">
        <v>0</v>
      </c>
      <c r="P843" s="32">
        <v>0</v>
      </c>
      <c r="Q843" s="32">
        <v>0</v>
      </c>
      <c r="R843" s="32">
        <v>0</v>
      </c>
      <c r="S843" s="32">
        <v>0</v>
      </c>
      <c r="T843" s="32">
        <v>0</v>
      </c>
      <c r="U843" s="32">
        <v>0</v>
      </c>
      <c r="V843" s="32">
        <f t="shared" si="2168"/>
        <v>0</v>
      </c>
      <c r="W843" s="32"/>
      <c r="X843" s="32"/>
      <c r="Y843" s="32"/>
      <c r="Z843" s="32"/>
      <c r="AA843" s="32"/>
      <c r="AB843" s="32">
        <v>547568.20305000001</v>
      </c>
      <c r="AC843" s="33">
        <v>629049.96825000003</v>
      </c>
      <c r="AD843" s="33">
        <v>629049.96825000003</v>
      </c>
      <c r="AE843" s="34">
        <f t="shared" si="2233"/>
        <v>100</v>
      </c>
      <c r="AF843" s="32">
        <v>629049.96825000003</v>
      </c>
      <c r="AG843" s="32">
        <v>0</v>
      </c>
      <c r="AH843" s="32">
        <v>0</v>
      </c>
      <c r="AI843" s="32">
        <v>0</v>
      </c>
      <c r="AJ843" s="32">
        <v>0</v>
      </c>
      <c r="AK843" s="32">
        <v>0</v>
      </c>
      <c r="AL843" s="32">
        <f t="shared" si="2234"/>
        <v>629049.96825000003</v>
      </c>
      <c r="AM843" s="32">
        <f t="shared" si="2235"/>
        <v>-629049.96825000003</v>
      </c>
      <c r="AN843" s="12"/>
    </row>
    <row r="844" spans="2:40" ht="31.2" x14ac:dyDescent="0.3">
      <c r="B844" s="30" t="s">
        <v>450</v>
      </c>
      <c r="C844" s="30" t="s">
        <v>224</v>
      </c>
      <c r="D844" s="30" t="s">
        <v>502</v>
      </c>
      <c r="E844" s="15" t="str">
        <f t="shared" si="2167"/>
        <v>0702</v>
      </c>
      <c r="F844" s="30" t="s">
        <v>575</v>
      </c>
      <c r="G844" s="30"/>
      <c r="H844" s="45" t="s">
        <v>576</v>
      </c>
      <c r="I844" s="32"/>
      <c r="J844" s="32"/>
      <c r="K844" s="32"/>
      <c r="L844" s="32"/>
      <c r="M844" s="32"/>
      <c r="N844" s="32"/>
      <c r="O844" s="32">
        <f t="shared" si="2286"/>
        <v>0</v>
      </c>
      <c r="P844" s="32">
        <f t="shared" si="2287"/>
        <v>0</v>
      </c>
      <c r="Q844" s="32">
        <f t="shared" si="2288"/>
        <v>0</v>
      </c>
      <c r="R844" s="32">
        <f t="shared" si="2289"/>
        <v>0</v>
      </c>
      <c r="S844" s="32">
        <f t="shared" si="2290"/>
        <v>0</v>
      </c>
      <c r="T844" s="32">
        <f t="shared" si="2291"/>
        <v>0</v>
      </c>
      <c r="U844" s="32"/>
      <c r="V844" s="32">
        <f t="shared" si="2168"/>
        <v>0</v>
      </c>
      <c r="W844" s="32"/>
      <c r="X844" s="32"/>
      <c r="Y844" s="32"/>
      <c r="Z844" s="32"/>
      <c r="AA844" s="32"/>
      <c r="AB844" s="32">
        <f t="shared" si="2297"/>
        <v>124484.0352</v>
      </c>
      <c r="AC844" s="33">
        <f t="shared" si="2298"/>
        <v>134400</v>
      </c>
      <c r="AD844" s="33">
        <f t="shared" si="2299"/>
        <v>134400</v>
      </c>
      <c r="AE844" s="34">
        <f t="shared" si="2233"/>
        <v>100</v>
      </c>
      <c r="AF844" s="32">
        <f t="shared" si="2300"/>
        <v>134400</v>
      </c>
      <c r="AG844" s="32">
        <f t="shared" si="2301"/>
        <v>0</v>
      </c>
      <c r="AH844" s="32">
        <f t="shared" si="2302"/>
        <v>0</v>
      </c>
      <c r="AI844" s="32">
        <f t="shared" si="2303"/>
        <v>0</v>
      </c>
      <c r="AJ844" s="32">
        <f t="shared" si="2304"/>
        <v>0</v>
      </c>
      <c r="AK844" s="32">
        <f t="shared" si="2305"/>
        <v>0</v>
      </c>
      <c r="AL844" s="32">
        <f t="shared" si="2234"/>
        <v>134400</v>
      </c>
      <c r="AM844" s="32">
        <f t="shared" si="2235"/>
        <v>-134400</v>
      </c>
      <c r="AN844" s="12"/>
    </row>
    <row r="845" spans="2:40" ht="31.2" x14ac:dyDescent="0.3">
      <c r="B845" s="30" t="s">
        <v>450</v>
      </c>
      <c r="C845" s="30" t="s">
        <v>224</v>
      </c>
      <c r="D845" s="30" t="s">
        <v>502</v>
      </c>
      <c r="E845" s="15" t="str">
        <f t="shared" ref="E845:E908" si="2306">CONCATENATE(C845,D845)</f>
        <v>0702</v>
      </c>
      <c r="F845" s="30" t="s">
        <v>575</v>
      </c>
      <c r="G845" s="30" t="s">
        <v>174</v>
      </c>
      <c r="H845" s="31" t="s">
        <v>175</v>
      </c>
      <c r="I845" s="32"/>
      <c r="J845" s="32"/>
      <c r="K845" s="32"/>
      <c r="L845" s="32"/>
      <c r="M845" s="32"/>
      <c r="N845" s="32"/>
      <c r="O845" s="32">
        <f t="shared" si="2286"/>
        <v>0</v>
      </c>
      <c r="P845" s="32">
        <f t="shared" si="2287"/>
        <v>0</v>
      </c>
      <c r="Q845" s="32">
        <f t="shared" si="2288"/>
        <v>0</v>
      </c>
      <c r="R845" s="32">
        <f t="shared" si="2289"/>
        <v>0</v>
      </c>
      <c r="S845" s="32">
        <f t="shared" si="2290"/>
        <v>0</v>
      </c>
      <c r="T845" s="32">
        <f t="shared" si="2291"/>
        <v>0</v>
      </c>
      <c r="U845" s="32"/>
      <c r="V845" s="32">
        <f t="shared" ref="V845:V908" si="2307">I845+L845+U845+T845+S845+R845+Q845+P845+O845</f>
        <v>0</v>
      </c>
      <c r="W845" s="32"/>
      <c r="X845" s="32"/>
      <c r="Y845" s="32"/>
      <c r="Z845" s="32"/>
      <c r="AA845" s="32"/>
      <c r="AB845" s="32">
        <f t="shared" si="2297"/>
        <v>124484.0352</v>
      </c>
      <c r="AC845" s="33">
        <f t="shared" si="2298"/>
        <v>134400</v>
      </c>
      <c r="AD845" s="33">
        <f t="shared" si="2299"/>
        <v>134400</v>
      </c>
      <c r="AE845" s="34">
        <f t="shared" si="2233"/>
        <v>100</v>
      </c>
      <c r="AF845" s="32">
        <f t="shared" si="2300"/>
        <v>134400</v>
      </c>
      <c r="AG845" s="32">
        <f t="shared" si="2301"/>
        <v>0</v>
      </c>
      <c r="AH845" s="32">
        <f t="shared" si="2302"/>
        <v>0</v>
      </c>
      <c r="AI845" s="32">
        <f t="shared" si="2303"/>
        <v>0</v>
      </c>
      <c r="AJ845" s="32">
        <f t="shared" si="2304"/>
        <v>0</v>
      </c>
      <c r="AK845" s="32">
        <f t="shared" si="2305"/>
        <v>0</v>
      </c>
      <c r="AL845" s="32">
        <f t="shared" si="2234"/>
        <v>134400</v>
      </c>
      <c r="AM845" s="32">
        <f t="shared" si="2235"/>
        <v>-134400</v>
      </c>
      <c r="AN845" s="12"/>
    </row>
    <row r="846" spans="2:40" x14ac:dyDescent="0.3">
      <c r="B846" s="30" t="s">
        <v>450</v>
      </c>
      <c r="C846" s="30" t="s">
        <v>224</v>
      </c>
      <c r="D846" s="30" t="s">
        <v>502</v>
      </c>
      <c r="E846" s="15" t="str">
        <f t="shared" si="2306"/>
        <v>0702</v>
      </c>
      <c r="F846" s="30" t="s">
        <v>575</v>
      </c>
      <c r="G846" s="30" t="s">
        <v>302</v>
      </c>
      <c r="H846" s="31" t="s">
        <v>303</v>
      </c>
      <c r="I846" s="32"/>
      <c r="J846" s="32"/>
      <c r="K846" s="32"/>
      <c r="L846" s="32"/>
      <c r="M846" s="32"/>
      <c r="N846" s="32"/>
      <c r="O846" s="32">
        <v>0</v>
      </c>
      <c r="P846" s="32">
        <v>0</v>
      </c>
      <c r="Q846" s="32">
        <v>0</v>
      </c>
      <c r="R846" s="32">
        <v>0</v>
      </c>
      <c r="S846" s="32">
        <v>0</v>
      </c>
      <c r="T846" s="32">
        <v>0</v>
      </c>
      <c r="U846" s="32"/>
      <c r="V846" s="32">
        <f t="shared" si="2307"/>
        <v>0</v>
      </c>
      <c r="W846" s="32"/>
      <c r="X846" s="32"/>
      <c r="Y846" s="32"/>
      <c r="Z846" s="32"/>
      <c r="AA846" s="32"/>
      <c r="AB846" s="32">
        <v>124484.0352</v>
      </c>
      <c r="AC846" s="33">
        <v>134400</v>
      </c>
      <c r="AD846" s="33">
        <v>134400</v>
      </c>
      <c r="AE846" s="34">
        <f t="shared" si="2233"/>
        <v>100</v>
      </c>
      <c r="AF846" s="32">
        <v>134400</v>
      </c>
      <c r="AG846" s="32">
        <v>0</v>
      </c>
      <c r="AH846" s="32">
        <v>0</v>
      </c>
      <c r="AI846" s="32">
        <v>0</v>
      </c>
      <c r="AJ846" s="32">
        <v>0</v>
      </c>
      <c r="AK846" s="32">
        <v>0</v>
      </c>
      <c r="AL846" s="32">
        <f t="shared" si="2234"/>
        <v>134400</v>
      </c>
      <c r="AM846" s="32">
        <f t="shared" si="2235"/>
        <v>-134400</v>
      </c>
      <c r="AN846" s="12"/>
    </row>
    <row r="847" spans="2:40" ht="46.8" x14ac:dyDescent="0.3">
      <c r="B847" s="30" t="s">
        <v>450</v>
      </c>
      <c r="C847" s="30" t="s">
        <v>224</v>
      </c>
      <c r="D847" s="30" t="s">
        <v>502</v>
      </c>
      <c r="E847" s="15" t="str">
        <f t="shared" si="2306"/>
        <v>0702</v>
      </c>
      <c r="F847" s="30" t="s">
        <v>577</v>
      </c>
      <c r="G847" s="30"/>
      <c r="H847" s="31" t="s">
        <v>495</v>
      </c>
      <c r="I847" s="32"/>
      <c r="J847" s="32"/>
      <c r="K847" s="32"/>
      <c r="L847" s="32"/>
      <c r="M847" s="32"/>
      <c r="N847" s="32"/>
      <c r="O847" s="32">
        <f t="shared" si="2286"/>
        <v>0</v>
      </c>
      <c r="P847" s="32">
        <f t="shared" si="2287"/>
        <v>0</v>
      </c>
      <c r="Q847" s="32">
        <f t="shared" si="2288"/>
        <v>0</v>
      </c>
      <c r="R847" s="32">
        <f t="shared" si="2289"/>
        <v>1750</v>
      </c>
      <c r="S847" s="32">
        <f t="shared" si="2290"/>
        <v>0</v>
      </c>
      <c r="T847" s="32">
        <f t="shared" si="2291"/>
        <v>0</v>
      </c>
      <c r="U847" s="32"/>
      <c r="V847" s="32">
        <f t="shared" si="2307"/>
        <v>1750</v>
      </c>
      <c r="W847" s="32"/>
      <c r="X847" s="32"/>
      <c r="Y847" s="32"/>
      <c r="Z847" s="32"/>
      <c r="AA847" s="32"/>
      <c r="AB847" s="32">
        <f t="shared" si="2297"/>
        <v>21000</v>
      </c>
      <c r="AC847" s="33">
        <f t="shared" si="2298"/>
        <v>21000</v>
      </c>
      <c r="AD847" s="33">
        <f t="shared" si="2299"/>
        <v>21000</v>
      </c>
      <c r="AE847" s="34">
        <f t="shared" si="2233"/>
        <v>100</v>
      </c>
      <c r="AF847" s="32">
        <f t="shared" si="2300"/>
        <v>21000</v>
      </c>
      <c r="AG847" s="32">
        <f t="shared" si="2301"/>
        <v>0</v>
      </c>
      <c r="AH847" s="32">
        <f t="shared" si="2302"/>
        <v>0</v>
      </c>
      <c r="AI847" s="32">
        <f t="shared" si="2303"/>
        <v>0</v>
      </c>
      <c r="AJ847" s="32">
        <f t="shared" si="2304"/>
        <v>0</v>
      </c>
      <c r="AK847" s="32">
        <f t="shared" si="2305"/>
        <v>0</v>
      </c>
      <c r="AL847" s="32">
        <f t="shared" si="2234"/>
        <v>21000</v>
      </c>
      <c r="AM847" s="32">
        <f t="shared" si="2235"/>
        <v>-19250</v>
      </c>
      <c r="AN847" s="12"/>
    </row>
    <row r="848" spans="2:40" ht="31.2" x14ac:dyDescent="0.3">
      <c r="B848" s="30" t="s">
        <v>450</v>
      </c>
      <c r="C848" s="30" t="s">
        <v>224</v>
      </c>
      <c r="D848" s="30" t="s">
        <v>502</v>
      </c>
      <c r="E848" s="15" t="str">
        <f t="shared" si="2306"/>
        <v>0702</v>
      </c>
      <c r="F848" s="30" t="s">
        <v>577</v>
      </c>
      <c r="G848" s="30" t="s">
        <v>174</v>
      </c>
      <c r="H848" s="31" t="s">
        <v>175</v>
      </c>
      <c r="I848" s="32"/>
      <c r="J848" s="32"/>
      <c r="K848" s="32"/>
      <c r="L848" s="32"/>
      <c r="M848" s="32"/>
      <c r="N848" s="32"/>
      <c r="O848" s="32">
        <f t="shared" si="2286"/>
        <v>0</v>
      </c>
      <c r="P848" s="32">
        <f t="shared" si="2287"/>
        <v>0</v>
      </c>
      <c r="Q848" s="32">
        <f t="shared" si="2288"/>
        <v>0</v>
      </c>
      <c r="R848" s="32">
        <f t="shared" si="2289"/>
        <v>1750</v>
      </c>
      <c r="S848" s="32">
        <f t="shared" si="2290"/>
        <v>0</v>
      </c>
      <c r="T848" s="32">
        <f t="shared" si="2291"/>
        <v>0</v>
      </c>
      <c r="U848" s="32"/>
      <c r="V848" s="32">
        <f t="shared" si="2307"/>
        <v>1750</v>
      </c>
      <c r="W848" s="32"/>
      <c r="X848" s="32"/>
      <c r="Y848" s="32"/>
      <c r="Z848" s="32"/>
      <c r="AA848" s="32"/>
      <c r="AB848" s="32">
        <f t="shared" si="2297"/>
        <v>21000</v>
      </c>
      <c r="AC848" s="33">
        <f t="shared" si="2298"/>
        <v>21000</v>
      </c>
      <c r="AD848" s="33">
        <f t="shared" si="2299"/>
        <v>21000</v>
      </c>
      <c r="AE848" s="34">
        <f t="shared" si="2233"/>
        <v>100</v>
      </c>
      <c r="AF848" s="32">
        <f t="shared" si="2300"/>
        <v>21000</v>
      </c>
      <c r="AG848" s="32">
        <f t="shared" si="2301"/>
        <v>0</v>
      </c>
      <c r="AH848" s="32">
        <f t="shared" si="2302"/>
        <v>0</v>
      </c>
      <c r="AI848" s="32">
        <f t="shared" si="2303"/>
        <v>0</v>
      </c>
      <c r="AJ848" s="32">
        <f t="shared" si="2304"/>
        <v>0</v>
      </c>
      <c r="AK848" s="32">
        <f t="shared" si="2305"/>
        <v>0</v>
      </c>
      <c r="AL848" s="32">
        <f t="shared" si="2234"/>
        <v>21000</v>
      </c>
      <c r="AM848" s="32">
        <f t="shared" si="2235"/>
        <v>-19250</v>
      </c>
      <c r="AN848" s="12"/>
    </row>
    <row r="849" spans="2:40" x14ac:dyDescent="0.3">
      <c r="B849" s="30" t="s">
        <v>450</v>
      </c>
      <c r="C849" s="30" t="s">
        <v>224</v>
      </c>
      <c r="D849" s="30" t="s">
        <v>502</v>
      </c>
      <c r="E849" s="15" t="str">
        <f t="shared" si="2306"/>
        <v>0702</v>
      </c>
      <c r="F849" s="30" t="s">
        <v>577</v>
      </c>
      <c r="G849" s="30" t="s">
        <v>302</v>
      </c>
      <c r="H849" s="31" t="s">
        <v>303</v>
      </c>
      <c r="I849" s="32"/>
      <c r="J849" s="32"/>
      <c r="K849" s="32"/>
      <c r="L849" s="32"/>
      <c r="M849" s="32"/>
      <c r="N849" s="32"/>
      <c r="O849" s="32">
        <v>0</v>
      </c>
      <c r="P849" s="32">
        <v>0</v>
      </c>
      <c r="Q849" s="32">
        <v>0</v>
      </c>
      <c r="R849" s="32">
        <v>1750</v>
      </c>
      <c r="S849" s="32">
        <v>0</v>
      </c>
      <c r="T849" s="32">
        <v>0</v>
      </c>
      <c r="U849" s="32"/>
      <c r="V849" s="32">
        <f t="shared" si="2307"/>
        <v>1750</v>
      </c>
      <c r="W849" s="32"/>
      <c r="X849" s="32"/>
      <c r="Y849" s="32"/>
      <c r="Z849" s="32"/>
      <c r="AA849" s="32"/>
      <c r="AB849" s="32">
        <v>21000</v>
      </c>
      <c r="AC849" s="33">
        <v>21000</v>
      </c>
      <c r="AD849" s="33">
        <v>21000</v>
      </c>
      <c r="AE849" s="34">
        <f t="shared" si="2233"/>
        <v>100</v>
      </c>
      <c r="AF849" s="32">
        <v>21000</v>
      </c>
      <c r="AG849" s="32">
        <v>0</v>
      </c>
      <c r="AH849" s="32">
        <v>0</v>
      </c>
      <c r="AI849" s="32">
        <v>0</v>
      </c>
      <c r="AJ849" s="32">
        <v>0</v>
      </c>
      <c r="AK849" s="32">
        <v>0</v>
      </c>
      <c r="AL849" s="32">
        <f t="shared" si="2234"/>
        <v>21000</v>
      </c>
      <c r="AM849" s="32">
        <f t="shared" si="2235"/>
        <v>-19250</v>
      </c>
      <c r="AN849" s="12"/>
    </row>
    <row r="850" spans="2:40" ht="46.8" hidden="1" customHeight="1" x14ac:dyDescent="0.3">
      <c r="B850" s="30" t="s">
        <v>450</v>
      </c>
      <c r="C850" s="30" t="s">
        <v>224</v>
      </c>
      <c r="D850" s="30" t="s">
        <v>502</v>
      </c>
      <c r="E850" s="15" t="str">
        <f t="shared" si="2306"/>
        <v>0702</v>
      </c>
      <c r="F850" s="30" t="s">
        <v>578</v>
      </c>
      <c r="G850" s="30"/>
      <c r="H850" s="31" t="s">
        <v>579</v>
      </c>
      <c r="I850" s="32"/>
      <c r="J850" s="32"/>
      <c r="K850" s="32"/>
      <c r="L850" s="32"/>
      <c r="M850" s="32"/>
      <c r="N850" s="32"/>
      <c r="O850" s="32">
        <f t="shared" si="2286"/>
        <v>0</v>
      </c>
      <c r="P850" s="32">
        <f t="shared" si="2287"/>
        <v>-1833.3340000000001</v>
      </c>
      <c r="Q850" s="32">
        <f t="shared" si="2288"/>
        <v>0</v>
      </c>
      <c r="R850" s="32">
        <f t="shared" si="2289"/>
        <v>1833.3340000000001</v>
      </c>
      <c r="S850" s="32"/>
      <c r="T850" s="32"/>
      <c r="U850" s="32"/>
      <c r="V850" s="32">
        <f t="shared" si="2307"/>
        <v>0</v>
      </c>
      <c r="W850" s="32"/>
      <c r="X850" s="32"/>
      <c r="Y850" s="32"/>
      <c r="Z850" s="32"/>
      <c r="AA850" s="32"/>
      <c r="AB850" s="32">
        <f t="shared" si="2297"/>
        <v>0</v>
      </c>
      <c r="AC850" s="33">
        <f t="shared" si="2298"/>
        <v>0</v>
      </c>
      <c r="AD850" s="33">
        <f t="shared" si="2299"/>
        <v>0</v>
      </c>
      <c r="AE850" s="34" t="e">
        <f t="shared" si="2233"/>
        <v>#DIV/0!</v>
      </c>
      <c r="AF850" s="32">
        <f t="shared" si="2300"/>
        <v>0</v>
      </c>
      <c r="AG850" s="32">
        <f t="shared" si="2301"/>
        <v>0</v>
      </c>
      <c r="AH850" s="32">
        <f t="shared" si="2302"/>
        <v>0</v>
      </c>
      <c r="AI850" s="32">
        <f t="shared" si="2303"/>
        <v>0</v>
      </c>
      <c r="AJ850" s="32">
        <f t="shared" si="2304"/>
        <v>0</v>
      </c>
      <c r="AK850" s="32">
        <f t="shared" si="2305"/>
        <v>0</v>
      </c>
      <c r="AL850" s="32">
        <f t="shared" si="2234"/>
        <v>0</v>
      </c>
      <c r="AM850" s="32">
        <f t="shared" si="2235"/>
        <v>0</v>
      </c>
      <c r="AN850" s="12" t="s">
        <v>35</v>
      </c>
    </row>
    <row r="851" spans="2:40" ht="31.2" hidden="1" customHeight="1" x14ac:dyDescent="0.3">
      <c r="B851" s="30" t="s">
        <v>450</v>
      </c>
      <c r="C851" s="30" t="s">
        <v>224</v>
      </c>
      <c r="D851" s="30" t="s">
        <v>502</v>
      </c>
      <c r="E851" s="15" t="str">
        <f t="shared" si="2306"/>
        <v>0702</v>
      </c>
      <c r="F851" s="30" t="s">
        <v>578</v>
      </c>
      <c r="G851" s="30" t="s">
        <v>174</v>
      </c>
      <c r="H851" s="31" t="s">
        <v>175</v>
      </c>
      <c r="I851" s="32"/>
      <c r="J851" s="32"/>
      <c r="K851" s="32"/>
      <c r="L851" s="32"/>
      <c r="M851" s="32"/>
      <c r="N851" s="32"/>
      <c r="O851" s="32">
        <f t="shared" si="2286"/>
        <v>0</v>
      </c>
      <c r="P851" s="32">
        <f t="shared" si="2287"/>
        <v>-1833.3340000000001</v>
      </c>
      <c r="Q851" s="32">
        <f t="shared" si="2288"/>
        <v>0</v>
      </c>
      <c r="R851" s="32">
        <f t="shared" si="2289"/>
        <v>1833.3340000000001</v>
      </c>
      <c r="S851" s="32"/>
      <c r="T851" s="32"/>
      <c r="U851" s="32"/>
      <c r="V851" s="32">
        <f t="shared" si="2307"/>
        <v>0</v>
      </c>
      <c r="W851" s="32"/>
      <c r="X851" s="32"/>
      <c r="Y851" s="32"/>
      <c r="Z851" s="32"/>
      <c r="AA851" s="32"/>
      <c r="AB851" s="32">
        <f t="shared" si="2297"/>
        <v>0</v>
      </c>
      <c r="AC851" s="33">
        <f t="shared" si="2298"/>
        <v>0</v>
      </c>
      <c r="AD851" s="33">
        <f t="shared" si="2299"/>
        <v>0</v>
      </c>
      <c r="AE851" s="34" t="e">
        <f t="shared" si="2233"/>
        <v>#DIV/0!</v>
      </c>
      <c r="AF851" s="32">
        <f t="shared" si="2300"/>
        <v>0</v>
      </c>
      <c r="AG851" s="32">
        <f t="shared" si="2301"/>
        <v>0</v>
      </c>
      <c r="AH851" s="32">
        <f t="shared" si="2302"/>
        <v>0</v>
      </c>
      <c r="AI851" s="32">
        <f t="shared" si="2303"/>
        <v>0</v>
      </c>
      <c r="AJ851" s="32">
        <f t="shared" si="2304"/>
        <v>0</v>
      </c>
      <c r="AK851" s="32">
        <f t="shared" si="2305"/>
        <v>0</v>
      </c>
      <c r="AL851" s="32">
        <f t="shared" si="2234"/>
        <v>0</v>
      </c>
      <c r="AM851" s="32">
        <f t="shared" si="2235"/>
        <v>0</v>
      </c>
      <c r="AN851" s="12" t="s">
        <v>35</v>
      </c>
    </row>
    <row r="852" spans="2:40" ht="15.6" hidden="1" customHeight="1" x14ac:dyDescent="0.3">
      <c r="B852" s="30" t="s">
        <v>450</v>
      </c>
      <c r="C852" s="30" t="s">
        <v>224</v>
      </c>
      <c r="D852" s="30" t="s">
        <v>502</v>
      </c>
      <c r="E852" s="15" t="str">
        <f t="shared" si="2306"/>
        <v>0702</v>
      </c>
      <c r="F852" s="30" t="s">
        <v>578</v>
      </c>
      <c r="G852" s="30" t="s">
        <v>302</v>
      </c>
      <c r="H852" s="31" t="s">
        <v>303</v>
      </c>
      <c r="I852" s="32"/>
      <c r="J852" s="32"/>
      <c r="K852" s="32"/>
      <c r="L852" s="32"/>
      <c r="M852" s="32"/>
      <c r="N852" s="32"/>
      <c r="O852" s="32">
        <v>0</v>
      </c>
      <c r="P852" s="32">
        <v>-1833.3340000000001</v>
      </c>
      <c r="Q852" s="32">
        <v>0</v>
      </c>
      <c r="R852" s="32">
        <v>1833.3340000000001</v>
      </c>
      <c r="S852" s="32"/>
      <c r="T852" s="32"/>
      <c r="U852" s="32"/>
      <c r="V852" s="32">
        <f t="shared" si="2307"/>
        <v>0</v>
      </c>
      <c r="W852" s="32"/>
      <c r="X852" s="32"/>
      <c r="Y852" s="32"/>
      <c r="Z852" s="32"/>
      <c r="AA852" s="32"/>
      <c r="AB852" s="32">
        <v>0</v>
      </c>
      <c r="AC852" s="33">
        <v>0</v>
      </c>
      <c r="AD852" s="33">
        <v>0</v>
      </c>
      <c r="AE852" s="34" t="e">
        <f t="shared" si="2233"/>
        <v>#DIV/0!</v>
      </c>
      <c r="AF852" s="32">
        <v>0</v>
      </c>
      <c r="AG852" s="32">
        <v>0</v>
      </c>
      <c r="AH852" s="32">
        <v>0</v>
      </c>
      <c r="AI852" s="32">
        <v>0</v>
      </c>
      <c r="AJ852" s="32">
        <v>0</v>
      </c>
      <c r="AK852" s="32">
        <v>0</v>
      </c>
      <c r="AL852" s="32">
        <f t="shared" si="2234"/>
        <v>0</v>
      </c>
      <c r="AM852" s="32">
        <f t="shared" si="2235"/>
        <v>0</v>
      </c>
      <c r="AN852" s="12" t="s">
        <v>35</v>
      </c>
    </row>
    <row r="853" spans="2:40" ht="62.4" x14ac:dyDescent="0.3">
      <c r="B853" s="30" t="s">
        <v>450</v>
      </c>
      <c r="C853" s="30" t="s">
        <v>224</v>
      </c>
      <c r="D853" s="30" t="s">
        <v>502</v>
      </c>
      <c r="E853" s="15" t="str">
        <f t="shared" si="2306"/>
        <v>0702</v>
      </c>
      <c r="F853" s="30" t="s">
        <v>498</v>
      </c>
      <c r="G853" s="30"/>
      <c r="H853" s="31" t="s">
        <v>499</v>
      </c>
      <c r="I853" s="32">
        <f t="shared" ref="I853:N853" si="2308">I860+I857+I854</f>
        <v>21240</v>
      </c>
      <c r="J853" s="32">
        <f t="shared" si="2308"/>
        <v>0</v>
      </c>
      <c r="K853" s="32">
        <f t="shared" si="2308"/>
        <v>0</v>
      </c>
      <c r="L853" s="32">
        <f t="shared" si="2308"/>
        <v>0</v>
      </c>
      <c r="M853" s="32">
        <f t="shared" si="2308"/>
        <v>0</v>
      </c>
      <c r="N853" s="32">
        <f t="shared" si="2308"/>
        <v>0</v>
      </c>
      <c r="O853" s="32">
        <f>O860+O857+O854+O863</f>
        <v>0</v>
      </c>
      <c r="P853" s="32">
        <f>P860+P857+P854+P863</f>
        <v>-10620</v>
      </c>
      <c r="Q853" s="32">
        <f>Q860+Q857+Q854+Q863</f>
        <v>68055.25</v>
      </c>
      <c r="R853" s="32">
        <f>R860+R857+R854+R863</f>
        <v>52448.843999999997</v>
      </c>
      <c r="S853" s="32">
        <f>S860+S857+S854+S863</f>
        <v>0</v>
      </c>
      <c r="T853" s="32">
        <f>T860+T857+T854</f>
        <v>0</v>
      </c>
      <c r="U853" s="32">
        <v>1369.71</v>
      </c>
      <c r="V853" s="32">
        <f t="shared" si="2307"/>
        <v>132493.804</v>
      </c>
      <c r="W853" s="32">
        <f>W860+W857+W854</f>
        <v>1369.71</v>
      </c>
      <c r="X853" s="32">
        <f>X860+X857+X854</f>
        <v>0</v>
      </c>
      <c r="Y853" s="32">
        <f>Y860+Y857+Y854</f>
        <v>0</v>
      </c>
      <c r="Z853" s="32">
        <f>Z860+Z857+Z854</f>
        <v>0</v>
      </c>
      <c r="AA853" s="32">
        <f>AA860+AA857+AA854</f>
        <v>0</v>
      </c>
      <c r="AB853" s="32">
        <f>AB860+AB857+AB854+AB863</f>
        <v>1369.71</v>
      </c>
      <c r="AC853" s="33">
        <f>AC860+AC857+AC854+AC863</f>
        <v>189929.054</v>
      </c>
      <c r="AD853" s="33">
        <f>AD860+AD857+AD854+AD863</f>
        <v>189929.054</v>
      </c>
      <c r="AE853" s="34">
        <f t="shared" si="2233"/>
        <v>100</v>
      </c>
      <c r="AF853" s="32">
        <f t="shared" ref="AF853:AK853" si="2309">AF860+AF857+AF854+AF863</f>
        <v>189929.054</v>
      </c>
      <c r="AG853" s="32">
        <f t="shared" si="2309"/>
        <v>0</v>
      </c>
      <c r="AH853" s="32">
        <f t="shared" si="2309"/>
        <v>0</v>
      </c>
      <c r="AI853" s="32">
        <f t="shared" si="2309"/>
        <v>0</v>
      </c>
      <c r="AJ853" s="32">
        <f t="shared" si="2309"/>
        <v>0</v>
      </c>
      <c r="AK853" s="32">
        <f t="shared" si="2309"/>
        <v>0</v>
      </c>
      <c r="AL853" s="32">
        <f t="shared" si="2234"/>
        <v>189929.054</v>
      </c>
      <c r="AM853" s="32">
        <f t="shared" si="2235"/>
        <v>-57435.25</v>
      </c>
    </row>
    <row r="854" spans="2:40" ht="31.2" hidden="1" customHeight="1" x14ac:dyDescent="0.3">
      <c r="B854" s="30" t="s">
        <v>450</v>
      </c>
      <c r="C854" s="30" t="s">
        <v>224</v>
      </c>
      <c r="D854" s="30" t="s">
        <v>502</v>
      </c>
      <c r="E854" s="15" t="str">
        <f t="shared" si="2306"/>
        <v>0702</v>
      </c>
      <c r="F854" s="30" t="s">
        <v>500</v>
      </c>
      <c r="G854" s="30"/>
      <c r="H854" s="31" t="s">
        <v>501</v>
      </c>
      <c r="I854" s="32">
        <f t="shared" ref="I854:I861" si="2310">I855</f>
        <v>0</v>
      </c>
      <c r="J854" s="32">
        <f t="shared" ref="J854:J868" si="2311">J855</f>
        <v>0</v>
      </c>
      <c r="K854" s="32">
        <f t="shared" ref="K854:K868" si="2312">K855</f>
        <v>0</v>
      </c>
      <c r="L854" s="32">
        <f t="shared" ref="L854:L868" si="2313">L855</f>
        <v>0</v>
      </c>
      <c r="M854" s="32">
        <f t="shared" ref="M854:M868" si="2314">M855</f>
        <v>0</v>
      </c>
      <c r="N854" s="32">
        <f t="shared" ref="N854:N868" si="2315">N855</f>
        <v>0</v>
      </c>
      <c r="O854" s="32">
        <f t="shared" ref="O854:O864" si="2316">O855</f>
        <v>0</v>
      </c>
      <c r="P854" s="32">
        <f t="shared" ref="P854:P864" si="2317">P855</f>
        <v>0</v>
      </c>
      <c r="Q854" s="32">
        <f t="shared" ref="Q854:Q864" si="2318">Q855</f>
        <v>0</v>
      </c>
      <c r="R854" s="32">
        <f t="shared" ref="R854:R864" si="2319">R855</f>
        <v>0</v>
      </c>
      <c r="S854" s="32">
        <f t="shared" ref="S854:S864" si="2320">S855</f>
        <v>0</v>
      </c>
      <c r="T854" s="32">
        <f t="shared" ref="T854:T861" si="2321">T855</f>
        <v>0</v>
      </c>
      <c r="U854" s="32">
        <v>0</v>
      </c>
      <c r="V854" s="32">
        <f t="shared" si="2307"/>
        <v>0</v>
      </c>
      <c r="W854" s="32">
        <f t="shared" ref="W854:W868" si="2322">W855</f>
        <v>0</v>
      </c>
      <c r="X854" s="32">
        <f t="shared" ref="X854:X868" si="2323">X855</f>
        <v>0</v>
      </c>
      <c r="Y854" s="32">
        <f t="shared" ref="Y854:Y868" si="2324">Y855</f>
        <v>0</v>
      </c>
      <c r="Z854" s="32">
        <f t="shared" ref="Z854:Z868" si="2325">Z855</f>
        <v>0</v>
      </c>
      <c r="AA854" s="32">
        <f t="shared" ref="AA854:AA868" si="2326">AA855</f>
        <v>0</v>
      </c>
      <c r="AB854" s="32">
        <f t="shared" ref="AB854:AB864" si="2327">AB855</f>
        <v>0</v>
      </c>
      <c r="AC854" s="33">
        <f t="shared" ref="AC854:AC864" si="2328">AC855</f>
        <v>0</v>
      </c>
      <c r="AD854" s="33">
        <f t="shared" ref="AD854:AD864" si="2329">AD855</f>
        <v>0</v>
      </c>
      <c r="AE854" s="34" t="e">
        <f t="shared" si="2233"/>
        <v>#DIV/0!</v>
      </c>
      <c r="AF854" s="35">
        <f t="shared" ref="AF854:AF864" si="2330">AF855</f>
        <v>0</v>
      </c>
      <c r="AG854" s="35">
        <f t="shared" ref="AG854:AG864" si="2331">AG855</f>
        <v>0</v>
      </c>
      <c r="AH854" s="36">
        <f t="shared" ref="AH854:AH864" si="2332">AH855</f>
        <v>0</v>
      </c>
      <c r="AI854" s="36">
        <f t="shared" ref="AI854:AI864" si="2333">AI855</f>
        <v>0</v>
      </c>
      <c r="AJ854" s="36">
        <f t="shared" ref="AJ854:AJ864" si="2334">AJ855</f>
        <v>0</v>
      </c>
      <c r="AK854" s="36">
        <f t="shared" ref="AK854:AK864" si="2335">AK855</f>
        <v>0</v>
      </c>
      <c r="AL854" s="36">
        <f t="shared" si="2234"/>
        <v>0</v>
      </c>
      <c r="AM854" s="36">
        <f t="shared" si="2235"/>
        <v>0</v>
      </c>
      <c r="AN854" s="37" t="s">
        <v>35</v>
      </c>
    </row>
    <row r="855" spans="2:40" ht="31.2" hidden="1" customHeight="1" x14ac:dyDescent="0.3">
      <c r="B855" s="30" t="s">
        <v>450</v>
      </c>
      <c r="C855" s="30" t="s">
        <v>224</v>
      </c>
      <c r="D855" s="30" t="s">
        <v>502</v>
      </c>
      <c r="E855" s="15" t="str">
        <f t="shared" si="2306"/>
        <v>0702</v>
      </c>
      <c r="F855" s="30" t="s">
        <v>500</v>
      </c>
      <c r="G855" s="30" t="s">
        <v>174</v>
      </c>
      <c r="H855" s="31" t="s">
        <v>175</v>
      </c>
      <c r="I855" s="32">
        <f t="shared" si="2310"/>
        <v>0</v>
      </c>
      <c r="J855" s="32">
        <f t="shared" si="2311"/>
        <v>0</v>
      </c>
      <c r="K855" s="32">
        <f t="shared" si="2312"/>
        <v>0</v>
      </c>
      <c r="L855" s="32">
        <f t="shared" si="2313"/>
        <v>0</v>
      </c>
      <c r="M855" s="32">
        <f t="shared" si="2314"/>
        <v>0</v>
      </c>
      <c r="N855" s="32">
        <f t="shared" si="2315"/>
        <v>0</v>
      </c>
      <c r="O855" s="32">
        <f t="shared" si="2316"/>
        <v>0</v>
      </c>
      <c r="P855" s="32">
        <f t="shared" si="2317"/>
        <v>0</v>
      </c>
      <c r="Q855" s="32">
        <f t="shared" si="2318"/>
        <v>0</v>
      </c>
      <c r="R855" s="32">
        <f t="shared" si="2319"/>
        <v>0</v>
      </c>
      <c r="S855" s="32">
        <f t="shared" si="2320"/>
        <v>0</v>
      </c>
      <c r="T855" s="32">
        <f t="shared" si="2321"/>
        <v>0</v>
      </c>
      <c r="U855" s="32">
        <v>0</v>
      </c>
      <c r="V855" s="32">
        <f t="shared" si="2307"/>
        <v>0</v>
      </c>
      <c r="W855" s="32">
        <f t="shared" si="2322"/>
        <v>0</v>
      </c>
      <c r="X855" s="32">
        <f t="shared" si="2323"/>
        <v>0</v>
      </c>
      <c r="Y855" s="32">
        <f t="shared" si="2324"/>
        <v>0</v>
      </c>
      <c r="Z855" s="32">
        <f t="shared" si="2325"/>
        <v>0</v>
      </c>
      <c r="AA855" s="32">
        <f t="shared" si="2326"/>
        <v>0</v>
      </c>
      <c r="AB855" s="32">
        <f t="shared" si="2327"/>
        <v>0</v>
      </c>
      <c r="AC855" s="33">
        <f t="shared" si="2328"/>
        <v>0</v>
      </c>
      <c r="AD855" s="33">
        <f t="shared" si="2329"/>
        <v>0</v>
      </c>
      <c r="AE855" s="34" t="e">
        <f t="shared" si="2233"/>
        <v>#DIV/0!</v>
      </c>
      <c r="AF855" s="35">
        <f t="shared" si="2330"/>
        <v>0</v>
      </c>
      <c r="AG855" s="35">
        <f t="shared" si="2331"/>
        <v>0</v>
      </c>
      <c r="AH855" s="36">
        <f t="shared" si="2332"/>
        <v>0</v>
      </c>
      <c r="AI855" s="36">
        <f t="shared" si="2333"/>
        <v>0</v>
      </c>
      <c r="AJ855" s="36">
        <f t="shared" si="2334"/>
        <v>0</v>
      </c>
      <c r="AK855" s="36">
        <f t="shared" si="2335"/>
        <v>0</v>
      </c>
      <c r="AL855" s="36">
        <f t="shared" si="2234"/>
        <v>0</v>
      </c>
      <c r="AM855" s="36">
        <f t="shared" si="2235"/>
        <v>0</v>
      </c>
      <c r="AN855" s="37" t="s">
        <v>35</v>
      </c>
    </row>
    <row r="856" spans="2:40" ht="15.6" hidden="1" customHeight="1" x14ac:dyDescent="0.3">
      <c r="B856" s="30" t="s">
        <v>450</v>
      </c>
      <c r="C856" s="30" t="s">
        <v>224</v>
      </c>
      <c r="D856" s="30" t="s">
        <v>502</v>
      </c>
      <c r="E856" s="15" t="str">
        <f t="shared" si="2306"/>
        <v>0702</v>
      </c>
      <c r="F856" s="30" t="s">
        <v>500</v>
      </c>
      <c r="G856" s="30" t="s">
        <v>302</v>
      </c>
      <c r="H856" s="31" t="s">
        <v>303</v>
      </c>
      <c r="I856" s="32"/>
      <c r="J856" s="32"/>
      <c r="K856" s="32"/>
      <c r="L856" s="32"/>
      <c r="M856" s="32"/>
      <c r="N856" s="32"/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2">
        <v>0</v>
      </c>
      <c r="V856" s="32">
        <f t="shared" si="2307"/>
        <v>0</v>
      </c>
      <c r="W856" s="32"/>
      <c r="X856" s="32"/>
      <c r="Y856" s="32"/>
      <c r="Z856" s="32"/>
      <c r="AA856" s="32"/>
      <c r="AB856" s="32">
        <v>0</v>
      </c>
      <c r="AC856" s="33">
        <v>0</v>
      </c>
      <c r="AD856" s="33">
        <v>0</v>
      </c>
      <c r="AE856" s="34" t="e">
        <f t="shared" si="2233"/>
        <v>#DIV/0!</v>
      </c>
      <c r="AF856" s="35">
        <v>0</v>
      </c>
      <c r="AG856" s="35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f t="shared" si="2234"/>
        <v>0</v>
      </c>
      <c r="AM856" s="36">
        <f t="shared" si="2235"/>
        <v>0</v>
      </c>
      <c r="AN856" s="37" t="s">
        <v>35</v>
      </c>
    </row>
    <row r="857" spans="2:40" ht="78" x14ac:dyDescent="0.3">
      <c r="B857" s="30" t="s">
        <v>450</v>
      </c>
      <c r="C857" s="30" t="s">
        <v>224</v>
      </c>
      <c r="D857" s="30" t="s">
        <v>502</v>
      </c>
      <c r="E857" s="15" t="str">
        <f t="shared" si="2306"/>
        <v>0702</v>
      </c>
      <c r="F857" s="30" t="s">
        <v>580</v>
      </c>
      <c r="G857" s="30"/>
      <c r="H857" s="31" t="s">
        <v>581</v>
      </c>
      <c r="I857" s="32">
        <f t="shared" si="2310"/>
        <v>0</v>
      </c>
      <c r="J857" s="32">
        <f t="shared" si="2311"/>
        <v>0</v>
      </c>
      <c r="K857" s="32">
        <f t="shared" si="2312"/>
        <v>0</v>
      </c>
      <c r="L857" s="32">
        <f t="shared" si="2313"/>
        <v>0</v>
      </c>
      <c r="M857" s="32">
        <f t="shared" si="2314"/>
        <v>0</v>
      </c>
      <c r="N857" s="32">
        <f t="shared" si="2315"/>
        <v>0</v>
      </c>
      <c r="O857" s="32">
        <f t="shared" si="2316"/>
        <v>0</v>
      </c>
      <c r="P857" s="32">
        <f t="shared" si="2317"/>
        <v>0</v>
      </c>
      <c r="Q857" s="32">
        <f t="shared" si="2318"/>
        <v>0</v>
      </c>
      <c r="R857" s="32">
        <f t="shared" si="2319"/>
        <v>52448.843999999997</v>
      </c>
      <c r="S857" s="32">
        <f t="shared" si="2320"/>
        <v>0</v>
      </c>
      <c r="T857" s="32">
        <f t="shared" si="2321"/>
        <v>0</v>
      </c>
      <c r="U857" s="32">
        <v>1369.71</v>
      </c>
      <c r="V857" s="32">
        <f t="shared" si="2307"/>
        <v>53818.553999999996</v>
      </c>
      <c r="W857" s="32">
        <f t="shared" si="2322"/>
        <v>1369.71</v>
      </c>
      <c r="X857" s="32">
        <f t="shared" si="2323"/>
        <v>0</v>
      </c>
      <c r="Y857" s="32">
        <f t="shared" si="2324"/>
        <v>0</v>
      </c>
      <c r="Z857" s="32">
        <f t="shared" si="2325"/>
        <v>0</v>
      </c>
      <c r="AA857" s="32">
        <f t="shared" si="2326"/>
        <v>0</v>
      </c>
      <c r="AB857" s="32">
        <f t="shared" si="2327"/>
        <v>1369.71</v>
      </c>
      <c r="AC857" s="33">
        <f t="shared" si="2328"/>
        <v>53818.553999999996</v>
      </c>
      <c r="AD857" s="33">
        <f t="shared" si="2329"/>
        <v>53818.553999999996</v>
      </c>
      <c r="AE857" s="34">
        <f t="shared" si="2233"/>
        <v>100</v>
      </c>
      <c r="AF857" s="32">
        <f t="shared" si="2330"/>
        <v>53818.553999999996</v>
      </c>
      <c r="AG857" s="32">
        <f t="shared" si="2331"/>
        <v>0</v>
      </c>
      <c r="AH857" s="32">
        <f t="shared" si="2332"/>
        <v>0</v>
      </c>
      <c r="AI857" s="32">
        <f t="shared" si="2333"/>
        <v>0</v>
      </c>
      <c r="AJ857" s="32">
        <f t="shared" si="2334"/>
        <v>0</v>
      </c>
      <c r="AK857" s="32">
        <f t="shared" si="2335"/>
        <v>0</v>
      </c>
      <c r="AL857" s="32">
        <f t="shared" si="2234"/>
        <v>53818.553999999996</v>
      </c>
      <c r="AM857" s="32">
        <f t="shared" si="2235"/>
        <v>0</v>
      </c>
    </row>
    <row r="858" spans="2:40" ht="31.2" x14ac:dyDescent="0.3">
      <c r="B858" s="30" t="s">
        <v>450</v>
      </c>
      <c r="C858" s="30" t="s">
        <v>224</v>
      </c>
      <c r="D858" s="30" t="s">
        <v>502</v>
      </c>
      <c r="E858" s="15" t="str">
        <f t="shared" si="2306"/>
        <v>0702</v>
      </c>
      <c r="F858" s="30" t="s">
        <v>580</v>
      </c>
      <c r="G858" s="30" t="s">
        <v>174</v>
      </c>
      <c r="H858" s="31" t="s">
        <v>175</v>
      </c>
      <c r="I858" s="32">
        <f t="shared" si="2310"/>
        <v>0</v>
      </c>
      <c r="J858" s="32">
        <f t="shared" si="2311"/>
        <v>0</v>
      </c>
      <c r="K858" s="32">
        <f t="shared" si="2312"/>
        <v>0</v>
      </c>
      <c r="L858" s="32">
        <f t="shared" si="2313"/>
        <v>0</v>
      </c>
      <c r="M858" s="32">
        <f t="shared" si="2314"/>
        <v>0</v>
      </c>
      <c r="N858" s="32">
        <f t="shared" si="2315"/>
        <v>0</v>
      </c>
      <c r="O858" s="32">
        <f t="shared" si="2316"/>
        <v>0</v>
      </c>
      <c r="P858" s="32">
        <f t="shared" si="2317"/>
        <v>0</v>
      </c>
      <c r="Q858" s="32">
        <f t="shared" si="2318"/>
        <v>0</v>
      </c>
      <c r="R858" s="32">
        <f t="shared" si="2319"/>
        <v>52448.843999999997</v>
      </c>
      <c r="S858" s="32">
        <f t="shared" si="2320"/>
        <v>0</v>
      </c>
      <c r="T858" s="32">
        <f t="shared" si="2321"/>
        <v>0</v>
      </c>
      <c r="U858" s="32">
        <v>1369.71</v>
      </c>
      <c r="V858" s="32">
        <f t="shared" si="2307"/>
        <v>53818.553999999996</v>
      </c>
      <c r="W858" s="32">
        <f t="shared" si="2322"/>
        <v>1369.71</v>
      </c>
      <c r="X858" s="32">
        <f t="shared" si="2323"/>
        <v>0</v>
      </c>
      <c r="Y858" s="32">
        <f t="shared" si="2324"/>
        <v>0</v>
      </c>
      <c r="Z858" s="32">
        <f t="shared" si="2325"/>
        <v>0</v>
      </c>
      <c r="AA858" s="32">
        <f t="shared" si="2326"/>
        <v>0</v>
      </c>
      <c r="AB858" s="32">
        <f t="shared" si="2327"/>
        <v>1369.71</v>
      </c>
      <c r="AC858" s="33">
        <f t="shared" si="2328"/>
        <v>53818.553999999996</v>
      </c>
      <c r="AD858" s="33">
        <f t="shared" si="2329"/>
        <v>53818.553999999996</v>
      </c>
      <c r="AE858" s="34">
        <f t="shared" si="2233"/>
        <v>100</v>
      </c>
      <c r="AF858" s="32">
        <f t="shared" si="2330"/>
        <v>53818.553999999996</v>
      </c>
      <c r="AG858" s="32">
        <f t="shared" si="2331"/>
        <v>0</v>
      </c>
      <c r="AH858" s="32">
        <f t="shared" si="2332"/>
        <v>0</v>
      </c>
      <c r="AI858" s="32">
        <f t="shared" si="2333"/>
        <v>0</v>
      </c>
      <c r="AJ858" s="32">
        <f t="shared" si="2334"/>
        <v>0</v>
      </c>
      <c r="AK858" s="32">
        <f t="shared" si="2335"/>
        <v>0</v>
      </c>
      <c r="AL858" s="32">
        <f t="shared" si="2234"/>
        <v>53818.553999999996</v>
      </c>
      <c r="AM858" s="32">
        <f t="shared" si="2235"/>
        <v>0</v>
      </c>
    </row>
    <row r="859" spans="2:40" x14ac:dyDescent="0.3">
      <c r="B859" s="30" t="s">
        <v>450</v>
      </c>
      <c r="C859" s="30" t="s">
        <v>224</v>
      </c>
      <c r="D859" s="30" t="s">
        <v>502</v>
      </c>
      <c r="E859" s="15" t="str">
        <f t="shared" si="2306"/>
        <v>0702</v>
      </c>
      <c r="F859" s="30" t="s">
        <v>580</v>
      </c>
      <c r="G859" s="30" t="s">
        <v>302</v>
      </c>
      <c r="H859" s="31" t="s">
        <v>303</v>
      </c>
      <c r="I859" s="32"/>
      <c r="J859" s="32"/>
      <c r="K859" s="32"/>
      <c r="L859" s="32"/>
      <c r="M859" s="32"/>
      <c r="N859" s="32"/>
      <c r="O859" s="32">
        <v>0</v>
      </c>
      <c r="P859" s="32">
        <v>0</v>
      </c>
      <c r="Q859" s="32">
        <v>0</v>
      </c>
      <c r="R859" s="32">
        <v>52448.843999999997</v>
      </c>
      <c r="S859" s="32">
        <v>0</v>
      </c>
      <c r="T859" s="32">
        <v>0</v>
      </c>
      <c r="U859" s="32">
        <v>1369.71</v>
      </c>
      <c r="V859" s="32">
        <f t="shared" si="2307"/>
        <v>53818.553999999996</v>
      </c>
      <c r="W859" s="32">
        <v>1369.71</v>
      </c>
      <c r="X859" s="32"/>
      <c r="Y859" s="32"/>
      <c r="Z859" s="32"/>
      <c r="AA859" s="32"/>
      <c r="AB859" s="32">
        <v>1369.71</v>
      </c>
      <c r="AC859" s="33">
        <v>53818.553999999996</v>
      </c>
      <c r="AD859" s="33">
        <v>53818.553999999996</v>
      </c>
      <c r="AE859" s="34">
        <f t="shared" si="2233"/>
        <v>100</v>
      </c>
      <c r="AF859" s="32">
        <v>53818.553999999996</v>
      </c>
      <c r="AG859" s="32">
        <v>0</v>
      </c>
      <c r="AH859" s="32">
        <v>0</v>
      </c>
      <c r="AI859" s="32">
        <v>0</v>
      </c>
      <c r="AJ859" s="32">
        <v>0</v>
      </c>
      <c r="AK859" s="32">
        <v>0</v>
      </c>
      <c r="AL859" s="32">
        <f t="shared" si="2234"/>
        <v>53818.553999999996</v>
      </c>
      <c r="AM859" s="32">
        <f t="shared" si="2235"/>
        <v>0</v>
      </c>
    </row>
    <row r="860" spans="2:40" ht="46.8" hidden="1" customHeight="1" x14ac:dyDescent="0.3">
      <c r="B860" s="30" t="s">
        <v>450</v>
      </c>
      <c r="C860" s="30" t="s">
        <v>224</v>
      </c>
      <c r="D860" s="30" t="s">
        <v>502</v>
      </c>
      <c r="E860" s="15" t="str">
        <f t="shared" si="2306"/>
        <v>0702</v>
      </c>
      <c r="F860" s="30" t="s">
        <v>582</v>
      </c>
      <c r="G860" s="30"/>
      <c r="H860" s="31" t="s">
        <v>495</v>
      </c>
      <c r="I860" s="32">
        <f t="shared" si="2310"/>
        <v>21240</v>
      </c>
      <c r="J860" s="32">
        <f t="shared" si="2311"/>
        <v>0</v>
      </c>
      <c r="K860" s="32">
        <f t="shared" si="2312"/>
        <v>0</v>
      </c>
      <c r="L860" s="32">
        <f t="shared" si="2313"/>
        <v>0</v>
      </c>
      <c r="M860" s="32">
        <f t="shared" si="2314"/>
        <v>0</v>
      </c>
      <c r="N860" s="32">
        <f t="shared" si="2315"/>
        <v>0</v>
      </c>
      <c r="O860" s="32">
        <f t="shared" si="2316"/>
        <v>0</v>
      </c>
      <c r="P860" s="32">
        <f t="shared" si="2317"/>
        <v>0</v>
      </c>
      <c r="Q860" s="32">
        <f t="shared" si="2318"/>
        <v>0</v>
      </c>
      <c r="R860" s="32">
        <f t="shared" si="2319"/>
        <v>0</v>
      </c>
      <c r="S860" s="32">
        <f t="shared" si="2320"/>
        <v>0</v>
      </c>
      <c r="T860" s="32">
        <f t="shared" si="2321"/>
        <v>0</v>
      </c>
      <c r="U860" s="32">
        <v>0</v>
      </c>
      <c r="V860" s="32">
        <f t="shared" si="2307"/>
        <v>21240</v>
      </c>
      <c r="W860" s="32">
        <f t="shared" si="2322"/>
        <v>0</v>
      </c>
      <c r="X860" s="32">
        <f t="shared" si="2323"/>
        <v>0</v>
      </c>
      <c r="Y860" s="32">
        <f t="shared" si="2324"/>
        <v>0</v>
      </c>
      <c r="Z860" s="32">
        <f t="shared" si="2325"/>
        <v>0</v>
      </c>
      <c r="AA860" s="32">
        <f t="shared" si="2326"/>
        <v>0</v>
      </c>
      <c r="AB860" s="32">
        <f t="shared" si="2327"/>
        <v>0</v>
      </c>
      <c r="AC860" s="33">
        <f t="shared" si="2328"/>
        <v>0</v>
      </c>
      <c r="AD860" s="33">
        <f t="shared" si="2329"/>
        <v>0</v>
      </c>
      <c r="AE860" s="34" t="e">
        <f t="shared" si="2233"/>
        <v>#DIV/0!</v>
      </c>
      <c r="AF860" s="32">
        <f t="shared" si="2330"/>
        <v>0</v>
      </c>
      <c r="AG860" s="32">
        <f t="shared" si="2331"/>
        <v>0</v>
      </c>
      <c r="AH860" s="32">
        <f t="shared" si="2332"/>
        <v>0</v>
      </c>
      <c r="AI860" s="32">
        <f t="shared" si="2333"/>
        <v>0</v>
      </c>
      <c r="AJ860" s="32">
        <f t="shared" si="2334"/>
        <v>0</v>
      </c>
      <c r="AK860" s="32">
        <f t="shared" si="2335"/>
        <v>0</v>
      </c>
      <c r="AL860" s="32">
        <f t="shared" si="2234"/>
        <v>0</v>
      </c>
      <c r="AM860" s="32">
        <f t="shared" si="2235"/>
        <v>21240</v>
      </c>
      <c r="AN860" s="12" t="s">
        <v>35</v>
      </c>
    </row>
    <row r="861" spans="2:40" ht="31.2" hidden="1" customHeight="1" x14ac:dyDescent="0.3">
      <c r="B861" s="30" t="s">
        <v>450</v>
      </c>
      <c r="C861" s="30" t="s">
        <v>224</v>
      </c>
      <c r="D861" s="30" t="s">
        <v>502</v>
      </c>
      <c r="E861" s="15" t="str">
        <f t="shared" si="2306"/>
        <v>0702</v>
      </c>
      <c r="F861" s="30" t="s">
        <v>582</v>
      </c>
      <c r="G861" s="30" t="s">
        <v>174</v>
      </c>
      <c r="H861" s="31" t="s">
        <v>175</v>
      </c>
      <c r="I861" s="32">
        <f t="shared" si="2310"/>
        <v>21240</v>
      </c>
      <c r="J861" s="32">
        <f t="shared" si="2311"/>
        <v>0</v>
      </c>
      <c r="K861" s="32">
        <f t="shared" si="2312"/>
        <v>0</v>
      </c>
      <c r="L861" s="32">
        <f t="shared" si="2313"/>
        <v>0</v>
      </c>
      <c r="M861" s="32">
        <f t="shared" si="2314"/>
        <v>0</v>
      </c>
      <c r="N861" s="32">
        <f t="shared" si="2315"/>
        <v>0</v>
      </c>
      <c r="O861" s="32">
        <f t="shared" si="2316"/>
        <v>0</v>
      </c>
      <c r="P861" s="32">
        <f t="shared" si="2317"/>
        <v>0</v>
      </c>
      <c r="Q861" s="32">
        <f t="shared" si="2318"/>
        <v>0</v>
      </c>
      <c r="R861" s="32">
        <f t="shared" si="2319"/>
        <v>0</v>
      </c>
      <c r="S861" s="32">
        <f t="shared" si="2320"/>
        <v>0</v>
      </c>
      <c r="T861" s="32">
        <f t="shared" si="2321"/>
        <v>0</v>
      </c>
      <c r="U861" s="32">
        <v>0</v>
      </c>
      <c r="V861" s="32">
        <f t="shared" si="2307"/>
        <v>21240</v>
      </c>
      <c r="W861" s="32">
        <f t="shared" si="2322"/>
        <v>0</v>
      </c>
      <c r="X861" s="32">
        <f t="shared" si="2323"/>
        <v>0</v>
      </c>
      <c r="Y861" s="32">
        <f t="shared" si="2324"/>
        <v>0</v>
      </c>
      <c r="Z861" s="32">
        <f t="shared" si="2325"/>
        <v>0</v>
      </c>
      <c r="AA861" s="32">
        <f t="shared" si="2326"/>
        <v>0</v>
      </c>
      <c r="AB861" s="32">
        <f t="shared" si="2327"/>
        <v>0</v>
      </c>
      <c r="AC861" s="33">
        <f t="shared" si="2328"/>
        <v>0</v>
      </c>
      <c r="AD861" s="33">
        <f t="shared" si="2329"/>
        <v>0</v>
      </c>
      <c r="AE861" s="34" t="e">
        <f t="shared" si="2233"/>
        <v>#DIV/0!</v>
      </c>
      <c r="AF861" s="32">
        <f t="shared" si="2330"/>
        <v>0</v>
      </c>
      <c r="AG861" s="32">
        <f t="shared" si="2331"/>
        <v>0</v>
      </c>
      <c r="AH861" s="32">
        <f t="shared" si="2332"/>
        <v>0</v>
      </c>
      <c r="AI861" s="32">
        <f t="shared" si="2333"/>
        <v>0</v>
      </c>
      <c r="AJ861" s="32">
        <f t="shared" si="2334"/>
        <v>0</v>
      </c>
      <c r="AK861" s="32">
        <f t="shared" si="2335"/>
        <v>0</v>
      </c>
      <c r="AL861" s="32">
        <f t="shared" si="2234"/>
        <v>0</v>
      </c>
      <c r="AM861" s="32">
        <f t="shared" si="2235"/>
        <v>21240</v>
      </c>
      <c r="AN861" s="12" t="s">
        <v>35</v>
      </c>
    </row>
    <row r="862" spans="2:40" ht="15.6" hidden="1" customHeight="1" x14ac:dyDescent="0.3">
      <c r="B862" s="30" t="s">
        <v>450</v>
      </c>
      <c r="C862" s="30" t="s">
        <v>224</v>
      </c>
      <c r="D862" s="30" t="s">
        <v>502</v>
      </c>
      <c r="E862" s="15" t="str">
        <f t="shared" si="2306"/>
        <v>0702</v>
      </c>
      <c r="F862" s="30" t="s">
        <v>582</v>
      </c>
      <c r="G862" s="30" t="s">
        <v>302</v>
      </c>
      <c r="H862" s="31" t="s">
        <v>303</v>
      </c>
      <c r="I862" s="32">
        <f>10620+10620</f>
        <v>21240</v>
      </c>
      <c r="J862" s="32"/>
      <c r="K862" s="32"/>
      <c r="L862" s="32"/>
      <c r="M862" s="32"/>
      <c r="N862" s="32"/>
      <c r="O862" s="32">
        <v>0</v>
      </c>
      <c r="P862" s="32">
        <v>0</v>
      </c>
      <c r="Q862" s="32">
        <v>0</v>
      </c>
      <c r="R862" s="32">
        <v>0</v>
      </c>
      <c r="S862" s="32">
        <v>0</v>
      </c>
      <c r="T862" s="32">
        <v>0</v>
      </c>
      <c r="U862" s="32">
        <v>0</v>
      </c>
      <c r="V862" s="32">
        <f t="shared" si="2307"/>
        <v>21240</v>
      </c>
      <c r="W862" s="32"/>
      <c r="X862" s="32"/>
      <c r="Y862" s="32"/>
      <c r="Z862" s="32"/>
      <c r="AA862" s="32"/>
      <c r="AB862" s="32">
        <v>0</v>
      </c>
      <c r="AC862" s="33">
        <v>0</v>
      </c>
      <c r="AD862" s="33">
        <v>0</v>
      </c>
      <c r="AE862" s="34" t="e">
        <f t="shared" si="2233"/>
        <v>#DIV/0!</v>
      </c>
      <c r="AF862" s="32">
        <v>0</v>
      </c>
      <c r="AG862" s="32">
        <v>0</v>
      </c>
      <c r="AH862" s="32">
        <v>0</v>
      </c>
      <c r="AI862" s="32">
        <v>0</v>
      </c>
      <c r="AJ862" s="32">
        <v>0</v>
      </c>
      <c r="AK862" s="32">
        <v>0</v>
      </c>
      <c r="AL862" s="32">
        <f t="shared" si="2234"/>
        <v>0</v>
      </c>
      <c r="AM862" s="32">
        <f t="shared" si="2235"/>
        <v>21240</v>
      </c>
      <c r="AN862" s="12" t="s">
        <v>35</v>
      </c>
    </row>
    <row r="863" spans="2:40" ht="46.8" x14ac:dyDescent="0.3">
      <c r="B863" s="30" t="s">
        <v>450</v>
      </c>
      <c r="C863" s="30" t="s">
        <v>224</v>
      </c>
      <c r="D863" s="30" t="s">
        <v>502</v>
      </c>
      <c r="E863" s="15" t="str">
        <f t="shared" si="2306"/>
        <v>0702</v>
      </c>
      <c r="F863" s="30" t="s">
        <v>583</v>
      </c>
      <c r="G863" s="30"/>
      <c r="H863" s="45" t="s">
        <v>495</v>
      </c>
      <c r="I863" s="32"/>
      <c r="J863" s="32"/>
      <c r="K863" s="32"/>
      <c r="L863" s="32"/>
      <c r="M863" s="32"/>
      <c r="N863" s="32"/>
      <c r="O863" s="32">
        <f t="shared" si="2316"/>
        <v>0</v>
      </c>
      <c r="P863" s="32">
        <f t="shared" si="2317"/>
        <v>-10620</v>
      </c>
      <c r="Q863" s="32">
        <f t="shared" si="2318"/>
        <v>68055.25</v>
      </c>
      <c r="R863" s="32">
        <f t="shared" si="2319"/>
        <v>0</v>
      </c>
      <c r="S863" s="32">
        <f t="shared" si="2320"/>
        <v>0</v>
      </c>
      <c r="T863" s="32"/>
      <c r="U863" s="32"/>
      <c r="V863" s="32">
        <f t="shared" si="2307"/>
        <v>57435.25</v>
      </c>
      <c r="W863" s="32"/>
      <c r="X863" s="32"/>
      <c r="Y863" s="32"/>
      <c r="Z863" s="32"/>
      <c r="AA863" s="32"/>
      <c r="AB863" s="32">
        <f t="shared" si="2327"/>
        <v>0</v>
      </c>
      <c r="AC863" s="33">
        <f t="shared" si="2328"/>
        <v>136110.5</v>
      </c>
      <c r="AD863" s="33">
        <f t="shared" si="2329"/>
        <v>136110.5</v>
      </c>
      <c r="AE863" s="34">
        <f t="shared" si="2233"/>
        <v>100</v>
      </c>
      <c r="AF863" s="32">
        <f t="shared" si="2330"/>
        <v>136110.5</v>
      </c>
      <c r="AG863" s="32">
        <f t="shared" si="2331"/>
        <v>0</v>
      </c>
      <c r="AH863" s="32">
        <f t="shared" si="2332"/>
        <v>0</v>
      </c>
      <c r="AI863" s="32">
        <f t="shared" si="2333"/>
        <v>0</v>
      </c>
      <c r="AJ863" s="32">
        <f t="shared" si="2334"/>
        <v>0</v>
      </c>
      <c r="AK863" s="32">
        <f t="shared" si="2335"/>
        <v>0</v>
      </c>
      <c r="AL863" s="32">
        <f t="shared" si="2234"/>
        <v>136110.5</v>
      </c>
      <c r="AM863" s="32">
        <f t="shared" si="2235"/>
        <v>-78675.25</v>
      </c>
      <c r="AN863" s="12"/>
    </row>
    <row r="864" spans="2:40" ht="31.2" x14ac:dyDescent="0.3">
      <c r="B864" s="30" t="s">
        <v>450</v>
      </c>
      <c r="C864" s="30" t="s">
        <v>224</v>
      </c>
      <c r="D864" s="30" t="s">
        <v>502</v>
      </c>
      <c r="E864" s="15" t="str">
        <f t="shared" si="2306"/>
        <v>0702</v>
      </c>
      <c r="F864" s="30" t="s">
        <v>583</v>
      </c>
      <c r="G864" s="30" t="s">
        <v>174</v>
      </c>
      <c r="H864" s="31" t="s">
        <v>175</v>
      </c>
      <c r="I864" s="32"/>
      <c r="J864" s="32"/>
      <c r="K864" s="32"/>
      <c r="L864" s="32"/>
      <c r="M864" s="32"/>
      <c r="N864" s="32"/>
      <c r="O864" s="32">
        <f t="shared" si="2316"/>
        <v>0</v>
      </c>
      <c r="P864" s="32">
        <f t="shared" si="2317"/>
        <v>-10620</v>
      </c>
      <c r="Q864" s="32">
        <f t="shared" si="2318"/>
        <v>68055.25</v>
      </c>
      <c r="R864" s="32">
        <f t="shared" si="2319"/>
        <v>0</v>
      </c>
      <c r="S864" s="32">
        <f t="shared" si="2320"/>
        <v>0</v>
      </c>
      <c r="T864" s="32"/>
      <c r="U864" s="32"/>
      <c r="V864" s="32">
        <f t="shared" si="2307"/>
        <v>57435.25</v>
      </c>
      <c r="W864" s="32"/>
      <c r="X864" s="32"/>
      <c r="Y864" s="32"/>
      <c r="Z864" s="32"/>
      <c r="AA864" s="32"/>
      <c r="AB864" s="32">
        <f t="shared" si="2327"/>
        <v>0</v>
      </c>
      <c r="AC864" s="33">
        <f t="shared" si="2328"/>
        <v>136110.5</v>
      </c>
      <c r="AD864" s="33">
        <f t="shared" si="2329"/>
        <v>136110.5</v>
      </c>
      <c r="AE864" s="34">
        <f t="shared" si="2233"/>
        <v>100</v>
      </c>
      <c r="AF864" s="32">
        <f t="shared" si="2330"/>
        <v>136110.5</v>
      </c>
      <c r="AG864" s="32">
        <f t="shared" si="2331"/>
        <v>0</v>
      </c>
      <c r="AH864" s="32">
        <f t="shared" si="2332"/>
        <v>0</v>
      </c>
      <c r="AI864" s="32">
        <f t="shared" si="2333"/>
        <v>0</v>
      </c>
      <c r="AJ864" s="32">
        <f t="shared" si="2334"/>
        <v>0</v>
      </c>
      <c r="AK864" s="32">
        <f t="shared" si="2335"/>
        <v>0</v>
      </c>
      <c r="AL864" s="32">
        <f t="shared" si="2234"/>
        <v>136110.5</v>
      </c>
      <c r="AM864" s="32">
        <f t="shared" si="2235"/>
        <v>-78675.25</v>
      </c>
      <c r="AN864" s="12"/>
    </row>
    <row r="865" spans="2:40" x14ac:dyDescent="0.3">
      <c r="B865" s="30" t="s">
        <v>450</v>
      </c>
      <c r="C865" s="30" t="s">
        <v>224</v>
      </c>
      <c r="D865" s="30" t="s">
        <v>502</v>
      </c>
      <c r="E865" s="15" t="str">
        <f t="shared" si="2306"/>
        <v>0702</v>
      </c>
      <c r="F865" s="30" t="s">
        <v>583</v>
      </c>
      <c r="G865" s="30" t="s">
        <v>302</v>
      </c>
      <c r="H865" s="31" t="s">
        <v>303</v>
      </c>
      <c r="I865" s="32"/>
      <c r="J865" s="32"/>
      <c r="K865" s="32"/>
      <c r="L865" s="32"/>
      <c r="M865" s="32"/>
      <c r="N865" s="32"/>
      <c r="O865" s="32">
        <v>0</v>
      </c>
      <c r="P865" s="32">
        <v>-10620</v>
      </c>
      <c r="Q865" s="32">
        <v>68055.25</v>
      </c>
      <c r="R865" s="32">
        <v>0</v>
      </c>
      <c r="S865" s="32">
        <v>0</v>
      </c>
      <c r="T865" s="32"/>
      <c r="U865" s="32"/>
      <c r="V865" s="32">
        <f t="shared" si="2307"/>
        <v>57435.25</v>
      </c>
      <c r="W865" s="32"/>
      <c r="X865" s="32"/>
      <c r="Y865" s="32"/>
      <c r="Z865" s="32"/>
      <c r="AA865" s="32"/>
      <c r="AB865" s="32">
        <v>0</v>
      </c>
      <c r="AC865" s="33">
        <v>136110.5</v>
      </c>
      <c r="AD865" s="33">
        <v>136110.5</v>
      </c>
      <c r="AE865" s="34">
        <f t="shared" si="2233"/>
        <v>100</v>
      </c>
      <c r="AF865" s="32">
        <v>136110.5</v>
      </c>
      <c r="AG865" s="32">
        <v>0</v>
      </c>
      <c r="AH865" s="32">
        <v>0</v>
      </c>
      <c r="AI865" s="32">
        <v>0</v>
      </c>
      <c r="AJ865" s="32">
        <v>0</v>
      </c>
      <c r="AK865" s="32">
        <v>0</v>
      </c>
      <c r="AL865" s="32">
        <f t="shared" si="2234"/>
        <v>136110.5</v>
      </c>
      <c r="AM865" s="32">
        <f t="shared" si="2235"/>
        <v>-78675.25</v>
      </c>
      <c r="AN865" s="12"/>
    </row>
    <row r="866" spans="2:40" ht="46.8" x14ac:dyDescent="0.3">
      <c r="B866" s="30" t="s">
        <v>450</v>
      </c>
      <c r="C866" s="30" t="s">
        <v>224</v>
      </c>
      <c r="D866" s="30" t="s">
        <v>502</v>
      </c>
      <c r="E866" s="15" t="str">
        <f t="shared" si="2306"/>
        <v>0702</v>
      </c>
      <c r="F866" s="30" t="s">
        <v>584</v>
      </c>
      <c r="G866" s="30"/>
      <c r="H866" s="31" t="s">
        <v>585</v>
      </c>
      <c r="I866" s="32">
        <f t="shared" ref="I866:I868" si="2336">I867</f>
        <v>89122.2</v>
      </c>
      <c r="J866" s="32">
        <f t="shared" si="2311"/>
        <v>0</v>
      </c>
      <c r="K866" s="32">
        <f t="shared" si="2312"/>
        <v>148562.5</v>
      </c>
      <c r="L866" s="32">
        <f t="shared" si="2313"/>
        <v>0</v>
      </c>
      <c r="M866" s="32">
        <f t="shared" si="2314"/>
        <v>0</v>
      </c>
      <c r="N866" s="32">
        <f t="shared" si="2315"/>
        <v>0</v>
      </c>
      <c r="O866" s="32">
        <f t="shared" ref="O866:T866" si="2337">O867+O870</f>
        <v>0</v>
      </c>
      <c r="P866" s="32">
        <f t="shared" si="2337"/>
        <v>0</v>
      </c>
      <c r="Q866" s="32">
        <f t="shared" si="2337"/>
        <v>-22118.050999999999</v>
      </c>
      <c r="R866" s="32">
        <f t="shared" si="2337"/>
        <v>0</v>
      </c>
      <c r="S866" s="32">
        <f t="shared" si="2337"/>
        <v>0</v>
      </c>
      <c r="T866" s="32">
        <f t="shared" si="2337"/>
        <v>0</v>
      </c>
      <c r="U866" s="32">
        <v>0</v>
      </c>
      <c r="V866" s="32">
        <f t="shared" si="2307"/>
        <v>67004.149000000005</v>
      </c>
      <c r="W866" s="32">
        <f t="shared" si="2322"/>
        <v>0</v>
      </c>
      <c r="X866" s="32">
        <f t="shared" si="2323"/>
        <v>0</v>
      </c>
      <c r="Y866" s="32">
        <f t="shared" si="2324"/>
        <v>0</v>
      </c>
      <c r="Z866" s="32">
        <f t="shared" si="2325"/>
        <v>0</v>
      </c>
      <c r="AA866" s="32">
        <f t="shared" si="2326"/>
        <v>0</v>
      </c>
      <c r="AB866" s="32">
        <f>AB867+AB870</f>
        <v>61915.9349</v>
      </c>
      <c r="AC866" s="33">
        <f>AC867+AC870</f>
        <v>67004.149000000005</v>
      </c>
      <c r="AD866" s="33">
        <f>AD867+AD870</f>
        <v>67004.149000000005</v>
      </c>
      <c r="AE866" s="34">
        <f t="shared" si="2233"/>
        <v>100</v>
      </c>
      <c r="AF866" s="32">
        <f t="shared" ref="AF866:AK866" si="2338">AF867+AF870</f>
        <v>67004.149000000005</v>
      </c>
      <c r="AG866" s="32">
        <f t="shared" si="2338"/>
        <v>0</v>
      </c>
      <c r="AH866" s="32">
        <f t="shared" si="2338"/>
        <v>0</v>
      </c>
      <c r="AI866" s="32">
        <f t="shared" si="2338"/>
        <v>0</v>
      </c>
      <c r="AJ866" s="32">
        <f t="shared" si="2338"/>
        <v>0</v>
      </c>
      <c r="AK866" s="32">
        <f t="shared" si="2338"/>
        <v>0</v>
      </c>
      <c r="AL866" s="32">
        <f t="shared" si="2234"/>
        <v>67004.149000000005</v>
      </c>
      <c r="AM866" s="32">
        <f t="shared" si="2235"/>
        <v>0</v>
      </c>
    </row>
    <row r="867" spans="2:40" ht="31.2" x14ac:dyDescent="0.3">
      <c r="B867" s="30" t="s">
        <v>450</v>
      </c>
      <c r="C867" s="30" t="s">
        <v>224</v>
      </c>
      <c r="D867" s="30" t="s">
        <v>502</v>
      </c>
      <c r="E867" s="15" t="str">
        <f t="shared" si="2306"/>
        <v>0702</v>
      </c>
      <c r="F867" s="30" t="s">
        <v>586</v>
      </c>
      <c r="G867" s="30"/>
      <c r="H867" s="31" t="s">
        <v>587</v>
      </c>
      <c r="I867" s="32">
        <f t="shared" si="2336"/>
        <v>89122.2</v>
      </c>
      <c r="J867" s="32">
        <f t="shared" si="2311"/>
        <v>0</v>
      </c>
      <c r="K867" s="32">
        <f t="shared" si="2312"/>
        <v>148562.5</v>
      </c>
      <c r="L867" s="32">
        <f t="shared" si="2313"/>
        <v>0</v>
      </c>
      <c r="M867" s="32">
        <f t="shared" si="2314"/>
        <v>0</v>
      </c>
      <c r="N867" s="32">
        <f t="shared" si="2315"/>
        <v>0</v>
      </c>
      <c r="O867" s="32">
        <f t="shared" ref="O867:O871" si="2339">O868</f>
        <v>0</v>
      </c>
      <c r="P867" s="32">
        <f t="shared" ref="P867:P871" si="2340">P868</f>
        <v>0</v>
      </c>
      <c r="Q867" s="32">
        <f t="shared" ref="Q867:Q871" si="2341">Q868</f>
        <v>-22118.050999999999</v>
      </c>
      <c r="R867" s="32">
        <f t="shared" ref="R867:R871" si="2342">R868</f>
        <v>0</v>
      </c>
      <c r="S867" s="32">
        <f t="shared" ref="S867:S871" si="2343">S868</f>
        <v>0</v>
      </c>
      <c r="T867" s="32">
        <f t="shared" ref="T867:T871" si="2344">T868</f>
        <v>0</v>
      </c>
      <c r="U867" s="32">
        <v>0</v>
      </c>
      <c r="V867" s="32">
        <f t="shared" si="2307"/>
        <v>67004.149000000005</v>
      </c>
      <c r="W867" s="32">
        <f t="shared" si="2322"/>
        <v>0</v>
      </c>
      <c r="X867" s="32">
        <f t="shared" si="2323"/>
        <v>0</v>
      </c>
      <c r="Y867" s="32">
        <f t="shared" si="2324"/>
        <v>0</v>
      </c>
      <c r="Z867" s="32">
        <f t="shared" si="2325"/>
        <v>0</v>
      </c>
      <c r="AA867" s="32">
        <f t="shared" si="2326"/>
        <v>0</v>
      </c>
      <c r="AB867" s="32">
        <f t="shared" ref="AB867:AB871" si="2345">AB868</f>
        <v>61915.9349</v>
      </c>
      <c r="AC867" s="33">
        <f t="shared" ref="AC867:AC871" si="2346">AC868</f>
        <v>67004.149000000005</v>
      </c>
      <c r="AD867" s="33">
        <f t="shared" ref="AD867:AD871" si="2347">AD868</f>
        <v>67004.149000000005</v>
      </c>
      <c r="AE867" s="34">
        <f t="shared" si="2233"/>
        <v>100</v>
      </c>
      <c r="AF867" s="32">
        <f t="shared" ref="AF867:AF871" si="2348">AF868</f>
        <v>67004.149000000005</v>
      </c>
      <c r="AG867" s="32">
        <f t="shared" ref="AG867:AG871" si="2349">AG868</f>
        <v>0</v>
      </c>
      <c r="AH867" s="32">
        <f t="shared" ref="AH867:AH871" si="2350">AH868</f>
        <v>0</v>
      </c>
      <c r="AI867" s="32">
        <f t="shared" ref="AI867:AI871" si="2351">AI868</f>
        <v>0</v>
      </c>
      <c r="AJ867" s="32">
        <f t="shared" ref="AJ867:AJ871" si="2352">AJ868</f>
        <v>0</v>
      </c>
      <c r="AK867" s="32">
        <f t="shared" ref="AK867:AK871" si="2353">AK868</f>
        <v>0</v>
      </c>
      <c r="AL867" s="32">
        <f t="shared" si="2234"/>
        <v>67004.149000000005</v>
      </c>
      <c r="AM867" s="32">
        <f t="shared" si="2235"/>
        <v>0</v>
      </c>
    </row>
    <row r="868" spans="2:40" ht="31.2" x14ac:dyDescent="0.3">
      <c r="B868" s="30" t="s">
        <v>450</v>
      </c>
      <c r="C868" s="30" t="s">
        <v>224</v>
      </c>
      <c r="D868" s="30" t="s">
        <v>502</v>
      </c>
      <c r="E868" s="15" t="str">
        <f t="shared" si="2306"/>
        <v>0702</v>
      </c>
      <c r="F868" s="30" t="s">
        <v>586</v>
      </c>
      <c r="G868" s="30" t="s">
        <v>174</v>
      </c>
      <c r="H868" s="31" t="s">
        <v>175</v>
      </c>
      <c r="I868" s="32">
        <f t="shared" si="2336"/>
        <v>89122.2</v>
      </c>
      <c r="J868" s="32">
        <f t="shared" si="2311"/>
        <v>0</v>
      </c>
      <c r="K868" s="32">
        <f t="shared" si="2312"/>
        <v>148562.5</v>
      </c>
      <c r="L868" s="32">
        <f t="shared" si="2313"/>
        <v>0</v>
      </c>
      <c r="M868" s="32">
        <f t="shared" si="2314"/>
        <v>0</v>
      </c>
      <c r="N868" s="32">
        <f t="shared" si="2315"/>
        <v>0</v>
      </c>
      <c r="O868" s="32">
        <f t="shared" si="2339"/>
        <v>0</v>
      </c>
      <c r="P868" s="32">
        <f t="shared" si="2340"/>
        <v>0</v>
      </c>
      <c r="Q868" s="32">
        <f t="shared" si="2341"/>
        <v>-22118.050999999999</v>
      </c>
      <c r="R868" s="32">
        <f t="shared" si="2342"/>
        <v>0</v>
      </c>
      <c r="S868" s="32">
        <f t="shared" si="2343"/>
        <v>0</v>
      </c>
      <c r="T868" s="32">
        <f t="shared" si="2344"/>
        <v>0</v>
      </c>
      <c r="U868" s="32">
        <v>0</v>
      </c>
      <c r="V868" s="32">
        <f t="shared" si="2307"/>
        <v>67004.149000000005</v>
      </c>
      <c r="W868" s="32">
        <f t="shared" si="2322"/>
        <v>0</v>
      </c>
      <c r="X868" s="32">
        <f t="shared" si="2323"/>
        <v>0</v>
      </c>
      <c r="Y868" s="32">
        <f t="shared" si="2324"/>
        <v>0</v>
      </c>
      <c r="Z868" s="32">
        <f t="shared" si="2325"/>
        <v>0</v>
      </c>
      <c r="AA868" s="32">
        <f t="shared" si="2326"/>
        <v>0</v>
      </c>
      <c r="AB868" s="32">
        <f t="shared" si="2345"/>
        <v>61915.9349</v>
      </c>
      <c r="AC868" s="33">
        <f t="shared" si="2346"/>
        <v>67004.149000000005</v>
      </c>
      <c r="AD868" s="33">
        <f t="shared" si="2347"/>
        <v>67004.149000000005</v>
      </c>
      <c r="AE868" s="34">
        <f t="shared" si="2233"/>
        <v>100</v>
      </c>
      <c r="AF868" s="32">
        <f t="shared" si="2348"/>
        <v>67004.149000000005</v>
      </c>
      <c r="AG868" s="32">
        <f t="shared" si="2349"/>
        <v>0</v>
      </c>
      <c r="AH868" s="32">
        <f t="shared" si="2350"/>
        <v>0</v>
      </c>
      <c r="AI868" s="32">
        <f t="shared" si="2351"/>
        <v>0</v>
      </c>
      <c r="AJ868" s="32">
        <f t="shared" si="2352"/>
        <v>0</v>
      </c>
      <c r="AK868" s="32">
        <f t="shared" si="2353"/>
        <v>0</v>
      </c>
      <c r="AL868" s="32">
        <f t="shared" si="2234"/>
        <v>67004.149000000005</v>
      </c>
      <c r="AM868" s="32">
        <f t="shared" si="2235"/>
        <v>0</v>
      </c>
    </row>
    <row r="869" spans="2:40" x14ac:dyDescent="0.3">
      <c r="B869" s="30" t="s">
        <v>450</v>
      </c>
      <c r="C869" s="30" t="s">
        <v>224</v>
      </c>
      <c r="D869" s="30" t="s">
        <v>502</v>
      </c>
      <c r="E869" s="15" t="str">
        <f t="shared" si="2306"/>
        <v>0702</v>
      </c>
      <c r="F869" s="30" t="s">
        <v>586</v>
      </c>
      <c r="G869" s="30" t="s">
        <v>302</v>
      </c>
      <c r="H869" s="31" t="s">
        <v>303</v>
      </c>
      <c r="I869" s="32">
        <f>81622.2+7500</f>
        <v>89122.2</v>
      </c>
      <c r="J869" s="32"/>
      <c r="K869" s="32">
        <v>148562.5</v>
      </c>
      <c r="L869" s="32"/>
      <c r="M869" s="32"/>
      <c r="N869" s="32"/>
      <c r="O869" s="32">
        <v>0</v>
      </c>
      <c r="P869" s="32">
        <v>0</v>
      </c>
      <c r="Q869" s="32">
        <v>-22118.050999999999</v>
      </c>
      <c r="R869" s="32">
        <v>0</v>
      </c>
      <c r="S869" s="32">
        <v>0</v>
      </c>
      <c r="T869" s="32">
        <v>0</v>
      </c>
      <c r="U869" s="32">
        <v>0</v>
      </c>
      <c r="V869" s="32">
        <f t="shared" si="2307"/>
        <v>67004.149000000005</v>
      </c>
      <c r="W869" s="32"/>
      <c r="X869" s="32"/>
      <c r="Y869" s="32"/>
      <c r="Z869" s="32"/>
      <c r="AA869" s="32"/>
      <c r="AB869" s="32">
        <v>61915.9349</v>
      </c>
      <c r="AC869" s="33">
        <v>67004.149000000005</v>
      </c>
      <c r="AD869" s="33">
        <v>67004.149000000005</v>
      </c>
      <c r="AE869" s="34">
        <f t="shared" si="2233"/>
        <v>100</v>
      </c>
      <c r="AF869" s="32">
        <v>67004.149000000005</v>
      </c>
      <c r="AG869" s="32">
        <v>0</v>
      </c>
      <c r="AH869" s="32">
        <v>0</v>
      </c>
      <c r="AI869" s="32">
        <v>0</v>
      </c>
      <c r="AJ869" s="32">
        <v>0</v>
      </c>
      <c r="AK869" s="32">
        <v>0</v>
      </c>
      <c r="AL869" s="32">
        <f t="shared" si="2234"/>
        <v>67004.149000000005</v>
      </c>
      <c r="AM869" s="32">
        <f t="shared" si="2235"/>
        <v>0</v>
      </c>
      <c r="AN869" s="12"/>
    </row>
    <row r="870" spans="2:40" ht="46.8" hidden="1" customHeight="1" x14ac:dyDescent="0.3">
      <c r="B870" s="30" t="s">
        <v>450</v>
      </c>
      <c r="C870" s="30" t="s">
        <v>224</v>
      </c>
      <c r="D870" s="30" t="s">
        <v>502</v>
      </c>
      <c r="E870" s="15" t="str">
        <f t="shared" si="2306"/>
        <v>0702</v>
      </c>
      <c r="F870" s="44" t="s">
        <v>588</v>
      </c>
      <c r="G870" s="30"/>
      <c r="H870" s="45" t="s">
        <v>568</v>
      </c>
      <c r="I870" s="32"/>
      <c r="J870" s="32"/>
      <c r="K870" s="32"/>
      <c r="L870" s="32"/>
      <c r="M870" s="32"/>
      <c r="N870" s="32"/>
      <c r="O870" s="32">
        <f t="shared" si="2339"/>
        <v>0</v>
      </c>
      <c r="P870" s="32">
        <f t="shared" si="2340"/>
        <v>0</v>
      </c>
      <c r="Q870" s="32">
        <f t="shared" si="2341"/>
        <v>0</v>
      </c>
      <c r="R870" s="32">
        <f t="shared" si="2342"/>
        <v>0</v>
      </c>
      <c r="S870" s="32">
        <f t="shared" si="2343"/>
        <v>0</v>
      </c>
      <c r="T870" s="32">
        <f t="shared" si="2344"/>
        <v>0</v>
      </c>
      <c r="U870" s="32"/>
      <c r="V870" s="32">
        <f t="shared" si="2307"/>
        <v>0</v>
      </c>
      <c r="W870" s="32"/>
      <c r="X870" s="32"/>
      <c r="Y870" s="32"/>
      <c r="Z870" s="32"/>
      <c r="AA870" s="32"/>
      <c r="AB870" s="32">
        <f t="shared" si="2345"/>
        <v>0</v>
      </c>
      <c r="AC870" s="33">
        <f t="shared" si="2346"/>
        <v>0</v>
      </c>
      <c r="AD870" s="33">
        <f t="shared" si="2347"/>
        <v>0</v>
      </c>
      <c r="AE870" s="34" t="e">
        <f t="shared" ref="AE870:AE933" si="2354">AD870/AC870*100</f>
        <v>#DIV/0!</v>
      </c>
      <c r="AF870" s="35">
        <f t="shared" si="2348"/>
        <v>0</v>
      </c>
      <c r="AG870" s="35">
        <f t="shared" si="2349"/>
        <v>0</v>
      </c>
      <c r="AH870" s="36">
        <f t="shared" si="2350"/>
        <v>0</v>
      </c>
      <c r="AI870" s="36">
        <f t="shared" si="2351"/>
        <v>0</v>
      </c>
      <c r="AJ870" s="36">
        <f t="shared" si="2352"/>
        <v>0</v>
      </c>
      <c r="AK870" s="36">
        <f t="shared" si="2353"/>
        <v>0</v>
      </c>
      <c r="AL870" s="36">
        <f t="shared" ref="AL870:AL933" si="2355">AF870+AH870+AK870+AI870+AJ870+AG870</f>
        <v>0</v>
      </c>
      <c r="AM870" s="36">
        <f t="shared" ref="AM870:AM933" si="2356">V870-AL870</f>
        <v>0</v>
      </c>
      <c r="AN870" s="12" t="s">
        <v>35</v>
      </c>
    </row>
    <row r="871" spans="2:40" ht="31.2" hidden="1" customHeight="1" x14ac:dyDescent="0.3">
      <c r="B871" s="30" t="s">
        <v>450</v>
      </c>
      <c r="C871" s="30" t="s">
        <v>224</v>
      </c>
      <c r="D871" s="30" t="s">
        <v>502</v>
      </c>
      <c r="E871" s="15" t="str">
        <f t="shared" si="2306"/>
        <v>0702</v>
      </c>
      <c r="F871" s="44" t="s">
        <v>588</v>
      </c>
      <c r="G871" s="30" t="s">
        <v>174</v>
      </c>
      <c r="H871" s="31" t="s">
        <v>175</v>
      </c>
      <c r="I871" s="32"/>
      <c r="J871" s="32"/>
      <c r="K871" s="32"/>
      <c r="L871" s="32"/>
      <c r="M871" s="32"/>
      <c r="N871" s="32"/>
      <c r="O871" s="32">
        <f t="shared" si="2339"/>
        <v>0</v>
      </c>
      <c r="P871" s="32">
        <f t="shared" si="2340"/>
        <v>0</v>
      </c>
      <c r="Q871" s="32">
        <f t="shared" si="2341"/>
        <v>0</v>
      </c>
      <c r="R871" s="32">
        <f t="shared" si="2342"/>
        <v>0</v>
      </c>
      <c r="S871" s="32">
        <f t="shared" si="2343"/>
        <v>0</v>
      </c>
      <c r="T871" s="32">
        <f t="shared" si="2344"/>
        <v>0</v>
      </c>
      <c r="U871" s="32"/>
      <c r="V871" s="32">
        <f t="shared" si="2307"/>
        <v>0</v>
      </c>
      <c r="W871" s="32"/>
      <c r="X871" s="32"/>
      <c r="Y871" s="32"/>
      <c r="Z871" s="32"/>
      <c r="AA871" s="32"/>
      <c r="AB871" s="32">
        <f t="shared" si="2345"/>
        <v>0</v>
      </c>
      <c r="AC871" s="33">
        <f t="shared" si="2346"/>
        <v>0</v>
      </c>
      <c r="AD871" s="33">
        <f t="shared" si="2347"/>
        <v>0</v>
      </c>
      <c r="AE871" s="34" t="e">
        <f t="shared" si="2354"/>
        <v>#DIV/0!</v>
      </c>
      <c r="AF871" s="35">
        <f t="shared" si="2348"/>
        <v>0</v>
      </c>
      <c r="AG871" s="35">
        <f t="shared" si="2349"/>
        <v>0</v>
      </c>
      <c r="AH871" s="36">
        <f t="shared" si="2350"/>
        <v>0</v>
      </c>
      <c r="AI871" s="36">
        <f t="shared" si="2351"/>
        <v>0</v>
      </c>
      <c r="AJ871" s="36">
        <f t="shared" si="2352"/>
        <v>0</v>
      </c>
      <c r="AK871" s="36">
        <f t="shared" si="2353"/>
        <v>0</v>
      </c>
      <c r="AL871" s="36">
        <f t="shared" si="2355"/>
        <v>0</v>
      </c>
      <c r="AM871" s="36">
        <f t="shared" si="2356"/>
        <v>0</v>
      </c>
      <c r="AN871" s="12" t="s">
        <v>35</v>
      </c>
    </row>
    <row r="872" spans="2:40" ht="15.6" hidden="1" customHeight="1" x14ac:dyDescent="0.3">
      <c r="B872" s="30" t="s">
        <v>450</v>
      </c>
      <c r="C872" s="30" t="s">
        <v>224</v>
      </c>
      <c r="D872" s="30" t="s">
        <v>502</v>
      </c>
      <c r="E872" s="15" t="str">
        <f t="shared" si="2306"/>
        <v>0702</v>
      </c>
      <c r="F872" s="44" t="s">
        <v>588</v>
      </c>
      <c r="G872" s="30" t="s">
        <v>302</v>
      </c>
      <c r="H872" s="31" t="s">
        <v>303</v>
      </c>
      <c r="I872" s="32"/>
      <c r="J872" s="32"/>
      <c r="K872" s="32"/>
      <c r="L872" s="32"/>
      <c r="M872" s="32"/>
      <c r="N872" s="32"/>
      <c r="O872" s="32">
        <v>0</v>
      </c>
      <c r="P872" s="32">
        <v>0</v>
      </c>
      <c r="Q872" s="32">
        <v>0</v>
      </c>
      <c r="R872" s="32">
        <v>0</v>
      </c>
      <c r="S872" s="32">
        <v>0</v>
      </c>
      <c r="T872" s="32">
        <v>0</v>
      </c>
      <c r="U872" s="32"/>
      <c r="V872" s="32">
        <f t="shared" si="2307"/>
        <v>0</v>
      </c>
      <c r="W872" s="32"/>
      <c r="X872" s="32"/>
      <c r="Y872" s="32"/>
      <c r="Z872" s="32"/>
      <c r="AA872" s="32"/>
      <c r="AB872" s="32">
        <v>0</v>
      </c>
      <c r="AC872" s="33">
        <v>0</v>
      </c>
      <c r="AD872" s="33">
        <v>0</v>
      </c>
      <c r="AE872" s="34" t="e">
        <f t="shared" si="2354"/>
        <v>#DIV/0!</v>
      </c>
      <c r="AF872" s="35">
        <v>0</v>
      </c>
      <c r="AG872" s="35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f t="shared" si="2355"/>
        <v>0</v>
      </c>
      <c r="AM872" s="36">
        <f t="shared" si="2356"/>
        <v>0</v>
      </c>
      <c r="AN872" s="12" t="s">
        <v>35</v>
      </c>
    </row>
    <row r="873" spans="2:40" s="22" customFormat="1" x14ac:dyDescent="0.3">
      <c r="B873" s="23" t="s">
        <v>450</v>
      </c>
      <c r="C873" s="23" t="s">
        <v>224</v>
      </c>
      <c r="D873" s="23" t="s">
        <v>114</v>
      </c>
      <c r="E873" s="24" t="str">
        <f t="shared" si="2306"/>
        <v>0703</v>
      </c>
      <c r="F873" s="23"/>
      <c r="G873" s="23"/>
      <c r="H873" s="25" t="s">
        <v>293</v>
      </c>
      <c r="I873" s="26">
        <f t="shared" ref="I873:T873" si="2357">I880+I917+I874</f>
        <v>856227.90000000026</v>
      </c>
      <c r="J873" s="26">
        <f t="shared" si="2357"/>
        <v>831783.30000000028</v>
      </c>
      <c r="K873" s="26">
        <f t="shared" si="2357"/>
        <v>966983.80000000028</v>
      </c>
      <c r="L873" s="26">
        <f t="shared" si="2357"/>
        <v>0</v>
      </c>
      <c r="M873" s="26">
        <f t="shared" si="2357"/>
        <v>0</v>
      </c>
      <c r="N873" s="26">
        <f t="shared" si="2357"/>
        <v>0</v>
      </c>
      <c r="O873" s="26">
        <f t="shared" si="2357"/>
        <v>-1046.3530000000001</v>
      </c>
      <c r="P873" s="26">
        <f t="shared" si="2357"/>
        <v>3721.4140000000002</v>
      </c>
      <c r="Q873" s="26">
        <f t="shared" si="2357"/>
        <v>60746</v>
      </c>
      <c r="R873" s="26">
        <f t="shared" si="2357"/>
        <v>46554.06</v>
      </c>
      <c r="S873" s="26">
        <f t="shared" si="2357"/>
        <v>0</v>
      </c>
      <c r="T873" s="26">
        <f t="shared" si="2357"/>
        <v>0</v>
      </c>
      <c r="U873" s="26">
        <v>0</v>
      </c>
      <c r="V873" s="26">
        <f t="shared" si="2307"/>
        <v>966203.02100000018</v>
      </c>
      <c r="W873" s="26">
        <f t="shared" ref="W873:AD873" si="2358">W880+W917+W874</f>
        <v>0</v>
      </c>
      <c r="X873" s="26">
        <f t="shared" si="2358"/>
        <v>0</v>
      </c>
      <c r="Y873" s="26">
        <f t="shared" si="2358"/>
        <v>0</v>
      </c>
      <c r="Z873" s="26">
        <f t="shared" si="2358"/>
        <v>0</v>
      </c>
      <c r="AA873" s="26">
        <f t="shared" si="2358"/>
        <v>0</v>
      </c>
      <c r="AB873" s="26">
        <f t="shared" si="2358"/>
        <v>722014.79932999995</v>
      </c>
      <c r="AC873" s="27">
        <f t="shared" si="2358"/>
        <v>959941.70902000018</v>
      </c>
      <c r="AD873" s="27">
        <f t="shared" si="2358"/>
        <v>958552.79312000016</v>
      </c>
      <c r="AE873" s="28">
        <f t="shared" si="2354"/>
        <v>99.855312475023311</v>
      </c>
      <c r="AF873" s="26">
        <f t="shared" ref="AF873:AK873" si="2359">AF880+AF917+AF874</f>
        <v>967249.37400000019</v>
      </c>
      <c r="AG873" s="26">
        <f t="shared" si="2359"/>
        <v>-1046.3530000000001</v>
      </c>
      <c r="AH873" s="26">
        <f t="shared" si="2359"/>
        <v>0</v>
      </c>
      <c r="AI873" s="26">
        <f t="shared" si="2359"/>
        <v>0</v>
      </c>
      <c r="AJ873" s="26">
        <f t="shared" si="2359"/>
        <v>0</v>
      </c>
      <c r="AK873" s="26">
        <f t="shared" si="2359"/>
        <v>0</v>
      </c>
      <c r="AL873" s="26">
        <f t="shared" si="2355"/>
        <v>966203.02100000018</v>
      </c>
      <c r="AM873" s="26">
        <f t="shared" si="2356"/>
        <v>0</v>
      </c>
      <c r="AN873" s="29"/>
    </row>
    <row r="874" spans="2:40" ht="46.8" x14ac:dyDescent="0.3">
      <c r="B874" s="30" t="s">
        <v>450</v>
      </c>
      <c r="C874" s="30" t="s">
        <v>224</v>
      </c>
      <c r="D874" s="30" t="s">
        <v>114</v>
      </c>
      <c r="E874" s="15" t="str">
        <f t="shared" si="2306"/>
        <v>0703</v>
      </c>
      <c r="F874" s="30" t="s">
        <v>325</v>
      </c>
      <c r="G874" s="30"/>
      <c r="H874" s="31" t="s">
        <v>326</v>
      </c>
      <c r="I874" s="32">
        <f t="shared" ref="I874:I878" si="2360">I875</f>
        <v>6687.9</v>
      </c>
      <c r="J874" s="32">
        <f t="shared" ref="J874:J878" si="2361">J875</f>
        <v>0</v>
      </c>
      <c r="K874" s="32">
        <f t="shared" ref="K874:K878" si="2362">K875</f>
        <v>0</v>
      </c>
      <c r="L874" s="32">
        <f t="shared" ref="L874:L878" si="2363">L875</f>
        <v>0</v>
      </c>
      <c r="M874" s="32">
        <f t="shared" ref="M874:M878" si="2364">M875</f>
        <v>0</v>
      </c>
      <c r="N874" s="32">
        <f t="shared" ref="N874:N878" si="2365">N875</f>
        <v>0</v>
      </c>
      <c r="O874" s="32">
        <f t="shared" ref="O874:O878" si="2366">O875</f>
        <v>0</v>
      </c>
      <c r="P874" s="32">
        <f t="shared" ref="P874:P878" si="2367">P875</f>
        <v>0</v>
      </c>
      <c r="Q874" s="32">
        <f t="shared" ref="Q874:Q878" si="2368">Q875</f>
        <v>0</v>
      </c>
      <c r="R874" s="32">
        <f t="shared" ref="R874:R878" si="2369">R875</f>
        <v>0</v>
      </c>
      <c r="S874" s="32">
        <f t="shared" ref="S874:S878" si="2370">S875</f>
        <v>0</v>
      </c>
      <c r="T874" s="32">
        <f t="shared" ref="T874:T878" si="2371">T875</f>
        <v>0</v>
      </c>
      <c r="U874" s="32">
        <v>0</v>
      </c>
      <c r="V874" s="32">
        <f t="shared" si="2307"/>
        <v>6687.9</v>
      </c>
      <c r="W874" s="32">
        <f t="shared" ref="W874:W878" si="2372">W875</f>
        <v>0</v>
      </c>
      <c r="X874" s="32">
        <f t="shared" ref="X874:X878" si="2373">X875</f>
        <v>0</v>
      </c>
      <c r="Y874" s="32">
        <f t="shared" ref="Y874:Y878" si="2374">Y875</f>
        <v>0</v>
      </c>
      <c r="Z874" s="32">
        <f t="shared" ref="Z874:Z878" si="2375">Z875</f>
        <v>0</v>
      </c>
      <c r="AA874" s="32">
        <f t="shared" ref="AA874:AA878" si="2376">AA875</f>
        <v>0</v>
      </c>
      <c r="AB874" s="32">
        <f t="shared" ref="AB874:AB878" si="2377">AB875</f>
        <v>0</v>
      </c>
      <c r="AC874" s="33">
        <f t="shared" ref="AC874:AC878" si="2378">AC875</f>
        <v>426.58801999999997</v>
      </c>
      <c r="AD874" s="33">
        <f t="shared" ref="AD874:AD878" si="2379">AD875</f>
        <v>426.58801999999997</v>
      </c>
      <c r="AE874" s="34">
        <f t="shared" si="2354"/>
        <v>100</v>
      </c>
      <c r="AF874" s="32">
        <f t="shared" ref="AF874:AF878" si="2380">AF875</f>
        <v>6687.9</v>
      </c>
      <c r="AG874" s="32">
        <f t="shared" ref="AG874:AG878" si="2381">AG875</f>
        <v>0</v>
      </c>
      <c r="AH874" s="32">
        <f t="shared" ref="AH874:AH878" si="2382">AH875</f>
        <v>0</v>
      </c>
      <c r="AI874" s="32">
        <f t="shared" ref="AI874:AI878" si="2383">AI875</f>
        <v>0</v>
      </c>
      <c r="AJ874" s="32">
        <f t="shared" ref="AJ874:AJ878" si="2384">AJ875</f>
        <v>0</v>
      </c>
      <c r="AK874" s="32">
        <f t="shared" ref="AK874:AK878" si="2385">AK875</f>
        <v>0</v>
      </c>
      <c r="AL874" s="32">
        <f t="shared" si="2355"/>
        <v>6687.9</v>
      </c>
      <c r="AM874" s="32">
        <f t="shared" si="2356"/>
        <v>0</v>
      </c>
    </row>
    <row r="875" spans="2:40" ht="31.2" x14ac:dyDescent="0.3">
      <c r="B875" s="30" t="s">
        <v>450</v>
      </c>
      <c r="C875" s="30" t="s">
        <v>224</v>
      </c>
      <c r="D875" s="30" t="s">
        <v>114</v>
      </c>
      <c r="E875" s="15" t="str">
        <f t="shared" si="2306"/>
        <v>0703</v>
      </c>
      <c r="F875" s="30" t="s">
        <v>327</v>
      </c>
      <c r="G875" s="30"/>
      <c r="H875" s="31" t="s">
        <v>328</v>
      </c>
      <c r="I875" s="32">
        <f t="shared" si="2360"/>
        <v>6687.9</v>
      </c>
      <c r="J875" s="32">
        <f t="shared" si="2361"/>
        <v>0</v>
      </c>
      <c r="K875" s="32">
        <f t="shared" si="2362"/>
        <v>0</v>
      </c>
      <c r="L875" s="32">
        <f t="shared" si="2363"/>
        <v>0</v>
      </c>
      <c r="M875" s="32">
        <f t="shared" si="2364"/>
        <v>0</v>
      </c>
      <c r="N875" s="32">
        <f t="shared" si="2365"/>
        <v>0</v>
      </c>
      <c r="O875" s="32">
        <f t="shared" si="2366"/>
        <v>0</v>
      </c>
      <c r="P875" s="32">
        <f t="shared" si="2367"/>
        <v>0</v>
      </c>
      <c r="Q875" s="32">
        <f t="shared" si="2368"/>
        <v>0</v>
      </c>
      <c r="R875" s="32">
        <f t="shared" si="2369"/>
        <v>0</v>
      </c>
      <c r="S875" s="32">
        <f t="shared" si="2370"/>
        <v>0</v>
      </c>
      <c r="T875" s="32">
        <f t="shared" si="2371"/>
        <v>0</v>
      </c>
      <c r="U875" s="32">
        <v>0</v>
      </c>
      <c r="V875" s="32">
        <f t="shared" si="2307"/>
        <v>6687.9</v>
      </c>
      <c r="W875" s="32">
        <f t="shared" si="2372"/>
        <v>0</v>
      </c>
      <c r="X875" s="32">
        <f t="shared" si="2373"/>
        <v>0</v>
      </c>
      <c r="Y875" s="32">
        <f t="shared" si="2374"/>
        <v>0</v>
      </c>
      <c r="Z875" s="32">
        <f t="shared" si="2375"/>
        <v>0</v>
      </c>
      <c r="AA875" s="32">
        <f t="shared" si="2376"/>
        <v>0</v>
      </c>
      <c r="AB875" s="32">
        <f t="shared" si="2377"/>
        <v>0</v>
      </c>
      <c r="AC875" s="33">
        <f t="shared" si="2378"/>
        <v>426.58801999999997</v>
      </c>
      <c r="AD875" s="33">
        <f t="shared" si="2379"/>
        <v>426.58801999999997</v>
      </c>
      <c r="AE875" s="34">
        <f t="shared" si="2354"/>
        <v>100</v>
      </c>
      <c r="AF875" s="32">
        <f t="shared" si="2380"/>
        <v>6687.9</v>
      </c>
      <c r="AG875" s="32">
        <f t="shared" si="2381"/>
        <v>0</v>
      </c>
      <c r="AH875" s="32">
        <f t="shared" si="2382"/>
        <v>0</v>
      </c>
      <c r="AI875" s="32">
        <f t="shared" si="2383"/>
        <v>0</v>
      </c>
      <c r="AJ875" s="32">
        <f t="shared" si="2384"/>
        <v>0</v>
      </c>
      <c r="AK875" s="32">
        <f t="shared" si="2385"/>
        <v>0</v>
      </c>
      <c r="AL875" s="32">
        <f t="shared" si="2355"/>
        <v>6687.9</v>
      </c>
      <c r="AM875" s="32">
        <f t="shared" si="2356"/>
        <v>0</v>
      </c>
    </row>
    <row r="876" spans="2:40" ht="62.4" x14ac:dyDescent="0.3">
      <c r="B876" s="30" t="s">
        <v>450</v>
      </c>
      <c r="C876" s="30" t="s">
        <v>224</v>
      </c>
      <c r="D876" s="30" t="s">
        <v>114</v>
      </c>
      <c r="E876" s="15" t="str">
        <f t="shared" si="2306"/>
        <v>0703</v>
      </c>
      <c r="F876" s="30" t="s">
        <v>329</v>
      </c>
      <c r="G876" s="30"/>
      <c r="H876" s="31" t="s">
        <v>330</v>
      </c>
      <c r="I876" s="32">
        <f t="shared" si="2360"/>
        <v>6687.9</v>
      </c>
      <c r="J876" s="32">
        <f t="shared" si="2361"/>
        <v>0</v>
      </c>
      <c r="K876" s="32">
        <f t="shared" si="2362"/>
        <v>0</v>
      </c>
      <c r="L876" s="32">
        <f t="shared" si="2363"/>
        <v>0</v>
      </c>
      <c r="M876" s="32">
        <f t="shared" si="2364"/>
        <v>0</v>
      </c>
      <c r="N876" s="32">
        <f t="shared" si="2365"/>
        <v>0</v>
      </c>
      <c r="O876" s="32">
        <f t="shared" si="2366"/>
        <v>0</v>
      </c>
      <c r="P876" s="32">
        <f t="shared" si="2367"/>
        <v>0</v>
      </c>
      <c r="Q876" s="32">
        <f t="shared" si="2368"/>
        <v>0</v>
      </c>
      <c r="R876" s="32">
        <f t="shared" si="2369"/>
        <v>0</v>
      </c>
      <c r="S876" s="32">
        <f t="shared" si="2370"/>
        <v>0</v>
      </c>
      <c r="T876" s="32">
        <f t="shared" si="2371"/>
        <v>0</v>
      </c>
      <c r="U876" s="32">
        <v>0</v>
      </c>
      <c r="V876" s="32">
        <f t="shared" si="2307"/>
        <v>6687.9</v>
      </c>
      <c r="W876" s="32">
        <f t="shared" si="2372"/>
        <v>0</v>
      </c>
      <c r="X876" s="32">
        <f t="shared" si="2373"/>
        <v>0</v>
      </c>
      <c r="Y876" s="32">
        <f t="shared" si="2374"/>
        <v>0</v>
      </c>
      <c r="Z876" s="32">
        <f t="shared" si="2375"/>
        <v>0</v>
      </c>
      <c r="AA876" s="32">
        <f t="shared" si="2376"/>
        <v>0</v>
      </c>
      <c r="AB876" s="32">
        <f t="shared" si="2377"/>
        <v>0</v>
      </c>
      <c r="AC876" s="33">
        <f t="shared" si="2378"/>
        <v>426.58801999999997</v>
      </c>
      <c r="AD876" s="33">
        <f t="shared" si="2379"/>
        <v>426.58801999999997</v>
      </c>
      <c r="AE876" s="34">
        <f t="shared" si="2354"/>
        <v>100</v>
      </c>
      <c r="AF876" s="32">
        <f t="shared" si="2380"/>
        <v>6687.9</v>
      </c>
      <c r="AG876" s="32">
        <f t="shared" si="2381"/>
        <v>0</v>
      </c>
      <c r="AH876" s="32">
        <f t="shared" si="2382"/>
        <v>0</v>
      </c>
      <c r="AI876" s="32">
        <f t="shared" si="2383"/>
        <v>0</v>
      </c>
      <c r="AJ876" s="32">
        <f t="shared" si="2384"/>
        <v>0</v>
      </c>
      <c r="AK876" s="32">
        <f t="shared" si="2385"/>
        <v>0</v>
      </c>
      <c r="AL876" s="32">
        <f t="shared" si="2355"/>
        <v>6687.9</v>
      </c>
      <c r="AM876" s="32">
        <f t="shared" si="2356"/>
        <v>0</v>
      </c>
    </row>
    <row r="877" spans="2:40" ht="46.8" x14ac:dyDescent="0.3">
      <c r="B877" s="30" t="s">
        <v>450</v>
      </c>
      <c r="C877" s="30" t="s">
        <v>224</v>
      </c>
      <c r="D877" s="30" t="s">
        <v>114</v>
      </c>
      <c r="E877" s="15" t="str">
        <f t="shared" si="2306"/>
        <v>0703</v>
      </c>
      <c r="F877" s="30" t="s">
        <v>331</v>
      </c>
      <c r="G877" s="30"/>
      <c r="H877" s="31" t="s">
        <v>332</v>
      </c>
      <c r="I877" s="32">
        <f t="shared" si="2360"/>
        <v>6687.9</v>
      </c>
      <c r="J877" s="32">
        <f t="shared" si="2361"/>
        <v>0</v>
      </c>
      <c r="K877" s="32">
        <f t="shared" si="2362"/>
        <v>0</v>
      </c>
      <c r="L877" s="32">
        <f t="shared" si="2363"/>
        <v>0</v>
      </c>
      <c r="M877" s="32">
        <f t="shared" si="2364"/>
        <v>0</v>
      </c>
      <c r="N877" s="32">
        <f t="shared" si="2365"/>
        <v>0</v>
      </c>
      <c r="O877" s="32">
        <f t="shared" si="2366"/>
        <v>0</v>
      </c>
      <c r="P877" s="32">
        <f t="shared" si="2367"/>
        <v>0</v>
      </c>
      <c r="Q877" s="32">
        <f t="shared" si="2368"/>
        <v>0</v>
      </c>
      <c r="R877" s="32">
        <f t="shared" si="2369"/>
        <v>0</v>
      </c>
      <c r="S877" s="32">
        <f t="shared" si="2370"/>
        <v>0</v>
      </c>
      <c r="T877" s="32">
        <f t="shared" si="2371"/>
        <v>0</v>
      </c>
      <c r="U877" s="32">
        <v>0</v>
      </c>
      <c r="V877" s="32">
        <f t="shared" si="2307"/>
        <v>6687.9</v>
      </c>
      <c r="W877" s="32">
        <f t="shared" si="2372"/>
        <v>0</v>
      </c>
      <c r="X877" s="32">
        <f t="shared" si="2373"/>
        <v>0</v>
      </c>
      <c r="Y877" s="32">
        <f t="shared" si="2374"/>
        <v>0</v>
      </c>
      <c r="Z877" s="32">
        <f t="shared" si="2375"/>
        <v>0</v>
      </c>
      <c r="AA877" s="32">
        <f t="shared" si="2376"/>
        <v>0</v>
      </c>
      <c r="AB877" s="32">
        <f t="shared" si="2377"/>
        <v>0</v>
      </c>
      <c r="AC877" s="33">
        <f t="shared" si="2378"/>
        <v>426.58801999999997</v>
      </c>
      <c r="AD877" s="33">
        <f t="shared" si="2379"/>
        <v>426.58801999999997</v>
      </c>
      <c r="AE877" s="34">
        <f t="shared" si="2354"/>
        <v>100</v>
      </c>
      <c r="AF877" s="32">
        <f t="shared" si="2380"/>
        <v>6687.9</v>
      </c>
      <c r="AG877" s="32">
        <f t="shared" si="2381"/>
        <v>0</v>
      </c>
      <c r="AH877" s="32">
        <f t="shared" si="2382"/>
        <v>0</v>
      </c>
      <c r="AI877" s="32">
        <f t="shared" si="2383"/>
        <v>0</v>
      </c>
      <c r="AJ877" s="32">
        <f t="shared" si="2384"/>
        <v>0</v>
      </c>
      <c r="AK877" s="32">
        <f t="shared" si="2385"/>
        <v>0</v>
      </c>
      <c r="AL877" s="32">
        <f t="shared" si="2355"/>
        <v>6687.9</v>
      </c>
      <c r="AM877" s="32">
        <f t="shared" si="2356"/>
        <v>0</v>
      </c>
    </row>
    <row r="878" spans="2:40" ht="31.2" x14ac:dyDescent="0.3">
      <c r="B878" s="30" t="s">
        <v>450</v>
      </c>
      <c r="C878" s="30" t="s">
        <v>224</v>
      </c>
      <c r="D878" s="30" t="s">
        <v>114</v>
      </c>
      <c r="E878" s="15" t="str">
        <f t="shared" si="2306"/>
        <v>0703</v>
      </c>
      <c r="F878" s="30" t="s">
        <v>331</v>
      </c>
      <c r="G878" s="30" t="s">
        <v>174</v>
      </c>
      <c r="H878" s="31" t="s">
        <v>175</v>
      </c>
      <c r="I878" s="32">
        <f t="shared" si="2360"/>
        <v>6687.9</v>
      </c>
      <c r="J878" s="32">
        <f t="shared" si="2361"/>
        <v>0</v>
      </c>
      <c r="K878" s="32">
        <f t="shared" si="2362"/>
        <v>0</v>
      </c>
      <c r="L878" s="32">
        <f t="shared" si="2363"/>
        <v>0</v>
      </c>
      <c r="M878" s="32">
        <f t="shared" si="2364"/>
        <v>0</v>
      </c>
      <c r="N878" s="32">
        <f t="shared" si="2365"/>
        <v>0</v>
      </c>
      <c r="O878" s="32">
        <f t="shared" si="2366"/>
        <v>0</v>
      </c>
      <c r="P878" s="32">
        <f t="shared" si="2367"/>
        <v>0</v>
      </c>
      <c r="Q878" s="32">
        <f t="shared" si="2368"/>
        <v>0</v>
      </c>
      <c r="R878" s="32">
        <f t="shared" si="2369"/>
        <v>0</v>
      </c>
      <c r="S878" s="32">
        <f t="shared" si="2370"/>
        <v>0</v>
      </c>
      <c r="T878" s="32">
        <f t="shared" si="2371"/>
        <v>0</v>
      </c>
      <c r="U878" s="32">
        <v>0</v>
      </c>
      <c r="V878" s="32">
        <f t="shared" si="2307"/>
        <v>6687.9</v>
      </c>
      <c r="W878" s="32">
        <f t="shared" si="2372"/>
        <v>0</v>
      </c>
      <c r="X878" s="32">
        <f t="shared" si="2373"/>
        <v>0</v>
      </c>
      <c r="Y878" s="32">
        <f t="shared" si="2374"/>
        <v>0</v>
      </c>
      <c r="Z878" s="32">
        <f t="shared" si="2375"/>
        <v>0</v>
      </c>
      <c r="AA878" s="32">
        <f t="shared" si="2376"/>
        <v>0</v>
      </c>
      <c r="AB878" s="32">
        <f t="shared" si="2377"/>
        <v>0</v>
      </c>
      <c r="AC878" s="33">
        <f t="shared" si="2378"/>
        <v>426.58801999999997</v>
      </c>
      <c r="AD878" s="33">
        <f t="shared" si="2379"/>
        <v>426.58801999999997</v>
      </c>
      <c r="AE878" s="34">
        <f t="shared" si="2354"/>
        <v>100</v>
      </c>
      <c r="AF878" s="32">
        <f t="shared" si="2380"/>
        <v>6687.9</v>
      </c>
      <c r="AG878" s="32">
        <f t="shared" si="2381"/>
        <v>0</v>
      </c>
      <c r="AH878" s="32">
        <f t="shared" si="2382"/>
        <v>0</v>
      </c>
      <c r="AI878" s="32">
        <f t="shared" si="2383"/>
        <v>0</v>
      </c>
      <c r="AJ878" s="32">
        <f t="shared" si="2384"/>
        <v>0</v>
      </c>
      <c r="AK878" s="32">
        <f t="shared" si="2385"/>
        <v>0</v>
      </c>
      <c r="AL878" s="32">
        <f t="shared" si="2355"/>
        <v>6687.9</v>
      </c>
      <c r="AM878" s="32">
        <f t="shared" si="2356"/>
        <v>0</v>
      </c>
    </row>
    <row r="879" spans="2:40" x14ac:dyDescent="0.3">
      <c r="B879" s="30" t="s">
        <v>450</v>
      </c>
      <c r="C879" s="30" t="s">
        <v>224</v>
      </c>
      <c r="D879" s="30" t="s">
        <v>114</v>
      </c>
      <c r="E879" s="15" t="str">
        <f t="shared" si="2306"/>
        <v>0703</v>
      </c>
      <c r="F879" s="30" t="s">
        <v>331</v>
      </c>
      <c r="G879" s="30" t="s">
        <v>302</v>
      </c>
      <c r="H879" s="31" t="s">
        <v>303</v>
      </c>
      <c r="I879" s="32">
        <v>6687.9</v>
      </c>
      <c r="J879" s="32"/>
      <c r="K879" s="32"/>
      <c r="L879" s="32"/>
      <c r="M879" s="32"/>
      <c r="N879" s="32"/>
      <c r="O879" s="32">
        <v>0</v>
      </c>
      <c r="P879" s="32">
        <v>0</v>
      </c>
      <c r="Q879" s="32">
        <v>0</v>
      </c>
      <c r="R879" s="32">
        <v>0</v>
      </c>
      <c r="S879" s="32">
        <v>0</v>
      </c>
      <c r="T879" s="32">
        <v>0</v>
      </c>
      <c r="U879" s="32">
        <v>0</v>
      </c>
      <c r="V879" s="32">
        <f t="shared" si="2307"/>
        <v>6687.9</v>
      </c>
      <c r="W879" s="32"/>
      <c r="X879" s="32"/>
      <c r="Y879" s="32"/>
      <c r="Z879" s="32"/>
      <c r="AA879" s="32"/>
      <c r="AB879" s="32">
        <v>0</v>
      </c>
      <c r="AC879" s="33">
        <v>426.58801999999997</v>
      </c>
      <c r="AD879" s="33">
        <v>426.58801999999997</v>
      </c>
      <c r="AE879" s="34">
        <f t="shared" si="2354"/>
        <v>100</v>
      </c>
      <c r="AF879" s="32">
        <v>6687.9</v>
      </c>
      <c r="AG879" s="32">
        <v>0</v>
      </c>
      <c r="AH879" s="32">
        <v>0</v>
      </c>
      <c r="AI879" s="32">
        <v>0</v>
      </c>
      <c r="AJ879" s="32">
        <v>0</v>
      </c>
      <c r="AK879" s="32">
        <v>0</v>
      </c>
      <c r="AL879" s="32">
        <f t="shared" si="2355"/>
        <v>6687.9</v>
      </c>
      <c r="AM879" s="32">
        <f t="shared" si="2356"/>
        <v>0</v>
      </c>
      <c r="AN879" s="12"/>
    </row>
    <row r="880" spans="2:40" ht="31.2" x14ac:dyDescent="0.3">
      <c r="B880" s="30" t="s">
        <v>450</v>
      </c>
      <c r="C880" s="30" t="s">
        <v>224</v>
      </c>
      <c r="D880" s="30" t="s">
        <v>114</v>
      </c>
      <c r="E880" s="15" t="str">
        <f t="shared" si="2306"/>
        <v>0703</v>
      </c>
      <c r="F880" s="30" t="s">
        <v>453</v>
      </c>
      <c r="G880" s="30"/>
      <c r="H880" s="31" t="s">
        <v>454</v>
      </c>
      <c r="I880" s="32">
        <f t="shared" ref="I880:T880" si="2386">I881+I912</f>
        <v>826604.00000000023</v>
      </c>
      <c r="J880" s="32">
        <f t="shared" si="2386"/>
        <v>830512.40000000026</v>
      </c>
      <c r="K880" s="32">
        <f t="shared" si="2386"/>
        <v>830512.40000000026</v>
      </c>
      <c r="L880" s="32">
        <f t="shared" si="2386"/>
        <v>0</v>
      </c>
      <c r="M880" s="32">
        <f t="shared" si="2386"/>
        <v>0</v>
      </c>
      <c r="N880" s="32">
        <f t="shared" si="2386"/>
        <v>0</v>
      </c>
      <c r="O880" s="32">
        <f t="shared" si="2386"/>
        <v>-1030.9090000000001</v>
      </c>
      <c r="P880" s="32">
        <f t="shared" si="2386"/>
        <v>0</v>
      </c>
      <c r="Q880" s="32">
        <f t="shared" si="2386"/>
        <v>60746</v>
      </c>
      <c r="R880" s="32">
        <f t="shared" si="2386"/>
        <v>35613.360000000001</v>
      </c>
      <c r="S880" s="32">
        <f t="shared" si="2386"/>
        <v>0</v>
      </c>
      <c r="T880" s="32">
        <f t="shared" si="2386"/>
        <v>0</v>
      </c>
      <c r="U880" s="32">
        <v>0</v>
      </c>
      <c r="V880" s="32">
        <f t="shared" si="2307"/>
        <v>921932.45100000023</v>
      </c>
      <c r="W880" s="32">
        <f t="shared" ref="W880:AD880" si="2387">W881+W912</f>
        <v>0</v>
      </c>
      <c r="X880" s="32">
        <f t="shared" si="2387"/>
        <v>0</v>
      </c>
      <c r="Y880" s="32">
        <f t="shared" si="2387"/>
        <v>0</v>
      </c>
      <c r="Z880" s="32">
        <f t="shared" si="2387"/>
        <v>0</v>
      </c>
      <c r="AA880" s="32">
        <f t="shared" si="2387"/>
        <v>0</v>
      </c>
      <c r="AB880" s="32">
        <f t="shared" si="2387"/>
        <v>705124.2071</v>
      </c>
      <c r="AC880" s="33">
        <f t="shared" si="2387"/>
        <v>921932.45100000012</v>
      </c>
      <c r="AD880" s="33">
        <f t="shared" si="2387"/>
        <v>920547.25192000018</v>
      </c>
      <c r="AE880" s="34">
        <f t="shared" si="2354"/>
        <v>99.849750480255096</v>
      </c>
      <c r="AF880" s="32">
        <f t="shared" ref="AF880:AK880" si="2388">AF881+AF912</f>
        <v>922963.3600000001</v>
      </c>
      <c r="AG880" s="32">
        <f t="shared" si="2388"/>
        <v>-1030.9090000000001</v>
      </c>
      <c r="AH880" s="32">
        <f t="shared" si="2388"/>
        <v>0</v>
      </c>
      <c r="AI880" s="32">
        <f t="shared" si="2388"/>
        <v>0</v>
      </c>
      <c r="AJ880" s="32">
        <f t="shared" si="2388"/>
        <v>0</v>
      </c>
      <c r="AK880" s="32">
        <f t="shared" si="2388"/>
        <v>0</v>
      </c>
      <c r="AL880" s="32">
        <f t="shared" si="2355"/>
        <v>921932.45100000012</v>
      </c>
      <c r="AM880" s="32">
        <f t="shared" si="2356"/>
        <v>0</v>
      </c>
    </row>
    <row r="881" spans="2:40" ht="31.2" x14ac:dyDescent="0.3">
      <c r="B881" s="30" t="s">
        <v>450</v>
      </c>
      <c r="C881" s="30" t="s">
        <v>224</v>
      </c>
      <c r="D881" s="30" t="s">
        <v>114</v>
      </c>
      <c r="E881" s="15" t="str">
        <f t="shared" si="2306"/>
        <v>0703</v>
      </c>
      <c r="F881" s="30" t="s">
        <v>531</v>
      </c>
      <c r="G881" s="30"/>
      <c r="H881" s="31" t="s">
        <v>532</v>
      </c>
      <c r="I881" s="32">
        <f t="shared" ref="I881:T881" si="2389">I882</f>
        <v>806604.20000000019</v>
      </c>
      <c r="J881" s="32">
        <f t="shared" si="2389"/>
        <v>810512.60000000021</v>
      </c>
      <c r="K881" s="32">
        <f t="shared" si="2389"/>
        <v>810512.60000000021</v>
      </c>
      <c r="L881" s="32">
        <f t="shared" si="2389"/>
        <v>0</v>
      </c>
      <c r="M881" s="32">
        <f t="shared" si="2389"/>
        <v>0</v>
      </c>
      <c r="N881" s="32">
        <f t="shared" si="2389"/>
        <v>0</v>
      </c>
      <c r="O881" s="32">
        <f t="shared" si="2389"/>
        <v>-1030.9090000000001</v>
      </c>
      <c r="P881" s="32">
        <f t="shared" si="2389"/>
        <v>0</v>
      </c>
      <c r="Q881" s="32">
        <f t="shared" si="2389"/>
        <v>60746</v>
      </c>
      <c r="R881" s="32">
        <f t="shared" si="2389"/>
        <v>35613.360000000001</v>
      </c>
      <c r="S881" s="32">
        <f t="shared" si="2389"/>
        <v>0</v>
      </c>
      <c r="T881" s="32">
        <f t="shared" si="2389"/>
        <v>0</v>
      </c>
      <c r="U881" s="32">
        <v>0</v>
      </c>
      <c r="V881" s="32">
        <f t="shared" si="2307"/>
        <v>901932.65100000019</v>
      </c>
      <c r="W881" s="32">
        <f t="shared" ref="W881:AD881" si="2390">W882</f>
        <v>0</v>
      </c>
      <c r="X881" s="32">
        <f t="shared" si="2390"/>
        <v>0</v>
      </c>
      <c r="Y881" s="32">
        <f t="shared" si="2390"/>
        <v>0</v>
      </c>
      <c r="Z881" s="32">
        <f t="shared" si="2390"/>
        <v>0</v>
      </c>
      <c r="AA881" s="32">
        <f t="shared" si="2390"/>
        <v>0</v>
      </c>
      <c r="AB881" s="32">
        <f t="shared" si="2390"/>
        <v>705124.2071</v>
      </c>
      <c r="AC881" s="33">
        <f t="shared" si="2390"/>
        <v>901932.65100000007</v>
      </c>
      <c r="AD881" s="33">
        <f t="shared" si="2390"/>
        <v>900663.97255000018</v>
      </c>
      <c r="AE881" s="34">
        <f t="shared" si="2354"/>
        <v>99.859337784412915</v>
      </c>
      <c r="AF881" s="32">
        <f t="shared" ref="AF881:AK881" si="2391">AF882</f>
        <v>902963.56</v>
      </c>
      <c r="AG881" s="32">
        <f t="shared" si="2391"/>
        <v>-1030.9090000000001</v>
      </c>
      <c r="AH881" s="32">
        <f t="shared" si="2391"/>
        <v>0</v>
      </c>
      <c r="AI881" s="32">
        <f t="shared" si="2391"/>
        <v>0</v>
      </c>
      <c r="AJ881" s="32">
        <f t="shared" si="2391"/>
        <v>0</v>
      </c>
      <c r="AK881" s="32">
        <f t="shared" si="2391"/>
        <v>0</v>
      </c>
      <c r="AL881" s="32">
        <f t="shared" si="2355"/>
        <v>901932.65100000007</v>
      </c>
      <c r="AM881" s="32">
        <f t="shared" si="2356"/>
        <v>0</v>
      </c>
    </row>
    <row r="882" spans="2:40" ht="31.2" x14ac:dyDescent="0.3">
      <c r="B882" s="30" t="s">
        <v>450</v>
      </c>
      <c r="C882" s="30" t="s">
        <v>224</v>
      </c>
      <c r="D882" s="30" t="s">
        <v>114</v>
      </c>
      <c r="E882" s="15" t="str">
        <f t="shared" si="2306"/>
        <v>0703</v>
      </c>
      <c r="F882" s="30" t="s">
        <v>533</v>
      </c>
      <c r="G882" s="30"/>
      <c r="H882" s="31" t="s">
        <v>534</v>
      </c>
      <c r="I882" s="32">
        <f t="shared" ref="I882:T882" si="2392">I883+I900+I907+I903+I893+I897</f>
        <v>806604.20000000019</v>
      </c>
      <c r="J882" s="32">
        <f t="shared" si="2392"/>
        <v>810512.60000000021</v>
      </c>
      <c r="K882" s="32">
        <f t="shared" si="2392"/>
        <v>810512.60000000021</v>
      </c>
      <c r="L882" s="32">
        <f t="shared" si="2392"/>
        <v>0</v>
      </c>
      <c r="M882" s="32">
        <f t="shared" si="2392"/>
        <v>0</v>
      </c>
      <c r="N882" s="32">
        <f t="shared" si="2392"/>
        <v>0</v>
      </c>
      <c r="O882" s="32">
        <f t="shared" si="2392"/>
        <v>-1030.9090000000001</v>
      </c>
      <c r="P882" s="32">
        <f t="shared" si="2392"/>
        <v>0</v>
      </c>
      <c r="Q882" s="32">
        <f t="shared" si="2392"/>
        <v>60746</v>
      </c>
      <c r="R882" s="32">
        <f t="shared" si="2392"/>
        <v>35613.360000000001</v>
      </c>
      <c r="S882" s="32">
        <f t="shared" si="2392"/>
        <v>0</v>
      </c>
      <c r="T882" s="32">
        <f t="shared" si="2392"/>
        <v>0</v>
      </c>
      <c r="U882" s="32">
        <v>0</v>
      </c>
      <c r="V882" s="32">
        <f t="shared" si="2307"/>
        <v>901932.65100000019</v>
      </c>
      <c r="W882" s="32">
        <f t="shared" ref="W882:AD882" si="2393">W883+W900+W907+W903+W893+W897</f>
        <v>0</v>
      </c>
      <c r="X882" s="32">
        <f t="shared" si="2393"/>
        <v>0</v>
      </c>
      <c r="Y882" s="32">
        <f t="shared" si="2393"/>
        <v>0</v>
      </c>
      <c r="Z882" s="32">
        <f t="shared" si="2393"/>
        <v>0</v>
      </c>
      <c r="AA882" s="32">
        <f t="shared" si="2393"/>
        <v>0</v>
      </c>
      <c r="AB882" s="32">
        <f t="shared" si="2393"/>
        <v>705124.2071</v>
      </c>
      <c r="AC882" s="33">
        <f t="shared" si="2393"/>
        <v>901932.65100000007</v>
      </c>
      <c r="AD882" s="33">
        <f t="shared" si="2393"/>
        <v>900663.97255000018</v>
      </c>
      <c r="AE882" s="34">
        <f t="shared" si="2354"/>
        <v>99.859337784412915</v>
      </c>
      <c r="AF882" s="32">
        <f t="shared" ref="AF882:AK882" si="2394">AF883+AF900+AF907+AF903+AF893+AF897</f>
        <v>902963.56</v>
      </c>
      <c r="AG882" s="32">
        <f t="shared" si="2394"/>
        <v>-1030.9090000000001</v>
      </c>
      <c r="AH882" s="32">
        <f t="shared" si="2394"/>
        <v>0</v>
      </c>
      <c r="AI882" s="32">
        <f t="shared" si="2394"/>
        <v>0</v>
      </c>
      <c r="AJ882" s="32">
        <f t="shared" si="2394"/>
        <v>0</v>
      </c>
      <c r="AK882" s="32">
        <f t="shared" si="2394"/>
        <v>0</v>
      </c>
      <c r="AL882" s="32">
        <f t="shared" si="2355"/>
        <v>901932.65100000007</v>
      </c>
      <c r="AM882" s="32">
        <f t="shared" si="2356"/>
        <v>0</v>
      </c>
    </row>
    <row r="883" spans="2:40" ht="31.2" x14ac:dyDescent="0.3">
      <c r="B883" s="30" t="s">
        <v>450</v>
      </c>
      <c r="C883" s="30" t="s">
        <v>224</v>
      </c>
      <c r="D883" s="30" t="s">
        <v>114</v>
      </c>
      <c r="E883" s="15" t="str">
        <f t="shared" si="2306"/>
        <v>0703</v>
      </c>
      <c r="F883" s="30" t="s">
        <v>589</v>
      </c>
      <c r="G883" s="30"/>
      <c r="H883" s="31" t="s">
        <v>67</v>
      </c>
      <c r="I883" s="32">
        <f t="shared" ref="I883:T883" si="2395">I884+I886+I888+I891</f>
        <v>781145.30000000028</v>
      </c>
      <c r="J883" s="32">
        <f t="shared" si="2395"/>
        <v>786145.00000000023</v>
      </c>
      <c r="K883" s="32">
        <f t="shared" si="2395"/>
        <v>786145.00000000023</v>
      </c>
      <c r="L883" s="32">
        <f t="shared" si="2395"/>
        <v>0</v>
      </c>
      <c r="M883" s="32">
        <f t="shared" si="2395"/>
        <v>0</v>
      </c>
      <c r="N883" s="32">
        <f t="shared" si="2395"/>
        <v>0</v>
      </c>
      <c r="O883" s="32">
        <f t="shared" si="2395"/>
        <v>0</v>
      </c>
      <c r="P883" s="32">
        <f t="shared" si="2395"/>
        <v>0</v>
      </c>
      <c r="Q883" s="32">
        <f t="shared" si="2395"/>
        <v>271.47000000000003</v>
      </c>
      <c r="R883" s="32">
        <f t="shared" si="2395"/>
        <v>151.01599999999999</v>
      </c>
      <c r="S883" s="32">
        <f t="shared" si="2395"/>
        <v>0</v>
      </c>
      <c r="T883" s="32">
        <f t="shared" si="2395"/>
        <v>0</v>
      </c>
      <c r="U883" s="32">
        <v>0</v>
      </c>
      <c r="V883" s="32">
        <f t="shared" si="2307"/>
        <v>781567.7860000002</v>
      </c>
      <c r="W883" s="32">
        <f t="shared" ref="W883:AD883" si="2396">W884+W886+W888+W891</f>
        <v>0</v>
      </c>
      <c r="X883" s="32">
        <f t="shared" si="2396"/>
        <v>0</v>
      </c>
      <c r="Y883" s="32">
        <f t="shared" si="2396"/>
        <v>0</v>
      </c>
      <c r="Z883" s="32">
        <f t="shared" si="2396"/>
        <v>0</v>
      </c>
      <c r="AA883" s="32">
        <f t="shared" si="2396"/>
        <v>0</v>
      </c>
      <c r="AB883" s="32">
        <f t="shared" si="2396"/>
        <v>633771.02385000011</v>
      </c>
      <c r="AC883" s="33">
        <f t="shared" si="2396"/>
        <v>781567.78600000008</v>
      </c>
      <c r="AD883" s="33">
        <f t="shared" si="2396"/>
        <v>780299.16045000008</v>
      </c>
      <c r="AE883" s="34">
        <f t="shared" si="2354"/>
        <v>99.837681955074856</v>
      </c>
      <c r="AF883" s="32">
        <f t="shared" ref="AF883:AK883" si="2397">AF884+AF886+AF888+AF891</f>
        <v>781567.78600000008</v>
      </c>
      <c r="AG883" s="32">
        <f t="shared" si="2397"/>
        <v>0</v>
      </c>
      <c r="AH883" s="32">
        <f t="shared" si="2397"/>
        <v>0</v>
      </c>
      <c r="AI883" s="32">
        <f t="shared" si="2397"/>
        <v>0</v>
      </c>
      <c r="AJ883" s="32">
        <f t="shared" si="2397"/>
        <v>0</v>
      </c>
      <c r="AK883" s="32">
        <f t="shared" si="2397"/>
        <v>0</v>
      </c>
      <c r="AL883" s="32">
        <f t="shared" si="2355"/>
        <v>781567.78600000008</v>
      </c>
      <c r="AM883" s="32">
        <f t="shared" si="2356"/>
        <v>0</v>
      </c>
    </row>
    <row r="884" spans="2:40" ht="78" x14ac:dyDescent="0.3">
      <c r="B884" s="30" t="s">
        <v>450</v>
      </c>
      <c r="C884" s="30" t="s">
        <v>224</v>
      </c>
      <c r="D884" s="30" t="s">
        <v>114</v>
      </c>
      <c r="E884" s="15" t="str">
        <f t="shared" si="2306"/>
        <v>0703</v>
      </c>
      <c r="F884" s="30" t="s">
        <v>589</v>
      </c>
      <c r="G884" s="30" t="s">
        <v>68</v>
      </c>
      <c r="H884" s="31" t="s">
        <v>69</v>
      </c>
      <c r="I884" s="32">
        <f t="shared" ref="I884:T884" si="2398">I885</f>
        <v>13293.2</v>
      </c>
      <c r="J884" s="32">
        <f t="shared" si="2398"/>
        <v>13510.199999999999</v>
      </c>
      <c r="K884" s="32">
        <f t="shared" si="2398"/>
        <v>13510.199999999999</v>
      </c>
      <c r="L884" s="32">
        <f t="shared" si="2398"/>
        <v>0</v>
      </c>
      <c r="M884" s="32">
        <f t="shared" si="2398"/>
        <v>0</v>
      </c>
      <c r="N884" s="32">
        <f t="shared" si="2398"/>
        <v>0</v>
      </c>
      <c r="O884" s="32">
        <f t="shared" si="2398"/>
        <v>0</v>
      </c>
      <c r="P884" s="32">
        <f t="shared" si="2398"/>
        <v>0</v>
      </c>
      <c r="Q884" s="32">
        <f t="shared" si="2398"/>
        <v>271.47000000000003</v>
      </c>
      <c r="R884" s="32">
        <f t="shared" si="2398"/>
        <v>151.01599999999999</v>
      </c>
      <c r="S884" s="32">
        <f t="shared" si="2398"/>
        <v>0</v>
      </c>
      <c r="T884" s="32">
        <f t="shared" si="2398"/>
        <v>0</v>
      </c>
      <c r="U884" s="32">
        <v>0</v>
      </c>
      <c r="V884" s="32">
        <f t="shared" si="2307"/>
        <v>13715.686</v>
      </c>
      <c r="W884" s="32">
        <f t="shared" ref="W884:AD884" si="2399">W885</f>
        <v>0</v>
      </c>
      <c r="X884" s="32">
        <f t="shared" si="2399"/>
        <v>0</v>
      </c>
      <c r="Y884" s="32">
        <f t="shared" si="2399"/>
        <v>0</v>
      </c>
      <c r="Z884" s="32">
        <f t="shared" si="2399"/>
        <v>0</v>
      </c>
      <c r="AA884" s="32">
        <f t="shared" si="2399"/>
        <v>0</v>
      </c>
      <c r="AB884" s="32">
        <f t="shared" si="2399"/>
        <v>10762.572</v>
      </c>
      <c r="AC884" s="33">
        <f t="shared" si="2399"/>
        <v>13715.686</v>
      </c>
      <c r="AD884" s="33">
        <f t="shared" si="2399"/>
        <v>13715.686</v>
      </c>
      <c r="AE884" s="34">
        <f t="shared" si="2354"/>
        <v>100</v>
      </c>
      <c r="AF884" s="32">
        <f t="shared" ref="AF884:AK884" si="2400">AF885</f>
        <v>13715.686</v>
      </c>
      <c r="AG884" s="32">
        <f t="shared" si="2400"/>
        <v>0</v>
      </c>
      <c r="AH884" s="32">
        <f t="shared" si="2400"/>
        <v>0</v>
      </c>
      <c r="AI884" s="32">
        <f t="shared" si="2400"/>
        <v>0</v>
      </c>
      <c r="AJ884" s="32">
        <f t="shared" si="2400"/>
        <v>0</v>
      </c>
      <c r="AK884" s="32">
        <f t="shared" si="2400"/>
        <v>0</v>
      </c>
      <c r="AL884" s="32">
        <f t="shared" si="2355"/>
        <v>13715.686</v>
      </c>
      <c r="AM884" s="32">
        <f t="shared" si="2356"/>
        <v>0</v>
      </c>
    </row>
    <row r="885" spans="2:40" x14ac:dyDescent="0.3">
      <c r="B885" s="30" t="s">
        <v>450</v>
      </c>
      <c r="C885" s="30" t="s">
        <v>224</v>
      </c>
      <c r="D885" s="30" t="s">
        <v>114</v>
      </c>
      <c r="E885" s="15" t="str">
        <f t="shared" si="2306"/>
        <v>0703</v>
      </c>
      <c r="F885" s="30" t="s">
        <v>589</v>
      </c>
      <c r="G885" s="30" t="s">
        <v>70</v>
      </c>
      <c r="H885" s="31" t="s">
        <v>71</v>
      </c>
      <c r="I885" s="32">
        <v>13293.2</v>
      </c>
      <c r="J885" s="32">
        <v>13510.199999999999</v>
      </c>
      <c r="K885" s="32">
        <v>13510.199999999999</v>
      </c>
      <c r="L885" s="32"/>
      <c r="M885" s="32"/>
      <c r="N885" s="32"/>
      <c r="O885" s="32">
        <v>0</v>
      </c>
      <c r="P885" s="32">
        <v>0</v>
      </c>
      <c r="Q885" s="32">
        <v>271.47000000000003</v>
      </c>
      <c r="R885" s="32">
        <v>151.01599999999999</v>
      </c>
      <c r="S885" s="32">
        <v>0</v>
      </c>
      <c r="T885" s="32">
        <v>0</v>
      </c>
      <c r="U885" s="32">
        <v>0</v>
      </c>
      <c r="V885" s="32">
        <f t="shared" si="2307"/>
        <v>13715.686</v>
      </c>
      <c r="W885" s="32"/>
      <c r="X885" s="32"/>
      <c r="Y885" s="32"/>
      <c r="Z885" s="32"/>
      <c r="AA885" s="32"/>
      <c r="AB885" s="32">
        <v>10762.572</v>
      </c>
      <c r="AC885" s="33">
        <v>13715.686</v>
      </c>
      <c r="AD885" s="33">
        <v>13715.686</v>
      </c>
      <c r="AE885" s="34">
        <f t="shared" si="2354"/>
        <v>100</v>
      </c>
      <c r="AF885" s="32">
        <v>13715.686</v>
      </c>
      <c r="AG885" s="32">
        <v>0</v>
      </c>
      <c r="AH885" s="32">
        <v>0</v>
      </c>
      <c r="AI885" s="32">
        <v>0</v>
      </c>
      <c r="AJ885" s="32">
        <v>0</v>
      </c>
      <c r="AK885" s="32">
        <v>0</v>
      </c>
      <c r="AL885" s="32">
        <f t="shared" si="2355"/>
        <v>13715.686</v>
      </c>
      <c r="AM885" s="32">
        <f t="shared" si="2356"/>
        <v>0</v>
      </c>
      <c r="AN885" s="12"/>
    </row>
    <row r="886" spans="2:40" ht="31.2" x14ac:dyDescent="0.3">
      <c r="B886" s="30" t="s">
        <v>450</v>
      </c>
      <c r="C886" s="30" t="s">
        <v>224</v>
      </c>
      <c r="D886" s="30" t="s">
        <v>114</v>
      </c>
      <c r="E886" s="15" t="str">
        <f t="shared" si="2306"/>
        <v>0703</v>
      </c>
      <c r="F886" s="30" t="s">
        <v>589</v>
      </c>
      <c r="G886" s="30" t="s">
        <v>50</v>
      </c>
      <c r="H886" s="31" t="s">
        <v>51</v>
      </c>
      <c r="I886" s="32">
        <f t="shared" ref="I886:T886" si="2401">I887</f>
        <v>875.09999999999991</v>
      </c>
      <c r="J886" s="32">
        <f t="shared" si="2401"/>
        <v>875.09999999999991</v>
      </c>
      <c r="K886" s="32">
        <f t="shared" si="2401"/>
        <v>875.09999999999991</v>
      </c>
      <c r="L886" s="32">
        <f t="shared" si="2401"/>
        <v>0</v>
      </c>
      <c r="M886" s="32">
        <f t="shared" si="2401"/>
        <v>0</v>
      </c>
      <c r="N886" s="32">
        <f t="shared" si="2401"/>
        <v>0</v>
      </c>
      <c r="O886" s="32">
        <f t="shared" si="2401"/>
        <v>0</v>
      </c>
      <c r="P886" s="32">
        <f t="shared" si="2401"/>
        <v>0</v>
      </c>
      <c r="Q886" s="32">
        <f t="shared" si="2401"/>
        <v>0</v>
      </c>
      <c r="R886" s="32">
        <f t="shared" si="2401"/>
        <v>0</v>
      </c>
      <c r="S886" s="32">
        <f t="shared" si="2401"/>
        <v>0</v>
      </c>
      <c r="T886" s="32">
        <f t="shared" si="2401"/>
        <v>0</v>
      </c>
      <c r="U886" s="32">
        <v>0</v>
      </c>
      <c r="V886" s="32">
        <f t="shared" si="2307"/>
        <v>875.09999999999991</v>
      </c>
      <c r="W886" s="32">
        <f t="shared" ref="W886:AD886" si="2402">W887</f>
        <v>0</v>
      </c>
      <c r="X886" s="32">
        <f t="shared" si="2402"/>
        <v>0</v>
      </c>
      <c r="Y886" s="32">
        <f t="shared" si="2402"/>
        <v>0</v>
      </c>
      <c r="Z886" s="32">
        <f t="shared" si="2402"/>
        <v>0</v>
      </c>
      <c r="AA886" s="32">
        <f t="shared" si="2402"/>
        <v>0</v>
      </c>
      <c r="AB886" s="32">
        <f t="shared" si="2402"/>
        <v>726.47299999999996</v>
      </c>
      <c r="AC886" s="33">
        <f t="shared" si="2402"/>
        <v>1183.31</v>
      </c>
      <c r="AD886" s="33">
        <f t="shared" si="2402"/>
        <v>1181.8136199999999</v>
      </c>
      <c r="AE886" s="34">
        <f t="shared" si="2354"/>
        <v>99.873542858591563</v>
      </c>
      <c r="AF886" s="32">
        <f t="shared" ref="AF886:AK886" si="2403">AF887</f>
        <v>1183.31</v>
      </c>
      <c r="AG886" s="32">
        <f t="shared" si="2403"/>
        <v>0</v>
      </c>
      <c r="AH886" s="32">
        <f t="shared" si="2403"/>
        <v>0</v>
      </c>
      <c r="AI886" s="32">
        <f t="shared" si="2403"/>
        <v>0</v>
      </c>
      <c r="AJ886" s="32">
        <f t="shared" si="2403"/>
        <v>0</v>
      </c>
      <c r="AK886" s="32">
        <f t="shared" si="2403"/>
        <v>0</v>
      </c>
      <c r="AL886" s="32">
        <f t="shared" si="2355"/>
        <v>1183.31</v>
      </c>
      <c r="AM886" s="32">
        <f t="shared" si="2356"/>
        <v>-308.21000000000004</v>
      </c>
    </row>
    <row r="887" spans="2:40" ht="31.2" x14ac:dyDescent="0.3">
      <c r="B887" s="30" t="s">
        <v>450</v>
      </c>
      <c r="C887" s="30" t="s">
        <v>224</v>
      </c>
      <c r="D887" s="30" t="s">
        <v>114</v>
      </c>
      <c r="E887" s="15" t="str">
        <f t="shared" si="2306"/>
        <v>0703</v>
      </c>
      <c r="F887" s="30" t="s">
        <v>589</v>
      </c>
      <c r="G887" s="30" t="s">
        <v>52</v>
      </c>
      <c r="H887" s="31" t="s">
        <v>53</v>
      </c>
      <c r="I887" s="32">
        <v>875.09999999999991</v>
      </c>
      <c r="J887" s="32">
        <v>875.09999999999991</v>
      </c>
      <c r="K887" s="32">
        <v>875.09999999999991</v>
      </c>
      <c r="L887" s="32"/>
      <c r="M887" s="32"/>
      <c r="N887" s="32"/>
      <c r="O887" s="32">
        <v>0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2">
        <v>0</v>
      </c>
      <c r="V887" s="32">
        <f t="shared" si="2307"/>
        <v>875.09999999999991</v>
      </c>
      <c r="W887" s="32"/>
      <c r="X887" s="32"/>
      <c r="Y887" s="32"/>
      <c r="Z887" s="32"/>
      <c r="AA887" s="32"/>
      <c r="AB887" s="32">
        <v>726.47299999999996</v>
      </c>
      <c r="AC887" s="33">
        <v>1183.31</v>
      </c>
      <c r="AD887" s="33">
        <v>1181.8136199999999</v>
      </c>
      <c r="AE887" s="34">
        <f t="shared" si="2354"/>
        <v>99.873542858591563</v>
      </c>
      <c r="AF887" s="32">
        <v>1183.31</v>
      </c>
      <c r="AG887" s="32">
        <v>0</v>
      </c>
      <c r="AH887" s="32">
        <v>0</v>
      </c>
      <c r="AI887" s="32">
        <v>0</v>
      </c>
      <c r="AJ887" s="32">
        <v>0</v>
      </c>
      <c r="AK887" s="32">
        <v>0</v>
      </c>
      <c r="AL887" s="32">
        <f t="shared" si="2355"/>
        <v>1183.31</v>
      </c>
      <c r="AM887" s="32">
        <f t="shared" si="2356"/>
        <v>-308.21000000000004</v>
      </c>
      <c r="AN887" s="12"/>
    </row>
    <row r="888" spans="2:40" ht="31.2" x14ac:dyDescent="0.3">
      <c r="B888" s="30" t="s">
        <v>450</v>
      </c>
      <c r="C888" s="30" t="s">
        <v>224</v>
      </c>
      <c r="D888" s="30" t="s">
        <v>114</v>
      </c>
      <c r="E888" s="15" t="str">
        <f t="shared" si="2306"/>
        <v>0703</v>
      </c>
      <c r="F888" s="30" t="s">
        <v>589</v>
      </c>
      <c r="G888" s="30" t="s">
        <v>174</v>
      </c>
      <c r="H888" s="31" t="s">
        <v>175</v>
      </c>
      <c r="I888" s="32">
        <f t="shared" ref="I888:T888" si="2404">I890+I889</f>
        <v>766925.20000000019</v>
      </c>
      <c r="J888" s="32">
        <f t="shared" si="2404"/>
        <v>771707.90000000014</v>
      </c>
      <c r="K888" s="32">
        <f t="shared" si="2404"/>
        <v>771707.90000000014</v>
      </c>
      <c r="L888" s="32">
        <f t="shared" si="2404"/>
        <v>0</v>
      </c>
      <c r="M888" s="32">
        <f t="shared" si="2404"/>
        <v>0</v>
      </c>
      <c r="N888" s="32">
        <f t="shared" si="2404"/>
        <v>0</v>
      </c>
      <c r="O888" s="32">
        <f t="shared" si="2404"/>
        <v>0</v>
      </c>
      <c r="P888" s="32">
        <f t="shared" si="2404"/>
        <v>0</v>
      </c>
      <c r="Q888" s="32">
        <f t="shared" si="2404"/>
        <v>0</v>
      </c>
      <c r="R888" s="32">
        <f t="shared" si="2404"/>
        <v>0</v>
      </c>
      <c r="S888" s="32">
        <f t="shared" si="2404"/>
        <v>0</v>
      </c>
      <c r="T888" s="32">
        <f t="shared" si="2404"/>
        <v>0</v>
      </c>
      <c r="U888" s="32">
        <v>0</v>
      </c>
      <c r="V888" s="32">
        <f t="shared" si="2307"/>
        <v>766925.20000000019</v>
      </c>
      <c r="W888" s="32">
        <f t="shared" ref="W888:AD888" si="2405">W890+W889</f>
        <v>0</v>
      </c>
      <c r="X888" s="32">
        <f t="shared" si="2405"/>
        <v>0</v>
      </c>
      <c r="Y888" s="32">
        <f t="shared" si="2405"/>
        <v>0</v>
      </c>
      <c r="Z888" s="32">
        <f t="shared" si="2405"/>
        <v>0</v>
      </c>
      <c r="AA888" s="32">
        <f t="shared" si="2405"/>
        <v>0</v>
      </c>
      <c r="AB888" s="32">
        <f t="shared" si="2405"/>
        <v>622237.17885000003</v>
      </c>
      <c r="AC888" s="33">
        <f t="shared" si="2405"/>
        <v>766616.99</v>
      </c>
      <c r="AD888" s="33">
        <f t="shared" si="2405"/>
        <v>765349.86083000002</v>
      </c>
      <c r="AE888" s="34">
        <f t="shared" si="2354"/>
        <v>99.834711572202437</v>
      </c>
      <c r="AF888" s="32">
        <f t="shared" ref="AF888:AK888" si="2406">AF890+AF889</f>
        <v>766616.99</v>
      </c>
      <c r="AG888" s="32">
        <f t="shared" si="2406"/>
        <v>0</v>
      </c>
      <c r="AH888" s="32">
        <f t="shared" si="2406"/>
        <v>0</v>
      </c>
      <c r="AI888" s="32">
        <f t="shared" si="2406"/>
        <v>0</v>
      </c>
      <c r="AJ888" s="32">
        <f t="shared" si="2406"/>
        <v>0</v>
      </c>
      <c r="AK888" s="32">
        <f t="shared" si="2406"/>
        <v>0</v>
      </c>
      <c r="AL888" s="32">
        <f t="shared" si="2355"/>
        <v>766616.99</v>
      </c>
      <c r="AM888" s="32">
        <f t="shared" si="2356"/>
        <v>308.21000000019558</v>
      </c>
    </row>
    <row r="889" spans="2:40" x14ac:dyDescent="0.3">
      <c r="B889" s="30" t="s">
        <v>450</v>
      </c>
      <c r="C889" s="30" t="s">
        <v>224</v>
      </c>
      <c r="D889" s="30" t="s">
        <v>114</v>
      </c>
      <c r="E889" s="15" t="str">
        <f t="shared" si="2306"/>
        <v>0703</v>
      </c>
      <c r="F889" s="30" t="s">
        <v>589</v>
      </c>
      <c r="G889" s="30" t="s">
        <v>176</v>
      </c>
      <c r="H889" s="31" t="s">
        <v>177</v>
      </c>
      <c r="I889" s="32">
        <v>1434.4</v>
      </c>
      <c r="J889" s="32">
        <v>1444.8</v>
      </c>
      <c r="K889" s="32">
        <v>1444.8</v>
      </c>
      <c r="L889" s="32"/>
      <c r="M889" s="32"/>
      <c r="N889" s="32"/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2">
        <v>0</v>
      </c>
      <c r="V889" s="32">
        <f t="shared" si="2307"/>
        <v>1434.4</v>
      </c>
      <c r="W889" s="32"/>
      <c r="X889" s="32"/>
      <c r="Y889" s="32"/>
      <c r="Z889" s="32"/>
      <c r="AA889" s="32"/>
      <c r="AB889" s="32">
        <v>1173</v>
      </c>
      <c r="AC889" s="33">
        <v>1434.4</v>
      </c>
      <c r="AD889" s="33">
        <v>1433.37427</v>
      </c>
      <c r="AE889" s="34">
        <f t="shared" si="2354"/>
        <v>99.928490658114882</v>
      </c>
      <c r="AF889" s="32">
        <v>1434.4</v>
      </c>
      <c r="AG889" s="32">
        <v>0</v>
      </c>
      <c r="AH889" s="32">
        <v>0</v>
      </c>
      <c r="AI889" s="32">
        <v>0</v>
      </c>
      <c r="AJ889" s="32">
        <v>0</v>
      </c>
      <c r="AK889" s="32">
        <v>0</v>
      </c>
      <c r="AL889" s="32">
        <f t="shared" si="2355"/>
        <v>1434.4</v>
      </c>
      <c r="AM889" s="32">
        <f t="shared" si="2356"/>
        <v>0</v>
      </c>
      <c r="AN889" s="12"/>
    </row>
    <row r="890" spans="2:40" x14ac:dyDescent="0.3">
      <c r="B890" s="30" t="s">
        <v>450</v>
      </c>
      <c r="C890" s="30" t="s">
        <v>224</v>
      </c>
      <c r="D890" s="30" t="s">
        <v>114</v>
      </c>
      <c r="E890" s="15" t="str">
        <f t="shared" si="2306"/>
        <v>0703</v>
      </c>
      <c r="F890" s="30" t="s">
        <v>589</v>
      </c>
      <c r="G890" s="30" t="s">
        <v>302</v>
      </c>
      <c r="H890" s="31" t="s">
        <v>303</v>
      </c>
      <c r="I890" s="32">
        <v>765490.80000000016</v>
      </c>
      <c r="J890" s="32">
        <v>770263.10000000009</v>
      </c>
      <c r="K890" s="32">
        <v>770263.10000000009</v>
      </c>
      <c r="L890" s="32"/>
      <c r="M890" s="32"/>
      <c r="N890" s="32"/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2">
        <v>0</v>
      </c>
      <c r="V890" s="32">
        <f t="shared" si="2307"/>
        <v>765490.80000000016</v>
      </c>
      <c r="W890" s="32"/>
      <c r="X890" s="32"/>
      <c r="Y890" s="32"/>
      <c r="Z890" s="32"/>
      <c r="AA890" s="32"/>
      <c r="AB890" s="32">
        <v>621064.17885000003</v>
      </c>
      <c r="AC890" s="33">
        <v>765182.59</v>
      </c>
      <c r="AD890" s="33">
        <v>763916.48655999999</v>
      </c>
      <c r="AE890" s="34">
        <f t="shared" si="2354"/>
        <v>99.83453577531084</v>
      </c>
      <c r="AF890" s="32">
        <v>765182.59</v>
      </c>
      <c r="AG890" s="32">
        <v>0</v>
      </c>
      <c r="AH890" s="32">
        <v>0</v>
      </c>
      <c r="AI890" s="32">
        <v>0</v>
      </c>
      <c r="AJ890" s="32">
        <v>0</v>
      </c>
      <c r="AK890" s="32">
        <v>0</v>
      </c>
      <c r="AL890" s="32">
        <f t="shared" si="2355"/>
        <v>765182.59</v>
      </c>
      <c r="AM890" s="32">
        <f t="shared" si="2356"/>
        <v>308.21000000019558</v>
      </c>
      <c r="AN890" s="12"/>
    </row>
    <row r="891" spans="2:40" x14ac:dyDescent="0.3">
      <c r="B891" s="30" t="s">
        <v>450</v>
      </c>
      <c r="C891" s="30" t="s">
        <v>224</v>
      </c>
      <c r="D891" s="30" t="s">
        <v>114</v>
      </c>
      <c r="E891" s="15" t="str">
        <f t="shared" si="2306"/>
        <v>0703</v>
      </c>
      <c r="F891" s="30" t="s">
        <v>589</v>
      </c>
      <c r="G891" s="30" t="s">
        <v>56</v>
      </c>
      <c r="H891" s="31" t="s">
        <v>57</v>
      </c>
      <c r="I891" s="32">
        <f t="shared" ref="I891:T891" si="2407">I892</f>
        <v>51.8</v>
      </c>
      <c r="J891" s="32">
        <f t="shared" si="2407"/>
        <v>51.8</v>
      </c>
      <c r="K891" s="32">
        <f t="shared" si="2407"/>
        <v>51.8</v>
      </c>
      <c r="L891" s="32">
        <f t="shared" si="2407"/>
        <v>0</v>
      </c>
      <c r="M891" s="32">
        <f t="shared" si="2407"/>
        <v>0</v>
      </c>
      <c r="N891" s="32">
        <f t="shared" si="2407"/>
        <v>0</v>
      </c>
      <c r="O891" s="32">
        <f t="shared" si="2407"/>
        <v>0</v>
      </c>
      <c r="P891" s="32">
        <f t="shared" si="2407"/>
        <v>0</v>
      </c>
      <c r="Q891" s="32">
        <f t="shared" si="2407"/>
        <v>0</v>
      </c>
      <c r="R891" s="32">
        <f t="shared" si="2407"/>
        <v>0</v>
      </c>
      <c r="S891" s="32">
        <f t="shared" si="2407"/>
        <v>0</v>
      </c>
      <c r="T891" s="32">
        <f t="shared" si="2407"/>
        <v>0</v>
      </c>
      <c r="U891" s="32">
        <v>0</v>
      </c>
      <c r="V891" s="32">
        <f t="shared" si="2307"/>
        <v>51.8</v>
      </c>
      <c r="W891" s="32">
        <f t="shared" ref="W891:AD891" si="2408">W892</f>
        <v>0</v>
      </c>
      <c r="X891" s="32">
        <f t="shared" si="2408"/>
        <v>0</v>
      </c>
      <c r="Y891" s="32">
        <f t="shared" si="2408"/>
        <v>0</v>
      </c>
      <c r="Z891" s="32">
        <f t="shared" si="2408"/>
        <v>0</v>
      </c>
      <c r="AA891" s="32">
        <f t="shared" si="2408"/>
        <v>0</v>
      </c>
      <c r="AB891" s="32">
        <f t="shared" si="2408"/>
        <v>44.8</v>
      </c>
      <c r="AC891" s="33">
        <f t="shared" si="2408"/>
        <v>51.8</v>
      </c>
      <c r="AD891" s="33">
        <f t="shared" si="2408"/>
        <v>51.8</v>
      </c>
      <c r="AE891" s="34">
        <f t="shared" si="2354"/>
        <v>100</v>
      </c>
      <c r="AF891" s="32">
        <f t="shared" ref="AF891:AK891" si="2409">AF892</f>
        <v>51.8</v>
      </c>
      <c r="AG891" s="32">
        <f t="shared" si="2409"/>
        <v>0</v>
      </c>
      <c r="AH891" s="32">
        <f t="shared" si="2409"/>
        <v>0</v>
      </c>
      <c r="AI891" s="32">
        <f t="shared" si="2409"/>
        <v>0</v>
      </c>
      <c r="AJ891" s="32">
        <f t="shared" si="2409"/>
        <v>0</v>
      </c>
      <c r="AK891" s="32">
        <f t="shared" si="2409"/>
        <v>0</v>
      </c>
      <c r="AL891" s="32">
        <f t="shared" si="2355"/>
        <v>51.8</v>
      </c>
      <c r="AM891" s="32">
        <f t="shared" si="2356"/>
        <v>0</v>
      </c>
    </row>
    <row r="892" spans="2:40" x14ac:dyDescent="0.3">
      <c r="B892" s="30" t="s">
        <v>450</v>
      </c>
      <c r="C892" s="30" t="s">
        <v>224</v>
      </c>
      <c r="D892" s="30" t="s">
        <v>114</v>
      </c>
      <c r="E892" s="15" t="str">
        <f t="shared" si="2306"/>
        <v>0703</v>
      </c>
      <c r="F892" s="30" t="s">
        <v>589</v>
      </c>
      <c r="G892" s="30" t="s">
        <v>60</v>
      </c>
      <c r="H892" s="31" t="s">
        <v>61</v>
      </c>
      <c r="I892" s="32">
        <v>51.8</v>
      </c>
      <c r="J892" s="32">
        <v>51.8</v>
      </c>
      <c r="K892" s="32">
        <v>51.8</v>
      </c>
      <c r="L892" s="32"/>
      <c r="M892" s="32"/>
      <c r="N892" s="32"/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2">
        <v>0</v>
      </c>
      <c r="V892" s="32">
        <f t="shared" si="2307"/>
        <v>51.8</v>
      </c>
      <c r="W892" s="32"/>
      <c r="X892" s="32"/>
      <c r="Y892" s="32"/>
      <c r="Z892" s="32"/>
      <c r="AA892" s="32"/>
      <c r="AB892" s="32">
        <v>44.8</v>
      </c>
      <c r="AC892" s="33">
        <v>51.8</v>
      </c>
      <c r="AD892" s="33">
        <v>51.8</v>
      </c>
      <c r="AE892" s="34">
        <f t="shared" si="2354"/>
        <v>100</v>
      </c>
      <c r="AF892" s="32">
        <v>51.8</v>
      </c>
      <c r="AG892" s="32">
        <v>0</v>
      </c>
      <c r="AH892" s="32">
        <v>0</v>
      </c>
      <c r="AI892" s="32">
        <v>0</v>
      </c>
      <c r="AJ892" s="32">
        <v>0</v>
      </c>
      <c r="AK892" s="32">
        <v>0</v>
      </c>
      <c r="AL892" s="32">
        <f t="shared" si="2355"/>
        <v>51.8</v>
      </c>
      <c r="AM892" s="32">
        <f t="shared" si="2356"/>
        <v>0</v>
      </c>
      <c r="AN892" s="12"/>
    </row>
    <row r="893" spans="2:40" ht="31.2" hidden="1" customHeight="1" x14ac:dyDescent="0.3">
      <c r="B893" s="30" t="s">
        <v>450</v>
      </c>
      <c r="C893" s="30" t="s">
        <v>224</v>
      </c>
      <c r="D893" s="30" t="s">
        <v>114</v>
      </c>
      <c r="E893" s="15" t="str">
        <f t="shared" si="2306"/>
        <v>0703</v>
      </c>
      <c r="F893" s="30" t="s">
        <v>590</v>
      </c>
      <c r="G893" s="30"/>
      <c r="H893" s="31" t="s">
        <v>591</v>
      </c>
      <c r="I893" s="32">
        <f t="shared" ref="I893:T893" si="2410">I894</f>
        <v>0</v>
      </c>
      <c r="J893" s="32">
        <f t="shared" si="2410"/>
        <v>0</v>
      </c>
      <c r="K893" s="32">
        <f t="shared" si="2410"/>
        <v>0</v>
      </c>
      <c r="L893" s="32">
        <f t="shared" si="2410"/>
        <v>0</v>
      </c>
      <c r="M893" s="32">
        <f t="shared" si="2410"/>
        <v>0</v>
      </c>
      <c r="N893" s="32">
        <f t="shared" si="2410"/>
        <v>0</v>
      </c>
      <c r="O893" s="32">
        <f t="shared" si="2410"/>
        <v>0</v>
      </c>
      <c r="P893" s="32">
        <f t="shared" si="2410"/>
        <v>0</v>
      </c>
      <c r="Q893" s="32">
        <f t="shared" si="2410"/>
        <v>0</v>
      </c>
      <c r="R893" s="32">
        <f t="shared" si="2410"/>
        <v>0</v>
      </c>
      <c r="S893" s="32">
        <f t="shared" si="2410"/>
        <v>0</v>
      </c>
      <c r="T893" s="32">
        <f t="shared" si="2410"/>
        <v>0</v>
      </c>
      <c r="U893" s="32">
        <v>0</v>
      </c>
      <c r="V893" s="32">
        <f t="shared" si="2307"/>
        <v>0</v>
      </c>
      <c r="W893" s="32">
        <f t="shared" ref="W893:AD893" si="2411">W894</f>
        <v>0</v>
      </c>
      <c r="X893" s="32">
        <f t="shared" si="2411"/>
        <v>0</v>
      </c>
      <c r="Y893" s="32">
        <f t="shared" si="2411"/>
        <v>0</v>
      </c>
      <c r="Z893" s="32">
        <f t="shared" si="2411"/>
        <v>0</v>
      </c>
      <c r="AA893" s="32">
        <f t="shared" si="2411"/>
        <v>0</v>
      </c>
      <c r="AB893" s="32">
        <f t="shared" si="2411"/>
        <v>0</v>
      </c>
      <c r="AC893" s="33">
        <f t="shared" si="2411"/>
        <v>0</v>
      </c>
      <c r="AD893" s="33">
        <f t="shared" si="2411"/>
        <v>0</v>
      </c>
      <c r="AE893" s="34" t="e">
        <f t="shared" si="2354"/>
        <v>#DIV/0!</v>
      </c>
      <c r="AF893" s="35">
        <f t="shared" ref="AF893:AK893" si="2412">AF894</f>
        <v>0</v>
      </c>
      <c r="AG893" s="35">
        <f t="shared" si="2412"/>
        <v>0</v>
      </c>
      <c r="AH893" s="36">
        <f t="shared" si="2412"/>
        <v>0</v>
      </c>
      <c r="AI893" s="36">
        <f t="shared" si="2412"/>
        <v>0</v>
      </c>
      <c r="AJ893" s="36">
        <f t="shared" si="2412"/>
        <v>0</v>
      </c>
      <c r="AK893" s="36">
        <f t="shared" si="2412"/>
        <v>0</v>
      </c>
      <c r="AL893" s="36">
        <f t="shared" si="2355"/>
        <v>0</v>
      </c>
      <c r="AM893" s="36">
        <f t="shared" si="2356"/>
        <v>0</v>
      </c>
      <c r="AN893" s="37" t="s">
        <v>35</v>
      </c>
    </row>
    <row r="894" spans="2:40" ht="31.2" hidden="1" customHeight="1" x14ac:dyDescent="0.3">
      <c r="B894" s="30" t="s">
        <v>450</v>
      </c>
      <c r="C894" s="30" t="s">
        <v>224</v>
      </c>
      <c r="D894" s="30" t="s">
        <v>114</v>
      </c>
      <c r="E894" s="15" t="str">
        <f t="shared" si="2306"/>
        <v>0703</v>
      </c>
      <c r="F894" s="30" t="s">
        <v>590</v>
      </c>
      <c r="G894" s="30" t="s">
        <v>174</v>
      </c>
      <c r="H894" s="31" t="s">
        <v>175</v>
      </c>
      <c r="I894" s="32">
        <f t="shared" ref="I894:T894" si="2413">I895+I896</f>
        <v>0</v>
      </c>
      <c r="J894" s="32">
        <f t="shared" si="2413"/>
        <v>0</v>
      </c>
      <c r="K894" s="32">
        <f t="shared" si="2413"/>
        <v>0</v>
      </c>
      <c r="L894" s="32">
        <f t="shared" si="2413"/>
        <v>0</v>
      </c>
      <c r="M894" s="32">
        <f t="shared" si="2413"/>
        <v>0</v>
      </c>
      <c r="N894" s="32">
        <f t="shared" si="2413"/>
        <v>0</v>
      </c>
      <c r="O894" s="32">
        <f t="shared" si="2413"/>
        <v>0</v>
      </c>
      <c r="P894" s="32">
        <f t="shared" si="2413"/>
        <v>0</v>
      </c>
      <c r="Q894" s="32">
        <f t="shared" si="2413"/>
        <v>0</v>
      </c>
      <c r="R894" s="32">
        <f t="shared" si="2413"/>
        <v>0</v>
      </c>
      <c r="S894" s="32">
        <f t="shared" si="2413"/>
        <v>0</v>
      </c>
      <c r="T894" s="32">
        <f t="shared" si="2413"/>
        <v>0</v>
      </c>
      <c r="U894" s="32">
        <v>0</v>
      </c>
      <c r="V894" s="32">
        <f t="shared" si="2307"/>
        <v>0</v>
      </c>
      <c r="W894" s="32">
        <f t="shared" ref="W894:AD894" si="2414">W895+W896</f>
        <v>0</v>
      </c>
      <c r="X894" s="32">
        <f t="shared" si="2414"/>
        <v>0</v>
      </c>
      <c r="Y894" s="32">
        <f t="shared" si="2414"/>
        <v>0</v>
      </c>
      <c r="Z894" s="32">
        <f t="shared" si="2414"/>
        <v>0</v>
      </c>
      <c r="AA894" s="32">
        <f t="shared" si="2414"/>
        <v>0</v>
      </c>
      <c r="AB894" s="32">
        <f t="shared" si="2414"/>
        <v>0</v>
      </c>
      <c r="AC894" s="33">
        <f t="shared" si="2414"/>
        <v>0</v>
      </c>
      <c r="AD894" s="33">
        <f t="shared" si="2414"/>
        <v>0</v>
      </c>
      <c r="AE894" s="34" t="e">
        <f t="shared" si="2354"/>
        <v>#DIV/0!</v>
      </c>
      <c r="AF894" s="35">
        <f t="shared" ref="AF894:AK894" si="2415">AF895+AF896</f>
        <v>0</v>
      </c>
      <c r="AG894" s="35">
        <f t="shared" si="2415"/>
        <v>0</v>
      </c>
      <c r="AH894" s="36">
        <f t="shared" si="2415"/>
        <v>0</v>
      </c>
      <c r="AI894" s="36">
        <f t="shared" si="2415"/>
        <v>0</v>
      </c>
      <c r="AJ894" s="36">
        <f t="shared" si="2415"/>
        <v>0</v>
      </c>
      <c r="AK894" s="36">
        <f t="shared" si="2415"/>
        <v>0</v>
      </c>
      <c r="AL894" s="36">
        <f t="shared" si="2355"/>
        <v>0</v>
      </c>
      <c r="AM894" s="36">
        <f t="shared" si="2356"/>
        <v>0</v>
      </c>
      <c r="AN894" s="37" t="s">
        <v>35</v>
      </c>
    </row>
    <row r="895" spans="2:40" ht="15.6" hidden="1" customHeight="1" x14ac:dyDescent="0.3">
      <c r="B895" s="30" t="s">
        <v>450</v>
      </c>
      <c r="C895" s="30" t="s">
        <v>224</v>
      </c>
      <c r="D895" s="30" t="s">
        <v>114</v>
      </c>
      <c r="E895" s="15" t="str">
        <f t="shared" si="2306"/>
        <v>0703</v>
      </c>
      <c r="F895" s="30" t="s">
        <v>590</v>
      </c>
      <c r="G895" s="30" t="s">
        <v>176</v>
      </c>
      <c r="H895" s="31" t="s">
        <v>177</v>
      </c>
      <c r="I895" s="32"/>
      <c r="J895" s="32"/>
      <c r="K895" s="32"/>
      <c r="L895" s="32"/>
      <c r="M895" s="32"/>
      <c r="N895" s="32"/>
      <c r="O895" s="32">
        <v>0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2">
        <v>0</v>
      </c>
      <c r="V895" s="32">
        <f t="shared" si="2307"/>
        <v>0</v>
      </c>
      <c r="W895" s="32"/>
      <c r="X895" s="32"/>
      <c r="Y895" s="32"/>
      <c r="Z895" s="32"/>
      <c r="AA895" s="32"/>
      <c r="AB895" s="32">
        <v>0</v>
      </c>
      <c r="AC895" s="33">
        <v>0</v>
      </c>
      <c r="AD895" s="33">
        <v>0</v>
      </c>
      <c r="AE895" s="34" t="e">
        <f t="shared" si="2354"/>
        <v>#DIV/0!</v>
      </c>
      <c r="AF895" s="35">
        <v>0</v>
      </c>
      <c r="AG895" s="35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f t="shared" si="2355"/>
        <v>0</v>
      </c>
      <c r="AM895" s="36">
        <f t="shared" si="2356"/>
        <v>0</v>
      </c>
      <c r="AN895" s="37" t="s">
        <v>35</v>
      </c>
    </row>
    <row r="896" spans="2:40" ht="15.6" hidden="1" customHeight="1" x14ac:dyDescent="0.3">
      <c r="B896" s="30" t="s">
        <v>450</v>
      </c>
      <c r="C896" s="30" t="s">
        <v>224</v>
      </c>
      <c r="D896" s="30" t="s">
        <v>114</v>
      </c>
      <c r="E896" s="15" t="str">
        <f t="shared" si="2306"/>
        <v>0703</v>
      </c>
      <c r="F896" s="30" t="s">
        <v>590</v>
      </c>
      <c r="G896" s="30" t="s">
        <v>302</v>
      </c>
      <c r="H896" s="31" t="s">
        <v>303</v>
      </c>
      <c r="I896" s="32"/>
      <c r="J896" s="32"/>
      <c r="K896" s="32"/>
      <c r="L896" s="32"/>
      <c r="M896" s="32"/>
      <c r="N896" s="32"/>
      <c r="O896" s="32">
        <v>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2">
        <v>0</v>
      </c>
      <c r="V896" s="32">
        <f t="shared" si="2307"/>
        <v>0</v>
      </c>
      <c r="W896" s="32"/>
      <c r="X896" s="32"/>
      <c r="Y896" s="32"/>
      <c r="Z896" s="32"/>
      <c r="AA896" s="32"/>
      <c r="AB896" s="32">
        <v>0</v>
      </c>
      <c r="AC896" s="33">
        <v>0</v>
      </c>
      <c r="AD896" s="33">
        <v>0</v>
      </c>
      <c r="AE896" s="34" t="e">
        <f t="shared" si="2354"/>
        <v>#DIV/0!</v>
      </c>
      <c r="AF896" s="35">
        <v>0</v>
      </c>
      <c r="AG896" s="35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f t="shared" si="2355"/>
        <v>0</v>
      </c>
      <c r="AM896" s="36">
        <f t="shared" si="2356"/>
        <v>0</v>
      </c>
      <c r="AN896" s="37" t="s">
        <v>35</v>
      </c>
    </row>
    <row r="897" spans="2:40" ht="31.2" hidden="1" customHeight="1" x14ac:dyDescent="0.3">
      <c r="B897" s="30" t="s">
        <v>450</v>
      </c>
      <c r="C897" s="30" t="s">
        <v>224</v>
      </c>
      <c r="D897" s="30" t="s">
        <v>114</v>
      </c>
      <c r="E897" s="15" t="str">
        <f t="shared" si="2306"/>
        <v>0703</v>
      </c>
      <c r="F897" s="30" t="s">
        <v>592</v>
      </c>
      <c r="G897" s="30"/>
      <c r="H897" s="31" t="s">
        <v>593</v>
      </c>
      <c r="I897" s="32">
        <f t="shared" ref="I897:I903" si="2416">I898</f>
        <v>0</v>
      </c>
      <c r="J897" s="32">
        <f t="shared" ref="J897:J903" si="2417">J898</f>
        <v>0</v>
      </c>
      <c r="K897" s="32">
        <f t="shared" ref="K897:K903" si="2418">K898</f>
        <v>0</v>
      </c>
      <c r="L897" s="32">
        <f t="shared" ref="L897:L903" si="2419">L898</f>
        <v>0</v>
      </c>
      <c r="M897" s="32">
        <f t="shared" ref="M897:M903" si="2420">M898</f>
        <v>0</v>
      </c>
      <c r="N897" s="32">
        <f t="shared" ref="N897:N903" si="2421">N898</f>
        <v>0</v>
      </c>
      <c r="O897" s="32">
        <f t="shared" ref="O897:O903" si="2422">O898</f>
        <v>0</v>
      </c>
      <c r="P897" s="32">
        <f t="shared" ref="P897:P903" si="2423">P898</f>
        <v>0</v>
      </c>
      <c r="Q897" s="32">
        <f t="shared" ref="Q897:Q903" si="2424">Q898</f>
        <v>0</v>
      </c>
      <c r="R897" s="32">
        <f t="shared" ref="R897:R903" si="2425">R898</f>
        <v>0</v>
      </c>
      <c r="S897" s="32">
        <f t="shared" ref="S897:S903" si="2426">S898</f>
        <v>0</v>
      </c>
      <c r="T897" s="32">
        <f t="shared" ref="T897:T903" si="2427">T898</f>
        <v>0</v>
      </c>
      <c r="U897" s="32">
        <v>0</v>
      </c>
      <c r="V897" s="32">
        <f t="shared" si="2307"/>
        <v>0</v>
      </c>
      <c r="W897" s="32">
        <f t="shared" ref="W897:W903" si="2428">W898</f>
        <v>0</v>
      </c>
      <c r="X897" s="32">
        <f t="shared" ref="X897:X903" si="2429">X898</f>
        <v>0</v>
      </c>
      <c r="Y897" s="32">
        <f t="shared" ref="Y897:Y903" si="2430">Y898</f>
        <v>0</v>
      </c>
      <c r="Z897" s="32">
        <f t="shared" ref="Z897:Z903" si="2431">Z898</f>
        <v>0</v>
      </c>
      <c r="AA897" s="32">
        <f t="shared" ref="AA897:AA903" si="2432">AA898</f>
        <v>0</v>
      </c>
      <c r="AB897" s="32">
        <f t="shared" ref="AB897:AB903" si="2433">AB898</f>
        <v>0</v>
      </c>
      <c r="AC897" s="33">
        <f t="shared" ref="AC897:AC903" si="2434">AC898</f>
        <v>0</v>
      </c>
      <c r="AD897" s="33">
        <f t="shared" ref="AD897:AD903" si="2435">AD898</f>
        <v>0</v>
      </c>
      <c r="AE897" s="34" t="e">
        <f t="shared" si="2354"/>
        <v>#DIV/0!</v>
      </c>
      <c r="AF897" s="35">
        <f t="shared" ref="AF897:AF903" si="2436">AF898</f>
        <v>0</v>
      </c>
      <c r="AG897" s="35">
        <f t="shared" ref="AG897:AG903" si="2437">AG898</f>
        <v>0</v>
      </c>
      <c r="AH897" s="36">
        <f t="shared" ref="AH897:AH903" si="2438">AH898</f>
        <v>0</v>
      </c>
      <c r="AI897" s="36">
        <f t="shared" ref="AI897:AI903" si="2439">AI898</f>
        <v>0</v>
      </c>
      <c r="AJ897" s="36">
        <f t="shared" ref="AJ897:AJ903" si="2440">AJ898</f>
        <v>0</v>
      </c>
      <c r="AK897" s="36">
        <f t="shared" ref="AK897:AK903" si="2441">AK898</f>
        <v>0</v>
      </c>
      <c r="AL897" s="36">
        <f t="shared" si="2355"/>
        <v>0</v>
      </c>
      <c r="AM897" s="36">
        <f t="shared" si="2356"/>
        <v>0</v>
      </c>
      <c r="AN897" s="37" t="s">
        <v>35</v>
      </c>
    </row>
    <row r="898" spans="2:40" ht="31.2" hidden="1" customHeight="1" x14ac:dyDescent="0.3">
      <c r="B898" s="30" t="s">
        <v>450</v>
      </c>
      <c r="C898" s="30" t="s">
        <v>224</v>
      </c>
      <c r="D898" s="30" t="s">
        <v>114</v>
      </c>
      <c r="E898" s="15" t="str">
        <f t="shared" si="2306"/>
        <v>0703</v>
      </c>
      <c r="F898" s="30" t="s">
        <v>592</v>
      </c>
      <c r="G898" s="30" t="s">
        <v>174</v>
      </c>
      <c r="H898" s="31" t="s">
        <v>175</v>
      </c>
      <c r="I898" s="32">
        <f t="shared" si="2416"/>
        <v>0</v>
      </c>
      <c r="J898" s="32">
        <f t="shared" si="2417"/>
        <v>0</v>
      </c>
      <c r="K898" s="32">
        <f t="shared" si="2418"/>
        <v>0</v>
      </c>
      <c r="L898" s="32">
        <f t="shared" si="2419"/>
        <v>0</v>
      </c>
      <c r="M898" s="32">
        <f t="shared" si="2420"/>
        <v>0</v>
      </c>
      <c r="N898" s="32">
        <f t="shared" si="2421"/>
        <v>0</v>
      </c>
      <c r="O898" s="32">
        <f t="shared" si="2422"/>
        <v>0</v>
      </c>
      <c r="P898" s="32">
        <f t="shared" si="2423"/>
        <v>0</v>
      </c>
      <c r="Q898" s="32">
        <f t="shared" si="2424"/>
        <v>0</v>
      </c>
      <c r="R898" s="32">
        <f t="shared" si="2425"/>
        <v>0</v>
      </c>
      <c r="S898" s="32">
        <f t="shared" si="2426"/>
        <v>0</v>
      </c>
      <c r="T898" s="32">
        <f t="shared" si="2427"/>
        <v>0</v>
      </c>
      <c r="U898" s="32">
        <v>0</v>
      </c>
      <c r="V898" s="32">
        <f t="shared" si="2307"/>
        <v>0</v>
      </c>
      <c r="W898" s="32">
        <f t="shared" si="2428"/>
        <v>0</v>
      </c>
      <c r="X898" s="32">
        <f t="shared" si="2429"/>
        <v>0</v>
      </c>
      <c r="Y898" s="32">
        <f t="shared" si="2430"/>
        <v>0</v>
      </c>
      <c r="Z898" s="32">
        <f t="shared" si="2431"/>
        <v>0</v>
      </c>
      <c r="AA898" s="32">
        <f t="shared" si="2432"/>
        <v>0</v>
      </c>
      <c r="AB898" s="32">
        <f t="shared" si="2433"/>
        <v>0</v>
      </c>
      <c r="AC898" s="33">
        <f t="shared" si="2434"/>
        <v>0</v>
      </c>
      <c r="AD898" s="33">
        <f t="shared" si="2435"/>
        <v>0</v>
      </c>
      <c r="AE898" s="34" t="e">
        <f t="shared" si="2354"/>
        <v>#DIV/0!</v>
      </c>
      <c r="AF898" s="35">
        <f t="shared" si="2436"/>
        <v>0</v>
      </c>
      <c r="AG898" s="35">
        <f t="shared" si="2437"/>
        <v>0</v>
      </c>
      <c r="AH898" s="36">
        <f t="shared" si="2438"/>
        <v>0</v>
      </c>
      <c r="AI898" s="36">
        <f t="shared" si="2439"/>
        <v>0</v>
      </c>
      <c r="AJ898" s="36">
        <f t="shared" si="2440"/>
        <v>0</v>
      </c>
      <c r="AK898" s="36">
        <f t="shared" si="2441"/>
        <v>0</v>
      </c>
      <c r="AL898" s="36">
        <f t="shared" si="2355"/>
        <v>0</v>
      </c>
      <c r="AM898" s="36">
        <f t="shared" si="2356"/>
        <v>0</v>
      </c>
      <c r="AN898" s="37" t="s">
        <v>35</v>
      </c>
    </row>
    <row r="899" spans="2:40" ht="15.6" hidden="1" customHeight="1" x14ac:dyDescent="0.3">
      <c r="B899" s="30" t="s">
        <v>450</v>
      </c>
      <c r="C899" s="30" t="s">
        <v>224</v>
      </c>
      <c r="D899" s="30" t="s">
        <v>114</v>
      </c>
      <c r="E899" s="15" t="str">
        <f t="shared" si="2306"/>
        <v>0703</v>
      </c>
      <c r="F899" s="30" t="s">
        <v>592</v>
      </c>
      <c r="G899" s="30" t="s">
        <v>302</v>
      </c>
      <c r="H899" s="31" t="s">
        <v>303</v>
      </c>
      <c r="I899" s="32"/>
      <c r="J899" s="32"/>
      <c r="K899" s="32"/>
      <c r="L899" s="32"/>
      <c r="M899" s="32"/>
      <c r="N899" s="32"/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2">
        <v>0</v>
      </c>
      <c r="V899" s="32">
        <f t="shared" si="2307"/>
        <v>0</v>
      </c>
      <c r="W899" s="32"/>
      <c r="X899" s="32"/>
      <c r="Y899" s="32"/>
      <c r="Z899" s="32"/>
      <c r="AA899" s="32"/>
      <c r="AB899" s="32">
        <v>0</v>
      </c>
      <c r="AC899" s="33">
        <v>0</v>
      </c>
      <c r="AD899" s="33">
        <v>0</v>
      </c>
      <c r="AE899" s="34" t="e">
        <f t="shared" si="2354"/>
        <v>#DIV/0!</v>
      </c>
      <c r="AF899" s="35">
        <v>0</v>
      </c>
      <c r="AG899" s="35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f t="shared" si="2355"/>
        <v>0</v>
      </c>
      <c r="AM899" s="36">
        <f t="shared" si="2356"/>
        <v>0</v>
      </c>
      <c r="AN899" s="37" t="s">
        <v>35</v>
      </c>
    </row>
    <row r="900" spans="2:40" ht="31.2" x14ac:dyDescent="0.3">
      <c r="B900" s="30" t="s">
        <v>450</v>
      </c>
      <c r="C900" s="30" t="s">
        <v>224</v>
      </c>
      <c r="D900" s="30" t="s">
        <v>114</v>
      </c>
      <c r="E900" s="15" t="str">
        <f t="shared" si="2306"/>
        <v>0703</v>
      </c>
      <c r="F900" s="30" t="s">
        <v>594</v>
      </c>
      <c r="G900" s="30"/>
      <c r="H900" s="31" t="s">
        <v>595</v>
      </c>
      <c r="I900" s="32">
        <f t="shared" si="2416"/>
        <v>2985.7</v>
      </c>
      <c r="J900" s="32">
        <f t="shared" si="2417"/>
        <v>3090.1</v>
      </c>
      <c r="K900" s="32">
        <f t="shared" si="2418"/>
        <v>3090.1</v>
      </c>
      <c r="L900" s="32">
        <f t="shared" si="2419"/>
        <v>0</v>
      </c>
      <c r="M900" s="32">
        <f t="shared" si="2420"/>
        <v>0</v>
      </c>
      <c r="N900" s="32">
        <f t="shared" si="2421"/>
        <v>0</v>
      </c>
      <c r="O900" s="32">
        <f t="shared" si="2422"/>
        <v>0</v>
      </c>
      <c r="P900" s="32">
        <f t="shared" si="2423"/>
        <v>0</v>
      </c>
      <c r="Q900" s="32">
        <f t="shared" si="2424"/>
        <v>0</v>
      </c>
      <c r="R900" s="32">
        <f t="shared" si="2425"/>
        <v>0</v>
      </c>
      <c r="S900" s="32">
        <f t="shared" si="2426"/>
        <v>0</v>
      </c>
      <c r="T900" s="32">
        <f t="shared" si="2427"/>
        <v>0</v>
      </c>
      <c r="U900" s="32">
        <v>0</v>
      </c>
      <c r="V900" s="32">
        <f t="shared" si="2307"/>
        <v>2985.7</v>
      </c>
      <c r="W900" s="32">
        <f t="shared" si="2428"/>
        <v>0</v>
      </c>
      <c r="X900" s="32">
        <f t="shared" si="2429"/>
        <v>0</v>
      </c>
      <c r="Y900" s="32">
        <f t="shared" si="2430"/>
        <v>0</v>
      </c>
      <c r="Z900" s="32">
        <f t="shared" si="2431"/>
        <v>0</v>
      </c>
      <c r="AA900" s="32">
        <f t="shared" si="2432"/>
        <v>0</v>
      </c>
      <c r="AB900" s="32">
        <f t="shared" si="2433"/>
        <v>2386.5643599999999</v>
      </c>
      <c r="AC900" s="33">
        <f t="shared" si="2434"/>
        <v>2985.7</v>
      </c>
      <c r="AD900" s="33">
        <f t="shared" si="2435"/>
        <v>2985.6593600000001</v>
      </c>
      <c r="AE900" s="34">
        <f t="shared" si="2354"/>
        <v>99.998638845161949</v>
      </c>
      <c r="AF900" s="32">
        <f t="shared" si="2436"/>
        <v>2985.7</v>
      </c>
      <c r="AG900" s="32">
        <f t="shared" si="2437"/>
        <v>0</v>
      </c>
      <c r="AH900" s="32">
        <f t="shared" si="2438"/>
        <v>0</v>
      </c>
      <c r="AI900" s="32">
        <f t="shared" si="2439"/>
        <v>0</v>
      </c>
      <c r="AJ900" s="32">
        <f t="shared" si="2440"/>
        <v>0</v>
      </c>
      <c r="AK900" s="32">
        <f t="shared" si="2441"/>
        <v>0</v>
      </c>
      <c r="AL900" s="32">
        <f t="shared" si="2355"/>
        <v>2985.7</v>
      </c>
      <c r="AM900" s="32">
        <f t="shared" si="2356"/>
        <v>0</v>
      </c>
    </row>
    <row r="901" spans="2:40" ht="31.2" x14ac:dyDescent="0.3">
      <c r="B901" s="30" t="s">
        <v>450</v>
      </c>
      <c r="C901" s="30" t="s">
        <v>224</v>
      </c>
      <c r="D901" s="30" t="s">
        <v>114</v>
      </c>
      <c r="E901" s="15" t="str">
        <f t="shared" si="2306"/>
        <v>0703</v>
      </c>
      <c r="F901" s="30" t="s">
        <v>594</v>
      </c>
      <c r="G901" s="30" t="s">
        <v>174</v>
      </c>
      <c r="H901" s="31" t="s">
        <v>175</v>
      </c>
      <c r="I901" s="32">
        <f t="shared" si="2416"/>
        <v>2985.7</v>
      </c>
      <c r="J901" s="32">
        <f t="shared" si="2417"/>
        <v>3090.1</v>
      </c>
      <c r="K901" s="32">
        <f t="shared" si="2418"/>
        <v>3090.1</v>
      </c>
      <c r="L901" s="32">
        <f t="shared" si="2419"/>
        <v>0</v>
      </c>
      <c r="M901" s="32">
        <f t="shared" si="2420"/>
        <v>0</v>
      </c>
      <c r="N901" s="32">
        <f t="shared" si="2421"/>
        <v>0</v>
      </c>
      <c r="O901" s="32">
        <f t="shared" si="2422"/>
        <v>0</v>
      </c>
      <c r="P901" s="32">
        <f t="shared" si="2423"/>
        <v>0</v>
      </c>
      <c r="Q901" s="32">
        <f t="shared" si="2424"/>
        <v>0</v>
      </c>
      <c r="R901" s="32">
        <f t="shared" si="2425"/>
        <v>0</v>
      </c>
      <c r="S901" s="32">
        <f t="shared" si="2426"/>
        <v>0</v>
      </c>
      <c r="T901" s="32">
        <f t="shared" si="2427"/>
        <v>0</v>
      </c>
      <c r="U901" s="32">
        <v>0</v>
      </c>
      <c r="V901" s="32">
        <f t="shared" si="2307"/>
        <v>2985.7</v>
      </c>
      <c r="W901" s="32">
        <f t="shared" si="2428"/>
        <v>0</v>
      </c>
      <c r="X901" s="32">
        <f t="shared" si="2429"/>
        <v>0</v>
      </c>
      <c r="Y901" s="32">
        <f t="shared" si="2430"/>
        <v>0</v>
      </c>
      <c r="Z901" s="32">
        <f t="shared" si="2431"/>
        <v>0</v>
      </c>
      <c r="AA901" s="32">
        <f t="shared" si="2432"/>
        <v>0</v>
      </c>
      <c r="AB901" s="32">
        <f t="shared" si="2433"/>
        <v>2386.5643599999999</v>
      </c>
      <c r="AC901" s="33">
        <f t="shared" si="2434"/>
        <v>2985.7</v>
      </c>
      <c r="AD901" s="33">
        <f t="shared" si="2435"/>
        <v>2985.6593600000001</v>
      </c>
      <c r="AE901" s="34">
        <f t="shared" si="2354"/>
        <v>99.998638845161949</v>
      </c>
      <c r="AF901" s="32">
        <f t="shared" si="2436"/>
        <v>2985.7</v>
      </c>
      <c r="AG901" s="32">
        <f t="shared" si="2437"/>
        <v>0</v>
      </c>
      <c r="AH901" s="32">
        <f t="shared" si="2438"/>
        <v>0</v>
      </c>
      <c r="AI901" s="32">
        <f t="shared" si="2439"/>
        <v>0</v>
      </c>
      <c r="AJ901" s="32">
        <f t="shared" si="2440"/>
        <v>0</v>
      </c>
      <c r="AK901" s="32">
        <f t="shared" si="2441"/>
        <v>0</v>
      </c>
      <c r="AL901" s="32">
        <f t="shared" si="2355"/>
        <v>2985.7</v>
      </c>
      <c r="AM901" s="32">
        <f t="shared" si="2356"/>
        <v>0</v>
      </c>
    </row>
    <row r="902" spans="2:40" x14ac:dyDescent="0.3">
      <c r="B902" s="30" t="s">
        <v>450</v>
      </c>
      <c r="C902" s="30" t="s">
        <v>224</v>
      </c>
      <c r="D902" s="30" t="s">
        <v>114</v>
      </c>
      <c r="E902" s="15" t="str">
        <f t="shared" si="2306"/>
        <v>0703</v>
      </c>
      <c r="F902" s="30" t="s">
        <v>594</v>
      </c>
      <c r="G902" s="30" t="s">
        <v>302</v>
      </c>
      <c r="H902" s="31" t="s">
        <v>303</v>
      </c>
      <c r="I902" s="32">
        <v>2985.7</v>
      </c>
      <c r="J902" s="32">
        <v>3090.1</v>
      </c>
      <c r="K902" s="32">
        <v>3090.1</v>
      </c>
      <c r="L902" s="32"/>
      <c r="M902" s="32"/>
      <c r="N902" s="32"/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2">
        <v>0</v>
      </c>
      <c r="V902" s="32">
        <f t="shared" si="2307"/>
        <v>2985.7</v>
      </c>
      <c r="W902" s="32"/>
      <c r="X902" s="32"/>
      <c r="Y902" s="32"/>
      <c r="Z902" s="32"/>
      <c r="AA902" s="32"/>
      <c r="AB902" s="32">
        <v>2386.5643599999999</v>
      </c>
      <c r="AC902" s="33">
        <v>2985.7</v>
      </c>
      <c r="AD902" s="33">
        <v>2985.6593600000001</v>
      </c>
      <c r="AE902" s="34">
        <f t="shared" si="2354"/>
        <v>99.998638845161949</v>
      </c>
      <c r="AF902" s="32">
        <v>2985.7</v>
      </c>
      <c r="AG902" s="32">
        <v>0</v>
      </c>
      <c r="AH902" s="32">
        <v>0</v>
      </c>
      <c r="AI902" s="32">
        <v>0</v>
      </c>
      <c r="AJ902" s="32">
        <v>0</v>
      </c>
      <c r="AK902" s="32">
        <v>0</v>
      </c>
      <c r="AL902" s="32">
        <f t="shared" si="2355"/>
        <v>2985.7</v>
      </c>
      <c r="AM902" s="32">
        <f t="shared" si="2356"/>
        <v>0</v>
      </c>
      <c r="AN902" s="12"/>
    </row>
    <row r="903" spans="2:40" x14ac:dyDescent="0.3">
      <c r="B903" s="30" t="s">
        <v>450</v>
      </c>
      <c r="C903" s="30" t="s">
        <v>224</v>
      </c>
      <c r="D903" s="30" t="s">
        <v>114</v>
      </c>
      <c r="E903" s="15" t="str">
        <f t="shared" si="2306"/>
        <v>0703</v>
      </c>
      <c r="F903" s="30" t="s">
        <v>596</v>
      </c>
      <c r="G903" s="30"/>
      <c r="H903" s="31" t="s">
        <v>312</v>
      </c>
      <c r="I903" s="32">
        <f t="shared" si="2416"/>
        <v>1195.6999999999998</v>
      </c>
      <c r="J903" s="32">
        <f t="shared" si="2417"/>
        <v>0</v>
      </c>
      <c r="K903" s="32">
        <f t="shared" si="2418"/>
        <v>0</v>
      </c>
      <c r="L903" s="32">
        <f t="shared" si="2419"/>
        <v>0</v>
      </c>
      <c r="M903" s="32">
        <f t="shared" si="2420"/>
        <v>0</v>
      </c>
      <c r="N903" s="32">
        <f t="shared" si="2421"/>
        <v>0</v>
      </c>
      <c r="O903" s="32">
        <f t="shared" si="2422"/>
        <v>0</v>
      </c>
      <c r="P903" s="32">
        <f t="shared" si="2423"/>
        <v>0</v>
      </c>
      <c r="Q903" s="32">
        <f t="shared" si="2424"/>
        <v>60474.53</v>
      </c>
      <c r="R903" s="32">
        <f t="shared" si="2425"/>
        <v>35462.343999999997</v>
      </c>
      <c r="S903" s="32">
        <f t="shared" si="2426"/>
        <v>0</v>
      </c>
      <c r="T903" s="32">
        <f t="shared" si="2427"/>
        <v>0</v>
      </c>
      <c r="U903" s="32">
        <v>0</v>
      </c>
      <c r="V903" s="32">
        <f t="shared" si="2307"/>
        <v>97132.573999999993</v>
      </c>
      <c r="W903" s="32">
        <f t="shared" si="2428"/>
        <v>0</v>
      </c>
      <c r="X903" s="32">
        <f t="shared" si="2429"/>
        <v>0</v>
      </c>
      <c r="Y903" s="32">
        <f t="shared" si="2430"/>
        <v>0</v>
      </c>
      <c r="Z903" s="32">
        <f t="shared" si="2431"/>
        <v>0</v>
      </c>
      <c r="AA903" s="32">
        <f t="shared" si="2432"/>
        <v>0</v>
      </c>
      <c r="AB903" s="32">
        <f t="shared" si="2433"/>
        <v>51598.98489</v>
      </c>
      <c r="AC903" s="33">
        <f t="shared" si="2434"/>
        <v>97132.574000000008</v>
      </c>
      <c r="AD903" s="33">
        <f t="shared" si="2435"/>
        <v>97132.561740000005</v>
      </c>
      <c r="AE903" s="34">
        <f t="shared" si="2354"/>
        <v>99.999987378075659</v>
      </c>
      <c r="AF903" s="32">
        <f t="shared" si="2436"/>
        <v>97132.574000000008</v>
      </c>
      <c r="AG903" s="32">
        <f t="shared" si="2437"/>
        <v>0</v>
      </c>
      <c r="AH903" s="32">
        <f t="shared" si="2438"/>
        <v>0</v>
      </c>
      <c r="AI903" s="32">
        <f t="shared" si="2439"/>
        <v>0</v>
      </c>
      <c r="AJ903" s="32">
        <f t="shared" si="2440"/>
        <v>0</v>
      </c>
      <c r="AK903" s="32">
        <f t="shared" si="2441"/>
        <v>0</v>
      </c>
      <c r="AL903" s="32">
        <f t="shared" si="2355"/>
        <v>97132.574000000008</v>
      </c>
      <c r="AM903" s="32">
        <f t="shared" si="2356"/>
        <v>0</v>
      </c>
    </row>
    <row r="904" spans="2:40" ht="31.2" x14ac:dyDescent="0.3">
      <c r="B904" s="30" t="s">
        <v>450</v>
      </c>
      <c r="C904" s="30" t="s">
        <v>224</v>
      </c>
      <c r="D904" s="30" t="s">
        <v>114</v>
      </c>
      <c r="E904" s="15" t="str">
        <f t="shared" si="2306"/>
        <v>0703</v>
      </c>
      <c r="F904" s="30" t="s">
        <v>596</v>
      </c>
      <c r="G904" s="30" t="s">
        <v>174</v>
      </c>
      <c r="H904" s="31" t="s">
        <v>175</v>
      </c>
      <c r="I904" s="32">
        <f t="shared" ref="I904:T904" si="2442">I906+I905</f>
        <v>1195.6999999999998</v>
      </c>
      <c r="J904" s="32">
        <f t="shared" si="2442"/>
        <v>0</v>
      </c>
      <c r="K904" s="32">
        <f t="shared" si="2442"/>
        <v>0</v>
      </c>
      <c r="L904" s="32">
        <f t="shared" si="2442"/>
        <v>0</v>
      </c>
      <c r="M904" s="32">
        <f t="shared" si="2442"/>
        <v>0</v>
      </c>
      <c r="N904" s="32">
        <f t="shared" si="2442"/>
        <v>0</v>
      </c>
      <c r="O904" s="32">
        <f t="shared" si="2442"/>
        <v>0</v>
      </c>
      <c r="P904" s="32">
        <f t="shared" si="2442"/>
        <v>0</v>
      </c>
      <c r="Q904" s="32">
        <f t="shared" si="2442"/>
        <v>60474.53</v>
      </c>
      <c r="R904" s="32">
        <f t="shared" si="2442"/>
        <v>35462.343999999997</v>
      </c>
      <c r="S904" s="32">
        <f t="shared" si="2442"/>
        <v>0</v>
      </c>
      <c r="T904" s="32">
        <f t="shared" si="2442"/>
        <v>0</v>
      </c>
      <c r="U904" s="32">
        <v>0</v>
      </c>
      <c r="V904" s="32">
        <f t="shared" si="2307"/>
        <v>97132.573999999993</v>
      </c>
      <c r="W904" s="32">
        <f t="shared" ref="W904:AD904" si="2443">W906+W905</f>
        <v>0</v>
      </c>
      <c r="X904" s="32">
        <f t="shared" si="2443"/>
        <v>0</v>
      </c>
      <c r="Y904" s="32">
        <f t="shared" si="2443"/>
        <v>0</v>
      </c>
      <c r="Z904" s="32">
        <f t="shared" si="2443"/>
        <v>0</v>
      </c>
      <c r="AA904" s="32">
        <f t="shared" si="2443"/>
        <v>0</v>
      </c>
      <c r="AB904" s="32">
        <f t="shared" si="2443"/>
        <v>51598.98489</v>
      </c>
      <c r="AC904" s="33">
        <f t="shared" si="2443"/>
        <v>97132.574000000008</v>
      </c>
      <c r="AD904" s="33">
        <f t="shared" si="2443"/>
        <v>97132.561740000005</v>
      </c>
      <c r="AE904" s="34">
        <f t="shared" si="2354"/>
        <v>99.999987378075659</v>
      </c>
      <c r="AF904" s="32">
        <f t="shared" ref="AF904:AK904" si="2444">AF906+AF905</f>
        <v>97132.574000000008</v>
      </c>
      <c r="AG904" s="32">
        <f t="shared" si="2444"/>
        <v>0</v>
      </c>
      <c r="AH904" s="32">
        <f t="shared" si="2444"/>
        <v>0</v>
      </c>
      <c r="AI904" s="32">
        <f t="shared" si="2444"/>
        <v>0</v>
      </c>
      <c r="AJ904" s="32">
        <f t="shared" si="2444"/>
        <v>0</v>
      </c>
      <c r="AK904" s="32">
        <f t="shared" si="2444"/>
        <v>0</v>
      </c>
      <c r="AL904" s="32">
        <f t="shared" si="2355"/>
        <v>97132.574000000008</v>
      </c>
      <c r="AM904" s="32">
        <f t="shared" si="2356"/>
        <v>0</v>
      </c>
    </row>
    <row r="905" spans="2:40" x14ac:dyDescent="0.3">
      <c r="B905" s="30" t="s">
        <v>450</v>
      </c>
      <c r="C905" s="30" t="s">
        <v>224</v>
      </c>
      <c r="D905" s="30" t="s">
        <v>114</v>
      </c>
      <c r="E905" s="15" t="str">
        <f t="shared" si="2306"/>
        <v>0703</v>
      </c>
      <c r="F905" s="30" t="s">
        <v>596</v>
      </c>
      <c r="G905" s="30" t="s">
        <v>176</v>
      </c>
      <c r="H905" s="31" t="s">
        <v>177</v>
      </c>
      <c r="I905" s="32">
        <v>2.6</v>
      </c>
      <c r="J905" s="32"/>
      <c r="K905" s="32"/>
      <c r="L905" s="32"/>
      <c r="M905" s="32"/>
      <c r="N905" s="32"/>
      <c r="O905" s="32">
        <v>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2">
        <v>0</v>
      </c>
      <c r="V905" s="32">
        <f t="shared" si="2307"/>
        <v>2.6</v>
      </c>
      <c r="W905" s="32"/>
      <c r="X905" s="32"/>
      <c r="Y905" s="32"/>
      <c r="Z905" s="32"/>
      <c r="AA905" s="32"/>
      <c r="AB905" s="32">
        <v>0.86299999999999999</v>
      </c>
      <c r="AC905" s="33">
        <v>2.6</v>
      </c>
      <c r="AD905" s="33">
        <v>2.5877400000000002</v>
      </c>
      <c r="AE905" s="34">
        <f t="shared" si="2354"/>
        <v>99.528461538461542</v>
      </c>
      <c r="AF905" s="32">
        <v>2.6</v>
      </c>
      <c r="AG905" s="32">
        <v>0</v>
      </c>
      <c r="AH905" s="32">
        <v>0</v>
      </c>
      <c r="AI905" s="32">
        <v>0</v>
      </c>
      <c r="AJ905" s="32">
        <v>0</v>
      </c>
      <c r="AK905" s="32">
        <v>0</v>
      </c>
      <c r="AL905" s="32">
        <f t="shared" si="2355"/>
        <v>2.6</v>
      </c>
      <c r="AM905" s="32">
        <f t="shared" si="2356"/>
        <v>0</v>
      </c>
      <c r="AN905" s="12"/>
    </row>
    <row r="906" spans="2:40" x14ac:dyDescent="0.3">
      <c r="B906" s="30" t="s">
        <v>450</v>
      </c>
      <c r="C906" s="30" t="s">
        <v>224</v>
      </c>
      <c r="D906" s="30" t="s">
        <v>114</v>
      </c>
      <c r="E906" s="15" t="str">
        <f t="shared" si="2306"/>
        <v>0703</v>
      </c>
      <c r="F906" s="30" t="s">
        <v>596</v>
      </c>
      <c r="G906" s="30" t="s">
        <v>302</v>
      </c>
      <c r="H906" s="31" t="s">
        <v>303</v>
      </c>
      <c r="I906" s="32">
        <v>1193.0999999999999</v>
      </c>
      <c r="J906" s="32"/>
      <c r="K906" s="32"/>
      <c r="L906" s="32"/>
      <c r="M906" s="32"/>
      <c r="N906" s="32"/>
      <c r="O906" s="32">
        <v>0</v>
      </c>
      <c r="P906" s="32">
        <v>0</v>
      </c>
      <c r="Q906" s="32">
        <v>60474.53</v>
      </c>
      <c r="R906" s="32">
        <v>35462.343999999997</v>
      </c>
      <c r="S906" s="32">
        <v>0</v>
      </c>
      <c r="T906" s="32">
        <v>0</v>
      </c>
      <c r="U906" s="32">
        <v>0</v>
      </c>
      <c r="V906" s="32">
        <f t="shared" si="2307"/>
        <v>97129.973999999987</v>
      </c>
      <c r="W906" s="32"/>
      <c r="X906" s="32"/>
      <c r="Y906" s="32"/>
      <c r="Z906" s="32"/>
      <c r="AA906" s="32"/>
      <c r="AB906" s="32">
        <v>51598.121890000002</v>
      </c>
      <c r="AC906" s="33">
        <v>97129.974000000002</v>
      </c>
      <c r="AD906" s="33">
        <v>97129.974000000002</v>
      </c>
      <c r="AE906" s="34">
        <f t="shared" si="2354"/>
        <v>100</v>
      </c>
      <c r="AF906" s="32">
        <v>97129.974000000002</v>
      </c>
      <c r="AG906" s="32">
        <v>0</v>
      </c>
      <c r="AH906" s="32">
        <v>0</v>
      </c>
      <c r="AI906" s="32">
        <v>0</v>
      </c>
      <c r="AJ906" s="32">
        <v>0</v>
      </c>
      <c r="AK906" s="32">
        <v>0</v>
      </c>
      <c r="AL906" s="32">
        <f t="shared" si="2355"/>
        <v>97129.974000000002</v>
      </c>
      <c r="AM906" s="32">
        <f t="shared" si="2356"/>
        <v>0</v>
      </c>
      <c r="AN906" s="12"/>
    </row>
    <row r="907" spans="2:40" ht="46.8" x14ac:dyDescent="0.3">
      <c r="B907" s="30" t="s">
        <v>450</v>
      </c>
      <c r="C907" s="30" t="s">
        <v>224</v>
      </c>
      <c r="D907" s="30" t="s">
        <v>114</v>
      </c>
      <c r="E907" s="15" t="str">
        <f t="shared" si="2306"/>
        <v>0703</v>
      </c>
      <c r="F907" s="30" t="s">
        <v>597</v>
      </c>
      <c r="G907" s="30"/>
      <c r="H907" s="31" t="s">
        <v>318</v>
      </c>
      <c r="I907" s="32">
        <f t="shared" ref="I907:T907" si="2445">I908+I910</f>
        <v>21277.500000000004</v>
      </c>
      <c r="J907" s="32">
        <f t="shared" si="2445"/>
        <v>21277.500000000004</v>
      </c>
      <c r="K907" s="32">
        <f t="shared" si="2445"/>
        <v>21277.500000000004</v>
      </c>
      <c r="L907" s="32">
        <f t="shared" si="2445"/>
        <v>0</v>
      </c>
      <c r="M907" s="32">
        <f t="shared" si="2445"/>
        <v>0</v>
      </c>
      <c r="N907" s="32">
        <f t="shared" si="2445"/>
        <v>0</v>
      </c>
      <c r="O907" s="32">
        <f t="shared" si="2445"/>
        <v>-1030.9090000000001</v>
      </c>
      <c r="P907" s="32">
        <f t="shared" si="2445"/>
        <v>0</v>
      </c>
      <c r="Q907" s="32">
        <f t="shared" si="2445"/>
        <v>0</v>
      </c>
      <c r="R907" s="32">
        <f t="shared" si="2445"/>
        <v>0</v>
      </c>
      <c r="S907" s="32">
        <f t="shared" si="2445"/>
        <v>0</v>
      </c>
      <c r="T907" s="32">
        <f t="shared" si="2445"/>
        <v>0</v>
      </c>
      <c r="U907" s="32">
        <v>0</v>
      </c>
      <c r="V907" s="32">
        <f t="shared" si="2307"/>
        <v>20246.591000000004</v>
      </c>
      <c r="W907" s="32">
        <f t="shared" ref="W907:AD907" si="2446">W908+W910</f>
        <v>0</v>
      </c>
      <c r="X907" s="32">
        <f t="shared" si="2446"/>
        <v>0</v>
      </c>
      <c r="Y907" s="32">
        <f t="shared" si="2446"/>
        <v>0</v>
      </c>
      <c r="Z907" s="32">
        <f t="shared" si="2446"/>
        <v>0</v>
      </c>
      <c r="AA907" s="32">
        <f t="shared" si="2446"/>
        <v>0</v>
      </c>
      <c r="AB907" s="32">
        <f t="shared" si="2446"/>
        <v>17367.633999999998</v>
      </c>
      <c r="AC907" s="33">
        <f t="shared" si="2446"/>
        <v>20246.591</v>
      </c>
      <c r="AD907" s="33">
        <f t="shared" si="2446"/>
        <v>20246.591</v>
      </c>
      <c r="AE907" s="34">
        <f t="shared" si="2354"/>
        <v>100</v>
      </c>
      <c r="AF907" s="32">
        <f t="shared" ref="AF907:AK907" si="2447">AF908+AF910</f>
        <v>21277.5</v>
      </c>
      <c r="AG907" s="32">
        <f t="shared" si="2447"/>
        <v>-1030.9090000000001</v>
      </c>
      <c r="AH907" s="32">
        <f t="shared" si="2447"/>
        <v>0</v>
      </c>
      <c r="AI907" s="32">
        <f t="shared" si="2447"/>
        <v>0</v>
      </c>
      <c r="AJ907" s="32">
        <f t="shared" si="2447"/>
        <v>0</v>
      </c>
      <c r="AK907" s="32">
        <f t="shared" si="2447"/>
        <v>0</v>
      </c>
      <c r="AL907" s="32">
        <f t="shared" si="2355"/>
        <v>20246.591</v>
      </c>
      <c r="AM907" s="32">
        <f t="shared" si="2356"/>
        <v>0</v>
      </c>
    </row>
    <row r="908" spans="2:40" ht="78" x14ac:dyDescent="0.3">
      <c r="B908" s="30" t="s">
        <v>450</v>
      </c>
      <c r="C908" s="30" t="s">
        <v>224</v>
      </c>
      <c r="D908" s="30" t="s">
        <v>114</v>
      </c>
      <c r="E908" s="15" t="str">
        <f t="shared" si="2306"/>
        <v>0703</v>
      </c>
      <c r="F908" s="30" t="s">
        <v>597</v>
      </c>
      <c r="G908" s="30" t="s">
        <v>68</v>
      </c>
      <c r="H908" s="31" t="s">
        <v>69</v>
      </c>
      <c r="I908" s="32">
        <f t="shared" ref="I908:T908" si="2448">I909</f>
        <v>223.2</v>
      </c>
      <c r="J908" s="32">
        <f t="shared" si="2448"/>
        <v>223.2</v>
      </c>
      <c r="K908" s="32">
        <f t="shared" si="2448"/>
        <v>223.2</v>
      </c>
      <c r="L908" s="32">
        <f t="shared" si="2448"/>
        <v>0</v>
      </c>
      <c r="M908" s="32">
        <f t="shared" si="2448"/>
        <v>0</v>
      </c>
      <c r="N908" s="32">
        <f t="shared" si="2448"/>
        <v>0</v>
      </c>
      <c r="O908" s="32">
        <f t="shared" si="2448"/>
        <v>0</v>
      </c>
      <c r="P908" s="32">
        <f t="shared" si="2448"/>
        <v>0</v>
      </c>
      <c r="Q908" s="32">
        <f t="shared" si="2448"/>
        <v>0</v>
      </c>
      <c r="R908" s="32">
        <f t="shared" si="2448"/>
        <v>0</v>
      </c>
      <c r="S908" s="32">
        <f t="shared" si="2448"/>
        <v>0</v>
      </c>
      <c r="T908" s="32">
        <f t="shared" si="2448"/>
        <v>0</v>
      </c>
      <c r="U908" s="32">
        <v>0</v>
      </c>
      <c r="V908" s="32">
        <f t="shared" si="2307"/>
        <v>223.2</v>
      </c>
      <c r="W908" s="32">
        <f t="shared" ref="W908:AD908" si="2449">W909</f>
        <v>0</v>
      </c>
      <c r="X908" s="32">
        <f t="shared" si="2449"/>
        <v>0</v>
      </c>
      <c r="Y908" s="32">
        <f t="shared" si="2449"/>
        <v>0</v>
      </c>
      <c r="Z908" s="32">
        <f t="shared" si="2449"/>
        <v>0</v>
      </c>
      <c r="AA908" s="32">
        <f t="shared" si="2449"/>
        <v>0</v>
      </c>
      <c r="AB908" s="32">
        <f t="shared" si="2449"/>
        <v>222.57</v>
      </c>
      <c r="AC908" s="33">
        <f t="shared" si="2449"/>
        <v>310.32114000000001</v>
      </c>
      <c r="AD908" s="33">
        <f t="shared" si="2449"/>
        <v>310.32114000000001</v>
      </c>
      <c r="AE908" s="34">
        <f t="shared" si="2354"/>
        <v>100</v>
      </c>
      <c r="AF908" s="32">
        <f t="shared" ref="AF908:AK908" si="2450">AF909</f>
        <v>223.2</v>
      </c>
      <c r="AG908" s="32">
        <f t="shared" si="2450"/>
        <v>0</v>
      </c>
      <c r="AH908" s="32">
        <f t="shared" si="2450"/>
        <v>0</v>
      </c>
      <c r="AI908" s="32">
        <f t="shared" si="2450"/>
        <v>0</v>
      </c>
      <c r="AJ908" s="32">
        <f t="shared" si="2450"/>
        <v>0</v>
      </c>
      <c r="AK908" s="32">
        <f t="shared" si="2450"/>
        <v>0</v>
      </c>
      <c r="AL908" s="32">
        <f t="shared" si="2355"/>
        <v>223.2</v>
      </c>
      <c r="AM908" s="32">
        <f t="shared" si="2356"/>
        <v>0</v>
      </c>
    </row>
    <row r="909" spans="2:40" x14ac:dyDescent="0.3">
      <c r="B909" s="30" t="s">
        <v>450</v>
      </c>
      <c r="C909" s="30" t="s">
        <v>224</v>
      </c>
      <c r="D909" s="30" t="s">
        <v>114</v>
      </c>
      <c r="E909" s="15" t="str">
        <f t="shared" ref="E909:E972" si="2451">CONCATENATE(C909,D909)</f>
        <v>0703</v>
      </c>
      <c r="F909" s="30" t="s">
        <v>597</v>
      </c>
      <c r="G909" s="30" t="s">
        <v>70</v>
      </c>
      <c r="H909" s="31" t="s">
        <v>71</v>
      </c>
      <c r="I909" s="32">
        <v>223.2</v>
      </c>
      <c r="J909" s="32">
        <v>223.2</v>
      </c>
      <c r="K909" s="32">
        <v>223.2</v>
      </c>
      <c r="L909" s="32"/>
      <c r="M909" s="32"/>
      <c r="N909" s="32"/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2">
        <v>0</v>
      </c>
      <c r="V909" s="32">
        <f t="shared" ref="V909:V972" si="2452">I909+L909+U909+T909+S909+R909+Q909+P909+O909</f>
        <v>223.2</v>
      </c>
      <c r="W909" s="32"/>
      <c r="X909" s="32"/>
      <c r="Y909" s="32"/>
      <c r="Z909" s="32"/>
      <c r="AA909" s="32"/>
      <c r="AB909" s="32">
        <v>222.57</v>
      </c>
      <c r="AC909" s="33">
        <v>310.32114000000001</v>
      </c>
      <c r="AD909" s="33">
        <v>310.32114000000001</v>
      </c>
      <c r="AE909" s="34">
        <f t="shared" si="2354"/>
        <v>100</v>
      </c>
      <c r="AF909" s="32">
        <v>223.2</v>
      </c>
      <c r="AG909" s="32">
        <v>0</v>
      </c>
      <c r="AH909" s="32">
        <v>0</v>
      </c>
      <c r="AI909" s="32">
        <v>0</v>
      </c>
      <c r="AJ909" s="32">
        <v>0</v>
      </c>
      <c r="AK909" s="32">
        <v>0</v>
      </c>
      <c r="AL909" s="32">
        <f t="shared" si="2355"/>
        <v>223.2</v>
      </c>
      <c r="AM909" s="32">
        <f t="shared" si="2356"/>
        <v>0</v>
      </c>
      <c r="AN909" s="12"/>
    </row>
    <row r="910" spans="2:40" ht="31.2" x14ac:dyDescent="0.3">
      <c r="B910" s="30" t="s">
        <v>450</v>
      </c>
      <c r="C910" s="30" t="s">
        <v>224</v>
      </c>
      <c r="D910" s="30" t="s">
        <v>114</v>
      </c>
      <c r="E910" s="15" t="str">
        <f t="shared" si="2451"/>
        <v>0703</v>
      </c>
      <c r="F910" s="30" t="s">
        <v>597</v>
      </c>
      <c r="G910" s="30" t="s">
        <v>174</v>
      </c>
      <c r="H910" s="31" t="s">
        <v>175</v>
      </c>
      <c r="I910" s="32">
        <f t="shared" ref="I910:T910" si="2453">I911</f>
        <v>21054.300000000003</v>
      </c>
      <c r="J910" s="32">
        <f t="shared" si="2453"/>
        <v>21054.300000000003</v>
      </c>
      <c r="K910" s="32">
        <f t="shared" si="2453"/>
        <v>21054.300000000003</v>
      </c>
      <c r="L910" s="32">
        <f t="shared" si="2453"/>
        <v>0</v>
      </c>
      <c r="M910" s="32">
        <f t="shared" si="2453"/>
        <v>0</v>
      </c>
      <c r="N910" s="32">
        <f t="shared" si="2453"/>
        <v>0</v>
      </c>
      <c r="O910" s="32">
        <f t="shared" si="2453"/>
        <v>-1030.9090000000001</v>
      </c>
      <c r="P910" s="32">
        <f t="shared" si="2453"/>
        <v>0</v>
      </c>
      <c r="Q910" s="32">
        <f t="shared" si="2453"/>
        <v>0</v>
      </c>
      <c r="R910" s="32">
        <f t="shared" si="2453"/>
        <v>0</v>
      </c>
      <c r="S910" s="32">
        <f t="shared" si="2453"/>
        <v>0</v>
      </c>
      <c r="T910" s="32">
        <f t="shared" si="2453"/>
        <v>0</v>
      </c>
      <c r="U910" s="32">
        <v>0</v>
      </c>
      <c r="V910" s="32">
        <f t="shared" si="2452"/>
        <v>20023.391000000003</v>
      </c>
      <c r="W910" s="32">
        <f t="shared" ref="W910:AD910" si="2454">W911</f>
        <v>0</v>
      </c>
      <c r="X910" s="32">
        <f t="shared" si="2454"/>
        <v>0</v>
      </c>
      <c r="Y910" s="32">
        <f t="shared" si="2454"/>
        <v>0</v>
      </c>
      <c r="Z910" s="32">
        <f t="shared" si="2454"/>
        <v>0</v>
      </c>
      <c r="AA910" s="32">
        <f t="shared" si="2454"/>
        <v>0</v>
      </c>
      <c r="AB910" s="32">
        <f t="shared" si="2454"/>
        <v>17145.063999999998</v>
      </c>
      <c r="AC910" s="33">
        <f t="shared" si="2454"/>
        <v>19936.26986</v>
      </c>
      <c r="AD910" s="33">
        <f t="shared" si="2454"/>
        <v>19936.26986</v>
      </c>
      <c r="AE910" s="34">
        <f t="shared" si="2354"/>
        <v>100</v>
      </c>
      <c r="AF910" s="32">
        <f t="shared" ref="AF910:AK910" si="2455">AF911</f>
        <v>21054.3</v>
      </c>
      <c r="AG910" s="32">
        <f t="shared" si="2455"/>
        <v>-1030.9090000000001</v>
      </c>
      <c r="AH910" s="32">
        <f t="shared" si="2455"/>
        <v>0</v>
      </c>
      <c r="AI910" s="32">
        <f t="shared" si="2455"/>
        <v>0</v>
      </c>
      <c r="AJ910" s="32">
        <f t="shared" si="2455"/>
        <v>0</v>
      </c>
      <c r="AK910" s="32">
        <f t="shared" si="2455"/>
        <v>0</v>
      </c>
      <c r="AL910" s="32">
        <f t="shared" si="2355"/>
        <v>20023.391</v>
      </c>
      <c r="AM910" s="32">
        <f t="shared" si="2356"/>
        <v>0</v>
      </c>
    </row>
    <row r="911" spans="2:40" x14ac:dyDescent="0.3">
      <c r="B911" s="30" t="s">
        <v>450</v>
      </c>
      <c r="C911" s="30" t="s">
        <v>224</v>
      </c>
      <c r="D911" s="30" t="s">
        <v>114</v>
      </c>
      <c r="E911" s="15" t="str">
        <f t="shared" si="2451"/>
        <v>0703</v>
      </c>
      <c r="F911" s="30" t="s">
        <v>597</v>
      </c>
      <c r="G911" s="30" t="s">
        <v>302</v>
      </c>
      <c r="H911" s="31" t="s">
        <v>303</v>
      </c>
      <c r="I911" s="32">
        <v>21054.300000000003</v>
      </c>
      <c r="J911" s="32">
        <v>21054.300000000003</v>
      </c>
      <c r="K911" s="32">
        <v>21054.300000000003</v>
      </c>
      <c r="L911" s="32"/>
      <c r="M911" s="32"/>
      <c r="N911" s="32"/>
      <c r="O911" s="32">
        <v>-1030.9090000000001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2">
        <v>0</v>
      </c>
      <c r="V911" s="32">
        <f t="shared" si="2452"/>
        <v>20023.391000000003</v>
      </c>
      <c r="W911" s="32"/>
      <c r="X911" s="32"/>
      <c r="Y911" s="32"/>
      <c r="Z911" s="32"/>
      <c r="AA911" s="32"/>
      <c r="AB911" s="32">
        <v>17145.063999999998</v>
      </c>
      <c r="AC911" s="33">
        <v>19936.26986</v>
      </c>
      <c r="AD911" s="33">
        <v>19936.26986</v>
      </c>
      <c r="AE911" s="34">
        <f t="shared" si="2354"/>
        <v>100</v>
      </c>
      <c r="AF911" s="32">
        <v>21054.3</v>
      </c>
      <c r="AG911" s="32">
        <v>-1030.9090000000001</v>
      </c>
      <c r="AH911" s="32">
        <v>0</v>
      </c>
      <c r="AI911" s="32">
        <v>0</v>
      </c>
      <c r="AJ911" s="32">
        <v>0</v>
      </c>
      <c r="AK911" s="32">
        <v>0</v>
      </c>
      <c r="AL911" s="32">
        <f t="shared" si="2355"/>
        <v>20023.391</v>
      </c>
      <c r="AM911" s="32">
        <f t="shared" si="2356"/>
        <v>0</v>
      </c>
      <c r="AN911" s="12"/>
    </row>
    <row r="912" spans="2:40" ht="31.2" x14ac:dyDescent="0.3">
      <c r="B912" s="30" t="s">
        <v>450</v>
      </c>
      <c r="C912" s="30" t="s">
        <v>224</v>
      </c>
      <c r="D912" s="30" t="s">
        <v>114</v>
      </c>
      <c r="E912" s="15" t="str">
        <f t="shared" si="2451"/>
        <v>0703</v>
      </c>
      <c r="F912" s="30" t="s">
        <v>466</v>
      </c>
      <c r="G912" s="30"/>
      <c r="H912" s="31" t="s">
        <v>467</v>
      </c>
      <c r="I912" s="32">
        <f t="shared" ref="I912:I917" si="2456">I913</f>
        <v>19999.8</v>
      </c>
      <c r="J912" s="32">
        <f t="shared" ref="J912:J917" si="2457">J913</f>
        <v>19999.8</v>
      </c>
      <c r="K912" s="32">
        <f t="shared" ref="K912:K917" si="2458">K913</f>
        <v>19999.8</v>
      </c>
      <c r="L912" s="32">
        <f t="shared" ref="L912:L917" si="2459">L913</f>
        <v>0</v>
      </c>
      <c r="M912" s="32">
        <f t="shared" ref="M912:M917" si="2460">M913</f>
        <v>0</v>
      </c>
      <c r="N912" s="32">
        <f t="shared" ref="N912:N917" si="2461">N913</f>
        <v>0</v>
      </c>
      <c r="O912" s="32">
        <f t="shared" ref="O912:O917" si="2462">O913</f>
        <v>0</v>
      </c>
      <c r="P912" s="32">
        <f t="shared" ref="P912:P917" si="2463">P913</f>
        <v>0</v>
      </c>
      <c r="Q912" s="32">
        <f t="shared" ref="Q912:Q917" si="2464">Q913</f>
        <v>0</v>
      </c>
      <c r="R912" s="32">
        <f t="shared" ref="R912:R917" si="2465">R913</f>
        <v>0</v>
      </c>
      <c r="S912" s="32">
        <f t="shared" ref="S912:S917" si="2466">S913</f>
        <v>0</v>
      </c>
      <c r="T912" s="32">
        <f t="shared" ref="T912:T917" si="2467">T913</f>
        <v>0</v>
      </c>
      <c r="U912" s="32">
        <v>0</v>
      </c>
      <c r="V912" s="32">
        <f t="shared" si="2452"/>
        <v>19999.8</v>
      </c>
      <c r="W912" s="32">
        <f t="shared" ref="W912:W917" si="2468">W913</f>
        <v>0</v>
      </c>
      <c r="X912" s="32">
        <f t="shared" ref="X912:X917" si="2469">X913</f>
        <v>0</v>
      </c>
      <c r="Y912" s="32">
        <f t="shared" ref="Y912:Y917" si="2470">Y913</f>
        <v>0</v>
      </c>
      <c r="Z912" s="32">
        <f t="shared" ref="Z912:Z917" si="2471">Z913</f>
        <v>0</v>
      </c>
      <c r="AA912" s="32">
        <f t="shared" ref="AA912:AA917" si="2472">AA913</f>
        <v>0</v>
      </c>
      <c r="AB912" s="32">
        <f t="shared" ref="AB912:AB917" si="2473">AB913</f>
        <v>0</v>
      </c>
      <c r="AC912" s="33">
        <f t="shared" ref="AC912:AC917" si="2474">AC913</f>
        <v>19999.8</v>
      </c>
      <c r="AD912" s="33">
        <f t="shared" ref="AD912:AD917" si="2475">AD913</f>
        <v>19883.27937</v>
      </c>
      <c r="AE912" s="34">
        <f t="shared" si="2354"/>
        <v>99.417391023910241</v>
      </c>
      <c r="AF912" s="32">
        <f t="shared" ref="AF912:AF917" si="2476">AF913</f>
        <v>19999.8</v>
      </c>
      <c r="AG912" s="32">
        <f t="shared" ref="AG912:AG917" si="2477">AG913</f>
        <v>0</v>
      </c>
      <c r="AH912" s="32">
        <f t="shared" ref="AH912:AH917" si="2478">AH913</f>
        <v>0</v>
      </c>
      <c r="AI912" s="32">
        <f t="shared" ref="AI912:AI917" si="2479">AI913</f>
        <v>0</v>
      </c>
      <c r="AJ912" s="32">
        <f t="shared" ref="AJ912:AJ917" si="2480">AJ913</f>
        <v>0</v>
      </c>
      <c r="AK912" s="32">
        <f t="shared" ref="AK912:AK917" si="2481">AK913</f>
        <v>0</v>
      </c>
      <c r="AL912" s="32">
        <f t="shared" si="2355"/>
        <v>19999.8</v>
      </c>
      <c r="AM912" s="32">
        <f t="shared" si="2356"/>
        <v>0</v>
      </c>
    </row>
    <row r="913" spans="2:40" ht="31.2" x14ac:dyDescent="0.3">
      <c r="B913" s="30" t="s">
        <v>450</v>
      </c>
      <c r="C913" s="30" t="s">
        <v>224</v>
      </c>
      <c r="D913" s="30" t="s">
        <v>114</v>
      </c>
      <c r="E913" s="15" t="str">
        <f t="shared" si="2451"/>
        <v>0703</v>
      </c>
      <c r="F913" s="30" t="s">
        <v>598</v>
      </c>
      <c r="G913" s="30"/>
      <c r="H913" s="31" t="s">
        <v>599</v>
      </c>
      <c r="I913" s="32">
        <f t="shared" si="2456"/>
        <v>19999.8</v>
      </c>
      <c r="J913" s="32">
        <f t="shared" si="2457"/>
        <v>19999.8</v>
      </c>
      <c r="K913" s="32">
        <f t="shared" si="2458"/>
        <v>19999.8</v>
      </c>
      <c r="L913" s="32">
        <f t="shared" si="2459"/>
        <v>0</v>
      </c>
      <c r="M913" s="32">
        <f t="shared" si="2460"/>
        <v>0</v>
      </c>
      <c r="N913" s="32">
        <f t="shared" si="2461"/>
        <v>0</v>
      </c>
      <c r="O913" s="32">
        <f t="shared" si="2462"/>
        <v>0</v>
      </c>
      <c r="P913" s="32">
        <f t="shared" si="2463"/>
        <v>0</v>
      </c>
      <c r="Q913" s="32">
        <f t="shared" si="2464"/>
        <v>0</v>
      </c>
      <c r="R913" s="32">
        <f t="shared" si="2465"/>
        <v>0</v>
      </c>
      <c r="S913" s="32">
        <f t="shared" si="2466"/>
        <v>0</v>
      </c>
      <c r="T913" s="32">
        <f t="shared" si="2467"/>
        <v>0</v>
      </c>
      <c r="U913" s="32">
        <v>0</v>
      </c>
      <c r="V913" s="32">
        <f t="shared" si="2452"/>
        <v>19999.8</v>
      </c>
      <c r="W913" s="32">
        <f t="shared" si="2468"/>
        <v>0</v>
      </c>
      <c r="X913" s="32">
        <f t="shared" si="2469"/>
        <v>0</v>
      </c>
      <c r="Y913" s="32">
        <f t="shared" si="2470"/>
        <v>0</v>
      </c>
      <c r="Z913" s="32">
        <f t="shared" si="2471"/>
        <v>0</v>
      </c>
      <c r="AA913" s="32">
        <f t="shared" si="2472"/>
        <v>0</v>
      </c>
      <c r="AB913" s="32">
        <f t="shared" si="2473"/>
        <v>0</v>
      </c>
      <c r="AC913" s="33">
        <f t="shared" si="2474"/>
        <v>19999.8</v>
      </c>
      <c r="AD913" s="33">
        <f t="shared" si="2475"/>
        <v>19883.27937</v>
      </c>
      <c r="AE913" s="34">
        <f t="shared" si="2354"/>
        <v>99.417391023910241</v>
      </c>
      <c r="AF913" s="32">
        <f t="shared" si="2476"/>
        <v>19999.8</v>
      </c>
      <c r="AG913" s="32">
        <f t="shared" si="2477"/>
        <v>0</v>
      </c>
      <c r="AH913" s="32">
        <f t="shared" si="2478"/>
        <v>0</v>
      </c>
      <c r="AI913" s="32">
        <f t="shared" si="2479"/>
        <v>0</v>
      </c>
      <c r="AJ913" s="32">
        <f t="shared" si="2480"/>
        <v>0</v>
      </c>
      <c r="AK913" s="32">
        <f t="shared" si="2481"/>
        <v>0</v>
      </c>
      <c r="AL913" s="32">
        <f t="shared" si="2355"/>
        <v>19999.8</v>
      </c>
      <c r="AM913" s="32">
        <f t="shared" si="2356"/>
        <v>0</v>
      </c>
    </row>
    <row r="914" spans="2:40" ht="31.2" x14ac:dyDescent="0.3">
      <c r="B914" s="30" t="s">
        <v>450</v>
      </c>
      <c r="C914" s="30" t="s">
        <v>224</v>
      </c>
      <c r="D914" s="30" t="s">
        <v>114</v>
      </c>
      <c r="E914" s="15" t="str">
        <f t="shared" si="2451"/>
        <v>0703</v>
      </c>
      <c r="F914" s="30" t="s">
        <v>600</v>
      </c>
      <c r="G914" s="30"/>
      <c r="H914" s="31" t="s">
        <v>601</v>
      </c>
      <c r="I914" s="32">
        <f t="shared" si="2456"/>
        <v>19999.8</v>
      </c>
      <c r="J914" s="32">
        <f t="shared" si="2457"/>
        <v>19999.8</v>
      </c>
      <c r="K914" s="32">
        <f t="shared" si="2458"/>
        <v>19999.8</v>
      </c>
      <c r="L914" s="32">
        <f t="shared" si="2459"/>
        <v>0</v>
      </c>
      <c r="M914" s="32">
        <f t="shared" si="2460"/>
        <v>0</v>
      </c>
      <c r="N914" s="32">
        <f t="shared" si="2461"/>
        <v>0</v>
      </c>
      <c r="O914" s="32">
        <f t="shared" si="2462"/>
        <v>0</v>
      </c>
      <c r="P914" s="32">
        <f t="shared" si="2463"/>
        <v>0</v>
      </c>
      <c r="Q914" s="32">
        <f t="shared" si="2464"/>
        <v>0</v>
      </c>
      <c r="R914" s="32">
        <f t="shared" si="2465"/>
        <v>0</v>
      </c>
      <c r="S914" s="32">
        <f t="shared" si="2466"/>
        <v>0</v>
      </c>
      <c r="T914" s="32">
        <f t="shared" si="2467"/>
        <v>0</v>
      </c>
      <c r="U914" s="32">
        <v>0</v>
      </c>
      <c r="V914" s="32">
        <f t="shared" si="2452"/>
        <v>19999.8</v>
      </c>
      <c r="W914" s="32">
        <f t="shared" si="2468"/>
        <v>0</v>
      </c>
      <c r="X914" s="32">
        <f t="shared" si="2469"/>
        <v>0</v>
      </c>
      <c r="Y914" s="32">
        <f t="shared" si="2470"/>
        <v>0</v>
      </c>
      <c r="Z914" s="32">
        <f t="shared" si="2471"/>
        <v>0</v>
      </c>
      <c r="AA914" s="32">
        <f t="shared" si="2472"/>
        <v>0</v>
      </c>
      <c r="AB914" s="32">
        <f t="shared" si="2473"/>
        <v>0</v>
      </c>
      <c r="AC914" s="33">
        <f t="shared" si="2474"/>
        <v>19999.8</v>
      </c>
      <c r="AD914" s="33">
        <f t="shared" si="2475"/>
        <v>19883.27937</v>
      </c>
      <c r="AE914" s="34">
        <f t="shared" si="2354"/>
        <v>99.417391023910241</v>
      </c>
      <c r="AF914" s="32">
        <f t="shared" si="2476"/>
        <v>19999.8</v>
      </c>
      <c r="AG914" s="32">
        <f t="shared" si="2477"/>
        <v>0</v>
      </c>
      <c r="AH914" s="32">
        <f t="shared" si="2478"/>
        <v>0</v>
      </c>
      <c r="AI914" s="32">
        <f t="shared" si="2479"/>
        <v>0</v>
      </c>
      <c r="AJ914" s="32">
        <f t="shared" si="2480"/>
        <v>0</v>
      </c>
      <c r="AK914" s="32">
        <f t="shared" si="2481"/>
        <v>0</v>
      </c>
      <c r="AL914" s="32">
        <f t="shared" si="2355"/>
        <v>19999.8</v>
      </c>
      <c r="AM914" s="32">
        <f t="shared" si="2356"/>
        <v>0</v>
      </c>
    </row>
    <row r="915" spans="2:40" ht="31.2" x14ac:dyDescent="0.3">
      <c r="B915" s="30" t="s">
        <v>450</v>
      </c>
      <c r="C915" s="30" t="s">
        <v>224</v>
      </c>
      <c r="D915" s="30" t="s">
        <v>114</v>
      </c>
      <c r="E915" s="15" t="str">
        <f t="shared" si="2451"/>
        <v>0703</v>
      </c>
      <c r="F915" s="30" t="s">
        <v>600</v>
      </c>
      <c r="G915" s="30" t="s">
        <v>174</v>
      </c>
      <c r="H915" s="31" t="s">
        <v>175</v>
      </c>
      <c r="I915" s="32">
        <f t="shared" si="2456"/>
        <v>19999.8</v>
      </c>
      <c r="J915" s="32">
        <f t="shared" si="2457"/>
        <v>19999.8</v>
      </c>
      <c r="K915" s="32">
        <f t="shared" si="2458"/>
        <v>19999.8</v>
      </c>
      <c r="L915" s="32">
        <f t="shared" si="2459"/>
        <v>0</v>
      </c>
      <c r="M915" s="32">
        <f t="shared" si="2460"/>
        <v>0</v>
      </c>
      <c r="N915" s="32">
        <f t="shared" si="2461"/>
        <v>0</v>
      </c>
      <c r="O915" s="32">
        <f t="shared" si="2462"/>
        <v>0</v>
      </c>
      <c r="P915" s="32">
        <f t="shared" si="2463"/>
        <v>0</v>
      </c>
      <c r="Q915" s="32">
        <f t="shared" si="2464"/>
        <v>0</v>
      </c>
      <c r="R915" s="32">
        <f t="shared" si="2465"/>
        <v>0</v>
      </c>
      <c r="S915" s="32">
        <f t="shared" si="2466"/>
        <v>0</v>
      </c>
      <c r="T915" s="32">
        <f t="shared" si="2467"/>
        <v>0</v>
      </c>
      <c r="U915" s="32">
        <v>0</v>
      </c>
      <c r="V915" s="32">
        <f t="shared" si="2452"/>
        <v>19999.8</v>
      </c>
      <c r="W915" s="32">
        <f t="shared" si="2468"/>
        <v>0</v>
      </c>
      <c r="X915" s="32">
        <f t="shared" si="2469"/>
        <v>0</v>
      </c>
      <c r="Y915" s="32">
        <f t="shared" si="2470"/>
        <v>0</v>
      </c>
      <c r="Z915" s="32">
        <f t="shared" si="2471"/>
        <v>0</v>
      </c>
      <c r="AA915" s="32">
        <f t="shared" si="2472"/>
        <v>0</v>
      </c>
      <c r="AB915" s="32">
        <f t="shared" si="2473"/>
        <v>0</v>
      </c>
      <c r="AC915" s="33">
        <f t="shared" si="2474"/>
        <v>19999.8</v>
      </c>
      <c r="AD915" s="33">
        <f t="shared" si="2475"/>
        <v>19883.27937</v>
      </c>
      <c r="AE915" s="34">
        <f t="shared" si="2354"/>
        <v>99.417391023910241</v>
      </c>
      <c r="AF915" s="32">
        <f t="shared" si="2476"/>
        <v>19999.8</v>
      </c>
      <c r="AG915" s="32">
        <f t="shared" si="2477"/>
        <v>0</v>
      </c>
      <c r="AH915" s="32">
        <f t="shared" si="2478"/>
        <v>0</v>
      </c>
      <c r="AI915" s="32">
        <f t="shared" si="2479"/>
        <v>0</v>
      </c>
      <c r="AJ915" s="32">
        <f t="shared" si="2480"/>
        <v>0</v>
      </c>
      <c r="AK915" s="32">
        <f t="shared" si="2481"/>
        <v>0</v>
      </c>
      <c r="AL915" s="32">
        <f t="shared" si="2355"/>
        <v>19999.8</v>
      </c>
      <c r="AM915" s="32">
        <f t="shared" si="2356"/>
        <v>0</v>
      </c>
    </row>
    <row r="916" spans="2:40" ht="62.4" x14ac:dyDescent="0.3">
      <c r="B916" s="30" t="s">
        <v>450</v>
      </c>
      <c r="C916" s="30" t="s">
        <v>224</v>
      </c>
      <c r="D916" s="30" t="s">
        <v>114</v>
      </c>
      <c r="E916" s="15" t="str">
        <f t="shared" si="2451"/>
        <v>0703</v>
      </c>
      <c r="F916" s="30" t="s">
        <v>600</v>
      </c>
      <c r="G916" s="30" t="s">
        <v>370</v>
      </c>
      <c r="H916" s="31" t="s">
        <v>371</v>
      </c>
      <c r="I916" s="32">
        <v>19999.8</v>
      </c>
      <c r="J916" s="32">
        <v>19999.8</v>
      </c>
      <c r="K916" s="32">
        <v>19999.8</v>
      </c>
      <c r="L916" s="32"/>
      <c r="M916" s="32"/>
      <c r="N916" s="32"/>
      <c r="O916" s="32">
        <v>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2">
        <v>0</v>
      </c>
      <c r="V916" s="32">
        <f t="shared" si="2452"/>
        <v>19999.8</v>
      </c>
      <c r="W916" s="32"/>
      <c r="X916" s="32"/>
      <c r="Y916" s="32"/>
      <c r="Z916" s="32"/>
      <c r="AA916" s="32"/>
      <c r="AB916" s="32">
        <v>0</v>
      </c>
      <c r="AC916" s="33">
        <v>19999.8</v>
      </c>
      <c r="AD916" s="33">
        <v>19883.27937</v>
      </c>
      <c r="AE916" s="34">
        <f t="shared" si="2354"/>
        <v>99.417391023910241</v>
      </c>
      <c r="AF916" s="32">
        <v>19999.8</v>
      </c>
      <c r="AG916" s="32">
        <v>0</v>
      </c>
      <c r="AH916" s="32">
        <v>0</v>
      </c>
      <c r="AI916" s="32">
        <v>0</v>
      </c>
      <c r="AJ916" s="32">
        <v>0</v>
      </c>
      <c r="AK916" s="32">
        <v>0</v>
      </c>
      <c r="AL916" s="32">
        <f t="shared" si="2355"/>
        <v>19999.8</v>
      </c>
      <c r="AM916" s="32">
        <f t="shared" si="2356"/>
        <v>0</v>
      </c>
      <c r="AN916" s="12"/>
    </row>
    <row r="917" spans="2:40" ht="31.2" x14ac:dyDescent="0.3">
      <c r="B917" s="30" t="s">
        <v>450</v>
      </c>
      <c r="C917" s="30" t="s">
        <v>224</v>
      </c>
      <c r="D917" s="30" t="s">
        <v>114</v>
      </c>
      <c r="E917" s="15" t="str">
        <f t="shared" si="2451"/>
        <v>0703</v>
      </c>
      <c r="F917" s="30" t="s">
        <v>477</v>
      </c>
      <c r="G917" s="30"/>
      <c r="H917" s="31" t="s">
        <v>478</v>
      </c>
      <c r="I917" s="32">
        <f t="shared" si="2456"/>
        <v>22936</v>
      </c>
      <c r="J917" s="32">
        <f t="shared" si="2457"/>
        <v>1270.9000000000001</v>
      </c>
      <c r="K917" s="32">
        <f t="shared" si="2458"/>
        <v>136471.4</v>
      </c>
      <c r="L917" s="32">
        <f t="shared" si="2459"/>
        <v>0</v>
      </c>
      <c r="M917" s="32">
        <f t="shared" si="2460"/>
        <v>0</v>
      </c>
      <c r="N917" s="32">
        <f t="shared" si="2461"/>
        <v>0</v>
      </c>
      <c r="O917" s="32">
        <f t="shared" si="2462"/>
        <v>-15.444000000000001</v>
      </c>
      <c r="P917" s="32">
        <f t="shared" si="2463"/>
        <v>3721.4140000000002</v>
      </c>
      <c r="Q917" s="32">
        <f t="shared" si="2464"/>
        <v>0</v>
      </c>
      <c r="R917" s="32">
        <f t="shared" si="2465"/>
        <v>10940.7</v>
      </c>
      <c r="S917" s="32">
        <f t="shared" si="2466"/>
        <v>0</v>
      </c>
      <c r="T917" s="32">
        <f t="shared" si="2467"/>
        <v>0</v>
      </c>
      <c r="U917" s="32">
        <v>0</v>
      </c>
      <c r="V917" s="32">
        <f t="shared" si="2452"/>
        <v>37582.669999999991</v>
      </c>
      <c r="W917" s="32">
        <f t="shared" si="2468"/>
        <v>0</v>
      </c>
      <c r="X917" s="32">
        <f t="shared" si="2469"/>
        <v>0</v>
      </c>
      <c r="Y917" s="32">
        <f t="shared" si="2470"/>
        <v>0</v>
      </c>
      <c r="Z917" s="32">
        <f t="shared" si="2471"/>
        <v>0</v>
      </c>
      <c r="AA917" s="32">
        <f t="shared" si="2472"/>
        <v>0</v>
      </c>
      <c r="AB917" s="32">
        <f t="shared" si="2473"/>
        <v>16890.592230000002</v>
      </c>
      <c r="AC917" s="33">
        <f t="shared" si="2474"/>
        <v>37582.67</v>
      </c>
      <c r="AD917" s="33">
        <f t="shared" si="2475"/>
        <v>37578.953179999997</v>
      </c>
      <c r="AE917" s="34">
        <f t="shared" si="2354"/>
        <v>99.990110282212513</v>
      </c>
      <c r="AF917" s="32">
        <f t="shared" si="2476"/>
        <v>37598.114000000001</v>
      </c>
      <c r="AG917" s="32">
        <f t="shared" si="2477"/>
        <v>-15.444000000000001</v>
      </c>
      <c r="AH917" s="32">
        <f t="shared" si="2478"/>
        <v>0</v>
      </c>
      <c r="AI917" s="32">
        <f t="shared" si="2479"/>
        <v>0</v>
      </c>
      <c r="AJ917" s="32">
        <f t="shared" si="2480"/>
        <v>0</v>
      </c>
      <c r="AK917" s="32">
        <f t="shared" si="2481"/>
        <v>0</v>
      </c>
      <c r="AL917" s="32">
        <f t="shared" si="2355"/>
        <v>37582.67</v>
      </c>
      <c r="AM917" s="32">
        <f t="shared" si="2356"/>
        <v>0</v>
      </c>
    </row>
    <row r="918" spans="2:40" ht="46.8" x14ac:dyDescent="0.3">
      <c r="B918" s="30" t="s">
        <v>450</v>
      </c>
      <c r="C918" s="30" t="s">
        <v>224</v>
      </c>
      <c r="D918" s="30" t="s">
        <v>114</v>
      </c>
      <c r="E918" s="15" t="str">
        <f t="shared" si="2451"/>
        <v>0703</v>
      </c>
      <c r="F918" s="30" t="s">
        <v>485</v>
      </c>
      <c r="G918" s="30"/>
      <c r="H918" s="31" t="s">
        <v>486</v>
      </c>
      <c r="I918" s="32">
        <f t="shared" ref="I918:T918" si="2482">I919+I932+I928</f>
        <v>22936</v>
      </c>
      <c r="J918" s="32">
        <f t="shared" si="2482"/>
        <v>1270.9000000000001</v>
      </c>
      <c r="K918" s="32">
        <f t="shared" si="2482"/>
        <v>136471.4</v>
      </c>
      <c r="L918" s="32">
        <f t="shared" si="2482"/>
        <v>0</v>
      </c>
      <c r="M918" s="32">
        <f t="shared" si="2482"/>
        <v>0</v>
      </c>
      <c r="N918" s="32">
        <f t="shared" si="2482"/>
        <v>0</v>
      </c>
      <c r="O918" s="32">
        <f t="shared" si="2482"/>
        <v>-15.444000000000001</v>
      </c>
      <c r="P918" s="32">
        <f t="shared" si="2482"/>
        <v>3721.4140000000002</v>
      </c>
      <c r="Q918" s="32">
        <f t="shared" si="2482"/>
        <v>0</v>
      </c>
      <c r="R918" s="32">
        <f t="shared" si="2482"/>
        <v>10940.7</v>
      </c>
      <c r="S918" s="32">
        <f t="shared" si="2482"/>
        <v>0</v>
      </c>
      <c r="T918" s="32">
        <f t="shared" si="2482"/>
        <v>0</v>
      </c>
      <c r="U918" s="32">
        <v>0</v>
      </c>
      <c r="V918" s="32">
        <f t="shared" si="2452"/>
        <v>37582.669999999991</v>
      </c>
      <c r="W918" s="32">
        <f t="shared" ref="W918:AD918" si="2483">W919+W932+W928</f>
        <v>0</v>
      </c>
      <c r="X918" s="32">
        <f t="shared" si="2483"/>
        <v>0</v>
      </c>
      <c r="Y918" s="32">
        <f t="shared" si="2483"/>
        <v>0</v>
      </c>
      <c r="Z918" s="32">
        <f t="shared" si="2483"/>
        <v>0</v>
      </c>
      <c r="AA918" s="32">
        <f t="shared" si="2483"/>
        <v>0</v>
      </c>
      <c r="AB918" s="32">
        <f t="shared" si="2483"/>
        <v>16890.592230000002</v>
      </c>
      <c r="AC918" s="33">
        <f t="shared" si="2483"/>
        <v>37582.67</v>
      </c>
      <c r="AD918" s="33">
        <f t="shared" si="2483"/>
        <v>37578.953179999997</v>
      </c>
      <c r="AE918" s="34">
        <f t="shared" si="2354"/>
        <v>99.990110282212513</v>
      </c>
      <c r="AF918" s="32">
        <f t="shared" ref="AF918:AK918" si="2484">AF919+AF932+AF928</f>
        <v>37598.114000000001</v>
      </c>
      <c r="AG918" s="32">
        <f t="shared" si="2484"/>
        <v>-15.444000000000001</v>
      </c>
      <c r="AH918" s="32">
        <f t="shared" si="2484"/>
        <v>0</v>
      </c>
      <c r="AI918" s="32">
        <f t="shared" si="2484"/>
        <v>0</v>
      </c>
      <c r="AJ918" s="32">
        <f t="shared" si="2484"/>
        <v>0</v>
      </c>
      <c r="AK918" s="32">
        <f t="shared" si="2484"/>
        <v>0</v>
      </c>
      <c r="AL918" s="32">
        <f t="shared" si="2355"/>
        <v>37582.67</v>
      </c>
      <c r="AM918" s="32">
        <f t="shared" si="2356"/>
        <v>0</v>
      </c>
    </row>
    <row r="919" spans="2:40" ht="62.4" x14ac:dyDescent="0.3">
      <c r="B919" s="30" t="s">
        <v>450</v>
      </c>
      <c r="C919" s="30" t="s">
        <v>224</v>
      </c>
      <c r="D919" s="30" t="s">
        <v>114</v>
      </c>
      <c r="E919" s="15" t="str">
        <f t="shared" si="2451"/>
        <v>0703</v>
      </c>
      <c r="F919" s="30" t="s">
        <v>487</v>
      </c>
      <c r="G919" s="30"/>
      <c r="H919" s="31" t="s">
        <v>488</v>
      </c>
      <c r="I919" s="32">
        <f t="shared" ref="I919:T919" si="2485">I920+I925</f>
        <v>1221.8999999999999</v>
      </c>
      <c r="J919" s="32">
        <f t="shared" si="2485"/>
        <v>1270.9000000000001</v>
      </c>
      <c r="K919" s="32">
        <f t="shared" si="2485"/>
        <v>136471.4</v>
      </c>
      <c r="L919" s="32">
        <f t="shared" si="2485"/>
        <v>0</v>
      </c>
      <c r="M919" s="32">
        <f t="shared" si="2485"/>
        <v>0</v>
      </c>
      <c r="N919" s="32">
        <f t="shared" si="2485"/>
        <v>0</v>
      </c>
      <c r="O919" s="32">
        <f t="shared" si="2485"/>
        <v>-15.444000000000001</v>
      </c>
      <c r="P919" s="32">
        <f t="shared" si="2485"/>
        <v>3721.4140000000002</v>
      </c>
      <c r="Q919" s="32">
        <f t="shared" si="2485"/>
        <v>0</v>
      </c>
      <c r="R919" s="32">
        <f t="shared" si="2485"/>
        <v>10940.7</v>
      </c>
      <c r="S919" s="32">
        <f t="shared" si="2485"/>
        <v>0</v>
      </c>
      <c r="T919" s="32">
        <f t="shared" si="2485"/>
        <v>0</v>
      </c>
      <c r="U919" s="32">
        <v>0</v>
      </c>
      <c r="V919" s="32">
        <f t="shared" si="2452"/>
        <v>15868.570000000002</v>
      </c>
      <c r="W919" s="32">
        <f t="shared" ref="W919:AD919" si="2486">W920+W925</f>
        <v>0</v>
      </c>
      <c r="X919" s="32">
        <f t="shared" si="2486"/>
        <v>0</v>
      </c>
      <c r="Y919" s="32">
        <f t="shared" si="2486"/>
        <v>0</v>
      </c>
      <c r="Z919" s="32">
        <f t="shared" si="2486"/>
        <v>0</v>
      </c>
      <c r="AA919" s="32">
        <f t="shared" si="2486"/>
        <v>0</v>
      </c>
      <c r="AB919" s="32">
        <f t="shared" si="2486"/>
        <v>880.78948000000003</v>
      </c>
      <c r="AC919" s="33">
        <f t="shared" si="2486"/>
        <v>15868.57</v>
      </c>
      <c r="AD919" s="33">
        <f t="shared" si="2486"/>
        <v>15864.85318</v>
      </c>
      <c r="AE919" s="34">
        <f t="shared" si="2354"/>
        <v>99.976577473584584</v>
      </c>
      <c r="AF919" s="32">
        <f t="shared" ref="AF919:AK919" si="2487">AF920+AF925</f>
        <v>15884.013999999999</v>
      </c>
      <c r="AG919" s="32">
        <f t="shared" si="2487"/>
        <v>-15.444000000000001</v>
      </c>
      <c r="AH919" s="32">
        <f t="shared" si="2487"/>
        <v>0</v>
      </c>
      <c r="AI919" s="32">
        <f t="shared" si="2487"/>
        <v>0</v>
      </c>
      <c r="AJ919" s="32">
        <f t="shared" si="2487"/>
        <v>0</v>
      </c>
      <c r="AK919" s="32">
        <f t="shared" si="2487"/>
        <v>0</v>
      </c>
      <c r="AL919" s="32">
        <f t="shared" si="2355"/>
        <v>15868.57</v>
      </c>
      <c r="AM919" s="32">
        <f t="shared" si="2356"/>
        <v>0</v>
      </c>
    </row>
    <row r="920" spans="2:40" ht="31.2" x14ac:dyDescent="0.3">
      <c r="B920" s="30" t="s">
        <v>450</v>
      </c>
      <c r="C920" s="30" t="s">
        <v>224</v>
      </c>
      <c r="D920" s="30" t="s">
        <v>114</v>
      </c>
      <c r="E920" s="15" t="str">
        <f t="shared" si="2451"/>
        <v>0703</v>
      </c>
      <c r="F920" s="30" t="s">
        <v>491</v>
      </c>
      <c r="G920" s="30"/>
      <c r="H920" s="31" t="s">
        <v>301</v>
      </c>
      <c r="I920" s="32">
        <f t="shared" ref="I920:T920" si="2488">I921+I923</f>
        <v>1221.8999999999999</v>
      </c>
      <c r="J920" s="32">
        <f t="shared" si="2488"/>
        <v>1270.9000000000001</v>
      </c>
      <c r="K920" s="32">
        <f t="shared" si="2488"/>
        <v>1270.9000000000001</v>
      </c>
      <c r="L920" s="32">
        <f t="shared" si="2488"/>
        <v>0</v>
      </c>
      <c r="M920" s="32">
        <f t="shared" si="2488"/>
        <v>0</v>
      </c>
      <c r="N920" s="32">
        <f t="shared" si="2488"/>
        <v>0</v>
      </c>
      <c r="O920" s="32">
        <f t="shared" si="2488"/>
        <v>-15.444000000000001</v>
      </c>
      <c r="P920" s="32">
        <f t="shared" si="2488"/>
        <v>0</v>
      </c>
      <c r="Q920" s="32">
        <f t="shared" si="2488"/>
        <v>0</v>
      </c>
      <c r="R920" s="32">
        <f t="shared" si="2488"/>
        <v>0</v>
      </c>
      <c r="S920" s="32">
        <f t="shared" si="2488"/>
        <v>0</v>
      </c>
      <c r="T920" s="32">
        <f t="shared" si="2488"/>
        <v>0</v>
      </c>
      <c r="U920" s="32">
        <v>0</v>
      </c>
      <c r="V920" s="32">
        <f t="shared" si="2452"/>
        <v>1206.4559999999999</v>
      </c>
      <c r="W920" s="32">
        <f t="shared" ref="W920:AD920" si="2489">W921+W923</f>
        <v>0</v>
      </c>
      <c r="X920" s="32">
        <f t="shared" si="2489"/>
        <v>0</v>
      </c>
      <c r="Y920" s="32">
        <f t="shared" si="2489"/>
        <v>0</v>
      </c>
      <c r="Z920" s="32">
        <f t="shared" si="2489"/>
        <v>0</v>
      </c>
      <c r="AA920" s="32">
        <f t="shared" si="2489"/>
        <v>0</v>
      </c>
      <c r="AB920" s="32">
        <f t="shared" si="2489"/>
        <v>880.78948000000003</v>
      </c>
      <c r="AC920" s="33">
        <f t="shared" si="2489"/>
        <v>1206.4559999999999</v>
      </c>
      <c r="AD920" s="33">
        <f t="shared" si="2489"/>
        <v>1202.73918</v>
      </c>
      <c r="AE920" s="34">
        <f t="shared" si="2354"/>
        <v>99.691922457180382</v>
      </c>
      <c r="AF920" s="32">
        <f t="shared" ref="AF920:AK920" si="2490">AF921+AF923</f>
        <v>1221.8999999999999</v>
      </c>
      <c r="AG920" s="32">
        <f t="shared" si="2490"/>
        <v>-15.444000000000001</v>
      </c>
      <c r="AH920" s="32">
        <f t="shared" si="2490"/>
        <v>0</v>
      </c>
      <c r="AI920" s="32">
        <f t="shared" si="2490"/>
        <v>0</v>
      </c>
      <c r="AJ920" s="32">
        <f t="shared" si="2490"/>
        <v>0</v>
      </c>
      <c r="AK920" s="32">
        <f t="shared" si="2490"/>
        <v>0</v>
      </c>
      <c r="AL920" s="32">
        <f t="shared" si="2355"/>
        <v>1206.4559999999999</v>
      </c>
      <c r="AM920" s="32">
        <f t="shared" si="2356"/>
        <v>0</v>
      </c>
    </row>
    <row r="921" spans="2:40" ht="31.2" x14ac:dyDescent="0.3">
      <c r="B921" s="30" t="s">
        <v>450</v>
      </c>
      <c r="C921" s="30" t="s">
        <v>224</v>
      </c>
      <c r="D921" s="30" t="s">
        <v>114</v>
      </c>
      <c r="E921" s="15" t="str">
        <f t="shared" si="2451"/>
        <v>0703</v>
      </c>
      <c r="F921" s="30" t="s">
        <v>491</v>
      </c>
      <c r="G921" s="30" t="s">
        <v>50</v>
      </c>
      <c r="H921" s="31" t="s">
        <v>51</v>
      </c>
      <c r="I921" s="32">
        <f t="shared" ref="I921:T921" si="2491">I922</f>
        <v>53.8</v>
      </c>
      <c r="J921" s="32">
        <f t="shared" si="2491"/>
        <v>55.9</v>
      </c>
      <c r="K921" s="32">
        <f t="shared" si="2491"/>
        <v>55.9</v>
      </c>
      <c r="L921" s="32">
        <f t="shared" si="2491"/>
        <v>0</v>
      </c>
      <c r="M921" s="32">
        <f t="shared" si="2491"/>
        <v>0</v>
      </c>
      <c r="N921" s="32">
        <f t="shared" si="2491"/>
        <v>0</v>
      </c>
      <c r="O921" s="32">
        <f t="shared" si="2491"/>
        <v>0</v>
      </c>
      <c r="P921" s="32">
        <f t="shared" si="2491"/>
        <v>0</v>
      </c>
      <c r="Q921" s="32">
        <f t="shared" si="2491"/>
        <v>0</v>
      </c>
      <c r="R921" s="32">
        <f t="shared" si="2491"/>
        <v>0</v>
      </c>
      <c r="S921" s="32">
        <f t="shared" si="2491"/>
        <v>0</v>
      </c>
      <c r="T921" s="32">
        <f t="shared" si="2491"/>
        <v>0</v>
      </c>
      <c r="U921" s="32">
        <v>0</v>
      </c>
      <c r="V921" s="32">
        <f t="shared" si="2452"/>
        <v>53.8</v>
      </c>
      <c r="W921" s="32">
        <f t="shared" ref="W921:AD921" si="2492">W922</f>
        <v>0</v>
      </c>
      <c r="X921" s="32">
        <f t="shared" si="2492"/>
        <v>0</v>
      </c>
      <c r="Y921" s="32">
        <f t="shared" si="2492"/>
        <v>0</v>
      </c>
      <c r="Z921" s="32">
        <f t="shared" si="2492"/>
        <v>0</v>
      </c>
      <c r="AA921" s="32">
        <f t="shared" si="2492"/>
        <v>0</v>
      </c>
      <c r="AB921" s="32">
        <f t="shared" si="2492"/>
        <v>39.6</v>
      </c>
      <c r="AC921" s="33">
        <f t="shared" si="2492"/>
        <v>53.8</v>
      </c>
      <c r="AD921" s="33">
        <f t="shared" si="2492"/>
        <v>50.084040000000002</v>
      </c>
      <c r="AE921" s="34">
        <f t="shared" si="2354"/>
        <v>93.093011152416366</v>
      </c>
      <c r="AF921" s="32">
        <f t="shared" ref="AF921:AK921" si="2493">AF922</f>
        <v>53.8</v>
      </c>
      <c r="AG921" s="32">
        <f t="shared" si="2493"/>
        <v>0</v>
      </c>
      <c r="AH921" s="32">
        <f t="shared" si="2493"/>
        <v>0</v>
      </c>
      <c r="AI921" s="32">
        <f t="shared" si="2493"/>
        <v>0</v>
      </c>
      <c r="AJ921" s="32">
        <f t="shared" si="2493"/>
        <v>0</v>
      </c>
      <c r="AK921" s="32">
        <f t="shared" si="2493"/>
        <v>0</v>
      </c>
      <c r="AL921" s="32">
        <f t="shared" si="2355"/>
        <v>53.8</v>
      </c>
      <c r="AM921" s="32">
        <f t="shared" si="2356"/>
        <v>0</v>
      </c>
    </row>
    <row r="922" spans="2:40" ht="31.2" x14ac:dyDescent="0.3">
      <c r="B922" s="30" t="s">
        <v>450</v>
      </c>
      <c r="C922" s="30" t="s">
        <v>224</v>
      </c>
      <c r="D922" s="30" t="s">
        <v>114</v>
      </c>
      <c r="E922" s="15" t="str">
        <f t="shared" si="2451"/>
        <v>0703</v>
      </c>
      <c r="F922" s="30" t="s">
        <v>491</v>
      </c>
      <c r="G922" s="30" t="s">
        <v>52</v>
      </c>
      <c r="H922" s="31" t="s">
        <v>53</v>
      </c>
      <c r="I922" s="32">
        <v>53.8</v>
      </c>
      <c r="J922" s="32">
        <v>55.9</v>
      </c>
      <c r="K922" s="32">
        <v>55.9</v>
      </c>
      <c r="L922" s="32"/>
      <c r="M922" s="32"/>
      <c r="N922" s="32"/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2">
        <v>0</v>
      </c>
      <c r="V922" s="32">
        <f t="shared" si="2452"/>
        <v>53.8</v>
      </c>
      <c r="W922" s="32"/>
      <c r="X922" s="32"/>
      <c r="Y922" s="32"/>
      <c r="Z922" s="32"/>
      <c r="AA922" s="32"/>
      <c r="AB922" s="32">
        <v>39.6</v>
      </c>
      <c r="AC922" s="33">
        <v>53.8</v>
      </c>
      <c r="AD922" s="33">
        <v>50.084040000000002</v>
      </c>
      <c r="AE922" s="34">
        <f t="shared" si="2354"/>
        <v>93.093011152416366</v>
      </c>
      <c r="AF922" s="32">
        <v>53.8</v>
      </c>
      <c r="AG922" s="32">
        <v>0</v>
      </c>
      <c r="AH922" s="32">
        <v>0</v>
      </c>
      <c r="AI922" s="32">
        <v>0</v>
      </c>
      <c r="AJ922" s="32">
        <v>0</v>
      </c>
      <c r="AK922" s="32">
        <v>0</v>
      </c>
      <c r="AL922" s="32">
        <f t="shared" si="2355"/>
        <v>53.8</v>
      </c>
      <c r="AM922" s="32">
        <f t="shared" si="2356"/>
        <v>0</v>
      </c>
      <c r="AN922" s="12"/>
    </row>
    <row r="923" spans="2:40" ht="31.2" x14ac:dyDescent="0.3">
      <c r="B923" s="30" t="s">
        <v>450</v>
      </c>
      <c r="C923" s="30" t="s">
        <v>224</v>
      </c>
      <c r="D923" s="30" t="s">
        <v>114</v>
      </c>
      <c r="E923" s="15" t="str">
        <f t="shared" si="2451"/>
        <v>0703</v>
      </c>
      <c r="F923" s="30" t="s">
        <v>491</v>
      </c>
      <c r="G923" s="30" t="s">
        <v>174</v>
      </c>
      <c r="H923" s="31" t="s">
        <v>175</v>
      </c>
      <c r="I923" s="32">
        <f t="shared" ref="I923:T923" si="2494">I924</f>
        <v>1168.0999999999999</v>
      </c>
      <c r="J923" s="32">
        <f t="shared" si="2494"/>
        <v>1215</v>
      </c>
      <c r="K923" s="32">
        <f t="shared" si="2494"/>
        <v>1215</v>
      </c>
      <c r="L923" s="32">
        <f t="shared" si="2494"/>
        <v>0</v>
      </c>
      <c r="M923" s="32">
        <f t="shared" si="2494"/>
        <v>0</v>
      </c>
      <c r="N923" s="32">
        <f t="shared" si="2494"/>
        <v>0</v>
      </c>
      <c r="O923" s="32">
        <f t="shared" si="2494"/>
        <v>-15.444000000000001</v>
      </c>
      <c r="P923" s="32">
        <f t="shared" si="2494"/>
        <v>0</v>
      </c>
      <c r="Q923" s="32">
        <f t="shared" si="2494"/>
        <v>0</v>
      </c>
      <c r="R923" s="32">
        <f t="shared" si="2494"/>
        <v>0</v>
      </c>
      <c r="S923" s="32">
        <f t="shared" si="2494"/>
        <v>0</v>
      </c>
      <c r="T923" s="32">
        <f t="shared" si="2494"/>
        <v>0</v>
      </c>
      <c r="U923" s="32">
        <v>0</v>
      </c>
      <c r="V923" s="32">
        <f t="shared" si="2452"/>
        <v>1152.6559999999999</v>
      </c>
      <c r="W923" s="32">
        <f t="shared" ref="W923:AD923" si="2495">W924</f>
        <v>0</v>
      </c>
      <c r="X923" s="32">
        <f t="shared" si="2495"/>
        <v>0</v>
      </c>
      <c r="Y923" s="32">
        <f t="shared" si="2495"/>
        <v>0</v>
      </c>
      <c r="Z923" s="32">
        <f t="shared" si="2495"/>
        <v>0</v>
      </c>
      <c r="AA923" s="32">
        <f t="shared" si="2495"/>
        <v>0</v>
      </c>
      <c r="AB923" s="32">
        <f t="shared" si="2495"/>
        <v>841.18948</v>
      </c>
      <c r="AC923" s="33">
        <f t="shared" si="2495"/>
        <v>1152.6559999999999</v>
      </c>
      <c r="AD923" s="33">
        <f t="shared" si="2495"/>
        <v>1152.6551400000001</v>
      </c>
      <c r="AE923" s="34">
        <f t="shared" si="2354"/>
        <v>99.99992538970865</v>
      </c>
      <c r="AF923" s="32">
        <f t="shared" ref="AF923:AK923" si="2496">AF924</f>
        <v>1168.0999999999999</v>
      </c>
      <c r="AG923" s="32">
        <f t="shared" si="2496"/>
        <v>-15.444000000000001</v>
      </c>
      <c r="AH923" s="32">
        <f t="shared" si="2496"/>
        <v>0</v>
      </c>
      <c r="AI923" s="32">
        <f t="shared" si="2496"/>
        <v>0</v>
      </c>
      <c r="AJ923" s="32">
        <f t="shared" si="2496"/>
        <v>0</v>
      </c>
      <c r="AK923" s="32">
        <f t="shared" si="2496"/>
        <v>0</v>
      </c>
      <c r="AL923" s="32">
        <f t="shared" si="2355"/>
        <v>1152.6559999999999</v>
      </c>
      <c r="AM923" s="32">
        <f t="shared" si="2356"/>
        <v>0</v>
      </c>
    </row>
    <row r="924" spans="2:40" x14ac:dyDescent="0.3">
      <c r="B924" s="30" t="s">
        <v>450</v>
      </c>
      <c r="C924" s="30" t="s">
        <v>224</v>
      </c>
      <c r="D924" s="30" t="s">
        <v>114</v>
      </c>
      <c r="E924" s="15" t="str">
        <f t="shared" si="2451"/>
        <v>0703</v>
      </c>
      <c r="F924" s="30" t="s">
        <v>491</v>
      </c>
      <c r="G924" s="30" t="s">
        <v>302</v>
      </c>
      <c r="H924" s="31" t="s">
        <v>303</v>
      </c>
      <c r="I924" s="32">
        <v>1168.0999999999999</v>
      </c>
      <c r="J924" s="32">
        <v>1215</v>
      </c>
      <c r="K924" s="32">
        <v>1215</v>
      </c>
      <c r="L924" s="32"/>
      <c r="M924" s="32"/>
      <c r="N924" s="32"/>
      <c r="O924" s="32">
        <v>-15.444000000000001</v>
      </c>
      <c r="P924" s="32">
        <v>0</v>
      </c>
      <c r="Q924" s="32">
        <v>0</v>
      </c>
      <c r="R924" s="32">
        <v>0</v>
      </c>
      <c r="S924" s="32">
        <v>0</v>
      </c>
      <c r="T924" s="32">
        <v>0</v>
      </c>
      <c r="U924" s="32">
        <v>0</v>
      </c>
      <c r="V924" s="32">
        <f t="shared" si="2452"/>
        <v>1152.6559999999999</v>
      </c>
      <c r="W924" s="32"/>
      <c r="X924" s="32"/>
      <c r="Y924" s="32"/>
      <c r="Z924" s="32"/>
      <c r="AA924" s="32"/>
      <c r="AB924" s="32">
        <v>841.18948</v>
      </c>
      <c r="AC924" s="33">
        <v>1152.6559999999999</v>
      </c>
      <c r="AD924" s="33">
        <v>1152.6551400000001</v>
      </c>
      <c r="AE924" s="34">
        <f t="shared" si="2354"/>
        <v>99.99992538970865</v>
      </c>
      <c r="AF924" s="32">
        <v>1168.0999999999999</v>
      </c>
      <c r="AG924" s="32">
        <v>-15.444000000000001</v>
      </c>
      <c r="AH924" s="32">
        <v>0</v>
      </c>
      <c r="AI924" s="32">
        <v>0</v>
      </c>
      <c r="AJ924" s="32">
        <v>0</v>
      </c>
      <c r="AK924" s="32">
        <v>0</v>
      </c>
      <c r="AL924" s="32">
        <f t="shared" si="2355"/>
        <v>1152.6559999999999</v>
      </c>
      <c r="AM924" s="32">
        <f t="shared" si="2356"/>
        <v>0</v>
      </c>
      <c r="AN924" s="12"/>
    </row>
    <row r="925" spans="2:40" ht="31.2" x14ac:dyDescent="0.3">
      <c r="B925" s="30" t="s">
        <v>450</v>
      </c>
      <c r="C925" s="30" t="s">
        <v>224</v>
      </c>
      <c r="D925" s="30" t="s">
        <v>114</v>
      </c>
      <c r="E925" s="15" t="str">
        <f t="shared" si="2451"/>
        <v>0703</v>
      </c>
      <c r="F925" s="30" t="s">
        <v>492</v>
      </c>
      <c r="G925" s="30"/>
      <c r="H925" s="31" t="s">
        <v>493</v>
      </c>
      <c r="I925" s="32">
        <f t="shared" ref="I925:I938" si="2497">I926</f>
        <v>0</v>
      </c>
      <c r="J925" s="32">
        <f t="shared" ref="J925:J938" si="2498">J926</f>
        <v>0</v>
      </c>
      <c r="K925" s="32">
        <f t="shared" ref="K925:K938" si="2499">K926</f>
        <v>135200.5</v>
      </c>
      <c r="L925" s="32">
        <f t="shared" ref="L925:L938" si="2500">L926</f>
        <v>0</v>
      </c>
      <c r="M925" s="32">
        <f t="shared" ref="M925:M938" si="2501">M926</f>
        <v>0</v>
      </c>
      <c r="N925" s="32">
        <f t="shared" ref="N925:N938" si="2502">N926</f>
        <v>0</v>
      </c>
      <c r="O925" s="32">
        <f t="shared" ref="O925:O938" si="2503">O926</f>
        <v>0</v>
      </c>
      <c r="P925" s="32">
        <f t="shared" ref="P925:P938" si="2504">P926</f>
        <v>3721.4140000000002</v>
      </c>
      <c r="Q925" s="32">
        <f t="shared" ref="Q925:Q938" si="2505">Q926</f>
        <v>0</v>
      </c>
      <c r="R925" s="32">
        <f t="shared" ref="R925:R938" si="2506">R926</f>
        <v>10940.7</v>
      </c>
      <c r="S925" s="32">
        <f t="shared" ref="S925:S938" si="2507">S926</f>
        <v>0</v>
      </c>
      <c r="T925" s="32">
        <f t="shared" ref="T925:T938" si="2508">T926</f>
        <v>0</v>
      </c>
      <c r="U925" s="32">
        <v>0</v>
      </c>
      <c r="V925" s="32">
        <f t="shared" si="2452"/>
        <v>14662.114000000001</v>
      </c>
      <c r="W925" s="32">
        <f t="shared" ref="W925:W938" si="2509">W926</f>
        <v>0</v>
      </c>
      <c r="X925" s="32">
        <f t="shared" ref="X925:X938" si="2510">X926</f>
        <v>0</v>
      </c>
      <c r="Y925" s="32">
        <f t="shared" ref="Y925:Y938" si="2511">Y926</f>
        <v>0</v>
      </c>
      <c r="Z925" s="32">
        <f t="shared" ref="Z925:Z938" si="2512">Z926</f>
        <v>0</v>
      </c>
      <c r="AA925" s="32">
        <f t="shared" ref="AA925:AA938" si="2513">AA926</f>
        <v>0</v>
      </c>
      <c r="AB925" s="32">
        <f t="shared" ref="AB925:AB938" si="2514">AB926</f>
        <v>0</v>
      </c>
      <c r="AC925" s="33">
        <f t="shared" ref="AC925:AC938" si="2515">AC926</f>
        <v>14662.114</v>
      </c>
      <c r="AD925" s="33">
        <f t="shared" ref="AD925:AD938" si="2516">AD926</f>
        <v>14662.114</v>
      </c>
      <c r="AE925" s="34">
        <f t="shared" si="2354"/>
        <v>100</v>
      </c>
      <c r="AF925" s="32">
        <f t="shared" ref="AF925:AF938" si="2517">AF926</f>
        <v>14662.114</v>
      </c>
      <c r="AG925" s="32">
        <f t="shared" ref="AG925:AG938" si="2518">AG926</f>
        <v>0</v>
      </c>
      <c r="AH925" s="32">
        <f t="shared" ref="AH925:AH938" si="2519">AH926</f>
        <v>0</v>
      </c>
      <c r="AI925" s="32">
        <f t="shared" ref="AI925:AI938" si="2520">AI926</f>
        <v>0</v>
      </c>
      <c r="AJ925" s="32">
        <f t="shared" ref="AJ925:AJ938" si="2521">AJ926</f>
        <v>0</v>
      </c>
      <c r="AK925" s="32">
        <f t="shared" ref="AK925:AK938" si="2522">AK926</f>
        <v>0</v>
      </c>
      <c r="AL925" s="32">
        <f t="shared" si="2355"/>
        <v>14662.114</v>
      </c>
      <c r="AM925" s="32">
        <f t="shared" si="2356"/>
        <v>0</v>
      </c>
      <c r="AN925" s="12"/>
    </row>
    <row r="926" spans="2:40" ht="31.2" x14ac:dyDescent="0.3">
      <c r="B926" s="30" t="s">
        <v>450</v>
      </c>
      <c r="C926" s="30" t="s">
        <v>224</v>
      </c>
      <c r="D926" s="30" t="s">
        <v>114</v>
      </c>
      <c r="E926" s="15" t="str">
        <f t="shared" si="2451"/>
        <v>0703</v>
      </c>
      <c r="F926" s="30" t="s">
        <v>492</v>
      </c>
      <c r="G926" s="30" t="s">
        <v>174</v>
      </c>
      <c r="H926" s="31" t="s">
        <v>175</v>
      </c>
      <c r="I926" s="32">
        <f t="shared" si="2497"/>
        <v>0</v>
      </c>
      <c r="J926" s="32">
        <f t="shared" si="2498"/>
        <v>0</v>
      </c>
      <c r="K926" s="32">
        <f t="shared" si="2499"/>
        <v>135200.5</v>
      </c>
      <c r="L926" s="32">
        <f t="shared" si="2500"/>
        <v>0</v>
      </c>
      <c r="M926" s="32">
        <f t="shared" si="2501"/>
        <v>0</v>
      </c>
      <c r="N926" s="32">
        <f t="shared" si="2502"/>
        <v>0</v>
      </c>
      <c r="O926" s="32">
        <f t="shared" si="2503"/>
        <v>0</v>
      </c>
      <c r="P926" s="32">
        <f t="shared" si="2504"/>
        <v>3721.4140000000002</v>
      </c>
      <c r="Q926" s="32">
        <f t="shared" si="2505"/>
        <v>0</v>
      </c>
      <c r="R926" s="32">
        <f t="shared" si="2506"/>
        <v>10940.7</v>
      </c>
      <c r="S926" s="32">
        <f t="shared" si="2507"/>
        <v>0</v>
      </c>
      <c r="T926" s="32">
        <f t="shared" si="2508"/>
        <v>0</v>
      </c>
      <c r="U926" s="32">
        <v>0</v>
      </c>
      <c r="V926" s="32">
        <f t="shared" si="2452"/>
        <v>14662.114000000001</v>
      </c>
      <c r="W926" s="32">
        <f t="shared" si="2509"/>
        <v>0</v>
      </c>
      <c r="X926" s="32">
        <f t="shared" si="2510"/>
        <v>0</v>
      </c>
      <c r="Y926" s="32">
        <f t="shared" si="2511"/>
        <v>0</v>
      </c>
      <c r="Z926" s="32">
        <f t="shared" si="2512"/>
        <v>0</v>
      </c>
      <c r="AA926" s="32">
        <f t="shared" si="2513"/>
        <v>0</v>
      </c>
      <c r="AB926" s="32">
        <f t="shared" si="2514"/>
        <v>0</v>
      </c>
      <c r="AC926" s="33">
        <f t="shared" si="2515"/>
        <v>14662.114</v>
      </c>
      <c r="AD926" s="33">
        <f t="shared" si="2516"/>
        <v>14662.114</v>
      </c>
      <c r="AE926" s="34">
        <f t="shared" si="2354"/>
        <v>100</v>
      </c>
      <c r="AF926" s="32">
        <f t="shared" si="2517"/>
        <v>14662.114</v>
      </c>
      <c r="AG926" s="32">
        <f t="shared" si="2518"/>
        <v>0</v>
      </c>
      <c r="AH926" s="32">
        <f t="shared" si="2519"/>
        <v>0</v>
      </c>
      <c r="AI926" s="32">
        <f t="shared" si="2520"/>
        <v>0</v>
      </c>
      <c r="AJ926" s="32">
        <f t="shared" si="2521"/>
        <v>0</v>
      </c>
      <c r="AK926" s="32">
        <f t="shared" si="2522"/>
        <v>0</v>
      </c>
      <c r="AL926" s="32">
        <f t="shared" si="2355"/>
        <v>14662.114</v>
      </c>
      <c r="AM926" s="32">
        <f t="shared" si="2356"/>
        <v>0</v>
      </c>
      <c r="AN926" s="12"/>
    </row>
    <row r="927" spans="2:40" x14ac:dyDescent="0.3">
      <c r="B927" s="30" t="s">
        <v>450</v>
      </c>
      <c r="C927" s="30" t="s">
        <v>224</v>
      </c>
      <c r="D927" s="30" t="s">
        <v>114</v>
      </c>
      <c r="E927" s="15" t="str">
        <f t="shared" si="2451"/>
        <v>0703</v>
      </c>
      <c r="F927" s="30" t="s">
        <v>492</v>
      </c>
      <c r="G927" s="30" t="s">
        <v>302</v>
      </c>
      <c r="H927" s="31" t="s">
        <v>303</v>
      </c>
      <c r="I927" s="32"/>
      <c r="J927" s="32"/>
      <c r="K927" s="32">
        <v>135200.5</v>
      </c>
      <c r="L927" s="32"/>
      <c r="M927" s="32"/>
      <c r="N927" s="32"/>
      <c r="O927" s="32">
        <v>0</v>
      </c>
      <c r="P927" s="32">
        <v>3721.4140000000002</v>
      </c>
      <c r="Q927" s="32">
        <v>0</v>
      </c>
      <c r="R927" s="32">
        <v>10940.7</v>
      </c>
      <c r="S927" s="32">
        <v>0</v>
      </c>
      <c r="T927" s="32">
        <v>0</v>
      </c>
      <c r="U927" s="32">
        <v>0</v>
      </c>
      <c r="V927" s="32">
        <f t="shared" si="2452"/>
        <v>14662.114000000001</v>
      </c>
      <c r="W927" s="32"/>
      <c r="X927" s="32"/>
      <c r="Y927" s="32"/>
      <c r="Z927" s="32"/>
      <c r="AA927" s="32"/>
      <c r="AB927" s="32">
        <v>0</v>
      </c>
      <c r="AC927" s="33">
        <v>14662.114</v>
      </c>
      <c r="AD927" s="33">
        <v>14662.114</v>
      </c>
      <c r="AE927" s="34">
        <f t="shared" si="2354"/>
        <v>100</v>
      </c>
      <c r="AF927" s="32">
        <v>14662.114</v>
      </c>
      <c r="AG927" s="32">
        <v>0</v>
      </c>
      <c r="AH927" s="32">
        <v>0</v>
      </c>
      <c r="AI927" s="32">
        <v>0</v>
      </c>
      <c r="AJ927" s="32">
        <v>0</v>
      </c>
      <c r="AK927" s="32">
        <v>0</v>
      </c>
      <c r="AL927" s="32">
        <f t="shared" si="2355"/>
        <v>14662.114</v>
      </c>
      <c r="AM927" s="32">
        <f t="shared" si="2356"/>
        <v>0</v>
      </c>
      <c r="AN927" s="12"/>
    </row>
    <row r="928" spans="2:40" ht="62.4" hidden="1" customHeight="1" x14ac:dyDescent="0.3">
      <c r="B928" s="30" t="s">
        <v>450</v>
      </c>
      <c r="C928" s="30" t="s">
        <v>224</v>
      </c>
      <c r="D928" s="30" t="s">
        <v>114</v>
      </c>
      <c r="E928" s="15" t="str">
        <f t="shared" si="2451"/>
        <v>0703</v>
      </c>
      <c r="F928" s="30" t="s">
        <v>498</v>
      </c>
      <c r="G928" s="30"/>
      <c r="H928" s="31" t="s">
        <v>499</v>
      </c>
      <c r="I928" s="32">
        <f t="shared" si="2497"/>
        <v>0</v>
      </c>
      <c r="J928" s="32">
        <f t="shared" si="2498"/>
        <v>0</v>
      </c>
      <c r="K928" s="32">
        <f t="shared" si="2499"/>
        <v>0</v>
      </c>
      <c r="L928" s="32">
        <f t="shared" si="2500"/>
        <v>0</v>
      </c>
      <c r="M928" s="32">
        <f t="shared" si="2501"/>
        <v>0</v>
      </c>
      <c r="N928" s="32">
        <f t="shared" si="2502"/>
        <v>0</v>
      </c>
      <c r="O928" s="32">
        <f t="shared" si="2503"/>
        <v>0</v>
      </c>
      <c r="P928" s="32">
        <f t="shared" si="2504"/>
        <v>0</v>
      </c>
      <c r="Q928" s="32">
        <f t="shared" si="2505"/>
        <v>0</v>
      </c>
      <c r="R928" s="32">
        <f t="shared" si="2506"/>
        <v>0</v>
      </c>
      <c r="S928" s="32">
        <f t="shared" si="2507"/>
        <v>0</v>
      </c>
      <c r="T928" s="32">
        <f t="shared" si="2508"/>
        <v>0</v>
      </c>
      <c r="U928" s="32">
        <v>0</v>
      </c>
      <c r="V928" s="32">
        <f t="shared" si="2452"/>
        <v>0</v>
      </c>
      <c r="W928" s="32">
        <f t="shared" si="2509"/>
        <v>0</v>
      </c>
      <c r="X928" s="32">
        <f t="shared" si="2510"/>
        <v>0</v>
      </c>
      <c r="Y928" s="32">
        <f t="shared" si="2511"/>
        <v>0</v>
      </c>
      <c r="Z928" s="32">
        <f t="shared" si="2512"/>
        <v>0</v>
      </c>
      <c r="AA928" s="32">
        <f t="shared" si="2513"/>
        <v>0</v>
      </c>
      <c r="AB928" s="32">
        <f t="shared" si="2514"/>
        <v>0</v>
      </c>
      <c r="AC928" s="33">
        <f t="shared" si="2515"/>
        <v>0</v>
      </c>
      <c r="AD928" s="33">
        <f t="shared" si="2516"/>
        <v>0</v>
      </c>
      <c r="AE928" s="34" t="e">
        <f t="shared" si="2354"/>
        <v>#DIV/0!</v>
      </c>
      <c r="AF928" s="35">
        <f t="shared" si="2517"/>
        <v>0</v>
      </c>
      <c r="AG928" s="35">
        <f t="shared" si="2518"/>
        <v>0</v>
      </c>
      <c r="AH928" s="36">
        <f t="shared" si="2519"/>
        <v>0</v>
      </c>
      <c r="AI928" s="36">
        <f t="shared" si="2520"/>
        <v>0</v>
      </c>
      <c r="AJ928" s="36">
        <f t="shared" si="2521"/>
        <v>0</v>
      </c>
      <c r="AK928" s="36">
        <f t="shared" si="2522"/>
        <v>0</v>
      </c>
      <c r="AL928" s="36">
        <f t="shared" si="2355"/>
        <v>0</v>
      </c>
      <c r="AM928" s="36">
        <f t="shared" si="2356"/>
        <v>0</v>
      </c>
      <c r="AN928" s="37" t="s">
        <v>35</v>
      </c>
    </row>
    <row r="929" spans="2:40" ht="31.2" hidden="1" customHeight="1" x14ac:dyDescent="0.3">
      <c r="B929" s="30" t="s">
        <v>450</v>
      </c>
      <c r="C929" s="30" t="s">
        <v>224</v>
      </c>
      <c r="D929" s="30" t="s">
        <v>114</v>
      </c>
      <c r="E929" s="15" t="str">
        <f t="shared" si="2451"/>
        <v>0703</v>
      </c>
      <c r="F929" s="30" t="s">
        <v>500</v>
      </c>
      <c r="G929" s="30"/>
      <c r="H929" s="31" t="s">
        <v>501</v>
      </c>
      <c r="I929" s="32">
        <f t="shared" si="2497"/>
        <v>0</v>
      </c>
      <c r="J929" s="32">
        <f t="shared" si="2498"/>
        <v>0</v>
      </c>
      <c r="K929" s="32">
        <f t="shared" si="2499"/>
        <v>0</v>
      </c>
      <c r="L929" s="32">
        <f t="shared" si="2500"/>
        <v>0</v>
      </c>
      <c r="M929" s="32">
        <f t="shared" si="2501"/>
        <v>0</v>
      </c>
      <c r="N929" s="32">
        <f t="shared" si="2502"/>
        <v>0</v>
      </c>
      <c r="O929" s="32">
        <f t="shared" si="2503"/>
        <v>0</v>
      </c>
      <c r="P929" s="32">
        <f t="shared" si="2504"/>
        <v>0</v>
      </c>
      <c r="Q929" s="32">
        <f t="shared" si="2505"/>
        <v>0</v>
      </c>
      <c r="R929" s="32">
        <f t="shared" si="2506"/>
        <v>0</v>
      </c>
      <c r="S929" s="32">
        <f t="shared" si="2507"/>
        <v>0</v>
      </c>
      <c r="T929" s="32">
        <f t="shared" si="2508"/>
        <v>0</v>
      </c>
      <c r="U929" s="32">
        <v>0</v>
      </c>
      <c r="V929" s="32">
        <f t="shared" si="2452"/>
        <v>0</v>
      </c>
      <c r="W929" s="32">
        <f t="shared" si="2509"/>
        <v>0</v>
      </c>
      <c r="X929" s="32">
        <f t="shared" si="2510"/>
        <v>0</v>
      </c>
      <c r="Y929" s="32">
        <f t="shared" si="2511"/>
        <v>0</v>
      </c>
      <c r="Z929" s="32">
        <f t="shared" si="2512"/>
        <v>0</v>
      </c>
      <c r="AA929" s="32">
        <f t="shared" si="2513"/>
        <v>0</v>
      </c>
      <c r="AB929" s="32">
        <f t="shared" si="2514"/>
        <v>0</v>
      </c>
      <c r="AC929" s="33">
        <f t="shared" si="2515"/>
        <v>0</v>
      </c>
      <c r="AD929" s="33">
        <f t="shared" si="2516"/>
        <v>0</v>
      </c>
      <c r="AE929" s="34" t="e">
        <f t="shared" si="2354"/>
        <v>#DIV/0!</v>
      </c>
      <c r="AF929" s="35">
        <f t="shared" si="2517"/>
        <v>0</v>
      </c>
      <c r="AG929" s="35">
        <f t="shared" si="2518"/>
        <v>0</v>
      </c>
      <c r="AH929" s="36">
        <f t="shared" si="2519"/>
        <v>0</v>
      </c>
      <c r="AI929" s="36">
        <f t="shared" si="2520"/>
        <v>0</v>
      </c>
      <c r="AJ929" s="36">
        <f t="shared" si="2521"/>
        <v>0</v>
      </c>
      <c r="AK929" s="36">
        <f t="shared" si="2522"/>
        <v>0</v>
      </c>
      <c r="AL929" s="36">
        <f t="shared" si="2355"/>
        <v>0</v>
      </c>
      <c r="AM929" s="36">
        <f t="shared" si="2356"/>
        <v>0</v>
      </c>
      <c r="AN929" s="37" t="s">
        <v>35</v>
      </c>
    </row>
    <row r="930" spans="2:40" ht="31.2" hidden="1" customHeight="1" x14ac:dyDescent="0.3">
      <c r="B930" s="30" t="s">
        <v>450</v>
      </c>
      <c r="C930" s="30" t="s">
        <v>224</v>
      </c>
      <c r="D930" s="30" t="s">
        <v>114</v>
      </c>
      <c r="E930" s="15" t="str">
        <f t="shared" si="2451"/>
        <v>0703</v>
      </c>
      <c r="F930" s="30" t="s">
        <v>500</v>
      </c>
      <c r="G930" s="30" t="s">
        <v>174</v>
      </c>
      <c r="H930" s="31" t="s">
        <v>175</v>
      </c>
      <c r="I930" s="32">
        <f t="shared" si="2497"/>
        <v>0</v>
      </c>
      <c r="J930" s="32">
        <f t="shared" si="2498"/>
        <v>0</v>
      </c>
      <c r="K930" s="32">
        <f t="shared" si="2499"/>
        <v>0</v>
      </c>
      <c r="L930" s="32">
        <f t="shared" si="2500"/>
        <v>0</v>
      </c>
      <c r="M930" s="32">
        <f t="shared" si="2501"/>
        <v>0</v>
      </c>
      <c r="N930" s="32">
        <f t="shared" si="2502"/>
        <v>0</v>
      </c>
      <c r="O930" s="32">
        <f t="shared" si="2503"/>
        <v>0</v>
      </c>
      <c r="P930" s="32">
        <f t="shared" si="2504"/>
        <v>0</v>
      </c>
      <c r="Q930" s="32">
        <f t="shared" si="2505"/>
        <v>0</v>
      </c>
      <c r="R930" s="32">
        <f t="shared" si="2506"/>
        <v>0</v>
      </c>
      <c r="S930" s="32">
        <f t="shared" si="2507"/>
        <v>0</v>
      </c>
      <c r="T930" s="32">
        <f t="shared" si="2508"/>
        <v>0</v>
      </c>
      <c r="U930" s="32">
        <v>0</v>
      </c>
      <c r="V930" s="32">
        <f t="shared" si="2452"/>
        <v>0</v>
      </c>
      <c r="W930" s="32">
        <f t="shared" si="2509"/>
        <v>0</v>
      </c>
      <c r="X930" s="32">
        <f t="shared" si="2510"/>
        <v>0</v>
      </c>
      <c r="Y930" s="32">
        <f t="shared" si="2511"/>
        <v>0</v>
      </c>
      <c r="Z930" s="32">
        <f t="shared" si="2512"/>
        <v>0</v>
      </c>
      <c r="AA930" s="32">
        <f t="shared" si="2513"/>
        <v>0</v>
      </c>
      <c r="AB930" s="32">
        <f t="shared" si="2514"/>
        <v>0</v>
      </c>
      <c r="AC930" s="33">
        <f t="shared" si="2515"/>
        <v>0</v>
      </c>
      <c r="AD930" s="33">
        <f t="shared" si="2516"/>
        <v>0</v>
      </c>
      <c r="AE930" s="34" t="e">
        <f t="shared" si="2354"/>
        <v>#DIV/0!</v>
      </c>
      <c r="AF930" s="35">
        <f t="shared" si="2517"/>
        <v>0</v>
      </c>
      <c r="AG930" s="35">
        <f t="shared" si="2518"/>
        <v>0</v>
      </c>
      <c r="AH930" s="36">
        <f t="shared" si="2519"/>
        <v>0</v>
      </c>
      <c r="AI930" s="36">
        <f t="shared" si="2520"/>
        <v>0</v>
      </c>
      <c r="AJ930" s="36">
        <f t="shared" si="2521"/>
        <v>0</v>
      </c>
      <c r="AK930" s="36">
        <f t="shared" si="2522"/>
        <v>0</v>
      </c>
      <c r="AL930" s="36">
        <f t="shared" si="2355"/>
        <v>0</v>
      </c>
      <c r="AM930" s="36">
        <f t="shared" si="2356"/>
        <v>0</v>
      </c>
      <c r="AN930" s="37" t="s">
        <v>35</v>
      </c>
    </row>
    <row r="931" spans="2:40" ht="15.6" hidden="1" customHeight="1" x14ac:dyDescent="0.3">
      <c r="B931" s="30" t="s">
        <v>450</v>
      </c>
      <c r="C931" s="30" t="s">
        <v>224</v>
      </c>
      <c r="D931" s="30" t="s">
        <v>114</v>
      </c>
      <c r="E931" s="15" t="str">
        <f t="shared" si="2451"/>
        <v>0703</v>
      </c>
      <c r="F931" s="30" t="s">
        <v>500</v>
      </c>
      <c r="G931" s="30" t="s">
        <v>302</v>
      </c>
      <c r="H931" s="31" t="s">
        <v>303</v>
      </c>
      <c r="I931" s="32"/>
      <c r="J931" s="32"/>
      <c r="K931" s="32"/>
      <c r="L931" s="32"/>
      <c r="M931" s="32"/>
      <c r="N931" s="32"/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2">
        <v>0</v>
      </c>
      <c r="V931" s="32">
        <f t="shared" si="2452"/>
        <v>0</v>
      </c>
      <c r="W931" s="32"/>
      <c r="X931" s="32"/>
      <c r="Y931" s="32"/>
      <c r="Z931" s="32"/>
      <c r="AA931" s="32"/>
      <c r="AB931" s="32">
        <v>0</v>
      </c>
      <c r="AC931" s="33">
        <v>0</v>
      </c>
      <c r="AD931" s="33">
        <v>0</v>
      </c>
      <c r="AE931" s="34" t="e">
        <f t="shared" si="2354"/>
        <v>#DIV/0!</v>
      </c>
      <c r="AF931" s="35">
        <v>0</v>
      </c>
      <c r="AG931" s="35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f t="shared" si="2355"/>
        <v>0</v>
      </c>
      <c r="AM931" s="36">
        <f t="shared" si="2356"/>
        <v>0</v>
      </c>
      <c r="AN931" s="37" t="s">
        <v>35</v>
      </c>
    </row>
    <row r="932" spans="2:40" ht="46.8" x14ac:dyDescent="0.3">
      <c r="B932" s="30" t="s">
        <v>450</v>
      </c>
      <c r="C932" s="30" t="s">
        <v>224</v>
      </c>
      <c r="D932" s="30" t="s">
        <v>114</v>
      </c>
      <c r="E932" s="15" t="str">
        <f t="shared" si="2451"/>
        <v>0703</v>
      </c>
      <c r="F932" s="30" t="s">
        <v>584</v>
      </c>
      <c r="G932" s="30"/>
      <c r="H932" s="31" t="s">
        <v>585</v>
      </c>
      <c r="I932" s="32">
        <f t="shared" si="2497"/>
        <v>21714.1</v>
      </c>
      <c r="J932" s="32">
        <f t="shared" si="2498"/>
        <v>0</v>
      </c>
      <c r="K932" s="32">
        <f t="shared" si="2499"/>
        <v>0</v>
      </c>
      <c r="L932" s="32">
        <f t="shared" si="2500"/>
        <v>0</v>
      </c>
      <c r="M932" s="32">
        <f t="shared" si="2501"/>
        <v>0</v>
      </c>
      <c r="N932" s="32">
        <f t="shared" si="2502"/>
        <v>0</v>
      </c>
      <c r="O932" s="32">
        <f t="shared" si="2503"/>
        <v>0</v>
      </c>
      <c r="P932" s="32">
        <f t="shared" si="2504"/>
        <v>0</v>
      </c>
      <c r="Q932" s="32">
        <f t="shared" si="2505"/>
        <v>0</v>
      </c>
      <c r="R932" s="32">
        <f t="shared" si="2506"/>
        <v>0</v>
      </c>
      <c r="S932" s="32">
        <f t="shared" si="2507"/>
        <v>0</v>
      </c>
      <c r="T932" s="32">
        <f t="shared" si="2508"/>
        <v>0</v>
      </c>
      <c r="U932" s="32">
        <v>0</v>
      </c>
      <c r="V932" s="32">
        <f t="shared" si="2452"/>
        <v>21714.1</v>
      </c>
      <c r="W932" s="32">
        <f t="shared" si="2509"/>
        <v>0</v>
      </c>
      <c r="X932" s="32">
        <f t="shared" si="2510"/>
        <v>0</v>
      </c>
      <c r="Y932" s="32">
        <f t="shared" si="2511"/>
        <v>0</v>
      </c>
      <c r="Z932" s="32">
        <f t="shared" si="2512"/>
        <v>0</v>
      </c>
      <c r="AA932" s="32">
        <f t="shared" si="2513"/>
        <v>0</v>
      </c>
      <c r="AB932" s="32">
        <f t="shared" si="2514"/>
        <v>16009.802750000001</v>
      </c>
      <c r="AC932" s="33">
        <f t="shared" si="2515"/>
        <v>21714.1</v>
      </c>
      <c r="AD932" s="33">
        <f t="shared" si="2516"/>
        <v>21714.1</v>
      </c>
      <c r="AE932" s="34">
        <f t="shared" si="2354"/>
        <v>100</v>
      </c>
      <c r="AF932" s="32">
        <f t="shared" si="2517"/>
        <v>21714.1</v>
      </c>
      <c r="AG932" s="32">
        <f t="shared" si="2518"/>
        <v>0</v>
      </c>
      <c r="AH932" s="32">
        <f t="shared" si="2519"/>
        <v>0</v>
      </c>
      <c r="AI932" s="32">
        <f t="shared" si="2520"/>
        <v>0</v>
      </c>
      <c r="AJ932" s="32">
        <f t="shared" si="2521"/>
        <v>0</v>
      </c>
      <c r="AK932" s="32">
        <f t="shared" si="2522"/>
        <v>0</v>
      </c>
      <c r="AL932" s="32">
        <f t="shared" si="2355"/>
        <v>21714.1</v>
      </c>
      <c r="AM932" s="32">
        <f t="shared" si="2356"/>
        <v>0</v>
      </c>
    </row>
    <row r="933" spans="2:40" ht="31.2" x14ac:dyDescent="0.3">
      <c r="B933" s="30" t="s">
        <v>450</v>
      </c>
      <c r="C933" s="30" t="s">
        <v>224</v>
      </c>
      <c r="D933" s="30" t="s">
        <v>114</v>
      </c>
      <c r="E933" s="15" t="str">
        <f t="shared" si="2451"/>
        <v>0703</v>
      </c>
      <c r="F933" s="30" t="s">
        <v>586</v>
      </c>
      <c r="G933" s="30"/>
      <c r="H933" s="31" t="s">
        <v>587</v>
      </c>
      <c r="I933" s="32">
        <f t="shared" si="2497"/>
        <v>21714.1</v>
      </c>
      <c r="J933" s="32">
        <f t="shared" si="2498"/>
        <v>0</v>
      </c>
      <c r="K933" s="32">
        <f t="shared" si="2499"/>
        <v>0</v>
      </c>
      <c r="L933" s="32">
        <f t="shared" si="2500"/>
        <v>0</v>
      </c>
      <c r="M933" s="32">
        <f t="shared" si="2501"/>
        <v>0</v>
      </c>
      <c r="N933" s="32">
        <f t="shared" si="2502"/>
        <v>0</v>
      </c>
      <c r="O933" s="32">
        <f t="shared" si="2503"/>
        <v>0</v>
      </c>
      <c r="P933" s="32">
        <f t="shared" si="2504"/>
        <v>0</v>
      </c>
      <c r="Q933" s="32">
        <f t="shared" si="2505"/>
        <v>0</v>
      </c>
      <c r="R933" s="32">
        <f t="shared" si="2506"/>
        <v>0</v>
      </c>
      <c r="S933" s="32">
        <f t="shared" si="2507"/>
        <v>0</v>
      </c>
      <c r="T933" s="32">
        <f t="shared" si="2508"/>
        <v>0</v>
      </c>
      <c r="U933" s="32">
        <v>0</v>
      </c>
      <c r="V933" s="32">
        <f t="shared" si="2452"/>
        <v>21714.1</v>
      </c>
      <c r="W933" s="32">
        <f t="shared" si="2509"/>
        <v>0</v>
      </c>
      <c r="X933" s="32">
        <f t="shared" si="2510"/>
        <v>0</v>
      </c>
      <c r="Y933" s="32">
        <f t="shared" si="2511"/>
        <v>0</v>
      </c>
      <c r="Z933" s="32">
        <f t="shared" si="2512"/>
        <v>0</v>
      </c>
      <c r="AA933" s="32">
        <f t="shared" si="2513"/>
        <v>0</v>
      </c>
      <c r="AB933" s="32">
        <f t="shared" si="2514"/>
        <v>16009.802750000001</v>
      </c>
      <c r="AC933" s="33">
        <f t="shared" si="2515"/>
        <v>21714.1</v>
      </c>
      <c r="AD933" s="33">
        <f t="shared" si="2516"/>
        <v>21714.1</v>
      </c>
      <c r="AE933" s="34">
        <f t="shared" si="2354"/>
        <v>100</v>
      </c>
      <c r="AF933" s="32">
        <f t="shared" si="2517"/>
        <v>21714.1</v>
      </c>
      <c r="AG933" s="32">
        <f t="shared" si="2518"/>
        <v>0</v>
      </c>
      <c r="AH933" s="32">
        <f t="shared" si="2519"/>
        <v>0</v>
      </c>
      <c r="AI933" s="32">
        <f t="shared" si="2520"/>
        <v>0</v>
      </c>
      <c r="AJ933" s="32">
        <f t="shared" si="2521"/>
        <v>0</v>
      </c>
      <c r="AK933" s="32">
        <f t="shared" si="2522"/>
        <v>0</v>
      </c>
      <c r="AL933" s="32">
        <f t="shared" si="2355"/>
        <v>21714.1</v>
      </c>
      <c r="AM933" s="32">
        <f t="shared" si="2356"/>
        <v>0</v>
      </c>
    </row>
    <row r="934" spans="2:40" ht="31.2" x14ac:dyDescent="0.3">
      <c r="B934" s="30" t="s">
        <v>450</v>
      </c>
      <c r="C934" s="30" t="s">
        <v>224</v>
      </c>
      <c r="D934" s="30" t="s">
        <v>114</v>
      </c>
      <c r="E934" s="15" t="str">
        <f t="shared" si="2451"/>
        <v>0703</v>
      </c>
      <c r="F934" s="30" t="s">
        <v>586</v>
      </c>
      <c r="G934" s="30" t="s">
        <v>174</v>
      </c>
      <c r="H934" s="31" t="s">
        <v>175</v>
      </c>
      <c r="I934" s="32">
        <f t="shared" si="2497"/>
        <v>21714.1</v>
      </c>
      <c r="J934" s="32">
        <f t="shared" si="2498"/>
        <v>0</v>
      </c>
      <c r="K934" s="32">
        <f t="shared" si="2499"/>
        <v>0</v>
      </c>
      <c r="L934" s="32">
        <f t="shared" si="2500"/>
        <v>0</v>
      </c>
      <c r="M934" s="32">
        <f t="shared" si="2501"/>
        <v>0</v>
      </c>
      <c r="N934" s="32">
        <f t="shared" si="2502"/>
        <v>0</v>
      </c>
      <c r="O934" s="32">
        <f t="shared" si="2503"/>
        <v>0</v>
      </c>
      <c r="P934" s="32">
        <f t="shared" si="2504"/>
        <v>0</v>
      </c>
      <c r="Q934" s="32">
        <f t="shared" si="2505"/>
        <v>0</v>
      </c>
      <c r="R934" s="32">
        <f t="shared" si="2506"/>
        <v>0</v>
      </c>
      <c r="S934" s="32">
        <f t="shared" si="2507"/>
        <v>0</v>
      </c>
      <c r="T934" s="32">
        <f t="shared" si="2508"/>
        <v>0</v>
      </c>
      <c r="U934" s="32">
        <v>0</v>
      </c>
      <c r="V934" s="32">
        <f t="shared" si="2452"/>
        <v>21714.1</v>
      </c>
      <c r="W934" s="32">
        <f t="shared" si="2509"/>
        <v>0</v>
      </c>
      <c r="X934" s="32">
        <f t="shared" si="2510"/>
        <v>0</v>
      </c>
      <c r="Y934" s="32">
        <f t="shared" si="2511"/>
        <v>0</v>
      </c>
      <c r="Z934" s="32">
        <f t="shared" si="2512"/>
        <v>0</v>
      </c>
      <c r="AA934" s="32">
        <f t="shared" si="2513"/>
        <v>0</v>
      </c>
      <c r="AB934" s="32">
        <f t="shared" si="2514"/>
        <v>16009.802750000001</v>
      </c>
      <c r="AC934" s="33">
        <f t="shared" si="2515"/>
        <v>21714.1</v>
      </c>
      <c r="AD934" s="33">
        <f t="shared" si="2516"/>
        <v>21714.1</v>
      </c>
      <c r="AE934" s="34">
        <f t="shared" ref="AE934:AE997" si="2523">AD934/AC934*100</f>
        <v>100</v>
      </c>
      <c r="AF934" s="32">
        <f t="shared" si="2517"/>
        <v>21714.1</v>
      </c>
      <c r="AG934" s="32">
        <f t="shared" si="2518"/>
        <v>0</v>
      </c>
      <c r="AH934" s="32">
        <f t="shared" si="2519"/>
        <v>0</v>
      </c>
      <c r="AI934" s="32">
        <f t="shared" si="2520"/>
        <v>0</v>
      </c>
      <c r="AJ934" s="32">
        <f t="shared" si="2521"/>
        <v>0</v>
      </c>
      <c r="AK934" s="32">
        <f t="shared" si="2522"/>
        <v>0</v>
      </c>
      <c r="AL934" s="32">
        <f t="shared" ref="AL934:AL997" si="2524">AF934+AH934+AK934+AI934+AJ934+AG934</f>
        <v>21714.1</v>
      </c>
      <c r="AM934" s="32">
        <f t="shared" ref="AM934:AM997" si="2525">V934-AL934</f>
        <v>0</v>
      </c>
    </row>
    <row r="935" spans="2:40" x14ac:dyDescent="0.3">
      <c r="B935" s="30" t="s">
        <v>450</v>
      </c>
      <c r="C935" s="30" t="s">
        <v>224</v>
      </c>
      <c r="D935" s="30" t="s">
        <v>114</v>
      </c>
      <c r="E935" s="15" t="str">
        <f t="shared" si="2451"/>
        <v>0703</v>
      </c>
      <c r="F935" s="30" t="s">
        <v>586</v>
      </c>
      <c r="G935" s="30" t="s">
        <v>302</v>
      </c>
      <c r="H935" s="31" t="s">
        <v>303</v>
      </c>
      <c r="I935" s="32">
        <v>21714.1</v>
      </c>
      <c r="J935" s="32"/>
      <c r="K935" s="32"/>
      <c r="L935" s="32"/>
      <c r="M935" s="32"/>
      <c r="N935" s="32"/>
      <c r="O935" s="32">
        <v>0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2">
        <v>0</v>
      </c>
      <c r="V935" s="32">
        <f t="shared" si="2452"/>
        <v>21714.1</v>
      </c>
      <c r="W935" s="32"/>
      <c r="X935" s="32"/>
      <c r="Y935" s="32"/>
      <c r="Z935" s="32"/>
      <c r="AA935" s="32"/>
      <c r="AB935" s="32">
        <v>16009.802750000001</v>
      </c>
      <c r="AC935" s="33">
        <v>21714.1</v>
      </c>
      <c r="AD935" s="33">
        <v>21714.1</v>
      </c>
      <c r="AE935" s="34">
        <f t="shared" si="2523"/>
        <v>100</v>
      </c>
      <c r="AF935" s="32">
        <v>21714.1</v>
      </c>
      <c r="AG935" s="32">
        <v>0</v>
      </c>
      <c r="AH935" s="32">
        <v>0</v>
      </c>
      <c r="AI935" s="32">
        <v>0</v>
      </c>
      <c r="AJ935" s="32">
        <v>0</v>
      </c>
      <c r="AK935" s="32">
        <v>0</v>
      </c>
      <c r="AL935" s="32">
        <f t="shared" si="2524"/>
        <v>21714.1</v>
      </c>
      <c r="AM935" s="32">
        <f t="shared" si="2525"/>
        <v>0</v>
      </c>
      <c r="AN935" s="12"/>
    </row>
    <row r="936" spans="2:40" s="22" customFormat="1" ht="31.2" x14ac:dyDescent="0.3">
      <c r="B936" s="23" t="s">
        <v>450</v>
      </c>
      <c r="C936" s="23" t="s">
        <v>224</v>
      </c>
      <c r="D936" s="23" t="s">
        <v>112</v>
      </c>
      <c r="E936" s="24" t="str">
        <f t="shared" si="2451"/>
        <v>0705</v>
      </c>
      <c r="F936" s="23"/>
      <c r="G936" s="23"/>
      <c r="H936" s="25" t="s">
        <v>602</v>
      </c>
      <c r="I936" s="26">
        <f t="shared" si="2497"/>
        <v>16500.8</v>
      </c>
      <c r="J936" s="26">
        <f t="shared" si="2498"/>
        <v>17011.699999999997</v>
      </c>
      <c r="K936" s="26">
        <f t="shared" si="2499"/>
        <v>17011.699999999997</v>
      </c>
      <c r="L936" s="26">
        <f t="shared" si="2500"/>
        <v>0</v>
      </c>
      <c r="M936" s="26">
        <f t="shared" si="2501"/>
        <v>0</v>
      </c>
      <c r="N936" s="26">
        <f t="shared" si="2502"/>
        <v>0</v>
      </c>
      <c r="O936" s="26">
        <f t="shared" si="2503"/>
        <v>-157.095</v>
      </c>
      <c r="P936" s="26">
        <f t="shared" si="2504"/>
        <v>0</v>
      </c>
      <c r="Q936" s="26">
        <f t="shared" si="2505"/>
        <v>0</v>
      </c>
      <c r="R936" s="26">
        <f t="shared" si="2506"/>
        <v>0</v>
      </c>
      <c r="S936" s="26">
        <f t="shared" si="2507"/>
        <v>0</v>
      </c>
      <c r="T936" s="26">
        <f t="shared" si="2508"/>
        <v>0</v>
      </c>
      <c r="U936" s="26">
        <v>0</v>
      </c>
      <c r="V936" s="26">
        <f t="shared" si="2452"/>
        <v>16343.705</v>
      </c>
      <c r="W936" s="26">
        <f t="shared" si="2509"/>
        <v>0</v>
      </c>
      <c r="X936" s="26">
        <f t="shared" si="2510"/>
        <v>0</v>
      </c>
      <c r="Y936" s="26">
        <f t="shared" si="2511"/>
        <v>0</v>
      </c>
      <c r="Z936" s="26">
        <f t="shared" si="2512"/>
        <v>0</v>
      </c>
      <c r="AA936" s="26">
        <f t="shared" si="2513"/>
        <v>0</v>
      </c>
      <c r="AB936" s="26">
        <f t="shared" si="2514"/>
        <v>13845.059000000001</v>
      </c>
      <c r="AC936" s="27">
        <f t="shared" si="2515"/>
        <v>16343.704999999998</v>
      </c>
      <c r="AD936" s="27">
        <f t="shared" si="2516"/>
        <v>16343.648809999999</v>
      </c>
      <c r="AE936" s="28">
        <f t="shared" si="2523"/>
        <v>99.999656197906177</v>
      </c>
      <c r="AF936" s="26">
        <f t="shared" si="2517"/>
        <v>16500.8</v>
      </c>
      <c r="AG936" s="26">
        <f t="shared" si="2518"/>
        <v>-157.095</v>
      </c>
      <c r="AH936" s="26">
        <f t="shared" si="2519"/>
        <v>0</v>
      </c>
      <c r="AI936" s="26">
        <f t="shared" si="2520"/>
        <v>0</v>
      </c>
      <c r="AJ936" s="26">
        <f t="shared" si="2521"/>
        <v>0</v>
      </c>
      <c r="AK936" s="26">
        <f t="shared" si="2522"/>
        <v>0</v>
      </c>
      <c r="AL936" s="26">
        <f t="shared" si="2524"/>
        <v>16343.705</v>
      </c>
      <c r="AM936" s="26">
        <f t="shared" si="2525"/>
        <v>0</v>
      </c>
      <c r="AN936" s="29"/>
    </row>
    <row r="937" spans="2:40" ht="31.2" x14ac:dyDescent="0.3">
      <c r="B937" s="30" t="s">
        <v>450</v>
      </c>
      <c r="C937" s="30" t="s">
        <v>224</v>
      </c>
      <c r="D937" s="30" t="s">
        <v>112</v>
      </c>
      <c r="E937" s="15" t="str">
        <f t="shared" si="2451"/>
        <v>0705</v>
      </c>
      <c r="F937" s="30" t="s">
        <v>453</v>
      </c>
      <c r="G937" s="30"/>
      <c r="H937" s="31" t="s">
        <v>454</v>
      </c>
      <c r="I937" s="32">
        <f t="shared" si="2497"/>
        <v>16500.8</v>
      </c>
      <c r="J937" s="32">
        <f t="shared" si="2498"/>
        <v>17011.699999999997</v>
      </c>
      <c r="K937" s="32">
        <f t="shared" si="2499"/>
        <v>17011.699999999997</v>
      </c>
      <c r="L937" s="32">
        <f t="shared" si="2500"/>
        <v>0</v>
      </c>
      <c r="M937" s="32">
        <f t="shared" si="2501"/>
        <v>0</v>
      </c>
      <c r="N937" s="32">
        <f t="shared" si="2502"/>
        <v>0</v>
      </c>
      <c r="O937" s="32">
        <f t="shared" si="2503"/>
        <v>-157.095</v>
      </c>
      <c r="P937" s="32">
        <f t="shared" si="2504"/>
        <v>0</v>
      </c>
      <c r="Q937" s="32">
        <f t="shared" si="2505"/>
        <v>0</v>
      </c>
      <c r="R937" s="32">
        <f t="shared" si="2506"/>
        <v>0</v>
      </c>
      <c r="S937" s="32">
        <f t="shared" si="2507"/>
        <v>0</v>
      </c>
      <c r="T937" s="32">
        <f t="shared" si="2508"/>
        <v>0</v>
      </c>
      <c r="U937" s="32">
        <v>0</v>
      </c>
      <c r="V937" s="32">
        <f t="shared" si="2452"/>
        <v>16343.705</v>
      </c>
      <c r="W937" s="32">
        <f t="shared" si="2509"/>
        <v>0</v>
      </c>
      <c r="X937" s="32">
        <f t="shared" si="2510"/>
        <v>0</v>
      </c>
      <c r="Y937" s="32">
        <f t="shared" si="2511"/>
        <v>0</v>
      </c>
      <c r="Z937" s="32">
        <f t="shared" si="2512"/>
        <v>0</v>
      </c>
      <c r="AA937" s="32">
        <f t="shared" si="2513"/>
        <v>0</v>
      </c>
      <c r="AB937" s="32">
        <f t="shared" si="2514"/>
        <v>13845.059000000001</v>
      </c>
      <c r="AC937" s="33">
        <f t="shared" si="2515"/>
        <v>16343.704999999998</v>
      </c>
      <c r="AD937" s="33">
        <f t="shared" si="2516"/>
        <v>16343.648809999999</v>
      </c>
      <c r="AE937" s="34">
        <f t="shared" si="2523"/>
        <v>99.999656197906177</v>
      </c>
      <c r="AF937" s="32">
        <f t="shared" si="2517"/>
        <v>16500.8</v>
      </c>
      <c r="AG937" s="32">
        <f t="shared" si="2518"/>
        <v>-157.095</v>
      </c>
      <c r="AH937" s="32">
        <f t="shared" si="2519"/>
        <v>0</v>
      </c>
      <c r="AI937" s="32">
        <f t="shared" si="2520"/>
        <v>0</v>
      </c>
      <c r="AJ937" s="32">
        <f t="shared" si="2521"/>
        <v>0</v>
      </c>
      <c r="AK937" s="32">
        <f t="shared" si="2522"/>
        <v>0</v>
      </c>
      <c r="AL937" s="32">
        <f t="shared" si="2524"/>
        <v>16343.705</v>
      </c>
      <c r="AM937" s="32">
        <f t="shared" si="2525"/>
        <v>0</v>
      </c>
    </row>
    <row r="938" spans="2:40" ht="31.2" x14ac:dyDescent="0.3">
      <c r="B938" s="30" t="s">
        <v>450</v>
      </c>
      <c r="C938" s="30" t="s">
        <v>224</v>
      </c>
      <c r="D938" s="30" t="s">
        <v>112</v>
      </c>
      <c r="E938" s="15" t="str">
        <f t="shared" si="2451"/>
        <v>0705</v>
      </c>
      <c r="F938" s="30" t="s">
        <v>603</v>
      </c>
      <c r="G938" s="30"/>
      <c r="H938" s="31" t="s">
        <v>604</v>
      </c>
      <c r="I938" s="32">
        <f t="shared" si="2497"/>
        <v>16500.8</v>
      </c>
      <c r="J938" s="32">
        <f t="shared" si="2498"/>
        <v>17011.699999999997</v>
      </c>
      <c r="K938" s="32">
        <f t="shared" si="2499"/>
        <v>17011.699999999997</v>
      </c>
      <c r="L938" s="32">
        <f t="shared" si="2500"/>
        <v>0</v>
      </c>
      <c r="M938" s="32">
        <f t="shared" si="2501"/>
        <v>0</v>
      </c>
      <c r="N938" s="32">
        <f t="shared" si="2502"/>
        <v>0</v>
      </c>
      <c r="O938" s="32">
        <f t="shared" si="2503"/>
        <v>-157.095</v>
      </c>
      <c r="P938" s="32">
        <f t="shared" si="2504"/>
        <v>0</v>
      </c>
      <c r="Q938" s="32">
        <f t="shared" si="2505"/>
        <v>0</v>
      </c>
      <c r="R938" s="32">
        <f t="shared" si="2506"/>
        <v>0</v>
      </c>
      <c r="S938" s="32">
        <f t="shared" si="2507"/>
        <v>0</v>
      </c>
      <c r="T938" s="32">
        <f t="shared" si="2508"/>
        <v>0</v>
      </c>
      <c r="U938" s="32">
        <v>0</v>
      </c>
      <c r="V938" s="32">
        <f t="shared" si="2452"/>
        <v>16343.705</v>
      </c>
      <c r="W938" s="32">
        <f t="shared" si="2509"/>
        <v>0</v>
      </c>
      <c r="X938" s="32">
        <f t="shared" si="2510"/>
        <v>0</v>
      </c>
      <c r="Y938" s="32">
        <f t="shared" si="2511"/>
        <v>0</v>
      </c>
      <c r="Z938" s="32">
        <f t="shared" si="2512"/>
        <v>0</v>
      </c>
      <c r="AA938" s="32">
        <f t="shared" si="2513"/>
        <v>0</v>
      </c>
      <c r="AB938" s="32">
        <f t="shared" si="2514"/>
        <v>13845.059000000001</v>
      </c>
      <c r="AC938" s="33">
        <f t="shared" si="2515"/>
        <v>16343.704999999998</v>
      </c>
      <c r="AD938" s="33">
        <f t="shared" si="2516"/>
        <v>16343.648809999999</v>
      </c>
      <c r="AE938" s="34">
        <f t="shared" si="2523"/>
        <v>99.999656197906177</v>
      </c>
      <c r="AF938" s="32">
        <f t="shared" si="2517"/>
        <v>16500.8</v>
      </c>
      <c r="AG938" s="32">
        <f t="shared" si="2518"/>
        <v>-157.095</v>
      </c>
      <c r="AH938" s="32">
        <f t="shared" si="2519"/>
        <v>0</v>
      </c>
      <c r="AI938" s="32">
        <f t="shared" si="2520"/>
        <v>0</v>
      </c>
      <c r="AJ938" s="32">
        <f t="shared" si="2521"/>
        <v>0</v>
      </c>
      <c r="AK938" s="32">
        <f t="shared" si="2522"/>
        <v>0</v>
      </c>
      <c r="AL938" s="32">
        <f t="shared" si="2524"/>
        <v>16343.705</v>
      </c>
      <c r="AM938" s="32">
        <f t="shared" si="2525"/>
        <v>0</v>
      </c>
    </row>
    <row r="939" spans="2:40" ht="46.8" x14ac:dyDescent="0.3">
      <c r="B939" s="30" t="s">
        <v>450</v>
      </c>
      <c r="C939" s="30" t="s">
        <v>224</v>
      </c>
      <c r="D939" s="30" t="s">
        <v>112</v>
      </c>
      <c r="E939" s="15" t="str">
        <f t="shared" si="2451"/>
        <v>0705</v>
      </c>
      <c r="F939" s="30" t="s">
        <v>605</v>
      </c>
      <c r="G939" s="30"/>
      <c r="H939" s="31" t="s">
        <v>606</v>
      </c>
      <c r="I939" s="32">
        <f t="shared" ref="I939:T939" si="2526">I940+I946+I943</f>
        <v>16500.8</v>
      </c>
      <c r="J939" s="32">
        <f t="shared" si="2526"/>
        <v>17011.699999999997</v>
      </c>
      <c r="K939" s="32">
        <f t="shared" si="2526"/>
        <v>17011.699999999997</v>
      </c>
      <c r="L939" s="32">
        <f t="shared" si="2526"/>
        <v>0</v>
      </c>
      <c r="M939" s="32">
        <f t="shared" si="2526"/>
        <v>0</v>
      </c>
      <c r="N939" s="32">
        <f t="shared" si="2526"/>
        <v>0</v>
      </c>
      <c r="O939" s="32">
        <f t="shared" si="2526"/>
        <v>-157.095</v>
      </c>
      <c r="P939" s="32">
        <f t="shared" si="2526"/>
        <v>0</v>
      </c>
      <c r="Q939" s="32">
        <f t="shared" si="2526"/>
        <v>0</v>
      </c>
      <c r="R939" s="32">
        <f t="shared" si="2526"/>
        <v>0</v>
      </c>
      <c r="S939" s="32">
        <f t="shared" si="2526"/>
        <v>0</v>
      </c>
      <c r="T939" s="32">
        <f t="shared" si="2526"/>
        <v>0</v>
      </c>
      <c r="U939" s="32">
        <v>0</v>
      </c>
      <c r="V939" s="32">
        <f t="shared" si="2452"/>
        <v>16343.705</v>
      </c>
      <c r="W939" s="32">
        <f t="shared" ref="W939:AD939" si="2527">W940+W946+W943</f>
        <v>0</v>
      </c>
      <c r="X939" s="32">
        <f t="shared" si="2527"/>
        <v>0</v>
      </c>
      <c r="Y939" s="32">
        <f t="shared" si="2527"/>
        <v>0</v>
      </c>
      <c r="Z939" s="32">
        <f t="shared" si="2527"/>
        <v>0</v>
      </c>
      <c r="AA939" s="32">
        <f t="shared" si="2527"/>
        <v>0</v>
      </c>
      <c r="AB939" s="32">
        <f t="shared" si="2527"/>
        <v>13845.059000000001</v>
      </c>
      <c r="AC939" s="33">
        <f t="shared" si="2527"/>
        <v>16343.704999999998</v>
      </c>
      <c r="AD939" s="33">
        <f t="shared" si="2527"/>
        <v>16343.648809999999</v>
      </c>
      <c r="AE939" s="34">
        <f t="shared" si="2523"/>
        <v>99.999656197906177</v>
      </c>
      <c r="AF939" s="32">
        <f t="shared" ref="AF939:AK939" si="2528">AF940+AF946+AF943</f>
        <v>16500.8</v>
      </c>
      <c r="AG939" s="32">
        <f t="shared" si="2528"/>
        <v>-157.095</v>
      </c>
      <c r="AH939" s="32">
        <f t="shared" si="2528"/>
        <v>0</v>
      </c>
      <c r="AI939" s="32">
        <f t="shared" si="2528"/>
        <v>0</v>
      </c>
      <c r="AJ939" s="32">
        <f t="shared" si="2528"/>
        <v>0</v>
      </c>
      <c r="AK939" s="32">
        <f t="shared" si="2528"/>
        <v>0</v>
      </c>
      <c r="AL939" s="32">
        <f t="shared" si="2524"/>
        <v>16343.705</v>
      </c>
      <c r="AM939" s="32">
        <f t="shared" si="2525"/>
        <v>0</v>
      </c>
    </row>
    <row r="940" spans="2:40" ht="31.2" x14ac:dyDescent="0.3">
      <c r="B940" s="30" t="s">
        <v>450</v>
      </c>
      <c r="C940" s="30" t="s">
        <v>224</v>
      </c>
      <c r="D940" s="30" t="s">
        <v>112</v>
      </c>
      <c r="E940" s="15" t="str">
        <f t="shared" si="2451"/>
        <v>0705</v>
      </c>
      <c r="F940" s="30" t="s">
        <v>607</v>
      </c>
      <c r="G940" s="30"/>
      <c r="H940" s="31" t="s">
        <v>67</v>
      </c>
      <c r="I940" s="32">
        <f t="shared" ref="I940:I947" si="2529">I941</f>
        <v>15983.3</v>
      </c>
      <c r="J940" s="32">
        <f t="shared" ref="J940:J947" si="2530">J941</f>
        <v>16664.499999999996</v>
      </c>
      <c r="K940" s="32">
        <f t="shared" ref="K940:K947" si="2531">K941</f>
        <v>16664.499999999996</v>
      </c>
      <c r="L940" s="32">
        <f t="shared" ref="L940:L947" si="2532">L941</f>
        <v>0</v>
      </c>
      <c r="M940" s="32">
        <f t="shared" ref="M940:M947" si="2533">M941</f>
        <v>0</v>
      </c>
      <c r="N940" s="32">
        <f t="shared" ref="N940:N947" si="2534">N941</f>
        <v>0</v>
      </c>
      <c r="O940" s="32">
        <f t="shared" ref="O940:O947" si="2535">O941</f>
        <v>0</v>
      </c>
      <c r="P940" s="32">
        <f t="shared" ref="P940:P947" si="2536">P941</f>
        <v>0</v>
      </c>
      <c r="Q940" s="32">
        <f t="shared" ref="Q940:Q947" si="2537">Q941</f>
        <v>0</v>
      </c>
      <c r="R940" s="32">
        <f t="shared" ref="R940:R947" si="2538">R941</f>
        <v>0</v>
      </c>
      <c r="S940" s="32">
        <f t="shared" ref="S940:S947" si="2539">S941</f>
        <v>0</v>
      </c>
      <c r="T940" s="32">
        <f t="shared" ref="T940:T947" si="2540">T941</f>
        <v>0</v>
      </c>
      <c r="U940" s="32">
        <v>0</v>
      </c>
      <c r="V940" s="32">
        <f t="shared" si="2452"/>
        <v>15983.3</v>
      </c>
      <c r="W940" s="32">
        <f t="shared" ref="W940:W947" si="2541">W941</f>
        <v>0</v>
      </c>
      <c r="X940" s="32">
        <f t="shared" ref="X940:X947" si="2542">X941</f>
        <v>0</v>
      </c>
      <c r="Y940" s="32">
        <f t="shared" ref="Y940:Y947" si="2543">Y941</f>
        <v>0</v>
      </c>
      <c r="Z940" s="32">
        <f t="shared" ref="Z940:Z947" si="2544">Z941</f>
        <v>0</v>
      </c>
      <c r="AA940" s="32">
        <f t="shared" ref="AA940:AA947" si="2545">AA941</f>
        <v>0</v>
      </c>
      <c r="AB940" s="32">
        <f t="shared" ref="AB940:AB947" si="2546">AB941</f>
        <v>13520.459000000001</v>
      </c>
      <c r="AC940" s="33">
        <f t="shared" ref="AC940:AC947" si="2547">AC941</f>
        <v>15983.3</v>
      </c>
      <c r="AD940" s="33">
        <f t="shared" ref="AD940:AD947" si="2548">AD941</f>
        <v>15983.25808</v>
      </c>
      <c r="AE940" s="34">
        <f t="shared" si="2523"/>
        <v>99.99973772625178</v>
      </c>
      <c r="AF940" s="32">
        <f t="shared" ref="AF940:AF947" si="2549">AF941</f>
        <v>15983.3</v>
      </c>
      <c r="AG940" s="32">
        <f t="shared" ref="AG940:AG947" si="2550">AG941</f>
        <v>0</v>
      </c>
      <c r="AH940" s="32">
        <f t="shared" ref="AH940:AH947" si="2551">AH941</f>
        <v>0</v>
      </c>
      <c r="AI940" s="32">
        <f t="shared" ref="AI940:AI947" si="2552">AI941</f>
        <v>0</v>
      </c>
      <c r="AJ940" s="32">
        <f t="shared" ref="AJ940:AJ947" si="2553">AJ941</f>
        <v>0</v>
      </c>
      <c r="AK940" s="32">
        <f t="shared" ref="AK940:AK947" si="2554">AK941</f>
        <v>0</v>
      </c>
      <c r="AL940" s="32">
        <f t="shared" si="2524"/>
        <v>15983.3</v>
      </c>
      <c r="AM940" s="32">
        <f t="shared" si="2525"/>
        <v>0</v>
      </c>
    </row>
    <row r="941" spans="2:40" ht="31.2" x14ac:dyDescent="0.3">
      <c r="B941" s="30" t="s">
        <v>450</v>
      </c>
      <c r="C941" s="30" t="s">
        <v>224</v>
      </c>
      <c r="D941" s="30" t="s">
        <v>112</v>
      </c>
      <c r="E941" s="15" t="str">
        <f t="shared" si="2451"/>
        <v>0705</v>
      </c>
      <c r="F941" s="30" t="s">
        <v>607</v>
      </c>
      <c r="G941" s="30" t="s">
        <v>174</v>
      </c>
      <c r="H941" s="31" t="s">
        <v>175</v>
      </c>
      <c r="I941" s="32">
        <f t="shared" si="2529"/>
        <v>15983.3</v>
      </c>
      <c r="J941" s="32">
        <f t="shared" si="2530"/>
        <v>16664.499999999996</v>
      </c>
      <c r="K941" s="32">
        <f t="shared" si="2531"/>
        <v>16664.499999999996</v>
      </c>
      <c r="L941" s="32">
        <f t="shared" si="2532"/>
        <v>0</v>
      </c>
      <c r="M941" s="32">
        <f t="shared" si="2533"/>
        <v>0</v>
      </c>
      <c r="N941" s="32">
        <f t="shared" si="2534"/>
        <v>0</v>
      </c>
      <c r="O941" s="32">
        <f t="shared" si="2535"/>
        <v>0</v>
      </c>
      <c r="P941" s="32">
        <f t="shared" si="2536"/>
        <v>0</v>
      </c>
      <c r="Q941" s="32">
        <f t="shared" si="2537"/>
        <v>0</v>
      </c>
      <c r="R941" s="32">
        <f t="shared" si="2538"/>
        <v>0</v>
      </c>
      <c r="S941" s="32">
        <f t="shared" si="2539"/>
        <v>0</v>
      </c>
      <c r="T941" s="32">
        <f t="shared" si="2540"/>
        <v>0</v>
      </c>
      <c r="U941" s="32">
        <v>0</v>
      </c>
      <c r="V941" s="32">
        <f t="shared" si="2452"/>
        <v>15983.3</v>
      </c>
      <c r="W941" s="32">
        <f t="shared" si="2541"/>
        <v>0</v>
      </c>
      <c r="X941" s="32">
        <f t="shared" si="2542"/>
        <v>0</v>
      </c>
      <c r="Y941" s="32">
        <f t="shared" si="2543"/>
        <v>0</v>
      </c>
      <c r="Z941" s="32">
        <f t="shared" si="2544"/>
        <v>0</v>
      </c>
      <c r="AA941" s="32">
        <f t="shared" si="2545"/>
        <v>0</v>
      </c>
      <c r="AB941" s="32">
        <f t="shared" si="2546"/>
        <v>13520.459000000001</v>
      </c>
      <c r="AC941" s="33">
        <f t="shared" si="2547"/>
        <v>15983.3</v>
      </c>
      <c r="AD941" s="33">
        <f t="shared" si="2548"/>
        <v>15983.25808</v>
      </c>
      <c r="AE941" s="34">
        <f t="shared" si="2523"/>
        <v>99.99973772625178</v>
      </c>
      <c r="AF941" s="32">
        <f t="shared" si="2549"/>
        <v>15983.3</v>
      </c>
      <c r="AG941" s="32">
        <f t="shared" si="2550"/>
        <v>0</v>
      </c>
      <c r="AH941" s="32">
        <f t="shared" si="2551"/>
        <v>0</v>
      </c>
      <c r="AI941" s="32">
        <f t="shared" si="2552"/>
        <v>0</v>
      </c>
      <c r="AJ941" s="32">
        <f t="shared" si="2553"/>
        <v>0</v>
      </c>
      <c r="AK941" s="32">
        <f t="shared" si="2554"/>
        <v>0</v>
      </c>
      <c r="AL941" s="32">
        <f t="shared" si="2524"/>
        <v>15983.3</v>
      </c>
      <c r="AM941" s="32">
        <f t="shared" si="2525"/>
        <v>0</v>
      </c>
    </row>
    <row r="942" spans="2:40" x14ac:dyDescent="0.3">
      <c r="B942" s="30" t="s">
        <v>450</v>
      </c>
      <c r="C942" s="30" t="s">
        <v>224</v>
      </c>
      <c r="D942" s="30" t="s">
        <v>112</v>
      </c>
      <c r="E942" s="15" t="str">
        <f t="shared" si="2451"/>
        <v>0705</v>
      </c>
      <c r="F942" s="30" t="s">
        <v>607</v>
      </c>
      <c r="G942" s="30" t="s">
        <v>302</v>
      </c>
      <c r="H942" s="31" t="s">
        <v>303</v>
      </c>
      <c r="I942" s="32">
        <v>15983.3</v>
      </c>
      <c r="J942" s="32">
        <v>16664.499999999996</v>
      </c>
      <c r="K942" s="32">
        <v>16664.499999999996</v>
      </c>
      <c r="L942" s="32"/>
      <c r="M942" s="32"/>
      <c r="N942" s="32"/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2">
        <v>0</v>
      </c>
      <c r="V942" s="32">
        <f t="shared" si="2452"/>
        <v>15983.3</v>
      </c>
      <c r="W942" s="32"/>
      <c r="X942" s="32"/>
      <c r="Y942" s="32"/>
      <c r="Z942" s="32"/>
      <c r="AA942" s="32"/>
      <c r="AB942" s="32">
        <v>13520.459000000001</v>
      </c>
      <c r="AC942" s="33">
        <v>15983.3</v>
      </c>
      <c r="AD942" s="33">
        <v>15983.25808</v>
      </c>
      <c r="AE942" s="34">
        <f t="shared" si="2523"/>
        <v>99.99973772625178</v>
      </c>
      <c r="AF942" s="32">
        <v>15983.3</v>
      </c>
      <c r="AG942" s="32">
        <v>0</v>
      </c>
      <c r="AH942" s="32">
        <v>0</v>
      </c>
      <c r="AI942" s="32">
        <v>0</v>
      </c>
      <c r="AJ942" s="32">
        <v>0</v>
      </c>
      <c r="AK942" s="32">
        <v>0</v>
      </c>
      <c r="AL942" s="32">
        <f t="shared" si="2524"/>
        <v>15983.3</v>
      </c>
      <c r="AM942" s="32">
        <f t="shared" si="2525"/>
        <v>0</v>
      </c>
      <c r="AN942" s="12"/>
    </row>
    <row r="943" spans="2:40" x14ac:dyDescent="0.3">
      <c r="B943" s="30" t="s">
        <v>450</v>
      </c>
      <c r="C943" s="30" t="s">
        <v>224</v>
      </c>
      <c r="D943" s="30" t="s">
        <v>112</v>
      </c>
      <c r="E943" s="15" t="str">
        <f t="shared" si="2451"/>
        <v>0705</v>
      </c>
      <c r="F943" s="30" t="s">
        <v>608</v>
      </c>
      <c r="G943" s="30"/>
      <c r="H943" s="31" t="s">
        <v>312</v>
      </c>
      <c r="I943" s="32">
        <f t="shared" si="2529"/>
        <v>170.3</v>
      </c>
      <c r="J943" s="32">
        <f t="shared" si="2530"/>
        <v>0</v>
      </c>
      <c r="K943" s="32">
        <f t="shared" si="2531"/>
        <v>0</v>
      </c>
      <c r="L943" s="32">
        <f t="shared" si="2532"/>
        <v>0</v>
      </c>
      <c r="M943" s="32">
        <f t="shared" si="2533"/>
        <v>0</v>
      </c>
      <c r="N943" s="32">
        <f t="shared" si="2534"/>
        <v>0</v>
      </c>
      <c r="O943" s="32">
        <f t="shared" si="2535"/>
        <v>0</v>
      </c>
      <c r="P943" s="32">
        <f t="shared" si="2536"/>
        <v>0</v>
      </c>
      <c r="Q943" s="32">
        <f t="shared" si="2537"/>
        <v>0</v>
      </c>
      <c r="R943" s="32">
        <f t="shared" si="2538"/>
        <v>0</v>
      </c>
      <c r="S943" s="32">
        <f t="shared" si="2539"/>
        <v>0</v>
      </c>
      <c r="T943" s="32">
        <f t="shared" si="2540"/>
        <v>0</v>
      </c>
      <c r="U943" s="32">
        <v>0</v>
      </c>
      <c r="V943" s="32">
        <f t="shared" si="2452"/>
        <v>170.3</v>
      </c>
      <c r="W943" s="32">
        <f t="shared" si="2541"/>
        <v>0</v>
      </c>
      <c r="X943" s="32">
        <f t="shared" si="2542"/>
        <v>0</v>
      </c>
      <c r="Y943" s="32">
        <f t="shared" si="2543"/>
        <v>0</v>
      </c>
      <c r="Z943" s="32">
        <f t="shared" si="2544"/>
        <v>0</v>
      </c>
      <c r="AA943" s="32">
        <f t="shared" si="2545"/>
        <v>0</v>
      </c>
      <c r="AB943" s="32">
        <f t="shared" si="2546"/>
        <v>42.5</v>
      </c>
      <c r="AC943" s="33">
        <f t="shared" si="2547"/>
        <v>170.3</v>
      </c>
      <c r="AD943" s="33">
        <f t="shared" si="2548"/>
        <v>170.3</v>
      </c>
      <c r="AE943" s="34">
        <f t="shared" si="2523"/>
        <v>100</v>
      </c>
      <c r="AF943" s="32">
        <f t="shared" si="2549"/>
        <v>170.3</v>
      </c>
      <c r="AG943" s="32">
        <f t="shared" si="2550"/>
        <v>0</v>
      </c>
      <c r="AH943" s="32">
        <f t="shared" si="2551"/>
        <v>0</v>
      </c>
      <c r="AI943" s="32">
        <f t="shared" si="2552"/>
        <v>0</v>
      </c>
      <c r="AJ943" s="32">
        <f t="shared" si="2553"/>
        <v>0</v>
      </c>
      <c r="AK943" s="32">
        <f t="shared" si="2554"/>
        <v>0</v>
      </c>
      <c r="AL943" s="32">
        <f t="shared" si="2524"/>
        <v>170.3</v>
      </c>
      <c r="AM943" s="32">
        <f t="shared" si="2525"/>
        <v>0</v>
      </c>
    </row>
    <row r="944" spans="2:40" ht="31.2" x14ac:dyDescent="0.3">
      <c r="B944" s="30" t="s">
        <v>450</v>
      </c>
      <c r="C944" s="30" t="s">
        <v>224</v>
      </c>
      <c r="D944" s="30" t="s">
        <v>112</v>
      </c>
      <c r="E944" s="15" t="str">
        <f t="shared" si="2451"/>
        <v>0705</v>
      </c>
      <c r="F944" s="30" t="s">
        <v>608</v>
      </c>
      <c r="G944" s="30" t="s">
        <v>174</v>
      </c>
      <c r="H944" s="31" t="s">
        <v>175</v>
      </c>
      <c r="I944" s="32">
        <f t="shared" si="2529"/>
        <v>170.3</v>
      </c>
      <c r="J944" s="32">
        <f t="shared" si="2530"/>
        <v>0</v>
      </c>
      <c r="K944" s="32">
        <f t="shared" si="2531"/>
        <v>0</v>
      </c>
      <c r="L944" s="32">
        <f t="shared" si="2532"/>
        <v>0</v>
      </c>
      <c r="M944" s="32">
        <f t="shared" si="2533"/>
        <v>0</v>
      </c>
      <c r="N944" s="32">
        <f t="shared" si="2534"/>
        <v>0</v>
      </c>
      <c r="O944" s="32">
        <f t="shared" si="2535"/>
        <v>0</v>
      </c>
      <c r="P944" s="32">
        <f t="shared" si="2536"/>
        <v>0</v>
      </c>
      <c r="Q944" s="32">
        <f t="shared" si="2537"/>
        <v>0</v>
      </c>
      <c r="R944" s="32">
        <f t="shared" si="2538"/>
        <v>0</v>
      </c>
      <c r="S944" s="32">
        <f t="shared" si="2539"/>
        <v>0</v>
      </c>
      <c r="T944" s="32">
        <f t="shared" si="2540"/>
        <v>0</v>
      </c>
      <c r="U944" s="32">
        <v>0</v>
      </c>
      <c r="V944" s="32">
        <f t="shared" si="2452"/>
        <v>170.3</v>
      </c>
      <c r="W944" s="32">
        <f t="shared" si="2541"/>
        <v>0</v>
      </c>
      <c r="X944" s="32">
        <f t="shared" si="2542"/>
        <v>0</v>
      </c>
      <c r="Y944" s="32">
        <f t="shared" si="2543"/>
        <v>0</v>
      </c>
      <c r="Z944" s="32">
        <f t="shared" si="2544"/>
        <v>0</v>
      </c>
      <c r="AA944" s="32">
        <f t="shared" si="2545"/>
        <v>0</v>
      </c>
      <c r="AB944" s="32">
        <f t="shared" si="2546"/>
        <v>42.5</v>
      </c>
      <c r="AC944" s="33">
        <f t="shared" si="2547"/>
        <v>170.3</v>
      </c>
      <c r="AD944" s="33">
        <f t="shared" si="2548"/>
        <v>170.3</v>
      </c>
      <c r="AE944" s="34">
        <f t="shared" si="2523"/>
        <v>100</v>
      </c>
      <c r="AF944" s="32">
        <f t="shared" si="2549"/>
        <v>170.3</v>
      </c>
      <c r="AG944" s="32">
        <f t="shared" si="2550"/>
        <v>0</v>
      </c>
      <c r="AH944" s="32">
        <f t="shared" si="2551"/>
        <v>0</v>
      </c>
      <c r="AI944" s="32">
        <f t="shared" si="2552"/>
        <v>0</v>
      </c>
      <c r="AJ944" s="32">
        <f t="shared" si="2553"/>
        <v>0</v>
      </c>
      <c r="AK944" s="32">
        <f t="shared" si="2554"/>
        <v>0</v>
      </c>
      <c r="AL944" s="32">
        <f t="shared" si="2524"/>
        <v>170.3</v>
      </c>
      <c r="AM944" s="32">
        <f t="shared" si="2525"/>
        <v>0</v>
      </c>
    </row>
    <row r="945" spans="2:40" x14ac:dyDescent="0.3">
      <c r="B945" s="30" t="s">
        <v>450</v>
      </c>
      <c r="C945" s="30" t="s">
        <v>224</v>
      </c>
      <c r="D945" s="30" t="s">
        <v>112</v>
      </c>
      <c r="E945" s="15" t="str">
        <f t="shared" si="2451"/>
        <v>0705</v>
      </c>
      <c r="F945" s="30" t="s">
        <v>608</v>
      </c>
      <c r="G945" s="30" t="s">
        <v>302</v>
      </c>
      <c r="H945" s="31" t="s">
        <v>303</v>
      </c>
      <c r="I945" s="32">
        <v>170.3</v>
      </c>
      <c r="J945" s="32"/>
      <c r="K945" s="32"/>
      <c r="L945" s="32"/>
      <c r="M945" s="32"/>
      <c r="N945" s="32"/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2">
        <v>0</v>
      </c>
      <c r="V945" s="32">
        <f t="shared" si="2452"/>
        <v>170.3</v>
      </c>
      <c r="W945" s="32"/>
      <c r="X945" s="32"/>
      <c r="Y945" s="32"/>
      <c r="Z945" s="32"/>
      <c r="AA945" s="32"/>
      <c r="AB945" s="32">
        <v>42.5</v>
      </c>
      <c r="AC945" s="33">
        <v>170.3</v>
      </c>
      <c r="AD945" s="33">
        <v>170.3</v>
      </c>
      <c r="AE945" s="34">
        <f t="shared" si="2523"/>
        <v>100</v>
      </c>
      <c r="AF945" s="32">
        <v>170.3</v>
      </c>
      <c r="AG945" s="32">
        <v>0</v>
      </c>
      <c r="AH945" s="32">
        <v>0</v>
      </c>
      <c r="AI945" s="32">
        <v>0</v>
      </c>
      <c r="AJ945" s="32">
        <v>0</v>
      </c>
      <c r="AK945" s="32">
        <v>0</v>
      </c>
      <c r="AL945" s="32">
        <f t="shared" si="2524"/>
        <v>170.3</v>
      </c>
      <c r="AM945" s="32">
        <f t="shared" si="2525"/>
        <v>0</v>
      </c>
      <c r="AN945" s="12"/>
    </row>
    <row r="946" spans="2:40" ht="46.8" x14ac:dyDescent="0.3">
      <c r="B946" s="30" t="s">
        <v>450</v>
      </c>
      <c r="C946" s="30" t="s">
        <v>224</v>
      </c>
      <c r="D946" s="30" t="s">
        <v>112</v>
      </c>
      <c r="E946" s="15" t="str">
        <f t="shared" si="2451"/>
        <v>0705</v>
      </c>
      <c r="F946" s="30" t="s">
        <v>609</v>
      </c>
      <c r="G946" s="30"/>
      <c r="H946" s="31" t="s">
        <v>318</v>
      </c>
      <c r="I946" s="32">
        <f t="shared" si="2529"/>
        <v>347.2</v>
      </c>
      <c r="J946" s="32">
        <f t="shared" si="2530"/>
        <v>347.2</v>
      </c>
      <c r="K946" s="32">
        <f t="shared" si="2531"/>
        <v>347.2</v>
      </c>
      <c r="L946" s="32">
        <f t="shared" si="2532"/>
        <v>0</v>
      </c>
      <c r="M946" s="32">
        <f t="shared" si="2533"/>
        <v>0</v>
      </c>
      <c r="N946" s="32">
        <f t="shared" si="2534"/>
        <v>0</v>
      </c>
      <c r="O946" s="32">
        <f t="shared" si="2535"/>
        <v>-157.095</v>
      </c>
      <c r="P946" s="32">
        <f t="shared" si="2536"/>
        <v>0</v>
      </c>
      <c r="Q946" s="32">
        <f t="shared" si="2537"/>
        <v>0</v>
      </c>
      <c r="R946" s="32">
        <f t="shared" si="2538"/>
        <v>0</v>
      </c>
      <c r="S946" s="32">
        <f t="shared" si="2539"/>
        <v>0</v>
      </c>
      <c r="T946" s="32">
        <f t="shared" si="2540"/>
        <v>0</v>
      </c>
      <c r="U946" s="32">
        <v>0</v>
      </c>
      <c r="V946" s="32">
        <f t="shared" si="2452"/>
        <v>190.10499999999999</v>
      </c>
      <c r="W946" s="32">
        <f t="shared" si="2541"/>
        <v>0</v>
      </c>
      <c r="X946" s="32">
        <f t="shared" si="2542"/>
        <v>0</v>
      </c>
      <c r="Y946" s="32">
        <f t="shared" si="2543"/>
        <v>0</v>
      </c>
      <c r="Z946" s="32">
        <f t="shared" si="2544"/>
        <v>0</v>
      </c>
      <c r="AA946" s="32">
        <f t="shared" si="2545"/>
        <v>0</v>
      </c>
      <c r="AB946" s="32">
        <f t="shared" si="2546"/>
        <v>282.10000000000002</v>
      </c>
      <c r="AC946" s="33">
        <f t="shared" si="2547"/>
        <v>190.10499999999999</v>
      </c>
      <c r="AD946" s="33">
        <f t="shared" si="2548"/>
        <v>190.09073000000001</v>
      </c>
      <c r="AE946" s="34">
        <f t="shared" si="2523"/>
        <v>99.992493621945783</v>
      </c>
      <c r="AF946" s="32">
        <f t="shared" si="2549"/>
        <v>347.2</v>
      </c>
      <c r="AG946" s="32">
        <f t="shared" si="2550"/>
        <v>-157.095</v>
      </c>
      <c r="AH946" s="32">
        <f t="shared" si="2551"/>
        <v>0</v>
      </c>
      <c r="AI946" s="32">
        <f t="shared" si="2552"/>
        <v>0</v>
      </c>
      <c r="AJ946" s="32">
        <f t="shared" si="2553"/>
        <v>0</v>
      </c>
      <c r="AK946" s="32">
        <f t="shared" si="2554"/>
        <v>0</v>
      </c>
      <c r="AL946" s="32">
        <f t="shared" si="2524"/>
        <v>190.10499999999999</v>
      </c>
      <c r="AM946" s="32">
        <f t="shared" si="2525"/>
        <v>0</v>
      </c>
    </row>
    <row r="947" spans="2:40" ht="31.2" x14ac:dyDescent="0.3">
      <c r="B947" s="30" t="s">
        <v>450</v>
      </c>
      <c r="C947" s="30" t="s">
        <v>224</v>
      </c>
      <c r="D947" s="30" t="s">
        <v>112</v>
      </c>
      <c r="E947" s="15" t="str">
        <f t="shared" si="2451"/>
        <v>0705</v>
      </c>
      <c r="F947" s="30" t="s">
        <v>609</v>
      </c>
      <c r="G947" s="30" t="s">
        <v>174</v>
      </c>
      <c r="H947" s="31" t="s">
        <v>175</v>
      </c>
      <c r="I947" s="32">
        <f t="shared" si="2529"/>
        <v>347.2</v>
      </c>
      <c r="J947" s="32">
        <f t="shared" si="2530"/>
        <v>347.2</v>
      </c>
      <c r="K947" s="32">
        <f t="shared" si="2531"/>
        <v>347.2</v>
      </c>
      <c r="L947" s="32">
        <f t="shared" si="2532"/>
        <v>0</v>
      </c>
      <c r="M947" s="32">
        <f t="shared" si="2533"/>
        <v>0</v>
      </c>
      <c r="N947" s="32">
        <f t="shared" si="2534"/>
        <v>0</v>
      </c>
      <c r="O947" s="32">
        <f t="shared" si="2535"/>
        <v>-157.095</v>
      </c>
      <c r="P947" s="32">
        <f t="shared" si="2536"/>
        <v>0</v>
      </c>
      <c r="Q947" s="32">
        <f t="shared" si="2537"/>
        <v>0</v>
      </c>
      <c r="R947" s="32">
        <f t="shared" si="2538"/>
        <v>0</v>
      </c>
      <c r="S947" s="32">
        <f t="shared" si="2539"/>
        <v>0</v>
      </c>
      <c r="T947" s="32">
        <f t="shared" si="2540"/>
        <v>0</v>
      </c>
      <c r="U947" s="32">
        <v>0</v>
      </c>
      <c r="V947" s="32">
        <f t="shared" si="2452"/>
        <v>190.10499999999999</v>
      </c>
      <c r="W947" s="32">
        <f t="shared" si="2541"/>
        <v>0</v>
      </c>
      <c r="X947" s="32">
        <f t="shared" si="2542"/>
        <v>0</v>
      </c>
      <c r="Y947" s="32">
        <f t="shared" si="2543"/>
        <v>0</v>
      </c>
      <c r="Z947" s="32">
        <f t="shared" si="2544"/>
        <v>0</v>
      </c>
      <c r="AA947" s="32">
        <f t="shared" si="2545"/>
        <v>0</v>
      </c>
      <c r="AB947" s="32">
        <f t="shared" si="2546"/>
        <v>282.10000000000002</v>
      </c>
      <c r="AC947" s="33">
        <f t="shared" si="2547"/>
        <v>190.10499999999999</v>
      </c>
      <c r="AD947" s="33">
        <f t="shared" si="2548"/>
        <v>190.09073000000001</v>
      </c>
      <c r="AE947" s="34">
        <f t="shared" si="2523"/>
        <v>99.992493621945783</v>
      </c>
      <c r="AF947" s="32">
        <f t="shared" si="2549"/>
        <v>347.2</v>
      </c>
      <c r="AG947" s="32">
        <f t="shared" si="2550"/>
        <v>-157.095</v>
      </c>
      <c r="AH947" s="32">
        <f t="shared" si="2551"/>
        <v>0</v>
      </c>
      <c r="AI947" s="32">
        <f t="shared" si="2552"/>
        <v>0</v>
      </c>
      <c r="AJ947" s="32">
        <f t="shared" si="2553"/>
        <v>0</v>
      </c>
      <c r="AK947" s="32">
        <f t="shared" si="2554"/>
        <v>0</v>
      </c>
      <c r="AL947" s="32">
        <f t="shared" si="2524"/>
        <v>190.10499999999999</v>
      </c>
      <c r="AM947" s="32">
        <f t="shared" si="2525"/>
        <v>0</v>
      </c>
    </row>
    <row r="948" spans="2:40" x14ac:dyDescent="0.3">
      <c r="B948" s="30" t="s">
        <v>450</v>
      </c>
      <c r="C948" s="30" t="s">
        <v>224</v>
      </c>
      <c r="D948" s="30" t="s">
        <v>112</v>
      </c>
      <c r="E948" s="15" t="str">
        <f t="shared" si="2451"/>
        <v>0705</v>
      </c>
      <c r="F948" s="30" t="s">
        <v>609</v>
      </c>
      <c r="G948" s="30" t="s">
        <v>302</v>
      </c>
      <c r="H948" s="31" t="s">
        <v>303</v>
      </c>
      <c r="I948" s="32">
        <v>347.2</v>
      </c>
      <c r="J948" s="32">
        <v>347.2</v>
      </c>
      <c r="K948" s="32">
        <v>347.2</v>
      </c>
      <c r="L948" s="32"/>
      <c r="M948" s="32"/>
      <c r="N948" s="32"/>
      <c r="O948" s="32">
        <v>-157.095</v>
      </c>
      <c r="P948" s="32">
        <v>0</v>
      </c>
      <c r="Q948" s="32">
        <v>0</v>
      </c>
      <c r="R948" s="32">
        <v>0</v>
      </c>
      <c r="S948" s="32">
        <v>0</v>
      </c>
      <c r="T948" s="32">
        <v>0</v>
      </c>
      <c r="U948" s="32">
        <v>0</v>
      </c>
      <c r="V948" s="32">
        <f t="shared" si="2452"/>
        <v>190.10499999999999</v>
      </c>
      <c r="W948" s="32"/>
      <c r="X948" s="32"/>
      <c r="Y948" s="32"/>
      <c r="Z948" s="32"/>
      <c r="AA948" s="32"/>
      <c r="AB948" s="32">
        <v>282.10000000000002</v>
      </c>
      <c r="AC948" s="33">
        <v>190.10499999999999</v>
      </c>
      <c r="AD948" s="33">
        <v>190.09073000000001</v>
      </c>
      <c r="AE948" s="34">
        <f t="shared" si="2523"/>
        <v>99.992493621945783</v>
      </c>
      <c r="AF948" s="32">
        <v>347.2</v>
      </c>
      <c r="AG948" s="32">
        <v>-157.095</v>
      </c>
      <c r="AH948" s="32">
        <v>0</v>
      </c>
      <c r="AI948" s="32">
        <v>0</v>
      </c>
      <c r="AJ948" s="32">
        <v>0</v>
      </c>
      <c r="AK948" s="32">
        <v>0</v>
      </c>
      <c r="AL948" s="32">
        <f t="shared" si="2524"/>
        <v>190.10499999999999</v>
      </c>
      <c r="AM948" s="32">
        <f t="shared" si="2525"/>
        <v>0</v>
      </c>
      <c r="AN948" s="12"/>
    </row>
    <row r="949" spans="2:40" s="22" customFormat="1" x14ac:dyDescent="0.3">
      <c r="B949" s="23" t="s">
        <v>450</v>
      </c>
      <c r="C949" s="23" t="s">
        <v>224</v>
      </c>
      <c r="D949" s="23" t="s">
        <v>106</v>
      </c>
      <c r="E949" s="24" t="str">
        <f t="shared" si="2451"/>
        <v>0709</v>
      </c>
      <c r="F949" s="23"/>
      <c r="G949" s="23"/>
      <c r="H949" s="25" t="s">
        <v>380</v>
      </c>
      <c r="I949" s="26">
        <f t="shared" ref="I949:N949" si="2555">I950+I956+I963+I980+I1042+I1054+I1082</f>
        <v>756986.10000000009</v>
      </c>
      <c r="J949" s="26">
        <f t="shared" si="2555"/>
        <v>768143.9</v>
      </c>
      <c r="K949" s="26">
        <f t="shared" si="2555"/>
        <v>768200.3</v>
      </c>
      <c r="L949" s="26">
        <f t="shared" si="2555"/>
        <v>0</v>
      </c>
      <c r="M949" s="26">
        <f t="shared" si="2555"/>
        <v>0</v>
      </c>
      <c r="N949" s="26">
        <f t="shared" si="2555"/>
        <v>0</v>
      </c>
      <c r="O949" s="26">
        <f>O950+O956+O963+O980+O1042+O1054+O1082+O1092</f>
        <v>-3033.9449999999997</v>
      </c>
      <c r="P949" s="26">
        <f>P950+P956+P963+P980+P1042+P1054+P1082+P1092</f>
        <v>2535</v>
      </c>
      <c r="Q949" s="26">
        <f>Q950+Q956+Q963+Q980+Q1042+Q1054+Q1082+Q1092</f>
        <v>-7000</v>
      </c>
      <c r="R949" s="26">
        <f>R950+R956+R963+R980+R1042+R1054+R1082+R1092</f>
        <v>6096.3650000000007</v>
      </c>
      <c r="S949" s="26">
        <f>S950+S956+S963+S980+S1042+S1054+S1082</f>
        <v>0</v>
      </c>
      <c r="T949" s="26">
        <f>T950+T956+T963+T980+T1042+T1054+T1082</f>
        <v>0</v>
      </c>
      <c r="U949" s="26">
        <v>0</v>
      </c>
      <c r="V949" s="26">
        <f t="shared" si="2452"/>
        <v>755583.52000000014</v>
      </c>
      <c r="W949" s="26">
        <f>W950+W956+W963+W980+W1042+W1054+W1082</f>
        <v>0</v>
      </c>
      <c r="X949" s="26">
        <f>X950+X956+X963+X980+X1042+X1054+X1082</f>
        <v>0</v>
      </c>
      <c r="Y949" s="26">
        <f>Y950+Y956+Y963+Y980+Y1042+Y1054+Y1082</f>
        <v>0</v>
      </c>
      <c r="Z949" s="26">
        <f>Z950+Z956+Z963+Z980+Z1042+Z1054+Z1082</f>
        <v>0</v>
      </c>
      <c r="AA949" s="26">
        <f>AA950+AA956+AA963+AA980+AA1042+AA1054+AA1082</f>
        <v>0</v>
      </c>
      <c r="AB949" s="26">
        <f>AB950+AB956+AB963+AB980+AB1042+AB1054+AB1082+AB1092</f>
        <v>618681.75796000008</v>
      </c>
      <c r="AC949" s="27">
        <f>AC950+AC956+AC963+AC980+AC1042+AC1054+AC1082+AC1092</f>
        <v>782268.49952000007</v>
      </c>
      <c r="AD949" s="27">
        <f>AD950+AD956+AD963+AD980+AD1042+AD1054+AD1082+AD1092</f>
        <v>782183.21368000016</v>
      </c>
      <c r="AE949" s="28">
        <f t="shared" si="2523"/>
        <v>99.989097625680671</v>
      </c>
      <c r="AF949" s="26">
        <f t="shared" ref="AF949:AK949" si="2556">AF950+AF956+AF963+AF980+AF1042+AF1054+AF1082+AF1092</f>
        <v>785152.47325999988</v>
      </c>
      <c r="AG949" s="26">
        <f t="shared" si="2556"/>
        <v>-3033.9449999999997</v>
      </c>
      <c r="AH949" s="26">
        <f t="shared" si="2556"/>
        <v>0</v>
      </c>
      <c r="AI949" s="26">
        <f t="shared" si="2556"/>
        <v>0</v>
      </c>
      <c r="AJ949" s="26">
        <f t="shared" si="2556"/>
        <v>0</v>
      </c>
      <c r="AK949" s="26">
        <f t="shared" si="2556"/>
        <v>0</v>
      </c>
      <c r="AL949" s="26">
        <f t="shared" si="2524"/>
        <v>782118.52825999993</v>
      </c>
      <c r="AM949" s="26">
        <f t="shared" si="2525"/>
        <v>-26535.008259999799</v>
      </c>
      <c r="AN949" s="29"/>
    </row>
    <row r="950" spans="2:40" x14ac:dyDescent="0.3">
      <c r="B950" s="30" t="s">
        <v>450</v>
      </c>
      <c r="C950" s="30" t="s">
        <v>224</v>
      </c>
      <c r="D950" s="30" t="s">
        <v>106</v>
      </c>
      <c r="E950" s="15" t="str">
        <f t="shared" si="2451"/>
        <v>0709</v>
      </c>
      <c r="F950" s="30" t="s">
        <v>334</v>
      </c>
      <c r="G950" s="30"/>
      <c r="H950" s="31" t="s">
        <v>335</v>
      </c>
      <c r="I950" s="32">
        <f t="shared" ref="I950:I959" si="2557">I951</f>
        <v>200</v>
      </c>
      <c r="J950" s="32">
        <f t="shared" ref="J950:J959" si="2558">J951</f>
        <v>200</v>
      </c>
      <c r="K950" s="32">
        <f t="shared" ref="K950:K959" si="2559">K951</f>
        <v>200</v>
      </c>
      <c r="L950" s="32">
        <f t="shared" ref="L950:L959" si="2560">L951</f>
        <v>0</v>
      </c>
      <c r="M950" s="32">
        <f t="shared" ref="M950:M959" si="2561">M951</f>
        <v>0</v>
      </c>
      <c r="N950" s="32">
        <f t="shared" ref="N950:N959" si="2562">N951</f>
        <v>0</v>
      </c>
      <c r="O950" s="32">
        <f t="shared" ref="O950:O959" si="2563">O951</f>
        <v>0</v>
      </c>
      <c r="P950" s="32">
        <f t="shared" ref="P950:P959" si="2564">P951</f>
        <v>0</v>
      </c>
      <c r="Q950" s="32">
        <f t="shared" ref="Q950:Q959" si="2565">Q951</f>
        <v>0</v>
      </c>
      <c r="R950" s="32">
        <f t="shared" ref="R950:R959" si="2566">R951</f>
        <v>0</v>
      </c>
      <c r="S950" s="32">
        <f t="shared" ref="S950:S959" si="2567">S951</f>
        <v>0</v>
      </c>
      <c r="T950" s="32">
        <f t="shared" ref="T950:T959" si="2568">T951</f>
        <v>0</v>
      </c>
      <c r="U950" s="32">
        <v>0</v>
      </c>
      <c r="V950" s="32">
        <f t="shared" si="2452"/>
        <v>200</v>
      </c>
      <c r="W950" s="32">
        <f t="shared" ref="W950:W959" si="2569">W951</f>
        <v>0</v>
      </c>
      <c r="X950" s="32">
        <f t="shared" ref="X950:X959" si="2570">X951</f>
        <v>0</v>
      </c>
      <c r="Y950" s="32">
        <f t="shared" ref="Y950:Y959" si="2571">Y951</f>
        <v>0</v>
      </c>
      <c r="Z950" s="32">
        <f t="shared" ref="Z950:Z959" si="2572">Z951</f>
        <v>0</v>
      </c>
      <c r="AA950" s="32">
        <f t="shared" ref="AA950:AA959" si="2573">AA951</f>
        <v>0</v>
      </c>
      <c r="AB950" s="32">
        <f t="shared" ref="AB950:AB959" si="2574">AB951</f>
        <v>0</v>
      </c>
      <c r="AC950" s="33">
        <f t="shared" ref="AC950:AC959" si="2575">AC951</f>
        <v>200</v>
      </c>
      <c r="AD950" s="33">
        <f t="shared" ref="AD950:AD959" si="2576">AD951</f>
        <v>200</v>
      </c>
      <c r="AE950" s="34">
        <f t="shared" si="2523"/>
        <v>100</v>
      </c>
      <c r="AF950" s="32">
        <f t="shared" ref="AF950:AF959" si="2577">AF951</f>
        <v>200</v>
      </c>
      <c r="AG950" s="32">
        <f t="shared" ref="AG950:AG959" si="2578">AG951</f>
        <v>0</v>
      </c>
      <c r="AH950" s="32">
        <f t="shared" ref="AH950:AH959" si="2579">AH951</f>
        <v>0</v>
      </c>
      <c r="AI950" s="32">
        <f t="shared" ref="AI950:AI959" si="2580">AI951</f>
        <v>0</v>
      </c>
      <c r="AJ950" s="32">
        <f t="shared" ref="AJ950:AJ959" si="2581">AJ951</f>
        <v>0</v>
      </c>
      <c r="AK950" s="32">
        <f t="shared" ref="AK950:AK959" si="2582">AK951</f>
        <v>0</v>
      </c>
      <c r="AL950" s="32">
        <f t="shared" si="2524"/>
        <v>200</v>
      </c>
      <c r="AM950" s="32">
        <f t="shared" si="2525"/>
        <v>0</v>
      </c>
    </row>
    <row r="951" spans="2:40" ht="31.2" x14ac:dyDescent="0.3">
      <c r="B951" s="30" t="s">
        <v>450</v>
      </c>
      <c r="C951" s="30" t="s">
        <v>224</v>
      </c>
      <c r="D951" s="30" t="s">
        <v>106</v>
      </c>
      <c r="E951" s="15" t="str">
        <f t="shared" si="2451"/>
        <v>0709</v>
      </c>
      <c r="F951" s="30" t="s">
        <v>342</v>
      </c>
      <c r="G951" s="30"/>
      <c r="H951" s="31" t="s">
        <v>343</v>
      </c>
      <c r="I951" s="32">
        <f t="shared" si="2557"/>
        <v>200</v>
      </c>
      <c r="J951" s="32">
        <f t="shared" si="2558"/>
        <v>200</v>
      </c>
      <c r="K951" s="32">
        <f t="shared" si="2559"/>
        <v>200</v>
      </c>
      <c r="L951" s="32">
        <f t="shared" si="2560"/>
        <v>0</v>
      </c>
      <c r="M951" s="32">
        <f t="shared" si="2561"/>
        <v>0</v>
      </c>
      <c r="N951" s="32">
        <f t="shared" si="2562"/>
        <v>0</v>
      </c>
      <c r="O951" s="32">
        <f t="shared" si="2563"/>
        <v>0</v>
      </c>
      <c r="P951" s="32">
        <f t="shared" si="2564"/>
        <v>0</v>
      </c>
      <c r="Q951" s="32">
        <f t="shared" si="2565"/>
        <v>0</v>
      </c>
      <c r="R951" s="32">
        <f t="shared" si="2566"/>
        <v>0</v>
      </c>
      <c r="S951" s="32">
        <f t="shared" si="2567"/>
        <v>0</v>
      </c>
      <c r="T951" s="32">
        <f t="shared" si="2568"/>
        <v>0</v>
      </c>
      <c r="U951" s="32">
        <v>0</v>
      </c>
      <c r="V951" s="32">
        <f t="shared" si="2452"/>
        <v>200</v>
      </c>
      <c r="W951" s="32">
        <f t="shared" si="2569"/>
        <v>0</v>
      </c>
      <c r="X951" s="32">
        <f t="shared" si="2570"/>
        <v>0</v>
      </c>
      <c r="Y951" s="32">
        <f t="shared" si="2571"/>
        <v>0</v>
      </c>
      <c r="Z951" s="32">
        <f t="shared" si="2572"/>
        <v>0</v>
      </c>
      <c r="AA951" s="32">
        <f t="shared" si="2573"/>
        <v>0</v>
      </c>
      <c r="AB951" s="32">
        <f t="shared" si="2574"/>
        <v>0</v>
      </c>
      <c r="AC951" s="33">
        <f t="shared" si="2575"/>
        <v>200</v>
      </c>
      <c r="AD951" s="33">
        <f t="shared" si="2576"/>
        <v>200</v>
      </c>
      <c r="AE951" s="34">
        <f t="shared" si="2523"/>
        <v>100</v>
      </c>
      <c r="AF951" s="32">
        <f t="shared" si="2577"/>
        <v>200</v>
      </c>
      <c r="AG951" s="32">
        <f t="shared" si="2578"/>
        <v>0</v>
      </c>
      <c r="AH951" s="32">
        <f t="shared" si="2579"/>
        <v>0</v>
      </c>
      <c r="AI951" s="32">
        <f t="shared" si="2580"/>
        <v>0</v>
      </c>
      <c r="AJ951" s="32">
        <f t="shared" si="2581"/>
        <v>0</v>
      </c>
      <c r="AK951" s="32">
        <f t="shared" si="2582"/>
        <v>0</v>
      </c>
      <c r="AL951" s="32">
        <f t="shared" si="2524"/>
        <v>200</v>
      </c>
      <c r="AM951" s="32">
        <f t="shared" si="2525"/>
        <v>0</v>
      </c>
    </row>
    <row r="952" spans="2:40" ht="62.4" x14ac:dyDescent="0.3">
      <c r="B952" s="30" t="s">
        <v>450</v>
      </c>
      <c r="C952" s="30" t="s">
        <v>224</v>
      </c>
      <c r="D952" s="30" t="s">
        <v>106</v>
      </c>
      <c r="E952" s="15" t="str">
        <f t="shared" si="2451"/>
        <v>0709</v>
      </c>
      <c r="F952" s="30" t="s">
        <v>344</v>
      </c>
      <c r="G952" s="30"/>
      <c r="H952" s="31" t="s">
        <v>345</v>
      </c>
      <c r="I952" s="32">
        <f t="shared" si="2557"/>
        <v>200</v>
      </c>
      <c r="J952" s="32">
        <f t="shared" si="2558"/>
        <v>200</v>
      </c>
      <c r="K952" s="32">
        <f t="shared" si="2559"/>
        <v>200</v>
      </c>
      <c r="L952" s="32">
        <f t="shared" si="2560"/>
        <v>0</v>
      </c>
      <c r="M952" s="32">
        <f t="shared" si="2561"/>
        <v>0</v>
      </c>
      <c r="N952" s="32">
        <f t="shared" si="2562"/>
        <v>0</v>
      </c>
      <c r="O952" s="32">
        <f t="shared" si="2563"/>
        <v>0</v>
      </c>
      <c r="P952" s="32">
        <f t="shared" si="2564"/>
        <v>0</v>
      </c>
      <c r="Q952" s="32">
        <f t="shared" si="2565"/>
        <v>0</v>
      </c>
      <c r="R952" s="32">
        <f t="shared" si="2566"/>
        <v>0</v>
      </c>
      <c r="S952" s="32">
        <f t="shared" si="2567"/>
        <v>0</v>
      </c>
      <c r="T952" s="32">
        <f t="shared" si="2568"/>
        <v>0</v>
      </c>
      <c r="U952" s="32">
        <v>0</v>
      </c>
      <c r="V952" s="32">
        <f t="shared" si="2452"/>
        <v>200</v>
      </c>
      <c r="W952" s="32">
        <f t="shared" si="2569"/>
        <v>0</v>
      </c>
      <c r="X952" s="32">
        <f t="shared" si="2570"/>
        <v>0</v>
      </c>
      <c r="Y952" s="32">
        <f t="shared" si="2571"/>
        <v>0</v>
      </c>
      <c r="Z952" s="32">
        <f t="shared" si="2572"/>
        <v>0</v>
      </c>
      <c r="AA952" s="32">
        <f t="shared" si="2573"/>
        <v>0</v>
      </c>
      <c r="AB952" s="32">
        <f t="shared" si="2574"/>
        <v>0</v>
      </c>
      <c r="AC952" s="33">
        <f t="shared" si="2575"/>
        <v>200</v>
      </c>
      <c r="AD952" s="33">
        <f t="shared" si="2576"/>
        <v>200</v>
      </c>
      <c r="AE952" s="34">
        <f t="shared" si="2523"/>
        <v>100</v>
      </c>
      <c r="AF952" s="32">
        <f t="shared" si="2577"/>
        <v>200</v>
      </c>
      <c r="AG952" s="32">
        <f t="shared" si="2578"/>
        <v>0</v>
      </c>
      <c r="AH952" s="32">
        <f t="shared" si="2579"/>
        <v>0</v>
      </c>
      <c r="AI952" s="32">
        <f t="shared" si="2580"/>
        <v>0</v>
      </c>
      <c r="AJ952" s="32">
        <f t="shared" si="2581"/>
        <v>0</v>
      </c>
      <c r="AK952" s="32">
        <f t="shared" si="2582"/>
        <v>0</v>
      </c>
      <c r="AL952" s="32">
        <f t="shared" si="2524"/>
        <v>200</v>
      </c>
      <c r="AM952" s="32">
        <f t="shared" si="2525"/>
        <v>0</v>
      </c>
    </row>
    <row r="953" spans="2:40" ht="62.4" x14ac:dyDescent="0.3">
      <c r="B953" s="30" t="s">
        <v>450</v>
      </c>
      <c r="C953" s="30" t="s">
        <v>224</v>
      </c>
      <c r="D953" s="30" t="s">
        <v>106</v>
      </c>
      <c r="E953" s="15" t="str">
        <f t="shared" si="2451"/>
        <v>0709</v>
      </c>
      <c r="F953" s="30" t="s">
        <v>346</v>
      </c>
      <c r="G953" s="30"/>
      <c r="H953" s="31" t="s">
        <v>347</v>
      </c>
      <c r="I953" s="32">
        <f t="shared" si="2557"/>
        <v>200</v>
      </c>
      <c r="J953" s="32">
        <f t="shared" si="2558"/>
        <v>200</v>
      </c>
      <c r="K953" s="32">
        <f t="shared" si="2559"/>
        <v>200</v>
      </c>
      <c r="L953" s="32">
        <f t="shared" si="2560"/>
        <v>0</v>
      </c>
      <c r="M953" s="32">
        <f t="shared" si="2561"/>
        <v>0</v>
      </c>
      <c r="N953" s="32">
        <f t="shared" si="2562"/>
        <v>0</v>
      </c>
      <c r="O953" s="32">
        <f t="shared" si="2563"/>
        <v>0</v>
      </c>
      <c r="P953" s="32">
        <f t="shared" si="2564"/>
        <v>0</v>
      </c>
      <c r="Q953" s="32">
        <f t="shared" si="2565"/>
        <v>0</v>
      </c>
      <c r="R953" s="32">
        <f t="shared" si="2566"/>
        <v>0</v>
      </c>
      <c r="S953" s="32">
        <f t="shared" si="2567"/>
        <v>0</v>
      </c>
      <c r="T953" s="32">
        <f t="shared" si="2568"/>
        <v>0</v>
      </c>
      <c r="U953" s="32">
        <v>0</v>
      </c>
      <c r="V953" s="32">
        <f t="shared" si="2452"/>
        <v>200</v>
      </c>
      <c r="W953" s="32">
        <f t="shared" si="2569"/>
        <v>0</v>
      </c>
      <c r="X953" s="32">
        <f t="shared" si="2570"/>
        <v>0</v>
      </c>
      <c r="Y953" s="32">
        <f t="shared" si="2571"/>
        <v>0</v>
      </c>
      <c r="Z953" s="32">
        <f t="shared" si="2572"/>
        <v>0</v>
      </c>
      <c r="AA953" s="32">
        <f t="shared" si="2573"/>
        <v>0</v>
      </c>
      <c r="AB953" s="32">
        <f t="shared" si="2574"/>
        <v>0</v>
      </c>
      <c r="AC953" s="33">
        <f t="shared" si="2575"/>
        <v>200</v>
      </c>
      <c r="AD953" s="33">
        <f t="shared" si="2576"/>
        <v>200</v>
      </c>
      <c r="AE953" s="34">
        <f t="shared" si="2523"/>
        <v>100</v>
      </c>
      <c r="AF953" s="32">
        <f t="shared" si="2577"/>
        <v>200</v>
      </c>
      <c r="AG953" s="32">
        <f t="shared" si="2578"/>
        <v>0</v>
      </c>
      <c r="AH953" s="32">
        <f t="shared" si="2579"/>
        <v>0</v>
      </c>
      <c r="AI953" s="32">
        <f t="shared" si="2580"/>
        <v>0</v>
      </c>
      <c r="AJ953" s="32">
        <f t="shared" si="2581"/>
        <v>0</v>
      </c>
      <c r="AK953" s="32">
        <f t="shared" si="2582"/>
        <v>0</v>
      </c>
      <c r="AL953" s="32">
        <f t="shared" si="2524"/>
        <v>200</v>
      </c>
      <c r="AM953" s="32">
        <f t="shared" si="2525"/>
        <v>0</v>
      </c>
    </row>
    <row r="954" spans="2:40" ht="31.2" x14ac:dyDescent="0.3">
      <c r="B954" s="30" t="s">
        <v>450</v>
      </c>
      <c r="C954" s="30" t="s">
        <v>224</v>
      </c>
      <c r="D954" s="30" t="s">
        <v>106</v>
      </c>
      <c r="E954" s="15" t="str">
        <f t="shared" si="2451"/>
        <v>0709</v>
      </c>
      <c r="F954" s="30" t="s">
        <v>346</v>
      </c>
      <c r="G954" s="30" t="s">
        <v>174</v>
      </c>
      <c r="H954" s="31" t="s">
        <v>175</v>
      </c>
      <c r="I954" s="32">
        <f t="shared" si="2557"/>
        <v>200</v>
      </c>
      <c r="J954" s="32">
        <f t="shared" si="2558"/>
        <v>200</v>
      </c>
      <c r="K954" s="32">
        <f t="shared" si="2559"/>
        <v>200</v>
      </c>
      <c r="L954" s="32">
        <f t="shared" si="2560"/>
        <v>0</v>
      </c>
      <c r="M954" s="32">
        <f t="shared" si="2561"/>
        <v>0</v>
      </c>
      <c r="N954" s="32">
        <f t="shared" si="2562"/>
        <v>0</v>
      </c>
      <c r="O954" s="32">
        <f t="shared" si="2563"/>
        <v>0</v>
      </c>
      <c r="P954" s="32">
        <f t="shared" si="2564"/>
        <v>0</v>
      </c>
      <c r="Q954" s="32">
        <f t="shared" si="2565"/>
        <v>0</v>
      </c>
      <c r="R954" s="32">
        <f t="shared" si="2566"/>
        <v>0</v>
      </c>
      <c r="S954" s="32">
        <f t="shared" si="2567"/>
        <v>0</v>
      </c>
      <c r="T954" s="32">
        <f t="shared" si="2568"/>
        <v>0</v>
      </c>
      <c r="U954" s="32">
        <v>0</v>
      </c>
      <c r="V954" s="32">
        <f t="shared" si="2452"/>
        <v>200</v>
      </c>
      <c r="W954" s="32">
        <f t="shared" si="2569"/>
        <v>0</v>
      </c>
      <c r="X954" s="32">
        <f t="shared" si="2570"/>
        <v>0</v>
      </c>
      <c r="Y954" s="32">
        <f t="shared" si="2571"/>
        <v>0</v>
      </c>
      <c r="Z954" s="32">
        <f t="shared" si="2572"/>
        <v>0</v>
      </c>
      <c r="AA954" s="32">
        <f t="shared" si="2573"/>
        <v>0</v>
      </c>
      <c r="AB954" s="32">
        <f t="shared" si="2574"/>
        <v>0</v>
      </c>
      <c r="AC954" s="33">
        <f t="shared" si="2575"/>
        <v>200</v>
      </c>
      <c r="AD954" s="33">
        <f t="shared" si="2576"/>
        <v>200</v>
      </c>
      <c r="AE954" s="34">
        <f t="shared" si="2523"/>
        <v>100</v>
      </c>
      <c r="AF954" s="32">
        <f t="shared" si="2577"/>
        <v>200</v>
      </c>
      <c r="AG954" s="32">
        <f t="shared" si="2578"/>
        <v>0</v>
      </c>
      <c r="AH954" s="32">
        <f t="shared" si="2579"/>
        <v>0</v>
      </c>
      <c r="AI954" s="32">
        <f t="shared" si="2580"/>
        <v>0</v>
      </c>
      <c r="AJ954" s="32">
        <f t="shared" si="2581"/>
        <v>0</v>
      </c>
      <c r="AK954" s="32">
        <f t="shared" si="2582"/>
        <v>0</v>
      </c>
      <c r="AL954" s="32">
        <f t="shared" si="2524"/>
        <v>200</v>
      </c>
      <c r="AM954" s="32">
        <f t="shared" si="2525"/>
        <v>0</v>
      </c>
    </row>
    <row r="955" spans="2:40" x14ac:dyDescent="0.3">
      <c r="B955" s="30" t="s">
        <v>450</v>
      </c>
      <c r="C955" s="30" t="s">
        <v>224</v>
      </c>
      <c r="D955" s="30" t="s">
        <v>106</v>
      </c>
      <c r="E955" s="15" t="str">
        <f t="shared" si="2451"/>
        <v>0709</v>
      </c>
      <c r="F955" s="30" t="s">
        <v>346</v>
      </c>
      <c r="G955" s="30" t="s">
        <v>176</v>
      </c>
      <c r="H955" s="31" t="s">
        <v>177</v>
      </c>
      <c r="I955" s="32">
        <v>200</v>
      </c>
      <c r="J955" s="32">
        <v>200</v>
      </c>
      <c r="K955" s="32">
        <v>200</v>
      </c>
      <c r="L955" s="32"/>
      <c r="M955" s="32"/>
      <c r="N955" s="32"/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2">
        <v>0</v>
      </c>
      <c r="V955" s="32">
        <f t="shared" si="2452"/>
        <v>200</v>
      </c>
      <c r="W955" s="32"/>
      <c r="X955" s="32"/>
      <c r="Y955" s="32"/>
      <c r="Z955" s="32"/>
      <c r="AA955" s="32"/>
      <c r="AB955" s="32">
        <v>0</v>
      </c>
      <c r="AC955" s="33">
        <v>200</v>
      </c>
      <c r="AD955" s="33">
        <v>200</v>
      </c>
      <c r="AE955" s="34">
        <f t="shared" si="2523"/>
        <v>100</v>
      </c>
      <c r="AF955" s="32">
        <v>200</v>
      </c>
      <c r="AG955" s="32">
        <v>0</v>
      </c>
      <c r="AH955" s="32">
        <v>0</v>
      </c>
      <c r="AI955" s="32">
        <v>0</v>
      </c>
      <c r="AJ955" s="32">
        <v>0</v>
      </c>
      <c r="AK955" s="32">
        <v>0</v>
      </c>
      <c r="AL955" s="32">
        <f t="shared" si="2524"/>
        <v>200</v>
      </c>
      <c r="AM955" s="32">
        <f t="shared" si="2525"/>
        <v>0</v>
      </c>
      <c r="AN955" s="12"/>
    </row>
    <row r="956" spans="2:40" x14ac:dyDescent="0.3">
      <c r="B956" s="30" t="s">
        <v>450</v>
      </c>
      <c r="C956" s="30" t="s">
        <v>224</v>
      </c>
      <c r="D956" s="30" t="s">
        <v>106</v>
      </c>
      <c r="E956" s="15" t="str">
        <f t="shared" si="2451"/>
        <v>0709</v>
      </c>
      <c r="F956" s="30" t="s">
        <v>348</v>
      </c>
      <c r="G956" s="30"/>
      <c r="H956" s="31" t="s">
        <v>349</v>
      </c>
      <c r="I956" s="32">
        <f t="shared" si="2557"/>
        <v>4012.5</v>
      </c>
      <c r="J956" s="32">
        <f t="shared" si="2558"/>
        <v>4012.5</v>
      </c>
      <c r="K956" s="32">
        <f t="shared" si="2559"/>
        <v>4012.5</v>
      </c>
      <c r="L956" s="32">
        <f t="shared" si="2560"/>
        <v>0</v>
      </c>
      <c r="M956" s="32">
        <f t="shared" si="2561"/>
        <v>0</v>
      </c>
      <c r="N956" s="32">
        <f t="shared" si="2562"/>
        <v>0</v>
      </c>
      <c r="O956" s="32">
        <f t="shared" si="2563"/>
        <v>0</v>
      </c>
      <c r="P956" s="32">
        <f t="shared" si="2564"/>
        <v>0</v>
      </c>
      <c r="Q956" s="32">
        <f t="shared" si="2565"/>
        <v>0</v>
      </c>
      <c r="R956" s="32">
        <f t="shared" si="2566"/>
        <v>0</v>
      </c>
      <c r="S956" s="32">
        <f t="shared" si="2567"/>
        <v>0</v>
      </c>
      <c r="T956" s="32">
        <f t="shared" si="2568"/>
        <v>0</v>
      </c>
      <c r="U956" s="32">
        <v>0</v>
      </c>
      <c r="V956" s="32">
        <f t="shared" si="2452"/>
        <v>4012.5</v>
      </c>
      <c r="W956" s="32">
        <f t="shared" si="2569"/>
        <v>0</v>
      </c>
      <c r="X956" s="32">
        <f t="shared" si="2570"/>
        <v>0</v>
      </c>
      <c r="Y956" s="32">
        <f t="shared" si="2571"/>
        <v>0</v>
      </c>
      <c r="Z956" s="32">
        <f t="shared" si="2572"/>
        <v>0</v>
      </c>
      <c r="AA956" s="32">
        <f t="shared" si="2573"/>
        <v>0</v>
      </c>
      <c r="AB956" s="32">
        <f t="shared" si="2574"/>
        <v>1990.2</v>
      </c>
      <c r="AC956" s="33">
        <f t="shared" si="2575"/>
        <v>4345.5</v>
      </c>
      <c r="AD956" s="33">
        <f t="shared" si="2576"/>
        <v>4345.5</v>
      </c>
      <c r="AE956" s="34">
        <f t="shared" si="2523"/>
        <v>100</v>
      </c>
      <c r="AF956" s="32">
        <f t="shared" si="2577"/>
        <v>4345.5</v>
      </c>
      <c r="AG956" s="32">
        <f t="shared" si="2578"/>
        <v>0</v>
      </c>
      <c r="AH956" s="32">
        <f t="shared" si="2579"/>
        <v>0</v>
      </c>
      <c r="AI956" s="32">
        <f t="shared" si="2580"/>
        <v>0</v>
      </c>
      <c r="AJ956" s="32">
        <f t="shared" si="2581"/>
        <v>0</v>
      </c>
      <c r="AK956" s="32">
        <f t="shared" si="2582"/>
        <v>0</v>
      </c>
      <c r="AL956" s="32">
        <f t="shared" si="2524"/>
        <v>4345.5</v>
      </c>
      <c r="AM956" s="32">
        <f t="shared" si="2525"/>
        <v>-333</v>
      </c>
    </row>
    <row r="957" spans="2:40" ht="31.2" x14ac:dyDescent="0.3">
      <c r="B957" s="30" t="s">
        <v>450</v>
      </c>
      <c r="C957" s="30" t="s">
        <v>224</v>
      </c>
      <c r="D957" s="30" t="s">
        <v>106</v>
      </c>
      <c r="E957" s="15" t="str">
        <f t="shared" si="2451"/>
        <v>0709</v>
      </c>
      <c r="F957" s="30" t="s">
        <v>350</v>
      </c>
      <c r="G957" s="30"/>
      <c r="H957" s="31" t="s">
        <v>351</v>
      </c>
      <c r="I957" s="32">
        <f t="shared" si="2557"/>
        <v>4012.5</v>
      </c>
      <c r="J957" s="32">
        <f t="shared" si="2558"/>
        <v>4012.5</v>
      </c>
      <c r="K957" s="32">
        <f t="shared" si="2559"/>
        <v>4012.5</v>
      </c>
      <c r="L957" s="32">
        <f t="shared" si="2560"/>
        <v>0</v>
      </c>
      <c r="M957" s="32">
        <f t="shared" si="2561"/>
        <v>0</v>
      </c>
      <c r="N957" s="32">
        <f t="shared" si="2562"/>
        <v>0</v>
      </c>
      <c r="O957" s="32">
        <f t="shared" si="2563"/>
        <v>0</v>
      </c>
      <c r="P957" s="32">
        <f t="shared" si="2564"/>
        <v>0</v>
      </c>
      <c r="Q957" s="32">
        <f t="shared" si="2565"/>
        <v>0</v>
      </c>
      <c r="R957" s="32">
        <f t="shared" si="2566"/>
        <v>0</v>
      </c>
      <c r="S957" s="32">
        <f t="shared" si="2567"/>
        <v>0</v>
      </c>
      <c r="T957" s="32">
        <f t="shared" si="2568"/>
        <v>0</v>
      </c>
      <c r="U957" s="32">
        <v>0</v>
      </c>
      <c r="V957" s="32">
        <f t="shared" si="2452"/>
        <v>4012.5</v>
      </c>
      <c r="W957" s="32">
        <f t="shared" si="2569"/>
        <v>0</v>
      </c>
      <c r="X957" s="32">
        <f t="shared" si="2570"/>
        <v>0</v>
      </c>
      <c r="Y957" s="32">
        <f t="shared" si="2571"/>
        <v>0</v>
      </c>
      <c r="Z957" s="32">
        <f t="shared" si="2572"/>
        <v>0</v>
      </c>
      <c r="AA957" s="32">
        <f t="shared" si="2573"/>
        <v>0</v>
      </c>
      <c r="AB957" s="32">
        <f t="shared" si="2574"/>
        <v>1990.2</v>
      </c>
      <c r="AC957" s="33">
        <f t="shared" si="2575"/>
        <v>4345.5</v>
      </c>
      <c r="AD957" s="33">
        <f t="shared" si="2576"/>
        <v>4345.5</v>
      </c>
      <c r="AE957" s="34">
        <f t="shared" si="2523"/>
        <v>100</v>
      </c>
      <c r="AF957" s="32">
        <f t="shared" si="2577"/>
        <v>4345.5</v>
      </c>
      <c r="AG957" s="32">
        <f t="shared" si="2578"/>
        <v>0</v>
      </c>
      <c r="AH957" s="32">
        <f t="shared" si="2579"/>
        <v>0</v>
      </c>
      <c r="AI957" s="32">
        <f t="shared" si="2580"/>
        <v>0</v>
      </c>
      <c r="AJ957" s="32">
        <f t="shared" si="2581"/>
        <v>0</v>
      </c>
      <c r="AK957" s="32">
        <f t="shared" si="2582"/>
        <v>0</v>
      </c>
      <c r="AL957" s="32">
        <f t="shared" si="2524"/>
        <v>4345.5</v>
      </c>
      <c r="AM957" s="32">
        <f t="shared" si="2525"/>
        <v>-333</v>
      </c>
    </row>
    <row r="958" spans="2:40" ht="31.2" x14ac:dyDescent="0.3">
      <c r="B958" s="30" t="s">
        <v>450</v>
      </c>
      <c r="C958" s="30" t="s">
        <v>224</v>
      </c>
      <c r="D958" s="30" t="s">
        <v>106</v>
      </c>
      <c r="E958" s="15" t="str">
        <f t="shared" si="2451"/>
        <v>0709</v>
      </c>
      <c r="F958" s="30" t="s">
        <v>352</v>
      </c>
      <c r="G958" s="30"/>
      <c r="H958" s="31" t="s">
        <v>353</v>
      </c>
      <c r="I958" s="32">
        <f t="shared" si="2557"/>
        <v>4012.5</v>
      </c>
      <c r="J958" s="32">
        <f t="shared" si="2558"/>
        <v>4012.5</v>
      </c>
      <c r="K958" s="32">
        <f t="shared" si="2559"/>
        <v>4012.5</v>
      </c>
      <c r="L958" s="32">
        <f t="shared" si="2560"/>
        <v>0</v>
      </c>
      <c r="M958" s="32">
        <f t="shared" si="2561"/>
        <v>0</v>
      </c>
      <c r="N958" s="32">
        <f t="shared" si="2562"/>
        <v>0</v>
      </c>
      <c r="O958" s="32">
        <f t="shared" si="2563"/>
        <v>0</v>
      </c>
      <c r="P958" s="32">
        <f t="shared" si="2564"/>
        <v>0</v>
      </c>
      <c r="Q958" s="32">
        <f t="shared" si="2565"/>
        <v>0</v>
      </c>
      <c r="R958" s="32">
        <f t="shared" si="2566"/>
        <v>0</v>
      </c>
      <c r="S958" s="32">
        <f t="shared" si="2567"/>
        <v>0</v>
      </c>
      <c r="T958" s="32">
        <f t="shared" si="2568"/>
        <v>0</v>
      </c>
      <c r="U958" s="32">
        <v>0</v>
      </c>
      <c r="V958" s="32">
        <f t="shared" si="2452"/>
        <v>4012.5</v>
      </c>
      <c r="W958" s="32">
        <f t="shared" si="2569"/>
        <v>0</v>
      </c>
      <c r="X958" s="32">
        <f t="shared" si="2570"/>
        <v>0</v>
      </c>
      <c r="Y958" s="32">
        <f t="shared" si="2571"/>
        <v>0</v>
      </c>
      <c r="Z958" s="32">
        <f t="shared" si="2572"/>
        <v>0</v>
      </c>
      <c r="AA958" s="32">
        <f t="shared" si="2573"/>
        <v>0</v>
      </c>
      <c r="AB958" s="32">
        <f t="shared" si="2574"/>
        <v>1990.2</v>
      </c>
      <c r="AC958" s="33">
        <f t="shared" si="2575"/>
        <v>4345.5</v>
      </c>
      <c r="AD958" s="33">
        <f t="shared" si="2576"/>
        <v>4345.5</v>
      </c>
      <c r="AE958" s="34">
        <f t="shared" si="2523"/>
        <v>100</v>
      </c>
      <c r="AF958" s="32">
        <f t="shared" si="2577"/>
        <v>4345.5</v>
      </c>
      <c r="AG958" s="32">
        <f t="shared" si="2578"/>
        <v>0</v>
      </c>
      <c r="AH958" s="32">
        <f t="shared" si="2579"/>
        <v>0</v>
      </c>
      <c r="AI958" s="32">
        <f t="shared" si="2580"/>
        <v>0</v>
      </c>
      <c r="AJ958" s="32">
        <f t="shared" si="2581"/>
        <v>0</v>
      </c>
      <c r="AK958" s="32">
        <f t="shared" si="2582"/>
        <v>0</v>
      </c>
      <c r="AL958" s="32">
        <f t="shared" si="2524"/>
        <v>4345.5</v>
      </c>
      <c r="AM958" s="32">
        <f t="shared" si="2525"/>
        <v>-333</v>
      </c>
    </row>
    <row r="959" spans="2:40" ht="31.2" x14ac:dyDescent="0.3">
      <c r="B959" s="30" t="s">
        <v>450</v>
      </c>
      <c r="C959" s="30" t="s">
        <v>224</v>
      </c>
      <c r="D959" s="30" t="s">
        <v>106</v>
      </c>
      <c r="E959" s="15" t="str">
        <f t="shared" si="2451"/>
        <v>0709</v>
      </c>
      <c r="F959" s="30" t="s">
        <v>354</v>
      </c>
      <c r="G959" s="30"/>
      <c r="H959" s="31" t="s">
        <v>355</v>
      </c>
      <c r="I959" s="32">
        <f t="shared" si="2557"/>
        <v>4012.5</v>
      </c>
      <c r="J959" s="32">
        <f t="shared" si="2558"/>
        <v>4012.5</v>
      </c>
      <c r="K959" s="32">
        <f t="shared" si="2559"/>
        <v>4012.5</v>
      </c>
      <c r="L959" s="32">
        <f t="shared" si="2560"/>
        <v>0</v>
      </c>
      <c r="M959" s="32">
        <f t="shared" si="2561"/>
        <v>0</v>
      </c>
      <c r="N959" s="32">
        <f t="shared" si="2562"/>
        <v>0</v>
      </c>
      <c r="O959" s="32">
        <f t="shared" si="2563"/>
        <v>0</v>
      </c>
      <c r="P959" s="32">
        <f t="shared" si="2564"/>
        <v>0</v>
      </c>
      <c r="Q959" s="32">
        <f t="shared" si="2565"/>
        <v>0</v>
      </c>
      <c r="R959" s="32">
        <f t="shared" si="2566"/>
        <v>0</v>
      </c>
      <c r="S959" s="32">
        <f t="shared" si="2567"/>
        <v>0</v>
      </c>
      <c r="T959" s="32">
        <f t="shared" si="2568"/>
        <v>0</v>
      </c>
      <c r="U959" s="32">
        <v>0</v>
      </c>
      <c r="V959" s="32">
        <f t="shared" si="2452"/>
        <v>4012.5</v>
      </c>
      <c r="W959" s="32">
        <f t="shared" si="2569"/>
        <v>0</v>
      </c>
      <c r="X959" s="32">
        <f t="shared" si="2570"/>
        <v>0</v>
      </c>
      <c r="Y959" s="32">
        <f t="shared" si="2571"/>
        <v>0</v>
      </c>
      <c r="Z959" s="32">
        <f t="shared" si="2572"/>
        <v>0</v>
      </c>
      <c r="AA959" s="32">
        <f t="shared" si="2573"/>
        <v>0</v>
      </c>
      <c r="AB959" s="32">
        <f t="shared" si="2574"/>
        <v>1990.2</v>
      </c>
      <c r="AC959" s="33">
        <f t="shared" si="2575"/>
        <v>4345.5</v>
      </c>
      <c r="AD959" s="33">
        <f t="shared" si="2576"/>
        <v>4345.5</v>
      </c>
      <c r="AE959" s="34">
        <f t="shared" si="2523"/>
        <v>100</v>
      </c>
      <c r="AF959" s="32">
        <f t="shared" si="2577"/>
        <v>4345.5</v>
      </c>
      <c r="AG959" s="32">
        <f t="shared" si="2578"/>
        <v>0</v>
      </c>
      <c r="AH959" s="32">
        <f t="shared" si="2579"/>
        <v>0</v>
      </c>
      <c r="AI959" s="32">
        <f t="shared" si="2580"/>
        <v>0</v>
      </c>
      <c r="AJ959" s="32">
        <f t="shared" si="2581"/>
        <v>0</v>
      </c>
      <c r="AK959" s="32">
        <f t="shared" si="2582"/>
        <v>0</v>
      </c>
      <c r="AL959" s="32">
        <f t="shared" si="2524"/>
        <v>4345.5</v>
      </c>
      <c r="AM959" s="32">
        <f t="shared" si="2525"/>
        <v>-333</v>
      </c>
    </row>
    <row r="960" spans="2:40" ht="31.2" x14ac:dyDescent="0.3">
      <c r="B960" s="30" t="s">
        <v>450</v>
      </c>
      <c r="C960" s="30" t="s">
        <v>224</v>
      </c>
      <c r="D960" s="30" t="s">
        <v>106</v>
      </c>
      <c r="E960" s="15" t="str">
        <f t="shared" si="2451"/>
        <v>0709</v>
      </c>
      <c r="F960" s="30" t="s">
        <v>354</v>
      </c>
      <c r="G960" s="30" t="s">
        <v>174</v>
      </c>
      <c r="H960" s="31" t="s">
        <v>175</v>
      </c>
      <c r="I960" s="32">
        <f t="shared" ref="I960:T960" si="2583">I961+I962</f>
        <v>4012.5</v>
      </c>
      <c r="J960" s="32">
        <f t="shared" si="2583"/>
        <v>4012.5</v>
      </c>
      <c r="K960" s="32">
        <f t="shared" si="2583"/>
        <v>4012.5</v>
      </c>
      <c r="L960" s="32">
        <f t="shared" si="2583"/>
        <v>0</v>
      </c>
      <c r="M960" s="32">
        <f t="shared" si="2583"/>
        <v>0</v>
      </c>
      <c r="N960" s="32">
        <f t="shared" si="2583"/>
        <v>0</v>
      </c>
      <c r="O960" s="32">
        <f t="shared" si="2583"/>
        <v>0</v>
      </c>
      <c r="P960" s="32">
        <f t="shared" si="2583"/>
        <v>0</v>
      </c>
      <c r="Q960" s="32">
        <f t="shared" si="2583"/>
        <v>0</v>
      </c>
      <c r="R960" s="32">
        <f t="shared" si="2583"/>
        <v>0</v>
      </c>
      <c r="S960" s="32">
        <f t="shared" si="2583"/>
        <v>0</v>
      </c>
      <c r="T960" s="32">
        <f t="shared" si="2583"/>
        <v>0</v>
      </c>
      <c r="U960" s="32">
        <v>0</v>
      </c>
      <c r="V960" s="32">
        <f t="shared" si="2452"/>
        <v>4012.5</v>
      </c>
      <c r="W960" s="32">
        <f t="shared" ref="W960:AD960" si="2584">W961+W962</f>
        <v>0</v>
      </c>
      <c r="X960" s="32">
        <f t="shared" si="2584"/>
        <v>0</v>
      </c>
      <c r="Y960" s="32">
        <f t="shared" si="2584"/>
        <v>0</v>
      </c>
      <c r="Z960" s="32">
        <f t="shared" si="2584"/>
        <v>0</v>
      </c>
      <c r="AA960" s="32">
        <f t="shared" si="2584"/>
        <v>0</v>
      </c>
      <c r="AB960" s="32">
        <f t="shared" si="2584"/>
        <v>1990.2</v>
      </c>
      <c r="AC960" s="33">
        <f t="shared" si="2584"/>
        <v>4345.5</v>
      </c>
      <c r="AD960" s="33">
        <f t="shared" si="2584"/>
        <v>4345.5</v>
      </c>
      <c r="AE960" s="34">
        <f t="shared" si="2523"/>
        <v>100</v>
      </c>
      <c r="AF960" s="32">
        <f t="shared" ref="AF960:AK960" si="2585">AF961+AF962</f>
        <v>4345.5</v>
      </c>
      <c r="AG960" s="32">
        <f t="shared" si="2585"/>
        <v>0</v>
      </c>
      <c r="AH960" s="32">
        <f t="shared" si="2585"/>
        <v>0</v>
      </c>
      <c r="AI960" s="32">
        <f t="shared" si="2585"/>
        <v>0</v>
      </c>
      <c r="AJ960" s="32">
        <f t="shared" si="2585"/>
        <v>0</v>
      </c>
      <c r="AK960" s="32">
        <f t="shared" si="2585"/>
        <v>0</v>
      </c>
      <c r="AL960" s="32">
        <f t="shared" si="2524"/>
        <v>4345.5</v>
      </c>
      <c r="AM960" s="32">
        <f t="shared" si="2525"/>
        <v>-333</v>
      </c>
    </row>
    <row r="961" spans="2:40" x14ac:dyDescent="0.3">
      <c r="B961" s="30" t="s">
        <v>450</v>
      </c>
      <c r="C961" s="30" t="s">
        <v>224</v>
      </c>
      <c r="D961" s="30" t="s">
        <v>106</v>
      </c>
      <c r="E961" s="15" t="str">
        <f t="shared" si="2451"/>
        <v>0709</v>
      </c>
      <c r="F961" s="30" t="s">
        <v>354</v>
      </c>
      <c r="G961" s="30" t="s">
        <v>176</v>
      </c>
      <c r="H961" s="31" t="s">
        <v>177</v>
      </c>
      <c r="I961" s="32">
        <v>1105.5</v>
      </c>
      <c r="J961" s="32">
        <v>1105.5</v>
      </c>
      <c r="K961" s="32">
        <v>1105.5</v>
      </c>
      <c r="L961" s="32">
        <v>525.5</v>
      </c>
      <c r="M961" s="32">
        <v>525.5</v>
      </c>
      <c r="N961" s="32">
        <v>525.5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2">
        <v>0</v>
      </c>
      <c r="V961" s="32">
        <f t="shared" si="2452"/>
        <v>1631</v>
      </c>
      <c r="W961" s="32"/>
      <c r="X961" s="32"/>
      <c r="Y961" s="32"/>
      <c r="Z961" s="32"/>
      <c r="AA961" s="32"/>
      <c r="AB961" s="32">
        <v>144</v>
      </c>
      <c r="AC961" s="33">
        <v>1479.3</v>
      </c>
      <c r="AD961" s="33">
        <v>1479.3</v>
      </c>
      <c r="AE961" s="34">
        <f t="shared" si="2523"/>
        <v>100</v>
      </c>
      <c r="AF961" s="32">
        <v>1479.3</v>
      </c>
      <c r="AG961" s="32">
        <v>0</v>
      </c>
      <c r="AH961" s="32">
        <v>0</v>
      </c>
      <c r="AI961" s="32">
        <v>0</v>
      </c>
      <c r="AJ961" s="32">
        <v>0</v>
      </c>
      <c r="AK961" s="32">
        <v>0</v>
      </c>
      <c r="AL961" s="32">
        <f t="shared" si="2524"/>
        <v>1479.3</v>
      </c>
      <c r="AM961" s="32">
        <f t="shared" si="2525"/>
        <v>151.70000000000005</v>
      </c>
      <c r="AN961" s="12"/>
    </row>
    <row r="962" spans="2:40" x14ac:dyDescent="0.3">
      <c r="B962" s="30" t="s">
        <v>450</v>
      </c>
      <c r="C962" s="30" t="s">
        <v>224</v>
      </c>
      <c r="D962" s="30" t="s">
        <v>106</v>
      </c>
      <c r="E962" s="15" t="str">
        <f t="shared" si="2451"/>
        <v>0709</v>
      </c>
      <c r="F962" s="30" t="s">
        <v>354</v>
      </c>
      <c r="G962" s="30" t="s">
        <v>302</v>
      </c>
      <c r="H962" s="31" t="s">
        <v>303</v>
      </c>
      <c r="I962" s="32">
        <v>2907</v>
      </c>
      <c r="J962" s="32">
        <v>2907</v>
      </c>
      <c r="K962" s="32">
        <v>2907</v>
      </c>
      <c r="L962" s="32">
        <v>-525.5</v>
      </c>
      <c r="M962" s="32">
        <v>-525.5</v>
      </c>
      <c r="N962" s="32">
        <v>-525.5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2">
        <v>0</v>
      </c>
      <c r="V962" s="32">
        <f t="shared" si="2452"/>
        <v>2381.5</v>
      </c>
      <c r="W962" s="32"/>
      <c r="X962" s="32"/>
      <c r="Y962" s="32"/>
      <c r="Z962" s="32"/>
      <c r="AA962" s="32"/>
      <c r="AB962" s="32">
        <v>1846.2</v>
      </c>
      <c r="AC962" s="33">
        <v>2866.2</v>
      </c>
      <c r="AD962" s="33">
        <v>2866.2</v>
      </c>
      <c r="AE962" s="34">
        <f t="shared" si="2523"/>
        <v>100</v>
      </c>
      <c r="AF962" s="32">
        <v>2866.2</v>
      </c>
      <c r="AG962" s="32">
        <v>0</v>
      </c>
      <c r="AH962" s="32">
        <v>0</v>
      </c>
      <c r="AI962" s="32">
        <v>0</v>
      </c>
      <c r="AJ962" s="32">
        <v>0</v>
      </c>
      <c r="AK962" s="32">
        <v>0</v>
      </c>
      <c r="AL962" s="32">
        <f t="shared" si="2524"/>
        <v>2866.2</v>
      </c>
      <c r="AM962" s="32">
        <f t="shared" si="2525"/>
        <v>-484.69999999999982</v>
      </c>
      <c r="AN962" s="12"/>
    </row>
    <row r="963" spans="2:40" ht="46.8" x14ac:dyDescent="0.3">
      <c r="B963" s="30" t="s">
        <v>450</v>
      </c>
      <c r="C963" s="30" t="s">
        <v>224</v>
      </c>
      <c r="D963" s="30" t="s">
        <v>106</v>
      </c>
      <c r="E963" s="15" t="str">
        <f t="shared" si="2451"/>
        <v>0709</v>
      </c>
      <c r="F963" s="30" t="s">
        <v>325</v>
      </c>
      <c r="G963" s="30"/>
      <c r="H963" s="31" t="s">
        <v>326</v>
      </c>
      <c r="I963" s="32">
        <f t="shared" ref="I963:T963" si="2586">I964+I969</f>
        <v>60825.3</v>
      </c>
      <c r="J963" s="32">
        <f t="shared" si="2586"/>
        <v>61397.4</v>
      </c>
      <c r="K963" s="32">
        <f t="shared" si="2586"/>
        <v>61397.4</v>
      </c>
      <c r="L963" s="32">
        <f t="shared" si="2586"/>
        <v>0</v>
      </c>
      <c r="M963" s="32">
        <f t="shared" si="2586"/>
        <v>0</v>
      </c>
      <c r="N963" s="32">
        <f t="shared" si="2586"/>
        <v>0</v>
      </c>
      <c r="O963" s="32">
        <f t="shared" si="2586"/>
        <v>0</v>
      </c>
      <c r="P963" s="32">
        <f t="shared" si="2586"/>
        <v>0</v>
      </c>
      <c r="Q963" s="32">
        <f t="shared" si="2586"/>
        <v>0</v>
      </c>
      <c r="R963" s="32">
        <f t="shared" si="2586"/>
        <v>554.76499999999999</v>
      </c>
      <c r="S963" s="32">
        <f t="shared" si="2586"/>
        <v>0</v>
      </c>
      <c r="T963" s="32">
        <f t="shared" si="2586"/>
        <v>0</v>
      </c>
      <c r="U963" s="32">
        <v>0</v>
      </c>
      <c r="V963" s="32">
        <f t="shared" si="2452"/>
        <v>61380.065000000002</v>
      </c>
      <c r="W963" s="32">
        <f t="shared" ref="W963:AD963" si="2587">W964+W969</f>
        <v>0</v>
      </c>
      <c r="X963" s="32">
        <f t="shared" si="2587"/>
        <v>0</v>
      </c>
      <c r="Y963" s="32">
        <f t="shared" si="2587"/>
        <v>0</v>
      </c>
      <c r="Z963" s="32">
        <f t="shared" si="2587"/>
        <v>0</v>
      </c>
      <c r="AA963" s="32">
        <f t="shared" si="2587"/>
        <v>0</v>
      </c>
      <c r="AB963" s="32">
        <f t="shared" si="2587"/>
        <v>62002.920559999999</v>
      </c>
      <c r="AC963" s="33">
        <f t="shared" si="2587"/>
        <v>63808.065000000002</v>
      </c>
      <c r="AD963" s="33">
        <f t="shared" si="2587"/>
        <v>63806.415000000008</v>
      </c>
      <c r="AE963" s="34">
        <f t="shared" si="2523"/>
        <v>99.997414119986246</v>
      </c>
      <c r="AF963" s="32">
        <f t="shared" ref="AF963:AK963" si="2588">AF964+AF969</f>
        <v>63808.065000000002</v>
      </c>
      <c r="AG963" s="32">
        <f t="shared" si="2588"/>
        <v>0</v>
      </c>
      <c r="AH963" s="32">
        <f t="shared" si="2588"/>
        <v>0</v>
      </c>
      <c r="AI963" s="32">
        <f t="shared" si="2588"/>
        <v>0</v>
      </c>
      <c r="AJ963" s="32">
        <f t="shared" si="2588"/>
        <v>0</v>
      </c>
      <c r="AK963" s="32">
        <f t="shared" si="2588"/>
        <v>0</v>
      </c>
      <c r="AL963" s="32">
        <f t="shared" si="2524"/>
        <v>63808.065000000002</v>
      </c>
      <c r="AM963" s="32">
        <f t="shared" si="2525"/>
        <v>-2428</v>
      </c>
    </row>
    <row r="964" spans="2:40" ht="31.2" x14ac:dyDescent="0.3">
      <c r="B964" s="30" t="s">
        <v>450</v>
      </c>
      <c r="C964" s="30" t="s">
        <v>224</v>
      </c>
      <c r="D964" s="30" t="s">
        <v>106</v>
      </c>
      <c r="E964" s="15" t="str">
        <f t="shared" si="2451"/>
        <v>0709</v>
      </c>
      <c r="F964" s="30" t="s">
        <v>610</v>
      </c>
      <c r="G964" s="30"/>
      <c r="H964" s="31" t="s">
        <v>611</v>
      </c>
      <c r="I964" s="32">
        <f t="shared" ref="I964:I967" si="2589">I965</f>
        <v>489.4</v>
      </c>
      <c r="J964" s="32">
        <f t="shared" ref="J964:J967" si="2590">J965</f>
        <v>489.4</v>
      </c>
      <c r="K964" s="32">
        <f t="shared" ref="K964:K967" si="2591">K965</f>
        <v>489.4</v>
      </c>
      <c r="L964" s="32">
        <f t="shared" ref="L964:L967" si="2592">L965</f>
        <v>0</v>
      </c>
      <c r="M964" s="32">
        <f t="shared" ref="M964:M967" si="2593">M965</f>
        <v>0</v>
      </c>
      <c r="N964" s="32">
        <f t="shared" ref="N964:N967" si="2594">N965</f>
        <v>0</v>
      </c>
      <c r="O964" s="32">
        <f t="shared" ref="O964:O967" si="2595">O965</f>
        <v>0</v>
      </c>
      <c r="P964" s="32">
        <f t="shared" ref="P964:P967" si="2596">P965</f>
        <v>0</v>
      </c>
      <c r="Q964" s="32">
        <f t="shared" ref="Q964:Q967" si="2597">Q965</f>
        <v>0</v>
      </c>
      <c r="R964" s="32">
        <f t="shared" ref="R964:R967" si="2598">R965</f>
        <v>0</v>
      </c>
      <c r="S964" s="32">
        <f t="shared" ref="S964:S967" si="2599">S965</f>
        <v>0</v>
      </c>
      <c r="T964" s="32">
        <f t="shared" ref="T964:T967" si="2600">T965</f>
        <v>0</v>
      </c>
      <c r="U964" s="32">
        <v>0</v>
      </c>
      <c r="V964" s="32">
        <f t="shared" si="2452"/>
        <v>489.4</v>
      </c>
      <c r="W964" s="32">
        <f t="shared" ref="W964:W967" si="2601">W965</f>
        <v>0</v>
      </c>
      <c r="X964" s="32">
        <f t="shared" ref="X964:X967" si="2602">X965</f>
        <v>0</v>
      </c>
      <c r="Y964" s="32">
        <f t="shared" ref="Y964:Y967" si="2603">Y965</f>
        <v>0</v>
      </c>
      <c r="Z964" s="32">
        <f t="shared" ref="Z964:Z967" si="2604">Z965</f>
        <v>0</v>
      </c>
      <c r="AA964" s="32">
        <f t="shared" ref="AA964:AA967" si="2605">AA965</f>
        <v>0</v>
      </c>
      <c r="AB964" s="32">
        <f t="shared" ref="AB964:AB967" si="2606">AB965</f>
        <v>93.964799999999997</v>
      </c>
      <c r="AC964" s="33">
        <f t="shared" ref="AC964:AC967" si="2607">AC965</f>
        <v>489.4</v>
      </c>
      <c r="AD964" s="33">
        <f t="shared" ref="AD964:AD967" si="2608">AD965</f>
        <v>489.4</v>
      </c>
      <c r="AE964" s="34">
        <f t="shared" si="2523"/>
        <v>100</v>
      </c>
      <c r="AF964" s="32">
        <f t="shared" ref="AF964:AF967" si="2609">AF965</f>
        <v>489.4</v>
      </c>
      <c r="AG964" s="32">
        <f t="shared" ref="AG964:AG967" si="2610">AG965</f>
        <v>0</v>
      </c>
      <c r="AH964" s="32">
        <f t="shared" ref="AH964:AH967" si="2611">AH965</f>
        <v>0</v>
      </c>
      <c r="AI964" s="32">
        <f t="shared" ref="AI964:AI967" si="2612">AI965</f>
        <v>0</v>
      </c>
      <c r="AJ964" s="32">
        <f t="shared" ref="AJ964:AJ967" si="2613">AJ965</f>
        <v>0</v>
      </c>
      <c r="AK964" s="32">
        <f t="shared" ref="AK964:AK967" si="2614">AK965</f>
        <v>0</v>
      </c>
      <c r="AL964" s="32">
        <f t="shared" si="2524"/>
        <v>489.4</v>
      </c>
      <c r="AM964" s="32">
        <f t="shared" si="2525"/>
        <v>0</v>
      </c>
    </row>
    <row r="965" spans="2:40" ht="31.2" x14ac:dyDescent="0.3">
      <c r="B965" s="30" t="s">
        <v>450</v>
      </c>
      <c r="C965" s="30" t="s">
        <v>224</v>
      </c>
      <c r="D965" s="30" t="s">
        <v>106</v>
      </c>
      <c r="E965" s="15" t="str">
        <f t="shared" si="2451"/>
        <v>0709</v>
      </c>
      <c r="F965" s="30" t="s">
        <v>612</v>
      </c>
      <c r="G965" s="30"/>
      <c r="H965" s="31" t="s">
        <v>613</v>
      </c>
      <c r="I965" s="32">
        <f t="shared" si="2589"/>
        <v>489.4</v>
      </c>
      <c r="J965" s="32">
        <f t="shared" si="2590"/>
        <v>489.4</v>
      </c>
      <c r="K965" s="32">
        <f t="shared" si="2591"/>
        <v>489.4</v>
      </c>
      <c r="L965" s="32">
        <f t="shared" si="2592"/>
        <v>0</v>
      </c>
      <c r="M965" s="32">
        <f t="shared" si="2593"/>
        <v>0</v>
      </c>
      <c r="N965" s="32">
        <f t="shared" si="2594"/>
        <v>0</v>
      </c>
      <c r="O965" s="32">
        <f t="shared" si="2595"/>
        <v>0</v>
      </c>
      <c r="P965" s="32">
        <f t="shared" si="2596"/>
        <v>0</v>
      </c>
      <c r="Q965" s="32">
        <f t="shared" si="2597"/>
        <v>0</v>
      </c>
      <c r="R965" s="32">
        <f t="shared" si="2598"/>
        <v>0</v>
      </c>
      <c r="S965" s="32">
        <f t="shared" si="2599"/>
        <v>0</v>
      </c>
      <c r="T965" s="32">
        <f t="shared" si="2600"/>
        <v>0</v>
      </c>
      <c r="U965" s="32">
        <v>0</v>
      </c>
      <c r="V965" s="32">
        <f t="shared" si="2452"/>
        <v>489.4</v>
      </c>
      <c r="W965" s="32">
        <f t="shared" si="2601"/>
        <v>0</v>
      </c>
      <c r="X965" s="32">
        <f t="shared" si="2602"/>
        <v>0</v>
      </c>
      <c r="Y965" s="32">
        <f t="shared" si="2603"/>
        <v>0</v>
      </c>
      <c r="Z965" s="32">
        <f t="shared" si="2604"/>
        <v>0</v>
      </c>
      <c r="AA965" s="32">
        <f t="shared" si="2605"/>
        <v>0</v>
      </c>
      <c r="AB965" s="32">
        <f t="shared" si="2606"/>
        <v>93.964799999999997</v>
      </c>
      <c r="AC965" s="33">
        <f t="shared" si="2607"/>
        <v>489.4</v>
      </c>
      <c r="AD965" s="33">
        <f t="shared" si="2608"/>
        <v>489.4</v>
      </c>
      <c r="AE965" s="34">
        <f t="shared" si="2523"/>
        <v>100</v>
      </c>
      <c r="AF965" s="32">
        <f t="shared" si="2609"/>
        <v>489.4</v>
      </c>
      <c r="AG965" s="32">
        <f t="shared" si="2610"/>
        <v>0</v>
      </c>
      <c r="AH965" s="32">
        <f t="shared" si="2611"/>
        <v>0</v>
      </c>
      <c r="AI965" s="32">
        <f t="shared" si="2612"/>
        <v>0</v>
      </c>
      <c r="AJ965" s="32">
        <f t="shared" si="2613"/>
        <v>0</v>
      </c>
      <c r="AK965" s="32">
        <f t="shared" si="2614"/>
        <v>0</v>
      </c>
      <c r="AL965" s="32">
        <f t="shared" si="2524"/>
        <v>489.4</v>
      </c>
      <c r="AM965" s="32">
        <f t="shared" si="2525"/>
        <v>0</v>
      </c>
    </row>
    <row r="966" spans="2:40" ht="31.2" x14ac:dyDescent="0.3">
      <c r="B966" s="30" t="s">
        <v>450</v>
      </c>
      <c r="C966" s="30" t="s">
        <v>224</v>
      </c>
      <c r="D966" s="30" t="s">
        <v>106</v>
      </c>
      <c r="E966" s="15" t="str">
        <f t="shared" si="2451"/>
        <v>0709</v>
      </c>
      <c r="F966" s="30" t="s">
        <v>614</v>
      </c>
      <c r="G966" s="30"/>
      <c r="H966" s="31" t="s">
        <v>615</v>
      </c>
      <c r="I966" s="32">
        <f t="shared" si="2589"/>
        <v>489.4</v>
      </c>
      <c r="J966" s="32">
        <f t="shared" si="2590"/>
        <v>489.4</v>
      </c>
      <c r="K966" s="32">
        <f t="shared" si="2591"/>
        <v>489.4</v>
      </c>
      <c r="L966" s="32">
        <f t="shared" si="2592"/>
        <v>0</v>
      </c>
      <c r="M966" s="32">
        <f t="shared" si="2593"/>
        <v>0</v>
      </c>
      <c r="N966" s="32">
        <f t="shared" si="2594"/>
        <v>0</v>
      </c>
      <c r="O966" s="32">
        <f t="shared" si="2595"/>
        <v>0</v>
      </c>
      <c r="P966" s="32">
        <f t="shared" si="2596"/>
        <v>0</v>
      </c>
      <c r="Q966" s="32">
        <f t="shared" si="2597"/>
        <v>0</v>
      </c>
      <c r="R966" s="32">
        <f t="shared" si="2598"/>
        <v>0</v>
      </c>
      <c r="S966" s="32">
        <f t="shared" si="2599"/>
        <v>0</v>
      </c>
      <c r="T966" s="32">
        <f t="shared" si="2600"/>
        <v>0</v>
      </c>
      <c r="U966" s="32">
        <v>0</v>
      </c>
      <c r="V966" s="32">
        <f t="shared" si="2452"/>
        <v>489.4</v>
      </c>
      <c r="W966" s="32">
        <f t="shared" si="2601"/>
        <v>0</v>
      </c>
      <c r="X966" s="32">
        <f t="shared" si="2602"/>
        <v>0</v>
      </c>
      <c r="Y966" s="32">
        <f t="shared" si="2603"/>
        <v>0</v>
      </c>
      <c r="Z966" s="32">
        <f t="shared" si="2604"/>
        <v>0</v>
      </c>
      <c r="AA966" s="32">
        <f t="shared" si="2605"/>
        <v>0</v>
      </c>
      <c r="AB966" s="32">
        <f t="shared" si="2606"/>
        <v>93.964799999999997</v>
      </c>
      <c r="AC966" s="33">
        <f t="shared" si="2607"/>
        <v>489.4</v>
      </c>
      <c r="AD966" s="33">
        <f t="shared" si="2608"/>
        <v>489.4</v>
      </c>
      <c r="AE966" s="34">
        <f t="shared" si="2523"/>
        <v>100</v>
      </c>
      <c r="AF966" s="32">
        <f t="shared" si="2609"/>
        <v>489.4</v>
      </c>
      <c r="AG966" s="32">
        <f t="shared" si="2610"/>
        <v>0</v>
      </c>
      <c r="AH966" s="32">
        <f t="shared" si="2611"/>
        <v>0</v>
      </c>
      <c r="AI966" s="32">
        <f t="shared" si="2612"/>
        <v>0</v>
      </c>
      <c r="AJ966" s="32">
        <f t="shared" si="2613"/>
        <v>0</v>
      </c>
      <c r="AK966" s="32">
        <f t="shared" si="2614"/>
        <v>0</v>
      </c>
      <c r="AL966" s="32">
        <f t="shared" si="2524"/>
        <v>489.4</v>
      </c>
      <c r="AM966" s="32">
        <f t="shared" si="2525"/>
        <v>0</v>
      </c>
    </row>
    <row r="967" spans="2:40" ht="31.2" x14ac:dyDescent="0.3">
      <c r="B967" s="30" t="s">
        <v>450</v>
      </c>
      <c r="C967" s="30" t="s">
        <v>224</v>
      </c>
      <c r="D967" s="30" t="s">
        <v>106</v>
      </c>
      <c r="E967" s="15" t="str">
        <f t="shared" si="2451"/>
        <v>0709</v>
      </c>
      <c r="F967" s="30" t="s">
        <v>614</v>
      </c>
      <c r="G967" s="30" t="s">
        <v>174</v>
      </c>
      <c r="H967" s="31" t="s">
        <v>175</v>
      </c>
      <c r="I967" s="32">
        <f t="shared" si="2589"/>
        <v>489.4</v>
      </c>
      <c r="J967" s="32">
        <f t="shared" si="2590"/>
        <v>489.4</v>
      </c>
      <c r="K967" s="32">
        <f t="shared" si="2591"/>
        <v>489.4</v>
      </c>
      <c r="L967" s="32">
        <f t="shared" si="2592"/>
        <v>0</v>
      </c>
      <c r="M967" s="32">
        <f t="shared" si="2593"/>
        <v>0</v>
      </c>
      <c r="N967" s="32">
        <f t="shared" si="2594"/>
        <v>0</v>
      </c>
      <c r="O967" s="32">
        <f t="shared" si="2595"/>
        <v>0</v>
      </c>
      <c r="P967" s="32">
        <f t="shared" si="2596"/>
        <v>0</v>
      </c>
      <c r="Q967" s="32">
        <f t="shared" si="2597"/>
        <v>0</v>
      </c>
      <c r="R967" s="32">
        <f t="shared" si="2598"/>
        <v>0</v>
      </c>
      <c r="S967" s="32">
        <f t="shared" si="2599"/>
        <v>0</v>
      </c>
      <c r="T967" s="32">
        <f t="shared" si="2600"/>
        <v>0</v>
      </c>
      <c r="U967" s="32">
        <v>0</v>
      </c>
      <c r="V967" s="32">
        <f t="shared" si="2452"/>
        <v>489.4</v>
      </c>
      <c r="W967" s="32">
        <f t="shared" si="2601"/>
        <v>0</v>
      </c>
      <c r="X967" s="32">
        <f t="shared" si="2602"/>
        <v>0</v>
      </c>
      <c r="Y967" s="32">
        <f t="shared" si="2603"/>
        <v>0</v>
      </c>
      <c r="Z967" s="32">
        <f t="shared" si="2604"/>
        <v>0</v>
      </c>
      <c r="AA967" s="32">
        <f t="shared" si="2605"/>
        <v>0</v>
      </c>
      <c r="AB967" s="32">
        <f t="shared" si="2606"/>
        <v>93.964799999999997</v>
      </c>
      <c r="AC967" s="33">
        <f t="shared" si="2607"/>
        <v>489.4</v>
      </c>
      <c r="AD967" s="33">
        <f t="shared" si="2608"/>
        <v>489.4</v>
      </c>
      <c r="AE967" s="34">
        <f t="shared" si="2523"/>
        <v>100</v>
      </c>
      <c r="AF967" s="32">
        <f t="shared" si="2609"/>
        <v>489.4</v>
      </c>
      <c r="AG967" s="32">
        <f t="shared" si="2610"/>
        <v>0</v>
      </c>
      <c r="AH967" s="32">
        <f t="shared" si="2611"/>
        <v>0</v>
      </c>
      <c r="AI967" s="32">
        <f t="shared" si="2612"/>
        <v>0</v>
      </c>
      <c r="AJ967" s="32">
        <f t="shared" si="2613"/>
        <v>0</v>
      </c>
      <c r="AK967" s="32">
        <f t="shared" si="2614"/>
        <v>0</v>
      </c>
      <c r="AL967" s="32">
        <f t="shared" si="2524"/>
        <v>489.4</v>
      </c>
      <c r="AM967" s="32">
        <f t="shared" si="2525"/>
        <v>0</v>
      </c>
    </row>
    <row r="968" spans="2:40" x14ac:dyDescent="0.3">
      <c r="B968" s="30" t="s">
        <v>450</v>
      </c>
      <c r="C968" s="30" t="s">
        <v>224</v>
      </c>
      <c r="D968" s="30" t="s">
        <v>106</v>
      </c>
      <c r="E968" s="15" t="str">
        <f t="shared" si="2451"/>
        <v>0709</v>
      </c>
      <c r="F968" s="30" t="s">
        <v>614</v>
      </c>
      <c r="G968" s="30" t="s">
        <v>176</v>
      </c>
      <c r="H968" s="31" t="s">
        <v>177</v>
      </c>
      <c r="I968" s="32">
        <v>489.4</v>
      </c>
      <c r="J968" s="32">
        <v>489.4</v>
      </c>
      <c r="K968" s="32">
        <v>489.4</v>
      </c>
      <c r="L968" s="32"/>
      <c r="M968" s="32"/>
      <c r="N968" s="32"/>
      <c r="O968" s="32">
        <v>0</v>
      </c>
      <c r="P968" s="32">
        <v>0</v>
      </c>
      <c r="Q968" s="32">
        <v>0</v>
      </c>
      <c r="R968" s="32">
        <v>0</v>
      </c>
      <c r="S968" s="32">
        <v>0</v>
      </c>
      <c r="T968" s="32">
        <v>0</v>
      </c>
      <c r="U968" s="32">
        <v>0</v>
      </c>
      <c r="V968" s="32">
        <f t="shared" si="2452"/>
        <v>489.4</v>
      </c>
      <c r="W968" s="32"/>
      <c r="X968" s="32"/>
      <c r="Y968" s="32"/>
      <c r="Z968" s="32"/>
      <c r="AA968" s="32"/>
      <c r="AB968" s="32">
        <v>93.964799999999997</v>
      </c>
      <c r="AC968" s="33">
        <v>489.4</v>
      </c>
      <c r="AD968" s="33">
        <v>489.4</v>
      </c>
      <c r="AE968" s="34">
        <f t="shared" si="2523"/>
        <v>100</v>
      </c>
      <c r="AF968" s="32">
        <v>489.4</v>
      </c>
      <c r="AG968" s="32">
        <v>0</v>
      </c>
      <c r="AH968" s="32">
        <v>0</v>
      </c>
      <c r="AI968" s="32">
        <v>0</v>
      </c>
      <c r="AJ968" s="32">
        <v>0</v>
      </c>
      <c r="AK968" s="32">
        <v>0</v>
      </c>
      <c r="AL968" s="32">
        <f t="shared" si="2524"/>
        <v>489.4</v>
      </c>
      <c r="AM968" s="32">
        <f t="shared" si="2525"/>
        <v>0</v>
      </c>
      <c r="AN968" s="12"/>
    </row>
    <row r="969" spans="2:40" ht="31.2" x14ac:dyDescent="0.3">
      <c r="B969" s="30" t="s">
        <v>450</v>
      </c>
      <c r="C969" s="30" t="s">
        <v>224</v>
      </c>
      <c r="D969" s="30" t="s">
        <v>106</v>
      </c>
      <c r="E969" s="15" t="str">
        <f t="shared" si="2451"/>
        <v>0709</v>
      </c>
      <c r="F969" s="30" t="s">
        <v>387</v>
      </c>
      <c r="G969" s="30"/>
      <c r="H969" s="31" t="s">
        <v>388</v>
      </c>
      <c r="I969" s="32">
        <f t="shared" ref="I969:T969" si="2615">I975+I970</f>
        <v>60335.9</v>
      </c>
      <c r="J969" s="32">
        <f t="shared" si="2615"/>
        <v>60908</v>
      </c>
      <c r="K969" s="32">
        <f t="shared" si="2615"/>
        <v>60908</v>
      </c>
      <c r="L969" s="32">
        <f t="shared" si="2615"/>
        <v>0</v>
      </c>
      <c r="M969" s="32">
        <f t="shared" si="2615"/>
        <v>0</v>
      </c>
      <c r="N969" s="32">
        <f t="shared" si="2615"/>
        <v>0</v>
      </c>
      <c r="O969" s="32">
        <f t="shared" si="2615"/>
        <v>0</v>
      </c>
      <c r="P969" s="32">
        <f t="shared" si="2615"/>
        <v>0</v>
      </c>
      <c r="Q969" s="32">
        <f t="shared" si="2615"/>
        <v>0</v>
      </c>
      <c r="R969" s="32">
        <f t="shared" si="2615"/>
        <v>554.76499999999999</v>
      </c>
      <c r="S969" s="32">
        <f t="shared" si="2615"/>
        <v>0</v>
      </c>
      <c r="T969" s="32">
        <f t="shared" si="2615"/>
        <v>0</v>
      </c>
      <c r="U969" s="32">
        <v>0</v>
      </c>
      <c r="V969" s="32">
        <f t="shared" si="2452"/>
        <v>60890.665000000001</v>
      </c>
      <c r="W969" s="32">
        <f t="shared" ref="W969:AD969" si="2616">W975+W970</f>
        <v>0</v>
      </c>
      <c r="X969" s="32">
        <f t="shared" si="2616"/>
        <v>0</v>
      </c>
      <c r="Y969" s="32">
        <f t="shared" si="2616"/>
        <v>0</v>
      </c>
      <c r="Z969" s="32">
        <f t="shared" si="2616"/>
        <v>0</v>
      </c>
      <c r="AA969" s="32">
        <f t="shared" si="2616"/>
        <v>0</v>
      </c>
      <c r="AB969" s="32">
        <f t="shared" si="2616"/>
        <v>61908.955759999997</v>
      </c>
      <c r="AC969" s="33">
        <f t="shared" si="2616"/>
        <v>63318.665000000001</v>
      </c>
      <c r="AD969" s="33">
        <f t="shared" si="2616"/>
        <v>63317.015000000007</v>
      </c>
      <c r="AE969" s="34">
        <f t="shared" si="2523"/>
        <v>99.997394133309669</v>
      </c>
      <c r="AF969" s="32">
        <f t="shared" ref="AF969:AK969" si="2617">AF975+AF970</f>
        <v>63318.665000000001</v>
      </c>
      <c r="AG969" s="32">
        <f t="shared" si="2617"/>
        <v>0</v>
      </c>
      <c r="AH969" s="32">
        <f t="shared" si="2617"/>
        <v>0</v>
      </c>
      <c r="AI969" s="32">
        <f t="shared" si="2617"/>
        <v>0</v>
      </c>
      <c r="AJ969" s="32">
        <f t="shared" si="2617"/>
        <v>0</v>
      </c>
      <c r="AK969" s="32">
        <f t="shared" si="2617"/>
        <v>0</v>
      </c>
      <c r="AL969" s="32">
        <f t="shared" si="2524"/>
        <v>63318.665000000001</v>
      </c>
      <c r="AM969" s="32">
        <f t="shared" si="2525"/>
        <v>-2428</v>
      </c>
    </row>
    <row r="970" spans="2:40" ht="93.6" x14ac:dyDescent="0.3">
      <c r="B970" s="30" t="s">
        <v>450</v>
      </c>
      <c r="C970" s="30" t="s">
        <v>224</v>
      </c>
      <c r="D970" s="30" t="s">
        <v>106</v>
      </c>
      <c r="E970" s="15" t="str">
        <f t="shared" si="2451"/>
        <v>0709</v>
      </c>
      <c r="F970" s="30" t="s">
        <v>616</v>
      </c>
      <c r="G970" s="30"/>
      <c r="H970" s="31" t="s">
        <v>617</v>
      </c>
      <c r="I970" s="32">
        <f t="shared" ref="I970:I971" si="2618">I971</f>
        <v>10174.400000000001</v>
      </c>
      <c r="J970" s="32">
        <f t="shared" ref="J970:J971" si="2619">J971</f>
        <v>10174.400000000001</v>
      </c>
      <c r="K970" s="32">
        <f t="shared" ref="K970:K971" si="2620">K971</f>
        <v>10174.400000000001</v>
      </c>
      <c r="L970" s="32">
        <f t="shared" ref="L970:L971" si="2621">L971</f>
        <v>0</v>
      </c>
      <c r="M970" s="32">
        <f t="shared" ref="M970:M971" si="2622">M971</f>
        <v>0</v>
      </c>
      <c r="N970" s="32">
        <f t="shared" ref="N970:N971" si="2623">N971</f>
        <v>0</v>
      </c>
      <c r="O970" s="32">
        <f t="shared" ref="O970:O971" si="2624">O971</f>
        <v>0</v>
      </c>
      <c r="P970" s="32">
        <f t="shared" ref="P970:P971" si="2625">P971</f>
        <v>0</v>
      </c>
      <c r="Q970" s="32">
        <f t="shared" ref="Q970:Q971" si="2626">Q971</f>
        <v>0</v>
      </c>
      <c r="R970" s="32">
        <f t="shared" ref="R970:R971" si="2627">R971</f>
        <v>0</v>
      </c>
      <c r="S970" s="32">
        <f t="shared" ref="S970:S971" si="2628">S971</f>
        <v>0</v>
      </c>
      <c r="T970" s="32">
        <f t="shared" ref="T970:T971" si="2629">T971</f>
        <v>0</v>
      </c>
      <c r="U970" s="32">
        <v>0</v>
      </c>
      <c r="V970" s="32">
        <f t="shared" si="2452"/>
        <v>10174.400000000001</v>
      </c>
      <c r="W970" s="32">
        <f t="shared" ref="W970:W971" si="2630">W971</f>
        <v>0</v>
      </c>
      <c r="X970" s="32">
        <f t="shared" ref="X970:X971" si="2631">X971</f>
        <v>0</v>
      </c>
      <c r="Y970" s="32">
        <f t="shared" ref="Y970:Y971" si="2632">Y971</f>
        <v>0</v>
      </c>
      <c r="Z970" s="32">
        <f t="shared" ref="Z970:Z971" si="2633">Z971</f>
        <v>0</v>
      </c>
      <c r="AA970" s="32">
        <f t="shared" ref="AA970:AA971" si="2634">AA971</f>
        <v>0</v>
      </c>
      <c r="AB970" s="32">
        <f t="shared" ref="AB970:AB971" si="2635">AB971</f>
        <v>12602.4</v>
      </c>
      <c r="AC970" s="33">
        <f t="shared" ref="AC970:AC971" si="2636">AC971</f>
        <v>12602.4</v>
      </c>
      <c r="AD970" s="33">
        <f t="shared" ref="AD970:AD971" si="2637">AD971</f>
        <v>12602.4</v>
      </c>
      <c r="AE970" s="34">
        <f t="shared" si="2523"/>
        <v>100</v>
      </c>
      <c r="AF970" s="32">
        <f t="shared" ref="AF970:AF971" si="2638">AF971</f>
        <v>12602.4</v>
      </c>
      <c r="AG970" s="32">
        <f t="shared" ref="AG970:AG971" si="2639">AG971</f>
        <v>0</v>
      </c>
      <c r="AH970" s="32">
        <f t="shared" ref="AH970:AH971" si="2640">AH971</f>
        <v>0</v>
      </c>
      <c r="AI970" s="32">
        <f t="shared" ref="AI970:AI971" si="2641">AI971</f>
        <v>0</v>
      </c>
      <c r="AJ970" s="32">
        <f t="shared" ref="AJ970:AJ971" si="2642">AJ971</f>
        <v>0</v>
      </c>
      <c r="AK970" s="32">
        <f t="shared" ref="AK970:AK971" si="2643">AK971</f>
        <v>0</v>
      </c>
      <c r="AL970" s="32">
        <f t="shared" si="2524"/>
        <v>12602.4</v>
      </c>
      <c r="AM970" s="32">
        <f t="shared" si="2525"/>
        <v>-2427.9999999999982</v>
      </c>
    </row>
    <row r="971" spans="2:40" x14ac:dyDescent="0.3">
      <c r="B971" s="30" t="s">
        <v>450</v>
      </c>
      <c r="C971" s="30" t="s">
        <v>224</v>
      </c>
      <c r="D971" s="30" t="s">
        <v>106</v>
      </c>
      <c r="E971" s="15" t="str">
        <f t="shared" si="2451"/>
        <v>0709</v>
      </c>
      <c r="F971" s="30" t="s">
        <v>618</v>
      </c>
      <c r="G971" s="30"/>
      <c r="H971" s="49" t="s">
        <v>619</v>
      </c>
      <c r="I971" s="32">
        <f t="shared" si="2618"/>
        <v>10174.400000000001</v>
      </c>
      <c r="J971" s="32">
        <f t="shared" si="2619"/>
        <v>10174.400000000001</v>
      </c>
      <c r="K971" s="32">
        <f t="shared" si="2620"/>
        <v>10174.400000000001</v>
      </c>
      <c r="L971" s="32">
        <f t="shared" si="2621"/>
        <v>0</v>
      </c>
      <c r="M971" s="32">
        <f t="shared" si="2622"/>
        <v>0</v>
      </c>
      <c r="N971" s="32">
        <f t="shared" si="2623"/>
        <v>0</v>
      </c>
      <c r="O971" s="32">
        <f t="shared" si="2624"/>
        <v>0</v>
      </c>
      <c r="P971" s="32">
        <f t="shared" si="2625"/>
        <v>0</v>
      </c>
      <c r="Q971" s="32">
        <f t="shared" si="2626"/>
        <v>0</v>
      </c>
      <c r="R971" s="32">
        <f t="shared" si="2627"/>
        <v>0</v>
      </c>
      <c r="S971" s="32">
        <f t="shared" si="2628"/>
        <v>0</v>
      </c>
      <c r="T971" s="32">
        <f t="shared" si="2629"/>
        <v>0</v>
      </c>
      <c r="U971" s="32">
        <v>0</v>
      </c>
      <c r="V971" s="32">
        <f t="shared" si="2452"/>
        <v>10174.400000000001</v>
      </c>
      <c r="W971" s="32">
        <f t="shared" si="2630"/>
        <v>0</v>
      </c>
      <c r="X971" s="32">
        <f t="shared" si="2631"/>
        <v>0</v>
      </c>
      <c r="Y971" s="32">
        <f t="shared" si="2632"/>
        <v>0</v>
      </c>
      <c r="Z971" s="32">
        <f t="shared" si="2633"/>
        <v>0</v>
      </c>
      <c r="AA971" s="32">
        <f t="shared" si="2634"/>
        <v>0</v>
      </c>
      <c r="AB971" s="32">
        <f t="shared" si="2635"/>
        <v>12602.4</v>
      </c>
      <c r="AC971" s="33">
        <f t="shared" si="2636"/>
        <v>12602.4</v>
      </c>
      <c r="AD971" s="33">
        <f t="shared" si="2637"/>
        <v>12602.4</v>
      </c>
      <c r="AE971" s="34">
        <f t="shared" si="2523"/>
        <v>100</v>
      </c>
      <c r="AF971" s="32">
        <f t="shared" si="2638"/>
        <v>12602.4</v>
      </c>
      <c r="AG971" s="32">
        <f t="shared" si="2639"/>
        <v>0</v>
      </c>
      <c r="AH971" s="32">
        <f t="shared" si="2640"/>
        <v>0</v>
      </c>
      <c r="AI971" s="32">
        <f t="shared" si="2641"/>
        <v>0</v>
      </c>
      <c r="AJ971" s="32">
        <f t="shared" si="2642"/>
        <v>0</v>
      </c>
      <c r="AK971" s="32">
        <f t="shared" si="2643"/>
        <v>0</v>
      </c>
      <c r="AL971" s="32">
        <f t="shared" si="2524"/>
        <v>12602.4</v>
      </c>
      <c r="AM971" s="32">
        <f t="shared" si="2525"/>
        <v>-2427.9999999999982</v>
      </c>
    </row>
    <row r="972" spans="2:40" ht="31.2" x14ac:dyDescent="0.3">
      <c r="B972" s="30" t="s">
        <v>450</v>
      </c>
      <c r="C972" s="30" t="s">
        <v>224</v>
      </c>
      <c r="D972" s="30" t="s">
        <v>106</v>
      </c>
      <c r="E972" s="15" t="str">
        <f t="shared" si="2451"/>
        <v>0709</v>
      </c>
      <c r="F972" s="30" t="s">
        <v>618</v>
      </c>
      <c r="G972" s="30" t="s">
        <v>174</v>
      </c>
      <c r="H972" s="31" t="s">
        <v>175</v>
      </c>
      <c r="I972" s="32">
        <f t="shared" ref="I972:T972" si="2644">I973+I974</f>
        <v>10174.400000000001</v>
      </c>
      <c r="J972" s="32">
        <f t="shared" si="2644"/>
        <v>10174.400000000001</v>
      </c>
      <c r="K972" s="32">
        <f t="shared" si="2644"/>
        <v>10174.400000000001</v>
      </c>
      <c r="L972" s="32">
        <f t="shared" si="2644"/>
        <v>0</v>
      </c>
      <c r="M972" s="32">
        <f t="shared" si="2644"/>
        <v>0</v>
      </c>
      <c r="N972" s="32">
        <f t="shared" si="2644"/>
        <v>0</v>
      </c>
      <c r="O972" s="32">
        <f t="shared" si="2644"/>
        <v>0</v>
      </c>
      <c r="P972" s="32">
        <f t="shared" si="2644"/>
        <v>0</v>
      </c>
      <c r="Q972" s="32">
        <f t="shared" si="2644"/>
        <v>0</v>
      </c>
      <c r="R972" s="32">
        <f t="shared" si="2644"/>
        <v>0</v>
      </c>
      <c r="S972" s="32">
        <f t="shared" si="2644"/>
        <v>0</v>
      </c>
      <c r="T972" s="32">
        <f t="shared" si="2644"/>
        <v>0</v>
      </c>
      <c r="U972" s="32">
        <v>0</v>
      </c>
      <c r="V972" s="32">
        <f t="shared" si="2452"/>
        <v>10174.400000000001</v>
      </c>
      <c r="W972" s="32">
        <f t="shared" ref="W972:AD972" si="2645">W973+W974</f>
        <v>0</v>
      </c>
      <c r="X972" s="32">
        <f t="shared" si="2645"/>
        <v>0</v>
      </c>
      <c r="Y972" s="32">
        <f t="shared" si="2645"/>
        <v>0</v>
      </c>
      <c r="Z972" s="32">
        <f t="shared" si="2645"/>
        <v>0</v>
      </c>
      <c r="AA972" s="32">
        <f t="shared" si="2645"/>
        <v>0</v>
      </c>
      <c r="AB972" s="32">
        <f t="shared" si="2645"/>
        <v>12602.4</v>
      </c>
      <c r="AC972" s="33">
        <f t="shared" si="2645"/>
        <v>12602.4</v>
      </c>
      <c r="AD972" s="33">
        <f t="shared" si="2645"/>
        <v>12602.4</v>
      </c>
      <c r="AE972" s="34">
        <f t="shared" si="2523"/>
        <v>100</v>
      </c>
      <c r="AF972" s="32">
        <f t="shared" ref="AF972:AK972" si="2646">AF973+AF974</f>
        <v>12602.4</v>
      </c>
      <c r="AG972" s="32">
        <f t="shared" si="2646"/>
        <v>0</v>
      </c>
      <c r="AH972" s="32">
        <f t="shared" si="2646"/>
        <v>0</v>
      </c>
      <c r="AI972" s="32">
        <f t="shared" si="2646"/>
        <v>0</v>
      </c>
      <c r="AJ972" s="32">
        <f t="shared" si="2646"/>
        <v>0</v>
      </c>
      <c r="AK972" s="32">
        <f t="shared" si="2646"/>
        <v>0</v>
      </c>
      <c r="AL972" s="32">
        <f t="shared" si="2524"/>
        <v>12602.4</v>
      </c>
      <c r="AM972" s="32">
        <f t="shared" si="2525"/>
        <v>-2427.9999999999982</v>
      </c>
    </row>
    <row r="973" spans="2:40" x14ac:dyDescent="0.3">
      <c r="B973" s="30" t="s">
        <v>450</v>
      </c>
      <c r="C973" s="30" t="s">
        <v>224</v>
      </c>
      <c r="D973" s="30" t="s">
        <v>106</v>
      </c>
      <c r="E973" s="15" t="str">
        <f t="shared" ref="E973:E1008" si="2647">CONCATENATE(C973,D973)</f>
        <v>0709</v>
      </c>
      <c r="F973" s="30" t="s">
        <v>618</v>
      </c>
      <c r="G973" s="30" t="s">
        <v>176</v>
      </c>
      <c r="H973" s="31" t="s">
        <v>177</v>
      </c>
      <c r="I973" s="32">
        <v>144.69999999999999</v>
      </c>
      <c r="J973" s="32">
        <v>144.69999999999999</v>
      </c>
      <c r="K973" s="32">
        <v>144.69999999999999</v>
      </c>
      <c r="L973" s="32"/>
      <c r="M973" s="32"/>
      <c r="N973" s="32"/>
      <c r="O973" s="32">
        <v>0</v>
      </c>
      <c r="P973" s="32">
        <v>0</v>
      </c>
      <c r="Q973" s="32">
        <v>0</v>
      </c>
      <c r="R973" s="32">
        <v>0</v>
      </c>
      <c r="S973" s="32">
        <v>0</v>
      </c>
      <c r="T973" s="32">
        <v>0</v>
      </c>
      <c r="U973" s="32">
        <v>0</v>
      </c>
      <c r="V973" s="32">
        <f t="shared" ref="V973:V1008" si="2648">I973+L973+U973+T973+S973+R973+Q973+P973+O973</f>
        <v>144.69999999999999</v>
      </c>
      <c r="W973" s="32"/>
      <c r="X973" s="32"/>
      <c r="Y973" s="32"/>
      <c r="Z973" s="32"/>
      <c r="AA973" s="32"/>
      <c r="AB973" s="32">
        <v>305.38499999999999</v>
      </c>
      <c r="AC973" s="33">
        <v>305.38499999999999</v>
      </c>
      <c r="AD973" s="33">
        <v>305.38499999999999</v>
      </c>
      <c r="AE973" s="34">
        <f t="shared" si="2523"/>
        <v>100</v>
      </c>
      <c r="AF973" s="32">
        <v>305.38499999999999</v>
      </c>
      <c r="AG973" s="32">
        <v>0</v>
      </c>
      <c r="AH973" s="32">
        <v>0</v>
      </c>
      <c r="AI973" s="32">
        <v>0</v>
      </c>
      <c r="AJ973" s="32">
        <v>0</v>
      </c>
      <c r="AK973" s="32">
        <v>0</v>
      </c>
      <c r="AL973" s="32">
        <f t="shared" si="2524"/>
        <v>305.38499999999999</v>
      </c>
      <c r="AM973" s="32">
        <f t="shared" si="2525"/>
        <v>-160.685</v>
      </c>
      <c r="AN973" s="12"/>
    </row>
    <row r="974" spans="2:40" x14ac:dyDescent="0.3">
      <c r="B974" s="30" t="s">
        <v>450</v>
      </c>
      <c r="C974" s="30" t="s">
        <v>224</v>
      </c>
      <c r="D974" s="30" t="s">
        <v>106</v>
      </c>
      <c r="E974" s="15" t="str">
        <f t="shared" si="2647"/>
        <v>0709</v>
      </c>
      <c r="F974" s="30" t="s">
        <v>618</v>
      </c>
      <c r="G974" s="30" t="s">
        <v>302</v>
      </c>
      <c r="H974" s="31" t="s">
        <v>303</v>
      </c>
      <c r="I974" s="32">
        <v>10029.700000000001</v>
      </c>
      <c r="J974" s="32">
        <v>10029.700000000001</v>
      </c>
      <c r="K974" s="32">
        <v>10029.700000000001</v>
      </c>
      <c r="L974" s="32"/>
      <c r="M974" s="32"/>
      <c r="N974" s="32"/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2">
        <v>0</v>
      </c>
      <c r="V974" s="32">
        <f t="shared" si="2648"/>
        <v>10029.700000000001</v>
      </c>
      <c r="W974" s="32"/>
      <c r="X974" s="32"/>
      <c r="Y974" s="32"/>
      <c r="Z974" s="32"/>
      <c r="AA974" s="32"/>
      <c r="AB974" s="32">
        <v>12297.014999999999</v>
      </c>
      <c r="AC974" s="33">
        <v>12297.014999999999</v>
      </c>
      <c r="AD974" s="33">
        <v>12297.014999999999</v>
      </c>
      <c r="AE974" s="34">
        <f t="shared" si="2523"/>
        <v>100</v>
      </c>
      <c r="AF974" s="32">
        <v>12297.014999999999</v>
      </c>
      <c r="AG974" s="32">
        <v>0</v>
      </c>
      <c r="AH974" s="32">
        <v>0</v>
      </c>
      <c r="AI974" s="32">
        <v>0</v>
      </c>
      <c r="AJ974" s="32">
        <v>0</v>
      </c>
      <c r="AK974" s="32">
        <v>0</v>
      </c>
      <c r="AL974" s="32">
        <f t="shared" si="2524"/>
        <v>12297.014999999999</v>
      </c>
      <c r="AM974" s="32">
        <f t="shared" si="2525"/>
        <v>-2267.3149999999987</v>
      </c>
      <c r="AN974" s="12"/>
    </row>
    <row r="975" spans="2:40" ht="46.8" x14ac:dyDescent="0.3">
      <c r="B975" s="30" t="s">
        <v>450</v>
      </c>
      <c r="C975" s="30" t="s">
        <v>224</v>
      </c>
      <c r="D975" s="30" t="s">
        <v>106</v>
      </c>
      <c r="E975" s="15" t="str">
        <f t="shared" si="2647"/>
        <v>0709</v>
      </c>
      <c r="F975" s="30" t="s">
        <v>389</v>
      </c>
      <c r="G975" s="30"/>
      <c r="H975" s="31" t="s">
        <v>390</v>
      </c>
      <c r="I975" s="32">
        <f t="shared" ref="I975:I976" si="2649">I976</f>
        <v>50161.5</v>
      </c>
      <c r="J975" s="32">
        <f t="shared" ref="J975:J976" si="2650">J976</f>
        <v>50733.599999999999</v>
      </c>
      <c r="K975" s="32">
        <f t="shared" ref="K975:K976" si="2651">K976</f>
        <v>50733.599999999999</v>
      </c>
      <c r="L975" s="32">
        <f t="shared" ref="L975:L976" si="2652">L976</f>
        <v>0</v>
      </c>
      <c r="M975" s="32">
        <f t="shared" ref="M975:M976" si="2653">M976</f>
        <v>0</v>
      </c>
      <c r="N975" s="32">
        <f t="shared" ref="N975:N976" si="2654">N976</f>
        <v>0</v>
      </c>
      <c r="O975" s="32">
        <f t="shared" ref="O975:O976" si="2655">O976</f>
        <v>0</v>
      </c>
      <c r="P975" s="32">
        <f t="shared" ref="P975:P976" si="2656">P976</f>
        <v>0</v>
      </c>
      <c r="Q975" s="32">
        <f t="shared" ref="Q975:Q976" si="2657">Q976</f>
        <v>0</v>
      </c>
      <c r="R975" s="32">
        <f t="shared" ref="R975:R976" si="2658">R976</f>
        <v>554.76499999999999</v>
      </c>
      <c r="S975" s="32">
        <f t="shared" ref="S975:S976" si="2659">S976</f>
        <v>0</v>
      </c>
      <c r="T975" s="32">
        <f t="shared" ref="T975:T976" si="2660">T976</f>
        <v>0</v>
      </c>
      <c r="U975" s="32">
        <v>0</v>
      </c>
      <c r="V975" s="32">
        <f t="shared" si="2648"/>
        <v>50716.264999999999</v>
      </c>
      <c r="W975" s="32">
        <f t="shared" ref="W975:W976" si="2661">W976</f>
        <v>0</v>
      </c>
      <c r="X975" s="32">
        <f t="shared" ref="X975:X976" si="2662">X976</f>
        <v>0</v>
      </c>
      <c r="Y975" s="32">
        <f t="shared" ref="Y975:Y976" si="2663">Y976</f>
        <v>0</v>
      </c>
      <c r="Z975" s="32">
        <f t="shared" ref="Z975:Z976" si="2664">Z976</f>
        <v>0</v>
      </c>
      <c r="AA975" s="32">
        <f t="shared" ref="AA975:AA976" si="2665">AA976</f>
        <v>0</v>
      </c>
      <c r="AB975" s="32">
        <f t="shared" ref="AB975:AB976" si="2666">AB976</f>
        <v>49306.555759999996</v>
      </c>
      <c r="AC975" s="33">
        <f t="shared" ref="AC975:AC976" si="2667">AC976</f>
        <v>50716.264999999999</v>
      </c>
      <c r="AD975" s="33">
        <f t="shared" ref="AD975:AD976" si="2668">AD976</f>
        <v>50714.615000000005</v>
      </c>
      <c r="AE975" s="34">
        <f t="shared" si="2523"/>
        <v>99.996746605847264</v>
      </c>
      <c r="AF975" s="32">
        <f t="shared" ref="AF975:AF976" si="2669">AF976</f>
        <v>50716.264999999999</v>
      </c>
      <c r="AG975" s="32">
        <f t="shared" ref="AG975:AG976" si="2670">AG976</f>
        <v>0</v>
      </c>
      <c r="AH975" s="32">
        <f t="shared" ref="AH975:AH976" si="2671">AH976</f>
        <v>0</v>
      </c>
      <c r="AI975" s="32">
        <f t="shared" ref="AI975:AI976" si="2672">AI976</f>
        <v>0</v>
      </c>
      <c r="AJ975" s="32">
        <f t="shared" ref="AJ975:AJ976" si="2673">AJ976</f>
        <v>0</v>
      </c>
      <c r="AK975" s="32">
        <f t="shared" ref="AK975:AK976" si="2674">AK976</f>
        <v>0</v>
      </c>
      <c r="AL975" s="32">
        <f t="shared" si="2524"/>
        <v>50716.264999999999</v>
      </c>
      <c r="AM975" s="32">
        <f t="shared" si="2525"/>
        <v>0</v>
      </c>
    </row>
    <row r="976" spans="2:40" ht="31.2" x14ac:dyDescent="0.3">
      <c r="B976" s="30" t="s">
        <v>450</v>
      </c>
      <c r="C976" s="30" t="s">
        <v>224</v>
      </c>
      <c r="D976" s="30" t="s">
        <v>106</v>
      </c>
      <c r="E976" s="15" t="str">
        <f t="shared" si="2647"/>
        <v>0709</v>
      </c>
      <c r="F976" s="30" t="s">
        <v>391</v>
      </c>
      <c r="G976" s="30"/>
      <c r="H976" s="31" t="s">
        <v>67</v>
      </c>
      <c r="I976" s="32">
        <f t="shared" si="2649"/>
        <v>50161.5</v>
      </c>
      <c r="J976" s="32">
        <f t="shared" si="2650"/>
        <v>50733.599999999999</v>
      </c>
      <c r="K976" s="32">
        <f t="shared" si="2651"/>
        <v>50733.599999999999</v>
      </c>
      <c r="L976" s="32">
        <f t="shared" si="2652"/>
        <v>0</v>
      </c>
      <c r="M976" s="32">
        <f t="shared" si="2653"/>
        <v>0</v>
      </c>
      <c r="N976" s="32">
        <f t="shared" si="2654"/>
        <v>0</v>
      </c>
      <c r="O976" s="32">
        <f t="shared" si="2655"/>
        <v>0</v>
      </c>
      <c r="P976" s="32">
        <f t="shared" si="2656"/>
        <v>0</v>
      </c>
      <c r="Q976" s="32">
        <f t="shared" si="2657"/>
        <v>0</v>
      </c>
      <c r="R976" s="32">
        <f t="shared" si="2658"/>
        <v>554.76499999999999</v>
      </c>
      <c r="S976" s="32">
        <f t="shared" si="2659"/>
        <v>0</v>
      </c>
      <c r="T976" s="32">
        <f t="shared" si="2660"/>
        <v>0</v>
      </c>
      <c r="U976" s="32">
        <v>0</v>
      </c>
      <c r="V976" s="32">
        <f t="shared" si="2648"/>
        <v>50716.264999999999</v>
      </c>
      <c r="W976" s="32">
        <f t="shared" si="2661"/>
        <v>0</v>
      </c>
      <c r="X976" s="32">
        <f t="shared" si="2662"/>
        <v>0</v>
      </c>
      <c r="Y976" s="32">
        <f t="shared" si="2663"/>
        <v>0</v>
      </c>
      <c r="Z976" s="32">
        <f t="shared" si="2664"/>
        <v>0</v>
      </c>
      <c r="AA976" s="32">
        <f t="shared" si="2665"/>
        <v>0</v>
      </c>
      <c r="AB976" s="32">
        <f t="shared" si="2666"/>
        <v>49306.555759999996</v>
      </c>
      <c r="AC976" s="33">
        <f t="shared" si="2667"/>
        <v>50716.264999999999</v>
      </c>
      <c r="AD976" s="33">
        <f t="shared" si="2668"/>
        <v>50714.615000000005</v>
      </c>
      <c r="AE976" s="34">
        <f t="shared" si="2523"/>
        <v>99.996746605847264</v>
      </c>
      <c r="AF976" s="32">
        <f t="shared" si="2669"/>
        <v>50716.264999999999</v>
      </c>
      <c r="AG976" s="32">
        <f t="shared" si="2670"/>
        <v>0</v>
      </c>
      <c r="AH976" s="32">
        <f t="shared" si="2671"/>
        <v>0</v>
      </c>
      <c r="AI976" s="32">
        <f t="shared" si="2672"/>
        <v>0</v>
      </c>
      <c r="AJ976" s="32">
        <f t="shared" si="2673"/>
        <v>0</v>
      </c>
      <c r="AK976" s="32">
        <f t="shared" si="2674"/>
        <v>0</v>
      </c>
      <c r="AL976" s="32">
        <f t="shared" si="2524"/>
        <v>50716.264999999999</v>
      </c>
      <c r="AM976" s="32">
        <f t="shared" si="2525"/>
        <v>0</v>
      </c>
    </row>
    <row r="977" spans="2:40" ht="31.2" x14ac:dyDescent="0.3">
      <c r="B977" s="30" t="s">
        <v>450</v>
      </c>
      <c r="C977" s="30" t="s">
        <v>224</v>
      </c>
      <c r="D977" s="30" t="s">
        <v>106</v>
      </c>
      <c r="E977" s="15" t="str">
        <f t="shared" si="2647"/>
        <v>0709</v>
      </c>
      <c r="F977" s="30" t="s">
        <v>391</v>
      </c>
      <c r="G977" s="30" t="s">
        <v>174</v>
      </c>
      <c r="H977" s="31" t="s">
        <v>175</v>
      </c>
      <c r="I977" s="32">
        <f t="shared" ref="I977:T977" si="2675">I978+I979</f>
        <v>50161.5</v>
      </c>
      <c r="J977" s="32">
        <f t="shared" si="2675"/>
        <v>50733.599999999999</v>
      </c>
      <c r="K977" s="32">
        <f t="shared" si="2675"/>
        <v>50733.599999999999</v>
      </c>
      <c r="L977" s="32">
        <f t="shared" si="2675"/>
        <v>0</v>
      </c>
      <c r="M977" s="32">
        <f t="shared" si="2675"/>
        <v>0</v>
      </c>
      <c r="N977" s="32">
        <f t="shared" si="2675"/>
        <v>0</v>
      </c>
      <c r="O977" s="32">
        <f t="shared" si="2675"/>
        <v>0</v>
      </c>
      <c r="P977" s="32">
        <f t="shared" si="2675"/>
        <v>0</v>
      </c>
      <c r="Q977" s="32">
        <f t="shared" si="2675"/>
        <v>0</v>
      </c>
      <c r="R977" s="32">
        <f t="shared" si="2675"/>
        <v>554.76499999999999</v>
      </c>
      <c r="S977" s="32">
        <f t="shared" si="2675"/>
        <v>0</v>
      </c>
      <c r="T977" s="32">
        <f t="shared" si="2675"/>
        <v>0</v>
      </c>
      <c r="U977" s="32">
        <v>0</v>
      </c>
      <c r="V977" s="32">
        <f t="shared" si="2648"/>
        <v>50716.264999999999</v>
      </c>
      <c r="W977" s="32">
        <f t="shared" ref="W977:AD977" si="2676">W978+W979</f>
        <v>0</v>
      </c>
      <c r="X977" s="32">
        <f t="shared" si="2676"/>
        <v>0</v>
      </c>
      <c r="Y977" s="32">
        <f t="shared" si="2676"/>
        <v>0</v>
      </c>
      <c r="Z977" s="32">
        <f t="shared" si="2676"/>
        <v>0</v>
      </c>
      <c r="AA977" s="32">
        <f t="shared" si="2676"/>
        <v>0</v>
      </c>
      <c r="AB977" s="32">
        <f t="shared" si="2676"/>
        <v>49306.555759999996</v>
      </c>
      <c r="AC977" s="33">
        <f t="shared" si="2676"/>
        <v>50716.264999999999</v>
      </c>
      <c r="AD977" s="33">
        <f t="shared" si="2676"/>
        <v>50714.615000000005</v>
      </c>
      <c r="AE977" s="34">
        <f t="shared" si="2523"/>
        <v>99.996746605847264</v>
      </c>
      <c r="AF977" s="32">
        <f t="shared" ref="AF977:AK977" si="2677">AF978+AF979</f>
        <v>50716.264999999999</v>
      </c>
      <c r="AG977" s="32">
        <f t="shared" si="2677"/>
        <v>0</v>
      </c>
      <c r="AH977" s="32">
        <f t="shared" si="2677"/>
        <v>0</v>
      </c>
      <c r="AI977" s="32">
        <f t="shared" si="2677"/>
        <v>0</v>
      </c>
      <c r="AJ977" s="32">
        <f t="shared" si="2677"/>
        <v>0</v>
      </c>
      <c r="AK977" s="32">
        <f t="shared" si="2677"/>
        <v>0</v>
      </c>
      <c r="AL977" s="32">
        <f t="shared" si="2524"/>
        <v>50716.264999999999</v>
      </c>
      <c r="AM977" s="32">
        <f t="shared" si="2525"/>
        <v>0</v>
      </c>
    </row>
    <row r="978" spans="2:40" x14ac:dyDescent="0.3">
      <c r="B978" s="30" t="s">
        <v>450</v>
      </c>
      <c r="C978" s="30" t="s">
        <v>224</v>
      </c>
      <c r="D978" s="30" t="s">
        <v>106</v>
      </c>
      <c r="E978" s="15" t="str">
        <f t="shared" si="2647"/>
        <v>0709</v>
      </c>
      <c r="F978" s="30" t="s">
        <v>391</v>
      </c>
      <c r="G978" s="30" t="s">
        <v>176</v>
      </c>
      <c r="H978" s="31" t="s">
        <v>177</v>
      </c>
      <c r="I978" s="32">
        <v>1099.2</v>
      </c>
      <c r="J978" s="32">
        <v>1111.4000000000001</v>
      </c>
      <c r="K978" s="32">
        <v>1111.4000000000001</v>
      </c>
      <c r="L978" s="32"/>
      <c r="M978" s="32"/>
      <c r="N978" s="32"/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2">
        <v>0</v>
      </c>
      <c r="V978" s="32">
        <f t="shared" si="2648"/>
        <v>1099.2</v>
      </c>
      <c r="W978" s="32"/>
      <c r="X978" s="32"/>
      <c r="Y978" s="32"/>
      <c r="Z978" s="32"/>
      <c r="AA978" s="32"/>
      <c r="AB978" s="32">
        <v>1174.242</v>
      </c>
      <c r="AC978" s="33">
        <v>1302.1718000000001</v>
      </c>
      <c r="AD978" s="33">
        <v>1302.1718000000001</v>
      </c>
      <c r="AE978" s="34">
        <f t="shared" si="2523"/>
        <v>100</v>
      </c>
      <c r="AF978" s="32">
        <v>1174.242</v>
      </c>
      <c r="AG978" s="32">
        <v>0</v>
      </c>
      <c r="AH978" s="32">
        <v>0</v>
      </c>
      <c r="AI978" s="32">
        <v>0</v>
      </c>
      <c r="AJ978" s="32">
        <v>0</v>
      </c>
      <c r="AK978" s="32">
        <v>0</v>
      </c>
      <c r="AL978" s="32">
        <f t="shared" si="2524"/>
        <v>1174.242</v>
      </c>
      <c r="AM978" s="32">
        <f t="shared" si="2525"/>
        <v>-75.041999999999916</v>
      </c>
      <c r="AN978" s="12"/>
    </row>
    <row r="979" spans="2:40" x14ac:dyDescent="0.3">
      <c r="B979" s="30" t="s">
        <v>450</v>
      </c>
      <c r="C979" s="30" t="s">
        <v>224</v>
      </c>
      <c r="D979" s="30" t="s">
        <v>106</v>
      </c>
      <c r="E979" s="15" t="str">
        <f t="shared" si="2647"/>
        <v>0709</v>
      </c>
      <c r="F979" s="30" t="s">
        <v>391</v>
      </c>
      <c r="G979" s="30" t="s">
        <v>302</v>
      </c>
      <c r="H979" s="31" t="s">
        <v>303</v>
      </c>
      <c r="I979" s="32">
        <v>49062.3</v>
      </c>
      <c r="J979" s="32">
        <v>49622.2</v>
      </c>
      <c r="K979" s="32">
        <v>49622.2</v>
      </c>
      <c r="L979" s="32"/>
      <c r="M979" s="32"/>
      <c r="N979" s="32"/>
      <c r="O979" s="32">
        <v>0</v>
      </c>
      <c r="P979" s="32">
        <v>0</v>
      </c>
      <c r="Q979" s="32">
        <v>0</v>
      </c>
      <c r="R979" s="32">
        <v>554.76499999999999</v>
      </c>
      <c r="S979" s="32">
        <v>0</v>
      </c>
      <c r="T979" s="32">
        <v>0</v>
      </c>
      <c r="U979" s="32">
        <v>0</v>
      </c>
      <c r="V979" s="32">
        <f t="shared" si="2648"/>
        <v>49617.065000000002</v>
      </c>
      <c r="W979" s="32"/>
      <c r="X979" s="32"/>
      <c r="Y979" s="32"/>
      <c r="Z979" s="32"/>
      <c r="AA979" s="32"/>
      <c r="AB979" s="32">
        <v>48132.313759999997</v>
      </c>
      <c r="AC979" s="33">
        <v>49414.093200000003</v>
      </c>
      <c r="AD979" s="33">
        <v>49412.443200000002</v>
      </c>
      <c r="AE979" s="34">
        <f t="shared" si="2523"/>
        <v>99.996660871639747</v>
      </c>
      <c r="AF979" s="32">
        <v>49542.023000000001</v>
      </c>
      <c r="AG979" s="32">
        <v>0</v>
      </c>
      <c r="AH979" s="32">
        <v>0</v>
      </c>
      <c r="AI979" s="32">
        <v>0</v>
      </c>
      <c r="AJ979" s="32">
        <v>0</v>
      </c>
      <c r="AK979" s="32">
        <v>0</v>
      </c>
      <c r="AL979" s="32">
        <f t="shared" si="2524"/>
        <v>49542.023000000001</v>
      </c>
      <c r="AM979" s="32">
        <f t="shared" si="2525"/>
        <v>75.042000000001281</v>
      </c>
      <c r="AN979" s="12"/>
    </row>
    <row r="980" spans="2:40" ht="31.2" x14ac:dyDescent="0.3">
      <c r="B980" s="30" t="s">
        <v>450</v>
      </c>
      <c r="C980" s="30" t="s">
        <v>224</v>
      </c>
      <c r="D980" s="30" t="s">
        <v>106</v>
      </c>
      <c r="E980" s="15" t="str">
        <f t="shared" si="2647"/>
        <v>0709</v>
      </c>
      <c r="F980" s="30" t="s">
        <v>453</v>
      </c>
      <c r="G980" s="30"/>
      <c r="H980" s="31" t="s">
        <v>454</v>
      </c>
      <c r="I980" s="32">
        <f t="shared" ref="I980:T980" si="2678">I981+I986+I996+I1033+I991</f>
        <v>163519.59999999998</v>
      </c>
      <c r="J980" s="32">
        <f t="shared" si="2678"/>
        <v>167713.4</v>
      </c>
      <c r="K980" s="32">
        <f t="shared" si="2678"/>
        <v>167713.4</v>
      </c>
      <c r="L980" s="32">
        <f t="shared" si="2678"/>
        <v>0</v>
      </c>
      <c r="M980" s="32">
        <f t="shared" si="2678"/>
        <v>0</v>
      </c>
      <c r="N980" s="32">
        <f t="shared" si="2678"/>
        <v>0</v>
      </c>
      <c r="O980" s="32">
        <f t="shared" si="2678"/>
        <v>-3033.9449999999997</v>
      </c>
      <c r="P980" s="32">
        <f t="shared" si="2678"/>
        <v>2535</v>
      </c>
      <c r="Q980" s="32">
        <f t="shared" si="2678"/>
        <v>0</v>
      </c>
      <c r="R980" s="32">
        <f t="shared" si="2678"/>
        <v>153</v>
      </c>
      <c r="S980" s="32">
        <f t="shared" si="2678"/>
        <v>0</v>
      </c>
      <c r="T980" s="32">
        <f t="shared" si="2678"/>
        <v>0</v>
      </c>
      <c r="U980" s="32">
        <v>0</v>
      </c>
      <c r="V980" s="32">
        <f t="shared" si="2648"/>
        <v>163173.65499999997</v>
      </c>
      <c r="W980" s="32">
        <f t="shared" ref="W980:AD980" si="2679">W981+W986+W996+W1033+W991</f>
        <v>0</v>
      </c>
      <c r="X980" s="32">
        <f t="shared" si="2679"/>
        <v>0</v>
      </c>
      <c r="Y980" s="32">
        <f t="shared" si="2679"/>
        <v>0</v>
      </c>
      <c r="Z980" s="32">
        <f t="shared" si="2679"/>
        <v>0</v>
      </c>
      <c r="AA980" s="32">
        <f t="shared" si="2679"/>
        <v>0</v>
      </c>
      <c r="AB980" s="32">
        <f t="shared" si="2679"/>
        <v>122851.25114000002</v>
      </c>
      <c r="AC980" s="33">
        <f t="shared" si="2679"/>
        <v>163169.12196000002</v>
      </c>
      <c r="AD980" s="33">
        <f t="shared" si="2679"/>
        <v>163168.70922000005</v>
      </c>
      <c r="AE980" s="34">
        <f t="shared" si="2523"/>
        <v>99.999747047728746</v>
      </c>
      <c r="AF980" s="32">
        <f t="shared" ref="AF980:AK980" si="2680">AF981+AF986+AF996+AF1033+AF991</f>
        <v>166207.6</v>
      </c>
      <c r="AG980" s="32">
        <f t="shared" si="2680"/>
        <v>-3033.9449999999997</v>
      </c>
      <c r="AH980" s="32">
        <f t="shared" si="2680"/>
        <v>0</v>
      </c>
      <c r="AI980" s="32">
        <f t="shared" si="2680"/>
        <v>0</v>
      </c>
      <c r="AJ980" s="32">
        <f t="shared" si="2680"/>
        <v>0</v>
      </c>
      <c r="AK980" s="32">
        <f t="shared" si="2680"/>
        <v>0</v>
      </c>
      <c r="AL980" s="32">
        <f t="shared" si="2524"/>
        <v>163173.655</v>
      </c>
      <c r="AM980" s="32">
        <f t="shared" si="2525"/>
        <v>0</v>
      </c>
    </row>
    <row r="981" spans="2:40" ht="31.2" x14ac:dyDescent="0.3">
      <c r="B981" s="30" t="s">
        <v>450</v>
      </c>
      <c r="C981" s="30" t="s">
        <v>224</v>
      </c>
      <c r="D981" s="30" t="s">
        <v>106</v>
      </c>
      <c r="E981" s="15" t="str">
        <f t="shared" si="2647"/>
        <v>0709</v>
      </c>
      <c r="F981" s="30" t="s">
        <v>455</v>
      </c>
      <c r="G981" s="30"/>
      <c r="H981" s="31" t="s">
        <v>456</v>
      </c>
      <c r="I981" s="32">
        <f t="shared" ref="I981:I994" si="2681">I982</f>
        <v>8</v>
      </c>
      <c r="J981" s="32">
        <f t="shared" ref="J981:J994" si="2682">J982</f>
        <v>0</v>
      </c>
      <c r="K981" s="32">
        <f t="shared" ref="K981:K994" si="2683">K982</f>
        <v>0</v>
      </c>
      <c r="L981" s="32">
        <f t="shared" ref="L981:L994" si="2684">L982</f>
        <v>0</v>
      </c>
      <c r="M981" s="32">
        <f t="shared" ref="M981:M994" si="2685">M982</f>
        <v>0</v>
      </c>
      <c r="N981" s="32">
        <f t="shared" ref="N981:N994" si="2686">N982</f>
        <v>0</v>
      </c>
      <c r="O981" s="32">
        <f t="shared" ref="O981:O994" si="2687">O982</f>
        <v>0</v>
      </c>
      <c r="P981" s="32">
        <f t="shared" ref="P981:P994" si="2688">P982</f>
        <v>0</v>
      </c>
      <c r="Q981" s="32">
        <f t="shared" ref="Q981:Q994" si="2689">Q982</f>
        <v>0</v>
      </c>
      <c r="R981" s="32">
        <f t="shared" ref="R981:R994" si="2690">R982</f>
        <v>0</v>
      </c>
      <c r="S981" s="32">
        <f t="shared" ref="S981:S994" si="2691">S982</f>
        <v>0</v>
      </c>
      <c r="T981" s="32">
        <f t="shared" ref="T981:T994" si="2692">T982</f>
        <v>0</v>
      </c>
      <c r="U981" s="32">
        <v>0</v>
      </c>
      <c r="V981" s="32">
        <f t="shared" si="2648"/>
        <v>8</v>
      </c>
      <c r="W981" s="32">
        <f t="shared" ref="W981:W994" si="2693">W982</f>
        <v>0</v>
      </c>
      <c r="X981" s="32">
        <f t="shared" ref="X981:X994" si="2694">X982</f>
        <v>0</v>
      </c>
      <c r="Y981" s="32">
        <f t="shared" ref="Y981:Y994" si="2695">Y982</f>
        <v>0</v>
      </c>
      <c r="Z981" s="32">
        <f t="shared" ref="Z981:Z994" si="2696">Z982</f>
        <v>0</v>
      </c>
      <c r="AA981" s="32">
        <f t="shared" ref="AA981:AA994" si="2697">AA982</f>
        <v>0</v>
      </c>
      <c r="AB981" s="32">
        <f t="shared" ref="AB981:AB994" si="2698">AB982</f>
        <v>1.4762500000000001</v>
      </c>
      <c r="AC981" s="33">
        <f t="shared" ref="AC981:AC994" si="2699">AC982</f>
        <v>3.4669599999999998</v>
      </c>
      <c r="AD981" s="33">
        <f t="shared" ref="AD981:AD994" si="2700">AD982</f>
        <v>3.17841</v>
      </c>
      <c r="AE981" s="34">
        <f t="shared" si="2523"/>
        <v>91.677146549138158</v>
      </c>
      <c r="AF981" s="32">
        <f t="shared" ref="AF981:AF994" si="2701">AF982</f>
        <v>8</v>
      </c>
      <c r="AG981" s="32">
        <f t="shared" ref="AG981:AG994" si="2702">AG982</f>
        <v>0</v>
      </c>
      <c r="AH981" s="32">
        <f t="shared" ref="AH981:AH994" si="2703">AH982</f>
        <v>0</v>
      </c>
      <c r="AI981" s="32">
        <f t="shared" ref="AI981:AI994" si="2704">AI982</f>
        <v>0</v>
      </c>
      <c r="AJ981" s="32">
        <f t="shared" ref="AJ981:AJ994" si="2705">AJ982</f>
        <v>0</v>
      </c>
      <c r="AK981" s="32">
        <f t="shared" ref="AK981:AK994" si="2706">AK982</f>
        <v>0</v>
      </c>
      <c r="AL981" s="32">
        <f t="shared" si="2524"/>
        <v>8</v>
      </c>
      <c r="AM981" s="32">
        <f t="shared" si="2525"/>
        <v>0</v>
      </c>
    </row>
    <row r="982" spans="2:40" ht="46.8" x14ac:dyDescent="0.3">
      <c r="B982" s="30" t="s">
        <v>450</v>
      </c>
      <c r="C982" s="30" t="s">
        <v>224</v>
      </c>
      <c r="D982" s="30" t="s">
        <v>106</v>
      </c>
      <c r="E982" s="15" t="str">
        <f t="shared" si="2647"/>
        <v>0709</v>
      </c>
      <c r="F982" s="30" t="s">
        <v>460</v>
      </c>
      <c r="G982" s="30"/>
      <c r="H982" s="31" t="s">
        <v>461</v>
      </c>
      <c r="I982" s="32">
        <f t="shared" si="2681"/>
        <v>8</v>
      </c>
      <c r="J982" s="32">
        <f t="shared" si="2682"/>
        <v>0</v>
      </c>
      <c r="K982" s="32">
        <f t="shared" si="2683"/>
        <v>0</v>
      </c>
      <c r="L982" s="32">
        <f t="shared" si="2684"/>
        <v>0</v>
      </c>
      <c r="M982" s="32">
        <f t="shared" si="2685"/>
        <v>0</v>
      </c>
      <c r="N982" s="32">
        <f t="shared" si="2686"/>
        <v>0</v>
      </c>
      <c r="O982" s="32">
        <f t="shared" si="2687"/>
        <v>0</v>
      </c>
      <c r="P982" s="32">
        <f t="shared" si="2688"/>
        <v>0</v>
      </c>
      <c r="Q982" s="32">
        <f t="shared" si="2689"/>
        <v>0</v>
      </c>
      <c r="R982" s="32">
        <f t="shared" si="2690"/>
        <v>0</v>
      </c>
      <c r="S982" s="32">
        <f t="shared" si="2691"/>
        <v>0</v>
      </c>
      <c r="T982" s="32">
        <f t="shared" si="2692"/>
        <v>0</v>
      </c>
      <c r="U982" s="32">
        <v>0</v>
      </c>
      <c r="V982" s="32">
        <f t="shared" si="2648"/>
        <v>8</v>
      </c>
      <c r="W982" s="32">
        <f t="shared" si="2693"/>
        <v>0</v>
      </c>
      <c r="X982" s="32">
        <f t="shared" si="2694"/>
        <v>0</v>
      </c>
      <c r="Y982" s="32">
        <f t="shared" si="2695"/>
        <v>0</v>
      </c>
      <c r="Z982" s="32">
        <f t="shared" si="2696"/>
        <v>0</v>
      </c>
      <c r="AA982" s="32">
        <f t="shared" si="2697"/>
        <v>0</v>
      </c>
      <c r="AB982" s="32">
        <f t="shared" si="2698"/>
        <v>1.4762500000000001</v>
      </c>
      <c r="AC982" s="33">
        <f t="shared" si="2699"/>
        <v>3.4669599999999998</v>
      </c>
      <c r="AD982" s="33">
        <f t="shared" si="2700"/>
        <v>3.17841</v>
      </c>
      <c r="AE982" s="34">
        <f t="shared" si="2523"/>
        <v>91.677146549138158</v>
      </c>
      <c r="AF982" s="32">
        <f t="shared" si="2701"/>
        <v>8</v>
      </c>
      <c r="AG982" s="32">
        <f t="shared" si="2702"/>
        <v>0</v>
      </c>
      <c r="AH982" s="32">
        <f t="shared" si="2703"/>
        <v>0</v>
      </c>
      <c r="AI982" s="32">
        <f t="shared" si="2704"/>
        <v>0</v>
      </c>
      <c r="AJ982" s="32">
        <f t="shared" si="2705"/>
        <v>0</v>
      </c>
      <c r="AK982" s="32">
        <f t="shared" si="2706"/>
        <v>0</v>
      </c>
      <c r="AL982" s="32">
        <f t="shared" si="2524"/>
        <v>8</v>
      </c>
      <c r="AM982" s="32">
        <f t="shared" si="2525"/>
        <v>0</v>
      </c>
    </row>
    <row r="983" spans="2:40" ht="31.2" x14ac:dyDescent="0.3">
      <c r="B983" s="30" t="s">
        <v>450</v>
      </c>
      <c r="C983" s="30" t="s">
        <v>224</v>
      </c>
      <c r="D983" s="30" t="s">
        <v>106</v>
      </c>
      <c r="E983" s="15" t="str">
        <f t="shared" si="2647"/>
        <v>0709</v>
      </c>
      <c r="F983" s="30" t="s">
        <v>462</v>
      </c>
      <c r="G983" s="30"/>
      <c r="H983" s="31" t="s">
        <v>463</v>
      </c>
      <c r="I983" s="32">
        <f t="shared" si="2681"/>
        <v>8</v>
      </c>
      <c r="J983" s="32">
        <f t="shared" si="2682"/>
        <v>0</v>
      </c>
      <c r="K983" s="32">
        <f t="shared" si="2683"/>
        <v>0</v>
      </c>
      <c r="L983" s="32">
        <f t="shared" si="2684"/>
        <v>0</v>
      </c>
      <c r="M983" s="32">
        <f t="shared" si="2685"/>
        <v>0</v>
      </c>
      <c r="N983" s="32">
        <f t="shared" si="2686"/>
        <v>0</v>
      </c>
      <c r="O983" s="32">
        <f t="shared" si="2687"/>
        <v>0</v>
      </c>
      <c r="P983" s="32">
        <f t="shared" si="2688"/>
        <v>0</v>
      </c>
      <c r="Q983" s="32">
        <f t="shared" si="2689"/>
        <v>0</v>
      </c>
      <c r="R983" s="32">
        <f t="shared" si="2690"/>
        <v>0</v>
      </c>
      <c r="S983" s="32">
        <f t="shared" si="2691"/>
        <v>0</v>
      </c>
      <c r="T983" s="32">
        <f t="shared" si="2692"/>
        <v>0</v>
      </c>
      <c r="U983" s="32">
        <v>0</v>
      </c>
      <c r="V983" s="32">
        <f t="shared" si="2648"/>
        <v>8</v>
      </c>
      <c r="W983" s="32">
        <f t="shared" si="2693"/>
        <v>0</v>
      </c>
      <c r="X983" s="32">
        <f t="shared" si="2694"/>
        <v>0</v>
      </c>
      <c r="Y983" s="32">
        <f t="shared" si="2695"/>
        <v>0</v>
      </c>
      <c r="Z983" s="32">
        <f t="shared" si="2696"/>
        <v>0</v>
      </c>
      <c r="AA983" s="32">
        <f t="shared" si="2697"/>
        <v>0</v>
      </c>
      <c r="AB983" s="32">
        <f t="shared" si="2698"/>
        <v>1.4762500000000001</v>
      </c>
      <c r="AC983" s="33">
        <f t="shared" si="2699"/>
        <v>3.4669599999999998</v>
      </c>
      <c r="AD983" s="33">
        <f t="shared" si="2700"/>
        <v>3.17841</v>
      </c>
      <c r="AE983" s="34">
        <f t="shared" si="2523"/>
        <v>91.677146549138158</v>
      </c>
      <c r="AF983" s="32">
        <f t="shared" si="2701"/>
        <v>8</v>
      </c>
      <c r="AG983" s="32">
        <f t="shared" si="2702"/>
        <v>0</v>
      </c>
      <c r="AH983" s="32">
        <f t="shared" si="2703"/>
        <v>0</v>
      </c>
      <c r="AI983" s="32">
        <f t="shared" si="2704"/>
        <v>0</v>
      </c>
      <c r="AJ983" s="32">
        <f t="shared" si="2705"/>
        <v>0</v>
      </c>
      <c r="AK983" s="32">
        <f t="shared" si="2706"/>
        <v>0</v>
      </c>
      <c r="AL983" s="32">
        <f t="shared" si="2524"/>
        <v>8</v>
      </c>
      <c r="AM983" s="32">
        <f t="shared" si="2525"/>
        <v>0</v>
      </c>
    </row>
    <row r="984" spans="2:40" ht="31.2" x14ac:dyDescent="0.3">
      <c r="B984" s="30" t="s">
        <v>450</v>
      </c>
      <c r="C984" s="30" t="s">
        <v>224</v>
      </c>
      <c r="D984" s="30" t="s">
        <v>106</v>
      </c>
      <c r="E984" s="15" t="str">
        <f t="shared" si="2647"/>
        <v>0709</v>
      </c>
      <c r="F984" s="30" t="s">
        <v>462</v>
      </c>
      <c r="G984" s="30" t="s">
        <v>50</v>
      </c>
      <c r="H984" s="31" t="s">
        <v>51</v>
      </c>
      <c r="I984" s="32">
        <f t="shared" si="2681"/>
        <v>8</v>
      </c>
      <c r="J984" s="32">
        <f t="shared" si="2682"/>
        <v>0</v>
      </c>
      <c r="K984" s="32">
        <f t="shared" si="2683"/>
        <v>0</v>
      </c>
      <c r="L984" s="32">
        <f t="shared" si="2684"/>
        <v>0</v>
      </c>
      <c r="M984" s="32">
        <f t="shared" si="2685"/>
        <v>0</v>
      </c>
      <c r="N984" s="32">
        <f t="shared" si="2686"/>
        <v>0</v>
      </c>
      <c r="O984" s="32">
        <f t="shared" si="2687"/>
        <v>0</v>
      </c>
      <c r="P984" s="32">
        <f t="shared" si="2688"/>
        <v>0</v>
      </c>
      <c r="Q984" s="32">
        <f t="shared" si="2689"/>
        <v>0</v>
      </c>
      <c r="R984" s="32">
        <f t="shared" si="2690"/>
        <v>0</v>
      </c>
      <c r="S984" s="32">
        <f t="shared" si="2691"/>
        <v>0</v>
      </c>
      <c r="T984" s="32">
        <f t="shared" si="2692"/>
        <v>0</v>
      </c>
      <c r="U984" s="32">
        <v>0</v>
      </c>
      <c r="V984" s="32">
        <f t="shared" si="2648"/>
        <v>8</v>
      </c>
      <c r="W984" s="32">
        <f t="shared" si="2693"/>
        <v>0</v>
      </c>
      <c r="X984" s="32">
        <f t="shared" si="2694"/>
        <v>0</v>
      </c>
      <c r="Y984" s="32">
        <f t="shared" si="2695"/>
        <v>0</v>
      </c>
      <c r="Z984" s="32">
        <f t="shared" si="2696"/>
        <v>0</v>
      </c>
      <c r="AA984" s="32">
        <f t="shared" si="2697"/>
        <v>0</v>
      </c>
      <c r="AB984" s="32">
        <f t="shared" si="2698"/>
        <v>1.4762500000000001</v>
      </c>
      <c r="AC984" s="33">
        <f t="shared" si="2699"/>
        <v>3.4669599999999998</v>
      </c>
      <c r="AD984" s="33">
        <f t="shared" si="2700"/>
        <v>3.17841</v>
      </c>
      <c r="AE984" s="34">
        <f t="shared" si="2523"/>
        <v>91.677146549138158</v>
      </c>
      <c r="AF984" s="32">
        <f t="shared" si="2701"/>
        <v>8</v>
      </c>
      <c r="AG984" s="32">
        <f t="shared" si="2702"/>
        <v>0</v>
      </c>
      <c r="AH984" s="32">
        <f t="shared" si="2703"/>
        <v>0</v>
      </c>
      <c r="AI984" s="32">
        <f t="shared" si="2704"/>
        <v>0</v>
      </c>
      <c r="AJ984" s="32">
        <f t="shared" si="2705"/>
        <v>0</v>
      </c>
      <c r="AK984" s="32">
        <f t="shared" si="2706"/>
        <v>0</v>
      </c>
      <c r="AL984" s="32">
        <f t="shared" si="2524"/>
        <v>8</v>
      </c>
      <c r="AM984" s="32">
        <f t="shared" si="2525"/>
        <v>0</v>
      </c>
    </row>
    <row r="985" spans="2:40" ht="31.2" x14ac:dyDescent="0.3">
      <c r="B985" s="30" t="s">
        <v>450</v>
      </c>
      <c r="C985" s="30" t="s">
        <v>224</v>
      </c>
      <c r="D985" s="30" t="s">
        <v>106</v>
      </c>
      <c r="E985" s="15" t="str">
        <f t="shared" si="2647"/>
        <v>0709</v>
      </c>
      <c r="F985" s="30" t="s">
        <v>462</v>
      </c>
      <c r="G985" s="30" t="s">
        <v>52</v>
      </c>
      <c r="H985" s="31" t="s">
        <v>53</v>
      </c>
      <c r="I985" s="32">
        <v>8</v>
      </c>
      <c r="J985" s="32"/>
      <c r="K985" s="32"/>
      <c r="L985" s="32"/>
      <c r="M985" s="32"/>
      <c r="N985" s="32"/>
      <c r="O985" s="32">
        <v>0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2">
        <v>0</v>
      </c>
      <c r="V985" s="32">
        <f t="shared" si="2648"/>
        <v>8</v>
      </c>
      <c r="W985" s="32"/>
      <c r="X985" s="32"/>
      <c r="Y985" s="32"/>
      <c r="Z985" s="32"/>
      <c r="AA985" s="32"/>
      <c r="AB985" s="32">
        <v>1.4762500000000001</v>
      </c>
      <c r="AC985" s="33">
        <v>3.4669599999999998</v>
      </c>
      <c r="AD985" s="33">
        <v>3.17841</v>
      </c>
      <c r="AE985" s="34">
        <f t="shared" si="2523"/>
        <v>91.677146549138158</v>
      </c>
      <c r="AF985" s="32">
        <v>8</v>
      </c>
      <c r="AG985" s="32">
        <v>0</v>
      </c>
      <c r="AH985" s="32">
        <v>0</v>
      </c>
      <c r="AI985" s="32">
        <v>0</v>
      </c>
      <c r="AJ985" s="32">
        <v>0</v>
      </c>
      <c r="AK985" s="32">
        <v>0</v>
      </c>
      <c r="AL985" s="32">
        <f t="shared" si="2524"/>
        <v>8</v>
      </c>
      <c r="AM985" s="32">
        <f t="shared" si="2525"/>
        <v>0</v>
      </c>
      <c r="AN985" s="12"/>
    </row>
    <row r="986" spans="2:40" ht="31.2" x14ac:dyDescent="0.3">
      <c r="B986" s="30" t="s">
        <v>450</v>
      </c>
      <c r="C986" s="30" t="s">
        <v>224</v>
      </c>
      <c r="D986" s="30" t="s">
        <v>106</v>
      </c>
      <c r="E986" s="15" t="str">
        <f t="shared" si="2647"/>
        <v>0709</v>
      </c>
      <c r="F986" s="30" t="s">
        <v>504</v>
      </c>
      <c r="G986" s="30"/>
      <c r="H986" s="31" t="s">
        <v>505</v>
      </c>
      <c r="I986" s="32">
        <f t="shared" si="2681"/>
        <v>1845.3</v>
      </c>
      <c r="J986" s="32">
        <f t="shared" si="2682"/>
        <v>1845.3</v>
      </c>
      <c r="K986" s="32">
        <f t="shared" si="2683"/>
        <v>1845.3</v>
      </c>
      <c r="L986" s="32">
        <f t="shared" si="2684"/>
        <v>0</v>
      </c>
      <c r="M986" s="32">
        <f t="shared" si="2685"/>
        <v>0</v>
      </c>
      <c r="N986" s="32">
        <f t="shared" si="2686"/>
        <v>0</v>
      </c>
      <c r="O986" s="32">
        <f t="shared" si="2687"/>
        <v>0</v>
      </c>
      <c r="P986" s="32">
        <f t="shared" si="2688"/>
        <v>0</v>
      </c>
      <c r="Q986" s="32">
        <f t="shared" si="2689"/>
        <v>0</v>
      </c>
      <c r="R986" s="32">
        <f t="shared" si="2690"/>
        <v>0</v>
      </c>
      <c r="S986" s="32">
        <f t="shared" si="2691"/>
        <v>0</v>
      </c>
      <c r="T986" s="32">
        <f t="shared" si="2692"/>
        <v>0</v>
      </c>
      <c r="U986" s="32">
        <v>0</v>
      </c>
      <c r="V986" s="32">
        <f t="shared" si="2648"/>
        <v>1845.3</v>
      </c>
      <c r="W986" s="32">
        <f t="shared" si="2693"/>
        <v>0</v>
      </c>
      <c r="X986" s="32">
        <f t="shared" si="2694"/>
        <v>0</v>
      </c>
      <c r="Y986" s="32">
        <f t="shared" si="2695"/>
        <v>0</v>
      </c>
      <c r="Z986" s="32">
        <f t="shared" si="2696"/>
        <v>0</v>
      </c>
      <c r="AA986" s="32">
        <f t="shared" si="2697"/>
        <v>0</v>
      </c>
      <c r="AB986" s="32">
        <f t="shared" si="2698"/>
        <v>1443.9749999999999</v>
      </c>
      <c r="AC986" s="33">
        <f t="shared" si="2699"/>
        <v>1845.3</v>
      </c>
      <c r="AD986" s="33">
        <f t="shared" si="2700"/>
        <v>1845.3</v>
      </c>
      <c r="AE986" s="34">
        <f t="shared" si="2523"/>
        <v>100</v>
      </c>
      <c r="AF986" s="32">
        <f t="shared" si="2701"/>
        <v>1845.3</v>
      </c>
      <c r="AG986" s="32">
        <f t="shared" si="2702"/>
        <v>0</v>
      </c>
      <c r="AH986" s="32">
        <f t="shared" si="2703"/>
        <v>0</v>
      </c>
      <c r="AI986" s="32">
        <f t="shared" si="2704"/>
        <v>0</v>
      </c>
      <c r="AJ986" s="32">
        <f t="shared" si="2705"/>
        <v>0</v>
      </c>
      <c r="AK986" s="32">
        <f t="shared" si="2706"/>
        <v>0</v>
      </c>
      <c r="AL986" s="32">
        <f t="shared" si="2524"/>
        <v>1845.3</v>
      </c>
      <c r="AM986" s="32">
        <f t="shared" si="2525"/>
        <v>0</v>
      </c>
    </row>
    <row r="987" spans="2:40" ht="62.4" x14ac:dyDescent="0.3">
      <c r="B987" s="30" t="s">
        <v>450</v>
      </c>
      <c r="C987" s="30" t="s">
        <v>224</v>
      </c>
      <c r="D987" s="30" t="s">
        <v>106</v>
      </c>
      <c r="E987" s="15" t="str">
        <f t="shared" si="2647"/>
        <v>0709</v>
      </c>
      <c r="F987" s="30" t="s">
        <v>506</v>
      </c>
      <c r="G987" s="30"/>
      <c r="H987" s="31" t="s">
        <v>507</v>
      </c>
      <c r="I987" s="32">
        <f t="shared" si="2681"/>
        <v>1845.3</v>
      </c>
      <c r="J987" s="32">
        <f t="shared" si="2682"/>
        <v>1845.3</v>
      </c>
      <c r="K987" s="32">
        <f t="shared" si="2683"/>
        <v>1845.3</v>
      </c>
      <c r="L987" s="32">
        <f t="shared" si="2684"/>
        <v>0</v>
      </c>
      <c r="M987" s="32">
        <f t="shared" si="2685"/>
        <v>0</v>
      </c>
      <c r="N987" s="32">
        <f t="shared" si="2686"/>
        <v>0</v>
      </c>
      <c r="O987" s="32">
        <f t="shared" si="2687"/>
        <v>0</v>
      </c>
      <c r="P987" s="32">
        <f t="shared" si="2688"/>
        <v>0</v>
      </c>
      <c r="Q987" s="32">
        <f t="shared" si="2689"/>
        <v>0</v>
      </c>
      <c r="R987" s="32">
        <f t="shared" si="2690"/>
        <v>0</v>
      </c>
      <c r="S987" s="32">
        <f t="shared" si="2691"/>
        <v>0</v>
      </c>
      <c r="T987" s="32">
        <f t="shared" si="2692"/>
        <v>0</v>
      </c>
      <c r="U987" s="32">
        <v>0</v>
      </c>
      <c r="V987" s="32">
        <f t="shared" si="2648"/>
        <v>1845.3</v>
      </c>
      <c r="W987" s="32">
        <f t="shared" si="2693"/>
        <v>0</v>
      </c>
      <c r="X987" s="32">
        <f t="shared" si="2694"/>
        <v>0</v>
      </c>
      <c r="Y987" s="32">
        <f t="shared" si="2695"/>
        <v>0</v>
      </c>
      <c r="Z987" s="32">
        <f t="shared" si="2696"/>
        <v>0</v>
      </c>
      <c r="AA987" s="32">
        <f t="shared" si="2697"/>
        <v>0</v>
      </c>
      <c r="AB987" s="32">
        <f t="shared" si="2698"/>
        <v>1443.9749999999999</v>
      </c>
      <c r="AC987" s="33">
        <f t="shared" si="2699"/>
        <v>1845.3</v>
      </c>
      <c r="AD987" s="33">
        <f t="shared" si="2700"/>
        <v>1845.3</v>
      </c>
      <c r="AE987" s="34">
        <f t="shared" si="2523"/>
        <v>100</v>
      </c>
      <c r="AF987" s="32">
        <f t="shared" si="2701"/>
        <v>1845.3</v>
      </c>
      <c r="AG987" s="32">
        <f t="shared" si="2702"/>
        <v>0</v>
      </c>
      <c r="AH987" s="32">
        <f t="shared" si="2703"/>
        <v>0</v>
      </c>
      <c r="AI987" s="32">
        <f t="shared" si="2704"/>
        <v>0</v>
      </c>
      <c r="AJ987" s="32">
        <f t="shared" si="2705"/>
        <v>0</v>
      </c>
      <c r="AK987" s="32">
        <f t="shared" si="2706"/>
        <v>0</v>
      </c>
      <c r="AL987" s="32">
        <f t="shared" si="2524"/>
        <v>1845.3</v>
      </c>
      <c r="AM987" s="32">
        <f t="shared" si="2525"/>
        <v>0</v>
      </c>
    </row>
    <row r="988" spans="2:40" ht="31.2" x14ac:dyDescent="0.3">
      <c r="B988" s="30" t="s">
        <v>450</v>
      </c>
      <c r="C988" s="30" t="s">
        <v>224</v>
      </c>
      <c r="D988" s="30" t="s">
        <v>106</v>
      </c>
      <c r="E988" s="15" t="str">
        <f t="shared" si="2647"/>
        <v>0709</v>
      </c>
      <c r="F988" s="30" t="s">
        <v>620</v>
      </c>
      <c r="G988" s="30"/>
      <c r="H988" s="31" t="s">
        <v>621</v>
      </c>
      <c r="I988" s="32">
        <f t="shared" si="2681"/>
        <v>1845.3</v>
      </c>
      <c r="J988" s="32">
        <f t="shared" si="2682"/>
        <v>1845.3</v>
      </c>
      <c r="K988" s="32">
        <f t="shared" si="2683"/>
        <v>1845.3</v>
      </c>
      <c r="L988" s="32">
        <f t="shared" si="2684"/>
        <v>0</v>
      </c>
      <c r="M988" s="32">
        <f t="shared" si="2685"/>
        <v>0</v>
      </c>
      <c r="N988" s="32">
        <f t="shared" si="2686"/>
        <v>0</v>
      </c>
      <c r="O988" s="32">
        <f t="shared" si="2687"/>
        <v>0</v>
      </c>
      <c r="P988" s="32">
        <f t="shared" si="2688"/>
        <v>0</v>
      </c>
      <c r="Q988" s="32">
        <f t="shared" si="2689"/>
        <v>0</v>
      </c>
      <c r="R988" s="32">
        <f t="shared" si="2690"/>
        <v>0</v>
      </c>
      <c r="S988" s="32">
        <f t="shared" si="2691"/>
        <v>0</v>
      </c>
      <c r="T988" s="32">
        <f t="shared" si="2692"/>
        <v>0</v>
      </c>
      <c r="U988" s="32">
        <v>0</v>
      </c>
      <c r="V988" s="32">
        <f t="shared" si="2648"/>
        <v>1845.3</v>
      </c>
      <c r="W988" s="32">
        <f t="shared" si="2693"/>
        <v>0</v>
      </c>
      <c r="X988" s="32">
        <f t="shared" si="2694"/>
        <v>0</v>
      </c>
      <c r="Y988" s="32">
        <f t="shared" si="2695"/>
        <v>0</v>
      </c>
      <c r="Z988" s="32">
        <f t="shared" si="2696"/>
        <v>0</v>
      </c>
      <c r="AA988" s="32">
        <f t="shared" si="2697"/>
        <v>0</v>
      </c>
      <c r="AB988" s="32">
        <f t="shared" si="2698"/>
        <v>1443.9749999999999</v>
      </c>
      <c r="AC988" s="33">
        <f t="shared" si="2699"/>
        <v>1845.3</v>
      </c>
      <c r="AD988" s="33">
        <f t="shared" si="2700"/>
        <v>1845.3</v>
      </c>
      <c r="AE988" s="34">
        <f t="shared" si="2523"/>
        <v>100</v>
      </c>
      <c r="AF988" s="32">
        <f t="shared" si="2701"/>
        <v>1845.3</v>
      </c>
      <c r="AG988" s="32">
        <f t="shared" si="2702"/>
        <v>0</v>
      </c>
      <c r="AH988" s="32">
        <f t="shared" si="2703"/>
        <v>0</v>
      </c>
      <c r="AI988" s="32">
        <f t="shared" si="2704"/>
        <v>0</v>
      </c>
      <c r="AJ988" s="32">
        <f t="shared" si="2705"/>
        <v>0</v>
      </c>
      <c r="AK988" s="32">
        <f t="shared" si="2706"/>
        <v>0</v>
      </c>
      <c r="AL988" s="32">
        <f t="shared" si="2524"/>
        <v>1845.3</v>
      </c>
      <c r="AM988" s="32">
        <f t="shared" si="2525"/>
        <v>0</v>
      </c>
    </row>
    <row r="989" spans="2:40" ht="31.2" x14ac:dyDescent="0.3">
      <c r="B989" s="30" t="s">
        <v>450</v>
      </c>
      <c r="C989" s="30" t="s">
        <v>224</v>
      </c>
      <c r="D989" s="30" t="s">
        <v>106</v>
      </c>
      <c r="E989" s="15" t="str">
        <f t="shared" si="2647"/>
        <v>0709</v>
      </c>
      <c r="F989" s="30" t="s">
        <v>620</v>
      </c>
      <c r="G989" s="30" t="s">
        <v>174</v>
      </c>
      <c r="H989" s="31" t="s">
        <v>175</v>
      </c>
      <c r="I989" s="32">
        <f t="shared" si="2681"/>
        <v>1845.3</v>
      </c>
      <c r="J989" s="32">
        <f t="shared" si="2682"/>
        <v>1845.3</v>
      </c>
      <c r="K989" s="32">
        <f t="shared" si="2683"/>
        <v>1845.3</v>
      </c>
      <c r="L989" s="32">
        <f t="shared" si="2684"/>
        <v>0</v>
      </c>
      <c r="M989" s="32">
        <f t="shared" si="2685"/>
        <v>0</v>
      </c>
      <c r="N989" s="32">
        <f t="shared" si="2686"/>
        <v>0</v>
      </c>
      <c r="O989" s="32">
        <f t="shared" si="2687"/>
        <v>0</v>
      </c>
      <c r="P989" s="32">
        <f t="shared" si="2688"/>
        <v>0</v>
      </c>
      <c r="Q989" s="32">
        <f t="shared" si="2689"/>
        <v>0</v>
      </c>
      <c r="R989" s="32">
        <f t="shared" si="2690"/>
        <v>0</v>
      </c>
      <c r="S989" s="32">
        <f t="shared" si="2691"/>
        <v>0</v>
      </c>
      <c r="T989" s="32">
        <f t="shared" si="2692"/>
        <v>0</v>
      </c>
      <c r="U989" s="32">
        <v>0</v>
      </c>
      <c r="V989" s="32">
        <f t="shared" si="2648"/>
        <v>1845.3</v>
      </c>
      <c r="W989" s="32">
        <f t="shared" si="2693"/>
        <v>0</v>
      </c>
      <c r="X989" s="32">
        <f t="shared" si="2694"/>
        <v>0</v>
      </c>
      <c r="Y989" s="32">
        <f t="shared" si="2695"/>
        <v>0</v>
      </c>
      <c r="Z989" s="32">
        <f t="shared" si="2696"/>
        <v>0</v>
      </c>
      <c r="AA989" s="32">
        <f t="shared" si="2697"/>
        <v>0</v>
      </c>
      <c r="AB989" s="32">
        <f t="shared" si="2698"/>
        <v>1443.9749999999999</v>
      </c>
      <c r="AC989" s="33">
        <f t="shared" si="2699"/>
        <v>1845.3</v>
      </c>
      <c r="AD989" s="33">
        <f t="shared" si="2700"/>
        <v>1845.3</v>
      </c>
      <c r="AE989" s="34">
        <f t="shared" si="2523"/>
        <v>100</v>
      </c>
      <c r="AF989" s="32">
        <f t="shared" si="2701"/>
        <v>1845.3</v>
      </c>
      <c r="AG989" s="32">
        <f t="shared" si="2702"/>
        <v>0</v>
      </c>
      <c r="AH989" s="32">
        <f t="shared" si="2703"/>
        <v>0</v>
      </c>
      <c r="AI989" s="32">
        <f t="shared" si="2704"/>
        <v>0</v>
      </c>
      <c r="AJ989" s="32">
        <f t="shared" si="2705"/>
        <v>0</v>
      </c>
      <c r="AK989" s="32">
        <f t="shared" si="2706"/>
        <v>0</v>
      </c>
      <c r="AL989" s="32">
        <f t="shared" si="2524"/>
        <v>1845.3</v>
      </c>
      <c r="AM989" s="32">
        <f t="shared" si="2525"/>
        <v>0</v>
      </c>
    </row>
    <row r="990" spans="2:40" x14ac:dyDescent="0.3">
      <c r="B990" s="30" t="s">
        <v>450</v>
      </c>
      <c r="C990" s="30" t="s">
        <v>224</v>
      </c>
      <c r="D990" s="30" t="s">
        <v>106</v>
      </c>
      <c r="E990" s="15" t="str">
        <f t="shared" si="2647"/>
        <v>0709</v>
      </c>
      <c r="F990" s="30" t="s">
        <v>620</v>
      </c>
      <c r="G990" s="30" t="s">
        <v>176</v>
      </c>
      <c r="H990" s="31" t="s">
        <v>177</v>
      </c>
      <c r="I990" s="32">
        <v>1845.3</v>
      </c>
      <c r="J990" s="32">
        <v>1845.3</v>
      </c>
      <c r="K990" s="32">
        <v>1845.3</v>
      </c>
      <c r="L990" s="32"/>
      <c r="M990" s="32"/>
      <c r="N990" s="32"/>
      <c r="O990" s="32">
        <v>0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2">
        <v>0</v>
      </c>
      <c r="V990" s="32">
        <f t="shared" si="2648"/>
        <v>1845.3</v>
      </c>
      <c r="W990" s="32"/>
      <c r="X990" s="32"/>
      <c r="Y990" s="32"/>
      <c r="Z990" s="32"/>
      <c r="AA990" s="32"/>
      <c r="AB990" s="32">
        <v>1443.9749999999999</v>
      </c>
      <c r="AC990" s="33">
        <v>1845.3</v>
      </c>
      <c r="AD990" s="33">
        <v>1845.3</v>
      </c>
      <c r="AE990" s="34">
        <f t="shared" si="2523"/>
        <v>100</v>
      </c>
      <c r="AF990" s="32">
        <v>1845.3</v>
      </c>
      <c r="AG990" s="32">
        <v>0</v>
      </c>
      <c r="AH990" s="32">
        <v>0</v>
      </c>
      <c r="AI990" s="32">
        <v>0</v>
      </c>
      <c r="AJ990" s="32">
        <v>0</v>
      </c>
      <c r="AK990" s="32">
        <v>0</v>
      </c>
      <c r="AL990" s="32">
        <f t="shared" si="2524"/>
        <v>1845.3</v>
      </c>
      <c r="AM990" s="32">
        <f t="shared" si="2525"/>
        <v>0</v>
      </c>
      <c r="AN990" s="12"/>
    </row>
    <row r="991" spans="2:40" ht="31.2" x14ac:dyDescent="0.3">
      <c r="B991" s="30" t="s">
        <v>450</v>
      </c>
      <c r="C991" s="30" t="s">
        <v>224</v>
      </c>
      <c r="D991" s="30" t="s">
        <v>106</v>
      </c>
      <c r="E991" s="15" t="str">
        <f t="shared" si="2647"/>
        <v>0709</v>
      </c>
      <c r="F991" s="30" t="s">
        <v>531</v>
      </c>
      <c r="G991" s="30"/>
      <c r="H991" s="31" t="s">
        <v>532</v>
      </c>
      <c r="I991" s="32">
        <f t="shared" si="2681"/>
        <v>10619.7</v>
      </c>
      <c r="J991" s="32">
        <f t="shared" si="2682"/>
        <v>10901.1</v>
      </c>
      <c r="K991" s="32">
        <f t="shared" si="2683"/>
        <v>10901.1</v>
      </c>
      <c r="L991" s="32">
        <f t="shared" si="2684"/>
        <v>0</v>
      </c>
      <c r="M991" s="32">
        <f t="shared" si="2685"/>
        <v>0</v>
      </c>
      <c r="N991" s="32">
        <f t="shared" si="2686"/>
        <v>0</v>
      </c>
      <c r="O991" s="32">
        <f t="shared" si="2687"/>
        <v>0</v>
      </c>
      <c r="P991" s="32">
        <f t="shared" si="2688"/>
        <v>0</v>
      </c>
      <c r="Q991" s="32">
        <f t="shared" si="2689"/>
        <v>0</v>
      </c>
      <c r="R991" s="32">
        <f t="shared" si="2690"/>
        <v>0</v>
      </c>
      <c r="S991" s="32">
        <f t="shared" si="2691"/>
        <v>0</v>
      </c>
      <c r="T991" s="32">
        <f t="shared" si="2692"/>
        <v>0</v>
      </c>
      <c r="U991" s="32">
        <v>0</v>
      </c>
      <c r="V991" s="32">
        <f t="shared" si="2648"/>
        <v>10619.7</v>
      </c>
      <c r="W991" s="32">
        <f t="shared" si="2693"/>
        <v>0</v>
      </c>
      <c r="X991" s="32">
        <f t="shared" si="2694"/>
        <v>0</v>
      </c>
      <c r="Y991" s="32">
        <f t="shared" si="2695"/>
        <v>0</v>
      </c>
      <c r="Z991" s="32">
        <f t="shared" si="2696"/>
        <v>0</v>
      </c>
      <c r="AA991" s="32">
        <f t="shared" si="2697"/>
        <v>0</v>
      </c>
      <c r="AB991" s="32">
        <f t="shared" si="2698"/>
        <v>8091.527</v>
      </c>
      <c r="AC991" s="33">
        <f t="shared" si="2699"/>
        <v>10619.7</v>
      </c>
      <c r="AD991" s="33">
        <f t="shared" si="2700"/>
        <v>10619.7</v>
      </c>
      <c r="AE991" s="34">
        <f t="shared" si="2523"/>
        <v>100</v>
      </c>
      <c r="AF991" s="32">
        <f t="shared" si="2701"/>
        <v>10619.7</v>
      </c>
      <c r="AG991" s="32">
        <f t="shared" si="2702"/>
        <v>0</v>
      </c>
      <c r="AH991" s="32">
        <f t="shared" si="2703"/>
        <v>0</v>
      </c>
      <c r="AI991" s="32">
        <f t="shared" si="2704"/>
        <v>0</v>
      </c>
      <c r="AJ991" s="32">
        <f t="shared" si="2705"/>
        <v>0</v>
      </c>
      <c r="AK991" s="32">
        <f t="shared" si="2706"/>
        <v>0</v>
      </c>
      <c r="AL991" s="32">
        <f t="shared" si="2524"/>
        <v>10619.7</v>
      </c>
      <c r="AM991" s="32">
        <f t="shared" si="2525"/>
        <v>0</v>
      </c>
    </row>
    <row r="992" spans="2:40" ht="31.2" x14ac:dyDescent="0.3">
      <c r="B992" s="30" t="s">
        <v>450</v>
      </c>
      <c r="C992" s="30" t="s">
        <v>224</v>
      </c>
      <c r="D992" s="30" t="s">
        <v>106</v>
      </c>
      <c r="E992" s="15" t="str">
        <f t="shared" si="2647"/>
        <v>0709</v>
      </c>
      <c r="F992" s="30" t="s">
        <v>533</v>
      </c>
      <c r="G992" s="30"/>
      <c r="H992" s="31" t="s">
        <v>534</v>
      </c>
      <c r="I992" s="32">
        <f t="shared" si="2681"/>
        <v>10619.7</v>
      </c>
      <c r="J992" s="32">
        <f t="shared" si="2682"/>
        <v>10901.1</v>
      </c>
      <c r="K992" s="32">
        <f t="shared" si="2683"/>
        <v>10901.1</v>
      </c>
      <c r="L992" s="32">
        <f t="shared" si="2684"/>
        <v>0</v>
      </c>
      <c r="M992" s="32">
        <f t="shared" si="2685"/>
        <v>0</v>
      </c>
      <c r="N992" s="32">
        <f t="shared" si="2686"/>
        <v>0</v>
      </c>
      <c r="O992" s="32">
        <f t="shared" si="2687"/>
        <v>0</v>
      </c>
      <c r="P992" s="32">
        <f t="shared" si="2688"/>
        <v>0</v>
      </c>
      <c r="Q992" s="32">
        <f t="shared" si="2689"/>
        <v>0</v>
      </c>
      <c r="R992" s="32">
        <f t="shared" si="2690"/>
        <v>0</v>
      </c>
      <c r="S992" s="32">
        <f t="shared" si="2691"/>
        <v>0</v>
      </c>
      <c r="T992" s="32">
        <f t="shared" si="2692"/>
        <v>0</v>
      </c>
      <c r="U992" s="32">
        <v>0</v>
      </c>
      <c r="V992" s="32">
        <f t="shared" si="2648"/>
        <v>10619.7</v>
      </c>
      <c r="W992" s="32">
        <f t="shared" si="2693"/>
        <v>0</v>
      </c>
      <c r="X992" s="32">
        <f t="shared" si="2694"/>
        <v>0</v>
      </c>
      <c r="Y992" s="32">
        <f t="shared" si="2695"/>
        <v>0</v>
      </c>
      <c r="Z992" s="32">
        <f t="shared" si="2696"/>
        <v>0</v>
      </c>
      <c r="AA992" s="32">
        <f t="shared" si="2697"/>
        <v>0</v>
      </c>
      <c r="AB992" s="32">
        <f t="shared" si="2698"/>
        <v>8091.527</v>
      </c>
      <c r="AC992" s="33">
        <f t="shared" si="2699"/>
        <v>10619.7</v>
      </c>
      <c r="AD992" s="33">
        <f t="shared" si="2700"/>
        <v>10619.7</v>
      </c>
      <c r="AE992" s="34">
        <f t="shared" si="2523"/>
        <v>100</v>
      </c>
      <c r="AF992" s="32">
        <f t="shared" si="2701"/>
        <v>10619.7</v>
      </c>
      <c r="AG992" s="32">
        <f t="shared" si="2702"/>
        <v>0</v>
      </c>
      <c r="AH992" s="32">
        <f t="shared" si="2703"/>
        <v>0</v>
      </c>
      <c r="AI992" s="32">
        <f t="shared" si="2704"/>
        <v>0</v>
      </c>
      <c r="AJ992" s="32">
        <f t="shared" si="2705"/>
        <v>0</v>
      </c>
      <c r="AK992" s="32">
        <f t="shared" si="2706"/>
        <v>0</v>
      </c>
      <c r="AL992" s="32">
        <f t="shared" si="2524"/>
        <v>10619.7</v>
      </c>
      <c r="AM992" s="32">
        <f t="shared" si="2525"/>
        <v>0</v>
      </c>
    </row>
    <row r="993" spans="2:40" ht="31.2" x14ac:dyDescent="0.3">
      <c r="B993" s="30" t="s">
        <v>450</v>
      </c>
      <c r="C993" s="30" t="s">
        <v>224</v>
      </c>
      <c r="D993" s="30" t="s">
        <v>106</v>
      </c>
      <c r="E993" s="15" t="str">
        <f t="shared" si="2647"/>
        <v>0709</v>
      </c>
      <c r="F993" s="30" t="s">
        <v>592</v>
      </c>
      <c r="G993" s="30"/>
      <c r="H993" s="31" t="s">
        <v>593</v>
      </c>
      <c r="I993" s="32">
        <f t="shared" si="2681"/>
        <v>10619.7</v>
      </c>
      <c r="J993" s="32">
        <f t="shared" si="2682"/>
        <v>10901.1</v>
      </c>
      <c r="K993" s="32">
        <f t="shared" si="2683"/>
        <v>10901.1</v>
      </c>
      <c r="L993" s="32">
        <f t="shared" si="2684"/>
        <v>0</v>
      </c>
      <c r="M993" s="32">
        <f t="shared" si="2685"/>
        <v>0</v>
      </c>
      <c r="N993" s="32">
        <f t="shared" si="2686"/>
        <v>0</v>
      </c>
      <c r="O993" s="32">
        <f t="shared" si="2687"/>
        <v>0</v>
      </c>
      <c r="P993" s="32">
        <f t="shared" si="2688"/>
        <v>0</v>
      </c>
      <c r="Q993" s="32">
        <f t="shared" si="2689"/>
        <v>0</v>
      </c>
      <c r="R993" s="32">
        <f t="shared" si="2690"/>
        <v>0</v>
      </c>
      <c r="S993" s="32">
        <f t="shared" si="2691"/>
        <v>0</v>
      </c>
      <c r="T993" s="32">
        <f t="shared" si="2692"/>
        <v>0</v>
      </c>
      <c r="U993" s="32">
        <v>0</v>
      </c>
      <c r="V993" s="32">
        <f t="shared" si="2648"/>
        <v>10619.7</v>
      </c>
      <c r="W993" s="32">
        <f t="shared" si="2693"/>
        <v>0</v>
      </c>
      <c r="X993" s="32">
        <f t="shared" si="2694"/>
        <v>0</v>
      </c>
      <c r="Y993" s="32">
        <f t="shared" si="2695"/>
        <v>0</v>
      </c>
      <c r="Z993" s="32">
        <f t="shared" si="2696"/>
        <v>0</v>
      </c>
      <c r="AA993" s="32">
        <f t="shared" si="2697"/>
        <v>0</v>
      </c>
      <c r="AB993" s="32">
        <f t="shared" si="2698"/>
        <v>8091.527</v>
      </c>
      <c r="AC993" s="33">
        <f t="shared" si="2699"/>
        <v>10619.7</v>
      </c>
      <c r="AD993" s="33">
        <f t="shared" si="2700"/>
        <v>10619.7</v>
      </c>
      <c r="AE993" s="34">
        <f t="shared" si="2523"/>
        <v>100</v>
      </c>
      <c r="AF993" s="32">
        <f t="shared" si="2701"/>
        <v>10619.7</v>
      </c>
      <c r="AG993" s="32">
        <f t="shared" si="2702"/>
        <v>0</v>
      </c>
      <c r="AH993" s="32">
        <f t="shared" si="2703"/>
        <v>0</v>
      </c>
      <c r="AI993" s="32">
        <f t="shared" si="2704"/>
        <v>0</v>
      </c>
      <c r="AJ993" s="32">
        <f t="shared" si="2705"/>
        <v>0</v>
      </c>
      <c r="AK993" s="32">
        <f t="shared" si="2706"/>
        <v>0</v>
      </c>
      <c r="AL993" s="32">
        <f t="shared" si="2524"/>
        <v>10619.7</v>
      </c>
      <c r="AM993" s="32">
        <f t="shared" si="2525"/>
        <v>0</v>
      </c>
    </row>
    <row r="994" spans="2:40" ht="31.2" x14ac:dyDescent="0.3">
      <c r="B994" s="30" t="s">
        <v>450</v>
      </c>
      <c r="C994" s="30" t="s">
        <v>224</v>
      </c>
      <c r="D994" s="30" t="s">
        <v>106</v>
      </c>
      <c r="E994" s="15" t="str">
        <f t="shared" si="2647"/>
        <v>0709</v>
      </c>
      <c r="F994" s="30" t="s">
        <v>592</v>
      </c>
      <c r="G994" s="30" t="s">
        <v>174</v>
      </c>
      <c r="H994" s="31" t="s">
        <v>175</v>
      </c>
      <c r="I994" s="32">
        <f t="shared" si="2681"/>
        <v>10619.7</v>
      </c>
      <c r="J994" s="32">
        <f t="shared" si="2682"/>
        <v>10901.1</v>
      </c>
      <c r="K994" s="32">
        <f t="shared" si="2683"/>
        <v>10901.1</v>
      </c>
      <c r="L994" s="32">
        <f t="shared" si="2684"/>
        <v>0</v>
      </c>
      <c r="M994" s="32">
        <f t="shared" si="2685"/>
        <v>0</v>
      </c>
      <c r="N994" s="32">
        <f t="shared" si="2686"/>
        <v>0</v>
      </c>
      <c r="O994" s="32">
        <f t="shared" si="2687"/>
        <v>0</v>
      </c>
      <c r="P994" s="32">
        <f t="shared" si="2688"/>
        <v>0</v>
      </c>
      <c r="Q994" s="32">
        <f t="shared" si="2689"/>
        <v>0</v>
      </c>
      <c r="R994" s="32">
        <f t="shared" si="2690"/>
        <v>0</v>
      </c>
      <c r="S994" s="32">
        <f t="shared" si="2691"/>
        <v>0</v>
      </c>
      <c r="T994" s="32">
        <f t="shared" si="2692"/>
        <v>0</v>
      </c>
      <c r="U994" s="32">
        <v>0</v>
      </c>
      <c r="V994" s="32">
        <f t="shared" si="2648"/>
        <v>10619.7</v>
      </c>
      <c r="W994" s="32">
        <f t="shared" si="2693"/>
        <v>0</v>
      </c>
      <c r="X994" s="32">
        <f t="shared" si="2694"/>
        <v>0</v>
      </c>
      <c r="Y994" s="32">
        <f t="shared" si="2695"/>
        <v>0</v>
      </c>
      <c r="Z994" s="32">
        <f t="shared" si="2696"/>
        <v>0</v>
      </c>
      <c r="AA994" s="32">
        <f t="shared" si="2697"/>
        <v>0</v>
      </c>
      <c r="AB994" s="32">
        <f t="shared" si="2698"/>
        <v>8091.527</v>
      </c>
      <c r="AC994" s="33">
        <f t="shared" si="2699"/>
        <v>10619.7</v>
      </c>
      <c r="AD994" s="33">
        <f t="shared" si="2700"/>
        <v>10619.7</v>
      </c>
      <c r="AE994" s="34">
        <f t="shared" si="2523"/>
        <v>100</v>
      </c>
      <c r="AF994" s="32">
        <f t="shared" si="2701"/>
        <v>10619.7</v>
      </c>
      <c r="AG994" s="32">
        <f t="shared" si="2702"/>
        <v>0</v>
      </c>
      <c r="AH994" s="32">
        <f t="shared" si="2703"/>
        <v>0</v>
      </c>
      <c r="AI994" s="32">
        <f t="shared" si="2704"/>
        <v>0</v>
      </c>
      <c r="AJ994" s="32">
        <f t="shared" si="2705"/>
        <v>0</v>
      </c>
      <c r="AK994" s="32">
        <f t="shared" si="2706"/>
        <v>0</v>
      </c>
      <c r="AL994" s="32">
        <f t="shared" si="2524"/>
        <v>10619.7</v>
      </c>
      <c r="AM994" s="32">
        <f t="shared" si="2525"/>
        <v>0</v>
      </c>
    </row>
    <row r="995" spans="2:40" x14ac:dyDescent="0.3">
      <c r="B995" s="30" t="s">
        <v>450</v>
      </c>
      <c r="C995" s="30" t="s">
        <v>224</v>
      </c>
      <c r="D995" s="30" t="s">
        <v>106</v>
      </c>
      <c r="E995" s="15" t="str">
        <f t="shared" si="2647"/>
        <v>0709</v>
      </c>
      <c r="F995" s="30" t="s">
        <v>592</v>
      </c>
      <c r="G995" s="30" t="s">
        <v>302</v>
      </c>
      <c r="H995" s="31" t="s">
        <v>303</v>
      </c>
      <c r="I995" s="32">
        <v>10619.7</v>
      </c>
      <c r="J995" s="32">
        <v>10901.1</v>
      </c>
      <c r="K995" s="32">
        <v>10901.1</v>
      </c>
      <c r="L995" s="32"/>
      <c r="M995" s="32"/>
      <c r="N995" s="32"/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2">
        <v>0</v>
      </c>
      <c r="V995" s="32">
        <f t="shared" si="2648"/>
        <v>10619.7</v>
      </c>
      <c r="W995" s="32"/>
      <c r="X995" s="32"/>
      <c r="Y995" s="32"/>
      <c r="Z995" s="32"/>
      <c r="AA995" s="32"/>
      <c r="AB995" s="32">
        <v>8091.527</v>
      </c>
      <c r="AC995" s="33">
        <v>10619.7</v>
      </c>
      <c r="AD995" s="33">
        <v>10619.7</v>
      </c>
      <c r="AE995" s="34">
        <f t="shared" si="2523"/>
        <v>100</v>
      </c>
      <c r="AF995" s="32">
        <v>10619.7</v>
      </c>
      <c r="AG995" s="32">
        <v>0</v>
      </c>
      <c r="AH995" s="32">
        <v>0</v>
      </c>
      <c r="AI995" s="32">
        <v>0</v>
      </c>
      <c r="AJ995" s="32">
        <v>0</v>
      </c>
      <c r="AK995" s="32">
        <v>0</v>
      </c>
      <c r="AL995" s="32">
        <f t="shared" si="2524"/>
        <v>10619.7</v>
      </c>
      <c r="AM995" s="32">
        <f t="shared" si="2525"/>
        <v>0</v>
      </c>
      <c r="AN995" s="12"/>
    </row>
    <row r="996" spans="2:40" ht="31.2" x14ac:dyDescent="0.3">
      <c r="B996" s="30" t="s">
        <v>450</v>
      </c>
      <c r="C996" s="30" t="s">
        <v>224</v>
      </c>
      <c r="D996" s="30" t="s">
        <v>106</v>
      </c>
      <c r="E996" s="15" t="str">
        <f t="shared" si="2647"/>
        <v>0709</v>
      </c>
      <c r="F996" s="30" t="s">
        <v>603</v>
      </c>
      <c r="G996" s="30"/>
      <c r="H996" s="31" t="s">
        <v>604</v>
      </c>
      <c r="I996" s="32">
        <f t="shared" ref="I996:T996" si="2707">I997+I1015+I1027</f>
        <v>149598.79999999999</v>
      </c>
      <c r="J996" s="32">
        <f t="shared" si="2707"/>
        <v>153519.20000000001</v>
      </c>
      <c r="K996" s="32">
        <f t="shared" si="2707"/>
        <v>153519.20000000001</v>
      </c>
      <c r="L996" s="32">
        <f t="shared" si="2707"/>
        <v>0</v>
      </c>
      <c r="M996" s="32">
        <f t="shared" si="2707"/>
        <v>0</v>
      </c>
      <c r="N996" s="32">
        <f t="shared" si="2707"/>
        <v>0</v>
      </c>
      <c r="O996" s="32">
        <f t="shared" si="2707"/>
        <v>-3033.9449999999997</v>
      </c>
      <c r="P996" s="32">
        <f t="shared" si="2707"/>
        <v>2535</v>
      </c>
      <c r="Q996" s="32">
        <f t="shared" si="2707"/>
        <v>0</v>
      </c>
      <c r="R996" s="32">
        <f t="shared" si="2707"/>
        <v>153</v>
      </c>
      <c r="S996" s="32">
        <f t="shared" si="2707"/>
        <v>0</v>
      </c>
      <c r="T996" s="32">
        <f t="shared" si="2707"/>
        <v>0</v>
      </c>
      <c r="U996" s="32">
        <v>0</v>
      </c>
      <c r="V996" s="32">
        <f t="shared" si="2648"/>
        <v>149252.85499999998</v>
      </c>
      <c r="W996" s="32">
        <f t="shared" ref="W996:AD996" si="2708">W997+W1015+W1027</f>
        <v>0</v>
      </c>
      <c r="X996" s="32">
        <f t="shared" si="2708"/>
        <v>0</v>
      </c>
      <c r="Y996" s="32">
        <f t="shared" si="2708"/>
        <v>0</v>
      </c>
      <c r="Z996" s="32">
        <f t="shared" si="2708"/>
        <v>0</v>
      </c>
      <c r="AA996" s="32">
        <f t="shared" si="2708"/>
        <v>0</v>
      </c>
      <c r="AB996" s="32">
        <f t="shared" si="2708"/>
        <v>112029.16524000002</v>
      </c>
      <c r="AC996" s="33">
        <f t="shared" si="2708"/>
        <v>149252.85500000001</v>
      </c>
      <c r="AD996" s="33">
        <f t="shared" si="2708"/>
        <v>149252.73081000004</v>
      </c>
      <c r="AE996" s="34">
        <f t="shared" si="2523"/>
        <v>99.999916792211465</v>
      </c>
      <c r="AF996" s="32">
        <f t="shared" ref="AF996:AK996" si="2709">AF997+AF1015+AF1027</f>
        <v>152286.80000000002</v>
      </c>
      <c r="AG996" s="32">
        <f t="shared" si="2709"/>
        <v>-3033.9449999999997</v>
      </c>
      <c r="AH996" s="32">
        <f t="shared" si="2709"/>
        <v>0</v>
      </c>
      <c r="AI996" s="32">
        <f t="shared" si="2709"/>
        <v>0</v>
      </c>
      <c r="AJ996" s="32">
        <f t="shared" si="2709"/>
        <v>0</v>
      </c>
      <c r="AK996" s="32">
        <f t="shared" si="2709"/>
        <v>0</v>
      </c>
      <c r="AL996" s="32">
        <f t="shared" si="2524"/>
        <v>149252.85500000001</v>
      </c>
      <c r="AM996" s="32">
        <f t="shared" si="2525"/>
        <v>0</v>
      </c>
    </row>
    <row r="997" spans="2:40" ht="46.8" x14ac:dyDescent="0.3">
      <c r="B997" s="30" t="s">
        <v>450</v>
      </c>
      <c r="C997" s="30" t="s">
        <v>224</v>
      </c>
      <c r="D997" s="30" t="s">
        <v>106</v>
      </c>
      <c r="E997" s="15" t="str">
        <f t="shared" si="2647"/>
        <v>0709</v>
      </c>
      <c r="F997" s="30" t="s">
        <v>605</v>
      </c>
      <c r="G997" s="30"/>
      <c r="H997" s="31" t="s">
        <v>606</v>
      </c>
      <c r="I997" s="32">
        <f t="shared" ref="I997:T997" si="2710">I998+I1012+I1008</f>
        <v>127808.79999999999</v>
      </c>
      <c r="J997" s="32">
        <f t="shared" si="2710"/>
        <v>131729.20000000001</v>
      </c>
      <c r="K997" s="32">
        <f t="shared" si="2710"/>
        <v>131729.20000000001</v>
      </c>
      <c r="L997" s="32">
        <f t="shared" si="2710"/>
        <v>0</v>
      </c>
      <c r="M997" s="32">
        <f t="shared" si="2710"/>
        <v>0</v>
      </c>
      <c r="N997" s="32">
        <f t="shared" si="2710"/>
        <v>0</v>
      </c>
      <c r="O997" s="32">
        <f t="shared" si="2710"/>
        <v>-3474.9769999999999</v>
      </c>
      <c r="P997" s="32">
        <f t="shared" si="2710"/>
        <v>0</v>
      </c>
      <c r="Q997" s="32">
        <f t="shared" si="2710"/>
        <v>0</v>
      </c>
      <c r="R997" s="32">
        <f t="shared" si="2710"/>
        <v>0</v>
      </c>
      <c r="S997" s="32">
        <f t="shared" si="2710"/>
        <v>0</v>
      </c>
      <c r="T997" s="32">
        <f t="shared" si="2710"/>
        <v>0</v>
      </c>
      <c r="U997" s="32">
        <v>0</v>
      </c>
      <c r="V997" s="32">
        <f t="shared" si="2648"/>
        <v>124333.82299999999</v>
      </c>
      <c r="W997" s="32">
        <f t="shared" ref="W997:AD997" si="2711">W998+W1012+W1008</f>
        <v>0</v>
      </c>
      <c r="X997" s="32">
        <f t="shared" si="2711"/>
        <v>0</v>
      </c>
      <c r="Y997" s="32">
        <f t="shared" si="2711"/>
        <v>0</v>
      </c>
      <c r="Z997" s="32">
        <f t="shared" si="2711"/>
        <v>0</v>
      </c>
      <c r="AA997" s="32">
        <f t="shared" si="2711"/>
        <v>0</v>
      </c>
      <c r="AB997" s="32">
        <f t="shared" si="2711"/>
        <v>99596.020400000023</v>
      </c>
      <c r="AC997" s="33">
        <f t="shared" si="2711"/>
        <v>124333.823</v>
      </c>
      <c r="AD997" s="33">
        <f t="shared" si="2711"/>
        <v>124333.73881000002</v>
      </c>
      <c r="AE997" s="34">
        <f t="shared" si="2523"/>
        <v>99.999932287129965</v>
      </c>
      <c r="AF997" s="32">
        <f t="shared" ref="AF997:AK997" si="2712">AF998+AF1012+AF1008</f>
        <v>127808.80000000002</v>
      </c>
      <c r="AG997" s="32">
        <f t="shared" si="2712"/>
        <v>-3474.9769999999999</v>
      </c>
      <c r="AH997" s="32">
        <f t="shared" si="2712"/>
        <v>0</v>
      </c>
      <c r="AI997" s="32">
        <f t="shared" si="2712"/>
        <v>0</v>
      </c>
      <c r="AJ997" s="32">
        <f t="shared" si="2712"/>
        <v>0</v>
      </c>
      <c r="AK997" s="32">
        <f t="shared" si="2712"/>
        <v>0</v>
      </c>
      <c r="AL997" s="32">
        <f t="shared" si="2524"/>
        <v>124333.82300000002</v>
      </c>
      <c r="AM997" s="32">
        <f t="shared" si="2525"/>
        <v>0</v>
      </c>
    </row>
    <row r="998" spans="2:40" ht="31.2" x14ac:dyDescent="0.3">
      <c r="B998" s="30" t="s">
        <v>450</v>
      </c>
      <c r="C998" s="30" t="s">
        <v>224</v>
      </c>
      <c r="D998" s="30" t="s">
        <v>106</v>
      </c>
      <c r="E998" s="15" t="str">
        <f t="shared" si="2647"/>
        <v>0709</v>
      </c>
      <c r="F998" s="30" t="s">
        <v>607</v>
      </c>
      <c r="G998" s="30"/>
      <c r="H998" s="31" t="s">
        <v>67</v>
      </c>
      <c r="I998" s="32">
        <f t="shared" ref="I998:T998" si="2713">I999+I1001+I1003+I1006</f>
        <v>125127.79999999999</v>
      </c>
      <c r="J998" s="32">
        <f t="shared" si="2713"/>
        <v>129677.1</v>
      </c>
      <c r="K998" s="32">
        <f t="shared" si="2713"/>
        <v>129677.1</v>
      </c>
      <c r="L998" s="32">
        <f t="shared" si="2713"/>
        <v>0</v>
      </c>
      <c r="M998" s="32">
        <f t="shared" si="2713"/>
        <v>0</v>
      </c>
      <c r="N998" s="32">
        <f t="shared" si="2713"/>
        <v>0</v>
      </c>
      <c r="O998" s="32">
        <f t="shared" si="2713"/>
        <v>-3097.7</v>
      </c>
      <c r="P998" s="32">
        <f t="shared" si="2713"/>
        <v>0</v>
      </c>
      <c r="Q998" s="32">
        <f t="shared" si="2713"/>
        <v>0</v>
      </c>
      <c r="R998" s="32">
        <f t="shared" si="2713"/>
        <v>0</v>
      </c>
      <c r="S998" s="32">
        <f t="shared" si="2713"/>
        <v>0</v>
      </c>
      <c r="T998" s="32">
        <f t="shared" si="2713"/>
        <v>0</v>
      </c>
      <c r="U998" s="32">
        <v>0</v>
      </c>
      <c r="V998" s="32">
        <f t="shared" si="2648"/>
        <v>122030.09999999999</v>
      </c>
      <c r="W998" s="32">
        <f t="shared" ref="W998:AD998" si="2714">W999+W1001+W1003+W1006</f>
        <v>0</v>
      </c>
      <c r="X998" s="32">
        <f t="shared" si="2714"/>
        <v>0</v>
      </c>
      <c r="Y998" s="32">
        <f t="shared" si="2714"/>
        <v>0</v>
      </c>
      <c r="Z998" s="32">
        <f t="shared" si="2714"/>
        <v>0</v>
      </c>
      <c r="AA998" s="32">
        <f t="shared" si="2714"/>
        <v>0</v>
      </c>
      <c r="AB998" s="32">
        <f t="shared" si="2714"/>
        <v>97706.18796000001</v>
      </c>
      <c r="AC998" s="33">
        <f t="shared" si="2714"/>
        <v>122030.1</v>
      </c>
      <c r="AD998" s="33">
        <f t="shared" si="2714"/>
        <v>122030.01848000001</v>
      </c>
      <c r="AE998" s="34">
        <f t="shared" ref="AE998:AE1001" si="2715">AD998/AC998*100</f>
        <v>99.99993319680965</v>
      </c>
      <c r="AF998" s="32">
        <f t="shared" ref="AF998:AK998" si="2716">AF999+AF1001+AF1003+AF1006</f>
        <v>125127.80000000002</v>
      </c>
      <c r="AG998" s="32">
        <f t="shared" si="2716"/>
        <v>-3097.7</v>
      </c>
      <c r="AH998" s="32">
        <f t="shared" si="2716"/>
        <v>0</v>
      </c>
      <c r="AI998" s="32">
        <f t="shared" si="2716"/>
        <v>0</v>
      </c>
      <c r="AJ998" s="32">
        <f t="shared" si="2716"/>
        <v>0</v>
      </c>
      <c r="AK998" s="32">
        <f t="shared" si="2716"/>
        <v>0</v>
      </c>
      <c r="AL998" s="32">
        <f t="shared" ref="AL998:AL1001" si="2717">AF998+AH998+AK998+AI998+AJ998+AG998</f>
        <v>122030.10000000002</v>
      </c>
      <c r="AM998" s="32">
        <f t="shared" ref="AM998:AM1001" si="2718">V998-AL998</f>
        <v>0</v>
      </c>
    </row>
    <row r="999" spans="2:40" ht="78" x14ac:dyDescent="0.3">
      <c r="B999" s="30" t="s">
        <v>450</v>
      </c>
      <c r="C999" s="30" t="s">
        <v>224</v>
      </c>
      <c r="D999" s="30" t="s">
        <v>106</v>
      </c>
      <c r="E999" s="15" t="str">
        <f t="shared" si="2647"/>
        <v>0709</v>
      </c>
      <c r="F999" s="30" t="s">
        <v>607</v>
      </c>
      <c r="G999" s="30" t="s">
        <v>68</v>
      </c>
      <c r="H999" s="31" t="s">
        <v>69</v>
      </c>
      <c r="I999" s="32">
        <f t="shared" ref="I999:T999" si="2719">I1000</f>
        <v>56017.5</v>
      </c>
      <c r="J999" s="32">
        <f t="shared" si="2719"/>
        <v>58051.200000000004</v>
      </c>
      <c r="K999" s="32">
        <f t="shared" si="2719"/>
        <v>58051.200000000004</v>
      </c>
      <c r="L999" s="32">
        <f t="shared" si="2719"/>
        <v>0</v>
      </c>
      <c r="M999" s="32">
        <f t="shared" si="2719"/>
        <v>0</v>
      </c>
      <c r="N999" s="32">
        <f t="shared" si="2719"/>
        <v>0</v>
      </c>
      <c r="O999" s="32">
        <f t="shared" si="2719"/>
        <v>0</v>
      </c>
      <c r="P999" s="32">
        <f t="shared" si="2719"/>
        <v>0</v>
      </c>
      <c r="Q999" s="32">
        <f t="shared" si="2719"/>
        <v>0</v>
      </c>
      <c r="R999" s="32">
        <f t="shared" si="2719"/>
        <v>0</v>
      </c>
      <c r="S999" s="32">
        <f t="shared" si="2719"/>
        <v>0</v>
      </c>
      <c r="T999" s="32">
        <f t="shared" si="2719"/>
        <v>0</v>
      </c>
      <c r="U999" s="32">
        <v>0</v>
      </c>
      <c r="V999" s="32">
        <f t="shared" si="2648"/>
        <v>56017.5</v>
      </c>
      <c r="W999" s="32">
        <f t="shared" ref="W999:AD999" si="2720">W1000</f>
        <v>0</v>
      </c>
      <c r="X999" s="32">
        <f t="shared" si="2720"/>
        <v>0</v>
      </c>
      <c r="Y999" s="32">
        <f t="shared" si="2720"/>
        <v>0</v>
      </c>
      <c r="Z999" s="32">
        <f t="shared" si="2720"/>
        <v>0</v>
      </c>
      <c r="AA999" s="32">
        <f t="shared" si="2720"/>
        <v>0</v>
      </c>
      <c r="AB999" s="32">
        <f t="shared" si="2720"/>
        <v>45554.447090000001</v>
      </c>
      <c r="AC999" s="33">
        <f t="shared" si="2720"/>
        <v>57898.953289999998</v>
      </c>
      <c r="AD999" s="33">
        <f t="shared" si="2720"/>
        <v>57898.953289999998</v>
      </c>
      <c r="AE999" s="34">
        <f t="shared" si="2715"/>
        <v>100</v>
      </c>
      <c r="AF999" s="32">
        <f t="shared" ref="AF999:AK999" si="2721">AF1000</f>
        <v>57819.8</v>
      </c>
      <c r="AG999" s="32">
        <f t="shared" si="2721"/>
        <v>0</v>
      </c>
      <c r="AH999" s="32">
        <f t="shared" si="2721"/>
        <v>0</v>
      </c>
      <c r="AI999" s="32">
        <f t="shared" si="2721"/>
        <v>0</v>
      </c>
      <c r="AJ999" s="32">
        <f t="shared" si="2721"/>
        <v>0</v>
      </c>
      <c r="AK999" s="32">
        <f t="shared" si="2721"/>
        <v>0</v>
      </c>
      <c r="AL999" s="32">
        <f t="shared" si="2717"/>
        <v>57819.8</v>
      </c>
      <c r="AM999" s="32">
        <f t="shared" si="2718"/>
        <v>-1802.3000000000029</v>
      </c>
    </row>
    <row r="1000" spans="2:40" x14ac:dyDescent="0.3">
      <c r="B1000" s="30" t="s">
        <v>450</v>
      </c>
      <c r="C1000" s="30" t="s">
        <v>224</v>
      </c>
      <c r="D1000" s="30" t="s">
        <v>106</v>
      </c>
      <c r="E1000" s="15" t="str">
        <f t="shared" si="2647"/>
        <v>0709</v>
      </c>
      <c r="F1000" s="30" t="s">
        <v>607</v>
      </c>
      <c r="G1000" s="30" t="s">
        <v>70</v>
      </c>
      <c r="H1000" s="31" t="s">
        <v>71</v>
      </c>
      <c r="I1000" s="32">
        <v>56017.5</v>
      </c>
      <c r="J1000" s="32">
        <v>58051.200000000004</v>
      </c>
      <c r="K1000" s="32">
        <v>58051.200000000004</v>
      </c>
      <c r="L1000" s="32"/>
      <c r="M1000" s="32"/>
      <c r="N1000" s="32"/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2">
        <v>0</v>
      </c>
      <c r="V1000" s="32">
        <f t="shared" si="2648"/>
        <v>56017.5</v>
      </c>
      <c r="W1000" s="32"/>
      <c r="X1000" s="32"/>
      <c r="Y1000" s="32"/>
      <c r="Z1000" s="32"/>
      <c r="AA1000" s="32"/>
      <c r="AB1000" s="32">
        <v>45554.447090000001</v>
      </c>
      <c r="AC1000" s="33">
        <v>57898.953289999998</v>
      </c>
      <c r="AD1000" s="33">
        <v>57898.953289999998</v>
      </c>
      <c r="AE1000" s="34">
        <f t="shared" si="2715"/>
        <v>100</v>
      </c>
      <c r="AF1000" s="32">
        <v>57819.8</v>
      </c>
      <c r="AG1000" s="32">
        <v>0</v>
      </c>
      <c r="AH1000" s="32">
        <v>0</v>
      </c>
      <c r="AI1000" s="32">
        <v>0</v>
      </c>
      <c r="AJ1000" s="32">
        <v>0</v>
      </c>
      <c r="AK1000" s="32">
        <v>0</v>
      </c>
      <c r="AL1000" s="32">
        <f t="shared" si="2717"/>
        <v>57819.8</v>
      </c>
      <c r="AM1000" s="32">
        <f t="shared" si="2718"/>
        <v>-1802.3000000000029</v>
      </c>
      <c r="AN1000" s="12"/>
    </row>
    <row r="1001" spans="2:40" ht="31.2" x14ac:dyDescent="0.3">
      <c r="B1001" s="30" t="s">
        <v>450</v>
      </c>
      <c r="C1001" s="30" t="s">
        <v>224</v>
      </c>
      <c r="D1001" s="30" t="s">
        <v>106</v>
      </c>
      <c r="E1001" s="15" t="str">
        <f t="shared" si="2647"/>
        <v>0709</v>
      </c>
      <c r="F1001" s="30" t="s">
        <v>607</v>
      </c>
      <c r="G1001" s="30" t="s">
        <v>50</v>
      </c>
      <c r="H1001" s="31" t="s">
        <v>51</v>
      </c>
      <c r="I1001" s="32">
        <f t="shared" ref="I1001:T1001" si="2722">I1002</f>
        <v>12537.9</v>
      </c>
      <c r="J1001" s="32">
        <f t="shared" si="2722"/>
        <v>12537.9</v>
      </c>
      <c r="K1001" s="32">
        <f t="shared" si="2722"/>
        <v>12537.9</v>
      </c>
      <c r="L1001" s="32">
        <f t="shared" si="2722"/>
        <v>0</v>
      </c>
      <c r="M1001" s="32">
        <f t="shared" si="2722"/>
        <v>0</v>
      </c>
      <c r="N1001" s="32">
        <f t="shared" si="2722"/>
        <v>0</v>
      </c>
      <c r="O1001" s="32">
        <f t="shared" si="2722"/>
        <v>-3097.7</v>
      </c>
      <c r="P1001" s="32">
        <f t="shared" si="2722"/>
        <v>0</v>
      </c>
      <c r="Q1001" s="32">
        <f t="shared" si="2722"/>
        <v>0</v>
      </c>
      <c r="R1001" s="32">
        <f t="shared" si="2722"/>
        <v>0</v>
      </c>
      <c r="S1001" s="32">
        <f t="shared" si="2722"/>
        <v>0</v>
      </c>
      <c r="T1001" s="32">
        <f t="shared" si="2722"/>
        <v>0</v>
      </c>
      <c r="U1001" s="32">
        <v>0</v>
      </c>
      <c r="V1001" s="32">
        <f t="shared" si="2648"/>
        <v>9440.2000000000007</v>
      </c>
      <c r="W1001" s="32">
        <f t="shared" ref="W1001:AD1001" si="2723">W1002</f>
        <v>0</v>
      </c>
      <c r="X1001" s="32">
        <f t="shared" si="2723"/>
        <v>0</v>
      </c>
      <c r="Y1001" s="32">
        <f t="shared" si="2723"/>
        <v>0</v>
      </c>
      <c r="Z1001" s="32">
        <f t="shared" si="2723"/>
        <v>0</v>
      </c>
      <c r="AA1001" s="32">
        <f t="shared" si="2723"/>
        <v>0</v>
      </c>
      <c r="AB1001" s="32">
        <f t="shared" si="2723"/>
        <v>5958.1513100000002</v>
      </c>
      <c r="AC1001" s="33">
        <f t="shared" si="2723"/>
        <v>7516.2647100000004</v>
      </c>
      <c r="AD1001" s="33">
        <f t="shared" si="2723"/>
        <v>7516.2647100000004</v>
      </c>
      <c r="AE1001" s="34">
        <f t="shared" si="2715"/>
        <v>100</v>
      </c>
      <c r="AF1001" s="32">
        <f t="shared" ref="AF1001:AK1001" si="2724">AF1002</f>
        <v>10735.6</v>
      </c>
      <c r="AG1001" s="32">
        <f t="shared" si="2724"/>
        <v>-3097.7</v>
      </c>
      <c r="AH1001" s="32">
        <f t="shared" si="2724"/>
        <v>0</v>
      </c>
      <c r="AI1001" s="32">
        <f t="shared" si="2724"/>
        <v>0</v>
      </c>
      <c r="AJ1001" s="32">
        <f t="shared" si="2724"/>
        <v>0</v>
      </c>
      <c r="AK1001" s="32">
        <f t="shared" si="2724"/>
        <v>0</v>
      </c>
      <c r="AL1001" s="32">
        <f t="shared" si="2717"/>
        <v>7637.9000000000005</v>
      </c>
      <c r="AM1001" s="32">
        <f t="shared" si="2718"/>
        <v>1802.3000000000002</v>
      </c>
    </row>
    <row r="1002" spans="2:40" ht="31.2" x14ac:dyDescent="0.3">
      <c r="B1002" s="30" t="s">
        <v>450</v>
      </c>
      <c r="C1002" s="30" t="s">
        <v>224</v>
      </c>
      <c r="D1002" s="30" t="s">
        <v>106</v>
      </c>
      <c r="E1002" s="15" t="str">
        <f t="shared" si="2647"/>
        <v>0709</v>
      </c>
      <c r="F1002" s="30" t="s">
        <v>607</v>
      </c>
      <c r="G1002" s="30" t="s">
        <v>52</v>
      </c>
      <c r="H1002" s="31" t="s">
        <v>53</v>
      </c>
      <c r="I1002" s="32">
        <v>12537.9</v>
      </c>
      <c r="J1002" s="32">
        <v>12537.9</v>
      </c>
      <c r="K1002" s="32">
        <v>12537.9</v>
      </c>
      <c r="L1002" s="32"/>
      <c r="M1002" s="32"/>
      <c r="N1002" s="32"/>
      <c r="O1002" s="32">
        <v>-3097.7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2">
        <v>0</v>
      </c>
      <c r="V1002" s="32">
        <f t="shared" si="2648"/>
        <v>9440.2000000000007</v>
      </c>
      <c r="W1002" s="32"/>
      <c r="X1002" s="32"/>
      <c r="Y1002" s="32"/>
      <c r="Z1002" s="32"/>
      <c r="AA1002" s="32"/>
      <c r="AB1002" s="32">
        <v>5958.1513100000002</v>
      </c>
      <c r="AC1002" s="33">
        <v>7516.2647100000004</v>
      </c>
      <c r="AD1002" s="33">
        <v>7516.2647100000004</v>
      </c>
      <c r="AE1002" s="34">
        <f t="shared" ref="AE1002:AE1065" si="2725">AD1002/AC1002*100</f>
        <v>100</v>
      </c>
      <c r="AF1002" s="32">
        <v>10735.6</v>
      </c>
      <c r="AG1002" s="32">
        <v>-3097.7</v>
      </c>
      <c r="AH1002" s="32">
        <v>0</v>
      </c>
      <c r="AI1002" s="32">
        <v>0</v>
      </c>
      <c r="AJ1002" s="32">
        <v>0</v>
      </c>
      <c r="AK1002" s="32">
        <v>0</v>
      </c>
      <c r="AL1002" s="32">
        <f t="shared" ref="AL1002:AL1065" si="2726">AF1002+AH1002+AK1002+AI1002+AJ1002+AG1002</f>
        <v>7637.9000000000005</v>
      </c>
      <c r="AM1002" s="32">
        <f t="shared" ref="AM1002:AM1065" si="2727">V1002-AL1002</f>
        <v>1802.3000000000002</v>
      </c>
      <c r="AN1002" s="12"/>
    </row>
    <row r="1003" spans="2:40" ht="31.2" x14ac:dyDescent="0.3">
      <c r="B1003" s="30" t="s">
        <v>450</v>
      </c>
      <c r="C1003" s="30" t="s">
        <v>224</v>
      </c>
      <c r="D1003" s="30" t="s">
        <v>106</v>
      </c>
      <c r="E1003" s="15" t="str">
        <f t="shared" si="2647"/>
        <v>0709</v>
      </c>
      <c r="F1003" s="30" t="s">
        <v>607</v>
      </c>
      <c r="G1003" s="30" t="s">
        <v>174</v>
      </c>
      <c r="H1003" s="31" t="s">
        <v>175</v>
      </c>
      <c r="I1003" s="32">
        <f t="shared" ref="I1003:T1003" si="2728">I1004+I1005</f>
        <v>56145.9</v>
      </c>
      <c r="J1003" s="32">
        <f t="shared" si="2728"/>
        <v>58661.5</v>
      </c>
      <c r="K1003" s="32">
        <f t="shared" si="2728"/>
        <v>58661.5</v>
      </c>
      <c r="L1003" s="32">
        <f t="shared" si="2728"/>
        <v>0</v>
      </c>
      <c r="M1003" s="32">
        <f t="shared" si="2728"/>
        <v>0</v>
      </c>
      <c r="N1003" s="32">
        <f t="shared" si="2728"/>
        <v>0</v>
      </c>
      <c r="O1003" s="32">
        <f t="shared" si="2728"/>
        <v>0</v>
      </c>
      <c r="P1003" s="32">
        <f t="shared" si="2728"/>
        <v>0</v>
      </c>
      <c r="Q1003" s="32">
        <f t="shared" si="2728"/>
        <v>0</v>
      </c>
      <c r="R1003" s="32">
        <f t="shared" si="2728"/>
        <v>0</v>
      </c>
      <c r="S1003" s="32">
        <f t="shared" si="2728"/>
        <v>0</v>
      </c>
      <c r="T1003" s="32">
        <f t="shared" si="2728"/>
        <v>0</v>
      </c>
      <c r="U1003" s="32">
        <v>0</v>
      </c>
      <c r="V1003" s="32">
        <f t="shared" si="2648"/>
        <v>56145.9</v>
      </c>
      <c r="W1003" s="32">
        <f t="shared" ref="W1003:AD1003" si="2729">W1004+W1005</f>
        <v>0</v>
      </c>
      <c r="X1003" s="32">
        <f t="shared" si="2729"/>
        <v>0</v>
      </c>
      <c r="Y1003" s="32">
        <f t="shared" si="2729"/>
        <v>0</v>
      </c>
      <c r="Z1003" s="32">
        <f t="shared" si="2729"/>
        <v>0</v>
      </c>
      <c r="AA1003" s="32">
        <f t="shared" si="2729"/>
        <v>0</v>
      </c>
      <c r="AB1003" s="32">
        <f t="shared" si="2729"/>
        <v>45768.607560000004</v>
      </c>
      <c r="AC1003" s="33">
        <f t="shared" si="2729"/>
        <v>56145.9</v>
      </c>
      <c r="AD1003" s="33">
        <f t="shared" si="2729"/>
        <v>56145.818480000002</v>
      </c>
      <c r="AE1003" s="34">
        <f t="shared" si="2725"/>
        <v>99.999854806851445</v>
      </c>
      <c r="AF1003" s="32">
        <f t="shared" ref="AF1003:AK1003" si="2730">AF1004+AF1005</f>
        <v>56145.9</v>
      </c>
      <c r="AG1003" s="32">
        <f t="shared" si="2730"/>
        <v>0</v>
      </c>
      <c r="AH1003" s="32">
        <f t="shared" si="2730"/>
        <v>0</v>
      </c>
      <c r="AI1003" s="32">
        <f t="shared" si="2730"/>
        <v>0</v>
      </c>
      <c r="AJ1003" s="32">
        <f t="shared" si="2730"/>
        <v>0</v>
      </c>
      <c r="AK1003" s="32">
        <f t="shared" si="2730"/>
        <v>0</v>
      </c>
      <c r="AL1003" s="32">
        <f t="shared" si="2726"/>
        <v>56145.9</v>
      </c>
      <c r="AM1003" s="32">
        <f t="shared" si="2727"/>
        <v>0</v>
      </c>
    </row>
    <row r="1004" spans="2:40" x14ac:dyDescent="0.3">
      <c r="B1004" s="30" t="s">
        <v>450</v>
      </c>
      <c r="C1004" s="30" t="s">
        <v>224</v>
      </c>
      <c r="D1004" s="30" t="s">
        <v>106</v>
      </c>
      <c r="E1004" s="15" t="str">
        <f t="shared" si="2647"/>
        <v>0709</v>
      </c>
      <c r="F1004" s="30" t="s">
        <v>607</v>
      </c>
      <c r="G1004" s="30" t="s">
        <v>176</v>
      </c>
      <c r="H1004" s="31" t="s">
        <v>177</v>
      </c>
      <c r="I1004" s="32">
        <v>49786.8</v>
      </c>
      <c r="J1004" s="32">
        <v>52034.400000000001</v>
      </c>
      <c r="K1004" s="32">
        <v>52034.400000000001</v>
      </c>
      <c r="L1004" s="32"/>
      <c r="M1004" s="32"/>
      <c r="N1004" s="32"/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2">
        <v>0</v>
      </c>
      <c r="V1004" s="32">
        <f t="shared" si="2648"/>
        <v>49786.8</v>
      </c>
      <c r="W1004" s="32"/>
      <c r="X1004" s="32"/>
      <c r="Y1004" s="32"/>
      <c r="Z1004" s="32"/>
      <c r="AA1004" s="32"/>
      <c r="AB1004" s="32">
        <v>40568.055560000001</v>
      </c>
      <c r="AC1004" s="33">
        <v>49786.8</v>
      </c>
      <c r="AD1004" s="33">
        <v>49786.726459999998</v>
      </c>
      <c r="AE1004" s="34">
        <f t="shared" si="2725"/>
        <v>99.999852290165265</v>
      </c>
      <c r="AF1004" s="32">
        <v>49786.8</v>
      </c>
      <c r="AG1004" s="32">
        <v>0</v>
      </c>
      <c r="AH1004" s="32">
        <v>0</v>
      </c>
      <c r="AI1004" s="32">
        <v>0</v>
      </c>
      <c r="AJ1004" s="32">
        <v>0</v>
      </c>
      <c r="AK1004" s="32">
        <v>0</v>
      </c>
      <c r="AL1004" s="32">
        <f t="shared" si="2726"/>
        <v>49786.8</v>
      </c>
      <c r="AM1004" s="32">
        <f t="shared" si="2727"/>
        <v>0</v>
      </c>
      <c r="AN1004" s="12"/>
    </row>
    <row r="1005" spans="2:40" x14ac:dyDescent="0.3">
      <c r="B1005" s="30" t="s">
        <v>450</v>
      </c>
      <c r="C1005" s="30" t="s">
        <v>224</v>
      </c>
      <c r="D1005" s="30" t="s">
        <v>106</v>
      </c>
      <c r="E1005" s="15" t="str">
        <f t="shared" si="2647"/>
        <v>0709</v>
      </c>
      <c r="F1005" s="30" t="s">
        <v>607</v>
      </c>
      <c r="G1005" s="30" t="s">
        <v>302</v>
      </c>
      <c r="H1005" s="31" t="s">
        <v>303</v>
      </c>
      <c r="I1005" s="32">
        <v>6359.1</v>
      </c>
      <c r="J1005" s="32">
        <v>6627.1</v>
      </c>
      <c r="K1005" s="32">
        <v>6627.1</v>
      </c>
      <c r="L1005" s="32"/>
      <c r="M1005" s="32"/>
      <c r="N1005" s="32"/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2">
        <v>0</v>
      </c>
      <c r="V1005" s="32">
        <f t="shared" si="2648"/>
        <v>6359.1</v>
      </c>
      <c r="W1005" s="32"/>
      <c r="X1005" s="32"/>
      <c r="Y1005" s="32"/>
      <c r="Z1005" s="32"/>
      <c r="AA1005" s="32"/>
      <c r="AB1005" s="32">
        <v>5200.5519999999997</v>
      </c>
      <c r="AC1005" s="33">
        <v>6359.1</v>
      </c>
      <c r="AD1005" s="33">
        <v>6359.09202</v>
      </c>
      <c r="AE1005" s="34">
        <f t="shared" si="2725"/>
        <v>99.999874510543947</v>
      </c>
      <c r="AF1005" s="32">
        <v>6359.1</v>
      </c>
      <c r="AG1005" s="32">
        <v>0</v>
      </c>
      <c r="AH1005" s="32">
        <v>0</v>
      </c>
      <c r="AI1005" s="32">
        <v>0</v>
      </c>
      <c r="AJ1005" s="32">
        <v>0</v>
      </c>
      <c r="AK1005" s="32">
        <v>0</v>
      </c>
      <c r="AL1005" s="32">
        <f t="shared" si="2726"/>
        <v>6359.1</v>
      </c>
      <c r="AM1005" s="32">
        <f t="shared" si="2727"/>
        <v>0</v>
      </c>
      <c r="AN1005" s="12"/>
    </row>
    <row r="1006" spans="2:40" x14ac:dyDescent="0.3">
      <c r="B1006" s="30" t="s">
        <v>450</v>
      </c>
      <c r="C1006" s="30" t="s">
        <v>224</v>
      </c>
      <c r="D1006" s="30" t="s">
        <v>106</v>
      </c>
      <c r="E1006" s="15" t="str">
        <f t="shared" si="2647"/>
        <v>0709</v>
      </c>
      <c r="F1006" s="30" t="s">
        <v>607</v>
      </c>
      <c r="G1006" s="30" t="s">
        <v>56</v>
      </c>
      <c r="H1006" s="31" t="s">
        <v>57</v>
      </c>
      <c r="I1006" s="32">
        <f t="shared" ref="I1006:T1006" si="2731">I1007</f>
        <v>426.5</v>
      </c>
      <c r="J1006" s="32">
        <f t="shared" si="2731"/>
        <v>426.5</v>
      </c>
      <c r="K1006" s="32">
        <f t="shared" si="2731"/>
        <v>426.5</v>
      </c>
      <c r="L1006" s="32">
        <f t="shared" si="2731"/>
        <v>0</v>
      </c>
      <c r="M1006" s="32">
        <f t="shared" si="2731"/>
        <v>0</v>
      </c>
      <c r="N1006" s="32">
        <f t="shared" si="2731"/>
        <v>0</v>
      </c>
      <c r="O1006" s="32">
        <f t="shared" si="2731"/>
        <v>0</v>
      </c>
      <c r="P1006" s="32">
        <f t="shared" si="2731"/>
        <v>0</v>
      </c>
      <c r="Q1006" s="32">
        <f t="shared" si="2731"/>
        <v>0</v>
      </c>
      <c r="R1006" s="32">
        <f t="shared" si="2731"/>
        <v>0</v>
      </c>
      <c r="S1006" s="32">
        <f t="shared" si="2731"/>
        <v>0</v>
      </c>
      <c r="T1006" s="32">
        <f t="shared" si="2731"/>
        <v>0</v>
      </c>
      <c r="U1006" s="32">
        <v>0</v>
      </c>
      <c r="V1006" s="32">
        <f t="shared" si="2648"/>
        <v>426.5</v>
      </c>
      <c r="W1006" s="32">
        <f t="shared" ref="W1006:AD1006" si="2732">W1007</f>
        <v>0</v>
      </c>
      <c r="X1006" s="32">
        <f t="shared" si="2732"/>
        <v>0</v>
      </c>
      <c r="Y1006" s="32">
        <f t="shared" si="2732"/>
        <v>0</v>
      </c>
      <c r="Z1006" s="32">
        <f t="shared" si="2732"/>
        <v>0</v>
      </c>
      <c r="AA1006" s="32">
        <f t="shared" si="2732"/>
        <v>0</v>
      </c>
      <c r="AB1006" s="32">
        <f t="shared" si="2732"/>
        <v>424.98200000000003</v>
      </c>
      <c r="AC1006" s="33">
        <f t="shared" si="2732"/>
        <v>468.98200000000003</v>
      </c>
      <c r="AD1006" s="33">
        <f t="shared" si="2732"/>
        <v>468.98200000000003</v>
      </c>
      <c r="AE1006" s="34">
        <f t="shared" si="2725"/>
        <v>100</v>
      </c>
      <c r="AF1006" s="32">
        <f t="shared" ref="AF1006:AK1006" si="2733">AF1007</f>
        <v>426.5</v>
      </c>
      <c r="AG1006" s="32">
        <f t="shared" si="2733"/>
        <v>0</v>
      </c>
      <c r="AH1006" s="32">
        <f t="shared" si="2733"/>
        <v>0</v>
      </c>
      <c r="AI1006" s="32">
        <f t="shared" si="2733"/>
        <v>0</v>
      </c>
      <c r="AJ1006" s="32">
        <f t="shared" si="2733"/>
        <v>0</v>
      </c>
      <c r="AK1006" s="32">
        <f t="shared" si="2733"/>
        <v>0</v>
      </c>
      <c r="AL1006" s="32">
        <f t="shared" si="2726"/>
        <v>426.5</v>
      </c>
      <c r="AM1006" s="32">
        <f t="shared" si="2727"/>
        <v>0</v>
      </c>
    </row>
    <row r="1007" spans="2:40" x14ac:dyDescent="0.3">
      <c r="B1007" s="30" t="s">
        <v>450</v>
      </c>
      <c r="C1007" s="30" t="s">
        <v>224</v>
      </c>
      <c r="D1007" s="30" t="s">
        <v>106</v>
      </c>
      <c r="E1007" s="15" t="str">
        <f t="shared" si="2647"/>
        <v>0709</v>
      </c>
      <c r="F1007" s="30" t="s">
        <v>607</v>
      </c>
      <c r="G1007" s="30" t="s">
        <v>60</v>
      </c>
      <c r="H1007" s="31" t="s">
        <v>61</v>
      </c>
      <c r="I1007" s="32">
        <v>426.5</v>
      </c>
      <c r="J1007" s="32">
        <v>426.5</v>
      </c>
      <c r="K1007" s="32">
        <v>426.5</v>
      </c>
      <c r="L1007" s="32"/>
      <c r="M1007" s="32"/>
      <c r="N1007" s="32"/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2">
        <v>0</v>
      </c>
      <c r="V1007" s="32">
        <f t="shared" si="2648"/>
        <v>426.5</v>
      </c>
      <c r="W1007" s="32"/>
      <c r="X1007" s="32"/>
      <c r="Y1007" s="32"/>
      <c r="Z1007" s="32"/>
      <c r="AA1007" s="32"/>
      <c r="AB1007" s="32">
        <v>424.98200000000003</v>
      </c>
      <c r="AC1007" s="33">
        <v>468.98200000000003</v>
      </c>
      <c r="AD1007" s="33">
        <v>468.98200000000003</v>
      </c>
      <c r="AE1007" s="34">
        <f t="shared" si="2725"/>
        <v>100</v>
      </c>
      <c r="AF1007" s="32">
        <v>426.5</v>
      </c>
      <c r="AG1007" s="32">
        <v>0</v>
      </c>
      <c r="AH1007" s="32">
        <v>0</v>
      </c>
      <c r="AI1007" s="32">
        <v>0</v>
      </c>
      <c r="AJ1007" s="32">
        <v>0</v>
      </c>
      <c r="AK1007" s="32">
        <v>0</v>
      </c>
      <c r="AL1007" s="32">
        <f t="shared" si="2726"/>
        <v>426.5</v>
      </c>
      <c r="AM1007" s="32">
        <f t="shared" si="2727"/>
        <v>0</v>
      </c>
      <c r="AN1007" s="12"/>
    </row>
    <row r="1008" spans="2:40" x14ac:dyDescent="0.3">
      <c r="B1008" s="30" t="s">
        <v>450</v>
      </c>
      <c r="C1008" s="30" t="s">
        <v>224</v>
      </c>
      <c r="D1008" s="30" t="s">
        <v>106</v>
      </c>
      <c r="E1008" s="15" t="str">
        <f t="shared" si="2647"/>
        <v>0709</v>
      </c>
      <c r="F1008" s="30" t="s">
        <v>608</v>
      </c>
      <c r="G1008" s="30"/>
      <c r="H1008" s="31" t="s">
        <v>312</v>
      </c>
      <c r="I1008" s="32">
        <f t="shared" ref="I1008:T1008" si="2734">I1009</f>
        <v>628.9</v>
      </c>
      <c r="J1008" s="32">
        <f t="shared" si="2734"/>
        <v>0</v>
      </c>
      <c r="K1008" s="32">
        <f t="shared" si="2734"/>
        <v>0</v>
      </c>
      <c r="L1008" s="32">
        <f t="shared" si="2734"/>
        <v>0</v>
      </c>
      <c r="M1008" s="32">
        <f t="shared" si="2734"/>
        <v>0</v>
      </c>
      <c r="N1008" s="32">
        <f t="shared" si="2734"/>
        <v>0</v>
      </c>
      <c r="O1008" s="32">
        <f t="shared" si="2734"/>
        <v>0</v>
      </c>
      <c r="P1008" s="32">
        <f t="shared" si="2734"/>
        <v>0</v>
      </c>
      <c r="Q1008" s="32">
        <f t="shared" si="2734"/>
        <v>0</v>
      </c>
      <c r="R1008" s="32">
        <f t="shared" si="2734"/>
        <v>0</v>
      </c>
      <c r="S1008" s="32">
        <f t="shared" si="2734"/>
        <v>0</v>
      </c>
      <c r="T1008" s="32">
        <f t="shared" si="2734"/>
        <v>0</v>
      </c>
      <c r="U1008" s="32">
        <v>0</v>
      </c>
      <c r="V1008" s="32">
        <f t="shared" si="2648"/>
        <v>628.9</v>
      </c>
      <c r="W1008" s="32">
        <f t="shared" ref="W1008:AD1008" si="2735">W1009</f>
        <v>0</v>
      </c>
      <c r="X1008" s="32">
        <f t="shared" si="2735"/>
        <v>0</v>
      </c>
      <c r="Y1008" s="32">
        <f t="shared" si="2735"/>
        <v>0</v>
      </c>
      <c r="Z1008" s="32">
        <f t="shared" si="2735"/>
        <v>0</v>
      </c>
      <c r="AA1008" s="32">
        <f t="shared" si="2735"/>
        <v>0</v>
      </c>
      <c r="AB1008" s="32">
        <f t="shared" si="2735"/>
        <v>162.73244</v>
      </c>
      <c r="AC1008" s="33">
        <f t="shared" si="2735"/>
        <v>628.9</v>
      </c>
      <c r="AD1008" s="33">
        <f t="shared" si="2735"/>
        <v>628.89733000000001</v>
      </c>
      <c r="AE1008" s="34">
        <f t="shared" si="2725"/>
        <v>99.999575449197025</v>
      </c>
      <c r="AF1008" s="32">
        <f t="shared" ref="AF1008:AK1008" si="2736">AF1009</f>
        <v>628.9</v>
      </c>
      <c r="AG1008" s="32">
        <f t="shared" si="2736"/>
        <v>0</v>
      </c>
      <c r="AH1008" s="32">
        <f t="shared" si="2736"/>
        <v>0</v>
      </c>
      <c r="AI1008" s="32">
        <f t="shared" si="2736"/>
        <v>0</v>
      </c>
      <c r="AJ1008" s="32">
        <f t="shared" si="2736"/>
        <v>0</v>
      </c>
      <c r="AK1008" s="32">
        <f t="shared" si="2736"/>
        <v>0</v>
      </c>
      <c r="AL1008" s="32">
        <f t="shared" si="2726"/>
        <v>628.9</v>
      </c>
      <c r="AM1008" s="32">
        <f t="shared" si="2727"/>
        <v>0</v>
      </c>
    </row>
    <row r="1009" spans="2:40" ht="31.2" x14ac:dyDescent="0.3">
      <c r="B1009" s="30" t="s">
        <v>450</v>
      </c>
      <c r="C1009" s="30" t="s">
        <v>224</v>
      </c>
      <c r="D1009" s="30" t="s">
        <v>106</v>
      </c>
      <c r="E1009" s="15" t="str">
        <f t="shared" ref="E1009:E1072" si="2737">CONCATENATE(C1009,D1009)</f>
        <v>0709</v>
      </c>
      <c r="F1009" s="30" t="s">
        <v>608</v>
      </c>
      <c r="G1009" s="30" t="s">
        <v>174</v>
      </c>
      <c r="H1009" s="31" t="s">
        <v>175</v>
      </c>
      <c r="I1009" s="32">
        <f t="shared" ref="I1009:T1009" si="2738">I1010+I1011</f>
        <v>628.9</v>
      </c>
      <c r="J1009" s="32">
        <f t="shared" si="2738"/>
        <v>0</v>
      </c>
      <c r="K1009" s="32">
        <f t="shared" si="2738"/>
        <v>0</v>
      </c>
      <c r="L1009" s="32">
        <f t="shared" si="2738"/>
        <v>0</v>
      </c>
      <c r="M1009" s="32">
        <f t="shared" si="2738"/>
        <v>0</v>
      </c>
      <c r="N1009" s="32">
        <f t="shared" si="2738"/>
        <v>0</v>
      </c>
      <c r="O1009" s="32">
        <f t="shared" si="2738"/>
        <v>0</v>
      </c>
      <c r="P1009" s="32">
        <f t="shared" si="2738"/>
        <v>0</v>
      </c>
      <c r="Q1009" s="32">
        <f t="shared" si="2738"/>
        <v>0</v>
      </c>
      <c r="R1009" s="32">
        <f t="shared" si="2738"/>
        <v>0</v>
      </c>
      <c r="S1009" s="32">
        <f t="shared" si="2738"/>
        <v>0</v>
      </c>
      <c r="T1009" s="32">
        <f t="shared" si="2738"/>
        <v>0</v>
      </c>
      <c r="U1009" s="32">
        <v>0</v>
      </c>
      <c r="V1009" s="32">
        <f t="shared" ref="V1009:V1072" si="2739">I1009+L1009+U1009+T1009+S1009+R1009+Q1009+P1009+O1009</f>
        <v>628.9</v>
      </c>
      <c r="W1009" s="32">
        <f t="shared" ref="W1009:AD1009" si="2740">W1010+W1011</f>
        <v>0</v>
      </c>
      <c r="X1009" s="32">
        <f t="shared" si="2740"/>
        <v>0</v>
      </c>
      <c r="Y1009" s="32">
        <f t="shared" si="2740"/>
        <v>0</v>
      </c>
      <c r="Z1009" s="32">
        <f t="shared" si="2740"/>
        <v>0</v>
      </c>
      <c r="AA1009" s="32">
        <f t="shared" si="2740"/>
        <v>0</v>
      </c>
      <c r="AB1009" s="32">
        <f t="shared" si="2740"/>
        <v>162.73244</v>
      </c>
      <c r="AC1009" s="33">
        <f t="shared" si="2740"/>
        <v>628.9</v>
      </c>
      <c r="AD1009" s="33">
        <f t="shared" si="2740"/>
        <v>628.89733000000001</v>
      </c>
      <c r="AE1009" s="34">
        <f t="shared" si="2725"/>
        <v>99.999575449197025</v>
      </c>
      <c r="AF1009" s="32">
        <f t="shared" ref="AF1009:AK1009" si="2741">AF1010+AF1011</f>
        <v>628.9</v>
      </c>
      <c r="AG1009" s="32">
        <f t="shared" si="2741"/>
        <v>0</v>
      </c>
      <c r="AH1009" s="32">
        <f t="shared" si="2741"/>
        <v>0</v>
      </c>
      <c r="AI1009" s="32">
        <f t="shared" si="2741"/>
        <v>0</v>
      </c>
      <c r="AJ1009" s="32">
        <f t="shared" si="2741"/>
        <v>0</v>
      </c>
      <c r="AK1009" s="32">
        <f t="shared" si="2741"/>
        <v>0</v>
      </c>
      <c r="AL1009" s="32">
        <f t="shared" si="2726"/>
        <v>628.9</v>
      </c>
      <c r="AM1009" s="32">
        <f t="shared" si="2727"/>
        <v>0</v>
      </c>
    </row>
    <row r="1010" spans="2:40" x14ac:dyDescent="0.3">
      <c r="B1010" s="30" t="s">
        <v>450</v>
      </c>
      <c r="C1010" s="30" t="s">
        <v>224</v>
      </c>
      <c r="D1010" s="30" t="s">
        <v>106</v>
      </c>
      <c r="E1010" s="15" t="str">
        <f t="shared" si="2737"/>
        <v>0709</v>
      </c>
      <c r="F1010" s="30" t="s">
        <v>608</v>
      </c>
      <c r="G1010" s="30" t="s">
        <v>176</v>
      </c>
      <c r="H1010" s="31" t="s">
        <v>177</v>
      </c>
      <c r="I1010" s="32">
        <v>561.9</v>
      </c>
      <c r="J1010" s="32"/>
      <c r="K1010" s="32"/>
      <c r="L1010" s="32"/>
      <c r="M1010" s="32"/>
      <c r="N1010" s="32"/>
      <c r="O1010" s="32">
        <v>0</v>
      </c>
      <c r="P1010" s="32">
        <v>0</v>
      </c>
      <c r="Q1010" s="32">
        <v>0</v>
      </c>
      <c r="R1010" s="32">
        <v>0</v>
      </c>
      <c r="S1010" s="32">
        <v>0</v>
      </c>
      <c r="T1010" s="32">
        <v>0</v>
      </c>
      <c r="U1010" s="32">
        <v>0</v>
      </c>
      <c r="V1010" s="32">
        <f t="shared" si="2739"/>
        <v>561.9</v>
      </c>
      <c r="W1010" s="32"/>
      <c r="X1010" s="32"/>
      <c r="Y1010" s="32"/>
      <c r="Z1010" s="32"/>
      <c r="AA1010" s="32"/>
      <c r="AB1010" s="32">
        <v>140.4</v>
      </c>
      <c r="AC1010" s="33">
        <v>561.9</v>
      </c>
      <c r="AD1010" s="33">
        <v>561.9</v>
      </c>
      <c r="AE1010" s="34">
        <f t="shared" si="2725"/>
        <v>100</v>
      </c>
      <c r="AF1010" s="32">
        <v>561.9</v>
      </c>
      <c r="AG1010" s="32">
        <v>0</v>
      </c>
      <c r="AH1010" s="32">
        <v>0</v>
      </c>
      <c r="AI1010" s="32">
        <v>0</v>
      </c>
      <c r="AJ1010" s="32">
        <v>0</v>
      </c>
      <c r="AK1010" s="32">
        <v>0</v>
      </c>
      <c r="AL1010" s="32">
        <f t="shared" si="2726"/>
        <v>561.9</v>
      </c>
      <c r="AM1010" s="32">
        <f t="shared" si="2727"/>
        <v>0</v>
      </c>
      <c r="AN1010" s="12"/>
    </row>
    <row r="1011" spans="2:40" x14ac:dyDescent="0.3">
      <c r="B1011" s="30" t="s">
        <v>450</v>
      </c>
      <c r="C1011" s="30" t="s">
        <v>224</v>
      </c>
      <c r="D1011" s="30" t="s">
        <v>106</v>
      </c>
      <c r="E1011" s="15" t="str">
        <f t="shared" si="2737"/>
        <v>0709</v>
      </c>
      <c r="F1011" s="30" t="s">
        <v>608</v>
      </c>
      <c r="G1011" s="30" t="s">
        <v>302</v>
      </c>
      <c r="H1011" s="31" t="s">
        <v>303</v>
      </c>
      <c r="I1011" s="32">
        <v>67</v>
      </c>
      <c r="J1011" s="32"/>
      <c r="K1011" s="32"/>
      <c r="L1011" s="32"/>
      <c r="M1011" s="32"/>
      <c r="N1011" s="32"/>
      <c r="O1011" s="32">
        <v>0</v>
      </c>
      <c r="P1011" s="32">
        <v>0</v>
      </c>
      <c r="Q1011" s="32">
        <v>0</v>
      </c>
      <c r="R1011" s="32">
        <v>0</v>
      </c>
      <c r="S1011" s="32">
        <v>0</v>
      </c>
      <c r="T1011" s="32">
        <v>0</v>
      </c>
      <c r="U1011" s="32">
        <v>0</v>
      </c>
      <c r="V1011" s="32">
        <f t="shared" si="2739"/>
        <v>67</v>
      </c>
      <c r="W1011" s="32"/>
      <c r="X1011" s="32"/>
      <c r="Y1011" s="32"/>
      <c r="Z1011" s="32"/>
      <c r="AA1011" s="32"/>
      <c r="AB1011" s="32">
        <v>22.332439999999998</v>
      </c>
      <c r="AC1011" s="33">
        <v>67</v>
      </c>
      <c r="AD1011" s="33">
        <v>66.997330000000005</v>
      </c>
      <c r="AE1011" s="34">
        <f t="shared" si="2725"/>
        <v>99.996014925373146</v>
      </c>
      <c r="AF1011" s="32">
        <v>67</v>
      </c>
      <c r="AG1011" s="32">
        <v>0</v>
      </c>
      <c r="AH1011" s="32">
        <v>0</v>
      </c>
      <c r="AI1011" s="32">
        <v>0</v>
      </c>
      <c r="AJ1011" s="32">
        <v>0</v>
      </c>
      <c r="AK1011" s="32">
        <v>0</v>
      </c>
      <c r="AL1011" s="32">
        <f t="shared" si="2726"/>
        <v>67</v>
      </c>
      <c r="AM1011" s="32">
        <f t="shared" si="2727"/>
        <v>0</v>
      </c>
      <c r="AN1011" s="12"/>
    </row>
    <row r="1012" spans="2:40" ht="46.8" x14ac:dyDescent="0.3">
      <c r="B1012" s="30" t="s">
        <v>450</v>
      </c>
      <c r="C1012" s="30" t="s">
        <v>224</v>
      </c>
      <c r="D1012" s="30" t="s">
        <v>106</v>
      </c>
      <c r="E1012" s="15" t="str">
        <f t="shared" si="2737"/>
        <v>0709</v>
      </c>
      <c r="F1012" s="30" t="s">
        <v>609</v>
      </c>
      <c r="G1012" s="30"/>
      <c r="H1012" s="31" t="s">
        <v>318</v>
      </c>
      <c r="I1012" s="32">
        <f t="shared" ref="I1012:I1013" si="2742">I1013</f>
        <v>2052.1</v>
      </c>
      <c r="J1012" s="32">
        <f t="shared" ref="J1012:J1013" si="2743">J1013</f>
        <v>2052.1</v>
      </c>
      <c r="K1012" s="32">
        <f t="shared" ref="K1012:K1013" si="2744">K1013</f>
        <v>2052.1</v>
      </c>
      <c r="L1012" s="32">
        <f t="shared" ref="L1012:L1013" si="2745">L1013</f>
        <v>0</v>
      </c>
      <c r="M1012" s="32">
        <f t="shared" ref="M1012:M1013" si="2746">M1013</f>
        <v>0</v>
      </c>
      <c r="N1012" s="32">
        <f t="shared" ref="N1012:N1013" si="2747">N1013</f>
        <v>0</v>
      </c>
      <c r="O1012" s="32">
        <f t="shared" ref="O1012:O1013" si="2748">O1013</f>
        <v>-377.27699999999999</v>
      </c>
      <c r="P1012" s="32">
        <f t="shared" ref="P1012:P1013" si="2749">P1013</f>
        <v>0</v>
      </c>
      <c r="Q1012" s="32">
        <f t="shared" ref="Q1012:Q1013" si="2750">Q1013</f>
        <v>0</v>
      </c>
      <c r="R1012" s="32">
        <f t="shared" ref="R1012:R1013" si="2751">R1013</f>
        <v>0</v>
      </c>
      <c r="S1012" s="32">
        <f t="shared" ref="S1012:S1013" si="2752">S1013</f>
        <v>0</v>
      </c>
      <c r="T1012" s="32">
        <f t="shared" ref="T1012:T1013" si="2753">T1013</f>
        <v>0</v>
      </c>
      <c r="U1012" s="32">
        <v>0</v>
      </c>
      <c r="V1012" s="32">
        <f t="shared" si="2739"/>
        <v>1674.8229999999999</v>
      </c>
      <c r="W1012" s="32">
        <f t="shared" ref="W1012:W1013" si="2754">W1013</f>
        <v>0</v>
      </c>
      <c r="X1012" s="32">
        <f t="shared" ref="X1012:X1013" si="2755">X1013</f>
        <v>0</v>
      </c>
      <c r="Y1012" s="32">
        <f t="shared" ref="Y1012:Y1013" si="2756">Y1013</f>
        <v>0</v>
      </c>
      <c r="Z1012" s="32">
        <f t="shared" ref="Z1012:Z1013" si="2757">Z1013</f>
        <v>0</v>
      </c>
      <c r="AA1012" s="32">
        <f t="shared" ref="AA1012:AA1013" si="2758">AA1013</f>
        <v>0</v>
      </c>
      <c r="AB1012" s="32">
        <f t="shared" ref="AB1012:AB1013" si="2759">AB1013</f>
        <v>1727.1</v>
      </c>
      <c r="AC1012" s="33">
        <f t="shared" ref="AC1012:AC1013" si="2760">AC1013</f>
        <v>1674.8230000000001</v>
      </c>
      <c r="AD1012" s="33">
        <f t="shared" ref="AD1012:AD1013" si="2761">AD1013</f>
        <v>1674.8230000000001</v>
      </c>
      <c r="AE1012" s="34">
        <f t="shared" si="2725"/>
        <v>100</v>
      </c>
      <c r="AF1012" s="32">
        <f t="shared" ref="AF1012:AF1013" si="2762">AF1013</f>
        <v>2052.1</v>
      </c>
      <c r="AG1012" s="32">
        <f t="shared" ref="AG1012:AG1013" si="2763">AG1013</f>
        <v>-377.27699999999999</v>
      </c>
      <c r="AH1012" s="32">
        <f t="shared" ref="AH1012:AH1013" si="2764">AH1013</f>
        <v>0</v>
      </c>
      <c r="AI1012" s="32">
        <f t="shared" ref="AI1012:AI1013" si="2765">AI1013</f>
        <v>0</v>
      </c>
      <c r="AJ1012" s="32">
        <f t="shared" ref="AJ1012:AJ1013" si="2766">AJ1013</f>
        <v>0</v>
      </c>
      <c r="AK1012" s="32">
        <f t="shared" ref="AK1012:AK1013" si="2767">AK1013</f>
        <v>0</v>
      </c>
      <c r="AL1012" s="32">
        <f t="shared" si="2726"/>
        <v>1674.8229999999999</v>
      </c>
      <c r="AM1012" s="32">
        <f t="shared" si="2727"/>
        <v>0</v>
      </c>
    </row>
    <row r="1013" spans="2:40" ht="31.2" x14ac:dyDescent="0.3">
      <c r="B1013" s="30" t="s">
        <v>450</v>
      </c>
      <c r="C1013" s="30" t="s">
        <v>224</v>
      </c>
      <c r="D1013" s="30" t="s">
        <v>106</v>
      </c>
      <c r="E1013" s="15" t="str">
        <f t="shared" si="2737"/>
        <v>0709</v>
      </c>
      <c r="F1013" s="30" t="s">
        <v>609</v>
      </c>
      <c r="G1013" s="30" t="s">
        <v>174</v>
      </c>
      <c r="H1013" s="31" t="s">
        <v>175</v>
      </c>
      <c r="I1013" s="32">
        <f t="shared" si="2742"/>
        <v>2052.1</v>
      </c>
      <c r="J1013" s="32">
        <f t="shared" si="2743"/>
        <v>2052.1</v>
      </c>
      <c r="K1013" s="32">
        <f t="shared" si="2744"/>
        <v>2052.1</v>
      </c>
      <c r="L1013" s="32">
        <f t="shared" si="2745"/>
        <v>0</v>
      </c>
      <c r="M1013" s="32">
        <f t="shared" si="2746"/>
        <v>0</v>
      </c>
      <c r="N1013" s="32">
        <f t="shared" si="2747"/>
        <v>0</v>
      </c>
      <c r="O1013" s="32">
        <f t="shared" si="2748"/>
        <v>-377.27699999999999</v>
      </c>
      <c r="P1013" s="32">
        <f t="shared" si="2749"/>
        <v>0</v>
      </c>
      <c r="Q1013" s="32">
        <f t="shared" si="2750"/>
        <v>0</v>
      </c>
      <c r="R1013" s="32">
        <f t="shared" si="2751"/>
        <v>0</v>
      </c>
      <c r="S1013" s="32">
        <f t="shared" si="2752"/>
        <v>0</v>
      </c>
      <c r="T1013" s="32">
        <f t="shared" si="2753"/>
        <v>0</v>
      </c>
      <c r="U1013" s="32">
        <v>0</v>
      </c>
      <c r="V1013" s="32">
        <f t="shared" si="2739"/>
        <v>1674.8229999999999</v>
      </c>
      <c r="W1013" s="32">
        <f t="shared" si="2754"/>
        <v>0</v>
      </c>
      <c r="X1013" s="32">
        <f t="shared" si="2755"/>
        <v>0</v>
      </c>
      <c r="Y1013" s="32">
        <f t="shared" si="2756"/>
        <v>0</v>
      </c>
      <c r="Z1013" s="32">
        <f t="shared" si="2757"/>
        <v>0</v>
      </c>
      <c r="AA1013" s="32">
        <f t="shared" si="2758"/>
        <v>0</v>
      </c>
      <c r="AB1013" s="32">
        <f t="shared" si="2759"/>
        <v>1727.1</v>
      </c>
      <c r="AC1013" s="33">
        <f t="shared" si="2760"/>
        <v>1674.8230000000001</v>
      </c>
      <c r="AD1013" s="33">
        <f t="shared" si="2761"/>
        <v>1674.8230000000001</v>
      </c>
      <c r="AE1013" s="34">
        <f t="shared" si="2725"/>
        <v>100</v>
      </c>
      <c r="AF1013" s="32">
        <f t="shared" si="2762"/>
        <v>2052.1</v>
      </c>
      <c r="AG1013" s="32">
        <f t="shared" si="2763"/>
        <v>-377.27699999999999</v>
      </c>
      <c r="AH1013" s="32">
        <f t="shared" si="2764"/>
        <v>0</v>
      </c>
      <c r="AI1013" s="32">
        <f t="shared" si="2765"/>
        <v>0</v>
      </c>
      <c r="AJ1013" s="32">
        <f t="shared" si="2766"/>
        <v>0</v>
      </c>
      <c r="AK1013" s="32">
        <f t="shared" si="2767"/>
        <v>0</v>
      </c>
      <c r="AL1013" s="32">
        <f t="shared" si="2726"/>
        <v>1674.8229999999999</v>
      </c>
      <c r="AM1013" s="32">
        <f t="shared" si="2727"/>
        <v>0</v>
      </c>
    </row>
    <row r="1014" spans="2:40" x14ac:dyDescent="0.3">
      <c r="B1014" s="30" t="s">
        <v>450</v>
      </c>
      <c r="C1014" s="30" t="s">
        <v>224</v>
      </c>
      <c r="D1014" s="30" t="s">
        <v>106</v>
      </c>
      <c r="E1014" s="15" t="str">
        <f t="shared" si="2737"/>
        <v>0709</v>
      </c>
      <c r="F1014" s="30" t="s">
        <v>609</v>
      </c>
      <c r="G1014" s="30" t="s">
        <v>176</v>
      </c>
      <c r="H1014" s="31" t="s">
        <v>177</v>
      </c>
      <c r="I1014" s="32">
        <v>2052.1</v>
      </c>
      <c r="J1014" s="32">
        <v>2052.1</v>
      </c>
      <c r="K1014" s="32">
        <v>2052.1</v>
      </c>
      <c r="L1014" s="32"/>
      <c r="M1014" s="32"/>
      <c r="N1014" s="32"/>
      <c r="O1014" s="32">
        <v>-377.27699999999999</v>
      </c>
      <c r="P1014" s="32">
        <v>0</v>
      </c>
      <c r="Q1014" s="32">
        <v>0</v>
      </c>
      <c r="R1014" s="32">
        <v>0</v>
      </c>
      <c r="S1014" s="32">
        <v>0</v>
      </c>
      <c r="T1014" s="32">
        <v>0</v>
      </c>
      <c r="U1014" s="32">
        <v>0</v>
      </c>
      <c r="V1014" s="32">
        <f t="shared" si="2739"/>
        <v>1674.8229999999999</v>
      </c>
      <c r="W1014" s="32"/>
      <c r="X1014" s="32"/>
      <c r="Y1014" s="32"/>
      <c r="Z1014" s="32"/>
      <c r="AA1014" s="32"/>
      <c r="AB1014" s="32">
        <v>1727.1</v>
      </c>
      <c r="AC1014" s="33">
        <v>1674.8230000000001</v>
      </c>
      <c r="AD1014" s="33">
        <v>1674.8230000000001</v>
      </c>
      <c r="AE1014" s="34">
        <f t="shared" si="2725"/>
        <v>100</v>
      </c>
      <c r="AF1014" s="32">
        <v>2052.1</v>
      </c>
      <c r="AG1014" s="32">
        <v>-377.27699999999999</v>
      </c>
      <c r="AH1014" s="32">
        <v>0</v>
      </c>
      <c r="AI1014" s="32">
        <v>0</v>
      </c>
      <c r="AJ1014" s="32">
        <v>0</v>
      </c>
      <c r="AK1014" s="32">
        <v>0</v>
      </c>
      <c r="AL1014" s="32">
        <f t="shared" si="2726"/>
        <v>1674.8229999999999</v>
      </c>
      <c r="AM1014" s="32">
        <f t="shared" si="2727"/>
        <v>0</v>
      </c>
      <c r="AN1014" s="12"/>
    </row>
    <row r="1015" spans="2:40" ht="31.2" x14ac:dyDescent="0.3">
      <c r="B1015" s="30" t="s">
        <v>450</v>
      </c>
      <c r="C1015" s="30" t="s">
        <v>224</v>
      </c>
      <c r="D1015" s="30" t="s">
        <v>106</v>
      </c>
      <c r="E1015" s="15" t="str">
        <f t="shared" si="2737"/>
        <v>0709</v>
      </c>
      <c r="F1015" s="30" t="s">
        <v>622</v>
      </c>
      <c r="G1015" s="30"/>
      <c r="H1015" s="31" t="s">
        <v>623</v>
      </c>
      <c r="I1015" s="32">
        <f t="shared" ref="I1015:T1015" si="2768">I1019+I1016</f>
        <v>18801.400000000001</v>
      </c>
      <c r="J1015" s="32">
        <f t="shared" si="2768"/>
        <v>18801.400000000001</v>
      </c>
      <c r="K1015" s="32">
        <f t="shared" si="2768"/>
        <v>18801.400000000001</v>
      </c>
      <c r="L1015" s="32">
        <f t="shared" si="2768"/>
        <v>0</v>
      </c>
      <c r="M1015" s="32">
        <f t="shared" si="2768"/>
        <v>0</v>
      </c>
      <c r="N1015" s="32">
        <f t="shared" si="2768"/>
        <v>0</v>
      </c>
      <c r="O1015" s="32">
        <f t="shared" si="2768"/>
        <v>441.03199999999998</v>
      </c>
      <c r="P1015" s="32">
        <f t="shared" si="2768"/>
        <v>2535</v>
      </c>
      <c r="Q1015" s="32">
        <f t="shared" si="2768"/>
        <v>0</v>
      </c>
      <c r="R1015" s="32">
        <f t="shared" si="2768"/>
        <v>153</v>
      </c>
      <c r="S1015" s="32">
        <f t="shared" si="2768"/>
        <v>0</v>
      </c>
      <c r="T1015" s="32">
        <f t="shared" si="2768"/>
        <v>0</v>
      </c>
      <c r="U1015" s="32">
        <v>0</v>
      </c>
      <c r="V1015" s="32">
        <f t="shared" si="2739"/>
        <v>21930.432000000001</v>
      </c>
      <c r="W1015" s="32">
        <f t="shared" ref="W1015:AD1015" si="2769">W1019+W1016</f>
        <v>0</v>
      </c>
      <c r="X1015" s="32">
        <f t="shared" si="2769"/>
        <v>0</v>
      </c>
      <c r="Y1015" s="32">
        <f t="shared" si="2769"/>
        <v>0</v>
      </c>
      <c r="Z1015" s="32">
        <f t="shared" si="2769"/>
        <v>0</v>
      </c>
      <c r="AA1015" s="32">
        <f t="shared" si="2769"/>
        <v>0</v>
      </c>
      <c r="AB1015" s="32">
        <f t="shared" si="2769"/>
        <v>12433.144839999999</v>
      </c>
      <c r="AC1015" s="33">
        <f t="shared" si="2769"/>
        <v>21930.432000000001</v>
      </c>
      <c r="AD1015" s="33">
        <f t="shared" si="2769"/>
        <v>21930.432000000001</v>
      </c>
      <c r="AE1015" s="34">
        <f t="shared" si="2725"/>
        <v>100</v>
      </c>
      <c r="AF1015" s="32">
        <f t="shared" ref="AF1015:AK1015" si="2770">AF1019+AF1016</f>
        <v>21489.4</v>
      </c>
      <c r="AG1015" s="32">
        <f t="shared" si="2770"/>
        <v>441.03199999999998</v>
      </c>
      <c r="AH1015" s="32">
        <f t="shared" si="2770"/>
        <v>0</v>
      </c>
      <c r="AI1015" s="32">
        <f t="shared" si="2770"/>
        <v>0</v>
      </c>
      <c r="AJ1015" s="32">
        <f t="shared" si="2770"/>
        <v>0</v>
      </c>
      <c r="AK1015" s="32">
        <f t="shared" si="2770"/>
        <v>0</v>
      </c>
      <c r="AL1015" s="32">
        <f t="shared" si="2726"/>
        <v>21930.432000000001</v>
      </c>
      <c r="AM1015" s="32">
        <f t="shared" si="2727"/>
        <v>0</v>
      </c>
    </row>
    <row r="1016" spans="2:40" ht="62.4" hidden="1" customHeight="1" x14ac:dyDescent="0.3">
      <c r="B1016" s="30" t="s">
        <v>450</v>
      </c>
      <c r="C1016" s="30" t="s">
        <v>224</v>
      </c>
      <c r="D1016" s="30" t="s">
        <v>106</v>
      </c>
      <c r="E1016" s="15" t="str">
        <f t="shared" si="2737"/>
        <v>0709</v>
      </c>
      <c r="F1016" s="30" t="s">
        <v>624</v>
      </c>
      <c r="G1016" s="30"/>
      <c r="H1016" s="31" t="s">
        <v>625</v>
      </c>
      <c r="I1016" s="32">
        <f t="shared" ref="I1016:I1017" si="2771">I1017</f>
        <v>0</v>
      </c>
      <c r="J1016" s="32">
        <f t="shared" ref="J1016:J1017" si="2772">J1017</f>
        <v>0</v>
      </c>
      <c r="K1016" s="32">
        <f t="shared" ref="K1016:K1017" si="2773">K1017</f>
        <v>0</v>
      </c>
      <c r="L1016" s="32">
        <f t="shared" ref="L1016:L1017" si="2774">L1017</f>
        <v>0</v>
      </c>
      <c r="M1016" s="32">
        <f t="shared" ref="M1016:M1017" si="2775">M1017</f>
        <v>0</v>
      </c>
      <c r="N1016" s="32">
        <f t="shared" ref="N1016:N1017" si="2776">N1017</f>
        <v>0</v>
      </c>
      <c r="O1016" s="32">
        <f t="shared" ref="O1016:O1017" si="2777">O1017</f>
        <v>0</v>
      </c>
      <c r="P1016" s="32">
        <f t="shared" ref="P1016:P1017" si="2778">P1017</f>
        <v>0</v>
      </c>
      <c r="Q1016" s="32">
        <f t="shared" ref="Q1016:Q1017" si="2779">Q1017</f>
        <v>0</v>
      </c>
      <c r="R1016" s="32">
        <f t="shared" ref="R1016:R1017" si="2780">R1017</f>
        <v>0</v>
      </c>
      <c r="S1016" s="32">
        <f t="shared" ref="S1016:S1017" si="2781">S1017</f>
        <v>0</v>
      </c>
      <c r="T1016" s="32">
        <f t="shared" ref="T1016:T1017" si="2782">T1017</f>
        <v>0</v>
      </c>
      <c r="U1016" s="32">
        <v>0</v>
      </c>
      <c r="V1016" s="32">
        <f t="shared" si="2739"/>
        <v>0</v>
      </c>
      <c r="W1016" s="32">
        <f t="shared" ref="W1016:W1017" si="2783">W1017</f>
        <v>0</v>
      </c>
      <c r="X1016" s="32">
        <f t="shared" ref="X1016:X1017" si="2784">X1017</f>
        <v>0</v>
      </c>
      <c r="Y1016" s="32">
        <f t="shared" ref="Y1016:Y1017" si="2785">Y1017</f>
        <v>0</v>
      </c>
      <c r="Z1016" s="32">
        <f t="shared" ref="Z1016:Z1017" si="2786">Z1017</f>
        <v>0</v>
      </c>
      <c r="AA1016" s="32">
        <f t="shared" ref="AA1016:AA1017" si="2787">AA1017</f>
        <v>0</v>
      </c>
      <c r="AB1016" s="32">
        <f t="shared" ref="AB1016:AB1017" si="2788">AB1017</f>
        <v>0</v>
      </c>
      <c r="AC1016" s="33">
        <f t="shared" ref="AC1016:AC1017" si="2789">AC1017</f>
        <v>0</v>
      </c>
      <c r="AD1016" s="33">
        <f t="shared" ref="AD1016:AD1017" si="2790">AD1017</f>
        <v>0</v>
      </c>
      <c r="AE1016" s="34" t="e">
        <f t="shared" si="2725"/>
        <v>#DIV/0!</v>
      </c>
      <c r="AF1016" s="35">
        <f t="shared" ref="AF1016:AF1017" si="2791">AF1017</f>
        <v>0</v>
      </c>
      <c r="AG1016" s="35">
        <f t="shared" ref="AG1016:AG1017" si="2792">AG1017</f>
        <v>0</v>
      </c>
      <c r="AH1016" s="36">
        <f t="shared" ref="AH1016:AH1017" si="2793">AH1017</f>
        <v>0</v>
      </c>
      <c r="AI1016" s="36">
        <f t="shared" ref="AI1016:AI1017" si="2794">AI1017</f>
        <v>0</v>
      </c>
      <c r="AJ1016" s="36">
        <f t="shared" ref="AJ1016:AJ1017" si="2795">AJ1017</f>
        <v>0</v>
      </c>
      <c r="AK1016" s="36">
        <f t="shared" ref="AK1016:AK1017" si="2796">AK1017</f>
        <v>0</v>
      </c>
      <c r="AL1016" s="36">
        <f t="shared" si="2726"/>
        <v>0</v>
      </c>
      <c r="AM1016" s="36">
        <f t="shared" si="2727"/>
        <v>0</v>
      </c>
      <c r="AN1016" s="37" t="s">
        <v>35</v>
      </c>
    </row>
    <row r="1017" spans="2:40" ht="31.2" hidden="1" customHeight="1" x14ac:dyDescent="0.3">
      <c r="B1017" s="30" t="s">
        <v>450</v>
      </c>
      <c r="C1017" s="30" t="s">
        <v>224</v>
      </c>
      <c r="D1017" s="30" t="s">
        <v>106</v>
      </c>
      <c r="E1017" s="15" t="str">
        <f t="shared" si="2737"/>
        <v>0709</v>
      </c>
      <c r="F1017" s="30" t="s">
        <v>624</v>
      </c>
      <c r="G1017" s="30" t="s">
        <v>174</v>
      </c>
      <c r="H1017" s="31" t="s">
        <v>175</v>
      </c>
      <c r="I1017" s="32">
        <f t="shared" si="2771"/>
        <v>0</v>
      </c>
      <c r="J1017" s="32">
        <f t="shared" si="2772"/>
        <v>0</v>
      </c>
      <c r="K1017" s="32">
        <f t="shared" si="2773"/>
        <v>0</v>
      </c>
      <c r="L1017" s="32">
        <f t="shared" si="2774"/>
        <v>0</v>
      </c>
      <c r="M1017" s="32">
        <f t="shared" si="2775"/>
        <v>0</v>
      </c>
      <c r="N1017" s="32">
        <f t="shared" si="2776"/>
        <v>0</v>
      </c>
      <c r="O1017" s="32">
        <f t="shared" si="2777"/>
        <v>0</v>
      </c>
      <c r="P1017" s="32">
        <f t="shared" si="2778"/>
        <v>0</v>
      </c>
      <c r="Q1017" s="32">
        <f t="shared" si="2779"/>
        <v>0</v>
      </c>
      <c r="R1017" s="32">
        <f t="shared" si="2780"/>
        <v>0</v>
      </c>
      <c r="S1017" s="32">
        <f t="shared" si="2781"/>
        <v>0</v>
      </c>
      <c r="T1017" s="32">
        <f t="shared" si="2782"/>
        <v>0</v>
      </c>
      <c r="U1017" s="32">
        <v>0</v>
      </c>
      <c r="V1017" s="32">
        <f t="shared" si="2739"/>
        <v>0</v>
      </c>
      <c r="W1017" s="32">
        <f t="shared" si="2783"/>
        <v>0</v>
      </c>
      <c r="X1017" s="32">
        <f t="shared" si="2784"/>
        <v>0</v>
      </c>
      <c r="Y1017" s="32">
        <f t="shared" si="2785"/>
        <v>0</v>
      </c>
      <c r="Z1017" s="32">
        <f t="shared" si="2786"/>
        <v>0</v>
      </c>
      <c r="AA1017" s="32">
        <f t="shared" si="2787"/>
        <v>0</v>
      </c>
      <c r="AB1017" s="32">
        <f t="shared" si="2788"/>
        <v>0</v>
      </c>
      <c r="AC1017" s="33">
        <f t="shared" si="2789"/>
        <v>0</v>
      </c>
      <c r="AD1017" s="33">
        <f t="shared" si="2790"/>
        <v>0</v>
      </c>
      <c r="AE1017" s="34" t="e">
        <f t="shared" si="2725"/>
        <v>#DIV/0!</v>
      </c>
      <c r="AF1017" s="35">
        <f t="shared" si="2791"/>
        <v>0</v>
      </c>
      <c r="AG1017" s="35">
        <f t="shared" si="2792"/>
        <v>0</v>
      </c>
      <c r="AH1017" s="36">
        <f t="shared" si="2793"/>
        <v>0</v>
      </c>
      <c r="AI1017" s="36">
        <f t="shared" si="2794"/>
        <v>0</v>
      </c>
      <c r="AJ1017" s="36">
        <f t="shared" si="2795"/>
        <v>0</v>
      </c>
      <c r="AK1017" s="36">
        <f t="shared" si="2796"/>
        <v>0</v>
      </c>
      <c r="AL1017" s="36">
        <f t="shared" si="2726"/>
        <v>0</v>
      </c>
      <c r="AM1017" s="36">
        <f t="shared" si="2727"/>
        <v>0</v>
      </c>
      <c r="AN1017" s="37" t="s">
        <v>35</v>
      </c>
    </row>
    <row r="1018" spans="2:40" ht="15.6" hidden="1" customHeight="1" x14ac:dyDescent="0.3">
      <c r="B1018" s="30" t="s">
        <v>450</v>
      </c>
      <c r="C1018" s="30" t="s">
        <v>224</v>
      </c>
      <c r="D1018" s="30" t="s">
        <v>106</v>
      </c>
      <c r="E1018" s="15" t="str">
        <f t="shared" si="2737"/>
        <v>0709</v>
      </c>
      <c r="F1018" s="30" t="s">
        <v>624</v>
      </c>
      <c r="G1018" s="30" t="s">
        <v>302</v>
      </c>
      <c r="H1018" s="31" t="s">
        <v>303</v>
      </c>
      <c r="I1018" s="32"/>
      <c r="J1018" s="32"/>
      <c r="K1018" s="32"/>
      <c r="L1018" s="32"/>
      <c r="M1018" s="32"/>
      <c r="N1018" s="32"/>
      <c r="O1018" s="32">
        <v>0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2">
        <v>0</v>
      </c>
      <c r="V1018" s="32">
        <f t="shared" si="2739"/>
        <v>0</v>
      </c>
      <c r="W1018" s="32"/>
      <c r="X1018" s="32"/>
      <c r="Y1018" s="32"/>
      <c r="Z1018" s="32"/>
      <c r="AA1018" s="32"/>
      <c r="AB1018" s="32">
        <v>0</v>
      </c>
      <c r="AC1018" s="33">
        <v>0</v>
      </c>
      <c r="AD1018" s="33">
        <v>0</v>
      </c>
      <c r="AE1018" s="34" t="e">
        <f t="shared" si="2725"/>
        <v>#DIV/0!</v>
      </c>
      <c r="AF1018" s="35">
        <v>0</v>
      </c>
      <c r="AG1018" s="35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f t="shared" si="2726"/>
        <v>0</v>
      </c>
      <c r="AM1018" s="36">
        <f t="shared" si="2727"/>
        <v>0</v>
      </c>
      <c r="AN1018" s="37" t="s">
        <v>35</v>
      </c>
    </row>
    <row r="1019" spans="2:40" ht="31.2" x14ac:dyDescent="0.3">
      <c r="B1019" s="30" t="s">
        <v>450</v>
      </c>
      <c r="C1019" s="30" t="s">
        <v>224</v>
      </c>
      <c r="D1019" s="30" t="s">
        <v>106</v>
      </c>
      <c r="E1019" s="15" t="str">
        <f t="shared" si="2737"/>
        <v>0709</v>
      </c>
      <c r="F1019" s="30" t="s">
        <v>626</v>
      </c>
      <c r="G1019" s="30"/>
      <c r="H1019" s="31" t="s">
        <v>627</v>
      </c>
      <c r="I1019" s="32">
        <f t="shared" ref="I1019:T1019" si="2797">I1020+I1022+I1024</f>
        <v>18801.400000000001</v>
      </c>
      <c r="J1019" s="32">
        <f t="shared" si="2797"/>
        <v>18801.400000000001</v>
      </c>
      <c r="K1019" s="32">
        <f t="shared" si="2797"/>
        <v>18801.400000000001</v>
      </c>
      <c r="L1019" s="32">
        <f t="shared" si="2797"/>
        <v>0</v>
      </c>
      <c r="M1019" s="32">
        <f t="shared" si="2797"/>
        <v>0</v>
      </c>
      <c r="N1019" s="32">
        <f t="shared" si="2797"/>
        <v>0</v>
      </c>
      <c r="O1019" s="32">
        <f t="shared" si="2797"/>
        <v>441.03199999999998</v>
      </c>
      <c r="P1019" s="32">
        <f t="shared" si="2797"/>
        <v>2535</v>
      </c>
      <c r="Q1019" s="32">
        <f t="shared" si="2797"/>
        <v>0</v>
      </c>
      <c r="R1019" s="32">
        <f t="shared" si="2797"/>
        <v>153</v>
      </c>
      <c r="S1019" s="32">
        <f t="shared" si="2797"/>
        <v>0</v>
      </c>
      <c r="T1019" s="32">
        <f t="shared" si="2797"/>
        <v>0</v>
      </c>
      <c r="U1019" s="32">
        <v>0</v>
      </c>
      <c r="V1019" s="32">
        <f t="shared" si="2739"/>
        <v>21930.432000000001</v>
      </c>
      <c r="W1019" s="32">
        <f t="shared" ref="W1019:AD1019" si="2798">W1020+W1022+W1024</f>
        <v>0</v>
      </c>
      <c r="X1019" s="32">
        <f t="shared" si="2798"/>
        <v>0</v>
      </c>
      <c r="Y1019" s="32">
        <f t="shared" si="2798"/>
        <v>0</v>
      </c>
      <c r="Z1019" s="32">
        <f t="shared" si="2798"/>
        <v>0</v>
      </c>
      <c r="AA1019" s="32">
        <f t="shared" si="2798"/>
        <v>0</v>
      </c>
      <c r="AB1019" s="32">
        <f t="shared" si="2798"/>
        <v>12433.144839999999</v>
      </c>
      <c r="AC1019" s="33">
        <f t="shared" si="2798"/>
        <v>21930.432000000001</v>
      </c>
      <c r="AD1019" s="33">
        <f t="shared" si="2798"/>
        <v>21930.432000000001</v>
      </c>
      <c r="AE1019" s="34">
        <f t="shared" si="2725"/>
        <v>100</v>
      </c>
      <c r="AF1019" s="32">
        <f t="shared" ref="AF1019:AK1019" si="2799">AF1020+AF1022+AF1024</f>
        <v>21489.4</v>
      </c>
      <c r="AG1019" s="32">
        <f t="shared" si="2799"/>
        <v>441.03199999999998</v>
      </c>
      <c r="AH1019" s="32">
        <f t="shared" si="2799"/>
        <v>0</v>
      </c>
      <c r="AI1019" s="32">
        <f t="shared" si="2799"/>
        <v>0</v>
      </c>
      <c r="AJ1019" s="32">
        <f t="shared" si="2799"/>
        <v>0</v>
      </c>
      <c r="AK1019" s="32">
        <f t="shared" si="2799"/>
        <v>0</v>
      </c>
      <c r="AL1019" s="32">
        <f t="shared" si="2726"/>
        <v>21930.432000000001</v>
      </c>
      <c r="AM1019" s="32">
        <f t="shared" si="2727"/>
        <v>0</v>
      </c>
    </row>
    <row r="1020" spans="2:40" ht="31.2" x14ac:dyDescent="0.3">
      <c r="B1020" s="30" t="s">
        <v>450</v>
      </c>
      <c r="C1020" s="30" t="s">
        <v>224</v>
      </c>
      <c r="D1020" s="30" t="s">
        <v>106</v>
      </c>
      <c r="E1020" s="15" t="str">
        <f t="shared" si="2737"/>
        <v>0709</v>
      </c>
      <c r="F1020" s="30" t="s">
        <v>626</v>
      </c>
      <c r="G1020" s="30" t="s">
        <v>50</v>
      </c>
      <c r="H1020" s="31" t="s">
        <v>51</v>
      </c>
      <c r="I1020" s="32">
        <f t="shared" ref="I1020:T1020" si="2800">I1021</f>
        <v>1000</v>
      </c>
      <c r="J1020" s="32">
        <f t="shared" si="2800"/>
        <v>1000</v>
      </c>
      <c r="K1020" s="32">
        <f t="shared" si="2800"/>
        <v>1000</v>
      </c>
      <c r="L1020" s="32">
        <f t="shared" si="2800"/>
        <v>0</v>
      </c>
      <c r="M1020" s="32">
        <f t="shared" si="2800"/>
        <v>0</v>
      </c>
      <c r="N1020" s="32">
        <f t="shared" si="2800"/>
        <v>0</v>
      </c>
      <c r="O1020" s="32">
        <f t="shared" si="2800"/>
        <v>0</v>
      </c>
      <c r="P1020" s="32">
        <f t="shared" si="2800"/>
        <v>0</v>
      </c>
      <c r="Q1020" s="32">
        <f t="shared" si="2800"/>
        <v>0</v>
      </c>
      <c r="R1020" s="32">
        <f t="shared" si="2800"/>
        <v>0</v>
      </c>
      <c r="S1020" s="32">
        <f t="shared" si="2800"/>
        <v>0</v>
      </c>
      <c r="T1020" s="32">
        <f t="shared" si="2800"/>
        <v>0</v>
      </c>
      <c r="U1020" s="32">
        <v>0</v>
      </c>
      <c r="V1020" s="32">
        <f t="shared" si="2739"/>
        <v>1000</v>
      </c>
      <c r="W1020" s="32">
        <f t="shared" ref="W1020:AD1020" si="2801">W1021</f>
        <v>0</v>
      </c>
      <c r="X1020" s="32">
        <f t="shared" si="2801"/>
        <v>0</v>
      </c>
      <c r="Y1020" s="32">
        <f t="shared" si="2801"/>
        <v>0</v>
      </c>
      <c r="Z1020" s="32">
        <f t="shared" si="2801"/>
        <v>0</v>
      </c>
      <c r="AA1020" s="32">
        <f t="shared" si="2801"/>
        <v>0</v>
      </c>
      <c r="AB1020" s="32">
        <f t="shared" si="2801"/>
        <v>883.09483999999998</v>
      </c>
      <c r="AC1020" s="33">
        <f t="shared" si="2801"/>
        <v>1000</v>
      </c>
      <c r="AD1020" s="33">
        <f t="shared" si="2801"/>
        <v>1000</v>
      </c>
      <c r="AE1020" s="34">
        <f t="shared" si="2725"/>
        <v>100</v>
      </c>
      <c r="AF1020" s="32">
        <f t="shared" ref="AF1020:AK1020" si="2802">AF1021</f>
        <v>1000</v>
      </c>
      <c r="AG1020" s="32">
        <f t="shared" si="2802"/>
        <v>0</v>
      </c>
      <c r="AH1020" s="32">
        <f t="shared" si="2802"/>
        <v>0</v>
      </c>
      <c r="AI1020" s="32">
        <f t="shared" si="2802"/>
        <v>0</v>
      </c>
      <c r="AJ1020" s="32">
        <f t="shared" si="2802"/>
        <v>0</v>
      </c>
      <c r="AK1020" s="32">
        <f t="shared" si="2802"/>
        <v>0</v>
      </c>
      <c r="AL1020" s="32">
        <f t="shared" si="2726"/>
        <v>1000</v>
      </c>
      <c r="AM1020" s="32">
        <f t="shared" si="2727"/>
        <v>0</v>
      </c>
    </row>
    <row r="1021" spans="2:40" ht="31.2" x14ac:dyDescent="0.3">
      <c r="B1021" s="30" t="s">
        <v>450</v>
      </c>
      <c r="C1021" s="30" t="s">
        <v>224</v>
      </c>
      <c r="D1021" s="30" t="s">
        <v>106</v>
      </c>
      <c r="E1021" s="15" t="str">
        <f t="shared" si="2737"/>
        <v>0709</v>
      </c>
      <c r="F1021" s="30" t="s">
        <v>626</v>
      </c>
      <c r="G1021" s="30" t="s">
        <v>52</v>
      </c>
      <c r="H1021" s="31" t="s">
        <v>53</v>
      </c>
      <c r="I1021" s="32">
        <v>1000</v>
      </c>
      <c r="J1021" s="32">
        <v>1000</v>
      </c>
      <c r="K1021" s="32">
        <v>1000</v>
      </c>
      <c r="L1021" s="32"/>
      <c r="M1021" s="32"/>
      <c r="N1021" s="32"/>
      <c r="O1021" s="32">
        <v>0</v>
      </c>
      <c r="P1021" s="32">
        <v>0</v>
      </c>
      <c r="Q1021" s="32">
        <v>0</v>
      </c>
      <c r="R1021" s="32">
        <v>0</v>
      </c>
      <c r="S1021" s="32">
        <v>0</v>
      </c>
      <c r="T1021" s="32">
        <v>0</v>
      </c>
      <c r="U1021" s="32">
        <v>0</v>
      </c>
      <c r="V1021" s="32">
        <f t="shared" si="2739"/>
        <v>1000</v>
      </c>
      <c r="W1021" s="32"/>
      <c r="X1021" s="32"/>
      <c r="Y1021" s="32"/>
      <c r="Z1021" s="32"/>
      <c r="AA1021" s="32"/>
      <c r="AB1021" s="32">
        <v>883.09483999999998</v>
      </c>
      <c r="AC1021" s="33">
        <v>1000</v>
      </c>
      <c r="AD1021" s="33">
        <v>1000</v>
      </c>
      <c r="AE1021" s="34">
        <f t="shared" si="2725"/>
        <v>100</v>
      </c>
      <c r="AF1021" s="32">
        <v>1000</v>
      </c>
      <c r="AG1021" s="32">
        <v>0</v>
      </c>
      <c r="AH1021" s="32">
        <v>0</v>
      </c>
      <c r="AI1021" s="32">
        <v>0</v>
      </c>
      <c r="AJ1021" s="32">
        <v>0</v>
      </c>
      <c r="AK1021" s="32">
        <v>0</v>
      </c>
      <c r="AL1021" s="32">
        <f t="shared" si="2726"/>
        <v>1000</v>
      </c>
      <c r="AM1021" s="32">
        <f t="shared" si="2727"/>
        <v>0</v>
      </c>
      <c r="AN1021" s="12"/>
    </row>
    <row r="1022" spans="2:40" x14ac:dyDescent="0.3">
      <c r="B1022" s="30" t="s">
        <v>450</v>
      </c>
      <c r="C1022" s="30" t="s">
        <v>224</v>
      </c>
      <c r="D1022" s="30" t="s">
        <v>106</v>
      </c>
      <c r="E1022" s="15" t="str">
        <f t="shared" si="2737"/>
        <v>0709</v>
      </c>
      <c r="F1022" s="30" t="s">
        <v>626</v>
      </c>
      <c r="G1022" s="30" t="s">
        <v>92</v>
      </c>
      <c r="H1022" s="31" t="s">
        <v>93</v>
      </c>
      <c r="I1022" s="32">
        <f t="shared" ref="I1022:T1022" si="2803">I1023</f>
        <v>1630</v>
      </c>
      <c r="J1022" s="32">
        <f t="shared" si="2803"/>
        <v>1630</v>
      </c>
      <c r="K1022" s="32">
        <f t="shared" si="2803"/>
        <v>1630</v>
      </c>
      <c r="L1022" s="32">
        <f t="shared" si="2803"/>
        <v>0</v>
      </c>
      <c r="M1022" s="32">
        <f t="shared" si="2803"/>
        <v>0</v>
      </c>
      <c r="N1022" s="32">
        <f t="shared" si="2803"/>
        <v>0</v>
      </c>
      <c r="O1022" s="32">
        <f t="shared" si="2803"/>
        <v>0</v>
      </c>
      <c r="P1022" s="32">
        <f t="shared" si="2803"/>
        <v>0</v>
      </c>
      <c r="Q1022" s="32">
        <f t="shared" si="2803"/>
        <v>0</v>
      </c>
      <c r="R1022" s="32">
        <f t="shared" si="2803"/>
        <v>0</v>
      </c>
      <c r="S1022" s="32">
        <f t="shared" si="2803"/>
        <v>0</v>
      </c>
      <c r="T1022" s="32">
        <f t="shared" si="2803"/>
        <v>0</v>
      </c>
      <c r="U1022" s="32">
        <v>0</v>
      </c>
      <c r="V1022" s="32">
        <f t="shared" si="2739"/>
        <v>1630</v>
      </c>
      <c r="W1022" s="32">
        <f t="shared" ref="W1022:AD1022" si="2804">W1023</f>
        <v>0</v>
      </c>
      <c r="X1022" s="32">
        <f t="shared" si="2804"/>
        <v>0</v>
      </c>
      <c r="Y1022" s="32">
        <f t="shared" si="2804"/>
        <v>0</v>
      </c>
      <c r="Z1022" s="32">
        <f t="shared" si="2804"/>
        <v>0</v>
      </c>
      <c r="AA1022" s="32">
        <f t="shared" si="2804"/>
        <v>0</v>
      </c>
      <c r="AB1022" s="32">
        <f t="shared" si="2804"/>
        <v>1630</v>
      </c>
      <c r="AC1022" s="33">
        <f t="shared" si="2804"/>
        <v>1630</v>
      </c>
      <c r="AD1022" s="33">
        <f t="shared" si="2804"/>
        <v>1630</v>
      </c>
      <c r="AE1022" s="34">
        <f t="shared" si="2725"/>
        <v>100</v>
      </c>
      <c r="AF1022" s="32">
        <f t="shared" ref="AF1022:AK1022" si="2805">AF1023</f>
        <v>1630</v>
      </c>
      <c r="AG1022" s="32">
        <f t="shared" si="2805"/>
        <v>0</v>
      </c>
      <c r="AH1022" s="32">
        <f t="shared" si="2805"/>
        <v>0</v>
      </c>
      <c r="AI1022" s="32">
        <f t="shared" si="2805"/>
        <v>0</v>
      </c>
      <c r="AJ1022" s="32">
        <f t="shared" si="2805"/>
        <v>0</v>
      </c>
      <c r="AK1022" s="32">
        <f t="shared" si="2805"/>
        <v>0</v>
      </c>
      <c r="AL1022" s="32">
        <f t="shared" si="2726"/>
        <v>1630</v>
      </c>
      <c r="AM1022" s="32">
        <f t="shared" si="2727"/>
        <v>0</v>
      </c>
    </row>
    <row r="1023" spans="2:40" x14ac:dyDescent="0.3">
      <c r="B1023" s="30" t="s">
        <v>450</v>
      </c>
      <c r="C1023" s="30" t="s">
        <v>224</v>
      </c>
      <c r="D1023" s="30" t="s">
        <v>106</v>
      </c>
      <c r="E1023" s="15" t="str">
        <f t="shared" si="2737"/>
        <v>0709</v>
      </c>
      <c r="F1023" s="30" t="s">
        <v>626</v>
      </c>
      <c r="G1023" s="30" t="s">
        <v>366</v>
      </c>
      <c r="H1023" s="31" t="s">
        <v>367</v>
      </c>
      <c r="I1023" s="32">
        <v>1630</v>
      </c>
      <c r="J1023" s="32">
        <v>1630</v>
      </c>
      <c r="K1023" s="32">
        <v>1630</v>
      </c>
      <c r="L1023" s="32"/>
      <c r="M1023" s="32"/>
      <c r="N1023" s="32"/>
      <c r="O1023" s="32">
        <v>0</v>
      </c>
      <c r="P1023" s="32">
        <v>0</v>
      </c>
      <c r="Q1023" s="32">
        <v>0</v>
      </c>
      <c r="R1023" s="32">
        <v>0</v>
      </c>
      <c r="S1023" s="32">
        <v>0</v>
      </c>
      <c r="T1023" s="32">
        <v>0</v>
      </c>
      <c r="U1023" s="32">
        <v>0</v>
      </c>
      <c r="V1023" s="32">
        <f t="shared" si="2739"/>
        <v>1630</v>
      </c>
      <c r="W1023" s="32"/>
      <c r="X1023" s="32"/>
      <c r="Y1023" s="32"/>
      <c r="Z1023" s="32"/>
      <c r="AA1023" s="32"/>
      <c r="AB1023" s="32">
        <v>1630</v>
      </c>
      <c r="AC1023" s="33">
        <v>1630</v>
      </c>
      <c r="AD1023" s="33">
        <v>1630</v>
      </c>
      <c r="AE1023" s="34">
        <f t="shared" si="2725"/>
        <v>100</v>
      </c>
      <c r="AF1023" s="32">
        <v>1630</v>
      </c>
      <c r="AG1023" s="32">
        <v>0</v>
      </c>
      <c r="AH1023" s="32">
        <v>0</v>
      </c>
      <c r="AI1023" s="32">
        <v>0</v>
      </c>
      <c r="AJ1023" s="32">
        <v>0</v>
      </c>
      <c r="AK1023" s="32">
        <v>0</v>
      </c>
      <c r="AL1023" s="32">
        <f t="shared" si="2726"/>
        <v>1630</v>
      </c>
      <c r="AM1023" s="32">
        <f t="shared" si="2727"/>
        <v>0</v>
      </c>
      <c r="AN1023" s="12"/>
    </row>
    <row r="1024" spans="2:40" ht="31.2" x14ac:dyDescent="0.3">
      <c r="B1024" s="30" t="s">
        <v>450</v>
      </c>
      <c r="C1024" s="30" t="s">
        <v>224</v>
      </c>
      <c r="D1024" s="30" t="s">
        <v>106</v>
      </c>
      <c r="E1024" s="15" t="str">
        <f t="shared" si="2737"/>
        <v>0709</v>
      </c>
      <c r="F1024" s="30" t="s">
        <v>626</v>
      </c>
      <c r="G1024" s="30" t="s">
        <v>174</v>
      </c>
      <c r="H1024" s="31" t="s">
        <v>175</v>
      </c>
      <c r="I1024" s="32">
        <f t="shared" ref="I1024:T1024" si="2806">I1026+I1025</f>
        <v>16171.400000000001</v>
      </c>
      <c r="J1024" s="32">
        <f t="shared" si="2806"/>
        <v>16171.400000000001</v>
      </c>
      <c r="K1024" s="32">
        <f t="shared" si="2806"/>
        <v>16171.400000000001</v>
      </c>
      <c r="L1024" s="32">
        <f t="shared" si="2806"/>
        <v>0</v>
      </c>
      <c r="M1024" s="32">
        <f t="shared" si="2806"/>
        <v>0</v>
      </c>
      <c r="N1024" s="32">
        <f t="shared" si="2806"/>
        <v>0</v>
      </c>
      <c r="O1024" s="32">
        <f t="shared" si="2806"/>
        <v>441.03199999999998</v>
      </c>
      <c r="P1024" s="32">
        <f t="shared" si="2806"/>
        <v>2535</v>
      </c>
      <c r="Q1024" s="32">
        <f t="shared" si="2806"/>
        <v>0</v>
      </c>
      <c r="R1024" s="32">
        <f t="shared" si="2806"/>
        <v>153</v>
      </c>
      <c r="S1024" s="32">
        <f t="shared" si="2806"/>
        <v>0</v>
      </c>
      <c r="T1024" s="32">
        <f t="shared" si="2806"/>
        <v>0</v>
      </c>
      <c r="U1024" s="32">
        <v>0</v>
      </c>
      <c r="V1024" s="32">
        <f t="shared" si="2739"/>
        <v>19300.432000000001</v>
      </c>
      <c r="W1024" s="32">
        <f t="shared" ref="W1024:AD1024" si="2807">W1026+W1025</f>
        <v>0</v>
      </c>
      <c r="X1024" s="32">
        <f t="shared" si="2807"/>
        <v>0</v>
      </c>
      <c r="Y1024" s="32">
        <f t="shared" si="2807"/>
        <v>0</v>
      </c>
      <c r="Z1024" s="32">
        <f t="shared" si="2807"/>
        <v>0</v>
      </c>
      <c r="AA1024" s="32">
        <f t="shared" si="2807"/>
        <v>0</v>
      </c>
      <c r="AB1024" s="32">
        <f t="shared" si="2807"/>
        <v>9920.0499999999993</v>
      </c>
      <c r="AC1024" s="33">
        <f t="shared" si="2807"/>
        <v>19300.432000000001</v>
      </c>
      <c r="AD1024" s="33">
        <f t="shared" si="2807"/>
        <v>19300.432000000001</v>
      </c>
      <c r="AE1024" s="34">
        <f t="shared" si="2725"/>
        <v>100</v>
      </c>
      <c r="AF1024" s="32">
        <f t="shared" ref="AF1024:AK1024" si="2808">AF1026+AF1025</f>
        <v>18859.400000000001</v>
      </c>
      <c r="AG1024" s="32">
        <f t="shared" si="2808"/>
        <v>441.03199999999998</v>
      </c>
      <c r="AH1024" s="32">
        <f t="shared" si="2808"/>
        <v>0</v>
      </c>
      <c r="AI1024" s="32">
        <f t="shared" si="2808"/>
        <v>0</v>
      </c>
      <c r="AJ1024" s="32">
        <f t="shared" si="2808"/>
        <v>0</v>
      </c>
      <c r="AK1024" s="32">
        <f t="shared" si="2808"/>
        <v>0</v>
      </c>
      <c r="AL1024" s="32">
        <f t="shared" si="2726"/>
        <v>19300.432000000001</v>
      </c>
      <c r="AM1024" s="32">
        <f t="shared" si="2727"/>
        <v>0</v>
      </c>
    </row>
    <row r="1025" spans="2:40" x14ac:dyDescent="0.3">
      <c r="B1025" s="30" t="s">
        <v>450</v>
      </c>
      <c r="C1025" s="30" t="s">
        <v>224</v>
      </c>
      <c r="D1025" s="30" t="s">
        <v>106</v>
      </c>
      <c r="E1025" s="15" t="str">
        <f t="shared" si="2737"/>
        <v>0709</v>
      </c>
      <c r="F1025" s="30" t="s">
        <v>626</v>
      </c>
      <c r="G1025" s="30" t="s">
        <v>176</v>
      </c>
      <c r="H1025" s="31" t="s">
        <v>177</v>
      </c>
      <c r="I1025" s="32">
        <v>593.1</v>
      </c>
      <c r="J1025" s="32">
        <v>593.1</v>
      </c>
      <c r="K1025" s="32">
        <v>593.1</v>
      </c>
      <c r="L1025" s="32"/>
      <c r="M1025" s="32"/>
      <c r="N1025" s="32"/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2">
        <v>0</v>
      </c>
      <c r="V1025" s="32">
        <f t="shared" si="2739"/>
        <v>593.1</v>
      </c>
      <c r="W1025" s="32"/>
      <c r="X1025" s="32"/>
      <c r="Y1025" s="32"/>
      <c r="Z1025" s="32"/>
      <c r="AA1025" s="32"/>
      <c r="AB1025" s="32">
        <v>813.25</v>
      </c>
      <c r="AC1025" s="33">
        <v>963.25</v>
      </c>
      <c r="AD1025" s="33">
        <v>963.25</v>
      </c>
      <c r="AE1025" s="34">
        <f t="shared" si="2725"/>
        <v>100</v>
      </c>
      <c r="AF1025" s="32">
        <v>963.25</v>
      </c>
      <c r="AG1025" s="32">
        <v>0</v>
      </c>
      <c r="AH1025" s="32">
        <v>0</v>
      </c>
      <c r="AI1025" s="32">
        <v>0</v>
      </c>
      <c r="AJ1025" s="32">
        <v>0</v>
      </c>
      <c r="AK1025" s="32">
        <v>0</v>
      </c>
      <c r="AL1025" s="32">
        <f t="shared" si="2726"/>
        <v>963.25</v>
      </c>
      <c r="AM1025" s="32">
        <f t="shared" si="2727"/>
        <v>-370.15</v>
      </c>
      <c r="AN1025" s="12"/>
    </row>
    <row r="1026" spans="2:40" x14ac:dyDescent="0.3">
      <c r="B1026" s="30" t="s">
        <v>450</v>
      </c>
      <c r="C1026" s="30" t="s">
        <v>224</v>
      </c>
      <c r="D1026" s="30" t="s">
        <v>106</v>
      </c>
      <c r="E1026" s="15" t="str">
        <f t="shared" si="2737"/>
        <v>0709</v>
      </c>
      <c r="F1026" s="30" t="s">
        <v>626</v>
      </c>
      <c r="G1026" s="30" t="s">
        <v>302</v>
      </c>
      <c r="H1026" s="31" t="s">
        <v>303</v>
      </c>
      <c r="I1026" s="32">
        <v>15578.300000000001</v>
      </c>
      <c r="J1026" s="32">
        <v>15578.300000000001</v>
      </c>
      <c r="K1026" s="32">
        <v>15578.300000000001</v>
      </c>
      <c r="L1026" s="32"/>
      <c r="M1026" s="32"/>
      <c r="N1026" s="32"/>
      <c r="O1026" s="32">
        <v>441.03199999999998</v>
      </c>
      <c r="P1026" s="32">
        <v>2535</v>
      </c>
      <c r="Q1026" s="32">
        <v>0</v>
      </c>
      <c r="R1026" s="32">
        <v>153</v>
      </c>
      <c r="S1026" s="32">
        <v>0</v>
      </c>
      <c r="T1026" s="32">
        <v>0</v>
      </c>
      <c r="U1026" s="32">
        <v>0</v>
      </c>
      <c r="V1026" s="32">
        <f t="shared" si="2739"/>
        <v>18707.332000000002</v>
      </c>
      <c r="W1026" s="32"/>
      <c r="X1026" s="32"/>
      <c r="Y1026" s="32"/>
      <c r="Z1026" s="32"/>
      <c r="AA1026" s="32"/>
      <c r="AB1026" s="32">
        <v>9106.7999999999993</v>
      </c>
      <c r="AC1026" s="33">
        <v>18337.182000000001</v>
      </c>
      <c r="AD1026" s="33">
        <v>18337.182000000001</v>
      </c>
      <c r="AE1026" s="34">
        <f t="shared" si="2725"/>
        <v>100</v>
      </c>
      <c r="AF1026" s="32">
        <v>17896.150000000001</v>
      </c>
      <c r="AG1026" s="32">
        <v>441.03199999999998</v>
      </c>
      <c r="AH1026" s="32">
        <v>0</v>
      </c>
      <c r="AI1026" s="32">
        <v>0</v>
      </c>
      <c r="AJ1026" s="32">
        <v>0</v>
      </c>
      <c r="AK1026" s="32">
        <v>0</v>
      </c>
      <c r="AL1026" s="32">
        <f t="shared" si="2726"/>
        <v>18337.182000000001</v>
      </c>
      <c r="AM1026" s="32">
        <f t="shared" si="2727"/>
        <v>370.15000000000146</v>
      </c>
      <c r="AN1026" s="12"/>
    </row>
    <row r="1027" spans="2:40" ht="31.2" x14ac:dyDescent="0.3">
      <c r="B1027" s="30" t="s">
        <v>450</v>
      </c>
      <c r="C1027" s="30" t="s">
        <v>224</v>
      </c>
      <c r="D1027" s="30" t="s">
        <v>106</v>
      </c>
      <c r="E1027" s="15" t="str">
        <f t="shared" si="2737"/>
        <v>0709</v>
      </c>
      <c r="F1027" s="30" t="s">
        <v>628</v>
      </c>
      <c r="G1027" s="30"/>
      <c r="H1027" s="31" t="s">
        <v>629</v>
      </c>
      <c r="I1027" s="32">
        <f t="shared" ref="I1027:T1027" si="2809">I1028</f>
        <v>2988.6</v>
      </c>
      <c r="J1027" s="32">
        <f t="shared" si="2809"/>
        <v>2988.6</v>
      </c>
      <c r="K1027" s="32">
        <f t="shared" si="2809"/>
        <v>2988.6</v>
      </c>
      <c r="L1027" s="32">
        <f t="shared" si="2809"/>
        <v>0</v>
      </c>
      <c r="M1027" s="32">
        <f t="shared" si="2809"/>
        <v>0</v>
      </c>
      <c r="N1027" s="32">
        <f t="shared" si="2809"/>
        <v>0</v>
      </c>
      <c r="O1027" s="32">
        <f t="shared" si="2809"/>
        <v>0</v>
      </c>
      <c r="P1027" s="32">
        <f t="shared" si="2809"/>
        <v>0</v>
      </c>
      <c r="Q1027" s="32">
        <f t="shared" si="2809"/>
        <v>0</v>
      </c>
      <c r="R1027" s="32">
        <f t="shared" si="2809"/>
        <v>0</v>
      </c>
      <c r="S1027" s="32">
        <f t="shared" si="2809"/>
        <v>0</v>
      </c>
      <c r="T1027" s="32">
        <f t="shared" si="2809"/>
        <v>0</v>
      </c>
      <c r="U1027" s="32">
        <v>0</v>
      </c>
      <c r="V1027" s="32">
        <f t="shared" si="2739"/>
        <v>2988.6</v>
      </c>
      <c r="W1027" s="32">
        <f t="shared" ref="W1027:AD1027" si="2810">W1028</f>
        <v>0</v>
      </c>
      <c r="X1027" s="32">
        <f t="shared" si="2810"/>
        <v>0</v>
      </c>
      <c r="Y1027" s="32">
        <f t="shared" si="2810"/>
        <v>0</v>
      </c>
      <c r="Z1027" s="32">
        <f t="shared" si="2810"/>
        <v>0</v>
      </c>
      <c r="AA1027" s="32">
        <f t="shared" si="2810"/>
        <v>0</v>
      </c>
      <c r="AB1027" s="32">
        <f t="shared" si="2810"/>
        <v>0</v>
      </c>
      <c r="AC1027" s="33">
        <f t="shared" si="2810"/>
        <v>2988.6</v>
      </c>
      <c r="AD1027" s="33">
        <f t="shared" si="2810"/>
        <v>2988.56</v>
      </c>
      <c r="AE1027" s="34">
        <f t="shared" si="2725"/>
        <v>99.998661580673229</v>
      </c>
      <c r="AF1027" s="32">
        <f t="shared" ref="AF1027:AK1027" si="2811">AF1028</f>
        <v>2988.6</v>
      </c>
      <c r="AG1027" s="32">
        <f t="shared" si="2811"/>
        <v>0</v>
      </c>
      <c r="AH1027" s="32">
        <f t="shared" si="2811"/>
        <v>0</v>
      </c>
      <c r="AI1027" s="32">
        <f t="shared" si="2811"/>
        <v>0</v>
      </c>
      <c r="AJ1027" s="32">
        <f t="shared" si="2811"/>
        <v>0</v>
      </c>
      <c r="AK1027" s="32">
        <f t="shared" si="2811"/>
        <v>0</v>
      </c>
      <c r="AL1027" s="32">
        <f t="shared" si="2726"/>
        <v>2988.6</v>
      </c>
      <c r="AM1027" s="32">
        <f t="shared" si="2727"/>
        <v>0</v>
      </c>
    </row>
    <row r="1028" spans="2:40" x14ac:dyDescent="0.3">
      <c r="B1028" s="30" t="s">
        <v>450</v>
      </c>
      <c r="C1028" s="30" t="s">
        <v>224</v>
      </c>
      <c r="D1028" s="30" t="s">
        <v>106</v>
      </c>
      <c r="E1028" s="15" t="str">
        <f t="shared" si="2737"/>
        <v>0709</v>
      </c>
      <c r="F1028" s="30" t="s">
        <v>630</v>
      </c>
      <c r="G1028" s="30"/>
      <c r="H1028" s="31" t="s">
        <v>631</v>
      </c>
      <c r="I1028" s="32">
        <f t="shared" ref="I1028:T1028" si="2812">I1029+I1031</f>
        <v>2988.6</v>
      </c>
      <c r="J1028" s="32">
        <f t="shared" si="2812"/>
        <v>2988.6</v>
      </c>
      <c r="K1028" s="32">
        <f t="shared" si="2812"/>
        <v>2988.6</v>
      </c>
      <c r="L1028" s="32">
        <f t="shared" si="2812"/>
        <v>0</v>
      </c>
      <c r="M1028" s="32">
        <f t="shared" si="2812"/>
        <v>0</v>
      </c>
      <c r="N1028" s="32">
        <f t="shared" si="2812"/>
        <v>0</v>
      </c>
      <c r="O1028" s="32">
        <f t="shared" si="2812"/>
        <v>0</v>
      </c>
      <c r="P1028" s="32">
        <f t="shared" si="2812"/>
        <v>0</v>
      </c>
      <c r="Q1028" s="32">
        <f t="shared" si="2812"/>
        <v>0</v>
      </c>
      <c r="R1028" s="32">
        <f t="shared" si="2812"/>
        <v>0</v>
      </c>
      <c r="S1028" s="32">
        <f t="shared" si="2812"/>
        <v>0</v>
      </c>
      <c r="T1028" s="32">
        <f t="shared" si="2812"/>
        <v>0</v>
      </c>
      <c r="U1028" s="32">
        <v>0</v>
      </c>
      <c r="V1028" s="32">
        <f t="shared" si="2739"/>
        <v>2988.6</v>
      </c>
      <c r="W1028" s="32">
        <f t="shared" ref="W1028:AD1028" si="2813">W1029+W1031</f>
        <v>0</v>
      </c>
      <c r="X1028" s="32">
        <f t="shared" si="2813"/>
        <v>0</v>
      </c>
      <c r="Y1028" s="32">
        <f t="shared" si="2813"/>
        <v>0</v>
      </c>
      <c r="Z1028" s="32">
        <f t="shared" si="2813"/>
        <v>0</v>
      </c>
      <c r="AA1028" s="32">
        <f t="shared" si="2813"/>
        <v>0</v>
      </c>
      <c r="AB1028" s="32">
        <f t="shared" si="2813"/>
        <v>0</v>
      </c>
      <c r="AC1028" s="33">
        <f t="shared" si="2813"/>
        <v>2988.6</v>
      </c>
      <c r="AD1028" s="33">
        <f t="shared" si="2813"/>
        <v>2988.56</v>
      </c>
      <c r="AE1028" s="34">
        <f t="shared" si="2725"/>
        <v>99.998661580673229</v>
      </c>
      <c r="AF1028" s="32">
        <f t="shared" ref="AF1028:AK1028" si="2814">AF1029+AF1031</f>
        <v>2988.6</v>
      </c>
      <c r="AG1028" s="32">
        <f t="shared" si="2814"/>
        <v>0</v>
      </c>
      <c r="AH1028" s="32">
        <f t="shared" si="2814"/>
        <v>0</v>
      </c>
      <c r="AI1028" s="32">
        <f t="shared" si="2814"/>
        <v>0</v>
      </c>
      <c r="AJ1028" s="32">
        <f t="shared" si="2814"/>
        <v>0</v>
      </c>
      <c r="AK1028" s="32">
        <f t="shared" si="2814"/>
        <v>0</v>
      </c>
      <c r="AL1028" s="32">
        <f t="shared" si="2726"/>
        <v>2988.6</v>
      </c>
      <c r="AM1028" s="32">
        <f t="shared" si="2727"/>
        <v>0</v>
      </c>
    </row>
    <row r="1029" spans="2:40" ht="31.2" x14ac:dyDescent="0.3">
      <c r="B1029" s="30" t="s">
        <v>450</v>
      </c>
      <c r="C1029" s="30" t="s">
        <v>224</v>
      </c>
      <c r="D1029" s="30" t="s">
        <v>106</v>
      </c>
      <c r="E1029" s="15" t="str">
        <f t="shared" si="2737"/>
        <v>0709</v>
      </c>
      <c r="F1029" s="30" t="s">
        <v>630</v>
      </c>
      <c r="G1029" s="30" t="s">
        <v>50</v>
      </c>
      <c r="H1029" s="31" t="s">
        <v>51</v>
      </c>
      <c r="I1029" s="32">
        <f t="shared" ref="I1029:T1029" si="2815">I1030</f>
        <v>115</v>
      </c>
      <c r="J1029" s="32">
        <f t="shared" si="2815"/>
        <v>115</v>
      </c>
      <c r="K1029" s="32">
        <f t="shared" si="2815"/>
        <v>115</v>
      </c>
      <c r="L1029" s="32">
        <f t="shared" si="2815"/>
        <v>0</v>
      </c>
      <c r="M1029" s="32">
        <f t="shared" si="2815"/>
        <v>0</v>
      </c>
      <c r="N1029" s="32">
        <f t="shared" si="2815"/>
        <v>0</v>
      </c>
      <c r="O1029" s="32">
        <f t="shared" si="2815"/>
        <v>0</v>
      </c>
      <c r="P1029" s="32">
        <f t="shared" si="2815"/>
        <v>0</v>
      </c>
      <c r="Q1029" s="32">
        <f t="shared" si="2815"/>
        <v>0</v>
      </c>
      <c r="R1029" s="32">
        <f t="shared" si="2815"/>
        <v>0</v>
      </c>
      <c r="S1029" s="32">
        <f t="shared" si="2815"/>
        <v>0</v>
      </c>
      <c r="T1029" s="32">
        <f t="shared" si="2815"/>
        <v>0</v>
      </c>
      <c r="U1029" s="32">
        <v>0</v>
      </c>
      <c r="V1029" s="32">
        <f t="shared" si="2739"/>
        <v>115</v>
      </c>
      <c r="W1029" s="32">
        <f t="shared" ref="W1029:AD1029" si="2816">W1030</f>
        <v>0</v>
      </c>
      <c r="X1029" s="32">
        <f t="shared" si="2816"/>
        <v>0</v>
      </c>
      <c r="Y1029" s="32">
        <f t="shared" si="2816"/>
        <v>0</v>
      </c>
      <c r="Z1029" s="32">
        <f t="shared" si="2816"/>
        <v>0</v>
      </c>
      <c r="AA1029" s="32">
        <f t="shared" si="2816"/>
        <v>0</v>
      </c>
      <c r="AB1029" s="32">
        <f t="shared" si="2816"/>
        <v>0</v>
      </c>
      <c r="AC1029" s="33">
        <f t="shared" si="2816"/>
        <v>115</v>
      </c>
      <c r="AD1029" s="33">
        <f t="shared" si="2816"/>
        <v>115</v>
      </c>
      <c r="AE1029" s="34">
        <f t="shared" si="2725"/>
        <v>100</v>
      </c>
      <c r="AF1029" s="32">
        <f t="shared" ref="AF1029:AK1029" si="2817">AF1030</f>
        <v>115</v>
      </c>
      <c r="AG1029" s="32">
        <f t="shared" si="2817"/>
        <v>0</v>
      </c>
      <c r="AH1029" s="32">
        <f t="shared" si="2817"/>
        <v>0</v>
      </c>
      <c r="AI1029" s="32">
        <f t="shared" si="2817"/>
        <v>0</v>
      </c>
      <c r="AJ1029" s="32">
        <f t="shared" si="2817"/>
        <v>0</v>
      </c>
      <c r="AK1029" s="32">
        <f t="shared" si="2817"/>
        <v>0</v>
      </c>
      <c r="AL1029" s="32">
        <f t="shared" si="2726"/>
        <v>115</v>
      </c>
      <c r="AM1029" s="32">
        <f t="shared" si="2727"/>
        <v>0</v>
      </c>
    </row>
    <row r="1030" spans="2:40" ht="31.2" x14ac:dyDescent="0.3">
      <c r="B1030" s="30" t="s">
        <v>450</v>
      </c>
      <c r="C1030" s="30" t="s">
        <v>224</v>
      </c>
      <c r="D1030" s="30" t="s">
        <v>106</v>
      </c>
      <c r="E1030" s="15" t="str">
        <f t="shared" si="2737"/>
        <v>0709</v>
      </c>
      <c r="F1030" s="30" t="s">
        <v>630</v>
      </c>
      <c r="G1030" s="30" t="s">
        <v>52</v>
      </c>
      <c r="H1030" s="31" t="s">
        <v>53</v>
      </c>
      <c r="I1030" s="32">
        <v>115</v>
      </c>
      <c r="J1030" s="32">
        <v>115</v>
      </c>
      <c r="K1030" s="32">
        <v>115</v>
      </c>
      <c r="L1030" s="32"/>
      <c r="M1030" s="32"/>
      <c r="N1030" s="32"/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2">
        <v>0</v>
      </c>
      <c r="V1030" s="32">
        <f t="shared" si="2739"/>
        <v>115</v>
      </c>
      <c r="W1030" s="32"/>
      <c r="X1030" s="32"/>
      <c r="Y1030" s="32"/>
      <c r="Z1030" s="32"/>
      <c r="AA1030" s="32"/>
      <c r="AB1030" s="32">
        <v>0</v>
      </c>
      <c r="AC1030" s="33">
        <v>115</v>
      </c>
      <c r="AD1030" s="33">
        <v>115</v>
      </c>
      <c r="AE1030" s="34">
        <f t="shared" si="2725"/>
        <v>100</v>
      </c>
      <c r="AF1030" s="32">
        <v>115</v>
      </c>
      <c r="AG1030" s="32">
        <v>0</v>
      </c>
      <c r="AH1030" s="32">
        <v>0</v>
      </c>
      <c r="AI1030" s="32">
        <v>0</v>
      </c>
      <c r="AJ1030" s="32">
        <v>0</v>
      </c>
      <c r="AK1030" s="32">
        <v>0</v>
      </c>
      <c r="AL1030" s="32">
        <f t="shared" si="2726"/>
        <v>115</v>
      </c>
      <c r="AM1030" s="32">
        <f t="shared" si="2727"/>
        <v>0</v>
      </c>
      <c r="AN1030" s="12"/>
    </row>
    <row r="1031" spans="2:40" x14ac:dyDescent="0.3">
      <c r="B1031" s="30" t="s">
        <v>450</v>
      </c>
      <c r="C1031" s="30" t="s">
        <v>224</v>
      </c>
      <c r="D1031" s="30" t="s">
        <v>106</v>
      </c>
      <c r="E1031" s="15" t="str">
        <f t="shared" si="2737"/>
        <v>0709</v>
      </c>
      <c r="F1031" s="30" t="s">
        <v>630</v>
      </c>
      <c r="G1031" s="30" t="s">
        <v>92</v>
      </c>
      <c r="H1031" s="31" t="s">
        <v>93</v>
      </c>
      <c r="I1031" s="32">
        <f t="shared" ref="I1031:T1031" si="2818">I1032</f>
        <v>2873.6</v>
      </c>
      <c r="J1031" s="32">
        <f t="shared" si="2818"/>
        <v>2873.6</v>
      </c>
      <c r="K1031" s="32">
        <f t="shared" si="2818"/>
        <v>2873.6</v>
      </c>
      <c r="L1031" s="32">
        <f t="shared" si="2818"/>
        <v>0</v>
      </c>
      <c r="M1031" s="32">
        <f t="shared" si="2818"/>
        <v>0</v>
      </c>
      <c r="N1031" s="32">
        <f t="shared" si="2818"/>
        <v>0</v>
      </c>
      <c r="O1031" s="32">
        <f t="shared" si="2818"/>
        <v>0</v>
      </c>
      <c r="P1031" s="32">
        <f t="shared" si="2818"/>
        <v>0</v>
      </c>
      <c r="Q1031" s="32">
        <f t="shared" si="2818"/>
        <v>0</v>
      </c>
      <c r="R1031" s="32">
        <f t="shared" si="2818"/>
        <v>0</v>
      </c>
      <c r="S1031" s="32">
        <f t="shared" si="2818"/>
        <v>0</v>
      </c>
      <c r="T1031" s="32">
        <f t="shared" si="2818"/>
        <v>0</v>
      </c>
      <c r="U1031" s="32">
        <v>0</v>
      </c>
      <c r="V1031" s="32">
        <f t="shared" si="2739"/>
        <v>2873.6</v>
      </c>
      <c r="W1031" s="32">
        <f t="shared" ref="W1031:AD1031" si="2819">W1032</f>
        <v>0</v>
      </c>
      <c r="X1031" s="32">
        <f t="shared" si="2819"/>
        <v>0</v>
      </c>
      <c r="Y1031" s="32">
        <f t="shared" si="2819"/>
        <v>0</v>
      </c>
      <c r="Z1031" s="32">
        <f t="shared" si="2819"/>
        <v>0</v>
      </c>
      <c r="AA1031" s="32">
        <f t="shared" si="2819"/>
        <v>0</v>
      </c>
      <c r="AB1031" s="32">
        <f t="shared" si="2819"/>
        <v>0</v>
      </c>
      <c r="AC1031" s="33">
        <f t="shared" si="2819"/>
        <v>2873.6</v>
      </c>
      <c r="AD1031" s="33">
        <f t="shared" si="2819"/>
        <v>2873.56</v>
      </c>
      <c r="AE1031" s="34">
        <f t="shared" si="2725"/>
        <v>99.998608017817375</v>
      </c>
      <c r="AF1031" s="32">
        <f t="shared" ref="AF1031:AK1031" si="2820">AF1032</f>
        <v>2873.6</v>
      </c>
      <c r="AG1031" s="32">
        <f t="shared" si="2820"/>
        <v>0</v>
      </c>
      <c r="AH1031" s="32">
        <f t="shared" si="2820"/>
        <v>0</v>
      </c>
      <c r="AI1031" s="32">
        <f t="shared" si="2820"/>
        <v>0</v>
      </c>
      <c r="AJ1031" s="32">
        <f t="shared" si="2820"/>
        <v>0</v>
      </c>
      <c r="AK1031" s="32">
        <f t="shared" si="2820"/>
        <v>0</v>
      </c>
      <c r="AL1031" s="32">
        <f t="shared" si="2726"/>
        <v>2873.6</v>
      </c>
      <c r="AM1031" s="32">
        <f t="shared" si="2727"/>
        <v>0</v>
      </c>
    </row>
    <row r="1032" spans="2:40" ht="31.2" x14ac:dyDescent="0.3">
      <c r="B1032" s="30" t="s">
        <v>450</v>
      </c>
      <c r="C1032" s="30" t="s">
        <v>224</v>
      </c>
      <c r="D1032" s="30" t="s">
        <v>106</v>
      </c>
      <c r="E1032" s="15" t="str">
        <f t="shared" si="2737"/>
        <v>0709</v>
      </c>
      <c r="F1032" s="30" t="s">
        <v>630</v>
      </c>
      <c r="G1032" s="30" t="s">
        <v>632</v>
      </c>
      <c r="H1032" s="31" t="s">
        <v>633</v>
      </c>
      <c r="I1032" s="32">
        <v>2873.6</v>
      </c>
      <c r="J1032" s="32">
        <v>2873.6</v>
      </c>
      <c r="K1032" s="32">
        <v>2873.6</v>
      </c>
      <c r="L1032" s="32"/>
      <c r="M1032" s="32"/>
      <c r="N1032" s="32"/>
      <c r="O1032" s="32">
        <v>0</v>
      </c>
      <c r="P1032" s="32">
        <v>0</v>
      </c>
      <c r="Q1032" s="32">
        <v>0</v>
      </c>
      <c r="R1032" s="32">
        <v>0</v>
      </c>
      <c r="S1032" s="32">
        <v>0</v>
      </c>
      <c r="T1032" s="32">
        <v>0</v>
      </c>
      <c r="U1032" s="32">
        <v>0</v>
      </c>
      <c r="V1032" s="32">
        <f t="shared" si="2739"/>
        <v>2873.6</v>
      </c>
      <c r="W1032" s="32"/>
      <c r="X1032" s="32"/>
      <c r="Y1032" s="32"/>
      <c r="Z1032" s="32"/>
      <c r="AA1032" s="32"/>
      <c r="AB1032" s="32">
        <v>0</v>
      </c>
      <c r="AC1032" s="33">
        <v>2873.6</v>
      </c>
      <c r="AD1032" s="33">
        <v>2873.56</v>
      </c>
      <c r="AE1032" s="34">
        <f t="shared" si="2725"/>
        <v>99.998608017817375</v>
      </c>
      <c r="AF1032" s="32">
        <v>2873.6</v>
      </c>
      <c r="AG1032" s="32">
        <v>0</v>
      </c>
      <c r="AH1032" s="32">
        <v>0</v>
      </c>
      <c r="AI1032" s="32">
        <v>0</v>
      </c>
      <c r="AJ1032" s="32">
        <v>0</v>
      </c>
      <c r="AK1032" s="32">
        <v>0</v>
      </c>
      <c r="AL1032" s="32">
        <f t="shared" si="2726"/>
        <v>2873.6</v>
      </c>
      <c r="AM1032" s="32">
        <f t="shared" si="2727"/>
        <v>0</v>
      </c>
      <c r="AN1032" s="12"/>
    </row>
    <row r="1033" spans="2:40" ht="31.2" x14ac:dyDescent="0.3">
      <c r="B1033" s="30" t="s">
        <v>450</v>
      </c>
      <c r="C1033" s="30" t="s">
        <v>224</v>
      </c>
      <c r="D1033" s="30" t="s">
        <v>106</v>
      </c>
      <c r="E1033" s="15" t="str">
        <f t="shared" si="2737"/>
        <v>0709</v>
      </c>
      <c r="F1033" s="30" t="s">
        <v>466</v>
      </c>
      <c r="G1033" s="30"/>
      <c r="H1033" s="31" t="s">
        <v>467</v>
      </c>
      <c r="I1033" s="32">
        <f t="shared" ref="I1033:I1034" si="2821">I1034</f>
        <v>1447.8</v>
      </c>
      <c r="J1033" s="32">
        <f t="shared" ref="J1033:J1034" si="2822">J1034</f>
        <v>1447.8</v>
      </c>
      <c r="K1033" s="32">
        <f t="shared" ref="K1033:K1034" si="2823">K1034</f>
        <v>1447.8</v>
      </c>
      <c r="L1033" s="32">
        <f t="shared" ref="L1033:L1034" si="2824">L1034</f>
        <v>0</v>
      </c>
      <c r="M1033" s="32">
        <f t="shared" ref="M1033:M1034" si="2825">M1034</f>
        <v>0</v>
      </c>
      <c r="N1033" s="32">
        <f t="shared" ref="N1033:N1034" si="2826">N1034</f>
        <v>0</v>
      </c>
      <c r="O1033" s="32">
        <f t="shared" ref="O1033:O1034" si="2827">O1034</f>
        <v>0</v>
      </c>
      <c r="P1033" s="32">
        <f t="shared" ref="P1033:P1034" si="2828">P1034</f>
        <v>0</v>
      </c>
      <c r="Q1033" s="32">
        <f t="shared" ref="Q1033:Q1034" si="2829">Q1034</f>
        <v>0</v>
      </c>
      <c r="R1033" s="32">
        <f t="shared" ref="R1033:R1034" si="2830">R1034</f>
        <v>0</v>
      </c>
      <c r="S1033" s="32">
        <f t="shared" ref="S1033:S1034" si="2831">S1034</f>
        <v>0</v>
      </c>
      <c r="T1033" s="32">
        <f t="shared" ref="T1033:T1034" si="2832">T1034</f>
        <v>0</v>
      </c>
      <c r="U1033" s="32">
        <v>0</v>
      </c>
      <c r="V1033" s="32">
        <f t="shared" si="2739"/>
        <v>1447.8</v>
      </c>
      <c r="W1033" s="32">
        <f t="shared" ref="W1033:W1034" si="2833">W1034</f>
        <v>0</v>
      </c>
      <c r="X1033" s="32">
        <f t="shared" ref="X1033:X1034" si="2834">X1034</f>
        <v>0</v>
      </c>
      <c r="Y1033" s="32">
        <f t="shared" ref="Y1033:Y1034" si="2835">Y1034</f>
        <v>0</v>
      </c>
      <c r="Z1033" s="32">
        <f t="shared" ref="Z1033:Z1034" si="2836">Z1034</f>
        <v>0</v>
      </c>
      <c r="AA1033" s="32">
        <f t="shared" ref="AA1033:AA1034" si="2837">AA1034</f>
        <v>0</v>
      </c>
      <c r="AB1033" s="32">
        <f t="shared" ref="AB1033:AB1034" si="2838">AB1034</f>
        <v>1285.1076499999999</v>
      </c>
      <c r="AC1033" s="33">
        <f t="shared" ref="AC1033:AC1034" si="2839">AC1034</f>
        <v>1447.8</v>
      </c>
      <c r="AD1033" s="33">
        <f t="shared" ref="AD1033:AD1034" si="2840">AD1034</f>
        <v>1447.8</v>
      </c>
      <c r="AE1033" s="34">
        <f t="shared" si="2725"/>
        <v>100</v>
      </c>
      <c r="AF1033" s="32">
        <f t="shared" ref="AF1033:AF1034" si="2841">AF1034</f>
        <v>1447.8</v>
      </c>
      <c r="AG1033" s="32">
        <f t="shared" ref="AG1033:AG1034" si="2842">AG1034</f>
        <v>0</v>
      </c>
      <c r="AH1033" s="32">
        <f t="shared" ref="AH1033:AH1034" si="2843">AH1034</f>
        <v>0</v>
      </c>
      <c r="AI1033" s="32">
        <f t="shared" ref="AI1033:AI1034" si="2844">AI1034</f>
        <v>0</v>
      </c>
      <c r="AJ1033" s="32">
        <f t="shared" ref="AJ1033:AJ1034" si="2845">AJ1034</f>
        <v>0</v>
      </c>
      <c r="AK1033" s="32">
        <f t="shared" ref="AK1033:AK1034" si="2846">AK1034</f>
        <v>0</v>
      </c>
      <c r="AL1033" s="32">
        <f t="shared" si="2726"/>
        <v>1447.8</v>
      </c>
      <c r="AM1033" s="32">
        <f t="shared" si="2727"/>
        <v>0</v>
      </c>
    </row>
    <row r="1034" spans="2:40" ht="93.6" x14ac:dyDescent="0.3">
      <c r="B1034" s="30" t="s">
        <v>450</v>
      </c>
      <c r="C1034" s="30" t="s">
        <v>224</v>
      </c>
      <c r="D1034" s="30" t="s">
        <v>106</v>
      </c>
      <c r="E1034" s="15" t="str">
        <f t="shared" si="2737"/>
        <v>0709</v>
      </c>
      <c r="F1034" s="30" t="s">
        <v>474</v>
      </c>
      <c r="G1034" s="30"/>
      <c r="H1034" s="31" t="s">
        <v>475</v>
      </c>
      <c r="I1034" s="32">
        <f t="shared" si="2821"/>
        <v>1447.8</v>
      </c>
      <c r="J1034" s="32">
        <f t="shared" si="2822"/>
        <v>1447.8</v>
      </c>
      <c r="K1034" s="32">
        <f t="shared" si="2823"/>
        <v>1447.8</v>
      </c>
      <c r="L1034" s="32">
        <f t="shared" si="2824"/>
        <v>0</v>
      </c>
      <c r="M1034" s="32">
        <f t="shared" si="2825"/>
        <v>0</v>
      </c>
      <c r="N1034" s="32">
        <f t="shared" si="2826"/>
        <v>0</v>
      </c>
      <c r="O1034" s="32">
        <f t="shared" si="2827"/>
        <v>0</v>
      </c>
      <c r="P1034" s="32">
        <f t="shared" si="2828"/>
        <v>0</v>
      </c>
      <c r="Q1034" s="32">
        <f t="shared" si="2829"/>
        <v>0</v>
      </c>
      <c r="R1034" s="32">
        <f t="shared" si="2830"/>
        <v>0</v>
      </c>
      <c r="S1034" s="32">
        <f t="shared" si="2831"/>
        <v>0</v>
      </c>
      <c r="T1034" s="32">
        <f t="shared" si="2832"/>
        <v>0</v>
      </c>
      <c r="U1034" s="32">
        <v>0</v>
      </c>
      <c r="V1034" s="32">
        <f t="shared" si="2739"/>
        <v>1447.8</v>
      </c>
      <c r="W1034" s="32">
        <f t="shared" si="2833"/>
        <v>0</v>
      </c>
      <c r="X1034" s="32">
        <f t="shared" si="2834"/>
        <v>0</v>
      </c>
      <c r="Y1034" s="32">
        <f t="shared" si="2835"/>
        <v>0</v>
      </c>
      <c r="Z1034" s="32">
        <f t="shared" si="2836"/>
        <v>0</v>
      </c>
      <c r="AA1034" s="32">
        <f t="shared" si="2837"/>
        <v>0</v>
      </c>
      <c r="AB1034" s="32">
        <f t="shared" si="2838"/>
        <v>1285.1076499999999</v>
      </c>
      <c r="AC1034" s="33">
        <f t="shared" si="2839"/>
        <v>1447.8</v>
      </c>
      <c r="AD1034" s="33">
        <f t="shared" si="2840"/>
        <v>1447.8</v>
      </c>
      <c r="AE1034" s="34">
        <f t="shared" si="2725"/>
        <v>100</v>
      </c>
      <c r="AF1034" s="32">
        <f t="shared" si="2841"/>
        <v>1447.8</v>
      </c>
      <c r="AG1034" s="32">
        <f t="shared" si="2842"/>
        <v>0</v>
      </c>
      <c r="AH1034" s="32">
        <f t="shared" si="2843"/>
        <v>0</v>
      </c>
      <c r="AI1034" s="32">
        <f t="shared" si="2844"/>
        <v>0</v>
      </c>
      <c r="AJ1034" s="32">
        <f t="shared" si="2845"/>
        <v>0</v>
      </c>
      <c r="AK1034" s="32">
        <f t="shared" si="2846"/>
        <v>0</v>
      </c>
      <c r="AL1034" s="32">
        <f t="shared" si="2726"/>
        <v>1447.8</v>
      </c>
      <c r="AM1034" s="32">
        <f t="shared" si="2727"/>
        <v>0</v>
      </c>
    </row>
    <row r="1035" spans="2:40" ht="31.2" x14ac:dyDescent="0.3">
      <c r="B1035" s="30" t="s">
        <v>450</v>
      </c>
      <c r="C1035" s="30" t="s">
        <v>224</v>
      </c>
      <c r="D1035" s="30" t="s">
        <v>106</v>
      </c>
      <c r="E1035" s="15" t="str">
        <f t="shared" si="2737"/>
        <v>0709</v>
      </c>
      <c r="F1035" s="30" t="s">
        <v>476</v>
      </c>
      <c r="G1035" s="30"/>
      <c r="H1035" s="31" t="s">
        <v>463</v>
      </c>
      <c r="I1035" s="32">
        <f t="shared" ref="I1035:N1035" si="2847">I1036+I1040</f>
        <v>1447.8</v>
      </c>
      <c r="J1035" s="32">
        <f t="shared" si="2847"/>
        <v>1447.8</v>
      </c>
      <c r="K1035" s="32">
        <f t="shared" si="2847"/>
        <v>1447.8</v>
      </c>
      <c r="L1035" s="32">
        <f t="shared" si="2847"/>
        <v>0</v>
      </c>
      <c r="M1035" s="32">
        <f t="shared" si="2847"/>
        <v>0</v>
      </c>
      <c r="N1035" s="32">
        <f t="shared" si="2847"/>
        <v>0</v>
      </c>
      <c r="O1035" s="32">
        <f>O1036+O1040+O1038</f>
        <v>0</v>
      </c>
      <c r="P1035" s="32">
        <f>P1036+P1040</f>
        <v>0</v>
      </c>
      <c r="Q1035" s="32">
        <f>Q1036+Q1040</f>
        <v>0</v>
      </c>
      <c r="R1035" s="32">
        <f>R1036+R1040</f>
        <v>0</v>
      </c>
      <c r="S1035" s="32">
        <f>S1036+S1040</f>
        <v>0</v>
      </c>
      <c r="T1035" s="32">
        <f>T1036+T1040</f>
        <v>0</v>
      </c>
      <c r="U1035" s="32">
        <v>0</v>
      </c>
      <c r="V1035" s="32">
        <f t="shared" si="2739"/>
        <v>1447.8</v>
      </c>
      <c r="W1035" s="32">
        <f>W1036+W1040</f>
        <v>0</v>
      </c>
      <c r="X1035" s="32">
        <f>X1036+X1040</f>
        <v>0</v>
      </c>
      <c r="Y1035" s="32">
        <f>Y1036+Y1040</f>
        <v>0</v>
      </c>
      <c r="Z1035" s="32">
        <f>Z1036+Z1040</f>
        <v>0</v>
      </c>
      <c r="AA1035" s="32">
        <f>AA1036+AA1040</f>
        <v>0</v>
      </c>
      <c r="AB1035" s="32">
        <f>AB1036+AB1040+AB1038</f>
        <v>1285.1076499999999</v>
      </c>
      <c r="AC1035" s="33">
        <f>AC1036+AC1040+AC1038</f>
        <v>1447.8</v>
      </c>
      <c r="AD1035" s="33">
        <f>AD1036+AD1040+AD1038</f>
        <v>1447.8</v>
      </c>
      <c r="AE1035" s="34">
        <f t="shared" si="2725"/>
        <v>100</v>
      </c>
      <c r="AF1035" s="32">
        <f t="shared" ref="AF1035:AK1035" si="2848">AF1036+AF1040+AF1038</f>
        <v>1447.8</v>
      </c>
      <c r="AG1035" s="32">
        <f t="shared" si="2848"/>
        <v>0</v>
      </c>
      <c r="AH1035" s="32">
        <f t="shared" si="2848"/>
        <v>0</v>
      </c>
      <c r="AI1035" s="32">
        <f t="shared" si="2848"/>
        <v>0</v>
      </c>
      <c r="AJ1035" s="32">
        <f t="shared" si="2848"/>
        <v>0</v>
      </c>
      <c r="AK1035" s="32">
        <f t="shared" si="2848"/>
        <v>0</v>
      </c>
      <c r="AL1035" s="32">
        <f t="shared" si="2726"/>
        <v>1447.8</v>
      </c>
      <c r="AM1035" s="32">
        <f t="shared" si="2727"/>
        <v>0</v>
      </c>
    </row>
    <row r="1036" spans="2:40" ht="78" hidden="1" customHeight="1" x14ac:dyDescent="0.3">
      <c r="B1036" s="30" t="s">
        <v>450</v>
      </c>
      <c r="C1036" s="30" t="s">
        <v>224</v>
      </c>
      <c r="D1036" s="30" t="s">
        <v>106</v>
      </c>
      <c r="E1036" s="15" t="str">
        <f t="shared" si="2737"/>
        <v>0709</v>
      </c>
      <c r="F1036" s="30" t="s">
        <v>476</v>
      </c>
      <c r="G1036" s="30" t="s">
        <v>68</v>
      </c>
      <c r="H1036" s="31" t="s">
        <v>69</v>
      </c>
      <c r="I1036" s="32">
        <f t="shared" ref="I1036:T1036" si="2849">I1037</f>
        <v>0</v>
      </c>
      <c r="J1036" s="32">
        <f t="shared" si="2849"/>
        <v>0</v>
      </c>
      <c r="K1036" s="32">
        <f t="shared" si="2849"/>
        <v>0</v>
      </c>
      <c r="L1036" s="32">
        <f t="shared" si="2849"/>
        <v>0</v>
      </c>
      <c r="M1036" s="32">
        <f t="shared" si="2849"/>
        <v>0</v>
      </c>
      <c r="N1036" s="32">
        <f t="shared" si="2849"/>
        <v>0</v>
      </c>
      <c r="O1036" s="32">
        <f t="shared" si="2849"/>
        <v>0</v>
      </c>
      <c r="P1036" s="32">
        <f t="shared" si="2849"/>
        <v>0</v>
      </c>
      <c r="Q1036" s="32">
        <f t="shared" si="2849"/>
        <v>0</v>
      </c>
      <c r="R1036" s="32">
        <f t="shared" si="2849"/>
        <v>0</v>
      </c>
      <c r="S1036" s="32">
        <f t="shared" si="2849"/>
        <v>0</v>
      </c>
      <c r="T1036" s="32">
        <f t="shared" si="2849"/>
        <v>0</v>
      </c>
      <c r="U1036" s="32">
        <v>0</v>
      </c>
      <c r="V1036" s="32">
        <f t="shared" si="2739"/>
        <v>0</v>
      </c>
      <c r="W1036" s="32">
        <f t="shared" ref="W1036:AD1036" si="2850">W1037</f>
        <v>0</v>
      </c>
      <c r="X1036" s="32">
        <f t="shared" si="2850"/>
        <v>0</v>
      </c>
      <c r="Y1036" s="32">
        <f t="shared" si="2850"/>
        <v>0</v>
      </c>
      <c r="Z1036" s="32">
        <f t="shared" si="2850"/>
        <v>0</v>
      </c>
      <c r="AA1036" s="32">
        <f t="shared" si="2850"/>
        <v>0</v>
      </c>
      <c r="AB1036" s="32">
        <f t="shared" si="2850"/>
        <v>0</v>
      </c>
      <c r="AC1036" s="33">
        <f t="shared" si="2850"/>
        <v>0</v>
      </c>
      <c r="AD1036" s="33">
        <f t="shared" si="2850"/>
        <v>0</v>
      </c>
      <c r="AE1036" s="34" t="e">
        <f t="shared" si="2725"/>
        <v>#DIV/0!</v>
      </c>
      <c r="AF1036" s="35">
        <f t="shared" ref="AF1036:AK1036" si="2851">AF1037</f>
        <v>0</v>
      </c>
      <c r="AG1036" s="35">
        <f t="shared" si="2851"/>
        <v>0</v>
      </c>
      <c r="AH1036" s="36">
        <f t="shared" si="2851"/>
        <v>0</v>
      </c>
      <c r="AI1036" s="36">
        <f t="shared" si="2851"/>
        <v>0</v>
      </c>
      <c r="AJ1036" s="36">
        <f t="shared" si="2851"/>
        <v>0</v>
      </c>
      <c r="AK1036" s="36">
        <f t="shared" si="2851"/>
        <v>0</v>
      </c>
      <c r="AL1036" s="36">
        <f t="shared" si="2726"/>
        <v>0</v>
      </c>
      <c r="AM1036" s="36">
        <f t="shared" si="2727"/>
        <v>0</v>
      </c>
      <c r="AN1036" s="37" t="s">
        <v>35</v>
      </c>
    </row>
    <row r="1037" spans="2:40" ht="31.2" hidden="1" customHeight="1" x14ac:dyDescent="0.3">
      <c r="B1037" s="30" t="s">
        <v>450</v>
      </c>
      <c r="C1037" s="30" t="s">
        <v>224</v>
      </c>
      <c r="D1037" s="30" t="s">
        <v>106</v>
      </c>
      <c r="E1037" s="15" t="str">
        <f t="shared" si="2737"/>
        <v>0709</v>
      </c>
      <c r="F1037" s="30" t="s">
        <v>476</v>
      </c>
      <c r="G1037" s="30" t="s">
        <v>90</v>
      </c>
      <c r="H1037" s="31" t="s">
        <v>91</v>
      </c>
      <c r="I1037" s="32"/>
      <c r="J1037" s="32"/>
      <c r="K1037" s="32"/>
      <c r="L1037" s="32"/>
      <c r="M1037" s="32"/>
      <c r="N1037" s="32"/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2">
        <v>0</v>
      </c>
      <c r="V1037" s="32">
        <f t="shared" si="2739"/>
        <v>0</v>
      </c>
      <c r="W1037" s="32"/>
      <c r="X1037" s="32"/>
      <c r="Y1037" s="32"/>
      <c r="Z1037" s="32"/>
      <c r="AA1037" s="32"/>
      <c r="AB1037" s="32">
        <v>0</v>
      </c>
      <c r="AC1037" s="33">
        <v>0</v>
      </c>
      <c r="AD1037" s="33">
        <v>0</v>
      </c>
      <c r="AE1037" s="34" t="e">
        <f t="shared" si="2725"/>
        <v>#DIV/0!</v>
      </c>
      <c r="AF1037" s="51">
        <v>0</v>
      </c>
      <c r="AG1037" s="51">
        <v>0</v>
      </c>
      <c r="AH1037" s="52">
        <v>0</v>
      </c>
      <c r="AI1037" s="52">
        <v>0</v>
      </c>
      <c r="AJ1037" s="52">
        <v>0</v>
      </c>
      <c r="AK1037" s="52">
        <v>0</v>
      </c>
      <c r="AL1037" s="36">
        <f t="shared" si="2726"/>
        <v>0</v>
      </c>
      <c r="AM1037" s="36">
        <f t="shared" si="2727"/>
        <v>0</v>
      </c>
      <c r="AN1037" s="37" t="s">
        <v>35</v>
      </c>
    </row>
    <row r="1038" spans="2:40" ht="78" x14ac:dyDescent="0.3">
      <c r="B1038" s="30" t="s">
        <v>450</v>
      </c>
      <c r="C1038" s="30" t="s">
        <v>224</v>
      </c>
      <c r="D1038" s="30" t="s">
        <v>106</v>
      </c>
      <c r="E1038" s="15" t="str">
        <f t="shared" si="2737"/>
        <v>0709</v>
      </c>
      <c r="F1038" s="30" t="s">
        <v>476</v>
      </c>
      <c r="G1038" s="30" t="s">
        <v>68</v>
      </c>
      <c r="H1038" s="31" t="s">
        <v>69</v>
      </c>
      <c r="I1038" s="32"/>
      <c r="J1038" s="32"/>
      <c r="K1038" s="32"/>
      <c r="L1038" s="32"/>
      <c r="M1038" s="32"/>
      <c r="N1038" s="32"/>
      <c r="O1038" s="32">
        <f>O1039</f>
        <v>0</v>
      </c>
      <c r="P1038" s="32"/>
      <c r="Q1038" s="32"/>
      <c r="R1038" s="32"/>
      <c r="S1038" s="32"/>
      <c r="T1038" s="32"/>
      <c r="U1038" s="32"/>
      <c r="V1038" s="32">
        <f t="shared" si="2739"/>
        <v>0</v>
      </c>
      <c r="W1038" s="32"/>
      <c r="X1038" s="32"/>
      <c r="Y1038" s="32"/>
      <c r="Z1038" s="32"/>
      <c r="AA1038" s="32"/>
      <c r="AB1038" s="32">
        <f>AB1039</f>
        <v>0</v>
      </c>
      <c r="AC1038" s="33">
        <f>AC1039</f>
        <v>162.69235</v>
      </c>
      <c r="AD1038" s="33">
        <f>AD1039</f>
        <v>162.69235</v>
      </c>
      <c r="AE1038" s="34">
        <f t="shared" si="2725"/>
        <v>100</v>
      </c>
      <c r="AF1038" s="32">
        <f t="shared" ref="AF1038:AK1038" si="2852">AF1039</f>
        <v>162.69235</v>
      </c>
      <c r="AG1038" s="32">
        <f t="shared" si="2852"/>
        <v>0</v>
      </c>
      <c r="AH1038" s="32">
        <f t="shared" si="2852"/>
        <v>0</v>
      </c>
      <c r="AI1038" s="32">
        <f t="shared" si="2852"/>
        <v>0</v>
      </c>
      <c r="AJ1038" s="32">
        <f t="shared" si="2852"/>
        <v>0</v>
      </c>
      <c r="AK1038" s="32">
        <f t="shared" si="2852"/>
        <v>0</v>
      </c>
      <c r="AL1038" s="32">
        <f t="shared" si="2726"/>
        <v>162.69235</v>
      </c>
      <c r="AM1038" s="32">
        <f t="shared" si="2727"/>
        <v>-162.69235</v>
      </c>
      <c r="AN1038" s="12"/>
    </row>
    <row r="1039" spans="2:40" ht="31.2" x14ac:dyDescent="0.3">
      <c r="B1039" s="30" t="s">
        <v>450</v>
      </c>
      <c r="C1039" s="30" t="s">
        <v>224</v>
      </c>
      <c r="D1039" s="30" t="s">
        <v>106</v>
      </c>
      <c r="E1039" s="15" t="str">
        <f t="shared" si="2737"/>
        <v>0709</v>
      </c>
      <c r="F1039" s="30" t="s">
        <v>476</v>
      </c>
      <c r="G1039" s="30" t="s">
        <v>90</v>
      </c>
      <c r="H1039" s="31" t="s">
        <v>91</v>
      </c>
      <c r="I1039" s="32"/>
      <c r="J1039" s="32"/>
      <c r="K1039" s="32"/>
      <c r="L1039" s="32"/>
      <c r="M1039" s="32"/>
      <c r="N1039" s="32"/>
      <c r="O1039" s="32">
        <v>0</v>
      </c>
      <c r="P1039" s="32"/>
      <c r="Q1039" s="32"/>
      <c r="R1039" s="32"/>
      <c r="S1039" s="32"/>
      <c r="T1039" s="32"/>
      <c r="U1039" s="32"/>
      <c r="V1039" s="32">
        <f t="shared" si="2739"/>
        <v>0</v>
      </c>
      <c r="W1039" s="32"/>
      <c r="X1039" s="32"/>
      <c r="Y1039" s="32"/>
      <c r="Z1039" s="32"/>
      <c r="AA1039" s="32"/>
      <c r="AB1039" s="32">
        <v>0</v>
      </c>
      <c r="AC1039" s="33">
        <v>162.69235</v>
      </c>
      <c r="AD1039" s="33">
        <v>162.69235</v>
      </c>
      <c r="AE1039" s="34">
        <f t="shared" si="2725"/>
        <v>100</v>
      </c>
      <c r="AF1039" s="32">
        <v>162.69235</v>
      </c>
      <c r="AG1039" s="32">
        <v>0</v>
      </c>
      <c r="AH1039" s="32">
        <v>0</v>
      </c>
      <c r="AI1039" s="32">
        <v>0</v>
      </c>
      <c r="AJ1039" s="32">
        <v>0</v>
      </c>
      <c r="AK1039" s="32">
        <v>0</v>
      </c>
      <c r="AL1039" s="32">
        <f t="shared" si="2726"/>
        <v>162.69235</v>
      </c>
      <c r="AM1039" s="32">
        <f t="shared" si="2727"/>
        <v>-162.69235</v>
      </c>
      <c r="AN1039" s="12"/>
    </row>
    <row r="1040" spans="2:40" ht="31.2" x14ac:dyDescent="0.3">
      <c r="B1040" s="30" t="s">
        <v>450</v>
      </c>
      <c r="C1040" s="30" t="s">
        <v>224</v>
      </c>
      <c r="D1040" s="30" t="s">
        <v>106</v>
      </c>
      <c r="E1040" s="15" t="str">
        <f t="shared" si="2737"/>
        <v>0709</v>
      </c>
      <c r="F1040" s="30" t="s">
        <v>476</v>
      </c>
      <c r="G1040" s="30" t="s">
        <v>50</v>
      </c>
      <c r="H1040" s="31" t="s">
        <v>51</v>
      </c>
      <c r="I1040" s="32">
        <f t="shared" ref="I1040:T1040" si="2853">I1041</f>
        <v>1447.8</v>
      </c>
      <c r="J1040" s="32">
        <f t="shared" si="2853"/>
        <v>1447.8</v>
      </c>
      <c r="K1040" s="32">
        <f t="shared" si="2853"/>
        <v>1447.8</v>
      </c>
      <c r="L1040" s="32">
        <f t="shared" si="2853"/>
        <v>0</v>
      </c>
      <c r="M1040" s="32">
        <f t="shared" si="2853"/>
        <v>0</v>
      </c>
      <c r="N1040" s="32">
        <f t="shared" si="2853"/>
        <v>0</v>
      </c>
      <c r="O1040" s="32">
        <f t="shared" si="2853"/>
        <v>0</v>
      </c>
      <c r="P1040" s="32">
        <f t="shared" si="2853"/>
        <v>0</v>
      </c>
      <c r="Q1040" s="32">
        <f t="shared" si="2853"/>
        <v>0</v>
      </c>
      <c r="R1040" s="32">
        <f t="shared" si="2853"/>
        <v>0</v>
      </c>
      <c r="S1040" s="32">
        <f t="shared" si="2853"/>
        <v>0</v>
      </c>
      <c r="T1040" s="32">
        <f t="shared" si="2853"/>
        <v>0</v>
      </c>
      <c r="U1040" s="32">
        <v>0</v>
      </c>
      <c r="V1040" s="32">
        <f t="shared" si="2739"/>
        <v>1447.8</v>
      </c>
      <c r="W1040" s="32">
        <f t="shared" ref="W1040:AD1040" si="2854">W1041</f>
        <v>0</v>
      </c>
      <c r="X1040" s="32">
        <f t="shared" si="2854"/>
        <v>0</v>
      </c>
      <c r="Y1040" s="32">
        <f t="shared" si="2854"/>
        <v>0</v>
      </c>
      <c r="Z1040" s="32">
        <f t="shared" si="2854"/>
        <v>0</v>
      </c>
      <c r="AA1040" s="32">
        <f t="shared" si="2854"/>
        <v>0</v>
      </c>
      <c r="AB1040" s="32">
        <f t="shared" si="2854"/>
        <v>1285.1076499999999</v>
      </c>
      <c r="AC1040" s="33">
        <f t="shared" si="2854"/>
        <v>1285.1076499999999</v>
      </c>
      <c r="AD1040" s="33">
        <f t="shared" si="2854"/>
        <v>1285.1076499999999</v>
      </c>
      <c r="AE1040" s="34">
        <f t="shared" si="2725"/>
        <v>100</v>
      </c>
      <c r="AF1040" s="32">
        <f t="shared" ref="AF1040:AK1040" si="2855">AF1041</f>
        <v>1285.1076499999999</v>
      </c>
      <c r="AG1040" s="32">
        <f t="shared" si="2855"/>
        <v>0</v>
      </c>
      <c r="AH1040" s="32">
        <f t="shared" si="2855"/>
        <v>0</v>
      </c>
      <c r="AI1040" s="32">
        <f t="shared" si="2855"/>
        <v>0</v>
      </c>
      <c r="AJ1040" s="32">
        <f t="shared" si="2855"/>
        <v>0</v>
      </c>
      <c r="AK1040" s="32">
        <f t="shared" si="2855"/>
        <v>0</v>
      </c>
      <c r="AL1040" s="32">
        <f t="shared" si="2726"/>
        <v>1285.1076499999999</v>
      </c>
      <c r="AM1040" s="32">
        <f t="shared" si="2727"/>
        <v>162.69235000000003</v>
      </c>
    </row>
    <row r="1041" spans="2:40" ht="31.2" x14ac:dyDescent="0.3">
      <c r="B1041" s="30" t="s">
        <v>450</v>
      </c>
      <c r="C1041" s="30" t="s">
        <v>224</v>
      </c>
      <c r="D1041" s="30" t="s">
        <v>106</v>
      </c>
      <c r="E1041" s="15" t="str">
        <f t="shared" si="2737"/>
        <v>0709</v>
      </c>
      <c r="F1041" s="30" t="s">
        <v>476</v>
      </c>
      <c r="G1041" s="30" t="s">
        <v>52</v>
      </c>
      <c r="H1041" s="31" t="s">
        <v>53</v>
      </c>
      <c r="I1041" s="32">
        <v>1447.8</v>
      </c>
      <c r="J1041" s="32">
        <v>1447.8</v>
      </c>
      <c r="K1041" s="32">
        <v>1447.8</v>
      </c>
      <c r="L1041" s="32"/>
      <c r="M1041" s="32"/>
      <c r="N1041" s="32"/>
      <c r="O1041" s="32">
        <v>0</v>
      </c>
      <c r="P1041" s="32">
        <v>0</v>
      </c>
      <c r="Q1041" s="32">
        <v>0</v>
      </c>
      <c r="R1041" s="32">
        <v>0</v>
      </c>
      <c r="S1041" s="32">
        <v>0</v>
      </c>
      <c r="T1041" s="32">
        <v>0</v>
      </c>
      <c r="U1041" s="32">
        <v>0</v>
      </c>
      <c r="V1041" s="32">
        <f t="shared" si="2739"/>
        <v>1447.8</v>
      </c>
      <c r="W1041" s="32"/>
      <c r="X1041" s="32"/>
      <c r="Y1041" s="32"/>
      <c r="Z1041" s="32"/>
      <c r="AA1041" s="32"/>
      <c r="AB1041" s="32">
        <v>1285.1076499999999</v>
      </c>
      <c r="AC1041" s="33">
        <v>1285.1076499999999</v>
      </c>
      <c r="AD1041" s="33">
        <v>1285.1076499999999</v>
      </c>
      <c r="AE1041" s="34">
        <f t="shared" si="2725"/>
        <v>100</v>
      </c>
      <c r="AF1041" s="32">
        <v>1285.1076499999999</v>
      </c>
      <c r="AG1041" s="32">
        <v>0</v>
      </c>
      <c r="AH1041" s="32">
        <v>0</v>
      </c>
      <c r="AI1041" s="32">
        <v>0</v>
      </c>
      <c r="AJ1041" s="32">
        <v>0</v>
      </c>
      <c r="AK1041" s="32">
        <v>0</v>
      </c>
      <c r="AL1041" s="32">
        <f t="shared" si="2726"/>
        <v>1285.1076499999999</v>
      </c>
      <c r="AM1041" s="32">
        <f t="shared" si="2727"/>
        <v>162.69235000000003</v>
      </c>
      <c r="AN1041" s="12"/>
    </row>
    <row r="1042" spans="2:40" ht="31.2" x14ac:dyDescent="0.3">
      <c r="B1042" s="30" t="s">
        <v>450</v>
      </c>
      <c r="C1042" s="30" t="s">
        <v>224</v>
      </c>
      <c r="D1042" s="30" t="s">
        <v>106</v>
      </c>
      <c r="E1042" s="15" t="str">
        <f t="shared" si="2737"/>
        <v>0709</v>
      </c>
      <c r="F1042" s="30" t="s">
        <v>477</v>
      </c>
      <c r="G1042" s="30"/>
      <c r="H1042" s="31" t="s">
        <v>478</v>
      </c>
      <c r="I1042" s="32">
        <f t="shared" ref="I1042:I1043" si="2856">I1043</f>
        <v>7204.1</v>
      </c>
      <c r="J1042" s="32">
        <f t="shared" ref="J1042:J1043" si="2857">J1043</f>
        <v>212.4</v>
      </c>
      <c r="K1042" s="32">
        <f t="shared" ref="K1042:K1043" si="2858">K1043</f>
        <v>212.4</v>
      </c>
      <c r="L1042" s="32">
        <f t="shared" ref="L1042:L1043" si="2859">L1043</f>
        <v>0</v>
      </c>
      <c r="M1042" s="32">
        <f t="shared" ref="M1042:M1043" si="2860">M1043</f>
        <v>0</v>
      </c>
      <c r="N1042" s="32">
        <f t="shared" ref="N1042:N1043" si="2861">N1043</f>
        <v>0</v>
      </c>
      <c r="O1042" s="32">
        <f t="shared" ref="O1042:O1043" si="2862">O1043</f>
        <v>0</v>
      </c>
      <c r="P1042" s="32">
        <f t="shared" ref="P1042:P1043" si="2863">P1043</f>
        <v>0</v>
      </c>
      <c r="Q1042" s="32">
        <f t="shared" ref="Q1042:Q1043" si="2864">Q1043</f>
        <v>-7000</v>
      </c>
      <c r="R1042" s="32">
        <f t="shared" ref="R1042:R1043" si="2865">R1043</f>
        <v>0</v>
      </c>
      <c r="S1042" s="32">
        <f t="shared" ref="S1042:S1043" si="2866">S1043</f>
        <v>0</v>
      </c>
      <c r="T1042" s="32">
        <f t="shared" ref="T1042:T1043" si="2867">T1043</f>
        <v>0</v>
      </c>
      <c r="U1042" s="32">
        <v>0</v>
      </c>
      <c r="V1042" s="32">
        <f t="shared" si="2739"/>
        <v>204.10000000000036</v>
      </c>
      <c r="W1042" s="32">
        <f t="shared" ref="W1042:W1043" si="2868">W1043</f>
        <v>0</v>
      </c>
      <c r="X1042" s="32">
        <f t="shared" ref="X1042:X1043" si="2869">X1043</f>
        <v>0</v>
      </c>
      <c r="Y1042" s="32">
        <f t="shared" ref="Y1042:Y1043" si="2870">Y1043</f>
        <v>0</v>
      </c>
      <c r="Z1042" s="32">
        <f t="shared" ref="Z1042:Z1043" si="2871">Z1043</f>
        <v>0</v>
      </c>
      <c r="AA1042" s="32">
        <f t="shared" ref="AA1042:AA1043" si="2872">AA1043</f>
        <v>0</v>
      </c>
      <c r="AB1042" s="32">
        <f t="shared" ref="AB1042:AB1043" si="2873">AB1043</f>
        <v>84.762</v>
      </c>
      <c r="AC1042" s="33">
        <f t="shared" ref="AC1042:AC1043" si="2874">AC1043</f>
        <v>204.1</v>
      </c>
      <c r="AD1042" s="33">
        <f t="shared" ref="AD1042:AD1043" si="2875">AD1043</f>
        <v>121.18168</v>
      </c>
      <c r="AE1042" s="34">
        <f t="shared" si="2725"/>
        <v>59.37367956883881</v>
      </c>
      <c r="AF1042" s="32">
        <f t="shared" ref="AF1042:AF1043" si="2876">AF1043</f>
        <v>204.1</v>
      </c>
      <c r="AG1042" s="32">
        <f t="shared" ref="AG1042:AG1043" si="2877">AG1043</f>
        <v>0</v>
      </c>
      <c r="AH1042" s="32">
        <f t="shared" ref="AH1042:AH1043" si="2878">AH1043</f>
        <v>0</v>
      </c>
      <c r="AI1042" s="32">
        <f t="shared" ref="AI1042:AI1043" si="2879">AI1043</f>
        <v>0</v>
      </c>
      <c r="AJ1042" s="32">
        <f t="shared" ref="AJ1042:AJ1043" si="2880">AJ1043</f>
        <v>0</v>
      </c>
      <c r="AK1042" s="32">
        <f t="shared" ref="AK1042:AK1043" si="2881">AK1043</f>
        <v>0</v>
      </c>
      <c r="AL1042" s="32">
        <f t="shared" si="2726"/>
        <v>204.1</v>
      </c>
      <c r="AM1042" s="32">
        <f t="shared" si="2727"/>
        <v>3.694822225952521E-13</v>
      </c>
    </row>
    <row r="1043" spans="2:40" ht="46.8" x14ac:dyDescent="0.3">
      <c r="B1043" s="30" t="s">
        <v>450</v>
      </c>
      <c r="C1043" s="30" t="s">
        <v>224</v>
      </c>
      <c r="D1043" s="30" t="s">
        <v>106</v>
      </c>
      <c r="E1043" s="15" t="str">
        <f t="shared" si="2737"/>
        <v>0709</v>
      </c>
      <c r="F1043" s="30" t="s">
        <v>485</v>
      </c>
      <c r="G1043" s="30"/>
      <c r="H1043" s="31" t="s">
        <v>486</v>
      </c>
      <c r="I1043" s="32">
        <f t="shared" si="2856"/>
        <v>7204.1</v>
      </c>
      <c r="J1043" s="32">
        <f t="shared" si="2857"/>
        <v>212.4</v>
      </c>
      <c r="K1043" s="32">
        <f t="shared" si="2858"/>
        <v>212.4</v>
      </c>
      <c r="L1043" s="32">
        <f t="shared" si="2859"/>
        <v>0</v>
      </c>
      <c r="M1043" s="32">
        <f t="shared" si="2860"/>
        <v>0</v>
      </c>
      <c r="N1043" s="32">
        <f t="shared" si="2861"/>
        <v>0</v>
      </c>
      <c r="O1043" s="32">
        <f t="shared" si="2862"/>
        <v>0</v>
      </c>
      <c r="P1043" s="32">
        <f t="shared" si="2863"/>
        <v>0</v>
      </c>
      <c r="Q1043" s="32">
        <f t="shared" si="2864"/>
        <v>-7000</v>
      </c>
      <c r="R1043" s="32">
        <f t="shared" si="2865"/>
        <v>0</v>
      </c>
      <c r="S1043" s="32">
        <f t="shared" si="2866"/>
        <v>0</v>
      </c>
      <c r="T1043" s="32">
        <f t="shared" si="2867"/>
        <v>0</v>
      </c>
      <c r="U1043" s="32">
        <v>0</v>
      </c>
      <c r="V1043" s="32">
        <f t="shared" si="2739"/>
        <v>204.10000000000036</v>
      </c>
      <c r="W1043" s="32">
        <f t="shared" si="2868"/>
        <v>0</v>
      </c>
      <c r="X1043" s="32">
        <f t="shared" si="2869"/>
        <v>0</v>
      </c>
      <c r="Y1043" s="32">
        <f t="shared" si="2870"/>
        <v>0</v>
      </c>
      <c r="Z1043" s="32">
        <f t="shared" si="2871"/>
        <v>0</v>
      </c>
      <c r="AA1043" s="32">
        <f t="shared" si="2872"/>
        <v>0</v>
      </c>
      <c r="AB1043" s="32">
        <f t="shared" si="2873"/>
        <v>84.762</v>
      </c>
      <c r="AC1043" s="33">
        <f t="shared" si="2874"/>
        <v>204.1</v>
      </c>
      <c r="AD1043" s="33">
        <f t="shared" si="2875"/>
        <v>121.18168</v>
      </c>
      <c r="AE1043" s="34">
        <f t="shared" si="2725"/>
        <v>59.37367956883881</v>
      </c>
      <c r="AF1043" s="32">
        <f t="shared" si="2876"/>
        <v>204.1</v>
      </c>
      <c r="AG1043" s="32">
        <f t="shared" si="2877"/>
        <v>0</v>
      </c>
      <c r="AH1043" s="32">
        <f t="shared" si="2878"/>
        <v>0</v>
      </c>
      <c r="AI1043" s="32">
        <f t="shared" si="2879"/>
        <v>0</v>
      </c>
      <c r="AJ1043" s="32">
        <f t="shared" si="2880"/>
        <v>0</v>
      </c>
      <c r="AK1043" s="32">
        <f t="shared" si="2881"/>
        <v>0</v>
      </c>
      <c r="AL1043" s="32">
        <f t="shared" si="2726"/>
        <v>204.1</v>
      </c>
      <c r="AM1043" s="32">
        <f t="shared" si="2727"/>
        <v>3.694822225952521E-13</v>
      </c>
    </row>
    <row r="1044" spans="2:40" ht="62.4" x14ac:dyDescent="0.3">
      <c r="B1044" s="30" t="s">
        <v>450</v>
      </c>
      <c r="C1044" s="30" t="s">
        <v>224</v>
      </c>
      <c r="D1044" s="30" t="s">
        <v>106</v>
      </c>
      <c r="E1044" s="15" t="str">
        <f t="shared" si="2737"/>
        <v>0709</v>
      </c>
      <c r="F1044" s="30" t="s">
        <v>487</v>
      </c>
      <c r="G1044" s="30"/>
      <c r="H1044" s="31" t="s">
        <v>488</v>
      </c>
      <c r="I1044" s="32">
        <f t="shared" ref="I1044:T1044" si="2882">I1045+I1049</f>
        <v>7204.1</v>
      </c>
      <c r="J1044" s="32">
        <f t="shared" si="2882"/>
        <v>212.4</v>
      </c>
      <c r="K1044" s="32">
        <f t="shared" si="2882"/>
        <v>212.4</v>
      </c>
      <c r="L1044" s="32">
        <f t="shared" si="2882"/>
        <v>0</v>
      </c>
      <c r="M1044" s="32">
        <f t="shared" si="2882"/>
        <v>0</v>
      </c>
      <c r="N1044" s="32">
        <f t="shared" si="2882"/>
        <v>0</v>
      </c>
      <c r="O1044" s="32">
        <f t="shared" si="2882"/>
        <v>0</v>
      </c>
      <c r="P1044" s="32">
        <f t="shared" si="2882"/>
        <v>0</v>
      </c>
      <c r="Q1044" s="32">
        <f t="shared" si="2882"/>
        <v>-7000</v>
      </c>
      <c r="R1044" s="32">
        <f t="shared" si="2882"/>
        <v>0</v>
      </c>
      <c r="S1044" s="32">
        <f t="shared" si="2882"/>
        <v>0</v>
      </c>
      <c r="T1044" s="32">
        <f t="shared" si="2882"/>
        <v>0</v>
      </c>
      <c r="U1044" s="32">
        <v>0</v>
      </c>
      <c r="V1044" s="32">
        <f t="shared" si="2739"/>
        <v>204.10000000000036</v>
      </c>
      <c r="W1044" s="32">
        <f t="shared" ref="W1044:AD1044" si="2883">W1045+W1049</f>
        <v>0</v>
      </c>
      <c r="X1044" s="32">
        <f t="shared" si="2883"/>
        <v>0</v>
      </c>
      <c r="Y1044" s="32">
        <f t="shared" si="2883"/>
        <v>0</v>
      </c>
      <c r="Z1044" s="32">
        <f t="shared" si="2883"/>
        <v>0</v>
      </c>
      <c r="AA1044" s="32">
        <f t="shared" si="2883"/>
        <v>0</v>
      </c>
      <c r="AB1044" s="32">
        <f t="shared" si="2883"/>
        <v>84.762</v>
      </c>
      <c r="AC1044" s="33">
        <f t="shared" si="2883"/>
        <v>204.1</v>
      </c>
      <c r="AD1044" s="33">
        <f t="shared" si="2883"/>
        <v>121.18168</v>
      </c>
      <c r="AE1044" s="34">
        <f t="shared" si="2725"/>
        <v>59.37367956883881</v>
      </c>
      <c r="AF1044" s="32">
        <f t="shared" ref="AF1044:AK1044" si="2884">AF1045+AF1049</f>
        <v>204.1</v>
      </c>
      <c r="AG1044" s="32">
        <f t="shared" si="2884"/>
        <v>0</v>
      </c>
      <c r="AH1044" s="32">
        <f t="shared" si="2884"/>
        <v>0</v>
      </c>
      <c r="AI1044" s="32">
        <f t="shared" si="2884"/>
        <v>0</v>
      </c>
      <c r="AJ1044" s="32">
        <f t="shared" si="2884"/>
        <v>0</v>
      </c>
      <c r="AK1044" s="32">
        <f t="shared" si="2884"/>
        <v>0</v>
      </c>
      <c r="AL1044" s="32">
        <f t="shared" si="2726"/>
        <v>204.1</v>
      </c>
      <c r="AM1044" s="32">
        <f t="shared" si="2727"/>
        <v>3.694822225952521E-13</v>
      </c>
    </row>
    <row r="1045" spans="2:40" ht="31.2" x14ac:dyDescent="0.3">
      <c r="B1045" s="30" t="s">
        <v>450</v>
      </c>
      <c r="C1045" s="30" t="s">
        <v>224</v>
      </c>
      <c r="D1045" s="30" t="s">
        <v>106</v>
      </c>
      <c r="E1045" s="15" t="str">
        <f t="shared" si="2737"/>
        <v>0709</v>
      </c>
      <c r="F1045" s="30" t="s">
        <v>491</v>
      </c>
      <c r="G1045" s="30"/>
      <c r="H1045" s="31" t="s">
        <v>301</v>
      </c>
      <c r="I1045" s="32">
        <f t="shared" ref="I1045:T1045" si="2885">I1046</f>
        <v>204.1</v>
      </c>
      <c r="J1045" s="32">
        <f t="shared" si="2885"/>
        <v>212.4</v>
      </c>
      <c r="K1045" s="32">
        <f t="shared" si="2885"/>
        <v>212.4</v>
      </c>
      <c r="L1045" s="32">
        <f t="shared" si="2885"/>
        <v>0</v>
      </c>
      <c r="M1045" s="32">
        <f t="shared" si="2885"/>
        <v>0</v>
      </c>
      <c r="N1045" s="32">
        <f t="shared" si="2885"/>
        <v>0</v>
      </c>
      <c r="O1045" s="32">
        <f t="shared" si="2885"/>
        <v>0</v>
      </c>
      <c r="P1045" s="32">
        <f t="shared" si="2885"/>
        <v>0</v>
      </c>
      <c r="Q1045" s="32">
        <f t="shared" si="2885"/>
        <v>0</v>
      </c>
      <c r="R1045" s="32">
        <f t="shared" si="2885"/>
        <v>0</v>
      </c>
      <c r="S1045" s="32">
        <f t="shared" si="2885"/>
        <v>0</v>
      </c>
      <c r="T1045" s="32">
        <f t="shared" si="2885"/>
        <v>0</v>
      </c>
      <c r="U1045" s="32">
        <v>0</v>
      </c>
      <c r="V1045" s="32">
        <f t="shared" si="2739"/>
        <v>204.1</v>
      </c>
      <c r="W1045" s="32">
        <f t="shared" ref="W1045:AD1045" si="2886">W1046</f>
        <v>0</v>
      </c>
      <c r="X1045" s="32">
        <f t="shared" si="2886"/>
        <v>0</v>
      </c>
      <c r="Y1045" s="32">
        <f t="shared" si="2886"/>
        <v>0</v>
      </c>
      <c r="Z1045" s="32">
        <f t="shared" si="2886"/>
        <v>0</v>
      </c>
      <c r="AA1045" s="32">
        <f t="shared" si="2886"/>
        <v>0</v>
      </c>
      <c r="AB1045" s="32">
        <f t="shared" si="2886"/>
        <v>84.762</v>
      </c>
      <c r="AC1045" s="33">
        <f t="shared" si="2886"/>
        <v>204.1</v>
      </c>
      <c r="AD1045" s="33">
        <f t="shared" si="2886"/>
        <v>121.18168</v>
      </c>
      <c r="AE1045" s="34">
        <f t="shared" si="2725"/>
        <v>59.37367956883881</v>
      </c>
      <c r="AF1045" s="32">
        <f t="shared" ref="AF1045:AK1045" si="2887">AF1046</f>
        <v>204.1</v>
      </c>
      <c r="AG1045" s="32">
        <f t="shared" si="2887"/>
        <v>0</v>
      </c>
      <c r="AH1045" s="32">
        <f t="shared" si="2887"/>
        <v>0</v>
      </c>
      <c r="AI1045" s="32">
        <f t="shared" si="2887"/>
        <v>0</v>
      </c>
      <c r="AJ1045" s="32">
        <f t="shared" si="2887"/>
        <v>0</v>
      </c>
      <c r="AK1045" s="32">
        <f t="shared" si="2887"/>
        <v>0</v>
      </c>
      <c r="AL1045" s="32">
        <f t="shared" si="2726"/>
        <v>204.1</v>
      </c>
      <c r="AM1045" s="32">
        <f t="shared" si="2727"/>
        <v>0</v>
      </c>
    </row>
    <row r="1046" spans="2:40" ht="31.2" x14ac:dyDescent="0.3">
      <c r="B1046" s="30" t="s">
        <v>450</v>
      </c>
      <c r="C1046" s="30" t="s">
        <v>224</v>
      </c>
      <c r="D1046" s="30" t="s">
        <v>106</v>
      </c>
      <c r="E1046" s="15" t="str">
        <f t="shared" si="2737"/>
        <v>0709</v>
      </c>
      <c r="F1046" s="30" t="s">
        <v>491</v>
      </c>
      <c r="G1046" s="30" t="s">
        <v>174</v>
      </c>
      <c r="H1046" s="31" t="s">
        <v>175</v>
      </c>
      <c r="I1046" s="32">
        <f t="shared" ref="I1046:T1046" si="2888">I1047+I1048</f>
        <v>204.1</v>
      </c>
      <c r="J1046" s="32">
        <f t="shared" si="2888"/>
        <v>212.4</v>
      </c>
      <c r="K1046" s="32">
        <f t="shared" si="2888"/>
        <v>212.4</v>
      </c>
      <c r="L1046" s="32">
        <f t="shared" si="2888"/>
        <v>0</v>
      </c>
      <c r="M1046" s="32">
        <f t="shared" si="2888"/>
        <v>0</v>
      </c>
      <c r="N1046" s="32">
        <f t="shared" si="2888"/>
        <v>0</v>
      </c>
      <c r="O1046" s="32">
        <f t="shared" si="2888"/>
        <v>0</v>
      </c>
      <c r="P1046" s="32">
        <f t="shared" si="2888"/>
        <v>0</v>
      </c>
      <c r="Q1046" s="32">
        <f t="shared" si="2888"/>
        <v>0</v>
      </c>
      <c r="R1046" s="32">
        <f t="shared" si="2888"/>
        <v>0</v>
      </c>
      <c r="S1046" s="32">
        <f t="shared" si="2888"/>
        <v>0</v>
      </c>
      <c r="T1046" s="32">
        <f t="shared" si="2888"/>
        <v>0</v>
      </c>
      <c r="U1046" s="32">
        <v>0</v>
      </c>
      <c r="V1046" s="32">
        <f t="shared" si="2739"/>
        <v>204.1</v>
      </c>
      <c r="W1046" s="32">
        <f t="shared" ref="W1046:AD1046" si="2889">W1047+W1048</f>
        <v>0</v>
      </c>
      <c r="X1046" s="32">
        <f t="shared" si="2889"/>
        <v>0</v>
      </c>
      <c r="Y1046" s="32">
        <f t="shared" si="2889"/>
        <v>0</v>
      </c>
      <c r="Z1046" s="32">
        <f t="shared" si="2889"/>
        <v>0</v>
      </c>
      <c r="AA1046" s="32">
        <f t="shared" si="2889"/>
        <v>0</v>
      </c>
      <c r="AB1046" s="32">
        <f t="shared" si="2889"/>
        <v>84.762</v>
      </c>
      <c r="AC1046" s="33">
        <f t="shared" si="2889"/>
        <v>204.1</v>
      </c>
      <c r="AD1046" s="33">
        <f t="shared" si="2889"/>
        <v>121.18168</v>
      </c>
      <c r="AE1046" s="34">
        <f t="shared" si="2725"/>
        <v>59.37367956883881</v>
      </c>
      <c r="AF1046" s="32">
        <f t="shared" ref="AF1046:AK1046" si="2890">AF1047+AF1048</f>
        <v>204.1</v>
      </c>
      <c r="AG1046" s="32">
        <f t="shared" si="2890"/>
        <v>0</v>
      </c>
      <c r="AH1046" s="32">
        <f t="shared" si="2890"/>
        <v>0</v>
      </c>
      <c r="AI1046" s="32">
        <f t="shared" si="2890"/>
        <v>0</v>
      </c>
      <c r="AJ1046" s="32">
        <f t="shared" si="2890"/>
        <v>0</v>
      </c>
      <c r="AK1046" s="32">
        <f t="shared" si="2890"/>
        <v>0</v>
      </c>
      <c r="AL1046" s="32">
        <f t="shared" si="2726"/>
        <v>204.1</v>
      </c>
      <c r="AM1046" s="32">
        <f t="shared" si="2727"/>
        <v>0</v>
      </c>
    </row>
    <row r="1047" spans="2:40" x14ac:dyDescent="0.3">
      <c r="B1047" s="30" t="s">
        <v>450</v>
      </c>
      <c r="C1047" s="30" t="s">
        <v>224</v>
      </c>
      <c r="D1047" s="30" t="s">
        <v>106</v>
      </c>
      <c r="E1047" s="15" t="str">
        <f t="shared" si="2737"/>
        <v>0709</v>
      </c>
      <c r="F1047" s="30" t="s">
        <v>491</v>
      </c>
      <c r="G1047" s="30" t="s">
        <v>176</v>
      </c>
      <c r="H1047" s="31" t="s">
        <v>177</v>
      </c>
      <c r="I1047" s="32">
        <v>136.5</v>
      </c>
      <c r="J1047" s="32">
        <v>142</v>
      </c>
      <c r="K1047" s="32">
        <v>142</v>
      </c>
      <c r="L1047" s="32"/>
      <c r="M1047" s="32"/>
      <c r="N1047" s="32"/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2">
        <v>0</v>
      </c>
      <c r="V1047" s="32">
        <f t="shared" si="2739"/>
        <v>136.5</v>
      </c>
      <c r="W1047" s="32"/>
      <c r="X1047" s="32"/>
      <c r="Y1047" s="32"/>
      <c r="Z1047" s="32"/>
      <c r="AA1047" s="32"/>
      <c r="AB1047" s="32">
        <v>84.762</v>
      </c>
      <c r="AC1047" s="33">
        <v>136.5</v>
      </c>
      <c r="AD1047" s="33">
        <v>121.18168</v>
      </c>
      <c r="AE1047" s="34">
        <f t="shared" si="2725"/>
        <v>88.777787545787547</v>
      </c>
      <c r="AF1047" s="32">
        <v>136.5</v>
      </c>
      <c r="AG1047" s="32">
        <v>0</v>
      </c>
      <c r="AH1047" s="32">
        <v>0</v>
      </c>
      <c r="AI1047" s="32">
        <v>0</v>
      </c>
      <c r="AJ1047" s="32">
        <v>0</v>
      </c>
      <c r="AK1047" s="32">
        <v>0</v>
      </c>
      <c r="AL1047" s="32">
        <f t="shared" si="2726"/>
        <v>136.5</v>
      </c>
      <c r="AM1047" s="32">
        <f t="shared" si="2727"/>
        <v>0</v>
      </c>
      <c r="AN1047" s="12"/>
    </row>
    <row r="1048" spans="2:40" x14ac:dyDescent="0.3">
      <c r="B1048" s="30" t="s">
        <v>450</v>
      </c>
      <c r="C1048" s="30" t="s">
        <v>224</v>
      </c>
      <c r="D1048" s="30" t="s">
        <v>106</v>
      </c>
      <c r="E1048" s="15" t="str">
        <f t="shared" si="2737"/>
        <v>0709</v>
      </c>
      <c r="F1048" s="30" t="s">
        <v>491</v>
      </c>
      <c r="G1048" s="30" t="s">
        <v>302</v>
      </c>
      <c r="H1048" s="31" t="s">
        <v>303</v>
      </c>
      <c r="I1048" s="32">
        <v>67.599999999999994</v>
      </c>
      <c r="J1048" s="32">
        <v>70.400000000000006</v>
      </c>
      <c r="K1048" s="32">
        <v>70.400000000000006</v>
      </c>
      <c r="L1048" s="32"/>
      <c r="M1048" s="32"/>
      <c r="N1048" s="32"/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2">
        <v>0</v>
      </c>
      <c r="V1048" s="32">
        <f t="shared" si="2739"/>
        <v>67.599999999999994</v>
      </c>
      <c r="W1048" s="32"/>
      <c r="X1048" s="32"/>
      <c r="Y1048" s="32"/>
      <c r="Z1048" s="32"/>
      <c r="AA1048" s="32"/>
      <c r="AB1048" s="32">
        <v>0</v>
      </c>
      <c r="AC1048" s="33">
        <v>67.599999999999994</v>
      </c>
      <c r="AD1048" s="33">
        <v>0</v>
      </c>
      <c r="AE1048" s="34">
        <f t="shared" si="2725"/>
        <v>0</v>
      </c>
      <c r="AF1048" s="32">
        <v>67.599999999999994</v>
      </c>
      <c r="AG1048" s="32">
        <v>0</v>
      </c>
      <c r="AH1048" s="32">
        <v>0</v>
      </c>
      <c r="AI1048" s="32">
        <v>0</v>
      </c>
      <c r="AJ1048" s="32">
        <v>0</v>
      </c>
      <c r="AK1048" s="32">
        <v>0</v>
      </c>
      <c r="AL1048" s="32">
        <f t="shared" si="2726"/>
        <v>67.599999999999994</v>
      </c>
      <c r="AM1048" s="32">
        <f t="shared" si="2727"/>
        <v>0</v>
      </c>
      <c r="AN1048" s="12"/>
    </row>
    <row r="1049" spans="2:40" ht="31.2" hidden="1" customHeight="1" x14ac:dyDescent="0.3">
      <c r="B1049" s="30" t="s">
        <v>450</v>
      </c>
      <c r="C1049" s="30" t="s">
        <v>224</v>
      </c>
      <c r="D1049" s="30" t="s">
        <v>106</v>
      </c>
      <c r="E1049" s="15" t="str">
        <f t="shared" si="2737"/>
        <v>0709</v>
      </c>
      <c r="F1049" s="30" t="s">
        <v>492</v>
      </c>
      <c r="G1049" s="30"/>
      <c r="H1049" s="31" t="s">
        <v>493</v>
      </c>
      <c r="I1049" s="32">
        <f t="shared" ref="I1049:T1049" si="2891">I1050+I1052</f>
        <v>7000</v>
      </c>
      <c r="J1049" s="32">
        <f t="shared" si="2891"/>
        <v>0</v>
      </c>
      <c r="K1049" s="32">
        <f t="shared" si="2891"/>
        <v>0</v>
      </c>
      <c r="L1049" s="32">
        <f t="shared" si="2891"/>
        <v>0</v>
      </c>
      <c r="M1049" s="32">
        <f t="shared" si="2891"/>
        <v>0</v>
      </c>
      <c r="N1049" s="32">
        <f t="shared" si="2891"/>
        <v>0</v>
      </c>
      <c r="O1049" s="32">
        <f t="shared" si="2891"/>
        <v>0</v>
      </c>
      <c r="P1049" s="32">
        <f t="shared" si="2891"/>
        <v>0</v>
      </c>
      <c r="Q1049" s="32">
        <f t="shared" si="2891"/>
        <v>-7000</v>
      </c>
      <c r="R1049" s="32">
        <f t="shared" si="2891"/>
        <v>0</v>
      </c>
      <c r="S1049" s="32">
        <f t="shared" si="2891"/>
        <v>0</v>
      </c>
      <c r="T1049" s="32">
        <f t="shared" si="2891"/>
        <v>0</v>
      </c>
      <c r="U1049" s="32">
        <v>0</v>
      </c>
      <c r="V1049" s="32">
        <f t="shared" si="2739"/>
        <v>0</v>
      </c>
      <c r="W1049" s="32">
        <f t="shared" ref="W1049:AD1049" si="2892">W1050+W1052</f>
        <v>0</v>
      </c>
      <c r="X1049" s="32">
        <f t="shared" si="2892"/>
        <v>0</v>
      </c>
      <c r="Y1049" s="32">
        <f t="shared" si="2892"/>
        <v>0</v>
      </c>
      <c r="Z1049" s="32">
        <f t="shared" si="2892"/>
        <v>0</v>
      </c>
      <c r="AA1049" s="32">
        <f t="shared" si="2892"/>
        <v>0</v>
      </c>
      <c r="AB1049" s="32">
        <f t="shared" si="2892"/>
        <v>0</v>
      </c>
      <c r="AC1049" s="33">
        <f t="shared" si="2892"/>
        <v>0</v>
      </c>
      <c r="AD1049" s="33">
        <f t="shared" si="2892"/>
        <v>0</v>
      </c>
      <c r="AE1049" s="34" t="e">
        <f t="shared" si="2725"/>
        <v>#DIV/0!</v>
      </c>
      <c r="AF1049" s="35">
        <f t="shared" ref="AF1049:AK1049" si="2893">AF1050+AF1052</f>
        <v>0</v>
      </c>
      <c r="AG1049" s="35">
        <f t="shared" si="2893"/>
        <v>0</v>
      </c>
      <c r="AH1049" s="36">
        <f t="shared" si="2893"/>
        <v>0</v>
      </c>
      <c r="AI1049" s="36">
        <f t="shared" si="2893"/>
        <v>0</v>
      </c>
      <c r="AJ1049" s="36">
        <f t="shared" si="2893"/>
        <v>0</v>
      </c>
      <c r="AK1049" s="36">
        <f t="shared" si="2893"/>
        <v>0</v>
      </c>
      <c r="AL1049" s="36">
        <f t="shared" si="2726"/>
        <v>0</v>
      </c>
      <c r="AM1049" s="36">
        <f t="shared" si="2727"/>
        <v>0</v>
      </c>
      <c r="AN1049" s="12" t="s">
        <v>35</v>
      </c>
    </row>
    <row r="1050" spans="2:40" ht="31.2" hidden="1" customHeight="1" x14ac:dyDescent="0.3">
      <c r="B1050" s="30" t="s">
        <v>450</v>
      </c>
      <c r="C1050" s="30" t="s">
        <v>224</v>
      </c>
      <c r="D1050" s="30" t="s">
        <v>106</v>
      </c>
      <c r="E1050" s="15" t="str">
        <f t="shared" si="2737"/>
        <v>0709</v>
      </c>
      <c r="F1050" s="30" t="s">
        <v>492</v>
      </c>
      <c r="G1050" s="30" t="s">
        <v>50</v>
      </c>
      <c r="H1050" s="31" t="s">
        <v>51</v>
      </c>
      <c r="I1050" s="32">
        <f t="shared" ref="I1050:T1050" si="2894">I1051</f>
        <v>7000</v>
      </c>
      <c r="J1050" s="32">
        <f t="shared" si="2894"/>
        <v>0</v>
      </c>
      <c r="K1050" s="32">
        <f t="shared" si="2894"/>
        <v>0</v>
      </c>
      <c r="L1050" s="32">
        <f t="shared" si="2894"/>
        <v>0</v>
      </c>
      <c r="M1050" s="32">
        <f t="shared" si="2894"/>
        <v>0</v>
      </c>
      <c r="N1050" s="32">
        <f t="shared" si="2894"/>
        <v>0</v>
      </c>
      <c r="O1050" s="32">
        <f t="shared" si="2894"/>
        <v>0</v>
      </c>
      <c r="P1050" s="32">
        <f t="shared" si="2894"/>
        <v>0</v>
      </c>
      <c r="Q1050" s="32">
        <f t="shared" si="2894"/>
        <v>-7000</v>
      </c>
      <c r="R1050" s="32">
        <f t="shared" si="2894"/>
        <v>0</v>
      </c>
      <c r="S1050" s="32">
        <f t="shared" si="2894"/>
        <v>0</v>
      </c>
      <c r="T1050" s="32">
        <f t="shared" si="2894"/>
        <v>0</v>
      </c>
      <c r="U1050" s="32">
        <v>0</v>
      </c>
      <c r="V1050" s="32">
        <f t="shared" si="2739"/>
        <v>0</v>
      </c>
      <c r="W1050" s="32">
        <f t="shared" ref="W1050:AD1050" si="2895">W1051</f>
        <v>0</v>
      </c>
      <c r="X1050" s="32">
        <f t="shared" si="2895"/>
        <v>0</v>
      </c>
      <c r="Y1050" s="32">
        <f t="shared" si="2895"/>
        <v>0</v>
      </c>
      <c r="Z1050" s="32">
        <f t="shared" si="2895"/>
        <v>0</v>
      </c>
      <c r="AA1050" s="32">
        <f t="shared" si="2895"/>
        <v>0</v>
      </c>
      <c r="AB1050" s="32">
        <f t="shared" si="2895"/>
        <v>0</v>
      </c>
      <c r="AC1050" s="33">
        <f t="shared" si="2895"/>
        <v>0</v>
      </c>
      <c r="AD1050" s="33">
        <f t="shared" si="2895"/>
        <v>0</v>
      </c>
      <c r="AE1050" s="34" t="e">
        <f t="shared" si="2725"/>
        <v>#DIV/0!</v>
      </c>
      <c r="AF1050" s="35">
        <f t="shared" ref="AF1050:AK1050" si="2896">AF1051</f>
        <v>0</v>
      </c>
      <c r="AG1050" s="35">
        <f t="shared" si="2896"/>
        <v>0</v>
      </c>
      <c r="AH1050" s="36">
        <f t="shared" si="2896"/>
        <v>0</v>
      </c>
      <c r="AI1050" s="36">
        <f t="shared" si="2896"/>
        <v>0</v>
      </c>
      <c r="AJ1050" s="36">
        <f t="shared" si="2896"/>
        <v>0</v>
      </c>
      <c r="AK1050" s="36">
        <f t="shared" si="2896"/>
        <v>0</v>
      </c>
      <c r="AL1050" s="36">
        <f t="shared" si="2726"/>
        <v>0</v>
      </c>
      <c r="AM1050" s="36">
        <f t="shared" si="2727"/>
        <v>0</v>
      </c>
      <c r="AN1050" s="12" t="s">
        <v>35</v>
      </c>
    </row>
    <row r="1051" spans="2:40" ht="31.2" hidden="1" customHeight="1" x14ac:dyDescent="0.3">
      <c r="B1051" s="30" t="s">
        <v>450</v>
      </c>
      <c r="C1051" s="30" t="s">
        <v>224</v>
      </c>
      <c r="D1051" s="30" t="s">
        <v>106</v>
      </c>
      <c r="E1051" s="15" t="str">
        <f t="shared" si="2737"/>
        <v>0709</v>
      </c>
      <c r="F1051" s="30" t="s">
        <v>492</v>
      </c>
      <c r="G1051" s="30" t="s">
        <v>52</v>
      </c>
      <c r="H1051" s="31" t="s">
        <v>53</v>
      </c>
      <c r="I1051" s="32">
        <v>7000</v>
      </c>
      <c r="J1051" s="32"/>
      <c r="K1051" s="32"/>
      <c r="L1051" s="32"/>
      <c r="M1051" s="32"/>
      <c r="N1051" s="32"/>
      <c r="O1051" s="32">
        <v>0</v>
      </c>
      <c r="P1051" s="32">
        <v>0</v>
      </c>
      <c r="Q1051" s="32">
        <v>-7000</v>
      </c>
      <c r="R1051" s="32">
        <v>0</v>
      </c>
      <c r="S1051" s="32">
        <v>0</v>
      </c>
      <c r="T1051" s="32">
        <v>0</v>
      </c>
      <c r="U1051" s="32">
        <v>0</v>
      </c>
      <c r="V1051" s="32">
        <f t="shared" si="2739"/>
        <v>0</v>
      </c>
      <c r="W1051" s="32"/>
      <c r="X1051" s="32"/>
      <c r="Y1051" s="32"/>
      <c r="Z1051" s="32"/>
      <c r="AA1051" s="32"/>
      <c r="AB1051" s="32">
        <v>0</v>
      </c>
      <c r="AC1051" s="33">
        <v>0</v>
      </c>
      <c r="AD1051" s="33">
        <v>0</v>
      </c>
      <c r="AE1051" s="34" t="e">
        <f t="shared" si="2725"/>
        <v>#DIV/0!</v>
      </c>
      <c r="AF1051" s="35">
        <v>0</v>
      </c>
      <c r="AG1051" s="35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f t="shared" si="2726"/>
        <v>0</v>
      </c>
      <c r="AM1051" s="36">
        <f t="shared" si="2727"/>
        <v>0</v>
      </c>
      <c r="AN1051" s="12" t="s">
        <v>35</v>
      </c>
    </row>
    <row r="1052" spans="2:40" ht="31.2" hidden="1" customHeight="1" x14ac:dyDescent="0.3">
      <c r="B1052" s="30" t="s">
        <v>450</v>
      </c>
      <c r="C1052" s="30" t="s">
        <v>224</v>
      </c>
      <c r="D1052" s="30" t="s">
        <v>106</v>
      </c>
      <c r="E1052" s="15" t="str">
        <f t="shared" si="2737"/>
        <v>0709</v>
      </c>
      <c r="F1052" s="30" t="s">
        <v>492</v>
      </c>
      <c r="G1052" s="30" t="s">
        <v>174</v>
      </c>
      <c r="H1052" s="31" t="s">
        <v>175</v>
      </c>
      <c r="I1052" s="32">
        <f t="shared" ref="I1052:T1052" si="2897">I1053</f>
        <v>0</v>
      </c>
      <c r="J1052" s="32">
        <f t="shared" si="2897"/>
        <v>0</v>
      </c>
      <c r="K1052" s="32">
        <f t="shared" si="2897"/>
        <v>0</v>
      </c>
      <c r="L1052" s="32">
        <f t="shared" si="2897"/>
        <v>0</v>
      </c>
      <c r="M1052" s="32">
        <f t="shared" si="2897"/>
        <v>0</v>
      </c>
      <c r="N1052" s="32">
        <f t="shared" si="2897"/>
        <v>0</v>
      </c>
      <c r="O1052" s="32">
        <f t="shared" si="2897"/>
        <v>0</v>
      </c>
      <c r="P1052" s="32">
        <f t="shared" si="2897"/>
        <v>0</v>
      </c>
      <c r="Q1052" s="32">
        <f t="shared" si="2897"/>
        <v>0</v>
      </c>
      <c r="R1052" s="32">
        <f t="shared" si="2897"/>
        <v>0</v>
      </c>
      <c r="S1052" s="32">
        <f t="shared" si="2897"/>
        <v>0</v>
      </c>
      <c r="T1052" s="32">
        <f t="shared" si="2897"/>
        <v>0</v>
      </c>
      <c r="U1052" s="32">
        <v>0</v>
      </c>
      <c r="V1052" s="32">
        <f t="shared" si="2739"/>
        <v>0</v>
      </c>
      <c r="W1052" s="32">
        <f t="shared" ref="W1052:AD1052" si="2898">W1053</f>
        <v>0</v>
      </c>
      <c r="X1052" s="32">
        <f t="shared" si="2898"/>
        <v>0</v>
      </c>
      <c r="Y1052" s="32">
        <f t="shared" si="2898"/>
        <v>0</v>
      </c>
      <c r="Z1052" s="32">
        <f t="shared" si="2898"/>
        <v>0</v>
      </c>
      <c r="AA1052" s="32">
        <f t="shared" si="2898"/>
        <v>0</v>
      </c>
      <c r="AB1052" s="32">
        <f t="shared" si="2898"/>
        <v>0</v>
      </c>
      <c r="AC1052" s="33">
        <f t="shared" si="2898"/>
        <v>0</v>
      </c>
      <c r="AD1052" s="33">
        <f t="shared" si="2898"/>
        <v>0</v>
      </c>
      <c r="AE1052" s="34" t="e">
        <f t="shared" si="2725"/>
        <v>#DIV/0!</v>
      </c>
      <c r="AF1052" s="35">
        <f t="shared" ref="AF1052:AK1052" si="2899">AF1053</f>
        <v>0</v>
      </c>
      <c r="AG1052" s="35">
        <f t="shared" si="2899"/>
        <v>0</v>
      </c>
      <c r="AH1052" s="36">
        <f t="shared" si="2899"/>
        <v>0</v>
      </c>
      <c r="AI1052" s="36">
        <f t="shared" si="2899"/>
        <v>0</v>
      </c>
      <c r="AJ1052" s="36">
        <f t="shared" si="2899"/>
        <v>0</v>
      </c>
      <c r="AK1052" s="36">
        <f t="shared" si="2899"/>
        <v>0</v>
      </c>
      <c r="AL1052" s="36">
        <f t="shared" si="2726"/>
        <v>0</v>
      </c>
      <c r="AM1052" s="36">
        <f t="shared" si="2727"/>
        <v>0</v>
      </c>
      <c r="AN1052" s="37" t="s">
        <v>35</v>
      </c>
    </row>
    <row r="1053" spans="2:40" ht="15.6" hidden="1" customHeight="1" x14ac:dyDescent="0.3">
      <c r="B1053" s="30" t="s">
        <v>450</v>
      </c>
      <c r="C1053" s="30" t="s">
        <v>224</v>
      </c>
      <c r="D1053" s="30" t="s">
        <v>106</v>
      </c>
      <c r="E1053" s="15" t="str">
        <f t="shared" si="2737"/>
        <v>0709</v>
      </c>
      <c r="F1053" s="30" t="s">
        <v>492</v>
      </c>
      <c r="G1053" s="30" t="s">
        <v>302</v>
      </c>
      <c r="H1053" s="31" t="s">
        <v>303</v>
      </c>
      <c r="I1053" s="32"/>
      <c r="J1053" s="32"/>
      <c r="K1053" s="32"/>
      <c r="L1053" s="32"/>
      <c r="M1053" s="32"/>
      <c r="N1053" s="32"/>
      <c r="O1053" s="32">
        <v>0</v>
      </c>
      <c r="P1053" s="32">
        <v>0</v>
      </c>
      <c r="Q1053" s="32">
        <v>0</v>
      </c>
      <c r="R1053" s="32">
        <v>0</v>
      </c>
      <c r="S1053" s="32">
        <v>0</v>
      </c>
      <c r="T1053" s="32">
        <v>0</v>
      </c>
      <c r="U1053" s="32">
        <v>0</v>
      </c>
      <c r="V1053" s="32">
        <f t="shared" si="2739"/>
        <v>0</v>
      </c>
      <c r="W1053" s="32"/>
      <c r="X1053" s="32"/>
      <c r="Y1053" s="32"/>
      <c r="Z1053" s="32"/>
      <c r="AA1053" s="32"/>
      <c r="AB1053" s="32">
        <v>0</v>
      </c>
      <c r="AC1053" s="33">
        <v>0</v>
      </c>
      <c r="AD1053" s="33">
        <v>0</v>
      </c>
      <c r="AE1053" s="34" t="e">
        <f t="shared" si="2725"/>
        <v>#DIV/0!</v>
      </c>
      <c r="AF1053" s="35">
        <v>0</v>
      </c>
      <c r="AG1053" s="35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f t="shared" si="2726"/>
        <v>0</v>
      </c>
      <c r="AM1053" s="36">
        <f t="shared" si="2727"/>
        <v>0</v>
      </c>
      <c r="AN1053" s="37" t="s">
        <v>35</v>
      </c>
    </row>
    <row r="1054" spans="2:40" ht="31.2" x14ac:dyDescent="0.3">
      <c r="B1054" s="30" t="s">
        <v>450</v>
      </c>
      <c r="C1054" s="30" t="s">
        <v>224</v>
      </c>
      <c r="D1054" s="30" t="s">
        <v>106</v>
      </c>
      <c r="E1054" s="15" t="str">
        <f t="shared" si="2737"/>
        <v>0709</v>
      </c>
      <c r="F1054" s="30" t="s">
        <v>78</v>
      </c>
      <c r="G1054" s="30"/>
      <c r="H1054" s="31" t="s">
        <v>79</v>
      </c>
      <c r="I1054" s="32">
        <f t="shared" ref="I1054:N1054" si="2900">I1055</f>
        <v>435850.30000000005</v>
      </c>
      <c r="J1054" s="32">
        <f t="shared" si="2900"/>
        <v>450217.20000000007</v>
      </c>
      <c r="K1054" s="32">
        <f t="shared" si="2900"/>
        <v>450273.60000000003</v>
      </c>
      <c r="L1054" s="32">
        <f t="shared" si="2900"/>
        <v>0</v>
      </c>
      <c r="M1054" s="32">
        <f t="shared" si="2900"/>
        <v>0</v>
      </c>
      <c r="N1054" s="32">
        <f t="shared" si="2900"/>
        <v>0</v>
      </c>
      <c r="O1054" s="32">
        <f t="shared" ref="O1054:T1054" si="2901">O1055+O1071</f>
        <v>0</v>
      </c>
      <c r="P1054" s="32">
        <f t="shared" si="2901"/>
        <v>0</v>
      </c>
      <c r="Q1054" s="32">
        <f t="shared" si="2901"/>
        <v>0</v>
      </c>
      <c r="R1054" s="32">
        <f t="shared" si="2901"/>
        <v>0</v>
      </c>
      <c r="S1054" s="32">
        <f t="shared" si="2901"/>
        <v>0</v>
      </c>
      <c r="T1054" s="32">
        <f t="shared" si="2901"/>
        <v>0</v>
      </c>
      <c r="U1054" s="32">
        <v>0</v>
      </c>
      <c r="V1054" s="32">
        <f t="shared" si="2739"/>
        <v>435850.30000000005</v>
      </c>
      <c r="W1054" s="32">
        <f>W1055</f>
        <v>0</v>
      </c>
      <c r="X1054" s="32">
        <f>X1055</f>
        <v>0</v>
      </c>
      <c r="Y1054" s="32">
        <f>Y1055</f>
        <v>0</v>
      </c>
      <c r="Z1054" s="32">
        <f>Z1055</f>
        <v>0</v>
      </c>
      <c r="AA1054" s="32">
        <f>AA1055</f>
        <v>0</v>
      </c>
      <c r="AB1054" s="32">
        <f>AB1055+AB1071</f>
        <v>363249.09685999999</v>
      </c>
      <c r="AC1054" s="33">
        <f>AC1055+AC1071+AC1075</f>
        <v>461357.81214000005</v>
      </c>
      <c r="AD1054" s="33">
        <f>AD1055+AD1071+AD1075</f>
        <v>461357.51555000007</v>
      </c>
      <c r="AE1054" s="34">
        <f t="shared" si="2725"/>
        <v>99.999935713671221</v>
      </c>
      <c r="AF1054" s="32">
        <f t="shared" ref="AF1054:AK1054" si="2902">AF1055+AF1071</f>
        <v>461203.30734</v>
      </c>
      <c r="AG1054" s="32">
        <f t="shared" si="2902"/>
        <v>0</v>
      </c>
      <c r="AH1054" s="32">
        <f t="shared" si="2902"/>
        <v>0</v>
      </c>
      <c r="AI1054" s="32">
        <f t="shared" si="2902"/>
        <v>0</v>
      </c>
      <c r="AJ1054" s="32">
        <f t="shared" si="2902"/>
        <v>0</v>
      </c>
      <c r="AK1054" s="32">
        <f t="shared" si="2902"/>
        <v>0</v>
      </c>
      <c r="AL1054" s="32">
        <f t="shared" si="2726"/>
        <v>461203.30734</v>
      </c>
      <c r="AM1054" s="32">
        <f t="shared" si="2727"/>
        <v>-25353.007339999953</v>
      </c>
    </row>
    <row r="1055" spans="2:40" x14ac:dyDescent="0.3">
      <c r="B1055" s="30" t="s">
        <v>450</v>
      </c>
      <c r="C1055" s="30" t="s">
        <v>224</v>
      </c>
      <c r="D1055" s="30" t="s">
        <v>106</v>
      </c>
      <c r="E1055" s="15" t="str">
        <f t="shared" si="2737"/>
        <v>0709</v>
      </c>
      <c r="F1055" s="30" t="s">
        <v>138</v>
      </c>
      <c r="G1055" s="30"/>
      <c r="H1055" s="31" t="s">
        <v>139</v>
      </c>
      <c r="I1055" s="32">
        <f t="shared" ref="I1055:T1055" si="2903">I1056+I1063</f>
        <v>435850.30000000005</v>
      </c>
      <c r="J1055" s="32">
        <f t="shared" si="2903"/>
        <v>450217.20000000007</v>
      </c>
      <c r="K1055" s="32">
        <f t="shared" si="2903"/>
        <v>450273.60000000003</v>
      </c>
      <c r="L1055" s="32">
        <f t="shared" si="2903"/>
        <v>0</v>
      </c>
      <c r="M1055" s="32">
        <f t="shared" si="2903"/>
        <v>0</v>
      </c>
      <c r="N1055" s="32">
        <f t="shared" si="2903"/>
        <v>0</v>
      </c>
      <c r="O1055" s="32">
        <f t="shared" si="2903"/>
        <v>0</v>
      </c>
      <c r="P1055" s="32">
        <f t="shared" si="2903"/>
        <v>0</v>
      </c>
      <c r="Q1055" s="32">
        <f t="shared" si="2903"/>
        <v>0</v>
      </c>
      <c r="R1055" s="32">
        <f t="shared" si="2903"/>
        <v>0</v>
      </c>
      <c r="S1055" s="32">
        <f t="shared" si="2903"/>
        <v>0</v>
      </c>
      <c r="T1055" s="32">
        <f t="shared" si="2903"/>
        <v>0</v>
      </c>
      <c r="U1055" s="32">
        <v>0</v>
      </c>
      <c r="V1055" s="32">
        <f t="shared" si="2739"/>
        <v>435850.30000000005</v>
      </c>
      <c r="W1055" s="32">
        <f t="shared" ref="W1055:AD1055" si="2904">W1056+W1063</f>
        <v>0</v>
      </c>
      <c r="X1055" s="32">
        <f t="shared" si="2904"/>
        <v>0</v>
      </c>
      <c r="Y1055" s="32">
        <f t="shared" si="2904"/>
        <v>0</v>
      </c>
      <c r="Z1055" s="32">
        <f t="shared" si="2904"/>
        <v>0</v>
      </c>
      <c r="AA1055" s="32">
        <f t="shared" si="2904"/>
        <v>0</v>
      </c>
      <c r="AB1055" s="32">
        <f t="shared" si="2904"/>
        <v>341694.58117999998</v>
      </c>
      <c r="AC1055" s="33">
        <f t="shared" si="2904"/>
        <v>434447.61675000004</v>
      </c>
      <c r="AD1055" s="33">
        <f t="shared" si="2904"/>
        <v>434447.32016000006</v>
      </c>
      <c r="AE1055" s="34">
        <f t="shared" si="2725"/>
        <v>99.999931731700542</v>
      </c>
      <c r="AF1055" s="32">
        <f t="shared" ref="AF1055:AK1055" si="2905">AF1056+AF1063</f>
        <v>435850.3</v>
      </c>
      <c r="AG1055" s="32">
        <f t="shared" si="2905"/>
        <v>0</v>
      </c>
      <c r="AH1055" s="32">
        <f t="shared" si="2905"/>
        <v>0</v>
      </c>
      <c r="AI1055" s="32">
        <f t="shared" si="2905"/>
        <v>0</v>
      </c>
      <c r="AJ1055" s="32">
        <f t="shared" si="2905"/>
        <v>0</v>
      </c>
      <c r="AK1055" s="32">
        <f t="shared" si="2905"/>
        <v>0</v>
      </c>
      <c r="AL1055" s="32">
        <f t="shared" si="2726"/>
        <v>435850.3</v>
      </c>
      <c r="AM1055" s="32">
        <f t="shared" si="2727"/>
        <v>0</v>
      </c>
    </row>
    <row r="1056" spans="2:40" ht="31.2" x14ac:dyDescent="0.3">
      <c r="B1056" s="30" t="s">
        <v>450</v>
      </c>
      <c r="C1056" s="30" t="s">
        <v>224</v>
      </c>
      <c r="D1056" s="30" t="s">
        <v>106</v>
      </c>
      <c r="E1056" s="15" t="str">
        <f t="shared" si="2737"/>
        <v>0709</v>
      </c>
      <c r="F1056" s="30" t="s">
        <v>140</v>
      </c>
      <c r="G1056" s="30"/>
      <c r="H1056" s="31" t="s">
        <v>67</v>
      </c>
      <c r="I1056" s="32">
        <f t="shared" ref="I1056:T1056" si="2906">I1057+I1059</f>
        <v>69755.7</v>
      </c>
      <c r="J1056" s="32">
        <f t="shared" si="2906"/>
        <v>71324</v>
      </c>
      <c r="K1056" s="32">
        <f t="shared" si="2906"/>
        <v>71324</v>
      </c>
      <c r="L1056" s="32">
        <f t="shared" si="2906"/>
        <v>0</v>
      </c>
      <c r="M1056" s="32">
        <f t="shared" si="2906"/>
        <v>0</v>
      </c>
      <c r="N1056" s="32">
        <f t="shared" si="2906"/>
        <v>0</v>
      </c>
      <c r="O1056" s="32">
        <f t="shared" si="2906"/>
        <v>0</v>
      </c>
      <c r="P1056" s="32">
        <f t="shared" si="2906"/>
        <v>0</v>
      </c>
      <c r="Q1056" s="32">
        <f t="shared" si="2906"/>
        <v>0</v>
      </c>
      <c r="R1056" s="32">
        <f t="shared" si="2906"/>
        <v>0</v>
      </c>
      <c r="S1056" s="32">
        <f t="shared" si="2906"/>
        <v>0</v>
      </c>
      <c r="T1056" s="32">
        <f t="shared" si="2906"/>
        <v>0</v>
      </c>
      <c r="U1056" s="32">
        <v>0</v>
      </c>
      <c r="V1056" s="32">
        <f t="shared" si="2739"/>
        <v>69755.7</v>
      </c>
      <c r="W1056" s="32">
        <f t="shared" ref="W1056:AB1056" si="2907">W1057+W1059</f>
        <v>0</v>
      </c>
      <c r="X1056" s="32">
        <f t="shared" si="2907"/>
        <v>0</v>
      </c>
      <c r="Y1056" s="32">
        <f t="shared" si="2907"/>
        <v>0</v>
      </c>
      <c r="Z1056" s="32">
        <f t="shared" si="2907"/>
        <v>0</v>
      </c>
      <c r="AA1056" s="32">
        <f t="shared" si="2907"/>
        <v>0</v>
      </c>
      <c r="AB1056" s="32">
        <f t="shared" si="2907"/>
        <v>60720.916700000002</v>
      </c>
      <c r="AC1056" s="33">
        <f>AC1057+AC1059+AC1061</f>
        <v>69755.7</v>
      </c>
      <c r="AD1056" s="33">
        <f>AD1057+AD1059+AD1061</f>
        <v>69755.414990000005</v>
      </c>
      <c r="AE1056" s="34">
        <f t="shared" si="2725"/>
        <v>99.999591416902149</v>
      </c>
      <c r="AF1056" s="32">
        <f t="shared" ref="AF1056:AK1056" si="2908">AF1057+AF1059</f>
        <v>69755.700000000012</v>
      </c>
      <c r="AG1056" s="32">
        <f t="shared" si="2908"/>
        <v>0</v>
      </c>
      <c r="AH1056" s="32">
        <f t="shared" si="2908"/>
        <v>0</v>
      </c>
      <c r="AI1056" s="32">
        <f t="shared" si="2908"/>
        <v>0</v>
      </c>
      <c r="AJ1056" s="32">
        <f t="shared" si="2908"/>
        <v>0</v>
      </c>
      <c r="AK1056" s="32">
        <f t="shared" si="2908"/>
        <v>0</v>
      </c>
      <c r="AL1056" s="32">
        <f t="shared" si="2726"/>
        <v>69755.700000000012</v>
      </c>
      <c r="AM1056" s="32">
        <f t="shared" si="2727"/>
        <v>0</v>
      </c>
    </row>
    <row r="1057" spans="2:40" ht="78" x14ac:dyDescent="0.3">
      <c r="B1057" s="30" t="s">
        <v>450</v>
      </c>
      <c r="C1057" s="30" t="s">
        <v>224</v>
      </c>
      <c r="D1057" s="30" t="s">
        <v>106</v>
      </c>
      <c r="E1057" s="15" t="str">
        <f t="shared" si="2737"/>
        <v>0709</v>
      </c>
      <c r="F1057" s="30" t="s">
        <v>140</v>
      </c>
      <c r="G1057" s="30" t="s">
        <v>68</v>
      </c>
      <c r="H1057" s="31" t="s">
        <v>69</v>
      </c>
      <c r="I1057" s="32">
        <f t="shared" ref="I1057:T1057" si="2909">I1058</f>
        <v>43192.299999999996</v>
      </c>
      <c r="J1057" s="32">
        <f t="shared" si="2909"/>
        <v>44760.6</v>
      </c>
      <c r="K1057" s="32">
        <f t="shared" si="2909"/>
        <v>44760.6</v>
      </c>
      <c r="L1057" s="32">
        <f t="shared" si="2909"/>
        <v>0</v>
      </c>
      <c r="M1057" s="32">
        <f t="shared" si="2909"/>
        <v>0</v>
      </c>
      <c r="N1057" s="32">
        <f t="shared" si="2909"/>
        <v>0</v>
      </c>
      <c r="O1057" s="32">
        <f t="shared" si="2909"/>
        <v>0</v>
      </c>
      <c r="P1057" s="32">
        <f t="shared" si="2909"/>
        <v>0</v>
      </c>
      <c r="Q1057" s="32">
        <f t="shared" si="2909"/>
        <v>0</v>
      </c>
      <c r="R1057" s="32">
        <f t="shared" si="2909"/>
        <v>0</v>
      </c>
      <c r="S1057" s="32">
        <f t="shared" si="2909"/>
        <v>0</v>
      </c>
      <c r="T1057" s="32">
        <f t="shared" si="2909"/>
        <v>0</v>
      </c>
      <c r="U1057" s="32">
        <v>0</v>
      </c>
      <c r="V1057" s="32">
        <f t="shared" si="2739"/>
        <v>43192.299999999996</v>
      </c>
      <c r="W1057" s="32">
        <f t="shared" ref="W1057:AD1057" si="2910">W1058</f>
        <v>0</v>
      </c>
      <c r="X1057" s="32">
        <f t="shared" si="2910"/>
        <v>0</v>
      </c>
      <c r="Y1057" s="32">
        <f t="shared" si="2910"/>
        <v>0</v>
      </c>
      <c r="Z1057" s="32">
        <f t="shared" si="2910"/>
        <v>0</v>
      </c>
      <c r="AA1057" s="32">
        <f t="shared" si="2910"/>
        <v>0</v>
      </c>
      <c r="AB1057" s="32">
        <f t="shared" si="2910"/>
        <v>39381.040650000003</v>
      </c>
      <c r="AC1057" s="33">
        <f t="shared" si="2910"/>
        <v>43308.4355</v>
      </c>
      <c r="AD1057" s="33">
        <f t="shared" si="2910"/>
        <v>43308.4355</v>
      </c>
      <c r="AE1057" s="34">
        <f t="shared" si="2725"/>
        <v>100</v>
      </c>
      <c r="AF1057" s="32">
        <f t="shared" ref="AF1057:AK1057" si="2911">AF1058</f>
        <v>43192.3</v>
      </c>
      <c r="AG1057" s="32">
        <f t="shared" si="2911"/>
        <v>0</v>
      </c>
      <c r="AH1057" s="32">
        <f t="shared" si="2911"/>
        <v>0</v>
      </c>
      <c r="AI1057" s="32">
        <f t="shared" si="2911"/>
        <v>0</v>
      </c>
      <c r="AJ1057" s="32">
        <f t="shared" si="2911"/>
        <v>0</v>
      </c>
      <c r="AK1057" s="32">
        <f t="shared" si="2911"/>
        <v>0</v>
      </c>
      <c r="AL1057" s="32">
        <f t="shared" si="2726"/>
        <v>43192.3</v>
      </c>
      <c r="AM1057" s="32">
        <f t="shared" si="2727"/>
        <v>0</v>
      </c>
    </row>
    <row r="1058" spans="2:40" x14ac:dyDescent="0.3">
      <c r="B1058" s="30" t="s">
        <v>450</v>
      </c>
      <c r="C1058" s="30" t="s">
        <v>224</v>
      </c>
      <c r="D1058" s="30" t="s">
        <v>106</v>
      </c>
      <c r="E1058" s="15" t="str">
        <f t="shared" si="2737"/>
        <v>0709</v>
      </c>
      <c r="F1058" s="30" t="s">
        <v>140</v>
      </c>
      <c r="G1058" s="30" t="s">
        <v>70</v>
      </c>
      <c r="H1058" s="31" t="s">
        <v>71</v>
      </c>
      <c r="I1058" s="32">
        <f>44533.1-1340.8</f>
        <v>43192.299999999996</v>
      </c>
      <c r="J1058" s="32">
        <f>46150.1-1389.5</f>
        <v>44760.6</v>
      </c>
      <c r="K1058" s="32">
        <f>46150.1-1389.5</f>
        <v>44760.6</v>
      </c>
      <c r="L1058" s="32"/>
      <c r="M1058" s="32"/>
      <c r="N1058" s="32"/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2">
        <v>0</v>
      </c>
      <c r="V1058" s="32">
        <f t="shared" si="2739"/>
        <v>43192.299999999996</v>
      </c>
      <c r="W1058" s="32"/>
      <c r="X1058" s="32"/>
      <c r="Y1058" s="32"/>
      <c r="Z1058" s="32"/>
      <c r="AA1058" s="32"/>
      <c r="AB1058" s="32">
        <v>39381.040650000003</v>
      </c>
      <c r="AC1058" s="33">
        <v>43308.4355</v>
      </c>
      <c r="AD1058" s="33">
        <v>43308.4355</v>
      </c>
      <c r="AE1058" s="34">
        <f t="shared" si="2725"/>
        <v>100</v>
      </c>
      <c r="AF1058" s="32">
        <v>43192.3</v>
      </c>
      <c r="AG1058" s="32">
        <v>0</v>
      </c>
      <c r="AH1058" s="32">
        <v>0</v>
      </c>
      <c r="AI1058" s="32">
        <v>0</v>
      </c>
      <c r="AJ1058" s="32">
        <v>0</v>
      </c>
      <c r="AK1058" s="32">
        <v>0</v>
      </c>
      <c r="AL1058" s="32">
        <f t="shared" si="2726"/>
        <v>43192.3</v>
      </c>
      <c r="AM1058" s="32">
        <f t="shared" si="2727"/>
        <v>0</v>
      </c>
      <c r="AN1058" s="12"/>
    </row>
    <row r="1059" spans="2:40" ht="31.2" x14ac:dyDescent="0.3">
      <c r="B1059" s="30" t="s">
        <v>450</v>
      </c>
      <c r="C1059" s="30" t="s">
        <v>224</v>
      </c>
      <c r="D1059" s="30" t="s">
        <v>106</v>
      </c>
      <c r="E1059" s="15" t="str">
        <f t="shared" si="2737"/>
        <v>0709</v>
      </c>
      <c r="F1059" s="30" t="s">
        <v>140</v>
      </c>
      <c r="G1059" s="30" t="s">
        <v>50</v>
      </c>
      <c r="H1059" s="31" t="s">
        <v>51</v>
      </c>
      <c r="I1059" s="32">
        <f t="shared" ref="I1059:T1059" si="2912">I1060</f>
        <v>26563.4</v>
      </c>
      <c r="J1059" s="32">
        <f t="shared" si="2912"/>
        <v>26563.4</v>
      </c>
      <c r="K1059" s="32">
        <f t="shared" si="2912"/>
        <v>26563.4</v>
      </c>
      <c r="L1059" s="32">
        <f t="shared" si="2912"/>
        <v>0</v>
      </c>
      <c r="M1059" s="32">
        <f t="shared" si="2912"/>
        <v>0</v>
      </c>
      <c r="N1059" s="32">
        <f t="shared" si="2912"/>
        <v>0</v>
      </c>
      <c r="O1059" s="32">
        <f t="shared" si="2912"/>
        <v>0</v>
      </c>
      <c r="P1059" s="32">
        <f t="shared" si="2912"/>
        <v>0</v>
      </c>
      <c r="Q1059" s="32">
        <f t="shared" si="2912"/>
        <v>0</v>
      </c>
      <c r="R1059" s="32">
        <f t="shared" si="2912"/>
        <v>0</v>
      </c>
      <c r="S1059" s="32">
        <f t="shared" si="2912"/>
        <v>0</v>
      </c>
      <c r="T1059" s="32">
        <f t="shared" si="2912"/>
        <v>0</v>
      </c>
      <c r="U1059" s="32">
        <v>0</v>
      </c>
      <c r="V1059" s="32">
        <f t="shared" si="2739"/>
        <v>26563.4</v>
      </c>
      <c r="W1059" s="32">
        <f t="shared" ref="W1059:AD1059" si="2913">W1060</f>
        <v>0</v>
      </c>
      <c r="X1059" s="32">
        <f t="shared" si="2913"/>
        <v>0</v>
      </c>
      <c r="Y1059" s="32">
        <f t="shared" si="2913"/>
        <v>0</v>
      </c>
      <c r="Z1059" s="32">
        <f t="shared" si="2913"/>
        <v>0</v>
      </c>
      <c r="AA1059" s="32">
        <f t="shared" si="2913"/>
        <v>0</v>
      </c>
      <c r="AB1059" s="32">
        <f t="shared" si="2913"/>
        <v>21339.876049999999</v>
      </c>
      <c r="AC1059" s="33">
        <f t="shared" si="2913"/>
        <v>26441.490249999999</v>
      </c>
      <c r="AD1059" s="33">
        <f t="shared" si="2913"/>
        <v>26441.205239999999</v>
      </c>
      <c r="AE1059" s="34">
        <f t="shared" si="2725"/>
        <v>99.998922110677938</v>
      </c>
      <c r="AF1059" s="32">
        <f t="shared" ref="AF1059:AK1059" si="2914">AF1060</f>
        <v>26563.4</v>
      </c>
      <c r="AG1059" s="32">
        <f t="shared" si="2914"/>
        <v>0</v>
      </c>
      <c r="AH1059" s="32">
        <f t="shared" si="2914"/>
        <v>0</v>
      </c>
      <c r="AI1059" s="32">
        <f t="shared" si="2914"/>
        <v>0</v>
      </c>
      <c r="AJ1059" s="32">
        <f t="shared" si="2914"/>
        <v>0</v>
      </c>
      <c r="AK1059" s="32">
        <f t="shared" si="2914"/>
        <v>0</v>
      </c>
      <c r="AL1059" s="32">
        <f t="shared" si="2726"/>
        <v>26563.4</v>
      </c>
      <c r="AM1059" s="32">
        <f t="shared" si="2727"/>
        <v>0</v>
      </c>
    </row>
    <row r="1060" spans="2:40" ht="31.2" x14ac:dyDescent="0.3">
      <c r="B1060" s="30" t="s">
        <v>450</v>
      </c>
      <c r="C1060" s="30" t="s">
        <v>224</v>
      </c>
      <c r="D1060" s="30" t="s">
        <v>106</v>
      </c>
      <c r="E1060" s="15" t="str">
        <f t="shared" si="2737"/>
        <v>0709</v>
      </c>
      <c r="F1060" s="30" t="s">
        <v>140</v>
      </c>
      <c r="G1060" s="30" t="s">
        <v>52</v>
      </c>
      <c r="H1060" s="31" t="s">
        <v>53</v>
      </c>
      <c r="I1060" s="32">
        <f>26780.9-217.5</f>
        <v>26563.4</v>
      </c>
      <c r="J1060" s="32">
        <f>26780.9-217.5</f>
        <v>26563.4</v>
      </c>
      <c r="K1060" s="32">
        <f>26780.9-217.5</f>
        <v>26563.4</v>
      </c>
      <c r="L1060" s="32"/>
      <c r="M1060" s="32"/>
      <c r="N1060" s="32"/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2">
        <v>0</v>
      </c>
      <c r="V1060" s="32">
        <f t="shared" si="2739"/>
        <v>26563.4</v>
      </c>
      <c r="W1060" s="32"/>
      <c r="X1060" s="32"/>
      <c r="Y1060" s="32"/>
      <c r="Z1060" s="32"/>
      <c r="AA1060" s="32"/>
      <c r="AB1060" s="32">
        <v>21339.876049999999</v>
      </c>
      <c r="AC1060" s="33">
        <v>26441.490249999999</v>
      </c>
      <c r="AD1060" s="33">
        <v>26441.205239999999</v>
      </c>
      <c r="AE1060" s="34">
        <f t="shared" si="2725"/>
        <v>99.998922110677938</v>
      </c>
      <c r="AF1060" s="32">
        <v>26563.4</v>
      </c>
      <c r="AG1060" s="32">
        <v>0</v>
      </c>
      <c r="AH1060" s="32">
        <v>0</v>
      </c>
      <c r="AI1060" s="32">
        <v>0</v>
      </c>
      <c r="AJ1060" s="32">
        <v>0</v>
      </c>
      <c r="AK1060" s="32">
        <v>0</v>
      </c>
      <c r="AL1060" s="32">
        <f t="shared" si="2726"/>
        <v>26563.4</v>
      </c>
      <c r="AM1060" s="32">
        <f t="shared" si="2727"/>
        <v>0</v>
      </c>
      <c r="AN1060" s="12"/>
    </row>
    <row r="1061" spans="2:40" x14ac:dyDescent="0.3">
      <c r="B1061" s="30" t="s">
        <v>450</v>
      </c>
      <c r="C1061" s="30" t="s">
        <v>224</v>
      </c>
      <c r="D1061" s="30" t="s">
        <v>106</v>
      </c>
      <c r="E1061" s="15" t="str">
        <f t="shared" si="2737"/>
        <v>0709</v>
      </c>
      <c r="F1061" s="30" t="s">
        <v>140</v>
      </c>
      <c r="G1061" s="30" t="s">
        <v>92</v>
      </c>
      <c r="H1061" s="31" t="s">
        <v>93</v>
      </c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>
        <f>V1062</f>
        <v>0</v>
      </c>
      <c r="W1061" s="32"/>
      <c r="X1061" s="32"/>
      <c r="Y1061" s="32"/>
      <c r="Z1061" s="32"/>
      <c r="AA1061" s="32"/>
      <c r="AB1061" s="32"/>
      <c r="AC1061" s="33">
        <f>AC1062</f>
        <v>5.7742500000000003</v>
      </c>
      <c r="AD1061" s="33">
        <f>AD1062</f>
        <v>5.7742500000000003</v>
      </c>
      <c r="AE1061" s="34">
        <f t="shared" si="2725"/>
        <v>100</v>
      </c>
      <c r="AF1061" s="32"/>
      <c r="AG1061" s="32"/>
      <c r="AH1061" s="32"/>
      <c r="AI1061" s="32"/>
      <c r="AJ1061" s="32"/>
      <c r="AK1061" s="32"/>
      <c r="AL1061" s="32"/>
      <c r="AM1061" s="32"/>
      <c r="AN1061" s="12"/>
    </row>
    <row r="1062" spans="2:40" ht="31.2" x14ac:dyDescent="0.3">
      <c r="B1062" s="30" t="s">
        <v>450</v>
      </c>
      <c r="C1062" s="30" t="s">
        <v>224</v>
      </c>
      <c r="D1062" s="30" t="s">
        <v>106</v>
      </c>
      <c r="E1062" s="15" t="str">
        <f t="shared" si="2737"/>
        <v>0709</v>
      </c>
      <c r="F1062" s="30" t="s">
        <v>140</v>
      </c>
      <c r="G1062" s="30" t="s">
        <v>94</v>
      </c>
      <c r="H1062" s="31" t="s">
        <v>95</v>
      </c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>
        <v>0</v>
      </c>
      <c r="W1062" s="32"/>
      <c r="X1062" s="32"/>
      <c r="Y1062" s="32"/>
      <c r="Z1062" s="32"/>
      <c r="AA1062" s="32"/>
      <c r="AB1062" s="32"/>
      <c r="AC1062" s="33">
        <v>5.7742500000000003</v>
      </c>
      <c r="AD1062" s="33">
        <v>5.7742500000000003</v>
      </c>
      <c r="AE1062" s="34">
        <f t="shared" si="2725"/>
        <v>100</v>
      </c>
      <c r="AF1062" s="32"/>
      <c r="AG1062" s="32"/>
      <c r="AH1062" s="32"/>
      <c r="AI1062" s="32"/>
      <c r="AJ1062" s="32"/>
      <c r="AK1062" s="32"/>
      <c r="AL1062" s="32"/>
      <c r="AM1062" s="32"/>
      <c r="AN1062" s="12"/>
    </row>
    <row r="1063" spans="2:40" ht="31.2" x14ac:dyDescent="0.3">
      <c r="B1063" s="30" t="s">
        <v>450</v>
      </c>
      <c r="C1063" s="30" t="s">
        <v>224</v>
      </c>
      <c r="D1063" s="30" t="s">
        <v>106</v>
      </c>
      <c r="E1063" s="15" t="str">
        <f t="shared" si="2737"/>
        <v>0709</v>
      </c>
      <c r="F1063" s="30" t="s">
        <v>634</v>
      </c>
      <c r="G1063" s="30"/>
      <c r="H1063" s="31" t="s">
        <v>463</v>
      </c>
      <c r="I1063" s="32">
        <f t="shared" ref="I1063:N1063" si="2915">I1064+I1067</f>
        <v>366094.60000000003</v>
      </c>
      <c r="J1063" s="32">
        <f t="shared" si="2915"/>
        <v>378893.20000000007</v>
      </c>
      <c r="K1063" s="32">
        <f t="shared" si="2915"/>
        <v>378949.60000000003</v>
      </c>
      <c r="L1063" s="32">
        <f t="shared" si="2915"/>
        <v>0</v>
      </c>
      <c r="M1063" s="32">
        <f t="shared" si="2915"/>
        <v>0</v>
      </c>
      <c r="N1063" s="32">
        <f t="shared" si="2915"/>
        <v>0</v>
      </c>
      <c r="O1063" s="32">
        <f>O1064+O1067+O1069</f>
        <v>0</v>
      </c>
      <c r="P1063" s="32">
        <f>P1064+P1067+P1069</f>
        <v>0</v>
      </c>
      <c r="Q1063" s="32">
        <f>Q1064+Q1067+Q1069</f>
        <v>0</v>
      </c>
      <c r="R1063" s="32">
        <f>R1064+R1067+R1069</f>
        <v>0</v>
      </c>
      <c r="S1063" s="32">
        <f>S1064+S1067+S1069</f>
        <v>0</v>
      </c>
      <c r="T1063" s="32">
        <f>T1064+T1067</f>
        <v>0</v>
      </c>
      <c r="U1063" s="32">
        <v>0</v>
      </c>
      <c r="V1063" s="32">
        <f t="shared" si="2739"/>
        <v>366094.60000000003</v>
      </c>
      <c r="W1063" s="32">
        <f>W1064+W1067</f>
        <v>0</v>
      </c>
      <c r="X1063" s="32">
        <f>X1064+X1067</f>
        <v>0</v>
      </c>
      <c r="Y1063" s="32">
        <f>Y1064+Y1067</f>
        <v>0</v>
      </c>
      <c r="Z1063" s="32">
        <f>Z1064+Z1067</f>
        <v>0</v>
      </c>
      <c r="AA1063" s="32">
        <f>AA1064+AA1067</f>
        <v>0</v>
      </c>
      <c r="AB1063" s="32">
        <f>AB1064+AB1067+AB1069</f>
        <v>280973.66447999998</v>
      </c>
      <c r="AC1063" s="33">
        <f>AC1064+AC1067+AC1069</f>
        <v>364691.91675000003</v>
      </c>
      <c r="AD1063" s="33">
        <f>AD1064+AD1067+AD1069</f>
        <v>364691.90517000004</v>
      </c>
      <c r="AE1063" s="34">
        <f t="shared" si="2725"/>
        <v>99.999996824717115</v>
      </c>
      <c r="AF1063" s="32">
        <f t="shared" ref="AF1063:AK1063" si="2916">AF1064+AF1067+AF1069</f>
        <v>366094.6</v>
      </c>
      <c r="AG1063" s="32">
        <f t="shared" si="2916"/>
        <v>0</v>
      </c>
      <c r="AH1063" s="32">
        <f t="shared" si="2916"/>
        <v>0</v>
      </c>
      <c r="AI1063" s="32">
        <f t="shared" si="2916"/>
        <v>0</v>
      </c>
      <c r="AJ1063" s="32">
        <f t="shared" si="2916"/>
        <v>0</v>
      </c>
      <c r="AK1063" s="32">
        <f t="shared" si="2916"/>
        <v>0</v>
      </c>
      <c r="AL1063" s="32">
        <f t="shared" si="2726"/>
        <v>366094.6</v>
      </c>
      <c r="AM1063" s="32">
        <f t="shared" si="2727"/>
        <v>0</v>
      </c>
    </row>
    <row r="1064" spans="2:40" ht="78" x14ac:dyDescent="0.3">
      <c r="B1064" s="30" t="s">
        <v>450</v>
      </c>
      <c r="C1064" s="30" t="s">
        <v>224</v>
      </c>
      <c r="D1064" s="30" t="s">
        <v>106</v>
      </c>
      <c r="E1064" s="15" t="str">
        <f t="shared" si="2737"/>
        <v>0709</v>
      </c>
      <c r="F1064" s="30" t="s">
        <v>634</v>
      </c>
      <c r="G1064" s="30" t="s">
        <v>68</v>
      </c>
      <c r="H1064" s="31" t="s">
        <v>69</v>
      </c>
      <c r="I1064" s="32">
        <f t="shared" ref="I1064:T1064" si="2917">I1065+I1066</f>
        <v>361331.60000000003</v>
      </c>
      <c r="J1064" s="32">
        <f t="shared" si="2917"/>
        <v>374115.00000000006</v>
      </c>
      <c r="K1064" s="32">
        <f t="shared" si="2917"/>
        <v>374171.4</v>
      </c>
      <c r="L1064" s="32">
        <f t="shared" si="2917"/>
        <v>0</v>
      </c>
      <c r="M1064" s="32">
        <f t="shared" si="2917"/>
        <v>0</v>
      </c>
      <c r="N1064" s="32">
        <f t="shared" si="2917"/>
        <v>0</v>
      </c>
      <c r="O1064" s="32">
        <f t="shared" si="2917"/>
        <v>0</v>
      </c>
      <c r="P1064" s="32">
        <f t="shared" si="2917"/>
        <v>0</v>
      </c>
      <c r="Q1064" s="32">
        <f t="shared" si="2917"/>
        <v>0</v>
      </c>
      <c r="R1064" s="32">
        <f t="shared" si="2917"/>
        <v>0</v>
      </c>
      <c r="S1064" s="32">
        <f t="shared" si="2917"/>
        <v>0</v>
      </c>
      <c r="T1064" s="32">
        <f t="shared" si="2917"/>
        <v>0</v>
      </c>
      <c r="U1064" s="32">
        <v>0</v>
      </c>
      <c r="V1064" s="32">
        <f t="shared" si="2739"/>
        <v>361331.60000000003</v>
      </c>
      <c r="W1064" s="32">
        <f t="shared" ref="W1064:AD1064" si="2918">W1065+W1066</f>
        <v>0</v>
      </c>
      <c r="X1064" s="32">
        <f t="shared" si="2918"/>
        <v>0</v>
      </c>
      <c r="Y1064" s="32">
        <f t="shared" si="2918"/>
        <v>0</v>
      </c>
      <c r="Z1064" s="32">
        <f t="shared" si="2918"/>
        <v>0</v>
      </c>
      <c r="AA1064" s="32">
        <f t="shared" si="2918"/>
        <v>0</v>
      </c>
      <c r="AB1064" s="32">
        <f t="shared" si="2918"/>
        <v>278674.69451</v>
      </c>
      <c r="AC1064" s="33">
        <f t="shared" si="2918"/>
        <v>360759.60116000002</v>
      </c>
      <c r="AD1064" s="33">
        <f t="shared" si="2918"/>
        <v>360759.58964000002</v>
      </c>
      <c r="AE1064" s="34">
        <f t="shared" si="2725"/>
        <v>99.999996806737784</v>
      </c>
      <c r="AF1064" s="32">
        <f t="shared" ref="AF1064:AK1064" si="2919">AF1065+AF1066</f>
        <v>361323.49450999999</v>
      </c>
      <c r="AG1064" s="32">
        <f t="shared" si="2919"/>
        <v>0</v>
      </c>
      <c r="AH1064" s="32">
        <f t="shared" si="2919"/>
        <v>0</v>
      </c>
      <c r="AI1064" s="32">
        <f t="shared" si="2919"/>
        <v>0</v>
      </c>
      <c r="AJ1064" s="32">
        <f t="shared" si="2919"/>
        <v>0</v>
      </c>
      <c r="AK1064" s="32">
        <f t="shared" si="2919"/>
        <v>0</v>
      </c>
      <c r="AL1064" s="32">
        <f t="shared" si="2726"/>
        <v>361323.49450999999</v>
      </c>
      <c r="AM1064" s="32">
        <f t="shared" si="2727"/>
        <v>8.1054900000453927</v>
      </c>
    </row>
    <row r="1065" spans="2:40" x14ac:dyDescent="0.3">
      <c r="B1065" s="30" t="s">
        <v>450</v>
      </c>
      <c r="C1065" s="30" t="s">
        <v>224</v>
      </c>
      <c r="D1065" s="30" t="s">
        <v>106</v>
      </c>
      <c r="E1065" s="15" t="str">
        <f t="shared" si="2737"/>
        <v>0709</v>
      </c>
      <c r="F1065" s="30" t="s">
        <v>634</v>
      </c>
      <c r="G1065" s="30" t="s">
        <v>70</v>
      </c>
      <c r="H1065" s="31" t="s">
        <v>71</v>
      </c>
      <c r="I1065" s="32">
        <v>361331.60000000003</v>
      </c>
      <c r="J1065" s="32">
        <v>374115.00000000006</v>
      </c>
      <c r="K1065" s="32">
        <v>374171.4</v>
      </c>
      <c r="L1065" s="32"/>
      <c r="M1065" s="32"/>
      <c r="N1065" s="32"/>
      <c r="O1065" s="32">
        <v>0</v>
      </c>
      <c r="P1065" s="32">
        <v>0</v>
      </c>
      <c r="Q1065" s="32">
        <v>0</v>
      </c>
      <c r="R1065" s="32">
        <v>0</v>
      </c>
      <c r="S1065" s="32">
        <v>0</v>
      </c>
      <c r="T1065" s="32">
        <v>0</v>
      </c>
      <c r="U1065" s="32">
        <v>0</v>
      </c>
      <c r="V1065" s="32">
        <f t="shared" si="2739"/>
        <v>361331.60000000003</v>
      </c>
      <c r="W1065" s="32"/>
      <c r="X1065" s="32"/>
      <c r="Y1065" s="32"/>
      <c r="Z1065" s="32"/>
      <c r="AA1065" s="32"/>
      <c r="AB1065" s="32">
        <v>278674.69451</v>
      </c>
      <c r="AC1065" s="33">
        <v>360759.60116000002</v>
      </c>
      <c r="AD1065" s="33">
        <v>360759.58964000002</v>
      </c>
      <c r="AE1065" s="34">
        <f t="shared" si="2725"/>
        <v>99.999996806737784</v>
      </c>
      <c r="AF1065" s="32">
        <v>361323.49450999999</v>
      </c>
      <c r="AG1065" s="32">
        <v>0</v>
      </c>
      <c r="AH1065" s="32">
        <v>0</v>
      </c>
      <c r="AI1065" s="32">
        <v>0</v>
      </c>
      <c r="AJ1065" s="32">
        <v>0</v>
      </c>
      <c r="AK1065" s="32">
        <v>0</v>
      </c>
      <c r="AL1065" s="32">
        <f t="shared" si="2726"/>
        <v>361323.49450999999</v>
      </c>
      <c r="AM1065" s="32">
        <f t="shared" si="2727"/>
        <v>8.1054900000453927</v>
      </c>
      <c r="AN1065" s="12"/>
    </row>
    <row r="1066" spans="2:40" ht="31.2" hidden="1" customHeight="1" x14ac:dyDescent="0.3">
      <c r="B1066" s="30" t="s">
        <v>450</v>
      </c>
      <c r="C1066" s="30" t="s">
        <v>224</v>
      </c>
      <c r="D1066" s="30" t="s">
        <v>106</v>
      </c>
      <c r="E1066" s="15" t="str">
        <f t="shared" si="2737"/>
        <v>0709</v>
      </c>
      <c r="F1066" s="30" t="s">
        <v>634</v>
      </c>
      <c r="G1066" s="30" t="s">
        <v>90</v>
      </c>
      <c r="H1066" s="31" t="s">
        <v>91</v>
      </c>
      <c r="I1066" s="32"/>
      <c r="J1066" s="32"/>
      <c r="K1066" s="32"/>
      <c r="L1066" s="32"/>
      <c r="M1066" s="32"/>
      <c r="N1066" s="32"/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2">
        <v>0</v>
      </c>
      <c r="V1066" s="32">
        <f t="shared" si="2739"/>
        <v>0</v>
      </c>
      <c r="W1066" s="32"/>
      <c r="X1066" s="32"/>
      <c r="Y1066" s="32"/>
      <c r="Z1066" s="32"/>
      <c r="AA1066" s="32"/>
      <c r="AB1066" s="32">
        <v>0</v>
      </c>
      <c r="AC1066" s="33">
        <v>0</v>
      </c>
      <c r="AD1066" s="33">
        <v>0</v>
      </c>
      <c r="AE1066" s="34" t="e">
        <f t="shared" ref="AE1066:AE1129" si="2920">AD1066/AC1066*100</f>
        <v>#DIV/0!</v>
      </c>
      <c r="AF1066" s="35">
        <v>0</v>
      </c>
      <c r="AG1066" s="35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f t="shared" ref="AL1066:AL1129" si="2921">AF1066+AH1066+AK1066+AI1066+AJ1066+AG1066</f>
        <v>0</v>
      </c>
      <c r="AM1066" s="36">
        <f t="shared" ref="AM1066:AM1129" si="2922">V1066-AL1066</f>
        <v>0</v>
      </c>
      <c r="AN1066" s="37" t="s">
        <v>35</v>
      </c>
    </row>
    <row r="1067" spans="2:40" ht="31.2" x14ac:dyDescent="0.3">
      <c r="B1067" s="30" t="s">
        <v>450</v>
      </c>
      <c r="C1067" s="30" t="s">
        <v>224</v>
      </c>
      <c r="D1067" s="30" t="s">
        <v>106</v>
      </c>
      <c r="E1067" s="15" t="str">
        <f t="shared" si="2737"/>
        <v>0709</v>
      </c>
      <c r="F1067" s="30" t="s">
        <v>634</v>
      </c>
      <c r="G1067" s="30" t="s">
        <v>50</v>
      </c>
      <c r="H1067" s="31" t="s">
        <v>51</v>
      </c>
      <c r="I1067" s="32">
        <f t="shared" ref="I1067:T1067" si="2923">I1068</f>
        <v>4763</v>
      </c>
      <c r="J1067" s="32">
        <f t="shared" si="2923"/>
        <v>4778.2</v>
      </c>
      <c r="K1067" s="32">
        <f t="shared" si="2923"/>
        <v>4778.2</v>
      </c>
      <c r="L1067" s="32">
        <f t="shared" si="2923"/>
        <v>0</v>
      </c>
      <c r="M1067" s="32">
        <f t="shared" si="2923"/>
        <v>0</v>
      </c>
      <c r="N1067" s="32">
        <f t="shared" si="2923"/>
        <v>0</v>
      </c>
      <c r="O1067" s="32">
        <f t="shared" si="2923"/>
        <v>0</v>
      </c>
      <c r="P1067" s="32">
        <f t="shared" si="2923"/>
        <v>0</v>
      </c>
      <c r="Q1067" s="32">
        <f t="shared" si="2923"/>
        <v>0</v>
      </c>
      <c r="R1067" s="32">
        <f t="shared" si="2923"/>
        <v>0</v>
      </c>
      <c r="S1067" s="32">
        <f t="shared" si="2923"/>
        <v>0</v>
      </c>
      <c r="T1067" s="32">
        <f t="shared" si="2923"/>
        <v>0</v>
      </c>
      <c r="U1067" s="32">
        <v>0</v>
      </c>
      <c r="V1067" s="32">
        <f t="shared" si="2739"/>
        <v>4763</v>
      </c>
      <c r="W1067" s="32">
        <f t="shared" ref="W1067:AD1067" si="2924">W1068</f>
        <v>0</v>
      </c>
      <c r="X1067" s="32">
        <f t="shared" si="2924"/>
        <v>0</v>
      </c>
      <c r="Y1067" s="32">
        <f t="shared" si="2924"/>
        <v>0</v>
      </c>
      <c r="Z1067" s="32">
        <f t="shared" si="2924"/>
        <v>0</v>
      </c>
      <c r="AA1067" s="32">
        <f t="shared" si="2924"/>
        <v>0</v>
      </c>
      <c r="AB1067" s="32">
        <f t="shared" si="2924"/>
        <v>2290.8644800000002</v>
      </c>
      <c r="AC1067" s="33">
        <f t="shared" si="2924"/>
        <v>3921.0475000000001</v>
      </c>
      <c r="AD1067" s="33">
        <f t="shared" si="2924"/>
        <v>3921.0474399999998</v>
      </c>
      <c r="AE1067" s="34">
        <f t="shared" si="2920"/>
        <v>99.999998469796651</v>
      </c>
      <c r="AF1067" s="32">
        <f t="shared" ref="AF1067:AK1067" si="2925">AF1068</f>
        <v>4763</v>
      </c>
      <c r="AG1067" s="32">
        <f t="shared" si="2925"/>
        <v>0</v>
      </c>
      <c r="AH1067" s="32">
        <f t="shared" si="2925"/>
        <v>0</v>
      </c>
      <c r="AI1067" s="32">
        <f t="shared" si="2925"/>
        <v>0</v>
      </c>
      <c r="AJ1067" s="32">
        <f t="shared" si="2925"/>
        <v>0</v>
      </c>
      <c r="AK1067" s="32">
        <f t="shared" si="2925"/>
        <v>0</v>
      </c>
      <c r="AL1067" s="32">
        <f t="shared" si="2921"/>
        <v>4763</v>
      </c>
      <c r="AM1067" s="32">
        <f t="shared" si="2922"/>
        <v>0</v>
      </c>
    </row>
    <row r="1068" spans="2:40" ht="31.2" x14ac:dyDescent="0.3">
      <c r="B1068" s="30" t="s">
        <v>450</v>
      </c>
      <c r="C1068" s="30" t="s">
        <v>224</v>
      </c>
      <c r="D1068" s="30" t="s">
        <v>106</v>
      </c>
      <c r="E1068" s="15" t="str">
        <f t="shared" si="2737"/>
        <v>0709</v>
      </c>
      <c r="F1068" s="30" t="s">
        <v>634</v>
      </c>
      <c r="G1068" s="30" t="s">
        <v>52</v>
      </c>
      <c r="H1068" s="31" t="s">
        <v>53</v>
      </c>
      <c r="I1068" s="32">
        <v>4763</v>
      </c>
      <c r="J1068" s="32">
        <v>4778.2</v>
      </c>
      <c r="K1068" s="32">
        <v>4778.2</v>
      </c>
      <c r="L1068" s="32"/>
      <c r="M1068" s="32"/>
      <c r="N1068" s="32"/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2">
        <v>0</v>
      </c>
      <c r="V1068" s="32">
        <f t="shared" si="2739"/>
        <v>4763</v>
      </c>
      <c r="W1068" s="32"/>
      <c r="X1068" s="32"/>
      <c r="Y1068" s="32"/>
      <c r="Z1068" s="32"/>
      <c r="AA1068" s="32"/>
      <c r="AB1068" s="32">
        <v>2290.8644800000002</v>
      </c>
      <c r="AC1068" s="33">
        <v>3921.0475000000001</v>
      </c>
      <c r="AD1068" s="33">
        <v>3921.0474399999998</v>
      </c>
      <c r="AE1068" s="34">
        <f t="shared" si="2920"/>
        <v>99.999998469796651</v>
      </c>
      <c r="AF1068" s="32">
        <v>4763</v>
      </c>
      <c r="AG1068" s="32">
        <v>0</v>
      </c>
      <c r="AH1068" s="32">
        <v>0</v>
      </c>
      <c r="AI1068" s="32">
        <v>0</v>
      </c>
      <c r="AJ1068" s="32">
        <v>0</v>
      </c>
      <c r="AK1068" s="32">
        <v>0</v>
      </c>
      <c r="AL1068" s="32">
        <f t="shared" si="2921"/>
        <v>4763</v>
      </c>
      <c r="AM1068" s="32">
        <f t="shared" si="2922"/>
        <v>0</v>
      </c>
      <c r="AN1068" s="12"/>
    </row>
    <row r="1069" spans="2:40" x14ac:dyDescent="0.3">
      <c r="B1069" s="30" t="s">
        <v>450</v>
      </c>
      <c r="C1069" s="30" t="s">
        <v>224</v>
      </c>
      <c r="D1069" s="30" t="s">
        <v>106</v>
      </c>
      <c r="E1069" s="15" t="str">
        <f t="shared" si="2737"/>
        <v>0709</v>
      </c>
      <c r="F1069" s="30" t="s">
        <v>634</v>
      </c>
      <c r="G1069" s="30" t="s">
        <v>92</v>
      </c>
      <c r="H1069" s="31" t="s">
        <v>93</v>
      </c>
      <c r="I1069" s="32"/>
      <c r="J1069" s="32"/>
      <c r="K1069" s="32"/>
      <c r="L1069" s="32"/>
      <c r="M1069" s="32"/>
      <c r="N1069" s="32"/>
      <c r="O1069" s="32">
        <f>O1070</f>
        <v>0</v>
      </c>
      <c r="P1069" s="32">
        <f>P1070</f>
        <v>0</v>
      </c>
      <c r="Q1069" s="32">
        <f>Q1070</f>
        <v>0</v>
      </c>
      <c r="R1069" s="32">
        <f>R1070</f>
        <v>0</v>
      </c>
      <c r="S1069" s="32">
        <f>S1070</f>
        <v>0</v>
      </c>
      <c r="T1069" s="32"/>
      <c r="U1069" s="32"/>
      <c r="V1069" s="32">
        <f t="shared" si="2739"/>
        <v>0</v>
      </c>
      <c r="W1069" s="32"/>
      <c r="X1069" s="32"/>
      <c r="Y1069" s="32"/>
      <c r="Z1069" s="32"/>
      <c r="AA1069" s="32"/>
      <c r="AB1069" s="32">
        <f>AB1070</f>
        <v>8.1054899999999996</v>
      </c>
      <c r="AC1069" s="33">
        <f>AC1070</f>
        <v>11.268090000000001</v>
      </c>
      <c r="AD1069" s="33">
        <f>AD1070</f>
        <v>11.268090000000001</v>
      </c>
      <c r="AE1069" s="34">
        <f t="shared" si="2920"/>
        <v>100</v>
      </c>
      <c r="AF1069" s="32">
        <f t="shared" ref="AF1069:AK1069" si="2926">AF1070</f>
        <v>8.1054899999999996</v>
      </c>
      <c r="AG1069" s="32">
        <f t="shared" si="2926"/>
        <v>0</v>
      </c>
      <c r="AH1069" s="32">
        <f t="shared" si="2926"/>
        <v>0</v>
      </c>
      <c r="AI1069" s="32">
        <f t="shared" si="2926"/>
        <v>0</v>
      </c>
      <c r="AJ1069" s="32">
        <f t="shared" si="2926"/>
        <v>0</v>
      </c>
      <c r="AK1069" s="32">
        <f t="shared" si="2926"/>
        <v>0</v>
      </c>
      <c r="AL1069" s="32">
        <f t="shared" si="2921"/>
        <v>8.1054899999999996</v>
      </c>
      <c r="AM1069" s="32">
        <f t="shared" si="2922"/>
        <v>-8.1054899999999996</v>
      </c>
      <c r="AN1069" s="12"/>
    </row>
    <row r="1070" spans="2:40" ht="31.2" x14ac:dyDescent="0.3">
      <c r="B1070" s="30" t="s">
        <v>450</v>
      </c>
      <c r="C1070" s="30" t="s">
        <v>224</v>
      </c>
      <c r="D1070" s="30" t="s">
        <v>106</v>
      </c>
      <c r="E1070" s="15" t="str">
        <f t="shared" si="2737"/>
        <v>0709</v>
      </c>
      <c r="F1070" s="30" t="s">
        <v>634</v>
      </c>
      <c r="G1070" s="30" t="s">
        <v>94</v>
      </c>
      <c r="H1070" s="31" t="s">
        <v>95</v>
      </c>
      <c r="I1070" s="32"/>
      <c r="J1070" s="32"/>
      <c r="K1070" s="32"/>
      <c r="L1070" s="32"/>
      <c r="M1070" s="32"/>
      <c r="N1070" s="32"/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/>
      <c r="U1070" s="32"/>
      <c r="V1070" s="32">
        <f t="shared" si="2739"/>
        <v>0</v>
      </c>
      <c r="W1070" s="32"/>
      <c r="X1070" s="32"/>
      <c r="Y1070" s="32"/>
      <c r="Z1070" s="32"/>
      <c r="AA1070" s="32"/>
      <c r="AB1070" s="32">
        <v>8.1054899999999996</v>
      </c>
      <c r="AC1070" s="33">
        <v>11.268090000000001</v>
      </c>
      <c r="AD1070" s="33">
        <v>11.268090000000001</v>
      </c>
      <c r="AE1070" s="34">
        <f t="shared" si="2920"/>
        <v>100</v>
      </c>
      <c r="AF1070" s="32">
        <v>8.1054899999999996</v>
      </c>
      <c r="AG1070" s="32">
        <v>0</v>
      </c>
      <c r="AH1070" s="32">
        <v>0</v>
      </c>
      <c r="AI1070" s="32">
        <v>0</v>
      </c>
      <c r="AJ1070" s="32">
        <v>0</v>
      </c>
      <c r="AK1070" s="32">
        <v>0</v>
      </c>
      <c r="AL1070" s="32">
        <f t="shared" si="2921"/>
        <v>8.1054899999999996</v>
      </c>
      <c r="AM1070" s="32">
        <f t="shared" si="2922"/>
        <v>-8.1054899999999996</v>
      </c>
      <c r="AN1070" s="12"/>
    </row>
    <row r="1071" spans="2:40" ht="46.8" x14ac:dyDescent="0.3">
      <c r="B1071" s="30" t="s">
        <v>450</v>
      </c>
      <c r="C1071" s="30" t="s">
        <v>224</v>
      </c>
      <c r="D1071" s="30" t="s">
        <v>106</v>
      </c>
      <c r="E1071" s="15" t="str">
        <f t="shared" si="2737"/>
        <v>0709</v>
      </c>
      <c r="F1071" s="30" t="s">
        <v>378</v>
      </c>
      <c r="G1071" s="30"/>
      <c r="H1071" s="31" t="s">
        <v>379</v>
      </c>
      <c r="I1071" s="32"/>
      <c r="J1071" s="32"/>
      <c r="K1071" s="32"/>
      <c r="L1071" s="32"/>
      <c r="M1071" s="32"/>
      <c r="N1071" s="32"/>
      <c r="O1071" s="32">
        <f t="shared" ref="O1071:T1071" si="2927">O1072</f>
        <v>0</v>
      </c>
      <c r="P1071" s="32">
        <f t="shared" si="2927"/>
        <v>0</v>
      </c>
      <c r="Q1071" s="32">
        <f t="shared" si="2927"/>
        <v>0</v>
      </c>
      <c r="R1071" s="32">
        <f t="shared" si="2927"/>
        <v>0</v>
      </c>
      <c r="S1071" s="32">
        <f t="shared" si="2927"/>
        <v>0</v>
      </c>
      <c r="T1071" s="32">
        <f t="shared" si="2927"/>
        <v>0</v>
      </c>
      <c r="U1071" s="32"/>
      <c r="V1071" s="32">
        <f t="shared" si="2739"/>
        <v>0</v>
      </c>
      <c r="W1071" s="32"/>
      <c r="X1071" s="32"/>
      <c r="Y1071" s="32"/>
      <c r="Z1071" s="32"/>
      <c r="AA1071" s="32"/>
      <c r="AB1071" s="32">
        <f>AB1072</f>
        <v>21554.51568</v>
      </c>
      <c r="AC1071" s="33">
        <f>AC1072</f>
        <v>25895.195390000001</v>
      </c>
      <c r="AD1071" s="33">
        <f>AD1072</f>
        <v>25895.195390000001</v>
      </c>
      <c r="AE1071" s="34">
        <f t="shared" si="2920"/>
        <v>100</v>
      </c>
      <c r="AF1071" s="32">
        <f t="shared" ref="AF1071:AK1071" si="2928">AF1072</f>
        <v>25353.00734</v>
      </c>
      <c r="AG1071" s="32">
        <f t="shared" si="2928"/>
        <v>0</v>
      </c>
      <c r="AH1071" s="32">
        <f t="shared" si="2928"/>
        <v>0</v>
      </c>
      <c r="AI1071" s="32">
        <f t="shared" si="2928"/>
        <v>0</v>
      </c>
      <c r="AJ1071" s="32">
        <f t="shared" si="2928"/>
        <v>0</v>
      </c>
      <c r="AK1071" s="32">
        <f t="shared" si="2928"/>
        <v>0</v>
      </c>
      <c r="AL1071" s="32">
        <f t="shared" si="2921"/>
        <v>25353.00734</v>
      </c>
      <c r="AM1071" s="32">
        <f t="shared" si="2922"/>
        <v>-25353.00734</v>
      </c>
      <c r="AN1071" s="12"/>
    </row>
    <row r="1072" spans="2:40" ht="31.2" x14ac:dyDescent="0.3">
      <c r="B1072" s="30" t="s">
        <v>450</v>
      </c>
      <c r="C1072" s="30" t="s">
        <v>224</v>
      </c>
      <c r="D1072" s="30" t="s">
        <v>106</v>
      </c>
      <c r="E1072" s="15" t="str">
        <f t="shared" si="2737"/>
        <v>0709</v>
      </c>
      <c r="F1072" s="30" t="s">
        <v>378</v>
      </c>
      <c r="G1072" s="30" t="s">
        <v>174</v>
      </c>
      <c r="H1072" s="31" t="s">
        <v>175</v>
      </c>
      <c r="I1072" s="32"/>
      <c r="J1072" s="32"/>
      <c r="K1072" s="32"/>
      <c r="L1072" s="32"/>
      <c r="M1072" s="32"/>
      <c r="N1072" s="32"/>
      <c r="O1072" s="32">
        <f>O1074+O1073</f>
        <v>0</v>
      </c>
      <c r="P1072" s="32">
        <f>P1074+P1073</f>
        <v>0</v>
      </c>
      <c r="Q1072" s="32">
        <f>Q1074+Q1073</f>
        <v>0</v>
      </c>
      <c r="R1072" s="32">
        <f>R1074+R1073</f>
        <v>0</v>
      </c>
      <c r="S1072" s="32">
        <f>S1074</f>
        <v>0</v>
      </c>
      <c r="T1072" s="32">
        <f>T1074</f>
        <v>0</v>
      </c>
      <c r="U1072" s="32"/>
      <c r="V1072" s="32">
        <f t="shared" si="2739"/>
        <v>0</v>
      </c>
      <c r="W1072" s="32"/>
      <c r="X1072" s="32"/>
      <c r="Y1072" s="32"/>
      <c r="Z1072" s="32"/>
      <c r="AA1072" s="32"/>
      <c r="AB1072" s="32">
        <f>AB1074+AB1073</f>
        <v>21554.51568</v>
      </c>
      <c r="AC1072" s="33">
        <f>AC1074+AC1073</f>
        <v>25895.195390000001</v>
      </c>
      <c r="AD1072" s="33">
        <f>AD1074+AD1073</f>
        <v>25895.195390000001</v>
      </c>
      <c r="AE1072" s="34">
        <f t="shared" si="2920"/>
        <v>100</v>
      </c>
      <c r="AF1072" s="32">
        <f t="shared" ref="AF1072:AK1072" si="2929">AF1074+AF1073</f>
        <v>25353.00734</v>
      </c>
      <c r="AG1072" s="32">
        <f t="shared" si="2929"/>
        <v>0</v>
      </c>
      <c r="AH1072" s="32">
        <f t="shared" si="2929"/>
        <v>0</v>
      </c>
      <c r="AI1072" s="32">
        <f t="shared" si="2929"/>
        <v>0</v>
      </c>
      <c r="AJ1072" s="32">
        <f t="shared" si="2929"/>
        <v>0</v>
      </c>
      <c r="AK1072" s="32">
        <f t="shared" si="2929"/>
        <v>0</v>
      </c>
      <c r="AL1072" s="32">
        <f t="shared" si="2921"/>
        <v>25353.00734</v>
      </c>
      <c r="AM1072" s="32">
        <f t="shared" si="2922"/>
        <v>-25353.00734</v>
      </c>
      <c r="AN1072" s="12"/>
    </row>
    <row r="1073" spans="2:40" x14ac:dyDescent="0.3">
      <c r="B1073" s="30" t="s">
        <v>450</v>
      </c>
      <c r="C1073" s="30" t="s">
        <v>224</v>
      </c>
      <c r="D1073" s="30" t="s">
        <v>106</v>
      </c>
      <c r="E1073" s="15" t="str">
        <f t="shared" ref="E1073:E1136" si="2930">CONCATENATE(C1073,D1073)</f>
        <v>0709</v>
      </c>
      <c r="F1073" s="30" t="s">
        <v>378</v>
      </c>
      <c r="G1073" s="30" t="s">
        <v>176</v>
      </c>
      <c r="H1073" s="31" t="s">
        <v>177</v>
      </c>
      <c r="I1073" s="32"/>
      <c r="J1073" s="32"/>
      <c r="K1073" s="32"/>
      <c r="L1073" s="32"/>
      <c r="M1073" s="32"/>
      <c r="N1073" s="32"/>
      <c r="O1073" s="32">
        <v>0</v>
      </c>
      <c r="P1073" s="32">
        <v>0</v>
      </c>
      <c r="Q1073" s="32">
        <v>0</v>
      </c>
      <c r="R1073" s="32">
        <v>0</v>
      </c>
      <c r="S1073" s="32"/>
      <c r="T1073" s="32"/>
      <c r="U1073" s="32"/>
      <c r="V1073" s="32">
        <f t="shared" ref="V1073:V1136" si="2931">I1073+L1073+U1073+T1073+S1073+R1073+Q1073+P1073+O1073</f>
        <v>0</v>
      </c>
      <c r="W1073" s="32">
        <v>0</v>
      </c>
      <c r="X1073" s="32">
        <v>0</v>
      </c>
      <c r="Y1073" s="32">
        <v>0</v>
      </c>
      <c r="Z1073" s="32">
        <v>0</v>
      </c>
      <c r="AA1073" s="32">
        <v>0</v>
      </c>
      <c r="AB1073" s="32">
        <v>350</v>
      </c>
      <c r="AC1073" s="33">
        <v>504.8</v>
      </c>
      <c r="AD1073" s="33">
        <v>504.8</v>
      </c>
      <c r="AE1073" s="34">
        <f t="shared" si="2920"/>
        <v>100</v>
      </c>
      <c r="AF1073" s="32">
        <v>350</v>
      </c>
      <c r="AG1073" s="32">
        <v>0</v>
      </c>
      <c r="AH1073" s="32">
        <v>0</v>
      </c>
      <c r="AI1073" s="32">
        <v>0</v>
      </c>
      <c r="AJ1073" s="32">
        <v>0</v>
      </c>
      <c r="AK1073" s="32">
        <v>0</v>
      </c>
      <c r="AL1073" s="32">
        <f t="shared" si="2921"/>
        <v>350</v>
      </c>
      <c r="AM1073" s="32">
        <f t="shared" si="2922"/>
        <v>-350</v>
      </c>
      <c r="AN1073" s="12"/>
    </row>
    <row r="1074" spans="2:40" x14ac:dyDescent="0.3">
      <c r="B1074" s="30" t="s">
        <v>450</v>
      </c>
      <c r="C1074" s="30" t="s">
        <v>224</v>
      </c>
      <c r="D1074" s="30" t="s">
        <v>106</v>
      </c>
      <c r="E1074" s="15" t="str">
        <f t="shared" si="2930"/>
        <v>0709</v>
      </c>
      <c r="F1074" s="30" t="s">
        <v>378</v>
      </c>
      <c r="G1074" s="30" t="s">
        <v>302</v>
      </c>
      <c r="H1074" s="31" t="s">
        <v>303</v>
      </c>
      <c r="I1074" s="32"/>
      <c r="J1074" s="32"/>
      <c r="K1074" s="32"/>
      <c r="L1074" s="32"/>
      <c r="M1074" s="32"/>
      <c r="N1074" s="32"/>
      <c r="O1074" s="32">
        <v>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2"/>
      <c r="V1074" s="32">
        <f t="shared" si="2931"/>
        <v>0</v>
      </c>
      <c r="W1074" s="32"/>
      <c r="X1074" s="32"/>
      <c r="Y1074" s="32"/>
      <c r="Z1074" s="32"/>
      <c r="AA1074" s="32"/>
      <c r="AB1074" s="32">
        <v>21204.51568</v>
      </c>
      <c r="AC1074" s="33">
        <v>25390.395390000001</v>
      </c>
      <c r="AD1074" s="33">
        <v>25390.395390000001</v>
      </c>
      <c r="AE1074" s="34">
        <f t="shared" si="2920"/>
        <v>100</v>
      </c>
      <c r="AF1074" s="32">
        <v>25003.00734</v>
      </c>
      <c r="AG1074" s="32">
        <v>0</v>
      </c>
      <c r="AH1074" s="32">
        <v>0</v>
      </c>
      <c r="AI1074" s="32">
        <v>0</v>
      </c>
      <c r="AJ1074" s="32">
        <v>0</v>
      </c>
      <c r="AK1074" s="32">
        <v>0</v>
      </c>
      <c r="AL1074" s="32">
        <f t="shared" si="2921"/>
        <v>25003.00734</v>
      </c>
      <c r="AM1074" s="32">
        <f t="shared" si="2922"/>
        <v>-25003.00734</v>
      </c>
      <c r="AN1074" s="12"/>
    </row>
    <row r="1075" spans="2:40" x14ac:dyDescent="0.3">
      <c r="B1075" s="30" t="s">
        <v>450</v>
      </c>
      <c r="C1075" s="30" t="s">
        <v>224</v>
      </c>
      <c r="D1075" s="30" t="s">
        <v>106</v>
      </c>
      <c r="E1075" s="15" t="str">
        <f t="shared" si="2930"/>
        <v>0709</v>
      </c>
      <c r="F1075" s="30" t="s">
        <v>80</v>
      </c>
      <c r="G1075" s="30"/>
      <c r="H1075" s="31" t="s">
        <v>81</v>
      </c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>
        <f>V1076</f>
        <v>0</v>
      </c>
      <c r="W1075" s="32"/>
      <c r="X1075" s="32"/>
      <c r="Y1075" s="32"/>
      <c r="Z1075" s="32"/>
      <c r="AA1075" s="32"/>
      <c r="AB1075" s="32"/>
      <c r="AC1075" s="33">
        <f>AC1076</f>
        <v>1015</v>
      </c>
      <c r="AD1075" s="33">
        <f>AD1076</f>
        <v>1015</v>
      </c>
      <c r="AE1075" s="34">
        <f t="shared" si="2920"/>
        <v>100</v>
      </c>
      <c r="AF1075" s="32"/>
      <c r="AG1075" s="32"/>
      <c r="AH1075" s="32"/>
      <c r="AI1075" s="32"/>
      <c r="AJ1075" s="32"/>
      <c r="AK1075" s="32"/>
      <c r="AL1075" s="32"/>
      <c r="AM1075" s="32"/>
      <c r="AN1075" s="12"/>
    </row>
    <row r="1076" spans="2:40" ht="46.8" x14ac:dyDescent="0.3">
      <c r="B1076" s="30" t="s">
        <v>450</v>
      </c>
      <c r="C1076" s="30" t="s">
        <v>224</v>
      </c>
      <c r="D1076" s="30" t="s">
        <v>106</v>
      </c>
      <c r="E1076" s="15" t="str">
        <f t="shared" si="2930"/>
        <v>0709</v>
      </c>
      <c r="F1076" s="30" t="s">
        <v>635</v>
      </c>
      <c r="G1076" s="30"/>
      <c r="H1076" s="50" t="s">
        <v>636</v>
      </c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>
        <f>V1077+V1079</f>
        <v>0</v>
      </c>
      <c r="W1076" s="32"/>
      <c r="X1076" s="32"/>
      <c r="Y1076" s="32"/>
      <c r="Z1076" s="32"/>
      <c r="AA1076" s="32"/>
      <c r="AB1076" s="32"/>
      <c r="AC1076" s="33">
        <f>AC1077+AC1079</f>
        <v>1015</v>
      </c>
      <c r="AD1076" s="33">
        <f>AD1077+AD1079</f>
        <v>1015</v>
      </c>
      <c r="AE1076" s="34">
        <f t="shared" si="2920"/>
        <v>100</v>
      </c>
      <c r="AF1076" s="32"/>
      <c r="AG1076" s="32"/>
      <c r="AH1076" s="32"/>
      <c r="AI1076" s="32"/>
      <c r="AJ1076" s="32"/>
      <c r="AK1076" s="32"/>
      <c r="AL1076" s="32"/>
      <c r="AM1076" s="32"/>
      <c r="AN1076" s="12"/>
    </row>
    <row r="1077" spans="2:40" x14ac:dyDescent="0.3">
      <c r="B1077" s="30" t="s">
        <v>450</v>
      </c>
      <c r="C1077" s="30" t="s">
        <v>224</v>
      </c>
      <c r="D1077" s="30" t="s">
        <v>106</v>
      </c>
      <c r="E1077" s="15" t="str">
        <f t="shared" si="2930"/>
        <v>0709</v>
      </c>
      <c r="F1077" s="30" t="s">
        <v>635</v>
      </c>
      <c r="G1077" s="30" t="s">
        <v>92</v>
      </c>
      <c r="H1077" s="31" t="s">
        <v>93</v>
      </c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>
        <f>V1078</f>
        <v>0</v>
      </c>
      <c r="W1077" s="32"/>
      <c r="X1077" s="32"/>
      <c r="Y1077" s="32"/>
      <c r="Z1077" s="32"/>
      <c r="AA1077" s="32"/>
      <c r="AB1077" s="32"/>
      <c r="AC1077" s="33">
        <f>AC1078</f>
        <v>90</v>
      </c>
      <c r="AD1077" s="33">
        <f>AD1078</f>
        <v>90</v>
      </c>
      <c r="AE1077" s="34">
        <f t="shared" si="2920"/>
        <v>100</v>
      </c>
      <c r="AF1077" s="32"/>
      <c r="AG1077" s="32"/>
      <c r="AH1077" s="32"/>
      <c r="AI1077" s="32"/>
      <c r="AJ1077" s="32"/>
      <c r="AK1077" s="32"/>
      <c r="AL1077" s="32"/>
      <c r="AM1077" s="32"/>
      <c r="AN1077" s="12"/>
    </row>
    <row r="1078" spans="2:40" x14ac:dyDescent="0.3">
      <c r="B1078" s="30" t="s">
        <v>450</v>
      </c>
      <c r="C1078" s="30" t="s">
        <v>224</v>
      </c>
      <c r="D1078" s="30" t="s">
        <v>106</v>
      </c>
      <c r="E1078" s="15" t="str">
        <f t="shared" si="2930"/>
        <v>0709</v>
      </c>
      <c r="F1078" s="30" t="s">
        <v>635</v>
      </c>
      <c r="G1078" s="30" t="s">
        <v>366</v>
      </c>
      <c r="H1078" s="31" t="s">
        <v>367</v>
      </c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>
        <v>0</v>
      </c>
      <c r="W1078" s="32"/>
      <c r="X1078" s="32"/>
      <c r="Y1078" s="32"/>
      <c r="Z1078" s="32"/>
      <c r="AA1078" s="32"/>
      <c r="AB1078" s="32"/>
      <c r="AC1078" s="33">
        <v>90</v>
      </c>
      <c r="AD1078" s="33">
        <v>90</v>
      </c>
      <c r="AE1078" s="34">
        <f t="shared" si="2920"/>
        <v>100</v>
      </c>
      <c r="AF1078" s="32"/>
      <c r="AG1078" s="32"/>
      <c r="AH1078" s="32"/>
      <c r="AI1078" s="32"/>
      <c r="AJ1078" s="32"/>
      <c r="AK1078" s="32"/>
      <c r="AL1078" s="32"/>
      <c r="AM1078" s="32"/>
      <c r="AN1078" s="12"/>
    </row>
    <row r="1079" spans="2:40" ht="31.2" x14ac:dyDescent="0.3">
      <c r="B1079" s="30" t="s">
        <v>450</v>
      </c>
      <c r="C1079" s="30" t="s">
        <v>224</v>
      </c>
      <c r="D1079" s="30" t="s">
        <v>106</v>
      </c>
      <c r="E1079" s="15" t="str">
        <f t="shared" si="2930"/>
        <v>0709</v>
      </c>
      <c r="F1079" s="30" t="s">
        <v>635</v>
      </c>
      <c r="G1079" s="30" t="s">
        <v>174</v>
      </c>
      <c r="H1079" s="31" t="s">
        <v>175</v>
      </c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>
        <f>V1080+V1081</f>
        <v>0</v>
      </c>
      <c r="W1079" s="32"/>
      <c r="X1079" s="32"/>
      <c r="Y1079" s="32"/>
      <c r="Z1079" s="32"/>
      <c r="AA1079" s="32"/>
      <c r="AB1079" s="32"/>
      <c r="AC1079" s="33">
        <f>AC1080+AC1081</f>
        <v>925</v>
      </c>
      <c r="AD1079" s="33">
        <f>AD1080+AD1081</f>
        <v>925</v>
      </c>
      <c r="AE1079" s="34">
        <f t="shared" si="2920"/>
        <v>100</v>
      </c>
      <c r="AF1079" s="32"/>
      <c r="AG1079" s="32"/>
      <c r="AH1079" s="32"/>
      <c r="AI1079" s="32"/>
      <c r="AJ1079" s="32"/>
      <c r="AK1079" s="32"/>
      <c r="AL1079" s="32"/>
      <c r="AM1079" s="32"/>
      <c r="AN1079" s="12"/>
    </row>
    <row r="1080" spans="2:40" x14ac:dyDescent="0.3">
      <c r="B1080" s="30" t="s">
        <v>450</v>
      </c>
      <c r="C1080" s="30" t="s">
        <v>224</v>
      </c>
      <c r="D1080" s="30" t="s">
        <v>106</v>
      </c>
      <c r="E1080" s="15" t="str">
        <f t="shared" si="2930"/>
        <v>0709</v>
      </c>
      <c r="F1080" s="30" t="s">
        <v>635</v>
      </c>
      <c r="G1080" s="30" t="s">
        <v>176</v>
      </c>
      <c r="H1080" s="31" t="s">
        <v>177</v>
      </c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>
        <v>0</v>
      </c>
      <c r="W1080" s="32"/>
      <c r="X1080" s="32"/>
      <c r="Y1080" s="32"/>
      <c r="Z1080" s="32"/>
      <c r="AA1080" s="32"/>
      <c r="AB1080" s="32"/>
      <c r="AC1080" s="33">
        <v>10</v>
      </c>
      <c r="AD1080" s="33">
        <v>10</v>
      </c>
      <c r="AE1080" s="34">
        <f t="shared" si="2920"/>
        <v>100</v>
      </c>
      <c r="AF1080" s="32"/>
      <c r="AG1080" s="32"/>
      <c r="AH1080" s="32"/>
      <c r="AI1080" s="32"/>
      <c r="AJ1080" s="32"/>
      <c r="AK1080" s="32"/>
      <c r="AL1080" s="32"/>
      <c r="AM1080" s="32"/>
      <c r="AN1080" s="12"/>
    </row>
    <row r="1081" spans="2:40" x14ac:dyDescent="0.3">
      <c r="B1081" s="30" t="s">
        <v>450</v>
      </c>
      <c r="C1081" s="30" t="s">
        <v>224</v>
      </c>
      <c r="D1081" s="30" t="s">
        <v>106</v>
      </c>
      <c r="E1081" s="15" t="str">
        <f t="shared" si="2930"/>
        <v>0709</v>
      </c>
      <c r="F1081" s="30" t="s">
        <v>635</v>
      </c>
      <c r="G1081" s="30" t="s">
        <v>302</v>
      </c>
      <c r="H1081" s="31" t="s">
        <v>303</v>
      </c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>
        <v>0</v>
      </c>
      <c r="W1081" s="32"/>
      <c r="X1081" s="32"/>
      <c r="Y1081" s="32"/>
      <c r="Z1081" s="32"/>
      <c r="AA1081" s="32"/>
      <c r="AB1081" s="32"/>
      <c r="AC1081" s="33">
        <v>915</v>
      </c>
      <c r="AD1081" s="33">
        <v>915</v>
      </c>
      <c r="AE1081" s="34">
        <f t="shared" si="2920"/>
        <v>100</v>
      </c>
      <c r="AF1081" s="32"/>
      <c r="AG1081" s="32"/>
      <c r="AH1081" s="32"/>
      <c r="AI1081" s="32"/>
      <c r="AJ1081" s="32"/>
      <c r="AK1081" s="32"/>
      <c r="AL1081" s="32"/>
      <c r="AM1081" s="32"/>
      <c r="AN1081" s="12"/>
    </row>
    <row r="1082" spans="2:40" ht="31.2" x14ac:dyDescent="0.3">
      <c r="B1082" s="30" t="s">
        <v>450</v>
      </c>
      <c r="C1082" s="30" t="s">
        <v>224</v>
      </c>
      <c r="D1082" s="30" t="s">
        <v>106</v>
      </c>
      <c r="E1082" s="15" t="str">
        <f t="shared" si="2930"/>
        <v>0709</v>
      </c>
      <c r="F1082" s="30" t="s">
        <v>84</v>
      </c>
      <c r="G1082" s="30"/>
      <c r="H1082" s="31" t="s">
        <v>85</v>
      </c>
      <c r="I1082" s="32">
        <f t="shared" ref="I1082:T1082" si="2932">I1083</f>
        <v>85374.3</v>
      </c>
      <c r="J1082" s="32">
        <f t="shared" si="2932"/>
        <v>84391</v>
      </c>
      <c r="K1082" s="32">
        <f t="shared" si="2932"/>
        <v>84391</v>
      </c>
      <c r="L1082" s="32">
        <f t="shared" si="2932"/>
        <v>0</v>
      </c>
      <c r="M1082" s="32">
        <f t="shared" si="2932"/>
        <v>0</v>
      </c>
      <c r="N1082" s="32">
        <f t="shared" si="2932"/>
        <v>0</v>
      </c>
      <c r="O1082" s="32">
        <f t="shared" si="2932"/>
        <v>0</v>
      </c>
      <c r="P1082" s="32">
        <f t="shared" si="2932"/>
        <v>0</v>
      </c>
      <c r="Q1082" s="32">
        <f t="shared" si="2932"/>
        <v>0</v>
      </c>
      <c r="R1082" s="32">
        <f t="shared" si="2932"/>
        <v>5388.6</v>
      </c>
      <c r="S1082" s="32">
        <f t="shared" si="2932"/>
        <v>0</v>
      </c>
      <c r="T1082" s="32">
        <f t="shared" si="2932"/>
        <v>0</v>
      </c>
      <c r="U1082" s="32">
        <v>0</v>
      </c>
      <c r="V1082" s="32">
        <f t="shared" si="2931"/>
        <v>90762.900000000009</v>
      </c>
      <c r="W1082" s="32">
        <f t="shared" ref="W1082:AD1082" si="2933">W1083</f>
        <v>0</v>
      </c>
      <c r="X1082" s="32">
        <f t="shared" si="2933"/>
        <v>0</v>
      </c>
      <c r="Y1082" s="32">
        <f t="shared" si="2933"/>
        <v>0</v>
      </c>
      <c r="Z1082" s="32">
        <f t="shared" si="2933"/>
        <v>0</v>
      </c>
      <c r="AA1082" s="32">
        <f t="shared" si="2933"/>
        <v>0</v>
      </c>
      <c r="AB1082" s="32">
        <f t="shared" si="2933"/>
        <v>68339.076480000003</v>
      </c>
      <c r="AC1082" s="33">
        <f t="shared" si="2933"/>
        <v>89019.449500000002</v>
      </c>
      <c r="AD1082" s="33">
        <f t="shared" si="2933"/>
        <v>89019.441309999995</v>
      </c>
      <c r="AE1082" s="34">
        <f t="shared" si="2920"/>
        <v>99.999990799763367</v>
      </c>
      <c r="AF1082" s="32">
        <f t="shared" ref="AF1082:AK1082" si="2934">AF1083</f>
        <v>89019.45</v>
      </c>
      <c r="AG1082" s="32">
        <f t="shared" si="2934"/>
        <v>0</v>
      </c>
      <c r="AH1082" s="32">
        <f t="shared" si="2934"/>
        <v>0</v>
      </c>
      <c r="AI1082" s="32">
        <f t="shared" si="2934"/>
        <v>0</v>
      </c>
      <c r="AJ1082" s="32">
        <f t="shared" si="2934"/>
        <v>0</v>
      </c>
      <c r="AK1082" s="32">
        <f t="shared" si="2934"/>
        <v>0</v>
      </c>
      <c r="AL1082" s="32">
        <f t="shared" si="2921"/>
        <v>89019.45</v>
      </c>
      <c r="AM1082" s="32">
        <f t="shared" si="2922"/>
        <v>1743.4500000000116</v>
      </c>
    </row>
    <row r="1083" spans="2:40" x14ac:dyDescent="0.3">
      <c r="B1083" s="30" t="s">
        <v>450</v>
      </c>
      <c r="C1083" s="30" t="s">
        <v>224</v>
      </c>
      <c r="D1083" s="30" t="s">
        <v>106</v>
      </c>
      <c r="E1083" s="15" t="str">
        <f t="shared" si="2930"/>
        <v>0709</v>
      </c>
      <c r="F1083" s="30" t="s">
        <v>86</v>
      </c>
      <c r="G1083" s="30"/>
      <c r="H1083" s="31" t="s">
        <v>87</v>
      </c>
      <c r="I1083" s="32">
        <f t="shared" ref="I1083:T1083" si="2935">I1084+I1087</f>
        <v>85374.3</v>
      </c>
      <c r="J1083" s="32">
        <f t="shared" si="2935"/>
        <v>84391</v>
      </c>
      <c r="K1083" s="32">
        <f t="shared" si="2935"/>
        <v>84391</v>
      </c>
      <c r="L1083" s="32">
        <f t="shared" si="2935"/>
        <v>0</v>
      </c>
      <c r="M1083" s="32">
        <f t="shared" si="2935"/>
        <v>0</v>
      </c>
      <c r="N1083" s="32">
        <f t="shared" si="2935"/>
        <v>0</v>
      </c>
      <c r="O1083" s="32">
        <f t="shared" si="2935"/>
        <v>0</v>
      </c>
      <c r="P1083" s="32">
        <f t="shared" si="2935"/>
        <v>0</v>
      </c>
      <c r="Q1083" s="32">
        <f t="shared" si="2935"/>
        <v>0</v>
      </c>
      <c r="R1083" s="32">
        <f t="shared" si="2935"/>
        <v>5388.6</v>
      </c>
      <c r="S1083" s="32">
        <f t="shared" si="2935"/>
        <v>0</v>
      </c>
      <c r="T1083" s="32">
        <f t="shared" si="2935"/>
        <v>0</v>
      </c>
      <c r="U1083" s="32">
        <v>0</v>
      </c>
      <c r="V1083" s="32">
        <f t="shared" si="2931"/>
        <v>90762.900000000009</v>
      </c>
      <c r="W1083" s="32">
        <f t="shared" ref="W1083:AD1083" si="2936">W1084+W1087</f>
        <v>0</v>
      </c>
      <c r="X1083" s="32">
        <f t="shared" si="2936"/>
        <v>0</v>
      </c>
      <c r="Y1083" s="32">
        <f t="shared" si="2936"/>
        <v>0</v>
      </c>
      <c r="Z1083" s="32">
        <f t="shared" si="2936"/>
        <v>0</v>
      </c>
      <c r="AA1083" s="32">
        <f t="shared" si="2936"/>
        <v>0</v>
      </c>
      <c r="AB1083" s="32">
        <f t="shared" si="2936"/>
        <v>68339.076480000003</v>
      </c>
      <c r="AC1083" s="33">
        <f t="shared" si="2936"/>
        <v>89019.449500000002</v>
      </c>
      <c r="AD1083" s="33">
        <f t="shared" si="2936"/>
        <v>89019.441309999995</v>
      </c>
      <c r="AE1083" s="34">
        <f t="shared" si="2920"/>
        <v>99.999990799763367</v>
      </c>
      <c r="AF1083" s="32">
        <f t="shared" ref="AF1083:AK1083" si="2937">AF1084+AF1087</f>
        <v>89019.45</v>
      </c>
      <c r="AG1083" s="32">
        <f t="shared" si="2937"/>
        <v>0</v>
      </c>
      <c r="AH1083" s="32">
        <f t="shared" si="2937"/>
        <v>0</v>
      </c>
      <c r="AI1083" s="32">
        <f t="shared" si="2937"/>
        <v>0</v>
      </c>
      <c r="AJ1083" s="32">
        <f t="shared" si="2937"/>
        <v>0</v>
      </c>
      <c r="AK1083" s="32">
        <f t="shared" si="2937"/>
        <v>0</v>
      </c>
      <c r="AL1083" s="32">
        <f t="shared" si="2921"/>
        <v>89019.45</v>
      </c>
      <c r="AM1083" s="32">
        <f t="shared" si="2922"/>
        <v>1743.4500000000116</v>
      </c>
    </row>
    <row r="1084" spans="2:40" ht="31.2" x14ac:dyDescent="0.3">
      <c r="B1084" s="30" t="s">
        <v>450</v>
      </c>
      <c r="C1084" s="30" t="s">
        <v>224</v>
      </c>
      <c r="D1084" s="30" t="s">
        <v>106</v>
      </c>
      <c r="E1084" s="15" t="str">
        <f t="shared" si="2930"/>
        <v>0709</v>
      </c>
      <c r="F1084" s="30" t="s">
        <v>88</v>
      </c>
      <c r="G1084" s="30"/>
      <c r="H1084" s="31" t="s">
        <v>89</v>
      </c>
      <c r="I1084" s="32">
        <f t="shared" ref="I1084:I1085" si="2938">I1085</f>
        <v>81271.3</v>
      </c>
      <c r="J1084" s="32">
        <f t="shared" ref="J1084:J1085" si="2939">J1085</f>
        <v>80288</v>
      </c>
      <c r="K1084" s="32">
        <f t="shared" ref="K1084:K1085" si="2940">K1085</f>
        <v>80288</v>
      </c>
      <c r="L1084" s="32">
        <f t="shared" ref="L1084:L1085" si="2941">L1085</f>
        <v>0</v>
      </c>
      <c r="M1084" s="32">
        <f t="shared" ref="M1084:M1085" si="2942">M1085</f>
        <v>0</v>
      </c>
      <c r="N1084" s="32">
        <f t="shared" ref="N1084:N1085" si="2943">N1085</f>
        <v>0</v>
      </c>
      <c r="O1084" s="32">
        <f t="shared" ref="O1084:O1085" si="2944">O1085</f>
        <v>0</v>
      </c>
      <c r="P1084" s="32">
        <f t="shared" ref="P1084:P1085" si="2945">P1085</f>
        <v>0</v>
      </c>
      <c r="Q1084" s="32">
        <f t="shared" ref="Q1084:Q1085" si="2946">Q1085</f>
        <v>0</v>
      </c>
      <c r="R1084" s="32">
        <f t="shared" ref="R1084:R1085" si="2947">R1085</f>
        <v>5388.6</v>
      </c>
      <c r="S1084" s="32">
        <f t="shared" ref="S1084:S1085" si="2948">S1085</f>
        <v>0</v>
      </c>
      <c r="T1084" s="32">
        <f t="shared" ref="T1084:T1085" si="2949">T1085</f>
        <v>0</v>
      </c>
      <c r="U1084" s="32">
        <v>0</v>
      </c>
      <c r="V1084" s="32">
        <f t="shared" si="2931"/>
        <v>86659.900000000009</v>
      </c>
      <c r="W1084" s="32">
        <f t="shared" ref="W1084:W1085" si="2950">W1085</f>
        <v>0</v>
      </c>
      <c r="X1084" s="32">
        <f t="shared" ref="X1084:X1085" si="2951">X1085</f>
        <v>0</v>
      </c>
      <c r="Y1084" s="32">
        <f t="shared" ref="Y1084:Y1085" si="2952">Y1085</f>
        <v>0</v>
      </c>
      <c r="Z1084" s="32">
        <f t="shared" ref="Z1084:Z1085" si="2953">Z1085</f>
        <v>0</v>
      </c>
      <c r="AA1084" s="32">
        <f t="shared" ref="AA1084:AA1085" si="2954">AA1085</f>
        <v>0</v>
      </c>
      <c r="AB1084" s="32">
        <f t="shared" ref="AB1084:AB1085" si="2955">AB1085</f>
        <v>65584.562900000004</v>
      </c>
      <c r="AC1084" s="33">
        <f t="shared" ref="AC1084:AC1085" si="2956">AC1085</f>
        <v>85092.870190000001</v>
      </c>
      <c r="AD1084" s="33">
        <f t="shared" ref="AD1084:AD1085" si="2957">AD1085</f>
        <v>85092.861499999999</v>
      </c>
      <c r="AE1084" s="34">
        <f t="shared" si="2920"/>
        <v>99.999989787628536</v>
      </c>
      <c r="AF1084" s="32">
        <f t="shared" ref="AF1084:AF1085" si="2958">AF1085</f>
        <v>84967.2</v>
      </c>
      <c r="AG1084" s="32">
        <f t="shared" ref="AG1084:AG1085" si="2959">AG1085</f>
        <v>0</v>
      </c>
      <c r="AH1084" s="32">
        <f t="shared" ref="AH1084:AH1085" si="2960">AH1085</f>
        <v>0</v>
      </c>
      <c r="AI1084" s="32">
        <f t="shared" ref="AI1084:AI1085" si="2961">AI1085</f>
        <v>0</v>
      </c>
      <c r="AJ1084" s="32">
        <f t="shared" ref="AJ1084:AJ1085" si="2962">AJ1085</f>
        <v>0</v>
      </c>
      <c r="AK1084" s="32">
        <f t="shared" ref="AK1084:AK1085" si="2963">AK1085</f>
        <v>0</v>
      </c>
      <c r="AL1084" s="32">
        <f t="shared" si="2921"/>
        <v>84967.2</v>
      </c>
      <c r="AM1084" s="32">
        <f t="shared" si="2922"/>
        <v>1692.7000000000116</v>
      </c>
    </row>
    <row r="1085" spans="2:40" ht="78" x14ac:dyDescent="0.3">
      <c r="B1085" s="30" t="s">
        <v>450</v>
      </c>
      <c r="C1085" s="30" t="s">
        <v>224</v>
      </c>
      <c r="D1085" s="30" t="s">
        <v>106</v>
      </c>
      <c r="E1085" s="15" t="str">
        <f t="shared" si="2930"/>
        <v>0709</v>
      </c>
      <c r="F1085" s="30" t="s">
        <v>88</v>
      </c>
      <c r="G1085" s="30" t="s">
        <v>68</v>
      </c>
      <c r="H1085" s="31" t="s">
        <v>69</v>
      </c>
      <c r="I1085" s="32">
        <f t="shared" si="2938"/>
        <v>81271.3</v>
      </c>
      <c r="J1085" s="32">
        <f t="shared" si="2939"/>
        <v>80288</v>
      </c>
      <c r="K1085" s="32">
        <f t="shared" si="2940"/>
        <v>80288</v>
      </c>
      <c r="L1085" s="32">
        <f t="shared" si="2941"/>
        <v>0</v>
      </c>
      <c r="M1085" s="32">
        <f t="shared" si="2942"/>
        <v>0</v>
      </c>
      <c r="N1085" s="32">
        <f t="shared" si="2943"/>
        <v>0</v>
      </c>
      <c r="O1085" s="32">
        <f t="shared" si="2944"/>
        <v>0</v>
      </c>
      <c r="P1085" s="32">
        <f t="shared" si="2945"/>
        <v>0</v>
      </c>
      <c r="Q1085" s="32">
        <f t="shared" si="2946"/>
        <v>0</v>
      </c>
      <c r="R1085" s="32">
        <f t="shared" si="2947"/>
        <v>5388.6</v>
      </c>
      <c r="S1085" s="32">
        <f t="shared" si="2948"/>
        <v>0</v>
      </c>
      <c r="T1085" s="32">
        <f t="shared" si="2949"/>
        <v>0</v>
      </c>
      <c r="U1085" s="32">
        <v>0</v>
      </c>
      <c r="V1085" s="32">
        <f t="shared" si="2931"/>
        <v>86659.900000000009</v>
      </c>
      <c r="W1085" s="32">
        <f t="shared" si="2950"/>
        <v>0</v>
      </c>
      <c r="X1085" s="32">
        <f t="shared" si="2951"/>
        <v>0</v>
      </c>
      <c r="Y1085" s="32">
        <f t="shared" si="2952"/>
        <v>0</v>
      </c>
      <c r="Z1085" s="32">
        <f t="shared" si="2953"/>
        <v>0</v>
      </c>
      <c r="AA1085" s="32">
        <f t="shared" si="2954"/>
        <v>0</v>
      </c>
      <c r="AB1085" s="32">
        <f t="shared" si="2955"/>
        <v>65584.562900000004</v>
      </c>
      <c r="AC1085" s="33">
        <f t="shared" si="2956"/>
        <v>85092.870190000001</v>
      </c>
      <c r="AD1085" s="33">
        <f t="shared" si="2957"/>
        <v>85092.861499999999</v>
      </c>
      <c r="AE1085" s="34">
        <f t="shared" si="2920"/>
        <v>99.999989787628536</v>
      </c>
      <c r="AF1085" s="32">
        <f t="shared" si="2958"/>
        <v>84967.2</v>
      </c>
      <c r="AG1085" s="32">
        <f t="shared" si="2959"/>
        <v>0</v>
      </c>
      <c r="AH1085" s="32">
        <f t="shared" si="2960"/>
        <v>0</v>
      </c>
      <c r="AI1085" s="32">
        <f t="shared" si="2961"/>
        <v>0</v>
      </c>
      <c r="AJ1085" s="32">
        <f t="shared" si="2962"/>
        <v>0</v>
      </c>
      <c r="AK1085" s="32">
        <f t="shared" si="2963"/>
        <v>0</v>
      </c>
      <c r="AL1085" s="32">
        <f t="shared" si="2921"/>
        <v>84967.2</v>
      </c>
      <c r="AM1085" s="32">
        <f t="shared" si="2922"/>
        <v>1692.7000000000116</v>
      </c>
    </row>
    <row r="1086" spans="2:40" ht="31.2" x14ac:dyDescent="0.3">
      <c r="B1086" s="30" t="s">
        <v>450</v>
      </c>
      <c r="C1086" s="30" t="s">
        <v>224</v>
      </c>
      <c r="D1086" s="30" t="s">
        <v>106</v>
      </c>
      <c r="E1086" s="15" t="str">
        <f t="shared" si="2930"/>
        <v>0709</v>
      </c>
      <c r="F1086" s="30" t="s">
        <v>88</v>
      </c>
      <c r="G1086" s="30" t="s">
        <v>90</v>
      </c>
      <c r="H1086" s="31" t="s">
        <v>91</v>
      </c>
      <c r="I1086" s="32">
        <v>81271.3</v>
      </c>
      <c r="J1086" s="32">
        <v>80288</v>
      </c>
      <c r="K1086" s="32">
        <v>80288</v>
      </c>
      <c r="L1086" s="32"/>
      <c r="M1086" s="32"/>
      <c r="N1086" s="32"/>
      <c r="O1086" s="32">
        <v>0</v>
      </c>
      <c r="P1086" s="32">
        <v>0</v>
      </c>
      <c r="Q1086" s="32">
        <v>0</v>
      </c>
      <c r="R1086" s="32">
        <v>5388.6</v>
      </c>
      <c r="S1086" s="32">
        <v>0</v>
      </c>
      <c r="T1086" s="32">
        <v>0</v>
      </c>
      <c r="U1086" s="32">
        <v>0</v>
      </c>
      <c r="V1086" s="32">
        <f t="shared" si="2931"/>
        <v>86659.900000000009</v>
      </c>
      <c r="W1086" s="32"/>
      <c r="X1086" s="32"/>
      <c r="Y1086" s="32"/>
      <c r="Z1086" s="32"/>
      <c r="AA1086" s="32"/>
      <c r="AB1086" s="32">
        <v>65584.562900000004</v>
      </c>
      <c r="AC1086" s="33">
        <v>85092.870190000001</v>
      </c>
      <c r="AD1086" s="33">
        <v>85092.861499999999</v>
      </c>
      <c r="AE1086" s="34">
        <f t="shared" si="2920"/>
        <v>99.999989787628536</v>
      </c>
      <c r="AF1086" s="32">
        <v>84967.2</v>
      </c>
      <c r="AG1086" s="32">
        <v>0</v>
      </c>
      <c r="AH1086" s="32">
        <v>0</v>
      </c>
      <c r="AI1086" s="32">
        <v>0</v>
      </c>
      <c r="AJ1086" s="32">
        <v>0</v>
      </c>
      <c r="AK1086" s="32">
        <v>0</v>
      </c>
      <c r="AL1086" s="32">
        <f t="shared" si="2921"/>
        <v>84967.2</v>
      </c>
      <c r="AM1086" s="32">
        <f t="shared" si="2922"/>
        <v>1692.7000000000116</v>
      </c>
      <c r="AN1086" s="12"/>
    </row>
    <row r="1087" spans="2:40" ht="31.2" x14ac:dyDescent="0.3">
      <c r="B1087" s="30" t="s">
        <v>450</v>
      </c>
      <c r="C1087" s="30" t="s">
        <v>224</v>
      </c>
      <c r="D1087" s="30" t="s">
        <v>106</v>
      </c>
      <c r="E1087" s="15" t="str">
        <f t="shared" si="2930"/>
        <v>0709</v>
      </c>
      <c r="F1087" s="30" t="s">
        <v>96</v>
      </c>
      <c r="G1087" s="30"/>
      <c r="H1087" s="31" t="s">
        <v>97</v>
      </c>
      <c r="I1087" s="32">
        <f t="shared" ref="I1087:T1087" si="2964">I1088+I1090</f>
        <v>4103</v>
      </c>
      <c r="J1087" s="32">
        <f t="shared" si="2964"/>
        <v>4103</v>
      </c>
      <c r="K1087" s="32">
        <f t="shared" si="2964"/>
        <v>4103</v>
      </c>
      <c r="L1087" s="32">
        <f t="shared" si="2964"/>
        <v>0</v>
      </c>
      <c r="M1087" s="32">
        <f t="shared" si="2964"/>
        <v>0</v>
      </c>
      <c r="N1087" s="32">
        <f t="shared" si="2964"/>
        <v>0</v>
      </c>
      <c r="O1087" s="32">
        <f t="shared" si="2964"/>
        <v>0</v>
      </c>
      <c r="P1087" s="32">
        <f t="shared" si="2964"/>
        <v>0</v>
      </c>
      <c r="Q1087" s="32">
        <f t="shared" si="2964"/>
        <v>0</v>
      </c>
      <c r="R1087" s="32">
        <f t="shared" si="2964"/>
        <v>0</v>
      </c>
      <c r="S1087" s="32">
        <f t="shared" si="2964"/>
        <v>0</v>
      </c>
      <c r="T1087" s="32">
        <f t="shared" si="2964"/>
        <v>0</v>
      </c>
      <c r="U1087" s="32">
        <v>0</v>
      </c>
      <c r="V1087" s="32">
        <f t="shared" si="2931"/>
        <v>4103</v>
      </c>
      <c r="W1087" s="32">
        <f t="shared" ref="W1087:AD1087" si="2965">W1088+W1090</f>
        <v>0</v>
      </c>
      <c r="X1087" s="32">
        <f t="shared" si="2965"/>
        <v>0</v>
      </c>
      <c r="Y1087" s="32">
        <f t="shared" si="2965"/>
        <v>0</v>
      </c>
      <c r="Z1087" s="32">
        <f t="shared" si="2965"/>
        <v>0</v>
      </c>
      <c r="AA1087" s="32">
        <f t="shared" si="2965"/>
        <v>0</v>
      </c>
      <c r="AB1087" s="32">
        <f t="shared" si="2965"/>
        <v>2754.5135799999998</v>
      </c>
      <c r="AC1087" s="33">
        <f t="shared" si="2965"/>
        <v>3926.5793100000001</v>
      </c>
      <c r="AD1087" s="33">
        <f t="shared" si="2965"/>
        <v>3926.5798100000002</v>
      </c>
      <c r="AE1087" s="34">
        <f t="shared" si="2920"/>
        <v>100.0000127337298</v>
      </c>
      <c r="AF1087" s="32">
        <f t="shared" ref="AF1087:AK1087" si="2966">AF1088+AF1090</f>
        <v>4052.25</v>
      </c>
      <c r="AG1087" s="32">
        <f t="shared" si="2966"/>
        <v>0</v>
      </c>
      <c r="AH1087" s="32">
        <f t="shared" si="2966"/>
        <v>0</v>
      </c>
      <c r="AI1087" s="32">
        <f t="shared" si="2966"/>
        <v>0</v>
      </c>
      <c r="AJ1087" s="32">
        <f t="shared" si="2966"/>
        <v>0</v>
      </c>
      <c r="AK1087" s="32">
        <f t="shared" si="2966"/>
        <v>0</v>
      </c>
      <c r="AL1087" s="32">
        <f t="shared" si="2921"/>
        <v>4052.25</v>
      </c>
      <c r="AM1087" s="32">
        <f t="shared" si="2922"/>
        <v>50.75</v>
      </c>
    </row>
    <row r="1088" spans="2:40" ht="78" x14ac:dyDescent="0.3">
      <c r="B1088" s="30" t="s">
        <v>450</v>
      </c>
      <c r="C1088" s="30" t="s">
        <v>224</v>
      </c>
      <c r="D1088" s="30" t="s">
        <v>106</v>
      </c>
      <c r="E1088" s="15" t="str">
        <f t="shared" si="2930"/>
        <v>0709</v>
      </c>
      <c r="F1088" s="30" t="s">
        <v>96</v>
      </c>
      <c r="G1088" s="30" t="s">
        <v>68</v>
      </c>
      <c r="H1088" s="31" t="s">
        <v>69</v>
      </c>
      <c r="I1088" s="32">
        <f t="shared" ref="I1088:T1088" si="2967">I1089</f>
        <v>300</v>
      </c>
      <c r="J1088" s="32">
        <f t="shared" si="2967"/>
        <v>300</v>
      </c>
      <c r="K1088" s="32">
        <f t="shared" si="2967"/>
        <v>300</v>
      </c>
      <c r="L1088" s="32">
        <f t="shared" si="2967"/>
        <v>0</v>
      </c>
      <c r="M1088" s="32">
        <f t="shared" si="2967"/>
        <v>0</v>
      </c>
      <c r="N1088" s="32">
        <f t="shared" si="2967"/>
        <v>0</v>
      </c>
      <c r="O1088" s="32">
        <f t="shared" si="2967"/>
        <v>0</v>
      </c>
      <c r="P1088" s="32">
        <f t="shared" si="2967"/>
        <v>0</v>
      </c>
      <c r="Q1088" s="32">
        <f t="shared" si="2967"/>
        <v>0</v>
      </c>
      <c r="R1088" s="32">
        <f t="shared" si="2967"/>
        <v>0</v>
      </c>
      <c r="S1088" s="32">
        <f t="shared" si="2967"/>
        <v>0</v>
      </c>
      <c r="T1088" s="32">
        <f t="shared" si="2967"/>
        <v>0</v>
      </c>
      <c r="U1088" s="32">
        <v>0</v>
      </c>
      <c r="V1088" s="32">
        <f t="shared" si="2931"/>
        <v>300</v>
      </c>
      <c r="W1088" s="32">
        <f t="shared" ref="W1088:AD1088" si="2968">W1089</f>
        <v>0</v>
      </c>
      <c r="X1088" s="32">
        <f t="shared" si="2968"/>
        <v>0</v>
      </c>
      <c r="Y1088" s="32">
        <f t="shared" si="2968"/>
        <v>0</v>
      </c>
      <c r="Z1088" s="32">
        <f t="shared" si="2968"/>
        <v>0</v>
      </c>
      <c r="AA1088" s="32">
        <f t="shared" si="2968"/>
        <v>0</v>
      </c>
      <c r="AB1088" s="32">
        <f t="shared" si="2968"/>
        <v>146.05529999999999</v>
      </c>
      <c r="AC1088" s="33">
        <f t="shared" si="2968"/>
        <v>183.39194000000001</v>
      </c>
      <c r="AD1088" s="33">
        <f t="shared" si="2968"/>
        <v>183.39194000000001</v>
      </c>
      <c r="AE1088" s="34">
        <f t="shared" si="2920"/>
        <v>100</v>
      </c>
      <c r="AF1088" s="32">
        <f t="shared" ref="AF1088:AK1088" si="2969">AF1089</f>
        <v>149.86529999999999</v>
      </c>
      <c r="AG1088" s="32">
        <f t="shared" si="2969"/>
        <v>0</v>
      </c>
      <c r="AH1088" s="32">
        <f t="shared" si="2969"/>
        <v>0</v>
      </c>
      <c r="AI1088" s="32">
        <f t="shared" si="2969"/>
        <v>0</v>
      </c>
      <c r="AJ1088" s="32">
        <f t="shared" si="2969"/>
        <v>0</v>
      </c>
      <c r="AK1088" s="32">
        <f t="shared" si="2969"/>
        <v>0</v>
      </c>
      <c r="AL1088" s="32">
        <f t="shared" si="2921"/>
        <v>149.86529999999999</v>
      </c>
      <c r="AM1088" s="32">
        <f t="shared" si="2922"/>
        <v>150.13470000000001</v>
      </c>
    </row>
    <row r="1089" spans="2:40" ht="31.2" x14ac:dyDescent="0.3">
      <c r="B1089" s="30" t="s">
        <v>450</v>
      </c>
      <c r="C1089" s="30" t="s">
        <v>224</v>
      </c>
      <c r="D1089" s="30" t="s">
        <v>106</v>
      </c>
      <c r="E1089" s="15" t="str">
        <f t="shared" si="2930"/>
        <v>0709</v>
      </c>
      <c r="F1089" s="30" t="s">
        <v>96</v>
      </c>
      <c r="G1089" s="30" t="s">
        <v>90</v>
      </c>
      <c r="H1089" s="31" t="s">
        <v>91</v>
      </c>
      <c r="I1089" s="32">
        <v>300</v>
      </c>
      <c r="J1089" s="32">
        <v>300</v>
      </c>
      <c r="K1089" s="32">
        <v>300</v>
      </c>
      <c r="L1089" s="32"/>
      <c r="M1089" s="32"/>
      <c r="N1089" s="32"/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2">
        <v>0</v>
      </c>
      <c r="V1089" s="32">
        <f t="shared" si="2931"/>
        <v>300</v>
      </c>
      <c r="W1089" s="32"/>
      <c r="X1089" s="32"/>
      <c r="Y1089" s="32"/>
      <c r="Z1089" s="32"/>
      <c r="AA1089" s="32"/>
      <c r="AB1089" s="32">
        <v>146.05529999999999</v>
      </c>
      <c r="AC1089" s="33">
        <v>183.39194000000001</v>
      </c>
      <c r="AD1089" s="33">
        <v>183.39194000000001</v>
      </c>
      <c r="AE1089" s="34">
        <f t="shared" si="2920"/>
        <v>100</v>
      </c>
      <c r="AF1089" s="32">
        <v>149.86529999999999</v>
      </c>
      <c r="AG1089" s="32">
        <v>0</v>
      </c>
      <c r="AH1089" s="32">
        <v>0</v>
      </c>
      <c r="AI1089" s="32">
        <v>0</v>
      </c>
      <c r="AJ1089" s="32">
        <v>0</v>
      </c>
      <c r="AK1089" s="32">
        <v>0</v>
      </c>
      <c r="AL1089" s="32">
        <f t="shared" si="2921"/>
        <v>149.86529999999999</v>
      </c>
      <c r="AM1089" s="32">
        <f t="shared" si="2922"/>
        <v>150.13470000000001</v>
      </c>
      <c r="AN1089" s="12"/>
    </row>
    <row r="1090" spans="2:40" ht="31.2" x14ac:dyDescent="0.3">
      <c r="B1090" s="30" t="s">
        <v>450</v>
      </c>
      <c r="C1090" s="30" t="s">
        <v>224</v>
      </c>
      <c r="D1090" s="30" t="s">
        <v>106</v>
      </c>
      <c r="E1090" s="15" t="str">
        <f t="shared" si="2930"/>
        <v>0709</v>
      </c>
      <c r="F1090" s="30" t="s">
        <v>96</v>
      </c>
      <c r="G1090" s="30" t="s">
        <v>50</v>
      </c>
      <c r="H1090" s="31" t="s">
        <v>51</v>
      </c>
      <c r="I1090" s="32">
        <f t="shared" ref="I1090:T1090" si="2970">I1091</f>
        <v>3803</v>
      </c>
      <c r="J1090" s="32">
        <f t="shared" si="2970"/>
        <v>3803</v>
      </c>
      <c r="K1090" s="32">
        <f t="shared" si="2970"/>
        <v>3803</v>
      </c>
      <c r="L1090" s="32">
        <f t="shared" si="2970"/>
        <v>0</v>
      </c>
      <c r="M1090" s="32">
        <f t="shared" si="2970"/>
        <v>0</v>
      </c>
      <c r="N1090" s="32">
        <f t="shared" si="2970"/>
        <v>0</v>
      </c>
      <c r="O1090" s="32">
        <f t="shared" si="2970"/>
        <v>0</v>
      </c>
      <c r="P1090" s="32">
        <f t="shared" si="2970"/>
        <v>0</v>
      </c>
      <c r="Q1090" s="32">
        <f t="shared" si="2970"/>
        <v>0</v>
      </c>
      <c r="R1090" s="32">
        <f t="shared" si="2970"/>
        <v>0</v>
      </c>
      <c r="S1090" s="32">
        <f t="shared" si="2970"/>
        <v>0</v>
      </c>
      <c r="T1090" s="32">
        <f t="shared" si="2970"/>
        <v>0</v>
      </c>
      <c r="U1090" s="32">
        <v>0</v>
      </c>
      <c r="V1090" s="32">
        <f t="shared" si="2931"/>
        <v>3803</v>
      </c>
      <c r="W1090" s="32">
        <f t="shared" ref="W1090:AD1090" si="2971">W1091</f>
        <v>0</v>
      </c>
      <c r="X1090" s="32">
        <f t="shared" si="2971"/>
        <v>0</v>
      </c>
      <c r="Y1090" s="32">
        <f t="shared" si="2971"/>
        <v>0</v>
      </c>
      <c r="Z1090" s="32">
        <f t="shared" si="2971"/>
        <v>0</v>
      </c>
      <c r="AA1090" s="32">
        <f t="shared" si="2971"/>
        <v>0</v>
      </c>
      <c r="AB1090" s="32">
        <f t="shared" si="2971"/>
        <v>2608.4582799999998</v>
      </c>
      <c r="AC1090" s="33">
        <f t="shared" si="2971"/>
        <v>3743.1873700000001</v>
      </c>
      <c r="AD1090" s="33">
        <f t="shared" si="2971"/>
        <v>3743.1878700000002</v>
      </c>
      <c r="AE1090" s="34">
        <f t="shared" si="2920"/>
        <v>100.00001335760011</v>
      </c>
      <c r="AF1090" s="32">
        <f t="shared" ref="AF1090:AK1090" si="2972">AF1091</f>
        <v>3902.3847000000001</v>
      </c>
      <c r="AG1090" s="32">
        <f t="shared" si="2972"/>
        <v>0</v>
      </c>
      <c r="AH1090" s="32">
        <f t="shared" si="2972"/>
        <v>0</v>
      </c>
      <c r="AI1090" s="32">
        <f t="shared" si="2972"/>
        <v>0</v>
      </c>
      <c r="AJ1090" s="32">
        <f t="shared" si="2972"/>
        <v>0</v>
      </c>
      <c r="AK1090" s="32">
        <f t="shared" si="2972"/>
        <v>0</v>
      </c>
      <c r="AL1090" s="32">
        <f t="shared" si="2921"/>
        <v>3902.3847000000001</v>
      </c>
      <c r="AM1090" s="32">
        <f t="shared" si="2922"/>
        <v>-99.384700000000066</v>
      </c>
    </row>
    <row r="1091" spans="2:40" ht="31.2" x14ac:dyDescent="0.3">
      <c r="B1091" s="30" t="s">
        <v>450</v>
      </c>
      <c r="C1091" s="30" t="s">
        <v>224</v>
      </c>
      <c r="D1091" s="30" t="s">
        <v>106</v>
      </c>
      <c r="E1091" s="15" t="str">
        <f t="shared" si="2930"/>
        <v>0709</v>
      </c>
      <c r="F1091" s="30" t="s">
        <v>96</v>
      </c>
      <c r="G1091" s="30" t="s">
        <v>52</v>
      </c>
      <c r="H1091" s="31" t="s">
        <v>53</v>
      </c>
      <c r="I1091" s="32">
        <v>3803</v>
      </c>
      <c r="J1091" s="32">
        <v>3803</v>
      </c>
      <c r="K1091" s="32">
        <v>3803</v>
      </c>
      <c r="L1091" s="32"/>
      <c r="M1091" s="32"/>
      <c r="N1091" s="32"/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2">
        <v>0</v>
      </c>
      <c r="V1091" s="32">
        <f t="shared" si="2931"/>
        <v>3803</v>
      </c>
      <c r="W1091" s="32"/>
      <c r="X1091" s="32"/>
      <c r="Y1091" s="32"/>
      <c r="Z1091" s="32"/>
      <c r="AA1091" s="32"/>
      <c r="AB1091" s="32">
        <v>2608.4582799999998</v>
      </c>
      <c r="AC1091" s="33">
        <v>3743.1873700000001</v>
      </c>
      <c r="AD1091" s="33">
        <v>3743.1878700000002</v>
      </c>
      <c r="AE1091" s="34">
        <f t="shared" si="2920"/>
        <v>100.00001335760011</v>
      </c>
      <c r="AF1091" s="32">
        <v>3902.3847000000001</v>
      </c>
      <c r="AG1091" s="32">
        <v>0</v>
      </c>
      <c r="AH1091" s="32">
        <v>0</v>
      </c>
      <c r="AI1091" s="32">
        <v>0</v>
      </c>
      <c r="AJ1091" s="32">
        <v>0</v>
      </c>
      <c r="AK1091" s="32">
        <v>0</v>
      </c>
      <c r="AL1091" s="32">
        <f t="shared" si="2921"/>
        <v>3902.3847000000001</v>
      </c>
      <c r="AM1091" s="32">
        <f t="shared" si="2922"/>
        <v>-99.384700000000066</v>
      </c>
      <c r="AN1091" s="12"/>
    </row>
    <row r="1092" spans="2:40" ht="46.8" x14ac:dyDescent="0.3">
      <c r="B1092" s="30" t="s">
        <v>450</v>
      </c>
      <c r="C1092" s="30" t="s">
        <v>224</v>
      </c>
      <c r="D1092" s="30" t="s">
        <v>106</v>
      </c>
      <c r="E1092" s="15" t="str">
        <f t="shared" si="2930"/>
        <v>0709</v>
      </c>
      <c r="F1092" s="30" t="s">
        <v>98</v>
      </c>
      <c r="G1092" s="30"/>
      <c r="H1092" s="31" t="s">
        <v>99</v>
      </c>
      <c r="I1092" s="32"/>
      <c r="J1092" s="32"/>
      <c r="K1092" s="32"/>
      <c r="L1092" s="32"/>
      <c r="M1092" s="32"/>
      <c r="N1092" s="32"/>
      <c r="O1092" s="32">
        <f t="shared" ref="O1092:O1095" si="2973">O1093</f>
        <v>0</v>
      </c>
      <c r="P1092" s="32">
        <f t="shared" ref="P1092:P1095" si="2974">P1093</f>
        <v>0</v>
      </c>
      <c r="Q1092" s="32">
        <f t="shared" ref="Q1092:Q1095" si="2975">Q1093</f>
        <v>0</v>
      </c>
      <c r="R1092" s="32">
        <f t="shared" ref="R1092:R1095" si="2976">R1093</f>
        <v>0</v>
      </c>
      <c r="S1092" s="32"/>
      <c r="T1092" s="32"/>
      <c r="U1092" s="32"/>
      <c r="V1092" s="32">
        <f t="shared" si="2931"/>
        <v>0</v>
      </c>
      <c r="W1092" s="32"/>
      <c r="X1092" s="32"/>
      <c r="Y1092" s="32"/>
      <c r="Z1092" s="32"/>
      <c r="AA1092" s="32"/>
      <c r="AB1092" s="32">
        <f t="shared" ref="AB1092:AB1095" si="2977">AB1093</f>
        <v>164.45092</v>
      </c>
      <c r="AC1092" s="33">
        <f t="shared" ref="AC1092:AC1095" si="2978">AC1093</f>
        <v>164.45092</v>
      </c>
      <c r="AD1092" s="33">
        <f t="shared" ref="AD1092:AD1095" si="2979">AD1093</f>
        <v>164.45092</v>
      </c>
      <c r="AE1092" s="34">
        <f t="shared" si="2920"/>
        <v>100</v>
      </c>
      <c r="AF1092" s="32">
        <f t="shared" ref="AF1092:AF1095" si="2980">AF1093</f>
        <v>164.45092</v>
      </c>
      <c r="AG1092" s="32">
        <f t="shared" ref="AG1092:AG1095" si="2981">AG1093</f>
        <v>0</v>
      </c>
      <c r="AH1092" s="32">
        <f t="shared" ref="AH1092:AH1095" si="2982">AH1093</f>
        <v>0</v>
      </c>
      <c r="AI1092" s="32">
        <f t="shared" ref="AI1092:AI1095" si="2983">AI1093</f>
        <v>0</v>
      </c>
      <c r="AJ1092" s="32">
        <f t="shared" ref="AJ1092:AJ1095" si="2984">AJ1093</f>
        <v>0</v>
      </c>
      <c r="AK1092" s="32">
        <f t="shared" ref="AK1092:AK1095" si="2985">AK1093</f>
        <v>0</v>
      </c>
      <c r="AL1092" s="32">
        <f t="shared" si="2921"/>
        <v>164.45092</v>
      </c>
      <c r="AM1092" s="32">
        <f t="shared" si="2922"/>
        <v>-164.45092</v>
      </c>
      <c r="AN1092" s="12"/>
    </row>
    <row r="1093" spans="2:40" ht="31.2" x14ac:dyDescent="0.3">
      <c r="B1093" s="30" t="s">
        <v>450</v>
      </c>
      <c r="C1093" s="30" t="s">
        <v>224</v>
      </c>
      <c r="D1093" s="30" t="s">
        <v>106</v>
      </c>
      <c r="E1093" s="15" t="str">
        <f t="shared" si="2930"/>
        <v>0709</v>
      </c>
      <c r="F1093" s="30" t="s">
        <v>100</v>
      </c>
      <c r="G1093" s="30"/>
      <c r="H1093" s="31" t="s">
        <v>101</v>
      </c>
      <c r="I1093" s="32"/>
      <c r="J1093" s="32"/>
      <c r="K1093" s="32"/>
      <c r="L1093" s="32"/>
      <c r="M1093" s="32"/>
      <c r="N1093" s="32"/>
      <c r="O1093" s="32">
        <f t="shared" si="2973"/>
        <v>0</v>
      </c>
      <c r="P1093" s="32">
        <f t="shared" si="2974"/>
        <v>0</v>
      </c>
      <c r="Q1093" s="32">
        <f t="shared" si="2975"/>
        <v>0</v>
      </c>
      <c r="R1093" s="32">
        <f t="shared" si="2976"/>
        <v>0</v>
      </c>
      <c r="S1093" s="32"/>
      <c r="T1093" s="32"/>
      <c r="U1093" s="32"/>
      <c r="V1093" s="32">
        <f t="shared" si="2931"/>
        <v>0</v>
      </c>
      <c r="W1093" s="32"/>
      <c r="X1093" s="32"/>
      <c r="Y1093" s="32"/>
      <c r="Z1093" s="32"/>
      <c r="AA1093" s="32"/>
      <c r="AB1093" s="32">
        <f t="shared" si="2977"/>
        <v>164.45092</v>
      </c>
      <c r="AC1093" s="33">
        <f t="shared" si="2978"/>
        <v>164.45092</v>
      </c>
      <c r="AD1093" s="33">
        <f t="shared" si="2979"/>
        <v>164.45092</v>
      </c>
      <c r="AE1093" s="34">
        <f t="shared" si="2920"/>
        <v>100</v>
      </c>
      <c r="AF1093" s="32">
        <f t="shared" si="2980"/>
        <v>164.45092</v>
      </c>
      <c r="AG1093" s="32">
        <f t="shared" si="2981"/>
        <v>0</v>
      </c>
      <c r="AH1093" s="32">
        <f t="shared" si="2982"/>
        <v>0</v>
      </c>
      <c r="AI1093" s="32">
        <f t="shared" si="2983"/>
        <v>0</v>
      </c>
      <c r="AJ1093" s="32">
        <f t="shared" si="2984"/>
        <v>0</v>
      </c>
      <c r="AK1093" s="32">
        <f t="shared" si="2985"/>
        <v>0</v>
      </c>
      <c r="AL1093" s="32">
        <f t="shared" si="2921"/>
        <v>164.45092</v>
      </c>
      <c r="AM1093" s="32">
        <f t="shared" si="2922"/>
        <v>-164.45092</v>
      </c>
      <c r="AN1093" s="12"/>
    </row>
    <row r="1094" spans="2:40" ht="31.2" x14ac:dyDescent="0.3">
      <c r="B1094" s="30" t="s">
        <v>450</v>
      </c>
      <c r="C1094" s="30" t="s">
        <v>224</v>
      </c>
      <c r="D1094" s="30" t="s">
        <v>106</v>
      </c>
      <c r="E1094" s="15" t="str">
        <f t="shared" si="2930"/>
        <v>0709</v>
      </c>
      <c r="F1094" s="30" t="s">
        <v>102</v>
      </c>
      <c r="G1094" s="30"/>
      <c r="H1094" s="31" t="s">
        <v>103</v>
      </c>
      <c r="I1094" s="32"/>
      <c r="J1094" s="32"/>
      <c r="K1094" s="32"/>
      <c r="L1094" s="32"/>
      <c r="M1094" s="32"/>
      <c r="N1094" s="32"/>
      <c r="O1094" s="32">
        <f t="shared" si="2973"/>
        <v>0</v>
      </c>
      <c r="P1094" s="32">
        <f t="shared" si="2974"/>
        <v>0</v>
      </c>
      <c r="Q1094" s="32">
        <f t="shared" si="2975"/>
        <v>0</v>
      </c>
      <c r="R1094" s="32">
        <f t="shared" si="2976"/>
        <v>0</v>
      </c>
      <c r="S1094" s="32"/>
      <c r="T1094" s="32"/>
      <c r="U1094" s="32"/>
      <c r="V1094" s="32">
        <f t="shared" si="2931"/>
        <v>0</v>
      </c>
      <c r="W1094" s="32"/>
      <c r="X1094" s="32"/>
      <c r="Y1094" s="32"/>
      <c r="Z1094" s="32"/>
      <c r="AA1094" s="32"/>
      <c r="AB1094" s="32">
        <f t="shared" si="2977"/>
        <v>164.45092</v>
      </c>
      <c r="AC1094" s="33">
        <f t="shared" si="2978"/>
        <v>164.45092</v>
      </c>
      <c r="AD1094" s="33">
        <f t="shared" si="2979"/>
        <v>164.45092</v>
      </c>
      <c r="AE1094" s="34">
        <f t="shared" si="2920"/>
        <v>100</v>
      </c>
      <c r="AF1094" s="32">
        <f t="shared" si="2980"/>
        <v>164.45092</v>
      </c>
      <c r="AG1094" s="32">
        <f t="shared" si="2981"/>
        <v>0</v>
      </c>
      <c r="AH1094" s="32">
        <f t="shared" si="2982"/>
        <v>0</v>
      </c>
      <c r="AI1094" s="32">
        <f t="shared" si="2983"/>
        <v>0</v>
      </c>
      <c r="AJ1094" s="32">
        <f t="shared" si="2984"/>
        <v>0</v>
      </c>
      <c r="AK1094" s="32">
        <f t="shared" si="2985"/>
        <v>0</v>
      </c>
      <c r="AL1094" s="32">
        <f t="shared" si="2921"/>
        <v>164.45092</v>
      </c>
      <c r="AM1094" s="32">
        <f t="shared" si="2922"/>
        <v>-164.45092</v>
      </c>
      <c r="AN1094" s="12"/>
    </row>
    <row r="1095" spans="2:40" x14ac:dyDescent="0.3">
      <c r="B1095" s="30" t="s">
        <v>450</v>
      </c>
      <c r="C1095" s="30" t="s">
        <v>224</v>
      </c>
      <c r="D1095" s="30" t="s">
        <v>106</v>
      </c>
      <c r="E1095" s="15" t="str">
        <f t="shared" si="2930"/>
        <v>0709</v>
      </c>
      <c r="F1095" s="30" t="s">
        <v>102</v>
      </c>
      <c r="G1095" s="30" t="s">
        <v>56</v>
      </c>
      <c r="H1095" s="31" t="s">
        <v>57</v>
      </c>
      <c r="I1095" s="32"/>
      <c r="J1095" s="32"/>
      <c r="K1095" s="32"/>
      <c r="L1095" s="32"/>
      <c r="M1095" s="32"/>
      <c r="N1095" s="32"/>
      <c r="O1095" s="32">
        <f t="shared" si="2973"/>
        <v>0</v>
      </c>
      <c r="P1095" s="32">
        <f t="shared" si="2974"/>
        <v>0</v>
      </c>
      <c r="Q1095" s="32">
        <f t="shared" si="2975"/>
        <v>0</v>
      </c>
      <c r="R1095" s="32">
        <f t="shared" si="2976"/>
        <v>0</v>
      </c>
      <c r="S1095" s="32"/>
      <c r="T1095" s="32"/>
      <c r="U1095" s="32"/>
      <c r="V1095" s="32">
        <f t="shared" si="2931"/>
        <v>0</v>
      </c>
      <c r="W1095" s="32"/>
      <c r="X1095" s="32"/>
      <c r="Y1095" s="32"/>
      <c r="Z1095" s="32"/>
      <c r="AA1095" s="32"/>
      <c r="AB1095" s="32">
        <f t="shared" si="2977"/>
        <v>164.45092</v>
      </c>
      <c r="AC1095" s="33">
        <f t="shared" si="2978"/>
        <v>164.45092</v>
      </c>
      <c r="AD1095" s="33">
        <f t="shared" si="2979"/>
        <v>164.45092</v>
      </c>
      <c r="AE1095" s="34">
        <f t="shared" si="2920"/>
        <v>100</v>
      </c>
      <c r="AF1095" s="32">
        <f t="shared" si="2980"/>
        <v>164.45092</v>
      </c>
      <c r="AG1095" s="32">
        <f t="shared" si="2981"/>
        <v>0</v>
      </c>
      <c r="AH1095" s="32">
        <f t="shared" si="2982"/>
        <v>0</v>
      </c>
      <c r="AI1095" s="32">
        <f t="shared" si="2983"/>
        <v>0</v>
      </c>
      <c r="AJ1095" s="32">
        <f t="shared" si="2984"/>
        <v>0</v>
      </c>
      <c r="AK1095" s="32">
        <f t="shared" si="2985"/>
        <v>0</v>
      </c>
      <c r="AL1095" s="32">
        <f t="shared" si="2921"/>
        <v>164.45092</v>
      </c>
      <c r="AM1095" s="32">
        <f t="shared" si="2922"/>
        <v>-164.45092</v>
      </c>
      <c r="AN1095" s="12"/>
    </row>
    <row r="1096" spans="2:40" x14ac:dyDescent="0.3">
      <c r="B1096" s="30" t="s">
        <v>450</v>
      </c>
      <c r="C1096" s="30" t="s">
        <v>224</v>
      </c>
      <c r="D1096" s="30" t="s">
        <v>106</v>
      </c>
      <c r="E1096" s="15" t="str">
        <f t="shared" si="2930"/>
        <v>0709</v>
      </c>
      <c r="F1096" s="30" t="s">
        <v>102</v>
      </c>
      <c r="G1096" s="30" t="s">
        <v>58</v>
      </c>
      <c r="H1096" s="31" t="s">
        <v>59</v>
      </c>
      <c r="I1096" s="32"/>
      <c r="J1096" s="32"/>
      <c r="K1096" s="32"/>
      <c r="L1096" s="32"/>
      <c r="M1096" s="32"/>
      <c r="N1096" s="32"/>
      <c r="O1096" s="32">
        <v>0</v>
      </c>
      <c r="P1096" s="32">
        <v>0</v>
      </c>
      <c r="Q1096" s="32">
        <v>0</v>
      </c>
      <c r="R1096" s="32">
        <v>0</v>
      </c>
      <c r="S1096" s="32"/>
      <c r="T1096" s="32"/>
      <c r="U1096" s="32"/>
      <c r="V1096" s="32">
        <f t="shared" si="2931"/>
        <v>0</v>
      </c>
      <c r="W1096" s="32"/>
      <c r="X1096" s="32"/>
      <c r="Y1096" s="32"/>
      <c r="Z1096" s="32"/>
      <c r="AA1096" s="32"/>
      <c r="AB1096" s="32">
        <v>164.45092</v>
      </c>
      <c r="AC1096" s="33">
        <v>164.45092</v>
      </c>
      <c r="AD1096" s="33">
        <v>164.45092</v>
      </c>
      <c r="AE1096" s="34">
        <f t="shared" si="2920"/>
        <v>100</v>
      </c>
      <c r="AF1096" s="32">
        <v>164.45092</v>
      </c>
      <c r="AG1096" s="32">
        <v>0</v>
      </c>
      <c r="AH1096" s="32">
        <v>0</v>
      </c>
      <c r="AI1096" s="32">
        <v>0</v>
      </c>
      <c r="AJ1096" s="32">
        <v>0</v>
      </c>
      <c r="AK1096" s="32">
        <v>0</v>
      </c>
      <c r="AL1096" s="32">
        <f t="shared" si="2921"/>
        <v>164.45092</v>
      </c>
      <c r="AM1096" s="32">
        <f t="shared" si="2922"/>
        <v>-164.45092</v>
      </c>
      <c r="AN1096" s="12"/>
    </row>
    <row r="1097" spans="2:40" s="13" customFormat="1" x14ac:dyDescent="0.3">
      <c r="B1097" s="14" t="s">
        <v>450</v>
      </c>
      <c r="C1097" s="14" t="s">
        <v>443</v>
      </c>
      <c r="D1097" s="14"/>
      <c r="E1097" s="21" t="str">
        <f t="shared" si="2930"/>
        <v>10</v>
      </c>
      <c r="F1097" s="14"/>
      <c r="G1097" s="14"/>
      <c r="H1097" s="16" t="s">
        <v>444</v>
      </c>
      <c r="I1097" s="17">
        <f t="shared" ref="I1097:T1097" si="2986">I1098+I1139+I1149</f>
        <v>411855.30000000005</v>
      </c>
      <c r="J1097" s="17">
        <f t="shared" si="2986"/>
        <v>401926.80000000005</v>
      </c>
      <c r="K1097" s="17">
        <f t="shared" si="2986"/>
        <v>403958.9</v>
      </c>
      <c r="L1097" s="17">
        <f t="shared" si="2986"/>
        <v>0</v>
      </c>
      <c r="M1097" s="17">
        <f t="shared" si="2986"/>
        <v>0</v>
      </c>
      <c r="N1097" s="17">
        <f t="shared" si="2986"/>
        <v>0</v>
      </c>
      <c r="O1097" s="17">
        <f t="shared" si="2986"/>
        <v>4708.4949999999999</v>
      </c>
      <c r="P1097" s="17">
        <f t="shared" si="2986"/>
        <v>0</v>
      </c>
      <c r="Q1097" s="17">
        <f t="shared" si="2986"/>
        <v>2663.7069999999999</v>
      </c>
      <c r="R1097" s="17">
        <f t="shared" si="2986"/>
        <v>0</v>
      </c>
      <c r="S1097" s="17">
        <f t="shared" si="2986"/>
        <v>2263.6</v>
      </c>
      <c r="T1097" s="17">
        <f t="shared" si="2986"/>
        <v>0</v>
      </c>
      <c r="U1097" s="17">
        <v>0</v>
      </c>
      <c r="V1097" s="17">
        <f t="shared" si="2931"/>
        <v>421491.10200000001</v>
      </c>
      <c r="W1097" s="17">
        <f t="shared" ref="W1097:AD1097" si="2987">W1098+W1139+W1149</f>
        <v>0</v>
      </c>
      <c r="X1097" s="17">
        <f t="shared" si="2987"/>
        <v>0</v>
      </c>
      <c r="Y1097" s="17">
        <f t="shared" si="2987"/>
        <v>0</v>
      </c>
      <c r="Z1097" s="17">
        <f t="shared" si="2987"/>
        <v>0</v>
      </c>
      <c r="AA1097" s="17">
        <f t="shared" si="2987"/>
        <v>0</v>
      </c>
      <c r="AB1097" s="17">
        <f t="shared" si="2987"/>
        <v>277824.77393000002</v>
      </c>
      <c r="AC1097" s="18">
        <f t="shared" si="2987"/>
        <v>337050.83480000007</v>
      </c>
      <c r="AD1097" s="18">
        <f t="shared" si="2987"/>
        <v>336959.60736000002</v>
      </c>
      <c r="AE1097" s="19">
        <f t="shared" si="2920"/>
        <v>99.972933625856712</v>
      </c>
      <c r="AF1097" s="17">
        <f t="shared" ref="AF1097:AK1097" si="2988">AF1098+AF1139+AF1149</f>
        <v>383739.17599999998</v>
      </c>
      <c r="AG1097" s="17">
        <f t="shared" si="2988"/>
        <v>4708.4949999999999</v>
      </c>
      <c r="AH1097" s="17">
        <f t="shared" si="2988"/>
        <v>0</v>
      </c>
      <c r="AI1097" s="17">
        <f t="shared" si="2988"/>
        <v>0</v>
      </c>
      <c r="AJ1097" s="17">
        <f t="shared" si="2988"/>
        <v>0</v>
      </c>
      <c r="AK1097" s="17">
        <f t="shared" si="2988"/>
        <v>0</v>
      </c>
      <c r="AL1097" s="17">
        <f t="shared" si="2921"/>
        <v>388447.67099999997</v>
      </c>
      <c r="AM1097" s="17">
        <f t="shared" si="2922"/>
        <v>33043.431000000041</v>
      </c>
      <c r="AN1097" s="2"/>
    </row>
    <row r="1098" spans="2:40" s="22" customFormat="1" x14ac:dyDescent="0.3">
      <c r="B1098" s="23" t="s">
        <v>450</v>
      </c>
      <c r="C1098" s="23" t="s">
        <v>443</v>
      </c>
      <c r="D1098" s="23" t="s">
        <v>114</v>
      </c>
      <c r="E1098" s="24" t="str">
        <f t="shared" si="2930"/>
        <v>1003</v>
      </c>
      <c r="F1098" s="23"/>
      <c r="G1098" s="23"/>
      <c r="H1098" s="25" t="s">
        <v>445</v>
      </c>
      <c r="I1098" s="26">
        <f t="shared" ref="I1098:T1098" si="2989">I1099+I1108</f>
        <v>119997.80000000002</v>
      </c>
      <c r="J1098" s="26">
        <f t="shared" si="2989"/>
        <v>119997.80000000002</v>
      </c>
      <c r="K1098" s="26">
        <f t="shared" si="2989"/>
        <v>119997.80000000002</v>
      </c>
      <c r="L1098" s="26">
        <f t="shared" si="2989"/>
        <v>0</v>
      </c>
      <c r="M1098" s="26">
        <f t="shared" si="2989"/>
        <v>0</v>
      </c>
      <c r="N1098" s="26">
        <f t="shared" si="2989"/>
        <v>0</v>
      </c>
      <c r="O1098" s="26">
        <f t="shared" si="2989"/>
        <v>-250</v>
      </c>
      <c r="P1098" s="26">
        <f t="shared" si="2989"/>
        <v>0</v>
      </c>
      <c r="Q1098" s="26">
        <f t="shared" si="2989"/>
        <v>-201.07000000000002</v>
      </c>
      <c r="R1098" s="26">
        <f t="shared" si="2989"/>
        <v>0</v>
      </c>
      <c r="S1098" s="26">
        <f t="shared" si="2989"/>
        <v>2263.6</v>
      </c>
      <c r="T1098" s="26">
        <f t="shared" si="2989"/>
        <v>0</v>
      </c>
      <c r="U1098" s="26">
        <v>0</v>
      </c>
      <c r="V1098" s="26">
        <f t="shared" si="2931"/>
        <v>121810.33000000002</v>
      </c>
      <c r="W1098" s="26">
        <f t="shared" ref="W1098:AD1098" si="2990">W1099+W1108</f>
        <v>0</v>
      </c>
      <c r="X1098" s="26">
        <f t="shared" si="2990"/>
        <v>0</v>
      </c>
      <c r="Y1098" s="26">
        <f t="shared" si="2990"/>
        <v>0</v>
      </c>
      <c r="Z1098" s="26">
        <f t="shared" si="2990"/>
        <v>0</v>
      </c>
      <c r="AA1098" s="26">
        <f t="shared" si="2990"/>
        <v>0</v>
      </c>
      <c r="AB1098" s="26">
        <f t="shared" si="2990"/>
        <v>75846.03465999999</v>
      </c>
      <c r="AC1098" s="27">
        <f t="shared" si="2990"/>
        <v>74970.301000000007</v>
      </c>
      <c r="AD1098" s="27">
        <f t="shared" si="2990"/>
        <v>74918.603790000008</v>
      </c>
      <c r="AE1098" s="28">
        <f t="shared" si="2920"/>
        <v>99.931043080646035</v>
      </c>
      <c r="AF1098" s="26">
        <f t="shared" ref="AF1098:AK1098" si="2991">AF1099+AF1108</f>
        <v>89016.899000000019</v>
      </c>
      <c r="AG1098" s="26">
        <f t="shared" si="2991"/>
        <v>-250</v>
      </c>
      <c r="AH1098" s="26">
        <f t="shared" si="2991"/>
        <v>0</v>
      </c>
      <c r="AI1098" s="26">
        <f t="shared" si="2991"/>
        <v>0</v>
      </c>
      <c r="AJ1098" s="26">
        <f t="shared" si="2991"/>
        <v>0</v>
      </c>
      <c r="AK1098" s="26">
        <f t="shared" si="2991"/>
        <v>0</v>
      </c>
      <c r="AL1098" s="26">
        <f t="shared" si="2921"/>
        <v>88766.899000000019</v>
      </c>
      <c r="AM1098" s="26">
        <f t="shared" si="2922"/>
        <v>33043.430999999997</v>
      </c>
      <c r="AN1098" s="29"/>
    </row>
    <row r="1099" spans="2:40" ht="46.8" x14ac:dyDescent="0.3">
      <c r="B1099" s="30" t="s">
        <v>450</v>
      </c>
      <c r="C1099" s="30" t="s">
        <v>443</v>
      </c>
      <c r="D1099" s="30" t="s">
        <v>114</v>
      </c>
      <c r="E1099" s="15" t="str">
        <f t="shared" si="2930"/>
        <v>1003</v>
      </c>
      <c r="F1099" s="30" t="s">
        <v>325</v>
      </c>
      <c r="G1099" s="30"/>
      <c r="H1099" s="31" t="s">
        <v>326</v>
      </c>
      <c r="I1099" s="32">
        <f t="shared" ref="I1099:I1101" si="2992">I1100</f>
        <v>0</v>
      </c>
      <c r="J1099" s="32">
        <f t="shared" ref="J1099:J1101" si="2993">J1100</f>
        <v>0</v>
      </c>
      <c r="K1099" s="32">
        <f t="shared" ref="K1099:K1101" si="2994">K1100</f>
        <v>0</v>
      </c>
      <c r="L1099" s="32">
        <f t="shared" ref="L1099:L1101" si="2995">L1100</f>
        <v>0</v>
      </c>
      <c r="M1099" s="32">
        <f t="shared" ref="M1099:M1101" si="2996">M1100</f>
        <v>0</v>
      </c>
      <c r="N1099" s="32">
        <f t="shared" ref="N1099:N1101" si="2997">N1100</f>
        <v>0</v>
      </c>
      <c r="O1099" s="32">
        <f t="shared" ref="O1099:O1101" si="2998">O1100</f>
        <v>0</v>
      </c>
      <c r="P1099" s="32">
        <f t="shared" ref="P1099:P1101" si="2999">P1100</f>
        <v>0</v>
      </c>
      <c r="Q1099" s="32">
        <f t="shared" ref="Q1099:Q1101" si="3000">Q1100</f>
        <v>-201.07000000000002</v>
      </c>
      <c r="R1099" s="32">
        <f t="shared" ref="R1099:R1101" si="3001">R1100</f>
        <v>0</v>
      </c>
      <c r="S1099" s="32">
        <f t="shared" ref="S1099:S1101" si="3002">S1100</f>
        <v>2263.6</v>
      </c>
      <c r="T1099" s="32">
        <f t="shared" ref="T1099:T1101" si="3003">T1100</f>
        <v>0</v>
      </c>
      <c r="U1099" s="32">
        <v>0</v>
      </c>
      <c r="V1099" s="32">
        <f t="shared" si="2931"/>
        <v>2062.5299999999997</v>
      </c>
      <c r="W1099" s="32">
        <f t="shared" ref="W1099:W1101" si="3004">W1100</f>
        <v>0</v>
      </c>
      <c r="X1099" s="32">
        <f t="shared" ref="X1099:X1101" si="3005">X1100</f>
        <v>0</v>
      </c>
      <c r="Y1099" s="32">
        <f t="shared" ref="Y1099:Y1101" si="3006">Y1100</f>
        <v>0</v>
      </c>
      <c r="Z1099" s="32">
        <f t="shared" ref="Z1099:Z1101" si="3007">Z1100</f>
        <v>0</v>
      </c>
      <c r="AA1099" s="32">
        <f t="shared" ref="AA1099:AA1101" si="3008">AA1100</f>
        <v>0</v>
      </c>
      <c r="AB1099" s="32">
        <f t="shared" ref="AB1099:AB1101" si="3009">AB1100</f>
        <v>4273.6025900000004</v>
      </c>
      <c r="AC1099" s="33">
        <f t="shared" ref="AC1099:AC1101" si="3010">AC1100</f>
        <v>4863.0050000000001</v>
      </c>
      <c r="AD1099" s="33">
        <f t="shared" ref="AD1099:AD1101" si="3011">AD1100</f>
        <v>4823.6095000000005</v>
      </c>
      <c r="AE1099" s="34">
        <f t="shared" si="2920"/>
        <v>99.189893903049665</v>
      </c>
      <c r="AF1099" s="32">
        <f t="shared" ref="AF1099:AF1101" si="3012">AF1100</f>
        <v>4863.0050000000001</v>
      </c>
      <c r="AG1099" s="32">
        <f t="shared" ref="AG1099:AG1101" si="3013">AG1100</f>
        <v>0</v>
      </c>
      <c r="AH1099" s="32">
        <f t="shared" ref="AH1099:AH1101" si="3014">AH1100</f>
        <v>0</v>
      </c>
      <c r="AI1099" s="32">
        <f t="shared" ref="AI1099:AI1101" si="3015">AI1100</f>
        <v>0</v>
      </c>
      <c r="AJ1099" s="32">
        <f t="shared" ref="AJ1099:AJ1101" si="3016">AJ1100</f>
        <v>0</v>
      </c>
      <c r="AK1099" s="32">
        <f t="shared" ref="AK1099:AK1101" si="3017">AK1100</f>
        <v>0</v>
      </c>
      <c r="AL1099" s="32">
        <f t="shared" si="2921"/>
        <v>4863.0050000000001</v>
      </c>
      <c r="AM1099" s="32">
        <f t="shared" si="2922"/>
        <v>-2800.4750000000004</v>
      </c>
      <c r="AN1099" s="12"/>
    </row>
    <row r="1100" spans="2:40" ht="62.4" x14ac:dyDescent="0.3">
      <c r="B1100" s="30" t="s">
        <v>450</v>
      </c>
      <c r="C1100" s="30" t="s">
        <v>443</v>
      </c>
      <c r="D1100" s="30" t="s">
        <v>114</v>
      </c>
      <c r="E1100" s="15" t="str">
        <f t="shared" si="2930"/>
        <v>1003</v>
      </c>
      <c r="F1100" s="30" t="s">
        <v>436</v>
      </c>
      <c r="G1100" s="30"/>
      <c r="H1100" s="31" t="s">
        <v>437</v>
      </c>
      <c r="I1100" s="32">
        <f t="shared" si="2992"/>
        <v>0</v>
      </c>
      <c r="J1100" s="32">
        <f t="shared" si="2993"/>
        <v>0</v>
      </c>
      <c r="K1100" s="32">
        <f t="shared" si="2994"/>
        <v>0</v>
      </c>
      <c r="L1100" s="32">
        <f t="shared" si="2995"/>
        <v>0</v>
      </c>
      <c r="M1100" s="32">
        <f t="shared" si="2996"/>
        <v>0</v>
      </c>
      <c r="N1100" s="32">
        <f t="shared" si="2997"/>
        <v>0</v>
      </c>
      <c r="O1100" s="32">
        <f t="shared" si="2998"/>
        <v>0</v>
      </c>
      <c r="P1100" s="32">
        <f t="shared" si="2999"/>
        <v>0</v>
      </c>
      <c r="Q1100" s="32">
        <f t="shared" si="3000"/>
        <v>-201.07000000000002</v>
      </c>
      <c r="R1100" s="32">
        <f t="shared" si="3001"/>
        <v>0</v>
      </c>
      <c r="S1100" s="32">
        <f t="shared" si="3002"/>
        <v>2263.6</v>
      </c>
      <c r="T1100" s="32">
        <f t="shared" si="3003"/>
        <v>0</v>
      </c>
      <c r="U1100" s="32">
        <v>0</v>
      </c>
      <c r="V1100" s="32">
        <f t="shared" si="2931"/>
        <v>2062.5299999999997</v>
      </c>
      <c r="W1100" s="32">
        <f t="shared" si="3004"/>
        <v>0</v>
      </c>
      <c r="X1100" s="32">
        <f t="shared" si="3005"/>
        <v>0</v>
      </c>
      <c r="Y1100" s="32">
        <f t="shared" si="3006"/>
        <v>0</v>
      </c>
      <c r="Z1100" s="32">
        <f t="shared" si="3007"/>
        <v>0</v>
      </c>
      <c r="AA1100" s="32">
        <f t="shared" si="3008"/>
        <v>0</v>
      </c>
      <c r="AB1100" s="32">
        <f t="shared" si="3009"/>
        <v>4273.6025900000004</v>
      </c>
      <c r="AC1100" s="33">
        <f t="shared" si="3010"/>
        <v>4863.0050000000001</v>
      </c>
      <c r="AD1100" s="33">
        <f t="shared" si="3011"/>
        <v>4823.6095000000005</v>
      </c>
      <c r="AE1100" s="34">
        <f t="shared" si="2920"/>
        <v>99.189893903049665</v>
      </c>
      <c r="AF1100" s="32">
        <f t="shared" si="3012"/>
        <v>4863.0050000000001</v>
      </c>
      <c r="AG1100" s="32">
        <f t="shared" si="3013"/>
        <v>0</v>
      </c>
      <c r="AH1100" s="32">
        <f t="shared" si="3014"/>
        <v>0</v>
      </c>
      <c r="AI1100" s="32">
        <f t="shared" si="3015"/>
        <v>0</v>
      </c>
      <c r="AJ1100" s="32">
        <f t="shared" si="3016"/>
        <v>0</v>
      </c>
      <c r="AK1100" s="32">
        <f t="shared" si="3017"/>
        <v>0</v>
      </c>
      <c r="AL1100" s="32">
        <f t="shared" si="2921"/>
        <v>4863.0050000000001</v>
      </c>
      <c r="AM1100" s="32">
        <f t="shared" si="2922"/>
        <v>-2800.4750000000004</v>
      </c>
      <c r="AN1100" s="12"/>
    </row>
    <row r="1101" spans="2:40" ht="46.8" x14ac:dyDescent="0.3">
      <c r="B1101" s="30" t="s">
        <v>450</v>
      </c>
      <c r="C1101" s="30" t="s">
        <v>443</v>
      </c>
      <c r="D1101" s="30" t="s">
        <v>114</v>
      </c>
      <c r="E1101" s="15" t="str">
        <f t="shared" si="2930"/>
        <v>1003</v>
      </c>
      <c r="F1101" s="30" t="s">
        <v>446</v>
      </c>
      <c r="G1101" s="30"/>
      <c r="H1101" s="31" t="s">
        <v>447</v>
      </c>
      <c r="I1101" s="32">
        <f t="shared" si="2992"/>
        <v>0</v>
      </c>
      <c r="J1101" s="32">
        <f t="shared" si="2993"/>
        <v>0</v>
      </c>
      <c r="K1101" s="32">
        <f t="shared" si="2994"/>
        <v>0</v>
      </c>
      <c r="L1101" s="32">
        <f t="shared" si="2995"/>
        <v>0</v>
      </c>
      <c r="M1101" s="32">
        <f t="shared" si="2996"/>
        <v>0</v>
      </c>
      <c r="N1101" s="32">
        <f t="shared" si="2997"/>
        <v>0</v>
      </c>
      <c r="O1101" s="32">
        <f t="shared" si="2998"/>
        <v>0</v>
      </c>
      <c r="P1101" s="32">
        <f t="shared" si="2999"/>
        <v>0</v>
      </c>
      <c r="Q1101" s="32">
        <f t="shared" si="3000"/>
        <v>-201.07000000000002</v>
      </c>
      <c r="R1101" s="32">
        <f t="shared" si="3001"/>
        <v>0</v>
      </c>
      <c r="S1101" s="32">
        <f t="shared" si="3002"/>
        <v>2263.6</v>
      </c>
      <c r="T1101" s="32">
        <f t="shared" si="3003"/>
        <v>0</v>
      </c>
      <c r="U1101" s="32">
        <v>0</v>
      </c>
      <c r="V1101" s="32">
        <f t="shared" si="2931"/>
        <v>2062.5299999999997</v>
      </c>
      <c r="W1101" s="32">
        <f t="shared" si="3004"/>
        <v>0</v>
      </c>
      <c r="X1101" s="32">
        <f t="shared" si="3005"/>
        <v>0</v>
      </c>
      <c r="Y1101" s="32">
        <f t="shared" si="3006"/>
        <v>0</v>
      </c>
      <c r="Z1101" s="32">
        <f t="shared" si="3007"/>
        <v>0</v>
      </c>
      <c r="AA1101" s="32">
        <f t="shared" si="3008"/>
        <v>0</v>
      </c>
      <c r="AB1101" s="32">
        <f t="shared" si="3009"/>
        <v>4273.6025900000004</v>
      </c>
      <c r="AC1101" s="33">
        <f t="shared" si="3010"/>
        <v>4863.0050000000001</v>
      </c>
      <c r="AD1101" s="33">
        <f t="shared" si="3011"/>
        <v>4823.6095000000005</v>
      </c>
      <c r="AE1101" s="34">
        <f t="shared" si="2920"/>
        <v>99.189893903049665</v>
      </c>
      <c r="AF1101" s="32">
        <f t="shared" si="3012"/>
        <v>4863.0050000000001</v>
      </c>
      <c r="AG1101" s="32">
        <f t="shared" si="3013"/>
        <v>0</v>
      </c>
      <c r="AH1101" s="32">
        <f t="shared" si="3014"/>
        <v>0</v>
      </c>
      <c r="AI1101" s="32">
        <f t="shared" si="3015"/>
        <v>0</v>
      </c>
      <c r="AJ1101" s="32">
        <f t="shared" si="3016"/>
        <v>0</v>
      </c>
      <c r="AK1101" s="32">
        <f t="shared" si="3017"/>
        <v>0</v>
      </c>
      <c r="AL1101" s="32">
        <f t="shared" si="2921"/>
        <v>4863.0050000000001</v>
      </c>
      <c r="AM1101" s="32">
        <f t="shared" si="2922"/>
        <v>-2800.4750000000004</v>
      </c>
      <c r="AN1101" s="12"/>
    </row>
    <row r="1102" spans="2:40" ht="46.8" x14ac:dyDescent="0.3">
      <c r="B1102" s="30" t="s">
        <v>450</v>
      </c>
      <c r="C1102" s="30" t="s">
        <v>443</v>
      </c>
      <c r="D1102" s="30" t="s">
        <v>114</v>
      </c>
      <c r="E1102" s="15" t="str">
        <f t="shared" si="2930"/>
        <v>1003</v>
      </c>
      <c r="F1102" s="30" t="s">
        <v>448</v>
      </c>
      <c r="G1102" s="30"/>
      <c r="H1102" s="31" t="s">
        <v>449</v>
      </c>
      <c r="I1102" s="32">
        <f t="shared" ref="I1102:T1102" si="3018">I1105+I1103</f>
        <v>0</v>
      </c>
      <c r="J1102" s="32">
        <f t="shared" si="3018"/>
        <v>0</v>
      </c>
      <c r="K1102" s="32">
        <f t="shared" si="3018"/>
        <v>0</v>
      </c>
      <c r="L1102" s="32">
        <f t="shared" si="3018"/>
        <v>0</v>
      </c>
      <c r="M1102" s="32">
        <f t="shared" si="3018"/>
        <v>0</v>
      </c>
      <c r="N1102" s="32">
        <f t="shared" si="3018"/>
        <v>0</v>
      </c>
      <c r="O1102" s="32">
        <f t="shared" si="3018"/>
        <v>0</v>
      </c>
      <c r="P1102" s="32">
        <f t="shared" si="3018"/>
        <v>0</v>
      </c>
      <c r="Q1102" s="32">
        <f t="shared" si="3018"/>
        <v>-201.07000000000002</v>
      </c>
      <c r="R1102" s="32">
        <f t="shared" si="3018"/>
        <v>0</v>
      </c>
      <c r="S1102" s="32">
        <f t="shared" si="3018"/>
        <v>2263.6</v>
      </c>
      <c r="T1102" s="32">
        <f t="shared" si="3018"/>
        <v>0</v>
      </c>
      <c r="U1102" s="32">
        <v>0</v>
      </c>
      <c r="V1102" s="32">
        <f t="shared" si="2931"/>
        <v>2062.5299999999997</v>
      </c>
      <c r="W1102" s="32">
        <f t="shared" ref="W1102:AD1102" si="3019">W1105+W1103</f>
        <v>0</v>
      </c>
      <c r="X1102" s="32">
        <f t="shared" si="3019"/>
        <v>0</v>
      </c>
      <c r="Y1102" s="32">
        <f t="shared" si="3019"/>
        <v>0</v>
      </c>
      <c r="Z1102" s="32">
        <f t="shared" si="3019"/>
        <v>0</v>
      </c>
      <c r="AA1102" s="32">
        <f t="shared" si="3019"/>
        <v>0</v>
      </c>
      <c r="AB1102" s="32">
        <f t="shared" si="3019"/>
        <v>4273.6025900000004</v>
      </c>
      <c r="AC1102" s="33">
        <f t="shared" si="3019"/>
        <v>4863.0050000000001</v>
      </c>
      <c r="AD1102" s="33">
        <f t="shared" si="3019"/>
        <v>4823.6095000000005</v>
      </c>
      <c r="AE1102" s="34">
        <f t="shared" si="2920"/>
        <v>99.189893903049665</v>
      </c>
      <c r="AF1102" s="32">
        <f t="shared" ref="AF1102:AK1102" si="3020">AF1105+AF1103</f>
        <v>4863.0050000000001</v>
      </c>
      <c r="AG1102" s="32">
        <f t="shared" si="3020"/>
        <v>0</v>
      </c>
      <c r="AH1102" s="32">
        <f t="shared" si="3020"/>
        <v>0</v>
      </c>
      <c r="AI1102" s="32">
        <f t="shared" si="3020"/>
        <v>0</v>
      </c>
      <c r="AJ1102" s="32">
        <f t="shared" si="3020"/>
        <v>0</v>
      </c>
      <c r="AK1102" s="32">
        <f t="shared" si="3020"/>
        <v>0</v>
      </c>
      <c r="AL1102" s="32">
        <f t="shared" si="2921"/>
        <v>4863.0050000000001</v>
      </c>
      <c r="AM1102" s="32">
        <f t="shared" si="2922"/>
        <v>-2800.4750000000004</v>
      </c>
      <c r="AN1102" s="12"/>
    </row>
    <row r="1103" spans="2:40" ht="31.2" hidden="1" customHeight="1" x14ac:dyDescent="0.3">
      <c r="B1103" s="30" t="s">
        <v>450</v>
      </c>
      <c r="C1103" s="30" t="s">
        <v>443</v>
      </c>
      <c r="D1103" s="30" t="s">
        <v>114</v>
      </c>
      <c r="E1103" s="15" t="str">
        <f t="shared" si="2930"/>
        <v>1003</v>
      </c>
      <c r="F1103" s="30" t="s">
        <v>448</v>
      </c>
      <c r="G1103" s="30" t="s">
        <v>50</v>
      </c>
      <c r="H1103" s="31" t="s">
        <v>51</v>
      </c>
      <c r="I1103" s="32">
        <f t="shared" ref="I1103:T1103" si="3021">I1104</f>
        <v>0</v>
      </c>
      <c r="J1103" s="32">
        <f t="shared" si="3021"/>
        <v>0</v>
      </c>
      <c r="K1103" s="32">
        <f t="shared" si="3021"/>
        <v>0</v>
      </c>
      <c r="L1103" s="32">
        <f t="shared" si="3021"/>
        <v>0</v>
      </c>
      <c r="M1103" s="32">
        <f t="shared" si="3021"/>
        <v>0</v>
      </c>
      <c r="N1103" s="32">
        <f t="shared" si="3021"/>
        <v>0</v>
      </c>
      <c r="O1103" s="32">
        <f t="shared" si="3021"/>
        <v>0</v>
      </c>
      <c r="P1103" s="32">
        <f t="shared" si="3021"/>
        <v>0</v>
      </c>
      <c r="Q1103" s="32">
        <f t="shared" si="3021"/>
        <v>-28.8</v>
      </c>
      <c r="R1103" s="32">
        <f t="shared" si="3021"/>
        <v>0</v>
      </c>
      <c r="S1103" s="32">
        <f t="shared" si="3021"/>
        <v>28.8</v>
      </c>
      <c r="T1103" s="32">
        <f t="shared" si="3021"/>
        <v>0</v>
      </c>
      <c r="U1103" s="32">
        <v>0</v>
      </c>
      <c r="V1103" s="32">
        <f t="shared" si="2931"/>
        <v>0</v>
      </c>
      <c r="W1103" s="32">
        <f t="shared" ref="W1103:AD1103" si="3022">W1104</f>
        <v>0</v>
      </c>
      <c r="X1103" s="32">
        <f t="shared" si="3022"/>
        <v>0</v>
      </c>
      <c r="Y1103" s="32">
        <f t="shared" si="3022"/>
        <v>0</v>
      </c>
      <c r="Z1103" s="32">
        <f t="shared" si="3022"/>
        <v>0</v>
      </c>
      <c r="AA1103" s="32">
        <f t="shared" si="3022"/>
        <v>0</v>
      </c>
      <c r="AB1103" s="32">
        <f t="shared" si="3022"/>
        <v>0</v>
      </c>
      <c r="AC1103" s="33">
        <f t="shared" si="3022"/>
        <v>0</v>
      </c>
      <c r="AD1103" s="33">
        <f t="shared" si="3022"/>
        <v>0</v>
      </c>
      <c r="AE1103" s="34" t="e">
        <f t="shared" si="2920"/>
        <v>#DIV/0!</v>
      </c>
      <c r="AF1103" s="35">
        <f t="shared" ref="AF1103:AK1103" si="3023">AF1104</f>
        <v>0</v>
      </c>
      <c r="AG1103" s="35">
        <f t="shared" si="3023"/>
        <v>0</v>
      </c>
      <c r="AH1103" s="36">
        <f t="shared" si="3023"/>
        <v>0</v>
      </c>
      <c r="AI1103" s="36">
        <f t="shared" si="3023"/>
        <v>0</v>
      </c>
      <c r="AJ1103" s="36">
        <f t="shared" si="3023"/>
        <v>0</v>
      </c>
      <c r="AK1103" s="36">
        <f t="shared" si="3023"/>
        <v>0</v>
      </c>
      <c r="AL1103" s="36">
        <f t="shared" si="2921"/>
        <v>0</v>
      </c>
      <c r="AM1103" s="36">
        <f t="shared" si="2922"/>
        <v>0</v>
      </c>
      <c r="AN1103" s="12" t="s">
        <v>35</v>
      </c>
    </row>
    <row r="1104" spans="2:40" ht="31.2" hidden="1" customHeight="1" x14ac:dyDescent="0.3">
      <c r="B1104" s="30" t="s">
        <v>450</v>
      </c>
      <c r="C1104" s="30" t="s">
        <v>443</v>
      </c>
      <c r="D1104" s="30" t="s">
        <v>114</v>
      </c>
      <c r="E1104" s="15" t="str">
        <f t="shared" si="2930"/>
        <v>1003</v>
      </c>
      <c r="F1104" s="30" t="s">
        <v>448</v>
      </c>
      <c r="G1104" s="30" t="s">
        <v>52</v>
      </c>
      <c r="H1104" s="31" t="s">
        <v>53</v>
      </c>
      <c r="I1104" s="32"/>
      <c r="J1104" s="32"/>
      <c r="K1104" s="32"/>
      <c r="L1104" s="32"/>
      <c r="M1104" s="32"/>
      <c r="N1104" s="32"/>
      <c r="O1104" s="32">
        <v>0</v>
      </c>
      <c r="P1104" s="32">
        <v>0</v>
      </c>
      <c r="Q1104" s="32">
        <v>-28.8</v>
      </c>
      <c r="R1104" s="32">
        <v>0</v>
      </c>
      <c r="S1104" s="32">
        <v>28.8</v>
      </c>
      <c r="T1104" s="32">
        <v>0</v>
      </c>
      <c r="U1104" s="32">
        <v>0</v>
      </c>
      <c r="V1104" s="32">
        <f t="shared" si="2931"/>
        <v>0</v>
      </c>
      <c r="W1104" s="32"/>
      <c r="X1104" s="32"/>
      <c r="Y1104" s="32"/>
      <c r="Z1104" s="32"/>
      <c r="AA1104" s="32"/>
      <c r="AB1104" s="32">
        <v>0</v>
      </c>
      <c r="AC1104" s="33">
        <v>0</v>
      </c>
      <c r="AD1104" s="33">
        <v>0</v>
      </c>
      <c r="AE1104" s="34" t="e">
        <f t="shared" si="2920"/>
        <v>#DIV/0!</v>
      </c>
      <c r="AF1104" s="35">
        <v>0</v>
      </c>
      <c r="AG1104" s="35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f t="shared" si="2921"/>
        <v>0</v>
      </c>
      <c r="AM1104" s="36">
        <f t="shared" si="2922"/>
        <v>0</v>
      </c>
      <c r="AN1104" s="12" t="s">
        <v>35</v>
      </c>
    </row>
    <row r="1105" spans="2:40" ht="31.2" x14ac:dyDescent="0.3">
      <c r="B1105" s="30" t="s">
        <v>450</v>
      </c>
      <c r="C1105" s="30" t="s">
        <v>443</v>
      </c>
      <c r="D1105" s="30" t="s">
        <v>114</v>
      </c>
      <c r="E1105" s="15" t="str">
        <f t="shared" si="2930"/>
        <v>1003</v>
      </c>
      <c r="F1105" s="30" t="s">
        <v>448</v>
      </c>
      <c r="G1105" s="30" t="s">
        <v>174</v>
      </c>
      <c r="H1105" s="31" t="s">
        <v>175</v>
      </c>
      <c r="I1105" s="32">
        <f t="shared" ref="I1105:T1105" si="3024">I1106+I1107</f>
        <v>0</v>
      </c>
      <c r="J1105" s="32">
        <f t="shared" si="3024"/>
        <v>0</v>
      </c>
      <c r="K1105" s="32">
        <f t="shared" si="3024"/>
        <v>0</v>
      </c>
      <c r="L1105" s="32">
        <f t="shared" si="3024"/>
        <v>0</v>
      </c>
      <c r="M1105" s="32">
        <f t="shared" si="3024"/>
        <v>0</v>
      </c>
      <c r="N1105" s="32">
        <f t="shared" si="3024"/>
        <v>0</v>
      </c>
      <c r="O1105" s="32">
        <f t="shared" si="3024"/>
        <v>0</v>
      </c>
      <c r="P1105" s="32">
        <f t="shared" si="3024"/>
        <v>0</v>
      </c>
      <c r="Q1105" s="32">
        <f t="shared" si="3024"/>
        <v>-172.27</v>
      </c>
      <c r="R1105" s="32">
        <f t="shared" si="3024"/>
        <v>0</v>
      </c>
      <c r="S1105" s="32">
        <f t="shared" si="3024"/>
        <v>2234.7999999999997</v>
      </c>
      <c r="T1105" s="32">
        <f t="shared" si="3024"/>
        <v>0</v>
      </c>
      <c r="U1105" s="32">
        <v>0</v>
      </c>
      <c r="V1105" s="32">
        <f t="shared" si="2931"/>
        <v>2062.5299999999997</v>
      </c>
      <c r="W1105" s="32">
        <f t="shared" ref="W1105:AD1105" si="3025">W1106+W1107</f>
        <v>0</v>
      </c>
      <c r="X1105" s="32">
        <f t="shared" si="3025"/>
        <v>0</v>
      </c>
      <c r="Y1105" s="32">
        <f t="shared" si="3025"/>
        <v>0</v>
      </c>
      <c r="Z1105" s="32">
        <f t="shared" si="3025"/>
        <v>0</v>
      </c>
      <c r="AA1105" s="32">
        <f t="shared" si="3025"/>
        <v>0</v>
      </c>
      <c r="AB1105" s="32">
        <f t="shared" si="3025"/>
        <v>4273.6025900000004</v>
      </c>
      <c r="AC1105" s="33">
        <f t="shared" si="3025"/>
        <v>4863.0050000000001</v>
      </c>
      <c r="AD1105" s="33">
        <f t="shared" si="3025"/>
        <v>4823.6095000000005</v>
      </c>
      <c r="AE1105" s="34">
        <f t="shared" si="2920"/>
        <v>99.189893903049665</v>
      </c>
      <c r="AF1105" s="32">
        <f t="shared" ref="AF1105:AK1105" si="3026">AF1106+AF1107</f>
        <v>4863.0050000000001</v>
      </c>
      <c r="AG1105" s="32">
        <f t="shared" si="3026"/>
        <v>0</v>
      </c>
      <c r="AH1105" s="32">
        <f t="shared" si="3026"/>
        <v>0</v>
      </c>
      <c r="AI1105" s="32">
        <f t="shared" si="3026"/>
        <v>0</v>
      </c>
      <c r="AJ1105" s="32">
        <f t="shared" si="3026"/>
        <v>0</v>
      </c>
      <c r="AK1105" s="32">
        <f t="shared" si="3026"/>
        <v>0</v>
      </c>
      <c r="AL1105" s="32">
        <f t="shared" si="2921"/>
        <v>4863.0050000000001</v>
      </c>
      <c r="AM1105" s="32">
        <f t="shared" si="2922"/>
        <v>-2800.4750000000004</v>
      </c>
      <c r="AN1105" s="12"/>
    </row>
    <row r="1106" spans="2:40" x14ac:dyDescent="0.3">
      <c r="B1106" s="30" t="s">
        <v>450</v>
      </c>
      <c r="C1106" s="30" t="s">
        <v>443</v>
      </c>
      <c r="D1106" s="30" t="s">
        <v>114</v>
      </c>
      <c r="E1106" s="15" t="str">
        <f t="shared" si="2930"/>
        <v>1003</v>
      </c>
      <c r="F1106" s="30" t="s">
        <v>448</v>
      </c>
      <c r="G1106" s="30" t="s">
        <v>176</v>
      </c>
      <c r="H1106" s="31" t="s">
        <v>177</v>
      </c>
      <c r="I1106" s="32"/>
      <c r="J1106" s="32"/>
      <c r="K1106" s="32"/>
      <c r="L1106" s="32"/>
      <c r="M1106" s="32"/>
      <c r="N1106" s="32"/>
      <c r="O1106" s="32">
        <v>0</v>
      </c>
      <c r="P1106" s="32">
        <v>0</v>
      </c>
      <c r="Q1106" s="32">
        <v>0</v>
      </c>
      <c r="R1106" s="32">
        <v>0</v>
      </c>
      <c r="S1106" s="32">
        <v>67.2</v>
      </c>
      <c r="T1106" s="32">
        <v>0</v>
      </c>
      <c r="U1106" s="32">
        <v>0</v>
      </c>
      <c r="V1106" s="32">
        <f t="shared" si="2931"/>
        <v>67.2</v>
      </c>
      <c r="W1106" s="32"/>
      <c r="X1106" s="32"/>
      <c r="Y1106" s="32"/>
      <c r="Z1106" s="32"/>
      <c r="AA1106" s="32"/>
      <c r="AB1106" s="32">
        <v>117.37949999999999</v>
      </c>
      <c r="AC1106" s="33">
        <v>140.8554</v>
      </c>
      <c r="AD1106" s="33">
        <v>140.8554</v>
      </c>
      <c r="AE1106" s="34">
        <f t="shared" si="2920"/>
        <v>100</v>
      </c>
      <c r="AF1106" s="32">
        <v>164.3313</v>
      </c>
      <c r="AG1106" s="32">
        <v>0</v>
      </c>
      <c r="AH1106" s="32">
        <v>0</v>
      </c>
      <c r="AI1106" s="32">
        <v>0</v>
      </c>
      <c r="AJ1106" s="32">
        <v>0</v>
      </c>
      <c r="AK1106" s="32">
        <v>0</v>
      </c>
      <c r="AL1106" s="32">
        <f t="shared" si="2921"/>
        <v>164.3313</v>
      </c>
      <c r="AM1106" s="32">
        <f t="shared" si="2922"/>
        <v>-97.131299999999996</v>
      </c>
      <c r="AN1106" s="12"/>
    </row>
    <row r="1107" spans="2:40" x14ac:dyDescent="0.3">
      <c r="B1107" s="30" t="s">
        <v>450</v>
      </c>
      <c r="C1107" s="30" t="s">
        <v>443</v>
      </c>
      <c r="D1107" s="30" t="s">
        <v>114</v>
      </c>
      <c r="E1107" s="15" t="str">
        <f t="shared" si="2930"/>
        <v>1003</v>
      </c>
      <c r="F1107" s="30" t="s">
        <v>448</v>
      </c>
      <c r="G1107" s="30" t="s">
        <v>302</v>
      </c>
      <c r="H1107" s="31" t="s">
        <v>303</v>
      </c>
      <c r="I1107" s="32"/>
      <c r="J1107" s="32"/>
      <c r="K1107" s="32"/>
      <c r="L1107" s="32"/>
      <c r="M1107" s="32"/>
      <c r="N1107" s="32"/>
      <c r="O1107" s="32">
        <v>0</v>
      </c>
      <c r="P1107" s="32">
        <v>0</v>
      </c>
      <c r="Q1107" s="32">
        <v>-172.27</v>
      </c>
      <c r="R1107" s="32">
        <v>0</v>
      </c>
      <c r="S1107" s="32">
        <v>2167.6</v>
      </c>
      <c r="T1107" s="32">
        <v>0</v>
      </c>
      <c r="U1107" s="32">
        <v>0</v>
      </c>
      <c r="V1107" s="32">
        <f t="shared" si="2931"/>
        <v>1995.33</v>
      </c>
      <c r="W1107" s="32"/>
      <c r="X1107" s="32"/>
      <c r="Y1107" s="32"/>
      <c r="Z1107" s="32"/>
      <c r="AA1107" s="32"/>
      <c r="AB1107" s="32">
        <v>4156.2230900000004</v>
      </c>
      <c r="AC1107" s="33">
        <v>4722.1495999999997</v>
      </c>
      <c r="AD1107" s="33">
        <v>4682.7541000000001</v>
      </c>
      <c r="AE1107" s="34">
        <f t="shared" si="2920"/>
        <v>99.165729522842739</v>
      </c>
      <c r="AF1107" s="32">
        <v>4698.6737000000003</v>
      </c>
      <c r="AG1107" s="32">
        <v>0</v>
      </c>
      <c r="AH1107" s="32">
        <v>0</v>
      </c>
      <c r="AI1107" s="32">
        <v>0</v>
      </c>
      <c r="AJ1107" s="32">
        <v>0</v>
      </c>
      <c r="AK1107" s="32">
        <v>0</v>
      </c>
      <c r="AL1107" s="32">
        <f t="shared" si="2921"/>
        <v>4698.6737000000003</v>
      </c>
      <c r="AM1107" s="32">
        <f t="shared" si="2922"/>
        <v>-2703.3437000000004</v>
      </c>
      <c r="AN1107" s="12"/>
    </row>
    <row r="1108" spans="2:40" ht="31.2" x14ac:dyDescent="0.3">
      <c r="B1108" s="30" t="s">
        <v>450</v>
      </c>
      <c r="C1108" s="30" t="s">
        <v>443</v>
      </c>
      <c r="D1108" s="30" t="s">
        <v>114</v>
      </c>
      <c r="E1108" s="15" t="str">
        <f t="shared" si="2930"/>
        <v>1003</v>
      </c>
      <c r="F1108" s="30" t="s">
        <v>453</v>
      </c>
      <c r="G1108" s="30"/>
      <c r="H1108" s="31" t="s">
        <v>454</v>
      </c>
      <c r="I1108" s="32">
        <f t="shared" ref="I1108:T1108" si="3027">I1109+I1115+I1127+I1132</f>
        <v>119997.80000000002</v>
      </c>
      <c r="J1108" s="32">
        <f t="shared" si="3027"/>
        <v>119997.80000000002</v>
      </c>
      <c r="K1108" s="32">
        <f t="shared" si="3027"/>
        <v>119997.80000000002</v>
      </c>
      <c r="L1108" s="32">
        <f t="shared" si="3027"/>
        <v>0</v>
      </c>
      <c r="M1108" s="32">
        <f t="shared" si="3027"/>
        <v>0</v>
      </c>
      <c r="N1108" s="32">
        <f t="shared" si="3027"/>
        <v>0</v>
      </c>
      <c r="O1108" s="32">
        <f t="shared" si="3027"/>
        <v>-250</v>
      </c>
      <c r="P1108" s="32">
        <f t="shared" si="3027"/>
        <v>0</v>
      </c>
      <c r="Q1108" s="32">
        <f t="shared" si="3027"/>
        <v>0</v>
      </c>
      <c r="R1108" s="32">
        <f t="shared" si="3027"/>
        <v>0</v>
      </c>
      <c r="S1108" s="32">
        <f t="shared" si="3027"/>
        <v>0</v>
      </c>
      <c r="T1108" s="32">
        <f t="shared" si="3027"/>
        <v>0</v>
      </c>
      <c r="U1108" s="32">
        <v>0</v>
      </c>
      <c r="V1108" s="32">
        <f t="shared" si="2931"/>
        <v>119747.80000000002</v>
      </c>
      <c r="W1108" s="32">
        <f t="shared" ref="W1108:AD1108" si="3028">W1109+W1115+W1127+W1132</f>
        <v>0</v>
      </c>
      <c r="X1108" s="32">
        <f t="shared" si="3028"/>
        <v>0</v>
      </c>
      <c r="Y1108" s="32">
        <f t="shared" si="3028"/>
        <v>0</v>
      </c>
      <c r="Z1108" s="32">
        <f t="shared" si="3028"/>
        <v>0</v>
      </c>
      <c r="AA1108" s="32">
        <f t="shared" si="3028"/>
        <v>0</v>
      </c>
      <c r="AB1108" s="32">
        <f t="shared" si="3028"/>
        <v>71572.432069999995</v>
      </c>
      <c r="AC1108" s="33">
        <f t="shared" si="3028"/>
        <v>70107.296000000002</v>
      </c>
      <c r="AD1108" s="33">
        <f t="shared" si="3028"/>
        <v>70094.994290000002</v>
      </c>
      <c r="AE1108" s="34">
        <f t="shared" si="2920"/>
        <v>99.982453024575364</v>
      </c>
      <c r="AF1108" s="32">
        <f t="shared" ref="AF1108:AK1108" si="3029">AF1109+AF1115+AF1127+AF1132</f>
        <v>84153.894000000015</v>
      </c>
      <c r="AG1108" s="32">
        <f t="shared" si="3029"/>
        <v>-250</v>
      </c>
      <c r="AH1108" s="32">
        <f t="shared" si="3029"/>
        <v>0</v>
      </c>
      <c r="AI1108" s="32">
        <f t="shared" si="3029"/>
        <v>0</v>
      </c>
      <c r="AJ1108" s="32">
        <f t="shared" si="3029"/>
        <v>0</v>
      </c>
      <c r="AK1108" s="32">
        <f t="shared" si="3029"/>
        <v>0</v>
      </c>
      <c r="AL1108" s="32">
        <f t="shared" si="2921"/>
        <v>83903.894000000015</v>
      </c>
      <c r="AM1108" s="32">
        <f t="shared" si="2922"/>
        <v>35843.906000000003</v>
      </c>
    </row>
    <row r="1109" spans="2:40" ht="31.2" x14ac:dyDescent="0.3">
      <c r="B1109" s="30" t="s">
        <v>450</v>
      </c>
      <c r="C1109" s="30" t="s">
        <v>443</v>
      </c>
      <c r="D1109" s="30" t="s">
        <v>114</v>
      </c>
      <c r="E1109" s="15" t="str">
        <f t="shared" si="2930"/>
        <v>1003</v>
      </c>
      <c r="F1109" s="30" t="s">
        <v>455</v>
      </c>
      <c r="G1109" s="30"/>
      <c r="H1109" s="31" t="s">
        <v>456</v>
      </c>
      <c r="I1109" s="32">
        <f t="shared" ref="I1109:I1111" si="3030">I1110</f>
        <v>1900</v>
      </c>
      <c r="J1109" s="32">
        <f t="shared" ref="J1109:J1111" si="3031">J1110</f>
        <v>1900</v>
      </c>
      <c r="K1109" s="32">
        <f t="shared" ref="K1109:K1111" si="3032">K1110</f>
        <v>1900</v>
      </c>
      <c r="L1109" s="32">
        <f t="shared" ref="L1109:L1111" si="3033">L1110</f>
        <v>0</v>
      </c>
      <c r="M1109" s="32">
        <f t="shared" ref="M1109:M1111" si="3034">M1110</f>
        <v>0</v>
      </c>
      <c r="N1109" s="32">
        <f t="shared" ref="N1109:N1111" si="3035">N1110</f>
        <v>0</v>
      </c>
      <c r="O1109" s="32">
        <f t="shared" ref="O1109:O1111" si="3036">O1110</f>
        <v>0</v>
      </c>
      <c r="P1109" s="32">
        <f t="shared" ref="P1109:P1111" si="3037">P1110</f>
        <v>0</v>
      </c>
      <c r="Q1109" s="32">
        <f t="shared" ref="Q1109:Q1111" si="3038">Q1110</f>
        <v>0</v>
      </c>
      <c r="R1109" s="32">
        <f t="shared" ref="R1109:R1111" si="3039">R1110</f>
        <v>0</v>
      </c>
      <c r="S1109" s="32">
        <f t="shared" ref="S1109:S1111" si="3040">S1110</f>
        <v>0</v>
      </c>
      <c r="T1109" s="32">
        <f t="shared" ref="T1109:T1111" si="3041">T1110</f>
        <v>0</v>
      </c>
      <c r="U1109" s="32">
        <v>0</v>
      </c>
      <c r="V1109" s="32">
        <f t="shared" si="2931"/>
        <v>1900</v>
      </c>
      <c r="W1109" s="32">
        <f t="shared" ref="W1109:W1111" si="3042">W1110</f>
        <v>0</v>
      </c>
      <c r="X1109" s="32">
        <f t="shared" ref="X1109:X1111" si="3043">X1110</f>
        <v>0</v>
      </c>
      <c r="Y1109" s="32">
        <f t="shared" ref="Y1109:Y1111" si="3044">Y1110</f>
        <v>0</v>
      </c>
      <c r="Z1109" s="32">
        <f t="shared" ref="Z1109:Z1111" si="3045">Z1110</f>
        <v>0</v>
      </c>
      <c r="AA1109" s="32">
        <f t="shared" ref="AA1109:AA1111" si="3046">AA1110</f>
        <v>0</v>
      </c>
      <c r="AB1109" s="32">
        <f t="shared" ref="AB1109:AB1111" si="3047">AB1110</f>
        <v>800</v>
      </c>
      <c r="AC1109" s="33">
        <f t="shared" ref="AC1109:AC1111" si="3048">AC1110</f>
        <v>1650</v>
      </c>
      <c r="AD1109" s="33">
        <f t="shared" ref="AD1109:AD1111" si="3049">AD1110</f>
        <v>1650</v>
      </c>
      <c r="AE1109" s="34">
        <f t="shared" si="2920"/>
        <v>100</v>
      </c>
      <c r="AF1109" s="32">
        <f t="shared" ref="AF1109:AF1111" si="3050">AF1110</f>
        <v>1900</v>
      </c>
      <c r="AG1109" s="32">
        <f t="shared" ref="AG1109:AG1111" si="3051">AG1110</f>
        <v>0</v>
      </c>
      <c r="AH1109" s="32">
        <f t="shared" ref="AH1109:AH1111" si="3052">AH1110</f>
        <v>0</v>
      </c>
      <c r="AI1109" s="32">
        <f t="shared" ref="AI1109:AI1111" si="3053">AI1110</f>
        <v>0</v>
      </c>
      <c r="AJ1109" s="32">
        <f t="shared" ref="AJ1109:AJ1111" si="3054">AJ1110</f>
        <v>0</v>
      </c>
      <c r="AK1109" s="32">
        <f t="shared" ref="AK1109:AK1111" si="3055">AK1110</f>
        <v>0</v>
      </c>
      <c r="AL1109" s="32">
        <f t="shared" si="2921"/>
        <v>1900</v>
      </c>
      <c r="AM1109" s="32">
        <f t="shared" si="2922"/>
        <v>0</v>
      </c>
    </row>
    <row r="1110" spans="2:40" ht="46.8" x14ac:dyDescent="0.3">
      <c r="B1110" s="30" t="s">
        <v>450</v>
      </c>
      <c r="C1110" s="30" t="s">
        <v>443</v>
      </c>
      <c r="D1110" s="30" t="s">
        <v>114</v>
      </c>
      <c r="E1110" s="15" t="str">
        <f t="shared" si="2930"/>
        <v>1003</v>
      </c>
      <c r="F1110" s="30" t="s">
        <v>460</v>
      </c>
      <c r="G1110" s="30"/>
      <c r="H1110" s="31" t="s">
        <v>461</v>
      </c>
      <c r="I1110" s="32">
        <f t="shared" si="3030"/>
        <v>1900</v>
      </c>
      <c r="J1110" s="32">
        <f t="shared" si="3031"/>
        <v>1900</v>
      </c>
      <c r="K1110" s="32">
        <f t="shared" si="3032"/>
        <v>1900</v>
      </c>
      <c r="L1110" s="32">
        <f t="shared" si="3033"/>
        <v>0</v>
      </c>
      <c r="M1110" s="32">
        <f t="shared" si="3034"/>
        <v>0</v>
      </c>
      <c r="N1110" s="32">
        <f t="shared" si="3035"/>
        <v>0</v>
      </c>
      <c r="O1110" s="32">
        <f t="shared" si="3036"/>
        <v>0</v>
      </c>
      <c r="P1110" s="32">
        <f t="shared" si="3037"/>
        <v>0</v>
      </c>
      <c r="Q1110" s="32">
        <f t="shared" si="3038"/>
        <v>0</v>
      </c>
      <c r="R1110" s="32">
        <f t="shared" si="3039"/>
        <v>0</v>
      </c>
      <c r="S1110" s="32">
        <f t="shared" si="3040"/>
        <v>0</v>
      </c>
      <c r="T1110" s="32">
        <f t="shared" si="3041"/>
        <v>0</v>
      </c>
      <c r="U1110" s="32">
        <v>0</v>
      </c>
      <c r="V1110" s="32">
        <f t="shared" si="2931"/>
        <v>1900</v>
      </c>
      <c r="W1110" s="32">
        <f t="shared" si="3042"/>
        <v>0</v>
      </c>
      <c r="X1110" s="32">
        <f t="shared" si="3043"/>
        <v>0</v>
      </c>
      <c r="Y1110" s="32">
        <f t="shared" si="3044"/>
        <v>0</v>
      </c>
      <c r="Z1110" s="32">
        <f t="shared" si="3045"/>
        <v>0</v>
      </c>
      <c r="AA1110" s="32">
        <f t="shared" si="3046"/>
        <v>0</v>
      </c>
      <c r="AB1110" s="32">
        <f t="shared" si="3047"/>
        <v>800</v>
      </c>
      <c r="AC1110" s="33">
        <f t="shared" si="3048"/>
        <v>1650</v>
      </c>
      <c r="AD1110" s="33">
        <f t="shared" si="3049"/>
        <v>1650</v>
      </c>
      <c r="AE1110" s="34">
        <f t="shared" si="2920"/>
        <v>100</v>
      </c>
      <c r="AF1110" s="32">
        <f t="shared" si="3050"/>
        <v>1900</v>
      </c>
      <c r="AG1110" s="32">
        <f t="shared" si="3051"/>
        <v>0</v>
      </c>
      <c r="AH1110" s="32">
        <f t="shared" si="3052"/>
        <v>0</v>
      </c>
      <c r="AI1110" s="32">
        <f t="shared" si="3053"/>
        <v>0</v>
      </c>
      <c r="AJ1110" s="32">
        <f t="shared" si="3054"/>
        <v>0</v>
      </c>
      <c r="AK1110" s="32">
        <f t="shared" si="3055"/>
        <v>0</v>
      </c>
      <c r="AL1110" s="32">
        <f t="shared" si="2921"/>
        <v>1900</v>
      </c>
      <c r="AM1110" s="32">
        <f t="shared" si="2922"/>
        <v>0</v>
      </c>
    </row>
    <row r="1111" spans="2:40" ht="31.2" x14ac:dyDescent="0.3">
      <c r="B1111" s="30" t="s">
        <v>450</v>
      </c>
      <c r="C1111" s="30" t="s">
        <v>443</v>
      </c>
      <c r="D1111" s="30" t="s">
        <v>114</v>
      </c>
      <c r="E1111" s="15" t="str">
        <f t="shared" si="2930"/>
        <v>1003</v>
      </c>
      <c r="F1111" s="30" t="s">
        <v>462</v>
      </c>
      <c r="G1111" s="30"/>
      <c r="H1111" s="31" t="s">
        <v>463</v>
      </c>
      <c r="I1111" s="32">
        <f t="shared" si="3030"/>
        <v>1900</v>
      </c>
      <c r="J1111" s="32">
        <f t="shared" si="3031"/>
        <v>1900</v>
      </c>
      <c r="K1111" s="32">
        <f t="shared" si="3032"/>
        <v>1900</v>
      </c>
      <c r="L1111" s="32">
        <f t="shared" si="3033"/>
        <v>0</v>
      </c>
      <c r="M1111" s="32">
        <f t="shared" si="3034"/>
        <v>0</v>
      </c>
      <c r="N1111" s="32">
        <f t="shared" si="3035"/>
        <v>0</v>
      </c>
      <c r="O1111" s="32">
        <f t="shared" si="3036"/>
        <v>0</v>
      </c>
      <c r="P1111" s="32">
        <f t="shared" si="3037"/>
        <v>0</v>
      </c>
      <c r="Q1111" s="32">
        <f t="shared" si="3038"/>
        <v>0</v>
      </c>
      <c r="R1111" s="32">
        <f t="shared" si="3039"/>
        <v>0</v>
      </c>
      <c r="S1111" s="32">
        <f t="shared" si="3040"/>
        <v>0</v>
      </c>
      <c r="T1111" s="32">
        <f t="shared" si="3041"/>
        <v>0</v>
      </c>
      <c r="U1111" s="32">
        <v>0</v>
      </c>
      <c r="V1111" s="32">
        <f t="shared" si="2931"/>
        <v>1900</v>
      </c>
      <c r="W1111" s="32">
        <f t="shared" si="3042"/>
        <v>0</v>
      </c>
      <c r="X1111" s="32">
        <f t="shared" si="3043"/>
        <v>0</v>
      </c>
      <c r="Y1111" s="32">
        <f t="shared" si="3044"/>
        <v>0</v>
      </c>
      <c r="Z1111" s="32">
        <f t="shared" si="3045"/>
        <v>0</v>
      </c>
      <c r="AA1111" s="32">
        <f t="shared" si="3046"/>
        <v>0</v>
      </c>
      <c r="AB1111" s="32">
        <f t="shared" si="3047"/>
        <v>800</v>
      </c>
      <c r="AC1111" s="33">
        <f t="shared" si="3048"/>
        <v>1650</v>
      </c>
      <c r="AD1111" s="33">
        <f t="shared" si="3049"/>
        <v>1650</v>
      </c>
      <c r="AE1111" s="34">
        <f t="shared" si="2920"/>
        <v>100</v>
      </c>
      <c r="AF1111" s="32">
        <f t="shared" si="3050"/>
        <v>1900</v>
      </c>
      <c r="AG1111" s="32">
        <f t="shared" si="3051"/>
        <v>0</v>
      </c>
      <c r="AH1111" s="32">
        <f t="shared" si="3052"/>
        <v>0</v>
      </c>
      <c r="AI1111" s="32">
        <f t="shared" si="3053"/>
        <v>0</v>
      </c>
      <c r="AJ1111" s="32">
        <f t="shared" si="3054"/>
        <v>0</v>
      </c>
      <c r="AK1111" s="32">
        <f t="shared" si="3055"/>
        <v>0</v>
      </c>
      <c r="AL1111" s="32">
        <f t="shared" si="2921"/>
        <v>1900</v>
      </c>
      <c r="AM1111" s="32">
        <f t="shared" si="2922"/>
        <v>0</v>
      </c>
    </row>
    <row r="1112" spans="2:40" ht="31.2" x14ac:dyDescent="0.3">
      <c r="B1112" s="30" t="s">
        <v>450</v>
      </c>
      <c r="C1112" s="30" t="s">
        <v>443</v>
      </c>
      <c r="D1112" s="30" t="s">
        <v>114</v>
      </c>
      <c r="E1112" s="15" t="str">
        <f t="shared" si="2930"/>
        <v>1003</v>
      </c>
      <c r="F1112" s="30" t="s">
        <v>462</v>
      </c>
      <c r="G1112" s="30" t="s">
        <v>174</v>
      </c>
      <c r="H1112" s="31" t="s">
        <v>175</v>
      </c>
      <c r="I1112" s="32">
        <f t="shared" ref="I1112:T1112" si="3056">I1114+I1113</f>
        <v>1900</v>
      </c>
      <c r="J1112" s="32">
        <f t="shared" si="3056"/>
        <v>1900</v>
      </c>
      <c r="K1112" s="32">
        <f t="shared" si="3056"/>
        <v>1900</v>
      </c>
      <c r="L1112" s="32">
        <f t="shared" si="3056"/>
        <v>0</v>
      </c>
      <c r="M1112" s="32">
        <f t="shared" si="3056"/>
        <v>0</v>
      </c>
      <c r="N1112" s="32">
        <f t="shared" si="3056"/>
        <v>0</v>
      </c>
      <c r="O1112" s="32">
        <f t="shared" si="3056"/>
        <v>0</v>
      </c>
      <c r="P1112" s="32">
        <f t="shared" si="3056"/>
        <v>0</v>
      </c>
      <c r="Q1112" s="32">
        <f t="shared" si="3056"/>
        <v>0</v>
      </c>
      <c r="R1112" s="32">
        <f t="shared" si="3056"/>
        <v>0</v>
      </c>
      <c r="S1112" s="32">
        <f t="shared" si="3056"/>
        <v>0</v>
      </c>
      <c r="T1112" s="32">
        <f t="shared" si="3056"/>
        <v>0</v>
      </c>
      <c r="U1112" s="32">
        <v>0</v>
      </c>
      <c r="V1112" s="32">
        <f t="shared" si="2931"/>
        <v>1900</v>
      </c>
      <c r="W1112" s="32">
        <f t="shared" ref="W1112:AD1112" si="3057">W1114+W1113</f>
        <v>0</v>
      </c>
      <c r="X1112" s="32">
        <f t="shared" si="3057"/>
        <v>0</v>
      </c>
      <c r="Y1112" s="32">
        <f t="shared" si="3057"/>
        <v>0</v>
      </c>
      <c r="Z1112" s="32">
        <f t="shared" si="3057"/>
        <v>0</v>
      </c>
      <c r="AA1112" s="32">
        <f t="shared" si="3057"/>
        <v>0</v>
      </c>
      <c r="AB1112" s="32">
        <f t="shared" si="3057"/>
        <v>800</v>
      </c>
      <c r="AC1112" s="33">
        <f t="shared" si="3057"/>
        <v>1650</v>
      </c>
      <c r="AD1112" s="33">
        <f t="shared" si="3057"/>
        <v>1650</v>
      </c>
      <c r="AE1112" s="34">
        <f t="shared" si="2920"/>
        <v>100</v>
      </c>
      <c r="AF1112" s="32">
        <f t="shared" ref="AF1112:AK1112" si="3058">AF1114+AF1113</f>
        <v>1900</v>
      </c>
      <c r="AG1112" s="32">
        <f t="shared" si="3058"/>
        <v>0</v>
      </c>
      <c r="AH1112" s="32">
        <f t="shared" si="3058"/>
        <v>0</v>
      </c>
      <c r="AI1112" s="32">
        <f t="shared" si="3058"/>
        <v>0</v>
      </c>
      <c r="AJ1112" s="32">
        <f t="shared" si="3058"/>
        <v>0</v>
      </c>
      <c r="AK1112" s="32">
        <f t="shared" si="3058"/>
        <v>0</v>
      </c>
      <c r="AL1112" s="32">
        <f t="shared" si="2921"/>
        <v>1900</v>
      </c>
      <c r="AM1112" s="32">
        <f t="shared" si="2922"/>
        <v>0</v>
      </c>
    </row>
    <row r="1113" spans="2:40" ht="15.6" hidden="1" customHeight="1" x14ac:dyDescent="0.3">
      <c r="B1113" s="30" t="s">
        <v>450</v>
      </c>
      <c r="C1113" s="30" t="s">
        <v>443</v>
      </c>
      <c r="D1113" s="30" t="s">
        <v>114</v>
      </c>
      <c r="E1113" s="15" t="str">
        <f t="shared" si="2930"/>
        <v>1003</v>
      </c>
      <c r="F1113" s="30" t="s">
        <v>462</v>
      </c>
      <c r="G1113" s="30" t="s">
        <v>176</v>
      </c>
      <c r="H1113" s="31" t="s">
        <v>177</v>
      </c>
      <c r="I1113" s="32">
        <v>50</v>
      </c>
      <c r="J1113" s="32">
        <v>50</v>
      </c>
      <c r="K1113" s="32">
        <v>50</v>
      </c>
      <c r="L1113" s="32"/>
      <c r="M1113" s="32"/>
      <c r="N1113" s="32"/>
      <c r="O1113" s="32">
        <v>0</v>
      </c>
      <c r="P1113" s="32">
        <v>0</v>
      </c>
      <c r="Q1113" s="32">
        <v>0</v>
      </c>
      <c r="R1113" s="32">
        <v>0</v>
      </c>
      <c r="S1113" s="32">
        <v>0</v>
      </c>
      <c r="T1113" s="32">
        <v>0</v>
      </c>
      <c r="U1113" s="32">
        <v>0</v>
      </c>
      <c r="V1113" s="32">
        <f t="shared" si="2931"/>
        <v>50</v>
      </c>
      <c r="W1113" s="32"/>
      <c r="X1113" s="32"/>
      <c r="Y1113" s="32"/>
      <c r="Z1113" s="32"/>
      <c r="AA1113" s="32"/>
      <c r="AB1113" s="32">
        <v>0</v>
      </c>
      <c r="AC1113" s="33">
        <v>0</v>
      </c>
      <c r="AD1113" s="33">
        <v>0</v>
      </c>
      <c r="AE1113" s="34" t="e">
        <f t="shared" si="2920"/>
        <v>#DIV/0!</v>
      </c>
      <c r="AF1113" s="32">
        <v>50</v>
      </c>
      <c r="AG1113" s="32">
        <v>0</v>
      </c>
      <c r="AH1113" s="32">
        <v>0</v>
      </c>
      <c r="AI1113" s="32">
        <v>0</v>
      </c>
      <c r="AJ1113" s="32">
        <v>0</v>
      </c>
      <c r="AK1113" s="32">
        <v>0</v>
      </c>
      <c r="AL1113" s="32">
        <f t="shared" si="2921"/>
        <v>50</v>
      </c>
      <c r="AM1113" s="32">
        <f t="shared" si="2922"/>
        <v>0</v>
      </c>
      <c r="AN1113" s="12" t="s">
        <v>35</v>
      </c>
    </row>
    <row r="1114" spans="2:40" x14ac:dyDescent="0.3">
      <c r="B1114" s="30" t="s">
        <v>450</v>
      </c>
      <c r="C1114" s="30" t="s">
        <v>443</v>
      </c>
      <c r="D1114" s="30" t="s">
        <v>114</v>
      </c>
      <c r="E1114" s="15" t="str">
        <f t="shared" si="2930"/>
        <v>1003</v>
      </c>
      <c r="F1114" s="30" t="s">
        <v>462</v>
      </c>
      <c r="G1114" s="30" t="s">
        <v>302</v>
      </c>
      <c r="H1114" s="31" t="s">
        <v>303</v>
      </c>
      <c r="I1114" s="32">
        <v>1850</v>
      </c>
      <c r="J1114" s="32">
        <v>1850</v>
      </c>
      <c r="K1114" s="32">
        <v>1850</v>
      </c>
      <c r="L1114" s="32"/>
      <c r="M1114" s="32"/>
      <c r="N1114" s="32"/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2">
        <v>0</v>
      </c>
      <c r="V1114" s="32">
        <f t="shared" si="2931"/>
        <v>1850</v>
      </c>
      <c r="W1114" s="32"/>
      <c r="X1114" s="32"/>
      <c r="Y1114" s="32"/>
      <c r="Z1114" s="32"/>
      <c r="AA1114" s="32"/>
      <c r="AB1114" s="32">
        <v>800</v>
      </c>
      <c r="AC1114" s="33">
        <v>1650</v>
      </c>
      <c r="AD1114" s="33">
        <v>1650</v>
      </c>
      <c r="AE1114" s="34">
        <f t="shared" si="2920"/>
        <v>100</v>
      </c>
      <c r="AF1114" s="32">
        <v>1850</v>
      </c>
      <c r="AG1114" s="32">
        <v>0</v>
      </c>
      <c r="AH1114" s="32">
        <v>0</v>
      </c>
      <c r="AI1114" s="32">
        <v>0</v>
      </c>
      <c r="AJ1114" s="32">
        <v>0</v>
      </c>
      <c r="AK1114" s="32">
        <v>0</v>
      </c>
      <c r="AL1114" s="32">
        <f t="shared" si="2921"/>
        <v>1850</v>
      </c>
      <c r="AM1114" s="32">
        <f t="shared" si="2922"/>
        <v>0</v>
      </c>
      <c r="AN1114" s="12"/>
    </row>
    <row r="1115" spans="2:40" ht="31.2" x14ac:dyDescent="0.3">
      <c r="B1115" s="30" t="s">
        <v>450</v>
      </c>
      <c r="C1115" s="30" t="s">
        <v>443</v>
      </c>
      <c r="D1115" s="30" t="s">
        <v>114</v>
      </c>
      <c r="E1115" s="15" t="str">
        <f t="shared" si="2930"/>
        <v>1003</v>
      </c>
      <c r="F1115" s="30" t="s">
        <v>504</v>
      </c>
      <c r="G1115" s="30"/>
      <c r="H1115" s="31" t="s">
        <v>505</v>
      </c>
      <c r="I1115" s="32">
        <f t="shared" ref="I1115:T1115" si="3059">I1116</f>
        <v>107697.80000000002</v>
      </c>
      <c r="J1115" s="32">
        <f t="shared" si="3059"/>
        <v>107697.80000000002</v>
      </c>
      <c r="K1115" s="32">
        <f t="shared" si="3059"/>
        <v>107697.80000000002</v>
      </c>
      <c r="L1115" s="32">
        <f t="shared" si="3059"/>
        <v>0</v>
      </c>
      <c r="M1115" s="32">
        <f t="shared" si="3059"/>
        <v>0</v>
      </c>
      <c r="N1115" s="32">
        <f t="shared" si="3059"/>
        <v>0</v>
      </c>
      <c r="O1115" s="32">
        <f t="shared" si="3059"/>
        <v>0</v>
      </c>
      <c r="P1115" s="32">
        <f t="shared" si="3059"/>
        <v>0</v>
      </c>
      <c r="Q1115" s="32">
        <f t="shared" si="3059"/>
        <v>0</v>
      </c>
      <c r="R1115" s="32">
        <f t="shared" si="3059"/>
        <v>0</v>
      </c>
      <c r="S1115" s="32">
        <f t="shared" si="3059"/>
        <v>0</v>
      </c>
      <c r="T1115" s="32">
        <f t="shared" si="3059"/>
        <v>0</v>
      </c>
      <c r="U1115" s="32">
        <v>0</v>
      </c>
      <c r="V1115" s="32">
        <f t="shared" si="2931"/>
        <v>107697.80000000002</v>
      </c>
      <c r="W1115" s="32">
        <f t="shared" ref="W1115:AD1115" si="3060">W1116</f>
        <v>0</v>
      </c>
      <c r="X1115" s="32">
        <f t="shared" si="3060"/>
        <v>0</v>
      </c>
      <c r="Y1115" s="32">
        <f t="shared" si="3060"/>
        <v>0</v>
      </c>
      <c r="Z1115" s="32">
        <f t="shared" si="3060"/>
        <v>0</v>
      </c>
      <c r="AA1115" s="32">
        <f t="shared" si="3060"/>
        <v>0</v>
      </c>
      <c r="AB1115" s="32">
        <f t="shared" si="3060"/>
        <v>62548.932069999995</v>
      </c>
      <c r="AC1115" s="33">
        <f t="shared" si="3060"/>
        <v>59967.995999999999</v>
      </c>
      <c r="AD1115" s="33">
        <f t="shared" si="3060"/>
        <v>59955.694289999999</v>
      </c>
      <c r="AE1115" s="34">
        <f t="shared" si="2920"/>
        <v>99.97948620794331</v>
      </c>
      <c r="AF1115" s="32">
        <f t="shared" ref="AF1115:AK1115" si="3061">AF1116</f>
        <v>71853.894000000015</v>
      </c>
      <c r="AG1115" s="32">
        <f t="shared" si="3061"/>
        <v>0</v>
      </c>
      <c r="AH1115" s="32">
        <f t="shared" si="3061"/>
        <v>0</v>
      </c>
      <c r="AI1115" s="32">
        <f t="shared" si="3061"/>
        <v>0</v>
      </c>
      <c r="AJ1115" s="32">
        <f t="shared" si="3061"/>
        <v>0</v>
      </c>
      <c r="AK1115" s="32">
        <f t="shared" si="3061"/>
        <v>0</v>
      </c>
      <c r="AL1115" s="32">
        <f t="shared" si="2921"/>
        <v>71853.894000000015</v>
      </c>
      <c r="AM1115" s="32">
        <f t="shared" si="2922"/>
        <v>35843.906000000003</v>
      </c>
    </row>
    <row r="1116" spans="2:40" ht="46.8" x14ac:dyDescent="0.3">
      <c r="B1116" s="30" t="s">
        <v>450</v>
      </c>
      <c r="C1116" s="30" t="s">
        <v>443</v>
      </c>
      <c r="D1116" s="30" t="s">
        <v>114</v>
      </c>
      <c r="E1116" s="15" t="str">
        <f t="shared" si="2930"/>
        <v>1003</v>
      </c>
      <c r="F1116" s="30" t="s">
        <v>513</v>
      </c>
      <c r="G1116" s="30"/>
      <c r="H1116" s="31" t="s">
        <v>514</v>
      </c>
      <c r="I1116" s="32">
        <f t="shared" ref="I1116:T1116" si="3062">I1117+I1122</f>
        <v>107697.80000000002</v>
      </c>
      <c r="J1116" s="32">
        <f t="shared" si="3062"/>
        <v>107697.80000000002</v>
      </c>
      <c r="K1116" s="32">
        <f t="shared" si="3062"/>
        <v>107697.80000000002</v>
      </c>
      <c r="L1116" s="32">
        <f t="shared" si="3062"/>
        <v>0</v>
      </c>
      <c r="M1116" s="32">
        <f t="shared" si="3062"/>
        <v>0</v>
      </c>
      <c r="N1116" s="32">
        <f t="shared" si="3062"/>
        <v>0</v>
      </c>
      <c r="O1116" s="32">
        <f t="shared" si="3062"/>
        <v>0</v>
      </c>
      <c r="P1116" s="32">
        <f t="shared" si="3062"/>
        <v>0</v>
      </c>
      <c r="Q1116" s="32">
        <f t="shared" si="3062"/>
        <v>0</v>
      </c>
      <c r="R1116" s="32">
        <f t="shared" si="3062"/>
        <v>0</v>
      </c>
      <c r="S1116" s="32">
        <f t="shared" si="3062"/>
        <v>0</v>
      </c>
      <c r="T1116" s="32">
        <f t="shared" si="3062"/>
        <v>0</v>
      </c>
      <c r="U1116" s="32">
        <v>0</v>
      </c>
      <c r="V1116" s="32">
        <f t="shared" si="2931"/>
        <v>107697.80000000002</v>
      </c>
      <c r="W1116" s="32">
        <f t="shared" ref="W1116:AD1116" si="3063">W1117+W1122</f>
        <v>0</v>
      </c>
      <c r="X1116" s="32">
        <f t="shared" si="3063"/>
        <v>0</v>
      </c>
      <c r="Y1116" s="32">
        <f t="shared" si="3063"/>
        <v>0</v>
      </c>
      <c r="Z1116" s="32">
        <f t="shared" si="3063"/>
        <v>0</v>
      </c>
      <c r="AA1116" s="32">
        <f t="shared" si="3063"/>
        <v>0</v>
      </c>
      <c r="AB1116" s="32">
        <f t="shared" si="3063"/>
        <v>62548.932069999995</v>
      </c>
      <c r="AC1116" s="33">
        <f t="shared" si="3063"/>
        <v>59967.995999999999</v>
      </c>
      <c r="AD1116" s="33">
        <f t="shared" si="3063"/>
        <v>59955.694289999999</v>
      </c>
      <c r="AE1116" s="34">
        <f t="shared" si="2920"/>
        <v>99.97948620794331</v>
      </c>
      <c r="AF1116" s="32">
        <f t="shared" ref="AF1116:AK1116" si="3064">AF1117+AF1122</f>
        <v>71853.894000000015</v>
      </c>
      <c r="AG1116" s="32">
        <f t="shared" si="3064"/>
        <v>0</v>
      </c>
      <c r="AH1116" s="32">
        <f t="shared" si="3064"/>
        <v>0</v>
      </c>
      <c r="AI1116" s="32">
        <f t="shared" si="3064"/>
        <v>0</v>
      </c>
      <c r="AJ1116" s="32">
        <f t="shared" si="3064"/>
        <v>0</v>
      </c>
      <c r="AK1116" s="32">
        <f t="shared" si="3064"/>
        <v>0</v>
      </c>
      <c r="AL1116" s="32">
        <f t="shared" si="2921"/>
        <v>71853.894000000015</v>
      </c>
      <c r="AM1116" s="32">
        <f t="shared" si="2922"/>
        <v>35843.906000000003</v>
      </c>
    </row>
    <row r="1117" spans="2:40" ht="31.2" x14ac:dyDescent="0.3">
      <c r="B1117" s="30" t="s">
        <v>450</v>
      </c>
      <c r="C1117" s="30" t="s">
        <v>443</v>
      </c>
      <c r="D1117" s="30" t="s">
        <v>114</v>
      </c>
      <c r="E1117" s="15" t="str">
        <f t="shared" si="2930"/>
        <v>1003</v>
      </c>
      <c r="F1117" s="30" t="s">
        <v>517</v>
      </c>
      <c r="G1117" s="30"/>
      <c r="H1117" s="31" t="s">
        <v>463</v>
      </c>
      <c r="I1117" s="32">
        <f t="shared" ref="I1117:T1117" si="3065">I1118</f>
        <v>107302.70000000001</v>
      </c>
      <c r="J1117" s="32">
        <f t="shared" si="3065"/>
        <v>107302.70000000001</v>
      </c>
      <c r="K1117" s="32">
        <f t="shared" si="3065"/>
        <v>107302.70000000001</v>
      </c>
      <c r="L1117" s="32">
        <f t="shared" si="3065"/>
        <v>0</v>
      </c>
      <c r="M1117" s="32">
        <f t="shared" si="3065"/>
        <v>0</v>
      </c>
      <c r="N1117" s="32">
        <f t="shared" si="3065"/>
        <v>0</v>
      </c>
      <c r="O1117" s="32">
        <f t="shared" si="3065"/>
        <v>0</v>
      </c>
      <c r="P1117" s="32">
        <f t="shared" si="3065"/>
        <v>0</v>
      </c>
      <c r="Q1117" s="32">
        <f t="shared" si="3065"/>
        <v>0</v>
      </c>
      <c r="R1117" s="32">
        <f t="shared" si="3065"/>
        <v>0</v>
      </c>
      <c r="S1117" s="32">
        <f t="shared" si="3065"/>
        <v>0</v>
      </c>
      <c r="T1117" s="32">
        <f t="shared" si="3065"/>
        <v>0</v>
      </c>
      <c r="U1117" s="32">
        <v>0</v>
      </c>
      <c r="V1117" s="32">
        <f t="shared" si="2931"/>
        <v>107302.70000000001</v>
      </c>
      <c r="W1117" s="32">
        <f t="shared" ref="W1117:AD1117" si="3066">W1118</f>
        <v>0</v>
      </c>
      <c r="X1117" s="32">
        <f t="shared" si="3066"/>
        <v>0</v>
      </c>
      <c r="Y1117" s="32">
        <f t="shared" si="3066"/>
        <v>0</v>
      </c>
      <c r="Z1117" s="32">
        <f t="shared" si="3066"/>
        <v>0</v>
      </c>
      <c r="AA1117" s="32">
        <f t="shared" si="3066"/>
        <v>0</v>
      </c>
      <c r="AB1117" s="32">
        <f t="shared" si="3066"/>
        <v>62233.932069999995</v>
      </c>
      <c r="AC1117" s="33">
        <f t="shared" si="3066"/>
        <v>59572.896000000001</v>
      </c>
      <c r="AD1117" s="33">
        <f t="shared" si="3066"/>
        <v>59560.594290000001</v>
      </c>
      <c r="AE1117" s="34">
        <f t="shared" si="2920"/>
        <v>99.979350156151554</v>
      </c>
      <c r="AF1117" s="32">
        <f t="shared" ref="AF1117:AK1117" si="3067">AF1118</f>
        <v>71458.794000000009</v>
      </c>
      <c r="AG1117" s="32">
        <f t="shared" si="3067"/>
        <v>0</v>
      </c>
      <c r="AH1117" s="32">
        <f t="shared" si="3067"/>
        <v>0</v>
      </c>
      <c r="AI1117" s="32">
        <f t="shared" si="3067"/>
        <v>0</v>
      </c>
      <c r="AJ1117" s="32">
        <f t="shared" si="3067"/>
        <v>0</v>
      </c>
      <c r="AK1117" s="32">
        <f t="shared" si="3067"/>
        <v>0</v>
      </c>
      <c r="AL1117" s="32">
        <f t="shared" si="2921"/>
        <v>71458.794000000009</v>
      </c>
      <c r="AM1117" s="32">
        <f t="shared" si="2922"/>
        <v>35843.906000000003</v>
      </c>
    </row>
    <row r="1118" spans="2:40" ht="31.2" x14ac:dyDescent="0.3">
      <c r="B1118" s="30" t="s">
        <v>450</v>
      </c>
      <c r="C1118" s="30" t="s">
        <v>443</v>
      </c>
      <c r="D1118" s="30" t="s">
        <v>114</v>
      </c>
      <c r="E1118" s="15" t="str">
        <f t="shared" si="2930"/>
        <v>1003</v>
      </c>
      <c r="F1118" s="30" t="s">
        <v>517</v>
      </c>
      <c r="G1118" s="30" t="s">
        <v>174</v>
      </c>
      <c r="H1118" s="31" t="s">
        <v>175</v>
      </c>
      <c r="I1118" s="32">
        <f t="shared" ref="I1118:T1118" si="3068">I1119+I1120+I1121</f>
        <v>107302.70000000001</v>
      </c>
      <c r="J1118" s="32">
        <f t="shared" si="3068"/>
        <v>107302.70000000001</v>
      </c>
      <c r="K1118" s="32">
        <f t="shared" si="3068"/>
        <v>107302.70000000001</v>
      </c>
      <c r="L1118" s="32">
        <f t="shared" si="3068"/>
        <v>0</v>
      </c>
      <c r="M1118" s="32">
        <f t="shared" si="3068"/>
        <v>0</v>
      </c>
      <c r="N1118" s="32">
        <f t="shared" si="3068"/>
        <v>0</v>
      </c>
      <c r="O1118" s="32">
        <f t="shared" si="3068"/>
        <v>0</v>
      </c>
      <c r="P1118" s="32">
        <f t="shared" si="3068"/>
        <v>0</v>
      </c>
      <c r="Q1118" s="32">
        <f t="shared" si="3068"/>
        <v>0</v>
      </c>
      <c r="R1118" s="32">
        <f t="shared" si="3068"/>
        <v>0</v>
      </c>
      <c r="S1118" s="32">
        <f t="shared" si="3068"/>
        <v>0</v>
      </c>
      <c r="T1118" s="32">
        <f t="shared" si="3068"/>
        <v>0</v>
      </c>
      <c r="U1118" s="32">
        <v>0</v>
      </c>
      <c r="V1118" s="32">
        <f t="shared" si="2931"/>
        <v>107302.70000000001</v>
      </c>
      <c r="W1118" s="32">
        <f t="shared" ref="W1118:AD1118" si="3069">W1119+W1120+W1121</f>
        <v>0</v>
      </c>
      <c r="X1118" s="32">
        <f t="shared" si="3069"/>
        <v>0</v>
      </c>
      <c r="Y1118" s="32">
        <f t="shared" si="3069"/>
        <v>0</v>
      </c>
      <c r="Z1118" s="32">
        <f t="shared" si="3069"/>
        <v>0</v>
      </c>
      <c r="AA1118" s="32">
        <f t="shared" si="3069"/>
        <v>0</v>
      </c>
      <c r="AB1118" s="32">
        <f t="shared" si="3069"/>
        <v>62233.932069999995</v>
      </c>
      <c r="AC1118" s="33">
        <f t="shared" si="3069"/>
        <v>59572.896000000001</v>
      </c>
      <c r="AD1118" s="33">
        <f t="shared" si="3069"/>
        <v>59560.594290000001</v>
      </c>
      <c r="AE1118" s="34">
        <f t="shared" si="2920"/>
        <v>99.979350156151554</v>
      </c>
      <c r="AF1118" s="32">
        <f t="shared" ref="AF1118:AK1118" si="3070">AF1119+AF1120+AF1121</f>
        <v>71458.794000000009</v>
      </c>
      <c r="AG1118" s="32">
        <f t="shared" si="3070"/>
        <v>0</v>
      </c>
      <c r="AH1118" s="32">
        <f t="shared" si="3070"/>
        <v>0</v>
      </c>
      <c r="AI1118" s="32">
        <f t="shared" si="3070"/>
        <v>0</v>
      </c>
      <c r="AJ1118" s="32">
        <f t="shared" si="3070"/>
        <v>0</v>
      </c>
      <c r="AK1118" s="32">
        <f t="shared" si="3070"/>
        <v>0</v>
      </c>
      <c r="AL1118" s="32">
        <f t="shared" si="2921"/>
        <v>71458.794000000009</v>
      </c>
      <c r="AM1118" s="32">
        <f t="shared" si="2922"/>
        <v>35843.906000000003</v>
      </c>
    </row>
    <row r="1119" spans="2:40" x14ac:dyDescent="0.3">
      <c r="B1119" s="30" t="s">
        <v>450</v>
      </c>
      <c r="C1119" s="30" t="s">
        <v>443</v>
      </c>
      <c r="D1119" s="30" t="s">
        <v>114</v>
      </c>
      <c r="E1119" s="15" t="str">
        <f t="shared" si="2930"/>
        <v>1003</v>
      </c>
      <c r="F1119" s="30" t="s">
        <v>517</v>
      </c>
      <c r="G1119" s="30" t="s">
        <v>176</v>
      </c>
      <c r="H1119" s="31" t="s">
        <v>177</v>
      </c>
      <c r="I1119" s="32">
        <v>1216.3</v>
      </c>
      <c r="J1119" s="32">
        <v>1216.3</v>
      </c>
      <c r="K1119" s="32">
        <v>1216.3</v>
      </c>
      <c r="L1119" s="32"/>
      <c r="M1119" s="32"/>
      <c r="N1119" s="32"/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2">
        <v>0</v>
      </c>
      <c r="V1119" s="32">
        <f t="shared" si="2931"/>
        <v>1216.3</v>
      </c>
      <c r="W1119" s="32"/>
      <c r="X1119" s="32"/>
      <c r="Y1119" s="32"/>
      <c r="Z1119" s="32"/>
      <c r="AA1119" s="32"/>
      <c r="AB1119" s="32">
        <v>805.5</v>
      </c>
      <c r="AC1119" s="33">
        <v>673.02755000000002</v>
      </c>
      <c r="AD1119" s="33">
        <v>673.02755000000002</v>
      </c>
      <c r="AE1119" s="34">
        <f t="shared" si="2920"/>
        <v>100</v>
      </c>
      <c r="AF1119" s="32">
        <v>949.1</v>
      </c>
      <c r="AG1119" s="32">
        <v>0</v>
      </c>
      <c r="AH1119" s="32">
        <v>0</v>
      </c>
      <c r="AI1119" s="32">
        <v>0</v>
      </c>
      <c r="AJ1119" s="32">
        <v>0</v>
      </c>
      <c r="AK1119" s="32">
        <v>0</v>
      </c>
      <c r="AL1119" s="32">
        <f t="shared" si="2921"/>
        <v>949.1</v>
      </c>
      <c r="AM1119" s="32">
        <f t="shared" si="2922"/>
        <v>267.19999999999993</v>
      </c>
      <c r="AN1119" s="12"/>
    </row>
    <row r="1120" spans="2:40" x14ac:dyDescent="0.3">
      <c r="B1120" s="30" t="s">
        <v>450</v>
      </c>
      <c r="C1120" s="30" t="s">
        <v>443</v>
      </c>
      <c r="D1120" s="30" t="s">
        <v>114</v>
      </c>
      <c r="E1120" s="15" t="str">
        <f t="shared" si="2930"/>
        <v>1003</v>
      </c>
      <c r="F1120" s="30" t="s">
        <v>517</v>
      </c>
      <c r="G1120" s="30" t="s">
        <v>302</v>
      </c>
      <c r="H1120" s="31" t="s">
        <v>303</v>
      </c>
      <c r="I1120" s="32">
        <v>105786.6</v>
      </c>
      <c r="J1120" s="32">
        <v>105786.6</v>
      </c>
      <c r="K1120" s="32">
        <v>105786.6</v>
      </c>
      <c r="L1120" s="32"/>
      <c r="M1120" s="32"/>
      <c r="N1120" s="32"/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2">
        <v>0</v>
      </c>
      <c r="V1120" s="32">
        <f t="shared" si="2931"/>
        <v>105786.6</v>
      </c>
      <c r="W1120" s="32"/>
      <c r="X1120" s="32"/>
      <c r="Y1120" s="32"/>
      <c r="Z1120" s="32"/>
      <c r="AA1120" s="32"/>
      <c r="AB1120" s="32">
        <v>61342.271719999997</v>
      </c>
      <c r="AC1120" s="33">
        <v>58795.099840000003</v>
      </c>
      <c r="AD1120" s="33">
        <v>58795.099840000003</v>
      </c>
      <c r="AE1120" s="34">
        <f t="shared" si="2920"/>
        <v>100</v>
      </c>
      <c r="AF1120" s="32">
        <v>70209.894</v>
      </c>
      <c r="AG1120" s="32">
        <v>0</v>
      </c>
      <c r="AH1120" s="32">
        <v>0</v>
      </c>
      <c r="AI1120" s="32">
        <v>0</v>
      </c>
      <c r="AJ1120" s="32">
        <v>0</v>
      </c>
      <c r="AK1120" s="32">
        <v>0</v>
      </c>
      <c r="AL1120" s="32">
        <f t="shared" si="2921"/>
        <v>70209.894</v>
      </c>
      <c r="AM1120" s="32">
        <f t="shared" si="2922"/>
        <v>35576.706000000006</v>
      </c>
      <c r="AN1120" s="12"/>
    </row>
    <row r="1121" spans="2:40" ht="62.4" x14ac:dyDescent="0.3">
      <c r="B1121" s="30" t="s">
        <v>450</v>
      </c>
      <c r="C1121" s="30" t="s">
        <v>443</v>
      </c>
      <c r="D1121" s="30" t="s">
        <v>114</v>
      </c>
      <c r="E1121" s="15" t="str">
        <f t="shared" si="2930"/>
        <v>1003</v>
      </c>
      <c r="F1121" s="30" t="s">
        <v>517</v>
      </c>
      <c r="G1121" s="30" t="s">
        <v>370</v>
      </c>
      <c r="H1121" s="31" t="s">
        <v>371</v>
      </c>
      <c r="I1121" s="32">
        <v>299.8</v>
      </c>
      <c r="J1121" s="32">
        <v>299.8</v>
      </c>
      <c r="K1121" s="32">
        <v>299.8</v>
      </c>
      <c r="L1121" s="32"/>
      <c r="M1121" s="32"/>
      <c r="N1121" s="32"/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2">
        <v>0</v>
      </c>
      <c r="V1121" s="32">
        <f t="shared" si="2931"/>
        <v>299.8</v>
      </c>
      <c r="W1121" s="32"/>
      <c r="X1121" s="32"/>
      <c r="Y1121" s="32"/>
      <c r="Z1121" s="32"/>
      <c r="AA1121" s="32"/>
      <c r="AB1121" s="32">
        <v>86.160349999999994</v>
      </c>
      <c r="AC1121" s="33">
        <v>104.76861</v>
      </c>
      <c r="AD1121" s="33">
        <v>92.466899999999995</v>
      </c>
      <c r="AE1121" s="34">
        <f t="shared" si="2920"/>
        <v>88.25821016428489</v>
      </c>
      <c r="AF1121" s="32">
        <v>299.8</v>
      </c>
      <c r="AG1121" s="32">
        <v>0</v>
      </c>
      <c r="AH1121" s="32">
        <v>0</v>
      </c>
      <c r="AI1121" s="32">
        <v>0</v>
      </c>
      <c r="AJ1121" s="32">
        <v>0</v>
      </c>
      <c r="AK1121" s="32">
        <v>0</v>
      </c>
      <c r="AL1121" s="32">
        <f t="shared" si="2921"/>
        <v>299.8</v>
      </c>
      <c r="AM1121" s="32">
        <f t="shared" si="2922"/>
        <v>0</v>
      </c>
      <c r="AN1121" s="12"/>
    </row>
    <row r="1122" spans="2:40" ht="109.2" x14ac:dyDescent="0.3">
      <c r="B1122" s="30" t="s">
        <v>450</v>
      </c>
      <c r="C1122" s="30" t="s">
        <v>443</v>
      </c>
      <c r="D1122" s="30" t="s">
        <v>114</v>
      </c>
      <c r="E1122" s="15" t="str">
        <f t="shared" si="2930"/>
        <v>1003</v>
      </c>
      <c r="F1122" s="30" t="s">
        <v>637</v>
      </c>
      <c r="G1122" s="30"/>
      <c r="H1122" s="31" t="s">
        <v>638</v>
      </c>
      <c r="I1122" s="32">
        <f t="shared" ref="I1122:T1122" si="3071">I1123+I1125</f>
        <v>395.1</v>
      </c>
      <c r="J1122" s="32">
        <f t="shared" si="3071"/>
        <v>395.1</v>
      </c>
      <c r="K1122" s="32">
        <f t="shared" si="3071"/>
        <v>395.1</v>
      </c>
      <c r="L1122" s="32">
        <f t="shared" si="3071"/>
        <v>0</v>
      </c>
      <c r="M1122" s="32">
        <f t="shared" si="3071"/>
        <v>0</v>
      </c>
      <c r="N1122" s="32">
        <f t="shared" si="3071"/>
        <v>0</v>
      </c>
      <c r="O1122" s="32">
        <f t="shared" si="3071"/>
        <v>0</v>
      </c>
      <c r="P1122" s="32">
        <f t="shared" si="3071"/>
        <v>0</v>
      </c>
      <c r="Q1122" s="32">
        <f t="shared" si="3071"/>
        <v>0</v>
      </c>
      <c r="R1122" s="32">
        <f t="shared" si="3071"/>
        <v>0</v>
      </c>
      <c r="S1122" s="32">
        <f t="shared" si="3071"/>
        <v>0</v>
      </c>
      <c r="T1122" s="32">
        <f t="shared" si="3071"/>
        <v>0</v>
      </c>
      <c r="U1122" s="32">
        <v>0</v>
      </c>
      <c r="V1122" s="32">
        <f t="shared" si="2931"/>
        <v>395.1</v>
      </c>
      <c r="W1122" s="32">
        <f t="shared" ref="W1122:AD1122" si="3072">W1123+W1125</f>
        <v>0</v>
      </c>
      <c r="X1122" s="32">
        <f t="shared" si="3072"/>
        <v>0</v>
      </c>
      <c r="Y1122" s="32">
        <f t="shared" si="3072"/>
        <v>0</v>
      </c>
      <c r="Z1122" s="32">
        <f t="shared" si="3072"/>
        <v>0</v>
      </c>
      <c r="AA1122" s="32">
        <f t="shared" si="3072"/>
        <v>0</v>
      </c>
      <c r="AB1122" s="32">
        <f t="shared" si="3072"/>
        <v>315</v>
      </c>
      <c r="AC1122" s="33">
        <f t="shared" si="3072"/>
        <v>395.1</v>
      </c>
      <c r="AD1122" s="33">
        <f t="shared" si="3072"/>
        <v>395.1</v>
      </c>
      <c r="AE1122" s="34">
        <f t="shared" si="2920"/>
        <v>100</v>
      </c>
      <c r="AF1122" s="32">
        <f t="shared" ref="AF1122:AK1122" si="3073">AF1123+AF1125</f>
        <v>395.1</v>
      </c>
      <c r="AG1122" s="32">
        <f t="shared" si="3073"/>
        <v>0</v>
      </c>
      <c r="AH1122" s="32">
        <f t="shared" si="3073"/>
        <v>0</v>
      </c>
      <c r="AI1122" s="32">
        <f t="shared" si="3073"/>
        <v>0</v>
      </c>
      <c r="AJ1122" s="32">
        <f t="shared" si="3073"/>
        <v>0</v>
      </c>
      <c r="AK1122" s="32">
        <f t="shared" si="3073"/>
        <v>0</v>
      </c>
      <c r="AL1122" s="32">
        <f t="shared" si="2921"/>
        <v>395.1</v>
      </c>
      <c r="AM1122" s="32">
        <f t="shared" si="2922"/>
        <v>0</v>
      </c>
    </row>
    <row r="1123" spans="2:40" x14ac:dyDescent="0.3">
      <c r="B1123" s="30" t="s">
        <v>450</v>
      </c>
      <c r="C1123" s="30" t="s">
        <v>443</v>
      </c>
      <c r="D1123" s="30" t="s">
        <v>114</v>
      </c>
      <c r="E1123" s="15" t="str">
        <f t="shared" si="2930"/>
        <v>1003</v>
      </c>
      <c r="F1123" s="30" t="s">
        <v>637</v>
      </c>
      <c r="G1123" s="30" t="s">
        <v>92</v>
      </c>
      <c r="H1123" s="31" t="s">
        <v>93</v>
      </c>
      <c r="I1123" s="32">
        <f t="shared" ref="I1123:T1123" si="3074">I1124</f>
        <v>300</v>
      </c>
      <c r="J1123" s="32">
        <f t="shared" si="3074"/>
        <v>300</v>
      </c>
      <c r="K1123" s="32">
        <f t="shared" si="3074"/>
        <v>300</v>
      </c>
      <c r="L1123" s="32">
        <f t="shared" si="3074"/>
        <v>0</v>
      </c>
      <c r="M1123" s="32">
        <f t="shared" si="3074"/>
        <v>0</v>
      </c>
      <c r="N1123" s="32">
        <f t="shared" si="3074"/>
        <v>0</v>
      </c>
      <c r="O1123" s="32">
        <f t="shared" si="3074"/>
        <v>0</v>
      </c>
      <c r="P1123" s="32">
        <f t="shared" si="3074"/>
        <v>0</v>
      </c>
      <c r="Q1123" s="32">
        <f t="shared" si="3074"/>
        <v>0</v>
      </c>
      <c r="R1123" s="32">
        <f t="shared" si="3074"/>
        <v>0</v>
      </c>
      <c r="S1123" s="32">
        <f t="shared" si="3074"/>
        <v>0</v>
      </c>
      <c r="T1123" s="32">
        <f t="shared" si="3074"/>
        <v>0</v>
      </c>
      <c r="U1123" s="32">
        <v>0</v>
      </c>
      <c r="V1123" s="32">
        <f t="shared" si="2931"/>
        <v>300</v>
      </c>
      <c r="W1123" s="32">
        <f t="shared" ref="W1123:AD1123" si="3075">W1124</f>
        <v>0</v>
      </c>
      <c r="X1123" s="32">
        <f t="shared" si="3075"/>
        <v>0</v>
      </c>
      <c r="Y1123" s="32">
        <f t="shared" si="3075"/>
        <v>0</v>
      </c>
      <c r="Z1123" s="32">
        <f t="shared" si="3075"/>
        <v>0</v>
      </c>
      <c r="AA1123" s="32">
        <f t="shared" si="3075"/>
        <v>0</v>
      </c>
      <c r="AB1123" s="32">
        <f t="shared" si="3075"/>
        <v>248</v>
      </c>
      <c r="AC1123" s="33">
        <f t="shared" si="3075"/>
        <v>300</v>
      </c>
      <c r="AD1123" s="33">
        <f t="shared" si="3075"/>
        <v>300</v>
      </c>
      <c r="AE1123" s="34">
        <f t="shared" si="2920"/>
        <v>100</v>
      </c>
      <c r="AF1123" s="32">
        <f t="shared" ref="AF1123:AK1123" si="3076">AF1124</f>
        <v>300</v>
      </c>
      <c r="AG1123" s="32">
        <f t="shared" si="3076"/>
        <v>0</v>
      </c>
      <c r="AH1123" s="32">
        <f t="shared" si="3076"/>
        <v>0</v>
      </c>
      <c r="AI1123" s="32">
        <f t="shared" si="3076"/>
        <v>0</v>
      </c>
      <c r="AJ1123" s="32">
        <f t="shared" si="3076"/>
        <v>0</v>
      </c>
      <c r="AK1123" s="32">
        <f t="shared" si="3076"/>
        <v>0</v>
      </c>
      <c r="AL1123" s="32">
        <f t="shared" si="2921"/>
        <v>300</v>
      </c>
      <c r="AM1123" s="32">
        <f t="shared" si="2922"/>
        <v>0</v>
      </c>
    </row>
    <row r="1124" spans="2:40" ht="31.2" x14ac:dyDescent="0.3">
      <c r="B1124" s="30" t="s">
        <v>450</v>
      </c>
      <c r="C1124" s="30" t="s">
        <v>443</v>
      </c>
      <c r="D1124" s="30" t="s">
        <v>114</v>
      </c>
      <c r="E1124" s="15" t="str">
        <f t="shared" si="2930"/>
        <v>1003</v>
      </c>
      <c r="F1124" s="30" t="s">
        <v>637</v>
      </c>
      <c r="G1124" s="30" t="s">
        <v>94</v>
      </c>
      <c r="H1124" s="31" t="s">
        <v>95</v>
      </c>
      <c r="I1124" s="32">
        <v>300</v>
      </c>
      <c r="J1124" s="32">
        <v>300</v>
      </c>
      <c r="K1124" s="32">
        <v>300</v>
      </c>
      <c r="L1124" s="32"/>
      <c r="M1124" s="32"/>
      <c r="N1124" s="32"/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2">
        <v>0</v>
      </c>
      <c r="V1124" s="32">
        <f t="shared" si="2931"/>
        <v>300</v>
      </c>
      <c r="W1124" s="32"/>
      <c r="X1124" s="32"/>
      <c r="Y1124" s="32"/>
      <c r="Z1124" s="32"/>
      <c r="AA1124" s="32"/>
      <c r="AB1124" s="32">
        <v>248</v>
      </c>
      <c r="AC1124" s="33">
        <v>300</v>
      </c>
      <c r="AD1124" s="33">
        <v>300</v>
      </c>
      <c r="AE1124" s="34">
        <f t="shared" si="2920"/>
        <v>100</v>
      </c>
      <c r="AF1124" s="32">
        <v>300</v>
      </c>
      <c r="AG1124" s="32">
        <v>0</v>
      </c>
      <c r="AH1124" s="32">
        <v>0</v>
      </c>
      <c r="AI1124" s="32">
        <v>0</v>
      </c>
      <c r="AJ1124" s="32">
        <v>0</v>
      </c>
      <c r="AK1124" s="32">
        <v>0</v>
      </c>
      <c r="AL1124" s="32">
        <f t="shared" si="2921"/>
        <v>300</v>
      </c>
      <c r="AM1124" s="32">
        <f t="shared" si="2922"/>
        <v>0</v>
      </c>
      <c r="AN1124" s="12"/>
    </row>
    <row r="1125" spans="2:40" ht="31.2" x14ac:dyDescent="0.3">
      <c r="B1125" s="30" t="s">
        <v>450</v>
      </c>
      <c r="C1125" s="30" t="s">
        <v>443</v>
      </c>
      <c r="D1125" s="30" t="s">
        <v>114</v>
      </c>
      <c r="E1125" s="15" t="str">
        <f t="shared" si="2930"/>
        <v>1003</v>
      </c>
      <c r="F1125" s="30" t="s">
        <v>637</v>
      </c>
      <c r="G1125" s="30" t="s">
        <v>174</v>
      </c>
      <c r="H1125" s="31" t="s">
        <v>175</v>
      </c>
      <c r="I1125" s="32">
        <f t="shared" ref="I1125:T1125" si="3077">I1126</f>
        <v>95.1</v>
      </c>
      <c r="J1125" s="32">
        <f t="shared" si="3077"/>
        <v>95.1</v>
      </c>
      <c r="K1125" s="32">
        <f t="shared" si="3077"/>
        <v>95.1</v>
      </c>
      <c r="L1125" s="32">
        <f t="shared" si="3077"/>
        <v>0</v>
      </c>
      <c r="M1125" s="32">
        <f t="shared" si="3077"/>
        <v>0</v>
      </c>
      <c r="N1125" s="32">
        <f t="shared" si="3077"/>
        <v>0</v>
      </c>
      <c r="O1125" s="32">
        <f t="shared" si="3077"/>
        <v>0</v>
      </c>
      <c r="P1125" s="32">
        <f t="shared" si="3077"/>
        <v>0</v>
      </c>
      <c r="Q1125" s="32">
        <f t="shared" si="3077"/>
        <v>0</v>
      </c>
      <c r="R1125" s="32">
        <f t="shared" si="3077"/>
        <v>0</v>
      </c>
      <c r="S1125" s="32">
        <f t="shared" si="3077"/>
        <v>0</v>
      </c>
      <c r="T1125" s="32">
        <f t="shared" si="3077"/>
        <v>0</v>
      </c>
      <c r="U1125" s="32">
        <v>0</v>
      </c>
      <c r="V1125" s="32">
        <f t="shared" si="2931"/>
        <v>95.1</v>
      </c>
      <c r="W1125" s="32">
        <f t="shared" ref="W1125:AD1125" si="3078">W1126</f>
        <v>0</v>
      </c>
      <c r="X1125" s="32">
        <f t="shared" si="3078"/>
        <v>0</v>
      </c>
      <c r="Y1125" s="32">
        <f t="shared" si="3078"/>
        <v>0</v>
      </c>
      <c r="Z1125" s="32">
        <f t="shared" si="3078"/>
        <v>0</v>
      </c>
      <c r="AA1125" s="32">
        <f t="shared" si="3078"/>
        <v>0</v>
      </c>
      <c r="AB1125" s="32">
        <f t="shared" si="3078"/>
        <v>67</v>
      </c>
      <c r="AC1125" s="33">
        <f t="shared" si="3078"/>
        <v>95.1</v>
      </c>
      <c r="AD1125" s="33">
        <f t="shared" si="3078"/>
        <v>95.1</v>
      </c>
      <c r="AE1125" s="34">
        <f t="shared" si="2920"/>
        <v>100</v>
      </c>
      <c r="AF1125" s="32">
        <f t="shared" ref="AF1125:AK1125" si="3079">AF1126</f>
        <v>95.1</v>
      </c>
      <c r="AG1125" s="32">
        <f t="shared" si="3079"/>
        <v>0</v>
      </c>
      <c r="AH1125" s="32">
        <f t="shared" si="3079"/>
        <v>0</v>
      </c>
      <c r="AI1125" s="32">
        <f t="shared" si="3079"/>
        <v>0</v>
      </c>
      <c r="AJ1125" s="32">
        <f t="shared" si="3079"/>
        <v>0</v>
      </c>
      <c r="AK1125" s="32">
        <f t="shared" si="3079"/>
        <v>0</v>
      </c>
      <c r="AL1125" s="32">
        <f t="shared" si="2921"/>
        <v>95.1</v>
      </c>
      <c r="AM1125" s="32">
        <f t="shared" si="2922"/>
        <v>0</v>
      </c>
    </row>
    <row r="1126" spans="2:40" x14ac:dyDescent="0.3">
      <c r="B1126" s="30" t="s">
        <v>450</v>
      </c>
      <c r="C1126" s="30" t="s">
        <v>443</v>
      </c>
      <c r="D1126" s="30" t="s">
        <v>114</v>
      </c>
      <c r="E1126" s="15" t="str">
        <f t="shared" si="2930"/>
        <v>1003</v>
      </c>
      <c r="F1126" s="30" t="s">
        <v>637</v>
      </c>
      <c r="G1126" s="30" t="s">
        <v>302</v>
      </c>
      <c r="H1126" s="31" t="s">
        <v>303</v>
      </c>
      <c r="I1126" s="32">
        <v>95.1</v>
      </c>
      <c r="J1126" s="32">
        <v>95.1</v>
      </c>
      <c r="K1126" s="32">
        <v>95.1</v>
      </c>
      <c r="L1126" s="32"/>
      <c r="M1126" s="32"/>
      <c r="N1126" s="32"/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2">
        <v>0</v>
      </c>
      <c r="V1126" s="32">
        <f t="shared" si="2931"/>
        <v>95.1</v>
      </c>
      <c r="W1126" s="32"/>
      <c r="X1126" s="32"/>
      <c r="Y1126" s="32"/>
      <c r="Z1126" s="32"/>
      <c r="AA1126" s="32"/>
      <c r="AB1126" s="32">
        <v>67</v>
      </c>
      <c r="AC1126" s="33">
        <v>95.1</v>
      </c>
      <c r="AD1126" s="33">
        <v>95.1</v>
      </c>
      <c r="AE1126" s="34">
        <f t="shared" si="2920"/>
        <v>100</v>
      </c>
      <c r="AF1126" s="32">
        <v>95.1</v>
      </c>
      <c r="AG1126" s="32">
        <v>0</v>
      </c>
      <c r="AH1126" s="32">
        <v>0</v>
      </c>
      <c r="AI1126" s="32">
        <v>0</v>
      </c>
      <c r="AJ1126" s="32">
        <v>0</v>
      </c>
      <c r="AK1126" s="32">
        <v>0</v>
      </c>
      <c r="AL1126" s="32">
        <f t="shared" si="2921"/>
        <v>95.1</v>
      </c>
      <c r="AM1126" s="32">
        <f t="shared" si="2922"/>
        <v>0</v>
      </c>
      <c r="AN1126" s="12"/>
    </row>
    <row r="1127" spans="2:40" ht="31.2" x14ac:dyDescent="0.3">
      <c r="B1127" s="30" t="s">
        <v>450</v>
      </c>
      <c r="C1127" s="30" t="s">
        <v>443</v>
      </c>
      <c r="D1127" s="30" t="s">
        <v>114</v>
      </c>
      <c r="E1127" s="15" t="str">
        <f t="shared" si="2930"/>
        <v>1003</v>
      </c>
      <c r="F1127" s="30" t="s">
        <v>531</v>
      </c>
      <c r="G1127" s="30"/>
      <c r="H1127" s="31" t="s">
        <v>532</v>
      </c>
      <c r="I1127" s="32">
        <f t="shared" ref="I1127:I1134" si="3080">I1128</f>
        <v>350</v>
      </c>
      <c r="J1127" s="32">
        <f t="shared" ref="J1127:J1134" si="3081">J1128</f>
        <v>350</v>
      </c>
      <c r="K1127" s="32">
        <f t="shared" ref="K1127:K1134" si="3082">K1128</f>
        <v>350</v>
      </c>
      <c r="L1127" s="32">
        <f t="shared" ref="L1127:L1134" si="3083">L1128</f>
        <v>0</v>
      </c>
      <c r="M1127" s="32">
        <f t="shared" ref="M1127:M1134" si="3084">M1128</f>
        <v>0</v>
      </c>
      <c r="N1127" s="32">
        <f t="shared" ref="N1127:N1134" si="3085">N1128</f>
        <v>0</v>
      </c>
      <c r="O1127" s="32">
        <f t="shared" ref="O1127:O1134" si="3086">O1128</f>
        <v>-250</v>
      </c>
      <c r="P1127" s="32">
        <f t="shared" ref="P1127:P1134" si="3087">P1128</f>
        <v>0</v>
      </c>
      <c r="Q1127" s="32">
        <f t="shared" ref="Q1127:Q1134" si="3088">Q1128</f>
        <v>0</v>
      </c>
      <c r="R1127" s="32">
        <f t="shared" ref="R1127:R1134" si="3089">R1128</f>
        <v>0</v>
      </c>
      <c r="S1127" s="32">
        <f t="shared" ref="S1127:S1134" si="3090">S1128</f>
        <v>0</v>
      </c>
      <c r="T1127" s="32">
        <f t="shared" ref="T1127:T1134" si="3091">T1128</f>
        <v>0</v>
      </c>
      <c r="U1127" s="32">
        <v>0</v>
      </c>
      <c r="V1127" s="32">
        <f t="shared" si="2931"/>
        <v>100</v>
      </c>
      <c r="W1127" s="32">
        <f t="shared" ref="W1127:W1134" si="3092">W1128</f>
        <v>0</v>
      </c>
      <c r="X1127" s="32">
        <f t="shared" ref="X1127:X1134" si="3093">X1128</f>
        <v>0</v>
      </c>
      <c r="Y1127" s="32">
        <f t="shared" ref="Y1127:Y1134" si="3094">Y1128</f>
        <v>0</v>
      </c>
      <c r="Z1127" s="32">
        <f t="shared" ref="Z1127:Z1134" si="3095">Z1128</f>
        <v>0</v>
      </c>
      <c r="AA1127" s="32">
        <f t="shared" ref="AA1127:AA1134" si="3096">AA1128</f>
        <v>0</v>
      </c>
      <c r="AB1127" s="32">
        <f t="shared" ref="AB1127:AB1134" si="3097">AB1128</f>
        <v>50</v>
      </c>
      <c r="AC1127" s="33">
        <f t="shared" ref="AC1127:AC1134" si="3098">AC1128</f>
        <v>100</v>
      </c>
      <c r="AD1127" s="33">
        <f t="shared" ref="AD1127:AD1134" si="3099">AD1128</f>
        <v>100</v>
      </c>
      <c r="AE1127" s="34">
        <f t="shared" si="2920"/>
        <v>100</v>
      </c>
      <c r="AF1127" s="32">
        <f t="shared" ref="AF1127:AF1134" si="3100">AF1128</f>
        <v>350</v>
      </c>
      <c r="AG1127" s="32">
        <f t="shared" ref="AG1127:AG1134" si="3101">AG1128</f>
        <v>-250</v>
      </c>
      <c r="AH1127" s="32">
        <f t="shared" ref="AH1127:AH1134" si="3102">AH1128</f>
        <v>0</v>
      </c>
      <c r="AI1127" s="32">
        <f t="shared" ref="AI1127:AI1134" si="3103">AI1128</f>
        <v>0</v>
      </c>
      <c r="AJ1127" s="32">
        <f t="shared" ref="AJ1127:AJ1134" si="3104">AJ1128</f>
        <v>0</v>
      </c>
      <c r="AK1127" s="32">
        <f t="shared" ref="AK1127:AK1134" si="3105">AK1128</f>
        <v>0</v>
      </c>
      <c r="AL1127" s="32">
        <f t="shared" si="2921"/>
        <v>100</v>
      </c>
      <c r="AM1127" s="32">
        <f t="shared" si="2922"/>
        <v>0</v>
      </c>
    </row>
    <row r="1128" spans="2:40" ht="31.2" x14ac:dyDescent="0.3">
      <c r="B1128" s="30" t="s">
        <v>450</v>
      </c>
      <c r="C1128" s="30" t="s">
        <v>443</v>
      </c>
      <c r="D1128" s="30" t="s">
        <v>114</v>
      </c>
      <c r="E1128" s="15" t="str">
        <f t="shared" si="2930"/>
        <v>1003</v>
      </c>
      <c r="F1128" s="30" t="s">
        <v>533</v>
      </c>
      <c r="G1128" s="30"/>
      <c r="H1128" s="31" t="s">
        <v>534</v>
      </c>
      <c r="I1128" s="32">
        <f t="shared" si="3080"/>
        <v>350</v>
      </c>
      <c r="J1128" s="32">
        <f t="shared" si="3081"/>
        <v>350</v>
      </c>
      <c r="K1128" s="32">
        <f t="shared" si="3082"/>
        <v>350</v>
      </c>
      <c r="L1128" s="32">
        <f t="shared" si="3083"/>
        <v>0</v>
      </c>
      <c r="M1128" s="32">
        <f t="shared" si="3084"/>
        <v>0</v>
      </c>
      <c r="N1128" s="32">
        <f t="shared" si="3085"/>
        <v>0</v>
      </c>
      <c r="O1128" s="32">
        <f t="shared" si="3086"/>
        <v>-250</v>
      </c>
      <c r="P1128" s="32">
        <f t="shared" si="3087"/>
        <v>0</v>
      </c>
      <c r="Q1128" s="32">
        <f t="shared" si="3088"/>
        <v>0</v>
      </c>
      <c r="R1128" s="32">
        <f t="shared" si="3089"/>
        <v>0</v>
      </c>
      <c r="S1128" s="32">
        <f t="shared" si="3090"/>
        <v>0</v>
      </c>
      <c r="T1128" s="32">
        <f t="shared" si="3091"/>
        <v>0</v>
      </c>
      <c r="U1128" s="32">
        <v>0</v>
      </c>
      <c r="V1128" s="32">
        <f t="shared" si="2931"/>
        <v>100</v>
      </c>
      <c r="W1128" s="32">
        <f t="shared" si="3092"/>
        <v>0</v>
      </c>
      <c r="X1128" s="32">
        <f t="shared" si="3093"/>
        <v>0</v>
      </c>
      <c r="Y1128" s="32">
        <f t="shared" si="3094"/>
        <v>0</v>
      </c>
      <c r="Z1128" s="32">
        <f t="shared" si="3095"/>
        <v>0</v>
      </c>
      <c r="AA1128" s="32">
        <f t="shared" si="3096"/>
        <v>0</v>
      </c>
      <c r="AB1128" s="32">
        <f t="shared" si="3097"/>
        <v>50</v>
      </c>
      <c r="AC1128" s="33">
        <f t="shared" si="3098"/>
        <v>100</v>
      </c>
      <c r="AD1128" s="33">
        <f t="shared" si="3099"/>
        <v>100</v>
      </c>
      <c r="AE1128" s="34">
        <f t="shared" si="2920"/>
        <v>100</v>
      </c>
      <c r="AF1128" s="32">
        <f t="shared" si="3100"/>
        <v>350</v>
      </c>
      <c r="AG1128" s="32">
        <f t="shared" si="3101"/>
        <v>-250</v>
      </c>
      <c r="AH1128" s="32">
        <f t="shared" si="3102"/>
        <v>0</v>
      </c>
      <c r="AI1128" s="32">
        <f t="shared" si="3103"/>
        <v>0</v>
      </c>
      <c r="AJ1128" s="32">
        <f t="shared" si="3104"/>
        <v>0</v>
      </c>
      <c r="AK1128" s="32">
        <f t="shared" si="3105"/>
        <v>0</v>
      </c>
      <c r="AL1128" s="32">
        <f t="shared" si="2921"/>
        <v>100</v>
      </c>
      <c r="AM1128" s="32">
        <f t="shared" si="2922"/>
        <v>0</v>
      </c>
    </row>
    <row r="1129" spans="2:40" ht="46.8" x14ac:dyDescent="0.3">
      <c r="B1129" s="30" t="s">
        <v>450</v>
      </c>
      <c r="C1129" s="30" t="s">
        <v>443</v>
      </c>
      <c r="D1129" s="30" t="s">
        <v>114</v>
      </c>
      <c r="E1129" s="15" t="str">
        <f t="shared" si="2930"/>
        <v>1003</v>
      </c>
      <c r="F1129" s="30" t="s">
        <v>597</v>
      </c>
      <c r="G1129" s="30"/>
      <c r="H1129" s="31" t="s">
        <v>318</v>
      </c>
      <c r="I1129" s="32">
        <f t="shared" si="3080"/>
        <v>350</v>
      </c>
      <c r="J1129" s="32">
        <f t="shared" si="3081"/>
        <v>350</v>
      </c>
      <c r="K1129" s="32">
        <f t="shared" si="3082"/>
        <v>350</v>
      </c>
      <c r="L1129" s="32">
        <f t="shared" si="3083"/>
        <v>0</v>
      </c>
      <c r="M1129" s="32">
        <f t="shared" si="3084"/>
        <v>0</v>
      </c>
      <c r="N1129" s="32">
        <f t="shared" si="3085"/>
        <v>0</v>
      </c>
      <c r="O1129" s="32">
        <f t="shared" si="3086"/>
        <v>-250</v>
      </c>
      <c r="P1129" s="32">
        <f t="shared" si="3087"/>
        <v>0</v>
      </c>
      <c r="Q1129" s="32">
        <f t="shared" si="3088"/>
        <v>0</v>
      </c>
      <c r="R1129" s="32">
        <f t="shared" si="3089"/>
        <v>0</v>
      </c>
      <c r="S1129" s="32">
        <f t="shared" si="3090"/>
        <v>0</v>
      </c>
      <c r="T1129" s="32">
        <f t="shared" si="3091"/>
        <v>0</v>
      </c>
      <c r="U1129" s="32">
        <v>0</v>
      </c>
      <c r="V1129" s="32">
        <f t="shared" si="2931"/>
        <v>100</v>
      </c>
      <c r="W1129" s="32">
        <f t="shared" si="3092"/>
        <v>0</v>
      </c>
      <c r="X1129" s="32">
        <f t="shared" si="3093"/>
        <v>0</v>
      </c>
      <c r="Y1129" s="32">
        <f t="shared" si="3094"/>
        <v>0</v>
      </c>
      <c r="Z1129" s="32">
        <f t="shared" si="3095"/>
        <v>0</v>
      </c>
      <c r="AA1129" s="32">
        <f t="shared" si="3096"/>
        <v>0</v>
      </c>
      <c r="AB1129" s="32">
        <f t="shared" si="3097"/>
        <v>50</v>
      </c>
      <c r="AC1129" s="33">
        <f t="shared" si="3098"/>
        <v>100</v>
      </c>
      <c r="AD1129" s="33">
        <f t="shared" si="3099"/>
        <v>100</v>
      </c>
      <c r="AE1129" s="34">
        <f t="shared" si="2920"/>
        <v>100</v>
      </c>
      <c r="AF1129" s="32">
        <f t="shared" si="3100"/>
        <v>350</v>
      </c>
      <c r="AG1129" s="32">
        <f t="shared" si="3101"/>
        <v>-250</v>
      </c>
      <c r="AH1129" s="32">
        <f t="shared" si="3102"/>
        <v>0</v>
      </c>
      <c r="AI1129" s="32">
        <f t="shared" si="3103"/>
        <v>0</v>
      </c>
      <c r="AJ1129" s="32">
        <f t="shared" si="3104"/>
        <v>0</v>
      </c>
      <c r="AK1129" s="32">
        <f t="shared" si="3105"/>
        <v>0</v>
      </c>
      <c r="AL1129" s="32">
        <f t="shared" si="2921"/>
        <v>100</v>
      </c>
      <c r="AM1129" s="32">
        <f t="shared" si="2922"/>
        <v>0</v>
      </c>
    </row>
    <row r="1130" spans="2:40" ht="31.2" x14ac:dyDescent="0.3">
      <c r="B1130" s="30" t="s">
        <v>450</v>
      </c>
      <c r="C1130" s="30" t="s">
        <v>443</v>
      </c>
      <c r="D1130" s="30" t="s">
        <v>114</v>
      </c>
      <c r="E1130" s="15" t="str">
        <f t="shared" si="2930"/>
        <v>1003</v>
      </c>
      <c r="F1130" s="30" t="s">
        <v>597</v>
      </c>
      <c r="G1130" s="30" t="s">
        <v>174</v>
      </c>
      <c r="H1130" s="31" t="s">
        <v>175</v>
      </c>
      <c r="I1130" s="32">
        <f t="shared" si="3080"/>
        <v>350</v>
      </c>
      <c r="J1130" s="32">
        <f t="shared" si="3081"/>
        <v>350</v>
      </c>
      <c r="K1130" s="32">
        <f t="shared" si="3082"/>
        <v>350</v>
      </c>
      <c r="L1130" s="32">
        <f t="shared" si="3083"/>
        <v>0</v>
      </c>
      <c r="M1130" s="32">
        <f t="shared" si="3084"/>
        <v>0</v>
      </c>
      <c r="N1130" s="32">
        <f t="shared" si="3085"/>
        <v>0</v>
      </c>
      <c r="O1130" s="32">
        <f t="shared" si="3086"/>
        <v>-250</v>
      </c>
      <c r="P1130" s="32">
        <f t="shared" si="3087"/>
        <v>0</v>
      </c>
      <c r="Q1130" s="32">
        <f t="shared" si="3088"/>
        <v>0</v>
      </c>
      <c r="R1130" s="32">
        <f t="shared" si="3089"/>
        <v>0</v>
      </c>
      <c r="S1130" s="32">
        <f t="shared" si="3090"/>
        <v>0</v>
      </c>
      <c r="T1130" s="32">
        <f t="shared" si="3091"/>
        <v>0</v>
      </c>
      <c r="U1130" s="32">
        <v>0</v>
      </c>
      <c r="V1130" s="32">
        <f t="shared" si="2931"/>
        <v>100</v>
      </c>
      <c r="W1130" s="32">
        <f t="shared" si="3092"/>
        <v>0</v>
      </c>
      <c r="X1130" s="32">
        <f t="shared" si="3093"/>
        <v>0</v>
      </c>
      <c r="Y1130" s="32">
        <f t="shared" si="3094"/>
        <v>0</v>
      </c>
      <c r="Z1130" s="32">
        <f t="shared" si="3095"/>
        <v>0</v>
      </c>
      <c r="AA1130" s="32">
        <f t="shared" si="3096"/>
        <v>0</v>
      </c>
      <c r="AB1130" s="32">
        <f t="shared" si="3097"/>
        <v>50</v>
      </c>
      <c r="AC1130" s="33">
        <f t="shared" si="3098"/>
        <v>100</v>
      </c>
      <c r="AD1130" s="33">
        <f t="shared" si="3099"/>
        <v>100</v>
      </c>
      <c r="AE1130" s="34">
        <f t="shared" ref="AE1130:AE1193" si="3106">AD1130/AC1130*100</f>
        <v>100</v>
      </c>
      <c r="AF1130" s="32">
        <f t="shared" si="3100"/>
        <v>350</v>
      </c>
      <c r="AG1130" s="32">
        <f t="shared" si="3101"/>
        <v>-250</v>
      </c>
      <c r="AH1130" s="32">
        <f t="shared" si="3102"/>
        <v>0</v>
      </c>
      <c r="AI1130" s="32">
        <f t="shared" si="3103"/>
        <v>0</v>
      </c>
      <c r="AJ1130" s="32">
        <f t="shared" si="3104"/>
        <v>0</v>
      </c>
      <c r="AK1130" s="32">
        <f t="shared" si="3105"/>
        <v>0</v>
      </c>
      <c r="AL1130" s="32">
        <f t="shared" ref="AL1130:AL1193" si="3107">AF1130+AH1130+AK1130+AI1130+AJ1130+AG1130</f>
        <v>100</v>
      </c>
      <c r="AM1130" s="32">
        <f t="shared" ref="AM1130:AM1193" si="3108">V1130-AL1130</f>
        <v>0</v>
      </c>
    </row>
    <row r="1131" spans="2:40" x14ac:dyDescent="0.3">
      <c r="B1131" s="30" t="s">
        <v>450</v>
      </c>
      <c r="C1131" s="30" t="s">
        <v>443</v>
      </c>
      <c r="D1131" s="30" t="s">
        <v>114</v>
      </c>
      <c r="E1131" s="15" t="str">
        <f t="shared" si="2930"/>
        <v>1003</v>
      </c>
      <c r="F1131" s="30" t="s">
        <v>597</v>
      </c>
      <c r="G1131" s="30" t="s">
        <v>302</v>
      </c>
      <c r="H1131" s="31" t="s">
        <v>303</v>
      </c>
      <c r="I1131" s="32">
        <v>350</v>
      </c>
      <c r="J1131" s="32">
        <v>350</v>
      </c>
      <c r="K1131" s="32">
        <v>350</v>
      </c>
      <c r="L1131" s="32"/>
      <c r="M1131" s="32"/>
      <c r="N1131" s="32"/>
      <c r="O1131" s="32">
        <v>-250</v>
      </c>
      <c r="P1131" s="32">
        <v>0</v>
      </c>
      <c r="Q1131" s="32">
        <v>0</v>
      </c>
      <c r="R1131" s="32">
        <v>0</v>
      </c>
      <c r="S1131" s="32">
        <v>0</v>
      </c>
      <c r="T1131" s="32">
        <v>0</v>
      </c>
      <c r="U1131" s="32">
        <v>0</v>
      </c>
      <c r="V1131" s="32">
        <f t="shared" si="2931"/>
        <v>100</v>
      </c>
      <c r="W1131" s="32"/>
      <c r="X1131" s="32"/>
      <c r="Y1131" s="32"/>
      <c r="Z1131" s="32"/>
      <c r="AA1131" s="32"/>
      <c r="AB1131" s="32">
        <v>50</v>
      </c>
      <c r="AC1131" s="33">
        <v>100</v>
      </c>
      <c r="AD1131" s="33">
        <v>100</v>
      </c>
      <c r="AE1131" s="34">
        <f t="shared" si="3106"/>
        <v>100</v>
      </c>
      <c r="AF1131" s="32">
        <v>350</v>
      </c>
      <c r="AG1131" s="32">
        <v>-250</v>
      </c>
      <c r="AH1131" s="32">
        <v>0</v>
      </c>
      <c r="AI1131" s="32">
        <v>0</v>
      </c>
      <c r="AJ1131" s="32">
        <v>0</v>
      </c>
      <c r="AK1131" s="32">
        <v>0</v>
      </c>
      <c r="AL1131" s="32">
        <f t="shared" si="3107"/>
        <v>100</v>
      </c>
      <c r="AM1131" s="32">
        <f t="shared" si="3108"/>
        <v>0</v>
      </c>
      <c r="AN1131" s="12"/>
    </row>
    <row r="1132" spans="2:40" ht="31.2" x14ac:dyDescent="0.3">
      <c r="B1132" s="30" t="s">
        <v>450</v>
      </c>
      <c r="C1132" s="30" t="s">
        <v>443</v>
      </c>
      <c r="D1132" s="30" t="s">
        <v>114</v>
      </c>
      <c r="E1132" s="15" t="str">
        <f t="shared" si="2930"/>
        <v>1003</v>
      </c>
      <c r="F1132" s="30" t="s">
        <v>603</v>
      </c>
      <c r="G1132" s="30"/>
      <c r="H1132" s="31" t="s">
        <v>604</v>
      </c>
      <c r="I1132" s="32">
        <f t="shared" si="3080"/>
        <v>10050</v>
      </c>
      <c r="J1132" s="32">
        <f t="shared" si="3081"/>
        <v>10050</v>
      </c>
      <c r="K1132" s="32">
        <f t="shared" si="3082"/>
        <v>10050</v>
      </c>
      <c r="L1132" s="32">
        <f t="shared" si="3083"/>
        <v>0</v>
      </c>
      <c r="M1132" s="32">
        <f t="shared" si="3084"/>
        <v>0</v>
      </c>
      <c r="N1132" s="32">
        <f t="shared" si="3085"/>
        <v>0</v>
      </c>
      <c r="O1132" s="32">
        <f t="shared" si="3086"/>
        <v>0</v>
      </c>
      <c r="P1132" s="32">
        <f t="shared" si="3087"/>
        <v>0</v>
      </c>
      <c r="Q1132" s="32">
        <f t="shared" si="3088"/>
        <v>0</v>
      </c>
      <c r="R1132" s="32">
        <f t="shared" si="3089"/>
        <v>0</v>
      </c>
      <c r="S1132" s="32">
        <f t="shared" si="3090"/>
        <v>0</v>
      </c>
      <c r="T1132" s="32">
        <f t="shared" si="3091"/>
        <v>0</v>
      </c>
      <c r="U1132" s="32">
        <v>0</v>
      </c>
      <c r="V1132" s="32">
        <f t="shared" si="2931"/>
        <v>10050</v>
      </c>
      <c r="W1132" s="32">
        <f t="shared" si="3092"/>
        <v>0</v>
      </c>
      <c r="X1132" s="32">
        <f t="shared" si="3093"/>
        <v>0</v>
      </c>
      <c r="Y1132" s="32">
        <f t="shared" si="3094"/>
        <v>0</v>
      </c>
      <c r="Z1132" s="32">
        <f t="shared" si="3095"/>
        <v>0</v>
      </c>
      <c r="AA1132" s="32">
        <f t="shared" si="3096"/>
        <v>0</v>
      </c>
      <c r="AB1132" s="32">
        <f t="shared" si="3097"/>
        <v>8173.5</v>
      </c>
      <c r="AC1132" s="33">
        <f t="shared" si="3098"/>
        <v>8389.3000000000011</v>
      </c>
      <c r="AD1132" s="33">
        <f t="shared" si="3099"/>
        <v>8389.3000000000011</v>
      </c>
      <c r="AE1132" s="34">
        <f t="shared" si="3106"/>
        <v>100</v>
      </c>
      <c r="AF1132" s="32">
        <f t="shared" si="3100"/>
        <v>10050</v>
      </c>
      <c r="AG1132" s="32">
        <f t="shared" si="3101"/>
        <v>0</v>
      </c>
      <c r="AH1132" s="32">
        <f t="shared" si="3102"/>
        <v>0</v>
      </c>
      <c r="AI1132" s="32">
        <f t="shared" si="3103"/>
        <v>0</v>
      </c>
      <c r="AJ1132" s="32">
        <f t="shared" si="3104"/>
        <v>0</v>
      </c>
      <c r="AK1132" s="32">
        <f t="shared" si="3105"/>
        <v>0</v>
      </c>
      <c r="AL1132" s="32">
        <f t="shared" si="3107"/>
        <v>10050</v>
      </c>
      <c r="AM1132" s="32">
        <f t="shared" si="3108"/>
        <v>0</v>
      </c>
    </row>
    <row r="1133" spans="2:40" ht="31.2" x14ac:dyDescent="0.3">
      <c r="B1133" s="30" t="s">
        <v>450</v>
      </c>
      <c r="C1133" s="30" t="s">
        <v>443</v>
      </c>
      <c r="D1133" s="30" t="s">
        <v>114</v>
      </c>
      <c r="E1133" s="15" t="str">
        <f t="shared" si="2930"/>
        <v>1003</v>
      </c>
      <c r="F1133" s="30" t="s">
        <v>639</v>
      </c>
      <c r="G1133" s="30"/>
      <c r="H1133" s="31" t="s">
        <v>640</v>
      </c>
      <c r="I1133" s="32">
        <f t="shared" si="3080"/>
        <v>10050</v>
      </c>
      <c r="J1133" s="32">
        <f t="shared" si="3081"/>
        <v>10050</v>
      </c>
      <c r="K1133" s="32">
        <f t="shared" si="3082"/>
        <v>10050</v>
      </c>
      <c r="L1133" s="32">
        <f t="shared" si="3083"/>
        <v>0</v>
      </c>
      <c r="M1133" s="32">
        <f t="shared" si="3084"/>
        <v>0</v>
      </c>
      <c r="N1133" s="32">
        <f t="shared" si="3085"/>
        <v>0</v>
      </c>
      <c r="O1133" s="32">
        <f t="shared" si="3086"/>
        <v>0</v>
      </c>
      <c r="P1133" s="32">
        <f t="shared" si="3087"/>
        <v>0</v>
      </c>
      <c r="Q1133" s="32">
        <f t="shared" si="3088"/>
        <v>0</v>
      </c>
      <c r="R1133" s="32">
        <f t="shared" si="3089"/>
        <v>0</v>
      </c>
      <c r="S1133" s="32">
        <f t="shared" si="3090"/>
        <v>0</v>
      </c>
      <c r="T1133" s="32">
        <f t="shared" si="3091"/>
        <v>0</v>
      </c>
      <c r="U1133" s="32">
        <v>0</v>
      </c>
      <c r="V1133" s="32">
        <f t="shared" si="2931"/>
        <v>10050</v>
      </c>
      <c r="W1133" s="32">
        <f t="shared" si="3092"/>
        <v>0</v>
      </c>
      <c r="X1133" s="32">
        <f t="shared" si="3093"/>
        <v>0</v>
      </c>
      <c r="Y1133" s="32">
        <f t="shared" si="3094"/>
        <v>0</v>
      </c>
      <c r="Z1133" s="32">
        <f t="shared" si="3095"/>
        <v>0</v>
      </c>
      <c r="AA1133" s="32">
        <f t="shared" si="3096"/>
        <v>0</v>
      </c>
      <c r="AB1133" s="32">
        <f t="shared" si="3097"/>
        <v>8173.5</v>
      </c>
      <c r="AC1133" s="33">
        <f t="shared" si="3098"/>
        <v>8389.3000000000011</v>
      </c>
      <c r="AD1133" s="33">
        <f t="shared" si="3099"/>
        <v>8389.3000000000011</v>
      </c>
      <c r="AE1133" s="34">
        <f t="shared" si="3106"/>
        <v>100</v>
      </c>
      <c r="AF1133" s="32">
        <f t="shared" si="3100"/>
        <v>10050</v>
      </c>
      <c r="AG1133" s="32">
        <f t="shared" si="3101"/>
        <v>0</v>
      </c>
      <c r="AH1133" s="32">
        <f t="shared" si="3102"/>
        <v>0</v>
      </c>
      <c r="AI1133" s="32">
        <f t="shared" si="3103"/>
        <v>0</v>
      </c>
      <c r="AJ1133" s="32">
        <f t="shared" si="3104"/>
        <v>0</v>
      </c>
      <c r="AK1133" s="32">
        <f t="shared" si="3105"/>
        <v>0</v>
      </c>
      <c r="AL1133" s="32">
        <f t="shared" si="3107"/>
        <v>10050</v>
      </c>
      <c r="AM1133" s="32">
        <f t="shared" si="3108"/>
        <v>0</v>
      </c>
    </row>
    <row r="1134" spans="2:40" ht="31.2" x14ac:dyDescent="0.3">
      <c r="B1134" s="30" t="s">
        <v>450</v>
      </c>
      <c r="C1134" s="30" t="s">
        <v>443</v>
      </c>
      <c r="D1134" s="30" t="s">
        <v>114</v>
      </c>
      <c r="E1134" s="15" t="str">
        <f t="shared" si="2930"/>
        <v>1003</v>
      </c>
      <c r="F1134" s="30" t="s">
        <v>641</v>
      </c>
      <c r="G1134" s="30"/>
      <c r="H1134" s="31" t="s">
        <v>463</v>
      </c>
      <c r="I1134" s="32">
        <f t="shared" si="3080"/>
        <v>10050</v>
      </c>
      <c r="J1134" s="32">
        <f t="shared" si="3081"/>
        <v>10050</v>
      </c>
      <c r="K1134" s="32">
        <f t="shared" si="3082"/>
        <v>10050</v>
      </c>
      <c r="L1134" s="32">
        <f t="shared" si="3083"/>
        <v>0</v>
      </c>
      <c r="M1134" s="32">
        <f t="shared" si="3084"/>
        <v>0</v>
      </c>
      <c r="N1134" s="32">
        <f t="shared" si="3085"/>
        <v>0</v>
      </c>
      <c r="O1134" s="32">
        <f t="shared" si="3086"/>
        <v>0</v>
      </c>
      <c r="P1134" s="32">
        <f t="shared" si="3087"/>
        <v>0</v>
      </c>
      <c r="Q1134" s="32">
        <f t="shared" si="3088"/>
        <v>0</v>
      </c>
      <c r="R1134" s="32">
        <f t="shared" si="3089"/>
        <v>0</v>
      </c>
      <c r="S1134" s="32">
        <f t="shared" si="3090"/>
        <v>0</v>
      </c>
      <c r="T1134" s="32">
        <f t="shared" si="3091"/>
        <v>0</v>
      </c>
      <c r="U1134" s="32">
        <v>0</v>
      </c>
      <c r="V1134" s="32">
        <f t="shared" si="2931"/>
        <v>10050</v>
      </c>
      <c r="W1134" s="32">
        <f t="shared" si="3092"/>
        <v>0</v>
      </c>
      <c r="X1134" s="32">
        <f t="shared" si="3093"/>
        <v>0</v>
      </c>
      <c r="Y1134" s="32">
        <f t="shared" si="3094"/>
        <v>0</v>
      </c>
      <c r="Z1134" s="32">
        <f t="shared" si="3095"/>
        <v>0</v>
      </c>
      <c r="AA1134" s="32">
        <f t="shared" si="3096"/>
        <v>0</v>
      </c>
      <c r="AB1134" s="32">
        <f t="shared" si="3097"/>
        <v>8173.5</v>
      </c>
      <c r="AC1134" s="33">
        <f t="shared" si="3098"/>
        <v>8389.3000000000011</v>
      </c>
      <c r="AD1134" s="33">
        <f t="shared" si="3099"/>
        <v>8389.3000000000011</v>
      </c>
      <c r="AE1134" s="34">
        <f t="shared" si="3106"/>
        <v>100</v>
      </c>
      <c r="AF1134" s="32">
        <f t="shared" si="3100"/>
        <v>10050</v>
      </c>
      <c r="AG1134" s="32">
        <f t="shared" si="3101"/>
        <v>0</v>
      </c>
      <c r="AH1134" s="32">
        <f t="shared" si="3102"/>
        <v>0</v>
      </c>
      <c r="AI1134" s="32">
        <f t="shared" si="3103"/>
        <v>0</v>
      </c>
      <c r="AJ1134" s="32">
        <f t="shared" si="3104"/>
        <v>0</v>
      </c>
      <c r="AK1134" s="32">
        <f t="shared" si="3105"/>
        <v>0</v>
      </c>
      <c r="AL1134" s="32">
        <f t="shared" si="3107"/>
        <v>10050</v>
      </c>
      <c r="AM1134" s="32">
        <f t="shared" si="3108"/>
        <v>0</v>
      </c>
    </row>
    <row r="1135" spans="2:40" ht="31.2" x14ac:dyDescent="0.3">
      <c r="B1135" s="30" t="s">
        <v>450</v>
      </c>
      <c r="C1135" s="30" t="s">
        <v>443</v>
      </c>
      <c r="D1135" s="30" t="s">
        <v>114</v>
      </c>
      <c r="E1135" s="15" t="str">
        <f t="shared" si="2930"/>
        <v>1003</v>
      </c>
      <c r="F1135" s="30" t="s">
        <v>641</v>
      </c>
      <c r="G1135" s="30" t="s">
        <v>174</v>
      </c>
      <c r="H1135" s="31" t="s">
        <v>175</v>
      </c>
      <c r="I1135" s="32">
        <f t="shared" ref="I1135:T1135" si="3109">I1136+I1137+I1138</f>
        <v>10050</v>
      </c>
      <c r="J1135" s="32">
        <f t="shared" si="3109"/>
        <v>10050</v>
      </c>
      <c r="K1135" s="32">
        <f t="shared" si="3109"/>
        <v>10050</v>
      </c>
      <c r="L1135" s="32">
        <f t="shared" si="3109"/>
        <v>0</v>
      </c>
      <c r="M1135" s="32">
        <f t="shared" si="3109"/>
        <v>0</v>
      </c>
      <c r="N1135" s="32">
        <f t="shared" si="3109"/>
        <v>0</v>
      </c>
      <c r="O1135" s="32">
        <f t="shared" si="3109"/>
        <v>0</v>
      </c>
      <c r="P1135" s="32">
        <f t="shared" si="3109"/>
        <v>0</v>
      </c>
      <c r="Q1135" s="32">
        <f t="shared" si="3109"/>
        <v>0</v>
      </c>
      <c r="R1135" s="32">
        <f t="shared" si="3109"/>
        <v>0</v>
      </c>
      <c r="S1135" s="32">
        <f t="shared" si="3109"/>
        <v>0</v>
      </c>
      <c r="T1135" s="32">
        <f t="shared" si="3109"/>
        <v>0</v>
      </c>
      <c r="U1135" s="32">
        <v>0</v>
      </c>
      <c r="V1135" s="32">
        <f t="shared" si="2931"/>
        <v>10050</v>
      </c>
      <c r="W1135" s="32">
        <f t="shared" ref="W1135:AD1135" si="3110">W1136+W1137+W1138</f>
        <v>0</v>
      </c>
      <c r="X1135" s="32">
        <f t="shared" si="3110"/>
        <v>0</v>
      </c>
      <c r="Y1135" s="32">
        <f t="shared" si="3110"/>
        <v>0</v>
      </c>
      <c r="Z1135" s="32">
        <f t="shared" si="3110"/>
        <v>0</v>
      </c>
      <c r="AA1135" s="32">
        <f t="shared" si="3110"/>
        <v>0</v>
      </c>
      <c r="AB1135" s="32">
        <f t="shared" si="3110"/>
        <v>8173.5</v>
      </c>
      <c r="AC1135" s="33">
        <f t="shared" si="3110"/>
        <v>8389.3000000000011</v>
      </c>
      <c r="AD1135" s="33">
        <f t="shared" si="3110"/>
        <v>8389.3000000000011</v>
      </c>
      <c r="AE1135" s="34">
        <f t="shared" si="3106"/>
        <v>100</v>
      </c>
      <c r="AF1135" s="32">
        <f t="shared" ref="AF1135:AK1135" si="3111">AF1136+AF1137+AF1138</f>
        <v>10050</v>
      </c>
      <c r="AG1135" s="32">
        <f t="shared" si="3111"/>
        <v>0</v>
      </c>
      <c r="AH1135" s="32">
        <f t="shared" si="3111"/>
        <v>0</v>
      </c>
      <c r="AI1135" s="32">
        <f t="shared" si="3111"/>
        <v>0</v>
      </c>
      <c r="AJ1135" s="32">
        <f t="shared" si="3111"/>
        <v>0</v>
      </c>
      <c r="AK1135" s="32">
        <f t="shared" si="3111"/>
        <v>0</v>
      </c>
      <c r="AL1135" s="32">
        <f t="shared" si="3107"/>
        <v>10050</v>
      </c>
      <c r="AM1135" s="32">
        <f t="shared" si="3108"/>
        <v>0</v>
      </c>
    </row>
    <row r="1136" spans="2:40" x14ac:dyDescent="0.3">
      <c r="B1136" s="30" t="s">
        <v>450</v>
      </c>
      <c r="C1136" s="30" t="s">
        <v>443</v>
      </c>
      <c r="D1136" s="30" t="s">
        <v>114</v>
      </c>
      <c r="E1136" s="15" t="str">
        <f t="shared" si="2930"/>
        <v>1003</v>
      </c>
      <c r="F1136" s="30" t="s">
        <v>641</v>
      </c>
      <c r="G1136" s="30" t="s">
        <v>176</v>
      </c>
      <c r="H1136" s="31" t="s">
        <v>177</v>
      </c>
      <c r="I1136" s="32">
        <v>976.7</v>
      </c>
      <c r="J1136" s="32">
        <v>976.7</v>
      </c>
      <c r="K1136" s="32">
        <v>976.7</v>
      </c>
      <c r="L1136" s="32"/>
      <c r="M1136" s="32"/>
      <c r="N1136" s="32"/>
      <c r="O1136" s="32">
        <v>0</v>
      </c>
      <c r="P1136" s="32">
        <v>0</v>
      </c>
      <c r="Q1136" s="32">
        <v>0</v>
      </c>
      <c r="R1136" s="32">
        <v>0</v>
      </c>
      <c r="S1136" s="32">
        <v>0</v>
      </c>
      <c r="T1136" s="32">
        <v>0</v>
      </c>
      <c r="U1136" s="32">
        <v>0</v>
      </c>
      <c r="V1136" s="32">
        <f t="shared" si="2931"/>
        <v>976.7</v>
      </c>
      <c r="W1136" s="32"/>
      <c r="X1136" s="32"/>
      <c r="Y1136" s="32"/>
      <c r="Z1136" s="32"/>
      <c r="AA1136" s="32"/>
      <c r="AB1136" s="32">
        <v>814</v>
      </c>
      <c r="AC1136" s="33">
        <v>748.33333000000005</v>
      </c>
      <c r="AD1136" s="33">
        <v>748.33333000000005</v>
      </c>
      <c r="AE1136" s="34">
        <f t="shared" si="3106"/>
        <v>100</v>
      </c>
      <c r="AF1136" s="32">
        <v>976.7</v>
      </c>
      <c r="AG1136" s="32">
        <v>0</v>
      </c>
      <c r="AH1136" s="32">
        <v>0</v>
      </c>
      <c r="AI1136" s="32">
        <v>0</v>
      </c>
      <c r="AJ1136" s="32">
        <v>0</v>
      </c>
      <c r="AK1136" s="32">
        <v>0</v>
      </c>
      <c r="AL1136" s="32">
        <f t="shared" si="3107"/>
        <v>976.7</v>
      </c>
      <c r="AM1136" s="32">
        <f t="shared" si="3108"/>
        <v>0</v>
      </c>
      <c r="AN1136" s="12"/>
    </row>
    <row r="1137" spans="2:40" x14ac:dyDescent="0.3">
      <c r="B1137" s="30" t="s">
        <v>450</v>
      </c>
      <c r="C1137" s="30" t="s">
        <v>443</v>
      </c>
      <c r="D1137" s="30" t="s">
        <v>114</v>
      </c>
      <c r="E1137" s="15" t="str">
        <f t="shared" ref="E1137:E1200" si="3112">CONCATENATE(C1137,D1137)</f>
        <v>1003</v>
      </c>
      <c r="F1137" s="30" t="s">
        <v>641</v>
      </c>
      <c r="G1137" s="30" t="s">
        <v>302</v>
      </c>
      <c r="H1137" s="31" t="s">
        <v>303</v>
      </c>
      <c r="I1137" s="32">
        <v>8776.2999999999993</v>
      </c>
      <c r="J1137" s="32">
        <v>8776.2999999999993</v>
      </c>
      <c r="K1137" s="32">
        <v>8776.2999999999993</v>
      </c>
      <c r="L1137" s="32"/>
      <c r="M1137" s="32"/>
      <c r="N1137" s="32"/>
      <c r="O1137" s="32">
        <v>0</v>
      </c>
      <c r="P1137" s="32">
        <v>0</v>
      </c>
      <c r="Q1137" s="32">
        <v>0</v>
      </c>
      <c r="R1137" s="32">
        <v>0</v>
      </c>
      <c r="S1137" s="32">
        <v>0</v>
      </c>
      <c r="T1137" s="32">
        <v>0</v>
      </c>
      <c r="U1137" s="32">
        <v>0</v>
      </c>
      <c r="V1137" s="32">
        <f t="shared" ref="V1137:V1200" si="3113">I1137+L1137+U1137+T1137+S1137+R1137+Q1137+P1137+O1137</f>
        <v>8776.2999999999993</v>
      </c>
      <c r="W1137" s="32"/>
      <c r="X1137" s="32"/>
      <c r="Y1137" s="32"/>
      <c r="Z1137" s="32"/>
      <c r="AA1137" s="32"/>
      <c r="AB1137" s="32">
        <v>7092.5</v>
      </c>
      <c r="AC1137" s="33">
        <v>7329.14678</v>
      </c>
      <c r="AD1137" s="33">
        <v>7329.14678</v>
      </c>
      <c r="AE1137" s="34">
        <f t="shared" si="3106"/>
        <v>100</v>
      </c>
      <c r="AF1137" s="32">
        <v>8776.2999999999993</v>
      </c>
      <c r="AG1137" s="32">
        <v>0</v>
      </c>
      <c r="AH1137" s="32">
        <v>0</v>
      </c>
      <c r="AI1137" s="32">
        <v>0</v>
      </c>
      <c r="AJ1137" s="32">
        <v>0</v>
      </c>
      <c r="AK1137" s="32">
        <v>0</v>
      </c>
      <c r="AL1137" s="32">
        <f t="shared" si="3107"/>
        <v>8776.2999999999993</v>
      </c>
      <c r="AM1137" s="32">
        <f t="shared" si="3108"/>
        <v>0</v>
      </c>
      <c r="AN1137" s="12"/>
    </row>
    <row r="1138" spans="2:40" ht="62.4" x14ac:dyDescent="0.3">
      <c r="B1138" s="30" t="s">
        <v>450</v>
      </c>
      <c r="C1138" s="30" t="s">
        <v>443</v>
      </c>
      <c r="D1138" s="30" t="s">
        <v>114</v>
      </c>
      <c r="E1138" s="15" t="str">
        <f t="shared" si="3112"/>
        <v>1003</v>
      </c>
      <c r="F1138" s="30" t="s">
        <v>641</v>
      </c>
      <c r="G1138" s="30" t="s">
        <v>370</v>
      </c>
      <c r="H1138" s="31" t="s">
        <v>371</v>
      </c>
      <c r="I1138" s="32">
        <v>297</v>
      </c>
      <c r="J1138" s="32">
        <v>297</v>
      </c>
      <c r="K1138" s="32">
        <v>297</v>
      </c>
      <c r="L1138" s="32"/>
      <c r="M1138" s="32"/>
      <c r="N1138" s="32"/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2">
        <v>0</v>
      </c>
      <c r="V1138" s="32">
        <f t="shared" si="3113"/>
        <v>297</v>
      </c>
      <c r="W1138" s="32"/>
      <c r="X1138" s="32"/>
      <c r="Y1138" s="32"/>
      <c r="Z1138" s="32"/>
      <c r="AA1138" s="32"/>
      <c r="AB1138" s="32">
        <v>267</v>
      </c>
      <c r="AC1138" s="33">
        <v>311.81988999999999</v>
      </c>
      <c r="AD1138" s="33">
        <v>311.81988999999999</v>
      </c>
      <c r="AE1138" s="34">
        <f t="shared" si="3106"/>
        <v>100</v>
      </c>
      <c r="AF1138" s="32">
        <v>297</v>
      </c>
      <c r="AG1138" s="32">
        <v>0</v>
      </c>
      <c r="AH1138" s="32">
        <v>0</v>
      </c>
      <c r="AI1138" s="32">
        <v>0</v>
      </c>
      <c r="AJ1138" s="32">
        <v>0</v>
      </c>
      <c r="AK1138" s="32">
        <v>0</v>
      </c>
      <c r="AL1138" s="32">
        <f t="shared" si="3107"/>
        <v>297</v>
      </c>
      <c r="AM1138" s="32">
        <f t="shared" si="3108"/>
        <v>0</v>
      </c>
      <c r="AN1138" s="12"/>
    </row>
    <row r="1139" spans="2:40" s="22" customFormat="1" x14ac:dyDescent="0.3">
      <c r="B1139" s="23" t="s">
        <v>450</v>
      </c>
      <c r="C1139" s="23" t="s">
        <v>443</v>
      </c>
      <c r="D1139" s="23" t="s">
        <v>104</v>
      </c>
      <c r="E1139" s="24" t="str">
        <f t="shared" si="3112"/>
        <v>1004</v>
      </c>
      <c r="F1139" s="23"/>
      <c r="G1139" s="23"/>
      <c r="H1139" s="25" t="s">
        <v>642</v>
      </c>
      <c r="I1139" s="26">
        <f t="shared" ref="I1139:I1142" si="3114">I1140</f>
        <v>53033.399999999994</v>
      </c>
      <c r="J1139" s="26">
        <f t="shared" ref="J1139:J1142" si="3115">J1140</f>
        <v>42974.9</v>
      </c>
      <c r="K1139" s="26">
        <f t="shared" ref="K1139:K1142" si="3116">K1140</f>
        <v>45007</v>
      </c>
      <c r="L1139" s="26">
        <f t="shared" ref="L1139:L1142" si="3117">L1140</f>
        <v>0</v>
      </c>
      <c r="M1139" s="26">
        <f t="shared" ref="M1139:M1142" si="3118">M1140</f>
        <v>0</v>
      </c>
      <c r="N1139" s="26">
        <f t="shared" ref="N1139:N1142" si="3119">N1140</f>
        <v>0</v>
      </c>
      <c r="O1139" s="26">
        <f t="shared" ref="O1139:O1142" si="3120">O1140</f>
        <v>0</v>
      </c>
      <c r="P1139" s="26">
        <f t="shared" ref="P1139:P1142" si="3121">P1140</f>
        <v>0</v>
      </c>
      <c r="Q1139" s="26">
        <f t="shared" ref="Q1139:Q1142" si="3122">Q1140</f>
        <v>0</v>
      </c>
      <c r="R1139" s="26">
        <f t="shared" ref="R1139:R1142" si="3123">R1140</f>
        <v>0</v>
      </c>
      <c r="S1139" s="26">
        <f t="shared" ref="S1139:S1142" si="3124">S1140</f>
        <v>0</v>
      </c>
      <c r="T1139" s="26">
        <f t="shared" ref="T1139:T1142" si="3125">T1140</f>
        <v>0</v>
      </c>
      <c r="U1139" s="26">
        <v>0</v>
      </c>
      <c r="V1139" s="26">
        <f t="shared" si="3113"/>
        <v>53033.399999999994</v>
      </c>
      <c r="W1139" s="26">
        <f t="shared" ref="W1139:W1142" si="3126">W1140</f>
        <v>0</v>
      </c>
      <c r="X1139" s="26">
        <f t="shared" ref="X1139:X1142" si="3127">X1140</f>
        <v>0</v>
      </c>
      <c r="Y1139" s="26">
        <f t="shared" ref="Y1139:Y1142" si="3128">Y1140</f>
        <v>0</v>
      </c>
      <c r="Z1139" s="26">
        <f t="shared" ref="Z1139:Z1142" si="3129">Z1140</f>
        <v>0</v>
      </c>
      <c r="AA1139" s="26">
        <f t="shared" ref="AA1139:AA1142" si="3130">AA1140</f>
        <v>0</v>
      </c>
      <c r="AB1139" s="26">
        <f t="shared" ref="AB1139:AB1142" si="3131">AB1140</f>
        <v>32678.774839999998</v>
      </c>
      <c r="AC1139" s="27">
        <f t="shared" ref="AC1139:AC1142" si="3132">AC1140</f>
        <v>15433.1618</v>
      </c>
      <c r="AD1139" s="27">
        <f t="shared" ref="AD1139:AD1142" si="3133">AD1140</f>
        <v>15399.61341</v>
      </c>
      <c r="AE1139" s="28">
        <f t="shared" si="3106"/>
        <v>99.782621406846133</v>
      </c>
      <c r="AF1139" s="26">
        <f t="shared" ref="AF1139:AF1142" si="3134">AF1140</f>
        <v>53033.399999999994</v>
      </c>
      <c r="AG1139" s="26">
        <f t="shared" ref="AG1139:AG1142" si="3135">AG1140</f>
        <v>0</v>
      </c>
      <c r="AH1139" s="26">
        <f t="shared" ref="AH1139:AH1142" si="3136">AH1140</f>
        <v>0</v>
      </c>
      <c r="AI1139" s="26">
        <f t="shared" ref="AI1139:AI1142" si="3137">AI1140</f>
        <v>0</v>
      </c>
      <c r="AJ1139" s="26">
        <f t="shared" ref="AJ1139:AJ1142" si="3138">AJ1140</f>
        <v>0</v>
      </c>
      <c r="AK1139" s="26">
        <f t="shared" ref="AK1139:AK1142" si="3139">AK1140</f>
        <v>0</v>
      </c>
      <c r="AL1139" s="26">
        <f t="shared" si="3107"/>
        <v>53033.399999999994</v>
      </c>
      <c r="AM1139" s="26">
        <f t="shared" si="3108"/>
        <v>0</v>
      </c>
      <c r="AN1139" s="29"/>
    </row>
    <row r="1140" spans="2:40" ht="31.2" x14ac:dyDescent="0.3">
      <c r="B1140" s="30" t="s">
        <v>450</v>
      </c>
      <c r="C1140" s="30" t="s">
        <v>443</v>
      </c>
      <c r="D1140" s="30" t="s">
        <v>104</v>
      </c>
      <c r="E1140" s="15" t="str">
        <f t="shared" si="3112"/>
        <v>1004</v>
      </c>
      <c r="F1140" s="30" t="s">
        <v>453</v>
      </c>
      <c r="G1140" s="30"/>
      <c r="H1140" s="31" t="s">
        <v>454</v>
      </c>
      <c r="I1140" s="32">
        <f t="shared" si="3114"/>
        <v>53033.399999999994</v>
      </c>
      <c r="J1140" s="32">
        <f t="shared" si="3115"/>
        <v>42974.9</v>
      </c>
      <c r="K1140" s="32">
        <f t="shared" si="3116"/>
        <v>45007</v>
      </c>
      <c r="L1140" s="32">
        <f t="shared" si="3117"/>
        <v>0</v>
      </c>
      <c r="M1140" s="32">
        <f t="shared" si="3118"/>
        <v>0</v>
      </c>
      <c r="N1140" s="32">
        <f t="shared" si="3119"/>
        <v>0</v>
      </c>
      <c r="O1140" s="32">
        <f t="shared" si="3120"/>
        <v>0</v>
      </c>
      <c r="P1140" s="32">
        <f t="shared" si="3121"/>
        <v>0</v>
      </c>
      <c r="Q1140" s="32">
        <f t="shared" si="3122"/>
        <v>0</v>
      </c>
      <c r="R1140" s="32">
        <f t="shared" si="3123"/>
        <v>0</v>
      </c>
      <c r="S1140" s="32">
        <f t="shared" si="3124"/>
        <v>0</v>
      </c>
      <c r="T1140" s="32">
        <f t="shared" si="3125"/>
        <v>0</v>
      </c>
      <c r="U1140" s="32">
        <v>0</v>
      </c>
      <c r="V1140" s="32">
        <f t="shared" si="3113"/>
        <v>53033.399999999994</v>
      </c>
      <c r="W1140" s="32">
        <f t="shared" si="3126"/>
        <v>0</v>
      </c>
      <c r="X1140" s="32">
        <f t="shared" si="3127"/>
        <v>0</v>
      </c>
      <c r="Y1140" s="32">
        <f t="shared" si="3128"/>
        <v>0</v>
      </c>
      <c r="Z1140" s="32">
        <f t="shared" si="3129"/>
        <v>0</v>
      </c>
      <c r="AA1140" s="32">
        <f t="shared" si="3130"/>
        <v>0</v>
      </c>
      <c r="AB1140" s="32">
        <f t="shared" si="3131"/>
        <v>32678.774839999998</v>
      </c>
      <c r="AC1140" s="33">
        <f t="shared" si="3132"/>
        <v>15433.1618</v>
      </c>
      <c r="AD1140" s="33">
        <f t="shared" si="3133"/>
        <v>15399.61341</v>
      </c>
      <c r="AE1140" s="34">
        <f t="shared" si="3106"/>
        <v>99.782621406846133</v>
      </c>
      <c r="AF1140" s="32">
        <f t="shared" si="3134"/>
        <v>53033.399999999994</v>
      </c>
      <c r="AG1140" s="32">
        <f t="shared" si="3135"/>
        <v>0</v>
      </c>
      <c r="AH1140" s="32">
        <f t="shared" si="3136"/>
        <v>0</v>
      </c>
      <c r="AI1140" s="32">
        <f t="shared" si="3137"/>
        <v>0</v>
      </c>
      <c r="AJ1140" s="32">
        <f t="shared" si="3138"/>
        <v>0</v>
      </c>
      <c r="AK1140" s="32">
        <f t="shared" si="3139"/>
        <v>0</v>
      </c>
      <c r="AL1140" s="32">
        <f t="shared" si="3107"/>
        <v>53033.399999999994</v>
      </c>
      <c r="AM1140" s="32">
        <f t="shared" si="3108"/>
        <v>0</v>
      </c>
    </row>
    <row r="1141" spans="2:40" ht="31.2" x14ac:dyDescent="0.3">
      <c r="B1141" s="30" t="s">
        <v>450</v>
      </c>
      <c r="C1141" s="30" t="s">
        <v>443</v>
      </c>
      <c r="D1141" s="30" t="s">
        <v>104</v>
      </c>
      <c r="E1141" s="15" t="str">
        <f t="shared" si="3112"/>
        <v>1004</v>
      </c>
      <c r="F1141" s="30" t="s">
        <v>455</v>
      </c>
      <c r="G1141" s="30"/>
      <c r="H1141" s="31" t="s">
        <v>456</v>
      </c>
      <c r="I1141" s="32">
        <f t="shared" si="3114"/>
        <v>53033.399999999994</v>
      </c>
      <c r="J1141" s="32">
        <f t="shared" si="3115"/>
        <v>42974.9</v>
      </c>
      <c r="K1141" s="32">
        <f t="shared" si="3116"/>
        <v>45007</v>
      </c>
      <c r="L1141" s="32">
        <f t="shared" si="3117"/>
        <v>0</v>
      </c>
      <c r="M1141" s="32">
        <f t="shared" si="3118"/>
        <v>0</v>
      </c>
      <c r="N1141" s="32">
        <f t="shared" si="3119"/>
        <v>0</v>
      </c>
      <c r="O1141" s="32">
        <f t="shared" si="3120"/>
        <v>0</v>
      </c>
      <c r="P1141" s="32">
        <f t="shared" si="3121"/>
        <v>0</v>
      </c>
      <c r="Q1141" s="32">
        <f t="shared" si="3122"/>
        <v>0</v>
      </c>
      <c r="R1141" s="32">
        <f t="shared" si="3123"/>
        <v>0</v>
      </c>
      <c r="S1141" s="32">
        <f t="shared" si="3124"/>
        <v>0</v>
      </c>
      <c r="T1141" s="32">
        <f t="shared" si="3125"/>
        <v>0</v>
      </c>
      <c r="U1141" s="32">
        <v>0</v>
      </c>
      <c r="V1141" s="32">
        <f t="shared" si="3113"/>
        <v>53033.399999999994</v>
      </c>
      <c r="W1141" s="32">
        <f t="shared" si="3126"/>
        <v>0</v>
      </c>
      <c r="X1141" s="32">
        <f t="shared" si="3127"/>
        <v>0</v>
      </c>
      <c r="Y1141" s="32">
        <f t="shared" si="3128"/>
        <v>0</v>
      </c>
      <c r="Z1141" s="32">
        <f t="shared" si="3129"/>
        <v>0</v>
      </c>
      <c r="AA1141" s="32">
        <f t="shared" si="3130"/>
        <v>0</v>
      </c>
      <c r="AB1141" s="32">
        <f t="shared" si="3131"/>
        <v>32678.774839999998</v>
      </c>
      <c r="AC1141" s="33">
        <f t="shared" si="3132"/>
        <v>15433.1618</v>
      </c>
      <c r="AD1141" s="33">
        <f t="shared" si="3133"/>
        <v>15399.61341</v>
      </c>
      <c r="AE1141" s="34">
        <f t="shared" si="3106"/>
        <v>99.782621406846133</v>
      </c>
      <c r="AF1141" s="32">
        <f t="shared" si="3134"/>
        <v>53033.399999999994</v>
      </c>
      <c r="AG1141" s="32">
        <f t="shared" si="3135"/>
        <v>0</v>
      </c>
      <c r="AH1141" s="32">
        <f t="shared" si="3136"/>
        <v>0</v>
      </c>
      <c r="AI1141" s="32">
        <f t="shared" si="3137"/>
        <v>0</v>
      </c>
      <c r="AJ1141" s="32">
        <f t="shared" si="3138"/>
        <v>0</v>
      </c>
      <c r="AK1141" s="32">
        <f t="shared" si="3139"/>
        <v>0</v>
      </c>
      <c r="AL1141" s="32">
        <f t="shared" si="3107"/>
        <v>53033.399999999994</v>
      </c>
      <c r="AM1141" s="32">
        <f t="shared" si="3108"/>
        <v>0</v>
      </c>
    </row>
    <row r="1142" spans="2:40" ht="46.8" x14ac:dyDescent="0.3">
      <c r="B1142" s="30" t="s">
        <v>450</v>
      </c>
      <c r="C1142" s="30" t="s">
        <v>443</v>
      </c>
      <c r="D1142" s="30" t="s">
        <v>104</v>
      </c>
      <c r="E1142" s="15" t="str">
        <f t="shared" si="3112"/>
        <v>1004</v>
      </c>
      <c r="F1142" s="30" t="s">
        <v>460</v>
      </c>
      <c r="G1142" s="30"/>
      <c r="H1142" s="31" t="s">
        <v>461</v>
      </c>
      <c r="I1142" s="32">
        <f t="shared" si="3114"/>
        <v>53033.399999999994</v>
      </c>
      <c r="J1142" s="32">
        <f t="shared" si="3115"/>
        <v>42974.9</v>
      </c>
      <c r="K1142" s="32">
        <f t="shared" si="3116"/>
        <v>45007</v>
      </c>
      <c r="L1142" s="32">
        <f t="shared" si="3117"/>
        <v>0</v>
      </c>
      <c r="M1142" s="32">
        <f t="shared" si="3118"/>
        <v>0</v>
      </c>
      <c r="N1142" s="32">
        <f t="shared" si="3119"/>
        <v>0</v>
      </c>
      <c r="O1142" s="32">
        <f t="shared" si="3120"/>
        <v>0</v>
      </c>
      <c r="P1142" s="32">
        <f t="shared" si="3121"/>
        <v>0</v>
      </c>
      <c r="Q1142" s="32">
        <f t="shared" si="3122"/>
        <v>0</v>
      </c>
      <c r="R1142" s="32">
        <f t="shared" si="3123"/>
        <v>0</v>
      </c>
      <c r="S1142" s="32">
        <f t="shared" si="3124"/>
        <v>0</v>
      </c>
      <c r="T1142" s="32">
        <f t="shared" si="3125"/>
        <v>0</v>
      </c>
      <c r="U1142" s="32">
        <v>0</v>
      </c>
      <c r="V1142" s="32">
        <f t="shared" si="3113"/>
        <v>53033.399999999994</v>
      </c>
      <c r="W1142" s="32">
        <f t="shared" si="3126"/>
        <v>0</v>
      </c>
      <c r="X1142" s="32">
        <f t="shared" si="3127"/>
        <v>0</v>
      </c>
      <c r="Y1142" s="32">
        <f t="shared" si="3128"/>
        <v>0</v>
      </c>
      <c r="Z1142" s="32">
        <f t="shared" si="3129"/>
        <v>0</v>
      </c>
      <c r="AA1142" s="32">
        <f t="shared" si="3130"/>
        <v>0</v>
      </c>
      <c r="AB1142" s="32">
        <f t="shared" si="3131"/>
        <v>32678.774839999998</v>
      </c>
      <c r="AC1142" s="33">
        <f t="shared" si="3132"/>
        <v>15433.1618</v>
      </c>
      <c r="AD1142" s="33">
        <f t="shared" si="3133"/>
        <v>15399.61341</v>
      </c>
      <c r="AE1142" s="34">
        <f t="shared" si="3106"/>
        <v>99.782621406846133</v>
      </c>
      <c r="AF1142" s="32">
        <f t="shared" si="3134"/>
        <v>53033.399999999994</v>
      </c>
      <c r="AG1142" s="32">
        <f t="shared" si="3135"/>
        <v>0</v>
      </c>
      <c r="AH1142" s="32">
        <f t="shared" si="3136"/>
        <v>0</v>
      </c>
      <c r="AI1142" s="32">
        <f t="shared" si="3137"/>
        <v>0</v>
      </c>
      <c r="AJ1142" s="32">
        <f t="shared" si="3138"/>
        <v>0</v>
      </c>
      <c r="AK1142" s="32">
        <f t="shared" si="3139"/>
        <v>0</v>
      </c>
      <c r="AL1142" s="32">
        <f t="shared" si="3107"/>
        <v>53033.399999999994</v>
      </c>
      <c r="AM1142" s="32">
        <f t="shared" si="3108"/>
        <v>0</v>
      </c>
    </row>
    <row r="1143" spans="2:40" ht="31.2" x14ac:dyDescent="0.3">
      <c r="B1143" s="30" t="s">
        <v>450</v>
      </c>
      <c r="C1143" s="30" t="s">
        <v>443</v>
      </c>
      <c r="D1143" s="30" t="s">
        <v>104</v>
      </c>
      <c r="E1143" s="15" t="str">
        <f t="shared" si="3112"/>
        <v>1004</v>
      </c>
      <c r="F1143" s="30" t="s">
        <v>462</v>
      </c>
      <c r="G1143" s="30"/>
      <c r="H1143" s="31" t="s">
        <v>463</v>
      </c>
      <c r="I1143" s="32">
        <f t="shared" ref="I1143:T1143" si="3140">I1144+I1146</f>
        <v>53033.399999999994</v>
      </c>
      <c r="J1143" s="32">
        <f t="shared" si="3140"/>
        <v>42974.9</v>
      </c>
      <c r="K1143" s="32">
        <f t="shared" si="3140"/>
        <v>45007</v>
      </c>
      <c r="L1143" s="32">
        <f t="shared" si="3140"/>
        <v>0</v>
      </c>
      <c r="M1143" s="32">
        <f t="shared" si="3140"/>
        <v>0</v>
      </c>
      <c r="N1143" s="32">
        <f t="shared" si="3140"/>
        <v>0</v>
      </c>
      <c r="O1143" s="32">
        <f t="shared" si="3140"/>
        <v>0</v>
      </c>
      <c r="P1143" s="32">
        <f t="shared" si="3140"/>
        <v>0</v>
      </c>
      <c r="Q1143" s="32">
        <f t="shared" si="3140"/>
        <v>0</v>
      </c>
      <c r="R1143" s="32">
        <f t="shared" si="3140"/>
        <v>0</v>
      </c>
      <c r="S1143" s="32">
        <f t="shared" si="3140"/>
        <v>0</v>
      </c>
      <c r="T1143" s="32">
        <f t="shared" si="3140"/>
        <v>0</v>
      </c>
      <c r="U1143" s="32">
        <v>0</v>
      </c>
      <c r="V1143" s="32">
        <f t="shared" si="3113"/>
        <v>53033.399999999994</v>
      </c>
      <c r="W1143" s="32">
        <f t="shared" ref="W1143:AD1143" si="3141">W1144+W1146</f>
        <v>0</v>
      </c>
      <c r="X1143" s="32">
        <f t="shared" si="3141"/>
        <v>0</v>
      </c>
      <c r="Y1143" s="32">
        <f t="shared" si="3141"/>
        <v>0</v>
      </c>
      <c r="Z1143" s="32">
        <f t="shared" si="3141"/>
        <v>0</v>
      </c>
      <c r="AA1143" s="32">
        <f t="shared" si="3141"/>
        <v>0</v>
      </c>
      <c r="AB1143" s="32">
        <f t="shared" si="3141"/>
        <v>32678.774839999998</v>
      </c>
      <c r="AC1143" s="33">
        <f t="shared" si="3141"/>
        <v>15433.1618</v>
      </c>
      <c r="AD1143" s="33">
        <f t="shared" si="3141"/>
        <v>15399.61341</v>
      </c>
      <c r="AE1143" s="34">
        <f t="shared" si="3106"/>
        <v>99.782621406846133</v>
      </c>
      <c r="AF1143" s="32">
        <f t="shared" ref="AF1143:AK1143" si="3142">AF1144+AF1146</f>
        <v>53033.399999999994</v>
      </c>
      <c r="AG1143" s="32">
        <f t="shared" si="3142"/>
        <v>0</v>
      </c>
      <c r="AH1143" s="32">
        <f t="shared" si="3142"/>
        <v>0</v>
      </c>
      <c r="AI1143" s="32">
        <f t="shared" si="3142"/>
        <v>0</v>
      </c>
      <c r="AJ1143" s="32">
        <f t="shared" si="3142"/>
        <v>0</v>
      </c>
      <c r="AK1143" s="32">
        <f t="shared" si="3142"/>
        <v>0</v>
      </c>
      <c r="AL1143" s="32">
        <f t="shared" si="3107"/>
        <v>53033.399999999994</v>
      </c>
      <c r="AM1143" s="32">
        <f t="shared" si="3108"/>
        <v>0</v>
      </c>
    </row>
    <row r="1144" spans="2:40" x14ac:dyDescent="0.3">
      <c r="B1144" s="30" t="s">
        <v>450</v>
      </c>
      <c r="C1144" s="30" t="s">
        <v>443</v>
      </c>
      <c r="D1144" s="30" t="s">
        <v>104</v>
      </c>
      <c r="E1144" s="15" t="str">
        <f t="shared" si="3112"/>
        <v>1004</v>
      </c>
      <c r="F1144" s="30" t="s">
        <v>462</v>
      </c>
      <c r="G1144" s="30" t="s">
        <v>92</v>
      </c>
      <c r="H1144" s="31" t="s">
        <v>93</v>
      </c>
      <c r="I1144" s="32">
        <f t="shared" ref="I1144:T1144" si="3143">I1145</f>
        <v>783.7</v>
      </c>
      <c r="J1144" s="32">
        <f t="shared" si="3143"/>
        <v>187.8</v>
      </c>
      <c r="K1144" s="32">
        <f t="shared" si="3143"/>
        <v>17.7</v>
      </c>
      <c r="L1144" s="32">
        <f t="shared" si="3143"/>
        <v>0</v>
      </c>
      <c r="M1144" s="32">
        <f t="shared" si="3143"/>
        <v>0</v>
      </c>
      <c r="N1144" s="32">
        <f t="shared" si="3143"/>
        <v>0</v>
      </c>
      <c r="O1144" s="32">
        <f t="shared" si="3143"/>
        <v>0</v>
      </c>
      <c r="P1144" s="32">
        <f t="shared" si="3143"/>
        <v>0</v>
      </c>
      <c r="Q1144" s="32">
        <f t="shared" si="3143"/>
        <v>0</v>
      </c>
      <c r="R1144" s="32">
        <f t="shared" si="3143"/>
        <v>0</v>
      </c>
      <c r="S1144" s="32">
        <f t="shared" si="3143"/>
        <v>0</v>
      </c>
      <c r="T1144" s="32">
        <f t="shared" si="3143"/>
        <v>0</v>
      </c>
      <c r="U1144" s="32">
        <v>0</v>
      </c>
      <c r="V1144" s="32">
        <f t="shared" si="3113"/>
        <v>783.7</v>
      </c>
      <c r="W1144" s="32">
        <f t="shared" ref="W1144:AD1144" si="3144">W1145</f>
        <v>0</v>
      </c>
      <c r="X1144" s="32">
        <f t="shared" si="3144"/>
        <v>0</v>
      </c>
      <c r="Y1144" s="32">
        <f t="shared" si="3144"/>
        <v>0</v>
      </c>
      <c r="Z1144" s="32">
        <f t="shared" si="3144"/>
        <v>0</v>
      </c>
      <c r="AA1144" s="32">
        <f t="shared" si="3144"/>
        <v>0</v>
      </c>
      <c r="AB1144" s="32">
        <f t="shared" si="3144"/>
        <v>461.80779999999999</v>
      </c>
      <c r="AC1144" s="33">
        <f t="shared" si="3144"/>
        <v>570.71882000000005</v>
      </c>
      <c r="AD1144" s="33">
        <f t="shared" si="3144"/>
        <v>537.17043000000001</v>
      </c>
      <c r="AE1144" s="34">
        <f t="shared" si="3106"/>
        <v>94.121730557264598</v>
      </c>
      <c r="AF1144" s="32">
        <f t="shared" ref="AF1144:AK1144" si="3145">AF1145</f>
        <v>783.7</v>
      </c>
      <c r="AG1144" s="32">
        <f t="shared" si="3145"/>
        <v>0</v>
      </c>
      <c r="AH1144" s="32">
        <f t="shared" si="3145"/>
        <v>0</v>
      </c>
      <c r="AI1144" s="32">
        <f t="shared" si="3145"/>
        <v>0</v>
      </c>
      <c r="AJ1144" s="32">
        <f t="shared" si="3145"/>
        <v>0</v>
      </c>
      <c r="AK1144" s="32">
        <f t="shared" si="3145"/>
        <v>0</v>
      </c>
      <c r="AL1144" s="32">
        <f t="shared" si="3107"/>
        <v>783.7</v>
      </c>
      <c r="AM1144" s="32">
        <f t="shared" si="3108"/>
        <v>0</v>
      </c>
    </row>
    <row r="1145" spans="2:40" ht="31.2" x14ac:dyDescent="0.3">
      <c r="B1145" s="30" t="s">
        <v>450</v>
      </c>
      <c r="C1145" s="30" t="s">
        <v>443</v>
      </c>
      <c r="D1145" s="30" t="s">
        <v>104</v>
      </c>
      <c r="E1145" s="15" t="str">
        <f t="shared" si="3112"/>
        <v>1004</v>
      </c>
      <c r="F1145" s="30" t="s">
        <v>462</v>
      </c>
      <c r="G1145" s="30" t="s">
        <v>94</v>
      </c>
      <c r="H1145" s="31" t="s">
        <v>95</v>
      </c>
      <c r="I1145" s="32">
        <v>783.7</v>
      </c>
      <c r="J1145" s="32">
        <v>187.8</v>
      </c>
      <c r="K1145" s="32">
        <v>17.7</v>
      </c>
      <c r="L1145" s="32"/>
      <c r="M1145" s="32"/>
      <c r="N1145" s="32"/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2">
        <v>0</v>
      </c>
      <c r="V1145" s="32">
        <f t="shared" si="3113"/>
        <v>783.7</v>
      </c>
      <c r="W1145" s="32"/>
      <c r="X1145" s="32"/>
      <c r="Y1145" s="32"/>
      <c r="Z1145" s="32"/>
      <c r="AA1145" s="32"/>
      <c r="AB1145" s="32">
        <v>461.80779999999999</v>
      </c>
      <c r="AC1145" s="33">
        <v>570.71882000000005</v>
      </c>
      <c r="AD1145" s="33">
        <v>537.17043000000001</v>
      </c>
      <c r="AE1145" s="34">
        <f t="shared" si="3106"/>
        <v>94.121730557264598</v>
      </c>
      <c r="AF1145" s="32">
        <v>783.7</v>
      </c>
      <c r="AG1145" s="32">
        <v>0</v>
      </c>
      <c r="AH1145" s="32">
        <v>0</v>
      </c>
      <c r="AI1145" s="32">
        <v>0</v>
      </c>
      <c r="AJ1145" s="32">
        <v>0</v>
      </c>
      <c r="AK1145" s="32">
        <v>0</v>
      </c>
      <c r="AL1145" s="32">
        <f t="shared" si="3107"/>
        <v>783.7</v>
      </c>
      <c r="AM1145" s="32">
        <f t="shared" si="3108"/>
        <v>0</v>
      </c>
      <c r="AN1145" s="12"/>
    </row>
    <row r="1146" spans="2:40" ht="31.2" x14ac:dyDescent="0.3">
      <c r="B1146" s="30" t="s">
        <v>450</v>
      </c>
      <c r="C1146" s="30" t="s">
        <v>443</v>
      </c>
      <c r="D1146" s="30" t="s">
        <v>104</v>
      </c>
      <c r="E1146" s="15" t="str">
        <f t="shared" si="3112"/>
        <v>1004</v>
      </c>
      <c r="F1146" s="30" t="s">
        <v>462</v>
      </c>
      <c r="G1146" s="30" t="s">
        <v>174</v>
      </c>
      <c r="H1146" s="31" t="s">
        <v>175</v>
      </c>
      <c r="I1146" s="32">
        <f t="shared" ref="I1146:T1146" si="3146">I1147+I1148</f>
        <v>52249.7</v>
      </c>
      <c r="J1146" s="32">
        <f t="shared" si="3146"/>
        <v>42787.1</v>
      </c>
      <c r="K1146" s="32">
        <f t="shared" si="3146"/>
        <v>44989.3</v>
      </c>
      <c r="L1146" s="32">
        <f t="shared" si="3146"/>
        <v>0</v>
      </c>
      <c r="M1146" s="32">
        <f t="shared" si="3146"/>
        <v>0</v>
      </c>
      <c r="N1146" s="32">
        <f t="shared" si="3146"/>
        <v>0</v>
      </c>
      <c r="O1146" s="32">
        <f t="shared" si="3146"/>
        <v>0</v>
      </c>
      <c r="P1146" s="32">
        <f t="shared" si="3146"/>
        <v>0</v>
      </c>
      <c r="Q1146" s="32">
        <f t="shared" si="3146"/>
        <v>0</v>
      </c>
      <c r="R1146" s="32">
        <f t="shared" si="3146"/>
        <v>0</v>
      </c>
      <c r="S1146" s="32">
        <f t="shared" si="3146"/>
        <v>0</v>
      </c>
      <c r="T1146" s="32">
        <f t="shared" si="3146"/>
        <v>0</v>
      </c>
      <c r="U1146" s="32">
        <v>0</v>
      </c>
      <c r="V1146" s="32">
        <f t="shared" si="3113"/>
        <v>52249.7</v>
      </c>
      <c r="W1146" s="32">
        <f t="shared" ref="W1146:AD1146" si="3147">W1147+W1148</f>
        <v>0</v>
      </c>
      <c r="X1146" s="32">
        <f t="shared" si="3147"/>
        <v>0</v>
      </c>
      <c r="Y1146" s="32">
        <f t="shared" si="3147"/>
        <v>0</v>
      </c>
      <c r="Z1146" s="32">
        <f t="shared" si="3147"/>
        <v>0</v>
      </c>
      <c r="AA1146" s="32">
        <f t="shared" si="3147"/>
        <v>0</v>
      </c>
      <c r="AB1146" s="32">
        <f t="shared" si="3147"/>
        <v>32216.96704</v>
      </c>
      <c r="AC1146" s="33">
        <f t="shared" si="3147"/>
        <v>14862.44298</v>
      </c>
      <c r="AD1146" s="33">
        <f t="shared" si="3147"/>
        <v>14862.44298</v>
      </c>
      <c r="AE1146" s="34">
        <f t="shared" si="3106"/>
        <v>100</v>
      </c>
      <c r="AF1146" s="32">
        <f t="shared" ref="AF1146:AK1146" si="3148">AF1147+AF1148</f>
        <v>52249.7</v>
      </c>
      <c r="AG1146" s="32">
        <f t="shared" si="3148"/>
        <v>0</v>
      </c>
      <c r="AH1146" s="32">
        <f t="shared" si="3148"/>
        <v>0</v>
      </c>
      <c r="AI1146" s="32">
        <f t="shared" si="3148"/>
        <v>0</v>
      </c>
      <c r="AJ1146" s="32">
        <f t="shared" si="3148"/>
        <v>0</v>
      </c>
      <c r="AK1146" s="32">
        <f t="shared" si="3148"/>
        <v>0</v>
      </c>
      <c r="AL1146" s="32">
        <f t="shared" si="3107"/>
        <v>52249.7</v>
      </c>
      <c r="AM1146" s="32">
        <f t="shared" si="3108"/>
        <v>0</v>
      </c>
    </row>
    <row r="1147" spans="2:40" ht="15.6" hidden="1" customHeight="1" x14ac:dyDescent="0.3">
      <c r="B1147" s="30" t="s">
        <v>450</v>
      </c>
      <c r="C1147" s="30" t="s">
        <v>443</v>
      </c>
      <c r="D1147" s="30" t="s">
        <v>104</v>
      </c>
      <c r="E1147" s="15" t="str">
        <f t="shared" si="3112"/>
        <v>1004</v>
      </c>
      <c r="F1147" s="30" t="s">
        <v>462</v>
      </c>
      <c r="G1147" s="30" t="s">
        <v>176</v>
      </c>
      <c r="H1147" s="31" t="s">
        <v>177</v>
      </c>
      <c r="I1147" s="32">
        <v>276.2</v>
      </c>
      <c r="J1147" s="32">
        <v>254.9</v>
      </c>
      <c r="K1147" s="32">
        <v>268</v>
      </c>
      <c r="L1147" s="32"/>
      <c r="M1147" s="32"/>
      <c r="N1147" s="32"/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2">
        <v>0</v>
      </c>
      <c r="V1147" s="32">
        <f t="shared" si="3113"/>
        <v>276.2</v>
      </c>
      <c r="W1147" s="32"/>
      <c r="X1147" s="32"/>
      <c r="Y1147" s="32"/>
      <c r="Z1147" s="32"/>
      <c r="AA1147" s="32"/>
      <c r="AB1147" s="32">
        <v>201</v>
      </c>
      <c r="AC1147" s="33">
        <v>0</v>
      </c>
      <c r="AD1147" s="33">
        <v>0</v>
      </c>
      <c r="AE1147" s="34" t="e">
        <f t="shared" si="3106"/>
        <v>#DIV/0!</v>
      </c>
      <c r="AF1147" s="32">
        <v>276.2</v>
      </c>
      <c r="AG1147" s="32">
        <v>0</v>
      </c>
      <c r="AH1147" s="32">
        <v>0</v>
      </c>
      <c r="AI1147" s="32">
        <v>0</v>
      </c>
      <c r="AJ1147" s="32">
        <v>0</v>
      </c>
      <c r="AK1147" s="32">
        <v>0</v>
      </c>
      <c r="AL1147" s="32">
        <f t="shared" si="3107"/>
        <v>276.2</v>
      </c>
      <c r="AM1147" s="32">
        <f t="shared" si="3108"/>
        <v>0</v>
      </c>
      <c r="AN1147" s="12" t="s">
        <v>35</v>
      </c>
    </row>
    <row r="1148" spans="2:40" x14ac:dyDescent="0.3">
      <c r="B1148" s="30" t="s">
        <v>450</v>
      </c>
      <c r="C1148" s="30" t="s">
        <v>443</v>
      </c>
      <c r="D1148" s="30" t="s">
        <v>104</v>
      </c>
      <c r="E1148" s="15" t="str">
        <f t="shared" si="3112"/>
        <v>1004</v>
      </c>
      <c r="F1148" s="30" t="s">
        <v>462</v>
      </c>
      <c r="G1148" s="30" t="s">
        <v>302</v>
      </c>
      <c r="H1148" s="31" t="s">
        <v>303</v>
      </c>
      <c r="I1148" s="32">
        <v>51973.5</v>
      </c>
      <c r="J1148" s="32">
        <v>42532.2</v>
      </c>
      <c r="K1148" s="32">
        <v>44721.3</v>
      </c>
      <c r="L1148" s="32"/>
      <c r="M1148" s="32"/>
      <c r="N1148" s="32"/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2">
        <v>0</v>
      </c>
      <c r="V1148" s="32">
        <f t="shared" si="3113"/>
        <v>51973.5</v>
      </c>
      <c r="W1148" s="32"/>
      <c r="X1148" s="32"/>
      <c r="Y1148" s="32"/>
      <c r="Z1148" s="32"/>
      <c r="AA1148" s="32"/>
      <c r="AB1148" s="32">
        <v>32015.96704</v>
      </c>
      <c r="AC1148" s="33">
        <v>14862.44298</v>
      </c>
      <c r="AD1148" s="33">
        <v>14862.44298</v>
      </c>
      <c r="AE1148" s="34">
        <f t="shared" si="3106"/>
        <v>100</v>
      </c>
      <c r="AF1148" s="32">
        <v>51973.5</v>
      </c>
      <c r="AG1148" s="32">
        <v>0</v>
      </c>
      <c r="AH1148" s="32">
        <v>0</v>
      </c>
      <c r="AI1148" s="32">
        <v>0</v>
      </c>
      <c r="AJ1148" s="32">
        <v>0</v>
      </c>
      <c r="AK1148" s="32">
        <v>0</v>
      </c>
      <c r="AL1148" s="32">
        <f t="shared" si="3107"/>
        <v>51973.5</v>
      </c>
      <c r="AM1148" s="32">
        <f t="shared" si="3108"/>
        <v>0</v>
      </c>
      <c r="AN1148" s="12"/>
    </row>
    <row r="1149" spans="2:40" s="22" customFormat="1" x14ac:dyDescent="0.3">
      <c r="B1149" s="23" t="s">
        <v>450</v>
      </c>
      <c r="C1149" s="23" t="s">
        <v>443</v>
      </c>
      <c r="D1149" s="23" t="s">
        <v>132</v>
      </c>
      <c r="E1149" s="24" t="str">
        <f t="shared" si="3112"/>
        <v>1006</v>
      </c>
      <c r="F1149" s="23"/>
      <c r="G1149" s="23"/>
      <c r="H1149" s="25" t="s">
        <v>643</v>
      </c>
      <c r="I1149" s="26">
        <f t="shared" ref="I1149:T1149" si="3149">I1150</f>
        <v>238824.1</v>
      </c>
      <c r="J1149" s="26">
        <f t="shared" si="3149"/>
        <v>238954.1</v>
      </c>
      <c r="K1149" s="26">
        <f t="shared" si="3149"/>
        <v>238954.1</v>
      </c>
      <c r="L1149" s="26">
        <f t="shared" si="3149"/>
        <v>0</v>
      </c>
      <c r="M1149" s="26">
        <f t="shared" si="3149"/>
        <v>0</v>
      </c>
      <c r="N1149" s="26">
        <f t="shared" si="3149"/>
        <v>0</v>
      </c>
      <c r="O1149" s="26">
        <f t="shared" si="3149"/>
        <v>4958.4949999999999</v>
      </c>
      <c r="P1149" s="26">
        <f t="shared" si="3149"/>
        <v>0</v>
      </c>
      <c r="Q1149" s="26">
        <f t="shared" si="3149"/>
        <v>2864.777</v>
      </c>
      <c r="R1149" s="26">
        <f t="shared" si="3149"/>
        <v>0</v>
      </c>
      <c r="S1149" s="26">
        <f t="shared" si="3149"/>
        <v>0</v>
      </c>
      <c r="T1149" s="26">
        <f t="shared" si="3149"/>
        <v>0</v>
      </c>
      <c r="U1149" s="26">
        <v>0</v>
      </c>
      <c r="V1149" s="26">
        <f t="shared" si="3113"/>
        <v>246647.372</v>
      </c>
      <c r="W1149" s="26">
        <f t="shared" ref="W1149:AD1149" si="3150">W1150</f>
        <v>0</v>
      </c>
      <c r="X1149" s="26">
        <f t="shared" si="3150"/>
        <v>0</v>
      </c>
      <c r="Y1149" s="26">
        <f t="shared" si="3150"/>
        <v>0</v>
      </c>
      <c r="Z1149" s="26">
        <f t="shared" si="3150"/>
        <v>0</v>
      </c>
      <c r="AA1149" s="26">
        <f t="shared" si="3150"/>
        <v>0</v>
      </c>
      <c r="AB1149" s="26">
        <f t="shared" si="3150"/>
        <v>169299.96443000002</v>
      </c>
      <c r="AC1149" s="27">
        <f t="shared" si="3150"/>
        <v>246647.37200000003</v>
      </c>
      <c r="AD1149" s="27">
        <f t="shared" si="3150"/>
        <v>246641.39016000001</v>
      </c>
      <c r="AE1149" s="28">
        <f t="shared" si="3106"/>
        <v>99.99757474002196</v>
      </c>
      <c r="AF1149" s="26">
        <f t="shared" ref="AF1149:AK1149" si="3151">AF1150</f>
        <v>241688.87700000001</v>
      </c>
      <c r="AG1149" s="26">
        <f t="shared" si="3151"/>
        <v>4958.4949999999999</v>
      </c>
      <c r="AH1149" s="26">
        <f t="shared" si="3151"/>
        <v>0</v>
      </c>
      <c r="AI1149" s="26">
        <f t="shared" si="3151"/>
        <v>0</v>
      </c>
      <c r="AJ1149" s="26">
        <f t="shared" si="3151"/>
        <v>0</v>
      </c>
      <c r="AK1149" s="26">
        <f t="shared" si="3151"/>
        <v>0</v>
      </c>
      <c r="AL1149" s="26">
        <f t="shared" si="3107"/>
        <v>246647.372</v>
      </c>
      <c r="AM1149" s="26">
        <f t="shared" si="3108"/>
        <v>0</v>
      </c>
      <c r="AN1149" s="29"/>
    </row>
    <row r="1150" spans="2:40" ht="31.2" x14ac:dyDescent="0.3">
      <c r="B1150" s="30" t="s">
        <v>450</v>
      </c>
      <c r="C1150" s="30" t="s">
        <v>443</v>
      </c>
      <c r="D1150" s="30" t="s">
        <v>132</v>
      </c>
      <c r="E1150" s="15" t="str">
        <f t="shared" si="3112"/>
        <v>1006</v>
      </c>
      <c r="F1150" s="30" t="s">
        <v>453</v>
      </c>
      <c r="G1150" s="30"/>
      <c r="H1150" s="31" t="s">
        <v>454</v>
      </c>
      <c r="I1150" s="32">
        <f t="shared" ref="I1150:T1150" si="3152">I1151+I1164</f>
        <v>238824.1</v>
      </c>
      <c r="J1150" s="32">
        <f t="shared" si="3152"/>
        <v>238954.1</v>
      </c>
      <c r="K1150" s="32">
        <f t="shared" si="3152"/>
        <v>238954.1</v>
      </c>
      <c r="L1150" s="32">
        <f t="shared" si="3152"/>
        <v>0</v>
      </c>
      <c r="M1150" s="32">
        <f t="shared" si="3152"/>
        <v>0</v>
      </c>
      <c r="N1150" s="32">
        <f t="shared" si="3152"/>
        <v>0</v>
      </c>
      <c r="O1150" s="32">
        <f t="shared" si="3152"/>
        <v>4958.4949999999999</v>
      </c>
      <c r="P1150" s="32">
        <f t="shared" si="3152"/>
        <v>0</v>
      </c>
      <c r="Q1150" s="32">
        <f t="shared" si="3152"/>
        <v>2864.777</v>
      </c>
      <c r="R1150" s="32">
        <f t="shared" si="3152"/>
        <v>0</v>
      </c>
      <c r="S1150" s="32">
        <f t="shared" si="3152"/>
        <v>0</v>
      </c>
      <c r="T1150" s="32">
        <f t="shared" si="3152"/>
        <v>0</v>
      </c>
      <c r="U1150" s="32">
        <v>0</v>
      </c>
      <c r="V1150" s="32">
        <f t="shared" si="3113"/>
        <v>246647.372</v>
      </c>
      <c r="W1150" s="32">
        <f t="shared" ref="W1150:AD1150" si="3153">W1151+W1164</f>
        <v>0</v>
      </c>
      <c r="X1150" s="32">
        <f t="shared" si="3153"/>
        <v>0</v>
      </c>
      <c r="Y1150" s="32">
        <f t="shared" si="3153"/>
        <v>0</v>
      </c>
      <c r="Z1150" s="32">
        <f t="shared" si="3153"/>
        <v>0</v>
      </c>
      <c r="AA1150" s="32">
        <f t="shared" si="3153"/>
        <v>0</v>
      </c>
      <c r="AB1150" s="32">
        <f t="shared" si="3153"/>
        <v>169299.96443000002</v>
      </c>
      <c r="AC1150" s="33">
        <f t="shared" si="3153"/>
        <v>246647.37200000003</v>
      </c>
      <c r="AD1150" s="33">
        <f t="shared" si="3153"/>
        <v>246641.39016000001</v>
      </c>
      <c r="AE1150" s="34">
        <f t="shared" si="3106"/>
        <v>99.99757474002196</v>
      </c>
      <c r="AF1150" s="32">
        <f t="shared" ref="AF1150:AK1150" si="3154">AF1151+AF1164</f>
        <v>241688.87700000001</v>
      </c>
      <c r="AG1150" s="32">
        <f t="shared" si="3154"/>
        <v>4958.4949999999999</v>
      </c>
      <c r="AH1150" s="32">
        <f t="shared" si="3154"/>
        <v>0</v>
      </c>
      <c r="AI1150" s="32">
        <f t="shared" si="3154"/>
        <v>0</v>
      </c>
      <c r="AJ1150" s="32">
        <f t="shared" si="3154"/>
        <v>0</v>
      </c>
      <c r="AK1150" s="32">
        <f t="shared" si="3154"/>
        <v>0</v>
      </c>
      <c r="AL1150" s="32">
        <f t="shared" si="3107"/>
        <v>246647.372</v>
      </c>
      <c r="AM1150" s="32">
        <f t="shared" si="3108"/>
        <v>0</v>
      </c>
    </row>
    <row r="1151" spans="2:40" ht="31.2" x14ac:dyDescent="0.3">
      <c r="B1151" s="30" t="s">
        <v>450</v>
      </c>
      <c r="C1151" s="30" t="s">
        <v>443</v>
      </c>
      <c r="D1151" s="30" t="s">
        <v>132</v>
      </c>
      <c r="E1151" s="15" t="str">
        <f t="shared" si="3112"/>
        <v>1006</v>
      </c>
      <c r="F1151" s="30" t="s">
        <v>504</v>
      </c>
      <c r="G1151" s="30"/>
      <c r="H1151" s="31" t="s">
        <v>505</v>
      </c>
      <c r="I1151" s="32">
        <f t="shared" ref="I1151:T1151" si="3155">I1152</f>
        <v>237569.5</v>
      </c>
      <c r="J1151" s="32">
        <f t="shared" si="3155"/>
        <v>237699.5</v>
      </c>
      <c r="K1151" s="32">
        <f t="shared" si="3155"/>
        <v>237699.5</v>
      </c>
      <c r="L1151" s="32">
        <f t="shared" si="3155"/>
        <v>0</v>
      </c>
      <c r="M1151" s="32">
        <f t="shared" si="3155"/>
        <v>0</v>
      </c>
      <c r="N1151" s="32">
        <f t="shared" si="3155"/>
        <v>0</v>
      </c>
      <c r="O1151" s="32">
        <f t="shared" si="3155"/>
        <v>4958.4949999999999</v>
      </c>
      <c r="P1151" s="32">
        <f t="shared" si="3155"/>
        <v>0</v>
      </c>
      <c r="Q1151" s="32">
        <f t="shared" si="3155"/>
        <v>2864.777</v>
      </c>
      <c r="R1151" s="32">
        <f t="shared" si="3155"/>
        <v>0</v>
      </c>
      <c r="S1151" s="32">
        <f t="shared" si="3155"/>
        <v>0</v>
      </c>
      <c r="T1151" s="32">
        <f t="shared" si="3155"/>
        <v>0</v>
      </c>
      <c r="U1151" s="32">
        <v>0</v>
      </c>
      <c r="V1151" s="32">
        <f t="shared" si="3113"/>
        <v>245392.772</v>
      </c>
      <c r="W1151" s="32">
        <f t="shared" ref="W1151:AD1151" si="3156">W1152</f>
        <v>0</v>
      </c>
      <c r="X1151" s="32">
        <f t="shared" si="3156"/>
        <v>0</v>
      </c>
      <c r="Y1151" s="32">
        <f t="shared" si="3156"/>
        <v>0</v>
      </c>
      <c r="Z1151" s="32">
        <f t="shared" si="3156"/>
        <v>0</v>
      </c>
      <c r="AA1151" s="32">
        <f t="shared" si="3156"/>
        <v>0</v>
      </c>
      <c r="AB1151" s="32">
        <f t="shared" si="3156"/>
        <v>168144.01355000003</v>
      </c>
      <c r="AC1151" s="33">
        <f t="shared" si="3156"/>
        <v>245392.77200000003</v>
      </c>
      <c r="AD1151" s="33">
        <f t="shared" si="3156"/>
        <v>245386.81364000001</v>
      </c>
      <c r="AE1151" s="34">
        <f t="shared" si="3106"/>
        <v>99.997571908923206</v>
      </c>
      <c r="AF1151" s="32">
        <f t="shared" ref="AF1151:AK1151" si="3157">AF1152</f>
        <v>240434.277</v>
      </c>
      <c r="AG1151" s="32">
        <f t="shared" si="3157"/>
        <v>4958.4949999999999</v>
      </c>
      <c r="AH1151" s="32">
        <f t="shared" si="3157"/>
        <v>0</v>
      </c>
      <c r="AI1151" s="32">
        <f t="shared" si="3157"/>
        <v>0</v>
      </c>
      <c r="AJ1151" s="32">
        <f t="shared" si="3157"/>
        <v>0</v>
      </c>
      <c r="AK1151" s="32">
        <f t="shared" si="3157"/>
        <v>0</v>
      </c>
      <c r="AL1151" s="32">
        <f t="shared" si="3107"/>
        <v>245392.772</v>
      </c>
      <c r="AM1151" s="32">
        <f t="shared" si="3108"/>
        <v>0</v>
      </c>
    </row>
    <row r="1152" spans="2:40" ht="62.4" x14ac:dyDescent="0.3">
      <c r="B1152" s="30" t="s">
        <v>450</v>
      </c>
      <c r="C1152" s="30" t="s">
        <v>443</v>
      </c>
      <c r="D1152" s="30" t="s">
        <v>132</v>
      </c>
      <c r="E1152" s="15" t="str">
        <f t="shared" si="3112"/>
        <v>1006</v>
      </c>
      <c r="F1152" s="30" t="s">
        <v>506</v>
      </c>
      <c r="G1152" s="30"/>
      <c r="H1152" s="31" t="s">
        <v>507</v>
      </c>
      <c r="I1152" s="32">
        <f t="shared" ref="I1152:T1152" si="3158">I1156+I1160+I1153</f>
        <v>237569.5</v>
      </c>
      <c r="J1152" s="32">
        <f t="shared" si="3158"/>
        <v>237699.5</v>
      </c>
      <c r="K1152" s="32">
        <f t="shared" si="3158"/>
        <v>237699.5</v>
      </c>
      <c r="L1152" s="32">
        <f t="shared" si="3158"/>
        <v>0</v>
      </c>
      <c r="M1152" s="32">
        <f t="shared" si="3158"/>
        <v>0</v>
      </c>
      <c r="N1152" s="32">
        <f t="shared" si="3158"/>
        <v>0</v>
      </c>
      <c r="O1152" s="32">
        <f t="shared" si="3158"/>
        <v>4958.4949999999999</v>
      </c>
      <c r="P1152" s="32">
        <f t="shared" si="3158"/>
        <v>0</v>
      </c>
      <c r="Q1152" s="32">
        <f t="shared" si="3158"/>
        <v>2864.777</v>
      </c>
      <c r="R1152" s="32">
        <f t="shared" si="3158"/>
        <v>0</v>
      </c>
      <c r="S1152" s="32">
        <f t="shared" si="3158"/>
        <v>0</v>
      </c>
      <c r="T1152" s="32">
        <f t="shared" si="3158"/>
        <v>0</v>
      </c>
      <c r="U1152" s="32">
        <v>0</v>
      </c>
      <c r="V1152" s="32">
        <f t="shared" si="3113"/>
        <v>245392.772</v>
      </c>
      <c r="W1152" s="32">
        <f t="shared" ref="W1152:AD1152" si="3159">W1156+W1160+W1153</f>
        <v>0</v>
      </c>
      <c r="X1152" s="32">
        <f t="shared" si="3159"/>
        <v>0</v>
      </c>
      <c r="Y1152" s="32">
        <f t="shared" si="3159"/>
        <v>0</v>
      </c>
      <c r="Z1152" s="32">
        <f t="shared" si="3159"/>
        <v>0</v>
      </c>
      <c r="AA1152" s="32">
        <f t="shared" si="3159"/>
        <v>0</v>
      </c>
      <c r="AB1152" s="32">
        <f t="shared" si="3159"/>
        <v>168144.01355000003</v>
      </c>
      <c r="AC1152" s="33">
        <f t="shared" si="3159"/>
        <v>245392.77200000003</v>
      </c>
      <c r="AD1152" s="33">
        <f t="shared" si="3159"/>
        <v>245386.81364000001</v>
      </c>
      <c r="AE1152" s="34">
        <f t="shared" si="3106"/>
        <v>99.997571908923206</v>
      </c>
      <c r="AF1152" s="32">
        <f t="shared" ref="AF1152:AK1152" si="3160">AF1156+AF1160+AF1153</f>
        <v>240434.277</v>
      </c>
      <c r="AG1152" s="32">
        <f t="shared" si="3160"/>
        <v>4958.4949999999999</v>
      </c>
      <c r="AH1152" s="32">
        <f t="shared" si="3160"/>
        <v>0</v>
      </c>
      <c r="AI1152" s="32">
        <f t="shared" si="3160"/>
        <v>0</v>
      </c>
      <c r="AJ1152" s="32">
        <f t="shared" si="3160"/>
        <v>0</v>
      </c>
      <c r="AK1152" s="32">
        <f t="shared" si="3160"/>
        <v>0</v>
      </c>
      <c r="AL1152" s="32">
        <f t="shared" si="3107"/>
        <v>245392.772</v>
      </c>
      <c r="AM1152" s="32">
        <f t="shared" si="3108"/>
        <v>0</v>
      </c>
    </row>
    <row r="1153" spans="2:40" ht="31.2" x14ac:dyDescent="0.3">
      <c r="B1153" s="30" t="s">
        <v>450</v>
      </c>
      <c r="C1153" s="30" t="s">
        <v>443</v>
      </c>
      <c r="D1153" s="30" t="s">
        <v>132</v>
      </c>
      <c r="E1153" s="15" t="str">
        <f t="shared" si="3112"/>
        <v>1006</v>
      </c>
      <c r="F1153" s="30" t="s">
        <v>644</v>
      </c>
      <c r="G1153" s="30"/>
      <c r="H1153" s="31" t="s">
        <v>645</v>
      </c>
      <c r="I1153" s="32">
        <f t="shared" ref="I1153:I1156" si="3161">I1154</f>
        <v>19340.599999999999</v>
      </c>
      <c r="J1153" s="32">
        <f t="shared" ref="J1153:J1156" si="3162">J1154</f>
        <v>19470.599999999999</v>
      </c>
      <c r="K1153" s="32">
        <f t="shared" ref="K1153:K1156" si="3163">K1154</f>
        <v>19470.599999999999</v>
      </c>
      <c r="L1153" s="32">
        <f t="shared" ref="L1153:L1156" si="3164">L1154</f>
        <v>0</v>
      </c>
      <c r="M1153" s="32">
        <f t="shared" ref="M1153:M1156" si="3165">M1154</f>
        <v>0</v>
      </c>
      <c r="N1153" s="32">
        <f t="shared" ref="N1153:N1156" si="3166">N1154</f>
        <v>0</v>
      </c>
      <c r="O1153" s="32">
        <f t="shared" ref="O1153:O1156" si="3167">O1154</f>
        <v>0</v>
      </c>
      <c r="P1153" s="32">
        <f t="shared" ref="P1153:P1156" si="3168">P1154</f>
        <v>0</v>
      </c>
      <c r="Q1153" s="32">
        <f t="shared" ref="Q1153:Q1156" si="3169">Q1154</f>
        <v>0</v>
      </c>
      <c r="R1153" s="32">
        <f t="shared" ref="R1153:R1156" si="3170">R1154</f>
        <v>0</v>
      </c>
      <c r="S1153" s="32">
        <f t="shared" ref="S1153:S1156" si="3171">S1154</f>
        <v>0</v>
      </c>
      <c r="T1153" s="32">
        <f t="shared" ref="T1153:T1156" si="3172">T1154</f>
        <v>0</v>
      </c>
      <c r="U1153" s="32">
        <v>0</v>
      </c>
      <c r="V1153" s="32">
        <f t="shared" si="3113"/>
        <v>19340.599999999999</v>
      </c>
      <c r="W1153" s="32">
        <f t="shared" ref="W1153:W1156" si="3173">W1154</f>
        <v>0</v>
      </c>
      <c r="X1153" s="32">
        <f t="shared" ref="X1153:X1156" si="3174">X1154</f>
        <v>0</v>
      </c>
      <c r="Y1153" s="32">
        <f t="shared" ref="Y1153:Y1156" si="3175">Y1154</f>
        <v>0</v>
      </c>
      <c r="Z1153" s="32">
        <f t="shared" ref="Z1153:Z1156" si="3176">Z1154</f>
        <v>0</v>
      </c>
      <c r="AA1153" s="32">
        <f t="shared" ref="AA1153:AA1156" si="3177">AA1154</f>
        <v>0</v>
      </c>
      <c r="AB1153" s="32">
        <f t="shared" ref="AB1153:AB1156" si="3178">AB1154</f>
        <v>15491.775320000001</v>
      </c>
      <c r="AC1153" s="33">
        <f t="shared" ref="AC1153:AC1156" si="3179">AC1154</f>
        <v>19340.599999999999</v>
      </c>
      <c r="AD1153" s="33">
        <f t="shared" ref="AD1153:AD1156" si="3180">AD1154</f>
        <v>19340.599999999999</v>
      </c>
      <c r="AE1153" s="34">
        <f t="shared" si="3106"/>
        <v>100</v>
      </c>
      <c r="AF1153" s="32">
        <f t="shared" ref="AF1153:AF1156" si="3181">AF1154</f>
        <v>19340.599999999999</v>
      </c>
      <c r="AG1153" s="32">
        <f t="shared" ref="AG1153:AG1156" si="3182">AG1154</f>
        <v>0</v>
      </c>
      <c r="AH1153" s="32">
        <f t="shared" ref="AH1153:AH1156" si="3183">AH1154</f>
        <v>0</v>
      </c>
      <c r="AI1153" s="32">
        <f t="shared" ref="AI1153:AI1156" si="3184">AI1154</f>
        <v>0</v>
      </c>
      <c r="AJ1153" s="32">
        <f t="shared" ref="AJ1153:AJ1156" si="3185">AJ1154</f>
        <v>0</v>
      </c>
      <c r="AK1153" s="32">
        <f t="shared" ref="AK1153:AK1156" si="3186">AK1154</f>
        <v>0</v>
      </c>
      <c r="AL1153" s="32">
        <f t="shared" si="3107"/>
        <v>19340.599999999999</v>
      </c>
      <c r="AM1153" s="32">
        <f t="shared" si="3108"/>
        <v>0</v>
      </c>
    </row>
    <row r="1154" spans="2:40" ht="31.2" x14ac:dyDescent="0.3">
      <c r="B1154" s="30" t="s">
        <v>450</v>
      </c>
      <c r="C1154" s="30" t="s">
        <v>443</v>
      </c>
      <c r="D1154" s="30" t="s">
        <v>132</v>
      </c>
      <c r="E1154" s="15" t="str">
        <f t="shared" si="3112"/>
        <v>1006</v>
      </c>
      <c r="F1154" s="30" t="s">
        <v>644</v>
      </c>
      <c r="G1154" s="30" t="s">
        <v>174</v>
      </c>
      <c r="H1154" s="31" t="s">
        <v>175</v>
      </c>
      <c r="I1154" s="32">
        <f t="shared" si="3161"/>
        <v>19340.599999999999</v>
      </c>
      <c r="J1154" s="32">
        <f t="shared" si="3162"/>
        <v>19470.599999999999</v>
      </c>
      <c r="K1154" s="32">
        <f t="shared" si="3163"/>
        <v>19470.599999999999</v>
      </c>
      <c r="L1154" s="32">
        <f t="shared" si="3164"/>
        <v>0</v>
      </c>
      <c r="M1154" s="32">
        <f t="shared" si="3165"/>
        <v>0</v>
      </c>
      <c r="N1154" s="32">
        <f t="shared" si="3166"/>
        <v>0</v>
      </c>
      <c r="O1154" s="32">
        <f t="shared" si="3167"/>
        <v>0</v>
      </c>
      <c r="P1154" s="32">
        <f t="shared" si="3168"/>
        <v>0</v>
      </c>
      <c r="Q1154" s="32">
        <f t="shared" si="3169"/>
        <v>0</v>
      </c>
      <c r="R1154" s="32">
        <f t="shared" si="3170"/>
        <v>0</v>
      </c>
      <c r="S1154" s="32">
        <f t="shared" si="3171"/>
        <v>0</v>
      </c>
      <c r="T1154" s="32">
        <f t="shared" si="3172"/>
        <v>0</v>
      </c>
      <c r="U1154" s="32">
        <v>0</v>
      </c>
      <c r="V1154" s="32">
        <f t="shared" si="3113"/>
        <v>19340.599999999999</v>
      </c>
      <c r="W1154" s="32">
        <f t="shared" si="3173"/>
        <v>0</v>
      </c>
      <c r="X1154" s="32">
        <f t="shared" si="3174"/>
        <v>0</v>
      </c>
      <c r="Y1154" s="32">
        <f t="shared" si="3175"/>
        <v>0</v>
      </c>
      <c r="Z1154" s="32">
        <f t="shared" si="3176"/>
        <v>0</v>
      </c>
      <c r="AA1154" s="32">
        <f t="shared" si="3177"/>
        <v>0</v>
      </c>
      <c r="AB1154" s="32">
        <f t="shared" si="3178"/>
        <v>15491.775320000001</v>
      </c>
      <c r="AC1154" s="33">
        <f t="shared" si="3179"/>
        <v>19340.599999999999</v>
      </c>
      <c r="AD1154" s="33">
        <f t="shared" si="3180"/>
        <v>19340.599999999999</v>
      </c>
      <c r="AE1154" s="34">
        <f t="shared" si="3106"/>
        <v>100</v>
      </c>
      <c r="AF1154" s="32">
        <f t="shared" si="3181"/>
        <v>19340.599999999999</v>
      </c>
      <c r="AG1154" s="32">
        <f t="shared" si="3182"/>
        <v>0</v>
      </c>
      <c r="AH1154" s="32">
        <f t="shared" si="3183"/>
        <v>0</v>
      </c>
      <c r="AI1154" s="32">
        <f t="shared" si="3184"/>
        <v>0</v>
      </c>
      <c r="AJ1154" s="32">
        <f t="shared" si="3185"/>
        <v>0</v>
      </c>
      <c r="AK1154" s="32">
        <f t="shared" si="3186"/>
        <v>0</v>
      </c>
      <c r="AL1154" s="32">
        <f t="shared" si="3107"/>
        <v>19340.599999999999</v>
      </c>
      <c r="AM1154" s="32">
        <f t="shared" si="3108"/>
        <v>0</v>
      </c>
    </row>
    <row r="1155" spans="2:40" x14ac:dyDescent="0.3">
      <c r="B1155" s="30" t="s">
        <v>450</v>
      </c>
      <c r="C1155" s="30" t="s">
        <v>443</v>
      </c>
      <c r="D1155" s="30" t="s">
        <v>132</v>
      </c>
      <c r="E1155" s="15" t="str">
        <f t="shared" si="3112"/>
        <v>1006</v>
      </c>
      <c r="F1155" s="30" t="s">
        <v>644</v>
      </c>
      <c r="G1155" s="30" t="s">
        <v>302</v>
      </c>
      <c r="H1155" s="31" t="s">
        <v>303</v>
      </c>
      <c r="I1155" s="32">
        <v>19340.599999999999</v>
      </c>
      <c r="J1155" s="32">
        <v>19470.599999999999</v>
      </c>
      <c r="K1155" s="32">
        <v>19470.599999999999</v>
      </c>
      <c r="L1155" s="32"/>
      <c r="M1155" s="32"/>
      <c r="N1155" s="32"/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2">
        <v>0</v>
      </c>
      <c r="V1155" s="32">
        <f t="shared" si="3113"/>
        <v>19340.599999999999</v>
      </c>
      <c r="W1155" s="32"/>
      <c r="X1155" s="32"/>
      <c r="Y1155" s="32"/>
      <c r="Z1155" s="32"/>
      <c r="AA1155" s="32"/>
      <c r="AB1155" s="32">
        <v>15491.775320000001</v>
      </c>
      <c r="AC1155" s="33">
        <v>19340.599999999999</v>
      </c>
      <c r="AD1155" s="33">
        <v>19340.599999999999</v>
      </c>
      <c r="AE1155" s="34">
        <f t="shared" si="3106"/>
        <v>100</v>
      </c>
      <c r="AF1155" s="32">
        <v>19340.599999999999</v>
      </c>
      <c r="AG1155" s="32">
        <v>0</v>
      </c>
      <c r="AH1155" s="32">
        <v>0</v>
      </c>
      <c r="AI1155" s="32">
        <v>0</v>
      </c>
      <c r="AJ1155" s="32">
        <v>0</v>
      </c>
      <c r="AK1155" s="32">
        <v>0</v>
      </c>
      <c r="AL1155" s="32">
        <f t="shared" si="3107"/>
        <v>19340.599999999999</v>
      </c>
      <c r="AM1155" s="32">
        <f t="shared" si="3108"/>
        <v>0</v>
      </c>
      <c r="AN1155" s="12"/>
    </row>
    <row r="1156" spans="2:40" ht="31.2" x14ac:dyDescent="0.3">
      <c r="B1156" s="30" t="s">
        <v>450</v>
      </c>
      <c r="C1156" s="30" t="s">
        <v>443</v>
      </c>
      <c r="D1156" s="30" t="s">
        <v>132</v>
      </c>
      <c r="E1156" s="15" t="str">
        <f t="shared" si="3112"/>
        <v>1006</v>
      </c>
      <c r="F1156" s="30" t="s">
        <v>646</v>
      </c>
      <c r="G1156" s="30"/>
      <c r="H1156" s="31" t="s">
        <v>647</v>
      </c>
      <c r="I1156" s="32">
        <f t="shared" si="3161"/>
        <v>148971.5</v>
      </c>
      <c r="J1156" s="32">
        <f t="shared" si="3162"/>
        <v>148971.5</v>
      </c>
      <c r="K1156" s="32">
        <f t="shared" si="3163"/>
        <v>148971.5</v>
      </c>
      <c r="L1156" s="32">
        <f t="shared" si="3164"/>
        <v>0</v>
      </c>
      <c r="M1156" s="32">
        <f t="shared" si="3165"/>
        <v>0</v>
      </c>
      <c r="N1156" s="32">
        <f t="shared" si="3166"/>
        <v>0</v>
      </c>
      <c r="O1156" s="32">
        <f t="shared" si="3167"/>
        <v>0</v>
      </c>
      <c r="P1156" s="32">
        <f t="shared" si="3168"/>
        <v>0</v>
      </c>
      <c r="Q1156" s="32">
        <f t="shared" si="3169"/>
        <v>2864.777</v>
      </c>
      <c r="R1156" s="32">
        <f t="shared" si="3170"/>
        <v>0</v>
      </c>
      <c r="S1156" s="32">
        <f t="shared" si="3171"/>
        <v>0</v>
      </c>
      <c r="T1156" s="32">
        <f t="shared" si="3172"/>
        <v>0</v>
      </c>
      <c r="U1156" s="32">
        <v>0</v>
      </c>
      <c r="V1156" s="32">
        <f t="shared" si="3113"/>
        <v>151836.277</v>
      </c>
      <c r="W1156" s="32">
        <f t="shared" si="3173"/>
        <v>0</v>
      </c>
      <c r="X1156" s="32">
        <f t="shared" si="3174"/>
        <v>0</v>
      </c>
      <c r="Y1156" s="32">
        <f t="shared" si="3175"/>
        <v>0</v>
      </c>
      <c r="Z1156" s="32">
        <f t="shared" si="3176"/>
        <v>0</v>
      </c>
      <c r="AA1156" s="32">
        <f t="shared" si="3177"/>
        <v>0</v>
      </c>
      <c r="AB1156" s="32">
        <f t="shared" si="3178"/>
        <v>105700.88506</v>
      </c>
      <c r="AC1156" s="33">
        <f t="shared" si="3179"/>
        <v>151836.277</v>
      </c>
      <c r="AD1156" s="33">
        <f t="shared" si="3180"/>
        <v>151836.277</v>
      </c>
      <c r="AE1156" s="34">
        <f t="shared" si="3106"/>
        <v>100</v>
      </c>
      <c r="AF1156" s="32">
        <f t="shared" si="3181"/>
        <v>151836.277</v>
      </c>
      <c r="AG1156" s="32">
        <f t="shared" si="3182"/>
        <v>0</v>
      </c>
      <c r="AH1156" s="32">
        <f t="shared" si="3183"/>
        <v>0</v>
      </c>
      <c r="AI1156" s="32">
        <f t="shared" si="3184"/>
        <v>0</v>
      </c>
      <c r="AJ1156" s="32">
        <f t="shared" si="3185"/>
        <v>0</v>
      </c>
      <c r="AK1156" s="32">
        <f t="shared" si="3186"/>
        <v>0</v>
      </c>
      <c r="AL1156" s="32">
        <f t="shared" si="3107"/>
        <v>151836.277</v>
      </c>
      <c r="AM1156" s="32">
        <f t="shared" si="3108"/>
        <v>0</v>
      </c>
    </row>
    <row r="1157" spans="2:40" ht="31.2" x14ac:dyDescent="0.3">
      <c r="B1157" s="30" t="s">
        <v>450</v>
      </c>
      <c r="C1157" s="30" t="s">
        <v>443</v>
      </c>
      <c r="D1157" s="30" t="s">
        <v>132</v>
      </c>
      <c r="E1157" s="15" t="str">
        <f t="shared" si="3112"/>
        <v>1006</v>
      </c>
      <c r="F1157" s="30" t="s">
        <v>646</v>
      </c>
      <c r="G1157" s="30" t="s">
        <v>174</v>
      </c>
      <c r="H1157" s="31" t="s">
        <v>175</v>
      </c>
      <c r="I1157" s="32">
        <f t="shared" ref="I1157:T1157" si="3187">I1158+I1159</f>
        <v>148971.5</v>
      </c>
      <c r="J1157" s="32">
        <f t="shared" si="3187"/>
        <v>148971.5</v>
      </c>
      <c r="K1157" s="32">
        <f t="shared" si="3187"/>
        <v>148971.5</v>
      </c>
      <c r="L1157" s="32">
        <f t="shared" si="3187"/>
        <v>0</v>
      </c>
      <c r="M1157" s="32">
        <f t="shared" si="3187"/>
        <v>0</v>
      </c>
      <c r="N1157" s="32">
        <f t="shared" si="3187"/>
        <v>0</v>
      </c>
      <c r="O1157" s="32">
        <f t="shared" si="3187"/>
        <v>0</v>
      </c>
      <c r="P1157" s="32">
        <f t="shared" si="3187"/>
        <v>0</v>
      </c>
      <c r="Q1157" s="32">
        <f t="shared" si="3187"/>
        <v>2864.777</v>
      </c>
      <c r="R1157" s="32">
        <f t="shared" si="3187"/>
        <v>0</v>
      </c>
      <c r="S1157" s="32">
        <f t="shared" si="3187"/>
        <v>0</v>
      </c>
      <c r="T1157" s="32">
        <f t="shared" si="3187"/>
        <v>0</v>
      </c>
      <c r="U1157" s="32">
        <v>0</v>
      </c>
      <c r="V1157" s="32">
        <f t="shared" si="3113"/>
        <v>151836.277</v>
      </c>
      <c r="W1157" s="32">
        <f t="shared" ref="W1157:AD1157" si="3188">W1158+W1159</f>
        <v>0</v>
      </c>
      <c r="X1157" s="32">
        <f t="shared" si="3188"/>
        <v>0</v>
      </c>
      <c r="Y1157" s="32">
        <f t="shared" si="3188"/>
        <v>0</v>
      </c>
      <c r="Z1157" s="32">
        <f t="shared" si="3188"/>
        <v>0</v>
      </c>
      <c r="AA1157" s="32">
        <f t="shared" si="3188"/>
        <v>0</v>
      </c>
      <c r="AB1157" s="32">
        <f t="shared" si="3188"/>
        <v>105700.88506</v>
      </c>
      <c r="AC1157" s="33">
        <f t="shared" si="3188"/>
        <v>151836.277</v>
      </c>
      <c r="AD1157" s="33">
        <f t="shared" si="3188"/>
        <v>151836.277</v>
      </c>
      <c r="AE1157" s="34">
        <f t="shared" si="3106"/>
        <v>100</v>
      </c>
      <c r="AF1157" s="32">
        <f t="shared" ref="AF1157:AK1157" si="3189">AF1158+AF1159</f>
        <v>151836.277</v>
      </c>
      <c r="AG1157" s="32">
        <f t="shared" si="3189"/>
        <v>0</v>
      </c>
      <c r="AH1157" s="32">
        <f t="shared" si="3189"/>
        <v>0</v>
      </c>
      <c r="AI1157" s="32">
        <f t="shared" si="3189"/>
        <v>0</v>
      </c>
      <c r="AJ1157" s="32">
        <f t="shared" si="3189"/>
        <v>0</v>
      </c>
      <c r="AK1157" s="32">
        <f t="shared" si="3189"/>
        <v>0</v>
      </c>
      <c r="AL1157" s="32">
        <f t="shared" si="3107"/>
        <v>151836.277</v>
      </c>
      <c r="AM1157" s="32">
        <f t="shared" si="3108"/>
        <v>0</v>
      </c>
    </row>
    <row r="1158" spans="2:40" x14ac:dyDescent="0.3">
      <c r="B1158" s="30" t="s">
        <v>450</v>
      </c>
      <c r="C1158" s="30" t="s">
        <v>443</v>
      </c>
      <c r="D1158" s="30" t="s">
        <v>132</v>
      </c>
      <c r="E1158" s="15" t="str">
        <f t="shared" si="3112"/>
        <v>1006</v>
      </c>
      <c r="F1158" s="30" t="s">
        <v>646</v>
      </c>
      <c r="G1158" s="30" t="s">
        <v>176</v>
      </c>
      <c r="H1158" s="31" t="s">
        <v>177</v>
      </c>
      <c r="I1158" s="32">
        <v>3127.8</v>
      </c>
      <c r="J1158" s="32">
        <v>3127.8</v>
      </c>
      <c r="K1158" s="32">
        <v>3127.8</v>
      </c>
      <c r="L1158" s="32"/>
      <c r="M1158" s="32"/>
      <c r="N1158" s="32"/>
      <c r="O1158" s="32">
        <v>0</v>
      </c>
      <c r="P1158" s="32">
        <v>0</v>
      </c>
      <c r="Q1158" s="32">
        <v>21.42</v>
      </c>
      <c r="R1158" s="32">
        <v>0</v>
      </c>
      <c r="S1158" s="32">
        <v>0</v>
      </c>
      <c r="T1158" s="32">
        <v>0</v>
      </c>
      <c r="U1158" s="32">
        <v>0</v>
      </c>
      <c r="V1158" s="32">
        <f t="shared" si="3113"/>
        <v>3149.2200000000003</v>
      </c>
      <c r="W1158" s="32"/>
      <c r="X1158" s="32"/>
      <c r="Y1158" s="32"/>
      <c r="Z1158" s="32"/>
      <c r="AA1158" s="32"/>
      <c r="AB1158" s="32">
        <v>2488.7585600000002</v>
      </c>
      <c r="AC1158" s="33">
        <v>3823.7860300000002</v>
      </c>
      <c r="AD1158" s="33">
        <v>3823.7860300000002</v>
      </c>
      <c r="AE1158" s="34">
        <f t="shared" si="3106"/>
        <v>100</v>
      </c>
      <c r="AF1158" s="32">
        <v>3149.21976</v>
      </c>
      <c r="AG1158" s="32">
        <v>0</v>
      </c>
      <c r="AH1158" s="32">
        <v>0</v>
      </c>
      <c r="AI1158" s="32">
        <v>0</v>
      </c>
      <c r="AJ1158" s="32">
        <v>0</v>
      </c>
      <c r="AK1158" s="32">
        <v>0</v>
      </c>
      <c r="AL1158" s="32">
        <f t="shared" si="3107"/>
        <v>3149.21976</v>
      </c>
      <c r="AM1158" s="32">
        <f t="shared" si="3108"/>
        <v>2.4000000030355295E-4</v>
      </c>
      <c r="AN1158" s="12"/>
    </row>
    <row r="1159" spans="2:40" x14ac:dyDescent="0.3">
      <c r="B1159" s="30" t="s">
        <v>450</v>
      </c>
      <c r="C1159" s="30" t="s">
        <v>443</v>
      </c>
      <c r="D1159" s="30" t="s">
        <v>132</v>
      </c>
      <c r="E1159" s="15" t="str">
        <f t="shared" si="3112"/>
        <v>1006</v>
      </c>
      <c r="F1159" s="30" t="s">
        <v>646</v>
      </c>
      <c r="G1159" s="30" t="s">
        <v>302</v>
      </c>
      <c r="H1159" s="31" t="s">
        <v>303</v>
      </c>
      <c r="I1159" s="32">
        <v>145843.70000000001</v>
      </c>
      <c r="J1159" s="32">
        <v>145843.70000000001</v>
      </c>
      <c r="K1159" s="32">
        <v>145843.70000000001</v>
      </c>
      <c r="L1159" s="32"/>
      <c r="M1159" s="32"/>
      <c r="N1159" s="32"/>
      <c r="O1159" s="32">
        <v>0</v>
      </c>
      <c r="P1159" s="32">
        <v>0</v>
      </c>
      <c r="Q1159" s="32">
        <v>2843.357</v>
      </c>
      <c r="R1159" s="32">
        <v>0</v>
      </c>
      <c r="S1159" s="32">
        <v>0</v>
      </c>
      <c r="T1159" s="32">
        <v>0</v>
      </c>
      <c r="U1159" s="32">
        <v>0</v>
      </c>
      <c r="V1159" s="32">
        <f t="shared" si="3113"/>
        <v>148687.057</v>
      </c>
      <c r="W1159" s="32"/>
      <c r="X1159" s="32"/>
      <c r="Y1159" s="32"/>
      <c r="Z1159" s="32"/>
      <c r="AA1159" s="32"/>
      <c r="AB1159" s="32">
        <v>103212.1265</v>
      </c>
      <c r="AC1159" s="33">
        <v>148012.49097000001</v>
      </c>
      <c r="AD1159" s="33">
        <v>148012.49097000001</v>
      </c>
      <c r="AE1159" s="34">
        <f t="shared" si="3106"/>
        <v>100</v>
      </c>
      <c r="AF1159" s="32">
        <v>148687.05723999999</v>
      </c>
      <c r="AG1159" s="32">
        <v>0</v>
      </c>
      <c r="AH1159" s="32">
        <v>0</v>
      </c>
      <c r="AI1159" s="32">
        <v>0</v>
      </c>
      <c r="AJ1159" s="32">
        <v>0</v>
      </c>
      <c r="AK1159" s="32">
        <v>0</v>
      </c>
      <c r="AL1159" s="32">
        <f t="shared" si="3107"/>
        <v>148687.05723999999</v>
      </c>
      <c r="AM1159" s="32">
        <f t="shared" si="3108"/>
        <v>-2.3999999393709004E-4</v>
      </c>
      <c r="AN1159" s="12"/>
    </row>
    <row r="1160" spans="2:40" ht="46.8" x14ac:dyDescent="0.3">
      <c r="B1160" s="30" t="s">
        <v>450</v>
      </c>
      <c r="C1160" s="30" t="s">
        <v>443</v>
      </c>
      <c r="D1160" s="30" t="s">
        <v>132</v>
      </c>
      <c r="E1160" s="15" t="str">
        <f t="shared" si="3112"/>
        <v>1006</v>
      </c>
      <c r="F1160" s="30" t="s">
        <v>648</v>
      </c>
      <c r="G1160" s="30"/>
      <c r="H1160" s="31" t="s">
        <v>649</v>
      </c>
      <c r="I1160" s="32">
        <f t="shared" ref="I1160:T1160" si="3190">I1161</f>
        <v>69257.399999999994</v>
      </c>
      <c r="J1160" s="32">
        <f t="shared" si="3190"/>
        <v>69257.399999999994</v>
      </c>
      <c r="K1160" s="32">
        <f t="shared" si="3190"/>
        <v>69257.399999999994</v>
      </c>
      <c r="L1160" s="32">
        <f t="shared" si="3190"/>
        <v>0</v>
      </c>
      <c r="M1160" s="32">
        <f t="shared" si="3190"/>
        <v>0</v>
      </c>
      <c r="N1160" s="32">
        <f t="shared" si="3190"/>
        <v>0</v>
      </c>
      <c r="O1160" s="32">
        <f t="shared" si="3190"/>
        <v>4958.4949999999999</v>
      </c>
      <c r="P1160" s="32">
        <f t="shared" si="3190"/>
        <v>0</v>
      </c>
      <c r="Q1160" s="32">
        <f t="shared" si="3190"/>
        <v>0</v>
      </c>
      <c r="R1160" s="32">
        <f t="shared" si="3190"/>
        <v>0</v>
      </c>
      <c r="S1160" s="32">
        <f t="shared" si="3190"/>
        <v>0</v>
      </c>
      <c r="T1160" s="32">
        <f t="shared" si="3190"/>
        <v>0</v>
      </c>
      <c r="U1160" s="32">
        <v>0</v>
      </c>
      <c r="V1160" s="32">
        <f t="shared" si="3113"/>
        <v>74215.89499999999</v>
      </c>
      <c r="W1160" s="32">
        <f t="shared" ref="W1160:AD1160" si="3191">W1161</f>
        <v>0</v>
      </c>
      <c r="X1160" s="32">
        <f t="shared" si="3191"/>
        <v>0</v>
      </c>
      <c r="Y1160" s="32">
        <f t="shared" si="3191"/>
        <v>0</v>
      </c>
      <c r="Z1160" s="32">
        <f t="shared" si="3191"/>
        <v>0</v>
      </c>
      <c r="AA1160" s="32">
        <f t="shared" si="3191"/>
        <v>0</v>
      </c>
      <c r="AB1160" s="32">
        <f t="shared" si="3191"/>
        <v>46951.353170000002</v>
      </c>
      <c r="AC1160" s="33">
        <f t="shared" si="3191"/>
        <v>74215.895000000004</v>
      </c>
      <c r="AD1160" s="33">
        <f t="shared" si="3191"/>
        <v>74209.93664</v>
      </c>
      <c r="AE1160" s="34">
        <f t="shared" si="3106"/>
        <v>99.991971585062728</v>
      </c>
      <c r="AF1160" s="32">
        <f t="shared" ref="AF1160:AK1160" si="3192">AF1161</f>
        <v>69257.399999999994</v>
      </c>
      <c r="AG1160" s="32">
        <f t="shared" si="3192"/>
        <v>4958.4949999999999</v>
      </c>
      <c r="AH1160" s="32">
        <f t="shared" si="3192"/>
        <v>0</v>
      </c>
      <c r="AI1160" s="32">
        <f t="shared" si="3192"/>
        <v>0</v>
      </c>
      <c r="AJ1160" s="32">
        <f t="shared" si="3192"/>
        <v>0</v>
      </c>
      <c r="AK1160" s="32">
        <f t="shared" si="3192"/>
        <v>0</v>
      </c>
      <c r="AL1160" s="32">
        <f t="shared" si="3107"/>
        <v>74215.89499999999</v>
      </c>
      <c r="AM1160" s="32">
        <f t="shared" si="3108"/>
        <v>0</v>
      </c>
    </row>
    <row r="1161" spans="2:40" ht="31.2" x14ac:dyDescent="0.3">
      <c r="B1161" s="30" t="s">
        <v>450</v>
      </c>
      <c r="C1161" s="30" t="s">
        <v>443</v>
      </c>
      <c r="D1161" s="30" t="s">
        <v>132</v>
      </c>
      <c r="E1161" s="15" t="str">
        <f t="shared" si="3112"/>
        <v>1006</v>
      </c>
      <c r="F1161" s="30" t="s">
        <v>648</v>
      </c>
      <c r="G1161" s="30" t="s">
        <v>174</v>
      </c>
      <c r="H1161" s="31" t="s">
        <v>175</v>
      </c>
      <c r="I1161" s="32">
        <f t="shared" ref="I1161:T1161" si="3193">I1162+I1163</f>
        <v>69257.399999999994</v>
      </c>
      <c r="J1161" s="32">
        <f t="shared" si="3193"/>
        <v>69257.399999999994</v>
      </c>
      <c r="K1161" s="32">
        <f t="shared" si="3193"/>
        <v>69257.399999999994</v>
      </c>
      <c r="L1161" s="32">
        <f t="shared" si="3193"/>
        <v>0</v>
      </c>
      <c r="M1161" s="32">
        <f t="shared" si="3193"/>
        <v>0</v>
      </c>
      <c r="N1161" s="32">
        <f t="shared" si="3193"/>
        <v>0</v>
      </c>
      <c r="O1161" s="32">
        <f t="shared" si="3193"/>
        <v>4958.4949999999999</v>
      </c>
      <c r="P1161" s="32">
        <f t="shared" si="3193"/>
        <v>0</v>
      </c>
      <c r="Q1161" s="32">
        <f t="shared" si="3193"/>
        <v>0</v>
      </c>
      <c r="R1161" s="32">
        <f t="shared" si="3193"/>
        <v>0</v>
      </c>
      <c r="S1161" s="32">
        <f t="shared" si="3193"/>
        <v>0</v>
      </c>
      <c r="T1161" s="32">
        <f t="shared" si="3193"/>
        <v>0</v>
      </c>
      <c r="U1161" s="32">
        <v>0</v>
      </c>
      <c r="V1161" s="32">
        <f t="shared" si="3113"/>
        <v>74215.89499999999</v>
      </c>
      <c r="W1161" s="32">
        <f t="shared" ref="W1161:AD1161" si="3194">W1162+W1163</f>
        <v>0</v>
      </c>
      <c r="X1161" s="32">
        <f t="shared" si="3194"/>
        <v>0</v>
      </c>
      <c r="Y1161" s="32">
        <f t="shared" si="3194"/>
        <v>0</v>
      </c>
      <c r="Z1161" s="32">
        <f t="shared" si="3194"/>
        <v>0</v>
      </c>
      <c r="AA1161" s="32">
        <f t="shared" si="3194"/>
        <v>0</v>
      </c>
      <c r="AB1161" s="32">
        <f t="shared" si="3194"/>
        <v>46951.353170000002</v>
      </c>
      <c r="AC1161" s="33">
        <f t="shared" si="3194"/>
        <v>74215.895000000004</v>
      </c>
      <c r="AD1161" s="33">
        <f t="shared" si="3194"/>
        <v>74209.93664</v>
      </c>
      <c r="AE1161" s="34">
        <f t="shared" si="3106"/>
        <v>99.991971585062728</v>
      </c>
      <c r="AF1161" s="32">
        <f t="shared" ref="AF1161:AK1161" si="3195">AF1162+AF1163</f>
        <v>69257.399999999994</v>
      </c>
      <c r="AG1161" s="32">
        <f t="shared" si="3195"/>
        <v>4958.4949999999999</v>
      </c>
      <c r="AH1161" s="32">
        <f t="shared" si="3195"/>
        <v>0</v>
      </c>
      <c r="AI1161" s="32">
        <f t="shared" si="3195"/>
        <v>0</v>
      </c>
      <c r="AJ1161" s="32">
        <f t="shared" si="3195"/>
        <v>0</v>
      </c>
      <c r="AK1161" s="32">
        <f t="shared" si="3195"/>
        <v>0</v>
      </c>
      <c r="AL1161" s="32">
        <f t="shared" si="3107"/>
        <v>74215.89499999999</v>
      </c>
      <c r="AM1161" s="32">
        <f t="shared" si="3108"/>
        <v>0</v>
      </c>
    </row>
    <row r="1162" spans="2:40" x14ac:dyDescent="0.3">
      <c r="B1162" s="30" t="s">
        <v>450</v>
      </c>
      <c r="C1162" s="30" t="s">
        <v>443</v>
      </c>
      <c r="D1162" s="30" t="s">
        <v>132</v>
      </c>
      <c r="E1162" s="15" t="str">
        <f t="shared" si="3112"/>
        <v>1006</v>
      </c>
      <c r="F1162" s="30" t="s">
        <v>648</v>
      </c>
      <c r="G1162" s="30" t="s">
        <v>176</v>
      </c>
      <c r="H1162" s="31" t="s">
        <v>177</v>
      </c>
      <c r="I1162" s="32">
        <v>2439.6999999999998</v>
      </c>
      <c r="J1162" s="32">
        <v>2439.6999999999998</v>
      </c>
      <c r="K1162" s="32">
        <v>2439.6999999999998</v>
      </c>
      <c r="L1162" s="32"/>
      <c r="M1162" s="32"/>
      <c r="N1162" s="32"/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2">
        <v>0</v>
      </c>
      <c r="V1162" s="32">
        <f t="shared" si="3113"/>
        <v>2439.6999999999998</v>
      </c>
      <c r="W1162" s="32"/>
      <c r="X1162" s="32"/>
      <c r="Y1162" s="32"/>
      <c r="Z1162" s="32"/>
      <c r="AA1162" s="32"/>
      <c r="AB1162" s="32">
        <v>1577.7503899999999</v>
      </c>
      <c r="AC1162" s="33">
        <v>2086.6269699999998</v>
      </c>
      <c r="AD1162" s="33">
        <v>2086.6269699999998</v>
      </c>
      <c r="AE1162" s="34">
        <f t="shared" si="3106"/>
        <v>100</v>
      </c>
      <c r="AF1162" s="32">
        <v>2439.6999999999998</v>
      </c>
      <c r="AG1162" s="32">
        <v>0</v>
      </c>
      <c r="AH1162" s="32">
        <v>0</v>
      </c>
      <c r="AI1162" s="32">
        <v>0</v>
      </c>
      <c r="AJ1162" s="32">
        <v>0</v>
      </c>
      <c r="AK1162" s="32">
        <v>0</v>
      </c>
      <c r="AL1162" s="32">
        <f t="shared" si="3107"/>
        <v>2439.6999999999998</v>
      </c>
      <c r="AM1162" s="32">
        <f t="shared" si="3108"/>
        <v>0</v>
      </c>
      <c r="AN1162" s="12"/>
    </row>
    <row r="1163" spans="2:40" x14ac:dyDescent="0.3">
      <c r="B1163" s="30" t="s">
        <v>450</v>
      </c>
      <c r="C1163" s="30" t="s">
        <v>443</v>
      </c>
      <c r="D1163" s="30" t="s">
        <v>132</v>
      </c>
      <c r="E1163" s="15" t="str">
        <f t="shared" si="3112"/>
        <v>1006</v>
      </c>
      <c r="F1163" s="30" t="s">
        <v>648</v>
      </c>
      <c r="G1163" s="30" t="s">
        <v>302</v>
      </c>
      <c r="H1163" s="31" t="s">
        <v>303</v>
      </c>
      <c r="I1163" s="32">
        <v>66817.7</v>
      </c>
      <c r="J1163" s="32">
        <v>66817.7</v>
      </c>
      <c r="K1163" s="32">
        <v>66817.7</v>
      </c>
      <c r="L1163" s="32"/>
      <c r="M1163" s="32"/>
      <c r="N1163" s="32"/>
      <c r="O1163" s="32">
        <f>9744.152-4785.657</f>
        <v>4958.4949999999999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2">
        <v>0</v>
      </c>
      <c r="V1163" s="32">
        <f t="shared" si="3113"/>
        <v>71776.194999999992</v>
      </c>
      <c r="W1163" s="32"/>
      <c r="X1163" s="32"/>
      <c r="Y1163" s="32"/>
      <c r="Z1163" s="32"/>
      <c r="AA1163" s="32"/>
      <c r="AB1163" s="32">
        <v>45373.602780000001</v>
      </c>
      <c r="AC1163" s="33">
        <v>72129.268030000007</v>
      </c>
      <c r="AD1163" s="33">
        <v>72123.309670000002</v>
      </c>
      <c r="AE1163" s="34">
        <f t="shared" si="3106"/>
        <v>99.991739331116563</v>
      </c>
      <c r="AF1163" s="32">
        <v>66817.7</v>
      </c>
      <c r="AG1163" s="32">
        <f>9744.152-4785.657</f>
        <v>4958.4949999999999</v>
      </c>
      <c r="AH1163" s="32">
        <v>0</v>
      </c>
      <c r="AI1163" s="32">
        <v>0</v>
      </c>
      <c r="AJ1163" s="32">
        <v>0</v>
      </c>
      <c r="AK1163" s="32">
        <v>0</v>
      </c>
      <c r="AL1163" s="32">
        <f t="shared" si="3107"/>
        <v>71776.194999999992</v>
      </c>
      <c r="AM1163" s="32">
        <f t="shared" si="3108"/>
        <v>0</v>
      </c>
      <c r="AN1163" s="12"/>
    </row>
    <row r="1164" spans="2:40" ht="31.2" x14ac:dyDescent="0.3">
      <c r="B1164" s="30" t="s">
        <v>450</v>
      </c>
      <c r="C1164" s="30" t="s">
        <v>443</v>
      </c>
      <c r="D1164" s="30" t="s">
        <v>132</v>
      </c>
      <c r="E1164" s="15" t="str">
        <f t="shared" si="3112"/>
        <v>1006</v>
      </c>
      <c r="F1164" s="30" t="s">
        <v>466</v>
      </c>
      <c r="G1164" s="30"/>
      <c r="H1164" s="31" t="s">
        <v>467</v>
      </c>
      <c r="I1164" s="32">
        <f t="shared" ref="I1164:T1164" si="3196">I1165</f>
        <v>1254.6000000000001</v>
      </c>
      <c r="J1164" s="32">
        <f t="shared" si="3196"/>
        <v>1254.6000000000001</v>
      </c>
      <c r="K1164" s="32">
        <f t="shared" si="3196"/>
        <v>1254.6000000000001</v>
      </c>
      <c r="L1164" s="32">
        <f t="shared" si="3196"/>
        <v>0</v>
      </c>
      <c r="M1164" s="32">
        <f t="shared" si="3196"/>
        <v>0</v>
      </c>
      <c r="N1164" s="32">
        <f t="shared" si="3196"/>
        <v>0</v>
      </c>
      <c r="O1164" s="32">
        <f t="shared" si="3196"/>
        <v>0</v>
      </c>
      <c r="P1164" s="32">
        <f t="shared" si="3196"/>
        <v>0</v>
      </c>
      <c r="Q1164" s="32">
        <f t="shared" si="3196"/>
        <v>0</v>
      </c>
      <c r="R1164" s="32">
        <f t="shared" si="3196"/>
        <v>0</v>
      </c>
      <c r="S1164" s="32">
        <f t="shared" si="3196"/>
        <v>0</v>
      </c>
      <c r="T1164" s="32">
        <f t="shared" si="3196"/>
        <v>0</v>
      </c>
      <c r="U1164" s="32">
        <v>0</v>
      </c>
      <c r="V1164" s="32">
        <f t="shared" si="3113"/>
        <v>1254.6000000000001</v>
      </c>
      <c r="W1164" s="32">
        <f t="shared" ref="W1164:AD1164" si="3197">W1165</f>
        <v>0</v>
      </c>
      <c r="X1164" s="32">
        <f t="shared" si="3197"/>
        <v>0</v>
      </c>
      <c r="Y1164" s="32">
        <f t="shared" si="3197"/>
        <v>0</v>
      </c>
      <c r="Z1164" s="32">
        <f t="shared" si="3197"/>
        <v>0</v>
      </c>
      <c r="AA1164" s="32">
        <f t="shared" si="3197"/>
        <v>0</v>
      </c>
      <c r="AB1164" s="32">
        <f t="shared" si="3197"/>
        <v>1155.9508800000001</v>
      </c>
      <c r="AC1164" s="33">
        <f t="shared" si="3197"/>
        <v>1254.6000000000001</v>
      </c>
      <c r="AD1164" s="33">
        <f t="shared" si="3197"/>
        <v>1254.5765200000001</v>
      </c>
      <c r="AE1164" s="34">
        <f t="shared" si="3106"/>
        <v>99.998128487167222</v>
      </c>
      <c r="AF1164" s="32">
        <f t="shared" ref="AF1164:AK1164" si="3198">AF1165</f>
        <v>1254.6000000000001</v>
      </c>
      <c r="AG1164" s="32">
        <f t="shared" si="3198"/>
        <v>0</v>
      </c>
      <c r="AH1164" s="32">
        <f t="shared" si="3198"/>
        <v>0</v>
      </c>
      <c r="AI1164" s="32">
        <f t="shared" si="3198"/>
        <v>0</v>
      </c>
      <c r="AJ1164" s="32">
        <f t="shared" si="3198"/>
        <v>0</v>
      </c>
      <c r="AK1164" s="32">
        <f t="shared" si="3198"/>
        <v>0</v>
      </c>
      <c r="AL1164" s="32">
        <f t="shared" si="3107"/>
        <v>1254.6000000000001</v>
      </c>
      <c r="AM1164" s="32">
        <f t="shared" si="3108"/>
        <v>0</v>
      </c>
    </row>
    <row r="1165" spans="2:40" ht="46.8" x14ac:dyDescent="0.3">
      <c r="B1165" s="30" t="s">
        <v>450</v>
      </c>
      <c r="C1165" s="30" t="s">
        <v>443</v>
      </c>
      <c r="D1165" s="30" t="s">
        <v>132</v>
      </c>
      <c r="E1165" s="15" t="str">
        <f t="shared" si="3112"/>
        <v>1006</v>
      </c>
      <c r="F1165" s="30" t="s">
        <v>468</v>
      </c>
      <c r="G1165" s="30"/>
      <c r="H1165" s="31" t="s">
        <v>469</v>
      </c>
      <c r="I1165" s="32">
        <f t="shared" ref="I1165:T1165" si="3199">I1166+I1169</f>
        <v>1254.6000000000001</v>
      </c>
      <c r="J1165" s="32">
        <f t="shared" si="3199"/>
        <v>1254.6000000000001</v>
      </c>
      <c r="K1165" s="32">
        <f t="shared" si="3199"/>
        <v>1254.6000000000001</v>
      </c>
      <c r="L1165" s="32">
        <f t="shared" si="3199"/>
        <v>0</v>
      </c>
      <c r="M1165" s="32">
        <f t="shared" si="3199"/>
        <v>0</v>
      </c>
      <c r="N1165" s="32">
        <f t="shared" si="3199"/>
        <v>0</v>
      </c>
      <c r="O1165" s="32">
        <f t="shared" si="3199"/>
        <v>0</v>
      </c>
      <c r="P1165" s="32">
        <f t="shared" si="3199"/>
        <v>0</v>
      </c>
      <c r="Q1165" s="32">
        <f t="shared" si="3199"/>
        <v>0</v>
      </c>
      <c r="R1165" s="32">
        <f t="shared" si="3199"/>
        <v>0</v>
      </c>
      <c r="S1165" s="32">
        <f t="shared" si="3199"/>
        <v>0</v>
      </c>
      <c r="T1165" s="32">
        <f t="shared" si="3199"/>
        <v>0</v>
      </c>
      <c r="U1165" s="32">
        <v>0</v>
      </c>
      <c r="V1165" s="32">
        <f t="shared" si="3113"/>
        <v>1254.6000000000001</v>
      </c>
      <c r="W1165" s="32">
        <f t="shared" ref="W1165:AD1165" si="3200">W1166+W1169</f>
        <v>0</v>
      </c>
      <c r="X1165" s="32">
        <f t="shared" si="3200"/>
        <v>0</v>
      </c>
      <c r="Y1165" s="32">
        <f t="shared" si="3200"/>
        <v>0</v>
      </c>
      <c r="Z1165" s="32">
        <f t="shared" si="3200"/>
        <v>0</v>
      </c>
      <c r="AA1165" s="32">
        <f t="shared" si="3200"/>
        <v>0</v>
      </c>
      <c r="AB1165" s="32">
        <f t="shared" si="3200"/>
        <v>1155.9508800000001</v>
      </c>
      <c r="AC1165" s="33">
        <f t="shared" si="3200"/>
        <v>1254.6000000000001</v>
      </c>
      <c r="AD1165" s="33">
        <f t="shared" si="3200"/>
        <v>1254.5765200000001</v>
      </c>
      <c r="AE1165" s="34">
        <f t="shared" si="3106"/>
        <v>99.998128487167222</v>
      </c>
      <c r="AF1165" s="32">
        <f t="shared" ref="AF1165:AK1165" si="3201">AF1166+AF1169</f>
        <v>1254.6000000000001</v>
      </c>
      <c r="AG1165" s="32">
        <f t="shared" si="3201"/>
        <v>0</v>
      </c>
      <c r="AH1165" s="32">
        <f t="shared" si="3201"/>
        <v>0</v>
      </c>
      <c r="AI1165" s="32">
        <f t="shared" si="3201"/>
        <v>0</v>
      </c>
      <c r="AJ1165" s="32">
        <f t="shared" si="3201"/>
        <v>0</v>
      </c>
      <c r="AK1165" s="32">
        <f t="shared" si="3201"/>
        <v>0</v>
      </c>
      <c r="AL1165" s="32">
        <f t="shared" si="3107"/>
        <v>1254.6000000000001</v>
      </c>
      <c r="AM1165" s="32">
        <f t="shared" si="3108"/>
        <v>0</v>
      </c>
    </row>
    <row r="1166" spans="2:40" ht="46.8" x14ac:dyDescent="0.3">
      <c r="B1166" s="30" t="s">
        <v>450</v>
      </c>
      <c r="C1166" s="30" t="s">
        <v>443</v>
      </c>
      <c r="D1166" s="30" t="s">
        <v>132</v>
      </c>
      <c r="E1166" s="15" t="str">
        <f t="shared" si="3112"/>
        <v>1006</v>
      </c>
      <c r="F1166" s="30" t="s">
        <v>650</v>
      </c>
      <c r="G1166" s="30"/>
      <c r="H1166" s="31" t="s">
        <v>651</v>
      </c>
      <c r="I1166" s="32">
        <f t="shared" ref="I1166:I1170" si="3202">I1167</f>
        <v>1234.9000000000001</v>
      </c>
      <c r="J1166" s="32">
        <f t="shared" ref="J1166:J1170" si="3203">J1167</f>
        <v>1234.9000000000001</v>
      </c>
      <c r="K1166" s="32">
        <f t="shared" ref="K1166:K1170" si="3204">K1167</f>
        <v>1234.9000000000001</v>
      </c>
      <c r="L1166" s="32">
        <f t="shared" ref="L1166:L1170" si="3205">L1167</f>
        <v>0</v>
      </c>
      <c r="M1166" s="32">
        <f t="shared" ref="M1166:M1170" si="3206">M1167</f>
        <v>0</v>
      </c>
      <c r="N1166" s="32">
        <f t="shared" ref="N1166:N1170" si="3207">N1167</f>
        <v>0</v>
      </c>
      <c r="O1166" s="32">
        <f t="shared" ref="O1166:O1170" si="3208">O1167</f>
        <v>0</v>
      </c>
      <c r="P1166" s="32">
        <f t="shared" ref="P1166:P1170" si="3209">P1167</f>
        <v>0</v>
      </c>
      <c r="Q1166" s="32">
        <f t="shared" ref="Q1166:Q1170" si="3210">Q1167</f>
        <v>0</v>
      </c>
      <c r="R1166" s="32">
        <f t="shared" ref="R1166:R1170" si="3211">R1167</f>
        <v>0</v>
      </c>
      <c r="S1166" s="32">
        <f t="shared" ref="S1166:S1170" si="3212">S1167</f>
        <v>0</v>
      </c>
      <c r="T1166" s="32">
        <f t="shared" ref="T1166:T1170" si="3213">T1167</f>
        <v>0</v>
      </c>
      <c r="U1166" s="32">
        <v>0</v>
      </c>
      <c r="V1166" s="32">
        <f t="shared" si="3113"/>
        <v>1234.9000000000001</v>
      </c>
      <c r="W1166" s="32">
        <f t="shared" ref="W1166:W1170" si="3214">W1167</f>
        <v>0</v>
      </c>
      <c r="X1166" s="32">
        <f t="shared" ref="X1166:X1170" si="3215">X1167</f>
        <v>0</v>
      </c>
      <c r="Y1166" s="32">
        <f t="shared" ref="Y1166:Y1170" si="3216">Y1167</f>
        <v>0</v>
      </c>
      <c r="Z1166" s="32">
        <f t="shared" ref="Z1166:Z1170" si="3217">Z1167</f>
        <v>0</v>
      </c>
      <c r="AA1166" s="32">
        <f t="shared" ref="AA1166:AA1170" si="3218">AA1167</f>
        <v>0</v>
      </c>
      <c r="AB1166" s="32">
        <f t="shared" ref="AB1166:AB1170" si="3219">AB1167</f>
        <v>1136.2508800000001</v>
      </c>
      <c r="AC1166" s="33">
        <f t="shared" ref="AC1166:AC1170" si="3220">AC1167</f>
        <v>1234.9000000000001</v>
      </c>
      <c r="AD1166" s="33">
        <f t="shared" ref="AD1166:AD1170" si="3221">AD1167</f>
        <v>1234.87652</v>
      </c>
      <c r="AE1166" s="34">
        <f t="shared" si="3106"/>
        <v>99.998098631468139</v>
      </c>
      <c r="AF1166" s="32">
        <f t="shared" ref="AF1166:AF1170" si="3222">AF1167</f>
        <v>1234.9000000000001</v>
      </c>
      <c r="AG1166" s="32">
        <f t="shared" ref="AG1166:AG1170" si="3223">AG1167</f>
        <v>0</v>
      </c>
      <c r="AH1166" s="32">
        <f t="shared" ref="AH1166:AH1170" si="3224">AH1167</f>
        <v>0</v>
      </c>
      <c r="AI1166" s="32">
        <f t="shared" ref="AI1166:AI1170" si="3225">AI1167</f>
        <v>0</v>
      </c>
      <c r="AJ1166" s="32">
        <f t="shared" ref="AJ1166:AJ1170" si="3226">AJ1167</f>
        <v>0</v>
      </c>
      <c r="AK1166" s="32">
        <f t="shared" ref="AK1166:AK1170" si="3227">AK1167</f>
        <v>0</v>
      </c>
      <c r="AL1166" s="32">
        <f t="shared" si="3107"/>
        <v>1234.9000000000001</v>
      </c>
      <c r="AM1166" s="32">
        <f t="shared" si="3108"/>
        <v>0</v>
      </c>
    </row>
    <row r="1167" spans="2:40" ht="31.2" x14ac:dyDescent="0.3">
      <c r="B1167" s="30" t="s">
        <v>450</v>
      </c>
      <c r="C1167" s="30" t="s">
        <v>443</v>
      </c>
      <c r="D1167" s="30" t="s">
        <v>132</v>
      </c>
      <c r="E1167" s="15" t="str">
        <f t="shared" si="3112"/>
        <v>1006</v>
      </c>
      <c r="F1167" s="30" t="s">
        <v>650</v>
      </c>
      <c r="G1167" s="30" t="s">
        <v>174</v>
      </c>
      <c r="H1167" s="31" t="s">
        <v>175</v>
      </c>
      <c r="I1167" s="32">
        <f t="shared" si="3202"/>
        <v>1234.9000000000001</v>
      </c>
      <c r="J1167" s="32">
        <f t="shared" si="3203"/>
        <v>1234.9000000000001</v>
      </c>
      <c r="K1167" s="32">
        <f t="shared" si="3204"/>
        <v>1234.9000000000001</v>
      </c>
      <c r="L1167" s="32">
        <f t="shared" si="3205"/>
        <v>0</v>
      </c>
      <c r="M1167" s="32">
        <f t="shared" si="3206"/>
        <v>0</v>
      </c>
      <c r="N1167" s="32">
        <f t="shared" si="3207"/>
        <v>0</v>
      </c>
      <c r="O1167" s="32">
        <f t="shared" si="3208"/>
        <v>0</v>
      </c>
      <c r="P1167" s="32">
        <f t="shared" si="3209"/>
        <v>0</v>
      </c>
      <c r="Q1167" s="32">
        <f t="shared" si="3210"/>
        <v>0</v>
      </c>
      <c r="R1167" s="32">
        <f t="shared" si="3211"/>
        <v>0</v>
      </c>
      <c r="S1167" s="32">
        <f t="shared" si="3212"/>
        <v>0</v>
      </c>
      <c r="T1167" s="32">
        <f t="shared" si="3213"/>
        <v>0</v>
      </c>
      <c r="U1167" s="32">
        <v>0</v>
      </c>
      <c r="V1167" s="32">
        <f t="shared" si="3113"/>
        <v>1234.9000000000001</v>
      </c>
      <c r="W1167" s="32">
        <f t="shared" si="3214"/>
        <v>0</v>
      </c>
      <c r="X1167" s="32">
        <f t="shared" si="3215"/>
        <v>0</v>
      </c>
      <c r="Y1167" s="32">
        <f t="shared" si="3216"/>
        <v>0</v>
      </c>
      <c r="Z1167" s="32">
        <f t="shared" si="3217"/>
        <v>0</v>
      </c>
      <c r="AA1167" s="32">
        <f t="shared" si="3218"/>
        <v>0</v>
      </c>
      <c r="AB1167" s="32">
        <f t="shared" si="3219"/>
        <v>1136.2508800000001</v>
      </c>
      <c r="AC1167" s="33">
        <f t="shared" si="3220"/>
        <v>1234.9000000000001</v>
      </c>
      <c r="AD1167" s="33">
        <f t="shared" si="3221"/>
        <v>1234.87652</v>
      </c>
      <c r="AE1167" s="34">
        <f t="shared" si="3106"/>
        <v>99.998098631468139</v>
      </c>
      <c r="AF1167" s="32">
        <f t="shared" si="3222"/>
        <v>1234.9000000000001</v>
      </c>
      <c r="AG1167" s="32">
        <f t="shared" si="3223"/>
        <v>0</v>
      </c>
      <c r="AH1167" s="32">
        <f t="shared" si="3224"/>
        <v>0</v>
      </c>
      <c r="AI1167" s="32">
        <f t="shared" si="3225"/>
        <v>0</v>
      </c>
      <c r="AJ1167" s="32">
        <f t="shared" si="3226"/>
        <v>0</v>
      </c>
      <c r="AK1167" s="32">
        <f t="shared" si="3227"/>
        <v>0</v>
      </c>
      <c r="AL1167" s="32">
        <f t="shared" si="3107"/>
        <v>1234.9000000000001</v>
      </c>
      <c r="AM1167" s="32">
        <f t="shared" si="3108"/>
        <v>0</v>
      </c>
    </row>
    <row r="1168" spans="2:40" ht="62.4" x14ac:dyDescent="0.3">
      <c r="B1168" s="30" t="s">
        <v>450</v>
      </c>
      <c r="C1168" s="30" t="s">
        <v>443</v>
      </c>
      <c r="D1168" s="30" t="s">
        <v>132</v>
      </c>
      <c r="E1168" s="15" t="str">
        <f t="shared" si="3112"/>
        <v>1006</v>
      </c>
      <c r="F1168" s="30" t="s">
        <v>650</v>
      </c>
      <c r="G1168" s="30" t="s">
        <v>370</v>
      </c>
      <c r="H1168" s="31" t="s">
        <v>371</v>
      </c>
      <c r="I1168" s="32">
        <v>1234.9000000000001</v>
      </c>
      <c r="J1168" s="32">
        <v>1234.9000000000001</v>
      </c>
      <c r="K1168" s="32">
        <v>1234.9000000000001</v>
      </c>
      <c r="L1168" s="32"/>
      <c r="M1168" s="32"/>
      <c r="N1168" s="32"/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2">
        <v>0</v>
      </c>
      <c r="V1168" s="32">
        <f t="shared" si="3113"/>
        <v>1234.9000000000001</v>
      </c>
      <c r="W1168" s="32"/>
      <c r="X1168" s="32"/>
      <c r="Y1168" s="32"/>
      <c r="Z1168" s="32"/>
      <c r="AA1168" s="32"/>
      <c r="AB1168" s="32">
        <v>1136.2508800000001</v>
      </c>
      <c r="AC1168" s="33">
        <v>1234.9000000000001</v>
      </c>
      <c r="AD1168" s="33">
        <v>1234.87652</v>
      </c>
      <c r="AE1168" s="34">
        <f t="shared" si="3106"/>
        <v>99.998098631468139</v>
      </c>
      <c r="AF1168" s="32">
        <v>1234.9000000000001</v>
      </c>
      <c r="AG1168" s="32">
        <v>0</v>
      </c>
      <c r="AH1168" s="32">
        <v>0</v>
      </c>
      <c r="AI1168" s="32">
        <v>0</v>
      </c>
      <c r="AJ1168" s="32">
        <v>0</v>
      </c>
      <c r="AK1168" s="32">
        <v>0</v>
      </c>
      <c r="AL1168" s="32">
        <f t="shared" si="3107"/>
        <v>1234.9000000000001</v>
      </c>
      <c r="AM1168" s="32">
        <f t="shared" si="3108"/>
        <v>0</v>
      </c>
      <c r="AN1168" s="12"/>
    </row>
    <row r="1169" spans="2:40" ht="62.4" x14ac:dyDescent="0.3">
      <c r="B1169" s="30" t="s">
        <v>450</v>
      </c>
      <c r="C1169" s="30" t="s">
        <v>443</v>
      </c>
      <c r="D1169" s="30" t="s">
        <v>132</v>
      </c>
      <c r="E1169" s="15" t="str">
        <f t="shared" si="3112"/>
        <v>1006</v>
      </c>
      <c r="F1169" s="30" t="s">
        <v>652</v>
      </c>
      <c r="G1169" s="30"/>
      <c r="H1169" s="31" t="s">
        <v>653</v>
      </c>
      <c r="I1169" s="32">
        <f t="shared" si="3202"/>
        <v>19.7</v>
      </c>
      <c r="J1169" s="32">
        <f t="shared" si="3203"/>
        <v>19.7</v>
      </c>
      <c r="K1169" s="32">
        <f t="shared" si="3204"/>
        <v>19.7</v>
      </c>
      <c r="L1169" s="32">
        <f t="shared" si="3205"/>
        <v>0</v>
      </c>
      <c r="M1169" s="32">
        <f t="shared" si="3206"/>
        <v>0</v>
      </c>
      <c r="N1169" s="32">
        <f t="shared" si="3207"/>
        <v>0</v>
      </c>
      <c r="O1169" s="32">
        <f t="shared" si="3208"/>
        <v>0</v>
      </c>
      <c r="P1169" s="32">
        <f t="shared" si="3209"/>
        <v>0</v>
      </c>
      <c r="Q1169" s="32">
        <f t="shared" si="3210"/>
        <v>0</v>
      </c>
      <c r="R1169" s="32">
        <f t="shared" si="3211"/>
        <v>0</v>
      </c>
      <c r="S1169" s="32">
        <f t="shared" si="3212"/>
        <v>0</v>
      </c>
      <c r="T1169" s="32">
        <f t="shared" si="3213"/>
        <v>0</v>
      </c>
      <c r="U1169" s="32">
        <v>0</v>
      </c>
      <c r="V1169" s="32">
        <f t="shared" si="3113"/>
        <v>19.7</v>
      </c>
      <c r="W1169" s="32">
        <f t="shared" si="3214"/>
        <v>0</v>
      </c>
      <c r="X1169" s="32">
        <f t="shared" si="3215"/>
        <v>0</v>
      </c>
      <c r="Y1169" s="32">
        <f t="shared" si="3216"/>
        <v>0</v>
      </c>
      <c r="Z1169" s="32">
        <f t="shared" si="3217"/>
        <v>0</v>
      </c>
      <c r="AA1169" s="32">
        <f t="shared" si="3218"/>
        <v>0</v>
      </c>
      <c r="AB1169" s="32">
        <f t="shared" si="3219"/>
        <v>19.7</v>
      </c>
      <c r="AC1169" s="33">
        <f t="shared" si="3220"/>
        <v>19.7</v>
      </c>
      <c r="AD1169" s="33">
        <f t="shared" si="3221"/>
        <v>19.7</v>
      </c>
      <c r="AE1169" s="34">
        <f t="shared" si="3106"/>
        <v>100</v>
      </c>
      <c r="AF1169" s="32">
        <f t="shared" si="3222"/>
        <v>19.7</v>
      </c>
      <c r="AG1169" s="32">
        <f t="shared" si="3223"/>
        <v>0</v>
      </c>
      <c r="AH1169" s="32">
        <f t="shared" si="3224"/>
        <v>0</v>
      </c>
      <c r="AI1169" s="32">
        <f t="shared" si="3225"/>
        <v>0</v>
      </c>
      <c r="AJ1169" s="32">
        <f t="shared" si="3226"/>
        <v>0</v>
      </c>
      <c r="AK1169" s="32">
        <f t="shared" si="3227"/>
        <v>0</v>
      </c>
      <c r="AL1169" s="32">
        <f t="shared" si="3107"/>
        <v>19.7</v>
      </c>
      <c r="AM1169" s="32">
        <f t="shared" si="3108"/>
        <v>0</v>
      </c>
    </row>
    <row r="1170" spans="2:40" ht="31.2" x14ac:dyDescent="0.3">
      <c r="B1170" s="30" t="s">
        <v>450</v>
      </c>
      <c r="C1170" s="30" t="s">
        <v>443</v>
      </c>
      <c r="D1170" s="30" t="s">
        <v>132</v>
      </c>
      <c r="E1170" s="15" t="str">
        <f t="shared" si="3112"/>
        <v>1006</v>
      </c>
      <c r="F1170" s="30" t="s">
        <v>652</v>
      </c>
      <c r="G1170" s="30" t="s">
        <v>174</v>
      </c>
      <c r="H1170" s="31" t="s">
        <v>175</v>
      </c>
      <c r="I1170" s="32">
        <f t="shared" si="3202"/>
        <v>19.7</v>
      </c>
      <c r="J1170" s="32">
        <f t="shared" si="3203"/>
        <v>19.7</v>
      </c>
      <c r="K1170" s="32">
        <f t="shared" si="3204"/>
        <v>19.7</v>
      </c>
      <c r="L1170" s="32">
        <f t="shared" si="3205"/>
        <v>0</v>
      </c>
      <c r="M1170" s="32">
        <f t="shared" si="3206"/>
        <v>0</v>
      </c>
      <c r="N1170" s="32">
        <f t="shared" si="3207"/>
        <v>0</v>
      </c>
      <c r="O1170" s="32">
        <f t="shared" si="3208"/>
        <v>0</v>
      </c>
      <c r="P1170" s="32">
        <f t="shared" si="3209"/>
        <v>0</v>
      </c>
      <c r="Q1170" s="32">
        <f t="shared" si="3210"/>
        <v>0</v>
      </c>
      <c r="R1170" s="32">
        <f t="shared" si="3211"/>
        <v>0</v>
      </c>
      <c r="S1170" s="32">
        <f t="shared" si="3212"/>
        <v>0</v>
      </c>
      <c r="T1170" s="32">
        <f t="shared" si="3213"/>
        <v>0</v>
      </c>
      <c r="U1170" s="32">
        <v>0</v>
      </c>
      <c r="V1170" s="32">
        <f t="shared" si="3113"/>
        <v>19.7</v>
      </c>
      <c r="W1170" s="32">
        <f t="shared" si="3214"/>
        <v>0</v>
      </c>
      <c r="X1170" s="32">
        <f t="shared" si="3215"/>
        <v>0</v>
      </c>
      <c r="Y1170" s="32">
        <f t="shared" si="3216"/>
        <v>0</v>
      </c>
      <c r="Z1170" s="32">
        <f t="shared" si="3217"/>
        <v>0</v>
      </c>
      <c r="AA1170" s="32">
        <f t="shared" si="3218"/>
        <v>0</v>
      </c>
      <c r="AB1170" s="32">
        <f t="shared" si="3219"/>
        <v>19.7</v>
      </c>
      <c r="AC1170" s="33">
        <f t="shared" si="3220"/>
        <v>19.7</v>
      </c>
      <c r="AD1170" s="33">
        <f t="shared" si="3221"/>
        <v>19.7</v>
      </c>
      <c r="AE1170" s="34">
        <f t="shared" si="3106"/>
        <v>100</v>
      </c>
      <c r="AF1170" s="32">
        <f t="shared" si="3222"/>
        <v>19.7</v>
      </c>
      <c r="AG1170" s="32">
        <f t="shared" si="3223"/>
        <v>0</v>
      </c>
      <c r="AH1170" s="32">
        <f t="shared" si="3224"/>
        <v>0</v>
      </c>
      <c r="AI1170" s="32">
        <f t="shared" si="3225"/>
        <v>0</v>
      </c>
      <c r="AJ1170" s="32">
        <f t="shared" si="3226"/>
        <v>0</v>
      </c>
      <c r="AK1170" s="32">
        <f t="shared" si="3227"/>
        <v>0</v>
      </c>
      <c r="AL1170" s="32">
        <f t="shared" si="3107"/>
        <v>19.7</v>
      </c>
      <c r="AM1170" s="32">
        <f t="shared" si="3108"/>
        <v>0</v>
      </c>
    </row>
    <row r="1171" spans="2:40" ht="62.4" x14ac:dyDescent="0.3">
      <c r="B1171" s="30" t="s">
        <v>450</v>
      </c>
      <c r="C1171" s="30" t="s">
        <v>443</v>
      </c>
      <c r="D1171" s="30" t="s">
        <v>132</v>
      </c>
      <c r="E1171" s="15" t="str">
        <f t="shared" si="3112"/>
        <v>1006</v>
      </c>
      <c r="F1171" s="30" t="s">
        <v>652</v>
      </c>
      <c r="G1171" s="30" t="s">
        <v>370</v>
      </c>
      <c r="H1171" s="31" t="s">
        <v>371</v>
      </c>
      <c r="I1171" s="32">
        <v>19.7</v>
      </c>
      <c r="J1171" s="32">
        <v>19.7</v>
      </c>
      <c r="K1171" s="32">
        <v>19.7</v>
      </c>
      <c r="L1171" s="32"/>
      <c r="M1171" s="32"/>
      <c r="N1171" s="32"/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2">
        <v>0</v>
      </c>
      <c r="V1171" s="32">
        <f t="shared" si="3113"/>
        <v>19.7</v>
      </c>
      <c r="W1171" s="32"/>
      <c r="X1171" s="32"/>
      <c r="Y1171" s="32"/>
      <c r="Z1171" s="32"/>
      <c r="AA1171" s="32"/>
      <c r="AB1171" s="32">
        <v>19.7</v>
      </c>
      <c r="AC1171" s="33">
        <v>19.7</v>
      </c>
      <c r="AD1171" s="33">
        <v>19.7</v>
      </c>
      <c r="AE1171" s="34">
        <f t="shared" si="3106"/>
        <v>100</v>
      </c>
      <c r="AF1171" s="32">
        <v>19.7</v>
      </c>
      <c r="AG1171" s="32">
        <v>0</v>
      </c>
      <c r="AH1171" s="32">
        <v>0</v>
      </c>
      <c r="AI1171" s="32">
        <v>0</v>
      </c>
      <c r="AJ1171" s="32">
        <v>0</v>
      </c>
      <c r="AK1171" s="32">
        <v>0</v>
      </c>
      <c r="AL1171" s="32">
        <f t="shared" si="3107"/>
        <v>19.7</v>
      </c>
      <c r="AM1171" s="32">
        <f t="shared" si="3108"/>
        <v>0</v>
      </c>
      <c r="AN1171" s="12"/>
    </row>
    <row r="1172" spans="2:40" s="13" customFormat="1" x14ac:dyDescent="0.3">
      <c r="B1172" s="14" t="s">
        <v>450</v>
      </c>
      <c r="C1172" s="14" t="s">
        <v>134</v>
      </c>
      <c r="D1172" s="14"/>
      <c r="E1172" s="21" t="str">
        <f t="shared" si="3112"/>
        <v>11</v>
      </c>
      <c r="F1172" s="14"/>
      <c r="G1172" s="14"/>
      <c r="H1172" s="16" t="s">
        <v>654</v>
      </c>
      <c r="I1172" s="17">
        <f t="shared" ref="I1172:N1172" si="3228">I1180</f>
        <v>49080.2</v>
      </c>
      <c r="J1172" s="17">
        <f t="shared" si="3228"/>
        <v>50047.3</v>
      </c>
      <c r="K1172" s="17">
        <f t="shared" si="3228"/>
        <v>55448.3</v>
      </c>
      <c r="L1172" s="17">
        <f t="shared" si="3228"/>
        <v>0</v>
      </c>
      <c r="M1172" s="17">
        <f t="shared" si="3228"/>
        <v>0</v>
      </c>
      <c r="N1172" s="17">
        <f t="shared" si="3228"/>
        <v>0</v>
      </c>
      <c r="O1172" s="17">
        <f t="shared" ref="O1172:T1172" si="3229">O1180+O1173</f>
        <v>0</v>
      </c>
      <c r="P1172" s="17">
        <f t="shared" si="3229"/>
        <v>0</v>
      </c>
      <c r="Q1172" s="17">
        <f t="shared" si="3229"/>
        <v>0</v>
      </c>
      <c r="R1172" s="17">
        <f t="shared" si="3229"/>
        <v>0</v>
      </c>
      <c r="S1172" s="17">
        <f t="shared" si="3229"/>
        <v>0</v>
      </c>
      <c r="T1172" s="17">
        <f t="shared" si="3229"/>
        <v>0</v>
      </c>
      <c r="U1172" s="17">
        <v>0</v>
      </c>
      <c r="V1172" s="17">
        <f t="shared" si="3113"/>
        <v>49080.2</v>
      </c>
      <c r="W1172" s="17">
        <f>W1180</f>
        <v>0</v>
      </c>
      <c r="X1172" s="17">
        <f>X1180</f>
        <v>0</v>
      </c>
      <c r="Y1172" s="17">
        <f>Y1180</f>
        <v>0</v>
      </c>
      <c r="Z1172" s="17">
        <f>Z1180</f>
        <v>0</v>
      </c>
      <c r="AA1172" s="17">
        <f>AA1180</f>
        <v>0</v>
      </c>
      <c r="AB1172" s="17">
        <f>AB1180+AB1173</f>
        <v>47002.148300000001</v>
      </c>
      <c r="AC1172" s="18">
        <f>AC1180+AC1173</f>
        <v>56291.281999999999</v>
      </c>
      <c r="AD1172" s="18">
        <f>AD1180+AD1173</f>
        <v>56270.017820000001</v>
      </c>
      <c r="AE1172" s="19">
        <f t="shared" si="3106"/>
        <v>99.962224736683027</v>
      </c>
      <c r="AF1172" s="17">
        <f t="shared" ref="AF1172:AK1172" si="3230">AF1180+AF1173</f>
        <v>56291.281999999999</v>
      </c>
      <c r="AG1172" s="17">
        <f t="shared" si="3230"/>
        <v>0</v>
      </c>
      <c r="AH1172" s="17">
        <f t="shared" si="3230"/>
        <v>0</v>
      </c>
      <c r="AI1172" s="17">
        <f t="shared" si="3230"/>
        <v>0</v>
      </c>
      <c r="AJ1172" s="17">
        <f t="shared" si="3230"/>
        <v>0</v>
      </c>
      <c r="AK1172" s="17">
        <f t="shared" si="3230"/>
        <v>0</v>
      </c>
      <c r="AL1172" s="17">
        <f t="shared" si="3107"/>
        <v>56291.281999999999</v>
      </c>
      <c r="AM1172" s="17">
        <f t="shared" si="3108"/>
        <v>-7211.0820000000022</v>
      </c>
      <c r="AN1172" s="2"/>
    </row>
    <row r="1173" spans="2:40" s="22" customFormat="1" x14ac:dyDescent="0.3">
      <c r="B1173" s="23" t="s">
        <v>450</v>
      </c>
      <c r="C1173" s="23" t="s">
        <v>134</v>
      </c>
      <c r="D1173" s="23" t="s">
        <v>502</v>
      </c>
      <c r="E1173" s="24" t="str">
        <f t="shared" si="3112"/>
        <v>1102</v>
      </c>
      <c r="F1173" s="23"/>
      <c r="G1173" s="23"/>
      <c r="H1173" s="25" t="s">
        <v>655</v>
      </c>
      <c r="I1173" s="17"/>
      <c r="J1173" s="17"/>
      <c r="K1173" s="17"/>
      <c r="L1173" s="17"/>
      <c r="M1173" s="17"/>
      <c r="N1173" s="17"/>
      <c r="O1173" s="17">
        <f t="shared" ref="O1173:O1176" si="3231">O1174</f>
        <v>0</v>
      </c>
      <c r="P1173" s="26">
        <f t="shared" ref="P1173:P1176" si="3232">P1174</f>
        <v>0</v>
      </c>
      <c r="Q1173" s="17">
        <f t="shared" ref="Q1173:Q1176" si="3233">Q1174</f>
        <v>0</v>
      </c>
      <c r="R1173" s="17">
        <f t="shared" ref="R1173:R1176" si="3234">R1174</f>
        <v>0</v>
      </c>
      <c r="S1173" s="17">
        <f t="shared" ref="S1173:S1176" si="3235">S1174</f>
        <v>0</v>
      </c>
      <c r="T1173" s="17">
        <f t="shared" ref="T1173:T1176" si="3236">T1174</f>
        <v>0</v>
      </c>
      <c r="U1173" s="17"/>
      <c r="V1173" s="26">
        <f t="shared" si="3113"/>
        <v>0</v>
      </c>
      <c r="W1173" s="17"/>
      <c r="X1173" s="17"/>
      <c r="Y1173" s="17"/>
      <c r="Z1173" s="17"/>
      <c r="AA1173" s="17"/>
      <c r="AB1173" s="26">
        <f t="shared" ref="AB1173:AB1176" si="3237">AB1174</f>
        <v>5735.1513000000004</v>
      </c>
      <c r="AC1173" s="27">
        <f t="shared" ref="AC1173:AC1176" si="3238">AC1174</f>
        <v>7211.0820000000003</v>
      </c>
      <c r="AD1173" s="27">
        <f t="shared" ref="AD1173:AD1176" si="3239">AD1174</f>
        <v>7211.0820000000003</v>
      </c>
      <c r="AE1173" s="28">
        <f t="shared" si="3106"/>
        <v>100</v>
      </c>
      <c r="AF1173" s="26">
        <f t="shared" ref="AF1173:AF1176" si="3240">AF1174</f>
        <v>7211.0820000000003</v>
      </c>
      <c r="AG1173" s="26">
        <f t="shared" ref="AG1173:AG1176" si="3241">AG1174</f>
        <v>0</v>
      </c>
      <c r="AH1173" s="26">
        <f t="shared" ref="AH1173:AH1176" si="3242">AH1174</f>
        <v>0</v>
      </c>
      <c r="AI1173" s="26">
        <f t="shared" ref="AI1173:AI1176" si="3243">AI1174</f>
        <v>0</v>
      </c>
      <c r="AJ1173" s="26">
        <f t="shared" ref="AJ1173:AJ1176" si="3244">AJ1174</f>
        <v>0</v>
      </c>
      <c r="AK1173" s="26">
        <f t="shared" ref="AK1173:AK1176" si="3245">AK1174</f>
        <v>0</v>
      </c>
      <c r="AL1173" s="26">
        <f t="shared" si="3107"/>
        <v>7211.0820000000003</v>
      </c>
      <c r="AM1173" s="26">
        <f t="shared" si="3108"/>
        <v>-7211.0820000000003</v>
      </c>
      <c r="AN1173" s="29"/>
    </row>
    <row r="1174" spans="2:40" ht="31.2" x14ac:dyDescent="0.3">
      <c r="B1174" s="30" t="s">
        <v>450</v>
      </c>
      <c r="C1174" s="30" t="s">
        <v>134</v>
      </c>
      <c r="D1174" s="30" t="s">
        <v>502</v>
      </c>
      <c r="E1174" s="15" t="str">
        <f t="shared" si="3112"/>
        <v>1102</v>
      </c>
      <c r="F1174" s="30" t="s">
        <v>78</v>
      </c>
      <c r="G1174" s="30"/>
      <c r="H1174" s="31" t="s">
        <v>79</v>
      </c>
      <c r="I1174" s="17"/>
      <c r="J1174" s="17"/>
      <c r="K1174" s="17"/>
      <c r="L1174" s="17"/>
      <c r="M1174" s="17"/>
      <c r="N1174" s="17"/>
      <c r="O1174" s="17">
        <f t="shared" si="3231"/>
        <v>0</v>
      </c>
      <c r="P1174" s="32">
        <f t="shared" si="3232"/>
        <v>0</v>
      </c>
      <c r="Q1174" s="17">
        <f t="shared" si="3233"/>
        <v>0</v>
      </c>
      <c r="R1174" s="17">
        <f t="shared" si="3234"/>
        <v>0</v>
      </c>
      <c r="S1174" s="17">
        <f t="shared" si="3235"/>
        <v>0</v>
      </c>
      <c r="T1174" s="17">
        <f t="shared" si="3236"/>
        <v>0</v>
      </c>
      <c r="U1174" s="17"/>
      <c r="V1174" s="32">
        <f t="shared" si="3113"/>
        <v>0</v>
      </c>
      <c r="W1174" s="17"/>
      <c r="X1174" s="17"/>
      <c r="Y1174" s="17"/>
      <c r="Z1174" s="17"/>
      <c r="AA1174" s="17"/>
      <c r="AB1174" s="32">
        <f t="shared" si="3237"/>
        <v>5735.1513000000004</v>
      </c>
      <c r="AC1174" s="33">
        <f t="shared" si="3238"/>
        <v>7211.0820000000003</v>
      </c>
      <c r="AD1174" s="33">
        <f t="shared" si="3239"/>
        <v>7211.0820000000003</v>
      </c>
      <c r="AE1174" s="34">
        <f t="shared" si="3106"/>
        <v>100</v>
      </c>
      <c r="AF1174" s="32">
        <f t="shared" si="3240"/>
        <v>7211.0820000000003</v>
      </c>
      <c r="AG1174" s="32">
        <f t="shared" si="3241"/>
        <v>0</v>
      </c>
      <c r="AH1174" s="32">
        <f t="shared" si="3242"/>
        <v>0</v>
      </c>
      <c r="AI1174" s="32">
        <f t="shared" si="3243"/>
        <v>0</v>
      </c>
      <c r="AJ1174" s="32">
        <f t="shared" si="3244"/>
        <v>0</v>
      </c>
      <c r="AK1174" s="32">
        <f t="shared" si="3245"/>
        <v>0</v>
      </c>
      <c r="AL1174" s="32">
        <f t="shared" si="3107"/>
        <v>7211.0820000000003</v>
      </c>
      <c r="AM1174" s="32">
        <f t="shared" si="3108"/>
        <v>-7211.0820000000003</v>
      </c>
    </row>
    <row r="1175" spans="2:40" x14ac:dyDescent="0.3">
      <c r="B1175" s="30" t="s">
        <v>450</v>
      </c>
      <c r="C1175" s="30" t="s">
        <v>134</v>
      </c>
      <c r="D1175" s="30" t="s">
        <v>502</v>
      </c>
      <c r="E1175" s="15" t="str">
        <f t="shared" si="3112"/>
        <v>1102</v>
      </c>
      <c r="F1175" s="30" t="s">
        <v>80</v>
      </c>
      <c r="G1175" s="30"/>
      <c r="H1175" s="31" t="s">
        <v>81</v>
      </c>
      <c r="I1175" s="17"/>
      <c r="J1175" s="17"/>
      <c r="K1175" s="17"/>
      <c r="L1175" s="17"/>
      <c r="M1175" s="17"/>
      <c r="N1175" s="17"/>
      <c r="O1175" s="17">
        <f t="shared" si="3231"/>
        <v>0</v>
      </c>
      <c r="P1175" s="32">
        <f t="shared" si="3232"/>
        <v>0</v>
      </c>
      <c r="Q1175" s="17">
        <f t="shared" si="3233"/>
        <v>0</v>
      </c>
      <c r="R1175" s="17">
        <f t="shared" si="3234"/>
        <v>0</v>
      </c>
      <c r="S1175" s="17">
        <f t="shared" si="3235"/>
        <v>0</v>
      </c>
      <c r="T1175" s="17">
        <f t="shared" si="3236"/>
        <v>0</v>
      </c>
      <c r="U1175" s="17"/>
      <c r="V1175" s="32">
        <f t="shared" si="3113"/>
        <v>0</v>
      </c>
      <c r="W1175" s="17"/>
      <c r="X1175" s="17"/>
      <c r="Y1175" s="17"/>
      <c r="Z1175" s="17"/>
      <c r="AA1175" s="17"/>
      <c r="AB1175" s="32">
        <f t="shared" si="3237"/>
        <v>5735.1513000000004</v>
      </c>
      <c r="AC1175" s="33">
        <f t="shared" si="3238"/>
        <v>7211.0820000000003</v>
      </c>
      <c r="AD1175" s="33">
        <f t="shared" si="3239"/>
        <v>7211.0820000000003</v>
      </c>
      <c r="AE1175" s="34">
        <f t="shared" si="3106"/>
        <v>100</v>
      </c>
      <c r="AF1175" s="32">
        <f t="shared" si="3240"/>
        <v>7211.0820000000003</v>
      </c>
      <c r="AG1175" s="32">
        <f t="shared" si="3241"/>
        <v>0</v>
      </c>
      <c r="AH1175" s="32">
        <f t="shared" si="3242"/>
        <v>0</v>
      </c>
      <c r="AI1175" s="32">
        <f t="shared" si="3243"/>
        <v>0</v>
      </c>
      <c r="AJ1175" s="32">
        <f t="shared" si="3244"/>
        <v>0</v>
      </c>
      <c r="AK1175" s="32">
        <f t="shared" si="3245"/>
        <v>0</v>
      </c>
      <c r="AL1175" s="32">
        <f t="shared" si="3107"/>
        <v>7211.0820000000003</v>
      </c>
      <c r="AM1175" s="32">
        <f t="shared" si="3108"/>
        <v>-7211.0820000000003</v>
      </c>
    </row>
    <row r="1176" spans="2:40" ht="31.2" x14ac:dyDescent="0.3">
      <c r="B1176" s="30" t="s">
        <v>450</v>
      </c>
      <c r="C1176" s="30" t="s">
        <v>134</v>
      </c>
      <c r="D1176" s="30" t="s">
        <v>502</v>
      </c>
      <c r="E1176" s="15" t="str">
        <f t="shared" si="3112"/>
        <v>1102</v>
      </c>
      <c r="F1176" s="30" t="s">
        <v>656</v>
      </c>
      <c r="G1176" s="30"/>
      <c r="H1176" s="31" t="s">
        <v>657</v>
      </c>
      <c r="I1176" s="17"/>
      <c r="J1176" s="17"/>
      <c r="K1176" s="17"/>
      <c r="L1176" s="17"/>
      <c r="M1176" s="17"/>
      <c r="N1176" s="17"/>
      <c r="O1176" s="17">
        <f t="shared" si="3231"/>
        <v>0</v>
      </c>
      <c r="P1176" s="32">
        <f t="shared" si="3232"/>
        <v>0</v>
      </c>
      <c r="Q1176" s="17">
        <f t="shared" si="3233"/>
        <v>0</v>
      </c>
      <c r="R1176" s="17">
        <f t="shared" si="3234"/>
        <v>0</v>
      </c>
      <c r="S1176" s="17">
        <f t="shared" si="3235"/>
        <v>0</v>
      </c>
      <c r="T1176" s="17">
        <f t="shared" si="3236"/>
        <v>0</v>
      </c>
      <c r="U1176" s="17"/>
      <c r="V1176" s="32">
        <f t="shared" si="3113"/>
        <v>0</v>
      </c>
      <c r="W1176" s="17"/>
      <c r="X1176" s="17"/>
      <c r="Y1176" s="17"/>
      <c r="Z1176" s="17"/>
      <c r="AA1176" s="17"/>
      <c r="AB1176" s="32">
        <f t="shared" si="3237"/>
        <v>5735.1513000000004</v>
      </c>
      <c r="AC1176" s="33">
        <f t="shared" si="3238"/>
        <v>7211.0820000000003</v>
      </c>
      <c r="AD1176" s="33">
        <f t="shared" si="3239"/>
        <v>7211.0820000000003</v>
      </c>
      <c r="AE1176" s="34">
        <f t="shared" si="3106"/>
        <v>100</v>
      </c>
      <c r="AF1176" s="32">
        <f t="shared" si="3240"/>
        <v>7211.0820000000003</v>
      </c>
      <c r="AG1176" s="32">
        <f t="shared" si="3241"/>
        <v>0</v>
      </c>
      <c r="AH1176" s="32">
        <f t="shared" si="3242"/>
        <v>0</v>
      </c>
      <c r="AI1176" s="32">
        <f t="shared" si="3243"/>
        <v>0</v>
      </c>
      <c r="AJ1176" s="32">
        <f t="shared" si="3244"/>
        <v>0</v>
      </c>
      <c r="AK1176" s="32">
        <f t="shared" si="3245"/>
        <v>0</v>
      </c>
      <c r="AL1176" s="32">
        <f t="shared" si="3107"/>
        <v>7211.0820000000003</v>
      </c>
      <c r="AM1176" s="32">
        <f t="shared" si="3108"/>
        <v>-7211.0820000000003</v>
      </c>
    </row>
    <row r="1177" spans="2:40" ht="31.2" x14ac:dyDescent="0.3">
      <c r="B1177" s="30" t="s">
        <v>450</v>
      </c>
      <c r="C1177" s="30" t="s">
        <v>134</v>
      </c>
      <c r="D1177" s="30" t="s">
        <v>502</v>
      </c>
      <c r="E1177" s="15" t="str">
        <f t="shared" si="3112"/>
        <v>1102</v>
      </c>
      <c r="F1177" s="30" t="s">
        <v>656</v>
      </c>
      <c r="G1177" s="30" t="s">
        <v>174</v>
      </c>
      <c r="H1177" s="31" t="s">
        <v>175</v>
      </c>
      <c r="I1177" s="17"/>
      <c r="J1177" s="17"/>
      <c r="K1177" s="17"/>
      <c r="L1177" s="17"/>
      <c r="M1177" s="17"/>
      <c r="N1177" s="17"/>
      <c r="O1177" s="17">
        <f t="shared" ref="O1177:T1177" si="3246">O1178+O1179</f>
        <v>0</v>
      </c>
      <c r="P1177" s="32">
        <f t="shared" si="3246"/>
        <v>0</v>
      </c>
      <c r="Q1177" s="17">
        <f t="shared" si="3246"/>
        <v>0</v>
      </c>
      <c r="R1177" s="17">
        <f t="shared" si="3246"/>
        <v>0</v>
      </c>
      <c r="S1177" s="17">
        <f t="shared" si="3246"/>
        <v>0</v>
      </c>
      <c r="T1177" s="17">
        <f t="shared" si="3246"/>
        <v>0</v>
      </c>
      <c r="U1177" s="17"/>
      <c r="V1177" s="32">
        <f t="shared" si="3113"/>
        <v>0</v>
      </c>
      <c r="W1177" s="17"/>
      <c r="X1177" s="17"/>
      <c r="Y1177" s="17"/>
      <c r="Z1177" s="17"/>
      <c r="AA1177" s="17"/>
      <c r="AB1177" s="32">
        <f>AB1178+AB1179</f>
        <v>5735.1513000000004</v>
      </c>
      <c r="AC1177" s="33">
        <f>AC1178+AC1179</f>
        <v>7211.0820000000003</v>
      </c>
      <c r="AD1177" s="33">
        <f>AD1178+AD1179</f>
        <v>7211.0820000000003</v>
      </c>
      <c r="AE1177" s="34">
        <f t="shared" si="3106"/>
        <v>100</v>
      </c>
      <c r="AF1177" s="32">
        <f t="shared" ref="AF1177:AK1177" si="3247">AF1178+AF1179</f>
        <v>7211.0820000000003</v>
      </c>
      <c r="AG1177" s="32">
        <f t="shared" si="3247"/>
        <v>0</v>
      </c>
      <c r="AH1177" s="32">
        <f t="shared" si="3247"/>
        <v>0</v>
      </c>
      <c r="AI1177" s="32">
        <f t="shared" si="3247"/>
        <v>0</v>
      </c>
      <c r="AJ1177" s="32">
        <f t="shared" si="3247"/>
        <v>0</v>
      </c>
      <c r="AK1177" s="32">
        <f t="shared" si="3247"/>
        <v>0</v>
      </c>
      <c r="AL1177" s="32">
        <f t="shared" si="3107"/>
        <v>7211.0820000000003</v>
      </c>
      <c r="AM1177" s="32">
        <f t="shared" si="3108"/>
        <v>-7211.0820000000003</v>
      </c>
    </row>
    <row r="1178" spans="2:40" x14ac:dyDescent="0.3">
      <c r="B1178" s="30" t="s">
        <v>450</v>
      </c>
      <c r="C1178" s="30" t="s">
        <v>134</v>
      </c>
      <c r="D1178" s="30" t="s">
        <v>502</v>
      </c>
      <c r="E1178" s="15" t="str">
        <f t="shared" si="3112"/>
        <v>1102</v>
      </c>
      <c r="F1178" s="30" t="s">
        <v>656</v>
      </c>
      <c r="G1178" s="30" t="s">
        <v>176</v>
      </c>
      <c r="H1178" s="31" t="s">
        <v>177</v>
      </c>
      <c r="I1178" s="17"/>
      <c r="J1178" s="17"/>
      <c r="K1178" s="17"/>
      <c r="L1178" s="17"/>
      <c r="M1178" s="17"/>
      <c r="N1178" s="17"/>
      <c r="O1178" s="17">
        <v>0</v>
      </c>
      <c r="P1178" s="32">
        <v>0</v>
      </c>
      <c r="Q1178" s="17">
        <v>0</v>
      </c>
      <c r="R1178" s="17">
        <v>0</v>
      </c>
      <c r="S1178" s="17">
        <v>0</v>
      </c>
      <c r="T1178" s="17">
        <v>0</v>
      </c>
      <c r="U1178" s="17"/>
      <c r="V1178" s="32">
        <f t="shared" si="3113"/>
        <v>0</v>
      </c>
      <c r="W1178" s="17"/>
      <c r="X1178" s="17"/>
      <c r="Y1178" s="17"/>
      <c r="Z1178" s="17"/>
      <c r="AA1178" s="17"/>
      <c r="AB1178" s="32">
        <v>273.3657</v>
      </c>
      <c r="AC1178" s="33">
        <v>360.55410000000001</v>
      </c>
      <c r="AD1178" s="33">
        <v>360.55410000000001</v>
      </c>
      <c r="AE1178" s="34">
        <f t="shared" si="3106"/>
        <v>100</v>
      </c>
      <c r="AF1178" s="32">
        <v>360.55410000000001</v>
      </c>
      <c r="AG1178" s="32">
        <v>0</v>
      </c>
      <c r="AH1178" s="32">
        <v>0</v>
      </c>
      <c r="AI1178" s="32">
        <v>0</v>
      </c>
      <c r="AJ1178" s="32">
        <v>0</v>
      </c>
      <c r="AK1178" s="32">
        <v>0</v>
      </c>
      <c r="AL1178" s="32">
        <f t="shared" si="3107"/>
        <v>360.55410000000001</v>
      </c>
      <c r="AM1178" s="32">
        <f t="shared" si="3108"/>
        <v>-360.55410000000001</v>
      </c>
    </row>
    <row r="1179" spans="2:40" x14ac:dyDescent="0.3">
      <c r="B1179" s="30" t="s">
        <v>450</v>
      </c>
      <c r="C1179" s="30" t="s">
        <v>134</v>
      </c>
      <c r="D1179" s="30" t="s">
        <v>502</v>
      </c>
      <c r="E1179" s="15" t="str">
        <f t="shared" si="3112"/>
        <v>1102</v>
      </c>
      <c r="F1179" s="30" t="s">
        <v>656</v>
      </c>
      <c r="G1179" s="30" t="s">
        <v>302</v>
      </c>
      <c r="H1179" s="31" t="s">
        <v>303</v>
      </c>
      <c r="I1179" s="17"/>
      <c r="J1179" s="17"/>
      <c r="K1179" s="17"/>
      <c r="L1179" s="17"/>
      <c r="M1179" s="17"/>
      <c r="N1179" s="17"/>
      <c r="O1179" s="17">
        <v>0</v>
      </c>
      <c r="P1179" s="32">
        <v>0</v>
      </c>
      <c r="Q1179" s="17">
        <v>0</v>
      </c>
      <c r="R1179" s="17">
        <v>0</v>
      </c>
      <c r="S1179" s="17">
        <v>0</v>
      </c>
      <c r="T1179" s="17">
        <v>0</v>
      </c>
      <c r="U1179" s="17"/>
      <c r="V1179" s="32">
        <f t="shared" si="3113"/>
        <v>0</v>
      </c>
      <c r="W1179" s="17"/>
      <c r="X1179" s="17"/>
      <c r="Y1179" s="17"/>
      <c r="Z1179" s="17"/>
      <c r="AA1179" s="17"/>
      <c r="AB1179" s="32">
        <v>5461.7856000000002</v>
      </c>
      <c r="AC1179" s="33">
        <v>6850.5279</v>
      </c>
      <c r="AD1179" s="33">
        <v>6850.5279</v>
      </c>
      <c r="AE1179" s="34">
        <f t="shared" si="3106"/>
        <v>100</v>
      </c>
      <c r="AF1179" s="32">
        <v>6850.5279</v>
      </c>
      <c r="AG1179" s="32">
        <v>0</v>
      </c>
      <c r="AH1179" s="32">
        <v>0</v>
      </c>
      <c r="AI1179" s="32">
        <v>0</v>
      </c>
      <c r="AJ1179" s="32">
        <v>0</v>
      </c>
      <c r="AK1179" s="32">
        <v>0</v>
      </c>
      <c r="AL1179" s="32">
        <f t="shared" si="3107"/>
        <v>6850.5279</v>
      </c>
      <c r="AM1179" s="32">
        <f t="shared" si="3108"/>
        <v>-6850.5279</v>
      </c>
    </row>
    <row r="1180" spans="2:40" s="22" customFormat="1" x14ac:dyDescent="0.3">
      <c r="B1180" s="23" t="s">
        <v>450</v>
      </c>
      <c r="C1180" s="23" t="s">
        <v>134</v>
      </c>
      <c r="D1180" s="23" t="s">
        <v>114</v>
      </c>
      <c r="E1180" s="24" t="str">
        <f t="shared" si="3112"/>
        <v>1103</v>
      </c>
      <c r="F1180" s="23"/>
      <c r="G1180" s="23"/>
      <c r="H1180" s="25" t="s">
        <v>658</v>
      </c>
      <c r="I1180" s="26">
        <f t="shared" ref="I1180:T1180" si="3248">I1181+I1190+I1202</f>
        <v>49080.2</v>
      </c>
      <c r="J1180" s="26">
        <f t="shared" si="3248"/>
        <v>50047.3</v>
      </c>
      <c r="K1180" s="26">
        <f t="shared" si="3248"/>
        <v>55448.3</v>
      </c>
      <c r="L1180" s="26">
        <f t="shared" si="3248"/>
        <v>0</v>
      </c>
      <c r="M1180" s="26">
        <f t="shared" si="3248"/>
        <v>0</v>
      </c>
      <c r="N1180" s="26">
        <f t="shared" si="3248"/>
        <v>0</v>
      </c>
      <c r="O1180" s="26">
        <f t="shared" si="3248"/>
        <v>0</v>
      </c>
      <c r="P1180" s="26">
        <f t="shared" si="3248"/>
        <v>0</v>
      </c>
      <c r="Q1180" s="26">
        <f t="shared" si="3248"/>
        <v>0</v>
      </c>
      <c r="R1180" s="26">
        <f t="shared" si="3248"/>
        <v>0</v>
      </c>
      <c r="S1180" s="26">
        <f t="shared" si="3248"/>
        <v>0</v>
      </c>
      <c r="T1180" s="26">
        <f t="shared" si="3248"/>
        <v>0</v>
      </c>
      <c r="U1180" s="26">
        <v>0</v>
      </c>
      <c r="V1180" s="26">
        <f t="shared" si="3113"/>
        <v>49080.2</v>
      </c>
      <c r="W1180" s="26">
        <f t="shared" ref="W1180:AD1180" si="3249">W1181+W1190+W1202</f>
        <v>0</v>
      </c>
      <c r="X1180" s="26">
        <f t="shared" si="3249"/>
        <v>0</v>
      </c>
      <c r="Y1180" s="26">
        <f t="shared" si="3249"/>
        <v>0</v>
      </c>
      <c r="Z1180" s="26">
        <f t="shared" si="3249"/>
        <v>0</v>
      </c>
      <c r="AA1180" s="26">
        <f t="shared" si="3249"/>
        <v>0</v>
      </c>
      <c r="AB1180" s="32">
        <f t="shared" si="3249"/>
        <v>41266.997000000003</v>
      </c>
      <c r="AC1180" s="27">
        <f t="shared" si="3249"/>
        <v>49080.2</v>
      </c>
      <c r="AD1180" s="33">
        <f t="shared" si="3249"/>
        <v>49058.935819999999</v>
      </c>
      <c r="AE1180" s="28">
        <f t="shared" si="3106"/>
        <v>99.95667462642777</v>
      </c>
      <c r="AF1180" s="26">
        <f t="shared" ref="AF1180:AK1180" si="3250">AF1181+AF1190+AF1202</f>
        <v>49080.2</v>
      </c>
      <c r="AG1180" s="26">
        <f t="shared" si="3250"/>
        <v>0</v>
      </c>
      <c r="AH1180" s="26">
        <f t="shared" si="3250"/>
        <v>0</v>
      </c>
      <c r="AI1180" s="26">
        <f t="shared" si="3250"/>
        <v>0</v>
      </c>
      <c r="AJ1180" s="26">
        <f t="shared" si="3250"/>
        <v>0</v>
      </c>
      <c r="AK1180" s="26">
        <f t="shared" si="3250"/>
        <v>0</v>
      </c>
      <c r="AL1180" s="26">
        <f t="shared" si="3107"/>
        <v>49080.2</v>
      </c>
      <c r="AM1180" s="26">
        <f t="shared" si="3108"/>
        <v>0</v>
      </c>
      <c r="AN1180" s="29"/>
    </row>
    <row r="1181" spans="2:40" ht="31.2" x14ac:dyDescent="0.3">
      <c r="B1181" s="30" t="s">
        <v>450</v>
      </c>
      <c r="C1181" s="30" t="s">
        <v>134</v>
      </c>
      <c r="D1181" s="30" t="s">
        <v>114</v>
      </c>
      <c r="E1181" s="15" t="str">
        <f t="shared" si="3112"/>
        <v>1103</v>
      </c>
      <c r="F1181" s="30" t="s">
        <v>659</v>
      </c>
      <c r="G1181" s="30"/>
      <c r="H1181" s="31" t="s">
        <v>660</v>
      </c>
      <c r="I1181" s="32">
        <f t="shared" ref="I1181:I1182" si="3251">I1182</f>
        <v>15427.8</v>
      </c>
      <c r="J1181" s="32">
        <f t="shared" ref="J1181:J1182" si="3252">J1182</f>
        <v>15431.5</v>
      </c>
      <c r="K1181" s="32">
        <f t="shared" ref="K1181:K1182" si="3253">K1182</f>
        <v>15431.5</v>
      </c>
      <c r="L1181" s="32">
        <f t="shared" ref="L1181:L1182" si="3254">L1182</f>
        <v>0</v>
      </c>
      <c r="M1181" s="32">
        <f t="shared" ref="M1181:M1182" si="3255">M1182</f>
        <v>0</v>
      </c>
      <c r="N1181" s="32">
        <f t="shared" ref="N1181:N1182" si="3256">N1182</f>
        <v>0</v>
      </c>
      <c r="O1181" s="32">
        <f t="shared" ref="O1181:O1182" si="3257">O1182</f>
        <v>0</v>
      </c>
      <c r="P1181" s="32">
        <f t="shared" ref="P1181:P1182" si="3258">P1182</f>
        <v>0</v>
      </c>
      <c r="Q1181" s="32">
        <f t="shared" ref="Q1181:Q1182" si="3259">Q1182</f>
        <v>0</v>
      </c>
      <c r="R1181" s="32">
        <f t="shared" ref="R1181:R1182" si="3260">R1182</f>
        <v>0</v>
      </c>
      <c r="S1181" s="32">
        <f t="shared" ref="S1181:S1182" si="3261">S1182</f>
        <v>0</v>
      </c>
      <c r="T1181" s="32">
        <f t="shared" ref="T1181:T1182" si="3262">T1182</f>
        <v>0</v>
      </c>
      <c r="U1181" s="32">
        <v>0</v>
      </c>
      <c r="V1181" s="32">
        <f t="shared" si="3113"/>
        <v>15427.8</v>
      </c>
      <c r="W1181" s="32">
        <f t="shared" ref="W1181:W1182" si="3263">W1182</f>
        <v>0</v>
      </c>
      <c r="X1181" s="32">
        <f t="shared" ref="X1181:X1182" si="3264">X1182</f>
        <v>0</v>
      </c>
      <c r="Y1181" s="32">
        <f t="shared" ref="Y1181:Y1182" si="3265">Y1182</f>
        <v>0</v>
      </c>
      <c r="Z1181" s="32">
        <f t="shared" ref="Z1181:Z1182" si="3266">Z1182</f>
        <v>0</v>
      </c>
      <c r="AA1181" s="32">
        <f t="shared" ref="AA1181:AA1182" si="3267">AA1182</f>
        <v>0</v>
      </c>
      <c r="AB1181" s="32">
        <f t="shared" ref="AB1181:AB1182" si="3268">AB1182</f>
        <v>13203.04</v>
      </c>
      <c r="AC1181" s="33">
        <f t="shared" ref="AC1181:AC1182" si="3269">AC1182</f>
        <v>15427.8</v>
      </c>
      <c r="AD1181" s="33">
        <f t="shared" ref="AD1181:AD1182" si="3270">AD1182</f>
        <v>15427.764929999999</v>
      </c>
      <c r="AE1181" s="34">
        <f t="shared" si="3106"/>
        <v>99.999772683078604</v>
      </c>
      <c r="AF1181" s="32">
        <f t="shared" ref="AF1181:AF1182" si="3271">AF1182</f>
        <v>15427.8</v>
      </c>
      <c r="AG1181" s="32">
        <f t="shared" ref="AG1181:AG1182" si="3272">AG1182</f>
        <v>0</v>
      </c>
      <c r="AH1181" s="32">
        <f t="shared" ref="AH1181:AH1182" si="3273">AH1182</f>
        <v>0</v>
      </c>
      <c r="AI1181" s="32">
        <f t="shared" ref="AI1181:AI1182" si="3274">AI1182</f>
        <v>0</v>
      </c>
      <c r="AJ1181" s="32">
        <f t="shared" ref="AJ1181:AJ1182" si="3275">AJ1182</f>
        <v>0</v>
      </c>
      <c r="AK1181" s="32">
        <f t="shared" ref="AK1181:AK1182" si="3276">AK1182</f>
        <v>0</v>
      </c>
      <c r="AL1181" s="32">
        <f t="shared" si="3107"/>
        <v>15427.8</v>
      </c>
      <c r="AM1181" s="32">
        <f t="shared" si="3108"/>
        <v>0</v>
      </c>
    </row>
    <row r="1182" spans="2:40" ht="31.2" x14ac:dyDescent="0.3">
      <c r="B1182" s="30" t="s">
        <v>450</v>
      </c>
      <c r="C1182" s="30" t="s">
        <v>134</v>
      </c>
      <c r="D1182" s="30" t="s">
        <v>114</v>
      </c>
      <c r="E1182" s="15" t="str">
        <f t="shared" si="3112"/>
        <v>1103</v>
      </c>
      <c r="F1182" s="30" t="s">
        <v>661</v>
      </c>
      <c r="G1182" s="30"/>
      <c r="H1182" s="31" t="s">
        <v>662</v>
      </c>
      <c r="I1182" s="32">
        <f t="shared" si="3251"/>
        <v>15427.8</v>
      </c>
      <c r="J1182" s="32">
        <f t="shared" si="3252"/>
        <v>15431.5</v>
      </c>
      <c r="K1182" s="32">
        <f t="shared" si="3253"/>
        <v>15431.5</v>
      </c>
      <c r="L1182" s="32">
        <f t="shared" si="3254"/>
        <v>0</v>
      </c>
      <c r="M1182" s="32">
        <f t="shared" si="3255"/>
        <v>0</v>
      </c>
      <c r="N1182" s="32">
        <f t="shared" si="3256"/>
        <v>0</v>
      </c>
      <c r="O1182" s="32">
        <f t="shared" si="3257"/>
        <v>0</v>
      </c>
      <c r="P1182" s="32">
        <f t="shared" si="3258"/>
        <v>0</v>
      </c>
      <c r="Q1182" s="32">
        <f t="shared" si="3259"/>
        <v>0</v>
      </c>
      <c r="R1182" s="32">
        <f t="shared" si="3260"/>
        <v>0</v>
      </c>
      <c r="S1182" s="32">
        <f t="shared" si="3261"/>
        <v>0</v>
      </c>
      <c r="T1182" s="32">
        <f t="shared" si="3262"/>
        <v>0</v>
      </c>
      <c r="U1182" s="32">
        <v>0</v>
      </c>
      <c r="V1182" s="32">
        <f t="shared" si="3113"/>
        <v>15427.8</v>
      </c>
      <c r="W1182" s="32">
        <f t="shared" si="3263"/>
        <v>0</v>
      </c>
      <c r="X1182" s="32">
        <f t="shared" si="3264"/>
        <v>0</v>
      </c>
      <c r="Y1182" s="32">
        <f t="shared" si="3265"/>
        <v>0</v>
      </c>
      <c r="Z1182" s="32">
        <f t="shared" si="3266"/>
        <v>0</v>
      </c>
      <c r="AA1182" s="32">
        <f t="shared" si="3267"/>
        <v>0</v>
      </c>
      <c r="AB1182" s="32">
        <f t="shared" si="3268"/>
        <v>13203.04</v>
      </c>
      <c r="AC1182" s="33">
        <f t="shared" si="3269"/>
        <v>15427.8</v>
      </c>
      <c r="AD1182" s="33">
        <f t="shared" si="3270"/>
        <v>15427.764929999999</v>
      </c>
      <c r="AE1182" s="34">
        <f t="shared" si="3106"/>
        <v>99.999772683078604</v>
      </c>
      <c r="AF1182" s="32">
        <f t="shared" si="3271"/>
        <v>15427.8</v>
      </c>
      <c r="AG1182" s="32">
        <f t="shared" si="3272"/>
        <v>0</v>
      </c>
      <c r="AH1182" s="32">
        <f t="shared" si="3273"/>
        <v>0</v>
      </c>
      <c r="AI1182" s="32">
        <f t="shared" si="3274"/>
        <v>0</v>
      </c>
      <c r="AJ1182" s="32">
        <f t="shared" si="3275"/>
        <v>0</v>
      </c>
      <c r="AK1182" s="32">
        <f t="shared" si="3276"/>
        <v>0</v>
      </c>
      <c r="AL1182" s="32">
        <f t="shared" si="3107"/>
        <v>15427.8</v>
      </c>
      <c r="AM1182" s="32">
        <f t="shared" si="3108"/>
        <v>0</v>
      </c>
    </row>
    <row r="1183" spans="2:40" ht="31.2" x14ac:dyDescent="0.3">
      <c r="B1183" s="30" t="s">
        <v>450</v>
      </c>
      <c r="C1183" s="30" t="s">
        <v>134</v>
      </c>
      <c r="D1183" s="30" t="s">
        <v>114</v>
      </c>
      <c r="E1183" s="15" t="str">
        <f t="shared" si="3112"/>
        <v>1103</v>
      </c>
      <c r="F1183" s="30" t="s">
        <v>663</v>
      </c>
      <c r="G1183" s="30"/>
      <c r="H1183" s="31" t="s">
        <v>664</v>
      </c>
      <c r="I1183" s="32">
        <f t="shared" ref="I1183:T1183" si="3277">I1184+I1187</f>
        <v>15427.8</v>
      </c>
      <c r="J1183" s="32">
        <f t="shared" si="3277"/>
        <v>15431.5</v>
      </c>
      <c r="K1183" s="32">
        <f t="shared" si="3277"/>
        <v>15431.5</v>
      </c>
      <c r="L1183" s="32">
        <f t="shared" si="3277"/>
        <v>0</v>
      </c>
      <c r="M1183" s="32">
        <f t="shared" si="3277"/>
        <v>0</v>
      </c>
      <c r="N1183" s="32">
        <f t="shared" si="3277"/>
        <v>0</v>
      </c>
      <c r="O1183" s="32">
        <f t="shared" si="3277"/>
        <v>0</v>
      </c>
      <c r="P1183" s="32">
        <f t="shared" si="3277"/>
        <v>0</v>
      </c>
      <c r="Q1183" s="32">
        <f t="shared" si="3277"/>
        <v>0</v>
      </c>
      <c r="R1183" s="32">
        <f t="shared" si="3277"/>
        <v>0</v>
      </c>
      <c r="S1183" s="32">
        <f t="shared" si="3277"/>
        <v>0</v>
      </c>
      <c r="T1183" s="32">
        <f t="shared" si="3277"/>
        <v>0</v>
      </c>
      <c r="U1183" s="32">
        <v>0</v>
      </c>
      <c r="V1183" s="32">
        <f t="shared" si="3113"/>
        <v>15427.8</v>
      </c>
      <c r="W1183" s="32">
        <f t="shared" ref="W1183:AD1183" si="3278">W1184+W1187</f>
        <v>0</v>
      </c>
      <c r="X1183" s="32">
        <f t="shared" si="3278"/>
        <v>0</v>
      </c>
      <c r="Y1183" s="32">
        <f t="shared" si="3278"/>
        <v>0</v>
      </c>
      <c r="Z1183" s="32">
        <f t="shared" si="3278"/>
        <v>0</v>
      </c>
      <c r="AA1183" s="32">
        <f t="shared" si="3278"/>
        <v>0</v>
      </c>
      <c r="AB1183" s="32">
        <f t="shared" si="3278"/>
        <v>13203.04</v>
      </c>
      <c r="AC1183" s="33">
        <f t="shared" si="3278"/>
        <v>15427.8</v>
      </c>
      <c r="AD1183" s="33">
        <f t="shared" si="3278"/>
        <v>15427.764929999999</v>
      </c>
      <c r="AE1183" s="34">
        <f t="shared" si="3106"/>
        <v>99.999772683078604</v>
      </c>
      <c r="AF1183" s="32">
        <f t="shared" ref="AF1183:AK1183" si="3279">AF1184+AF1187</f>
        <v>15427.8</v>
      </c>
      <c r="AG1183" s="32">
        <f t="shared" si="3279"/>
        <v>0</v>
      </c>
      <c r="AH1183" s="32">
        <f t="shared" si="3279"/>
        <v>0</v>
      </c>
      <c r="AI1183" s="32">
        <f t="shared" si="3279"/>
        <v>0</v>
      </c>
      <c r="AJ1183" s="32">
        <f t="shared" si="3279"/>
        <v>0</v>
      </c>
      <c r="AK1183" s="32">
        <f t="shared" si="3279"/>
        <v>0</v>
      </c>
      <c r="AL1183" s="32">
        <f t="shared" si="3107"/>
        <v>15427.8</v>
      </c>
      <c r="AM1183" s="32">
        <f t="shared" si="3108"/>
        <v>0</v>
      </c>
    </row>
    <row r="1184" spans="2:40" ht="31.2" x14ac:dyDescent="0.3">
      <c r="B1184" s="30" t="s">
        <v>450</v>
      </c>
      <c r="C1184" s="30" t="s">
        <v>134</v>
      </c>
      <c r="D1184" s="30" t="s">
        <v>114</v>
      </c>
      <c r="E1184" s="15" t="str">
        <f t="shared" si="3112"/>
        <v>1103</v>
      </c>
      <c r="F1184" s="30" t="s">
        <v>665</v>
      </c>
      <c r="G1184" s="30"/>
      <c r="H1184" s="31" t="s">
        <v>67</v>
      </c>
      <c r="I1184" s="32">
        <f t="shared" ref="I1184:I1191" si="3280">I1185</f>
        <v>15426.5</v>
      </c>
      <c r="J1184" s="32">
        <f t="shared" ref="J1184:J1191" si="3281">J1185</f>
        <v>15431.5</v>
      </c>
      <c r="K1184" s="32">
        <f t="shared" ref="K1184:K1191" si="3282">K1185</f>
        <v>15431.5</v>
      </c>
      <c r="L1184" s="32">
        <f t="shared" ref="L1184:L1191" si="3283">L1185</f>
        <v>0</v>
      </c>
      <c r="M1184" s="32">
        <f t="shared" ref="M1184:M1191" si="3284">M1185</f>
        <v>0</v>
      </c>
      <c r="N1184" s="32">
        <f t="shared" ref="N1184:N1191" si="3285">N1185</f>
        <v>0</v>
      </c>
      <c r="O1184" s="32">
        <f t="shared" ref="O1184:O1191" si="3286">O1185</f>
        <v>0</v>
      </c>
      <c r="P1184" s="32">
        <f t="shared" ref="P1184:P1191" si="3287">P1185</f>
        <v>0</v>
      </c>
      <c r="Q1184" s="32">
        <f t="shared" ref="Q1184:Q1191" si="3288">Q1185</f>
        <v>0</v>
      </c>
      <c r="R1184" s="32">
        <f t="shared" ref="R1184:R1191" si="3289">R1185</f>
        <v>0</v>
      </c>
      <c r="S1184" s="32">
        <f t="shared" ref="S1184:S1191" si="3290">S1185</f>
        <v>0</v>
      </c>
      <c r="T1184" s="32">
        <f t="shared" ref="T1184:T1191" si="3291">T1185</f>
        <v>0</v>
      </c>
      <c r="U1184" s="32">
        <v>0</v>
      </c>
      <c r="V1184" s="32">
        <f t="shared" si="3113"/>
        <v>15426.5</v>
      </c>
      <c r="W1184" s="32">
        <f t="shared" ref="W1184:W1191" si="3292">W1185</f>
        <v>0</v>
      </c>
      <c r="X1184" s="32">
        <f t="shared" ref="X1184:X1191" si="3293">X1185</f>
        <v>0</v>
      </c>
      <c r="Y1184" s="32">
        <f t="shared" ref="Y1184:Y1191" si="3294">Y1185</f>
        <v>0</v>
      </c>
      <c r="Z1184" s="32">
        <f t="shared" ref="Z1184:Z1191" si="3295">Z1185</f>
        <v>0</v>
      </c>
      <c r="AA1184" s="32">
        <f t="shared" ref="AA1184:AA1191" si="3296">AA1185</f>
        <v>0</v>
      </c>
      <c r="AB1184" s="32">
        <f t="shared" ref="AB1184:AB1191" si="3297">AB1185</f>
        <v>13203.04</v>
      </c>
      <c r="AC1184" s="33">
        <f t="shared" ref="AC1184:AC1191" si="3298">AC1185</f>
        <v>15426.5</v>
      </c>
      <c r="AD1184" s="33">
        <f t="shared" ref="AD1184:AD1191" si="3299">AD1185</f>
        <v>15426.46493</v>
      </c>
      <c r="AE1184" s="34">
        <f t="shared" si="3106"/>
        <v>99.999772663922471</v>
      </c>
      <c r="AF1184" s="32">
        <f t="shared" ref="AF1184:AF1191" si="3300">AF1185</f>
        <v>15426.5</v>
      </c>
      <c r="AG1184" s="32">
        <f t="shared" ref="AG1184:AG1191" si="3301">AG1185</f>
        <v>0</v>
      </c>
      <c r="AH1184" s="32">
        <f t="shared" ref="AH1184:AH1191" si="3302">AH1185</f>
        <v>0</v>
      </c>
      <c r="AI1184" s="32">
        <f t="shared" ref="AI1184:AI1191" si="3303">AI1185</f>
        <v>0</v>
      </c>
      <c r="AJ1184" s="32">
        <f t="shared" ref="AJ1184:AJ1191" si="3304">AJ1185</f>
        <v>0</v>
      </c>
      <c r="AK1184" s="32">
        <f t="shared" ref="AK1184:AK1191" si="3305">AK1185</f>
        <v>0</v>
      </c>
      <c r="AL1184" s="32">
        <f t="shared" si="3107"/>
        <v>15426.5</v>
      </c>
      <c r="AM1184" s="32">
        <f t="shared" si="3108"/>
        <v>0</v>
      </c>
    </row>
    <row r="1185" spans="2:40" ht="31.2" x14ac:dyDescent="0.3">
      <c r="B1185" s="30" t="s">
        <v>450</v>
      </c>
      <c r="C1185" s="30" t="s">
        <v>134</v>
      </c>
      <c r="D1185" s="30" t="s">
        <v>114</v>
      </c>
      <c r="E1185" s="15" t="str">
        <f t="shared" si="3112"/>
        <v>1103</v>
      </c>
      <c r="F1185" s="30" t="s">
        <v>665</v>
      </c>
      <c r="G1185" s="30" t="s">
        <v>174</v>
      </c>
      <c r="H1185" s="31" t="s">
        <v>175</v>
      </c>
      <c r="I1185" s="32">
        <f t="shared" si="3280"/>
        <v>15426.5</v>
      </c>
      <c r="J1185" s="32">
        <f t="shared" si="3281"/>
        <v>15431.5</v>
      </c>
      <c r="K1185" s="32">
        <f t="shared" si="3282"/>
        <v>15431.5</v>
      </c>
      <c r="L1185" s="32">
        <f t="shared" si="3283"/>
        <v>0</v>
      </c>
      <c r="M1185" s="32">
        <f t="shared" si="3284"/>
        <v>0</v>
      </c>
      <c r="N1185" s="32">
        <f t="shared" si="3285"/>
        <v>0</v>
      </c>
      <c r="O1185" s="32">
        <f t="shared" si="3286"/>
        <v>0</v>
      </c>
      <c r="P1185" s="32">
        <f t="shared" si="3287"/>
        <v>0</v>
      </c>
      <c r="Q1185" s="32">
        <f t="shared" si="3288"/>
        <v>0</v>
      </c>
      <c r="R1185" s="32">
        <f t="shared" si="3289"/>
        <v>0</v>
      </c>
      <c r="S1185" s="32">
        <f t="shared" si="3290"/>
        <v>0</v>
      </c>
      <c r="T1185" s="32">
        <f t="shared" si="3291"/>
        <v>0</v>
      </c>
      <c r="U1185" s="32">
        <v>0</v>
      </c>
      <c r="V1185" s="32">
        <f t="shared" si="3113"/>
        <v>15426.5</v>
      </c>
      <c r="W1185" s="32">
        <f t="shared" si="3292"/>
        <v>0</v>
      </c>
      <c r="X1185" s="32">
        <f t="shared" si="3293"/>
        <v>0</v>
      </c>
      <c r="Y1185" s="32">
        <f t="shared" si="3294"/>
        <v>0</v>
      </c>
      <c r="Z1185" s="32">
        <f t="shared" si="3295"/>
        <v>0</v>
      </c>
      <c r="AA1185" s="32">
        <f t="shared" si="3296"/>
        <v>0</v>
      </c>
      <c r="AB1185" s="32">
        <f t="shared" si="3297"/>
        <v>13203.04</v>
      </c>
      <c r="AC1185" s="33">
        <f t="shared" si="3298"/>
        <v>15426.5</v>
      </c>
      <c r="AD1185" s="33">
        <f t="shared" si="3299"/>
        <v>15426.46493</v>
      </c>
      <c r="AE1185" s="34">
        <f t="shared" si="3106"/>
        <v>99.999772663922471</v>
      </c>
      <c r="AF1185" s="32">
        <f t="shared" si="3300"/>
        <v>15426.5</v>
      </c>
      <c r="AG1185" s="32">
        <f t="shared" si="3301"/>
        <v>0</v>
      </c>
      <c r="AH1185" s="32">
        <f t="shared" si="3302"/>
        <v>0</v>
      </c>
      <c r="AI1185" s="32">
        <f t="shared" si="3303"/>
        <v>0</v>
      </c>
      <c r="AJ1185" s="32">
        <f t="shared" si="3304"/>
        <v>0</v>
      </c>
      <c r="AK1185" s="32">
        <f t="shared" si="3305"/>
        <v>0</v>
      </c>
      <c r="AL1185" s="32">
        <f t="shared" si="3107"/>
        <v>15426.5</v>
      </c>
      <c r="AM1185" s="32">
        <f t="shared" si="3108"/>
        <v>0</v>
      </c>
    </row>
    <row r="1186" spans="2:40" x14ac:dyDescent="0.3">
      <c r="B1186" s="30" t="s">
        <v>450</v>
      </c>
      <c r="C1186" s="30" t="s">
        <v>134</v>
      </c>
      <c r="D1186" s="30" t="s">
        <v>114</v>
      </c>
      <c r="E1186" s="15" t="str">
        <f t="shared" si="3112"/>
        <v>1103</v>
      </c>
      <c r="F1186" s="30" t="s">
        <v>665</v>
      </c>
      <c r="G1186" s="30" t="s">
        <v>302</v>
      </c>
      <c r="H1186" s="31" t="s">
        <v>303</v>
      </c>
      <c r="I1186" s="32">
        <v>15426.5</v>
      </c>
      <c r="J1186" s="32">
        <v>15431.5</v>
      </c>
      <c r="K1186" s="32">
        <v>15431.5</v>
      </c>
      <c r="L1186" s="32"/>
      <c r="M1186" s="32"/>
      <c r="N1186" s="32"/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2">
        <v>0</v>
      </c>
      <c r="V1186" s="32">
        <f t="shared" si="3113"/>
        <v>15426.5</v>
      </c>
      <c r="W1186" s="32"/>
      <c r="X1186" s="32"/>
      <c r="Y1186" s="32"/>
      <c r="Z1186" s="32"/>
      <c r="AA1186" s="32"/>
      <c r="AB1186" s="32">
        <v>13203.04</v>
      </c>
      <c r="AC1186" s="33">
        <v>15426.5</v>
      </c>
      <c r="AD1186" s="33">
        <v>15426.46493</v>
      </c>
      <c r="AE1186" s="34">
        <f t="shared" si="3106"/>
        <v>99.999772663922471</v>
      </c>
      <c r="AF1186" s="32">
        <v>15426.5</v>
      </c>
      <c r="AG1186" s="32">
        <v>0</v>
      </c>
      <c r="AH1186" s="32">
        <v>0</v>
      </c>
      <c r="AI1186" s="32">
        <v>0</v>
      </c>
      <c r="AJ1186" s="32">
        <v>0</v>
      </c>
      <c r="AK1186" s="32">
        <v>0</v>
      </c>
      <c r="AL1186" s="32">
        <f t="shared" si="3107"/>
        <v>15426.5</v>
      </c>
      <c r="AM1186" s="32">
        <f t="shared" si="3108"/>
        <v>0</v>
      </c>
      <c r="AN1186" s="12"/>
    </row>
    <row r="1187" spans="2:40" x14ac:dyDescent="0.3">
      <c r="B1187" s="30" t="s">
        <v>450</v>
      </c>
      <c r="C1187" s="30" t="s">
        <v>134</v>
      </c>
      <c r="D1187" s="30" t="s">
        <v>114</v>
      </c>
      <c r="E1187" s="15" t="str">
        <f t="shared" si="3112"/>
        <v>1103</v>
      </c>
      <c r="F1187" s="30" t="s">
        <v>666</v>
      </c>
      <c r="G1187" s="30"/>
      <c r="H1187" s="31" t="s">
        <v>312</v>
      </c>
      <c r="I1187" s="32">
        <f t="shared" si="3280"/>
        <v>1.3</v>
      </c>
      <c r="J1187" s="32">
        <f t="shared" si="3281"/>
        <v>0</v>
      </c>
      <c r="K1187" s="32">
        <f t="shared" si="3282"/>
        <v>0</v>
      </c>
      <c r="L1187" s="32">
        <f t="shared" si="3283"/>
        <v>0</v>
      </c>
      <c r="M1187" s="32">
        <f t="shared" si="3284"/>
        <v>0</v>
      </c>
      <c r="N1187" s="32">
        <f t="shared" si="3285"/>
        <v>0</v>
      </c>
      <c r="O1187" s="32">
        <f t="shared" si="3286"/>
        <v>0</v>
      </c>
      <c r="P1187" s="32">
        <f t="shared" si="3287"/>
        <v>0</v>
      </c>
      <c r="Q1187" s="32">
        <f t="shared" si="3288"/>
        <v>0</v>
      </c>
      <c r="R1187" s="32">
        <f t="shared" si="3289"/>
        <v>0</v>
      </c>
      <c r="S1187" s="32">
        <f t="shared" si="3290"/>
        <v>0</v>
      </c>
      <c r="T1187" s="32">
        <f t="shared" si="3291"/>
        <v>0</v>
      </c>
      <c r="U1187" s="32">
        <v>0</v>
      </c>
      <c r="V1187" s="32">
        <f t="shared" si="3113"/>
        <v>1.3</v>
      </c>
      <c r="W1187" s="32">
        <f t="shared" si="3292"/>
        <v>0</v>
      </c>
      <c r="X1187" s="32">
        <f t="shared" si="3293"/>
        <v>0</v>
      </c>
      <c r="Y1187" s="32">
        <f t="shared" si="3294"/>
        <v>0</v>
      </c>
      <c r="Z1187" s="32">
        <f t="shared" si="3295"/>
        <v>0</v>
      </c>
      <c r="AA1187" s="32">
        <f t="shared" si="3296"/>
        <v>0</v>
      </c>
      <c r="AB1187" s="32">
        <f t="shared" si="3297"/>
        <v>0</v>
      </c>
      <c r="AC1187" s="33">
        <f t="shared" si="3298"/>
        <v>1.3</v>
      </c>
      <c r="AD1187" s="33">
        <f t="shared" si="3299"/>
        <v>1.3</v>
      </c>
      <c r="AE1187" s="34">
        <f t="shared" si="3106"/>
        <v>100</v>
      </c>
      <c r="AF1187" s="32">
        <f t="shared" si="3300"/>
        <v>1.3</v>
      </c>
      <c r="AG1187" s="32">
        <f t="shared" si="3301"/>
        <v>0</v>
      </c>
      <c r="AH1187" s="32">
        <f t="shared" si="3302"/>
        <v>0</v>
      </c>
      <c r="AI1187" s="32">
        <f t="shared" si="3303"/>
        <v>0</v>
      </c>
      <c r="AJ1187" s="32">
        <f t="shared" si="3304"/>
        <v>0</v>
      </c>
      <c r="AK1187" s="32">
        <f t="shared" si="3305"/>
        <v>0</v>
      </c>
      <c r="AL1187" s="32">
        <f t="shared" si="3107"/>
        <v>1.3</v>
      </c>
      <c r="AM1187" s="32">
        <f t="shared" si="3108"/>
        <v>0</v>
      </c>
    </row>
    <row r="1188" spans="2:40" ht="31.2" x14ac:dyDescent="0.3">
      <c r="B1188" s="30" t="s">
        <v>450</v>
      </c>
      <c r="C1188" s="30" t="s">
        <v>134</v>
      </c>
      <c r="D1188" s="30" t="s">
        <v>114</v>
      </c>
      <c r="E1188" s="15" t="str">
        <f t="shared" si="3112"/>
        <v>1103</v>
      </c>
      <c r="F1188" s="30" t="s">
        <v>666</v>
      </c>
      <c r="G1188" s="30" t="s">
        <v>174</v>
      </c>
      <c r="H1188" s="31" t="s">
        <v>175</v>
      </c>
      <c r="I1188" s="32">
        <f t="shared" si="3280"/>
        <v>1.3</v>
      </c>
      <c r="J1188" s="32">
        <f t="shared" si="3281"/>
        <v>0</v>
      </c>
      <c r="K1188" s="32">
        <f t="shared" si="3282"/>
        <v>0</v>
      </c>
      <c r="L1188" s="32">
        <f t="shared" si="3283"/>
        <v>0</v>
      </c>
      <c r="M1188" s="32">
        <f t="shared" si="3284"/>
        <v>0</v>
      </c>
      <c r="N1188" s="32">
        <f t="shared" si="3285"/>
        <v>0</v>
      </c>
      <c r="O1188" s="32">
        <f t="shared" si="3286"/>
        <v>0</v>
      </c>
      <c r="P1188" s="32">
        <f t="shared" si="3287"/>
        <v>0</v>
      </c>
      <c r="Q1188" s="32">
        <f t="shared" si="3288"/>
        <v>0</v>
      </c>
      <c r="R1188" s="32">
        <f t="shared" si="3289"/>
        <v>0</v>
      </c>
      <c r="S1188" s="32">
        <f t="shared" si="3290"/>
        <v>0</v>
      </c>
      <c r="T1188" s="32">
        <f t="shared" si="3291"/>
        <v>0</v>
      </c>
      <c r="U1188" s="32">
        <v>0</v>
      </c>
      <c r="V1188" s="32">
        <f t="shared" si="3113"/>
        <v>1.3</v>
      </c>
      <c r="W1188" s="32">
        <f t="shared" si="3292"/>
        <v>0</v>
      </c>
      <c r="X1188" s="32">
        <f t="shared" si="3293"/>
        <v>0</v>
      </c>
      <c r="Y1188" s="32">
        <f t="shared" si="3294"/>
        <v>0</v>
      </c>
      <c r="Z1188" s="32">
        <f t="shared" si="3295"/>
        <v>0</v>
      </c>
      <c r="AA1188" s="32">
        <f t="shared" si="3296"/>
        <v>0</v>
      </c>
      <c r="AB1188" s="32">
        <f t="shared" si="3297"/>
        <v>0</v>
      </c>
      <c r="AC1188" s="33">
        <f t="shared" si="3298"/>
        <v>1.3</v>
      </c>
      <c r="AD1188" s="33">
        <f t="shared" si="3299"/>
        <v>1.3</v>
      </c>
      <c r="AE1188" s="34">
        <f t="shared" si="3106"/>
        <v>100</v>
      </c>
      <c r="AF1188" s="32">
        <f t="shared" si="3300"/>
        <v>1.3</v>
      </c>
      <c r="AG1188" s="32">
        <f t="shared" si="3301"/>
        <v>0</v>
      </c>
      <c r="AH1188" s="32">
        <f t="shared" si="3302"/>
        <v>0</v>
      </c>
      <c r="AI1188" s="32">
        <f t="shared" si="3303"/>
        <v>0</v>
      </c>
      <c r="AJ1188" s="32">
        <f t="shared" si="3304"/>
        <v>0</v>
      </c>
      <c r="AK1188" s="32">
        <f t="shared" si="3305"/>
        <v>0</v>
      </c>
      <c r="AL1188" s="32">
        <f t="shared" si="3107"/>
        <v>1.3</v>
      </c>
      <c r="AM1188" s="32">
        <f t="shared" si="3108"/>
        <v>0</v>
      </c>
    </row>
    <row r="1189" spans="2:40" x14ac:dyDescent="0.3">
      <c r="B1189" s="30" t="s">
        <v>450</v>
      </c>
      <c r="C1189" s="30" t="s">
        <v>134</v>
      </c>
      <c r="D1189" s="30" t="s">
        <v>114</v>
      </c>
      <c r="E1189" s="15" t="str">
        <f t="shared" si="3112"/>
        <v>1103</v>
      </c>
      <c r="F1189" s="30" t="s">
        <v>666</v>
      </c>
      <c r="G1189" s="30" t="s">
        <v>302</v>
      </c>
      <c r="H1189" s="31" t="s">
        <v>303</v>
      </c>
      <c r="I1189" s="32">
        <v>1.3</v>
      </c>
      <c r="J1189" s="32"/>
      <c r="K1189" s="32"/>
      <c r="L1189" s="32"/>
      <c r="M1189" s="32"/>
      <c r="N1189" s="32"/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2">
        <v>0</v>
      </c>
      <c r="V1189" s="32">
        <f t="shared" si="3113"/>
        <v>1.3</v>
      </c>
      <c r="W1189" s="32"/>
      <c r="X1189" s="32"/>
      <c r="Y1189" s="32"/>
      <c r="Z1189" s="32"/>
      <c r="AA1189" s="32"/>
      <c r="AB1189" s="32">
        <v>0</v>
      </c>
      <c r="AC1189" s="33">
        <v>1.3</v>
      </c>
      <c r="AD1189" s="33">
        <v>1.3</v>
      </c>
      <c r="AE1189" s="34">
        <f t="shared" si="3106"/>
        <v>100</v>
      </c>
      <c r="AF1189" s="32">
        <v>1.3</v>
      </c>
      <c r="AG1189" s="32">
        <v>0</v>
      </c>
      <c r="AH1189" s="32">
        <v>0</v>
      </c>
      <c r="AI1189" s="32">
        <v>0</v>
      </c>
      <c r="AJ1189" s="32">
        <v>0</v>
      </c>
      <c r="AK1189" s="32">
        <v>0</v>
      </c>
      <c r="AL1189" s="32">
        <f t="shared" si="3107"/>
        <v>1.3</v>
      </c>
      <c r="AM1189" s="32">
        <f t="shared" si="3108"/>
        <v>0</v>
      </c>
      <c r="AN1189" s="12"/>
    </row>
    <row r="1190" spans="2:40" ht="31.2" x14ac:dyDescent="0.3">
      <c r="B1190" s="30" t="s">
        <v>450</v>
      </c>
      <c r="C1190" s="30" t="s">
        <v>134</v>
      </c>
      <c r="D1190" s="30" t="s">
        <v>114</v>
      </c>
      <c r="E1190" s="15" t="str">
        <f t="shared" si="3112"/>
        <v>1103</v>
      </c>
      <c r="F1190" s="30" t="s">
        <v>453</v>
      </c>
      <c r="G1190" s="30"/>
      <c r="H1190" s="31" t="s">
        <v>454</v>
      </c>
      <c r="I1190" s="32">
        <f t="shared" si="3280"/>
        <v>30417.9</v>
      </c>
      <c r="J1190" s="32">
        <f t="shared" si="3281"/>
        <v>30426.800000000003</v>
      </c>
      <c r="K1190" s="32">
        <f t="shared" si="3282"/>
        <v>30426.800000000003</v>
      </c>
      <c r="L1190" s="32">
        <f t="shared" si="3283"/>
        <v>0</v>
      </c>
      <c r="M1190" s="32">
        <f t="shared" si="3284"/>
        <v>0</v>
      </c>
      <c r="N1190" s="32">
        <f t="shared" si="3285"/>
        <v>0</v>
      </c>
      <c r="O1190" s="32">
        <f t="shared" si="3286"/>
        <v>0</v>
      </c>
      <c r="P1190" s="32">
        <f t="shared" si="3287"/>
        <v>0</v>
      </c>
      <c r="Q1190" s="32">
        <f t="shared" si="3288"/>
        <v>0</v>
      </c>
      <c r="R1190" s="32">
        <f t="shared" si="3289"/>
        <v>0</v>
      </c>
      <c r="S1190" s="32">
        <f t="shared" si="3290"/>
        <v>0</v>
      </c>
      <c r="T1190" s="32">
        <f t="shared" si="3291"/>
        <v>0</v>
      </c>
      <c r="U1190" s="32">
        <v>0</v>
      </c>
      <c r="V1190" s="32">
        <f t="shared" si="3113"/>
        <v>30417.9</v>
      </c>
      <c r="W1190" s="32">
        <f t="shared" si="3292"/>
        <v>0</v>
      </c>
      <c r="X1190" s="32">
        <f t="shared" si="3293"/>
        <v>0</v>
      </c>
      <c r="Y1190" s="32">
        <f t="shared" si="3294"/>
        <v>0</v>
      </c>
      <c r="Z1190" s="32">
        <f t="shared" si="3295"/>
        <v>0</v>
      </c>
      <c r="AA1190" s="32">
        <f t="shared" si="3296"/>
        <v>0</v>
      </c>
      <c r="AB1190" s="32">
        <f t="shared" si="3297"/>
        <v>24856.350000000002</v>
      </c>
      <c r="AC1190" s="33">
        <f t="shared" si="3298"/>
        <v>30417.9</v>
      </c>
      <c r="AD1190" s="33">
        <f t="shared" si="3299"/>
        <v>30396.693739999999</v>
      </c>
      <c r="AE1190" s="34">
        <f t="shared" si="3106"/>
        <v>99.93028361589721</v>
      </c>
      <c r="AF1190" s="32">
        <f t="shared" si="3300"/>
        <v>30417.9</v>
      </c>
      <c r="AG1190" s="32">
        <f t="shared" si="3301"/>
        <v>0</v>
      </c>
      <c r="AH1190" s="32">
        <f t="shared" si="3302"/>
        <v>0</v>
      </c>
      <c r="AI1190" s="32">
        <f t="shared" si="3303"/>
        <v>0</v>
      </c>
      <c r="AJ1190" s="32">
        <f t="shared" si="3304"/>
        <v>0</v>
      </c>
      <c r="AK1190" s="32">
        <f t="shared" si="3305"/>
        <v>0</v>
      </c>
      <c r="AL1190" s="32">
        <f t="shared" si="3107"/>
        <v>30417.9</v>
      </c>
      <c r="AM1190" s="32">
        <f t="shared" si="3108"/>
        <v>0</v>
      </c>
    </row>
    <row r="1191" spans="2:40" ht="31.2" x14ac:dyDescent="0.3">
      <c r="B1191" s="30" t="s">
        <v>450</v>
      </c>
      <c r="C1191" s="30" t="s">
        <v>134</v>
      </c>
      <c r="D1191" s="30" t="s">
        <v>114</v>
      </c>
      <c r="E1191" s="15" t="str">
        <f t="shared" si="3112"/>
        <v>1103</v>
      </c>
      <c r="F1191" s="30" t="s">
        <v>531</v>
      </c>
      <c r="G1191" s="30"/>
      <c r="H1191" s="31" t="s">
        <v>532</v>
      </c>
      <c r="I1191" s="32">
        <f t="shared" si="3280"/>
        <v>30417.9</v>
      </c>
      <c r="J1191" s="32">
        <f t="shared" si="3281"/>
        <v>30426.800000000003</v>
      </c>
      <c r="K1191" s="32">
        <f t="shared" si="3282"/>
        <v>30426.800000000003</v>
      </c>
      <c r="L1191" s="32">
        <f t="shared" si="3283"/>
        <v>0</v>
      </c>
      <c r="M1191" s="32">
        <f t="shared" si="3284"/>
        <v>0</v>
      </c>
      <c r="N1191" s="32">
        <f t="shared" si="3285"/>
        <v>0</v>
      </c>
      <c r="O1191" s="32">
        <f t="shared" si="3286"/>
        <v>0</v>
      </c>
      <c r="P1191" s="32">
        <f t="shared" si="3287"/>
        <v>0</v>
      </c>
      <c r="Q1191" s="32">
        <f t="shared" si="3288"/>
        <v>0</v>
      </c>
      <c r="R1191" s="32">
        <f t="shared" si="3289"/>
        <v>0</v>
      </c>
      <c r="S1191" s="32">
        <f t="shared" si="3290"/>
        <v>0</v>
      </c>
      <c r="T1191" s="32">
        <f t="shared" si="3291"/>
        <v>0</v>
      </c>
      <c r="U1191" s="32">
        <v>0</v>
      </c>
      <c r="V1191" s="32">
        <f t="shared" si="3113"/>
        <v>30417.9</v>
      </c>
      <c r="W1191" s="32">
        <f t="shared" si="3292"/>
        <v>0</v>
      </c>
      <c r="X1191" s="32">
        <f t="shared" si="3293"/>
        <v>0</v>
      </c>
      <c r="Y1191" s="32">
        <f t="shared" si="3294"/>
        <v>0</v>
      </c>
      <c r="Z1191" s="32">
        <f t="shared" si="3295"/>
        <v>0</v>
      </c>
      <c r="AA1191" s="32">
        <f t="shared" si="3296"/>
        <v>0</v>
      </c>
      <c r="AB1191" s="32">
        <f t="shared" si="3297"/>
        <v>24856.350000000002</v>
      </c>
      <c r="AC1191" s="33">
        <f t="shared" si="3298"/>
        <v>30417.9</v>
      </c>
      <c r="AD1191" s="33">
        <f t="shared" si="3299"/>
        <v>30396.693739999999</v>
      </c>
      <c r="AE1191" s="34">
        <f t="shared" si="3106"/>
        <v>99.93028361589721</v>
      </c>
      <c r="AF1191" s="32">
        <f t="shared" si="3300"/>
        <v>30417.9</v>
      </c>
      <c r="AG1191" s="32">
        <f t="shared" si="3301"/>
        <v>0</v>
      </c>
      <c r="AH1191" s="32">
        <f t="shared" si="3302"/>
        <v>0</v>
      </c>
      <c r="AI1191" s="32">
        <f t="shared" si="3303"/>
        <v>0</v>
      </c>
      <c r="AJ1191" s="32">
        <f t="shared" si="3304"/>
        <v>0</v>
      </c>
      <c r="AK1191" s="32">
        <f t="shared" si="3305"/>
        <v>0</v>
      </c>
      <c r="AL1191" s="32">
        <f t="shared" si="3107"/>
        <v>30417.9</v>
      </c>
      <c r="AM1191" s="32">
        <f t="shared" si="3108"/>
        <v>0</v>
      </c>
    </row>
    <row r="1192" spans="2:40" ht="31.2" x14ac:dyDescent="0.3">
      <c r="B1192" s="30" t="s">
        <v>450</v>
      </c>
      <c r="C1192" s="30" t="s">
        <v>134</v>
      </c>
      <c r="D1192" s="30" t="s">
        <v>114</v>
      </c>
      <c r="E1192" s="15" t="str">
        <f t="shared" si="3112"/>
        <v>1103</v>
      </c>
      <c r="F1192" s="30" t="s">
        <v>533</v>
      </c>
      <c r="G1192" s="30"/>
      <c r="H1192" s="31" t="s">
        <v>534</v>
      </c>
      <c r="I1192" s="32">
        <f t="shared" ref="I1192:T1192" si="3306">I1193+I1196+I1199</f>
        <v>30417.9</v>
      </c>
      <c r="J1192" s="32">
        <f t="shared" si="3306"/>
        <v>30426.800000000003</v>
      </c>
      <c r="K1192" s="32">
        <f t="shared" si="3306"/>
        <v>30426.800000000003</v>
      </c>
      <c r="L1192" s="32">
        <f t="shared" si="3306"/>
        <v>0</v>
      </c>
      <c r="M1192" s="32">
        <f t="shared" si="3306"/>
        <v>0</v>
      </c>
      <c r="N1192" s="32">
        <f t="shared" si="3306"/>
        <v>0</v>
      </c>
      <c r="O1192" s="32">
        <f t="shared" si="3306"/>
        <v>0</v>
      </c>
      <c r="P1192" s="32">
        <f t="shared" si="3306"/>
        <v>0</v>
      </c>
      <c r="Q1192" s="32">
        <f t="shared" si="3306"/>
        <v>0</v>
      </c>
      <c r="R1192" s="32">
        <f t="shared" si="3306"/>
        <v>0</v>
      </c>
      <c r="S1192" s="32">
        <f t="shared" si="3306"/>
        <v>0</v>
      </c>
      <c r="T1192" s="32">
        <f t="shared" si="3306"/>
        <v>0</v>
      </c>
      <c r="U1192" s="32">
        <v>0</v>
      </c>
      <c r="V1192" s="32">
        <f t="shared" si="3113"/>
        <v>30417.9</v>
      </c>
      <c r="W1192" s="32">
        <f t="shared" ref="W1192:AD1192" si="3307">W1193+W1196+W1199</f>
        <v>0</v>
      </c>
      <c r="X1192" s="32">
        <f t="shared" si="3307"/>
        <v>0</v>
      </c>
      <c r="Y1192" s="32">
        <f t="shared" si="3307"/>
        <v>0</v>
      </c>
      <c r="Z1192" s="32">
        <f t="shared" si="3307"/>
        <v>0</v>
      </c>
      <c r="AA1192" s="32">
        <f t="shared" si="3307"/>
        <v>0</v>
      </c>
      <c r="AB1192" s="32">
        <f t="shared" si="3307"/>
        <v>24856.350000000002</v>
      </c>
      <c r="AC1192" s="33">
        <f t="shared" si="3307"/>
        <v>30417.9</v>
      </c>
      <c r="AD1192" s="33">
        <f t="shared" si="3307"/>
        <v>30396.693739999999</v>
      </c>
      <c r="AE1192" s="34">
        <f t="shared" si="3106"/>
        <v>99.93028361589721</v>
      </c>
      <c r="AF1192" s="32">
        <f t="shared" ref="AF1192:AK1192" si="3308">AF1193+AF1196+AF1199</f>
        <v>30417.9</v>
      </c>
      <c r="AG1192" s="32">
        <f t="shared" si="3308"/>
        <v>0</v>
      </c>
      <c r="AH1192" s="32">
        <f t="shared" si="3308"/>
        <v>0</v>
      </c>
      <c r="AI1192" s="32">
        <f t="shared" si="3308"/>
        <v>0</v>
      </c>
      <c r="AJ1192" s="32">
        <f t="shared" si="3308"/>
        <v>0</v>
      </c>
      <c r="AK1192" s="32">
        <f t="shared" si="3308"/>
        <v>0</v>
      </c>
      <c r="AL1192" s="32">
        <f t="shared" si="3107"/>
        <v>30417.9</v>
      </c>
      <c r="AM1192" s="32">
        <f t="shared" si="3108"/>
        <v>0</v>
      </c>
    </row>
    <row r="1193" spans="2:40" ht="31.2" x14ac:dyDescent="0.3">
      <c r="B1193" s="30" t="s">
        <v>450</v>
      </c>
      <c r="C1193" s="30" t="s">
        <v>134</v>
      </c>
      <c r="D1193" s="30" t="s">
        <v>114</v>
      </c>
      <c r="E1193" s="15" t="str">
        <f t="shared" si="3112"/>
        <v>1103</v>
      </c>
      <c r="F1193" s="30" t="s">
        <v>589</v>
      </c>
      <c r="G1193" s="30"/>
      <c r="H1193" s="31" t="s">
        <v>67</v>
      </c>
      <c r="I1193" s="32">
        <f t="shared" ref="I1193:I1203" si="3309">I1194</f>
        <v>30228.9</v>
      </c>
      <c r="J1193" s="32">
        <f t="shared" ref="J1193:J1203" si="3310">J1194</f>
        <v>30240.800000000003</v>
      </c>
      <c r="K1193" s="32">
        <f t="shared" ref="K1193:K1203" si="3311">K1194</f>
        <v>30240.800000000003</v>
      </c>
      <c r="L1193" s="32">
        <f t="shared" ref="L1193:L1203" si="3312">L1194</f>
        <v>0</v>
      </c>
      <c r="M1193" s="32">
        <f t="shared" ref="M1193:M1203" si="3313">M1194</f>
        <v>0</v>
      </c>
      <c r="N1193" s="32">
        <f t="shared" ref="N1193:N1203" si="3314">N1194</f>
        <v>0</v>
      </c>
      <c r="O1193" s="32">
        <f t="shared" ref="O1193:O1203" si="3315">O1194</f>
        <v>0</v>
      </c>
      <c r="P1193" s="32">
        <f t="shared" ref="P1193:P1203" si="3316">P1194</f>
        <v>0</v>
      </c>
      <c r="Q1193" s="32">
        <f t="shared" ref="Q1193:Q1203" si="3317">Q1194</f>
        <v>0</v>
      </c>
      <c r="R1193" s="32">
        <f t="shared" ref="R1193:R1203" si="3318">R1194</f>
        <v>0</v>
      </c>
      <c r="S1193" s="32">
        <f t="shared" ref="S1193:S1203" si="3319">S1194</f>
        <v>0</v>
      </c>
      <c r="T1193" s="32">
        <f t="shared" ref="T1193:T1203" si="3320">T1194</f>
        <v>0</v>
      </c>
      <c r="U1193" s="32">
        <v>0</v>
      </c>
      <c r="V1193" s="32">
        <f t="shared" si="3113"/>
        <v>30228.9</v>
      </c>
      <c r="W1193" s="32">
        <f t="shared" ref="W1193:W1203" si="3321">W1194</f>
        <v>0</v>
      </c>
      <c r="X1193" s="32">
        <f t="shared" ref="X1193:X1203" si="3322">X1194</f>
        <v>0</v>
      </c>
      <c r="Y1193" s="32">
        <f t="shared" ref="Y1193:Y1203" si="3323">Y1194</f>
        <v>0</v>
      </c>
      <c r="Z1193" s="32">
        <f t="shared" ref="Z1193:Z1203" si="3324">Z1194</f>
        <v>0</v>
      </c>
      <c r="AA1193" s="32">
        <f t="shared" ref="AA1193:AA1203" si="3325">AA1194</f>
        <v>0</v>
      </c>
      <c r="AB1193" s="32">
        <f t="shared" ref="AB1193:AB1203" si="3326">AB1194</f>
        <v>24699.95</v>
      </c>
      <c r="AC1193" s="33">
        <f t="shared" ref="AC1193:AC1203" si="3327">AC1194</f>
        <v>30228.9</v>
      </c>
      <c r="AD1193" s="33">
        <f t="shared" ref="AD1193:AD1203" si="3328">AD1194</f>
        <v>30207.711640000001</v>
      </c>
      <c r="AE1193" s="34">
        <f t="shared" si="3106"/>
        <v>99.929906943355533</v>
      </c>
      <c r="AF1193" s="32">
        <f t="shared" ref="AF1193:AF1203" si="3329">AF1194</f>
        <v>30228.9</v>
      </c>
      <c r="AG1193" s="32">
        <f t="shared" ref="AG1193:AG1203" si="3330">AG1194</f>
        <v>0</v>
      </c>
      <c r="AH1193" s="32">
        <f t="shared" ref="AH1193:AH1203" si="3331">AH1194</f>
        <v>0</v>
      </c>
      <c r="AI1193" s="32">
        <f t="shared" ref="AI1193:AI1203" si="3332">AI1194</f>
        <v>0</v>
      </c>
      <c r="AJ1193" s="32">
        <f t="shared" ref="AJ1193:AJ1203" si="3333">AJ1194</f>
        <v>0</v>
      </c>
      <c r="AK1193" s="32">
        <f t="shared" ref="AK1193:AK1203" si="3334">AK1194</f>
        <v>0</v>
      </c>
      <c r="AL1193" s="32">
        <f t="shared" si="3107"/>
        <v>30228.9</v>
      </c>
      <c r="AM1193" s="32">
        <f t="shared" si="3108"/>
        <v>0</v>
      </c>
    </row>
    <row r="1194" spans="2:40" ht="31.2" x14ac:dyDescent="0.3">
      <c r="B1194" s="30" t="s">
        <v>450</v>
      </c>
      <c r="C1194" s="30" t="s">
        <v>134</v>
      </c>
      <c r="D1194" s="30" t="s">
        <v>114</v>
      </c>
      <c r="E1194" s="15" t="str">
        <f t="shared" si="3112"/>
        <v>1103</v>
      </c>
      <c r="F1194" s="30" t="s">
        <v>589</v>
      </c>
      <c r="G1194" s="30" t="s">
        <v>174</v>
      </c>
      <c r="H1194" s="31" t="s">
        <v>175</v>
      </c>
      <c r="I1194" s="32">
        <f t="shared" si="3309"/>
        <v>30228.9</v>
      </c>
      <c r="J1194" s="32">
        <f t="shared" si="3310"/>
        <v>30240.800000000003</v>
      </c>
      <c r="K1194" s="32">
        <f t="shared" si="3311"/>
        <v>30240.800000000003</v>
      </c>
      <c r="L1194" s="32">
        <f t="shared" si="3312"/>
        <v>0</v>
      </c>
      <c r="M1194" s="32">
        <f t="shared" si="3313"/>
        <v>0</v>
      </c>
      <c r="N1194" s="32">
        <f t="shared" si="3314"/>
        <v>0</v>
      </c>
      <c r="O1194" s="32">
        <f t="shared" si="3315"/>
        <v>0</v>
      </c>
      <c r="P1194" s="32">
        <f t="shared" si="3316"/>
        <v>0</v>
      </c>
      <c r="Q1194" s="32">
        <f t="shared" si="3317"/>
        <v>0</v>
      </c>
      <c r="R1194" s="32">
        <f t="shared" si="3318"/>
        <v>0</v>
      </c>
      <c r="S1194" s="32">
        <f t="shared" si="3319"/>
        <v>0</v>
      </c>
      <c r="T1194" s="32">
        <f t="shared" si="3320"/>
        <v>0</v>
      </c>
      <c r="U1194" s="32">
        <v>0</v>
      </c>
      <c r="V1194" s="32">
        <f t="shared" si="3113"/>
        <v>30228.9</v>
      </c>
      <c r="W1194" s="32">
        <f t="shared" si="3321"/>
        <v>0</v>
      </c>
      <c r="X1194" s="32">
        <f t="shared" si="3322"/>
        <v>0</v>
      </c>
      <c r="Y1194" s="32">
        <f t="shared" si="3323"/>
        <v>0</v>
      </c>
      <c r="Z1194" s="32">
        <f t="shared" si="3324"/>
        <v>0</v>
      </c>
      <c r="AA1194" s="32">
        <f t="shared" si="3325"/>
        <v>0</v>
      </c>
      <c r="AB1194" s="32">
        <f t="shared" si="3326"/>
        <v>24699.95</v>
      </c>
      <c r="AC1194" s="33">
        <f t="shared" si="3327"/>
        <v>30228.9</v>
      </c>
      <c r="AD1194" s="33">
        <f t="shared" si="3328"/>
        <v>30207.711640000001</v>
      </c>
      <c r="AE1194" s="34">
        <f t="shared" ref="AE1194:AE1257" si="3335">AD1194/AC1194*100</f>
        <v>99.929906943355533</v>
      </c>
      <c r="AF1194" s="32">
        <f t="shared" si="3329"/>
        <v>30228.9</v>
      </c>
      <c r="AG1194" s="32">
        <f t="shared" si="3330"/>
        <v>0</v>
      </c>
      <c r="AH1194" s="32">
        <f t="shared" si="3331"/>
        <v>0</v>
      </c>
      <c r="AI1194" s="32">
        <f t="shared" si="3332"/>
        <v>0</v>
      </c>
      <c r="AJ1194" s="32">
        <f t="shared" si="3333"/>
        <v>0</v>
      </c>
      <c r="AK1194" s="32">
        <f t="shared" si="3334"/>
        <v>0</v>
      </c>
      <c r="AL1194" s="32">
        <f t="shared" ref="AL1194:AL1257" si="3336">AF1194+AH1194+AK1194+AI1194+AJ1194+AG1194</f>
        <v>30228.9</v>
      </c>
      <c r="AM1194" s="32">
        <f t="shared" ref="AM1194:AM1257" si="3337">V1194-AL1194</f>
        <v>0</v>
      </c>
    </row>
    <row r="1195" spans="2:40" x14ac:dyDescent="0.3">
      <c r="B1195" s="30" t="s">
        <v>450</v>
      </c>
      <c r="C1195" s="30" t="s">
        <v>134</v>
      </c>
      <c r="D1195" s="30" t="s">
        <v>114</v>
      </c>
      <c r="E1195" s="15" t="str">
        <f t="shared" si="3112"/>
        <v>1103</v>
      </c>
      <c r="F1195" s="30" t="s">
        <v>589</v>
      </c>
      <c r="G1195" s="30" t="s">
        <v>302</v>
      </c>
      <c r="H1195" s="31" t="s">
        <v>303</v>
      </c>
      <c r="I1195" s="32">
        <v>30228.9</v>
      </c>
      <c r="J1195" s="32">
        <v>30240.800000000003</v>
      </c>
      <c r="K1195" s="32">
        <v>30240.800000000003</v>
      </c>
      <c r="L1195" s="32"/>
      <c r="M1195" s="32"/>
      <c r="N1195" s="32"/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2">
        <v>0</v>
      </c>
      <c r="V1195" s="32">
        <f t="shared" si="3113"/>
        <v>30228.9</v>
      </c>
      <c r="W1195" s="32"/>
      <c r="X1195" s="32"/>
      <c r="Y1195" s="32"/>
      <c r="Z1195" s="32"/>
      <c r="AA1195" s="32"/>
      <c r="AB1195" s="32">
        <v>24699.95</v>
      </c>
      <c r="AC1195" s="33">
        <v>30228.9</v>
      </c>
      <c r="AD1195" s="33">
        <v>30207.711640000001</v>
      </c>
      <c r="AE1195" s="34">
        <f t="shared" si="3335"/>
        <v>99.929906943355533</v>
      </c>
      <c r="AF1195" s="32">
        <v>30228.9</v>
      </c>
      <c r="AG1195" s="32">
        <v>0</v>
      </c>
      <c r="AH1195" s="32">
        <v>0</v>
      </c>
      <c r="AI1195" s="32">
        <v>0</v>
      </c>
      <c r="AJ1195" s="32">
        <v>0</v>
      </c>
      <c r="AK1195" s="32">
        <v>0</v>
      </c>
      <c r="AL1195" s="32">
        <f t="shared" si="3336"/>
        <v>30228.9</v>
      </c>
      <c r="AM1195" s="32">
        <f t="shared" si="3337"/>
        <v>0</v>
      </c>
      <c r="AN1195" s="12"/>
    </row>
    <row r="1196" spans="2:40" x14ac:dyDescent="0.3">
      <c r="B1196" s="30" t="s">
        <v>450</v>
      </c>
      <c r="C1196" s="30" t="s">
        <v>134</v>
      </c>
      <c r="D1196" s="30" t="s">
        <v>114</v>
      </c>
      <c r="E1196" s="15" t="str">
        <f t="shared" si="3112"/>
        <v>1103</v>
      </c>
      <c r="F1196" s="30" t="s">
        <v>596</v>
      </c>
      <c r="G1196" s="30"/>
      <c r="H1196" s="31" t="s">
        <v>312</v>
      </c>
      <c r="I1196" s="32">
        <f t="shared" si="3309"/>
        <v>3</v>
      </c>
      <c r="J1196" s="32">
        <f t="shared" si="3310"/>
        <v>0</v>
      </c>
      <c r="K1196" s="32">
        <f t="shared" si="3311"/>
        <v>0</v>
      </c>
      <c r="L1196" s="32">
        <f t="shared" si="3312"/>
        <v>0</v>
      </c>
      <c r="M1196" s="32">
        <f t="shared" si="3313"/>
        <v>0</v>
      </c>
      <c r="N1196" s="32">
        <f t="shared" si="3314"/>
        <v>0</v>
      </c>
      <c r="O1196" s="32">
        <f t="shared" si="3315"/>
        <v>0</v>
      </c>
      <c r="P1196" s="32">
        <f t="shared" si="3316"/>
        <v>0</v>
      </c>
      <c r="Q1196" s="32">
        <f t="shared" si="3317"/>
        <v>0</v>
      </c>
      <c r="R1196" s="32">
        <f t="shared" si="3318"/>
        <v>0</v>
      </c>
      <c r="S1196" s="32">
        <f t="shared" si="3319"/>
        <v>0</v>
      </c>
      <c r="T1196" s="32">
        <f t="shared" si="3320"/>
        <v>0</v>
      </c>
      <c r="U1196" s="32">
        <v>0</v>
      </c>
      <c r="V1196" s="32">
        <f t="shared" si="3113"/>
        <v>3</v>
      </c>
      <c r="W1196" s="32">
        <f t="shared" si="3321"/>
        <v>0</v>
      </c>
      <c r="X1196" s="32">
        <f t="shared" si="3322"/>
        <v>0</v>
      </c>
      <c r="Y1196" s="32">
        <f t="shared" si="3323"/>
        <v>0</v>
      </c>
      <c r="Z1196" s="32">
        <f t="shared" si="3324"/>
        <v>0</v>
      </c>
      <c r="AA1196" s="32">
        <f t="shared" si="3325"/>
        <v>0</v>
      </c>
      <c r="AB1196" s="32">
        <f t="shared" si="3326"/>
        <v>0</v>
      </c>
      <c r="AC1196" s="33">
        <f t="shared" si="3327"/>
        <v>3</v>
      </c>
      <c r="AD1196" s="33">
        <f t="shared" si="3328"/>
        <v>2.9894099999999999</v>
      </c>
      <c r="AE1196" s="34">
        <f t="shared" si="3335"/>
        <v>99.646999999999991</v>
      </c>
      <c r="AF1196" s="32">
        <f t="shared" si="3329"/>
        <v>3</v>
      </c>
      <c r="AG1196" s="32">
        <f t="shared" si="3330"/>
        <v>0</v>
      </c>
      <c r="AH1196" s="32">
        <f t="shared" si="3331"/>
        <v>0</v>
      </c>
      <c r="AI1196" s="32">
        <f t="shared" si="3332"/>
        <v>0</v>
      </c>
      <c r="AJ1196" s="32">
        <f t="shared" si="3333"/>
        <v>0</v>
      </c>
      <c r="AK1196" s="32">
        <f t="shared" si="3334"/>
        <v>0</v>
      </c>
      <c r="AL1196" s="32">
        <f t="shared" si="3336"/>
        <v>3</v>
      </c>
      <c r="AM1196" s="32">
        <f t="shared" si="3337"/>
        <v>0</v>
      </c>
    </row>
    <row r="1197" spans="2:40" ht="31.2" x14ac:dyDescent="0.3">
      <c r="B1197" s="30" t="s">
        <v>450</v>
      </c>
      <c r="C1197" s="30" t="s">
        <v>134</v>
      </c>
      <c r="D1197" s="30" t="s">
        <v>114</v>
      </c>
      <c r="E1197" s="15" t="str">
        <f t="shared" si="3112"/>
        <v>1103</v>
      </c>
      <c r="F1197" s="30" t="s">
        <v>596</v>
      </c>
      <c r="G1197" s="30" t="s">
        <v>174</v>
      </c>
      <c r="H1197" s="31" t="s">
        <v>175</v>
      </c>
      <c r="I1197" s="32">
        <f t="shared" si="3309"/>
        <v>3</v>
      </c>
      <c r="J1197" s="32">
        <f t="shared" si="3310"/>
        <v>0</v>
      </c>
      <c r="K1197" s="32">
        <f t="shared" si="3311"/>
        <v>0</v>
      </c>
      <c r="L1197" s="32">
        <f t="shared" si="3312"/>
        <v>0</v>
      </c>
      <c r="M1197" s="32">
        <f t="shared" si="3313"/>
        <v>0</v>
      </c>
      <c r="N1197" s="32">
        <f t="shared" si="3314"/>
        <v>0</v>
      </c>
      <c r="O1197" s="32">
        <f t="shared" si="3315"/>
        <v>0</v>
      </c>
      <c r="P1197" s="32">
        <f t="shared" si="3316"/>
        <v>0</v>
      </c>
      <c r="Q1197" s="32">
        <f t="shared" si="3317"/>
        <v>0</v>
      </c>
      <c r="R1197" s="32">
        <f t="shared" si="3318"/>
        <v>0</v>
      </c>
      <c r="S1197" s="32">
        <f t="shared" si="3319"/>
        <v>0</v>
      </c>
      <c r="T1197" s="32">
        <f t="shared" si="3320"/>
        <v>0</v>
      </c>
      <c r="U1197" s="32">
        <v>0</v>
      </c>
      <c r="V1197" s="32">
        <f t="shared" si="3113"/>
        <v>3</v>
      </c>
      <c r="W1197" s="32">
        <f t="shared" si="3321"/>
        <v>0</v>
      </c>
      <c r="X1197" s="32">
        <f t="shared" si="3322"/>
        <v>0</v>
      </c>
      <c r="Y1197" s="32">
        <f t="shared" si="3323"/>
        <v>0</v>
      </c>
      <c r="Z1197" s="32">
        <f t="shared" si="3324"/>
        <v>0</v>
      </c>
      <c r="AA1197" s="32">
        <f t="shared" si="3325"/>
        <v>0</v>
      </c>
      <c r="AB1197" s="32">
        <f t="shared" si="3326"/>
        <v>0</v>
      </c>
      <c r="AC1197" s="33">
        <f t="shared" si="3327"/>
        <v>3</v>
      </c>
      <c r="AD1197" s="33">
        <f t="shared" si="3328"/>
        <v>2.9894099999999999</v>
      </c>
      <c r="AE1197" s="34">
        <f t="shared" si="3335"/>
        <v>99.646999999999991</v>
      </c>
      <c r="AF1197" s="32">
        <f t="shared" si="3329"/>
        <v>3</v>
      </c>
      <c r="AG1197" s="32">
        <f t="shared" si="3330"/>
        <v>0</v>
      </c>
      <c r="AH1197" s="32">
        <f t="shared" si="3331"/>
        <v>0</v>
      </c>
      <c r="AI1197" s="32">
        <f t="shared" si="3332"/>
        <v>0</v>
      </c>
      <c r="AJ1197" s="32">
        <f t="shared" si="3333"/>
        <v>0</v>
      </c>
      <c r="AK1197" s="32">
        <f t="shared" si="3334"/>
        <v>0</v>
      </c>
      <c r="AL1197" s="32">
        <f t="shared" si="3336"/>
        <v>3</v>
      </c>
      <c r="AM1197" s="32">
        <f t="shared" si="3337"/>
        <v>0</v>
      </c>
    </row>
    <row r="1198" spans="2:40" x14ac:dyDescent="0.3">
      <c r="B1198" s="30" t="s">
        <v>450</v>
      </c>
      <c r="C1198" s="30" t="s">
        <v>134</v>
      </c>
      <c r="D1198" s="30" t="s">
        <v>114</v>
      </c>
      <c r="E1198" s="15" t="str">
        <f t="shared" si="3112"/>
        <v>1103</v>
      </c>
      <c r="F1198" s="30" t="s">
        <v>596</v>
      </c>
      <c r="G1198" s="30" t="s">
        <v>302</v>
      </c>
      <c r="H1198" s="31" t="s">
        <v>303</v>
      </c>
      <c r="I1198" s="32">
        <v>3</v>
      </c>
      <c r="J1198" s="32"/>
      <c r="K1198" s="32"/>
      <c r="L1198" s="32"/>
      <c r="M1198" s="32"/>
      <c r="N1198" s="32"/>
      <c r="O1198" s="32">
        <v>0</v>
      </c>
      <c r="P1198" s="32">
        <v>0</v>
      </c>
      <c r="Q1198" s="32">
        <v>0</v>
      </c>
      <c r="R1198" s="32">
        <v>0</v>
      </c>
      <c r="S1198" s="32">
        <v>0</v>
      </c>
      <c r="T1198" s="32">
        <v>0</v>
      </c>
      <c r="U1198" s="32">
        <v>0</v>
      </c>
      <c r="V1198" s="32">
        <f t="shared" si="3113"/>
        <v>3</v>
      </c>
      <c r="W1198" s="32"/>
      <c r="X1198" s="32"/>
      <c r="Y1198" s="32"/>
      <c r="Z1198" s="32"/>
      <c r="AA1198" s="32"/>
      <c r="AB1198" s="32">
        <v>0</v>
      </c>
      <c r="AC1198" s="33">
        <v>3</v>
      </c>
      <c r="AD1198" s="33">
        <v>2.9894099999999999</v>
      </c>
      <c r="AE1198" s="34">
        <f t="shared" si="3335"/>
        <v>99.646999999999991</v>
      </c>
      <c r="AF1198" s="32">
        <v>3</v>
      </c>
      <c r="AG1198" s="32">
        <v>0</v>
      </c>
      <c r="AH1198" s="32">
        <v>0</v>
      </c>
      <c r="AI1198" s="32">
        <v>0</v>
      </c>
      <c r="AJ1198" s="32">
        <v>0</v>
      </c>
      <c r="AK1198" s="32">
        <v>0</v>
      </c>
      <c r="AL1198" s="32">
        <f t="shared" si="3336"/>
        <v>3</v>
      </c>
      <c r="AM1198" s="32">
        <f t="shared" si="3337"/>
        <v>0</v>
      </c>
      <c r="AN1198" s="12"/>
    </row>
    <row r="1199" spans="2:40" ht="46.8" x14ac:dyDescent="0.3">
      <c r="B1199" s="30" t="s">
        <v>450</v>
      </c>
      <c r="C1199" s="30" t="s">
        <v>134</v>
      </c>
      <c r="D1199" s="30" t="s">
        <v>114</v>
      </c>
      <c r="E1199" s="15" t="str">
        <f t="shared" si="3112"/>
        <v>1103</v>
      </c>
      <c r="F1199" s="30" t="s">
        <v>597</v>
      </c>
      <c r="G1199" s="30"/>
      <c r="H1199" s="31" t="s">
        <v>318</v>
      </c>
      <c r="I1199" s="32">
        <f t="shared" si="3309"/>
        <v>186</v>
      </c>
      <c r="J1199" s="32">
        <f t="shared" si="3310"/>
        <v>186</v>
      </c>
      <c r="K1199" s="32">
        <f t="shared" si="3311"/>
        <v>186</v>
      </c>
      <c r="L1199" s="32">
        <f t="shared" si="3312"/>
        <v>0</v>
      </c>
      <c r="M1199" s="32">
        <f t="shared" si="3313"/>
        <v>0</v>
      </c>
      <c r="N1199" s="32">
        <f t="shared" si="3314"/>
        <v>0</v>
      </c>
      <c r="O1199" s="32">
        <f t="shared" si="3315"/>
        <v>0</v>
      </c>
      <c r="P1199" s="32">
        <f t="shared" si="3316"/>
        <v>0</v>
      </c>
      <c r="Q1199" s="32">
        <f t="shared" si="3317"/>
        <v>0</v>
      </c>
      <c r="R1199" s="32">
        <f t="shared" si="3318"/>
        <v>0</v>
      </c>
      <c r="S1199" s="32">
        <f t="shared" si="3319"/>
        <v>0</v>
      </c>
      <c r="T1199" s="32">
        <f t="shared" si="3320"/>
        <v>0</v>
      </c>
      <c r="U1199" s="32">
        <v>0</v>
      </c>
      <c r="V1199" s="32">
        <f t="shared" si="3113"/>
        <v>186</v>
      </c>
      <c r="W1199" s="32">
        <f t="shared" si="3321"/>
        <v>0</v>
      </c>
      <c r="X1199" s="32">
        <f t="shared" si="3322"/>
        <v>0</v>
      </c>
      <c r="Y1199" s="32">
        <f t="shared" si="3323"/>
        <v>0</v>
      </c>
      <c r="Z1199" s="32">
        <f t="shared" si="3324"/>
        <v>0</v>
      </c>
      <c r="AA1199" s="32">
        <f t="shared" si="3325"/>
        <v>0</v>
      </c>
      <c r="AB1199" s="32">
        <f t="shared" si="3326"/>
        <v>156.4</v>
      </c>
      <c r="AC1199" s="33">
        <f t="shared" si="3327"/>
        <v>186</v>
      </c>
      <c r="AD1199" s="33">
        <f t="shared" si="3328"/>
        <v>185.99269000000001</v>
      </c>
      <c r="AE1199" s="34">
        <f t="shared" si="3335"/>
        <v>99.99606989247313</v>
      </c>
      <c r="AF1199" s="32">
        <f t="shared" si="3329"/>
        <v>186</v>
      </c>
      <c r="AG1199" s="32">
        <f t="shared" si="3330"/>
        <v>0</v>
      </c>
      <c r="AH1199" s="32">
        <f t="shared" si="3331"/>
        <v>0</v>
      </c>
      <c r="AI1199" s="32">
        <f t="shared" si="3332"/>
        <v>0</v>
      </c>
      <c r="AJ1199" s="32">
        <f t="shared" si="3333"/>
        <v>0</v>
      </c>
      <c r="AK1199" s="32">
        <f t="shared" si="3334"/>
        <v>0</v>
      </c>
      <c r="AL1199" s="32">
        <f t="shared" si="3336"/>
        <v>186</v>
      </c>
      <c r="AM1199" s="32">
        <f t="shared" si="3337"/>
        <v>0</v>
      </c>
    </row>
    <row r="1200" spans="2:40" ht="31.2" x14ac:dyDescent="0.3">
      <c r="B1200" s="30" t="s">
        <v>450</v>
      </c>
      <c r="C1200" s="30" t="s">
        <v>134</v>
      </c>
      <c r="D1200" s="30" t="s">
        <v>114</v>
      </c>
      <c r="E1200" s="15" t="str">
        <f t="shared" si="3112"/>
        <v>1103</v>
      </c>
      <c r="F1200" s="30" t="s">
        <v>597</v>
      </c>
      <c r="G1200" s="30" t="s">
        <v>174</v>
      </c>
      <c r="H1200" s="31" t="s">
        <v>175</v>
      </c>
      <c r="I1200" s="32">
        <f t="shared" si="3309"/>
        <v>186</v>
      </c>
      <c r="J1200" s="32">
        <f t="shared" si="3310"/>
        <v>186</v>
      </c>
      <c r="K1200" s="32">
        <f t="shared" si="3311"/>
        <v>186</v>
      </c>
      <c r="L1200" s="32">
        <f t="shared" si="3312"/>
        <v>0</v>
      </c>
      <c r="M1200" s="32">
        <f t="shared" si="3313"/>
        <v>0</v>
      </c>
      <c r="N1200" s="32">
        <f t="shared" si="3314"/>
        <v>0</v>
      </c>
      <c r="O1200" s="32">
        <f t="shared" si="3315"/>
        <v>0</v>
      </c>
      <c r="P1200" s="32">
        <f t="shared" si="3316"/>
        <v>0</v>
      </c>
      <c r="Q1200" s="32">
        <f t="shared" si="3317"/>
        <v>0</v>
      </c>
      <c r="R1200" s="32">
        <f t="shared" si="3318"/>
        <v>0</v>
      </c>
      <c r="S1200" s="32">
        <f t="shared" si="3319"/>
        <v>0</v>
      </c>
      <c r="T1200" s="32">
        <f t="shared" si="3320"/>
        <v>0</v>
      </c>
      <c r="U1200" s="32">
        <v>0</v>
      </c>
      <c r="V1200" s="32">
        <f t="shared" si="3113"/>
        <v>186</v>
      </c>
      <c r="W1200" s="32">
        <f t="shared" si="3321"/>
        <v>0</v>
      </c>
      <c r="X1200" s="32">
        <f t="shared" si="3322"/>
        <v>0</v>
      </c>
      <c r="Y1200" s="32">
        <f t="shared" si="3323"/>
        <v>0</v>
      </c>
      <c r="Z1200" s="32">
        <f t="shared" si="3324"/>
        <v>0</v>
      </c>
      <c r="AA1200" s="32">
        <f t="shared" si="3325"/>
        <v>0</v>
      </c>
      <c r="AB1200" s="32">
        <f t="shared" si="3326"/>
        <v>156.4</v>
      </c>
      <c r="AC1200" s="33">
        <f t="shared" si="3327"/>
        <v>186</v>
      </c>
      <c r="AD1200" s="33">
        <f t="shared" si="3328"/>
        <v>185.99269000000001</v>
      </c>
      <c r="AE1200" s="34">
        <f t="shared" si="3335"/>
        <v>99.99606989247313</v>
      </c>
      <c r="AF1200" s="32">
        <f t="shared" si="3329"/>
        <v>186</v>
      </c>
      <c r="AG1200" s="32">
        <f t="shared" si="3330"/>
        <v>0</v>
      </c>
      <c r="AH1200" s="32">
        <f t="shared" si="3331"/>
        <v>0</v>
      </c>
      <c r="AI1200" s="32">
        <f t="shared" si="3332"/>
        <v>0</v>
      </c>
      <c r="AJ1200" s="32">
        <f t="shared" si="3333"/>
        <v>0</v>
      </c>
      <c r="AK1200" s="32">
        <f t="shared" si="3334"/>
        <v>0</v>
      </c>
      <c r="AL1200" s="32">
        <f t="shared" si="3336"/>
        <v>186</v>
      </c>
      <c r="AM1200" s="32">
        <f t="shared" si="3337"/>
        <v>0</v>
      </c>
    </row>
    <row r="1201" spans="2:40" x14ac:dyDescent="0.3">
      <c r="B1201" s="30" t="s">
        <v>450</v>
      </c>
      <c r="C1201" s="30" t="s">
        <v>134</v>
      </c>
      <c r="D1201" s="30" t="s">
        <v>114</v>
      </c>
      <c r="E1201" s="15" t="str">
        <f t="shared" ref="E1201:E1264" si="3338">CONCATENATE(C1201,D1201)</f>
        <v>1103</v>
      </c>
      <c r="F1201" s="30" t="s">
        <v>597</v>
      </c>
      <c r="G1201" s="30" t="s">
        <v>302</v>
      </c>
      <c r="H1201" s="31" t="s">
        <v>303</v>
      </c>
      <c r="I1201" s="32">
        <v>186</v>
      </c>
      <c r="J1201" s="32">
        <v>186</v>
      </c>
      <c r="K1201" s="32">
        <v>186</v>
      </c>
      <c r="L1201" s="32"/>
      <c r="M1201" s="32"/>
      <c r="N1201" s="32"/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2">
        <v>0</v>
      </c>
      <c r="V1201" s="32">
        <f t="shared" ref="V1201:V1264" si="3339">I1201+L1201+U1201+T1201+S1201+R1201+Q1201+P1201+O1201</f>
        <v>186</v>
      </c>
      <c r="W1201" s="32"/>
      <c r="X1201" s="32"/>
      <c r="Y1201" s="32"/>
      <c r="Z1201" s="32"/>
      <c r="AA1201" s="32"/>
      <c r="AB1201" s="32">
        <v>156.4</v>
      </c>
      <c r="AC1201" s="33">
        <v>186</v>
      </c>
      <c r="AD1201" s="33">
        <v>185.99269000000001</v>
      </c>
      <c r="AE1201" s="34">
        <f t="shared" si="3335"/>
        <v>99.99606989247313</v>
      </c>
      <c r="AF1201" s="32">
        <v>186</v>
      </c>
      <c r="AG1201" s="32">
        <v>0</v>
      </c>
      <c r="AH1201" s="32">
        <v>0</v>
      </c>
      <c r="AI1201" s="32">
        <v>0</v>
      </c>
      <c r="AJ1201" s="32">
        <v>0</v>
      </c>
      <c r="AK1201" s="32">
        <v>0</v>
      </c>
      <c r="AL1201" s="32">
        <f t="shared" si="3336"/>
        <v>186</v>
      </c>
      <c r="AM1201" s="32">
        <f t="shared" si="3337"/>
        <v>0</v>
      </c>
      <c r="AN1201" s="12"/>
    </row>
    <row r="1202" spans="2:40" ht="31.2" x14ac:dyDescent="0.3">
      <c r="B1202" s="30" t="s">
        <v>450</v>
      </c>
      <c r="C1202" s="30" t="s">
        <v>134</v>
      </c>
      <c r="D1202" s="30" t="s">
        <v>114</v>
      </c>
      <c r="E1202" s="15" t="str">
        <f t="shared" si="3338"/>
        <v>1103</v>
      </c>
      <c r="F1202" s="30" t="s">
        <v>477</v>
      </c>
      <c r="G1202" s="30"/>
      <c r="H1202" s="31" t="s">
        <v>478</v>
      </c>
      <c r="I1202" s="32">
        <f t="shared" si="3309"/>
        <v>3234.5000000000005</v>
      </c>
      <c r="J1202" s="32">
        <f t="shared" si="3310"/>
        <v>4189</v>
      </c>
      <c r="K1202" s="32">
        <f t="shared" si="3311"/>
        <v>9590</v>
      </c>
      <c r="L1202" s="32">
        <f t="shared" si="3312"/>
        <v>0</v>
      </c>
      <c r="M1202" s="32">
        <f t="shared" si="3313"/>
        <v>0</v>
      </c>
      <c r="N1202" s="32">
        <f t="shared" si="3314"/>
        <v>0</v>
      </c>
      <c r="O1202" s="32">
        <f t="shared" si="3315"/>
        <v>0</v>
      </c>
      <c r="P1202" s="32">
        <f t="shared" si="3316"/>
        <v>0</v>
      </c>
      <c r="Q1202" s="32">
        <f t="shared" si="3317"/>
        <v>0</v>
      </c>
      <c r="R1202" s="32">
        <f t="shared" si="3318"/>
        <v>0</v>
      </c>
      <c r="S1202" s="32">
        <f t="shared" si="3319"/>
        <v>0</v>
      </c>
      <c r="T1202" s="32">
        <f t="shared" si="3320"/>
        <v>0</v>
      </c>
      <c r="U1202" s="32">
        <v>0</v>
      </c>
      <c r="V1202" s="32">
        <f t="shared" si="3339"/>
        <v>3234.5000000000005</v>
      </c>
      <c r="W1202" s="32">
        <f t="shared" si="3321"/>
        <v>0</v>
      </c>
      <c r="X1202" s="32">
        <f t="shared" si="3322"/>
        <v>0</v>
      </c>
      <c r="Y1202" s="32">
        <f t="shared" si="3323"/>
        <v>0</v>
      </c>
      <c r="Z1202" s="32">
        <f t="shared" si="3324"/>
        <v>0</v>
      </c>
      <c r="AA1202" s="32">
        <f t="shared" si="3325"/>
        <v>0</v>
      </c>
      <c r="AB1202" s="32">
        <f t="shared" si="3326"/>
        <v>3207.607</v>
      </c>
      <c r="AC1202" s="33">
        <f t="shared" si="3327"/>
        <v>3234.5</v>
      </c>
      <c r="AD1202" s="33">
        <f t="shared" si="3328"/>
        <v>3234.4771499999997</v>
      </c>
      <c r="AE1202" s="34">
        <f t="shared" si="3335"/>
        <v>99.999293553872306</v>
      </c>
      <c r="AF1202" s="32">
        <f t="shared" si="3329"/>
        <v>3234.5</v>
      </c>
      <c r="AG1202" s="32">
        <f t="shared" si="3330"/>
        <v>0</v>
      </c>
      <c r="AH1202" s="32">
        <f t="shared" si="3331"/>
        <v>0</v>
      </c>
      <c r="AI1202" s="32">
        <f t="shared" si="3332"/>
        <v>0</v>
      </c>
      <c r="AJ1202" s="32">
        <f t="shared" si="3333"/>
        <v>0</v>
      </c>
      <c r="AK1202" s="32">
        <f t="shared" si="3334"/>
        <v>0</v>
      </c>
      <c r="AL1202" s="32">
        <f t="shared" si="3336"/>
        <v>3234.5</v>
      </c>
      <c r="AM1202" s="32">
        <f t="shared" si="3337"/>
        <v>0</v>
      </c>
    </row>
    <row r="1203" spans="2:40" ht="46.8" x14ac:dyDescent="0.3">
      <c r="B1203" s="30" t="s">
        <v>450</v>
      </c>
      <c r="C1203" s="30" t="s">
        <v>134</v>
      </c>
      <c r="D1203" s="30" t="s">
        <v>114</v>
      </c>
      <c r="E1203" s="15" t="str">
        <f t="shared" si="3338"/>
        <v>1103</v>
      </c>
      <c r="F1203" s="30" t="s">
        <v>485</v>
      </c>
      <c r="G1203" s="30"/>
      <c r="H1203" s="31" t="s">
        <v>486</v>
      </c>
      <c r="I1203" s="32">
        <f t="shared" si="3309"/>
        <v>3234.5000000000005</v>
      </c>
      <c r="J1203" s="32">
        <f t="shared" si="3310"/>
        <v>4189</v>
      </c>
      <c r="K1203" s="32">
        <f t="shared" si="3311"/>
        <v>9590</v>
      </c>
      <c r="L1203" s="32">
        <f t="shared" si="3312"/>
        <v>0</v>
      </c>
      <c r="M1203" s="32">
        <f t="shared" si="3313"/>
        <v>0</v>
      </c>
      <c r="N1203" s="32">
        <f t="shared" si="3314"/>
        <v>0</v>
      </c>
      <c r="O1203" s="32">
        <f t="shared" si="3315"/>
        <v>0</v>
      </c>
      <c r="P1203" s="32">
        <f t="shared" si="3316"/>
        <v>0</v>
      </c>
      <c r="Q1203" s="32">
        <f t="shared" si="3317"/>
        <v>0</v>
      </c>
      <c r="R1203" s="32">
        <f t="shared" si="3318"/>
        <v>0</v>
      </c>
      <c r="S1203" s="32">
        <f t="shared" si="3319"/>
        <v>0</v>
      </c>
      <c r="T1203" s="32">
        <f t="shared" si="3320"/>
        <v>0</v>
      </c>
      <c r="U1203" s="32">
        <v>0</v>
      </c>
      <c r="V1203" s="32">
        <f t="shared" si="3339"/>
        <v>3234.5000000000005</v>
      </c>
      <c r="W1203" s="32">
        <f t="shared" si="3321"/>
        <v>0</v>
      </c>
      <c r="X1203" s="32">
        <f t="shared" si="3322"/>
        <v>0</v>
      </c>
      <c r="Y1203" s="32">
        <f t="shared" si="3323"/>
        <v>0</v>
      </c>
      <c r="Z1203" s="32">
        <f t="shared" si="3324"/>
        <v>0</v>
      </c>
      <c r="AA1203" s="32">
        <f t="shared" si="3325"/>
        <v>0</v>
      </c>
      <c r="AB1203" s="32">
        <f t="shared" si="3326"/>
        <v>3207.607</v>
      </c>
      <c r="AC1203" s="33">
        <f t="shared" si="3327"/>
        <v>3234.5</v>
      </c>
      <c r="AD1203" s="33">
        <f t="shared" si="3328"/>
        <v>3234.4771499999997</v>
      </c>
      <c r="AE1203" s="34">
        <f t="shared" si="3335"/>
        <v>99.999293553872306</v>
      </c>
      <c r="AF1203" s="32">
        <f t="shared" si="3329"/>
        <v>3234.5</v>
      </c>
      <c r="AG1203" s="32">
        <f t="shared" si="3330"/>
        <v>0</v>
      </c>
      <c r="AH1203" s="32">
        <f t="shared" si="3331"/>
        <v>0</v>
      </c>
      <c r="AI1203" s="32">
        <f t="shared" si="3332"/>
        <v>0</v>
      </c>
      <c r="AJ1203" s="32">
        <f t="shared" si="3333"/>
        <v>0</v>
      </c>
      <c r="AK1203" s="32">
        <f t="shared" si="3334"/>
        <v>0</v>
      </c>
      <c r="AL1203" s="32">
        <f t="shared" si="3336"/>
        <v>3234.5</v>
      </c>
      <c r="AM1203" s="32">
        <f t="shared" si="3337"/>
        <v>0</v>
      </c>
    </row>
    <row r="1204" spans="2:40" ht="62.4" x14ac:dyDescent="0.3">
      <c r="B1204" s="30" t="s">
        <v>450</v>
      </c>
      <c r="C1204" s="30" t="s">
        <v>134</v>
      </c>
      <c r="D1204" s="30" t="s">
        <v>114</v>
      </c>
      <c r="E1204" s="15" t="str">
        <f t="shared" si="3338"/>
        <v>1103</v>
      </c>
      <c r="F1204" s="30" t="s">
        <v>487</v>
      </c>
      <c r="G1204" s="30"/>
      <c r="H1204" s="31" t="s">
        <v>488</v>
      </c>
      <c r="I1204" s="32">
        <f t="shared" ref="I1204:T1204" si="3340">I1205+I1208</f>
        <v>3234.5000000000005</v>
      </c>
      <c r="J1204" s="32">
        <f t="shared" si="3340"/>
        <v>4189</v>
      </c>
      <c r="K1204" s="32">
        <f t="shared" si="3340"/>
        <v>9590</v>
      </c>
      <c r="L1204" s="32">
        <f t="shared" si="3340"/>
        <v>0</v>
      </c>
      <c r="M1204" s="32">
        <f t="shared" si="3340"/>
        <v>0</v>
      </c>
      <c r="N1204" s="32">
        <f t="shared" si="3340"/>
        <v>0</v>
      </c>
      <c r="O1204" s="32">
        <f t="shared" si="3340"/>
        <v>0</v>
      </c>
      <c r="P1204" s="32">
        <f t="shared" si="3340"/>
        <v>0</v>
      </c>
      <c r="Q1204" s="32">
        <f t="shared" si="3340"/>
        <v>0</v>
      </c>
      <c r="R1204" s="32">
        <f t="shared" si="3340"/>
        <v>0</v>
      </c>
      <c r="S1204" s="32">
        <f t="shared" si="3340"/>
        <v>0</v>
      </c>
      <c r="T1204" s="32">
        <f t="shared" si="3340"/>
        <v>0</v>
      </c>
      <c r="U1204" s="32">
        <v>0</v>
      </c>
      <c r="V1204" s="32">
        <f t="shared" si="3339"/>
        <v>3234.5000000000005</v>
      </c>
      <c r="W1204" s="32">
        <f t="shared" ref="W1204:AD1204" si="3341">W1205+W1208</f>
        <v>0</v>
      </c>
      <c r="X1204" s="32">
        <f t="shared" si="3341"/>
        <v>0</v>
      </c>
      <c r="Y1204" s="32">
        <f t="shared" si="3341"/>
        <v>0</v>
      </c>
      <c r="Z1204" s="32">
        <f t="shared" si="3341"/>
        <v>0</v>
      </c>
      <c r="AA1204" s="32">
        <f t="shared" si="3341"/>
        <v>0</v>
      </c>
      <c r="AB1204" s="32">
        <f t="shared" si="3341"/>
        <v>3207.607</v>
      </c>
      <c r="AC1204" s="33">
        <f t="shared" si="3341"/>
        <v>3234.5</v>
      </c>
      <c r="AD1204" s="33">
        <f t="shared" si="3341"/>
        <v>3234.4771499999997</v>
      </c>
      <c r="AE1204" s="34">
        <f t="shared" si="3335"/>
        <v>99.999293553872306</v>
      </c>
      <c r="AF1204" s="32">
        <f t="shared" ref="AF1204:AK1204" si="3342">AF1205+AF1208</f>
        <v>3234.5</v>
      </c>
      <c r="AG1204" s="32">
        <f t="shared" si="3342"/>
        <v>0</v>
      </c>
      <c r="AH1204" s="32">
        <f t="shared" si="3342"/>
        <v>0</v>
      </c>
      <c r="AI1204" s="32">
        <f t="shared" si="3342"/>
        <v>0</v>
      </c>
      <c r="AJ1204" s="32">
        <f t="shared" si="3342"/>
        <v>0</v>
      </c>
      <c r="AK1204" s="32">
        <f t="shared" si="3342"/>
        <v>0</v>
      </c>
      <c r="AL1204" s="32">
        <f t="shared" si="3336"/>
        <v>3234.5</v>
      </c>
      <c r="AM1204" s="32">
        <f t="shared" si="3337"/>
        <v>0</v>
      </c>
    </row>
    <row r="1205" spans="2:40" ht="31.2" x14ac:dyDescent="0.3">
      <c r="B1205" s="30" t="s">
        <v>450</v>
      </c>
      <c r="C1205" s="30" t="s">
        <v>134</v>
      </c>
      <c r="D1205" s="30" t="s">
        <v>114</v>
      </c>
      <c r="E1205" s="15" t="str">
        <f t="shared" si="3338"/>
        <v>1103</v>
      </c>
      <c r="F1205" s="30" t="s">
        <v>491</v>
      </c>
      <c r="G1205" s="30"/>
      <c r="H1205" s="31" t="s">
        <v>301</v>
      </c>
      <c r="I1205" s="32">
        <f t="shared" ref="I1205:I1209" si="3343">I1206</f>
        <v>96.4</v>
      </c>
      <c r="J1205" s="32">
        <f t="shared" ref="J1205:J1209" si="3344">J1206</f>
        <v>100.3</v>
      </c>
      <c r="K1205" s="32">
        <f t="shared" ref="K1205:K1209" si="3345">K1206</f>
        <v>100.3</v>
      </c>
      <c r="L1205" s="32">
        <f t="shared" ref="L1205:L1209" si="3346">L1206</f>
        <v>0</v>
      </c>
      <c r="M1205" s="32">
        <f t="shared" ref="M1205:M1209" si="3347">M1206</f>
        <v>0</v>
      </c>
      <c r="N1205" s="32">
        <f t="shared" ref="N1205:N1209" si="3348">N1206</f>
        <v>0</v>
      </c>
      <c r="O1205" s="32">
        <f t="shared" ref="O1205:O1209" si="3349">O1206</f>
        <v>0</v>
      </c>
      <c r="P1205" s="32">
        <f t="shared" ref="P1205:P1209" si="3350">P1206</f>
        <v>0</v>
      </c>
      <c r="Q1205" s="32">
        <f t="shared" ref="Q1205:Q1209" si="3351">Q1206</f>
        <v>0</v>
      </c>
      <c r="R1205" s="32">
        <f t="shared" ref="R1205:R1209" si="3352">R1206</f>
        <v>0</v>
      </c>
      <c r="S1205" s="32">
        <f t="shared" ref="S1205:S1209" si="3353">S1206</f>
        <v>0</v>
      </c>
      <c r="T1205" s="32">
        <f t="shared" ref="T1205:T1209" si="3354">T1206</f>
        <v>0</v>
      </c>
      <c r="U1205" s="32">
        <v>0</v>
      </c>
      <c r="V1205" s="32">
        <f t="shared" si="3339"/>
        <v>96.4</v>
      </c>
      <c r="W1205" s="32">
        <f t="shared" ref="W1205:W1209" si="3355">W1206</f>
        <v>0</v>
      </c>
      <c r="X1205" s="32">
        <f t="shared" ref="X1205:X1209" si="3356">X1206</f>
        <v>0</v>
      </c>
      <c r="Y1205" s="32">
        <f t="shared" ref="Y1205:Y1209" si="3357">Y1206</f>
        <v>0</v>
      </c>
      <c r="Z1205" s="32">
        <f t="shared" ref="Z1205:Z1209" si="3358">Z1206</f>
        <v>0</v>
      </c>
      <c r="AA1205" s="32">
        <f t="shared" ref="AA1205:AA1209" si="3359">AA1206</f>
        <v>0</v>
      </c>
      <c r="AB1205" s="32">
        <f t="shared" ref="AB1205:AB1209" si="3360">AB1206</f>
        <v>69.507000000000005</v>
      </c>
      <c r="AC1205" s="33">
        <f t="shared" ref="AC1205:AC1209" si="3361">AC1206</f>
        <v>96.4</v>
      </c>
      <c r="AD1205" s="33">
        <f t="shared" ref="AD1205:AD1209" si="3362">AD1206</f>
        <v>96.37715</v>
      </c>
      <c r="AE1205" s="34">
        <f t="shared" si="3335"/>
        <v>99.976296680497924</v>
      </c>
      <c r="AF1205" s="32">
        <f t="shared" ref="AF1205:AF1209" si="3363">AF1206</f>
        <v>96.4</v>
      </c>
      <c r="AG1205" s="32">
        <f t="shared" ref="AG1205:AG1209" si="3364">AG1206</f>
        <v>0</v>
      </c>
      <c r="AH1205" s="32">
        <f t="shared" ref="AH1205:AH1209" si="3365">AH1206</f>
        <v>0</v>
      </c>
      <c r="AI1205" s="32">
        <f t="shared" ref="AI1205:AI1209" si="3366">AI1206</f>
        <v>0</v>
      </c>
      <c r="AJ1205" s="32">
        <f t="shared" ref="AJ1205:AJ1209" si="3367">AJ1206</f>
        <v>0</v>
      </c>
      <c r="AK1205" s="32">
        <f t="shared" ref="AK1205:AK1209" si="3368">AK1206</f>
        <v>0</v>
      </c>
      <c r="AL1205" s="32">
        <f t="shared" si="3336"/>
        <v>96.4</v>
      </c>
      <c r="AM1205" s="32">
        <f t="shared" si="3337"/>
        <v>0</v>
      </c>
    </row>
    <row r="1206" spans="2:40" ht="31.2" x14ac:dyDescent="0.3">
      <c r="B1206" s="30" t="s">
        <v>450</v>
      </c>
      <c r="C1206" s="30" t="s">
        <v>134</v>
      </c>
      <c r="D1206" s="30" t="s">
        <v>114</v>
      </c>
      <c r="E1206" s="15" t="str">
        <f t="shared" si="3338"/>
        <v>1103</v>
      </c>
      <c r="F1206" s="30" t="s">
        <v>491</v>
      </c>
      <c r="G1206" s="30" t="s">
        <v>174</v>
      </c>
      <c r="H1206" s="31" t="s">
        <v>175</v>
      </c>
      <c r="I1206" s="32">
        <f t="shared" si="3343"/>
        <v>96.4</v>
      </c>
      <c r="J1206" s="32">
        <f t="shared" si="3344"/>
        <v>100.3</v>
      </c>
      <c r="K1206" s="32">
        <f t="shared" si="3345"/>
        <v>100.3</v>
      </c>
      <c r="L1206" s="32">
        <f t="shared" si="3346"/>
        <v>0</v>
      </c>
      <c r="M1206" s="32">
        <f t="shared" si="3347"/>
        <v>0</v>
      </c>
      <c r="N1206" s="32">
        <f t="shared" si="3348"/>
        <v>0</v>
      </c>
      <c r="O1206" s="32">
        <f t="shared" si="3349"/>
        <v>0</v>
      </c>
      <c r="P1206" s="32">
        <f t="shared" si="3350"/>
        <v>0</v>
      </c>
      <c r="Q1206" s="32">
        <f t="shared" si="3351"/>
        <v>0</v>
      </c>
      <c r="R1206" s="32">
        <f t="shared" si="3352"/>
        <v>0</v>
      </c>
      <c r="S1206" s="32">
        <f t="shared" si="3353"/>
        <v>0</v>
      </c>
      <c r="T1206" s="32">
        <f t="shared" si="3354"/>
        <v>0</v>
      </c>
      <c r="U1206" s="32">
        <v>0</v>
      </c>
      <c r="V1206" s="32">
        <f t="shared" si="3339"/>
        <v>96.4</v>
      </c>
      <c r="W1206" s="32">
        <f t="shared" si="3355"/>
        <v>0</v>
      </c>
      <c r="X1206" s="32">
        <f t="shared" si="3356"/>
        <v>0</v>
      </c>
      <c r="Y1206" s="32">
        <f t="shared" si="3357"/>
        <v>0</v>
      </c>
      <c r="Z1206" s="32">
        <f t="shared" si="3358"/>
        <v>0</v>
      </c>
      <c r="AA1206" s="32">
        <f t="shared" si="3359"/>
        <v>0</v>
      </c>
      <c r="AB1206" s="32">
        <f t="shared" si="3360"/>
        <v>69.507000000000005</v>
      </c>
      <c r="AC1206" s="33">
        <f t="shared" si="3361"/>
        <v>96.4</v>
      </c>
      <c r="AD1206" s="33">
        <f t="shared" si="3362"/>
        <v>96.37715</v>
      </c>
      <c r="AE1206" s="34">
        <f t="shared" si="3335"/>
        <v>99.976296680497924</v>
      </c>
      <c r="AF1206" s="32">
        <f t="shared" si="3363"/>
        <v>96.4</v>
      </c>
      <c r="AG1206" s="32">
        <f t="shared" si="3364"/>
        <v>0</v>
      </c>
      <c r="AH1206" s="32">
        <f t="shared" si="3365"/>
        <v>0</v>
      </c>
      <c r="AI1206" s="32">
        <f t="shared" si="3366"/>
        <v>0</v>
      </c>
      <c r="AJ1206" s="32">
        <f t="shared" si="3367"/>
        <v>0</v>
      </c>
      <c r="AK1206" s="32">
        <f t="shared" si="3368"/>
        <v>0</v>
      </c>
      <c r="AL1206" s="32">
        <f t="shared" si="3336"/>
        <v>96.4</v>
      </c>
      <c r="AM1206" s="32">
        <f t="shared" si="3337"/>
        <v>0</v>
      </c>
    </row>
    <row r="1207" spans="2:40" x14ac:dyDescent="0.3">
      <c r="B1207" s="30" t="s">
        <v>450</v>
      </c>
      <c r="C1207" s="30" t="s">
        <v>134</v>
      </c>
      <c r="D1207" s="30" t="s">
        <v>114</v>
      </c>
      <c r="E1207" s="15" t="str">
        <f t="shared" si="3338"/>
        <v>1103</v>
      </c>
      <c r="F1207" s="30" t="s">
        <v>491</v>
      </c>
      <c r="G1207" s="30" t="s">
        <v>302</v>
      </c>
      <c r="H1207" s="31" t="s">
        <v>303</v>
      </c>
      <c r="I1207" s="32">
        <v>96.4</v>
      </c>
      <c r="J1207" s="32">
        <v>100.3</v>
      </c>
      <c r="K1207" s="32">
        <v>100.3</v>
      </c>
      <c r="L1207" s="32"/>
      <c r="M1207" s="32"/>
      <c r="N1207" s="32"/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2">
        <v>0</v>
      </c>
      <c r="V1207" s="32">
        <f t="shared" si="3339"/>
        <v>96.4</v>
      </c>
      <c r="W1207" s="32"/>
      <c r="X1207" s="32"/>
      <c r="Y1207" s="32"/>
      <c r="Z1207" s="32"/>
      <c r="AA1207" s="32"/>
      <c r="AB1207" s="32">
        <v>69.507000000000005</v>
      </c>
      <c r="AC1207" s="33">
        <v>96.4</v>
      </c>
      <c r="AD1207" s="33">
        <v>96.37715</v>
      </c>
      <c r="AE1207" s="34">
        <f t="shared" si="3335"/>
        <v>99.976296680497924</v>
      </c>
      <c r="AF1207" s="32">
        <v>96.4</v>
      </c>
      <c r="AG1207" s="32">
        <v>0</v>
      </c>
      <c r="AH1207" s="32">
        <v>0</v>
      </c>
      <c r="AI1207" s="32">
        <v>0</v>
      </c>
      <c r="AJ1207" s="32">
        <v>0</v>
      </c>
      <c r="AK1207" s="32">
        <v>0</v>
      </c>
      <c r="AL1207" s="32">
        <f t="shared" si="3336"/>
        <v>96.4</v>
      </c>
      <c r="AM1207" s="32">
        <f t="shared" si="3337"/>
        <v>0</v>
      </c>
      <c r="AN1207" s="12"/>
    </row>
    <row r="1208" spans="2:40" ht="31.2" x14ac:dyDescent="0.3">
      <c r="B1208" s="30" t="s">
        <v>450</v>
      </c>
      <c r="C1208" s="30" t="s">
        <v>134</v>
      </c>
      <c r="D1208" s="30" t="s">
        <v>114</v>
      </c>
      <c r="E1208" s="15" t="str">
        <f t="shared" si="3338"/>
        <v>1103</v>
      </c>
      <c r="F1208" s="30" t="s">
        <v>492</v>
      </c>
      <c r="G1208" s="30"/>
      <c r="H1208" s="31" t="s">
        <v>493</v>
      </c>
      <c r="I1208" s="32">
        <f t="shared" si="3343"/>
        <v>3138.1000000000004</v>
      </c>
      <c r="J1208" s="32">
        <f t="shared" si="3344"/>
        <v>4088.7</v>
      </c>
      <c r="K1208" s="32">
        <f t="shared" si="3345"/>
        <v>9489.7000000000007</v>
      </c>
      <c r="L1208" s="32">
        <f t="shared" si="3346"/>
        <v>0</v>
      </c>
      <c r="M1208" s="32">
        <f t="shared" si="3347"/>
        <v>0</v>
      </c>
      <c r="N1208" s="32">
        <f t="shared" si="3348"/>
        <v>0</v>
      </c>
      <c r="O1208" s="32">
        <f t="shared" si="3349"/>
        <v>0</v>
      </c>
      <c r="P1208" s="32">
        <f t="shared" si="3350"/>
        <v>0</v>
      </c>
      <c r="Q1208" s="32">
        <f t="shared" si="3351"/>
        <v>0</v>
      </c>
      <c r="R1208" s="32">
        <f t="shared" si="3352"/>
        <v>0</v>
      </c>
      <c r="S1208" s="32">
        <f t="shared" si="3353"/>
        <v>0</v>
      </c>
      <c r="T1208" s="32">
        <f t="shared" si="3354"/>
        <v>0</v>
      </c>
      <c r="U1208" s="32">
        <v>0</v>
      </c>
      <c r="V1208" s="32">
        <f t="shared" si="3339"/>
        <v>3138.1000000000004</v>
      </c>
      <c r="W1208" s="32">
        <f t="shared" si="3355"/>
        <v>0</v>
      </c>
      <c r="X1208" s="32">
        <f t="shared" si="3356"/>
        <v>0</v>
      </c>
      <c r="Y1208" s="32">
        <f t="shared" si="3357"/>
        <v>0</v>
      </c>
      <c r="Z1208" s="32">
        <f t="shared" si="3358"/>
        <v>0</v>
      </c>
      <c r="AA1208" s="32">
        <f t="shared" si="3359"/>
        <v>0</v>
      </c>
      <c r="AB1208" s="32">
        <f t="shared" si="3360"/>
        <v>3138.1</v>
      </c>
      <c r="AC1208" s="33">
        <f t="shared" si="3361"/>
        <v>3138.1</v>
      </c>
      <c r="AD1208" s="33">
        <f t="shared" si="3362"/>
        <v>3138.1</v>
      </c>
      <c r="AE1208" s="34">
        <f t="shared" si="3335"/>
        <v>100</v>
      </c>
      <c r="AF1208" s="32">
        <f t="shared" si="3363"/>
        <v>3138.1</v>
      </c>
      <c r="AG1208" s="32">
        <f t="shared" si="3364"/>
        <v>0</v>
      </c>
      <c r="AH1208" s="32">
        <f t="shared" si="3365"/>
        <v>0</v>
      </c>
      <c r="AI1208" s="32">
        <f t="shared" si="3366"/>
        <v>0</v>
      </c>
      <c r="AJ1208" s="32">
        <f t="shared" si="3367"/>
        <v>0</v>
      </c>
      <c r="AK1208" s="32">
        <f t="shared" si="3368"/>
        <v>0</v>
      </c>
      <c r="AL1208" s="32">
        <f t="shared" si="3336"/>
        <v>3138.1</v>
      </c>
      <c r="AM1208" s="32">
        <f t="shared" si="3337"/>
        <v>0</v>
      </c>
    </row>
    <row r="1209" spans="2:40" ht="31.2" x14ac:dyDescent="0.3">
      <c r="B1209" s="30" t="s">
        <v>450</v>
      </c>
      <c r="C1209" s="30" t="s">
        <v>134</v>
      </c>
      <c r="D1209" s="30" t="s">
        <v>114</v>
      </c>
      <c r="E1209" s="15" t="str">
        <f t="shared" si="3338"/>
        <v>1103</v>
      </c>
      <c r="F1209" s="30" t="s">
        <v>492</v>
      </c>
      <c r="G1209" s="30" t="s">
        <v>174</v>
      </c>
      <c r="H1209" s="31" t="s">
        <v>175</v>
      </c>
      <c r="I1209" s="32">
        <f t="shared" si="3343"/>
        <v>3138.1000000000004</v>
      </c>
      <c r="J1209" s="32">
        <f t="shared" si="3344"/>
        <v>4088.7</v>
      </c>
      <c r="K1209" s="32">
        <f t="shared" si="3345"/>
        <v>9489.7000000000007</v>
      </c>
      <c r="L1209" s="32">
        <f t="shared" si="3346"/>
        <v>0</v>
      </c>
      <c r="M1209" s="32">
        <f t="shared" si="3347"/>
        <v>0</v>
      </c>
      <c r="N1209" s="32">
        <f t="shared" si="3348"/>
        <v>0</v>
      </c>
      <c r="O1209" s="32">
        <f t="shared" si="3349"/>
        <v>0</v>
      </c>
      <c r="P1209" s="32">
        <f t="shared" si="3350"/>
        <v>0</v>
      </c>
      <c r="Q1209" s="32">
        <f t="shared" si="3351"/>
        <v>0</v>
      </c>
      <c r="R1209" s="32">
        <f t="shared" si="3352"/>
        <v>0</v>
      </c>
      <c r="S1209" s="32">
        <f t="shared" si="3353"/>
        <v>0</v>
      </c>
      <c r="T1209" s="32">
        <f t="shared" si="3354"/>
        <v>0</v>
      </c>
      <c r="U1209" s="32">
        <v>0</v>
      </c>
      <c r="V1209" s="32">
        <f t="shared" si="3339"/>
        <v>3138.1000000000004</v>
      </c>
      <c r="W1209" s="32">
        <f t="shared" si="3355"/>
        <v>0</v>
      </c>
      <c r="X1209" s="32">
        <f t="shared" si="3356"/>
        <v>0</v>
      </c>
      <c r="Y1209" s="32">
        <f t="shared" si="3357"/>
        <v>0</v>
      </c>
      <c r="Z1209" s="32">
        <f t="shared" si="3358"/>
        <v>0</v>
      </c>
      <c r="AA1209" s="32">
        <f t="shared" si="3359"/>
        <v>0</v>
      </c>
      <c r="AB1209" s="32">
        <f t="shared" si="3360"/>
        <v>3138.1</v>
      </c>
      <c r="AC1209" s="33">
        <f t="shared" si="3361"/>
        <v>3138.1</v>
      </c>
      <c r="AD1209" s="33">
        <f t="shared" si="3362"/>
        <v>3138.1</v>
      </c>
      <c r="AE1209" s="34">
        <f t="shared" si="3335"/>
        <v>100</v>
      </c>
      <c r="AF1209" s="32">
        <f t="shared" si="3363"/>
        <v>3138.1</v>
      </c>
      <c r="AG1209" s="32">
        <f t="shared" si="3364"/>
        <v>0</v>
      </c>
      <c r="AH1209" s="32">
        <f t="shared" si="3365"/>
        <v>0</v>
      </c>
      <c r="AI1209" s="32">
        <f t="shared" si="3366"/>
        <v>0</v>
      </c>
      <c r="AJ1209" s="32">
        <f t="shared" si="3367"/>
        <v>0</v>
      </c>
      <c r="AK1209" s="32">
        <f t="shared" si="3368"/>
        <v>0</v>
      </c>
      <c r="AL1209" s="32">
        <f t="shared" si="3336"/>
        <v>3138.1</v>
      </c>
      <c r="AM1209" s="32">
        <f t="shared" si="3337"/>
        <v>0</v>
      </c>
    </row>
    <row r="1210" spans="2:40" x14ac:dyDescent="0.3">
      <c r="B1210" s="30" t="s">
        <v>450</v>
      </c>
      <c r="C1210" s="30" t="s">
        <v>134</v>
      </c>
      <c r="D1210" s="30" t="s">
        <v>114</v>
      </c>
      <c r="E1210" s="15" t="str">
        <f t="shared" si="3338"/>
        <v>1103</v>
      </c>
      <c r="F1210" s="30" t="s">
        <v>492</v>
      </c>
      <c r="G1210" s="30" t="s">
        <v>302</v>
      </c>
      <c r="H1210" s="31" t="s">
        <v>303</v>
      </c>
      <c r="I1210" s="32">
        <f>2309.3+828.8</f>
        <v>3138.1000000000004</v>
      </c>
      <c r="J1210" s="32">
        <v>4088.7</v>
      </c>
      <c r="K1210" s="32">
        <f>3555.1+5934.6</f>
        <v>9489.7000000000007</v>
      </c>
      <c r="L1210" s="32"/>
      <c r="M1210" s="32"/>
      <c r="N1210" s="32"/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2">
        <v>0</v>
      </c>
      <c r="V1210" s="32">
        <f t="shared" si="3339"/>
        <v>3138.1000000000004</v>
      </c>
      <c r="W1210" s="32"/>
      <c r="X1210" s="32"/>
      <c r="Y1210" s="32"/>
      <c r="Z1210" s="32"/>
      <c r="AA1210" s="32"/>
      <c r="AB1210" s="32">
        <v>3138.1</v>
      </c>
      <c r="AC1210" s="33">
        <v>3138.1</v>
      </c>
      <c r="AD1210" s="33">
        <v>3138.1</v>
      </c>
      <c r="AE1210" s="34">
        <f t="shared" si="3335"/>
        <v>100</v>
      </c>
      <c r="AF1210" s="32">
        <v>3138.1</v>
      </c>
      <c r="AG1210" s="32">
        <v>0</v>
      </c>
      <c r="AH1210" s="32">
        <v>0</v>
      </c>
      <c r="AI1210" s="32">
        <v>0</v>
      </c>
      <c r="AJ1210" s="32">
        <v>0</v>
      </c>
      <c r="AK1210" s="32">
        <v>0</v>
      </c>
      <c r="AL1210" s="32">
        <f t="shared" si="3336"/>
        <v>3138.1</v>
      </c>
      <c r="AM1210" s="32">
        <f t="shared" si="3337"/>
        <v>0</v>
      </c>
      <c r="AN1210" s="12"/>
    </row>
    <row r="1211" spans="2:40" s="13" customFormat="1" x14ac:dyDescent="0.3">
      <c r="B1211" s="14" t="s">
        <v>667</v>
      </c>
      <c r="C1211" s="14"/>
      <c r="D1211" s="14"/>
      <c r="E1211" s="15" t="str">
        <f t="shared" si="3338"/>
        <v/>
      </c>
      <c r="F1211" s="14"/>
      <c r="G1211" s="14"/>
      <c r="H1211" s="16" t="s">
        <v>668</v>
      </c>
      <c r="I1211" s="17">
        <f t="shared" ref="I1211:U1211" si="3369">I1212+I1292+I1321+I1409+I1507+I1521+I1495+I1535</f>
        <v>90088</v>
      </c>
      <c r="J1211" s="17">
        <f t="shared" si="3369"/>
        <v>72409.3</v>
      </c>
      <c r="K1211" s="17">
        <f t="shared" si="3369"/>
        <v>72892.600000000006</v>
      </c>
      <c r="L1211" s="17">
        <f t="shared" si="3369"/>
        <v>-1802.1999999999998</v>
      </c>
      <c r="M1211" s="17">
        <f t="shared" si="3369"/>
        <v>3256.2</v>
      </c>
      <c r="N1211" s="17">
        <f t="shared" si="3369"/>
        <v>3339.4</v>
      </c>
      <c r="O1211" s="17">
        <f t="shared" si="3369"/>
        <v>-647.22500000000002</v>
      </c>
      <c r="P1211" s="17">
        <f t="shared" si="3369"/>
        <v>62.866999999999997</v>
      </c>
      <c r="Q1211" s="17">
        <f t="shared" si="3369"/>
        <v>510.57400000000001</v>
      </c>
      <c r="R1211" s="17">
        <f t="shared" si="3369"/>
        <v>5385.1180000000004</v>
      </c>
      <c r="S1211" s="17">
        <f t="shared" si="3369"/>
        <v>-135.666</v>
      </c>
      <c r="T1211" s="17">
        <f t="shared" si="3369"/>
        <v>0</v>
      </c>
      <c r="U1211" s="17">
        <f t="shared" si="3369"/>
        <v>0</v>
      </c>
      <c r="V1211" s="17">
        <f t="shared" si="3339"/>
        <v>93461.467999999993</v>
      </c>
      <c r="W1211" s="17">
        <f t="shared" ref="W1211:AD1211" si="3370">W1212+W1292+W1321+W1409+W1507+W1521+W1495+W1535</f>
        <v>1200</v>
      </c>
      <c r="X1211" s="17">
        <f t="shared" si="3370"/>
        <v>0</v>
      </c>
      <c r="Y1211" s="17">
        <f t="shared" si="3370"/>
        <v>0</v>
      </c>
      <c r="Z1211" s="17">
        <f t="shared" si="3370"/>
        <v>0</v>
      </c>
      <c r="AA1211" s="17">
        <f t="shared" si="3370"/>
        <v>0</v>
      </c>
      <c r="AB1211" s="17">
        <f t="shared" si="3370"/>
        <v>56747.198119999994</v>
      </c>
      <c r="AC1211" s="18">
        <f t="shared" si="3370"/>
        <v>91314.639730000024</v>
      </c>
      <c r="AD1211" s="18">
        <f t="shared" si="3370"/>
        <v>90817.699530000013</v>
      </c>
      <c r="AE1211" s="19">
        <f t="shared" si="3335"/>
        <v>99.455793505324692</v>
      </c>
      <c r="AF1211" s="17">
        <f t="shared" ref="AF1211:AK1211" si="3371">AF1212+AF1292+AF1321+AF1409+AF1507+AF1521+AF1495+AF1535</f>
        <v>98398.07494000002</v>
      </c>
      <c r="AG1211" s="17">
        <f t="shared" si="3371"/>
        <v>-647.22500000000002</v>
      </c>
      <c r="AH1211" s="17">
        <f t="shared" si="3371"/>
        <v>0</v>
      </c>
      <c r="AI1211" s="17">
        <f t="shared" si="3371"/>
        <v>0</v>
      </c>
      <c r="AJ1211" s="17">
        <f t="shared" si="3371"/>
        <v>0</v>
      </c>
      <c r="AK1211" s="17">
        <f t="shared" si="3371"/>
        <v>-2527.1</v>
      </c>
      <c r="AL1211" s="17">
        <f t="shared" si="3336"/>
        <v>95223.749940000009</v>
      </c>
      <c r="AM1211" s="17">
        <f t="shared" si="3337"/>
        <v>-1762.2819400000153</v>
      </c>
      <c r="AN1211" s="20"/>
    </row>
    <row r="1212" spans="2:40" s="13" customFormat="1" x14ac:dyDescent="0.3">
      <c r="B1212" s="14" t="s">
        <v>667</v>
      </c>
      <c r="C1212" s="14" t="s">
        <v>38</v>
      </c>
      <c r="D1212" s="14"/>
      <c r="E1212" s="21" t="str">
        <f t="shared" si="3338"/>
        <v>01</v>
      </c>
      <c r="F1212" s="14"/>
      <c r="G1212" s="14"/>
      <c r="H1212" s="16" t="s">
        <v>39</v>
      </c>
      <c r="I1212" s="17">
        <f t="shared" ref="I1212:T1212" si="3372">I1213+I1244</f>
        <v>63020.799999999996</v>
      </c>
      <c r="J1212" s="17">
        <f t="shared" si="3372"/>
        <v>62045.900000000009</v>
      </c>
      <c r="K1212" s="17">
        <f t="shared" si="3372"/>
        <v>62045.900000000009</v>
      </c>
      <c r="L1212" s="17">
        <f t="shared" si="3372"/>
        <v>2170.6</v>
      </c>
      <c r="M1212" s="17">
        <f t="shared" si="3372"/>
        <v>2269.7999999999997</v>
      </c>
      <c r="N1212" s="17">
        <f t="shared" si="3372"/>
        <v>2373</v>
      </c>
      <c r="O1212" s="17">
        <f t="shared" si="3372"/>
        <v>0</v>
      </c>
      <c r="P1212" s="17">
        <f t="shared" si="3372"/>
        <v>0</v>
      </c>
      <c r="Q1212" s="17">
        <f t="shared" si="3372"/>
        <v>510.57400000000001</v>
      </c>
      <c r="R1212" s="17">
        <f t="shared" si="3372"/>
        <v>1026.9000000000001</v>
      </c>
      <c r="S1212" s="17">
        <f t="shared" si="3372"/>
        <v>0</v>
      </c>
      <c r="T1212" s="17">
        <f t="shared" si="3372"/>
        <v>0</v>
      </c>
      <c r="U1212" s="17">
        <v>0</v>
      </c>
      <c r="V1212" s="17">
        <f t="shared" si="3339"/>
        <v>66728.873999999982</v>
      </c>
      <c r="W1212" s="17">
        <f t="shared" ref="W1212:AD1212" si="3373">W1213+W1244</f>
        <v>0</v>
      </c>
      <c r="X1212" s="17">
        <f t="shared" si="3373"/>
        <v>0</v>
      </c>
      <c r="Y1212" s="17">
        <f t="shared" si="3373"/>
        <v>0</v>
      </c>
      <c r="Z1212" s="17">
        <f t="shared" si="3373"/>
        <v>0</v>
      </c>
      <c r="AA1212" s="17">
        <f t="shared" si="3373"/>
        <v>0</v>
      </c>
      <c r="AB1212" s="17">
        <f t="shared" si="3373"/>
        <v>46680.963629999991</v>
      </c>
      <c r="AC1212" s="18">
        <f t="shared" si="3373"/>
        <v>62039.618010000006</v>
      </c>
      <c r="AD1212" s="18">
        <f t="shared" si="3373"/>
        <v>61973.048680000007</v>
      </c>
      <c r="AE1212" s="19">
        <f t="shared" si="3335"/>
        <v>99.892698678464996</v>
      </c>
      <c r="AF1212" s="17">
        <f t="shared" ref="AF1212:AK1212" si="3374">AF1213+AF1244</f>
        <v>66229.368010000006</v>
      </c>
      <c r="AG1212" s="17">
        <f t="shared" si="3374"/>
        <v>0</v>
      </c>
      <c r="AH1212" s="17">
        <f t="shared" si="3374"/>
        <v>0</v>
      </c>
      <c r="AI1212" s="17">
        <f t="shared" si="3374"/>
        <v>0</v>
      </c>
      <c r="AJ1212" s="17">
        <f t="shared" si="3374"/>
        <v>0</v>
      </c>
      <c r="AK1212" s="17">
        <f t="shared" si="3374"/>
        <v>-2527.1</v>
      </c>
      <c r="AL1212" s="17">
        <f t="shared" si="3336"/>
        <v>63702.268010000007</v>
      </c>
      <c r="AM1212" s="17">
        <f t="shared" si="3337"/>
        <v>3026.6059899999746</v>
      </c>
      <c r="AN1212" s="20"/>
    </row>
    <row r="1213" spans="2:40" s="22" customFormat="1" ht="46.8" x14ac:dyDescent="0.3">
      <c r="B1213" s="23" t="s">
        <v>667</v>
      </c>
      <c r="C1213" s="23" t="s">
        <v>38</v>
      </c>
      <c r="D1213" s="23" t="s">
        <v>104</v>
      </c>
      <c r="E1213" s="24" t="str">
        <f t="shared" si="3338"/>
        <v>0104</v>
      </c>
      <c r="F1213" s="23"/>
      <c r="G1213" s="23"/>
      <c r="H1213" s="25" t="s">
        <v>669</v>
      </c>
      <c r="I1213" s="26">
        <f t="shared" ref="I1213:T1213" si="3375">I1214+I1232+I1222</f>
        <v>53420.2</v>
      </c>
      <c r="J1213" s="26">
        <f t="shared" si="3375"/>
        <v>52930.700000000004</v>
      </c>
      <c r="K1213" s="26">
        <f t="shared" si="3375"/>
        <v>52930.700000000004</v>
      </c>
      <c r="L1213" s="26">
        <f t="shared" si="3375"/>
        <v>0</v>
      </c>
      <c r="M1213" s="26">
        <f t="shared" si="3375"/>
        <v>0</v>
      </c>
      <c r="N1213" s="26">
        <f t="shared" si="3375"/>
        <v>0</v>
      </c>
      <c r="O1213" s="26">
        <f t="shared" si="3375"/>
        <v>0</v>
      </c>
      <c r="P1213" s="26">
        <f t="shared" si="3375"/>
        <v>0</v>
      </c>
      <c r="Q1213" s="26">
        <f t="shared" si="3375"/>
        <v>0</v>
      </c>
      <c r="R1213" s="26">
        <f t="shared" si="3375"/>
        <v>976.9</v>
      </c>
      <c r="S1213" s="26">
        <f t="shared" si="3375"/>
        <v>0</v>
      </c>
      <c r="T1213" s="26">
        <f t="shared" si="3375"/>
        <v>0</v>
      </c>
      <c r="U1213" s="26">
        <v>0</v>
      </c>
      <c r="V1213" s="26">
        <f t="shared" si="3339"/>
        <v>54397.1</v>
      </c>
      <c r="W1213" s="26">
        <f t="shared" ref="W1213:AD1213" si="3376">W1214+W1232+W1222</f>
        <v>0</v>
      </c>
      <c r="X1213" s="26">
        <f t="shared" si="3376"/>
        <v>0</v>
      </c>
      <c r="Y1213" s="26">
        <f t="shared" si="3376"/>
        <v>0</v>
      </c>
      <c r="Z1213" s="26">
        <f t="shared" si="3376"/>
        <v>0</v>
      </c>
      <c r="AA1213" s="26">
        <f t="shared" si="3376"/>
        <v>0</v>
      </c>
      <c r="AB1213" s="26">
        <f t="shared" si="3376"/>
        <v>39699.954699999995</v>
      </c>
      <c r="AC1213" s="27">
        <f t="shared" si="3376"/>
        <v>53728.336500000005</v>
      </c>
      <c r="AD1213" s="27">
        <f t="shared" si="3376"/>
        <v>53725.884790000004</v>
      </c>
      <c r="AE1213" s="28">
        <f t="shared" si="3335"/>
        <v>99.995436839925233</v>
      </c>
      <c r="AF1213" s="26">
        <f t="shared" ref="AF1213:AK1213" si="3377">AF1214+AF1232+AF1222</f>
        <v>57692.698499999999</v>
      </c>
      <c r="AG1213" s="26">
        <f t="shared" si="3377"/>
        <v>0</v>
      </c>
      <c r="AH1213" s="26">
        <f t="shared" si="3377"/>
        <v>0</v>
      </c>
      <c r="AI1213" s="26">
        <f t="shared" si="3377"/>
        <v>0</v>
      </c>
      <c r="AJ1213" s="26">
        <f t="shared" si="3377"/>
        <v>0</v>
      </c>
      <c r="AK1213" s="26">
        <f t="shared" si="3377"/>
        <v>-2527.1</v>
      </c>
      <c r="AL1213" s="26">
        <f t="shared" si="3336"/>
        <v>55165.5985</v>
      </c>
      <c r="AM1213" s="26">
        <f t="shared" si="3337"/>
        <v>-768.49850000000151</v>
      </c>
      <c r="AN1213" s="29"/>
    </row>
    <row r="1214" spans="2:40" ht="46.8" x14ac:dyDescent="0.3">
      <c r="B1214" s="30" t="s">
        <v>667</v>
      </c>
      <c r="C1214" s="30" t="s">
        <v>38</v>
      </c>
      <c r="D1214" s="30" t="s">
        <v>104</v>
      </c>
      <c r="E1214" s="15" t="str">
        <f t="shared" si="3338"/>
        <v>0104</v>
      </c>
      <c r="F1214" s="30" t="s">
        <v>325</v>
      </c>
      <c r="G1214" s="30"/>
      <c r="H1214" s="31" t="s">
        <v>326</v>
      </c>
      <c r="I1214" s="32">
        <f t="shared" ref="I1214:I1216" si="3378">I1215</f>
        <v>2487.1999999999998</v>
      </c>
      <c r="J1214" s="32">
        <f t="shared" ref="J1214:J1216" si="3379">J1215</f>
        <v>2573.7999999999997</v>
      </c>
      <c r="K1214" s="32">
        <f t="shared" ref="K1214:K1216" si="3380">K1215</f>
        <v>2573.7999999999997</v>
      </c>
      <c r="L1214" s="32">
        <f t="shared" ref="L1214:L1216" si="3381">L1215</f>
        <v>0</v>
      </c>
      <c r="M1214" s="32">
        <f t="shared" ref="M1214:M1216" si="3382">M1215</f>
        <v>0</v>
      </c>
      <c r="N1214" s="32">
        <f t="shared" ref="N1214:N1216" si="3383">N1215</f>
        <v>0</v>
      </c>
      <c r="O1214" s="32">
        <f t="shared" ref="O1214:O1215" si="3384">O1215</f>
        <v>0</v>
      </c>
      <c r="P1214" s="32">
        <f t="shared" ref="P1214:P1216" si="3385">P1215</f>
        <v>0</v>
      </c>
      <c r="Q1214" s="32">
        <f t="shared" ref="Q1214:Q1216" si="3386">Q1215</f>
        <v>0</v>
      </c>
      <c r="R1214" s="32">
        <f t="shared" ref="R1214:R1216" si="3387">R1215</f>
        <v>0</v>
      </c>
      <c r="S1214" s="32">
        <f t="shared" ref="S1214:S1216" si="3388">S1215</f>
        <v>0</v>
      </c>
      <c r="T1214" s="32">
        <f t="shared" ref="T1214:T1216" si="3389">T1215</f>
        <v>0</v>
      </c>
      <c r="U1214" s="32">
        <v>0</v>
      </c>
      <c r="V1214" s="32">
        <f t="shared" si="3339"/>
        <v>2487.1999999999998</v>
      </c>
      <c r="W1214" s="32">
        <f t="shared" ref="W1214:W1216" si="3390">W1215</f>
        <v>0</v>
      </c>
      <c r="X1214" s="32">
        <f t="shared" ref="X1214:X1216" si="3391">X1215</f>
        <v>0</v>
      </c>
      <c r="Y1214" s="32">
        <f t="shared" ref="Y1214:Y1216" si="3392">Y1215</f>
        <v>0</v>
      </c>
      <c r="Z1214" s="32">
        <f t="shared" ref="Z1214:Z1216" si="3393">Z1215</f>
        <v>0</v>
      </c>
      <c r="AA1214" s="32">
        <f t="shared" ref="AA1214:AA1216" si="3394">AA1215</f>
        <v>0</v>
      </c>
      <c r="AB1214" s="32">
        <f t="shared" ref="AB1214:AB1215" si="3395">AB1215</f>
        <v>1688.49234</v>
      </c>
      <c r="AC1214" s="33">
        <f t="shared" ref="AC1214:AC1215" si="3396">AC1215</f>
        <v>2527.1</v>
      </c>
      <c r="AD1214" s="33">
        <f t="shared" ref="AD1214:AD1215" si="3397">AD1215</f>
        <v>2526.59782</v>
      </c>
      <c r="AE1214" s="34">
        <f t="shared" si="3335"/>
        <v>99.980128210201414</v>
      </c>
      <c r="AF1214" s="32">
        <f t="shared" ref="AF1214:AF1215" si="3398">AF1215</f>
        <v>5054.2</v>
      </c>
      <c r="AG1214" s="32">
        <f t="shared" ref="AG1214:AG1215" si="3399">AG1215</f>
        <v>0</v>
      </c>
      <c r="AH1214" s="32">
        <f t="shared" ref="AH1214:AH1215" si="3400">AH1215</f>
        <v>0</v>
      </c>
      <c r="AI1214" s="32">
        <f t="shared" ref="AI1214:AI1215" si="3401">AI1215</f>
        <v>0</v>
      </c>
      <c r="AJ1214" s="32">
        <f t="shared" ref="AJ1214:AJ1215" si="3402">AJ1215</f>
        <v>0</v>
      </c>
      <c r="AK1214" s="32">
        <f t="shared" ref="AK1214:AK1215" si="3403">AK1215</f>
        <v>-2527.1</v>
      </c>
      <c r="AL1214" s="32">
        <f t="shared" si="3336"/>
        <v>2527.1</v>
      </c>
      <c r="AM1214" s="32">
        <f t="shared" si="3337"/>
        <v>-39.900000000000091</v>
      </c>
    </row>
    <row r="1215" spans="2:40" ht="31.2" x14ac:dyDescent="0.3">
      <c r="B1215" s="30" t="s">
        <v>667</v>
      </c>
      <c r="C1215" s="30" t="s">
        <v>38</v>
      </c>
      <c r="D1215" s="30" t="s">
        <v>104</v>
      </c>
      <c r="E1215" s="15" t="str">
        <f t="shared" si="3338"/>
        <v>0104</v>
      </c>
      <c r="F1215" s="30" t="s">
        <v>610</v>
      </c>
      <c r="G1215" s="30"/>
      <c r="H1215" s="31" t="s">
        <v>611</v>
      </c>
      <c r="I1215" s="32">
        <f t="shared" si="3378"/>
        <v>2487.1999999999998</v>
      </c>
      <c r="J1215" s="32">
        <f t="shared" si="3379"/>
        <v>2573.7999999999997</v>
      </c>
      <c r="K1215" s="32">
        <f t="shared" si="3380"/>
        <v>2573.7999999999997</v>
      </c>
      <c r="L1215" s="32">
        <f t="shared" si="3381"/>
        <v>0</v>
      </c>
      <c r="M1215" s="32">
        <f t="shared" si="3382"/>
        <v>0</v>
      </c>
      <c r="N1215" s="32">
        <f t="shared" si="3383"/>
        <v>0</v>
      </c>
      <c r="O1215" s="32">
        <f t="shared" si="3384"/>
        <v>0</v>
      </c>
      <c r="P1215" s="32">
        <f t="shared" si="3385"/>
        <v>0</v>
      </c>
      <c r="Q1215" s="32">
        <f t="shared" si="3386"/>
        <v>0</v>
      </c>
      <c r="R1215" s="32">
        <f t="shared" si="3387"/>
        <v>0</v>
      </c>
      <c r="S1215" s="32">
        <f t="shared" si="3388"/>
        <v>0</v>
      </c>
      <c r="T1215" s="32">
        <f t="shared" si="3389"/>
        <v>0</v>
      </c>
      <c r="U1215" s="32">
        <v>0</v>
      </c>
      <c r="V1215" s="32">
        <f t="shared" si="3339"/>
        <v>2487.1999999999998</v>
      </c>
      <c r="W1215" s="32">
        <f t="shared" si="3390"/>
        <v>0</v>
      </c>
      <c r="X1215" s="32">
        <f t="shared" si="3391"/>
        <v>0</v>
      </c>
      <c r="Y1215" s="32">
        <f t="shared" si="3392"/>
        <v>0</v>
      </c>
      <c r="Z1215" s="32">
        <f t="shared" si="3393"/>
        <v>0</v>
      </c>
      <c r="AA1215" s="32">
        <f t="shared" si="3394"/>
        <v>0</v>
      </c>
      <c r="AB1215" s="32">
        <f t="shared" si="3395"/>
        <v>1688.49234</v>
      </c>
      <c r="AC1215" s="33">
        <f t="shared" si="3396"/>
        <v>2527.1</v>
      </c>
      <c r="AD1215" s="33">
        <f t="shared" si="3397"/>
        <v>2526.59782</v>
      </c>
      <c r="AE1215" s="34">
        <f t="shared" si="3335"/>
        <v>99.980128210201414</v>
      </c>
      <c r="AF1215" s="32">
        <f t="shared" si="3398"/>
        <v>5054.2</v>
      </c>
      <c r="AG1215" s="32">
        <f t="shared" si="3399"/>
        <v>0</v>
      </c>
      <c r="AH1215" s="32">
        <f t="shared" si="3400"/>
        <v>0</v>
      </c>
      <c r="AI1215" s="32">
        <f t="shared" si="3401"/>
        <v>0</v>
      </c>
      <c r="AJ1215" s="32">
        <f t="shared" si="3402"/>
        <v>0</v>
      </c>
      <c r="AK1215" s="32">
        <f t="shared" si="3403"/>
        <v>-2527.1</v>
      </c>
      <c r="AL1215" s="32">
        <f t="shared" si="3336"/>
        <v>2527.1</v>
      </c>
      <c r="AM1215" s="32">
        <f t="shared" si="3337"/>
        <v>-39.900000000000091</v>
      </c>
    </row>
    <row r="1216" spans="2:40" ht="46.8" x14ac:dyDescent="0.3">
      <c r="B1216" s="30" t="s">
        <v>667</v>
      </c>
      <c r="C1216" s="30" t="s">
        <v>38</v>
      </c>
      <c r="D1216" s="30" t="s">
        <v>104</v>
      </c>
      <c r="E1216" s="15" t="str">
        <f t="shared" si="3338"/>
        <v>0104</v>
      </c>
      <c r="F1216" s="30" t="s">
        <v>670</v>
      </c>
      <c r="G1216" s="30"/>
      <c r="H1216" s="31" t="s">
        <v>671</v>
      </c>
      <c r="I1216" s="32">
        <f t="shared" si="3378"/>
        <v>2487.1999999999998</v>
      </c>
      <c r="J1216" s="32">
        <f t="shared" si="3379"/>
        <v>2573.7999999999997</v>
      </c>
      <c r="K1216" s="32">
        <f t="shared" si="3380"/>
        <v>2573.7999999999997</v>
      </c>
      <c r="L1216" s="32">
        <f t="shared" si="3381"/>
        <v>0</v>
      </c>
      <c r="M1216" s="32">
        <f t="shared" si="3382"/>
        <v>0</v>
      </c>
      <c r="N1216" s="32">
        <f t="shared" si="3383"/>
        <v>0</v>
      </c>
      <c r="O1216" s="32">
        <f>O1217+O1227</f>
        <v>0</v>
      </c>
      <c r="P1216" s="32">
        <f t="shared" si="3385"/>
        <v>0</v>
      </c>
      <c r="Q1216" s="32">
        <f t="shared" si="3386"/>
        <v>0</v>
      </c>
      <c r="R1216" s="32">
        <f t="shared" si="3387"/>
        <v>0</v>
      </c>
      <c r="S1216" s="32">
        <f t="shared" si="3388"/>
        <v>0</v>
      </c>
      <c r="T1216" s="32">
        <f t="shared" si="3389"/>
        <v>0</v>
      </c>
      <c r="U1216" s="32">
        <v>0</v>
      </c>
      <c r="V1216" s="32">
        <f t="shared" si="3339"/>
        <v>2487.1999999999998</v>
      </c>
      <c r="W1216" s="32">
        <f t="shared" si="3390"/>
        <v>0</v>
      </c>
      <c r="X1216" s="32">
        <f t="shared" si="3391"/>
        <v>0</v>
      </c>
      <c r="Y1216" s="32">
        <f t="shared" si="3392"/>
        <v>0</v>
      </c>
      <c r="Z1216" s="32">
        <f t="shared" si="3393"/>
        <v>0</v>
      </c>
      <c r="AA1216" s="32">
        <f t="shared" si="3394"/>
        <v>0</v>
      </c>
      <c r="AB1216" s="32">
        <f>AB1217+AB1227</f>
        <v>1688.49234</v>
      </c>
      <c r="AC1216" s="33">
        <f>AC1217+AC1227</f>
        <v>2527.1</v>
      </c>
      <c r="AD1216" s="33">
        <f>AD1217+AD1227</f>
        <v>2526.59782</v>
      </c>
      <c r="AE1216" s="34">
        <f t="shared" si="3335"/>
        <v>99.980128210201414</v>
      </c>
      <c r="AF1216" s="32">
        <f t="shared" ref="AF1216:AK1216" si="3404">AF1217+AF1227</f>
        <v>5054.2</v>
      </c>
      <c r="AG1216" s="32">
        <f t="shared" si="3404"/>
        <v>0</v>
      </c>
      <c r="AH1216" s="32">
        <f t="shared" si="3404"/>
        <v>0</v>
      </c>
      <c r="AI1216" s="32">
        <f t="shared" si="3404"/>
        <v>0</v>
      </c>
      <c r="AJ1216" s="32">
        <f t="shared" si="3404"/>
        <v>0</v>
      </c>
      <c r="AK1216" s="32">
        <f t="shared" si="3404"/>
        <v>-2527.1</v>
      </c>
      <c r="AL1216" s="32">
        <f t="shared" si="3336"/>
        <v>2527.1</v>
      </c>
      <c r="AM1216" s="32">
        <f t="shared" si="3337"/>
        <v>-39.900000000000091</v>
      </c>
    </row>
    <row r="1217" spans="2:40" ht="31.2" hidden="1" customHeight="1" x14ac:dyDescent="0.3">
      <c r="B1217" s="30" t="s">
        <v>667</v>
      </c>
      <c r="C1217" s="30" t="s">
        <v>38</v>
      </c>
      <c r="D1217" s="30" t="s">
        <v>104</v>
      </c>
      <c r="E1217" s="15" t="str">
        <f t="shared" si="3338"/>
        <v>0104</v>
      </c>
      <c r="F1217" s="30" t="s">
        <v>672</v>
      </c>
      <c r="G1217" s="30"/>
      <c r="H1217" s="31" t="s">
        <v>673</v>
      </c>
      <c r="I1217" s="32">
        <f t="shared" ref="I1217:T1217" si="3405">I1218+I1220</f>
        <v>2487.1999999999998</v>
      </c>
      <c r="J1217" s="32">
        <f t="shared" si="3405"/>
        <v>2573.7999999999997</v>
      </c>
      <c r="K1217" s="32">
        <f t="shared" si="3405"/>
        <v>2573.7999999999997</v>
      </c>
      <c r="L1217" s="32">
        <f t="shared" si="3405"/>
        <v>0</v>
      </c>
      <c r="M1217" s="32">
        <f t="shared" si="3405"/>
        <v>0</v>
      </c>
      <c r="N1217" s="32">
        <f t="shared" si="3405"/>
        <v>0</v>
      </c>
      <c r="O1217" s="32">
        <f t="shared" si="3405"/>
        <v>0</v>
      </c>
      <c r="P1217" s="32">
        <f t="shared" si="3405"/>
        <v>0</v>
      </c>
      <c r="Q1217" s="32">
        <f t="shared" si="3405"/>
        <v>0</v>
      </c>
      <c r="R1217" s="32">
        <f t="shared" si="3405"/>
        <v>0</v>
      </c>
      <c r="S1217" s="32">
        <f t="shared" si="3405"/>
        <v>0</v>
      </c>
      <c r="T1217" s="32">
        <f t="shared" si="3405"/>
        <v>0</v>
      </c>
      <c r="U1217" s="32">
        <v>0</v>
      </c>
      <c r="V1217" s="32">
        <f t="shared" si="3339"/>
        <v>2487.1999999999998</v>
      </c>
      <c r="W1217" s="32">
        <f t="shared" ref="W1217:AD1217" si="3406">W1218+W1220</f>
        <v>0</v>
      </c>
      <c r="X1217" s="32">
        <f t="shared" si="3406"/>
        <v>0</v>
      </c>
      <c r="Y1217" s="32">
        <f t="shared" si="3406"/>
        <v>0</v>
      </c>
      <c r="Z1217" s="32">
        <f t="shared" si="3406"/>
        <v>0</v>
      </c>
      <c r="AA1217" s="32">
        <f t="shared" si="3406"/>
        <v>0</v>
      </c>
      <c r="AB1217" s="32">
        <f t="shared" si="3406"/>
        <v>1688.49234</v>
      </c>
      <c r="AC1217" s="33">
        <f t="shared" si="3406"/>
        <v>0</v>
      </c>
      <c r="AD1217" s="33">
        <f t="shared" si="3406"/>
        <v>0</v>
      </c>
      <c r="AE1217" s="34" t="e">
        <f t="shared" si="3335"/>
        <v>#DIV/0!</v>
      </c>
      <c r="AF1217" s="32">
        <f t="shared" ref="AF1217:AK1217" si="3407">AF1218+AF1220</f>
        <v>2527.1</v>
      </c>
      <c r="AG1217" s="32">
        <f t="shared" si="3407"/>
        <v>0</v>
      </c>
      <c r="AH1217" s="32">
        <f t="shared" si="3407"/>
        <v>0</v>
      </c>
      <c r="AI1217" s="32">
        <f t="shared" si="3407"/>
        <v>0</v>
      </c>
      <c r="AJ1217" s="32">
        <f t="shared" si="3407"/>
        <v>0</v>
      </c>
      <c r="AK1217" s="32">
        <f t="shared" si="3407"/>
        <v>0</v>
      </c>
      <c r="AL1217" s="32">
        <f t="shared" si="3336"/>
        <v>2527.1</v>
      </c>
      <c r="AM1217" s="32">
        <f t="shared" si="3337"/>
        <v>-39.900000000000091</v>
      </c>
      <c r="AN1217" s="12" t="s">
        <v>35</v>
      </c>
    </row>
    <row r="1218" spans="2:40" ht="78" hidden="1" customHeight="1" x14ac:dyDescent="0.3">
      <c r="B1218" s="30" t="s">
        <v>667</v>
      </c>
      <c r="C1218" s="30" t="s">
        <v>38</v>
      </c>
      <c r="D1218" s="30" t="s">
        <v>104</v>
      </c>
      <c r="E1218" s="15" t="str">
        <f t="shared" si="3338"/>
        <v>0104</v>
      </c>
      <c r="F1218" s="30" t="s">
        <v>672</v>
      </c>
      <c r="G1218" s="30" t="s">
        <v>68</v>
      </c>
      <c r="H1218" s="31" t="s">
        <v>69</v>
      </c>
      <c r="I1218" s="32">
        <f t="shared" ref="I1218:T1218" si="3408">I1219</f>
        <v>2369</v>
      </c>
      <c r="J1218" s="32">
        <f t="shared" si="3408"/>
        <v>2455.1</v>
      </c>
      <c r="K1218" s="32">
        <f t="shared" si="3408"/>
        <v>2455.1</v>
      </c>
      <c r="L1218" s="32">
        <f t="shared" si="3408"/>
        <v>0</v>
      </c>
      <c r="M1218" s="32">
        <f t="shared" si="3408"/>
        <v>0</v>
      </c>
      <c r="N1218" s="32">
        <f t="shared" si="3408"/>
        <v>0</v>
      </c>
      <c r="O1218" s="32">
        <f t="shared" si="3408"/>
        <v>0</v>
      </c>
      <c r="P1218" s="32">
        <f t="shared" si="3408"/>
        <v>0</v>
      </c>
      <c r="Q1218" s="32">
        <f t="shared" si="3408"/>
        <v>0</v>
      </c>
      <c r="R1218" s="32">
        <f t="shared" si="3408"/>
        <v>0</v>
      </c>
      <c r="S1218" s="32">
        <f t="shared" si="3408"/>
        <v>0</v>
      </c>
      <c r="T1218" s="32">
        <f t="shared" si="3408"/>
        <v>0</v>
      </c>
      <c r="U1218" s="32">
        <v>0</v>
      </c>
      <c r="V1218" s="32">
        <f t="shared" si="3339"/>
        <v>2369</v>
      </c>
      <c r="W1218" s="32">
        <f t="shared" ref="W1218:AD1218" si="3409">W1219</f>
        <v>0</v>
      </c>
      <c r="X1218" s="32">
        <f t="shared" si="3409"/>
        <v>0</v>
      </c>
      <c r="Y1218" s="32">
        <f t="shared" si="3409"/>
        <v>0</v>
      </c>
      <c r="Z1218" s="32">
        <f t="shared" si="3409"/>
        <v>0</v>
      </c>
      <c r="AA1218" s="32">
        <f t="shared" si="3409"/>
        <v>0</v>
      </c>
      <c r="AB1218" s="32">
        <f t="shared" si="3409"/>
        <v>1617.6638800000001</v>
      </c>
      <c r="AC1218" s="33">
        <f t="shared" si="3409"/>
        <v>0</v>
      </c>
      <c r="AD1218" s="33">
        <f t="shared" si="3409"/>
        <v>0</v>
      </c>
      <c r="AE1218" s="34" t="e">
        <f t="shared" si="3335"/>
        <v>#DIV/0!</v>
      </c>
      <c r="AF1218" s="32">
        <f t="shared" ref="AF1218:AK1218" si="3410">AF1219</f>
        <v>2408.9</v>
      </c>
      <c r="AG1218" s="32">
        <f t="shared" si="3410"/>
        <v>0</v>
      </c>
      <c r="AH1218" s="32">
        <f t="shared" si="3410"/>
        <v>0</v>
      </c>
      <c r="AI1218" s="32">
        <f t="shared" si="3410"/>
        <v>0</v>
      </c>
      <c r="AJ1218" s="32">
        <f t="shared" si="3410"/>
        <v>0</v>
      </c>
      <c r="AK1218" s="32">
        <f t="shared" si="3410"/>
        <v>0</v>
      </c>
      <c r="AL1218" s="32">
        <f t="shared" si="3336"/>
        <v>2408.9</v>
      </c>
      <c r="AM1218" s="32">
        <f t="shared" si="3337"/>
        <v>-39.900000000000091</v>
      </c>
      <c r="AN1218" s="12" t="s">
        <v>35</v>
      </c>
    </row>
    <row r="1219" spans="2:40" ht="31.2" hidden="1" customHeight="1" x14ac:dyDescent="0.3">
      <c r="B1219" s="30" t="s">
        <v>667</v>
      </c>
      <c r="C1219" s="30" t="s">
        <v>38</v>
      </c>
      <c r="D1219" s="30" t="s">
        <v>104</v>
      </c>
      <c r="E1219" s="15" t="str">
        <f t="shared" si="3338"/>
        <v>0104</v>
      </c>
      <c r="F1219" s="30" t="s">
        <v>672</v>
      </c>
      <c r="G1219" s="30" t="s">
        <v>90</v>
      </c>
      <c r="H1219" s="31" t="s">
        <v>91</v>
      </c>
      <c r="I1219" s="32">
        <v>2369</v>
      </c>
      <c r="J1219" s="32">
        <v>2455.1</v>
      </c>
      <c r="K1219" s="32">
        <v>2455.1</v>
      </c>
      <c r="L1219" s="32"/>
      <c r="M1219" s="32"/>
      <c r="N1219" s="32"/>
      <c r="O1219" s="32">
        <v>0</v>
      </c>
      <c r="P1219" s="32">
        <v>0</v>
      </c>
      <c r="Q1219" s="32">
        <v>0</v>
      </c>
      <c r="R1219" s="32">
        <v>0</v>
      </c>
      <c r="S1219" s="32">
        <v>0</v>
      </c>
      <c r="T1219" s="32">
        <v>0</v>
      </c>
      <c r="U1219" s="32">
        <v>0</v>
      </c>
      <c r="V1219" s="32">
        <f t="shared" si="3339"/>
        <v>2369</v>
      </c>
      <c r="W1219" s="32"/>
      <c r="X1219" s="32"/>
      <c r="Y1219" s="32"/>
      <c r="Z1219" s="32"/>
      <c r="AA1219" s="32"/>
      <c r="AB1219" s="32">
        <v>1617.6638800000001</v>
      </c>
      <c r="AC1219" s="33">
        <v>0</v>
      </c>
      <c r="AD1219" s="33">
        <v>0</v>
      </c>
      <c r="AE1219" s="34" t="e">
        <f t="shared" si="3335"/>
        <v>#DIV/0!</v>
      </c>
      <c r="AF1219" s="32">
        <v>2408.9</v>
      </c>
      <c r="AG1219" s="32">
        <v>0</v>
      </c>
      <c r="AH1219" s="32">
        <v>0</v>
      </c>
      <c r="AI1219" s="32">
        <v>0</v>
      </c>
      <c r="AJ1219" s="32">
        <v>0</v>
      </c>
      <c r="AK1219" s="32">
        <v>0</v>
      </c>
      <c r="AL1219" s="32">
        <f t="shared" si="3336"/>
        <v>2408.9</v>
      </c>
      <c r="AM1219" s="32">
        <f t="shared" si="3337"/>
        <v>-39.900000000000091</v>
      </c>
      <c r="AN1219" s="12" t="s">
        <v>35</v>
      </c>
    </row>
    <row r="1220" spans="2:40" ht="31.2" hidden="1" customHeight="1" x14ac:dyDescent="0.3">
      <c r="B1220" s="30" t="s">
        <v>667</v>
      </c>
      <c r="C1220" s="30" t="s">
        <v>38</v>
      </c>
      <c r="D1220" s="30" t="s">
        <v>104</v>
      </c>
      <c r="E1220" s="15" t="str">
        <f t="shared" si="3338"/>
        <v>0104</v>
      </c>
      <c r="F1220" s="30" t="s">
        <v>672</v>
      </c>
      <c r="G1220" s="30" t="s">
        <v>50</v>
      </c>
      <c r="H1220" s="31" t="s">
        <v>51</v>
      </c>
      <c r="I1220" s="32">
        <f t="shared" ref="I1220:T1220" si="3411">I1221</f>
        <v>118.2</v>
      </c>
      <c r="J1220" s="32">
        <f t="shared" si="3411"/>
        <v>118.7</v>
      </c>
      <c r="K1220" s="32">
        <f t="shared" si="3411"/>
        <v>118.7</v>
      </c>
      <c r="L1220" s="32">
        <f t="shared" si="3411"/>
        <v>0</v>
      </c>
      <c r="M1220" s="32">
        <f t="shared" si="3411"/>
        <v>0</v>
      </c>
      <c r="N1220" s="32">
        <f t="shared" si="3411"/>
        <v>0</v>
      </c>
      <c r="O1220" s="32">
        <f t="shared" si="3411"/>
        <v>0</v>
      </c>
      <c r="P1220" s="32">
        <f t="shared" si="3411"/>
        <v>0</v>
      </c>
      <c r="Q1220" s="32">
        <f t="shared" si="3411"/>
        <v>0</v>
      </c>
      <c r="R1220" s="32">
        <f t="shared" si="3411"/>
        <v>0</v>
      </c>
      <c r="S1220" s="32">
        <f t="shared" si="3411"/>
        <v>0</v>
      </c>
      <c r="T1220" s="32">
        <f t="shared" si="3411"/>
        <v>0</v>
      </c>
      <c r="U1220" s="32">
        <v>0</v>
      </c>
      <c r="V1220" s="32">
        <f t="shared" si="3339"/>
        <v>118.2</v>
      </c>
      <c r="W1220" s="32">
        <f t="shared" ref="W1220:AD1220" si="3412">W1221</f>
        <v>0</v>
      </c>
      <c r="X1220" s="32">
        <f t="shared" si="3412"/>
        <v>0</v>
      </c>
      <c r="Y1220" s="32">
        <f t="shared" si="3412"/>
        <v>0</v>
      </c>
      <c r="Z1220" s="32">
        <f t="shared" si="3412"/>
        <v>0</v>
      </c>
      <c r="AA1220" s="32">
        <f t="shared" si="3412"/>
        <v>0</v>
      </c>
      <c r="AB1220" s="32">
        <f t="shared" si="3412"/>
        <v>70.828460000000007</v>
      </c>
      <c r="AC1220" s="33">
        <f t="shared" si="3412"/>
        <v>0</v>
      </c>
      <c r="AD1220" s="33">
        <f t="shared" si="3412"/>
        <v>0</v>
      </c>
      <c r="AE1220" s="34" t="e">
        <f t="shared" si="3335"/>
        <v>#DIV/0!</v>
      </c>
      <c r="AF1220" s="32">
        <f t="shared" ref="AF1220:AK1220" si="3413">AF1221</f>
        <v>118.2</v>
      </c>
      <c r="AG1220" s="32">
        <f t="shared" si="3413"/>
        <v>0</v>
      </c>
      <c r="AH1220" s="32">
        <f t="shared" si="3413"/>
        <v>0</v>
      </c>
      <c r="AI1220" s="32">
        <f t="shared" si="3413"/>
        <v>0</v>
      </c>
      <c r="AJ1220" s="32">
        <f t="shared" si="3413"/>
        <v>0</v>
      </c>
      <c r="AK1220" s="32">
        <f t="shared" si="3413"/>
        <v>0</v>
      </c>
      <c r="AL1220" s="32">
        <f t="shared" si="3336"/>
        <v>118.2</v>
      </c>
      <c r="AM1220" s="32">
        <f t="shared" si="3337"/>
        <v>0</v>
      </c>
      <c r="AN1220" s="12" t="s">
        <v>35</v>
      </c>
    </row>
    <row r="1221" spans="2:40" ht="31.2" hidden="1" customHeight="1" x14ac:dyDescent="0.3">
      <c r="B1221" s="30" t="s">
        <v>667</v>
      </c>
      <c r="C1221" s="30" t="s">
        <v>38</v>
      </c>
      <c r="D1221" s="30" t="s">
        <v>104</v>
      </c>
      <c r="E1221" s="15" t="str">
        <f t="shared" si="3338"/>
        <v>0104</v>
      </c>
      <c r="F1221" s="30" t="s">
        <v>672</v>
      </c>
      <c r="G1221" s="30" t="s">
        <v>52</v>
      </c>
      <c r="H1221" s="31" t="s">
        <v>53</v>
      </c>
      <c r="I1221" s="32">
        <v>118.2</v>
      </c>
      <c r="J1221" s="32">
        <v>118.7</v>
      </c>
      <c r="K1221" s="32">
        <v>118.7</v>
      </c>
      <c r="L1221" s="32"/>
      <c r="M1221" s="32"/>
      <c r="N1221" s="32"/>
      <c r="O1221" s="32">
        <v>0</v>
      </c>
      <c r="P1221" s="32">
        <v>0</v>
      </c>
      <c r="Q1221" s="32">
        <v>0</v>
      </c>
      <c r="R1221" s="32">
        <v>0</v>
      </c>
      <c r="S1221" s="32">
        <v>0</v>
      </c>
      <c r="T1221" s="32">
        <v>0</v>
      </c>
      <c r="U1221" s="32">
        <v>0</v>
      </c>
      <c r="V1221" s="32">
        <f t="shared" si="3339"/>
        <v>118.2</v>
      </c>
      <c r="W1221" s="32"/>
      <c r="X1221" s="32"/>
      <c r="Y1221" s="32"/>
      <c r="Z1221" s="32"/>
      <c r="AA1221" s="32"/>
      <c r="AB1221" s="32">
        <v>70.828460000000007</v>
      </c>
      <c r="AC1221" s="33">
        <v>0</v>
      </c>
      <c r="AD1221" s="33">
        <v>0</v>
      </c>
      <c r="AE1221" s="34" t="e">
        <f t="shared" si="3335"/>
        <v>#DIV/0!</v>
      </c>
      <c r="AF1221" s="32">
        <v>118.2</v>
      </c>
      <c r="AG1221" s="32">
        <v>0</v>
      </c>
      <c r="AH1221" s="32">
        <v>0</v>
      </c>
      <c r="AI1221" s="32">
        <v>0</v>
      </c>
      <c r="AJ1221" s="32">
        <v>0</v>
      </c>
      <c r="AK1221" s="32">
        <v>0</v>
      </c>
      <c r="AL1221" s="32">
        <f t="shared" si="3336"/>
        <v>118.2</v>
      </c>
      <c r="AM1221" s="32">
        <f t="shared" si="3337"/>
        <v>0</v>
      </c>
      <c r="AN1221" s="12" t="s">
        <v>35</v>
      </c>
    </row>
    <row r="1222" spans="2:40" ht="31.2" hidden="1" customHeight="1" x14ac:dyDescent="0.3">
      <c r="B1222" s="30" t="s">
        <v>667</v>
      </c>
      <c r="C1222" s="30" t="s">
        <v>38</v>
      </c>
      <c r="D1222" s="30" t="s">
        <v>104</v>
      </c>
      <c r="E1222" s="15" t="str">
        <f t="shared" si="3338"/>
        <v>0104</v>
      </c>
      <c r="F1222" s="30" t="s">
        <v>78</v>
      </c>
      <c r="G1222" s="30"/>
      <c r="H1222" s="31" t="s">
        <v>79</v>
      </c>
      <c r="I1222" s="32">
        <f t="shared" ref="I1222:I1232" si="3414">I1223</f>
        <v>0</v>
      </c>
      <c r="J1222" s="32">
        <f t="shared" ref="J1222:J1232" si="3415">J1223</f>
        <v>0</v>
      </c>
      <c r="K1222" s="32">
        <f t="shared" ref="K1222:K1232" si="3416">K1223</f>
        <v>0</v>
      </c>
      <c r="L1222" s="32">
        <f t="shared" ref="L1222:L1232" si="3417">L1223</f>
        <v>0</v>
      </c>
      <c r="M1222" s="32">
        <f t="shared" ref="M1222:M1232" si="3418">M1223</f>
        <v>0</v>
      </c>
      <c r="N1222" s="32">
        <f t="shared" ref="N1222:N1232" si="3419">N1223</f>
        <v>0</v>
      </c>
      <c r="O1222" s="32">
        <f t="shared" ref="O1222:O1225" si="3420">O1223</f>
        <v>0</v>
      </c>
      <c r="P1222" s="32">
        <f t="shared" ref="P1222:P1232" si="3421">P1223</f>
        <v>0</v>
      </c>
      <c r="Q1222" s="32">
        <f t="shared" ref="Q1222:Q1232" si="3422">Q1223</f>
        <v>0</v>
      </c>
      <c r="R1222" s="32">
        <f t="shared" ref="R1222:R1232" si="3423">R1223</f>
        <v>0</v>
      </c>
      <c r="S1222" s="32">
        <f t="shared" ref="S1222:S1232" si="3424">S1223</f>
        <v>0</v>
      </c>
      <c r="T1222" s="32">
        <f t="shared" ref="T1222:T1232" si="3425">T1223</f>
        <v>0</v>
      </c>
      <c r="U1222" s="32">
        <v>0</v>
      </c>
      <c r="V1222" s="32">
        <f t="shared" si="3339"/>
        <v>0</v>
      </c>
      <c r="W1222" s="32">
        <f t="shared" ref="W1222:W1232" si="3426">W1223</f>
        <v>0</v>
      </c>
      <c r="X1222" s="32">
        <f t="shared" ref="X1222:X1232" si="3427">X1223</f>
        <v>0</v>
      </c>
      <c r="Y1222" s="32">
        <f t="shared" ref="Y1222:Y1232" si="3428">Y1223</f>
        <v>0</v>
      </c>
      <c r="Z1222" s="32">
        <f t="shared" ref="Z1222:Z1232" si="3429">Z1223</f>
        <v>0</v>
      </c>
      <c r="AA1222" s="32">
        <f t="shared" ref="AA1222:AA1232" si="3430">AA1223</f>
        <v>0</v>
      </c>
      <c r="AB1222" s="32">
        <f t="shared" ref="AB1222:AB1225" si="3431">AB1223</f>
        <v>0</v>
      </c>
      <c r="AC1222" s="33">
        <f t="shared" ref="AC1222:AC1225" si="3432">AC1223</f>
        <v>0</v>
      </c>
      <c r="AD1222" s="33">
        <f t="shared" ref="AD1222:AD1225" si="3433">AD1223</f>
        <v>0</v>
      </c>
      <c r="AE1222" s="34" t="e">
        <f t="shared" si="3335"/>
        <v>#DIV/0!</v>
      </c>
      <c r="AF1222" s="35">
        <f t="shared" ref="AF1222:AF1225" si="3434">AF1223</f>
        <v>0</v>
      </c>
      <c r="AG1222" s="35">
        <f t="shared" ref="AG1222:AG1225" si="3435">AG1223</f>
        <v>0</v>
      </c>
      <c r="AH1222" s="36">
        <f t="shared" ref="AH1222:AH1225" si="3436">AH1223</f>
        <v>0</v>
      </c>
      <c r="AI1222" s="36">
        <f t="shared" ref="AI1222:AI1225" si="3437">AI1223</f>
        <v>0</v>
      </c>
      <c r="AJ1222" s="36">
        <f t="shared" ref="AJ1222:AJ1225" si="3438">AJ1223</f>
        <v>0</v>
      </c>
      <c r="AK1222" s="36">
        <f t="shared" ref="AK1222:AK1225" si="3439">AK1223</f>
        <v>0</v>
      </c>
      <c r="AL1222" s="36">
        <f t="shared" si="3336"/>
        <v>0</v>
      </c>
      <c r="AM1222" s="36">
        <f t="shared" si="3337"/>
        <v>0</v>
      </c>
      <c r="AN1222" s="37" t="s">
        <v>35</v>
      </c>
    </row>
    <row r="1223" spans="2:40" ht="15.6" hidden="1" customHeight="1" x14ac:dyDescent="0.3">
      <c r="B1223" s="30" t="s">
        <v>667</v>
      </c>
      <c r="C1223" s="30" t="s">
        <v>38</v>
      </c>
      <c r="D1223" s="30" t="s">
        <v>104</v>
      </c>
      <c r="E1223" s="15" t="str">
        <f t="shared" si="3338"/>
        <v>0104</v>
      </c>
      <c r="F1223" s="30" t="s">
        <v>80</v>
      </c>
      <c r="G1223" s="30"/>
      <c r="H1223" s="31" t="s">
        <v>81</v>
      </c>
      <c r="I1223" s="32">
        <f t="shared" si="3414"/>
        <v>0</v>
      </c>
      <c r="J1223" s="32">
        <f t="shared" si="3415"/>
        <v>0</v>
      </c>
      <c r="K1223" s="32">
        <f t="shared" si="3416"/>
        <v>0</v>
      </c>
      <c r="L1223" s="32">
        <f t="shared" si="3417"/>
        <v>0</v>
      </c>
      <c r="M1223" s="32">
        <f t="shared" si="3418"/>
        <v>0</v>
      </c>
      <c r="N1223" s="32">
        <f t="shared" si="3419"/>
        <v>0</v>
      </c>
      <c r="O1223" s="32">
        <f t="shared" si="3420"/>
        <v>0</v>
      </c>
      <c r="P1223" s="32">
        <f t="shared" si="3421"/>
        <v>0</v>
      </c>
      <c r="Q1223" s="32">
        <f t="shared" si="3422"/>
        <v>0</v>
      </c>
      <c r="R1223" s="32">
        <f t="shared" si="3423"/>
        <v>0</v>
      </c>
      <c r="S1223" s="32">
        <f t="shared" si="3424"/>
        <v>0</v>
      </c>
      <c r="T1223" s="32">
        <f t="shared" si="3425"/>
        <v>0</v>
      </c>
      <c r="U1223" s="32">
        <v>0</v>
      </c>
      <c r="V1223" s="32">
        <f t="shared" si="3339"/>
        <v>0</v>
      </c>
      <c r="W1223" s="32">
        <f t="shared" si="3426"/>
        <v>0</v>
      </c>
      <c r="X1223" s="32">
        <f t="shared" si="3427"/>
        <v>0</v>
      </c>
      <c r="Y1223" s="32">
        <f t="shared" si="3428"/>
        <v>0</v>
      </c>
      <c r="Z1223" s="32">
        <f t="shared" si="3429"/>
        <v>0</v>
      </c>
      <c r="AA1223" s="32">
        <f t="shared" si="3430"/>
        <v>0</v>
      </c>
      <c r="AB1223" s="32">
        <f t="shared" si="3431"/>
        <v>0</v>
      </c>
      <c r="AC1223" s="33">
        <f t="shared" si="3432"/>
        <v>0</v>
      </c>
      <c r="AD1223" s="33">
        <f t="shared" si="3433"/>
        <v>0</v>
      </c>
      <c r="AE1223" s="34" t="e">
        <f t="shared" si="3335"/>
        <v>#DIV/0!</v>
      </c>
      <c r="AF1223" s="35">
        <f t="shared" si="3434"/>
        <v>0</v>
      </c>
      <c r="AG1223" s="35">
        <f t="shared" si="3435"/>
        <v>0</v>
      </c>
      <c r="AH1223" s="36">
        <f t="shared" si="3436"/>
        <v>0</v>
      </c>
      <c r="AI1223" s="36">
        <f t="shared" si="3437"/>
        <v>0</v>
      </c>
      <c r="AJ1223" s="36">
        <f t="shared" si="3438"/>
        <v>0</v>
      </c>
      <c r="AK1223" s="36">
        <f t="shared" si="3439"/>
        <v>0</v>
      </c>
      <c r="AL1223" s="36">
        <f t="shared" si="3336"/>
        <v>0</v>
      </c>
      <c r="AM1223" s="36">
        <f t="shared" si="3337"/>
        <v>0</v>
      </c>
      <c r="AN1223" s="37" t="s">
        <v>35</v>
      </c>
    </row>
    <row r="1224" spans="2:40" ht="46.8" hidden="1" customHeight="1" x14ac:dyDescent="0.3">
      <c r="B1224" s="30" t="s">
        <v>667</v>
      </c>
      <c r="C1224" s="30" t="s">
        <v>38</v>
      </c>
      <c r="D1224" s="30" t="s">
        <v>104</v>
      </c>
      <c r="E1224" s="15" t="str">
        <f t="shared" si="3338"/>
        <v>0104</v>
      </c>
      <c r="F1224" s="30" t="s">
        <v>674</v>
      </c>
      <c r="G1224" s="30"/>
      <c r="H1224" s="31" t="s">
        <v>675</v>
      </c>
      <c r="I1224" s="32">
        <f t="shared" si="3414"/>
        <v>0</v>
      </c>
      <c r="J1224" s="32">
        <f t="shared" si="3415"/>
        <v>0</v>
      </c>
      <c r="K1224" s="32">
        <f t="shared" si="3416"/>
        <v>0</v>
      </c>
      <c r="L1224" s="32">
        <f t="shared" si="3417"/>
        <v>0</v>
      </c>
      <c r="M1224" s="32">
        <f t="shared" si="3418"/>
        <v>0</v>
      </c>
      <c r="N1224" s="32">
        <f t="shared" si="3419"/>
        <v>0</v>
      </c>
      <c r="O1224" s="32">
        <f t="shared" si="3420"/>
        <v>0</v>
      </c>
      <c r="P1224" s="32">
        <f t="shared" si="3421"/>
        <v>0</v>
      </c>
      <c r="Q1224" s="32">
        <f t="shared" si="3422"/>
        <v>0</v>
      </c>
      <c r="R1224" s="32">
        <f t="shared" si="3423"/>
        <v>0</v>
      </c>
      <c r="S1224" s="32">
        <f t="shared" si="3424"/>
        <v>0</v>
      </c>
      <c r="T1224" s="32">
        <f t="shared" si="3425"/>
        <v>0</v>
      </c>
      <c r="U1224" s="32">
        <v>0</v>
      </c>
      <c r="V1224" s="32">
        <f t="shared" si="3339"/>
        <v>0</v>
      </c>
      <c r="W1224" s="32">
        <f t="shared" si="3426"/>
        <v>0</v>
      </c>
      <c r="X1224" s="32">
        <f t="shared" si="3427"/>
        <v>0</v>
      </c>
      <c r="Y1224" s="32">
        <f t="shared" si="3428"/>
        <v>0</v>
      </c>
      <c r="Z1224" s="32">
        <f t="shared" si="3429"/>
        <v>0</v>
      </c>
      <c r="AA1224" s="32">
        <f t="shared" si="3430"/>
        <v>0</v>
      </c>
      <c r="AB1224" s="32">
        <f t="shared" si="3431"/>
        <v>0</v>
      </c>
      <c r="AC1224" s="33">
        <f t="shared" si="3432"/>
        <v>0</v>
      </c>
      <c r="AD1224" s="33">
        <f t="shared" si="3433"/>
        <v>0</v>
      </c>
      <c r="AE1224" s="34" t="e">
        <f t="shared" si="3335"/>
        <v>#DIV/0!</v>
      </c>
      <c r="AF1224" s="35">
        <f t="shared" si="3434"/>
        <v>0</v>
      </c>
      <c r="AG1224" s="35">
        <f t="shared" si="3435"/>
        <v>0</v>
      </c>
      <c r="AH1224" s="36">
        <f t="shared" si="3436"/>
        <v>0</v>
      </c>
      <c r="AI1224" s="36">
        <f t="shared" si="3437"/>
        <v>0</v>
      </c>
      <c r="AJ1224" s="36">
        <f t="shared" si="3438"/>
        <v>0</v>
      </c>
      <c r="AK1224" s="36">
        <f t="shared" si="3439"/>
        <v>0</v>
      </c>
      <c r="AL1224" s="36">
        <f t="shared" si="3336"/>
        <v>0</v>
      </c>
      <c r="AM1224" s="36">
        <f t="shared" si="3337"/>
        <v>0</v>
      </c>
      <c r="AN1224" s="37" t="s">
        <v>35</v>
      </c>
    </row>
    <row r="1225" spans="2:40" ht="15.6" hidden="1" customHeight="1" x14ac:dyDescent="0.3">
      <c r="B1225" s="30" t="s">
        <v>667</v>
      </c>
      <c r="C1225" s="30" t="s">
        <v>38</v>
      </c>
      <c r="D1225" s="30" t="s">
        <v>104</v>
      </c>
      <c r="E1225" s="15" t="str">
        <f t="shared" si="3338"/>
        <v>0104</v>
      </c>
      <c r="F1225" s="30" t="s">
        <v>674</v>
      </c>
      <c r="G1225" s="30" t="s">
        <v>56</v>
      </c>
      <c r="H1225" s="31" t="s">
        <v>57</v>
      </c>
      <c r="I1225" s="32">
        <f t="shared" si="3414"/>
        <v>0</v>
      </c>
      <c r="J1225" s="32">
        <f t="shared" si="3415"/>
        <v>0</v>
      </c>
      <c r="K1225" s="32">
        <f t="shared" si="3416"/>
        <v>0</v>
      </c>
      <c r="L1225" s="32">
        <f t="shared" si="3417"/>
        <v>0</v>
      </c>
      <c r="M1225" s="32">
        <f t="shared" si="3418"/>
        <v>0</v>
      </c>
      <c r="N1225" s="32">
        <f t="shared" si="3419"/>
        <v>0</v>
      </c>
      <c r="O1225" s="32">
        <f t="shared" si="3420"/>
        <v>0</v>
      </c>
      <c r="P1225" s="32">
        <f t="shared" si="3421"/>
        <v>0</v>
      </c>
      <c r="Q1225" s="32">
        <f t="shared" si="3422"/>
        <v>0</v>
      </c>
      <c r="R1225" s="32">
        <f t="shared" si="3423"/>
        <v>0</v>
      </c>
      <c r="S1225" s="32">
        <f t="shared" si="3424"/>
        <v>0</v>
      </c>
      <c r="T1225" s="32">
        <f t="shared" si="3425"/>
        <v>0</v>
      </c>
      <c r="U1225" s="32">
        <v>0</v>
      </c>
      <c r="V1225" s="32">
        <f t="shared" si="3339"/>
        <v>0</v>
      </c>
      <c r="W1225" s="32">
        <f t="shared" si="3426"/>
        <v>0</v>
      </c>
      <c r="X1225" s="32">
        <f t="shared" si="3427"/>
        <v>0</v>
      </c>
      <c r="Y1225" s="32">
        <f t="shared" si="3428"/>
        <v>0</v>
      </c>
      <c r="Z1225" s="32">
        <f t="shared" si="3429"/>
        <v>0</v>
      </c>
      <c r="AA1225" s="32">
        <f t="shared" si="3430"/>
        <v>0</v>
      </c>
      <c r="AB1225" s="32">
        <f t="shared" si="3431"/>
        <v>0</v>
      </c>
      <c r="AC1225" s="33">
        <f t="shared" si="3432"/>
        <v>0</v>
      </c>
      <c r="AD1225" s="33">
        <f t="shared" si="3433"/>
        <v>0</v>
      </c>
      <c r="AE1225" s="34" t="e">
        <f t="shared" si="3335"/>
        <v>#DIV/0!</v>
      </c>
      <c r="AF1225" s="35">
        <f t="shared" si="3434"/>
        <v>0</v>
      </c>
      <c r="AG1225" s="35">
        <f t="shared" si="3435"/>
        <v>0</v>
      </c>
      <c r="AH1225" s="36">
        <f t="shared" si="3436"/>
        <v>0</v>
      </c>
      <c r="AI1225" s="36">
        <f t="shared" si="3437"/>
        <v>0</v>
      </c>
      <c r="AJ1225" s="36">
        <f t="shared" si="3438"/>
        <v>0</v>
      </c>
      <c r="AK1225" s="36">
        <f t="shared" si="3439"/>
        <v>0</v>
      </c>
      <c r="AL1225" s="36">
        <f t="shared" si="3336"/>
        <v>0</v>
      </c>
      <c r="AM1225" s="36">
        <f t="shared" si="3337"/>
        <v>0</v>
      </c>
      <c r="AN1225" s="37" t="s">
        <v>35</v>
      </c>
    </row>
    <row r="1226" spans="2:40" ht="15.6" hidden="1" customHeight="1" x14ac:dyDescent="0.3">
      <c r="B1226" s="30" t="s">
        <v>667</v>
      </c>
      <c r="C1226" s="30" t="s">
        <v>38</v>
      </c>
      <c r="D1226" s="30" t="s">
        <v>104</v>
      </c>
      <c r="E1226" s="15" t="str">
        <f t="shared" si="3338"/>
        <v>0104</v>
      </c>
      <c r="F1226" s="30" t="s">
        <v>674</v>
      </c>
      <c r="G1226" s="30" t="s">
        <v>60</v>
      </c>
      <c r="H1226" s="31" t="s">
        <v>61</v>
      </c>
      <c r="I1226" s="32"/>
      <c r="J1226" s="32"/>
      <c r="K1226" s="32"/>
      <c r="L1226" s="32"/>
      <c r="M1226" s="32"/>
      <c r="N1226" s="32"/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2">
        <v>0</v>
      </c>
      <c r="V1226" s="32">
        <f t="shared" si="3339"/>
        <v>0</v>
      </c>
      <c r="W1226" s="32"/>
      <c r="X1226" s="32"/>
      <c r="Y1226" s="32"/>
      <c r="Z1226" s="32"/>
      <c r="AA1226" s="32"/>
      <c r="AB1226" s="32">
        <v>0</v>
      </c>
      <c r="AC1226" s="33">
        <v>0</v>
      </c>
      <c r="AD1226" s="33">
        <v>0</v>
      </c>
      <c r="AE1226" s="34" t="e">
        <f t="shared" si="3335"/>
        <v>#DIV/0!</v>
      </c>
      <c r="AF1226" s="51">
        <v>0</v>
      </c>
      <c r="AG1226" s="51">
        <v>0</v>
      </c>
      <c r="AH1226" s="52">
        <v>0</v>
      </c>
      <c r="AI1226" s="52">
        <v>0</v>
      </c>
      <c r="AJ1226" s="52">
        <v>0</v>
      </c>
      <c r="AK1226" s="52">
        <v>0</v>
      </c>
      <c r="AL1226" s="36">
        <f t="shared" si="3336"/>
        <v>0</v>
      </c>
      <c r="AM1226" s="36">
        <f t="shared" si="3337"/>
        <v>0</v>
      </c>
      <c r="AN1226" s="37" t="s">
        <v>35</v>
      </c>
    </row>
    <row r="1227" spans="2:40" ht="31.2" x14ac:dyDescent="0.3">
      <c r="B1227" s="30" t="s">
        <v>667</v>
      </c>
      <c r="C1227" s="30" t="s">
        <v>38</v>
      </c>
      <c r="D1227" s="30" t="s">
        <v>104</v>
      </c>
      <c r="E1227" s="15" t="str">
        <f t="shared" si="3338"/>
        <v>0104</v>
      </c>
      <c r="F1227" s="30" t="s">
        <v>676</v>
      </c>
      <c r="G1227" s="30"/>
      <c r="H1227" s="31" t="s">
        <v>673</v>
      </c>
      <c r="I1227" s="32"/>
      <c r="J1227" s="32"/>
      <c r="K1227" s="32"/>
      <c r="L1227" s="32"/>
      <c r="M1227" s="32"/>
      <c r="N1227" s="32"/>
      <c r="O1227" s="32">
        <f>O1228+O1230</f>
        <v>0</v>
      </c>
      <c r="P1227" s="32"/>
      <c r="Q1227" s="32"/>
      <c r="R1227" s="32"/>
      <c r="S1227" s="32"/>
      <c r="T1227" s="32"/>
      <c r="U1227" s="32"/>
      <c r="V1227" s="32">
        <f t="shared" si="3339"/>
        <v>0</v>
      </c>
      <c r="W1227" s="32"/>
      <c r="X1227" s="32"/>
      <c r="Y1227" s="32"/>
      <c r="Z1227" s="32"/>
      <c r="AA1227" s="32"/>
      <c r="AB1227" s="32">
        <f>AB1228+AB1230</f>
        <v>0</v>
      </c>
      <c r="AC1227" s="33">
        <f>AC1228+AC1230</f>
        <v>2527.1</v>
      </c>
      <c r="AD1227" s="33">
        <f>AD1228+AD1230</f>
        <v>2526.59782</v>
      </c>
      <c r="AE1227" s="34">
        <f t="shared" si="3335"/>
        <v>99.980128210201414</v>
      </c>
      <c r="AF1227" s="32">
        <f t="shared" ref="AF1227:AK1227" si="3440">AF1228+AF1230</f>
        <v>2527.1</v>
      </c>
      <c r="AG1227" s="32">
        <f t="shared" si="3440"/>
        <v>0</v>
      </c>
      <c r="AH1227" s="32">
        <f t="shared" si="3440"/>
        <v>0</v>
      </c>
      <c r="AI1227" s="32">
        <f t="shared" si="3440"/>
        <v>0</v>
      </c>
      <c r="AJ1227" s="32">
        <f t="shared" si="3440"/>
        <v>0</v>
      </c>
      <c r="AK1227" s="32">
        <f t="shared" si="3440"/>
        <v>-2527.1</v>
      </c>
      <c r="AL1227" s="32">
        <f t="shared" si="3336"/>
        <v>0</v>
      </c>
      <c r="AM1227" s="32">
        <f t="shared" si="3337"/>
        <v>0</v>
      </c>
      <c r="AN1227" s="12"/>
    </row>
    <row r="1228" spans="2:40" ht="78" x14ac:dyDescent="0.3">
      <c r="B1228" s="30" t="s">
        <v>667</v>
      </c>
      <c r="C1228" s="30" t="s">
        <v>38</v>
      </c>
      <c r="D1228" s="30" t="s">
        <v>104</v>
      </c>
      <c r="E1228" s="15" t="str">
        <f t="shared" si="3338"/>
        <v>0104</v>
      </c>
      <c r="F1228" s="30" t="s">
        <v>676</v>
      </c>
      <c r="G1228" s="30" t="s">
        <v>68</v>
      </c>
      <c r="H1228" s="31" t="s">
        <v>69</v>
      </c>
      <c r="I1228" s="32"/>
      <c r="J1228" s="32"/>
      <c r="K1228" s="32"/>
      <c r="L1228" s="32"/>
      <c r="M1228" s="32"/>
      <c r="N1228" s="32"/>
      <c r="O1228" s="32">
        <f>O1229</f>
        <v>0</v>
      </c>
      <c r="P1228" s="32"/>
      <c r="Q1228" s="32"/>
      <c r="R1228" s="32"/>
      <c r="S1228" s="32"/>
      <c r="T1228" s="32"/>
      <c r="U1228" s="32"/>
      <c r="V1228" s="32">
        <f t="shared" si="3339"/>
        <v>0</v>
      </c>
      <c r="W1228" s="32"/>
      <c r="X1228" s="32"/>
      <c r="Y1228" s="32"/>
      <c r="Z1228" s="32"/>
      <c r="AA1228" s="32"/>
      <c r="AB1228" s="32">
        <f>AB1229</f>
        <v>0</v>
      </c>
      <c r="AC1228" s="33">
        <f>AC1229</f>
        <v>2171.1386299999999</v>
      </c>
      <c r="AD1228" s="33">
        <f>AD1229</f>
        <v>2170.63645</v>
      </c>
      <c r="AE1228" s="34">
        <f t="shared" si="3335"/>
        <v>99.976870201052066</v>
      </c>
      <c r="AF1228" s="32">
        <f t="shared" ref="AF1228:AK1228" si="3441">AF1229</f>
        <v>2408.9</v>
      </c>
      <c r="AG1228" s="32">
        <f t="shared" si="3441"/>
        <v>0</v>
      </c>
      <c r="AH1228" s="32">
        <f t="shared" si="3441"/>
        <v>0</v>
      </c>
      <c r="AI1228" s="32">
        <f t="shared" si="3441"/>
        <v>0</v>
      </c>
      <c r="AJ1228" s="32">
        <f t="shared" si="3441"/>
        <v>0</v>
      </c>
      <c r="AK1228" s="32">
        <f t="shared" si="3441"/>
        <v>-2408.9</v>
      </c>
      <c r="AL1228" s="32">
        <f t="shared" si="3336"/>
        <v>0</v>
      </c>
      <c r="AM1228" s="32">
        <f t="shared" si="3337"/>
        <v>0</v>
      </c>
      <c r="AN1228" s="12"/>
    </row>
    <row r="1229" spans="2:40" ht="31.2" x14ac:dyDescent="0.3">
      <c r="B1229" s="30" t="s">
        <v>667</v>
      </c>
      <c r="C1229" s="30" t="s">
        <v>38</v>
      </c>
      <c r="D1229" s="30" t="s">
        <v>104</v>
      </c>
      <c r="E1229" s="15" t="str">
        <f t="shared" si="3338"/>
        <v>0104</v>
      </c>
      <c r="F1229" s="30" t="s">
        <v>676</v>
      </c>
      <c r="G1229" s="30" t="s">
        <v>90</v>
      </c>
      <c r="H1229" s="31" t="s">
        <v>91</v>
      </c>
      <c r="I1229" s="32"/>
      <c r="J1229" s="32"/>
      <c r="K1229" s="32"/>
      <c r="L1229" s="32"/>
      <c r="M1229" s="32"/>
      <c r="N1229" s="32"/>
      <c r="O1229" s="32">
        <v>0</v>
      </c>
      <c r="P1229" s="32"/>
      <c r="Q1229" s="32"/>
      <c r="R1229" s="32"/>
      <c r="S1229" s="32"/>
      <c r="T1229" s="32"/>
      <c r="U1229" s="32"/>
      <c r="V1229" s="32">
        <f t="shared" si="3339"/>
        <v>0</v>
      </c>
      <c r="W1229" s="32"/>
      <c r="X1229" s="32"/>
      <c r="Y1229" s="32"/>
      <c r="Z1229" s="32"/>
      <c r="AA1229" s="32"/>
      <c r="AB1229" s="32">
        <v>0</v>
      </c>
      <c r="AC1229" s="33">
        <v>2171.1386299999999</v>
      </c>
      <c r="AD1229" s="33">
        <v>2170.63645</v>
      </c>
      <c r="AE1229" s="34">
        <f t="shared" si="3335"/>
        <v>99.976870201052066</v>
      </c>
      <c r="AF1229" s="32">
        <v>2408.9</v>
      </c>
      <c r="AG1229" s="32">
        <v>0</v>
      </c>
      <c r="AH1229" s="32">
        <v>0</v>
      </c>
      <c r="AI1229" s="32">
        <v>0</v>
      </c>
      <c r="AJ1229" s="32">
        <v>0</v>
      </c>
      <c r="AK1229" s="32">
        <v>-2408.9</v>
      </c>
      <c r="AL1229" s="32">
        <f t="shared" si="3336"/>
        <v>0</v>
      </c>
      <c r="AM1229" s="32">
        <f t="shared" si="3337"/>
        <v>0</v>
      </c>
      <c r="AN1229" s="12"/>
    </row>
    <row r="1230" spans="2:40" ht="31.2" x14ac:dyDescent="0.3">
      <c r="B1230" s="30" t="s">
        <v>667</v>
      </c>
      <c r="C1230" s="30" t="s">
        <v>38</v>
      </c>
      <c r="D1230" s="30" t="s">
        <v>104</v>
      </c>
      <c r="E1230" s="15" t="str">
        <f t="shared" si="3338"/>
        <v>0104</v>
      </c>
      <c r="F1230" s="30" t="s">
        <v>676</v>
      </c>
      <c r="G1230" s="30" t="s">
        <v>50</v>
      </c>
      <c r="H1230" s="31" t="s">
        <v>51</v>
      </c>
      <c r="I1230" s="32"/>
      <c r="J1230" s="32"/>
      <c r="K1230" s="32"/>
      <c r="L1230" s="32"/>
      <c r="M1230" s="32"/>
      <c r="N1230" s="32"/>
      <c r="O1230" s="32">
        <f>O1231</f>
        <v>0</v>
      </c>
      <c r="P1230" s="32"/>
      <c r="Q1230" s="32"/>
      <c r="R1230" s="32"/>
      <c r="S1230" s="32"/>
      <c r="T1230" s="32"/>
      <c r="U1230" s="32"/>
      <c r="V1230" s="32">
        <f t="shared" si="3339"/>
        <v>0</v>
      </c>
      <c r="W1230" s="32"/>
      <c r="X1230" s="32"/>
      <c r="Y1230" s="32"/>
      <c r="Z1230" s="32"/>
      <c r="AA1230" s="32"/>
      <c r="AB1230" s="32">
        <f>AB1231</f>
        <v>0</v>
      </c>
      <c r="AC1230" s="33">
        <f>AC1231</f>
        <v>355.96136999999999</v>
      </c>
      <c r="AD1230" s="33">
        <f>AD1231</f>
        <v>355.96136999999999</v>
      </c>
      <c r="AE1230" s="34">
        <f t="shared" si="3335"/>
        <v>100</v>
      </c>
      <c r="AF1230" s="32">
        <f t="shared" ref="AF1230:AK1230" si="3442">AF1231</f>
        <v>118.2</v>
      </c>
      <c r="AG1230" s="32">
        <f t="shared" si="3442"/>
        <v>0</v>
      </c>
      <c r="AH1230" s="32">
        <f t="shared" si="3442"/>
        <v>0</v>
      </c>
      <c r="AI1230" s="32">
        <f t="shared" si="3442"/>
        <v>0</v>
      </c>
      <c r="AJ1230" s="32">
        <f t="shared" si="3442"/>
        <v>0</v>
      </c>
      <c r="AK1230" s="32">
        <f t="shared" si="3442"/>
        <v>-118.2</v>
      </c>
      <c r="AL1230" s="32">
        <f t="shared" si="3336"/>
        <v>0</v>
      </c>
      <c r="AM1230" s="32">
        <f t="shared" si="3337"/>
        <v>0</v>
      </c>
      <c r="AN1230" s="12"/>
    </row>
    <row r="1231" spans="2:40" ht="31.2" x14ac:dyDescent="0.3">
      <c r="B1231" s="30" t="s">
        <v>667</v>
      </c>
      <c r="C1231" s="30" t="s">
        <v>38</v>
      </c>
      <c r="D1231" s="30" t="s">
        <v>104</v>
      </c>
      <c r="E1231" s="15" t="str">
        <f t="shared" si="3338"/>
        <v>0104</v>
      </c>
      <c r="F1231" s="30" t="s">
        <v>676</v>
      </c>
      <c r="G1231" s="30" t="s">
        <v>52</v>
      </c>
      <c r="H1231" s="31" t="s">
        <v>53</v>
      </c>
      <c r="I1231" s="32"/>
      <c r="J1231" s="32"/>
      <c r="K1231" s="32"/>
      <c r="L1231" s="32"/>
      <c r="M1231" s="32"/>
      <c r="N1231" s="32"/>
      <c r="O1231" s="32">
        <v>0</v>
      </c>
      <c r="P1231" s="32"/>
      <c r="Q1231" s="32"/>
      <c r="R1231" s="32"/>
      <c r="S1231" s="32"/>
      <c r="T1231" s="32"/>
      <c r="U1231" s="32"/>
      <c r="V1231" s="32">
        <f t="shared" si="3339"/>
        <v>0</v>
      </c>
      <c r="W1231" s="32"/>
      <c r="X1231" s="32"/>
      <c r="Y1231" s="32"/>
      <c r="Z1231" s="32"/>
      <c r="AA1231" s="32"/>
      <c r="AB1231" s="32">
        <v>0</v>
      </c>
      <c r="AC1231" s="33">
        <v>355.96136999999999</v>
      </c>
      <c r="AD1231" s="33">
        <v>355.96136999999999</v>
      </c>
      <c r="AE1231" s="34">
        <f t="shared" si="3335"/>
        <v>100</v>
      </c>
      <c r="AF1231" s="32">
        <v>118.2</v>
      </c>
      <c r="AG1231" s="32">
        <v>0</v>
      </c>
      <c r="AH1231" s="32">
        <v>0</v>
      </c>
      <c r="AI1231" s="32">
        <v>0</v>
      </c>
      <c r="AJ1231" s="32">
        <v>0</v>
      </c>
      <c r="AK1231" s="32">
        <v>-118.2</v>
      </c>
      <c r="AL1231" s="32">
        <f t="shared" si="3336"/>
        <v>0</v>
      </c>
      <c r="AM1231" s="32">
        <f t="shared" si="3337"/>
        <v>0</v>
      </c>
      <c r="AN1231" s="12"/>
    </row>
    <row r="1232" spans="2:40" ht="31.2" x14ac:dyDescent="0.3">
      <c r="B1232" s="30" t="s">
        <v>667</v>
      </c>
      <c r="C1232" s="30" t="s">
        <v>38</v>
      </c>
      <c r="D1232" s="30" t="s">
        <v>104</v>
      </c>
      <c r="E1232" s="15" t="str">
        <f t="shared" si="3338"/>
        <v>0104</v>
      </c>
      <c r="F1232" s="30" t="s">
        <v>84</v>
      </c>
      <c r="G1232" s="30"/>
      <c r="H1232" s="31" t="s">
        <v>85</v>
      </c>
      <c r="I1232" s="32">
        <f t="shared" si="3414"/>
        <v>50933</v>
      </c>
      <c r="J1232" s="32">
        <f t="shared" si="3415"/>
        <v>50356.9</v>
      </c>
      <c r="K1232" s="32">
        <f t="shared" si="3416"/>
        <v>50356.9</v>
      </c>
      <c r="L1232" s="32">
        <f t="shared" si="3417"/>
        <v>0</v>
      </c>
      <c r="M1232" s="32">
        <f t="shared" si="3418"/>
        <v>0</v>
      </c>
      <c r="N1232" s="32">
        <f t="shared" si="3419"/>
        <v>0</v>
      </c>
      <c r="O1232" s="32">
        <f>O1233</f>
        <v>0</v>
      </c>
      <c r="P1232" s="32">
        <f t="shared" si="3421"/>
        <v>0</v>
      </c>
      <c r="Q1232" s="32">
        <f t="shared" si="3422"/>
        <v>0</v>
      </c>
      <c r="R1232" s="32">
        <f t="shared" si="3423"/>
        <v>976.9</v>
      </c>
      <c r="S1232" s="32">
        <f t="shared" si="3424"/>
        <v>0</v>
      </c>
      <c r="T1232" s="32">
        <f t="shared" si="3425"/>
        <v>0</v>
      </c>
      <c r="U1232" s="32">
        <v>0</v>
      </c>
      <c r="V1232" s="32">
        <f t="shared" si="3339"/>
        <v>51909.9</v>
      </c>
      <c r="W1232" s="32">
        <f t="shared" si="3426"/>
        <v>0</v>
      </c>
      <c r="X1232" s="32">
        <f t="shared" si="3427"/>
        <v>0</v>
      </c>
      <c r="Y1232" s="32">
        <f t="shared" si="3428"/>
        <v>0</v>
      </c>
      <c r="Z1232" s="32">
        <f t="shared" si="3429"/>
        <v>0</v>
      </c>
      <c r="AA1232" s="32">
        <f t="shared" si="3430"/>
        <v>0</v>
      </c>
      <c r="AB1232" s="32">
        <f>AB1233</f>
        <v>38011.462359999998</v>
      </c>
      <c r="AC1232" s="33">
        <f>AC1233</f>
        <v>51201.236500000006</v>
      </c>
      <c r="AD1232" s="33">
        <f>AD1233</f>
        <v>51199.286970000001</v>
      </c>
      <c r="AE1232" s="34">
        <f t="shared" si="3335"/>
        <v>99.996192416173386</v>
      </c>
      <c r="AF1232" s="32">
        <f t="shared" ref="AF1232:AK1232" si="3443">AF1233</f>
        <v>52638.498500000002</v>
      </c>
      <c r="AG1232" s="32">
        <f t="shared" si="3443"/>
        <v>0</v>
      </c>
      <c r="AH1232" s="32">
        <f t="shared" si="3443"/>
        <v>0</v>
      </c>
      <c r="AI1232" s="32">
        <f t="shared" si="3443"/>
        <v>0</v>
      </c>
      <c r="AJ1232" s="32">
        <f t="shared" si="3443"/>
        <v>0</v>
      </c>
      <c r="AK1232" s="32">
        <f t="shared" si="3443"/>
        <v>0</v>
      </c>
      <c r="AL1232" s="32">
        <f t="shared" si="3336"/>
        <v>52638.498500000002</v>
      </c>
      <c r="AM1232" s="32">
        <f t="shared" si="3337"/>
        <v>-728.59850000000006</v>
      </c>
    </row>
    <row r="1233" spans="2:40" x14ac:dyDescent="0.3">
      <c r="B1233" s="30" t="s">
        <v>667</v>
      </c>
      <c r="C1233" s="30" t="s">
        <v>38</v>
      </c>
      <c r="D1233" s="30" t="s">
        <v>104</v>
      </c>
      <c r="E1233" s="15" t="str">
        <f t="shared" si="3338"/>
        <v>0104</v>
      </c>
      <c r="F1233" s="30" t="s">
        <v>677</v>
      </c>
      <c r="G1233" s="30"/>
      <c r="H1233" s="31" t="s">
        <v>678</v>
      </c>
      <c r="I1233" s="32">
        <f t="shared" ref="I1233:T1233" si="3444">I1234+I1237</f>
        <v>50933</v>
      </c>
      <c r="J1233" s="32">
        <f t="shared" si="3444"/>
        <v>50356.9</v>
      </c>
      <c r="K1233" s="32">
        <f t="shared" si="3444"/>
        <v>50356.9</v>
      </c>
      <c r="L1233" s="32">
        <f t="shared" si="3444"/>
        <v>0</v>
      </c>
      <c r="M1233" s="32">
        <f t="shared" si="3444"/>
        <v>0</v>
      </c>
      <c r="N1233" s="32">
        <f t="shared" si="3444"/>
        <v>0</v>
      </c>
      <c r="O1233" s="32">
        <f t="shared" si="3444"/>
        <v>0</v>
      </c>
      <c r="P1233" s="32">
        <f t="shared" si="3444"/>
        <v>0</v>
      </c>
      <c r="Q1233" s="32">
        <f t="shared" si="3444"/>
        <v>0</v>
      </c>
      <c r="R1233" s="32">
        <f t="shared" si="3444"/>
        <v>976.9</v>
      </c>
      <c r="S1233" s="32">
        <f t="shared" si="3444"/>
        <v>0</v>
      </c>
      <c r="T1233" s="32">
        <f t="shared" si="3444"/>
        <v>0</v>
      </c>
      <c r="U1233" s="32">
        <v>0</v>
      </c>
      <c r="V1233" s="32">
        <f t="shared" si="3339"/>
        <v>51909.9</v>
      </c>
      <c r="W1233" s="32">
        <f t="shared" ref="W1233:AD1233" si="3445">W1234+W1237</f>
        <v>0</v>
      </c>
      <c r="X1233" s="32">
        <f t="shared" si="3445"/>
        <v>0</v>
      </c>
      <c r="Y1233" s="32">
        <f t="shared" si="3445"/>
        <v>0</v>
      </c>
      <c r="Z1233" s="32">
        <f t="shared" si="3445"/>
        <v>0</v>
      </c>
      <c r="AA1233" s="32">
        <f t="shared" si="3445"/>
        <v>0</v>
      </c>
      <c r="AB1233" s="32">
        <f t="shared" si="3445"/>
        <v>38011.462359999998</v>
      </c>
      <c r="AC1233" s="33">
        <f t="shared" si="3445"/>
        <v>51201.236500000006</v>
      </c>
      <c r="AD1233" s="33">
        <f t="shared" si="3445"/>
        <v>51199.286970000001</v>
      </c>
      <c r="AE1233" s="34">
        <f t="shared" si="3335"/>
        <v>99.996192416173386</v>
      </c>
      <c r="AF1233" s="32">
        <f t="shared" ref="AF1233:AK1233" si="3446">AF1234+AF1237</f>
        <v>52638.498500000002</v>
      </c>
      <c r="AG1233" s="32">
        <f t="shared" si="3446"/>
        <v>0</v>
      </c>
      <c r="AH1233" s="32">
        <f t="shared" si="3446"/>
        <v>0</v>
      </c>
      <c r="AI1233" s="32">
        <f t="shared" si="3446"/>
        <v>0</v>
      </c>
      <c r="AJ1233" s="32">
        <f t="shared" si="3446"/>
        <v>0</v>
      </c>
      <c r="AK1233" s="32">
        <f t="shared" si="3446"/>
        <v>0</v>
      </c>
      <c r="AL1233" s="32">
        <f t="shared" si="3336"/>
        <v>52638.498500000002</v>
      </c>
      <c r="AM1233" s="32">
        <f t="shared" si="3337"/>
        <v>-728.59850000000006</v>
      </c>
    </row>
    <row r="1234" spans="2:40" ht="31.2" x14ac:dyDescent="0.3">
      <c r="B1234" s="30" t="s">
        <v>667</v>
      </c>
      <c r="C1234" s="30" t="s">
        <v>38</v>
      </c>
      <c r="D1234" s="30" t="s">
        <v>104</v>
      </c>
      <c r="E1234" s="15" t="str">
        <f t="shared" si="3338"/>
        <v>0104</v>
      </c>
      <c r="F1234" s="30" t="s">
        <v>679</v>
      </c>
      <c r="G1234" s="30"/>
      <c r="H1234" s="31" t="s">
        <v>89</v>
      </c>
      <c r="I1234" s="32">
        <f t="shared" ref="I1234:I1235" si="3447">I1235</f>
        <v>47615.1</v>
      </c>
      <c r="J1234" s="32">
        <f t="shared" ref="J1234:J1235" si="3448">J1235</f>
        <v>47039</v>
      </c>
      <c r="K1234" s="32">
        <f t="shared" ref="K1234:K1235" si="3449">K1235</f>
        <v>47039</v>
      </c>
      <c r="L1234" s="32">
        <f t="shared" ref="L1234:L1235" si="3450">L1235</f>
        <v>0</v>
      </c>
      <c r="M1234" s="32">
        <f t="shared" ref="M1234:M1235" si="3451">M1235</f>
        <v>0</v>
      </c>
      <c r="N1234" s="32">
        <f t="shared" ref="N1234:N1235" si="3452">N1235</f>
        <v>0</v>
      </c>
      <c r="O1234" s="32">
        <f t="shared" ref="O1234:O1235" si="3453">O1235</f>
        <v>0</v>
      </c>
      <c r="P1234" s="32">
        <f t="shared" ref="P1234:P1235" si="3454">P1235</f>
        <v>0</v>
      </c>
      <c r="Q1234" s="32">
        <f t="shared" ref="Q1234:Q1235" si="3455">Q1235</f>
        <v>0</v>
      </c>
      <c r="R1234" s="32">
        <f t="shared" ref="R1234:R1235" si="3456">R1235</f>
        <v>976.9</v>
      </c>
      <c r="S1234" s="32">
        <f t="shared" ref="S1234:S1235" si="3457">S1235</f>
        <v>0</v>
      </c>
      <c r="T1234" s="32">
        <f t="shared" ref="T1234:T1235" si="3458">T1235</f>
        <v>0</v>
      </c>
      <c r="U1234" s="32">
        <v>0</v>
      </c>
      <c r="V1234" s="32">
        <f t="shared" si="3339"/>
        <v>48592</v>
      </c>
      <c r="W1234" s="32">
        <f t="shared" ref="W1234:W1235" si="3459">W1235</f>
        <v>0</v>
      </c>
      <c r="X1234" s="32">
        <f t="shared" ref="X1234:X1235" si="3460">X1235</f>
        <v>0</v>
      </c>
      <c r="Y1234" s="32">
        <f t="shared" ref="Y1234:Y1235" si="3461">Y1235</f>
        <v>0</v>
      </c>
      <c r="Z1234" s="32">
        <f t="shared" ref="Z1234:Z1235" si="3462">Z1235</f>
        <v>0</v>
      </c>
      <c r="AA1234" s="32">
        <f t="shared" ref="AA1234:AA1235" si="3463">AA1235</f>
        <v>0</v>
      </c>
      <c r="AB1234" s="32">
        <f t="shared" ref="AB1234:AB1235" si="3464">AB1235</f>
        <v>35473.537819999998</v>
      </c>
      <c r="AC1234" s="33">
        <f t="shared" ref="AC1234:AC1235" si="3465">AC1235</f>
        <v>47830.940670000004</v>
      </c>
      <c r="AD1234" s="33">
        <f t="shared" ref="AD1234:AD1235" si="3466">AD1235</f>
        <v>47828.99166</v>
      </c>
      <c r="AE1234" s="34">
        <f t="shared" si="3335"/>
        <v>99.995925210809773</v>
      </c>
      <c r="AF1234" s="32">
        <f t="shared" ref="AF1234:AF1235" si="3467">AF1235</f>
        <v>49226</v>
      </c>
      <c r="AG1234" s="32">
        <f t="shared" ref="AG1234:AG1235" si="3468">AG1235</f>
        <v>0</v>
      </c>
      <c r="AH1234" s="32">
        <f t="shared" ref="AH1234:AH1235" si="3469">AH1235</f>
        <v>0</v>
      </c>
      <c r="AI1234" s="32">
        <f t="shared" ref="AI1234:AI1235" si="3470">AI1235</f>
        <v>0</v>
      </c>
      <c r="AJ1234" s="32">
        <f t="shared" ref="AJ1234:AJ1235" si="3471">AJ1235</f>
        <v>0</v>
      </c>
      <c r="AK1234" s="32">
        <f t="shared" ref="AK1234:AK1235" si="3472">AK1235</f>
        <v>0</v>
      </c>
      <c r="AL1234" s="32">
        <f t="shared" si="3336"/>
        <v>49226</v>
      </c>
      <c r="AM1234" s="32">
        <f t="shared" si="3337"/>
        <v>-634</v>
      </c>
    </row>
    <row r="1235" spans="2:40" ht="78" x14ac:dyDescent="0.3">
      <c r="B1235" s="30" t="s">
        <v>667</v>
      </c>
      <c r="C1235" s="30" t="s">
        <v>38</v>
      </c>
      <c r="D1235" s="30" t="s">
        <v>104</v>
      </c>
      <c r="E1235" s="15" t="str">
        <f t="shared" si="3338"/>
        <v>0104</v>
      </c>
      <c r="F1235" s="30" t="s">
        <v>679</v>
      </c>
      <c r="G1235" s="30" t="s">
        <v>68</v>
      </c>
      <c r="H1235" s="31" t="s">
        <v>69</v>
      </c>
      <c r="I1235" s="32">
        <f t="shared" si="3447"/>
        <v>47615.1</v>
      </c>
      <c r="J1235" s="32">
        <f t="shared" si="3448"/>
        <v>47039</v>
      </c>
      <c r="K1235" s="32">
        <f t="shared" si="3449"/>
        <v>47039</v>
      </c>
      <c r="L1235" s="32">
        <f t="shared" si="3450"/>
        <v>0</v>
      </c>
      <c r="M1235" s="32">
        <f t="shared" si="3451"/>
        <v>0</v>
      </c>
      <c r="N1235" s="32">
        <f t="shared" si="3452"/>
        <v>0</v>
      </c>
      <c r="O1235" s="32">
        <f t="shared" si="3453"/>
        <v>0</v>
      </c>
      <c r="P1235" s="32">
        <f t="shared" si="3454"/>
        <v>0</v>
      </c>
      <c r="Q1235" s="32">
        <f t="shared" si="3455"/>
        <v>0</v>
      </c>
      <c r="R1235" s="32">
        <f t="shared" si="3456"/>
        <v>976.9</v>
      </c>
      <c r="S1235" s="32">
        <f t="shared" si="3457"/>
        <v>0</v>
      </c>
      <c r="T1235" s="32">
        <f t="shared" si="3458"/>
        <v>0</v>
      </c>
      <c r="U1235" s="32">
        <v>0</v>
      </c>
      <c r="V1235" s="32">
        <f t="shared" si="3339"/>
        <v>48592</v>
      </c>
      <c r="W1235" s="32">
        <f t="shared" si="3459"/>
        <v>0</v>
      </c>
      <c r="X1235" s="32">
        <f t="shared" si="3460"/>
        <v>0</v>
      </c>
      <c r="Y1235" s="32">
        <f t="shared" si="3461"/>
        <v>0</v>
      </c>
      <c r="Z1235" s="32">
        <f t="shared" si="3462"/>
        <v>0</v>
      </c>
      <c r="AA1235" s="32">
        <f t="shared" si="3463"/>
        <v>0</v>
      </c>
      <c r="AB1235" s="32">
        <f t="shared" si="3464"/>
        <v>35473.537819999998</v>
      </c>
      <c r="AC1235" s="33">
        <f t="shared" si="3465"/>
        <v>47830.940670000004</v>
      </c>
      <c r="AD1235" s="33">
        <f t="shared" si="3466"/>
        <v>47828.99166</v>
      </c>
      <c r="AE1235" s="34">
        <f t="shared" si="3335"/>
        <v>99.995925210809773</v>
      </c>
      <c r="AF1235" s="32">
        <f t="shared" si="3467"/>
        <v>49226</v>
      </c>
      <c r="AG1235" s="32">
        <f t="shared" si="3468"/>
        <v>0</v>
      </c>
      <c r="AH1235" s="32">
        <f t="shared" si="3469"/>
        <v>0</v>
      </c>
      <c r="AI1235" s="32">
        <f t="shared" si="3470"/>
        <v>0</v>
      </c>
      <c r="AJ1235" s="32">
        <f t="shared" si="3471"/>
        <v>0</v>
      </c>
      <c r="AK1235" s="32">
        <f t="shared" si="3472"/>
        <v>0</v>
      </c>
      <c r="AL1235" s="32">
        <f t="shared" si="3336"/>
        <v>49226</v>
      </c>
      <c r="AM1235" s="32">
        <f t="shared" si="3337"/>
        <v>-634</v>
      </c>
    </row>
    <row r="1236" spans="2:40" ht="31.2" x14ac:dyDescent="0.3">
      <c r="B1236" s="30" t="s">
        <v>667</v>
      </c>
      <c r="C1236" s="30" t="s">
        <v>38</v>
      </c>
      <c r="D1236" s="30" t="s">
        <v>104</v>
      </c>
      <c r="E1236" s="15" t="str">
        <f t="shared" si="3338"/>
        <v>0104</v>
      </c>
      <c r="F1236" s="30" t="s">
        <v>679</v>
      </c>
      <c r="G1236" s="30" t="s">
        <v>90</v>
      </c>
      <c r="H1236" s="31" t="s">
        <v>91</v>
      </c>
      <c r="I1236" s="32">
        <v>47615.1</v>
      </c>
      <c r="J1236" s="32">
        <v>47039</v>
      </c>
      <c r="K1236" s="32">
        <v>47039</v>
      </c>
      <c r="L1236" s="32"/>
      <c r="M1236" s="32"/>
      <c r="N1236" s="32"/>
      <c r="O1236" s="32">
        <v>0</v>
      </c>
      <c r="P1236" s="32">
        <v>0</v>
      </c>
      <c r="Q1236" s="32">
        <v>0</v>
      </c>
      <c r="R1236" s="32">
        <v>976.9</v>
      </c>
      <c r="S1236" s="32">
        <v>0</v>
      </c>
      <c r="T1236" s="32">
        <v>0</v>
      </c>
      <c r="U1236" s="32">
        <v>0</v>
      </c>
      <c r="V1236" s="32">
        <f t="shared" si="3339"/>
        <v>48592</v>
      </c>
      <c r="W1236" s="32"/>
      <c r="X1236" s="32"/>
      <c r="Y1236" s="32"/>
      <c r="Z1236" s="32"/>
      <c r="AA1236" s="32"/>
      <c r="AB1236" s="32">
        <v>35473.537819999998</v>
      </c>
      <c r="AC1236" s="33">
        <v>47830.940670000004</v>
      </c>
      <c r="AD1236" s="33">
        <v>47828.99166</v>
      </c>
      <c r="AE1236" s="34">
        <f t="shared" si="3335"/>
        <v>99.995925210809773</v>
      </c>
      <c r="AF1236" s="32">
        <v>49226</v>
      </c>
      <c r="AG1236" s="32">
        <v>0</v>
      </c>
      <c r="AH1236" s="32">
        <v>0</v>
      </c>
      <c r="AI1236" s="32">
        <v>0</v>
      </c>
      <c r="AJ1236" s="32">
        <v>0</v>
      </c>
      <c r="AK1236" s="32">
        <v>0</v>
      </c>
      <c r="AL1236" s="32">
        <f t="shared" si="3336"/>
        <v>49226</v>
      </c>
      <c r="AM1236" s="32">
        <f t="shared" si="3337"/>
        <v>-634</v>
      </c>
      <c r="AN1236" s="12"/>
    </row>
    <row r="1237" spans="2:40" ht="31.2" x14ac:dyDescent="0.3">
      <c r="B1237" s="30" t="s">
        <v>667</v>
      </c>
      <c r="C1237" s="30" t="s">
        <v>38</v>
      </c>
      <c r="D1237" s="30" t="s">
        <v>104</v>
      </c>
      <c r="E1237" s="15" t="str">
        <f t="shared" si="3338"/>
        <v>0104</v>
      </c>
      <c r="F1237" s="30" t="s">
        <v>680</v>
      </c>
      <c r="G1237" s="30"/>
      <c r="H1237" s="31" t="s">
        <v>97</v>
      </c>
      <c r="I1237" s="32">
        <f t="shared" ref="I1237:N1237" si="3473">I1240</f>
        <v>3317.9</v>
      </c>
      <c r="J1237" s="32">
        <f t="shared" si="3473"/>
        <v>3317.9</v>
      </c>
      <c r="K1237" s="32">
        <f t="shared" si="3473"/>
        <v>3317.9</v>
      </c>
      <c r="L1237" s="32">
        <f t="shared" si="3473"/>
        <v>0</v>
      </c>
      <c r="M1237" s="32">
        <f t="shared" si="3473"/>
        <v>0</v>
      </c>
      <c r="N1237" s="32">
        <f t="shared" si="3473"/>
        <v>0</v>
      </c>
      <c r="O1237" s="32">
        <f>O1240+O1238+O1242</f>
        <v>0</v>
      </c>
      <c r="P1237" s="32">
        <f>P1240+P1238+P1242</f>
        <v>0</v>
      </c>
      <c r="Q1237" s="32">
        <f>Q1240+Q1238+Q1242</f>
        <v>0</v>
      </c>
      <c r="R1237" s="32">
        <f>R1240+R1238+R1242</f>
        <v>0</v>
      </c>
      <c r="S1237" s="32">
        <f>S1240+S1238</f>
        <v>0</v>
      </c>
      <c r="T1237" s="32">
        <f>T1240+T1238</f>
        <v>0</v>
      </c>
      <c r="U1237" s="32">
        <v>0</v>
      </c>
      <c r="V1237" s="32">
        <f t="shared" si="3339"/>
        <v>3317.9</v>
      </c>
      <c r="W1237" s="32">
        <f>W1240</f>
        <v>0</v>
      </c>
      <c r="X1237" s="32">
        <f>X1240</f>
        <v>0</v>
      </c>
      <c r="Y1237" s="32">
        <f>Y1240</f>
        <v>0</v>
      </c>
      <c r="Z1237" s="32">
        <f>Z1240</f>
        <v>0</v>
      </c>
      <c r="AA1237" s="32">
        <f>AA1240</f>
        <v>0</v>
      </c>
      <c r="AB1237" s="32">
        <f>AB1240+AB1238+AB1242</f>
        <v>2537.92454</v>
      </c>
      <c r="AC1237" s="33">
        <f>AC1240+AC1238+AC1242</f>
        <v>3370.29583</v>
      </c>
      <c r="AD1237" s="33">
        <f>AD1240+AD1238+AD1242</f>
        <v>3370.29531</v>
      </c>
      <c r="AE1237" s="34">
        <f t="shared" si="3335"/>
        <v>99.999984571087339</v>
      </c>
      <c r="AF1237" s="32">
        <f t="shared" ref="AF1237:AK1237" si="3474">AF1240+AF1238+AF1242</f>
        <v>3412.4985000000001</v>
      </c>
      <c r="AG1237" s="32">
        <f t="shared" si="3474"/>
        <v>0</v>
      </c>
      <c r="AH1237" s="32">
        <f t="shared" si="3474"/>
        <v>0</v>
      </c>
      <c r="AI1237" s="32">
        <f t="shared" si="3474"/>
        <v>0</v>
      </c>
      <c r="AJ1237" s="32">
        <f t="shared" si="3474"/>
        <v>0</v>
      </c>
      <c r="AK1237" s="32">
        <f t="shared" si="3474"/>
        <v>0</v>
      </c>
      <c r="AL1237" s="32">
        <f t="shared" si="3336"/>
        <v>3412.4985000000001</v>
      </c>
      <c r="AM1237" s="32">
        <f t="shared" si="3337"/>
        <v>-94.598500000000058</v>
      </c>
    </row>
    <row r="1238" spans="2:40" ht="78" x14ac:dyDescent="0.3">
      <c r="B1238" s="30" t="s">
        <v>667</v>
      </c>
      <c r="C1238" s="30" t="s">
        <v>38</v>
      </c>
      <c r="D1238" s="30" t="s">
        <v>104</v>
      </c>
      <c r="E1238" s="15" t="str">
        <f t="shared" si="3338"/>
        <v>0104</v>
      </c>
      <c r="F1238" s="30" t="s">
        <v>680</v>
      </c>
      <c r="G1238" s="30" t="s">
        <v>68</v>
      </c>
      <c r="H1238" s="31" t="s">
        <v>69</v>
      </c>
      <c r="I1238" s="32"/>
      <c r="J1238" s="32"/>
      <c r="K1238" s="32"/>
      <c r="L1238" s="32"/>
      <c r="M1238" s="32"/>
      <c r="N1238" s="32"/>
      <c r="O1238" s="32">
        <f t="shared" ref="O1238:T1238" si="3475">O1239</f>
        <v>0</v>
      </c>
      <c r="P1238" s="32">
        <f t="shared" si="3475"/>
        <v>0</v>
      </c>
      <c r="Q1238" s="32">
        <f t="shared" si="3475"/>
        <v>0</v>
      </c>
      <c r="R1238" s="32">
        <f t="shared" si="3475"/>
        <v>0</v>
      </c>
      <c r="S1238" s="32">
        <f t="shared" si="3475"/>
        <v>0</v>
      </c>
      <c r="T1238" s="32">
        <f t="shared" si="3475"/>
        <v>0</v>
      </c>
      <c r="U1238" s="32"/>
      <c r="V1238" s="32">
        <f t="shared" si="3339"/>
        <v>0</v>
      </c>
      <c r="W1238" s="32"/>
      <c r="X1238" s="32"/>
      <c r="Y1238" s="32"/>
      <c r="Z1238" s="32"/>
      <c r="AA1238" s="32"/>
      <c r="AB1238" s="32">
        <f>AB1239</f>
        <v>222.892</v>
      </c>
      <c r="AC1238" s="33">
        <f>AC1239</f>
        <v>222.892</v>
      </c>
      <c r="AD1238" s="33">
        <f>AD1239</f>
        <v>222.892</v>
      </c>
      <c r="AE1238" s="34">
        <f t="shared" si="3335"/>
        <v>100</v>
      </c>
      <c r="AF1238" s="32">
        <f t="shared" ref="AF1238:AK1238" si="3476">AF1239</f>
        <v>301</v>
      </c>
      <c r="AG1238" s="32">
        <f t="shared" si="3476"/>
        <v>0</v>
      </c>
      <c r="AH1238" s="32">
        <f t="shared" si="3476"/>
        <v>0</v>
      </c>
      <c r="AI1238" s="32">
        <f t="shared" si="3476"/>
        <v>0</v>
      </c>
      <c r="AJ1238" s="32">
        <f t="shared" si="3476"/>
        <v>0</v>
      </c>
      <c r="AK1238" s="32">
        <f t="shared" si="3476"/>
        <v>0</v>
      </c>
      <c r="AL1238" s="32">
        <f t="shared" si="3336"/>
        <v>301</v>
      </c>
      <c r="AM1238" s="32">
        <f t="shared" si="3337"/>
        <v>-301</v>
      </c>
    </row>
    <row r="1239" spans="2:40" ht="31.2" x14ac:dyDescent="0.3">
      <c r="B1239" s="30" t="s">
        <v>667</v>
      </c>
      <c r="C1239" s="30" t="s">
        <v>38</v>
      </c>
      <c r="D1239" s="30" t="s">
        <v>104</v>
      </c>
      <c r="E1239" s="15" t="str">
        <f t="shared" si="3338"/>
        <v>0104</v>
      </c>
      <c r="F1239" s="30" t="s">
        <v>680</v>
      </c>
      <c r="G1239" s="30" t="s">
        <v>90</v>
      </c>
      <c r="H1239" s="31" t="s">
        <v>91</v>
      </c>
      <c r="I1239" s="32"/>
      <c r="J1239" s="32"/>
      <c r="K1239" s="32"/>
      <c r="L1239" s="32"/>
      <c r="M1239" s="32"/>
      <c r="N1239" s="32"/>
      <c r="O1239" s="32">
        <v>0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2"/>
      <c r="V1239" s="32">
        <f t="shared" si="3339"/>
        <v>0</v>
      </c>
      <c r="W1239" s="32"/>
      <c r="X1239" s="32"/>
      <c r="Y1239" s="32"/>
      <c r="Z1239" s="32"/>
      <c r="AA1239" s="32"/>
      <c r="AB1239" s="32">
        <v>222.892</v>
      </c>
      <c r="AC1239" s="33">
        <v>222.892</v>
      </c>
      <c r="AD1239" s="33">
        <v>222.892</v>
      </c>
      <c r="AE1239" s="34">
        <f t="shared" si="3335"/>
        <v>100</v>
      </c>
      <c r="AF1239" s="32">
        <v>301</v>
      </c>
      <c r="AG1239" s="32">
        <v>0</v>
      </c>
      <c r="AH1239" s="32">
        <v>0</v>
      </c>
      <c r="AI1239" s="32">
        <v>0</v>
      </c>
      <c r="AJ1239" s="32">
        <v>0</v>
      </c>
      <c r="AK1239" s="32">
        <v>0</v>
      </c>
      <c r="AL1239" s="32">
        <f t="shared" si="3336"/>
        <v>301</v>
      </c>
      <c r="AM1239" s="32">
        <f t="shared" si="3337"/>
        <v>-301</v>
      </c>
    </row>
    <row r="1240" spans="2:40" ht="31.2" x14ac:dyDescent="0.3">
      <c r="B1240" s="30" t="s">
        <v>667</v>
      </c>
      <c r="C1240" s="30" t="s">
        <v>38</v>
      </c>
      <c r="D1240" s="30" t="s">
        <v>104</v>
      </c>
      <c r="E1240" s="15" t="str">
        <f t="shared" si="3338"/>
        <v>0104</v>
      </c>
      <c r="F1240" s="30" t="s">
        <v>680</v>
      </c>
      <c r="G1240" s="30" t="s">
        <v>50</v>
      </c>
      <c r="H1240" s="31" t="s">
        <v>51</v>
      </c>
      <c r="I1240" s="32">
        <f t="shared" ref="I1240:T1240" si="3477">I1241</f>
        <v>3317.9</v>
      </c>
      <c r="J1240" s="32">
        <f t="shared" si="3477"/>
        <v>3317.9</v>
      </c>
      <c r="K1240" s="32">
        <f t="shared" si="3477"/>
        <v>3317.9</v>
      </c>
      <c r="L1240" s="32">
        <f t="shared" si="3477"/>
        <v>0</v>
      </c>
      <c r="M1240" s="32">
        <f t="shared" si="3477"/>
        <v>0</v>
      </c>
      <c r="N1240" s="32">
        <f t="shared" si="3477"/>
        <v>0</v>
      </c>
      <c r="O1240" s="32">
        <f t="shared" si="3477"/>
        <v>0</v>
      </c>
      <c r="P1240" s="32">
        <f t="shared" si="3477"/>
        <v>0</v>
      </c>
      <c r="Q1240" s="32">
        <f t="shared" si="3477"/>
        <v>0</v>
      </c>
      <c r="R1240" s="32">
        <f t="shared" si="3477"/>
        <v>0</v>
      </c>
      <c r="S1240" s="32">
        <f t="shared" si="3477"/>
        <v>0</v>
      </c>
      <c r="T1240" s="32">
        <f t="shared" si="3477"/>
        <v>0</v>
      </c>
      <c r="U1240" s="32">
        <v>0</v>
      </c>
      <c r="V1240" s="32">
        <f t="shared" si="3339"/>
        <v>3317.9</v>
      </c>
      <c r="W1240" s="32">
        <f t="shared" ref="W1240:AD1240" si="3478">W1241</f>
        <v>0</v>
      </c>
      <c r="X1240" s="32">
        <f t="shared" si="3478"/>
        <v>0</v>
      </c>
      <c r="Y1240" s="32">
        <f t="shared" si="3478"/>
        <v>0</v>
      </c>
      <c r="Z1240" s="32">
        <f t="shared" si="3478"/>
        <v>0</v>
      </c>
      <c r="AA1240" s="32">
        <f t="shared" si="3478"/>
        <v>0</v>
      </c>
      <c r="AB1240" s="32">
        <f t="shared" si="3478"/>
        <v>2220.4340400000001</v>
      </c>
      <c r="AC1240" s="33">
        <f t="shared" si="3478"/>
        <v>3031.36733</v>
      </c>
      <c r="AD1240" s="33">
        <f t="shared" si="3478"/>
        <v>3031.36681</v>
      </c>
      <c r="AE1240" s="34">
        <f t="shared" si="3335"/>
        <v>99.999982846024807</v>
      </c>
      <c r="AF1240" s="32">
        <f t="shared" ref="AF1240:AK1240" si="3479">AF1241</f>
        <v>3016.9</v>
      </c>
      <c r="AG1240" s="32">
        <f t="shared" si="3479"/>
        <v>0</v>
      </c>
      <c r="AH1240" s="32">
        <f t="shared" si="3479"/>
        <v>0</v>
      </c>
      <c r="AI1240" s="32">
        <f t="shared" si="3479"/>
        <v>0</v>
      </c>
      <c r="AJ1240" s="32">
        <f t="shared" si="3479"/>
        <v>0</v>
      </c>
      <c r="AK1240" s="32">
        <f t="shared" si="3479"/>
        <v>0</v>
      </c>
      <c r="AL1240" s="32">
        <f t="shared" si="3336"/>
        <v>3016.9</v>
      </c>
      <c r="AM1240" s="32">
        <f t="shared" si="3337"/>
        <v>301</v>
      </c>
    </row>
    <row r="1241" spans="2:40" ht="31.2" x14ac:dyDescent="0.3">
      <c r="B1241" s="30" t="s">
        <v>667</v>
      </c>
      <c r="C1241" s="30" t="s">
        <v>38</v>
      </c>
      <c r="D1241" s="30" t="s">
        <v>104</v>
      </c>
      <c r="E1241" s="15" t="str">
        <f t="shared" si="3338"/>
        <v>0104</v>
      </c>
      <c r="F1241" s="30" t="s">
        <v>680</v>
      </c>
      <c r="G1241" s="30" t="s">
        <v>52</v>
      </c>
      <c r="H1241" s="31" t="s">
        <v>53</v>
      </c>
      <c r="I1241" s="32">
        <v>3317.9</v>
      </c>
      <c r="J1241" s="32">
        <v>3317.9</v>
      </c>
      <c r="K1241" s="32">
        <v>3317.9</v>
      </c>
      <c r="L1241" s="32"/>
      <c r="M1241" s="32"/>
      <c r="N1241" s="32"/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2">
        <v>0</v>
      </c>
      <c r="V1241" s="32">
        <f t="shared" si="3339"/>
        <v>3317.9</v>
      </c>
      <c r="W1241" s="32"/>
      <c r="X1241" s="32"/>
      <c r="Y1241" s="32"/>
      <c r="Z1241" s="32"/>
      <c r="AA1241" s="32"/>
      <c r="AB1241" s="32">
        <v>2220.4340400000001</v>
      </c>
      <c r="AC1241" s="33">
        <v>3031.36733</v>
      </c>
      <c r="AD1241" s="33">
        <v>3031.36681</v>
      </c>
      <c r="AE1241" s="34">
        <f t="shared" si="3335"/>
        <v>99.999982846024807</v>
      </c>
      <c r="AF1241" s="32">
        <v>3016.9</v>
      </c>
      <c r="AG1241" s="32">
        <v>0</v>
      </c>
      <c r="AH1241" s="32">
        <v>0</v>
      </c>
      <c r="AI1241" s="32">
        <v>0</v>
      </c>
      <c r="AJ1241" s="32">
        <v>0</v>
      </c>
      <c r="AK1241" s="32">
        <v>0</v>
      </c>
      <c r="AL1241" s="32">
        <f t="shared" si="3336"/>
        <v>3016.9</v>
      </c>
      <c r="AM1241" s="32">
        <f t="shared" si="3337"/>
        <v>301</v>
      </c>
      <c r="AN1241" s="12"/>
    </row>
    <row r="1242" spans="2:40" x14ac:dyDescent="0.3">
      <c r="B1242" s="30" t="s">
        <v>667</v>
      </c>
      <c r="C1242" s="30" t="s">
        <v>38</v>
      </c>
      <c r="D1242" s="30" t="s">
        <v>104</v>
      </c>
      <c r="E1242" s="15" t="str">
        <f t="shared" si="3338"/>
        <v>0104</v>
      </c>
      <c r="F1242" s="30" t="s">
        <v>680</v>
      </c>
      <c r="G1242" s="30" t="s">
        <v>56</v>
      </c>
      <c r="H1242" s="31" t="s">
        <v>57</v>
      </c>
      <c r="I1242" s="32"/>
      <c r="J1242" s="32"/>
      <c r="K1242" s="32"/>
      <c r="L1242" s="32"/>
      <c r="M1242" s="32"/>
      <c r="N1242" s="32"/>
      <c r="O1242" s="32">
        <f>O1243</f>
        <v>0</v>
      </c>
      <c r="P1242" s="32">
        <f>P1243</f>
        <v>0</v>
      </c>
      <c r="Q1242" s="32">
        <f>Q1243</f>
        <v>0</v>
      </c>
      <c r="R1242" s="32">
        <f>R1243</f>
        <v>0</v>
      </c>
      <c r="S1242" s="32"/>
      <c r="T1242" s="32"/>
      <c r="U1242" s="32"/>
      <c r="V1242" s="32">
        <f t="shared" si="3339"/>
        <v>0</v>
      </c>
      <c r="W1242" s="32"/>
      <c r="X1242" s="32"/>
      <c r="Y1242" s="32"/>
      <c r="Z1242" s="32"/>
      <c r="AA1242" s="32"/>
      <c r="AB1242" s="32">
        <f>AB1243</f>
        <v>94.598500000000001</v>
      </c>
      <c r="AC1242" s="33">
        <f>AC1243</f>
        <v>116.0365</v>
      </c>
      <c r="AD1242" s="33">
        <f>AD1243</f>
        <v>116.0365</v>
      </c>
      <c r="AE1242" s="34">
        <f t="shared" si="3335"/>
        <v>100</v>
      </c>
      <c r="AF1242" s="32">
        <f t="shared" ref="AF1242:AK1242" si="3480">AF1243</f>
        <v>94.598500000000001</v>
      </c>
      <c r="AG1242" s="32">
        <f t="shared" si="3480"/>
        <v>0</v>
      </c>
      <c r="AH1242" s="32">
        <f t="shared" si="3480"/>
        <v>0</v>
      </c>
      <c r="AI1242" s="32">
        <f t="shared" si="3480"/>
        <v>0</v>
      </c>
      <c r="AJ1242" s="32">
        <f t="shared" si="3480"/>
        <v>0</v>
      </c>
      <c r="AK1242" s="32">
        <f t="shared" si="3480"/>
        <v>0</v>
      </c>
      <c r="AL1242" s="32">
        <f t="shared" si="3336"/>
        <v>94.598500000000001</v>
      </c>
      <c r="AM1242" s="32">
        <f t="shared" si="3337"/>
        <v>-94.598500000000001</v>
      </c>
      <c r="AN1242" s="12"/>
    </row>
    <row r="1243" spans="2:40" x14ac:dyDescent="0.3">
      <c r="B1243" s="30" t="s">
        <v>667</v>
      </c>
      <c r="C1243" s="30" t="s">
        <v>38</v>
      </c>
      <c r="D1243" s="30" t="s">
        <v>104</v>
      </c>
      <c r="E1243" s="15" t="str">
        <f t="shared" si="3338"/>
        <v>0104</v>
      </c>
      <c r="F1243" s="30" t="s">
        <v>680</v>
      </c>
      <c r="G1243" s="30" t="s">
        <v>58</v>
      </c>
      <c r="H1243" s="31" t="s">
        <v>59</v>
      </c>
      <c r="I1243" s="32"/>
      <c r="J1243" s="32"/>
      <c r="K1243" s="32"/>
      <c r="L1243" s="32"/>
      <c r="M1243" s="32"/>
      <c r="N1243" s="32"/>
      <c r="O1243" s="32">
        <v>0</v>
      </c>
      <c r="P1243" s="32">
        <v>0</v>
      </c>
      <c r="Q1243" s="32">
        <v>0</v>
      </c>
      <c r="R1243" s="32">
        <v>0</v>
      </c>
      <c r="S1243" s="32"/>
      <c r="T1243" s="32"/>
      <c r="U1243" s="32"/>
      <c r="V1243" s="32">
        <f t="shared" si="3339"/>
        <v>0</v>
      </c>
      <c r="W1243" s="32"/>
      <c r="X1243" s="32"/>
      <c r="Y1243" s="32"/>
      <c r="Z1243" s="32"/>
      <c r="AA1243" s="32"/>
      <c r="AB1243" s="32">
        <v>94.598500000000001</v>
      </c>
      <c r="AC1243" s="33">
        <v>116.0365</v>
      </c>
      <c r="AD1243" s="33">
        <v>116.0365</v>
      </c>
      <c r="AE1243" s="34">
        <f t="shared" si="3335"/>
        <v>100</v>
      </c>
      <c r="AF1243" s="32">
        <v>94.598500000000001</v>
      </c>
      <c r="AG1243" s="32">
        <v>0</v>
      </c>
      <c r="AH1243" s="32">
        <v>0</v>
      </c>
      <c r="AI1243" s="32">
        <v>0</v>
      </c>
      <c r="AJ1243" s="32">
        <v>0</v>
      </c>
      <c r="AK1243" s="32">
        <v>0</v>
      </c>
      <c r="AL1243" s="32">
        <f t="shared" si="3336"/>
        <v>94.598500000000001</v>
      </c>
      <c r="AM1243" s="32">
        <f t="shared" si="3337"/>
        <v>-94.598500000000001</v>
      </c>
      <c r="AN1243" s="12"/>
    </row>
    <row r="1244" spans="2:40" s="22" customFormat="1" x14ac:dyDescent="0.3">
      <c r="B1244" s="23" t="s">
        <v>667</v>
      </c>
      <c r="C1244" s="23" t="s">
        <v>38</v>
      </c>
      <c r="D1244" s="23" t="s">
        <v>40</v>
      </c>
      <c r="E1244" s="24" t="str">
        <f t="shared" si="3338"/>
        <v>0113</v>
      </c>
      <c r="F1244" s="23"/>
      <c r="G1244" s="23"/>
      <c r="H1244" s="25" t="s">
        <v>41</v>
      </c>
      <c r="I1244" s="26">
        <f t="shared" ref="I1244:N1244" si="3481">I1245</f>
        <v>9600.6</v>
      </c>
      <c r="J1244" s="26">
        <f t="shared" si="3481"/>
        <v>9115.2000000000007</v>
      </c>
      <c r="K1244" s="26">
        <f t="shared" si="3481"/>
        <v>9115.2000000000007</v>
      </c>
      <c r="L1244" s="26">
        <f t="shared" si="3481"/>
        <v>2170.6</v>
      </c>
      <c r="M1244" s="26">
        <f t="shared" si="3481"/>
        <v>2269.7999999999997</v>
      </c>
      <c r="N1244" s="26">
        <f t="shared" si="3481"/>
        <v>2373</v>
      </c>
      <c r="O1244" s="26">
        <f>O1245+O1287+O1278+O1282</f>
        <v>0</v>
      </c>
      <c r="P1244" s="26">
        <f>P1245+P1287+P1278+P1282</f>
        <v>0</v>
      </c>
      <c r="Q1244" s="26">
        <f>Q1245+Q1287+Q1278+Q1282</f>
        <v>510.57400000000001</v>
      </c>
      <c r="R1244" s="26">
        <f>R1245+R1287+R1278</f>
        <v>50</v>
      </c>
      <c r="S1244" s="26">
        <f>S1245+S1287</f>
        <v>0</v>
      </c>
      <c r="T1244" s="26">
        <f>T1245+T1287</f>
        <v>0</v>
      </c>
      <c r="U1244" s="26">
        <v>0</v>
      </c>
      <c r="V1244" s="26">
        <f t="shared" si="3339"/>
        <v>12331.774000000001</v>
      </c>
      <c r="W1244" s="26">
        <f>W1245</f>
        <v>0</v>
      </c>
      <c r="X1244" s="26">
        <f>X1245</f>
        <v>0</v>
      </c>
      <c r="Y1244" s="26">
        <f>Y1245</f>
        <v>0</v>
      </c>
      <c r="Z1244" s="26">
        <f>Z1245</f>
        <v>0</v>
      </c>
      <c r="AA1244" s="26">
        <f>AA1245</f>
        <v>0</v>
      </c>
      <c r="AB1244" s="26">
        <f>AB1245+AB1287+AB1278+AB1282</f>
        <v>6981.0089299999991</v>
      </c>
      <c r="AC1244" s="27">
        <f>AC1245+AC1287+AC1278+AC1282</f>
        <v>8311.2815100000007</v>
      </c>
      <c r="AD1244" s="27">
        <f>AD1245+AD1287+AD1278+AD1282</f>
        <v>8247.1638899999998</v>
      </c>
      <c r="AE1244" s="28">
        <f t="shared" si="3335"/>
        <v>99.228547126903891</v>
      </c>
      <c r="AF1244" s="26">
        <f t="shared" ref="AF1244:AK1244" si="3482">AF1245+AF1287+AF1278+AF1282</f>
        <v>8536.6695099999997</v>
      </c>
      <c r="AG1244" s="26">
        <f t="shared" si="3482"/>
        <v>0</v>
      </c>
      <c r="AH1244" s="26">
        <f t="shared" si="3482"/>
        <v>0</v>
      </c>
      <c r="AI1244" s="26">
        <f t="shared" si="3482"/>
        <v>0</v>
      </c>
      <c r="AJ1244" s="26">
        <f t="shared" si="3482"/>
        <v>0</v>
      </c>
      <c r="AK1244" s="26">
        <f t="shared" si="3482"/>
        <v>0</v>
      </c>
      <c r="AL1244" s="26">
        <f t="shared" si="3336"/>
        <v>8536.6695099999997</v>
      </c>
      <c r="AM1244" s="26">
        <f t="shared" si="3337"/>
        <v>3795.1044900000015</v>
      </c>
      <c r="AN1244" s="29"/>
    </row>
    <row r="1245" spans="2:40" x14ac:dyDescent="0.3">
      <c r="B1245" s="30" t="s">
        <v>667</v>
      </c>
      <c r="C1245" s="30" t="s">
        <v>38</v>
      </c>
      <c r="D1245" s="30" t="s">
        <v>40</v>
      </c>
      <c r="E1245" s="15" t="str">
        <f t="shared" si="3338"/>
        <v>0113</v>
      </c>
      <c r="F1245" s="30" t="s">
        <v>334</v>
      </c>
      <c r="G1245" s="30"/>
      <c r="H1245" s="31" t="s">
        <v>335</v>
      </c>
      <c r="I1245" s="32">
        <f t="shared" ref="I1245:T1245" si="3483">I1246+I1270</f>
        <v>9600.6</v>
      </c>
      <c r="J1245" s="32">
        <f t="shared" si="3483"/>
        <v>9115.2000000000007</v>
      </c>
      <c r="K1245" s="32">
        <f t="shared" si="3483"/>
        <v>9115.2000000000007</v>
      </c>
      <c r="L1245" s="32">
        <f t="shared" si="3483"/>
        <v>2170.6</v>
      </c>
      <c r="M1245" s="32">
        <f t="shared" si="3483"/>
        <v>2269.7999999999997</v>
      </c>
      <c r="N1245" s="32">
        <f t="shared" si="3483"/>
        <v>2373</v>
      </c>
      <c r="O1245" s="32">
        <f t="shared" si="3483"/>
        <v>0</v>
      </c>
      <c r="P1245" s="32">
        <f t="shared" si="3483"/>
        <v>0</v>
      </c>
      <c r="Q1245" s="32">
        <f t="shared" si="3483"/>
        <v>510.57400000000001</v>
      </c>
      <c r="R1245" s="32">
        <f t="shared" si="3483"/>
        <v>50</v>
      </c>
      <c r="S1245" s="32">
        <f t="shared" si="3483"/>
        <v>0</v>
      </c>
      <c r="T1245" s="32">
        <f t="shared" si="3483"/>
        <v>0</v>
      </c>
      <c r="U1245" s="32">
        <v>0</v>
      </c>
      <c r="V1245" s="32">
        <f t="shared" si="3339"/>
        <v>12331.774000000001</v>
      </c>
      <c r="W1245" s="32">
        <f t="shared" ref="W1245:AD1245" si="3484">W1246+W1270</f>
        <v>0</v>
      </c>
      <c r="X1245" s="32">
        <f t="shared" si="3484"/>
        <v>0</v>
      </c>
      <c r="Y1245" s="32">
        <f t="shared" si="3484"/>
        <v>0</v>
      </c>
      <c r="Z1245" s="32">
        <f t="shared" si="3484"/>
        <v>0</v>
      </c>
      <c r="AA1245" s="32">
        <f t="shared" si="3484"/>
        <v>0</v>
      </c>
      <c r="AB1245" s="32">
        <f t="shared" si="3484"/>
        <v>6560.1284199999991</v>
      </c>
      <c r="AC1245" s="33">
        <f t="shared" si="3484"/>
        <v>7862.4529999999995</v>
      </c>
      <c r="AD1245" s="33">
        <f t="shared" si="3484"/>
        <v>7798.3353799999995</v>
      </c>
      <c r="AE1245" s="34">
        <f t="shared" si="3335"/>
        <v>99.184508702309572</v>
      </c>
      <c r="AF1245" s="32">
        <f t="shared" ref="AF1245:AK1245" si="3485">AF1246+AF1270</f>
        <v>7960.9889999999996</v>
      </c>
      <c r="AG1245" s="32">
        <f t="shared" si="3485"/>
        <v>0</v>
      </c>
      <c r="AH1245" s="32">
        <f t="shared" si="3485"/>
        <v>0</v>
      </c>
      <c r="AI1245" s="32">
        <f t="shared" si="3485"/>
        <v>0</v>
      </c>
      <c r="AJ1245" s="32">
        <f t="shared" si="3485"/>
        <v>0</v>
      </c>
      <c r="AK1245" s="32">
        <f t="shared" si="3485"/>
        <v>0</v>
      </c>
      <c r="AL1245" s="32">
        <f t="shared" si="3336"/>
        <v>7960.9889999999996</v>
      </c>
      <c r="AM1245" s="32">
        <f t="shared" si="3337"/>
        <v>4370.7850000000017</v>
      </c>
    </row>
    <row r="1246" spans="2:40" ht="31.2" x14ac:dyDescent="0.3">
      <c r="B1246" s="30" t="s">
        <v>667</v>
      </c>
      <c r="C1246" s="30" t="s">
        <v>38</v>
      </c>
      <c r="D1246" s="30" t="s">
        <v>40</v>
      </c>
      <c r="E1246" s="15" t="str">
        <f t="shared" si="3338"/>
        <v>0113</v>
      </c>
      <c r="F1246" s="30" t="s">
        <v>336</v>
      </c>
      <c r="G1246" s="30"/>
      <c r="H1246" s="31" t="s">
        <v>337</v>
      </c>
      <c r="I1246" s="32">
        <f t="shared" ref="I1246:T1246" si="3486">I1247+I1260+I1264</f>
        <v>9600.6</v>
      </c>
      <c r="J1246" s="32">
        <f t="shared" si="3486"/>
        <v>9115.2000000000007</v>
      </c>
      <c r="K1246" s="32">
        <f t="shared" si="3486"/>
        <v>9115.2000000000007</v>
      </c>
      <c r="L1246" s="32">
        <f t="shared" si="3486"/>
        <v>2170.6</v>
      </c>
      <c r="M1246" s="32">
        <f t="shared" si="3486"/>
        <v>2269.7999999999997</v>
      </c>
      <c r="N1246" s="32">
        <f t="shared" si="3486"/>
        <v>2373</v>
      </c>
      <c r="O1246" s="32">
        <f t="shared" si="3486"/>
        <v>0</v>
      </c>
      <c r="P1246" s="32">
        <f t="shared" si="3486"/>
        <v>0</v>
      </c>
      <c r="Q1246" s="32">
        <f t="shared" si="3486"/>
        <v>510.57400000000001</v>
      </c>
      <c r="R1246" s="32">
        <f t="shared" si="3486"/>
        <v>50</v>
      </c>
      <c r="S1246" s="32">
        <f t="shared" si="3486"/>
        <v>0</v>
      </c>
      <c r="T1246" s="32">
        <f t="shared" si="3486"/>
        <v>0</v>
      </c>
      <c r="U1246" s="32">
        <v>0</v>
      </c>
      <c r="V1246" s="32">
        <f t="shared" si="3339"/>
        <v>12331.774000000001</v>
      </c>
      <c r="W1246" s="32">
        <f t="shared" ref="W1246:AD1246" si="3487">W1247+W1260+W1264</f>
        <v>0</v>
      </c>
      <c r="X1246" s="32">
        <f t="shared" si="3487"/>
        <v>0</v>
      </c>
      <c r="Y1246" s="32">
        <f t="shared" si="3487"/>
        <v>0</v>
      </c>
      <c r="Z1246" s="32">
        <f t="shared" si="3487"/>
        <v>0</v>
      </c>
      <c r="AA1246" s="32">
        <f t="shared" si="3487"/>
        <v>0</v>
      </c>
      <c r="AB1246" s="32">
        <f t="shared" si="3487"/>
        <v>6560.1284199999991</v>
      </c>
      <c r="AC1246" s="33">
        <f t="shared" si="3487"/>
        <v>7862.4529999999995</v>
      </c>
      <c r="AD1246" s="33">
        <f t="shared" si="3487"/>
        <v>7798.3353799999995</v>
      </c>
      <c r="AE1246" s="34">
        <f t="shared" si="3335"/>
        <v>99.184508702309572</v>
      </c>
      <c r="AF1246" s="32">
        <f t="shared" ref="AF1246:AK1246" si="3488">AF1247+AF1260+AF1264</f>
        <v>7960.9889999999996</v>
      </c>
      <c r="AG1246" s="32">
        <f t="shared" si="3488"/>
        <v>0</v>
      </c>
      <c r="AH1246" s="32">
        <f t="shared" si="3488"/>
        <v>0</v>
      </c>
      <c r="AI1246" s="32">
        <f t="shared" si="3488"/>
        <v>0</v>
      </c>
      <c r="AJ1246" s="32">
        <f t="shared" si="3488"/>
        <v>0</v>
      </c>
      <c r="AK1246" s="32">
        <f t="shared" si="3488"/>
        <v>0</v>
      </c>
      <c r="AL1246" s="32">
        <f t="shared" si="3336"/>
        <v>7960.9889999999996</v>
      </c>
      <c r="AM1246" s="32">
        <f t="shared" si="3337"/>
        <v>4370.7850000000017</v>
      </c>
    </row>
    <row r="1247" spans="2:40" ht="62.4" x14ac:dyDescent="0.3">
      <c r="B1247" s="30" t="s">
        <v>667</v>
      </c>
      <c r="C1247" s="30" t="s">
        <v>38</v>
      </c>
      <c r="D1247" s="30" t="s">
        <v>40</v>
      </c>
      <c r="E1247" s="15" t="str">
        <f t="shared" si="3338"/>
        <v>0113</v>
      </c>
      <c r="F1247" s="30" t="s">
        <v>338</v>
      </c>
      <c r="G1247" s="30"/>
      <c r="H1247" s="31" t="s">
        <v>339</v>
      </c>
      <c r="I1247" s="32">
        <f t="shared" ref="I1247:T1247" si="3489">I1248+I1254+I1251+I1257</f>
        <v>4251.3999999999996</v>
      </c>
      <c r="J1247" s="32">
        <f t="shared" si="3489"/>
        <v>4251.3999999999996</v>
      </c>
      <c r="K1247" s="32">
        <f t="shared" si="3489"/>
        <v>4251.3999999999996</v>
      </c>
      <c r="L1247" s="32">
        <f t="shared" si="3489"/>
        <v>1207.5</v>
      </c>
      <c r="M1247" s="32">
        <f t="shared" si="3489"/>
        <v>1207.5</v>
      </c>
      <c r="N1247" s="32">
        <f t="shared" si="3489"/>
        <v>1207.5</v>
      </c>
      <c r="O1247" s="32">
        <f t="shared" si="3489"/>
        <v>0</v>
      </c>
      <c r="P1247" s="32">
        <f t="shared" si="3489"/>
        <v>0</v>
      </c>
      <c r="Q1247" s="32">
        <f t="shared" si="3489"/>
        <v>0</v>
      </c>
      <c r="R1247" s="32">
        <f t="shared" si="3489"/>
        <v>50</v>
      </c>
      <c r="S1247" s="32">
        <f t="shared" si="3489"/>
        <v>0</v>
      </c>
      <c r="T1247" s="32">
        <f t="shared" si="3489"/>
        <v>0</v>
      </c>
      <c r="U1247" s="32">
        <v>0</v>
      </c>
      <c r="V1247" s="32">
        <f t="shared" si="3339"/>
        <v>5508.9</v>
      </c>
      <c r="W1247" s="32">
        <f t="shared" ref="W1247:AD1247" si="3490">W1248+W1254+W1251+W1257</f>
        <v>0</v>
      </c>
      <c r="X1247" s="32">
        <f t="shared" si="3490"/>
        <v>0</v>
      </c>
      <c r="Y1247" s="32">
        <f t="shared" si="3490"/>
        <v>0</v>
      </c>
      <c r="Z1247" s="32">
        <f t="shared" si="3490"/>
        <v>0</v>
      </c>
      <c r="AA1247" s="32">
        <f t="shared" si="3490"/>
        <v>0</v>
      </c>
      <c r="AB1247" s="32">
        <f t="shared" si="3490"/>
        <v>1396.923</v>
      </c>
      <c r="AC1247" s="33">
        <f t="shared" si="3490"/>
        <v>1508.9</v>
      </c>
      <c r="AD1247" s="33">
        <f t="shared" si="3490"/>
        <v>1496.923</v>
      </c>
      <c r="AE1247" s="34">
        <f t="shared" si="3335"/>
        <v>99.206242958446538</v>
      </c>
      <c r="AF1247" s="32">
        <f t="shared" ref="AF1247:AK1247" si="3491">AF1248+AF1254+AF1251+AF1257</f>
        <v>1508.9</v>
      </c>
      <c r="AG1247" s="32">
        <f t="shared" si="3491"/>
        <v>0</v>
      </c>
      <c r="AH1247" s="32">
        <f t="shared" si="3491"/>
        <v>0</v>
      </c>
      <c r="AI1247" s="32">
        <f t="shared" si="3491"/>
        <v>0</v>
      </c>
      <c r="AJ1247" s="32">
        <f t="shared" si="3491"/>
        <v>0</v>
      </c>
      <c r="AK1247" s="32">
        <f t="shared" si="3491"/>
        <v>0</v>
      </c>
      <c r="AL1247" s="32">
        <f t="shared" si="3336"/>
        <v>1508.9</v>
      </c>
      <c r="AM1247" s="32">
        <f t="shared" si="3337"/>
        <v>3999.9999999999995</v>
      </c>
    </row>
    <row r="1248" spans="2:40" ht="62.4" x14ac:dyDescent="0.3">
      <c r="B1248" s="30" t="s">
        <v>667</v>
      </c>
      <c r="C1248" s="30" t="s">
        <v>38</v>
      </c>
      <c r="D1248" s="30" t="s">
        <v>40</v>
      </c>
      <c r="E1248" s="15" t="str">
        <f t="shared" si="3338"/>
        <v>0113</v>
      </c>
      <c r="F1248" s="30" t="s">
        <v>340</v>
      </c>
      <c r="G1248" s="30"/>
      <c r="H1248" s="31" t="s">
        <v>341</v>
      </c>
      <c r="I1248" s="32">
        <f t="shared" ref="I1248:I1264" si="3492">I1249</f>
        <v>221</v>
      </c>
      <c r="J1248" s="32">
        <f t="shared" ref="J1248:J1264" si="3493">J1249</f>
        <v>221</v>
      </c>
      <c r="K1248" s="32">
        <f t="shared" ref="K1248:K1264" si="3494">K1249</f>
        <v>221</v>
      </c>
      <c r="L1248" s="32">
        <f t="shared" ref="L1248:L1264" si="3495">L1249</f>
        <v>0</v>
      </c>
      <c r="M1248" s="32">
        <f t="shared" ref="M1248:M1264" si="3496">M1249</f>
        <v>0</v>
      </c>
      <c r="N1248" s="32">
        <f t="shared" ref="N1248:N1264" si="3497">N1249</f>
        <v>0</v>
      </c>
      <c r="O1248" s="32">
        <f t="shared" ref="O1248:O1264" si="3498">O1249</f>
        <v>0</v>
      </c>
      <c r="P1248" s="32">
        <f t="shared" ref="P1248:P1264" si="3499">P1249</f>
        <v>0</v>
      </c>
      <c r="Q1248" s="32">
        <f t="shared" ref="Q1248:Q1264" si="3500">Q1249</f>
        <v>0</v>
      </c>
      <c r="R1248" s="32">
        <f t="shared" ref="R1248:R1264" si="3501">R1249</f>
        <v>50</v>
      </c>
      <c r="S1248" s="32">
        <f t="shared" ref="S1248:S1264" si="3502">S1249</f>
        <v>0</v>
      </c>
      <c r="T1248" s="32">
        <f t="shared" ref="T1248:T1264" si="3503">T1249</f>
        <v>0</v>
      </c>
      <c r="U1248" s="32">
        <v>0</v>
      </c>
      <c r="V1248" s="32">
        <f t="shared" si="3339"/>
        <v>271</v>
      </c>
      <c r="W1248" s="32">
        <f t="shared" ref="W1248:W1264" si="3504">W1249</f>
        <v>0</v>
      </c>
      <c r="X1248" s="32">
        <f t="shared" ref="X1248:X1264" si="3505">X1249</f>
        <v>0</v>
      </c>
      <c r="Y1248" s="32">
        <f t="shared" ref="Y1248:Y1264" si="3506">Y1249</f>
        <v>0</v>
      </c>
      <c r="Z1248" s="32">
        <f t="shared" ref="Z1248:Z1264" si="3507">Z1249</f>
        <v>0</v>
      </c>
      <c r="AA1248" s="32">
        <f t="shared" ref="AA1248:AA1264" si="3508">AA1249</f>
        <v>0</v>
      </c>
      <c r="AB1248" s="32">
        <f t="shared" ref="AB1248:AB1264" si="3509">AB1249</f>
        <v>171</v>
      </c>
      <c r="AC1248" s="33">
        <f t="shared" ref="AC1248:AC1264" si="3510">AC1249</f>
        <v>271</v>
      </c>
      <c r="AD1248" s="33">
        <f t="shared" ref="AD1248:AD1264" si="3511">AD1249</f>
        <v>271</v>
      </c>
      <c r="AE1248" s="34">
        <f t="shared" si="3335"/>
        <v>100</v>
      </c>
      <c r="AF1248" s="32">
        <f t="shared" ref="AF1248:AF1264" si="3512">AF1249</f>
        <v>271</v>
      </c>
      <c r="AG1248" s="32">
        <f t="shared" ref="AG1248:AG1264" si="3513">AG1249</f>
        <v>0</v>
      </c>
      <c r="AH1248" s="32">
        <f t="shared" ref="AH1248:AH1264" si="3514">AH1249</f>
        <v>0</v>
      </c>
      <c r="AI1248" s="32">
        <f t="shared" ref="AI1248:AI1264" si="3515">AI1249</f>
        <v>0</v>
      </c>
      <c r="AJ1248" s="32">
        <f t="shared" ref="AJ1248:AJ1264" si="3516">AJ1249</f>
        <v>0</v>
      </c>
      <c r="AK1248" s="32">
        <f t="shared" ref="AK1248:AK1264" si="3517">AK1249</f>
        <v>0</v>
      </c>
      <c r="AL1248" s="32">
        <f t="shared" si="3336"/>
        <v>271</v>
      </c>
      <c r="AM1248" s="32">
        <f t="shared" si="3337"/>
        <v>0</v>
      </c>
    </row>
    <row r="1249" spans="2:40" ht="31.2" x14ac:dyDescent="0.3">
      <c r="B1249" s="30" t="s">
        <v>667</v>
      </c>
      <c r="C1249" s="30" t="s">
        <v>38</v>
      </c>
      <c r="D1249" s="30" t="s">
        <v>40</v>
      </c>
      <c r="E1249" s="15" t="str">
        <f t="shared" si="3338"/>
        <v>0113</v>
      </c>
      <c r="F1249" s="30" t="s">
        <v>340</v>
      </c>
      <c r="G1249" s="30" t="s">
        <v>174</v>
      </c>
      <c r="H1249" s="31" t="s">
        <v>175</v>
      </c>
      <c r="I1249" s="32">
        <f t="shared" si="3492"/>
        <v>221</v>
      </c>
      <c r="J1249" s="32">
        <f t="shared" si="3493"/>
        <v>221</v>
      </c>
      <c r="K1249" s="32">
        <f t="shared" si="3494"/>
        <v>221</v>
      </c>
      <c r="L1249" s="32">
        <f t="shared" si="3495"/>
        <v>0</v>
      </c>
      <c r="M1249" s="32">
        <f t="shared" si="3496"/>
        <v>0</v>
      </c>
      <c r="N1249" s="32">
        <f t="shared" si="3497"/>
        <v>0</v>
      </c>
      <c r="O1249" s="32">
        <f t="shared" si="3498"/>
        <v>0</v>
      </c>
      <c r="P1249" s="32">
        <f t="shared" si="3499"/>
        <v>0</v>
      </c>
      <c r="Q1249" s="32">
        <f t="shared" si="3500"/>
        <v>0</v>
      </c>
      <c r="R1249" s="32">
        <f t="shared" si="3501"/>
        <v>50</v>
      </c>
      <c r="S1249" s="32">
        <f t="shared" si="3502"/>
        <v>0</v>
      </c>
      <c r="T1249" s="32">
        <f t="shared" si="3503"/>
        <v>0</v>
      </c>
      <c r="U1249" s="32">
        <v>0</v>
      </c>
      <c r="V1249" s="32">
        <f t="shared" si="3339"/>
        <v>271</v>
      </c>
      <c r="W1249" s="32">
        <f t="shared" si="3504"/>
        <v>0</v>
      </c>
      <c r="X1249" s="32">
        <f t="shared" si="3505"/>
        <v>0</v>
      </c>
      <c r="Y1249" s="32">
        <f t="shared" si="3506"/>
        <v>0</v>
      </c>
      <c r="Z1249" s="32">
        <f t="shared" si="3507"/>
        <v>0</v>
      </c>
      <c r="AA1249" s="32">
        <f t="shared" si="3508"/>
        <v>0</v>
      </c>
      <c r="AB1249" s="32">
        <f t="shared" si="3509"/>
        <v>171</v>
      </c>
      <c r="AC1249" s="33">
        <f t="shared" si="3510"/>
        <v>271</v>
      </c>
      <c r="AD1249" s="33">
        <f t="shared" si="3511"/>
        <v>271</v>
      </c>
      <c r="AE1249" s="34">
        <f t="shared" si="3335"/>
        <v>100</v>
      </c>
      <c r="AF1249" s="32">
        <f t="shared" si="3512"/>
        <v>271</v>
      </c>
      <c r="AG1249" s="32">
        <f t="shared" si="3513"/>
        <v>0</v>
      </c>
      <c r="AH1249" s="32">
        <f t="shared" si="3514"/>
        <v>0</v>
      </c>
      <c r="AI1249" s="32">
        <f t="shared" si="3515"/>
        <v>0</v>
      </c>
      <c r="AJ1249" s="32">
        <f t="shared" si="3516"/>
        <v>0</v>
      </c>
      <c r="AK1249" s="32">
        <f t="shared" si="3517"/>
        <v>0</v>
      </c>
      <c r="AL1249" s="32">
        <f t="shared" si="3336"/>
        <v>271</v>
      </c>
      <c r="AM1249" s="32">
        <f t="shared" si="3337"/>
        <v>0</v>
      </c>
    </row>
    <row r="1250" spans="2:40" ht="62.4" x14ac:dyDescent="0.3">
      <c r="B1250" s="30" t="s">
        <v>667</v>
      </c>
      <c r="C1250" s="30" t="s">
        <v>38</v>
      </c>
      <c r="D1250" s="30" t="s">
        <v>40</v>
      </c>
      <c r="E1250" s="15" t="str">
        <f t="shared" si="3338"/>
        <v>0113</v>
      </c>
      <c r="F1250" s="30" t="s">
        <v>340</v>
      </c>
      <c r="G1250" s="30" t="s">
        <v>370</v>
      </c>
      <c r="H1250" s="31" t="s">
        <v>371</v>
      </c>
      <c r="I1250" s="32">
        <v>221</v>
      </c>
      <c r="J1250" s="32">
        <v>221</v>
      </c>
      <c r="K1250" s="32">
        <v>221</v>
      </c>
      <c r="L1250" s="32"/>
      <c r="M1250" s="32"/>
      <c r="N1250" s="32"/>
      <c r="O1250" s="32">
        <v>0</v>
      </c>
      <c r="P1250" s="32">
        <v>0</v>
      </c>
      <c r="Q1250" s="32">
        <v>0</v>
      </c>
      <c r="R1250" s="32">
        <v>50</v>
      </c>
      <c r="S1250" s="32">
        <v>0</v>
      </c>
      <c r="T1250" s="32">
        <v>0</v>
      </c>
      <c r="U1250" s="32">
        <v>0</v>
      </c>
      <c r="V1250" s="32">
        <f t="shared" si="3339"/>
        <v>271</v>
      </c>
      <c r="W1250" s="32"/>
      <c r="X1250" s="32"/>
      <c r="Y1250" s="32"/>
      <c r="Z1250" s="32"/>
      <c r="AA1250" s="32"/>
      <c r="AB1250" s="32">
        <v>171</v>
      </c>
      <c r="AC1250" s="33">
        <v>271</v>
      </c>
      <c r="AD1250" s="33">
        <v>271</v>
      </c>
      <c r="AE1250" s="34">
        <f t="shared" si="3335"/>
        <v>100</v>
      </c>
      <c r="AF1250" s="32">
        <v>271</v>
      </c>
      <c r="AG1250" s="32">
        <v>0</v>
      </c>
      <c r="AH1250" s="32">
        <v>0</v>
      </c>
      <c r="AI1250" s="32">
        <v>0</v>
      </c>
      <c r="AJ1250" s="32">
        <v>0</v>
      </c>
      <c r="AK1250" s="32">
        <v>0</v>
      </c>
      <c r="AL1250" s="32">
        <f t="shared" si="3336"/>
        <v>271</v>
      </c>
      <c r="AM1250" s="32">
        <f t="shared" si="3337"/>
        <v>0</v>
      </c>
      <c r="AN1250" s="12"/>
    </row>
    <row r="1251" spans="2:40" ht="31.2" hidden="1" customHeight="1" x14ac:dyDescent="0.3">
      <c r="B1251" s="30" t="s">
        <v>667</v>
      </c>
      <c r="C1251" s="30" t="s">
        <v>38</v>
      </c>
      <c r="D1251" s="30" t="s">
        <v>40</v>
      </c>
      <c r="E1251" s="15" t="str">
        <f t="shared" si="3338"/>
        <v>0113</v>
      </c>
      <c r="F1251" s="30" t="s">
        <v>681</v>
      </c>
      <c r="G1251" s="30"/>
      <c r="H1251" s="31" t="s">
        <v>682</v>
      </c>
      <c r="I1251" s="32">
        <f t="shared" si="3492"/>
        <v>3000</v>
      </c>
      <c r="J1251" s="32">
        <f t="shared" si="3493"/>
        <v>3000</v>
      </c>
      <c r="K1251" s="32">
        <f t="shared" si="3494"/>
        <v>3000</v>
      </c>
      <c r="L1251" s="32">
        <f t="shared" si="3495"/>
        <v>1000</v>
      </c>
      <c r="M1251" s="32">
        <f t="shared" si="3496"/>
        <v>1000</v>
      </c>
      <c r="N1251" s="32">
        <f t="shared" si="3497"/>
        <v>1000</v>
      </c>
      <c r="O1251" s="32">
        <f t="shared" si="3498"/>
        <v>0</v>
      </c>
      <c r="P1251" s="32">
        <f t="shared" si="3499"/>
        <v>0</v>
      </c>
      <c r="Q1251" s="32">
        <f t="shared" si="3500"/>
        <v>0</v>
      </c>
      <c r="R1251" s="32">
        <f t="shared" si="3501"/>
        <v>0</v>
      </c>
      <c r="S1251" s="32">
        <f t="shared" si="3502"/>
        <v>0</v>
      </c>
      <c r="T1251" s="32">
        <f t="shared" si="3503"/>
        <v>0</v>
      </c>
      <c r="U1251" s="32">
        <v>0</v>
      </c>
      <c r="V1251" s="32">
        <f t="shared" si="3339"/>
        <v>4000</v>
      </c>
      <c r="W1251" s="32">
        <f t="shared" si="3504"/>
        <v>0</v>
      </c>
      <c r="X1251" s="32">
        <f t="shared" si="3505"/>
        <v>0</v>
      </c>
      <c r="Y1251" s="32">
        <f t="shared" si="3506"/>
        <v>0</v>
      </c>
      <c r="Z1251" s="32">
        <f t="shared" si="3507"/>
        <v>0</v>
      </c>
      <c r="AA1251" s="32">
        <f t="shared" si="3508"/>
        <v>0</v>
      </c>
      <c r="AB1251" s="32">
        <f t="shared" si="3509"/>
        <v>0</v>
      </c>
      <c r="AC1251" s="33">
        <f t="shared" si="3510"/>
        <v>0</v>
      </c>
      <c r="AD1251" s="33">
        <f t="shared" si="3511"/>
        <v>0</v>
      </c>
      <c r="AE1251" s="34" t="e">
        <f t="shared" si="3335"/>
        <v>#DIV/0!</v>
      </c>
      <c r="AF1251" s="32">
        <f t="shared" si="3512"/>
        <v>0</v>
      </c>
      <c r="AG1251" s="32">
        <f t="shared" si="3513"/>
        <v>0</v>
      </c>
      <c r="AH1251" s="32">
        <f t="shared" si="3514"/>
        <v>0</v>
      </c>
      <c r="AI1251" s="32">
        <f t="shared" si="3515"/>
        <v>0</v>
      </c>
      <c r="AJ1251" s="32">
        <f t="shared" si="3516"/>
        <v>0</v>
      </c>
      <c r="AK1251" s="32">
        <f t="shared" si="3517"/>
        <v>0</v>
      </c>
      <c r="AL1251" s="32">
        <f t="shared" si="3336"/>
        <v>0</v>
      </c>
      <c r="AM1251" s="32">
        <f t="shared" si="3337"/>
        <v>4000</v>
      </c>
      <c r="AN1251" s="12" t="s">
        <v>35</v>
      </c>
    </row>
    <row r="1252" spans="2:40" ht="31.2" hidden="1" customHeight="1" x14ac:dyDescent="0.3">
      <c r="B1252" s="30" t="s">
        <v>667</v>
      </c>
      <c r="C1252" s="30" t="s">
        <v>38</v>
      </c>
      <c r="D1252" s="30" t="s">
        <v>40</v>
      </c>
      <c r="E1252" s="15" t="str">
        <f t="shared" si="3338"/>
        <v>0113</v>
      </c>
      <c r="F1252" s="30" t="s">
        <v>681</v>
      </c>
      <c r="G1252" s="30" t="s">
        <v>50</v>
      </c>
      <c r="H1252" s="31" t="s">
        <v>51</v>
      </c>
      <c r="I1252" s="32">
        <f t="shared" si="3492"/>
        <v>3000</v>
      </c>
      <c r="J1252" s="32">
        <f t="shared" si="3493"/>
        <v>3000</v>
      </c>
      <c r="K1252" s="32">
        <f t="shared" si="3494"/>
        <v>3000</v>
      </c>
      <c r="L1252" s="32">
        <f t="shared" si="3495"/>
        <v>1000</v>
      </c>
      <c r="M1252" s="32">
        <f t="shared" si="3496"/>
        <v>1000</v>
      </c>
      <c r="N1252" s="32">
        <f t="shared" si="3497"/>
        <v>1000</v>
      </c>
      <c r="O1252" s="32">
        <f t="shared" si="3498"/>
        <v>0</v>
      </c>
      <c r="P1252" s="32">
        <f t="shared" si="3499"/>
        <v>0</v>
      </c>
      <c r="Q1252" s="32">
        <f t="shared" si="3500"/>
        <v>0</v>
      </c>
      <c r="R1252" s="32">
        <f t="shared" si="3501"/>
        <v>0</v>
      </c>
      <c r="S1252" s="32">
        <f t="shared" si="3502"/>
        <v>0</v>
      </c>
      <c r="T1252" s="32">
        <f t="shared" si="3503"/>
        <v>0</v>
      </c>
      <c r="U1252" s="32">
        <v>0</v>
      </c>
      <c r="V1252" s="32">
        <f t="shared" si="3339"/>
        <v>4000</v>
      </c>
      <c r="W1252" s="32">
        <f t="shared" si="3504"/>
        <v>0</v>
      </c>
      <c r="X1252" s="32">
        <f t="shared" si="3505"/>
        <v>0</v>
      </c>
      <c r="Y1252" s="32">
        <f t="shared" si="3506"/>
        <v>0</v>
      </c>
      <c r="Z1252" s="32">
        <f t="shared" si="3507"/>
        <v>0</v>
      </c>
      <c r="AA1252" s="32">
        <f t="shared" si="3508"/>
        <v>0</v>
      </c>
      <c r="AB1252" s="32">
        <f t="shared" si="3509"/>
        <v>0</v>
      </c>
      <c r="AC1252" s="33">
        <f t="shared" si="3510"/>
        <v>0</v>
      </c>
      <c r="AD1252" s="33">
        <f t="shared" si="3511"/>
        <v>0</v>
      </c>
      <c r="AE1252" s="34" t="e">
        <f t="shared" si="3335"/>
        <v>#DIV/0!</v>
      </c>
      <c r="AF1252" s="32">
        <f t="shared" si="3512"/>
        <v>0</v>
      </c>
      <c r="AG1252" s="32">
        <f t="shared" si="3513"/>
        <v>0</v>
      </c>
      <c r="AH1252" s="32">
        <f t="shared" si="3514"/>
        <v>0</v>
      </c>
      <c r="AI1252" s="32">
        <f t="shared" si="3515"/>
        <v>0</v>
      </c>
      <c r="AJ1252" s="32">
        <f t="shared" si="3516"/>
        <v>0</v>
      </c>
      <c r="AK1252" s="32">
        <f t="shared" si="3517"/>
        <v>0</v>
      </c>
      <c r="AL1252" s="32">
        <f t="shared" si="3336"/>
        <v>0</v>
      </c>
      <c r="AM1252" s="32">
        <f t="shared" si="3337"/>
        <v>4000</v>
      </c>
      <c r="AN1252" s="12" t="s">
        <v>35</v>
      </c>
    </row>
    <row r="1253" spans="2:40" ht="31.2" hidden="1" customHeight="1" x14ac:dyDescent="0.3">
      <c r="B1253" s="30" t="s">
        <v>667</v>
      </c>
      <c r="C1253" s="30" t="s">
        <v>38</v>
      </c>
      <c r="D1253" s="30" t="s">
        <v>40</v>
      </c>
      <c r="E1253" s="15" t="str">
        <f t="shared" si="3338"/>
        <v>0113</v>
      </c>
      <c r="F1253" s="30" t="s">
        <v>681</v>
      </c>
      <c r="G1253" s="30" t="s">
        <v>52</v>
      </c>
      <c r="H1253" s="31" t="s">
        <v>53</v>
      </c>
      <c r="I1253" s="32">
        <v>3000</v>
      </c>
      <c r="J1253" s="32">
        <v>3000</v>
      </c>
      <c r="K1253" s="32">
        <v>3000</v>
      </c>
      <c r="L1253" s="32">
        <v>1000</v>
      </c>
      <c r="M1253" s="32">
        <v>1000</v>
      </c>
      <c r="N1253" s="32">
        <v>1000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2">
        <v>0</v>
      </c>
      <c r="V1253" s="32">
        <f t="shared" si="3339"/>
        <v>4000</v>
      </c>
      <c r="W1253" s="32"/>
      <c r="X1253" s="32"/>
      <c r="Y1253" s="32"/>
      <c r="Z1253" s="32"/>
      <c r="AA1253" s="32"/>
      <c r="AB1253" s="32">
        <v>0</v>
      </c>
      <c r="AC1253" s="33">
        <v>0</v>
      </c>
      <c r="AD1253" s="33">
        <v>0</v>
      </c>
      <c r="AE1253" s="34" t="e">
        <f t="shared" si="3335"/>
        <v>#DIV/0!</v>
      </c>
      <c r="AF1253" s="32">
        <v>0</v>
      </c>
      <c r="AG1253" s="32">
        <v>0</v>
      </c>
      <c r="AH1253" s="32">
        <v>0</v>
      </c>
      <c r="AI1253" s="32">
        <v>0</v>
      </c>
      <c r="AJ1253" s="32">
        <v>0</v>
      </c>
      <c r="AK1253" s="32">
        <v>0</v>
      </c>
      <c r="AL1253" s="32">
        <f t="shared" si="3336"/>
        <v>0</v>
      </c>
      <c r="AM1253" s="32">
        <f t="shared" si="3337"/>
        <v>4000</v>
      </c>
      <c r="AN1253" s="12" t="s">
        <v>35</v>
      </c>
    </row>
    <row r="1254" spans="2:40" ht="31.2" x14ac:dyDescent="0.3">
      <c r="B1254" s="30" t="s">
        <v>667</v>
      </c>
      <c r="C1254" s="30" t="s">
        <v>38</v>
      </c>
      <c r="D1254" s="30" t="s">
        <v>40</v>
      </c>
      <c r="E1254" s="15" t="str">
        <f t="shared" si="3338"/>
        <v>0113</v>
      </c>
      <c r="F1254" s="30" t="s">
        <v>683</v>
      </c>
      <c r="G1254" s="30"/>
      <c r="H1254" s="31" t="s">
        <v>684</v>
      </c>
      <c r="I1254" s="32">
        <f t="shared" si="3492"/>
        <v>682.9</v>
      </c>
      <c r="J1254" s="32">
        <f t="shared" si="3493"/>
        <v>682.9</v>
      </c>
      <c r="K1254" s="32">
        <f t="shared" si="3494"/>
        <v>682.9</v>
      </c>
      <c r="L1254" s="32">
        <f t="shared" si="3495"/>
        <v>0</v>
      </c>
      <c r="M1254" s="32">
        <f t="shared" si="3496"/>
        <v>0</v>
      </c>
      <c r="N1254" s="32">
        <f t="shared" si="3497"/>
        <v>0</v>
      </c>
      <c r="O1254" s="32">
        <f t="shared" si="3498"/>
        <v>0</v>
      </c>
      <c r="P1254" s="32">
        <f t="shared" si="3499"/>
        <v>0</v>
      </c>
      <c r="Q1254" s="32">
        <f t="shared" si="3500"/>
        <v>0</v>
      </c>
      <c r="R1254" s="32">
        <f t="shared" si="3501"/>
        <v>0</v>
      </c>
      <c r="S1254" s="32">
        <f t="shared" si="3502"/>
        <v>0</v>
      </c>
      <c r="T1254" s="32">
        <f t="shared" si="3503"/>
        <v>0</v>
      </c>
      <c r="U1254" s="32">
        <v>0</v>
      </c>
      <c r="V1254" s="32">
        <f t="shared" si="3339"/>
        <v>682.9</v>
      </c>
      <c r="W1254" s="32">
        <f t="shared" si="3504"/>
        <v>0</v>
      </c>
      <c r="X1254" s="32">
        <f t="shared" si="3505"/>
        <v>0</v>
      </c>
      <c r="Y1254" s="32">
        <f t="shared" si="3506"/>
        <v>0</v>
      </c>
      <c r="Z1254" s="32">
        <f t="shared" si="3507"/>
        <v>0</v>
      </c>
      <c r="AA1254" s="32">
        <f t="shared" si="3508"/>
        <v>0</v>
      </c>
      <c r="AB1254" s="32">
        <f t="shared" si="3509"/>
        <v>682.9</v>
      </c>
      <c r="AC1254" s="33">
        <f t="shared" si="3510"/>
        <v>682.9</v>
      </c>
      <c r="AD1254" s="33">
        <f t="shared" si="3511"/>
        <v>682.9</v>
      </c>
      <c r="AE1254" s="34">
        <f t="shared" si="3335"/>
        <v>100</v>
      </c>
      <c r="AF1254" s="32">
        <f t="shared" si="3512"/>
        <v>682.9</v>
      </c>
      <c r="AG1254" s="32">
        <f t="shared" si="3513"/>
        <v>0</v>
      </c>
      <c r="AH1254" s="32">
        <f t="shared" si="3514"/>
        <v>0</v>
      </c>
      <c r="AI1254" s="32">
        <f t="shared" si="3515"/>
        <v>0</v>
      </c>
      <c r="AJ1254" s="32">
        <f t="shared" si="3516"/>
        <v>0</v>
      </c>
      <c r="AK1254" s="32">
        <f t="shared" si="3517"/>
        <v>0</v>
      </c>
      <c r="AL1254" s="32">
        <f t="shared" si="3336"/>
        <v>682.9</v>
      </c>
      <c r="AM1254" s="32">
        <f t="shared" si="3337"/>
        <v>0</v>
      </c>
    </row>
    <row r="1255" spans="2:40" ht="31.2" x14ac:dyDescent="0.3">
      <c r="B1255" s="30" t="s">
        <v>667</v>
      </c>
      <c r="C1255" s="30" t="s">
        <v>38</v>
      </c>
      <c r="D1255" s="30" t="s">
        <v>40</v>
      </c>
      <c r="E1255" s="15" t="str">
        <f t="shared" si="3338"/>
        <v>0113</v>
      </c>
      <c r="F1255" s="30" t="s">
        <v>683</v>
      </c>
      <c r="G1255" s="30" t="s">
        <v>174</v>
      </c>
      <c r="H1255" s="31" t="s">
        <v>175</v>
      </c>
      <c r="I1255" s="32">
        <f t="shared" si="3492"/>
        <v>682.9</v>
      </c>
      <c r="J1255" s="32">
        <f t="shared" si="3493"/>
        <v>682.9</v>
      </c>
      <c r="K1255" s="32">
        <f t="shared" si="3494"/>
        <v>682.9</v>
      </c>
      <c r="L1255" s="32">
        <f t="shared" si="3495"/>
        <v>0</v>
      </c>
      <c r="M1255" s="32">
        <f t="shared" si="3496"/>
        <v>0</v>
      </c>
      <c r="N1255" s="32">
        <f t="shared" si="3497"/>
        <v>0</v>
      </c>
      <c r="O1255" s="32">
        <f t="shared" si="3498"/>
        <v>0</v>
      </c>
      <c r="P1255" s="32">
        <f t="shared" si="3499"/>
        <v>0</v>
      </c>
      <c r="Q1255" s="32">
        <f t="shared" si="3500"/>
        <v>0</v>
      </c>
      <c r="R1255" s="32">
        <f t="shared" si="3501"/>
        <v>0</v>
      </c>
      <c r="S1255" s="32">
        <f t="shared" si="3502"/>
        <v>0</v>
      </c>
      <c r="T1255" s="32">
        <f t="shared" si="3503"/>
        <v>0</v>
      </c>
      <c r="U1255" s="32">
        <v>0</v>
      </c>
      <c r="V1255" s="32">
        <f t="shared" si="3339"/>
        <v>682.9</v>
      </c>
      <c r="W1255" s="32">
        <f t="shared" si="3504"/>
        <v>0</v>
      </c>
      <c r="X1255" s="32">
        <f t="shared" si="3505"/>
        <v>0</v>
      </c>
      <c r="Y1255" s="32">
        <f t="shared" si="3506"/>
        <v>0</v>
      </c>
      <c r="Z1255" s="32">
        <f t="shared" si="3507"/>
        <v>0</v>
      </c>
      <c r="AA1255" s="32">
        <f t="shared" si="3508"/>
        <v>0</v>
      </c>
      <c r="AB1255" s="32">
        <f t="shared" si="3509"/>
        <v>682.9</v>
      </c>
      <c r="AC1255" s="33">
        <f t="shared" si="3510"/>
        <v>682.9</v>
      </c>
      <c r="AD1255" s="33">
        <f t="shared" si="3511"/>
        <v>682.9</v>
      </c>
      <c r="AE1255" s="34">
        <f t="shared" si="3335"/>
        <v>100</v>
      </c>
      <c r="AF1255" s="32">
        <f t="shared" si="3512"/>
        <v>682.9</v>
      </c>
      <c r="AG1255" s="32">
        <f t="shared" si="3513"/>
        <v>0</v>
      </c>
      <c r="AH1255" s="32">
        <f t="shared" si="3514"/>
        <v>0</v>
      </c>
      <c r="AI1255" s="32">
        <f t="shared" si="3515"/>
        <v>0</v>
      </c>
      <c r="AJ1255" s="32">
        <f t="shared" si="3516"/>
        <v>0</v>
      </c>
      <c r="AK1255" s="32">
        <f t="shared" si="3517"/>
        <v>0</v>
      </c>
      <c r="AL1255" s="32">
        <f t="shared" si="3336"/>
        <v>682.9</v>
      </c>
      <c r="AM1255" s="32">
        <f t="shared" si="3337"/>
        <v>0</v>
      </c>
    </row>
    <row r="1256" spans="2:40" ht="62.4" x14ac:dyDescent="0.3">
      <c r="B1256" s="30" t="s">
        <v>667</v>
      </c>
      <c r="C1256" s="30" t="s">
        <v>38</v>
      </c>
      <c r="D1256" s="30" t="s">
        <v>40</v>
      </c>
      <c r="E1256" s="15" t="str">
        <f t="shared" si="3338"/>
        <v>0113</v>
      </c>
      <c r="F1256" s="30" t="s">
        <v>683</v>
      </c>
      <c r="G1256" s="30" t="s">
        <v>370</v>
      </c>
      <c r="H1256" s="31" t="s">
        <v>371</v>
      </c>
      <c r="I1256" s="32">
        <v>682.9</v>
      </c>
      <c r="J1256" s="32">
        <v>682.9</v>
      </c>
      <c r="K1256" s="32">
        <v>682.9</v>
      </c>
      <c r="L1256" s="32"/>
      <c r="M1256" s="32"/>
      <c r="N1256" s="32"/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2">
        <v>0</v>
      </c>
      <c r="V1256" s="32">
        <f t="shared" si="3339"/>
        <v>682.9</v>
      </c>
      <c r="W1256" s="32"/>
      <c r="X1256" s="32"/>
      <c r="Y1256" s="32"/>
      <c r="Z1256" s="32"/>
      <c r="AA1256" s="32"/>
      <c r="AB1256" s="32">
        <v>682.9</v>
      </c>
      <c r="AC1256" s="33">
        <v>682.9</v>
      </c>
      <c r="AD1256" s="33">
        <v>682.9</v>
      </c>
      <c r="AE1256" s="34">
        <f t="shared" si="3335"/>
        <v>100</v>
      </c>
      <c r="AF1256" s="32">
        <v>682.9</v>
      </c>
      <c r="AG1256" s="32">
        <v>0</v>
      </c>
      <c r="AH1256" s="32">
        <v>0</v>
      </c>
      <c r="AI1256" s="32">
        <v>0</v>
      </c>
      <c r="AJ1256" s="32">
        <v>0</v>
      </c>
      <c r="AK1256" s="32">
        <v>0</v>
      </c>
      <c r="AL1256" s="32">
        <f t="shared" si="3336"/>
        <v>682.9</v>
      </c>
      <c r="AM1256" s="32">
        <f t="shared" si="3337"/>
        <v>0</v>
      </c>
      <c r="AN1256" s="12"/>
    </row>
    <row r="1257" spans="2:40" ht="62.4" x14ac:dyDescent="0.3">
      <c r="B1257" s="30" t="s">
        <v>667</v>
      </c>
      <c r="C1257" s="30" t="s">
        <v>38</v>
      </c>
      <c r="D1257" s="30" t="s">
        <v>40</v>
      </c>
      <c r="E1257" s="15" t="str">
        <f t="shared" si="3338"/>
        <v>0113</v>
      </c>
      <c r="F1257" s="30" t="s">
        <v>685</v>
      </c>
      <c r="G1257" s="30"/>
      <c r="H1257" s="31" t="s">
        <v>686</v>
      </c>
      <c r="I1257" s="32">
        <f t="shared" si="3492"/>
        <v>347.5</v>
      </c>
      <c r="J1257" s="32">
        <f t="shared" si="3493"/>
        <v>347.5</v>
      </c>
      <c r="K1257" s="32">
        <f t="shared" si="3494"/>
        <v>347.5</v>
      </c>
      <c r="L1257" s="32">
        <f t="shared" si="3495"/>
        <v>207.5</v>
      </c>
      <c r="M1257" s="32">
        <f t="shared" si="3496"/>
        <v>207.5</v>
      </c>
      <c r="N1257" s="32">
        <f t="shared" si="3497"/>
        <v>207.5</v>
      </c>
      <c r="O1257" s="32">
        <f t="shared" si="3498"/>
        <v>0</v>
      </c>
      <c r="P1257" s="32">
        <f t="shared" si="3499"/>
        <v>0</v>
      </c>
      <c r="Q1257" s="32">
        <f t="shared" si="3500"/>
        <v>0</v>
      </c>
      <c r="R1257" s="32">
        <f t="shared" si="3501"/>
        <v>0</v>
      </c>
      <c r="S1257" s="32">
        <f t="shared" si="3502"/>
        <v>0</v>
      </c>
      <c r="T1257" s="32">
        <f t="shared" si="3503"/>
        <v>0</v>
      </c>
      <c r="U1257" s="32">
        <v>0</v>
      </c>
      <c r="V1257" s="32">
        <f t="shared" si="3339"/>
        <v>555</v>
      </c>
      <c r="W1257" s="32">
        <f t="shared" si="3504"/>
        <v>0</v>
      </c>
      <c r="X1257" s="32">
        <f t="shared" si="3505"/>
        <v>0</v>
      </c>
      <c r="Y1257" s="32">
        <f t="shared" si="3506"/>
        <v>0</v>
      </c>
      <c r="Z1257" s="32">
        <f t="shared" si="3507"/>
        <v>0</v>
      </c>
      <c r="AA1257" s="32">
        <f t="shared" si="3508"/>
        <v>0</v>
      </c>
      <c r="AB1257" s="32">
        <f t="shared" si="3509"/>
        <v>543.02300000000002</v>
      </c>
      <c r="AC1257" s="33">
        <f t="shared" si="3510"/>
        <v>555</v>
      </c>
      <c r="AD1257" s="33">
        <f t="shared" si="3511"/>
        <v>543.02300000000002</v>
      </c>
      <c r="AE1257" s="34">
        <f t="shared" si="3335"/>
        <v>97.841981981981988</v>
      </c>
      <c r="AF1257" s="32">
        <f t="shared" si="3512"/>
        <v>555</v>
      </c>
      <c r="AG1257" s="32">
        <f t="shared" si="3513"/>
        <v>0</v>
      </c>
      <c r="AH1257" s="32">
        <f t="shared" si="3514"/>
        <v>0</v>
      </c>
      <c r="AI1257" s="32">
        <f t="shared" si="3515"/>
        <v>0</v>
      </c>
      <c r="AJ1257" s="32">
        <f t="shared" si="3516"/>
        <v>0</v>
      </c>
      <c r="AK1257" s="32">
        <f t="shared" si="3517"/>
        <v>0</v>
      </c>
      <c r="AL1257" s="32">
        <f t="shared" si="3336"/>
        <v>555</v>
      </c>
      <c r="AM1257" s="32">
        <f t="shared" si="3337"/>
        <v>0</v>
      </c>
    </row>
    <row r="1258" spans="2:40" ht="31.2" x14ac:dyDescent="0.3">
      <c r="B1258" s="30" t="s">
        <v>667</v>
      </c>
      <c r="C1258" s="30" t="s">
        <v>38</v>
      </c>
      <c r="D1258" s="30" t="s">
        <v>40</v>
      </c>
      <c r="E1258" s="15" t="str">
        <f t="shared" si="3338"/>
        <v>0113</v>
      </c>
      <c r="F1258" s="30" t="s">
        <v>685</v>
      </c>
      <c r="G1258" s="30" t="s">
        <v>174</v>
      </c>
      <c r="H1258" s="31" t="s">
        <v>175</v>
      </c>
      <c r="I1258" s="32">
        <f t="shared" si="3492"/>
        <v>347.5</v>
      </c>
      <c r="J1258" s="32">
        <f t="shared" si="3493"/>
        <v>347.5</v>
      </c>
      <c r="K1258" s="32">
        <f t="shared" si="3494"/>
        <v>347.5</v>
      </c>
      <c r="L1258" s="32">
        <f t="shared" si="3495"/>
        <v>207.5</v>
      </c>
      <c r="M1258" s="32">
        <f t="shared" si="3496"/>
        <v>207.5</v>
      </c>
      <c r="N1258" s="32">
        <f t="shared" si="3497"/>
        <v>207.5</v>
      </c>
      <c r="O1258" s="32">
        <f t="shared" si="3498"/>
        <v>0</v>
      </c>
      <c r="P1258" s="32">
        <f t="shared" si="3499"/>
        <v>0</v>
      </c>
      <c r="Q1258" s="32">
        <f t="shared" si="3500"/>
        <v>0</v>
      </c>
      <c r="R1258" s="32">
        <f t="shared" si="3501"/>
        <v>0</v>
      </c>
      <c r="S1258" s="32">
        <f t="shared" si="3502"/>
        <v>0</v>
      </c>
      <c r="T1258" s="32">
        <f t="shared" si="3503"/>
        <v>0</v>
      </c>
      <c r="U1258" s="32">
        <v>0</v>
      </c>
      <c r="V1258" s="32">
        <f t="shared" si="3339"/>
        <v>555</v>
      </c>
      <c r="W1258" s="32">
        <f t="shared" si="3504"/>
        <v>0</v>
      </c>
      <c r="X1258" s="32">
        <f t="shared" si="3505"/>
        <v>0</v>
      </c>
      <c r="Y1258" s="32">
        <f t="shared" si="3506"/>
        <v>0</v>
      </c>
      <c r="Z1258" s="32">
        <f t="shared" si="3507"/>
        <v>0</v>
      </c>
      <c r="AA1258" s="32">
        <f t="shared" si="3508"/>
        <v>0</v>
      </c>
      <c r="AB1258" s="32">
        <f t="shared" si="3509"/>
        <v>543.02300000000002</v>
      </c>
      <c r="AC1258" s="33">
        <f t="shared" si="3510"/>
        <v>555</v>
      </c>
      <c r="AD1258" s="33">
        <f t="shared" si="3511"/>
        <v>543.02300000000002</v>
      </c>
      <c r="AE1258" s="34">
        <f t="shared" ref="AE1258:AE1321" si="3518">AD1258/AC1258*100</f>
        <v>97.841981981981988</v>
      </c>
      <c r="AF1258" s="32">
        <f t="shared" si="3512"/>
        <v>555</v>
      </c>
      <c r="AG1258" s="32">
        <f t="shared" si="3513"/>
        <v>0</v>
      </c>
      <c r="AH1258" s="32">
        <f t="shared" si="3514"/>
        <v>0</v>
      </c>
      <c r="AI1258" s="32">
        <f t="shared" si="3515"/>
        <v>0</v>
      </c>
      <c r="AJ1258" s="32">
        <f t="shared" si="3516"/>
        <v>0</v>
      </c>
      <c r="AK1258" s="32">
        <f t="shared" si="3517"/>
        <v>0</v>
      </c>
      <c r="AL1258" s="32">
        <f t="shared" ref="AL1258:AL1321" si="3519">AF1258+AH1258+AK1258+AI1258+AJ1258+AG1258</f>
        <v>555</v>
      </c>
      <c r="AM1258" s="32">
        <f t="shared" ref="AM1258:AM1321" si="3520">V1258-AL1258</f>
        <v>0</v>
      </c>
    </row>
    <row r="1259" spans="2:40" ht="62.4" x14ac:dyDescent="0.3">
      <c r="B1259" s="30" t="s">
        <v>667</v>
      </c>
      <c r="C1259" s="30" t="s">
        <v>38</v>
      </c>
      <c r="D1259" s="30" t="s">
        <v>40</v>
      </c>
      <c r="E1259" s="15" t="str">
        <f t="shared" si="3338"/>
        <v>0113</v>
      </c>
      <c r="F1259" s="30" t="s">
        <v>685</v>
      </c>
      <c r="G1259" s="30" t="s">
        <v>370</v>
      </c>
      <c r="H1259" s="31" t="s">
        <v>371</v>
      </c>
      <c r="I1259" s="32">
        <v>347.5</v>
      </c>
      <c r="J1259" s="32">
        <v>347.5</v>
      </c>
      <c r="K1259" s="32">
        <v>347.5</v>
      </c>
      <c r="L1259" s="32">
        <v>207.5</v>
      </c>
      <c r="M1259" s="32">
        <v>207.5</v>
      </c>
      <c r="N1259" s="32">
        <v>207.5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2">
        <v>0</v>
      </c>
      <c r="V1259" s="32">
        <f t="shared" si="3339"/>
        <v>555</v>
      </c>
      <c r="W1259" s="32"/>
      <c r="X1259" s="32"/>
      <c r="Y1259" s="32"/>
      <c r="Z1259" s="32"/>
      <c r="AA1259" s="32"/>
      <c r="AB1259" s="32">
        <v>543.02300000000002</v>
      </c>
      <c r="AC1259" s="33">
        <v>555</v>
      </c>
      <c r="AD1259" s="33">
        <v>543.02300000000002</v>
      </c>
      <c r="AE1259" s="34">
        <f t="shared" si="3518"/>
        <v>97.841981981981988</v>
      </c>
      <c r="AF1259" s="32">
        <v>555</v>
      </c>
      <c r="AG1259" s="32">
        <v>0</v>
      </c>
      <c r="AH1259" s="32">
        <v>0</v>
      </c>
      <c r="AI1259" s="32">
        <v>0</v>
      </c>
      <c r="AJ1259" s="32">
        <v>0</v>
      </c>
      <c r="AK1259" s="32">
        <v>0</v>
      </c>
      <c r="AL1259" s="32">
        <f t="shared" si="3519"/>
        <v>555</v>
      </c>
      <c r="AM1259" s="32">
        <f t="shared" si="3520"/>
        <v>0</v>
      </c>
      <c r="AN1259" s="12"/>
    </row>
    <row r="1260" spans="2:40" ht="62.4" x14ac:dyDescent="0.3">
      <c r="B1260" s="30" t="s">
        <v>667</v>
      </c>
      <c r="C1260" s="30" t="s">
        <v>38</v>
      </c>
      <c r="D1260" s="30" t="s">
        <v>40</v>
      </c>
      <c r="E1260" s="15" t="str">
        <f t="shared" si="3338"/>
        <v>0113</v>
      </c>
      <c r="F1260" s="30" t="s">
        <v>687</v>
      </c>
      <c r="G1260" s="30"/>
      <c r="H1260" s="31" t="s">
        <v>688</v>
      </c>
      <c r="I1260" s="32">
        <f t="shared" si="3492"/>
        <v>2499.3000000000002</v>
      </c>
      <c r="J1260" s="32">
        <f t="shared" si="3493"/>
        <v>2499.3000000000002</v>
      </c>
      <c r="K1260" s="32">
        <f t="shared" si="3494"/>
        <v>2499.3000000000002</v>
      </c>
      <c r="L1260" s="32">
        <f t="shared" si="3495"/>
        <v>847.2</v>
      </c>
      <c r="M1260" s="32">
        <f t="shared" si="3496"/>
        <v>847.2</v>
      </c>
      <c r="N1260" s="32">
        <f t="shared" si="3497"/>
        <v>847.2</v>
      </c>
      <c r="O1260" s="32">
        <f t="shared" si="3498"/>
        <v>0</v>
      </c>
      <c r="P1260" s="32">
        <f t="shared" si="3499"/>
        <v>0</v>
      </c>
      <c r="Q1260" s="32">
        <f t="shared" si="3500"/>
        <v>0</v>
      </c>
      <c r="R1260" s="32">
        <f t="shared" si="3501"/>
        <v>0</v>
      </c>
      <c r="S1260" s="32">
        <f t="shared" si="3502"/>
        <v>0</v>
      </c>
      <c r="T1260" s="32">
        <f t="shared" si="3503"/>
        <v>0</v>
      </c>
      <c r="U1260" s="32">
        <v>0</v>
      </c>
      <c r="V1260" s="32">
        <f t="shared" si="3339"/>
        <v>3346.5</v>
      </c>
      <c r="W1260" s="32">
        <f t="shared" si="3504"/>
        <v>0</v>
      </c>
      <c r="X1260" s="32">
        <f t="shared" si="3505"/>
        <v>0</v>
      </c>
      <c r="Y1260" s="32">
        <f t="shared" si="3506"/>
        <v>0</v>
      </c>
      <c r="Z1260" s="32">
        <f t="shared" si="3507"/>
        <v>0</v>
      </c>
      <c r="AA1260" s="32">
        <f t="shared" si="3508"/>
        <v>0</v>
      </c>
      <c r="AB1260" s="32">
        <f t="shared" si="3509"/>
        <v>2975.7149399999998</v>
      </c>
      <c r="AC1260" s="33">
        <f t="shared" si="3510"/>
        <v>2975.7150000000001</v>
      </c>
      <c r="AD1260" s="33">
        <f t="shared" si="3511"/>
        <v>2975.7149399999998</v>
      </c>
      <c r="AE1260" s="34">
        <f t="shared" si="3518"/>
        <v>99.999997983677858</v>
      </c>
      <c r="AF1260" s="32">
        <f t="shared" si="3512"/>
        <v>2975.7150000000001</v>
      </c>
      <c r="AG1260" s="32">
        <f t="shared" si="3513"/>
        <v>0</v>
      </c>
      <c r="AH1260" s="32">
        <f t="shared" si="3514"/>
        <v>0</v>
      </c>
      <c r="AI1260" s="32">
        <f t="shared" si="3515"/>
        <v>0</v>
      </c>
      <c r="AJ1260" s="32">
        <f t="shared" si="3516"/>
        <v>0</v>
      </c>
      <c r="AK1260" s="32">
        <f t="shared" si="3517"/>
        <v>0</v>
      </c>
      <c r="AL1260" s="32">
        <f t="shared" si="3519"/>
        <v>2975.7150000000001</v>
      </c>
      <c r="AM1260" s="32">
        <f t="shared" si="3520"/>
        <v>370.78499999999985</v>
      </c>
    </row>
    <row r="1261" spans="2:40" ht="31.2" x14ac:dyDescent="0.3">
      <c r="B1261" s="30" t="s">
        <v>667</v>
      </c>
      <c r="C1261" s="30" t="s">
        <v>38</v>
      </c>
      <c r="D1261" s="30" t="s">
        <v>40</v>
      </c>
      <c r="E1261" s="15" t="str">
        <f t="shared" si="3338"/>
        <v>0113</v>
      </c>
      <c r="F1261" s="30" t="s">
        <v>689</v>
      </c>
      <c r="G1261" s="30"/>
      <c r="H1261" s="31" t="s">
        <v>690</v>
      </c>
      <c r="I1261" s="32">
        <f t="shared" si="3492"/>
        <v>2499.3000000000002</v>
      </c>
      <c r="J1261" s="32">
        <f t="shared" si="3493"/>
        <v>2499.3000000000002</v>
      </c>
      <c r="K1261" s="32">
        <f t="shared" si="3494"/>
        <v>2499.3000000000002</v>
      </c>
      <c r="L1261" s="32">
        <f t="shared" si="3495"/>
        <v>847.2</v>
      </c>
      <c r="M1261" s="32">
        <f t="shared" si="3496"/>
        <v>847.2</v>
      </c>
      <c r="N1261" s="32">
        <f t="shared" si="3497"/>
        <v>847.2</v>
      </c>
      <c r="O1261" s="32">
        <f t="shared" si="3498"/>
        <v>0</v>
      </c>
      <c r="P1261" s="32">
        <f t="shared" si="3499"/>
        <v>0</v>
      </c>
      <c r="Q1261" s="32">
        <f t="shared" si="3500"/>
        <v>0</v>
      </c>
      <c r="R1261" s="32">
        <f t="shared" si="3501"/>
        <v>0</v>
      </c>
      <c r="S1261" s="32">
        <f t="shared" si="3502"/>
        <v>0</v>
      </c>
      <c r="T1261" s="32">
        <f t="shared" si="3503"/>
        <v>0</v>
      </c>
      <c r="U1261" s="32">
        <v>0</v>
      </c>
      <c r="V1261" s="32">
        <f t="shared" si="3339"/>
        <v>3346.5</v>
      </c>
      <c r="W1261" s="32">
        <f t="shared" si="3504"/>
        <v>0</v>
      </c>
      <c r="X1261" s="32">
        <f t="shared" si="3505"/>
        <v>0</v>
      </c>
      <c r="Y1261" s="32">
        <f t="shared" si="3506"/>
        <v>0</v>
      </c>
      <c r="Z1261" s="32">
        <f t="shared" si="3507"/>
        <v>0</v>
      </c>
      <c r="AA1261" s="32">
        <f t="shared" si="3508"/>
        <v>0</v>
      </c>
      <c r="AB1261" s="32">
        <f t="shared" si="3509"/>
        <v>2975.7149399999998</v>
      </c>
      <c r="AC1261" s="33">
        <f t="shared" si="3510"/>
        <v>2975.7150000000001</v>
      </c>
      <c r="AD1261" s="33">
        <f t="shared" si="3511"/>
        <v>2975.7149399999998</v>
      </c>
      <c r="AE1261" s="34">
        <f t="shared" si="3518"/>
        <v>99.999997983677858</v>
      </c>
      <c r="AF1261" s="32">
        <f t="shared" si="3512"/>
        <v>2975.7150000000001</v>
      </c>
      <c r="AG1261" s="32">
        <f t="shared" si="3513"/>
        <v>0</v>
      </c>
      <c r="AH1261" s="32">
        <f t="shared" si="3514"/>
        <v>0</v>
      </c>
      <c r="AI1261" s="32">
        <f t="shared" si="3515"/>
        <v>0</v>
      </c>
      <c r="AJ1261" s="32">
        <f t="shared" si="3516"/>
        <v>0</v>
      </c>
      <c r="AK1261" s="32">
        <f t="shared" si="3517"/>
        <v>0</v>
      </c>
      <c r="AL1261" s="32">
        <f t="shared" si="3519"/>
        <v>2975.7150000000001</v>
      </c>
      <c r="AM1261" s="32">
        <f t="shared" si="3520"/>
        <v>370.78499999999985</v>
      </c>
    </row>
    <row r="1262" spans="2:40" ht="31.2" x14ac:dyDescent="0.3">
      <c r="B1262" s="30" t="s">
        <v>667</v>
      </c>
      <c r="C1262" s="30" t="s">
        <v>38</v>
      </c>
      <c r="D1262" s="30" t="s">
        <v>40</v>
      </c>
      <c r="E1262" s="15" t="str">
        <f t="shared" si="3338"/>
        <v>0113</v>
      </c>
      <c r="F1262" s="30" t="s">
        <v>689</v>
      </c>
      <c r="G1262" s="30" t="s">
        <v>174</v>
      </c>
      <c r="H1262" s="31" t="s">
        <v>175</v>
      </c>
      <c r="I1262" s="32">
        <f t="shared" si="3492"/>
        <v>2499.3000000000002</v>
      </c>
      <c r="J1262" s="32">
        <f t="shared" si="3493"/>
        <v>2499.3000000000002</v>
      </c>
      <c r="K1262" s="32">
        <f t="shared" si="3494"/>
        <v>2499.3000000000002</v>
      </c>
      <c r="L1262" s="32">
        <f t="shared" si="3495"/>
        <v>847.2</v>
      </c>
      <c r="M1262" s="32">
        <f t="shared" si="3496"/>
        <v>847.2</v>
      </c>
      <c r="N1262" s="32">
        <f t="shared" si="3497"/>
        <v>847.2</v>
      </c>
      <c r="O1262" s="32">
        <f t="shared" si="3498"/>
        <v>0</v>
      </c>
      <c r="P1262" s="32">
        <f t="shared" si="3499"/>
        <v>0</v>
      </c>
      <c r="Q1262" s="32">
        <f t="shared" si="3500"/>
        <v>0</v>
      </c>
      <c r="R1262" s="32">
        <f t="shared" si="3501"/>
        <v>0</v>
      </c>
      <c r="S1262" s="32">
        <f t="shared" si="3502"/>
        <v>0</v>
      </c>
      <c r="T1262" s="32">
        <f t="shared" si="3503"/>
        <v>0</v>
      </c>
      <c r="U1262" s="32">
        <v>0</v>
      </c>
      <c r="V1262" s="32">
        <f t="shared" si="3339"/>
        <v>3346.5</v>
      </c>
      <c r="W1262" s="32">
        <f t="shared" si="3504"/>
        <v>0</v>
      </c>
      <c r="X1262" s="32">
        <f t="shared" si="3505"/>
        <v>0</v>
      </c>
      <c r="Y1262" s="32">
        <f t="shared" si="3506"/>
        <v>0</v>
      </c>
      <c r="Z1262" s="32">
        <f t="shared" si="3507"/>
        <v>0</v>
      </c>
      <c r="AA1262" s="32">
        <f t="shared" si="3508"/>
        <v>0</v>
      </c>
      <c r="AB1262" s="32">
        <f t="shared" si="3509"/>
        <v>2975.7149399999998</v>
      </c>
      <c r="AC1262" s="33">
        <f t="shared" si="3510"/>
        <v>2975.7150000000001</v>
      </c>
      <c r="AD1262" s="33">
        <f t="shared" si="3511"/>
        <v>2975.7149399999998</v>
      </c>
      <c r="AE1262" s="34">
        <f t="shared" si="3518"/>
        <v>99.999997983677858</v>
      </c>
      <c r="AF1262" s="32">
        <f t="shared" si="3512"/>
        <v>2975.7150000000001</v>
      </c>
      <c r="AG1262" s="32">
        <f t="shared" si="3513"/>
        <v>0</v>
      </c>
      <c r="AH1262" s="32">
        <f t="shared" si="3514"/>
        <v>0</v>
      </c>
      <c r="AI1262" s="32">
        <f t="shared" si="3515"/>
        <v>0</v>
      </c>
      <c r="AJ1262" s="32">
        <f t="shared" si="3516"/>
        <v>0</v>
      </c>
      <c r="AK1262" s="32">
        <f t="shared" si="3517"/>
        <v>0</v>
      </c>
      <c r="AL1262" s="32">
        <f t="shared" si="3519"/>
        <v>2975.7150000000001</v>
      </c>
      <c r="AM1262" s="32">
        <f t="shared" si="3520"/>
        <v>370.78499999999985</v>
      </c>
    </row>
    <row r="1263" spans="2:40" ht="62.4" x14ac:dyDescent="0.3">
      <c r="B1263" s="30" t="s">
        <v>667</v>
      </c>
      <c r="C1263" s="30" t="s">
        <v>38</v>
      </c>
      <c r="D1263" s="30" t="s">
        <v>40</v>
      </c>
      <c r="E1263" s="15" t="str">
        <f t="shared" si="3338"/>
        <v>0113</v>
      </c>
      <c r="F1263" s="30" t="s">
        <v>689</v>
      </c>
      <c r="G1263" s="30" t="s">
        <v>370</v>
      </c>
      <c r="H1263" s="31" t="s">
        <v>371</v>
      </c>
      <c r="I1263" s="32">
        <v>2499.3000000000002</v>
      </c>
      <c r="J1263" s="32">
        <v>2499.3000000000002</v>
      </c>
      <c r="K1263" s="32">
        <v>2499.3000000000002</v>
      </c>
      <c r="L1263" s="32">
        <v>847.2</v>
      </c>
      <c r="M1263" s="32">
        <v>847.2</v>
      </c>
      <c r="N1263" s="32">
        <v>847.2</v>
      </c>
      <c r="O1263" s="32">
        <v>0</v>
      </c>
      <c r="P1263" s="32">
        <v>0</v>
      </c>
      <c r="Q1263" s="32">
        <v>0</v>
      </c>
      <c r="R1263" s="32">
        <v>0</v>
      </c>
      <c r="S1263" s="32">
        <v>0</v>
      </c>
      <c r="T1263" s="32">
        <v>0</v>
      </c>
      <c r="U1263" s="32">
        <v>0</v>
      </c>
      <c r="V1263" s="32">
        <f t="shared" si="3339"/>
        <v>3346.5</v>
      </c>
      <c r="W1263" s="32"/>
      <c r="X1263" s="32"/>
      <c r="Y1263" s="32"/>
      <c r="Z1263" s="32"/>
      <c r="AA1263" s="32"/>
      <c r="AB1263" s="32">
        <v>2975.7149399999998</v>
      </c>
      <c r="AC1263" s="33">
        <v>2975.7150000000001</v>
      </c>
      <c r="AD1263" s="33">
        <v>2975.7149399999998</v>
      </c>
      <c r="AE1263" s="34">
        <f t="shared" si="3518"/>
        <v>99.999997983677858</v>
      </c>
      <c r="AF1263" s="32">
        <v>2975.7150000000001</v>
      </c>
      <c r="AG1263" s="32">
        <v>0</v>
      </c>
      <c r="AH1263" s="32">
        <v>0</v>
      </c>
      <c r="AI1263" s="32">
        <v>0</v>
      </c>
      <c r="AJ1263" s="32">
        <v>0</v>
      </c>
      <c r="AK1263" s="32">
        <v>0</v>
      </c>
      <c r="AL1263" s="32">
        <f t="shared" si="3519"/>
        <v>2975.7150000000001</v>
      </c>
      <c r="AM1263" s="32">
        <f t="shared" si="3520"/>
        <v>370.78499999999985</v>
      </c>
      <c r="AN1263" s="12"/>
    </row>
    <row r="1264" spans="2:40" ht="46.8" x14ac:dyDescent="0.3">
      <c r="B1264" s="30" t="s">
        <v>667</v>
      </c>
      <c r="C1264" s="30" t="s">
        <v>38</v>
      </c>
      <c r="D1264" s="30" t="s">
        <v>40</v>
      </c>
      <c r="E1264" s="15" t="str">
        <f t="shared" si="3338"/>
        <v>0113</v>
      </c>
      <c r="F1264" s="30" t="s">
        <v>691</v>
      </c>
      <c r="G1264" s="30"/>
      <c r="H1264" s="31" t="s">
        <v>692</v>
      </c>
      <c r="I1264" s="32">
        <f t="shared" si="3492"/>
        <v>2849.9</v>
      </c>
      <c r="J1264" s="32">
        <f t="shared" si="3493"/>
        <v>2364.5</v>
      </c>
      <c r="K1264" s="32">
        <f t="shared" si="3494"/>
        <v>2364.5</v>
      </c>
      <c r="L1264" s="32">
        <f t="shared" si="3495"/>
        <v>115.9</v>
      </c>
      <c r="M1264" s="32">
        <f t="shared" si="3496"/>
        <v>215.1</v>
      </c>
      <c r="N1264" s="32">
        <f t="shared" si="3497"/>
        <v>318.3</v>
      </c>
      <c r="O1264" s="32">
        <f t="shared" si="3498"/>
        <v>0</v>
      </c>
      <c r="P1264" s="32">
        <f t="shared" si="3499"/>
        <v>0</v>
      </c>
      <c r="Q1264" s="32">
        <f t="shared" si="3500"/>
        <v>510.57400000000001</v>
      </c>
      <c r="R1264" s="32">
        <f t="shared" si="3501"/>
        <v>0</v>
      </c>
      <c r="S1264" s="32">
        <f t="shared" si="3502"/>
        <v>0</v>
      </c>
      <c r="T1264" s="32">
        <f t="shared" si="3503"/>
        <v>0</v>
      </c>
      <c r="U1264" s="32">
        <v>0</v>
      </c>
      <c r="V1264" s="32">
        <f t="shared" si="3339"/>
        <v>3476.3740000000003</v>
      </c>
      <c r="W1264" s="32">
        <f t="shared" si="3504"/>
        <v>0</v>
      </c>
      <c r="X1264" s="32">
        <f t="shared" si="3505"/>
        <v>0</v>
      </c>
      <c r="Y1264" s="32">
        <f t="shared" si="3506"/>
        <v>0</v>
      </c>
      <c r="Z1264" s="32">
        <f t="shared" si="3507"/>
        <v>0</v>
      </c>
      <c r="AA1264" s="32">
        <f t="shared" si="3508"/>
        <v>0</v>
      </c>
      <c r="AB1264" s="32">
        <f t="shared" si="3509"/>
        <v>2187.4904799999999</v>
      </c>
      <c r="AC1264" s="33">
        <f t="shared" si="3510"/>
        <v>3377.8380000000002</v>
      </c>
      <c r="AD1264" s="33">
        <f t="shared" si="3511"/>
        <v>3325.6974399999999</v>
      </c>
      <c r="AE1264" s="34">
        <f t="shared" si="3518"/>
        <v>98.4563925208965</v>
      </c>
      <c r="AF1264" s="32">
        <f t="shared" si="3512"/>
        <v>3476.3739999999998</v>
      </c>
      <c r="AG1264" s="32">
        <f t="shared" si="3513"/>
        <v>0</v>
      </c>
      <c r="AH1264" s="32">
        <f t="shared" si="3514"/>
        <v>0</v>
      </c>
      <c r="AI1264" s="32">
        <f t="shared" si="3515"/>
        <v>0</v>
      </c>
      <c r="AJ1264" s="32">
        <f t="shared" si="3516"/>
        <v>0</v>
      </c>
      <c r="AK1264" s="32">
        <f t="shared" si="3517"/>
        <v>0</v>
      </c>
      <c r="AL1264" s="32">
        <f t="shared" si="3519"/>
        <v>3476.3739999999998</v>
      </c>
      <c r="AM1264" s="32">
        <f t="shared" si="3520"/>
        <v>0</v>
      </c>
    </row>
    <row r="1265" spans="2:40" ht="31.2" x14ac:dyDescent="0.3">
      <c r="B1265" s="30" t="s">
        <v>667</v>
      </c>
      <c r="C1265" s="30" t="s">
        <v>38</v>
      </c>
      <c r="D1265" s="30" t="s">
        <v>40</v>
      </c>
      <c r="E1265" s="15" t="str">
        <f t="shared" ref="E1265:E1328" si="3521">CONCATENATE(C1265,D1265)</f>
        <v>0113</v>
      </c>
      <c r="F1265" s="30" t="s">
        <v>693</v>
      </c>
      <c r="G1265" s="30"/>
      <c r="H1265" s="31" t="s">
        <v>694</v>
      </c>
      <c r="I1265" s="32">
        <f t="shared" ref="I1265:T1265" si="3522">I1266+I1268</f>
        <v>2849.9</v>
      </c>
      <c r="J1265" s="32">
        <f t="shared" si="3522"/>
        <v>2364.5</v>
      </c>
      <c r="K1265" s="32">
        <f t="shared" si="3522"/>
        <v>2364.5</v>
      </c>
      <c r="L1265" s="32">
        <f t="shared" si="3522"/>
        <v>115.9</v>
      </c>
      <c r="M1265" s="32">
        <f t="shared" si="3522"/>
        <v>215.1</v>
      </c>
      <c r="N1265" s="32">
        <f t="shared" si="3522"/>
        <v>318.3</v>
      </c>
      <c r="O1265" s="32">
        <f t="shared" si="3522"/>
        <v>0</v>
      </c>
      <c r="P1265" s="32">
        <f t="shared" si="3522"/>
        <v>0</v>
      </c>
      <c r="Q1265" s="32">
        <f t="shared" si="3522"/>
        <v>510.57400000000001</v>
      </c>
      <c r="R1265" s="32">
        <f t="shared" si="3522"/>
        <v>0</v>
      </c>
      <c r="S1265" s="32">
        <f t="shared" si="3522"/>
        <v>0</v>
      </c>
      <c r="T1265" s="32">
        <f t="shared" si="3522"/>
        <v>0</v>
      </c>
      <c r="U1265" s="32">
        <v>0</v>
      </c>
      <c r="V1265" s="32">
        <f t="shared" ref="V1265:V1328" si="3523">I1265+L1265+U1265+T1265+S1265+R1265+Q1265+P1265+O1265</f>
        <v>3476.3740000000003</v>
      </c>
      <c r="W1265" s="32">
        <f t="shared" ref="W1265:AD1265" si="3524">W1266+W1268</f>
        <v>0</v>
      </c>
      <c r="X1265" s="32">
        <f t="shared" si="3524"/>
        <v>0</v>
      </c>
      <c r="Y1265" s="32">
        <f t="shared" si="3524"/>
        <v>0</v>
      </c>
      <c r="Z1265" s="32">
        <f t="shared" si="3524"/>
        <v>0</v>
      </c>
      <c r="AA1265" s="32">
        <f t="shared" si="3524"/>
        <v>0</v>
      </c>
      <c r="AB1265" s="32">
        <f t="shared" si="3524"/>
        <v>2187.4904799999999</v>
      </c>
      <c r="AC1265" s="33">
        <f t="shared" si="3524"/>
        <v>3377.8380000000002</v>
      </c>
      <c r="AD1265" s="33">
        <f t="shared" si="3524"/>
        <v>3325.6974399999999</v>
      </c>
      <c r="AE1265" s="34">
        <f t="shared" si="3518"/>
        <v>98.4563925208965</v>
      </c>
      <c r="AF1265" s="32">
        <f t="shared" ref="AF1265:AK1265" si="3525">AF1266+AF1268</f>
        <v>3476.3739999999998</v>
      </c>
      <c r="AG1265" s="32">
        <f t="shared" si="3525"/>
        <v>0</v>
      </c>
      <c r="AH1265" s="32">
        <f t="shared" si="3525"/>
        <v>0</v>
      </c>
      <c r="AI1265" s="32">
        <f t="shared" si="3525"/>
        <v>0</v>
      </c>
      <c r="AJ1265" s="32">
        <f t="shared" si="3525"/>
        <v>0</v>
      </c>
      <c r="AK1265" s="32">
        <f t="shared" si="3525"/>
        <v>0</v>
      </c>
      <c r="AL1265" s="32">
        <f t="shared" si="3519"/>
        <v>3476.3739999999998</v>
      </c>
      <c r="AM1265" s="32">
        <f t="shared" si="3520"/>
        <v>0</v>
      </c>
    </row>
    <row r="1266" spans="2:40" ht="31.2" x14ac:dyDescent="0.3">
      <c r="B1266" s="30" t="s">
        <v>667</v>
      </c>
      <c r="C1266" s="30" t="s">
        <v>38</v>
      </c>
      <c r="D1266" s="30" t="s">
        <v>40</v>
      </c>
      <c r="E1266" s="15" t="str">
        <f t="shared" si="3521"/>
        <v>0113</v>
      </c>
      <c r="F1266" s="30" t="s">
        <v>693</v>
      </c>
      <c r="G1266" s="30" t="s">
        <v>50</v>
      </c>
      <c r="H1266" s="31" t="s">
        <v>51</v>
      </c>
      <c r="I1266" s="32">
        <f t="shared" ref="I1266:T1266" si="3526">I1267</f>
        <v>2753.9</v>
      </c>
      <c r="J1266" s="32">
        <f t="shared" si="3526"/>
        <v>2268.5</v>
      </c>
      <c r="K1266" s="32">
        <f t="shared" si="3526"/>
        <v>2268.5</v>
      </c>
      <c r="L1266" s="32">
        <f t="shared" si="3526"/>
        <v>115.9</v>
      </c>
      <c r="M1266" s="32">
        <f t="shared" si="3526"/>
        <v>215.1</v>
      </c>
      <c r="N1266" s="32">
        <f t="shared" si="3526"/>
        <v>318.3</v>
      </c>
      <c r="O1266" s="32">
        <f t="shared" si="3526"/>
        <v>0</v>
      </c>
      <c r="P1266" s="32">
        <f t="shared" si="3526"/>
        <v>0</v>
      </c>
      <c r="Q1266" s="32">
        <f t="shared" si="3526"/>
        <v>510.57400000000001</v>
      </c>
      <c r="R1266" s="32">
        <f t="shared" si="3526"/>
        <v>0</v>
      </c>
      <c r="S1266" s="32">
        <f t="shared" si="3526"/>
        <v>0</v>
      </c>
      <c r="T1266" s="32">
        <f t="shared" si="3526"/>
        <v>0</v>
      </c>
      <c r="U1266" s="32">
        <v>0</v>
      </c>
      <c r="V1266" s="32">
        <f t="shared" si="3523"/>
        <v>3380.3740000000003</v>
      </c>
      <c r="W1266" s="32">
        <f t="shared" ref="W1266:AD1266" si="3527">W1267</f>
        <v>0</v>
      </c>
      <c r="X1266" s="32">
        <f t="shared" si="3527"/>
        <v>0</v>
      </c>
      <c r="Y1266" s="32">
        <f t="shared" si="3527"/>
        <v>0</v>
      </c>
      <c r="Z1266" s="32">
        <f t="shared" si="3527"/>
        <v>0</v>
      </c>
      <c r="AA1266" s="32">
        <f t="shared" si="3527"/>
        <v>0</v>
      </c>
      <c r="AB1266" s="32">
        <f t="shared" si="3527"/>
        <v>2094.56448</v>
      </c>
      <c r="AC1266" s="33">
        <f t="shared" si="3527"/>
        <v>3281.8380000000002</v>
      </c>
      <c r="AD1266" s="33">
        <f t="shared" si="3527"/>
        <v>3232.77144</v>
      </c>
      <c r="AE1266" s="34">
        <f t="shared" si="3518"/>
        <v>98.504906092256832</v>
      </c>
      <c r="AF1266" s="32">
        <f t="shared" ref="AF1266:AK1266" si="3528">AF1267</f>
        <v>3380.3739999999998</v>
      </c>
      <c r="AG1266" s="32">
        <f t="shared" si="3528"/>
        <v>0</v>
      </c>
      <c r="AH1266" s="32">
        <f t="shared" si="3528"/>
        <v>0</v>
      </c>
      <c r="AI1266" s="32">
        <f t="shared" si="3528"/>
        <v>0</v>
      </c>
      <c r="AJ1266" s="32">
        <f t="shared" si="3528"/>
        <v>0</v>
      </c>
      <c r="AK1266" s="32">
        <f t="shared" si="3528"/>
        <v>0</v>
      </c>
      <c r="AL1266" s="32">
        <f t="shared" si="3519"/>
        <v>3380.3739999999998</v>
      </c>
      <c r="AM1266" s="32">
        <f t="shared" si="3520"/>
        <v>0</v>
      </c>
    </row>
    <row r="1267" spans="2:40" ht="31.2" x14ac:dyDescent="0.3">
      <c r="B1267" s="30" t="s">
        <v>667</v>
      </c>
      <c r="C1267" s="30" t="s">
        <v>38</v>
      </c>
      <c r="D1267" s="30" t="s">
        <v>40</v>
      </c>
      <c r="E1267" s="15" t="str">
        <f t="shared" si="3521"/>
        <v>0113</v>
      </c>
      <c r="F1267" s="30" t="s">
        <v>693</v>
      </c>
      <c r="G1267" s="30" t="s">
        <v>52</v>
      </c>
      <c r="H1267" s="31" t="s">
        <v>53</v>
      </c>
      <c r="I1267" s="32">
        <v>2753.9</v>
      </c>
      <c r="J1267" s="32">
        <v>2268.5</v>
      </c>
      <c r="K1267" s="32">
        <v>2268.5</v>
      </c>
      <c r="L1267" s="32">
        <v>115.9</v>
      </c>
      <c r="M1267" s="32">
        <v>215.1</v>
      </c>
      <c r="N1267" s="32">
        <v>318.3</v>
      </c>
      <c r="O1267" s="32">
        <v>0</v>
      </c>
      <c r="P1267" s="32">
        <v>0</v>
      </c>
      <c r="Q1267" s="32">
        <v>510.57400000000001</v>
      </c>
      <c r="R1267" s="32">
        <v>0</v>
      </c>
      <c r="S1267" s="32">
        <v>0</v>
      </c>
      <c r="T1267" s="32">
        <v>0</v>
      </c>
      <c r="U1267" s="32">
        <v>0</v>
      </c>
      <c r="V1267" s="32">
        <f t="shared" si="3523"/>
        <v>3380.3740000000003</v>
      </c>
      <c r="W1267" s="32"/>
      <c r="X1267" s="32"/>
      <c r="Y1267" s="32"/>
      <c r="Z1267" s="32"/>
      <c r="AA1267" s="32"/>
      <c r="AB1267" s="32">
        <v>2094.56448</v>
      </c>
      <c r="AC1267" s="33">
        <v>3281.8380000000002</v>
      </c>
      <c r="AD1267" s="33">
        <v>3232.77144</v>
      </c>
      <c r="AE1267" s="34">
        <f t="shared" si="3518"/>
        <v>98.504906092256832</v>
      </c>
      <c r="AF1267" s="32">
        <v>3380.3739999999998</v>
      </c>
      <c r="AG1267" s="32">
        <v>0</v>
      </c>
      <c r="AH1267" s="32">
        <v>0</v>
      </c>
      <c r="AI1267" s="32">
        <v>0</v>
      </c>
      <c r="AJ1267" s="32">
        <v>0</v>
      </c>
      <c r="AK1267" s="32">
        <v>0</v>
      </c>
      <c r="AL1267" s="32">
        <f t="shared" si="3519"/>
        <v>3380.3739999999998</v>
      </c>
      <c r="AM1267" s="32">
        <f t="shared" si="3520"/>
        <v>0</v>
      </c>
      <c r="AN1267" s="12"/>
    </row>
    <row r="1268" spans="2:40" x14ac:dyDescent="0.3">
      <c r="B1268" s="30" t="s">
        <v>667</v>
      </c>
      <c r="C1268" s="30" t="s">
        <v>38</v>
      </c>
      <c r="D1268" s="30" t="s">
        <v>40</v>
      </c>
      <c r="E1268" s="15" t="str">
        <f t="shared" si="3521"/>
        <v>0113</v>
      </c>
      <c r="F1268" s="30" t="s">
        <v>693</v>
      </c>
      <c r="G1268" s="30" t="s">
        <v>56</v>
      </c>
      <c r="H1268" s="31" t="s">
        <v>57</v>
      </c>
      <c r="I1268" s="32">
        <f t="shared" ref="I1268:T1268" si="3529">I1269</f>
        <v>96</v>
      </c>
      <c r="J1268" s="32">
        <f t="shared" si="3529"/>
        <v>96</v>
      </c>
      <c r="K1268" s="32">
        <f t="shared" si="3529"/>
        <v>96</v>
      </c>
      <c r="L1268" s="32">
        <f t="shared" si="3529"/>
        <v>0</v>
      </c>
      <c r="M1268" s="32">
        <f t="shared" si="3529"/>
        <v>0</v>
      </c>
      <c r="N1268" s="32">
        <f t="shared" si="3529"/>
        <v>0</v>
      </c>
      <c r="O1268" s="32">
        <f t="shared" si="3529"/>
        <v>0</v>
      </c>
      <c r="P1268" s="32">
        <f t="shared" si="3529"/>
        <v>0</v>
      </c>
      <c r="Q1268" s="32">
        <f t="shared" si="3529"/>
        <v>0</v>
      </c>
      <c r="R1268" s="32">
        <f t="shared" si="3529"/>
        <v>0</v>
      </c>
      <c r="S1268" s="32">
        <f t="shared" si="3529"/>
        <v>0</v>
      </c>
      <c r="T1268" s="32">
        <f t="shared" si="3529"/>
        <v>0</v>
      </c>
      <c r="U1268" s="32">
        <v>0</v>
      </c>
      <c r="V1268" s="32">
        <f t="shared" si="3523"/>
        <v>96</v>
      </c>
      <c r="W1268" s="32">
        <f t="shared" ref="W1268:AD1268" si="3530">W1269</f>
        <v>0</v>
      </c>
      <c r="X1268" s="32">
        <f t="shared" si="3530"/>
        <v>0</v>
      </c>
      <c r="Y1268" s="32">
        <f t="shared" si="3530"/>
        <v>0</v>
      </c>
      <c r="Z1268" s="32">
        <f t="shared" si="3530"/>
        <v>0</v>
      </c>
      <c r="AA1268" s="32">
        <f t="shared" si="3530"/>
        <v>0</v>
      </c>
      <c r="AB1268" s="32">
        <f t="shared" si="3530"/>
        <v>92.926000000000002</v>
      </c>
      <c r="AC1268" s="33">
        <f t="shared" si="3530"/>
        <v>96</v>
      </c>
      <c r="AD1268" s="33">
        <f t="shared" si="3530"/>
        <v>92.926000000000002</v>
      </c>
      <c r="AE1268" s="34">
        <f t="shared" si="3518"/>
        <v>96.797916666666666</v>
      </c>
      <c r="AF1268" s="32">
        <f t="shared" ref="AF1268:AK1268" si="3531">AF1269</f>
        <v>96</v>
      </c>
      <c r="AG1268" s="32">
        <f t="shared" si="3531"/>
        <v>0</v>
      </c>
      <c r="AH1268" s="32">
        <f t="shared" si="3531"/>
        <v>0</v>
      </c>
      <c r="AI1268" s="32">
        <f t="shared" si="3531"/>
        <v>0</v>
      </c>
      <c r="AJ1268" s="32">
        <f t="shared" si="3531"/>
        <v>0</v>
      </c>
      <c r="AK1268" s="32">
        <f t="shared" si="3531"/>
        <v>0</v>
      </c>
      <c r="AL1268" s="32">
        <f t="shared" si="3519"/>
        <v>96</v>
      </c>
      <c r="AM1268" s="32">
        <f t="shared" si="3520"/>
        <v>0</v>
      </c>
    </row>
    <row r="1269" spans="2:40" x14ac:dyDescent="0.3">
      <c r="B1269" s="30" t="s">
        <v>667</v>
      </c>
      <c r="C1269" s="30" t="s">
        <v>38</v>
      </c>
      <c r="D1269" s="30" t="s">
        <v>40</v>
      </c>
      <c r="E1269" s="15" t="str">
        <f t="shared" si="3521"/>
        <v>0113</v>
      </c>
      <c r="F1269" s="30" t="s">
        <v>693</v>
      </c>
      <c r="G1269" s="30" t="s">
        <v>60</v>
      </c>
      <c r="H1269" s="31" t="s">
        <v>61</v>
      </c>
      <c r="I1269" s="32">
        <v>96</v>
      </c>
      <c r="J1269" s="32">
        <v>96</v>
      </c>
      <c r="K1269" s="32">
        <v>96</v>
      </c>
      <c r="L1269" s="32"/>
      <c r="M1269" s="32"/>
      <c r="N1269" s="32"/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2">
        <v>0</v>
      </c>
      <c r="V1269" s="32">
        <f t="shared" si="3523"/>
        <v>96</v>
      </c>
      <c r="W1269" s="32"/>
      <c r="X1269" s="32"/>
      <c r="Y1269" s="32"/>
      <c r="Z1269" s="32"/>
      <c r="AA1269" s="32"/>
      <c r="AB1269" s="32">
        <v>92.926000000000002</v>
      </c>
      <c r="AC1269" s="33">
        <v>96</v>
      </c>
      <c r="AD1269" s="33">
        <v>92.926000000000002</v>
      </c>
      <c r="AE1269" s="34">
        <f t="shared" si="3518"/>
        <v>96.797916666666666</v>
      </c>
      <c r="AF1269" s="32">
        <v>96</v>
      </c>
      <c r="AG1269" s="32">
        <v>0</v>
      </c>
      <c r="AH1269" s="32">
        <v>0</v>
      </c>
      <c r="AI1269" s="32">
        <v>0</v>
      </c>
      <c r="AJ1269" s="32">
        <v>0</v>
      </c>
      <c r="AK1269" s="32">
        <v>0</v>
      </c>
      <c r="AL1269" s="32">
        <f t="shared" si="3519"/>
        <v>96</v>
      </c>
      <c r="AM1269" s="32">
        <f t="shared" si="3520"/>
        <v>0</v>
      </c>
      <c r="AN1269" s="12"/>
    </row>
    <row r="1270" spans="2:40" ht="31.2" hidden="1" customHeight="1" x14ac:dyDescent="0.3">
      <c r="B1270" s="30" t="s">
        <v>667</v>
      </c>
      <c r="C1270" s="30" t="s">
        <v>38</v>
      </c>
      <c r="D1270" s="30" t="s">
        <v>40</v>
      </c>
      <c r="E1270" s="15" t="str">
        <f t="shared" si="3521"/>
        <v>0113</v>
      </c>
      <c r="F1270" s="30" t="s">
        <v>342</v>
      </c>
      <c r="G1270" s="30"/>
      <c r="H1270" s="31" t="s">
        <v>343</v>
      </c>
      <c r="I1270" s="32">
        <f t="shared" ref="I1270:T1270" si="3532">I1271</f>
        <v>0</v>
      </c>
      <c r="J1270" s="32">
        <f t="shared" si="3532"/>
        <v>0</v>
      </c>
      <c r="K1270" s="32">
        <f t="shared" si="3532"/>
        <v>0</v>
      </c>
      <c r="L1270" s="32">
        <f t="shared" si="3532"/>
        <v>0</v>
      </c>
      <c r="M1270" s="32">
        <f t="shared" si="3532"/>
        <v>0</v>
      </c>
      <c r="N1270" s="32">
        <f t="shared" si="3532"/>
        <v>0</v>
      </c>
      <c r="O1270" s="32">
        <f t="shared" si="3532"/>
        <v>0</v>
      </c>
      <c r="P1270" s="32">
        <f t="shared" si="3532"/>
        <v>0</v>
      </c>
      <c r="Q1270" s="32">
        <f t="shared" si="3532"/>
        <v>0</v>
      </c>
      <c r="R1270" s="32">
        <f t="shared" si="3532"/>
        <v>0</v>
      </c>
      <c r="S1270" s="32">
        <f t="shared" si="3532"/>
        <v>0</v>
      </c>
      <c r="T1270" s="32">
        <f t="shared" si="3532"/>
        <v>0</v>
      </c>
      <c r="U1270" s="32">
        <v>0</v>
      </c>
      <c r="V1270" s="32">
        <f t="shared" si="3523"/>
        <v>0</v>
      </c>
      <c r="W1270" s="32">
        <f t="shared" ref="W1270:AD1270" si="3533">W1271</f>
        <v>0</v>
      </c>
      <c r="X1270" s="32">
        <f t="shared" si="3533"/>
        <v>0</v>
      </c>
      <c r="Y1270" s="32">
        <f t="shared" si="3533"/>
        <v>0</v>
      </c>
      <c r="Z1270" s="32">
        <f t="shared" si="3533"/>
        <v>0</v>
      </c>
      <c r="AA1270" s="32">
        <f t="shared" si="3533"/>
        <v>0</v>
      </c>
      <c r="AB1270" s="32">
        <f t="shared" si="3533"/>
        <v>0</v>
      </c>
      <c r="AC1270" s="33">
        <f t="shared" si="3533"/>
        <v>0</v>
      </c>
      <c r="AD1270" s="33">
        <f t="shared" si="3533"/>
        <v>0</v>
      </c>
      <c r="AE1270" s="34" t="e">
        <f t="shared" si="3518"/>
        <v>#DIV/0!</v>
      </c>
      <c r="AF1270" s="35">
        <f t="shared" ref="AF1270:AK1270" si="3534">AF1271</f>
        <v>0</v>
      </c>
      <c r="AG1270" s="35">
        <f t="shared" si="3534"/>
        <v>0</v>
      </c>
      <c r="AH1270" s="36">
        <f t="shared" si="3534"/>
        <v>0</v>
      </c>
      <c r="AI1270" s="36">
        <f t="shared" si="3534"/>
        <v>0</v>
      </c>
      <c r="AJ1270" s="36">
        <f t="shared" si="3534"/>
        <v>0</v>
      </c>
      <c r="AK1270" s="36">
        <f t="shared" si="3534"/>
        <v>0</v>
      </c>
      <c r="AL1270" s="36">
        <f t="shared" si="3519"/>
        <v>0</v>
      </c>
      <c r="AM1270" s="36">
        <f t="shared" si="3520"/>
        <v>0</v>
      </c>
      <c r="AN1270" s="37" t="s">
        <v>35</v>
      </c>
    </row>
    <row r="1271" spans="2:40" ht="62.4" hidden="1" customHeight="1" x14ac:dyDescent="0.3">
      <c r="B1271" s="30" t="s">
        <v>667</v>
      </c>
      <c r="C1271" s="30" t="s">
        <v>38</v>
      </c>
      <c r="D1271" s="30" t="s">
        <v>40</v>
      </c>
      <c r="E1271" s="15" t="str">
        <f t="shared" si="3521"/>
        <v>0113</v>
      </c>
      <c r="F1271" s="30" t="s">
        <v>344</v>
      </c>
      <c r="G1271" s="30"/>
      <c r="H1271" s="31" t="s">
        <v>345</v>
      </c>
      <c r="I1271" s="32">
        <f t="shared" ref="I1271:T1271" si="3535">I1272+I1275</f>
        <v>0</v>
      </c>
      <c r="J1271" s="32">
        <f t="shared" si="3535"/>
        <v>0</v>
      </c>
      <c r="K1271" s="32">
        <f t="shared" si="3535"/>
        <v>0</v>
      </c>
      <c r="L1271" s="32">
        <f t="shared" si="3535"/>
        <v>0</v>
      </c>
      <c r="M1271" s="32">
        <f t="shared" si="3535"/>
        <v>0</v>
      </c>
      <c r="N1271" s="32">
        <f t="shared" si="3535"/>
        <v>0</v>
      </c>
      <c r="O1271" s="32">
        <f t="shared" si="3535"/>
        <v>0</v>
      </c>
      <c r="P1271" s="32">
        <f t="shared" si="3535"/>
        <v>0</v>
      </c>
      <c r="Q1271" s="32">
        <f t="shared" si="3535"/>
        <v>0</v>
      </c>
      <c r="R1271" s="32">
        <f t="shared" si="3535"/>
        <v>0</v>
      </c>
      <c r="S1271" s="32">
        <f t="shared" si="3535"/>
        <v>0</v>
      </c>
      <c r="T1271" s="32">
        <f t="shared" si="3535"/>
        <v>0</v>
      </c>
      <c r="U1271" s="32">
        <v>0</v>
      </c>
      <c r="V1271" s="32">
        <f t="shared" si="3523"/>
        <v>0</v>
      </c>
      <c r="W1271" s="32">
        <f t="shared" ref="W1271:AD1271" si="3536">W1272+W1275</f>
        <v>0</v>
      </c>
      <c r="X1271" s="32">
        <f t="shared" si="3536"/>
        <v>0</v>
      </c>
      <c r="Y1271" s="32">
        <f t="shared" si="3536"/>
        <v>0</v>
      </c>
      <c r="Z1271" s="32">
        <f t="shared" si="3536"/>
        <v>0</v>
      </c>
      <c r="AA1271" s="32">
        <f t="shared" si="3536"/>
        <v>0</v>
      </c>
      <c r="AB1271" s="32">
        <f t="shared" si="3536"/>
        <v>0</v>
      </c>
      <c r="AC1271" s="33">
        <f t="shared" si="3536"/>
        <v>0</v>
      </c>
      <c r="AD1271" s="33">
        <f t="shared" si="3536"/>
        <v>0</v>
      </c>
      <c r="AE1271" s="34" t="e">
        <f t="shared" si="3518"/>
        <v>#DIV/0!</v>
      </c>
      <c r="AF1271" s="35">
        <f t="shared" ref="AF1271:AK1271" si="3537">AF1272+AF1275</f>
        <v>0</v>
      </c>
      <c r="AG1271" s="35">
        <f t="shared" si="3537"/>
        <v>0</v>
      </c>
      <c r="AH1271" s="36">
        <f t="shared" si="3537"/>
        <v>0</v>
      </c>
      <c r="AI1271" s="36">
        <f t="shared" si="3537"/>
        <v>0</v>
      </c>
      <c r="AJ1271" s="36">
        <f t="shared" si="3537"/>
        <v>0</v>
      </c>
      <c r="AK1271" s="36">
        <f t="shared" si="3537"/>
        <v>0</v>
      </c>
      <c r="AL1271" s="36">
        <f t="shared" si="3519"/>
        <v>0</v>
      </c>
      <c r="AM1271" s="36">
        <f t="shared" si="3520"/>
        <v>0</v>
      </c>
      <c r="AN1271" s="37" t="s">
        <v>35</v>
      </c>
    </row>
    <row r="1272" spans="2:40" ht="78" hidden="1" customHeight="1" x14ac:dyDescent="0.3">
      <c r="B1272" s="30" t="s">
        <v>667</v>
      </c>
      <c r="C1272" s="30" t="s">
        <v>38</v>
      </c>
      <c r="D1272" s="30" t="s">
        <v>40</v>
      </c>
      <c r="E1272" s="15" t="str">
        <f t="shared" si="3521"/>
        <v>0113</v>
      </c>
      <c r="F1272" s="30" t="s">
        <v>395</v>
      </c>
      <c r="G1272" s="30"/>
      <c r="H1272" s="31" t="s">
        <v>396</v>
      </c>
      <c r="I1272" s="32">
        <f t="shared" ref="I1272:I1276" si="3538">I1273</f>
        <v>0</v>
      </c>
      <c r="J1272" s="32">
        <f t="shared" ref="J1272:J1276" si="3539">J1273</f>
        <v>0</v>
      </c>
      <c r="K1272" s="32">
        <f t="shared" ref="K1272:K1276" si="3540">K1273</f>
        <v>0</v>
      </c>
      <c r="L1272" s="32">
        <f t="shared" ref="L1272:L1276" si="3541">L1273</f>
        <v>0</v>
      </c>
      <c r="M1272" s="32">
        <f t="shared" ref="M1272:M1276" si="3542">M1273</f>
        <v>0</v>
      </c>
      <c r="N1272" s="32">
        <f t="shared" ref="N1272:N1276" si="3543">N1273</f>
        <v>0</v>
      </c>
      <c r="O1272" s="32">
        <f t="shared" ref="O1272:O1290" si="3544">O1273</f>
        <v>0</v>
      </c>
      <c r="P1272" s="32">
        <f t="shared" ref="P1272:P1290" si="3545">P1273</f>
        <v>0</v>
      </c>
      <c r="Q1272" s="32">
        <f t="shared" ref="Q1272:Q1290" si="3546">Q1273</f>
        <v>0</v>
      </c>
      <c r="R1272" s="32">
        <f t="shared" ref="R1272:R1290" si="3547">R1273</f>
        <v>0</v>
      </c>
      <c r="S1272" s="32">
        <f t="shared" ref="S1272:S1290" si="3548">S1273</f>
        <v>0</v>
      </c>
      <c r="T1272" s="32">
        <f t="shared" ref="T1272:T1290" si="3549">T1273</f>
        <v>0</v>
      </c>
      <c r="U1272" s="32">
        <v>0</v>
      </c>
      <c r="V1272" s="32">
        <f t="shared" si="3523"/>
        <v>0</v>
      </c>
      <c r="W1272" s="32">
        <f t="shared" ref="W1272:W1276" si="3550">W1273</f>
        <v>0</v>
      </c>
      <c r="X1272" s="32">
        <f t="shared" ref="X1272:X1276" si="3551">X1273</f>
        <v>0</v>
      </c>
      <c r="Y1272" s="32">
        <f t="shared" ref="Y1272:Y1276" si="3552">Y1273</f>
        <v>0</v>
      </c>
      <c r="Z1272" s="32">
        <f t="shared" ref="Z1272:Z1276" si="3553">Z1273</f>
        <v>0</v>
      </c>
      <c r="AA1272" s="32">
        <f t="shared" ref="AA1272:AA1276" si="3554">AA1273</f>
        <v>0</v>
      </c>
      <c r="AB1272" s="32">
        <f t="shared" ref="AB1272:AB1290" si="3555">AB1273</f>
        <v>0</v>
      </c>
      <c r="AC1272" s="33">
        <f t="shared" ref="AC1272:AC1290" si="3556">AC1273</f>
        <v>0</v>
      </c>
      <c r="AD1272" s="33">
        <f t="shared" ref="AD1272:AD1290" si="3557">AD1273</f>
        <v>0</v>
      </c>
      <c r="AE1272" s="34" t="e">
        <f t="shared" si="3518"/>
        <v>#DIV/0!</v>
      </c>
      <c r="AF1272" s="35">
        <f t="shared" ref="AF1272:AF1290" si="3558">AF1273</f>
        <v>0</v>
      </c>
      <c r="AG1272" s="35">
        <f t="shared" ref="AG1272:AG1290" si="3559">AG1273</f>
        <v>0</v>
      </c>
      <c r="AH1272" s="36">
        <f t="shared" ref="AH1272:AH1290" si="3560">AH1273</f>
        <v>0</v>
      </c>
      <c r="AI1272" s="36">
        <f t="shared" ref="AI1272:AI1290" si="3561">AI1273</f>
        <v>0</v>
      </c>
      <c r="AJ1272" s="36">
        <f t="shared" ref="AJ1272:AJ1290" si="3562">AJ1273</f>
        <v>0</v>
      </c>
      <c r="AK1272" s="36">
        <f t="shared" ref="AK1272:AK1290" si="3563">AK1273</f>
        <v>0</v>
      </c>
      <c r="AL1272" s="36">
        <f t="shared" si="3519"/>
        <v>0</v>
      </c>
      <c r="AM1272" s="36">
        <f t="shared" si="3520"/>
        <v>0</v>
      </c>
      <c r="AN1272" s="37" t="s">
        <v>35</v>
      </c>
    </row>
    <row r="1273" spans="2:40" ht="31.2" hidden="1" customHeight="1" x14ac:dyDescent="0.3">
      <c r="B1273" s="30" t="s">
        <v>667</v>
      </c>
      <c r="C1273" s="30" t="s">
        <v>38</v>
      </c>
      <c r="D1273" s="30" t="s">
        <v>40</v>
      </c>
      <c r="E1273" s="15" t="str">
        <f t="shared" si="3521"/>
        <v>0113</v>
      </c>
      <c r="F1273" s="30" t="s">
        <v>395</v>
      </c>
      <c r="G1273" s="30" t="s">
        <v>174</v>
      </c>
      <c r="H1273" s="31" t="s">
        <v>175</v>
      </c>
      <c r="I1273" s="32">
        <f t="shared" si="3538"/>
        <v>0</v>
      </c>
      <c r="J1273" s="32">
        <f t="shared" si="3539"/>
        <v>0</v>
      </c>
      <c r="K1273" s="32">
        <f t="shared" si="3540"/>
        <v>0</v>
      </c>
      <c r="L1273" s="32">
        <f t="shared" si="3541"/>
        <v>0</v>
      </c>
      <c r="M1273" s="32">
        <f t="shared" si="3542"/>
        <v>0</v>
      </c>
      <c r="N1273" s="32">
        <f t="shared" si="3543"/>
        <v>0</v>
      </c>
      <c r="O1273" s="32">
        <f t="shared" si="3544"/>
        <v>0</v>
      </c>
      <c r="P1273" s="32">
        <f t="shared" si="3545"/>
        <v>0</v>
      </c>
      <c r="Q1273" s="32">
        <f t="shared" si="3546"/>
        <v>0</v>
      </c>
      <c r="R1273" s="32">
        <f t="shared" si="3547"/>
        <v>0</v>
      </c>
      <c r="S1273" s="32">
        <f t="shared" si="3548"/>
        <v>0</v>
      </c>
      <c r="T1273" s="32">
        <f t="shared" si="3549"/>
        <v>0</v>
      </c>
      <c r="U1273" s="32">
        <v>0</v>
      </c>
      <c r="V1273" s="32">
        <f t="shared" si="3523"/>
        <v>0</v>
      </c>
      <c r="W1273" s="32">
        <f t="shared" si="3550"/>
        <v>0</v>
      </c>
      <c r="X1273" s="32">
        <f t="shared" si="3551"/>
        <v>0</v>
      </c>
      <c r="Y1273" s="32">
        <f t="shared" si="3552"/>
        <v>0</v>
      </c>
      <c r="Z1273" s="32">
        <f t="shared" si="3553"/>
        <v>0</v>
      </c>
      <c r="AA1273" s="32">
        <f t="shared" si="3554"/>
        <v>0</v>
      </c>
      <c r="AB1273" s="32">
        <f t="shared" si="3555"/>
        <v>0</v>
      </c>
      <c r="AC1273" s="33">
        <f t="shared" si="3556"/>
        <v>0</v>
      </c>
      <c r="AD1273" s="33">
        <f t="shared" si="3557"/>
        <v>0</v>
      </c>
      <c r="AE1273" s="34" t="e">
        <f t="shared" si="3518"/>
        <v>#DIV/0!</v>
      </c>
      <c r="AF1273" s="35">
        <f t="shared" si="3558"/>
        <v>0</v>
      </c>
      <c r="AG1273" s="35">
        <f t="shared" si="3559"/>
        <v>0</v>
      </c>
      <c r="AH1273" s="36">
        <f t="shared" si="3560"/>
        <v>0</v>
      </c>
      <c r="AI1273" s="36">
        <f t="shared" si="3561"/>
        <v>0</v>
      </c>
      <c r="AJ1273" s="36">
        <f t="shared" si="3562"/>
        <v>0</v>
      </c>
      <c r="AK1273" s="36">
        <f t="shared" si="3563"/>
        <v>0</v>
      </c>
      <c r="AL1273" s="36">
        <f t="shared" si="3519"/>
        <v>0</v>
      </c>
      <c r="AM1273" s="36">
        <f t="shared" si="3520"/>
        <v>0</v>
      </c>
      <c r="AN1273" s="37" t="s">
        <v>35</v>
      </c>
    </row>
    <row r="1274" spans="2:40" ht="62.4" hidden="1" customHeight="1" x14ac:dyDescent="0.3">
      <c r="B1274" s="30" t="s">
        <v>667</v>
      </c>
      <c r="C1274" s="30" t="s">
        <v>38</v>
      </c>
      <c r="D1274" s="30" t="s">
        <v>40</v>
      </c>
      <c r="E1274" s="15" t="str">
        <f t="shared" si="3521"/>
        <v>0113</v>
      </c>
      <c r="F1274" s="30" t="s">
        <v>395</v>
      </c>
      <c r="G1274" s="30" t="s">
        <v>370</v>
      </c>
      <c r="H1274" s="31" t="s">
        <v>371</v>
      </c>
      <c r="I1274" s="32"/>
      <c r="J1274" s="32"/>
      <c r="K1274" s="32"/>
      <c r="L1274" s="32"/>
      <c r="M1274" s="32"/>
      <c r="N1274" s="32"/>
      <c r="O1274" s="32">
        <v>0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2">
        <v>0</v>
      </c>
      <c r="V1274" s="32">
        <f t="shared" si="3523"/>
        <v>0</v>
      </c>
      <c r="W1274" s="32"/>
      <c r="X1274" s="32"/>
      <c r="Y1274" s="32"/>
      <c r="Z1274" s="32"/>
      <c r="AA1274" s="32"/>
      <c r="AB1274" s="32">
        <v>0</v>
      </c>
      <c r="AC1274" s="33">
        <v>0</v>
      </c>
      <c r="AD1274" s="33">
        <v>0</v>
      </c>
      <c r="AE1274" s="34" t="e">
        <f t="shared" si="3518"/>
        <v>#DIV/0!</v>
      </c>
      <c r="AF1274" s="35">
        <v>0</v>
      </c>
      <c r="AG1274" s="35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f t="shared" si="3519"/>
        <v>0</v>
      </c>
      <c r="AM1274" s="36">
        <f t="shared" si="3520"/>
        <v>0</v>
      </c>
      <c r="AN1274" s="37" t="s">
        <v>35</v>
      </c>
    </row>
    <row r="1275" spans="2:40" ht="62.4" hidden="1" customHeight="1" x14ac:dyDescent="0.3">
      <c r="B1275" s="30" t="s">
        <v>667</v>
      </c>
      <c r="C1275" s="30" t="s">
        <v>38</v>
      </c>
      <c r="D1275" s="30" t="s">
        <v>40</v>
      </c>
      <c r="E1275" s="15" t="str">
        <f t="shared" si="3521"/>
        <v>0113</v>
      </c>
      <c r="F1275" s="30" t="s">
        <v>346</v>
      </c>
      <c r="G1275" s="30"/>
      <c r="H1275" s="31" t="s">
        <v>347</v>
      </c>
      <c r="I1275" s="32">
        <f t="shared" si="3538"/>
        <v>0</v>
      </c>
      <c r="J1275" s="32">
        <f t="shared" si="3539"/>
        <v>0</v>
      </c>
      <c r="K1275" s="32">
        <f t="shared" si="3540"/>
        <v>0</v>
      </c>
      <c r="L1275" s="32">
        <f t="shared" si="3541"/>
        <v>0</v>
      </c>
      <c r="M1275" s="32">
        <f t="shared" si="3542"/>
        <v>0</v>
      </c>
      <c r="N1275" s="32">
        <f t="shared" si="3543"/>
        <v>0</v>
      </c>
      <c r="O1275" s="32">
        <f t="shared" si="3544"/>
        <v>0</v>
      </c>
      <c r="P1275" s="32">
        <f t="shared" si="3545"/>
        <v>0</v>
      </c>
      <c r="Q1275" s="32">
        <f t="shared" si="3546"/>
        <v>0</v>
      </c>
      <c r="R1275" s="32">
        <f t="shared" si="3547"/>
        <v>0</v>
      </c>
      <c r="S1275" s="32">
        <f t="shared" si="3548"/>
        <v>0</v>
      </c>
      <c r="T1275" s="32">
        <f t="shared" si="3549"/>
        <v>0</v>
      </c>
      <c r="U1275" s="32">
        <v>0</v>
      </c>
      <c r="V1275" s="32">
        <f t="shared" si="3523"/>
        <v>0</v>
      </c>
      <c r="W1275" s="32">
        <f t="shared" si="3550"/>
        <v>0</v>
      </c>
      <c r="X1275" s="32">
        <f t="shared" si="3551"/>
        <v>0</v>
      </c>
      <c r="Y1275" s="32">
        <f t="shared" si="3552"/>
        <v>0</v>
      </c>
      <c r="Z1275" s="32">
        <f t="shared" si="3553"/>
        <v>0</v>
      </c>
      <c r="AA1275" s="32">
        <f t="shared" si="3554"/>
        <v>0</v>
      </c>
      <c r="AB1275" s="32">
        <f t="shared" si="3555"/>
        <v>0</v>
      </c>
      <c r="AC1275" s="33">
        <f t="shared" si="3556"/>
        <v>0</v>
      </c>
      <c r="AD1275" s="33">
        <f t="shared" si="3557"/>
        <v>0</v>
      </c>
      <c r="AE1275" s="34" t="e">
        <f t="shared" si="3518"/>
        <v>#DIV/0!</v>
      </c>
      <c r="AF1275" s="35">
        <f t="shared" si="3558"/>
        <v>0</v>
      </c>
      <c r="AG1275" s="35">
        <f t="shared" si="3559"/>
        <v>0</v>
      </c>
      <c r="AH1275" s="36">
        <f t="shared" si="3560"/>
        <v>0</v>
      </c>
      <c r="AI1275" s="36">
        <f t="shared" si="3561"/>
        <v>0</v>
      </c>
      <c r="AJ1275" s="36">
        <f t="shared" si="3562"/>
        <v>0</v>
      </c>
      <c r="AK1275" s="36">
        <f t="shared" si="3563"/>
        <v>0</v>
      </c>
      <c r="AL1275" s="36">
        <f t="shared" si="3519"/>
        <v>0</v>
      </c>
      <c r="AM1275" s="36">
        <f t="shared" si="3520"/>
        <v>0</v>
      </c>
      <c r="AN1275" s="37" t="s">
        <v>35</v>
      </c>
    </row>
    <row r="1276" spans="2:40" ht="31.2" hidden="1" customHeight="1" x14ac:dyDescent="0.3">
      <c r="B1276" s="30" t="s">
        <v>667</v>
      </c>
      <c r="C1276" s="30" t="s">
        <v>38</v>
      </c>
      <c r="D1276" s="30" t="s">
        <v>40</v>
      </c>
      <c r="E1276" s="15" t="str">
        <f t="shared" si="3521"/>
        <v>0113</v>
      </c>
      <c r="F1276" s="30" t="s">
        <v>346</v>
      </c>
      <c r="G1276" s="30" t="s">
        <v>174</v>
      </c>
      <c r="H1276" s="31" t="s">
        <v>175</v>
      </c>
      <c r="I1276" s="32">
        <f t="shared" si="3538"/>
        <v>0</v>
      </c>
      <c r="J1276" s="32">
        <f t="shared" si="3539"/>
        <v>0</v>
      </c>
      <c r="K1276" s="32">
        <f t="shared" si="3540"/>
        <v>0</v>
      </c>
      <c r="L1276" s="32">
        <f t="shared" si="3541"/>
        <v>0</v>
      </c>
      <c r="M1276" s="32">
        <f t="shared" si="3542"/>
        <v>0</v>
      </c>
      <c r="N1276" s="32">
        <f t="shared" si="3543"/>
        <v>0</v>
      </c>
      <c r="O1276" s="32">
        <f t="shared" si="3544"/>
        <v>0</v>
      </c>
      <c r="P1276" s="32">
        <f t="shared" si="3545"/>
        <v>0</v>
      </c>
      <c r="Q1276" s="32">
        <f t="shared" si="3546"/>
        <v>0</v>
      </c>
      <c r="R1276" s="32">
        <f t="shared" si="3547"/>
        <v>0</v>
      </c>
      <c r="S1276" s="32">
        <f t="shared" si="3548"/>
        <v>0</v>
      </c>
      <c r="T1276" s="32">
        <f t="shared" si="3549"/>
        <v>0</v>
      </c>
      <c r="U1276" s="32">
        <v>0</v>
      </c>
      <c r="V1276" s="32">
        <f t="shared" si="3523"/>
        <v>0</v>
      </c>
      <c r="W1276" s="32">
        <f t="shared" si="3550"/>
        <v>0</v>
      </c>
      <c r="X1276" s="32">
        <f t="shared" si="3551"/>
        <v>0</v>
      </c>
      <c r="Y1276" s="32">
        <f t="shared" si="3552"/>
        <v>0</v>
      </c>
      <c r="Z1276" s="32">
        <f t="shared" si="3553"/>
        <v>0</v>
      </c>
      <c r="AA1276" s="32">
        <f t="shared" si="3554"/>
        <v>0</v>
      </c>
      <c r="AB1276" s="32">
        <f t="shared" si="3555"/>
        <v>0</v>
      </c>
      <c r="AC1276" s="33">
        <f t="shared" si="3556"/>
        <v>0</v>
      </c>
      <c r="AD1276" s="33">
        <f t="shared" si="3557"/>
        <v>0</v>
      </c>
      <c r="AE1276" s="34" t="e">
        <f t="shared" si="3518"/>
        <v>#DIV/0!</v>
      </c>
      <c r="AF1276" s="35">
        <f t="shared" si="3558"/>
        <v>0</v>
      </c>
      <c r="AG1276" s="35">
        <f t="shared" si="3559"/>
        <v>0</v>
      </c>
      <c r="AH1276" s="36">
        <f t="shared" si="3560"/>
        <v>0</v>
      </c>
      <c r="AI1276" s="36">
        <f t="shared" si="3561"/>
        <v>0</v>
      </c>
      <c r="AJ1276" s="36">
        <f t="shared" si="3562"/>
        <v>0</v>
      </c>
      <c r="AK1276" s="36">
        <f t="shared" si="3563"/>
        <v>0</v>
      </c>
      <c r="AL1276" s="36">
        <f t="shared" si="3519"/>
        <v>0</v>
      </c>
      <c r="AM1276" s="36">
        <f t="shared" si="3520"/>
        <v>0</v>
      </c>
      <c r="AN1276" s="37" t="s">
        <v>35</v>
      </c>
    </row>
    <row r="1277" spans="2:40" ht="62.4" hidden="1" customHeight="1" x14ac:dyDescent="0.3">
      <c r="B1277" s="30" t="s">
        <v>667</v>
      </c>
      <c r="C1277" s="30" t="s">
        <v>38</v>
      </c>
      <c r="D1277" s="30" t="s">
        <v>40</v>
      </c>
      <c r="E1277" s="15" t="str">
        <f t="shared" si="3521"/>
        <v>0113</v>
      </c>
      <c r="F1277" s="30" t="s">
        <v>346</v>
      </c>
      <c r="G1277" s="30" t="s">
        <v>370</v>
      </c>
      <c r="H1277" s="31" t="s">
        <v>371</v>
      </c>
      <c r="I1277" s="32"/>
      <c r="J1277" s="32"/>
      <c r="K1277" s="32"/>
      <c r="L1277" s="32"/>
      <c r="M1277" s="32"/>
      <c r="N1277" s="32"/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2">
        <v>0</v>
      </c>
      <c r="V1277" s="32">
        <f t="shared" si="3523"/>
        <v>0</v>
      </c>
      <c r="W1277" s="32"/>
      <c r="X1277" s="32"/>
      <c r="Y1277" s="32"/>
      <c r="Z1277" s="32"/>
      <c r="AA1277" s="32"/>
      <c r="AB1277" s="32">
        <v>0</v>
      </c>
      <c r="AC1277" s="33">
        <v>0</v>
      </c>
      <c r="AD1277" s="33">
        <v>0</v>
      </c>
      <c r="AE1277" s="34" t="e">
        <f t="shared" si="3518"/>
        <v>#DIV/0!</v>
      </c>
      <c r="AF1277" s="35">
        <v>0</v>
      </c>
      <c r="AG1277" s="35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f t="shared" si="3519"/>
        <v>0</v>
      </c>
      <c r="AM1277" s="36">
        <f t="shared" si="3520"/>
        <v>0</v>
      </c>
      <c r="AN1277" s="37" t="s">
        <v>35</v>
      </c>
    </row>
    <row r="1278" spans="2:40" ht="31.2" x14ac:dyDescent="0.3">
      <c r="B1278" s="30" t="s">
        <v>667</v>
      </c>
      <c r="C1278" s="30" t="s">
        <v>38</v>
      </c>
      <c r="D1278" s="30" t="s">
        <v>40</v>
      </c>
      <c r="E1278" s="15" t="str">
        <f t="shared" si="3521"/>
        <v>0113</v>
      </c>
      <c r="F1278" s="30" t="s">
        <v>78</v>
      </c>
      <c r="G1278" s="30"/>
      <c r="H1278" s="31" t="s">
        <v>79</v>
      </c>
      <c r="I1278" s="32"/>
      <c r="J1278" s="32"/>
      <c r="K1278" s="32"/>
      <c r="L1278" s="32"/>
      <c r="M1278" s="32"/>
      <c r="N1278" s="32"/>
      <c r="O1278" s="32">
        <f t="shared" si="3544"/>
        <v>0</v>
      </c>
      <c r="P1278" s="32">
        <f t="shared" si="3545"/>
        <v>0</v>
      </c>
      <c r="Q1278" s="32">
        <f t="shared" si="3546"/>
        <v>0</v>
      </c>
      <c r="R1278" s="32">
        <f t="shared" si="3547"/>
        <v>0</v>
      </c>
      <c r="S1278" s="32"/>
      <c r="T1278" s="32"/>
      <c r="U1278" s="32"/>
      <c r="V1278" s="32">
        <f t="shared" si="3523"/>
        <v>0</v>
      </c>
      <c r="W1278" s="32"/>
      <c r="X1278" s="32"/>
      <c r="Y1278" s="32"/>
      <c r="Z1278" s="32"/>
      <c r="AA1278" s="32"/>
      <c r="AB1278" s="32">
        <f t="shared" si="3555"/>
        <v>145.19999999999999</v>
      </c>
      <c r="AC1278" s="33">
        <f t="shared" si="3556"/>
        <v>145.19999999999999</v>
      </c>
      <c r="AD1278" s="33">
        <f t="shared" si="3557"/>
        <v>145.19999999999999</v>
      </c>
      <c r="AE1278" s="34">
        <f t="shared" si="3518"/>
        <v>100</v>
      </c>
      <c r="AF1278" s="32">
        <f t="shared" si="3558"/>
        <v>300</v>
      </c>
      <c r="AG1278" s="32">
        <f t="shared" si="3559"/>
        <v>0</v>
      </c>
      <c r="AH1278" s="32">
        <f t="shared" si="3560"/>
        <v>0</v>
      </c>
      <c r="AI1278" s="32">
        <f t="shared" si="3561"/>
        <v>0</v>
      </c>
      <c r="AJ1278" s="32">
        <f t="shared" si="3562"/>
        <v>0</v>
      </c>
      <c r="AK1278" s="32">
        <f t="shared" si="3563"/>
        <v>0</v>
      </c>
      <c r="AL1278" s="32">
        <f t="shared" si="3519"/>
        <v>300</v>
      </c>
      <c r="AM1278" s="32">
        <f t="shared" si="3520"/>
        <v>-300</v>
      </c>
      <c r="AN1278" s="12"/>
    </row>
    <row r="1279" spans="2:40" ht="46.8" x14ac:dyDescent="0.3">
      <c r="B1279" s="30" t="s">
        <v>667</v>
      </c>
      <c r="C1279" s="30" t="s">
        <v>38</v>
      </c>
      <c r="D1279" s="30" t="s">
        <v>40</v>
      </c>
      <c r="E1279" s="15" t="str">
        <f t="shared" si="3521"/>
        <v>0113</v>
      </c>
      <c r="F1279" s="30" t="s">
        <v>378</v>
      </c>
      <c r="G1279" s="30"/>
      <c r="H1279" s="31" t="s">
        <v>379</v>
      </c>
      <c r="I1279" s="32"/>
      <c r="J1279" s="32"/>
      <c r="K1279" s="32"/>
      <c r="L1279" s="32"/>
      <c r="M1279" s="32"/>
      <c r="N1279" s="32"/>
      <c r="O1279" s="32">
        <f t="shared" si="3544"/>
        <v>0</v>
      </c>
      <c r="P1279" s="32">
        <f t="shared" si="3545"/>
        <v>0</v>
      </c>
      <c r="Q1279" s="32">
        <f t="shared" si="3546"/>
        <v>0</v>
      </c>
      <c r="R1279" s="32">
        <f t="shared" si="3547"/>
        <v>0</v>
      </c>
      <c r="S1279" s="32"/>
      <c r="T1279" s="32"/>
      <c r="U1279" s="32"/>
      <c r="V1279" s="32">
        <f t="shared" si="3523"/>
        <v>0</v>
      </c>
      <c r="W1279" s="32"/>
      <c r="X1279" s="32"/>
      <c r="Y1279" s="32"/>
      <c r="Z1279" s="32"/>
      <c r="AA1279" s="32"/>
      <c r="AB1279" s="32">
        <f t="shared" si="3555"/>
        <v>145.19999999999999</v>
      </c>
      <c r="AC1279" s="33">
        <f t="shared" si="3556"/>
        <v>145.19999999999999</v>
      </c>
      <c r="AD1279" s="33">
        <f t="shared" si="3557"/>
        <v>145.19999999999999</v>
      </c>
      <c r="AE1279" s="34">
        <f t="shared" si="3518"/>
        <v>100</v>
      </c>
      <c r="AF1279" s="32">
        <f t="shared" si="3558"/>
        <v>300</v>
      </c>
      <c r="AG1279" s="32">
        <f t="shared" si="3559"/>
        <v>0</v>
      </c>
      <c r="AH1279" s="32">
        <f t="shared" si="3560"/>
        <v>0</v>
      </c>
      <c r="AI1279" s="32">
        <f t="shared" si="3561"/>
        <v>0</v>
      </c>
      <c r="AJ1279" s="32">
        <f t="shared" si="3562"/>
        <v>0</v>
      </c>
      <c r="AK1279" s="32">
        <f t="shared" si="3563"/>
        <v>0</v>
      </c>
      <c r="AL1279" s="32">
        <f t="shared" si="3519"/>
        <v>300</v>
      </c>
      <c r="AM1279" s="32">
        <f t="shared" si="3520"/>
        <v>-300</v>
      </c>
      <c r="AN1279" s="12"/>
    </row>
    <row r="1280" spans="2:40" ht="31.2" x14ac:dyDescent="0.3">
      <c r="B1280" s="30" t="s">
        <v>667</v>
      </c>
      <c r="C1280" s="30" t="s">
        <v>38</v>
      </c>
      <c r="D1280" s="30" t="s">
        <v>40</v>
      </c>
      <c r="E1280" s="15" t="str">
        <f t="shared" si="3521"/>
        <v>0113</v>
      </c>
      <c r="F1280" s="30" t="s">
        <v>378</v>
      </c>
      <c r="G1280" s="30" t="s">
        <v>50</v>
      </c>
      <c r="H1280" s="31" t="s">
        <v>51</v>
      </c>
      <c r="I1280" s="32"/>
      <c r="J1280" s="32"/>
      <c r="K1280" s="32"/>
      <c r="L1280" s="32"/>
      <c r="M1280" s="32"/>
      <c r="N1280" s="32"/>
      <c r="O1280" s="32">
        <f t="shared" si="3544"/>
        <v>0</v>
      </c>
      <c r="P1280" s="32">
        <f t="shared" si="3545"/>
        <v>0</v>
      </c>
      <c r="Q1280" s="32">
        <f t="shared" si="3546"/>
        <v>0</v>
      </c>
      <c r="R1280" s="32">
        <f t="shared" si="3547"/>
        <v>0</v>
      </c>
      <c r="S1280" s="32"/>
      <c r="T1280" s="32"/>
      <c r="U1280" s="32"/>
      <c r="V1280" s="32">
        <f t="shared" si="3523"/>
        <v>0</v>
      </c>
      <c r="W1280" s="32"/>
      <c r="X1280" s="32"/>
      <c r="Y1280" s="32"/>
      <c r="Z1280" s="32"/>
      <c r="AA1280" s="32"/>
      <c r="AB1280" s="32">
        <f t="shared" si="3555"/>
        <v>145.19999999999999</v>
      </c>
      <c r="AC1280" s="33">
        <f t="shared" si="3556"/>
        <v>145.19999999999999</v>
      </c>
      <c r="AD1280" s="33">
        <f t="shared" si="3557"/>
        <v>145.19999999999999</v>
      </c>
      <c r="AE1280" s="34">
        <f t="shared" si="3518"/>
        <v>100</v>
      </c>
      <c r="AF1280" s="32">
        <f t="shared" si="3558"/>
        <v>300</v>
      </c>
      <c r="AG1280" s="32">
        <f t="shared" si="3559"/>
        <v>0</v>
      </c>
      <c r="AH1280" s="32">
        <f t="shared" si="3560"/>
        <v>0</v>
      </c>
      <c r="AI1280" s="32">
        <f t="shared" si="3561"/>
        <v>0</v>
      </c>
      <c r="AJ1280" s="32">
        <f t="shared" si="3562"/>
        <v>0</v>
      </c>
      <c r="AK1280" s="32">
        <f t="shared" si="3563"/>
        <v>0</v>
      </c>
      <c r="AL1280" s="32">
        <f t="shared" si="3519"/>
        <v>300</v>
      </c>
      <c r="AM1280" s="32">
        <f t="shared" si="3520"/>
        <v>-300</v>
      </c>
      <c r="AN1280" s="12"/>
    </row>
    <row r="1281" spans="2:40" ht="31.2" x14ac:dyDescent="0.3">
      <c r="B1281" s="30" t="s">
        <v>667</v>
      </c>
      <c r="C1281" s="30" t="s">
        <v>38</v>
      </c>
      <c r="D1281" s="30" t="s">
        <v>40</v>
      </c>
      <c r="E1281" s="15" t="str">
        <f t="shared" si="3521"/>
        <v>0113</v>
      </c>
      <c r="F1281" s="30" t="s">
        <v>378</v>
      </c>
      <c r="G1281" s="30" t="s">
        <v>52</v>
      </c>
      <c r="H1281" s="31" t="s">
        <v>53</v>
      </c>
      <c r="I1281" s="32"/>
      <c r="J1281" s="32"/>
      <c r="K1281" s="32"/>
      <c r="L1281" s="32"/>
      <c r="M1281" s="32"/>
      <c r="N1281" s="32"/>
      <c r="O1281" s="32">
        <v>0</v>
      </c>
      <c r="P1281" s="32">
        <v>0</v>
      </c>
      <c r="Q1281" s="32">
        <v>0</v>
      </c>
      <c r="R1281" s="32">
        <v>0</v>
      </c>
      <c r="S1281" s="32"/>
      <c r="T1281" s="32"/>
      <c r="U1281" s="32"/>
      <c r="V1281" s="32">
        <f t="shared" si="3523"/>
        <v>0</v>
      </c>
      <c r="W1281" s="32"/>
      <c r="X1281" s="32"/>
      <c r="Y1281" s="32"/>
      <c r="Z1281" s="32"/>
      <c r="AA1281" s="32"/>
      <c r="AB1281" s="32">
        <v>145.19999999999999</v>
      </c>
      <c r="AC1281" s="33">
        <v>145.19999999999999</v>
      </c>
      <c r="AD1281" s="33">
        <v>145.19999999999999</v>
      </c>
      <c r="AE1281" s="34">
        <f t="shared" si="3518"/>
        <v>100</v>
      </c>
      <c r="AF1281" s="32">
        <v>300</v>
      </c>
      <c r="AG1281" s="32">
        <v>0</v>
      </c>
      <c r="AH1281" s="32">
        <v>0</v>
      </c>
      <c r="AI1281" s="32">
        <v>0</v>
      </c>
      <c r="AJ1281" s="32">
        <v>0</v>
      </c>
      <c r="AK1281" s="32">
        <v>0</v>
      </c>
      <c r="AL1281" s="32">
        <f t="shared" si="3519"/>
        <v>300</v>
      </c>
      <c r="AM1281" s="32">
        <f t="shared" si="3520"/>
        <v>-300</v>
      </c>
      <c r="AN1281" s="12"/>
    </row>
    <row r="1282" spans="2:40" ht="31.2" x14ac:dyDescent="0.3">
      <c r="B1282" s="30" t="s">
        <v>667</v>
      </c>
      <c r="C1282" s="30" t="s">
        <v>38</v>
      </c>
      <c r="D1282" s="30" t="s">
        <v>40</v>
      </c>
      <c r="E1282" s="15" t="str">
        <f t="shared" si="3521"/>
        <v>0113</v>
      </c>
      <c r="F1282" s="30" t="s">
        <v>84</v>
      </c>
      <c r="G1282" s="30"/>
      <c r="H1282" s="31" t="s">
        <v>85</v>
      </c>
      <c r="I1282" s="32"/>
      <c r="J1282" s="32"/>
      <c r="K1282" s="32"/>
      <c r="L1282" s="32"/>
      <c r="M1282" s="32"/>
      <c r="N1282" s="32"/>
      <c r="O1282" s="32">
        <f t="shared" si="3544"/>
        <v>0</v>
      </c>
      <c r="P1282" s="32">
        <f t="shared" si="3545"/>
        <v>0</v>
      </c>
      <c r="Q1282" s="32">
        <f t="shared" si="3546"/>
        <v>0</v>
      </c>
      <c r="R1282" s="32"/>
      <c r="S1282" s="32"/>
      <c r="T1282" s="32"/>
      <c r="U1282" s="32"/>
      <c r="V1282" s="32">
        <f t="shared" si="3523"/>
        <v>0</v>
      </c>
      <c r="W1282" s="32"/>
      <c r="X1282" s="32"/>
      <c r="Y1282" s="32"/>
      <c r="Z1282" s="32"/>
      <c r="AA1282" s="32"/>
      <c r="AB1282" s="32">
        <f t="shared" si="3555"/>
        <v>30</v>
      </c>
      <c r="AC1282" s="33">
        <f t="shared" si="3556"/>
        <v>30</v>
      </c>
      <c r="AD1282" s="33">
        <f t="shared" si="3557"/>
        <v>30</v>
      </c>
      <c r="AE1282" s="34">
        <f t="shared" si="3518"/>
        <v>100</v>
      </c>
      <c r="AF1282" s="32">
        <f t="shared" si="3558"/>
        <v>30</v>
      </c>
      <c r="AG1282" s="32">
        <f t="shared" si="3559"/>
        <v>0</v>
      </c>
      <c r="AH1282" s="32">
        <f t="shared" si="3560"/>
        <v>0</v>
      </c>
      <c r="AI1282" s="32">
        <f t="shared" si="3561"/>
        <v>0</v>
      </c>
      <c r="AJ1282" s="32">
        <f t="shared" si="3562"/>
        <v>0</v>
      </c>
      <c r="AK1282" s="32">
        <f t="shared" si="3563"/>
        <v>0</v>
      </c>
      <c r="AL1282" s="32">
        <f t="shared" si="3519"/>
        <v>30</v>
      </c>
      <c r="AM1282" s="32">
        <f t="shared" si="3520"/>
        <v>-30</v>
      </c>
      <c r="AN1282" s="12"/>
    </row>
    <row r="1283" spans="2:40" x14ac:dyDescent="0.3">
      <c r="B1283" s="30" t="s">
        <v>667</v>
      </c>
      <c r="C1283" s="30" t="s">
        <v>38</v>
      </c>
      <c r="D1283" s="30" t="s">
        <v>40</v>
      </c>
      <c r="E1283" s="15" t="str">
        <f t="shared" si="3521"/>
        <v>0113</v>
      </c>
      <c r="F1283" s="30" t="s">
        <v>677</v>
      </c>
      <c r="G1283" s="30"/>
      <c r="H1283" s="31" t="s">
        <v>678</v>
      </c>
      <c r="I1283" s="32"/>
      <c r="J1283" s="32"/>
      <c r="K1283" s="32"/>
      <c r="L1283" s="32"/>
      <c r="M1283" s="32"/>
      <c r="N1283" s="32"/>
      <c r="O1283" s="32">
        <f t="shared" si="3544"/>
        <v>0</v>
      </c>
      <c r="P1283" s="32">
        <f t="shared" si="3545"/>
        <v>0</v>
      </c>
      <c r="Q1283" s="32">
        <f t="shared" si="3546"/>
        <v>0</v>
      </c>
      <c r="R1283" s="32"/>
      <c r="S1283" s="32"/>
      <c r="T1283" s="32"/>
      <c r="U1283" s="32"/>
      <c r="V1283" s="32">
        <f t="shared" si="3523"/>
        <v>0</v>
      </c>
      <c r="W1283" s="32"/>
      <c r="X1283" s="32"/>
      <c r="Y1283" s="32"/>
      <c r="Z1283" s="32"/>
      <c r="AA1283" s="32"/>
      <c r="AB1283" s="32">
        <f t="shared" si="3555"/>
        <v>30</v>
      </c>
      <c r="AC1283" s="33">
        <f t="shared" si="3556"/>
        <v>30</v>
      </c>
      <c r="AD1283" s="33">
        <f t="shared" si="3557"/>
        <v>30</v>
      </c>
      <c r="AE1283" s="34">
        <f t="shared" si="3518"/>
        <v>100</v>
      </c>
      <c r="AF1283" s="32">
        <f t="shared" si="3558"/>
        <v>30</v>
      </c>
      <c r="AG1283" s="32">
        <f t="shared" si="3559"/>
        <v>0</v>
      </c>
      <c r="AH1283" s="32">
        <f t="shared" si="3560"/>
        <v>0</v>
      </c>
      <c r="AI1283" s="32">
        <f t="shared" si="3561"/>
        <v>0</v>
      </c>
      <c r="AJ1283" s="32">
        <f t="shared" si="3562"/>
        <v>0</v>
      </c>
      <c r="AK1283" s="32">
        <f t="shared" si="3563"/>
        <v>0</v>
      </c>
      <c r="AL1283" s="32">
        <f t="shared" si="3519"/>
        <v>30</v>
      </c>
      <c r="AM1283" s="32">
        <f t="shared" si="3520"/>
        <v>-30</v>
      </c>
      <c r="AN1283" s="12"/>
    </row>
    <row r="1284" spans="2:40" ht="62.4" x14ac:dyDescent="0.3">
      <c r="B1284" s="30" t="s">
        <v>667</v>
      </c>
      <c r="C1284" s="30" t="s">
        <v>38</v>
      </c>
      <c r="D1284" s="30" t="s">
        <v>40</v>
      </c>
      <c r="E1284" s="15" t="str">
        <f t="shared" si="3521"/>
        <v>0113</v>
      </c>
      <c r="F1284" s="30" t="s">
        <v>695</v>
      </c>
      <c r="G1284" s="30"/>
      <c r="H1284" s="31" t="s">
        <v>696</v>
      </c>
      <c r="I1284" s="32"/>
      <c r="J1284" s="32"/>
      <c r="K1284" s="32"/>
      <c r="L1284" s="32"/>
      <c r="M1284" s="32"/>
      <c r="N1284" s="32"/>
      <c r="O1284" s="32">
        <f t="shared" si="3544"/>
        <v>0</v>
      </c>
      <c r="P1284" s="32">
        <f t="shared" si="3545"/>
        <v>0</v>
      </c>
      <c r="Q1284" s="32">
        <f t="shared" si="3546"/>
        <v>0</v>
      </c>
      <c r="R1284" s="32"/>
      <c r="S1284" s="32"/>
      <c r="T1284" s="32"/>
      <c r="U1284" s="32"/>
      <c r="V1284" s="32">
        <f t="shared" si="3523"/>
        <v>0</v>
      </c>
      <c r="W1284" s="32"/>
      <c r="X1284" s="32"/>
      <c r="Y1284" s="32"/>
      <c r="Z1284" s="32"/>
      <c r="AA1284" s="32"/>
      <c r="AB1284" s="32">
        <f t="shared" si="3555"/>
        <v>30</v>
      </c>
      <c r="AC1284" s="33">
        <f t="shared" si="3556"/>
        <v>30</v>
      </c>
      <c r="AD1284" s="33">
        <f t="shared" si="3557"/>
        <v>30</v>
      </c>
      <c r="AE1284" s="34">
        <f t="shared" si="3518"/>
        <v>100</v>
      </c>
      <c r="AF1284" s="32">
        <f t="shared" si="3558"/>
        <v>30</v>
      </c>
      <c r="AG1284" s="32">
        <f t="shared" si="3559"/>
        <v>0</v>
      </c>
      <c r="AH1284" s="32">
        <f t="shared" si="3560"/>
        <v>0</v>
      </c>
      <c r="AI1284" s="32">
        <f t="shared" si="3561"/>
        <v>0</v>
      </c>
      <c r="AJ1284" s="32">
        <f t="shared" si="3562"/>
        <v>0</v>
      </c>
      <c r="AK1284" s="32">
        <f t="shared" si="3563"/>
        <v>0</v>
      </c>
      <c r="AL1284" s="32">
        <f t="shared" si="3519"/>
        <v>30</v>
      </c>
      <c r="AM1284" s="32">
        <f t="shared" si="3520"/>
        <v>-30</v>
      </c>
      <c r="AN1284" s="12"/>
    </row>
    <row r="1285" spans="2:40" ht="78" x14ac:dyDescent="0.3">
      <c r="B1285" s="30" t="s">
        <v>667</v>
      </c>
      <c r="C1285" s="30" t="s">
        <v>38</v>
      </c>
      <c r="D1285" s="30" t="s">
        <v>40</v>
      </c>
      <c r="E1285" s="15" t="str">
        <f t="shared" si="3521"/>
        <v>0113</v>
      </c>
      <c r="F1285" s="30" t="s">
        <v>695</v>
      </c>
      <c r="G1285" s="30" t="s">
        <v>68</v>
      </c>
      <c r="H1285" s="31" t="s">
        <v>69</v>
      </c>
      <c r="I1285" s="32"/>
      <c r="J1285" s="32"/>
      <c r="K1285" s="32"/>
      <c r="L1285" s="32"/>
      <c r="M1285" s="32"/>
      <c r="N1285" s="32"/>
      <c r="O1285" s="32">
        <f t="shared" si="3544"/>
        <v>0</v>
      </c>
      <c r="P1285" s="32">
        <f t="shared" si="3545"/>
        <v>0</v>
      </c>
      <c r="Q1285" s="32">
        <f t="shared" si="3546"/>
        <v>0</v>
      </c>
      <c r="R1285" s="32"/>
      <c r="S1285" s="32"/>
      <c r="T1285" s="32"/>
      <c r="U1285" s="32"/>
      <c r="V1285" s="32">
        <f t="shared" si="3523"/>
        <v>0</v>
      </c>
      <c r="W1285" s="32"/>
      <c r="X1285" s="32"/>
      <c r="Y1285" s="32"/>
      <c r="Z1285" s="32"/>
      <c r="AA1285" s="32"/>
      <c r="AB1285" s="32">
        <f t="shared" si="3555"/>
        <v>30</v>
      </c>
      <c r="AC1285" s="33">
        <f t="shared" si="3556"/>
        <v>30</v>
      </c>
      <c r="AD1285" s="33">
        <f t="shared" si="3557"/>
        <v>30</v>
      </c>
      <c r="AE1285" s="34">
        <f t="shared" si="3518"/>
        <v>100</v>
      </c>
      <c r="AF1285" s="32">
        <f t="shared" si="3558"/>
        <v>30</v>
      </c>
      <c r="AG1285" s="32">
        <f t="shared" si="3559"/>
        <v>0</v>
      </c>
      <c r="AH1285" s="32">
        <f t="shared" si="3560"/>
        <v>0</v>
      </c>
      <c r="AI1285" s="32">
        <f t="shared" si="3561"/>
        <v>0</v>
      </c>
      <c r="AJ1285" s="32">
        <f t="shared" si="3562"/>
        <v>0</v>
      </c>
      <c r="AK1285" s="32">
        <f t="shared" si="3563"/>
        <v>0</v>
      </c>
      <c r="AL1285" s="32">
        <f t="shared" si="3519"/>
        <v>30</v>
      </c>
      <c r="AM1285" s="32">
        <f t="shared" si="3520"/>
        <v>-30</v>
      </c>
      <c r="AN1285" s="12"/>
    </row>
    <row r="1286" spans="2:40" ht="31.2" x14ac:dyDescent="0.3">
      <c r="B1286" s="30" t="s">
        <v>667</v>
      </c>
      <c r="C1286" s="30" t="s">
        <v>38</v>
      </c>
      <c r="D1286" s="30" t="s">
        <v>40</v>
      </c>
      <c r="E1286" s="15" t="str">
        <f t="shared" si="3521"/>
        <v>0113</v>
      </c>
      <c r="F1286" s="30" t="s">
        <v>695</v>
      </c>
      <c r="G1286" s="30" t="s">
        <v>90</v>
      </c>
      <c r="H1286" s="31" t="s">
        <v>91</v>
      </c>
      <c r="I1286" s="32"/>
      <c r="J1286" s="32"/>
      <c r="K1286" s="32"/>
      <c r="L1286" s="32"/>
      <c r="M1286" s="32"/>
      <c r="N1286" s="32"/>
      <c r="O1286" s="32">
        <v>0</v>
      </c>
      <c r="P1286" s="32">
        <v>0</v>
      </c>
      <c r="Q1286" s="32">
        <v>0</v>
      </c>
      <c r="R1286" s="32"/>
      <c r="S1286" s="32"/>
      <c r="T1286" s="32"/>
      <c r="U1286" s="32"/>
      <c r="V1286" s="32">
        <f t="shared" si="3523"/>
        <v>0</v>
      </c>
      <c r="W1286" s="32"/>
      <c r="X1286" s="32"/>
      <c r="Y1286" s="32"/>
      <c r="Z1286" s="32"/>
      <c r="AA1286" s="32"/>
      <c r="AB1286" s="32">
        <v>30</v>
      </c>
      <c r="AC1286" s="33">
        <v>30</v>
      </c>
      <c r="AD1286" s="33">
        <v>30</v>
      </c>
      <c r="AE1286" s="34">
        <f t="shared" si="3518"/>
        <v>100</v>
      </c>
      <c r="AF1286" s="32">
        <v>30</v>
      </c>
      <c r="AG1286" s="32">
        <v>0</v>
      </c>
      <c r="AH1286" s="32">
        <v>0</v>
      </c>
      <c r="AI1286" s="32">
        <v>0</v>
      </c>
      <c r="AJ1286" s="32">
        <v>0</v>
      </c>
      <c r="AK1286" s="32">
        <v>0</v>
      </c>
      <c r="AL1286" s="32">
        <f t="shared" si="3519"/>
        <v>30</v>
      </c>
      <c r="AM1286" s="32">
        <f t="shared" si="3520"/>
        <v>-30</v>
      </c>
      <c r="AN1286" s="12"/>
    </row>
    <row r="1287" spans="2:40" ht="46.8" x14ac:dyDescent="0.3">
      <c r="B1287" s="30" t="s">
        <v>667</v>
      </c>
      <c r="C1287" s="30" t="s">
        <v>38</v>
      </c>
      <c r="D1287" s="30" t="s">
        <v>40</v>
      </c>
      <c r="E1287" s="15" t="str">
        <f t="shared" si="3521"/>
        <v>0113</v>
      </c>
      <c r="F1287" s="30" t="s">
        <v>98</v>
      </c>
      <c r="G1287" s="30"/>
      <c r="H1287" s="31" t="s">
        <v>99</v>
      </c>
      <c r="I1287" s="32"/>
      <c r="J1287" s="32"/>
      <c r="K1287" s="32"/>
      <c r="L1287" s="32"/>
      <c r="M1287" s="32"/>
      <c r="N1287" s="32"/>
      <c r="O1287" s="32">
        <f t="shared" si="3544"/>
        <v>0</v>
      </c>
      <c r="P1287" s="32">
        <f t="shared" si="3545"/>
        <v>0</v>
      </c>
      <c r="Q1287" s="32">
        <f t="shared" si="3546"/>
        <v>0</v>
      </c>
      <c r="R1287" s="32">
        <f t="shared" si="3547"/>
        <v>0</v>
      </c>
      <c r="S1287" s="32">
        <f t="shared" si="3548"/>
        <v>0</v>
      </c>
      <c r="T1287" s="32">
        <f t="shared" si="3549"/>
        <v>0</v>
      </c>
      <c r="U1287" s="32"/>
      <c r="V1287" s="32">
        <f t="shared" si="3523"/>
        <v>0</v>
      </c>
      <c r="W1287" s="32"/>
      <c r="X1287" s="32"/>
      <c r="Y1287" s="32"/>
      <c r="Z1287" s="32"/>
      <c r="AA1287" s="32"/>
      <c r="AB1287" s="32">
        <f t="shared" si="3555"/>
        <v>245.68051</v>
      </c>
      <c r="AC1287" s="33">
        <f t="shared" si="3556"/>
        <v>273.62851000000001</v>
      </c>
      <c r="AD1287" s="33">
        <f t="shared" si="3557"/>
        <v>273.62851000000001</v>
      </c>
      <c r="AE1287" s="34">
        <f t="shared" si="3518"/>
        <v>100</v>
      </c>
      <c r="AF1287" s="32">
        <f t="shared" si="3558"/>
        <v>245.68051</v>
      </c>
      <c r="AG1287" s="32">
        <f t="shared" si="3559"/>
        <v>0</v>
      </c>
      <c r="AH1287" s="32">
        <f t="shared" si="3560"/>
        <v>0</v>
      </c>
      <c r="AI1287" s="32">
        <f t="shared" si="3561"/>
        <v>0</v>
      </c>
      <c r="AJ1287" s="32">
        <f t="shared" si="3562"/>
        <v>0</v>
      </c>
      <c r="AK1287" s="32">
        <f t="shared" si="3563"/>
        <v>0</v>
      </c>
      <c r="AL1287" s="32">
        <f t="shared" si="3519"/>
        <v>245.68051</v>
      </c>
      <c r="AM1287" s="32">
        <f t="shared" si="3520"/>
        <v>-245.68051</v>
      </c>
      <c r="AN1287" s="12"/>
    </row>
    <row r="1288" spans="2:40" ht="31.2" x14ac:dyDescent="0.3">
      <c r="B1288" s="30" t="s">
        <v>667</v>
      </c>
      <c r="C1288" s="30" t="s">
        <v>38</v>
      </c>
      <c r="D1288" s="30" t="s">
        <v>40</v>
      </c>
      <c r="E1288" s="15" t="str">
        <f t="shared" si="3521"/>
        <v>0113</v>
      </c>
      <c r="F1288" s="30" t="s">
        <v>100</v>
      </c>
      <c r="G1288" s="30"/>
      <c r="H1288" s="31" t="s">
        <v>101</v>
      </c>
      <c r="I1288" s="32"/>
      <c r="J1288" s="32"/>
      <c r="K1288" s="32"/>
      <c r="L1288" s="32"/>
      <c r="M1288" s="32"/>
      <c r="N1288" s="32"/>
      <c r="O1288" s="32">
        <f t="shared" si="3544"/>
        <v>0</v>
      </c>
      <c r="P1288" s="32">
        <f t="shared" si="3545"/>
        <v>0</v>
      </c>
      <c r="Q1288" s="32">
        <f t="shared" si="3546"/>
        <v>0</v>
      </c>
      <c r="R1288" s="32">
        <f t="shared" si="3547"/>
        <v>0</v>
      </c>
      <c r="S1288" s="32">
        <f t="shared" si="3548"/>
        <v>0</v>
      </c>
      <c r="T1288" s="32">
        <f t="shared" si="3549"/>
        <v>0</v>
      </c>
      <c r="U1288" s="32"/>
      <c r="V1288" s="32">
        <f t="shared" si="3523"/>
        <v>0</v>
      </c>
      <c r="W1288" s="32"/>
      <c r="X1288" s="32"/>
      <c r="Y1288" s="32"/>
      <c r="Z1288" s="32"/>
      <c r="AA1288" s="32"/>
      <c r="AB1288" s="32">
        <f t="shared" si="3555"/>
        <v>245.68051</v>
      </c>
      <c r="AC1288" s="33">
        <f t="shared" si="3556"/>
        <v>273.62851000000001</v>
      </c>
      <c r="AD1288" s="33">
        <f t="shared" si="3557"/>
        <v>273.62851000000001</v>
      </c>
      <c r="AE1288" s="34">
        <f t="shared" si="3518"/>
        <v>100</v>
      </c>
      <c r="AF1288" s="32">
        <f t="shared" si="3558"/>
        <v>245.68051</v>
      </c>
      <c r="AG1288" s="32">
        <f t="shared" si="3559"/>
        <v>0</v>
      </c>
      <c r="AH1288" s="32">
        <f t="shared" si="3560"/>
        <v>0</v>
      </c>
      <c r="AI1288" s="32">
        <f t="shared" si="3561"/>
        <v>0</v>
      </c>
      <c r="AJ1288" s="32">
        <f t="shared" si="3562"/>
        <v>0</v>
      </c>
      <c r="AK1288" s="32">
        <f t="shared" si="3563"/>
        <v>0</v>
      </c>
      <c r="AL1288" s="32">
        <f t="shared" si="3519"/>
        <v>245.68051</v>
      </c>
      <c r="AM1288" s="32">
        <f t="shared" si="3520"/>
        <v>-245.68051</v>
      </c>
      <c r="AN1288" s="12"/>
    </row>
    <row r="1289" spans="2:40" ht="31.2" x14ac:dyDescent="0.3">
      <c r="B1289" s="30" t="s">
        <v>667</v>
      </c>
      <c r="C1289" s="30" t="s">
        <v>38</v>
      </c>
      <c r="D1289" s="30" t="s">
        <v>40</v>
      </c>
      <c r="E1289" s="15" t="str">
        <f t="shared" si="3521"/>
        <v>0113</v>
      </c>
      <c r="F1289" s="30" t="s">
        <v>102</v>
      </c>
      <c r="G1289" s="30"/>
      <c r="H1289" s="31" t="s">
        <v>103</v>
      </c>
      <c r="I1289" s="32"/>
      <c r="J1289" s="32"/>
      <c r="K1289" s="32"/>
      <c r="L1289" s="32"/>
      <c r="M1289" s="32"/>
      <c r="N1289" s="32"/>
      <c r="O1289" s="32">
        <f t="shared" si="3544"/>
        <v>0</v>
      </c>
      <c r="P1289" s="32">
        <f t="shared" si="3545"/>
        <v>0</v>
      </c>
      <c r="Q1289" s="32">
        <f t="shared" si="3546"/>
        <v>0</v>
      </c>
      <c r="R1289" s="32">
        <f t="shared" si="3547"/>
        <v>0</v>
      </c>
      <c r="S1289" s="32">
        <f t="shared" si="3548"/>
        <v>0</v>
      </c>
      <c r="T1289" s="32">
        <f t="shared" si="3549"/>
        <v>0</v>
      </c>
      <c r="U1289" s="32"/>
      <c r="V1289" s="32">
        <f t="shared" si="3523"/>
        <v>0</v>
      </c>
      <c r="W1289" s="32"/>
      <c r="X1289" s="32"/>
      <c r="Y1289" s="32"/>
      <c r="Z1289" s="32"/>
      <c r="AA1289" s="32"/>
      <c r="AB1289" s="32">
        <f t="shared" si="3555"/>
        <v>245.68051</v>
      </c>
      <c r="AC1289" s="33">
        <f t="shared" si="3556"/>
        <v>273.62851000000001</v>
      </c>
      <c r="AD1289" s="33">
        <f t="shared" si="3557"/>
        <v>273.62851000000001</v>
      </c>
      <c r="AE1289" s="34">
        <f t="shared" si="3518"/>
        <v>100</v>
      </c>
      <c r="AF1289" s="32">
        <f t="shared" si="3558"/>
        <v>245.68051</v>
      </c>
      <c r="AG1289" s="32">
        <f t="shared" si="3559"/>
        <v>0</v>
      </c>
      <c r="AH1289" s="32">
        <f t="shared" si="3560"/>
        <v>0</v>
      </c>
      <c r="AI1289" s="32">
        <f t="shared" si="3561"/>
        <v>0</v>
      </c>
      <c r="AJ1289" s="32">
        <f t="shared" si="3562"/>
        <v>0</v>
      </c>
      <c r="AK1289" s="32">
        <f t="shared" si="3563"/>
        <v>0</v>
      </c>
      <c r="AL1289" s="32">
        <f t="shared" si="3519"/>
        <v>245.68051</v>
      </c>
      <c r="AM1289" s="32">
        <f t="shared" si="3520"/>
        <v>-245.68051</v>
      </c>
      <c r="AN1289" s="12"/>
    </row>
    <row r="1290" spans="2:40" x14ac:dyDescent="0.3">
      <c r="B1290" s="30" t="s">
        <v>667</v>
      </c>
      <c r="C1290" s="30" t="s">
        <v>38</v>
      </c>
      <c r="D1290" s="30" t="s">
        <v>40</v>
      </c>
      <c r="E1290" s="15" t="str">
        <f t="shared" si="3521"/>
        <v>0113</v>
      </c>
      <c r="F1290" s="30" t="s">
        <v>102</v>
      </c>
      <c r="G1290" s="30" t="s">
        <v>56</v>
      </c>
      <c r="H1290" s="31" t="s">
        <v>57</v>
      </c>
      <c r="I1290" s="32"/>
      <c r="J1290" s="32"/>
      <c r="K1290" s="32"/>
      <c r="L1290" s="32"/>
      <c r="M1290" s="32"/>
      <c r="N1290" s="32"/>
      <c r="O1290" s="32">
        <f t="shared" si="3544"/>
        <v>0</v>
      </c>
      <c r="P1290" s="32">
        <f t="shared" si="3545"/>
        <v>0</v>
      </c>
      <c r="Q1290" s="32">
        <f t="shared" si="3546"/>
        <v>0</v>
      </c>
      <c r="R1290" s="32">
        <f t="shared" si="3547"/>
        <v>0</v>
      </c>
      <c r="S1290" s="32">
        <f t="shared" si="3548"/>
        <v>0</v>
      </c>
      <c r="T1290" s="32">
        <f t="shared" si="3549"/>
        <v>0</v>
      </c>
      <c r="U1290" s="32"/>
      <c r="V1290" s="32">
        <f t="shared" si="3523"/>
        <v>0</v>
      </c>
      <c r="W1290" s="32"/>
      <c r="X1290" s="32"/>
      <c r="Y1290" s="32"/>
      <c r="Z1290" s="32"/>
      <c r="AA1290" s="32"/>
      <c r="AB1290" s="32">
        <f t="shared" si="3555"/>
        <v>245.68051</v>
      </c>
      <c r="AC1290" s="33">
        <f t="shared" si="3556"/>
        <v>273.62851000000001</v>
      </c>
      <c r="AD1290" s="33">
        <f t="shared" si="3557"/>
        <v>273.62851000000001</v>
      </c>
      <c r="AE1290" s="34">
        <f t="shared" si="3518"/>
        <v>100</v>
      </c>
      <c r="AF1290" s="32">
        <f t="shared" si="3558"/>
        <v>245.68051</v>
      </c>
      <c r="AG1290" s="32">
        <f t="shared" si="3559"/>
        <v>0</v>
      </c>
      <c r="AH1290" s="32">
        <f t="shared" si="3560"/>
        <v>0</v>
      </c>
      <c r="AI1290" s="32">
        <f t="shared" si="3561"/>
        <v>0</v>
      </c>
      <c r="AJ1290" s="32">
        <f t="shared" si="3562"/>
        <v>0</v>
      </c>
      <c r="AK1290" s="32">
        <f t="shared" si="3563"/>
        <v>0</v>
      </c>
      <c r="AL1290" s="32">
        <f t="shared" si="3519"/>
        <v>245.68051</v>
      </c>
      <c r="AM1290" s="32">
        <f t="shared" si="3520"/>
        <v>-245.68051</v>
      </c>
      <c r="AN1290" s="12"/>
    </row>
    <row r="1291" spans="2:40" x14ac:dyDescent="0.3">
      <c r="B1291" s="30" t="s">
        <v>667</v>
      </c>
      <c r="C1291" s="30" t="s">
        <v>38</v>
      </c>
      <c r="D1291" s="30" t="s">
        <v>40</v>
      </c>
      <c r="E1291" s="15" t="str">
        <f t="shared" si="3521"/>
        <v>0113</v>
      </c>
      <c r="F1291" s="30" t="s">
        <v>102</v>
      </c>
      <c r="G1291" s="30" t="s">
        <v>58</v>
      </c>
      <c r="H1291" s="31" t="s">
        <v>59</v>
      </c>
      <c r="I1291" s="32"/>
      <c r="J1291" s="32"/>
      <c r="K1291" s="32"/>
      <c r="L1291" s="32"/>
      <c r="M1291" s="32"/>
      <c r="N1291" s="32"/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2"/>
      <c r="V1291" s="32">
        <f t="shared" si="3523"/>
        <v>0</v>
      </c>
      <c r="W1291" s="32"/>
      <c r="X1291" s="32"/>
      <c r="Y1291" s="32"/>
      <c r="Z1291" s="32"/>
      <c r="AA1291" s="32"/>
      <c r="AB1291" s="32">
        <v>245.68051</v>
      </c>
      <c r="AC1291" s="33">
        <v>273.62851000000001</v>
      </c>
      <c r="AD1291" s="33">
        <v>273.62851000000001</v>
      </c>
      <c r="AE1291" s="34">
        <f t="shared" si="3518"/>
        <v>100</v>
      </c>
      <c r="AF1291" s="32">
        <v>245.68051</v>
      </c>
      <c r="AG1291" s="32">
        <v>0</v>
      </c>
      <c r="AH1291" s="32">
        <v>0</v>
      </c>
      <c r="AI1291" s="32">
        <v>0</v>
      </c>
      <c r="AJ1291" s="32">
        <v>0</v>
      </c>
      <c r="AK1291" s="32">
        <v>0</v>
      </c>
      <c r="AL1291" s="32">
        <f t="shared" si="3519"/>
        <v>245.68051</v>
      </c>
      <c r="AM1291" s="32">
        <f t="shared" si="3520"/>
        <v>-245.68051</v>
      </c>
      <c r="AN1291" s="12"/>
    </row>
    <row r="1292" spans="2:40" s="13" customFormat="1" ht="31.2" x14ac:dyDescent="0.3">
      <c r="B1292" s="14" t="s">
        <v>667</v>
      </c>
      <c r="C1292" s="14" t="s">
        <v>114</v>
      </c>
      <c r="D1292" s="14"/>
      <c r="E1292" s="21" t="str">
        <f t="shared" si="3521"/>
        <v>03</v>
      </c>
      <c r="F1292" s="14"/>
      <c r="G1292" s="14"/>
      <c r="H1292" s="16" t="s">
        <v>196</v>
      </c>
      <c r="I1292" s="17">
        <f t="shared" ref="I1292:T1292" si="3564">I1307+I1293</f>
        <v>1769.3</v>
      </c>
      <c r="J1292" s="17">
        <f t="shared" si="3564"/>
        <v>1828</v>
      </c>
      <c r="K1292" s="17">
        <f t="shared" si="3564"/>
        <v>1611.3000000000002</v>
      </c>
      <c r="L1292" s="17">
        <f t="shared" si="3564"/>
        <v>0</v>
      </c>
      <c r="M1292" s="17">
        <f t="shared" si="3564"/>
        <v>0</v>
      </c>
      <c r="N1292" s="17">
        <f t="shared" si="3564"/>
        <v>0</v>
      </c>
      <c r="O1292" s="17">
        <f t="shared" si="3564"/>
        <v>-4.09</v>
      </c>
      <c r="P1292" s="17">
        <f t="shared" si="3564"/>
        <v>0</v>
      </c>
      <c r="Q1292" s="17">
        <f t="shared" si="3564"/>
        <v>0</v>
      </c>
      <c r="R1292" s="17">
        <f t="shared" si="3564"/>
        <v>0</v>
      </c>
      <c r="S1292" s="17">
        <f t="shared" si="3564"/>
        <v>0</v>
      </c>
      <c r="T1292" s="17">
        <f t="shared" si="3564"/>
        <v>0</v>
      </c>
      <c r="U1292" s="17">
        <v>0</v>
      </c>
      <c r="V1292" s="17">
        <f t="shared" si="3523"/>
        <v>1765.21</v>
      </c>
      <c r="W1292" s="17">
        <f t="shared" ref="W1292:AD1292" si="3565">W1307+W1293</f>
        <v>0</v>
      </c>
      <c r="X1292" s="17">
        <f t="shared" si="3565"/>
        <v>0</v>
      </c>
      <c r="Y1292" s="17">
        <f t="shared" si="3565"/>
        <v>0</v>
      </c>
      <c r="Z1292" s="17">
        <f t="shared" si="3565"/>
        <v>0</v>
      </c>
      <c r="AA1292" s="17">
        <f t="shared" si="3565"/>
        <v>0</v>
      </c>
      <c r="AB1292" s="17">
        <f t="shared" si="3565"/>
        <v>1337.23558</v>
      </c>
      <c r="AC1292" s="18">
        <f t="shared" si="3565"/>
        <v>1868.41</v>
      </c>
      <c r="AD1292" s="18">
        <f t="shared" si="3565"/>
        <v>1861.9093200000002</v>
      </c>
      <c r="AE1292" s="19">
        <f t="shared" si="3518"/>
        <v>99.652074223537667</v>
      </c>
      <c r="AF1292" s="17">
        <f t="shared" ref="AF1292:AK1292" si="3566">AF1307+AF1293</f>
        <v>1872.5</v>
      </c>
      <c r="AG1292" s="17">
        <f t="shared" si="3566"/>
        <v>-4.09</v>
      </c>
      <c r="AH1292" s="17">
        <f t="shared" si="3566"/>
        <v>0</v>
      </c>
      <c r="AI1292" s="17">
        <f t="shared" si="3566"/>
        <v>0</v>
      </c>
      <c r="AJ1292" s="17">
        <f t="shared" si="3566"/>
        <v>0</v>
      </c>
      <c r="AK1292" s="17">
        <f t="shared" si="3566"/>
        <v>0</v>
      </c>
      <c r="AL1292" s="17">
        <f t="shared" si="3519"/>
        <v>1868.41</v>
      </c>
      <c r="AM1292" s="17">
        <f t="shared" si="3520"/>
        <v>-103.20000000000005</v>
      </c>
      <c r="AN1292" s="20"/>
    </row>
    <row r="1293" spans="2:40" s="22" customFormat="1" ht="46.8" x14ac:dyDescent="0.3">
      <c r="B1293" s="23" t="s">
        <v>667</v>
      </c>
      <c r="C1293" s="23" t="s">
        <v>114</v>
      </c>
      <c r="D1293" s="23" t="s">
        <v>443</v>
      </c>
      <c r="E1293" s="24" t="str">
        <f t="shared" si="3521"/>
        <v>0310</v>
      </c>
      <c r="F1293" s="23"/>
      <c r="G1293" s="23"/>
      <c r="H1293" s="25" t="s">
        <v>697</v>
      </c>
      <c r="I1293" s="26">
        <f t="shared" ref="I1293:T1293" si="3567">I1294</f>
        <v>469.8</v>
      </c>
      <c r="J1293" s="26">
        <f t="shared" si="3567"/>
        <v>487.4</v>
      </c>
      <c r="K1293" s="26">
        <f t="shared" si="3567"/>
        <v>270.7</v>
      </c>
      <c r="L1293" s="26">
        <f t="shared" si="3567"/>
        <v>0</v>
      </c>
      <c r="M1293" s="26">
        <f t="shared" si="3567"/>
        <v>0</v>
      </c>
      <c r="N1293" s="26">
        <f t="shared" si="3567"/>
        <v>0</v>
      </c>
      <c r="O1293" s="26">
        <f t="shared" si="3567"/>
        <v>-4.09</v>
      </c>
      <c r="P1293" s="26">
        <f t="shared" si="3567"/>
        <v>0</v>
      </c>
      <c r="Q1293" s="26">
        <f t="shared" si="3567"/>
        <v>0</v>
      </c>
      <c r="R1293" s="26">
        <f t="shared" si="3567"/>
        <v>0</v>
      </c>
      <c r="S1293" s="26">
        <f t="shared" si="3567"/>
        <v>0</v>
      </c>
      <c r="T1293" s="26">
        <f t="shared" si="3567"/>
        <v>0</v>
      </c>
      <c r="U1293" s="26">
        <v>0</v>
      </c>
      <c r="V1293" s="26">
        <f t="shared" si="3523"/>
        <v>465.71000000000004</v>
      </c>
      <c r="W1293" s="26">
        <f t="shared" ref="W1293:AD1293" si="3568">W1294</f>
        <v>0</v>
      </c>
      <c r="X1293" s="26">
        <f t="shared" si="3568"/>
        <v>0</v>
      </c>
      <c r="Y1293" s="26">
        <f t="shared" si="3568"/>
        <v>0</v>
      </c>
      <c r="Z1293" s="26">
        <f t="shared" si="3568"/>
        <v>0</v>
      </c>
      <c r="AA1293" s="26">
        <f t="shared" si="3568"/>
        <v>0</v>
      </c>
      <c r="AB1293" s="26">
        <f t="shared" si="3568"/>
        <v>402.86637000000002</v>
      </c>
      <c r="AC1293" s="27">
        <f t="shared" si="3568"/>
        <v>465.71000000000004</v>
      </c>
      <c r="AD1293" s="27">
        <f t="shared" si="3568"/>
        <v>465.53400000000005</v>
      </c>
      <c r="AE1293" s="28">
        <f t="shared" si="3518"/>
        <v>99.962208241180136</v>
      </c>
      <c r="AF1293" s="26">
        <f t="shared" ref="AF1293:AK1293" si="3569">AF1294</f>
        <v>469.8</v>
      </c>
      <c r="AG1293" s="26">
        <f t="shared" si="3569"/>
        <v>-4.09</v>
      </c>
      <c r="AH1293" s="26">
        <f t="shared" si="3569"/>
        <v>0</v>
      </c>
      <c r="AI1293" s="26">
        <f t="shared" si="3569"/>
        <v>0</v>
      </c>
      <c r="AJ1293" s="26">
        <f t="shared" si="3569"/>
        <v>0</v>
      </c>
      <c r="AK1293" s="26">
        <f t="shared" si="3569"/>
        <v>0</v>
      </c>
      <c r="AL1293" s="26">
        <f t="shared" si="3519"/>
        <v>465.71000000000004</v>
      </c>
      <c r="AM1293" s="26">
        <f t="shared" si="3520"/>
        <v>0</v>
      </c>
      <c r="AN1293" s="29"/>
    </row>
    <row r="1294" spans="2:40" x14ac:dyDescent="0.3">
      <c r="B1294" s="30" t="s">
        <v>667</v>
      </c>
      <c r="C1294" s="30" t="s">
        <v>114</v>
      </c>
      <c r="D1294" s="30" t="s">
        <v>443</v>
      </c>
      <c r="E1294" s="15" t="str">
        <f t="shared" si="3521"/>
        <v>0310</v>
      </c>
      <c r="F1294" s="30" t="s">
        <v>348</v>
      </c>
      <c r="G1294" s="30"/>
      <c r="H1294" s="31" t="s">
        <v>349</v>
      </c>
      <c r="I1294" s="32">
        <f t="shared" ref="I1294:T1294" si="3570">I1300+I1295</f>
        <v>469.8</v>
      </c>
      <c r="J1294" s="32">
        <f t="shared" si="3570"/>
        <v>487.4</v>
      </c>
      <c r="K1294" s="32">
        <f t="shared" si="3570"/>
        <v>270.7</v>
      </c>
      <c r="L1294" s="32">
        <f t="shared" si="3570"/>
        <v>0</v>
      </c>
      <c r="M1294" s="32">
        <f t="shared" si="3570"/>
        <v>0</v>
      </c>
      <c r="N1294" s="32">
        <f t="shared" si="3570"/>
        <v>0</v>
      </c>
      <c r="O1294" s="32">
        <f t="shared" si="3570"/>
        <v>-4.09</v>
      </c>
      <c r="P1294" s="32">
        <f t="shared" si="3570"/>
        <v>0</v>
      </c>
      <c r="Q1294" s="32">
        <f t="shared" si="3570"/>
        <v>0</v>
      </c>
      <c r="R1294" s="32">
        <f t="shared" si="3570"/>
        <v>0</v>
      </c>
      <c r="S1294" s="32">
        <f t="shared" si="3570"/>
        <v>0</v>
      </c>
      <c r="T1294" s="32">
        <f t="shared" si="3570"/>
        <v>0</v>
      </c>
      <c r="U1294" s="32">
        <v>0</v>
      </c>
      <c r="V1294" s="32">
        <f t="shared" si="3523"/>
        <v>465.71000000000004</v>
      </c>
      <c r="W1294" s="32">
        <f t="shared" ref="W1294:AD1294" si="3571">W1300+W1295</f>
        <v>0</v>
      </c>
      <c r="X1294" s="32">
        <f t="shared" si="3571"/>
        <v>0</v>
      </c>
      <c r="Y1294" s="32">
        <f t="shared" si="3571"/>
        <v>0</v>
      </c>
      <c r="Z1294" s="32">
        <f t="shared" si="3571"/>
        <v>0</v>
      </c>
      <c r="AA1294" s="32">
        <f t="shared" si="3571"/>
        <v>0</v>
      </c>
      <c r="AB1294" s="32">
        <f t="shared" si="3571"/>
        <v>402.86637000000002</v>
      </c>
      <c r="AC1294" s="33">
        <f t="shared" si="3571"/>
        <v>465.71000000000004</v>
      </c>
      <c r="AD1294" s="33">
        <f t="shared" si="3571"/>
        <v>465.53400000000005</v>
      </c>
      <c r="AE1294" s="34">
        <f t="shared" si="3518"/>
        <v>99.962208241180136</v>
      </c>
      <c r="AF1294" s="32">
        <f t="shared" ref="AF1294:AK1294" si="3572">AF1300+AF1295</f>
        <v>469.8</v>
      </c>
      <c r="AG1294" s="32">
        <f t="shared" si="3572"/>
        <v>-4.09</v>
      </c>
      <c r="AH1294" s="32">
        <f t="shared" si="3572"/>
        <v>0</v>
      </c>
      <c r="AI1294" s="32">
        <f t="shared" si="3572"/>
        <v>0</v>
      </c>
      <c r="AJ1294" s="32">
        <f t="shared" si="3572"/>
        <v>0</v>
      </c>
      <c r="AK1294" s="32">
        <f t="shared" si="3572"/>
        <v>0</v>
      </c>
      <c r="AL1294" s="32">
        <f t="shared" si="3519"/>
        <v>465.71000000000004</v>
      </c>
      <c r="AM1294" s="32">
        <f t="shared" si="3520"/>
        <v>0</v>
      </c>
    </row>
    <row r="1295" spans="2:40" ht="62.4" x14ac:dyDescent="0.3">
      <c r="B1295" s="30" t="s">
        <v>667</v>
      </c>
      <c r="C1295" s="30" t="s">
        <v>114</v>
      </c>
      <c r="D1295" s="30" t="s">
        <v>443</v>
      </c>
      <c r="E1295" s="15" t="str">
        <f t="shared" si="3521"/>
        <v>0310</v>
      </c>
      <c r="F1295" s="30" t="s">
        <v>698</v>
      </c>
      <c r="G1295" s="30"/>
      <c r="H1295" s="31" t="s">
        <v>699</v>
      </c>
      <c r="I1295" s="32">
        <f t="shared" ref="I1295:I1301" si="3573">I1296</f>
        <v>23</v>
      </c>
      <c r="J1295" s="32">
        <f t="shared" ref="J1295:J1301" si="3574">J1296</f>
        <v>23</v>
      </c>
      <c r="K1295" s="32">
        <f t="shared" ref="K1295:K1301" si="3575">K1296</f>
        <v>23</v>
      </c>
      <c r="L1295" s="32">
        <f t="shared" ref="L1295:L1301" si="3576">L1296</f>
        <v>0</v>
      </c>
      <c r="M1295" s="32">
        <f t="shared" ref="M1295:M1301" si="3577">M1296</f>
        <v>0</v>
      </c>
      <c r="N1295" s="32">
        <f t="shared" ref="N1295:N1301" si="3578">N1296</f>
        <v>0</v>
      </c>
      <c r="O1295" s="32">
        <f t="shared" ref="O1295:O1301" si="3579">O1296</f>
        <v>0</v>
      </c>
      <c r="P1295" s="32">
        <f t="shared" ref="P1295:P1301" si="3580">P1296</f>
        <v>0</v>
      </c>
      <c r="Q1295" s="32">
        <f t="shared" ref="Q1295:Q1301" si="3581">Q1296</f>
        <v>0</v>
      </c>
      <c r="R1295" s="32">
        <f t="shared" ref="R1295:R1301" si="3582">R1296</f>
        <v>0</v>
      </c>
      <c r="S1295" s="32">
        <f t="shared" ref="S1295:S1301" si="3583">S1296</f>
        <v>0</v>
      </c>
      <c r="T1295" s="32">
        <f t="shared" ref="T1295:T1301" si="3584">T1296</f>
        <v>0</v>
      </c>
      <c r="U1295" s="32">
        <v>0</v>
      </c>
      <c r="V1295" s="32">
        <f t="shared" si="3523"/>
        <v>23</v>
      </c>
      <c r="W1295" s="32">
        <f t="shared" ref="W1295:W1301" si="3585">W1296</f>
        <v>0</v>
      </c>
      <c r="X1295" s="32">
        <f t="shared" ref="X1295:X1301" si="3586">X1296</f>
        <v>0</v>
      </c>
      <c r="Y1295" s="32">
        <f t="shared" ref="Y1295:Y1301" si="3587">Y1296</f>
        <v>0</v>
      </c>
      <c r="Z1295" s="32">
        <f t="shared" ref="Z1295:Z1301" si="3588">Z1296</f>
        <v>0</v>
      </c>
      <c r="AA1295" s="32">
        <f t="shared" ref="AA1295:AA1301" si="3589">AA1296</f>
        <v>0</v>
      </c>
      <c r="AB1295" s="32">
        <f t="shared" ref="AB1295:AB1301" si="3590">AB1296</f>
        <v>23</v>
      </c>
      <c r="AC1295" s="33">
        <f t="shared" ref="AC1295:AC1301" si="3591">AC1296</f>
        <v>23</v>
      </c>
      <c r="AD1295" s="33">
        <f t="shared" ref="AD1295:AD1301" si="3592">AD1296</f>
        <v>23</v>
      </c>
      <c r="AE1295" s="34">
        <f t="shared" si="3518"/>
        <v>100</v>
      </c>
      <c r="AF1295" s="32">
        <f t="shared" ref="AF1295:AF1301" si="3593">AF1296</f>
        <v>23</v>
      </c>
      <c r="AG1295" s="32">
        <f t="shared" ref="AG1295:AG1301" si="3594">AG1296</f>
        <v>0</v>
      </c>
      <c r="AH1295" s="32">
        <f t="shared" ref="AH1295:AH1301" si="3595">AH1296</f>
        <v>0</v>
      </c>
      <c r="AI1295" s="32">
        <f t="shared" ref="AI1295:AI1301" si="3596">AI1296</f>
        <v>0</v>
      </c>
      <c r="AJ1295" s="32">
        <f t="shared" ref="AJ1295:AJ1301" si="3597">AJ1296</f>
        <v>0</v>
      </c>
      <c r="AK1295" s="32">
        <f t="shared" ref="AK1295:AK1301" si="3598">AK1296</f>
        <v>0</v>
      </c>
      <c r="AL1295" s="32">
        <f t="shared" si="3519"/>
        <v>23</v>
      </c>
      <c r="AM1295" s="32">
        <f t="shared" si="3520"/>
        <v>0</v>
      </c>
    </row>
    <row r="1296" spans="2:40" ht="46.8" x14ac:dyDescent="0.3">
      <c r="B1296" s="30" t="s">
        <v>667</v>
      </c>
      <c r="C1296" s="30" t="s">
        <v>114</v>
      </c>
      <c r="D1296" s="30" t="s">
        <v>443</v>
      </c>
      <c r="E1296" s="15" t="str">
        <f t="shared" si="3521"/>
        <v>0310</v>
      </c>
      <c r="F1296" s="30" t="s">
        <v>700</v>
      </c>
      <c r="G1296" s="30"/>
      <c r="H1296" s="31" t="s">
        <v>701</v>
      </c>
      <c r="I1296" s="32">
        <f t="shared" si="3573"/>
        <v>23</v>
      </c>
      <c r="J1296" s="32">
        <f t="shared" si="3574"/>
        <v>23</v>
      </c>
      <c r="K1296" s="32">
        <f t="shared" si="3575"/>
        <v>23</v>
      </c>
      <c r="L1296" s="32">
        <f t="shared" si="3576"/>
        <v>0</v>
      </c>
      <c r="M1296" s="32">
        <f t="shared" si="3577"/>
        <v>0</v>
      </c>
      <c r="N1296" s="32">
        <f t="shared" si="3578"/>
        <v>0</v>
      </c>
      <c r="O1296" s="32">
        <f t="shared" si="3579"/>
        <v>0</v>
      </c>
      <c r="P1296" s="32">
        <f t="shared" si="3580"/>
        <v>0</v>
      </c>
      <c r="Q1296" s="32">
        <f t="shared" si="3581"/>
        <v>0</v>
      </c>
      <c r="R1296" s="32">
        <f t="shared" si="3582"/>
        <v>0</v>
      </c>
      <c r="S1296" s="32">
        <f t="shared" si="3583"/>
        <v>0</v>
      </c>
      <c r="T1296" s="32">
        <f t="shared" si="3584"/>
        <v>0</v>
      </c>
      <c r="U1296" s="32">
        <v>0</v>
      </c>
      <c r="V1296" s="32">
        <f t="shared" si="3523"/>
        <v>23</v>
      </c>
      <c r="W1296" s="32">
        <f t="shared" si="3585"/>
        <v>0</v>
      </c>
      <c r="X1296" s="32">
        <f t="shared" si="3586"/>
        <v>0</v>
      </c>
      <c r="Y1296" s="32">
        <f t="shared" si="3587"/>
        <v>0</v>
      </c>
      <c r="Z1296" s="32">
        <f t="shared" si="3588"/>
        <v>0</v>
      </c>
      <c r="AA1296" s="32">
        <f t="shared" si="3589"/>
        <v>0</v>
      </c>
      <c r="AB1296" s="32">
        <f t="shared" si="3590"/>
        <v>23</v>
      </c>
      <c r="AC1296" s="33">
        <f t="shared" si="3591"/>
        <v>23</v>
      </c>
      <c r="AD1296" s="33">
        <f t="shared" si="3592"/>
        <v>23</v>
      </c>
      <c r="AE1296" s="34">
        <f t="shared" si="3518"/>
        <v>100</v>
      </c>
      <c r="AF1296" s="32">
        <f t="shared" si="3593"/>
        <v>23</v>
      </c>
      <c r="AG1296" s="32">
        <f t="shared" si="3594"/>
        <v>0</v>
      </c>
      <c r="AH1296" s="32">
        <f t="shared" si="3595"/>
        <v>0</v>
      </c>
      <c r="AI1296" s="32">
        <f t="shared" si="3596"/>
        <v>0</v>
      </c>
      <c r="AJ1296" s="32">
        <f t="shared" si="3597"/>
        <v>0</v>
      </c>
      <c r="AK1296" s="32">
        <f t="shared" si="3598"/>
        <v>0</v>
      </c>
      <c r="AL1296" s="32">
        <f t="shared" si="3519"/>
        <v>23</v>
      </c>
      <c r="AM1296" s="32">
        <f t="shared" si="3520"/>
        <v>0</v>
      </c>
    </row>
    <row r="1297" spans="2:40" ht="31.2" x14ac:dyDescent="0.3">
      <c r="B1297" s="30" t="s">
        <v>667</v>
      </c>
      <c r="C1297" s="30" t="s">
        <v>114</v>
      </c>
      <c r="D1297" s="30" t="s">
        <v>443</v>
      </c>
      <c r="E1297" s="15" t="str">
        <f t="shared" si="3521"/>
        <v>0310</v>
      </c>
      <c r="F1297" s="30" t="s">
        <v>702</v>
      </c>
      <c r="G1297" s="30"/>
      <c r="H1297" s="31" t="s">
        <v>703</v>
      </c>
      <c r="I1297" s="32">
        <f t="shared" si="3573"/>
        <v>23</v>
      </c>
      <c r="J1297" s="32">
        <f t="shared" si="3574"/>
        <v>23</v>
      </c>
      <c r="K1297" s="32">
        <f t="shared" si="3575"/>
        <v>23</v>
      </c>
      <c r="L1297" s="32">
        <f t="shared" si="3576"/>
        <v>0</v>
      </c>
      <c r="M1297" s="32">
        <f t="shared" si="3577"/>
        <v>0</v>
      </c>
      <c r="N1297" s="32">
        <f t="shared" si="3578"/>
        <v>0</v>
      </c>
      <c r="O1297" s="32">
        <f t="shared" si="3579"/>
        <v>0</v>
      </c>
      <c r="P1297" s="32">
        <f t="shared" si="3580"/>
        <v>0</v>
      </c>
      <c r="Q1297" s="32">
        <f t="shared" si="3581"/>
        <v>0</v>
      </c>
      <c r="R1297" s="32">
        <f t="shared" si="3582"/>
        <v>0</v>
      </c>
      <c r="S1297" s="32">
        <f t="shared" si="3583"/>
        <v>0</v>
      </c>
      <c r="T1297" s="32">
        <f t="shared" si="3584"/>
        <v>0</v>
      </c>
      <c r="U1297" s="32">
        <v>0</v>
      </c>
      <c r="V1297" s="32">
        <f t="shared" si="3523"/>
        <v>23</v>
      </c>
      <c r="W1297" s="32">
        <f t="shared" si="3585"/>
        <v>0</v>
      </c>
      <c r="X1297" s="32">
        <f t="shared" si="3586"/>
        <v>0</v>
      </c>
      <c r="Y1297" s="32">
        <f t="shared" si="3587"/>
        <v>0</v>
      </c>
      <c r="Z1297" s="32">
        <f t="shared" si="3588"/>
        <v>0</v>
      </c>
      <c r="AA1297" s="32">
        <f t="shared" si="3589"/>
        <v>0</v>
      </c>
      <c r="AB1297" s="32">
        <f t="shared" si="3590"/>
        <v>23</v>
      </c>
      <c r="AC1297" s="33">
        <f t="shared" si="3591"/>
        <v>23</v>
      </c>
      <c r="AD1297" s="33">
        <f t="shared" si="3592"/>
        <v>23</v>
      </c>
      <c r="AE1297" s="34">
        <f t="shared" si="3518"/>
        <v>100</v>
      </c>
      <c r="AF1297" s="32">
        <f t="shared" si="3593"/>
        <v>23</v>
      </c>
      <c r="AG1297" s="32">
        <f t="shared" si="3594"/>
        <v>0</v>
      </c>
      <c r="AH1297" s="32">
        <f t="shared" si="3595"/>
        <v>0</v>
      </c>
      <c r="AI1297" s="32">
        <f t="shared" si="3596"/>
        <v>0</v>
      </c>
      <c r="AJ1297" s="32">
        <f t="shared" si="3597"/>
        <v>0</v>
      </c>
      <c r="AK1297" s="32">
        <f t="shared" si="3598"/>
        <v>0</v>
      </c>
      <c r="AL1297" s="32">
        <f t="shared" si="3519"/>
        <v>23</v>
      </c>
      <c r="AM1297" s="32">
        <f t="shared" si="3520"/>
        <v>0</v>
      </c>
    </row>
    <row r="1298" spans="2:40" ht="31.2" x14ac:dyDescent="0.3">
      <c r="B1298" s="30" t="s">
        <v>667</v>
      </c>
      <c r="C1298" s="30" t="s">
        <v>114</v>
      </c>
      <c r="D1298" s="30" t="s">
        <v>443</v>
      </c>
      <c r="E1298" s="15" t="str">
        <f t="shared" si="3521"/>
        <v>0310</v>
      </c>
      <c r="F1298" s="30" t="s">
        <v>702</v>
      </c>
      <c r="G1298" s="30" t="s">
        <v>50</v>
      </c>
      <c r="H1298" s="31" t="s">
        <v>51</v>
      </c>
      <c r="I1298" s="32">
        <f t="shared" si="3573"/>
        <v>23</v>
      </c>
      <c r="J1298" s="32">
        <f t="shared" si="3574"/>
        <v>23</v>
      </c>
      <c r="K1298" s="32">
        <f t="shared" si="3575"/>
        <v>23</v>
      </c>
      <c r="L1298" s="32">
        <f t="shared" si="3576"/>
        <v>0</v>
      </c>
      <c r="M1298" s="32">
        <f t="shared" si="3577"/>
        <v>0</v>
      </c>
      <c r="N1298" s="32">
        <f t="shared" si="3578"/>
        <v>0</v>
      </c>
      <c r="O1298" s="32">
        <f t="shared" si="3579"/>
        <v>0</v>
      </c>
      <c r="P1298" s="32">
        <f t="shared" si="3580"/>
        <v>0</v>
      </c>
      <c r="Q1298" s="32">
        <f t="shared" si="3581"/>
        <v>0</v>
      </c>
      <c r="R1298" s="32">
        <f t="shared" si="3582"/>
        <v>0</v>
      </c>
      <c r="S1298" s="32">
        <f t="shared" si="3583"/>
        <v>0</v>
      </c>
      <c r="T1298" s="32">
        <f t="shared" si="3584"/>
        <v>0</v>
      </c>
      <c r="U1298" s="32">
        <v>0</v>
      </c>
      <c r="V1298" s="32">
        <f t="shared" si="3523"/>
        <v>23</v>
      </c>
      <c r="W1298" s="32">
        <f t="shared" si="3585"/>
        <v>0</v>
      </c>
      <c r="X1298" s="32">
        <f t="shared" si="3586"/>
        <v>0</v>
      </c>
      <c r="Y1298" s="32">
        <f t="shared" si="3587"/>
        <v>0</v>
      </c>
      <c r="Z1298" s="32">
        <f t="shared" si="3588"/>
        <v>0</v>
      </c>
      <c r="AA1298" s="32">
        <f t="shared" si="3589"/>
        <v>0</v>
      </c>
      <c r="AB1298" s="32">
        <f t="shared" si="3590"/>
        <v>23</v>
      </c>
      <c r="AC1298" s="33">
        <f t="shared" si="3591"/>
        <v>23</v>
      </c>
      <c r="AD1298" s="33">
        <f t="shared" si="3592"/>
        <v>23</v>
      </c>
      <c r="AE1298" s="34">
        <f t="shared" si="3518"/>
        <v>100</v>
      </c>
      <c r="AF1298" s="32">
        <f t="shared" si="3593"/>
        <v>23</v>
      </c>
      <c r="AG1298" s="32">
        <f t="shared" si="3594"/>
        <v>0</v>
      </c>
      <c r="AH1298" s="32">
        <f t="shared" si="3595"/>
        <v>0</v>
      </c>
      <c r="AI1298" s="32">
        <f t="shared" si="3596"/>
        <v>0</v>
      </c>
      <c r="AJ1298" s="32">
        <f t="shared" si="3597"/>
        <v>0</v>
      </c>
      <c r="AK1298" s="32">
        <f t="shared" si="3598"/>
        <v>0</v>
      </c>
      <c r="AL1298" s="32">
        <f t="shared" si="3519"/>
        <v>23</v>
      </c>
      <c r="AM1298" s="32">
        <f t="shared" si="3520"/>
        <v>0</v>
      </c>
    </row>
    <row r="1299" spans="2:40" ht="31.2" x14ac:dyDescent="0.3">
      <c r="B1299" s="30" t="s">
        <v>667</v>
      </c>
      <c r="C1299" s="30" t="s">
        <v>114</v>
      </c>
      <c r="D1299" s="30" t="s">
        <v>443</v>
      </c>
      <c r="E1299" s="15" t="str">
        <f t="shared" si="3521"/>
        <v>0310</v>
      </c>
      <c r="F1299" s="30" t="s">
        <v>702</v>
      </c>
      <c r="G1299" s="30" t="s">
        <v>52</v>
      </c>
      <c r="H1299" s="31" t="s">
        <v>53</v>
      </c>
      <c r="I1299" s="32">
        <v>23</v>
      </c>
      <c r="J1299" s="32">
        <v>23</v>
      </c>
      <c r="K1299" s="32">
        <v>23</v>
      </c>
      <c r="L1299" s="32"/>
      <c r="M1299" s="32"/>
      <c r="N1299" s="32"/>
      <c r="O1299" s="32">
        <v>0</v>
      </c>
      <c r="P1299" s="32">
        <v>0</v>
      </c>
      <c r="Q1299" s="32">
        <v>0</v>
      </c>
      <c r="R1299" s="32">
        <v>0</v>
      </c>
      <c r="S1299" s="32">
        <v>0</v>
      </c>
      <c r="T1299" s="32">
        <v>0</v>
      </c>
      <c r="U1299" s="32">
        <v>0</v>
      </c>
      <c r="V1299" s="32">
        <f t="shared" si="3523"/>
        <v>23</v>
      </c>
      <c r="W1299" s="32"/>
      <c r="X1299" s="32"/>
      <c r="Y1299" s="32"/>
      <c r="Z1299" s="32"/>
      <c r="AA1299" s="32"/>
      <c r="AB1299" s="32">
        <v>23</v>
      </c>
      <c r="AC1299" s="33">
        <v>23</v>
      </c>
      <c r="AD1299" s="33">
        <v>23</v>
      </c>
      <c r="AE1299" s="34">
        <f t="shared" si="3518"/>
        <v>100</v>
      </c>
      <c r="AF1299" s="32">
        <v>23</v>
      </c>
      <c r="AG1299" s="32">
        <v>0</v>
      </c>
      <c r="AH1299" s="32">
        <v>0</v>
      </c>
      <c r="AI1299" s="32">
        <v>0</v>
      </c>
      <c r="AJ1299" s="32">
        <v>0</v>
      </c>
      <c r="AK1299" s="32">
        <v>0</v>
      </c>
      <c r="AL1299" s="32">
        <f t="shared" si="3519"/>
        <v>23</v>
      </c>
      <c r="AM1299" s="32">
        <f t="shared" si="3520"/>
        <v>0</v>
      </c>
      <c r="AN1299" s="12"/>
    </row>
    <row r="1300" spans="2:40" ht="46.8" x14ac:dyDescent="0.3">
      <c r="B1300" s="30" t="s">
        <v>667</v>
      </c>
      <c r="C1300" s="30" t="s">
        <v>114</v>
      </c>
      <c r="D1300" s="30" t="s">
        <v>443</v>
      </c>
      <c r="E1300" s="15" t="str">
        <f t="shared" si="3521"/>
        <v>0310</v>
      </c>
      <c r="F1300" s="30" t="s">
        <v>704</v>
      </c>
      <c r="G1300" s="30"/>
      <c r="H1300" s="31" t="s">
        <v>705</v>
      </c>
      <c r="I1300" s="32">
        <f t="shared" si="3573"/>
        <v>446.8</v>
      </c>
      <c r="J1300" s="32">
        <f t="shared" si="3574"/>
        <v>464.4</v>
      </c>
      <c r="K1300" s="32">
        <f t="shared" si="3575"/>
        <v>247.7</v>
      </c>
      <c r="L1300" s="32">
        <f t="shared" si="3576"/>
        <v>0</v>
      </c>
      <c r="M1300" s="32">
        <f t="shared" si="3577"/>
        <v>0</v>
      </c>
      <c r="N1300" s="32">
        <f t="shared" si="3578"/>
        <v>0</v>
      </c>
      <c r="O1300" s="32">
        <f t="shared" si="3579"/>
        <v>-4.09</v>
      </c>
      <c r="P1300" s="32">
        <f t="shared" si="3580"/>
        <v>0</v>
      </c>
      <c r="Q1300" s="32">
        <f t="shared" si="3581"/>
        <v>0</v>
      </c>
      <c r="R1300" s="32">
        <f t="shared" si="3582"/>
        <v>0</v>
      </c>
      <c r="S1300" s="32">
        <f t="shared" si="3583"/>
        <v>0</v>
      </c>
      <c r="T1300" s="32">
        <f t="shared" si="3584"/>
        <v>0</v>
      </c>
      <c r="U1300" s="32">
        <v>0</v>
      </c>
      <c r="V1300" s="32">
        <f t="shared" si="3523"/>
        <v>442.71000000000004</v>
      </c>
      <c r="W1300" s="32">
        <f t="shared" si="3585"/>
        <v>0</v>
      </c>
      <c r="X1300" s="32">
        <f t="shared" si="3586"/>
        <v>0</v>
      </c>
      <c r="Y1300" s="32">
        <f t="shared" si="3587"/>
        <v>0</v>
      </c>
      <c r="Z1300" s="32">
        <f t="shared" si="3588"/>
        <v>0</v>
      </c>
      <c r="AA1300" s="32">
        <f t="shared" si="3589"/>
        <v>0</v>
      </c>
      <c r="AB1300" s="32">
        <f t="shared" si="3590"/>
        <v>379.86637000000002</v>
      </c>
      <c r="AC1300" s="33">
        <f t="shared" si="3591"/>
        <v>442.71000000000004</v>
      </c>
      <c r="AD1300" s="33">
        <f t="shared" si="3592"/>
        <v>442.53400000000005</v>
      </c>
      <c r="AE1300" s="34">
        <f t="shared" si="3518"/>
        <v>99.96024485554878</v>
      </c>
      <c r="AF1300" s="32">
        <f t="shared" si="3593"/>
        <v>446.8</v>
      </c>
      <c r="AG1300" s="32">
        <f t="shared" si="3594"/>
        <v>-4.09</v>
      </c>
      <c r="AH1300" s="32">
        <f t="shared" si="3595"/>
        <v>0</v>
      </c>
      <c r="AI1300" s="32">
        <f t="shared" si="3596"/>
        <v>0</v>
      </c>
      <c r="AJ1300" s="32">
        <f t="shared" si="3597"/>
        <v>0</v>
      </c>
      <c r="AK1300" s="32">
        <f t="shared" si="3598"/>
        <v>0</v>
      </c>
      <c r="AL1300" s="32">
        <f t="shared" si="3519"/>
        <v>442.71000000000004</v>
      </c>
      <c r="AM1300" s="32">
        <f t="shared" si="3520"/>
        <v>0</v>
      </c>
    </row>
    <row r="1301" spans="2:40" ht="31.2" x14ac:dyDescent="0.3">
      <c r="B1301" s="30" t="s">
        <v>667</v>
      </c>
      <c r="C1301" s="30" t="s">
        <v>114</v>
      </c>
      <c r="D1301" s="30" t="s">
        <v>443</v>
      </c>
      <c r="E1301" s="15" t="str">
        <f t="shared" si="3521"/>
        <v>0310</v>
      </c>
      <c r="F1301" s="30" t="s">
        <v>706</v>
      </c>
      <c r="G1301" s="30"/>
      <c r="H1301" s="31" t="s">
        <v>707</v>
      </c>
      <c r="I1301" s="32">
        <f t="shared" si="3573"/>
        <v>446.8</v>
      </c>
      <c r="J1301" s="32">
        <f t="shared" si="3574"/>
        <v>464.4</v>
      </c>
      <c r="K1301" s="32">
        <f t="shared" si="3575"/>
        <v>247.7</v>
      </c>
      <c r="L1301" s="32">
        <f t="shared" si="3576"/>
        <v>0</v>
      </c>
      <c r="M1301" s="32">
        <f t="shared" si="3577"/>
        <v>0</v>
      </c>
      <c r="N1301" s="32">
        <f t="shared" si="3578"/>
        <v>0</v>
      </c>
      <c r="O1301" s="32">
        <f t="shared" si="3579"/>
        <v>-4.09</v>
      </c>
      <c r="P1301" s="32">
        <f t="shared" si="3580"/>
        <v>0</v>
      </c>
      <c r="Q1301" s="32">
        <f t="shared" si="3581"/>
        <v>0</v>
      </c>
      <c r="R1301" s="32">
        <f t="shared" si="3582"/>
        <v>0</v>
      </c>
      <c r="S1301" s="32">
        <f t="shared" si="3583"/>
        <v>0</v>
      </c>
      <c r="T1301" s="32">
        <f t="shared" si="3584"/>
        <v>0</v>
      </c>
      <c r="U1301" s="32">
        <v>0</v>
      </c>
      <c r="V1301" s="32">
        <f t="shared" si="3523"/>
        <v>442.71000000000004</v>
      </c>
      <c r="W1301" s="32">
        <f t="shared" si="3585"/>
        <v>0</v>
      </c>
      <c r="X1301" s="32">
        <f t="shared" si="3586"/>
        <v>0</v>
      </c>
      <c r="Y1301" s="32">
        <f t="shared" si="3587"/>
        <v>0</v>
      </c>
      <c r="Z1301" s="32">
        <f t="shared" si="3588"/>
        <v>0</v>
      </c>
      <c r="AA1301" s="32">
        <f t="shared" si="3589"/>
        <v>0</v>
      </c>
      <c r="AB1301" s="32">
        <f t="shared" si="3590"/>
        <v>379.86637000000002</v>
      </c>
      <c r="AC1301" s="33">
        <f t="shared" si="3591"/>
        <v>442.71000000000004</v>
      </c>
      <c r="AD1301" s="33">
        <f t="shared" si="3592"/>
        <v>442.53400000000005</v>
      </c>
      <c r="AE1301" s="34">
        <f t="shared" si="3518"/>
        <v>99.96024485554878</v>
      </c>
      <c r="AF1301" s="32">
        <f t="shared" si="3593"/>
        <v>446.8</v>
      </c>
      <c r="AG1301" s="32">
        <f t="shared" si="3594"/>
        <v>-4.09</v>
      </c>
      <c r="AH1301" s="32">
        <f t="shared" si="3595"/>
        <v>0</v>
      </c>
      <c r="AI1301" s="32">
        <f t="shared" si="3596"/>
        <v>0</v>
      </c>
      <c r="AJ1301" s="32">
        <f t="shared" si="3597"/>
        <v>0</v>
      </c>
      <c r="AK1301" s="32">
        <f t="shared" si="3598"/>
        <v>0</v>
      </c>
      <c r="AL1301" s="32">
        <f t="shared" si="3519"/>
        <v>442.71000000000004</v>
      </c>
      <c r="AM1301" s="32">
        <f t="shared" si="3520"/>
        <v>0</v>
      </c>
    </row>
    <row r="1302" spans="2:40" ht="62.4" x14ac:dyDescent="0.3">
      <c r="B1302" s="30" t="s">
        <v>667</v>
      </c>
      <c r="C1302" s="30" t="s">
        <v>114</v>
      </c>
      <c r="D1302" s="30" t="s">
        <v>443</v>
      </c>
      <c r="E1302" s="15" t="str">
        <f t="shared" si="3521"/>
        <v>0310</v>
      </c>
      <c r="F1302" s="30" t="s">
        <v>708</v>
      </c>
      <c r="G1302" s="30"/>
      <c r="H1302" s="31" t="s">
        <v>709</v>
      </c>
      <c r="I1302" s="32">
        <f t="shared" ref="I1302:T1302" si="3599">I1303+I1305</f>
        <v>446.8</v>
      </c>
      <c r="J1302" s="32">
        <f t="shared" si="3599"/>
        <v>464.4</v>
      </c>
      <c r="K1302" s="32">
        <f t="shared" si="3599"/>
        <v>247.7</v>
      </c>
      <c r="L1302" s="32">
        <f t="shared" si="3599"/>
        <v>0</v>
      </c>
      <c r="M1302" s="32">
        <f t="shared" si="3599"/>
        <v>0</v>
      </c>
      <c r="N1302" s="32">
        <f t="shared" si="3599"/>
        <v>0</v>
      </c>
      <c r="O1302" s="32">
        <f t="shared" si="3599"/>
        <v>-4.09</v>
      </c>
      <c r="P1302" s="32">
        <f t="shared" si="3599"/>
        <v>0</v>
      </c>
      <c r="Q1302" s="32">
        <f t="shared" si="3599"/>
        <v>0</v>
      </c>
      <c r="R1302" s="32">
        <f t="shared" si="3599"/>
        <v>0</v>
      </c>
      <c r="S1302" s="32">
        <f t="shared" si="3599"/>
        <v>0</v>
      </c>
      <c r="T1302" s="32">
        <f t="shared" si="3599"/>
        <v>0</v>
      </c>
      <c r="U1302" s="32">
        <v>0</v>
      </c>
      <c r="V1302" s="32">
        <f t="shared" si="3523"/>
        <v>442.71000000000004</v>
      </c>
      <c r="W1302" s="32">
        <f t="shared" ref="W1302:AD1302" si="3600">W1303+W1305</f>
        <v>0</v>
      </c>
      <c r="X1302" s="32">
        <f t="shared" si="3600"/>
        <v>0</v>
      </c>
      <c r="Y1302" s="32">
        <f t="shared" si="3600"/>
        <v>0</v>
      </c>
      <c r="Z1302" s="32">
        <f t="shared" si="3600"/>
        <v>0</v>
      </c>
      <c r="AA1302" s="32">
        <f t="shared" si="3600"/>
        <v>0</v>
      </c>
      <c r="AB1302" s="32">
        <f t="shared" si="3600"/>
        <v>379.86637000000002</v>
      </c>
      <c r="AC1302" s="33">
        <f t="shared" si="3600"/>
        <v>442.71000000000004</v>
      </c>
      <c r="AD1302" s="33">
        <f t="shared" si="3600"/>
        <v>442.53400000000005</v>
      </c>
      <c r="AE1302" s="34">
        <f t="shared" si="3518"/>
        <v>99.96024485554878</v>
      </c>
      <c r="AF1302" s="32">
        <f t="shared" ref="AF1302:AK1302" si="3601">AF1303+AF1305</f>
        <v>446.8</v>
      </c>
      <c r="AG1302" s="32">
        <f t="shared" si="3601"/>
        <v>-4.09</v>
      </c>
      <c r="AH1302" s="32">
        <f t="shared" si="3601"/>
        <v>0</v>
      </c>
      <c r="AI1302" s="32">
        <f t="shared" si="3601"/>
        <v>0</v>
      </c>
      <c r="AJ1302" s="32">
        <f t="shared" si="3601"/>
        <v>0</v>
      </c>
      <c r="AK1302" s="32">
        <f t="shared" si="3601"/>
        <v>0</v>
      </c>
      <c r="AL1302" s="32">
        <f t="shared" si="3519"/>
        <v>442.71000000000004</v>
      </c>
      <c r="AM1302" s="32">
        <f t="shared" si="3520"/>
        <v>0</v>
      </c>
    </row>
    <row r="1303" spans="2:40" ht="31.2" x14ac:dyDescent="0.3">
      <c r="B1303" s="30" t="s">
        <v>667</v>
      </c>
      <c r="C1303" s="30" t="s">
        <v>114</v>
      </c>
      <c r="D1303" s="30" t="s">
        <v>443</v>
      </c>
      <c r="E1303" s="15" t="str">
        <f t="shared" si="3521"/>
        <v>0310</v>
      </c>
      <c r="F1303" s="30" t="s">
        <v>708</v>
      </c>
      <c r="G1303" s="30" t="s">
        <v>50</v>
      </c>
      <c r="H1303" s="31" t="s">
        <v>51</v>
      </c>
      <c r="I1303" s="32">
        <f t="shared" ref="I1303:T1303" si="3602">I1304</f>
        <v>439.8</v>
      </c>
      <c r="J1303" s="32">
        <f t="shared" si="3602"/>
        <v>457.4</v>
      </c>
      <c r="K1303" s="32">
        <f t="shared" si="3602"/>
        <v>240.7</v>
      </c>
      <c r="L1303" s="32">
        <f t="shared" si="3602"/>
        <v>0</v>
      </c>
      <c r="M1303" s="32">
        <f t="shared" si="3602"/>
        <v>0</v>
      </c>
      <c r="N1303" s="32">
        <f t="shared" si="3602"/>
        <v>0</v>
      </c>
      <c r="O1303" s="32">
        <f t="shared" si="3602"/>
        <v>0</v>
      </c>
      <c r="P1303" s="32">
        <f t="shared" si="3602"/>
        <v>0</v>
      </c>
      <c r="Q1303" s="32">
        <f t="shared" si="3602"/>
        <v>0</v>
      </c>
      <c r="R1303" s="32">
        <f t="shared" si="3602"/>
        <v>0</v>
      </c>
      <c r="S1303" s="32">
        <f t="shared" si="3602"/>
        <v>0</v>
      </c>
      <c r="T1303" s="32">
        <f t="shared" si="3602"/>
        <v>0</v>
      </c>
      <c r="U1303" s="32">
        <v>0</v>
      </c>
      <c r="V1303" s="32">
        <f t="shared" si="3523"/>
        <v>439.8</v>
      </c>
      <c r="W1303" s="32">
        <f t="shared" ref="W1303:AD1303" si="3603">W1304</f>
        <v>0</v>
      </c>
      <c r="X1303" s="32">
        <f t="shared" si="3603"/>
        <v>0</v>
      </c>
      <c r="Y1303" s="32">
        <f t="shared" si="3603"/>
        <v>0</v>
      </c>
      <c r="Z1303" s="32">
        <f t="shared" si="3603"/>
        <v>0</v>
      </c>
      <c r="AA1303" s="32">
        <f t="shared" si="3603"/>
        <v>0</v>
      </c>
      <c r="AB1303" s="32">
        <f t="shared" si="3603"/>
        <v>376.95636999999999</v>
      </c>
      <c r="AC1303" s="33">
        <f t="shared" si="3603"/>
        <v>439.8</v>
      </c>
      <c r="AD1303" s="33">
        <f t="shared" si="3603"/>
        <v>439.62400000000002</v>
      </c>
      <c r="AE1303" s="34">
        <f t="shared" si="3518"/>
        <v>99.9599818099136</v>
      </c>
      <c r="AF1303" s="32">
        <f t="shared" ref="AF1303:AK1303" si="3604">AF1304</f>
        <v>439.8</v>
      </c>
      <c r="AG1303" s="32">
        <f t="shared" si="3604"/>
        <v>0</v>
      </c>
      <c r="AH1303" s="32">
        <f t="shared" si="3604"/>
        <v>0</v>
      </c>
      <c r="AI1303" s="32">
        <f t="shared" si="3604"/>
        <v>0</v>
      </c>
      <c r="AJ1303" s="32">
        <f t="shared" si="3604"/>
        <v>0</v>
      </c>
      <c r="AK1303" s="32">
        <f t="shared" si="3604"/>
        <v>0</v>
      </c>
      <c r="AL1303" s="32">
        <f t="shared" si="3519"/>
        <v>439.8</v>
      </c>
      <c r="AM1303" s="32">
        <f t="shared" si="3520"/>
        <v>0</v>
      </c>
    </row>
    <row r="1304" spans="2:40" ht="31.2" x14ac:dyDescent="0.3">
      <c r="B1304" s="30" t="s">
        <v>667</v>
      </c>
      <c r="C1304" s="30" t="s">
        <v>114</v>
      </c>
      <c r="D1304" s="30" t="s">
        <v>443</v>
      </c>
      <c r="E1304" s="15" t="str">
        <f t="shared" si="3521"/>
        <v>0310</v>
      </c>
      <c r="F1304" s="30" t="s">
        <v>708</v>
      </c>
      <c r="G1304" s="30" t="s">
        <v>52</v>
      </c>
      <c r="H1304" s="31" t="s">
        <v>53</v>
      </c>
      <c r="I1304" s="32">
        <v>439.8</v>
      </c>
      <c r="J1304" s="32">
        <v>457.4</v>
      </c>
      <c r="K1304" s="32">
        <v>240.7</v>
      </c>
      <c r="L1304" s="32"/>
      <c r="M1304" s="32"/>
      <c r="N1304" s="32"/>
      <c r="O1304" s="32">
        <v>0</v>
      </c>
      <c r="P1304" s="32">
        <v>0</v>
      </c>
      <c r="Q1304" s="32">
        <v>0</v>
      </c>
      <c r="R1304" s="32">
        <v>0</v>
      </c>
      <c r="S1304" s="32">
        <v>0</v>
      </c>
      <c r="T1304" s="32">
        <v>0</v>
      </c>
      <c r="U1304" s="32">
        <v>0</v>
      </c>
      <c r="V1304" s="32">
        <f t="shared" si="3523"/>
        <v>439.8</v>
      </c>
      <c r="W1304" s="32"/>
      <c r="X1304" s="32"/>
      <c r="Y1304" s="32"/>
      <c r="Z1304" s="32"/>
      <c r="AA1304" s="32"/>
      <c r="AB1304" s="32">
        <v>376.95636999999999</v>
      </c>
      <c r="AC1304" s="33">
        <v>439.8</v>
      </c>
      <c r="AD1304" s="33">
        <v>439.62400000000002</v>
      </c>
      <c r="AE1304" s="34">
        <f t="shared" si="3518"/>
        <v>99.9599818099136</v>
      </c>
      <c r="AF1304" s="32">
        <v>439.8</v>
      </c>
      <c r="AG1304" s="32">
        <v>0</v>
      </c>
      <c r="AH1304" s="32">
        <v>0</v>
      </c>
      <c r="AI1304" s="32">
        <v>0</v>
      </c>
      <c r="AJ1304" s="32">
        <v>0</v>
      </c>
      <c r="AK1304" s="32">
        <v>0</v>
      </c>
      <c r="AL1304" s="32">
        <f t="shared" si="3519"/>
        <v>439.8</v>
      </c>
      <c r="AM1304" s="32">
        <f t="shared" si="3520"/>
        <v>0</v>
      </c>
      <c r="AN1304" s="12"/>
    </row>
    <row r="1305" spans="2:40" x14ac:dyDescent="0.3">
      <c r="B1305" s="30" t="s">
        <v>667</v>
      </c>
      <c r="C1305" s="30" t="s">
        <v>114</v>
      </c>
      <c r="D1305" s="30" t="s">
        <v>443</v>
      </c>
      <c r="E1305" s="15" t="str">
        <f t="shared" si="3521"/>
        <v>0310</v>
      </c>
      <c r="F1305" s="30" t="s">
        <v>708</v>
      </c>
      <c r="G1305" s="30" t="s">
        <v>56</v>
      </c>
      <c r="H1305" s="31" t="s">
        <v>57</v>
      </c>
      <c r="I1305" s="32">
        <f t="shared" ref="I1305:T1305" si="3605">I1306</f>
        <v>7</v>
      </c>
      <c r="J1305" s="32">
        <f t="shared" si="3605"/>
        <v>7</v>
      </c>
      <c r="K1305" s="32">
        <f t="shared" si="3605"/>
        <v>7</v>
      </c>
      <c r="L1305" s="32">
        <f t="shared" si="3605"/>
        <v>0</v>
      </c>
      <c r="M1305" s="32">
        <f t="shared" si="3605"/>
        <v>0</v>
      </c>
      <c r="N1305" s="32">
        <f t="shared" si="3605"/>
        <v>0</v>
      </c>
      <c r="O1305" s="32">
        <f t="shared" si="3605"/>
        <v>-4.09</v>
      </c>
      <c r="P1305" s="32">
        <f t="shared" si="3605"/>
        <v>0</v>
      </c>
      <c r="Q1305" s="32">
        <f t="shared" si="3605"/>
        <v>0</v>
      </c>
      <c r="R1305" s="32">
        <f t="shared" si="3605"/>
        <v>0</v>
      </c>
      <c r="S1305" s="32">
        <f t="shared" si="3605"/>
        <v>0</v>
      </c>
      <c r="T1305" s="32">
        <f t="shared" si="3605"/>
        <v>0</v>
      </c>
      <c r="U1305" s="32">
        <v>0</v>
      </c>
      <c r="V1305" s="32">
        <f t="shared" si="3523"/>
        <v>2.91</v>
      </c>
      <c r="W1305" s="32">
        <f t="shared" ref="W1305:AD1305" si="3606">W1306</f>
        <v>0</v>
      </c>
      <c r="X1305" s="32">
        <f t="shared" si="3606"/>
        <v>0</v>
      </c>
      <c r="Y1305" s="32">
        <f t="shared" si="3606"/>
        <v>0</v>
      </c>
      <c r="Z1305" s="32">
        <f t="shared" si="3606"/>
        <v>0</v>
      </c>
      <c r="AA1305" s="32">
        <f t="shared" si="3606"/>
        <v>0</v>
      </c>
      <c r="AB1305" s="32">
        <f t="shared" si="3606"/>
        <v>2.91</v>
      </c>
      <c r="AC1305" s="33">
        <f t="shared" si="3606"/>
        <v>2.91</v>
      </c>
      <c r="AD1305" s="33">
        <f t="shared" si="3606"/>
        <v>2.91</v>
      </c>
      <c r="AE1305" s="34">
        <f t="shared" si="3518"/>
        <v>100</v>
      </c>
      <c r="AF1305" s="32">
        <f t="shared" ref="AF1305:AK1305" si="3607">AF1306</f>
        <v>7</v>
      </c>
      <c r="AG1305" s="32">
        <f t="shared" si="3607"/>
        <v>-4.09</v>
      </c>
      <c r="AH1305" s="32">
        <f t="shared" si="3607"/>
        <v>0</v>
      </c>
      <c r="AI1305" s="32">
        <f t="shared" si="3607"/>
        <v>0</v>
      </c>
      <c r="AJ1305" s="32">
        <f t="shared" si="3607"/>
        <v>0</v>
      </c>
      <c r="AK1305" s="32">
        <f t="shared" si="3607"/>
        <v>0</v>
      </c>
      <c r="AL1305" s="32">
        <f t="shared" si="3519"/>
        <v>2.91</v>
      </c>
      <c r="AM1305" s="32">
        <f t="shared" si="3520"/>
        <v>0</v>
      </c>
    </row>
    <row r="1306" spans="2:40" x14ac:dyDescent="0.3">
      <c r="B1306" s="30" t="s">
        <v>667</v>
      </c>
      <c r="C1306" s="30" t="s">
        <v>114</v>
      </c>
      <c r="D1306" s="30" t="s">
        <v>443</v>
      </c>
      <c r="E1306" s="15" t="str">
        <f t="shared" si="3521"/>
        <v>0310</v>
      </c>
      <c r="F1306" s="30" t="s">
        <v>708</v>
      </c>
      <c r="G1306" s="30" t="s">
        <v>60</v>
      </c>
      <c r="H1306" s="31" t="s">
        <v>61</v>
      </c>
      <c r="I1306" s="32">
        <v>7</v>
      </c>
      <c r="J1306" s="32">
        <v>7</v>
      </c>
      <c r="K1306" s="32">
        <v>7</v>
      </c>
      <c r="L1306" s="32"/>
      <c r="M1306" s="32"/>
      <c r="N1306" s="32"/>
      <c r="O1306" s="32">
        <v>-4.09</v>
      </c>
      <c r="P1306" s="32">
        <v>0</v>
      </c>
      <c r="Q1306" s="32">
        <v>0</v>
      </c>
      <c r="R1306" s="32">
        <v>0</v>
      </c>
      <c r="S1306" s="32">
        <v>0</v>
      </c>
      <c r="T1306" s="32">
        <v>0</v>
      </c>
      <c r="U1306" s="32">
        <v>0</v>
      </c>
      <c r="V1306" s="32">
        <f t="shared" si="3523"/>
        <v>2.91</v>
      </c>
      <c r="W1306" s="32"/>
      <c r="X1306" s="32"/>
      <c r="Y1306" s="32"/>
      <c r="Z1306" s="32"/>
      <c r="AA1306" s="32"/>
      <c r="AB1306" s="32">
        <v>2.91</v>
      </c>
      <c r="AC1306" s="33">
        <v>2.91</v>
      </c>
      <c r="AD1306" s="33">
        <v>2.91</v>
      </c>
      <c r="AE1306" s="34">
        <f t="shared" si="3518"/>
        <v>100</v>
      </c>
      <c r="AF1306" s="32">
        <v>7</v>
      </c>
      <c r="AG1306" s="32">
        <v>-4.09</v>
      </c>
      <c r="AH1306" s="32">
        <v>0</v>
      </c>
      <c r="AI1306" s="32">
        <v>0</v>
      </c>
      <c r="AJ1306" s="32">
        <v>0</v>
      </c>
      <c r="AK1306" s="32">
        <v>0</v>
      </c>
      <c r="AL1306" s="32">
        <f t="shared" si="3519"/>
        <v>2.91</v>
      </c>
      <c r="AM1306" s="32">
        <f t="shared" si="3520"/>
        <v>0</v>
      </c>
      <c r="AN1306" s="12"/>
    </row>
    <row r="1307" spans="2:40" s="22" customFormat="1" ht="31.2" x14ac:dyDescent="0.3">
      <c r="B1307" s="23" t="s">
        <v>667</v>
      </c>
      <c r="C1307" s="23" t="s">
        <v>114</v>
      </c>
      <c r="D1307" s="23" t="s">
        <v>197</v>
      </c>
      <c r="E1307" s="24" t="str">
        <f t="shared" si="3521"/>
        <v>0314</v>
      </c>
      <c r="F1307" s="23"/>
      <c r="G1307" s="23"/>
      <c r="H1307" s="25" t="s">
        <v>198</v>
      </c>
      <c r="I1307" s="26">
        <f t="shared" ref="I1307:I1308" si="3608">I1308</f>
        <v>1299.5</v>
      </c>
      <c r="J1307" s="26">
        <f t="shared" ref="J1307:J1308" si="3609">J1308</f>
        <v>1340.6000000000001</v>
      </c>
      <c r="K1307" s="26">
        <f t="shared" ref="K1307:K1308" si="3610">K1308</f>
        <v>1340.6000000000001</v>
      </c>
      <c r="L1307" s="26">
        <f t="shared" ref="L1307:L1308" si="3611">L1308</f>
        <v>0</v>
      </c>
      <c r="M1307" s="26">
        <f t="shared" ref="M1307:M1308" si="3612">M1308</f>
        <v>0</v>
      </c>
      <c r="N1307" s="26">
        <f t="shared" ref="N1307:N1308" si="3613">N1308</f>
        <v>0</v>
      </c>
      <c r="O1307" s="26">
        <f t="shared" ref="O1307:O1308" si="3614">O1308</f>
        <v>0</v>
      </c>
      <c r="P1307" s="26">
        <f t="shared" ref="P1307:P1308" si="3615">P1308</f>
        <v>0</v>
      </c>
      <c r="Q1307" s="26">
        <f t="shared" ref="Q1307:Q1308" si="3616">Q1308</f>
        <v>0</v>
      </c>
      <c r="R1307" s="26">
        <f t="shared" ref="R1307:R1308" si="3617">R1308</f>
        <v>0</v>
      </c>
      <c r="S1307" s="26">
        <f t="shared" ref="S1307:S1308" si="3618">S1308</f>
        <v>0</v>
      </c>
      <c r="T1307" s="26">
        <f t="shared" ref="T1307:T1308" si="3619">T1308</f>
        <v>0</v>
      </c>
      <c r="U1307" s="26">
        <v>0</v>
      </c>
      <c r="V1307" s="26">
        <f t="shared" si="3523"/>
        <v>1299.5</v>
      </c>
      <c r="W1307" s="26">
        <f t="shared" ref="W1307:W1308" si="3620">W1308</f>
        <v>0</v>
      </c>
      <c r="X1307" s="26">
        <f t="shared" ref="X1307:X1308" si="3621">X1308</f>
        <v>0</v>
      </c>
      <c r="Y1307" s="26">
        <f t="shared" ref="Y1307:Y1308" si="3622">Y1308</f>
        <v>0</v>
      </c>
      <c r="Z1307" s="26">
        <f t="shared" ref="Z1307:Z1308" si="3623">Z1308</f>
        <v>0</v>
      </c>
      <c r="AA1307" s="26">
        <f t="shared" ref="AA1307:AA1308" si="3624">AA1308</f>
        <v>0</v>
      </c>
      <c r="AB1307" s="32">
        <f t="shared" ref="AB1307:AB1308" si="3625">AB1308</f>
        <v>934.36921000000007</v>
      </c>
      <c r="AC1307" s="27">
        <f t="shared" ref="AC1307:AC1308" si="3626">AC1308</f>
        <v>1402.7</v>
      </c>
      <c r="AD1307" s="33">
        <f t="shared" ref="AD1307:AD1308" si="3627">AD1308</f>
        <v>1396.3753200000001</v>
      </c>
      <c r="AE1307" s="28">
        <f t="shared" si="3518"/>
        <v>99.549106722748988</v>
      </c>
      <c r="AF1307" s="26">
        <f t="shared" ref="AF1307:AF1308" si="3628">AF1308</f>
        <v>1402.7</v>
      </c>
      <c r="AG1307" s="26">
        <f t="shared" ref="AG1307:AG1308" si="3629">AG1308</f>
        <v>0</v>
      </c>
      <c r="AH1307" s="26">
        <f t="shared" ref="AH1307:AH1308" si="3630">AH1308</f>
        <v>0</v>
      </c>
      <c r="AI1307" s="26">
        <f t="shared" ref="AI1307:AI1308" si="3631">AI1308</f>
        <v>0</v>
      </c>
      <c r="AJ1307" s="26">
        <f t="shared" ref="AJ1307:AJ1308" si="3632">AJ1308</f>
        <v>0</v>
      </c>
      <c r="AK1307" s="26">
        <f t="shared" ref="AK1307:AK1308" si="3633">AK1308</f>
        <v>0</v>
      </c>
      <c r="AL1307" s="26">
        <f t="shared" si="3519"/>
        <v>1402.7</v>
      </c>
      <c r="AM1307" s="26">
        <f t="shared" si="3520"/>
        <v>-103.20000000000005</v>
      </c>
      <c r="AN1307" s="29"/>
    </row>
    <row r="1308" spans="2:40" ht="31.2" x14ac:dyDescent="0.3">
      <c r="B1308" s="30" t="s">
        <v>667</v>
      </c>
      <c r="C1308" s="30" t="s">
        <v>114</v>
      </c>
      <c r="D1308" s="30" t="s">
        <v>197</v>
      </c>
      <c r="E1308" s="15" t="str">
        <f t="shared" si="3521"/>
        <v>0314</v>
      </c>
      <c r="F1308" s="30" t="s">
        <v>78</v>
      </c>
      <c r="G1308" s="30"/>
      <c r="H1308" s="31" t="s">
        <v>79</v>
      </c>
      <c r="I1308" s="32">
        <f t="shared" si="3608"/>
        <v>1299.5</v>
      </c>
      <c r="J1308" s="32">
        <f t="shared" si="3609"/>
        <v>1340.6000000000001</v>
      </c>
      <c r="K1308" s="32">
        <f t="shared" si="3610"/>
        <v>1340.6000000000001</v>
      </c>
      <c r="L1308" s="32">
        <f t="shared" si="3611"/>
        <v>0</v>
      </c>
      <c r="M1308" s="32">
        <f t="shared" si="3612"/>
        <v>0</v>
      </c>
      <c r="N1308" s="32">
        <f t="shared" si="3613"/>
        <v>0</v>
      </c>
      <c r="O1308" s="32">
        <f t="shared" si="3614"/>
        <v>0</v>
      </c>
      <c r="P1308" s="32">
        <f t="shared" si="3615"/>
        <v>0</v>
      </c>
      <c r="Q1308" s="32">
        <f t="shared" si="3616"/>
        <v>0</v>
      </c>
      <c r="R1308" s="32">
        <f t="shared" si="3617"/>
        <v>0</v>
      </c>
      <c r="S1308" s="32">
        <f t="shared" si="3618"/>
        <v>0</v>
      </c>
      <c r="T1308" s="32">
        <f t="shared" si="3619"/>
        <v>0</v>
      </c>
      <c r="U1308" s="32">
        <v>0</v>
      </c>
      <c r="V1308" s="32">
        <f t="shared" si="3523"/>
        <v>1299.5</v>
      </c>
      <c r="W1308" s="32">
        <f t="shared" si="3620"/>
        <v>0</v>
      </c>
      <c r="X1308" s="32">
        <f t="shared" si="3621"/>
        <v>0</v>
      </c>
      <c r="Y1308" s="32">
        <f t="shared" si="3622"/>
        <v>0</v>
      </c>
      <c r="Z1308" s="32">
        <f t="shared" si="3623"/>
        <v>0</v>
      </c>
      <c r="AA1308" s="32">
        <f t="shared" si="3624"/>
        <v>0</v>
      </c>
      <c r="AB1308" s="32">
        <f t="shared" si="3625"/>
        <v>934.36921000000007</v>
      </c>
      <c r="AC1308" s="33">
        <f t="shared" si="3626"/>
        <v>1402.7</v>
      </c>
      <c r="AD1308" s="33">
        <f t="shared" si="3627"/>
        <v>1396.3753200000001</v>
      </c>
      <c r="AE1308" s="34">
        <f t="shared" si="3518"/>
        <v>99.549106722748988</v>
      </c>
      <c r="AF1308" s="32">
        <f t="shared" si="3628"/>
        <v>1402.7</v>
      </c>
      <c r="AG1308" s="32">
        <f t="shared" si="3629"/>
        <v>0</v>
      </c>
      <c r="AH1308" s="32">
        <f t="shared" si="3630"/>
        <v>0</v>
      </c>
      <c r="AI1308" s="32">
        <f t="shared" si="3631"/>
        <v>0</v>
      </c>
      <c r="AJ1308" s="32">
        <f t="shared" si="3632"/>
        <v>0</v>
      </c>
      <c r="AK1308" s="32">
        <f t="shared" si="3633"/>
        <v>0</v>
      </c>
      <c r="AL1308" s="32">
        <f t="shared" si="3519"/>
        <v>1402.7</v>
      </c>
      <c r="AM1308" s="32">
        <f t="shared" si="3520"/>
        <v>-103.20000000000005</v>
      </c>
    </row>
    <row r="1309" spans="2:40" x14ac:dyDescent="0.3">
      <c r="B1309" s="30" t="s">
        <v>667</v>
      </c>
      <c r="C1309" s="30" t="s">
        <v>114</v>
      </c>
      <c r="D1309" s="30" t="s">
        <v>197</v>
      </c>
      <c r="E1309" s="15" t="str">
        <f t="shared" si="3521"/>
        <v>0314</v>
      </c>
      <c r="F1309" s="30" t="s">
        <v>80</v>
      </c>
      <c r="G1309" s="30"/>
      <c r="H1309" s="31" t="s">
        <v>81</v>
      </c>
      <c r="I1309" s="32">
        <f t="shared" ref="I1309:T1309" si="3634">I1313+I1316+I1310</f>
        <v>1299.5</v>
      </c>
      <c r="J1309" s="32">
        <f t="shared" si="3634"/>
        <v>1340.6000000000001</v>
      </c>
      <c r="K1309" s="32">
        <f t="shared" si="3634"/>
        <v>1340.6000000000001</v>
      </c>
      <c r="L1309" s="32">
        <f t="shared" si="3634"/>
        <v>0</v>
      </c>
      <c r="M1309" s="32">
        <f t="shared" si="3634"/>
        <v>0</v>
      </c>
      <c r="N1309" s="32">
        <f t="shared" si="3634"/>
        <v>0</v>
      </c>
      <c r="O1309" s="32">
        <f t="shared" si="3634"/>
        <v>0</v>
      </c>
      <c r="P1309" s="32">
        <f t="shared" si="3634"/>
        <v>0</v>
      </c>
      <c r="Q1309" s="32">
        <f t="shared" si="3634"/>
        <v>0</v>
      </c>
      <c r="R1309" s="32">
        <f t="shared" si="3634"/>
        <v>0</v>
      </c>
      <c r="S1309" s="32">
        <f t="shared" si="3634"/>
        <v>0</v>
      </c>
      <c r="T1309" s="32">
        <f t="shared" si="3634"/>
        <v>0</v>
      </c>
      <c r="U1309" s="32">
        <v>0</v>
      </c>
      <c r="V1309" s="32">
        <f t="shared" si="3523"/>
        <v>1299.5</v>
      </c>
      <c r="W1309" s="32">
        <f t="shared" ref="W1309:AD1309" si="3635">W1313+W1316+W1310</f>
        <v>0</v>
      </c>
      <c r="X1309" s="32">
        <f t="shared" si="3635"/>
        <v>0</v>
      </c>
      <c r="Y1309" s="32">
        <f t="shared" si="3635"/>
        <v>0</v>
      </c>
      <c r="Z1309" s="32">
        <f t="shared" si="3635"/>
        <v>0</v>
      </c>
      <c r="AA1309" s="32">
        <f t="shared" si="3635"/>
        <v>0</v>
      </c>
      <c r="AB1309" s="32">
        <f t="shared" si="3635"/>
        <v>934.36921000000007</v>
      </c>
      <c r="AC1309" s="33">
        <f t="shared" si="3635"/>
        <v>1402.7</v>
      </c>
      <c r="AD1309" s="33">
        <f t="shared" si="3635"/>
        <v>1396.3753200000001</v>
      </c>
      <c r="AE1309" s="34">
        <f t="shared" si="3518"/>
        <v>99.549106722748988</v>
      </c>
      <c r="AF1309" s="32">
        <f t="shared" ref="AF1309:AK1309" si="3636">AF1313+AF1316+AF1310</f>
        <v>1402.7</v>
      </c>
      <c r="AG1309" s="32">
        <f t="shared" si="3636"/>
        <v>0</v>
      </c>
      <c r="AH1309" s="32">
        <f t="shared" si="3636"/>
        <v>0</v>
      </c>
      <c r="AI1309" s="32">
        <f t="shared" si="3636"/>
        <v>0</v>
      </c>
      <c r="AJ1309" s="32">
        <f t="shared" si="3636"/>
        <v>0</v>
      </c>
      <c r="AK1309" s="32">
        <f t="shared" si="3636"/>
        <v>0</v>
      </c>
      <c r="AL1309" s="32">
        <f t="shared" si="3519"/>
        <v>1402.7</v>
      </c>
      <c r="AM1309" s="32">
        <f t="shared" si="3520"/>
        <v>-103.20000000000005</v>
      </c>
    </row>
    <row r="1310" spans="2:40" ht="46.8" hidden="1" customHeight="1" x14ac:dyDescent="0.3">
      <c r="B1310" s="30" t="s">
        <v>667</v>
      </c>
      <c r="C1310" s="30" t="s">
        <v>114</v>
      </c>
      <c r="D1310" s="30" t="s">
        <v>197</v>
      </c>
      <c r="E1310" s="15" t="str">
        <f t="shared" si="3521"/>
        <v>0314</v>
      </c>
      <c r="F1310" s="30" t="s">
        <v>199</v>
      </c>
      <c r="G1310" s="30"/>
      <c r="H1310" s="31" t="s">
        <v>200</v>
      </c>
      <c r="I1310" s="32">
        <f t="shared" ref="I1310:I1314" si="3637">I1311</f>
        <v>0</v>
      </c>
      <c r="J1310" s="32">
        <f t="shared" ref="J1310:J1314" si="3638">J1311</f>
        <v>0</v>
      </c>
      <c r="K1310" s="32">
        <f t="shared" ref="K1310:K1314" si="3639">K1311</f>
        <v>0</v>
      </c>
      <c r="L1310" s="32">
        <f t="shared" ref="L1310:L1314" si="3640">L1311</f>
        <v>0</v>
      </c>
      <c r="M1310" s="32">
        <f t="shared" ref="M1310:M1314" si="3641">M1311</f>
        <v>0</v>
      </c>
      <c r="N1310" s="32">
        <f t="shared" ref="N1310:N1314" si="3642">N1311</f>
        <v>0</v>
      </c>
      <c r="O1310" s="32">
        <f t="shared" ref="O1310:O1314" si="3643">O1311</f>
        <v>0</v>
      </c>
      <c r="P1310" s="32">
        <f t="shared" ref="P1310:P1314" si="3644">P1311</f>
        <v>0</v>
      </c>
      <c r="Q1310" s="32">
        <f t="shared" ref="Q1310:Q1314" si="3645">Q1311</f>
        <v>0</v>
      </c>
      <c r="R1310" s="32">
        <f t="shared" ref="R1310:R1314" si="3646">R1311</f>
        <v>0</v>
      </c>
      <c r="S1310" s="32">
        <f t="shared" ref="S1310:S1314" si="3647">S1311</f>
        <v>0</v>
      </c>
      <c r="T1310" s="32">
        <f t="shared" ref="T1310:T1314" si="3648">T1311</f>
        <v>0</v>
      </c>
      <c r="U1310" s="32">
        <v>0</v>
      </c>
      <c r="V1310" s="32">
        <f t="shared" si="3523"/>
        <v>0</v>
      </c>
      <c r="W1310" s="32">
        <f t="shared" ref="W1310:W1314" si="3649">W1311</f>
        <v>0</v>
      </c>
      <c r="X1310" s="32">
        <f t="shared" ref="X1310:X1314" si="3650">X1311</f>
        <v>0</v>
      </c>
      <c r="Y1310" s="32">
        <f t="shared" ref="Y1310:Y1314" si="3651">Y1311</f>
        <v>0</v>
      </c>
      <c r="Z1310" s="32">
        <f t="shared" ref="Z1310:Z1314" si="3652">Z1311</f>
        <v>0</v>
      </c>
      <c r="AA1310" s="32">
        <f t="shared" ref="AA1310:AA1314" si="3653">AA1311</f>
        <v>0</v>
      </c>
      <c r="AB1310" s="32">
        <f t="shared" ref="AB1310:AB1314" si="3654">AB1311</f>
        <v>0</v>
      </c>
      <c r="AC1310" s="33">
        <f t="shared" ref="AC1310:AC1314" si="3655">AC1311</f>
        <v>0</v>
      </c>
      <c r="AD1310" s="33">
        <f t="shared" ref="AD1310:AD1314" si="3656">AD1311</f>
        <v>0</v>
      </c>
      <c r="AE1310" s="34" t="e">
        <f t="shared" si="3518"/>
        <v>#DIV/0!</v>
      </c>
      <c r="AF1310" s="35">
        <f t="shared" ref="AF1310:AF1314" si="3657">AF1311</f>
        <v>0</v>
      </c>
      <c r="AG1310" s="35">
        <f t="shared" ref="AG1310:AG1314" si="3658">AG1311</f>
        <v>0</v>
      </c>
      <c r="AH1310" s="36">
        <f t="shared" ref="AH1310:AH1314" si="3659">AH1311</f>
        <v>0</v>
      </c>
      <c r="AI1310" s="36">
        <f t="shared" ref="AI1310:AI1314" si="3660">AI1311</f>
        <v>0</v>
      </c>
      <c r="AJ1310" s="36">
        <f t="shared" ref="AJ1310:AJ1314" si="3661">AJ1311</f>
        <v>0</v>
      </c>
      <c r="AK1310" s="36">
        <f t="shared" ref="AK1310:AK1314" si="3662">AK1311</f>
        <v>0</v>
      </c>
      <c r="AL1310" s="36">
        <f t="shared" si="3519"/>
        <v>0</v>
      </c>
      <c r="AM1310" s="36">
        <f t="shared" si="3520"/>
        <v>0</v>
      </c>
      <c r="AN1310" s="37" t="s">
        <v>35</v>
      </c>
    </row>
    <row r="1311" spans="2:40" ht="31.2" hidden="1" customHeight="1" x14ac:dyDescent="0.3">
      <c r="B1311" s="30" t="s">
        <v>667</v>
      </c>
      <c r="C1311" s="30" t="s">
        <v>114</v>
      </c>
      <c r="D1311" s="30" t="s">
        <v>197</v>
      </c>
      <c r="E1311" s="15" t="str">
        <f t="shared" si="3521"/>
        <v>0314</v>
      </c>
      <c r="F1311" s="30" t="s">
        <v>199</v>
      </c>
      <c r="G1311" s="30" t="s">
        <v>50</v>
      </c>
      <c r="H1311" s="31" t="s">
        <v>51</v>
      </c>
      <c r="I1311" s="32">
        <f t="shared" si="3637"/>
        <v>0</v>
      </c>
      <c r="J1311" s="32">
        <f t="shared" si="3638"/>
        <v>0</v>
      </c>
      <c r="K1311" s="32">
        <f t="shared" si="3639"/>
        <v>0</v>
      </c>
      <c r="L1311" s="32">
        <f t="shared" si="3640"/>
        <v>0</v>
      </c>
      <c r="M1311" s="32">
        <f t="shared" si="3641"/>
        <v>0</v>
      </c>
      <c r="N1311" s="32">
        <f t="shared" si="3642"/>
        <v>0</v>
      </c>
      <c r="O1311" s="32">
        <f t="shared" si="3643"/>
        <v>0</v>
      </c>
      <c r="P1311" s="32">
        <f t="shared" si="3644"/>
        <v>0</v>
      </c>
      <c r="Q1311" s="32">
        <f t="shared" si="3645"/>
        <v>0</v>
      </c>
      <c r="R1311" s="32">
        <f t="shared" si="3646"/>
        <v>0</v>
      </c>
      <c r="S1311" s="32">
        <f t="shared" si="3647"/>
        <v>0</v>
      </c>
      <c r="T1311" s="32">
        <f t="shared" si="3648"/>
        <v>0</v>
      </c>
      <c r="U1311" s="32">
        <v>0</v>
      </c>
      <c r="V1311" s="32">
        <f t="shared" si="3523"/>
        <v>0</v>
      </c>
      <c r="W1311" s="32">
        <f t="shared" si="3649"/>
        <v>0</v>
      </c>
      <c r="X1311" s="32">
        <f t="shared" si="3650"/>
        <v>0</v>
      </c>
      <c r="Y1311" s="32">
        <f t="shared" si="3651"/>
        <v>0</v>
      </c>
      <c r="Z1311" s="32">
        <f t="shared" si="3652"/>
        <v>0</v>
      </c>
      <c r="AA1311" s="32">
        <f t="shared" si="3653"/>
        <v>0</v>
      </c>
      <c r="AB1311" s="32">
        <f t="shared" si="3654"/>
        <v>0</v>
      </c>
      <c r="AC1311" s="33">
        <f t="shared" si="3655"/>
        <v>0</v>
      </c>
      <c r="AD1311" s="33">
        <f t="shared" si="3656"/>
        <v>0</v>
      </c>
      <c r="AE1311" s="34" t="e">
        <f t="shared" si="3518"/>
        <v>#DIV/0!</v>
      </c>
      <c r="AF1311" s="35">
        <f t="shared" si="3657"/>
        <v>0</v>
      </c>
      <c r="AG1311" s="35">
        <f t="shared" si="3658"/>
        <v>0</v>
      </c>
      <c r="AH1311" s="36">
        <f t="shared" si="3659"/>
        <v>0</v>
      </c>
      <c r="AI1311" s="36">
        <f t="shared" si="3660"/>
        <v>0</v>
      </c>
      <c r="AJ1311" s="36">
        <f t="shared" si="3661"/>
        <v>0</v>
      </c>
      <c r="AK1311" s="36">
        <f t="shared" si="3662"/>
        <v>0</v>
      </c>
      <c r="AL1311" s="36">
        <f t="shared" si="3519"/>
        <v>0</v>
      </c>
      <c r="AM1311" s="36">
        <f t="shared" si="3520"/>
        <v>0</v>
      </c>
      <c r="AN1311" s="37" t="s">
        <v>35</v>
      </c>
    </row>
    <row r="1312" spans="2:40" ht="31.2" hidden="1" customHeight="1" x14ac:dyDescent="0.3">
      <c r="B1312" s="30" t="s">
        <v>667</v>
      </c>
      <c r="C1312" s="30" t="s">
        <v>114</v>
      </c>
      <c r="D1312" s="30" t="s">
        <v>197</v>
      </c>
      <c r="E1312" s="15" t="str">
        <f t="shared" si="3521"/>
        <v>0314</v>
      </c>
      <c r="F1312" s="30" t="s">
        <v>199</v>
      </c>
      <c r="G1312" s="30" t="s">
        <v>52</v>
      </c>
      <c r="H1312" s="31" t="s">
        <v>53</v>
      </c>
      <c r="I1312" s="32"/>
      <c r="J1312" s="32"/>
      <c r="K1312" s="32"/>
      <c r="L1312" s="32"/>
      <c r="M1312" s="32"/>
      <c r="N1312" s="32"/>
      <c r="O1312" s="32">
        <v>0</v>
      </c>
      <c r="P1312" s="32">
        <v>0</v>
      </c>
      <c r="Q1312" s="32">
        <v>0</v>
      </c>
      <c r="R1312" s="32">
        <v>0</v>
      </c>
      <c r="S1312" s="32">
        <v>0</v>
      </c>
      <c r="T1312" s="32">
        <v>0</v>
      </c>
      <c r="U1312" s="32">
        <v>0</v>
      </c>
      <c r="V1312" s="32">
        <f t="shared" si="3523"/>
        <v>0</v>
      </c>
      <c r="W1312" s="32"/>
      <c r="X1312" s="32"/>
      <c r="Y1312" s="32"/>
      <c r="Z1312" s="32"/>
      <c r="AA1312" s="32"/>
      <c r="AB1312" s="32">
        <v>0</v>
      </c>
      <c r="AC1312" s="33">
        <v>0</v>
      </c>
      <c r="AD1312" s="33">
        <v>0</v>
      </c>
      <c r="AE1312" s="34" t="e">
        <f t="shared" si="3518"/>
        <v>#DIV/0!</v>
      </c>
      <c r="AF1312" s="35">
        <v>0</v>
      </c>
      <c r="AG1312" s="35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f t="shared" si="3519"/>
        <v>0</v>
      </c>
      <c r="AM1312" s="36">
        <f t="shared" si="3520"/>
        <v>0</v>
      </c>
      <c r="AN1312" s="37" t="s">
        <v>35</v>
      </c>
    </row>
    <row r="1313" spans="2:40" ht="31.2" x14ac:dyDescent="0.3">
      <c r="B1313" s="30" t="s">
        <v>667</v>
      </c>
      <c r="C1313" s="30" t="s">
        <v>114</v>
      </c>
      <c r="D1313" s="30" t="s">
        <v>197</v>
      </c>
      <c r="E1313" s="15" t="str">
        <f t="shared" si="3521"/>
        <v>0314</v>
      </c>
      <c r="F1313" s="30" t="s">
        <v>201</v>
      </c>
      <c r="G1313" s="30"/>
      <c r="H1313" s="31" t="s">
        <v>202</v>
      </c>
      <c r="I1313" s="32">
        <f t="shared" si="3637"/>
        <v>121.7</v>
      </c>
      <c r="J1313" s="32">
        <f t="shared" si="3638"/>
        <v>121.7</v>
      </c>
      <c r="K1313" s="32">
        <f t="shared" si="3639"/>
        <v>121.7</v>
      </c>
      <c r="L1313" s="32">
        <f t="shared" si="3640"/>
        <v>0</v>
      </c>
      <c r="M1313" s="32">
        <f t="shared" si="3641"/>
        <v>0</v>
      </c>
      <c r="N1313" s="32">
        <f t="shared" si="3642"/>
        <v>0</v>
      </c>
      <c r="O1313" s="32">
        <f t="shared" si="3643"/>
        <v>0</v>
      </c>
      <c r="P1313" s="32">
        <f t="shared" si="3644"/>
        <v>0</v>
      </c>
      <c r="Q1313" s="32">
        <f t="shared" si="3645"/>
        <v>0</v>
      </c>
      <c r="R1313" s="32">
        <f t="shared" si="3646"/>
        <v>0</v>
      </c>
      <c r="S1313" s="32">
        <f t="shared" si="3647"/>
        <v>0</v>
      </c>
      <c r="T1313" s="32">
        <f t="shared" si="3648"/>
        <v>0</v>
      </c>
      <c r="U1313" s="32">
        <v>0</v>
      </c>
      <c r="V1313" s="32">
        <f t="shared" si="3523"/>
        <v>121.7</v>
      </c>
      <c r="W1313" s="32">
        <f t="shared" si="3649"/>
        <v>0</v>
      </c>
      <c r="X1313" s="32">
        <f t="shared" si="3650"/>
        <v>0</v>
      </c>
      <c r="Y1313" s="32">
        <f t="shared" si="3651"/>
        <v>0</v>
      </c>
      <c r="Z1313" s="32">
        <f t="shared" si="3652"/>
        <v>0</v>
      </c>
      <c r="AA1313" s="32">
        <f t="shared" si="3653"/>
        <v>0</v>
      </c>
      <c r="AB1313" s="32">
        <f t="shared" si="3654"/>
        <v>72.440920000000006</v>
      </c>
      <c r="AC1313" s="33">
        <f t="shared" si="3655"/>
        <v>121.7</v>
      </c>
      <c r="AD1313" s="33">
        <f t="shared" si="3656"/>
        <v>115.37532</v>
      </c>
      <c r="AE1313" s="34">
        <f t="shared" si="3518"/>
        <v>94.803056696795394</v>
      </c>
      <c r="AF1313" s="32">
        <f t="shared" si="3657"/>
        <v>121.7</v>
      </c>
      <c r="AG1313" s="32">
        <f t="shared" si="3658"/>
        <v>0</v>
      </c>
      <c r="AH1313" s="32">
        <f t="shared" si="3659"/>
        <v>0</v>
      </c>
      <c r="AI1313" s="32">
        <f t="shared" si="3660"/>
        <v>0</v>
      </c>
      <c r="AJ1313" s="32">
        <f t="shared" si="3661"/>
        <v>0</v>
      </c>
      <c r="AK1313" s="32">
        <f t="shared" si="3662"/>
        <v>0</v>
      </c>
      <c r="AL1313" s="32">
        <f t="shared" si="3519"/>
        <v>121.7</v>
      </c>
      <c r="AM1313" s="32">
        <f t="shared" si="3520"/>
        <v>0</v>
      </c>
    </row>
    <row r="1314" spans="2:40" ht="31.2" x14ac:dyDescent="0.3">
      <c r="B1314" s="30" t="s">
        <v>667</v>
      </c>
      <c r="C1314" s="30" t="s">
        <v>114</v>
      </c>
      <c r="D1314" s="30" t="s">
        <v>197</v>
      </c>
      <c r="E1314" s="15" t="str">
        <f t="shared" si="3521"/>
        <v>0314</v>
      </c>
      <c r="F1314" s="30" t="s">
        <v>201</v>
      </c>
      <c r="G1314" s="30" t="s">
        <v>50</v>
      </c>
      <c r="H1314" s="31" t="s">
        <v>51</v>
      </c>
      <c r="I1314" s="32">
        <f t="shared" si="3637"/>
        <v>121.7</v>
      </c>
      <c r="J1314" s="32">
        <f t="shared" si="3638"/>
        <v>121.7</v>
      </c>
      <c r="K1314" s="32">
        <f t="shared" si="3639"/>
        <v>121.7</v>
      </c>
      <c r="L1314" s="32">
        <f t="shared" si="3640"/>
        <v>0</v>
      </c>
      <c r="M1314" s="32">
        <f t="shared" si="3641"/>
        <v>0</v>
      </c>
      <c r="N1314" s="32">
        <f t="shared" si="3642"/>
        <v>0</v>
      </c>
      <c r="O1314" s="32">
        <f t="shared" si="3643"/>
        <v>0</v>
      </c>
      <c r="P1314" s="32">
        <f t="shared" si="3644"/>
        <v>0</v>
      </c>
      <c r="Q1314" s="32">
        <f t="shared" si="3645"/>
        <v>0</v>
      </c>
      <c r="R1314" s="32">
        <f t="shared" si="3646"/>
        <v>0</v>
      </c>
      <c r="S1314" s="32">
        <f t="shared" si="3647"/>
        <v>0</v>
      </c>
      <c r="T1314" s="32">
        <f t="shared" si="3648"/>
        <v>0</v>
      </c>
      <c r="U1314" s="32">
        <v>0</v>
      </c>
      <c r="V1314" s="32">
        <f t="shared" si="3523"/>
        <v>121.7</v>
      </c>
      <c r="W1314" s="32">
        <f t="shared" si="3649"/>
        <v>0</v>
      </c>
      <c r="X1314" s="32">
        <f t="shared" si="3650"/>
        <v>0</v>
      </c>
      <c r="Y1314" s="32">
        <f t="shared" si="3651"/>
        <v>0</v>
      </c>
      <c r="Z1314" s="32">
        <f t="shared" si="3652"/>
        <v>0</v>
      </c>
      <c r="AA1314" s="32">
        <f t="shared" si="3653"/>
        <v>0</v>
      </c>
      <c r="AB1314" s="32">
        <f t="shared" si="3654"/>
        <v>72.440920000000006</v>
      </c>
      <c r="AC1314" s="33">
        <f t="shared" si="3655"/>
        <v>121.7</v>
      </c>
      <c r="AD1314" s="33">
        <f t="shared" si="3656"/>
        <v>115.37532</v>
      </c>
      <c r="AE1314" s="34">
        <f t="shared" si="3518"/>
        <v>94.803056696795394</v>
      </c>
      <c r="AF1314" s="32">
        <f t="shared" si="3657"/>
        <v>121.7</v>
      </c>
      <c r="AG1314" s="32">
        <f t="shared" si="3658"/>
        <v>0</v>
      </c>
      <c r="AH1314" s="32">
        <f t="shared" si="3659"/>
        <v>0</v>
      </c>
      <c r="AI1314" s="32">
        <f t="shared" si="3660"/>
        <v>0</v>
      </c>
      <c r="AJ1314" s="32">
        <f t="shared" si="3661"/>
        <v>0</v>
      </c>
      <c r="AK1314" s="32">
        <f t="shared" si="3662"/>
        <v>0</v>
      </c>
      <c r="AL1314" s="32">
        <f t="shared" si="3519"/>
        <v>121.7</v>
      </c>
      <c r="AM1314" s="32">
        <f t="shared" si="3520"/>
        <v>0</v>
      </c>
    </row>
    <row r="1315" spans="2:40" ht="31.2" x14ac:dyDescent="0.3">
      <c r="B1315" s="30" t="s">
        <v>667</v>
      </c>
      <c r="C1315" s="30" t="s">
        <v>114</v>
      </c>
      <c r="D1315" s="30" t="s">
        <v>197</v>
      </c>
      <c r="E1315" s="15" t="str">
        <f t="shared" si="3521"/>
        <v>0314</v>
      </c>
      <c r="F1315" s="30" t="s">
        <v>201</v>
      </c>
      <c r="G1315" s="30" t="s">
        <v>52</v>
      </c>
      <c r="H1315" s="31" t="s">
        <v>53</v>
      </c>
      <c r="I1315" s="32">
        <v>121.7</v>
      </c>
      <c r="J1315" s="32">
        <v>121.7</v>
      </c>
      <c r="K1315" s="32">
        <v>121.7</v>
      </c>
      <c r="L1315" s="32"/>
      <c r="M1315" s="32"/>
      <c r="N1315" s="32"/>
      <c r="O1315" s="32">
        <v>0</v>
      </c>
      <c r="P1315" s="32">
        <v>0</v>
      </c>
      <c r="Q1315" s="32">
        <v>0</v>
      </c>
      <c r="R1315" s="32">
        <v>0</v>
      </c>
      <c r="S1315" s="32">
        <v>0</v>
      </c>
      <c r="T1315" s="32">
        <v>0</v>
      </c>
      <c r="U1315" s="32">
        <v>0</v>
      </c>
      <c r="V1315" s="32">
        <f t="shared" si="3523"/>
        <v>121.7</v>
      </c>
      <c r="W1315" s="32"/>
      <c r="X1315" s="32"/>
      <c r="Y1315" s="32"/>
      <c r="Z1315" s="32"/>
      <c r="AA1315" s="32"/>
      <c r="AB1315" s="32">
        <v>72.440920000000006</v>
      </c>
      <c r="AC1315" s="33">
        <v>121.7</v>
      </c>
      <c r="AD1315" s="33">
        <v>115.37532</v>
      </c>
      <c r="AE1315" s="34">
        <f t="shared" si="3518"/>
        <v>94.803056696795394</v>
      </c>
      <c r="AF1315" s="32">
        <v>121.7</v>
      </c>
      <c r="AG1315" s="32">
        <v>0</v>
      </c>
      <c r="AH1315" s="32">
        <v>0</v>
      </c>
      <c r="AI1315" s="32">
        <v>0</v>
      </c>
      <c r="AJ1315" s="32">
        <v>0</v>
      </c>
      <c r="AK1315" s="32">
        <v>0</v>
      </c>
      <c r="AL1315" s="32">
        <f t="shared" si="3519"/>
        <v>121.7</v>
      </c>
      <c r="AM1315" s="32">
        <f t="shared" si="3520"/>
        <v>0</v>
      </c>
      <c r="AN1315" s="12"/>
    </row>
    <row r="1316" spans="2:40" ht="31.2" x14ac:dyDescent="0.3">
      <c r="B1316" s="30" t="s">
        <v>667</v>
      </c>
      <c r="C1316" s="30" t="s">
        <v>114</v>
      </c>
      <c r="D1316" s="30" t="s">
        <v>197</v>
      </c>
      <c r="E1316" s="15" t="str">
        <f t="shared" si="3521"/>
        <v>0314</v>
      </c>
      <c r="F1316" s="30" t="s">
        <v>710</v>
      </c>
      <c r="G1316" s="30"/>
      <c r="H1316" s="31" t="s">
        <v>711</v>
      </c>
      <c r="I1316" s="32">
        <f t="shared" ref="I1316:T1316" si="3663">I1319+I1317</f>
        <v>1177.8</v>
      </c>
      <c r="J1316" s="32">
        <f t="shared" si="3663"/>
        <v>1218.9000000000001</v>
      </c>
      <c r="K1316" s="32">
        <f t="shared" si="3663"/>
        <v>1218.9000000000001</v>
      </c>
      <c r="L1316" s="32">
        <f t="shared" si="3663"/>
        <v>0</v>
      </c>
      <c r="M1316" s="32">
        <f t="shared" si="3663"/>
        <v>0</v>
      </c>
      <c r="N1316" s="32">
        <f t="shared" si="3663"/>
        <v>0</v>
      </c>
      <c r="O1316" s="32">
        <f t="shared" si="3663"/>
        <v>0</v>
      </c>
      <c r="P1316" s="32">
        <f t="shared" si="3663"/>
        <v>0</v>
      </c>
      <c r="Q1316" s="32">
        <f t="shared" si="3663"/>
        <v>0</v>
      </c>
      <c r="R1316" s="32">
        <f t="shared" si="3663"/>
        <v>0</v>
      </c>
      <c r="S1316" s="32">
        <f t="shared" si="3663"/>
        <v>0</v>
      </c>
      <c r="T1316" s="32">
        <f t="shared" si="3663"/>
        <v>0</v>
      </c>
      <c r="U1316" s="32">
        <v>0</v>
      </c>
      <c r="V1316" s="32">
        <f t="shared" si="3523"/>
        <v>1177.8</v>
      </c>
      <c r="W1316" s="32">
        <f t="shared" ref="W1316:AD1316" si="3664">W1319+W1317</f>
        <v>0</v>
      </c>
      <c r="X1316" s="32">
        <f t="shared" si="3664"/>
        <v>0</v>
      </c>
      <c r="Y1316" s="32">
        <f t="shared" si="3664"/>
        <v>0</v>
      </c>
      <c r="Z1316" s="32">
        <f t="shared" si="3664"/>
        <v>0</v>
      </c>
      <c r="AA1316" s="32">
        <f t="shared" si="3664"/>
        <v>0</v>
      </c>
      <c r="AB1316" s="32">
        <f t="shared" si="3664"/>
        <v>861.92829000000006</v>
      </c>
      <c r="AC1316" s="33">
        <f t="shared" si="3664"/>
        <v>1281</v>
      </c>
      <c r="AD1316" s="33">
        <f t="shared" si="3664"/>
        <v>1281</v>
      </c>
      <c r="AE1316" s="34">
        <f t="shared" si="3518"/>
        <v>100</v>
      </c>
      <c r="AF1316" s="32">
        <f t="shared" ref="AF1316:AK1316" si="3665">AF1319+AF1317</f>
        <v>1281</v>
      </c>
      <c r="AG1316" s="32">
        <f t="shared" si="3665"/>
        <v>0</v>
      </c>
      <c r="AH1316" s="32">
        <f t="shared" si="3665"/>
        <v>0</v>
      </c>
      <c r="AI1316" s="32">
        <f t="shared" si="3665"/>
        <v>0</v>
      </c>
      <c r="AJ1316" s="32">
        <f t="shared" si="3665"/>
        <v>0</v>
      </c>
      <c r="AK1316" s="32">
        <f t="shared" si="3665"/>
        <v>0</v>
      </c>
      <c r="AL1316" s="32">
        <f t="shared" si="3519"/>
        <v>1281</v>
      </c>
      <c r="AM1316" s="32">
        <f t="shared" si="3520"/>
        <v>-103.20000000000005</v>
      </c>
    </row>
    <row r="1317" spans="2:40" ht="78" x14ac:dyDescent="0.3">
      <c r="B1317" s="30" t="s">
        <v>667</v>
      </c>
      <c r="C1317" s="30" t="s">
        <v>114</v>
      </c>
      <c r="D1317" s="30" t="s">
        <v>197</v>
      </c>
      <c r="E1317" s="15" t="str">
        <f t="shared" si="3521"/>
        <v>0314</v>
      </c>
      <c r="F1317" s="30" t="s">
        <v>710</v>
      </c>
      <c r="G1317" s="30" t="s">
        <v>68</v>
      </c>
      <c r="H1317" s="31" t="s">
        <v>69</v>
      </c>
      <c r="I1317" s="32">
        <f t="shared" ref="I1317:T1317" si="3666">I1318</f>
        <v>698.5</v>
      </c>
      <c r="J1317" s="32">
        <f t="shared" si="3666"/>
        <v>723.9</v>
      </c>
      <c r="K1317" s="32">
        <f t="shared" si="3666"/>
        <v>723.9</v>
      </c>
      <c r="L1317" s="32">
        <f t="shared" si="3666"/>
        <v>0</v>
      </c>
      <c r="M1317" s="32">
        <f t="shared" si="3666"/>
        <v>0</v>
      </c>
      <c r="N1317" s="32">
        <f t="shared" si="3666"/>
        <v>0</v>
      </c>
      <c r="O1317" s="32">
        <f t="shared" si="3666"/>
        <v>0</v>
      </c>
      <c r="P1317" s="32">
        <f t="shared" si="3666"/>
        <v>0</v>
      </c>
      <c r="Q1317" s="32">
        <f t="shared" si="3666"/>
        <v>0</v>
      </c>
      <c r="R1317" s="32">
        <f t="shared" si="3666"/>
        <v>0</v>
      </c>
      <c r="S1317" s="32">
        <f t="shared" si="3666"/>
        <v>0</v>
      </c>
      <c r="T1317" s="32">
        <f t="shared" si="3666"/>
        <v>0</v>
      </c>
      <c r="U1317" s="32">
        <v>0</v>
      </c>
      <c r="V1317" s="32">
        <f t="shared" si="3523"/>
        <v>698.5</v>
      </c>
      <c r="W1317" s="32">
        <f t="shared" ref="W1317:AD1317" si="3667">W1318</f>
        <v>0</v>
      </c>
      <c r="X1317" s="32">
        <f t="shared" si="3667"/>
        <v>0</v>
      </c>
      <c r="Y1317" s="32">
        <f t="shared" si="3667"/>
        <v>0</v>
      </c>
      <c r="Z1317" s="32">
        <f t="shared" si="3667"/>
        <v>0</v>
      </c>
      <c r="AA1317" s="32">
        <f t="shared" si="3667"/>
        <v>0</v>
      </c>
      <c r="AB1317" s="32">
        <f t="shared" si="3667"/>
        <v>494.58595000000003</v>
      </c>
      <c r="AC1317" s="33">
        <f t="shared" si="3667"/>
        <v>784.96338000000003</v>
      </c>
      <c r="AD1317" s="33">
        <f t="shared" si="3667"/>
        <v>784.96338000000003</v>
      </c>
      <c r="AE1317" s="34">
        <f t="shared" si="3518"/>
        <v>100</v>
      </c>
      <c r="AF1317" s="32">
        <f t="shared" ref="AF1317:AK1317" si="3668">AF1318</f>
        <v>758.7</v>
      </c>
      <c r="AG1317" s="32">
        <f t="shared" si="3668"/>
        <v>0</v>
      </c>
      <c r="AH1317" s="32">
        <f t="shared" si="3668"/>
        <v>0</v>
      </c>
      <c r="AI1317" s="32">
        <f t="shared" si="3668"/>
        <v>0</v>
      </c>
      <c r="AJ1317" s="32">
        <f t="shared" si="3668"/>
        <v>0</v>
      </c>
      <c r="AK1317" s="32">
        <f t="shared" si="3668"/>
        <v>0</v>
      </c>
      <c r="AL1317" s="32">
        <f t="shared" si="3519"/>
        <v>758.7</v>
      </c>
      <c r="AM1317" s="32">
        <f t="shared" si="3520"/>
        <v>-60.200000000000045</v>
      </c>
    </row>
    <row r="1318" spans="2:40" ht="31.2" x14ac:dyDescent="0.3">
      <c r="B1318" s="30" t="s">
        <v>667</v>
      </c>
      <c r="C1318" s="30" t="s">
        <v>114</v>
      </c>
      <c r="D1318" s="30" t="s">
        <v>197</v>
      </c>
      <c r="E1318" s="15" t="str">
        <f t="shared" si="3521"/>
        <v>0314</v>
      </c>
      <c r="F1318" s="30" t="s">
        <v>710</v>
      </c>
      <c r="G1318" s="30" t="s">
        <v>90</v>
      </c>
      <c r="H1318" s="31" t="s">
        <v>91</v>
      </c>
      <c r="I1318" s="32">
        <v>698.5</v>
      </c>
      <c r="J1318" s="32">
        <v>723.9</v>
      </c>
      <c r="K1318" s="32">
        <v>723.9</v>
      </c>
      <c r="L1318" s="32"/>
      <c r="M1318" s="32"/>
      <c r="N1318" s="32"/>
      <c r="O1318" s="32">
        <v>0</v>
      </c>
      <c r="P1318" s="32">
        <v>0</v>
      </c>
      <c r="Q1318" s="32">
        <v>0</v>
      </c>
      <c r="R1318" s="32">
        <v>0</v>
      </c>
      <c r="S1318" s="32">
        <v>0</v>
      </c>
      <c r="T1318" s="32">
        <v>0</v>
      </c>
      <c r="U1318" s="32">
        <v>0</v>
      </c>
      <c r="V1318" s="32">
        <f t="shared" si="3523"/>
        <v>698.5</v>
      </c>
      <c r="W1318" s="32"/>
      <c r="X1318" s="32"/>
      <c r="Y1318" s="32"/>
      <c r="Z1318" s="32"/>
      <c r="AA1318" s="32"/>
      <c r="AB1318" s="32">
        <v>494.58595000000003</v>
      </c>
      <c r="AC1318" s="33">
        <v>784.96338000000003</v>
      </c>
      <c r="AD1318" s="33">
        <v>784.96338000000003</v>
      </c>
      <c r="AE1318" s="34">
        <f t="shared" si="3518"/>
        <v>100</v>
      </c>
      <c r="AF1318" s="32">
        <v>758.7</v>
      </c>
      <c r="AG1318" s="32">
        <v>0</v>
      </c>
      <c r="AH1318" s="32">
        <v>0</v>
      </c>
      <c r="AI1318" s="32">
        <v>0</v>
      </c>
      <c r="AJ1318" s="32">
        <v>0</v>
      </c>
      <c r="AK1318" s="32">
        <v>0</v>
      </c>
      <c r="AL1318" s="32">
        <f t="shared" si="3519"/>
        <v>758.7</v>
      </c>
      <c r="AM1318" s="32">
        <f t="shared" si="3520"/>
        <v>-60.200000000000045</v>
      </c>
      <c r="AN1318" s="12"/>
    </row>
    <row r="1319" spans="2:40" ht="31.2" x14ac:dyDescent="0.3">
      <c r="B1319" s="30" t="s">
        <v>667</v>
      </c>
      <c r="C1319" s="30" t="s">
        <v>114</v>
      </c>
      <c r="D1319" s="30" t="s">
        <v>197</v>
      </c>
      <c r="E1319" s="15" t="str">
        <f t="shared" si="3521"/>
        <v>0314</v>
      </c>
      <c r="F1319" s="30" t="s">
        <v>710</v>
      </c>
      <c r="G1319" s="30" t="s">
        <v>50</v>
      </c>
      <c r="H1319" s="31" t="s">
        <v>51</v>
      </c>
      <c r="I1319" s="32">
        <f t="shared" ref="I1319:T1319" si="3669">I1320</f>
        <v>479.3</v>
      </c>
      <c r="J1319" s="32">
        <f t="shared" si="3669"/>
        <v>495</v>
      </c>
      <c r="K1319" s="32">
        <f t="shared" si="3669"/>
        <v>495</v>
      </c>
      <c r="L1319" s="32">
        <f t="shared" si="3669"/>
        <v>0</v>
      </c>
      <c r="M1319" s="32">
        <f t="shared" si="3669"/>
        <v>0</v>
      </c>
      <c r="N1319" s="32">
        <f t="shared" si="3669"/>
        <v>0</v>
      </c>
      <c r="O1319" s="32">
        <f t="shared" si="3669"/>
        <v>0</v>
      </c>
      <c r="P1319" s="32">
        <f t="shared" si="3669"/>
        <v>0</v>
      </c>
      <c r="Q1319" s="32">
        <f t="shared" si="3669"/>
        <v>0</v>
      </c>
      <c r="R1319" s="32">
        <f t="shared" si="3669"/>
        <v>0</v>
      </c>
      <c r="S1319" s="32">
        <f t="shared" si="3669"/>
        <v>0</v>
      </c>
      <c r="T1319" s="32">
        <f t="shared" si="3669"/>
        <v>0</v>
      </c>
      <c r="U1319" s="32">
        <v>0</v>
      </c>
      <c r="V1319" s="32">
        <f t="shared" si="3523"/>
        <v>479.3</v>
      </c>
      <c r="W1319" s="32">
        <f t="shared" ref="W1319:AD1319" si="3670">W1320</f>
        <v>0</v>
      </c>
      <c r="X1319" s="32">
        <f t="shared" si="3670"/>
        <v>0</v>
      </c>
      <c r="Y1319" s="32">
        <f t="shared" si="3670"/>
        <v>0</v>
      </c>
      <c r="Z1319" s="32">
        <f t="shared" si="3670"/>
        <v>0</v>
      </c>
      <c r="AA1319" s="32">
        <f t="shared" si="3670"/>
        <v>0</v>
      </c>
      <c r="AB1319" s="32">
        <f t="shared" si="3670"/>
        <v>367.34233999999998</v>
      </c>
      <c r="AC1319" s="33">
        <f t="shared" si="3670"/>
        <v>496.03662000000003</v>
      </c>
      <c r="AD1319" s="33">
        <f t="shared" si="3670"/>
        <v>496.03662000000003</v>
      </c>
      <c r="AE1319" s="34">
        <f t="shared" si="3518"/>
        <v>100</v>
      </c>
      <c r="AF1319" s="32">
        <f t="shared" ref="AF1319:AK1319" si="3671">AF1320</f>
        <v>522.29999999999995</v>
      </c>
      <c r="AG1319" s="32">
        <f t="shared" si="3671"/>
        <v>0</v>
      </c>
      <c r="AH1319" s="32">
        <f t="shared" si="3671"/>
        <v>0</v>
      </c>
      <c r="AI1319" s="32">
        <f t="shared" si="3671"/>
        <v>0</v>
      </c>
      <c r="AJ1319" s="32">
        <f t="shared" si="3671"/>
        <v>0</v>
      </c>
      <c r="AK1319" s="32">
        <f t="shared" si="3671"/>
        <v>0</v>
      </c>
      <c r="AL1319" s="32">
        <f t="shared" si="3519"/>
        <v>522.29999999999995</v>
      </c>
      <c r="AM1319" s="32">
        <f t="shared" si="3520"/>
        <v>-42.999999999999943</v>
      </c>
    </row>
    <row r="1320" spans="2:40" ht="31.2" x14ac:dyDescent="0.3">
      <c r="B1320" s="30" t="s">
        <v>667</v>
      </c>
      <c r="C1320" s="30" t="s">
        <v>114</v>
      </c>
      <c r="D1320" s="30" t="s">
        <v>197</v>
      </c>
      <c r="E1320" s="15" t="str">
        <f t="shared" si="3521"/>
        <v>0314</v>
      </c>
      <c r="F1320" s="30" t="s">
        <v>710</v>
      </c>
      <c r="G1320" s="30" t="s">
        <v>52</v>
      </c>
      <c r="H1320" s="31" t="s">
        <v>53</v>
      </c>
      <c r="I1320" s="32">
        <v>479.3</v>
      </c>
      <c r="J1320" s="32">
        <v>495</v>
      </c>
      <c r="K1320" s="32">
        <v>495</v>
      </c>
      <c r="L1320" s="32"/>
      <c r="M1320" s="32"/>
      <c r="N1320" s="32"/>
      <c r="O1320" s="32">
        <v>0</v>
      </c>
      <c r="P1320" s="32">
        <v>0</v>
      </c>
      <c r="Q1320" s="32">
        <v>0</v>
      </c>
      <c r="R1320" s="32">
        <v>0</v>
      </c>
      <c r="S1320" s="32">
        <v>0</v>
      </c>
      <c r="T1320" s="32">
        <v>0</v>
      </c>
      <c r="U1320" s="32">
        <v>0</v>
      </c>
      <c r="V1320" s="32">
        <f t="shared" si="3523"/>
        <v>479.3</v>
      </c>
      <c r="W1320" s="32"/>
      <c r="X1320" s="32"/>
      <c r="Y1320" s="32"/>
      <c r="Z1320" s="32"/>
      <c r="AA1320" s="32"/>
      <c r="AB1320" s="32">
        <v>367.34233999999998</v>
      </c>
      <c r="AC1320" s="33">
        <v>496.03662000000003</v>
      </c>
      <c r="AD1320" s="33">
        <v>496.03662000000003</v>
      </c>
      <c r="AE1320" s="34">
        <f t="shared" si="3518"/>
        <v>100</v>
      </c>
      <c r="AF1320" s="32">
        <v>522.29999999999995</v>
      </c>
      <c r="AG1320" s="32">
        <v>0</v>
      </c>
      <c r="AH1320" s="32">
        <v>0</v>
      </c>
      <c r="AI1320" s="32">
        <v>0</v>
      </c>
      <c r="AJ1320" s="32">
        <v>0</v>
      </c>
      <c r="AK1320" s="32">
        <v>0</v>
      </c>
      <c r="AL1320" s="32">
        <f t="shared" si="3519"/>
        <v>522.29999999999995</v>
      </c>
      <c r="AM1320" s="32">
        <f t="shared" si="3520"/>
        <v>-42.999999999999943</v>
      </c>
      <c r="AN1320" s="12"/>
    </row>
    <row r="1321" spans="2:40" s="13" customFormat="1" x14ac:dyDescent="0.3">
      <c r="B1321" s="14" t="s">
        <v>667</v>
      </c>
      <c r="C1321" s="14" t="s">
        <v>104</v>
      </c>
      <c r="D1321" s="14"/>
      <c r="E1321" s="21" t="str">
        <f t="shared" si="3521"/>
        <v>04</v>
      </c>
      <c r="F1321" s="14"/>
      <c r="G1321" s="14"/>
      <c r="H1321" s="16" t="s">
        <v>105</v>
      </c>
      <c r="I1321" s="17">
        <f t="shared" ref="I1321:T1321" si="3672">I1329+I1390+I1322</f>
        <v>5978.5000000000009</v>
      </c>
      <c r="J1321" s="17">
        <f t="shared" si="3672"/>
        <v>5167.5000000000009</v>
      </c>
      <c r="K1321" s="17">
        <f t="shared" si="3672"/>
        <v>5167.5000000000009</v>
      </c>
      <c r="L1321" s="17">
        <f t="shared" si="3672"/>
        <v>0</v>
      </c>
      <c r="M1321" s="17">
        <f t="shared" si="3672"/>
        <v>0</v>
      </c>
      <c r="N1321" s="17">
        <f t="shared" si="3672"/>
        <v>0</v>
      </c>
      <c r="O1321" s="17">
        <f t="shared" si="3672"/>
        <v>-76.490000000000009</v>
      </c>
      <c r="P1321" s="17">
        <f t="shared" si="3672"/>
        <v>62.866999999999997</v>
      </c>
      <c r="Q1321" s="17">
        <f t="shared" si="3672"/>
        <v>0</v>
      </c>
      <c r="R1321" s="17">
        <f t="shared" si="3672"/>
        <v>0</v>
      </c>
      <c r="S1321" s="17">
        <f t="shared" si="3672"/>
        <v>0</v>
      </c>
      <c r="T1321" s="17">
        <f t="shared" si="3672"/>
        <v>0</v>
      </c>
      <c r="U1321" s="17">
        <v>0</v>
      </c>
      <c r="V1321" s="17">
        <f t="shared" si="3523"/>
        <v>5964.8770000000013</v>
      </c>
      <c r="W1321" s="17">
        <f t="shared" ref="W1321:AD1321" si="3673">W1329+W1390+W1322</f>
        <v>0</v>
      </c>
      <c r="X1321" s="17">
        <f t="shared" si="3673"/>
        <v>0</v>
      </c>
      <c r="Y1321" s="17">
        <f t="shared" si="3673"/>
        <v>0</v>
      </c>
      <c r="Z1321" s="17">
        <f t="shared" si="3673"/>
        <v>0</v>
      </c>
      <c r="AA1321" s="17">
        <f t="shared" si="3673"/>
        <v>0</v>
      </c>
      <c r="AB1321" s="17">
        <f t="shared" si="3673"/>
        <v>4520.2881400000006</v>
      </c>
      <c r="AC1321" s="18">
        <f t="shared" si="3673"/>
        <v>18837.280180000002</v>
      </c>
      <c r="AD1321" s="18">
        <f t="shared" si="3673"/>
        <v>18429.005009999997</v>
      </c>
      <c r="AE1321" s="19">
        <f t="shared" si="3518"/>
        <v>97.832621450131214</v>
      </c>
      <c r="AF1321" s="17">
        <f t="shared" ref="AF1321:AK1321" si="3674">AF1329+AF1390+AF1322</f>
        <v>15656.146670000002</v>
      </c>
      <c r="AG1321" s="17">
        <f t="shared" si="3674"/>
        <v>-76.490000000000009</v>
      </c>
      <c r="AH1321" s="17">
        <f t="shared" si="3674"/>
        <v>0</v>
      </c>
      <c r="AI1321" s="17">
        <f t="shared" si="3674"/>
        <v>0</v>
      </c>
      <c r="AJ1321" s="17">
        <f t="shared" si="3674"/>
        <v>0</v>
      </c>
      <c r="AK1321" s="17">
        <f t="shared" si="3674"/>
        <v>0</v>
      </c>
      <c r="AL1321" s="17">
        <f t="shared" si="3519"/>
        <v>15579.656670000002</v>
      </c>
      <c r="AM1321" s="17">
        <f t="shared" si="3520"/>
        <v>-9614.7796699999999</v>
      </c>
      <c r="AN1321" s="20"/>
    </row>
    <row r="1322" spans="2:40" s="22" customFormat="1" x14ac:dyDescent="0.3">
      <c r="B1322" s="23" t="s">
        <v>667</v>
      </c>
      <c r="C1322" s="23" t="s">
        <v>104</v>
      </c>
      <c r="D1322" s="23" t="s">
        <v>112</v>
      </c>
      <c r="E1322" s="24" t="str">
        <f t="shared" si="3521"/>
        <v>0405</v>
      </c>
      <c r="F1322" s="23"/>
      <c r="G1322" s="23"/>
      <c r="H1322" s="25" t="s">
        <v>203</v>
      </c>
      <c r="I1322" s="26">
        <f t="shared" ref="I1322:I1327" si="3675">I1323</f>
        <v>30.7</v>
      </c>
      <c r="J1322" s="26">
        <f t="shared" ref="J1322:J1327" si="3676">J1323</f>
        <v>30.7</v>
      </c>
      <c r="K1322" s="26">
        <f t="shared" ref="K1322:K1327" si="3677">K1323</f>
        <v>30.7</v>
      </c>
      <c r="L1322" s="26">
        <f t="shared" ref="L1322:L1327" si="3678">L1323</f>
        <v>0</v>
      </c>
      <c r="M1322" s="26">
        <f t="shared" ref="M1322:M1327" si="3679">M1323</f>
        <v>0</v>
      </c>
      <c r="N1322" s="26">
        <f t="shared" ref="N1322:N1327" si="3680">N1323</f>
        <v>0</v>
      </c>
      <c r="O1322" s="26">
        <f t="shared" ref="O1322:O1327" si="3681">O1323</f>
        <v>0</v>
      </c>
      <c r="P1322" s="26">
        <f t="shared" ref="P1322:P1327" si="3682">P1323</f>
        <v>0</v>
      </c>
      <c r="Q1322" s="26">
        <f t="shared" ref="Q1322:Q1327" si="3683">Q1323</f>
        <v>0</v>
      </c>
      <c r="R1322" s="26">
        <f t="shared" ref="R1322:R1327" si="3684">R1323</f>
        <v>0</v>
      </c>
      <c r="S1322" s="26">
        <f t="shared" ref="S1322:S1327" si="3685">S1323</f>
        <v>0</v>
      </c>
      <c r="T1322" s="26">
        <f t="shared" ref="T1322:T1327" si="3686">T1323</f>
        <v>0</v>
      </c>
      <c r="U1322" s="26">
        <v>0</v>
      </c>
      <c r="V1322" s="26">
        <f t="shared" si="3523"/>
        <v>30.7</v>
      </c>
      <c r="W1322" s="26">
        <f t="shared" ref="W1322:W1327" si="3687">W1323</f>
        <v>0</v>
      </c>
      <c r="X1322" s="26">
        <f t="shared" ref="X1322:X1327" si="3688">X1323</f>
        <v>0</v>
      </c>
      <c r="Y1322" s="26">
        <f t="shared" ref="Y1322:Y1327" si="3689">Y1323</f>
        <v>0</v>
      </c>
      <c r="Z1322" s="26">
        <f t="shared" ref="Z1322:Z1327" si="3690">Z1323</f>
        <v>0</v>
      </c>
      <c r="AA1322" s="26">
        <f t="shared" ref="AA1322:AA1327" si="3691">AA1323</f>
        <v>0</v>
      </c>
      <c r="AB1322" s="26">
        <f t="shared" ref="AB1322:AB1327" si="3692">AB1323</f>
        <v>30.404</v>
      </c>
      <c r="AC1322" s="27">
        <f t="shared" ref="AC1322:AC1327" si="3693">AC1323</f>
        <v>30.7</v>
      </c>
      <c r="AD1322" s="27">
        <f t="shared" ref="AD1322:AD1327" si="3694">AD1323</f>
        <v>30.404</v>
      </c>
      <c r="AE1322" s="28">
        <f t="shared" ref="AE1322:AE1385" si="3695">AD1322/AC1322*100</f>
        <v>99.035830618892504</v>
      </c>
      <c r="AF1322" s="26">
        <f t="shared" ref="AF1322:AF1327" si="3696">AF1323</f>
        <v>30.7</v>
      </c>
      <c r="AG1322" s="26">
        <f t="shared" ref="AG1322:AG1327" si="3697">AG1323</f>
        <v>0</v>
      </c>
      <c r="AH1322" s="26">
        <f t="shared" ref="AH1322:AH1327" si="3698">AH1323</f>
        <v>0</v>
      </c>
      <c r="AI1322" s="26">
        <f t="shared" ref="AI1322:AI1327" si="3699">AI1323</f>
        <v>0</v>
      </c>
      <c r="AJ1322" s="26">
        <f t="shared" ref="AJ1322:AJ1327" si="3700">AJ1323</f>
        <v>0</v>
      </c>
      <c r="AK1322" s="26">
        <f t="shared" ref="AK1322:AK1327" si="3701">AK1323</f>
        <v>0</v>
      </c>
      <c r="AL1322" s="26">
        <f t="shared" ref="AL1322:AL1385" si="3702">AF1322+AH1322+AK1322+AI1322+AJ1322+AG1322</f>
        <v>30.7</v>
      </c>
      <c r="AM1322" s="26">
        <f t="shared" ref="AM1322:AM1385" si="3703">V1322-AL1322</f>
        <v>0</v>
      </c>
      <c r="AN1322" s="29"/>
    </row>
    <row r="1323" spans="2:40" ht="31.2" x14ac:dyDescent="0.3">
      <c r="B1323" s="30" t="s">
        <v>667</v>
      </c>
      <c r="C1323" s="30" t="s">
        <v>104</v>
      </c>
      <c r="D1323" s="30" t="s">
        <v>112</v>
      </c>
      <c r="E1323" s="15" t="str">
        <f t="shared" si="3521"/>
        <v>0405</v>
      </c>
      <c r="F1323" s="30" t="s">
        <v>204</v>
      </c>
      <c r="G1323" s="30"/>
      <c r="H1323" s="31" t="s">
        <v>205</v>
      </c>
      <c r="I1323" s="32">
        <f t="shared" si="3675"/>
        <v>30.7</v>
      </c>
      <c r="J1323" s="32">
        <f t="shared" si="3676"/>
        <v>30.7</v>
      </c>
      <c r="K1323" s="32">
        <f t="shared" si="3677"/>
        <v>30.7</v>
      </c>
      <c r="L1323" s="32">
        <f t="shared" si="3678"/>
        <v>0</v>
      </c>
      <c r="M1323" s="32">
        <f t="shared" si="3679"/>
        <v>0</v>
      </c>
      <c r="N1323" s="32">
        <f t="shared" si="3680"/>
        <v>0</v>
      </c>
      <c r="O1323" s="32">
        <f t="shared" si="3681"/>
        <v>0</v>
      </c>
      <c r="P1323" s="32">
        <f t="shared" si="3682"/>
        <v>0</v>
      </c>
      <c r="Q1323" s="32">
        <f t="shared" si="3683"/>
        <v>0</v>
      </c>
      <c r="R1323" s="32">
        <f t="shared" si="3684"/>
        <v>0</v>
      </c>
      <c r="S1323" s="32">
        <f t="shared" si="3685"/>
        <v>0</v>
      </c>
      <c r="T1323" s="32">
        <f t="shared" si="3686"/>
        <v>0</v>
      </c>
      <c r="U1323" s="32">
        <v>0</v>
      </c>
      <c r="V1323" s="32">
        <f t="shared" si="3523"/>
        <v>30.7</v>
      </c>
      <c r="W1323" s="32">
        <f t="shared" si="3687"/>
        <v>0</v>
      </c>
      <c r="X1323" s="32">
        <f t="shared" si="3688"/>
        <v>0</v>
      </c>
      <c r="Y1323" s="32">
        <f t="shared" si="3689"/>
        <v>0</v>
      </c>
      <c r="Z1323" s="32">
        <f t="shared" si="3690"/>
        <v>0</v>
      </c>
      <c r="AA1323" s="32">
        <f t="shared" si="3691"/>
        <v>0</v>
      </c>
      <c r="AB1323" s="32">
        <f t="shared" si="3692"/>
        <v>30.404</v>
      </c>
      <c r="AC1323" s="33">
        <f t="shared" si="3693"/>
        <v>30.7</v>
      </c>
      <c r="AD1323" s="33">
        <f t="shared" si="3694"/>
        <v>30.404</v>
      </c>
      <c r="AE1323" s="34">
        <f t="shared" si="3695"/>
        <v>99.035830618892504</v>
      </c>
      <c r="AF1323" s="32">
        <f t="shared" si="3696"/>
        <v>30.7</v>
      </c>
      <c r="AG1323" s="32">
        <f t="shared" si="3697"/>
        <v>0</v>
      </c>
      <c r="AH1323" s="32">
        <f t="shared" si="3698"/>
        <v>0</v>
      </c>
      <c r="AI1323" s="32">
        <f t="shared" si="3699"/>
        <v>0</v>
      </c>
      <c r="AJ1323" s="32">
        <f t="shared" si="3700"/>
        <v>0</v>
      </c>
      <c r="AK1323" s="32">
        <f t="shared" si="3701"/>
        <v>0</v>
      </c>
      <c r="AL1323" s="32">
        <f t="shared" si="3702"/>
        <v>30.7</v>
      </c>
      <c r="AM1323" s="32">
        <f t="shared" si="3703"/>
        <v>0</v>
      </c>
    </row>
    <row r="1324" spans="2:40" ht="31.2" x14ac:dyDescent="0.3">
      <c r="B1324" s="30" t="s">
        <v>667</v>
      </c>
      <c r="C1324" s="30" t="s">
        <v>104</v>
      </c>
      <c r="D1324" s="30" t="s">
        <v>112</v>
      </c>
      <c r="E1324" s="15" t="str">
        <f t="shared" si="3521"/>
        <v>0405</v>
      </c>
      <c r="F1324" s="30" t="s">
        <v>206</v>
      </c>
      <c r="G1324" s="30"/>
      <c r="H1324" s="31" t="s">
        <v>207</v>
      </c>
      <c r="I1324" s="32">
        <f t="shared" si="3675"/>
        <v>30.7</v>
      </c>
      <c r="J1324" s="32">
        <f t="shared" si="3676"/>
        <v>30.7</v>
      </c>
      <c r="K1324" s="32">
        <f t="shared" si="3677"/>
        <v>30.7</v>
      </c>
      <c r="L1324" s="32">
        <f t="shared" si="3678"/>
        <v>0</v>
      </c>
      <c r="M1324" s="32">
        <f t="shared" si="3679"/>
        <v>0</v>
      </c>
      <c r="N1324" s="32">
        <f t="shared" si="3680"/>
        <v>0</v>
      </c>
      <c r="O1324" s="32">
        <f t="shared" si="3681"/>
        <v>0</v>
      </c>
      <c r="P1324" s="32">
        <f t="shared" si="3682"/>
        <v>0</v>
      </c>
      <c r="Q1324" s="32">
        <f t="shared" si="3683"/>
        <v>0</v>
      </c>
      <c r="R1324" s="32">
        <f t="shared" si="3684"/>
        <v>0</v>
      </c>
      <c r="S1324" s="32">
        <f t="shared" si="3685"/>
        <v>0</v>
      </c>
      <c r="T1324" s="32">
        <f t="shared" si="3686"/>
        <v>0</v>
      </c>
      <c r="U1324" s="32">
        <v>0</v>
      </c>
      <c r="V1324" s="32">
        <f t="shared" si="3523"/>
        <v>30.7</v>
      </c>
      <c r="W1324" s="32">
        <f t="shared" si="3687"/>
        <v>0</v>
      </c>
      <c r="X1324" s="32">
        <f t="shared" si="3688"/>
        <v>0</v>
      </c>
      <c r="Y1324" s="32">
        <f t="shared" si="3689"/>
        <v>0</v>
      </c>
      <c r="Z1324" s="32">
        <f t="shared" si="3690"/>
        <v>0</v>
      </c>
      <c r="AA1324" s="32">
        <f t="shared" si="3691"/>
        <v>0</v>
      </c>
      <c r="AB1324" s="32">
        <f t="shared" si="3692"/>
        <v>30.404</v>
      </c>
      <c r="AC1324" s="33">
        <f t="shared" si="3693"/>
        <v>30.7</v>
      </c>
      <c r="AD1324" s="33">
        <f t="shared" si="3694"/>
        <v>30.404</v>
      </c>
      <c r="AE1324" s="34">
        <f t="shared" si="3695"/>
        <v>99.035830618892504</v>
      </c>
      <c r="AF1324" s="32">
        <f t="shared" si="3696"/>
        <v>30.7</v>
      </c>
      <c r="AG1324" s="32">
        <f t="shared" si="3697"/>
        <v>0</v>
      </c>
      <c r="AH1324" s="32">
        <f t="shared" si="3698"/>
        <v>0</v>
      </c>
      <c r="AI1324" s="32">
        <f t="shared" si="3699"/>
        <v>0</v>
      </c>
      <c r="AJ1324" s="32">
        <f t="shared" si="3700"/>
        <v>0</v>
      </c>
      <c r="AK1324" s="32">
        <f t="shared" si="3701"/>
        <v>0</v>
      </c>
      <c r="AL1324" s="32">
        <f t="shared" si="3702"/>
        <v>30.7</v>
      </c>
      <c r="AM1324" s="32">
        <f t="shared" si="3703"/>
        <v>0</v>
      </c>
    </row>
    <row r="1325" spans="2:40" ht="31.2" x14ac:dyDescent="0.3">
      <c r="B1325" s="30" t="s">
        <v>667</v>
      </c>
      <c r="C1325" s="30" t="s">
        <v>104</v>
      </c>
      <c r="D1325" s="30" t="s">
        <v>112</v>
      </c>
      <c r="E1325" s="15" t="str">
        <f t="shared" si="3521"/>
        <v>0405</v>
      </c>
      <c r="F1325" s="30" t="s">
        <v>208</v>
      </c>
      <c r="G1325" s="30"/>
      <c r="H1325" s="31" t="s">
        <v>209</v>
      </c>
      <c r="I1325" s="32">
        <f t="shared" si="3675"/>
        <v>30.7</v>
      </c>
      <c r="J1325" s="32">
        <f t="shared" si="3676"/>
        <v>30.7</v>
      </c>
      <c r="K1325" s="32">
        <f t="shared" si="3677"/>
        <v>30.7</v>
      </c>
      <c r="L1325" s="32">
        <f t="shared" si="3678"/>
        <v>0</v>
      </c>
      <c r="M1325" s="32">
        <f t="shared" si="3679"/>
        <v>0</v>
      </c>
      <c r="N1325" s="32">
        <f t="shared" si="3680"/>
        <v>0</v>
      </c>
      <c r="O1325" s="32">
        <f t="shared" si="3681"/>
        <v>0</v>
      </c>
      <c r="P1325" s="32">
        <f t="shared" si="3682"/>
        <v>0</v>
      </c>
      <c r="Q1325" s="32">
        <f t="shared" si="3683"/>
        <v>0</v>
      </c>
      <c r="R1325" s="32">
        <f t="shared" si="3684"/>
        <v>0</v>
      </c>
      <c r="S1325" s="32">
        <f t="shared" si="3685"/>
        <v>0</v>
      </c>
      <c r="T1325" s="32">
        <f t="shared" si="3686"/>
        <v>0</v>
      </c>
      <c r="U1325" s="32">
        <v>0</v>
      </c>
      <c r="V1325" s="32">
        <f t="shared" si="3523"/>
        <v>30.7</v>
      </c>
      <c r="W1325" s="32">
        <f t="shared" si="3687"/>
        <v>0</v>
      </c>
      <c r="X1325" s="32">
        <f t="shared" si="3688"/>
        <v>0</v>
      </c>
      <c r="Y1325" s="32">
        <f t="shared" si="3689"/>
        <v>0</v>
      </c>
      <c r="Z1325" s="32">
        <f t="shared" si="3690"/>
        <v>0</v>
      </c>
      <c r="AA1325" s="32">
        <f t="shared" si="3691"/>
        <v>0</v>
      </c>
      <c r="AB1325" s="32">
        <f t="shared" si="3692"/>
        <v>30.404</v>
      </c>
      <c r="AC1325" s="33">
        <f t="shared" si="3693"/>
        <v>30.7</v>
      </c>
      <c r="AD1325" s="33">
        <f t="shared" si="3694"/>
        <v>30.404</v>
      </c>
      <c r="AE1325" s="34">
        <f t="shared" si="3695"/>
        <v>99.035830618892504</v>
      </c>
      <c r="AF1325" s="32">
        <f t="shared" si="3696"/>
        <v>30.7</v>
      </c>
      <c r="AG1325" s="32">
        <f t="shared" si="3697"/>
        <v>0</v>
      </c>
      <c r="AH1325" s="32">
        <f t="shared" si="3698"/>
        <v>0</v>
      </c>
      <c r="AI1325" s="32">
        <f t="shared" si="3699"/>
        <v>0</v>
      </c>
      <c r="AJ1325" s="32">
        <f t="shared" si="3700"/>
        <v>0</v>
      </c>
      <c r="AK1325" s="32">
        <f t="shared" si="3701"/>
        <v>0</v>
      </c>
      <c r="AL1325" s="32">
        <f t="shared" si="3702"/>
        <v>30.7</v>
      </c>
      <c r="AM1325" s="32">
        <f t="shared" si="3703"/>
        <v>0</v>
      </c>
    </row>
    <row r="1326" spans="2:40" ht="62.4" x14ac:dyDescent="0.3">
      <c r="B1326" s="30" t="s">
        <v>667</v>
      </c>
      <c r="C1326" s="30" t="s">
        <v>104</v>
      </c>
      <c r="D1326" s="30" t="s">
        <v>112</v>
      </c>
      <c r="E1326" s="15" t="str">
        <f t="shared" si="3521"/>
        <v>0405</v>
      </c>
      <c r="F1326" s="30" t="s">
        <v>210</v>
      </c>
      <c r="G1326" s="30"/>
      <c r="H1326" s="31" t="s">
        <v>211</v>
      </c>
      <c r="I1326" s="32">
        <f t="shared" si="3675"/>
        <v>30.7</v>
      </c>
      <c r="J1326" s="32">
        <f t="shared" si="3676"/>
        <v>30.7</v>
      </c>
      <c r="K1326" s="32">
        <f t="shared" si="3677"/>
        <v>30.7</v>
      </c>
      <c r="L1326" s="32">
        <f t="shared" si="3678"/>
        <v>0</v>
      </c>
      <c r="M1326" s="32">
        <f t="shared" si="3679"/>
        <v>0</v>
      </c>
      <c r="N1326" s="32">
        <f t="shared" si="3680"/>
        <v>0</v>
      </c>
      <c r="O1326" s="32">
        <f t="shared" si="3681"/>
        <v>0</v>
      </c>
      <c r="P1326" s="32">
        <f t="shared" si="3682"/>
        <v>0</v>
      </c>
      <c r="Q1326" s="32">
        <f t="shared" si="3683"/>
        <v>0</v>
      </c>
      <c r="R1326" s="32">
        <f t="shared" si="3684"/>
        <v>0</v>
      </c>
      <c r="S1326" s="32">
        <f t="shared" si="3685"/>
        <v>0</v>
      </c>
      <c r="T1326" s="32">
        <f t="shared" si="3686"/>
        <v>0</v>
      </c>
      <c r="U1326" s="32">
        <v>0</v>
      </c>
      <c r="V1326" s="32">
        <f t="shared" si="3523"/>
        <v>30.7</v>
      </c>
      <c r="W1326" s="32">
        <f t="shared" si="3687"/>
        <v>0</v>
      </c>
      <c r="X1326" s="32">
        <f t="shared" si="3688"/>
        <v>0</v>
      </c>
      <c r="Y1326" s="32">
        <f t="shared" si="3689"/>
        <v>0</v>
      </c>
      <c r="Z1326" s="32">
        <f t="shared" si="3690"/>
        <v>0</v>
      </c>
      <c r="AA1326" s="32">
        <f t="shared" si="3691"/>
        <v>0</v>
      </c>
      <c r="AB1326" s="32">
        <f t="shared" si="3692"/>
        <v>30.404</v>
      </c>
      <c r="AC1326" s="33">
        <f t="shared" si="3693"/>
        <v>30.7</v>
      </c>
      <c r="AD1326" s="33">
        <f t="shared" si="3694"/>
        <v>30.404</v>
      </c>
      <c r="AE1326" s="34">
        <f t="shared" si="3695"/>
        <v>99.035830618892504</v>
      </c>
      <c r="AF1326" s="32">
        <f t="shared" si="3696"/>
        <v>30.7</v>
      </c>
      <c r="AG1326" s="32">
        <f t="shared" si="3697"/>
        <v>0</v>
      </c>
      <c r="AH1326" s="32">
        <f t="shared" si="3698"/>
        <v>0</v>
      </c>
      <c r="AI1326" s="32">
        <f t="shared" si="3699"/>
        <v>0</v>
      </c>
      <c r="AJ1326" s="32">
        <f t="shared" si="3700"/>
        <v>0</v>
      </c>
      <c r="AK1326" s="32">
        <f t="shared" si="3701"/>
        <v>0</v>
      </c>
      <c r="AL1326" s="32">
        <f t="shared" si="3702"/>
        <v>30.7</v>
      </c>
      <c r="AM1326" s="32">
        <f t="shared" si="3703"/>
        <v>0</v>
      </c>
    </row>
    <row r="1327" spans="2:40" ht="31.2" x14ac:dyDescent="0.3">
      <c r="B1327" s="30" t="s">
        <v>667</v>
      </c>
      <c r="C1327" s="30" t="s">
        <v>104</v>
      </c>
      <c r="D1327" s="30" t="s">
        <v>112</v>
      </c>
      <c r="E1327" s="15" t="str">
        <f t="shared" si="3521"/>
        <v>0405</v>
      </c>
      <c r="F1327" s="30" t="s">
        <v>210</v>
      </c>
      <c r="G1327" s="30" t="s">
        <v>50</v>
      </c>
      <c r="H1327" s="31" t="s">
        <v>51</v>
      </c>
      <c r="I1327" s="32">
        <f t="shared" si="3675"/>
        <v>30.7</v>
      </c>
      <c r="J1327" s="32">
        <f t="shared" si="3676"/>
        <v>30.7</v>
      </c>
      <c r="K1327" s="32">
        <f t="shared" si="3677"/>
        <v>30.7</v>
      </c>
      <c r="L1327" s="32">
        <f t="shared" si="3678"/>
        <v>0</v>
      </c>
      <c r="M1327" s="32">
        <f t="shared" si="3679"/>
        <v>0</v>
      </c>
      <c r="N1327" s="32">
        <f t="shared" si="3680"/>
        <v>0</v>
      </c>
      <c r="O1327" s="32">
        <f t="shared" si="3681"/>
        <v>0</v>
      </c>
      <c r="P1327" s="32">
        <f t="shared" si="3682"/>
        <v>0</v>
      </c>
      <c r="Q1327" s="32">
        <f t="shared" si="3683"/>
        <v>0</v>
      </c>
      <c r="R1327" s="32">
        <f t="shared" si="3684"/>
        <v>0</v>
      </c>
      <c r="S1327" s="32">
        <f t="shared" si="3685"/>
        <v>0</v>
      </c>
      <c r="T1327" s="32">
        <f t="shared" si="3686"/>
        <v>0</v>
      </c>
      <c r="U1327" s="32">
        <v>0</v>
      </c>
      <c r="V1327" s="32">
        <f t="shared" si="3523"/>
        <v>30.7</v>
      </c>
      <c r="W1327" s="32">
        <f t="shared" si="3687"/>
        <v>0</v>
      </c>
      <c r="X1327" s="32">
        <f t="shared" si="3688"/>
        <v>0</v>
      </c>
      <c r="Y1327" s="32">
        <f t="shared" si="3689"/>
        <v>0</v>
      </c>
      <c r="Z1327" s="32">
        <f t="shared" si="3690"/>
        <v>0</v>
      </c>
      <c r="AA1327" s="32">
        <f t="shared" si="3691"/>
        <v>0</v>
      </c>
      <c r="AB1327" s="32">
        <f t="shared" si="3692"/>
        <v>30.404</v>
      </c>
      <c r="AC1327" s="33">
        <f t="shared" si="3693"/>
        <v>30.7</v>
      </c>
      <c r="AD1327" s="33">
        <f t="shared" si="3694"/>
        <v>30.404</v>
      </c>
      <c r="AE1327" s="34">
        <f t="shared" si="3695"/>
        <v>99.035830618892504</v>
      </c>
      <c r="AF1327" s="32">
        <f t="shared" si="3696"/>
        <v>30.7</v>
      </c>
      <c r="AG1327" s="32">
        <f t="shared" si="3697"/>
        <v>0</v>
      </c>
      <c r="AH1327" s="32">
        <f t="shared" si="3698"/>
        <v>0</v>
      </c>
      <c r="AI1327" s="32">
        <f t="shared" si="3699"/>
        <v>0</v>
      </c>
      <c r="AJ1327" s="32">
        <f t="shared" si="3700"/>
        <v>0</v>
      </c>
      <c r="AK1327" s="32">
        <f t="shared" si="3701"/>
        <v>0</v>
      </c>
      <c r="AL1327" s="32">
        <f t="shared" si="3702"/>
        <v>30.7</v>
      </c>
      <c r="AM1327" s="32">
        <f t="shared" si="3703"/>
        <v>0</v>
      </c>
    </row>
    <row r="1328" spans="2:40" ht="31.2" x14ac:dyDescent="0.3">
      <c r="B1328" s="30" t="s">
        <v>667</v>
      </c>
      <c r="C1328" s="30" t="s">
        <v>104</v>
      </c>
      <c r="D1328" s="30" t="s">
        <v>112</v>
      </c>
      <c r="E1328" s="15" t="str">
        <f t="shared" si="3521"/>
        <v>0405</v>
      </c>
      <c r="F1328" s="30" t="s">
        <v>210</v>
      </c>
      <c r="G1328" s="30" t="s">
        <v>52</v>
      </c>
      <c r="H1328" s="31" t="s">
        <v>53</v>
      </c>
      <c r="I1328" s="32">
        <v>30.7</v>
      </c>
      <c r="J1328" s="32">
        <v>30.7</v>
      </c>
      <c r="K1328" s="32">
        <v>30.7</v>
      </c>
      <c r="L1328" s="32"/>
      <c r="M1328" s="32"/>
      <c r="N1328" s="32"/>
      <c r="O1328" s="32">
        <v>0</v>
      </c>
      <c r="P1328" s="32">
        <v>0</v>
      </c>
      <c r="Q1328" s="32">
        <v>0</v>
      </c>
      <c r="R1328" s="32">
        <v>0</v>
      </c>
      <c r="S1328" s="32">
        <v>0</v>
      </c>
      <c r="T1328" s="32">
        <v>0</v>
      </c>
      <c r="U1328" s="32">
        <v>0</v>
      </c>
      <c r="V1328" s="32">
        <f t="shared" si="3523"/>
        <v>30.7</v>
      </c>
      <c r="W1328" s="32"/>
      <c r="X1328" s="32"/>
      <c r="Y1328" s="32"/>
      <c r="Z1328" s="32"/>
      <c r="AA1328" s="32"/>
      <c r="AB1328" s="32">
        <v>30.404</v>
      </c>
      <c r="AC1328" s="33">
        <v>30.7</v>
      </c>
      <c r="AD1328" s="33">
        <v>30.404</v>
      </c>
      <c r="AE1328" s="34">
        <f t="shared" si="3695"/>
        <v>99.035830618892504</v>
      </c>
      <c r="AF1328" s="32">
        <v>30.7</v>
      </c>
      <c r="AG1328" s="32">
        <v>0</v>
      </c>
      <c r="AH1328" s="32">
        <v>0</v>
      </c>
      <c r="AI1328" s="32">
        <v>0</v>
      </c>
      <c r="AJ1328" s="32">
        <v>0</v>
      </c>
      <c r="AK1328" s="32">
        <v>0</v>
      </c>
      <c r="AL1328" s="32">
        <f t="shared" si="3702"/>
        <v>30.7</v>
      </c>
      <c r="AM1328" s="32">
        <f t="shared" si="3703"/>
        <v>0</v>
      </c>
      <c r="AN1328" s="12"/>
    </row>
    <row r="1329" spans="2:40" s="22" customFormat="1" x14ac:dyDescent="0.3">
      <c r="B1329" s="23" t="s">
        <v>667</v>
      </c>
      <c r="C1329" s="23" t="s">
        <v>104</v>
      </c>
      <c r="D1329" s="23" t="s">
        <v>106</v>
      </c>
      <c r="E1329" s="24" t="str">
        <f t="shared" ref="E1329:E1392" si="3704">CONCATENATE(C1329,D1329)</f>
        <v>0409</v>
      </c>
      <c r="F1329" s="23"/>
      <c r="G1329" s="23"/>
      <c r="H1329" s="25" t="s">
        <v>107</v>
      </c>
      <c r="I1329" s="26">
        <f t="shared" ref="I1329:T1329" si="3705">I1330+I1352+I1376+I1358+I1364+I1384</f>
        <v>5048.7000000000007</v>
      </c>
      <c r="J1329" s="26">
        <f t="shared" si="3705"/>
        <v>5048.7000000000007</v>
      </c>
      <c r="K1329" s="26">
        <f t="shared" si="3705"/>
        <v>5048.7000000000007</v>
      </c>
      <c r="L1329" s="26">
        <f t="shared" si="3705"/>
        <v>0</v>
      </c>
      <c r="M1329" s="26">
        <f t="shared" si="3705"/>
        <v>0</v>
      </c>
      <c r="N1329" s="26">
        <f t="shared" si="3705"/>
        <v>0</v>
      </c>
      <c r="O1329" s="26">
        <f t="shared" si="3705"/>
        <v>0</v>
      </c>
      <c r="P1329" s="26">
        <f t="shared" si="3705"/>
        <v>0</v>
      </c>
      <c r="Q1329" s="26">
        <f t="shared" si="3705"/>
        <v>0</v>
      </c>
      <c r="R1329" s="26">
        <f t="shared" si="3705"/>
        <v>0</v>
      </c>
      <c r="S1329" s="26">
        <f t="shared" si="3705"/>
        <v>0</v>
      </c>
      <c r="T1329" s="26">
        <f t="shared" si="3705"/>
        <v>0</v>
      </c>
      <c r="U1329" s="26">
        <v>0</v>
      </c>
      <c r="V1329" s="26">
        <f t="shared" ref="V1329:V1392" si="3706">I1329+L1329+U1329+T1329+S1329+R1329+Q1329+P1329+O1329</f>
        <v>5048.7000000000007</v>
      </c>
      <c r="W1329" s="26">
        <f t="shared" ref="W1329:AD1329" si="3707">W1330+W1352+W1376+W1358+W1364+W1384</f>
        <v>0</v>
      </c>
      <c r="X1329" s="26">
        <f t="shared" si="3707"/>
        <v>0</v>
      </c>
      <c r="Y1329" s="26">
        <f t="shared" si="3707"/>
        <v>0</v>
      </c>
      <c r="Z1329" s="26">
        <f t="shared" si="3707"/>
        <v>0</v>
      </c>
      <c r="AA1329" s="26">
        <f t="shared" si="3707"/>
        <v>0</v>
      </c>
      <c r="AB1329" s="32">
        <f t="shared" si="3707"/>
        <v>3716.6606400000001</v>
      </c>
      <c r="AC1329" s="27">
        <f t="shared" si="3707"/>
        <v>17978.55618</v>
      </c>
      <c r="AD1329" s="33">
        <f t="shared" si="3707"/>
        <v>17570.577509999999</v>
      </c>
      <c r="AE1329" s="28">
        <f t="shared" si="3695"/>
        <v>97.730748420978045</v>
      </c>
      <c r="AF1329" s="26">
        <f t="shared" ref="AF1329:AK1329" si="3708">AF1330+AF1352+AF1376+AF1358+AF1364+AF1384</f>
        <v>14663.479670000001</v>
      </c>
      <c r="AG1329" s="26">
        <f t="shared" si="3708"/>
        <v>0</v>
      </c>
      <c r="AH1329" s="26">
        <f t="shared" si="3708"/>
        <v>0</v>
      </c>
      <c r="AI1329" s="26">
        <f t="shared" si="3708"/>
        <v>0</v>
      </c>
      <c r="AJ1329" s="26">
        <f t="shared" si="3708"/>
        <v>0</v>
      </c>
      <c r="AK1329" s="26">
        <f t="shared" si="3708"/>
        <v>0</v>
      </c>
      <c r="AL1329" s="26">
        <f t="shared" si="3702"/>
        <v>14663.479670000001</v>
      </c>
      <c r="AM1329" s="26">
        <f t="shared" si="3703"/>
        <v>-9614.7796699999999</v>
      </c>
      <c r="AN1329" s="29"/>
    </row>
    <row r="1330" spans="2:40" ht="31.2" x14ac:dyDescent="0.3">
      <c r="B1330" s="30" t="s">
        <v>667</v>
      </c>
      <c r="C1330" s="30" t="s">
        <v>104</v>
      </c>
      <c r="D1330" s="30" t="s">
        <v>106</v>
      </c>
      <c r="E1330" s="15" t="str">
        <f t="shared" si="3704"/>
        <v>0409</v>
      </c>
      <c r="F1330" s="30" t="s">
        <v>712</v>
      </c>
      <c r="G1330" s="30"/>
      <c r="H1330" s="31" t="s">
        <v>713</v>
      </c>
      <c r="I1330" s="32">
        <f t="shared" ref="I1330:T1330" si="3709">I1331+I1343</f>
        <v>639.6</v>
      </c>
      <c r="J1330" s="32">
        <f t="shared" si="3709"/>
        <v>639.6</v>
      </c>
      <c r="K1330" s="32">
        <f t="shared" si="3709"/>
        <v>639.6</v>
      </c>
      <c r="L1330" s="32">
        <f t="shared" si="3709"/>
        <v>0</v>
      </c>
      <c r="M1330" s="32">
        <f t="shared" si="3709"/>
        <v>0</v>
      </c>
      <c r="N1330" s="32">
        <f t="shared" si="3709"/>
        <v>0</v>
      </c>
      <c r="O1330" s="32">
        <f t="shared" si="3709"/>
        <v>0</v>
      </c>
      <c r="P1330" s="32">
        <f t="shared" si="3709"/>
        <v>0</v>
      </c>
      <c r="Q1330" s="32">
        <f t="shared" si="3709"/>
        <v>0</v>
      </c>
      <c r="R1330" s="32">
        <f t="shared" si="3709"/>
        <v>0</v>
      </c>
      <c r="S1330" s="32">
        <f t="shared" si="3709"/>
        <v>0</v>
      </c>
      <c r="T1330" s="32">
        <f t="shared" si="3709"/>
        <v>0</v>
      </c>
      <c r="U1330" s="32">
        <v>0</v>
      </c>
      <c r="V1330" s="32">
        <f t="shared" si="3706"/>
        <v>639.6</v>
      </c>
      <c r="W1330" s="32">
        <f t="shared" ref="W1330:AD1330" si="3710">W1331+W1343</f>
        <v>0</v>
      </c>
      <c r="X1330" s="32">
        <f t="shared" si="3710"/>
        <v>0</v>
      </c>
      <c r="Y1330" s="32">
        <f t="shared" si="3710"/>
        <v>0</v>
      </c>
      <c r="Z1330" s="32">
        <f t="shared" si="3710"/>
        <v>0</v>
      </c>
      <c r="AA1330" s="32">
        <f t="shared" si="3710"/>
        <v>0</v>
      </c>
      <c r="AB1330" s="32">
        <f t="shared" si="3710"/>
        <v>0</v>
      </c>
      <c r="AC1330" s="33">
        <f t="shared" si="3710"/>
        <v>317</v>
      </c>
      <c r="AD1330" s="33">
        <f t="shared" si="3710"/>
        <v>317</v>
      </c>
      <c r="AE1330" s="34">
        <f t="shared" si="3695"/>
        <v>100</v>
      </c>
      <c r="AF1330" s="32">
        <f t="shared" ref="AF1330:AK1330" si="3711">AF1331+AF1343</f>
        <v>317</v>
      </c>
      <c r="AG1330" s="32">
        <f t="shared" si="3711"/>
        <v>0</v>
      </c>
      <c r="AH1330" s="32">
        <f t="shared" si="3711"/>
        <v>0</v>
      </c>
      <c r="AI1330" s="32">
        <f t="shared" si="3711"/>
        <v>0</v>
      </c>
      <c r="AJ1330" s="32">
        <f t="shared" si="3711"/>
        <v>0</v>
      </c>
      <c r="AK1330" s="32">
        <f t="shared" si="3711"/>
        <v>0</v>
      </c>
      <c r="AL1330" s="32">
        <f t="shared" si="3702"/>
        <v>317</v>
      </c>
      <c r="AM1330" s="32">
        <f t="shared" si="3703"/>
        <v>322.60000000000002</v>
      </c>
    </row>
    <row r="1331" spans="2:40" ht="46.8" x14ac:dyDescent="0.3">
      <c r="B1331" s="30" t="s">
        <v>667</v>
      </c>
      <c r="C1331" s="30" t="s">
        <v>104</v>
      </c>
      <c r="D1331" s="30" t="s">
        <v>106</v>
      </c>
      <c r="E1331" s="15" t="str">
        <f t="shared" si="3704"/>
        <v>0409</v>
      </c>
      <c r="F1331" s="30" t="s">
        <v>714</v>
      </c>
      <c r="G1331" s="30"/>
      <c r="H1331" s="31" t="s">
        <v>715</v>
      </c>
      <c r="I1331" s="32">
        <f t="shared" ref="I1331:T1331" si="3712">I1332+I1339</f>
        <v>639.6</v>
      </c>
      <c r="J1331" s="32">
        <f t="shared" si="3712"/>
        <v>639.6</v>
      </c>
      <c r="K1331" s="32">
        <f t="shared" si="3712"/>
        <v>639.6</v>
      </c>
      <c r="L1331" s="32">
        <f t="shared" si="3712"/>
        <v>0</v>
      </c>
      <c r="M1331" s="32">
        <f t="shared" si="3712"/>
        <v>0</v>
      </c>
      <c r="N1331" s="32">
        <f t="shared" si="3712"/>
        <v>0</v>
      </c>
      <c r="O1331" s="32">
        <f t="shared" si="3712"/>
        <v>0</v>
      </c>
      <c r="P1331" s="32">
        <f t="shared" si="3712"/>
        <v>0</v>
      </c>
      <c r="Q1331" s="32">
        <f t="shared" si="3712"/>
        <v>0</v>
      </c>
      <c r="R1331" s="32">
        <f t="shared" si="3712"/>
        <v>0</v>
      </c>
      <c r="S1331" s="32">
        <f t="shared" si="3712"/>
        <v>0</v>
      </c>
      <c r="T1331" s="32">
        <f t="shared" si="3712"/>
        <v>0</v>
      </c>
      <c r="U1331" s="32">
        <v>0</v>
      </c>
      <c r="V1331" s="32">
        <f t="shared" si="3706"/>
        <v>639.6</v>
      </c>
      <c r="W1331" s="32">
        <f t="shared" ref="W1331:AD1331" si="3713">W1332+W1339</f>
        <v>0</v>
      </c>
      <c r="X1331" s="32">
        <f t="shared" si="3713"/>
        <v>0</v>
      </c>
      <c r="Y1331" s="32">
        <f t="shared" si="3713"/>
        <v>0</v>
      </c>
      <c r="Z1331" s="32">
        <f t="shared" si="3713"/>
        <v>0</v>
      </c>
      <c r="AA1331" s="32">
        <f t="shared" si="3713"/>
        <v>0</v>
      </c>
      <c r="AB1331" s="32">
        <f t="shared" si="3713"/>
        <v>0</v>
      </c>
      <c r="AC1331" s="33">
        <f t="shared" si="3713"/>
        <v>317</v>
      </c>
      <c r="AD1331" s="33">
        <f t="shared" si="3713"/>
        <v>317</v>
      </c>
      <c r="AE1331" s="34">
        <f t="shared" si="3695"/>
        <v>100</v>
      </c>
      <c r="AF1331" s="32">
        <f t="shared" ref="AF1331:AK1331" si="3714">AF1332+AF1339</f>
        <v>317</v>
      </c>
      <c r="AG1331" s="32">
        <f t="shared" si="3714"/>
        <v>0</v>
      </c>
      <c r="AH1331" s="32">
        <f t="shared" si="3714"/>
        <v>0</v>
      </c>
      <c r="AI1331" s="32">
        <f t="shared" si="3714"/>
        <v>0</v>
      </c>
      <c r="AJ1331" s="32">
        <f t="shared" si="3714"/>
        <v>0</v>
      </c>
      <c r="AK1331" s="32">
        <f t="shared" si="3714"/>
        <v>0</v>
      </c>
      <c r="AL1331" s="32">
        <f t="shared" si="3702"/>
        <v>317</v>
      </c>
      <c r="AM1331" s="32">
        <f t="shared" si="3703"/>
        <v>322.60000000000002</v>
      </c>
    </row>
    <row r="1332" spans="2:40" ht="46.8" x14ac:dyDescent="0.3">
      <c r="B1332" s="30" t="s">
        <v>667</v>
      </c>
      <c r="C1332" s="30" t="s">
        <v>104</v>
      </c>
      <c r="D1332" s="30" t="s">
        <v>106</v>
      </c>
      <c r="E1332" s="15" t="str">
        <f t="shared" si="3704"/>
        <v>0409</v>
      </c>
      <c r="F1332" s="30" t="s">
        <v>716</v>
      </c>
      <c r="G1332" s="30"/>
      <c r="H1332" s="31" t="s">
        <v>717</v>
      </c>
      <c r="I1332" s="32">
        <f t="shared" ref="I1332:T1332" si="3715">I1333+I1336</f>
        <v>639.6</v>
      </c>
      <c r="J1332" s="32">
        <f t="shared" si="3715"/>
        <v>639.6</v>
      </c>
      <c r="K1332" s="32">
        <f t="shared" si="3715"/>
        <v>639.6</v>
      </c>
      <c r="L1332" s="32">
        <f t="shared" si="3715"/>
        <v>0</v>
      </c>
      <c r="M1332" s="32">
        <f t="shared" si="3715"/>
        <v>0</v>
      </c>
      <c r="N1332" s="32">
        <f t="shared" si="3715"/>
        <v>0</v>
      </c>
      <c r="O1332" s="32">
        <f t="shared" si="3715"/>
        <v>0</v>
      </c>
      <c r="P1332" s="32">
        <f t="shared" si="3715"/>
        <v>0</v>
      </c>
      <c r="Q1332" s="32">
        <f t="shared" si="3715"/>
        <v>0</v>
      </c>
      <c r="R1332" s="32">
        <f t="shared" si="3715"/>
        <v>0</v>
      </c>
      <c r="S1332" s="32">
        <f t="shared" si="3715"/>
        <v>0</v>
      </c>
      <c r="T1332" s="32">
        <f t="shared" si="3715"/>
        <v>0</v>
      </c>
      <c r="U1332" s="32">
        <v>0</v>
      </c>
      <c r="V1332" s="32">
        <f t="shared" si="3706"/>
        <v>639.6</v>
      </c>
      <c r="W1332" s="32">
        <f t="shared" ref="W1332:AD1332" si="3716">W1333+W1336</f>
        <v>0</v>
      </c>
      <c r="X1332" s="32">
        <f t="shared" si="3716"/>
        <v>0</v>
      </c>
      <c r="Y1332" s="32">
        <f t="shared" si="3716"/>
        <v>0</v>
      </c>
      <c r="Z1332" s="32">
        <f t="shared" si="3716"/>
        <v>0</v>
      </c>
      <c r="AA1332" s="32">
        <f t="shared" si="3716"/>
        <v>0</v>
      </c>
      <c r="AB1332" s="32">
        <f t="shared" si="3716"/>
        <v>0</v>
      </c>
      <c r="AC1332" s="33">
        <f t="shared" si="3716"/>
        <v>317</v>
      </c>
      <c r="AD1332" s="33">
        <f t="shared" si="3716"/>
        <v>317</v>
      </c>
      <c r="AE1332" s="34">
        <f t="shared" si="3695"/>
        <v>100</v>
      </c>
      <c r="AF1332" s="32">
        <f t="shared" ref="AF1332:AK1332" si="3717">AF1333+AF1336</f>
        <v>317</v>
      </c>
      <c r="AG1332" s="32">
        <f t="shared" si="3717"/>
        <v>0</v>
      </c>
      <c r="AH1332" s="32">
        <f t="shared" si="3717"/>
        <v>0</v>
      </c>
      <c r="AI1332" s="32">
        <f t="shared" si="3717"/>
        <v>0</v>
      </c>
      <c r="AJ1332" s="32">
        <f t="shared" si="3717"/>
        <v>0</v>
      </c>
      <c r="AK1332" s="32">
        <f t="shared" si="3717"/>
        <v>0</v>
      </c>
      <c r="AL1332" s="32">
        <f t="shared" si="3702"/>
        <v>317</v>
      </c>
      <c r="AM1332" s="32">
        <f t="shared" si="3703"/>
        <v>322.60000000000002</v>
      </c>
    </row>
    <row r="1333" spans="2:40" x14ac:dyDescent="0.3">
      <c r="B1333" s="30" t="s">
        <v>667</v>
      </c>
      <c r="C1333" s="30" t="s">
        <v>104</v>
      </c>
      <c r="D1333" s="30" t="s">
        <v>106</v>
      </c>
      <c r="E1333" s="15" t="str">
        <f t="shared" si="3704"/>
        <v>0409</v>
      </c>
      <c r="F1333" s="30" t="s">
        <v>718</v>
      </c>
      <c r="G1333" s="30"/>
      <c r="H1333" s="31" t="s">
        <v>719</v>
      </c>
      <c r="I1333" s="32">
        <f t="shared" ref="I1333:I1341" si="3718">I1334</f>
        <v>639.6</v>
      </c>
      <c r="J1333" s="32">
        <f t="shared" ref="J1333:J1341" si="3719">J1334</f>
        <v>639.6</v>
      </c>
      <c r="K1333" s="32">
        <f t="shared" ref="K1333:K1341" si="3720">K1334</f>
        <v>639.6</v>
      </c>
      <c r="L1333" s="32">
        <f t="shared" ref="L1333:L1341" si="3721">L1334</f>
        <v>0</v>
      </c>
      <c r="M1333" s="32">
        <f t="shared" ref="M1333:M1341" si="3722">M1334</f>
        <v>0</v>
      </c>
      <c r="N1333" s="32">
        <f t="shared" ref="N1333:N1341" si="3723">N1334</f>
        <v>0</v>
      </c>
      <c r="O1333" s="32">
        <f t="shared" ref="O1333:O1341" si="3724">O1334</f>
        <v>0</v>
      </c>
      <c r="P1333" s="32">
        <f t="shared" ref="P1333:P1341" si="3725">P1334</f>
        <v>0</v>
      </c>
      <c r="Q1333" s="32">
        <f t="shared" ref="Q1333:Q1341" si="3726">Q1334</f>
        <v>0</v>
      </c>
      <c r="R1333" s="32">
        <f t="shared" ref="R1333:R1341" si="3727">R1334</f>
        <v>0</v>
      </c>
      <c r="S1333" s="32">
        <f t="shared" ref="S1333:S1341" si="3728">S1334</f>
        <v>0</v>
      </c>
      <c r="T1333" s="32">
        <f t="shared" ref="T1333:T1341" si="3729">T1334</f>
        <v>0</v>
      </c>
      <c r="U1333" s="32">
        <v>0</v>
      </c>
      <c r="V1333" s="32">
        <f t="shared" si="3706"/>
        <v>639.6</v>
      </c>
      <c r="W1333" s="32">
        <f t="shared" ref="W1333:W1341" si="3730">W1334</f>
        <v>0</v>
      </c>
      <c r="X1333" s="32">
        <f t="shared" ref="X1333:X1341" si="3731">X1334</f>
        <v>0</v>
      </c>
      <c r="Y1333" s="32">
        <f t="shared" ref="Y1333:Y1341" si="3732">Y1334</f>
        <v>0</v>
      </c>
      <c r="Z1333" s="32">
        <f t="shared" ref="Z1333:Z1341" si="3733">Z1334</f>
        <v>0</v>
      </c>
      <c r="AA1333" s="32">
        <f t="shared" ref="AA1333:AA1341" si="3734">AA1334</f>
        <v>0</v>
      </c>
      <c r="AB1333" s="32">
        <f t="shared" ref="AB1333:AB1341" si="3735">AB1334</f>
        <v>0</v>
      </c>
      <c r="AC1333" s="33">
        <f t="shared" ref="AC1333:AC1341" si="3736">AC1334</f>
        <v>317</v>
      </c>
      <c r="AD1333" s="33">
        <f t="shared" ref="AD1333:AD1341" si="3737">AD1334</f>
        <v>317</v>
      </c>
      <c r="AE1333" s="34">
        <f t="shared" si="3695"/>
        <v>100</v>
      </c>
      <c r="AF1333" s="32">
        <f t="shared" ref="AF1333:AF1341" si="3738">AF1334</f>
        <v>317</v>
      </c>
      <c r="AG1333" s="32">
        <f t="shared" ref="AG1333:AG1341" si="3739">AG1334</f>
        <v>0</v>
      </c>
      <c r="AH1333" s="32">
        <f t="shared" ref="AH1333:AH1341" si="3740">AH1334</f>
        <v>0</v>
      </c>
      <c r="AI1333" s="32">
        <f t="shared" ref="AI1333:AI1341" si="3741">AI1334</f>
        <v>0</v>
      </c>
      <c r="AJ1333" s="32">
        <f t="shared" ref="AJ1333:AJ1341" si="3742">AJ1334</f>
        <v>0</v>
      </c>
      <c r="AK1333" s="32">
        <f t="shared" ref="AK1333:AK1341" si="3743">AK1334</f>
        <v>0</v>
      </c>
      <c r="AL1333" s="32">
        <f t="shared" si="3702"/>
        <v>317</v>
      </c>
      <c r="AM1333" s="32">
        <f t="shared" si="3703"/>
        <v>322.60000000000002</v>
      </c>
    </row>
    <row r="1334" spans="2:40" ht="31.2" x14ac:dyDescent="0.3">
      <c r="B1334" s="30" t="s">
        <v>667</v>
      </c>
      <c r="C1334" s="30" t="s">
        <v>104</v>
      </c>
      <c r="D1334" s="30" t="s">
        <v>106</v>
      </c>
      <c r="E1334" s="15" t="str">
        <f t="shared" si="3704"/>
        <v>0409</v>
      </c>
      <c r="F1334" s="30" t="s">
        <v>718</v>
      </c>
      <c r="G1334" s="30" t="s">
        <v>50</v>
      </c>
      <c r="H1334" s="31" t="s">
        <v>51</v>
      </c>
      <c r="I1334" s="32">
        <f t="shared" si="3718"/>
        <v>639.6</v>
      </c>
      <c r="J1334" s="32">
        <f t="shared" si="3719"/>
        <v>639.6</v>
      </c>
      <c r="K1334" s="32">
        <f t="shared" si="3720"/>
        <v>639.6</v>
      </c>
      <c r="L1334" s="32">
        <f t="shared" si="3721"/>
        <v>0</v>
      </c>
      <c r="M1334" s="32">
        <f t="shared" si="3722"/>
        <v>0</v>
      </c>
      <c r="N1334" s="32">
        <f t="shared" si="3723"/>
        <v>0</v>
      </c>
      <c r="O1334" s="32">
        <f t="shared" si="3724"/>
        <v>0</v>
      </c>
      <c r="P1334" s="32">
        <f t="shared" si="3725"/>
        <v>0</v>
      </c>
      <c r="Q1334" s="32">
        <f t="shared" si="3726"/>
        <v>0</v>
      </c>
      <c r="R1334" s="32">
        <f t="shared" si="3727"/>
        <v>0</v>
      </c>
      <c r="S1334" s="32">
        <f t="shared" si="3728"/>
        <v>0</v>
      </c>
      <c r="T1334" s="32">
        <f t="shared" si="3729"/>
        <v>0</v>
      </c>
      <c r="U1334" s="32">
        <v>0</v>
      </c>
      <c r="V1334" s="32">
        <f t="shared" si="3706"/>
        <v>639.6</v>
      </c>
      <c r="W1334" s="32">
        <f t="shared" si="3730"/>
        <v>0</v>
      </c>
      <c r="X1334" s="32">
        <f t="shared" si="3731"/>
        <v>0</v>
      </c>
      <c r="Y1334" s="32">
        <f t="shared" si="3732"/>
        <v>0</v>
      </c>
      <c r="Z1334" s="32">
        <f t="shared" si="3733"/>
        <v>0</v>
      </c>
      <c r="AA1334" s="32">
        <f t="shared" si="3734"/>
        <v>0</v>
      </c>
      <c r="AB1334" s="32">
        <f t="shared" si="3735"/>
        <v>0</v>
      </c>
      <c r="AC1334" s="33">
        <f t="shared" si="3736"/>
        <v>317</v>
      </c>
      <c r="AD1334" s="33">
        <f t="shared" si="3737"/>
        <v>317</v>
      </c>
      <c r="AE1334" s="34">
        <f t="shared" si="3695"/>
        <v>100</v>
      </c>
      <c r="AF1334" s="32">
        <f t="shared" si="3738"/>
        <v>317</v>
      </c>
      <c r="AG1334" s="32">
        <f t="shared" si="3739"/>
        <v>0</v>
      </c>
      <c r="AH1334" s="32">
        <f t="shared" si="3740"/>
        <v>0</v>
      </c>
      <c r="AI1334" s="32">
        <f t="shared" si="3741"/>
        <v>0</v>
      </c>
      <c r="AJ1334" s="32">
        <f t="shared" si="3742"/>
        <v>0</v>
      </c>
      <c r="AK1334" s="32">
        <f t="shared" si="3743"/>
        <v>0</v>
      </c>
      <c r="AL1334" s="32">
        <f t="shared" si="3702"/>
        <v>317</v>
      </c>
      <c r="AM1334" s="32">
        <f t="shared" si="3703"/>
        <v>322.60000000000002</v>
      </c>
    </row>
    <row r="1335" spans="2:40" ht="31.2" x14ac:dyDescent="0.3">
      <c r="B1335" s="30" t="s">
        <v>667</v>
      </c>
      <c r="C1335" s="30" t="s">
        <v>104</v>
      </c>
      <c r="D1335" s="30" t="s">
        <v>106</v>
      </c>
      <c r="E1335" s="15" t="str">
        <f t="shared" si="3704"/>
        <v>0409</v>
      </c>
      <c r="F1335" s="30" t="s">
        <v>718</v>
      </c>
      <c r="G1335" s="30" t="s">
        <v>52</v>
      </c>
      <c r="H1335" s="31" t="s">
        <v>53</v>
      </c>
      <c r="I1335" s="32">
        <v>639.6</v>
      </c>
      <c r="J1335" s="32">
        <v>639.6</v>
      </c>
      <c r="K1335" s="32">
        <v>639.6</v>
      </c>
      <c r="L1335" s="32"/>
      <c r="M1335" s="32"/>
      <c r="N1335" s="32"/>
      <c r="O1335" s="32">
        <v>0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2">
        <v>0</v>
      </c>
      <c r="V1335" s="32">
        <f t="shared" si="3706"/>
        <v>639.6</v>
      </c>
      <c r="W1335" s="32"/>
      <c r="X1335" s="32"/>
      <c r="Y1335" s="32"/>
      <c r="Z1335" s="32"/>
      <c r="AA1335" s="32"/>
      <c r="AB1335" s="32">
        <v>0</v>
      </c>
      <c r="AC1335" s="33">
        <v>317</v>
      </c>
      <c r="AD1335" s="33">
        <v>317</v>
      </c>
      <c r="AE1335" s="34">
        <f t="shared" si="3695"/>
        <v>100</v>
      </c>
      <c r="AF1335" s="32">
        <v>317</v>
      </c>
      <c r="AG1335" s="32">
        <v>0</v>
      </c>
      <c r="AH1335" s="32">
        <v>0</v>
      </c>
      <c r="AI1335" s="32">
        <v>0</v>
      </c>
      <c r="AJ1335" s="32">
        <v>0</v>
      </c>
      <c r="AK1335" s="32">
        <v>0</v>
      </c>
      <c r="AL1335" s="32">
        <f t="shared" si="3702"/>
        <v>317</v>
      </c>
      <c r="AM1335" s="32">
        <f t="shared" si="3703"/>
        <v>322.60000000000002</v>
      </c>
      <c r="AN1335" s="12"/>
    </row>
    <row r="1336" spans="2:40" ht="31.2" hidden="1" customHeight="1" x14ac:dyDescent="0.3">
      <c r="B1336" s="30" t="s">
        <v>667</v>
      </c>
      <c r="C1336" s="30" t="s">
        <v>104</v>
      </c>
      <c r="D1336" s="30" t="s">
        <v>106</v>
      </c>
      <c r="E1336" s="15" t="str">
        <f t="shared" si="3704"/>
        <v>0409</v>
      </c>
      <c r="F1336" s="30" t="s">
        <v>720</v>
      </c>
      <c r="G1336" s="30"/>
      <c r="H1336" s="31" t="s">
        <v>721</v>
      </c>
      <c r="I1336" s="32">
        <f t="shared" si="3718"/>
        <v>0</v>
      </c>
      <c r="J1336" s="32">
        <f t="shared" si="3719"/>
        <v>0</v>
      </c>
      <c r="K1336" s="32">
        <f t="shared" si="3720"/>
        <v>0</v>
      </c>
      <c r="L1336" s="32">
        <f t="shared" si="3721"/>
        <v>0</v>
      </c>
      <c r="M1336" s="32">
        <f t="shared" si="3722"/>
        <v>0</v>
      </c>
      <c r="N1336" s="32">
        <f t="shared" si="3723"/>
        <v>0</v>
      </c>
      <c r="O1336" s="32">
        <f t="shared" si="3724"/>
        <v>0</v>
      </c>
      <c r="P1336" s="32">
        <f t="shared" si="3725"/>
        <v>0</v>
      </c>
      <c r="Q1336" s="32">
        <f t="shared" si="3726"/>
        <v>0</v>
      </c>
      <c r="R1336" s="32">
        <f t="shared" si="3727"/>
        <v>0</v>
      </c>
      <c r="S1336" s="32">
        <f t="shared" si="3728"/>
        <v>0</v>
      </c>
      <c r="T1336" s="32">
        <f t="shared" si="3729"/>
        <v>0</v>
      </c>
      <c r="U1336" s="32">
        <v>0</v>
      </c>
      <c r="V1336" s="32">
        <f t="shared" si="3706"/>
        <v>0</v>
      </c>
      <c r="W1336" s="32">
        <f t="shared" si="3730"/>
        <v>0</v>
      </c>
      <c r="X1336" s="32">
        <f t="shared" si="3731"/>
        <v>0</v>
      </c>
      <c r="Y1336" s="32">
        <f t="shared" si="3732"/>
        <v>0</v>
      </c>
      <c r="Z1336" s="32">
        <f t="shared" si="3733"/>
        <v>0</v>
      </c>
      <c r="AA1336" s="32">
        <f t="shared" si="3734"/>
        <v>0</v>
      </c>
      <c r="AB1336" s="32">
        <f t="shared" si="3735"/>
        <v>0</v>
      </c>
      <c r="AC1336" s="33">
        <f t="shared" si="3736"/>
        <v>0</v>
      </c>
      <c r="AD1336" s="33">
        <f t="shared" si="3737"/>
        <v>0</v>
      </c>
      <c r="AE1336" s="34" t="e">
        <f t="shared" si="3695"/>
        <v>#DIV/0!</v>
      </c>
      <c r="AF1336" s="35">
        <f t="shared" si="3738"/>
        <v>0</v>
      </c>
      <c r="AG1336" s="35">
        <f t="shared" si="3739"/>
        <v>0</v>
      </c>
      <c r="AH1336" s="36">
        <f t="shared" si="3740"/>
        <v>0</v>
      </c>
      <c r="AI1336" s="36">
        <f t="shared" si="3741"/>
        <v>0</v>
      </c>
      <c r="AJ1336" s="36">
        <f t="shared" si="3742"/>
        <v>0</v>
      </c>
      <c r="AK1336" s="36">
        <f t="shared" si="3743"/>
        <v>0</v>
      </c>
      <c r="AL1336" s="36">
        <f t="shared" si="3702"/>
        <v>0</v>
      </c>
      <c r="AM1336" s="36">
        <f t="shared" si="3703"/>
        <v>0</v>
      </c>
      <c r="AN1336" s="37" t="s">
        <v>35</v>
      </c>
    </row>
    <row r="1337" spans="2:40" ht="31.2" hidden="1" customHeight="1" x14ac:dyDescent="0.3">
      <c r="B1337" s="30" t="s">
        <v>667</v>
      </c>
      <c r="C1337" s="30" t="s">
        <v>104</v>
      </c>
      <c r="D1337" s="30" t="s">
        <v>106</v>
      </c>
      <c r="E1337" s="15" t="str">
        <f t="shared" si="3704"/>
        <v>0409</v>
      </c>
      <c r="F1337" s="30" t="s">
        <v>720</v>
      </c>
      <c r="G1337" s="30" t="s">
        <v>50</v>
      </c>
      <c r="H1337" s="31" t="s">
        <v>51</v>
      </c>
      <c r="I1337" s="32">
        <f t="shared" si="3718"/>
        <v>0</v>
      </c>
      <c r="J1337" s="32">
        <f t="shared" si="3719"/>
        <v>0</v>
      </c>
      <c r="K1337" s="32">
        <f t="shared" si="3720"/>
        <v>0</v>
      </c>
      <c r="L1337" s="32">
        <f t="shared" si="3721"/>
        <v>0</v>
      </c>
      <c r="M1337" s="32">
        <f t="shared" si="3722"/>
        <v>0</v>
      </c>
      <c r="N1337" s="32">
        <f t="shared" si="3723"/>
        <v>0</v>
      </c>
      <c r="O1337" s="32">
        <f t="shared" si="3724"/>
        <v>0</v>
      </c>
      <c r="P1337" s="32">
        <f t="shared" si="3725"/>
        <v>0</v>
      </c>
      <c r="Q1337" s="32">
        <f t="shared" si="3726"/>
        <v>0</v>
      </c>
      <c r="R1337" s="32">
        <f t="shared" si="3727"/>
        <v>0</v>
      </c>
      <c r="S1337" s="32">
        <f t="shared" si="3728"/>
        <v>0</v>
      </c>
      <c r="T1337" s="32">
        <f t="shared" si="3729"/>
        <v>0</v>
      </c>
      <c r="U1337" s="32">
        <v>0</v>
      </c>
      <c r="V1337" s="32">
        <f t="shared" si="3706"/>
        <v>0</v>
      </c>
      <c r="W1337" s="32">
        <f t="shared" si="3730"/>
        <v>0</v>
      </c>
      <c r="X1337" s="32">
        <f t="shared" si="3731"/>
        <v>0</v>
      </c>
      <c r="Y1337" s="32">
        <f t="shared" si="3732"/>
        <v>0</v>
      </c>
      <c r="Z1337" s="32">
        <f t="shared" si="3733"/>
        <v>0</v>
      </c>
      <c r="AA1337" s="32">
        <f t="shared" si="3734"/>
        <v>0</v>
      </c>
      <c r="AB1337" s="32">
        <f t="shared" si="3735"/>
        <v>0</v>
      </c>
      <c r="AC1337" s="33">
        <f t="shared" si="3736"/>
        <v>0</v>
      </c>
      <c r="AD1337" s="33">
        <f t="shared" si="3737"/>
        <v>0</v>
      </c>
      <c r="AE1337" s="34" t="e">
        <f t="shared" si="3695"/>
        <v>#DIV/0!</v>
      </c>
      <c r="AF1337" s="35">
        <f t="shared" si="3738"/>
        <v>0</v>
      </c>
      <c r="AG1337" s="35">
        <f t="shared" si="3739"/>
        <v>0</v>
      </c>
      <c r="AH1337" s="36">
        <f t="shared" si="3740"/>
        <v>0</v>
      </c>
      <c r="AI1337" s="36">
        <f t="shared" si="3741"/>
        <v>0</v>
      </c>
      <c r="AJ1337" s="36">
        <f t="shared" si="3742"/>
        <v>0</v>
      </c>
      <c r="AK1337" s="36">
        <f t="shared" si="3743"/>
        <v>0</v>
      </c>
      <c r="AL1337" s="36">
        <f t="shared" si="3702"/>
        <v>0</v>
      </c>
      <c r="AM1337" s="36">
        <f t="shared" si="3703"/>
        <v>0</v>
      </c>
      <c r="AN1337" s="37" t="s">
        <v>35</v>
      </c>
    </row>
    <row r="1338" spans="2:40" ht="31.2" hidden="1" customHeight="1" x14ac:dyDescent="0.3">
      <c r="B1338" s="30" t="s">
        <v>667</v>
      </c>
      <c r="C1338" s="30" t="s">
        <v>104</v>
      </c>
      <c r="D1338" s="30" t="s">
        <v>106</v>
      </c>
      <c r="E1338" s="15" t="str">
        <f t="shared" si="3704"/>
        <v>0409</v>
      </c>
      <c r="F1338" s="30" t="s">
        <v>720</v>
      </c>
      <c r="G1338" s="30" t="s">
        <v>52</v>
      </c>
      <c r="H1338" s="31" t="s">
        <v>53</v>
      </c>
      <c r="I1338" s="32"/>
      <c r="J1338" s="32"/>
      <c r="K1338" s="32"/>
      <c r="L1338" s="32"/>
      <c r="M1338" s="32"/>
      <c r="N1338" s="32"/>
      <c r="O1338" s="32">
        <v>0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2">
        <v>0</v>
      </c>
      <c r="V1338" s="32">
        <f t="shared" si="3706"/>
        <v>0</v>
      </c>
      <c r="W1338" s="32"/>
      <c r="X1338" s="32"/>
      <c r="Y1338" s="32"/>
      <c r="Z1338" s="32"/>
      <c r="AA1338" s="32"/>
      <c r="AB1338" s="32">
        <v>0</v>
      </c>
      <c r="AC1338" s="33">
        <v>0</v>
      </c>
      <c r="AD1338" s="33">
        <v>0</v>
      </c>
      <c r="AE1338" s="34" t="e">
        <f t="shared" si="3695"/>
        <v>#DIV/0!</v>
      </c>
      <c r="AF1338" s="35">
        <v>0</v>
      </c>
      <c r="AG1338" s="35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f t="shared" si="3702"/>
        <v>0</v>
      </c>
      <c r="AM1338" s="36">
        <f t="shared" si="3703"/>
        <v>0</v>
      </c>
      <c r="AN1338" s="37" t="s">
        <v>35</v>
      </c>
    </row>
    <row r="1339" spans="2:40" ht="62.4" hidden="1" customHeight="1" x14ac:dyDescent="0.3">
      <c r="B1339" s="30" t="s">
        <v>667</v>
      </c>
      <c r="C1339" s="30" t="s">
        <v>104</v>
      </c>
      <c r="D1339" s="30" t="s">
        <v>106</v>
      </c>
      <c r="E1339" s="15" t="str">
        <f t="shared" si="3704"/>
        <v>0409</v>
      </c>
      <c r="F1339" s="30" t="s">
        <v>722</v>
      </c>
      <c r="G1339" s="30"/>
      <c r="H1339" s="31" t="s">
        <v>723</v>
      </c>
      <c r="I1339" s="32">
        <f t="shared" si="3718"/>
        <v>0</v>
      </c>
      <c r="J1339" s="32">
        <f t="shared" si="3719"/>
        <v>0</v>
      </c>
      <c r="K1339" s="32">
        <f t="shared" si="3720"/>
        <v>0</v>
      </c>
      <c r="L1339" s="32">
        <f t="shared" si="3721"/>
        <v>0</v>
      </c>
      <c r="M1339" s="32">
        <f t="shared" si="3722"/>
        <v>0</v>
      </c>
      <c r="N1339" s="32">
        <f t="shared" si="3723"/>
        <v>0</v>
      </c>
      <c r="O1339" s="32">
        <f t="shared" si="3724"/>
        <v>0</v>
      </c>
      <c r="P1339" s="32">
        <f t="shared" si="3725"/>
        <v>0</v>
      </c>
      <c r="Q1339" s="32">
        <f t="shared" si="3726"/>
        <v>0</v>
      </c>
      <c r="R1339" s="32">
        <f t="shared" si="3727"/>
        <v>0</v>
      </c>
      <c r="S1339" s="32">
        <f t="shared" si="3728"/>
        <v>0</v>
      </c>
      <c r="T1339" s="32">
        <f t="shared" si="3729"/>
        <v>0</v>
      </c>
      <c r="U1339" s="32">
        <v>0</v>
      </c>
      <c r="V1339" s="32">
        <f t="shared" si="3706"/>
        <v>0</v>
      </c>
      <c r="W1339" s="32">
        <f t="shared" si="3730"/>
        <v>0</v>
      </c>
      <c r="X1339" s="32">
        <f t="shared" si="3731"/>
        <v>0</v>
      </c>
      <c r="Y1339" s="32">
        <f t="shared" si="3732"/>
        <v>0</v>
      </c>
      <c r="Z1339" s="32">
        <f t="shared" si="3733"/>
        <v>0</v>
      </c>
      <c r="AA1339" s="32">
        <f t="shared" si="3734"/>
        <v>0</v>
      </c>
      <c r="AB1339" s="32">
        <f t="shared" si="3735"/>
        <v>0</v>
      </c>
      <c r="AC1339" s="33">
        <f t="shared" si="3736"/>
        <v>0</v>
      </c>
      <c r="AD1339" s="33">
        <f t="shared" si="3737"/>
        <v>0</v>
      </c>
      <c r="AE1339" s="34" t="e">
        <f t="shared" si="3695"/>
        <v>#DIV/0!</v>
      </c>
      <c r="AF1339" s="35">
        <f t="shared" si="3738"/>
        <v>0</v>
      </c>
      <c r="AG1339" s="35">
        <f t="shared" si="3739"/>
        <v>0</v>
      </c>
      <c r="AH1339" s="36">
        <f t="shared" si="3740"/>
        <v>0</v>
      </c>
      <c r="AI1339" s="36">
        <f t="shared" si="3741"/>
        <v>0</v>
      </c>
      <c r="AJ1339" s="36">
        <f t="shared" si="3742"/>
        <v>0</v>
      </c>
      <c r="AK1339" s="36">
        <f t="shared" si="3743"/>
        <v>0</v>
      </c>
      <c r="AL1339" s="36">
        <f t="shared" si="3702"/>
        <v>0</v>
      </c>
      <c r="AM1339" s="36">
        <f t="shared" si="3703"/>
        <v>0</v>
      </c>
      <c r="AN1339" s="37" t="s">
        <v>35</v>
      </c>
    </row>
    <row r="1340" spans="2:40" ht="62.4" hidden="1" customHeight="1" x14ac:dyDescent="0.3">
      <c r="B1340" s="30" t="s">
        <v>667</v>
      </c>
      <c r="C1340" s="30" t="s">
        <v>104</v>
      </c>
      <c r="D1340" s="30" t="s">
        <v>106</v>
      </c>
      <c r="E1340" s="15" t="str">
        <f t="shared" si="3704"/>
        <v>0409</v>
      </c>
      <c r="F1340" s="30" t="s">
        <v>724</v>
      </c>
      <c r="G1340" s="30"/>
      <c r="H1340" s="31" t="s">
        <v>725</v>
      </c>
      <c r="I1340" s="32">
        <f t="shared" si="3718"/>
        <v>0</v>
      </c>
      <c r="J1340" s="32">
        <f t="shared" si="3719"/>
        <v>0</v>
      </c>
      <c r="K1340" s="32">
        <f t="shared" si="3720"/>
        <v>0</v>
      </c>
      <c r="L1340" s="32">
        <f t="shared" si="3721"/>
        <v>0</v>
      </c>
      <c r="M1340" s="32">
        <f t="shared" si="3722"/>
        <v>0</v>
      </c>
      <c r="N1340" s="32">
        <f t="shared" si="3723"/>
        <v>0</v>
      </c>
      <c r="O1340" s="32">
        <f t="shared" si="3724"/>
        <v>0</v>
      </c>
      <c r="P1340" s="32">
        <f t="shared" si="3725"/>
        <v>0</v>
      </c>
      <c r="Q1340" s="32">
        <f t="shared" si="3726"/>
        <v>0</v>
      </c>
      <c r="R1340" s="32">
        <f t="shared" si="3727"/>
        <v>0</v>
      </c>
      <c r="S1340" s="32">
        <f t="shared" si="3728"/>
        <v>0</v>
      </c>
      <c r="T1340" s="32">
        <f t="shared" si="3729"/>
        <v>0</v>
      </c>
      <c r="U1340" s="32">
        <v>0</v>
      </c>
      <c r="V1340" s="32">
        <f t="shared" si="3706"/>
        <v>0</v>
      </c>
      <c r="W1340" s="32">
        <f t="shared" si="3730"/>
        <v>0</v>
      </c>
      <c r="X1340" s="32">
        <f t="shared" si="3731"/>
        <v>0</v>
      </c>
      <c r="Y1340" s="32">
        <f t="shared" si="3732"/>
        <v>0</v>
      </c>
      <c r="Z1340" s="32">
        <f t="shared" si="3733"/>
        <v>0</v>
      </c>
      <c r="AA1340" s="32">
        <f t="shared" si="3734"/>
        <v>0</v>
      </c>
      <c r="AB1340" s="32">
        <f t="shared" si="3735"/>
        <v>0</v>
      </c>
      <c r="AC1340" s="33">
        <f t="shared" si="3736"/>
        <v>0</v>
      </c>
      <c r="AD1340" s="33">
        <f t="shared" si="3737"/>
        <v>0</v>
      </c>
      <c r="AE1340" s="34" t="e">
        <f t="shared" si="3695"/>
        <v>#DIV/0!</v>
      </c>
      <c r="AF1340" s="35">
        <f t="shared" si="3738"/>
        <v>0</v>
      </c>
      <c r="AG1340" s="35">
        <f t="shared" si="3739"/>
        <v>0</v>
      </c>
      <c r="AH1340" s="36">
        <f t="shared" si="3740"/>
        <v>0</v>
      </c>
      <c r="AI1340" s="36">
        <f t="shared" si="3741"/>
        <v>0</v>
      </c>
      <c r="AJ1340" s="36">
        <f t="shared" si="3742"/>
        <v>0</v>
      </c>
      <c r="AK1340" s="36">
        <f t="shared" si="3743"/>
        <v>0</v>
      </c>
      <c r="AL1340" s="36">
        <f t="shared" si="3702"/>
        <v>0</v>
      </c>
      <c r="AM1340" s="36">
        <f t="shared" si="3703"/>
        <v>0</v>
      </c>
      <c r="AN1340" s="37" t="s">
        <v>35</v>
      </c>
    </row>
    <row r="1341" spans="2:40" ht="31.2" hidden="1" customHeight="1" x14ac:dyDescent="0.3">
      <c r="B1341" s="30" t="s">
        <v>667</v>
      </c>
      <c r="C1341" s="30" t="s">
        <v>104</v>
      </c>
      <c r="D1341" s="30" t="s">
        <v>106</v>
      </c>
      <c r="E1341" s="15" t="str">
        <f t="shared" si="3704"/>
        <v>0409</v>
      </c>
      <c r="F1341" s="30" t="s">
        <v>724</v>
      </c>
      <c r="G1341" s="30" t="s">
        <v>50</v>
      </c>
      <c r="H1341" s="31" t="s">
        <v>51</v>
      </c>
      <c r="I1341" s="32">
        <f t="shared" si="3718"/>
        <v>0</v>
      </c>
      <c r="J1341" s="32">
        <f t="shared" si="3719"/>
        <v>0</v>
      </c>
      <c r="K1341" s="32">
        <f t="shared" si="3720"/>
        <v>0</v>
      </c>
      <c r="L1341" s="32">
        <f t="shared" si="3721"/>
        <v>0</v>
      </c>
      <c r="M1341" s="32">
        <f t="shared" si="3722"/>
        <v>0</v>
      </c>
      <c r="N1341" s="32">
        <f t="shared" si="3723"/>
        <v>0</v>
      </c>
      <c r="O1341" s="32">
        <f t="shared" si="3724"/>
        <v>0</v>
      </c>
      <c r="P1341" s="32">
        <f t="shared" si="3725"/>
        <v>0</v>
      </c>
      <c r="Q1341" s="32">
        <f t="shared" si="3726"/>
        <v>0</v>
      </c>
      <c r="R1341" s="32">
        <f t="shared" si="3727"/>
        <v>0</v>
      </c>
      <c r="S1341" s="32">
        <f t="shared" si="3728"/>
        <v>0</v>
      </c>
      <c r="T1341" s="32">
        <f t="shared" si="3729"/>
        <v>0</v>
      </c>
      <c r="U1341" s="32">
        <v>0</v>
      </c>
      <c r="V1341" s="32">
        <f t="shared" si="3706"/>
        <v>0</v>
      </c>
      <c r="W1341" s="32">
        <f t="shared" si="3730"/>
        <v>0</v>
      </c>
      <c r="X1341" s="32">
        <f t="shared" si="3731"/>
        <v>0</v>
      </c>
      <c r="Y1341" s="32">
        <f t="shared" si="3732"/>
        <v>0</v>
      </c>
      <c r="Z1341" s="32">
        <f t="shared" si="3733"/>
        <v>0</v>
      </c>
      <c r="AA1341" s="32">
        <f t="shared" si="3734"/>
        <v>0</v>
      </c>
      <c r="AB1341" s="32">
        <f t="shared" si="3735"/>
        <v>0</v>
      </c>
      <c r="AC1341" s="33">
        <f t="shared" si="3736"/>
        <v>0</v>
      </c>
      <c r="AD1341" s="33">
        <f t="shared" si="3737"/>
        <v>0</v>
      </c>
      <c r="AE1341" s="34" t="e">
        <f t="shared" si="3695"/>
        <v>#DIV/0!</v>
      </c>
      <c r="AF1341" s="35">
        <f t="shared" si="3738"/>
        <v>0</v>
      </c>
      <c r="AG1341" s="35">
        <f t="shared" si="3739"/>
        <v>0</v>
      </c>
      <c r="AH1341" s="36">
        <f t="shared" si="3740"/>
        <v>0</v>
      </c>
      <c r="AI1341" s="36">
        <f t="shared" si="3741"/>
        <v>0</v>
      </c>
      <c r="AJ1341" s="36">
        <f t="shared" si="3742"/>
        <v>0</v>
      </c>
      <c r="AK1341" s="36">
        <f t="shared" si="3743"/>
        <v>0</v>
      </c>
      <c r="AL1341" s="36">
        <f t="shared" si="3702"/>
        <v>0</v>
      </c>
      <c r="AM1341" s="36">
        <f t="shared" si="3703"/>
        <v>0</v>
      </c>
      <c r="AN1341" s="37" t="s">
        <v>35</v>
      </c>
    </row>
    <row r="1342" spans="2:40" ht="31.2" hidden="1" customHeight="1" x14ac:dyDescent="0.3">
      <c r="B1342" s="30" t="s">
        <v>667</v>
      </c>
      <c r="C1342" s="30" t="s">
        <v>104</v>
      </c>
      <c r="D1342" s="30" t="s">
        <v>106</v>
      </c>
      <c r="E1342" s="15" t="str">
        <f t="shared" si="3704"/>
        <v>0409</v>
      </c>
      <c r="F1342" s="30" t="s">
        <v>724</v>
      </c>
      <c r="G1342" s="30" t="s">
        <v>52</v>
      </c>
      <c r="H1342" s="31" t="s">
        <v>53</v>
      </c>
      <c r="I1342" s="32"/>
      <c r="J1342" s="32"/>
      <c r="K1342" s="32"/>
      <c r="L1342" s="32"/>
      <c r="M1342" s="32"/>
      <c r="N1342" s="32"/>
      <c r="O1342" s="32">
        <v>0</v>
      </c>
      <c r="P1342" s="32">
        <v>0</v>
      </c>
      <c r="Q1342" s="32">
        <v>0</v>
      </c>
      <c r="R1342" s="32">
        <v>0</v>
      </c>
      <c r="S1342" s="32">
        <v>0</v>
      </c>
      <c r="T1342" s="32">
        <v>0</v>
      </c>
      <c r="U1342" s="32">
        <v>0</v>
      </c>
      <c r="V1342" s="32">
        <f t="shared" si="3706"/>
        <v>0</v>
      </c>
      <c r="W1342" s="32"/>
      <c r="X1342" s="32"/>
      <c r="Y1342" s="32"/>
      <c r="Z1342" s="32"/>
      <c r="AA1342" s="32"/>
      <c r="AB1342" s="32">
        <v>0</v>
      </c>
      <c r="AC1342" s="33">
        <v>0</v>
      </c>
      <c r="AD1342" s="33">
        <v>0</v>
      </c>
      <c r="AE1342" s="34" t="e">
        <f t="shared" si="3695"/>
        <v>#DIV/0!</v>
      </c>
      <c r="AF1342" s="35">
        <v>0</v>
      </c>
      <c r="AG1342" s="35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f t="shared" si="3702"/>
        <v>0</v>
      </c>
      <c r="AM1342" s="36">
        <f t="shared" si="3703"/>
        <v>0</v>
      </c>
      <c r="AN1342" s="37" t="s">
        <v>35</v>
      </c>
    </row>
    <row r="1343" spans="2:40" ht="46.8" hidden="1" customHeight="1" x14ac:dyDescent="0.3">
      <c r="B1343" s="30" t="s">
        <v>667</v>
      </c>
      <c r="C1343" s="30" t="s">
        <v>104</v>
      </c>
      <c r="D1343" s="30" t="s">
        <v>106</v>
      </c>
      <c r="E1343" s="15" t="str">
        <f t="shared" si="3704"/>
        <v>0409</v>
      </c>
      <c r="F1343" s="30" t="s">
        <v>726</v>
      </c>
      <c r="G1343" s="30"/>
      <c r="H1343" s="31" t="s">
        <v>727</v>
      </c>
      <c r="I1343" s="32">
        <f t="shared" ref="I1343:T1343" si="3744">I1344+I1348</f>
        <v>0</v>
      </c>
      <c r="J1343" s="32">
        <f t="shared" si="3744"/>
        <v>0</v>
      </c>
      <c r="K1343" s="32">
        <f t="shared" si="3744"/>
        <v>0</v>
      </c>
      <c r="L1343" s="32">
        <f t="shared" si="3744"/>
        <v>0</v>
      </c>
      <c r="M1343" s="32">
        <f t="shared" si="3744"/>
        <v>0</v>
      </c>
      <c r="N1343" s="32">
        <f t="shared" si="3744"/>
        <v>0</v>
      </c>
      <c r="O1343" s="32">
        <f t="shared" si="3744"/>
        <v>0</v>
      </c>
      <c r="P1343" s="32">
        <f t="shared" si="3744"/>
        <v>0</v>
      </c>
      <c r="Q1343" s="32">
        <f t="shared" si="3744"/>
        <v>0</v>
      </c>
      <c r="R1343" s="32">
        <f t="shared" si="3744"/>
        <v>0</v>
      </c>
      <c r="S1343" s="32">
        <f t="shared" si="3744"/>
        <v>0</v>
      </c>
      <c r="T1343" s="32">
        <f t="shared" si="3744"/>
        <v>0</v>
      </c>
      <c r="U1343" s="32">
        <v>0</v>
      </c>
      <c r="V1343" s="32">
        <f t="shared" si="3706"/>
        <v>0</v>
      </c>
      <c r="W1343" s="32">
        <f t="shared" ref="W1343:AD1343" si="3745">W1344+W1348</f>
        <v>0</v>
      </c>
      <c r="X1343" s="32">
        <f t="shared" si="3745"/>
        <v>0</v>
      </c>
      <c r="Y1343" s="32">
        <f t="shared" si="3745"/>
        <v>0</v>
      </c>
      <c r="Z1343" s="32">
        <f t="shared" si="3745"/>
        <v>0</v>
      </c>
      <c r="AA1343" s="32">
        <f t="shared" si="3745"/>
        <v>0</v>
      </c>
      <c r="AB1343" s="32">
        <f t="shared" si="3745"/>
        <v>0</v>
      </c>
      <c r="AC1343" s="33">
        <f t="shared" si="3745"/>
        <v>0</v>
      </c>
      <c r="AD1343" s="33">
        <f t="shared" si="3745"/>
        <v>0</v>
      </c>
      <c r="AE1343" s="34" t="e">
        <f t="shared" si="3695"/>
        <v>#DIV/0!</v>
      </c>
      <c r="AF1343" s="35">
        <f t="shared" ref="AF1343:AK1343" si="3746">AF1344+AF1348</f>
        <v>0</v>
      </c>
      <c r="AG1343" s="35">
        <f t="shared" si="3746"/>
        <v>0</v>
      </c>
      <c r="AH1343" s="36">
        <f t="shared" si="3746"/>
        <v>0</v>
      </c>
      <c r="AI1343" s="36">
        <f t="shared" si="3746"/>
        <v>0</v>
      </c>
      <c r="AJ1343" s="36">
        <f t="shared" si="3746"/>
        <v>0</v>
      </c>
      <c r="AK1343" s="36">
        <f t="shared" si="3746"/>
        <v>0</v>
      </c>
      <c r="AL1343" s="36">
        <f t="shared" si="3702"/>
        <v>0</v>
      </c>
      <c r="AM1343" s="36">
        <f t="shared" si="3703"/>
        <v>0</v>
      </c>
      <c r="AN1343" s="37" t="s">
        <v>35</v>
      </c>
    </row>
    <row r="1344" spans="2:40" ht="62.4" hidden="1" customHeight="1" x14ac:dyDescent="0.3">
      <c r="B1344" s="30" t="s">
        <v>667</v>
      </c>
      <c r="C1344" s="30" t="s">
        <v>104</v>
      </c>
      <c r="D1344" s="30" t="s">
        <v>106</v>
      </c>
      <c r="E1344" s="15" t="str">
        <f t="shared" si="3704"/>
        <v>0409</v>
      </c>
      <c r="F1344" s="30" t="s">
        <v>728</v>
      </c>
      <c r="G1344" s="30"/>
      <c r="H1344" s="31" t="s">
        <v>729</v>
      </c>
      <c r="I1344" s="32">
        <f t="shared" ref="I1344:I1370" si="3747">I1345</f>
        <v>0</v>
      </c>
      <c r="J1344" s="32">
        <f t="shared" ref="J1344:J1370" si="3748">J1345</f>
        <v>0</v>
      </c>
      <c r="K1344" s="32">
        <f t="shared" ref="K1344:K1370" si="3749">K1345</f>
        <v>0</v>
      </c>
      <c r="L1344" s="32">
        <f t="shared" ref="L1344:L1370" si="3750">L1345</f>
        <v>0</v>
      </c>
      <c r="M1344" s="32">
        <f t="shared" ref="M1344:M1370" si="3751">M1345</f>
        <v>0</v>
      </c>
      <c r="N1344" s="32">
        <f t="shared" ref="N1344:N1370" si="3752">N1345</f>
        <v>0</v>
      </c>
      <c r="O1344" s="32">
        <f t="shared" ref="O1344:O1370" si="3753">O1345</f>
        <v>0</v>
      </c>
      <c r="P1344" s="32">
        <f t="shared" ref="P1344:P1370" si="3754">P1345</f>
        <v>0</v>
      </c>
      <c r="Q1344" s="32">
        <f t="shared" ref="Q1344:Q1370" si="3755">Q1345</f>
        <v>0</v>
      </c>
      <c r="R1344" s="32">
        <f t="shared" ref="R1344:R1370" si="3756">R1345</f>
        <v>0</v>
      </c>
      <c r="S1344" s="32">
        <f t="shared" ref="S1344:S1370" si="3757">S1345</f>
        <v>0</v>
      </c>
      <c r="T1344" s="32">
        <f t="shared" ref="T1344:T1370" si="3758">T1345</f>
        <v>0</v>
      </c>
      <c r="U1344" s="32">
        <v>0</v>
      </c>
      <c r="V1344" s="32">
        <f t="shared" si="3706"/>
        <v>0</v>
      </c>
      <c r="W1344" s="32">
        <f t="shared" ref="W1344:W1370" si="3759">W1345</f>
        <v>0</v>
      </c>
      <c r="X1344" s="32">
        <f t="shared" ref="X1344:X1370" si="3760">X1345</f>
        <v>0</v>
      </c>
      <c r="Y1344" s="32">
        <f t="shared" ref="Y1344:Y1370" si="3761">Y1345</f>
        <v>0</v>
      </c>
      <c r="Z1344" s="32">
        <f t="shared" ref="Z1344:Z1370" si="3762">Z1345</f>
        <v>0</v>
      </c>
      <c r="AA1344" s="32">
        <f t="shared" ref="AA1344:AA1370" si="3763">AA1345</f>
        <v>0</v>
      </c>
      <c r="AB1344" s="32">
        <f t="shared" ref="AB1344:AB1370" si="3764">AB1345</f>
        <v>0</v>
      </c>
      <c r="AC1344" s="33">
        <f t="shared" ref="AC1344:AC1370" si="3765">AC1345</f>
        <v>0</v>
      </c>
      <c r="AD1344" s="33">
        <f t="shared" ref="AD1344:AD1364" si="3766">AD1345</f>
        <v>0</v>
      </c>
      <c r="AE1344" s="34" t="e">
        <f t="shared" si="3695"/>
        <v>#DIV/0!</v>
      </c>
      <c r="AF1344" s="35">
        <f t="shared" ref="AF1344:AF1364" si="3767">AF1345</f>
        <v>0</v>
      </c>
      <c r="AG1344" s="35">
        <f t="shared" ref="AG1344:AG1364" si="3768">AG1345</f>
        <v>0</v>
      </c>
      <c r="AH1344" s="36">
        <f t="shared" ref="AH1344:AH1364" si="3769">AH1345</f>
        <v>0</v>
      </c>
      <c r="AI1344" s="36">
        <f t="shared" ref="AI1344:AI1364" si="3770">AI1345</f>
        <v>0</v>
      </c>
      <c r="AJ1344" s="36">
        <f t="shared" ref="AJ1344:AJ1364" si="3771">AJ1345</f>
        <v>0</v>
      </c>
      <c r="AK1344" s="36">
        <f t="shared" ref="AK1344:AK1364" si="3772">AK1345</f>
        <v>0</v>
      </c>
      <c r="AL1344" s="36">
        <f t="shared" si="3702"/>
        <v>0</v>
      </c>
      <c r="AM1344" s="36">
        <f t="shared" si="3703"/>
        <v>0</v>
      </c>
      <c r="AN1344" s="37" t="s">
        <v>35</v>
      </c>
    </row>
    <row r="1345" spans="2:40" ht="46.8" hidden="1" customHeight="1" x14ac:dyDescent="0.3">
      <c r="B1345" s="30" t="s">
        <v>667</v>
      </c>
      <c r="C1345" s="30" t="s">
        <v>104</v>
      </c>
      <c r="D1345" s="30" t="s">
        <v>106</v>
      </c>
      <c r="E1345" s="15" t="str">
        <f t="shared" si="3704"/>
        <v>0409</v>
      </c>
      <c r="F1345" s="30" t="s">
        <v>730</v>
      </c>
      <c r="G1345" s="30"/>
      <c r="H1345" s="31" t="s">
        <v>731</v>
      </c>
      <c r="I1345" s="32">
        <f t="shared" si="3747"/>
        <v>0</v>
      </c>
      <c r="J1345" s="32">
        <f t="shared" si="3748"/>
        <v>0</v>
      </c>
      <c r="K1345" s="32">
        <f t="shared" si="3749"/>
        <v>0</v>
      </c>
      <c r="L1345" s="32">
        <f t="shared" si="3750"/>
        <v>0</v>
      </c>
      <c r="M1345" s="32">
        <f t="shared" si="3751"/>
        <v>0</v>
      </c>
      <c r="N1345" s="32">
        <f t="shared" si="3752"/>
        <v>0</v>
      </c>
      <c r="O1345" s="32">
        <f t="shared" si="3753"/>
        <v>0</v>
      </c>
      <c r="P1345" s="32">
        <f t="shared" si="3754"/>
        <v>0</v>
      </c>
      <c r="Q1345" s="32">
        <f t="shared" si="3755"/>
        <v>0</v>
      </c>
      <c r="R1345" s="32">
        <f t="shared" si="3756"/>
        <v>0</v>
      </c>
      <c r="S1345" s="32">
        <f t="shared" si="3757"/>
        <v>0</v>
      </c>
      <c r="T1345" s="32">
        <f t="shared" si="3758"/>
        <v>0</v>
      </c>
      <c r="U1345" s="32">
        <v>0</v>
      </c>
      <c r="V1345" s="32">
        <f t="shared" si="3706"/>
        <v>0</v>
      </c>
      <c r="W1345" s="32">
        <f t="shared" si="3759"/>
        <v>0</v>
      </c>
      <c r="X1345" s="32">
        <f t="shared" si="3760"/>
        <v>0</v>
      </c>
      <c r="Y1345" s="32">
        <f t="shared" si="3761"/>
        <v>0</v>
      </c>
      <c r="Z1345" s="32">
        <f t="shared" si="3762"/>
        <v>0</v>
      </c>
      <c r="AA1345" s="32">
        <f t="shared" si="3763"/>
        <v>0</v>
      </c>
      <c r="AB1345" s="32">
        <f t="shared" si="3764"/>
        <v>0</v>
      </c>
      <c r="AC1345" s="33">
        <f t="shared" si="3765"/>
        <v>0</v>
      </c>
      <c r="AD1345" s="33">
        <f t="shared" si="3766"/>
        <v>0</v>
      </c>
      <c r="AE1345" s="34" t="e">
        <f t="shared" si="3695"/>
        <v>#DIV/0!</v>
      </c>
      <c r="AF1345" s="35">
        <f t="shared" si="3767"/>
        <v>0</v>
      </c>
      <c r="AG1345" s="35">
        <f t="shared" si="3768"/>
        <v>0</v>
      </c>
      <c r="AH1345" s="36">
        <f t="shared" si="3769"/>
        <v>0</v>
      </c>
      <c r="AI1345" s="36">
        <f t="shared" si="3770"/>
        <v>0</v>
      </c>
      <c r="AJ1345" s="36">
        <f t="shared" si="3771"/>
        <v>0</v>
      </c>
      <c r="AK1345" s="36">
        <f t="shared" si="3772"/>
        <v>0</v>
      </c>
      <c r="AL1345" s="36">
        <f t="shared" si="3702"/>
        <v>0</v>
      </c>
      <c r="AM1345" s="36">
        <f t="shared" si="3703"/>
        <v>0</v>
      </c>
      <c r="AN1345" s="37" t="s">
        <v>35</v>
      </c>
    </row>
    <row r="1346" spans="2:40" ht="31.2" hidden="1" customHeight="1" x14ac:dyDescent="0.3">
      <c r="B1346" s="30" t="s">
        <v>667</v>
      </c>
      <c r="C1346" s="30" t="s">
        <v>104</v>
      </c>
      <c r="D1346" s="30" t="s">
        <v>106</v>
      </c>
      <c r="E1346" s="15" t="str">
        <f t="shared" si="3704"/>
        <v>0409</v>
      </c>
      <c r="F1346" s="30" t="s">
        <v>730</v>
      </c>
      <c r="G1346" s="30" t="s">
        <v>50</v>
      </c>
      <c r="H1346" s="31" t="s">
        <v>51</v>
      </c>
      <c r="I1346" s="32">
        <f t="shared" si="3747"/>
        <v>0</v>
      </c>
      <c r="J1346" s="32">
        <f t="shared" si="3748"/>
        <v>0</v>
      </c>
      <c r="K1346" s="32">
        <f t="shared" si="3749"/>
        <v>0</v>
      </c>
      <c r="L1346" s="32">
        <f t="shared" si="3750"/>
        <v>0</v>
      </c>
      <c r="M1346" s="32">
        <f t="shared" si="3751"/>
        <v>0</v>
      </c>
      <c r="N1346" s="32">
        <f t="shared" si="3752"/>
        <v>0</v>
      </c>
      <c r="O1346" s="32">
        <f t="shared" si="3753"/>
        <v>0</v>
      </c>
      <c r="P1346" s="32">
        <f t="shared" si="3754"/>
        <v>0</v>
      </c>
      <c r="Q1346" s="32">
        <f t="shared" si="3755"/>
        <v>0</v>
      </c>
      <c r="R1346" s="32">
        <f t="shared" si="3756"/>
        <v>0</v>
      </c>
      <c r="S1346" s="32">
        <f t="shared" si="3757"/>
        <v>0</v>
      </c>
      <c r="T1346" s="32">
        <f t="shared" si="3758"/>
        <v>0</v>
      </c>
      <c r="U1346" s="32">
        <v>0</v>
      </c>
      <c r="V1346" s="32">
        <f t="shared" si="3706"/>
        <v>0</v>
      </c>
      <c r="W1346" s="32">
        <f t="shared" si="3759"/>
        <v>0</v>
      </c>
      <c r="X1346" s="32">
        <f t="shared" si="3760"/>
        <v>0</v>
      </c>
      <c r="Y1346" s="32">
        <f t="shared" si="3761"/>
        <v>0</v>
      </c>
      <c r="Z1346" s="32">
        <f t="shared" si="3762"/>
        <v>0</v>
      </c>
      <c r="AA1346" s="32">
        <f t="shared" si="3763"/>
        <v>0</v>
      </c>
      <c r="AB1346" s="32">
        <f t="shared" si="3764"/>
        <v>0</v>
      </c>
      <c r="AC1346" s="33">
        <f t="shared" si="3765"/>
        <v>0</v>
      </c>
      <c r="AD1346" s="33">
        <f t="shared" si="3766"/>
        <v>0</v>
      </c>
      <c r="AE1346" s="34" t="e">
        <f t="shared" si="3695"/>
        <v>#DIV/0!</v>
      </c>
      <c r="AF1346" s="35">
        <f t="shared" si="3767"/>
        <v>0</v>
      </c>
      <c r="AG1346" s="35">
        <f t="shared" si="3768"/>
        <v>0</v>
      </c>
      <c r="AH1346" s="36">
        <f t="shared" si="3769"/>
        <v>0</v>
      </c>
      <c r="AI1346" s="36">
        <f t="shared" si="3770"/>
        <v>0</v>
      </c>
      <c r="AJ1346" s="36">
        <f t="shared" si="3771"/>
        <v>0</v>
      </c>
      <c r="AK1346" s="36">
        <f t="shared" si="3772"/>
        <v>0</v>
      </c>
      <c r="AL1346" s="36">
        <f t="shared" si="3702"/>
        <v>0</v>
      </c>
      <c r="AM1346" s="36">
        <f t="shared" si="3703"/>
        <v>0</v>
      </c>
      <c r="AN1346" s="37" t="s">
        <v>35</v>
      </c>
    </row>
    <row r="1347" spans="2:40" ht="31.2" hidden="1" customHeight="1" x14ac:dyDescent="0.3">
      <c r="B1347" s="30" t="s">
        <v>667</v>
      </c>
      <c r="C1347" s="30" t="s">
        <v>104</v>
      </c>
      <c r="D1347" s="30" t="s">
        <v>106</v>
      </c>
      <c r="E1347" s="15" t="str">
        <f t="shared" si="3704"/>
        <v>0409</v>
      </c>
      <c r="F1347" s="30" t="s">
        <v>730</v>
      </c>
      <c r="G1347" s="30" t="s">
        <v>52</v>
      </c>
      <c r="H1347" s="31" t="s">
        <v>53</v>
      </c>
      <c r="I1347" s="32"/>
      <c r="J1347" s="32"/>
      <c r="K1347" s="32"/>
      <c r="L1347" s="32"/>
      <c r="M1347" s="32"/>
      <c r="N1347" s="32"/>
      <c r="O1347" s="32">
        <v>0</v>
      </c>
      <c r="P1347" s="32">
        <v>0</v>
      </c>
      <c r="Q1347" s="32">
        <v>0</v>
      </c>
      <c r="R1347" s="32">
        <v>0</v>
      </c>
      <c r="S1347" s="32">
        <v>0</v>
      </c>
      <c r="T1347" s="32">
        <v>0</v>
      </c>
      <c r="U1347" s="32">
        <v>0</v>
      </c>
      <c r="V1347" s="32">
        <f t="shared" si="3706"/>
        <v>0</v>
      </c>
      <c r="W1347" s="32"/>
      <c r="X1347" s="32"/>
      <c r="Y1347" s="32"/>
      <c r="Z1347" s="32"/>
      <c r="AA1347" s="32"/>
      <c r="AB1347" s="32">
        <v>0</v>
      </c>
      <c r="AC1347" s="33">
        <v>0</v>
      </c>
      <c r="AD1347" s="33">
        <v>0</v>
      </c>
      <c r="AE1347" s="34" t="e">
        <f t="shared" si="3695"/>
        <v>#DIV/0!</v>
      </c>
      <c r="AF1347" s="35">
        <v>0</v>
      </c>
      <c r="AG1347" s="35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f t="shared" si="3702"/>
        <v>0</v>
      </c>
      <c r="AM1347" s="36">
        <f t="shared" si="3703"/>
        <v>0</v>
      </c>
      <c r="AN1347" s="37" t="s">
        <v>35</v>
      </c>
    </row>
    <row r="1348" spans="2:40" ht="62.4" hidden="1" customHeight="1" x14ac:dyDescent="0.3">
      <c r="B1348" s="30" t="s">
        <v>667</v>
      </c>
      <c r="C1348" s="30" t="s">
        <v>104</v>
      </c>
      <c r="D1348" s="30" t="s">
        <v>106</v>
      </c>
      <c r="E1348" s="15" t="str">
        <f t="shared" si="3704"/>
        <v>0409</v>
      </c>
      <c r="F1348" s="30" t="s">
        <v>732</v>
      </c>
      <c r="G1348" s="30"/>
      <c r="H1348" s="31" t="s">
        <v>733</v>
      </c>
      <c r="I1348" s="32">
        <f t="shared" si="3747"/>
        <v>0</v>
      </c>
      <c r="J1348" s="32">
        <f t="shared" si="3748"/>
        <v>0</v>
      </c>
      <c r="K1348" s="32">
        <f t="shared" si="3749"/>
        <v>0</v>
      </c>
      <c r="L1348" s="32">
        <f t="shared" si="3750"/>
        <v>0</v>
      </c>
      <c r="M1348" s="32">
        <f t="shared" si="3751"/>
        <v>0</v>
      </c>
      <c r="N1348" s="32">
        <f t="shared" si="3752"/>
        <v>0</v>
      </c>
      <c r="O1348" s="32">
        <f t="shared" si="3753"/>
        <v>0</v>
      </c>
      <c r="P1348" s="32">
        <f t="shared" si="3754"/>
        <v>0</v>
      </c>
      <c r="Q1348" s="32">
        <f t="shared" si="3755"/>
        <v>0</v>
      </c>
      <c r="R1348" s="32">
        <f t="shared" si="3756"/>
        <v>0</v>
      </c>
      <c r="S1348" s="32">
        <f t="shared" si="3757"/>
        <v>0</v>
      </c>
      <c r="T1348" s="32">
        <f t="shared" si="3758"/>
        <v>0</v>
      </c>
      <c r="U1348" s="32">
        <v>0</v>
      </c>
      <c r="V1348" s="32">
        <f t="shared" si="3706"/>
        <v>0</v>
      </c>
      <c r="W1348" s="32">
        <f t="shared" si="3759"/>
        <v>0</v>
      </c>
      <c r="X1348" s="32">
        <f t="shared" si="3760"/>
        <v>0</v>
      </c>
      <c r="Y1348" s="32">
        <f t="shared" si="3761"/>
        <v>0</v>
      </c>
      <c r="Z1348" s="32">
        <f t="shared" si="3762"/>
        <v>0</v>
      </c>
      <c r="AA1348" s="32">
        <f t="shared" si="3763"/>
        <v>0</v>
      </c>
      <c r="AB1348" s="32">
        <f t="shared" si="3764"/>
        <v>0</v>
      </c>
      <c r="AC1348" s="33">
        <f t="shared" si="3765"/>
        <v>0</v>
      </c>
      <c r="AD1348" s="33">
        <f t="shared" si="3766"/>
        <v>0</v>
      </c>
      <c r="AE1348" s="34" t="e">
        <f t="shared" si="3695"/>
        <v>#DIV/0!</v>
      </c>
      <c r="AF1348" s="35">
        <f t="shared" si="3767"/>
        <v>0</v>
      </c>
      <c r="AG1348" s="35">
        <f t="shared" si="3768"/>
        <v>0</v>
      </c>
      <c r="AH1348" s="36">
        <f t="shared" si="3769"/>
        <v>0</v>
      </c>
      <c r="AI1348" s="36">
        <f t="shared" si="3770"/>
        <v>0</v>
      </c>
      <c r="AJ1348" s="36">
        <f t="shared" si="3771"/>
        <v>0</v>
      </c>
      <c r="AK1348" s="36">
        <f t="shared" si="3772"/>
        <v>0</v>
      </c>
      <c r="AL1348" s="36">
        <f t="shared" si="3702"/>
        <v>0</v>
      </c>
      <c r="AM1348" s="36">
        <f t="shared" si="3703"/>
        <v>0</v>
      </c>
      <c r="AN1348" s="37" t="s">
        <v>35</v>
      </c>
    </row>
    <row r="1349" spans="2:40" ht="46.8" hidden="1" customHeight="1" x14ac:dyDescent="0.3">
      <c r="B1349" s="30" t="s">
        <v>667</v>
      </c>
      <c r="C1349" s="30" t="s">
        <v>104</v>
      </c>
      <c r="D1349" s="30" t="s">
        <v>106</v>
      </c>
      <c r="E1349" s="15" t="str">
        <f t="shared" si="3704"/>
        <v>0409</v>
      </c>
      <c r="F1349" s="30" t="s">
        <v>734</v>
      </c>
      <c r="G1349" s="30"/>
      <c r="H1349" s="31" t="s">
        <v>735</v>
      </c>
      <c r="I1349" s="32">
        <f t="shared" si="3747"/>
        <v>0</v>
      </c>
      <c r="J1349" s="32">
        <f t="shared" si="3748"/>
        <v>0</v>
      </c>
      <c r="K1349" s="32">
        <f t="shared" si="3749"/>
        <v>0</v>
      </c>
      <c r="L1349" s="32">
        <f t="shared" si="3750"/>
        <v>0</v>
      </c>
      <c r="M1349" s="32">
        <f t="shared" si="3751"/>
        <v>0</v>
      </c>
      <c r="N1349" s="32">
        <f t="shared" si="3752"/>
        <v>0</v>
      </c>
      <c r="O1349" s="32">
        <f t="shared" si="3753"/>
        <v>0</v>
      </c>
      <c r="P1349" s="32">
        <f t="shared" si="3754"/>
        <v>0</v>
      </c>
      <c r="Q1349" s="32">
        <f t="shared" si="3755"/>
        <v>0</v>
      </c>
      <c r="R1349" s="32">
        <f t="shared" si="3756"/>
        <v>0</v>
      </c>
      <c r="S1349" s="32">
        <f t="shared" si="3757"/>
        <v>0</v>
      </c>
      <c r="T1349" s="32">
        <f t="shared" si="3758"/>
        <v>0</v>
      </c>
      <c r="U1349" s="32">
        <v>0</v>
      </c>
      <c r="V1349" s="32">
        <f t="shared" si="3706"/>
        <v>0</v>
      </c>
      <c r="W1349" s="32">
        <f t="shared" si="3759"/>
        <v>0</v>
      </c>
      <c r="X1349" s="32">
        <f t="shared" si="3760"/>
        <v>0</v>
      </c>
      <c r="Y1349" s="32">
        <f t="shared" si="3761"/>
        <v>0</v>
      </c>
      <c r="Z1349" s="32">
        <f t="shared" si="3762"/>
        <v>0</v>
      </c>
      <c r="AA1349" s="32">
        <f t="shared" si="3763"/>
        <v>0</v>
      </c>
      <c r="AB1349" s="32">
        <f t="shared" si="3764"/>
        <v>0</v>
      </c>
      <c r="AC1349" s="33">
        <f t="shared" si="3765"/>
        <v>0</v>
      </c>
      <c r="AD1349" s="33">
        <f t="shared" si="3766"/>
        <v>0</v>
      </c>
      <c r="AE1349" s="34" t="e">
        <f t="shared" si="3695"/>
        <v>#DIV/0!</v>
      </c>
      <c r="AF1349" s="35">
        <f t="shared" si="3767"/>
        <v>0</v>
      </c>
      <c r="AG1349" s="35">
        <f t="shared" si="3768"/>
        <v>0</v>
      </c>
      <c r="AH1349" s="36">
        <f t="shared" si="3769"/>
        <v>0</v>
      </c>
      <c r="AI1349" s="36">
        <f t="shared" si="3770"/>
        <v>0</v>
      </c>
      <c r="AJ1349" s="36">
        <f t="shared" si="3771"/>
        <v>0</v>
      </c>
      <c r="AK1349" s="36">
        <f t="shared" si="3772"/>
        <v>0</v>
      </c>
      <c r="AL1349" s="36">
        <f t="shared" si="3702"/>
        <v>0</v>
      </c>
      <c r="AM1349" s="36">
        <f t="shared" si="3703"/>
        <v>0</v>
      </c>
      <c r="AN1349" s="37" t="s">
        <v>35</v>
      </c>
    </row>
    <row r="1350" spans="2:40" ht="31.2" hidden="1" customHeight="1" x14ac:dyDescent="0.3">
      <c r="B1350" s="30" t="s">
        <v>667</v>
      </c>
      <c r="C1350" s="30" t="s">
        <v>104</v>
      </c>
      <c r="D1350" s="30" t="s">
        <v>106</v>
      </c>
      <c r="E1350" s="15" t="str">
        <f t="shared" si="3704"/>
        <v>0409</v>
      </c>
      <c r="F1350" s="30" t="s">
        <v>734</v>
      </c>
      <c r="G1350" s="30" t="s">
        <v>50</v>
      </c>
      <c r="H1350" s="31" t="s">
        <v>51</v>
      </c>
      <c r="I1350" s="32">
        <f t="shared" si="3747"/>
        <v>0</v>
      </c>
      <c r="J1350" s="32">
        <f t="shared" si="3748"/>
        <v>0</v>
      </c>
      <c r="K1350" s="32">
        <f t="shared" si="3749"/>
        <v>0</v>
      </c>
      <c r="L1350" s="32">
        <f t="shared" si="3750"/>
        <v>0</v>
      </c>
      <c r="M1350" s="32">
        <f t="shared" si="3751"/>
        <v>0</v>
      </c>
      <c r="N1350" s="32">
        <f t="shared" si="3752"/>
        <v>0</v>
      </c>
      <c r="O1350" s="32">
        <f t="shared" si="3753"/>
        <v>0</v>
      </c>
      <c r="P1350" s="32">
        <f t="shared" si="3754"/>
        <v>0</v>
      </c>
      <c r="Q1350" s="32">
        <f t="shared" si="3755"/>
        <v>0</v>
      </c>
      <c r="R1350" s="32">
        <f t="shared" si="3756"/>
        <v>0</v>
      </c>
      <c r="S1350" s="32">
        <f t="shared" si="3757"/>
        <v>0</v>
      </c>
      <c r="T1350" s="32">
        <f t="shared" si="3758"/>
        <v>0</v>
      </c>
      <c r="U1350" s="32">
        <v>0</v>
      </c>
      <c r="V1350" s="32">
        <f t="shared" si="3706"/>
        <v>0</v>
      </c>
      <c r="W1350" s="32">
        <f t="shared" si="3759"/>
        <v>0</v>
      </c>
      <c r="X1350" s="32">
        <f t="shared" si="3760"/>
        <v>0</v>
      </c>
      <c r="Y1350" s="32">
        <f t="shared" si="3761"/>
        <v>0</v>
      </c>
      <c r="Z1350" s="32">
        <f t="shared" si="3762"/>
        <v>0</v>
      </c>
      <c r="AA1350" s="32">
        <f t="shared" si="3763"/>
        <v>0</v>
      </c>
      <c r="AB1350" s="32">
        <f t="shared" si="3764"/>
        <v>0</v>
      </c>
      <c r="AC1350" s="33">
        <f t="shared" si="3765"/>
        <v>0</v>
      </c>
      <c r="AD1350" s="33">
        <f t="shared" si="3766"/>
        <v>0</v>
      </c>
      <c r="AE1350" s="34" t="e">
        <f t="shared" si="3695"/>
        <v>#DIV/0!</v>
      </c>
      <c r="AF1350" s="35">
        <f t="shared" si="3767"/>
        <v>0</v>
      </c>
      <c r="AG1350" s="35">
        <f t="shared" si="3768"/>
        <v>0</v>
      </c>
      <c r="AH1350" s="36">
        <f t="shared" si="3769"/>
        <v>0</v>
      </c>
      <c r="AI1350" s="36">
        <f t="shared" si="3770"/>
        <v>0</v>
      </c>
      <c r="AJ1350" s="36">
        <f t="shared" si="3771"/>
        <v>0</v>
      </c>
      <c r="AK1350" s="36">
        <f t="shared" si="3772"/>
        <v>0</v>
      </c>
      <c r="AL1350" s="36">
        <f t="shared" si="3702"/>
        <v>0</v>
      </c>
      <c r="AM1350" s="36">
        <f t="shared" si="3703"/>
        <v>0</v>
      </c>
      <c r="AN1350" s="37" t="s">
        <v>35</v>
      </c>
    </row>
    <row r="1351" spans="2:40" ht="31.2" hidden="1" customHeight="1" x14ac:dyDescent="0.3">
      <c r="B1351" s="30" t="s">
        <v>667</v>
      </c>
      <c r="C1351" s="30" t="s">
        <v>104</v>
      </c>
      <c r="D1351" s="30" t="s">
        <v>106</v>
      </c>
      <c r="E1351" s="15" t="str">
        <f t="shared" si="3704"/>
        <v>0409</v>
      </c>
      <c r="F1351" s="30" t="s">
        <v>734</v>
      </c>
      <c r="G1351" s="30" t="s">
        <v>52</v>
      </c>
      <c r="H1351" s="31" t="s">
        <v>53</v>
      </c>
      <c r="I1351" s="32"/>
      <c r="J1351" s="32"/>
      <c r="K1351" s="32"/>
      <c r="L1351" s="32"/>
      <c r="M1351" s="32"/>
      <c r="N1351" s="32"/>
      <c r="O1351" s="32">
        <v>0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2">
        <v>0</v>
      </c>
      <c r="V1351" s="32">
        <f t="shared" si="3706"/>
        <v>0</v>
      </c>
      <c r="W1351" s="32"/>
      <c r="X1351" s="32"/>
      <c r="Y1351" s="32"/>
      <c r="Z1351" s="32"/>
      <c r="AA1351" s="32"/>
      <c r="AB1351" s="32">
        <v>0</v>
      </c>
      <c r="AC1351" s="33">
        <v>0</v>
      </c>
      <c r="AD1351" s="33">
        <v>0</v>
      </c>
      <c r="AE1351" s="34" t="e">
        <f t="shared" si="3695"/>
        <v>#DIV/0!</v>
      </c>
      <c r="AF1351" s="35">
        <v>0</v>
      </c>
      <c r="AG1351" s="35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f t="shared" si="3702"/>
        <v>0</v>
      </c>
      <c r="AM1351" s="36">
        <f t="shared" si="3703"/>
        <v>0</v>
      </c>
      <c r="AN1351" s="37" t="s">
        <v>35</v>
      </c>
    </row>
    <row r="1352" spans="2:40" ht="31.2" hidden="1" customHeight="1" x14ac:dyDescent="0.3">
      <c r="B1352" s="30" t="s">
        <v>667</v>
      </c>
      <c r="C1352" s="30" t="s">
        <v>104</v>
      </c>
      <c r="D1352" s="30" t="s">
        <v>106</v>
      </c>
      <c r="E1352" s="15" t="str">
        <f t="shared" si="3704"/>
        <v>0409</v>
      </c>
      <c r="F1352" s="30" t="s">
        <v>116</v>
      </c>
      <c r="G1352" s="30"/>
      <c r="H1352" s="31" t="s">
        <v>117</v>
      </c>
      <c r="I1352" s="32">
        <f t="shared" si="3747"/>
        <v>0</v>
      </c>
      <c r="J1352" s="32">
        <f t="shared" si="3748"/>
        <v>0</v>
      </c>
      <c r="K1352" s="32">
        <f t="shared" si="3749"/>
        <v>0</v>
      </c>
      <c r="L1352" s="32">
        <f t="shared" si="3750"/>
        <v>0</v>
      </c>
      <c r="M1352" s="32">
        <f t="shared" si="3751"/>
        <v>0</v>
      </c>
      <c r="N1352" s="32">
        <f t="shared" si="3752"/>
        <v>0</v>
      </c>
      <c r="O1352" s="32">
        <f t="shared" si="3753"/>
        <v>0</v>
      </c>
      <c r="P1352" s="32">
        <f t="shared" si="3754"/>
        <v>0</v>
      </c>
      <c r="Q1352" s="32">
        <f t="shared" si="3755"/>
        <v>0</v>
      </c>
      <c r="R1352" s="32">
        <f t="shared" si="3756"/>
        <v>0</v>
      </c>
      <c r="S1352" s="32">
        <f t="shared" si="3757"/>
        <v>0</v>
      </c>
      <c r="T1352" s="32">
        <f t="shared" si="3758"/>
        <v>0</v>
      </c>
      <c r="U1352" s="32">
        <v>0</v>
      </c>
      <c r="V1352" s="32">
        <f t="shared" si="3706"/>
        <v>0</v>
      </c>
      <c r="W1352" s="32">
        <f t="shared" si="3759"/>
        <v>0</v>
      </c>
      <c r="X1352" s="32">
        <f t="shared" si="3760"/>
        <v>0</v>
      </c>
      <c r="Y1352" s="32">
        <f t="shared" si="3761"/>
        <v>0</v>
      </c>
      <c r="Z1352" s="32">
        <f t="shared" si="3762"/>
        <v>0</v>
      </c>
      <c r="AA1352" s="32">
        <f t="shared" si="3763"/>
        <v>0</v>
      </c>
      <c r="AB1352" s="32">
        <f t="shared" si="3764"/>
        <v>0</v>
      </c>
      <c r="AC1352" s="33">
        <f t="shared" si="3765"/>
        <v>0</v>
      </c>
      <c r="AD1352" s="33">
        <f t="shared" si="3766"/>
        <v>0</v>
      </c>
      <c r="AE1352" s="34" t="e">
        <f t="shared" si="3695"/>
        <v>#DIV/0!</v>
      </c>
      <c r="AF1352" s="35">
        <f t="shared" si="3767"/>
        <v>0</v>
      </c>
      <c r="AG1352" s="35">
        <f t="shared" si="3768"/>
        <v>0</v>
      </c>
      <c r="AH1352" s="36">
        <f t="shared" si="3769"/>
        <v>0</v>
      </c>
      <c r="AI1352" s="36">
        <f t="shared" si="3770"/>
        <v>0</v>
      </c>
      <c r="AJ1352" s="36">
        <f t="shared" si="3771"/>
        <v>0</v>
      </c>
      <c r="AK1352" s="36">
        <f t="shared" si="3772"/>
        <v>0</v>
      </c>
      <c r="AL1352" s="36">
        <f t="shared" si="3702"/>
        <v>0</v>
      </c>
      <c r="AM1352" s="36">
        <f t="shared" si="3703"/>
        <v>0</v>
      </c>
      <c r="AN1352" s="37" t="s">
        <v>35</v>
      </c>
    </row>
    <row r="1353" spans="2:40" ht="46.8" hidden="1" customHeight="1" x14ac:dyDescent="0.3">
      <c r="B1353" s="30" t="s">
        <v>667</v>
      </c>
      <c r="C1353" s="30" t="s">
        <v>104</v>
      </c>
      <c r="D1353" s="30" t="s">
        <v>106</v>
      </c>
      <c r="E1353" s="15" t="str">
        <f t="shared" si="3704"/>
        <v>0409</v>
      </c>
      <c r="F1353" s="30" t="s">
        <v>736</v>
      </c>
      <c r="G1353" s="30"/>
      <c r="H1353" s="31" t="s">
        <v>737</v>
      </c>
      <c r="I1353" s="32">
        <f t="shared" si="3747"/>
        <v>0</v>
      </c>
      <c r="J1353" s="32">
        <f t="shared" si="3748"/>
        <v>0</v>
      </c>
      <c r="K1353" s="32">
        <f t="shared" si="3749"/>
        <v>0</v>
      </c>
      <c r="L1353" s="32">
        <f t="shared" si="3750"/>
        <v>0</v>
      </c>
      <c r="M1353" s="32">
        <f t="shared" si="3751"/>
        <v>0</v>
      </c>
      <c r="N1353" s="32">
        <f t="shared" si="3752"/>
        <v>0</v>
      </c>
      <c r="O1353" s="32">
        <f t="shared" si="3753"/>
        <v>0</v>
      </c>
      <c r="P1353" s="32">
        <f t="shared" si="3754"/>
        <v>0</v>
      </c>
      <c r="Q1353" s="32">
        <f t="shared" si="3755"/>
        <v>0</v>
      </c>
      <c r="R1353" s="32">
        <f t="shared" si="3756"/>
        <v>0</v>
      </c>
      <c r="S1353" s="32">
        <f t="shared" si="3757"/>
        <v>0</v>
      </c>
      <c r="T1353" s="32">
        <f t="shared" si="3758"/>
        <v>0</v>
      </c>
      <c r="U1353" s="32">
        <v>0</v>
      </c>
      <c r="V1353" s="32">
        <f t="shared" si="3706"/>
        <v>0</v>
      </c>
      <c r="W1353" s="32">
        <f t="shared" si="3759"/>
        <v>0</v>
      </c>
      <c r="X1353" s="32">
        <f t="shared" si="3760"/>
        <v>0</v>
      </c>
      <c r="Y1353" s="32">
        <f t="shared" si="3761"/>
        <v>0</v>
      </c>
      <c r="Z1353" s="32">
        <f t="shared" si="3762"/>
        <v>0</v>
      </c>
      <c r="AA1353" s="32">
        <f t="shared" si="3763"/>
        <v>0</v>
      </c>
      <c r="AB1353" s="32">
        <f t="shared" si="3764"/>
        <v>0</v>
      </c>
      <c r="AC1353" s="33">
        <f t="shared" si="3765"/>
        <v>0</v>
      </c>
      <c r="AD1353" s="33">
        <f t="shared" si="3766"/>
        <v>0</v>
      </c>
      <c r="AE1353" s="34" t="e">
        <f t="shared" si="3695"/>
        <v>#DIV/0!</v>
      </c>
      <c r="AF1353" s="35">
        <f t="shared" si="3767"/>
        <v>0</v>
      </c>
      <c r="AG1353" s="35">
        <f t="shared" si="3768"/>
        <v>0</v>
      </c>
      <c r="AH1353" s="36">
        <f t="shared" si="3769"/>
        <v>0</v>
      </c>
      <c r="AI1353" s="36">
        <f t="shared" si="3770"/>
        <v>0</v>
      </c>
      <c r="AJ1353" s="36">
        <f t="shared" si="3771"/>
        <v>0</v>
      </c>
      <c r="AK1353" s="36">
        <f t="shared" si="3772"/>
        <v>0</v>
      </c>
      <c r="AL1353" s="36">
        <f t="shared" si="3702"/>
        <v>0</v>
      </c>
      <c r="AM1353" s="36">
        <f t="shared" si="3703"/>
        <v>0</v>
      </c>
      <c r="AN1353" s="37" t="s">
        <v>35</v>
      </c>
    </row>
    <row r="1354" spans="2:40" ht="62.4" hidden="1" customHeight="1" x14ac:dyDescent="0.3">
      <c r="B1354" s="30" t="s">
        <v>667</v>
      </c>
      <c r="C1354" s="30" t="s">
        <v>104</v>
      </c>
      <c r="D1354" s="30" t="s">
        <v>106</v>
      </c>
      <c r="E1354" s="15" t="str">
        <f t="shared" si="3704"/>
        <v>0409</v>
      </c>
      <c r="F1354" s="30" t="s">
        <v>738</v>
      </c>
      <c r="G1354" s="30"/>
      <c r="H1354" s="31" t="s">
        <v>739</v>
      </c>
      <c r="I1354" s="32">
        <f t="shared" si="3747"/>
        <v>0</v>
      </c>
      <c r="J1354" s="32">
        <f t="shared" si="3748"/>
        <v>0</v>
      </c>
      <c r="K1354" s="32">
        <f t="shared" si="3749"/>
        <v>0</v>
      </c>
      <c r="L1354" s="32">
        <f t="shared" si="3750"/>
        <v>0</v>
      </c>
      <c r="M1354" s="32">
        <f t="shared" si="3751"/>
        <v>0</v>
      </c>
      <c r="N1354" s="32">
        <f t="shared" si="3752"/>
        <v>0</v>
      </c>
      <c r="O1354" s="32">
        <f t="shared" si="3753"/>
        <v>0</v>
      </c>
      <c r="P1354" s="32">
        <f t="shared" si="3754"/>
        <v>0</v>
      </c>
      <c r="Q1354" s="32">
        <f t="shared" si="3755"/>
        <v>0</v>
      </c>
      <c r="R1354" s="32">
        <f t="shared" si="3756"/>
        <v>0</v>
      </c>
      <c r="S1354" s="32">
        <f t="shared" si="3757"/>
        <v>0</v>
      </c>
      <c r="T1354" s="32">
        <f t="shared" si="3758"/>
        <v>0</v>
      </c>
      <c r="U1354" s="32">
        <v>0</v>
      </c>
      <c r="V1354" s="32">
        <f t="shared" si="3706"/>
        <v>0</v>
      </c>
      <c r="W1354" s="32">
        <f t="shared" si="3759"/>
        <v>0</v>
      </c>
      <c r="X1354" s="32">
        <f t="shared" si="3760"/>
        <v>0</v>
      </c>
      <c r="Y1354" s="32">
        <f t="shared" si="3761"/>
        <v>0</v>
      </c>
      <c r="Z1354" s="32">
        <f t="shared" si="3762"/>
        <v>0</v>
      </c>
      <c r="AA1354" s="32">
        <f t="shared" si="3763"/>
        <v>0</v>
      </c>
      <c r="AB1354" s="32">
        <f t="shared" si="3764"/>
        <v>0</v>
      </c>
      <c r="AC1354" s="33">
        <f t="shared" si="3765"/>
        <v>0</v>
      </c>
      <c r="AD1354" s="33">
        <f t="shared" si="3766"/>
        <v>0</v>
      </c>
      <c r="AE1354" s="34" t="e">
        <f t="shared" si="3695"/>
        <v>#DIV/0!</v>
      </c>
      <c r="AF1354" s="35">
        <f t="shared" si="3767"/>
        <v>0</v>
      </c>
      <c r="AG1354" s="35">
        <f t="shared" si="3768"/>
        <v>0</v>
      </c>
      <c r="AH1354" s="36">
        <f t="shared" si="3769"/>
        <v>0</v>
      </c>
      <c r="AI1354" s="36">
        <f t="shared" si="3770"/>
        <v>0</v>
      </c>
      <c r="AJ1354" s="36">
        <f t="shared" si="3771"/>
        <v>0</v>
      </c>
      <c r="AK1354" s="36">
        <f t="shared" si="3772"/>
        <v>0</v>
      </c>
      <c r="AL1354" s="36">
        <f t="shared" si="3702"/>
        <v>0</v>
      </c>
      <c r="AM1354" s="36">
        <f t="shared" si="3703"/>
        <v>0</v>
      </c>
      <c r="AN1354" s="37" t="s">
        <v>35</v>
      </c>
    </row>
    <row r="1355" spans="2:40" ht="31.2" hidden="1" customHeight="1" x14ac:dyDescent="0.3">
      <c r="B1355" s="30" t="s">
        <v>667</v>
      </c>
      <c r="C1355" s="30" t="s">
        <v>104</v>
      </c>
      <c r="D1355" s="30" t="s">
        <v>106</v>
      </c>
      <c r="E1355" s="15" t="str">
        <f t="shared" si="3704"/>
        <v>0409</v>
      </c>
      <c r="F1355" s="30" t="s">
        <v>740</v>
      </c>
      <c r="G1355" s="30"/>
      <c r="H1355" s="31" t="s">
        <v>741</v>
      </c>
      <c r="I1355" s="32">
        <f t="shared" si="3747"/>
        <v>0</v>
      </c>
      <c r="J1355" s="32">
        <f t="shared" si="3748"/>
        <v>0</v>
      </c>
      <c r="K1355" s="32">
        <f t="shared" si="3749"/>
        <v>0</v>
      </c>
      <c r="L1355" s="32">
        <f t="shared" si="3750"/>
        <v>0</v>
      </c>
      <c r="M1355" s="32">
        <f t="shared" si="3751"/>
        <v>0</v>
      </c>
      <c r="N1355" s="32">
        <f t="shared" si="3752"/>
        <v>0</v>
      </c>
      <c r="O1355" s="32">
        <f t="shared" si="3753"/>
        <v>0</v>
      </c>
      <c r="P1355" s="32">
        <f t="shared" si="3754"/>
        <v>0</v>
      </c>
      <c r="Q1355" s="32">
        <f t="shared" si="3755"/>
        <v>0</v>
      </c>
      <c r="R1355" s="32">
        <f t="shared" si="3756"/>
        <v>0</v>
      </c>
      <c r="S1355" s="32">
        <f t="shared" si="3757"/>
        <v>0</v>
      </c>
      <c r="T1355" s="32">
        <f t="shared" si="3758"/>
        <v>0</v>
      </c>
      <c r="U1355" s="32">
        <v>0</v>
      </c>
      <c r="V1355" s="32">
        <f t="shared" si="3706"/>
        <v>0</v>
      </c>
      <c r="W1355" s="32">
        <f t="shared" si="3759"/>
        <v>0</v>
      </c>
      <c r="X1355" s="32">
        <f t="shared" si="3760"/>
        <v>0</v>
      </c>
      <c r="Y1355" s="32">
        <f t="shared" si="3761"/>
        <v>0</v>
      </c>
      <c r="Z1355" s="32">
        <f t="shared" si="3762"/>
        <v>0</v>
      </c>
      <c r="AA1355" s="32">
        <f t="shared" si="3763"/>
        <v>0</v>
      </c>
      <c r="AB1355" s="32">
        <f t="shared" si="3764"/>
        <v>0</v>
      </c>
      <c r="AC1355" s="33">
        <f t="shared" si="3765"/>
        <v>0</v>
      </c>
      <c r="AD1355" s="33">
        <f t="shared" si="3766"/>
        <v>0</v>
      </c>
      <c r="AE1355" s="34" t="e">
        <f t="shared" si="3695"/>
        <v>#DIV/0!</v>
      </c>
      <c r="AF1355" s="35">
        <f t="shared" si="3767"/>
        <v>0</v>
      </c>
      <c r="AG1355" s="35">
        <f t="shared" si="3768"/>
        <v>0</v>
      </c>
      <c r="AH1355" s="36">
        <f t="shared" si="3769"/>
        <v>0</v>
      </c>
      <c r="AI1355" s="36">
        <f t="shared" si="3770"/>
        <v>0</v>
      </c>
      <c r="AJ1355" s="36">
        <f t="shared" si="3771"/>
        <v>0</v>
      </c>
      <c r="AK1355" s="36">
        <f t="shared" si="3772"/>
        <v>0</v>
      </c>
      <c r="AL1355" s="36">
        <f t="shared" si="3702"/>
        <v>0</v>
      </c>
      <c r="AM1355" s="36">
        <f t="shared" si="3703"/>
        <v>0</v>
      </c>
      <c r="AN1355" s="37" t="s">
        <v>35</v>
      </c>
    </row>
    <row r="1356" spans="2:40" ht="31.2" hidden="1" customHeight="1" x14ac:dyDescent="0.3">
      <c r="B1356" s="30" t="s">
        <v>667</v>
      </c>
      <c r="C1356" s="30" t="s">
        <v>104</v>
      </c>
      <c r="D1356" s="30" t="s">
        <v>106</v>
      </c>
      <c r="E1356" s="15" t="str">
        <f t="shared" si="3704"/>
        <v>0409</v>
      </c>
      <c r="F1356" s="30" t="s">
        <v>740</v>
      </c>
      <c r="G1356" s="30" t="s">
        <v>50</v>
      </c>
      <c r="H1356" s="31" t="s">
        <v>51</v>
      </c>
      <c r="I1356" s="32">
        <f t="shared" si="3747"/>
        <v>0</v>
      </c>
      <c r="J1356" s="32">
        <f t="shared" si="3748"/>
        <v>0</v>
      </c>
      <c r="K1356" s="32">
        <f t="shared" si="3749"/>
        <v>0</v>
      </c>
      <c r="L1356" s="32">
        <f t="shared" si="3750"/>
        <v>0</v>
      </c>
      <c r="M1356" s="32">
        <f t="shared" si="3751"/>
        <v>0</v>
      </c>
      <c r="N1356" s="32">
        <f t="shared" si="3752"/>
        <v>0</v>
      </c>
      <c r="O1356" s="32">
        <f t="shared" si="3753"/>
        <v>0</v>
      </c>
      <c r="P1356" s="32">
        <f t="shared" si="3754"/>
        <v>0</v>
      </c>
      <c r="Q1356" s="32">
        <f t="shared" si="3755"/>
        <v>0</v>
      </c>
      <c r="R1356" s="32">
        <f t="shared" si="3756"/>
        <v>0</v>
      </c>
      <c r="S1356" s="32">
        <f t="shared" si="3757"/>
        <v>0</v>
      </c>
      <c r="T1356" s="32">
        <f t="shared" si="3758"/>
        <v>0</v>
      </c>
      <c r="U1356" s="32">
        <v>0</v>
      </c>
      <c r="V1356" s="32">
        <f t="shared" si="3706"/>
        <v>0</v>
      </c>
      <c r="W1356" s="32">
        <f t="shared" si="3759"/>
        <v>0</v>
      </c>
      <c r="X1356" s="32">
        <f t="shared" si="3760"/>
        <v>0</v>
      </c>
      <c r="Y1356" s="32">
        <f t="shared" si="3761"/>
        <v>0</v>
      </c>
      <c r="Z1356" s="32">
        <f t="shared" si="3762"/>
        <v>0</v>
      </c>
      <c r="AA1356" s="32">
        <f t="shared" si="3763"/>
        <v>0</v>
      </c>
      <c r="AB1356" s="32">
        <f t="shared" si="3764"/>
        <v>0</v>
      </c>
      <c r="AC1356" s="33">
        <f t="shared" si="3765"/>
        <v>0</v>
      </c>
      <c r="AD1356" s="33">
        <f t="shared" si="3766"/>
        <v>0</v>
      </c>
      <c r="AE1356" s="34" t="e">
        <f t="shared" si="3695"/>
        <v>#DIV/0!</v>
      </c>
      <c r="AF1356" s="35">
        <f t="shared" si="3767"/>
        <v>0</v>
      </c>
      <c r="AG1356" s="35">
        <f t="shared" si="3768"/>
        <v>0</v>
      </c>
      <c r="AH1356" s="36">
        <f t="shared" si="3769"/>
        <v>0</v>
      </c>
      <c r="AI1356" s="36">
        <f t="shared" si="3770"/>
        <v>0</v>
      </c>
      <c r="AJ1356" s="36">
        <f t="shared" si="3771"/>
        <v>0</v>
      </c>
      <c r="AK1356" s="36">
        <f t="shared" si="3772"/>
        <v>0</v>
      </c>
      <c r="AL1356" s="36">
        <f t="shared" si="3702"/>
        <v>0</v>
      </c>
      <c r="AM1356" s="36">
        <f t="shared" si="3703"/>
        <v>0</v>
      </c>
      <c r="AN1356" s="37" t="s">
        <v>35</v>
      </c>
    </row>
    <row r="1357" spans="2:40" ht="31.2" hidden="1" customHeight="1" x14ac:dyDescent="0.3">
      <c r="B1357" s="30" t="s">
        <v>667</v>
      </c>
      <c r="C1357" s="30" t="s">
        <v>104</v>
      </c>
      <c r="D1357" s="30" t="s">
        <v>106</v>
      </c>
      <c r="E1357" s="15" t="str">
        <f t="shared" si="3704"/>
        <v>0409</v>
      </c>
      <c r="F1357" s="30" t="s">
        <v>740</v>
      </c>
      <c r="G1357" s="30" t="s">
        <v>52</v>
      </c>
      <c r="H1357" s="31" t="s">
        <v>53</v>
      </c>
      <c r="I1357" s="32"/>
      <c r="J1357" s="32"/>
      <c r="K1357" s="32"/>
      <c r="L1357" s="32"/>
      <c r="M1357" s="32"/>
      <c r="N1357" s="32"/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2">
        <v>0</v>
      </c>
      <c r="V1357" s="32">
        <f t="shared" si="3706"/>
        <v>0</v>
      </c>
      <c r="W1357" s="32"/>
      <c r="X1357" s="32"/>
      <c r="Y1357" s="32"/>
      <c r="Z1357" s="32"/>
      <c r="AA1357" s="32"/>
      <c r="AB1357" s="32">
        <v>0</v>
      </c>
      <c r="AC1357" s="33">
        <v>0</v>
      </c>
      <c r="AD1357" s="33">
        <v>0</v>
      </c>
      <c r="AE1357" s="34" t="e">
        <f t="shared" si="3695"/>
        <v>#DIV/0!</v>
      </c>
      <c r="AF1357" s="35">
        <v>0</v>
      </c>
      <c r="AG1357" s="35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f t="shared" si="3702"/>
        <v>0</v>
      </c>
      <c r="AM1357" s="36">
        <f t="shared" si="3703"/>
        <v>0</v>
      </c>
      <c r="AN1357" s="37" t="s">
        <v>35</v>
      </c>
    </row>
    <row r="1358" spans="2:40" ht="46.8" hidden="1" customHeight="1" x14ac:dyDescent="0.3">
      <c r="B1358" s="30" t="s">
        <v>667</v>
      </c>
      <c r="C1358" s="30" t="s">
        <v>104</v>
      </c>
      <c r="D1358" s="30" t="s">
        <v>106</v>
      </c>
      <c r="E1358" s="15" t="str">
        <f t="shared" si="3704"/>
        <v>0409</v>
      </c>
      <c r="F1358" s="30" t="s">
        <v>742</v>
      </c>
      <c r="G1358" s="30"/>
      <c r="H1358" s="31" t="s">
        <v>743</v>
      </c>
      <c r="I1358" s="32">
        <f t="shared" si="3747"/>
        <v>0</v>
      </c>
      <c r="J1358" s="32">
        <f t="shared" si="3748"/>
        <v>0</v>
      </c>
      <c r="K1358" s="32">
        <f t="shared" si="3749"/>
        <v>0</v>
      </c>
      <c r="L1358" s="32">
        <f t="shared" si="3750"/>
        <v>0</v>
      </c>
      <c r="M1358" s="32">
        <f t="shared" si="3751"/>
        <v>0</v>
      </c>
      <c r="N1358" s="32">
        <f t="shared" si="3752"/>
        <v>0</v>
      </c>
      <c r="O1358" s="32">
        <f t="shared" si="3753"/>
        <v>0</v>
      </c>
      <c r="P1358" s="32">
        <f t="shared" si="3754"/>
        <v>0</v>
      </c>
      <c r="Q1358" s="32">
        <f t="shared" si="3755"/>
        <v>0</v>
      </c>
      <c r="R1358" s="32">
        <f t="shared" si="3756"/>
        <v>0</v>
      </c>
      <c r="S1358" s="32">
        <f t="shared" si="3757"/>
        <v>0</v>
      </c>
      <c r="T1358" s="32">
        <f t="shared" si="3758"/>
        <v>0</v>
      </c>
      <c r="U1358" s="32">
        <v>0</v>
      </c>
      <c r="V1358" s="32">
        <f t="shared" si="3706"/>
        <v>0</v>
      </c>
      <c r="W1358" s="32">
        <f t="shared" si="3759"/>
        <v>0</v>
      </c>
      <c r="X1358" s="32">
        <f t="shared" si="3760"/>
        <v>0</v>
      </c>
      <c r="Y1358" s="32">
        <f t="shared" si="3761"/>
        <v>0</v>
      </c>
      <c r="Z1358" s="32">
        <f t="shared" si="3762"/>
        <v>0</v>
      </c>
      <c r="AA1358" s="32">
        <f t="shared" si="3763"/>
        <v>0</v>
      </c>
      <c r="AB1358" s="32">
        <f t="shared" si="3764"/>
        <v>0</v>
      </c>
      <c r="AC1358" s="33">
        <f t="shared" si="3765"/>
        <v>0</v>
      </c>
      <c r="AD1358" s="33">
        <f t="shared" si="3766"/>
        <v>0</v>
      </c>
      <c r="AE1358" s="34" t="e">
        <f t="shared" si="3695"/>
        <v>#DIV/0!</v>
      </c>
      <c r="AF1358" s="35">
        <f t="shared" si="3767"/>
        <v>0</v>
      </c>
      <c r="AG1358" s="35">
        <f t="shared" si="3768"/>
        <v>0</v>
      </c>
      <c r="AH1358" s="36">
        <f t="shared" si="3769"/>
        <v>0</v>
      </c>
      <c r="AI1358" s="36">
        <f t="shared" si="3770"/>
        <v>0</v>
      </c>
      <c r="AJ1358" s="36">
        <f t="shared" si="3771"/>
        <v>0</v>
      </c>
      <c r="AK1358" s="36">
        <f t="shared" si="3772"/>
        <v>0</v>
      </c>
      <c r="AL1358" s="36">
        <f t="shared" si="3702"/>
        <v>0</v>
      </c>
      <c r="AM1358" s="36">
        <f t="shared" si="3703"/>
        <v>0</v>
      </c>
      <c r="AN1358" s="37" t="s">
        <v>35</v>
      </c>
    </row>
    <row r="1359" spans="2:40" ht="31.2" hidden="1" customHeight="1" x14ac:dyDescent="0.3">
      <c r="B1359" s="30" t="s">
        <v>667</v>
      </c>
      <c r="C1359" s="30" t="s">
        <v>104</v>
      </c>
      <c r="D1359" s="30" t="s">
        <v>106</v>
      </c>
      <c r="E1359" s="15" t="str">
        <f t="shared" si="3704"/>
        <v>0409</v>
      </c>
      <c r="F1359" s="30" t="s">
        <v>744</v>
      </c>
      <c r="G1359" s="30"/>
      <c r="H1359" s="31" t="s">
        <v>745</v>
      </c>
      <c r="I1359" s="32">
        <f t="shared" si="3747"/>
        <v>0</v>
      </c>
      <c r="J1359" s="32">
        <f t="shared" si="3748"/>
        <v>0</v>
      </c>
      <c r="K1359" s="32">
        <f t="shared" si="3749"/>
        <v>0</v>
      </c>
      <c r="L1359" s="32">
        <f t="shared" si="3750"/>
        <v>0</v>
      </c>
      <c r="M1359" s="32">
        <f t="shared" si="3751"/>
        <v>0</v>
      </c>
      <c r="N1359" s="32">
        <f t="shared" si="3752"/>
        <v>0</v>
      </c>
      <c r="O1359" s="32">
        <f t="shared" si="3753"/>
        <v>0</v>
      </c>
      <c r="P1359" s="32">
        <f t="shared" si="3754"/>
        <v>0</v>
      </c>
      <c r="Q1359" s="32">
        <f t="shared" si="3755"/>
        <v>0</v>
      </c>
      <c r="R1359" s="32">
        <f t="shared" si="3756"/>
        <v>0</v>
      </c>
      <c r="S1359" s="32">
        <f t="shared" si="3757"/>
        <v>0</v>
      </c>
      <c r="T1359" s="32">
        <f t="shared" si="3758"/>
        <v>0</v>
      </c>
      <c r="U1359" s="32">
        <v>0</v>
      </c>
      <c r="V1359" s="32">
        <f t="shared" si="3706"/>
        <v>0</v>
      </c>
      <c r="W1359" s="32">
        <f t="shared" si="3759"/>
        <v>0</v>
      </c>
      <c r="X1359" s="32">
        <f t="shared" si="3760"/>
        <v>0</v>
      </c>
      <c r="Y1359" s="32">
        <f t="shared" si="3761"/>
        <v>0</v>
      </c>
      <c r="Z1359" s="32">
        <f t="shared" si="3762"/>
        <v>0</v>
      </c>
      <c r="AA1359" s="32">
        <f t="shared" si="3763"/>
        <v>0</v>
      </c>
      <c r="AB1359" s="32">
        <f t="shared" si="3764"/>
        <v>0</v>
      </c>
      <c r="AC1359" s="33">
        <f t="shared" si="3765"/>
        <v>0</v>
      </c>
      <c r="AD1359" s="33">
        <f t="shared" si="3766"/>
        <v>0</v>
      </c>
      <c r="AE1359" s="34" t="e">
        <f t="shared" si="3695"/>
        <v>#DIV/0!</v>
      </c>
      <c r="AF1359" s="35">
        <f t="shared" si="3767"/>
        <v>0</v>
      </c>
      <c r="AG1359" s="35">
        <f t="shared" si="3768"/>
        <v>0</v>
      </c>
      <c r="AH1359" s="36">
        <f t="shared" si="3769"/>
        <v>0</v>
      </c>
      <c r="AI1359" s="36">
        <f t="shared" si="3770"/>
        <v>0</v>
      </c>
      <c r="AJ1359" s="36">
        <f t="shared" si="3771"/>
        <v>0</v>
      </c>
      <c r="AK1359" s="36">
        <f t="shared" si="3772"/>
        <v>0</v>
      </c>
      <c r="AL1359" s="36">
        <f t="shared" si="3702"/>
        <v>0</v>
      </c>
      <c r="AM1359" s="36">
        <f t="shared" si="3703"/>
        <v>0</v>
      </c>
      <c r="AN1359" s="37" t="s">
        <v>35</v>
      </c>
    </row>
    <row r="1360" spans="2:40" ht="31.2" hidden="1" customHeight="1" x14ac:dyDescent="0.3">
      <c r="B1360" s="30" t="s">
        <v>667</v>
      </c>
      <c r="C1360" s="30" t="s">
        <v>104</v>
      </c>
      <c r="D1360" s="30" t="s">
        <v>106</v>
      </c>
      <c r="E1360" s="15" t="str">
        <f t="shared" si="3704"/>
        <v>0409</v>
      </c>
      <c r="F1360" s="30" t="s">
        <v>746</v>
      </c>
      <c r="G1360" s="30"/>
      <c r="H1360" s="31" t="s">
        <v>747</v>
      </c>
      <c r="I1360" s="32">
        <f t="shared" si="3747"/>
        <v>0</v>
      </c>
      <c r="J1360" s="32">
        <f t="shared" si="3748"/>
        <v>0</v>
      </c>
      <c r="K1360" s="32">
        <f t="shared" si="3749"/>
        <v>0</v>
      </c>
      <c r="L1360" s="32">
        <f t="shared" si="3750"/>
        <v>0</v>
      </c>
      <c r="M1360" s="32">
        <f t="shared" si="3751"/>
        <v>0</v>
      </c>
      <c r="N1360" s="32">
        <f t="shared" si="3752"/>
        <v>0</v>
      </c>
      <c r="O1360" s="32">
        <f t="shared" si="3753"/>
        <v>0</v>
      </c>
      <c r="P1360" s="32">
        <f t="shared" si="3754"/>
        <v>0</v>
      </c>
      <c r="Q1360" s="32">
        <f t="shared" si="3755"/>
        <v>0</v>
      </c>
      <c r="R1360" s="32">
        <f t="shared" si="3756"/>
        <v>0</v>
      </c>
      <c r="S1360" s="32">
        <f t="shared" si="3757"/>
        <v>0</v>
      </c>
      <c r="T1360" s="32">
        <f t="shared" si="3758"/>
        <v>0</v>
      </c>
      <c r="U1360" s="32">
        <v>0</v>
      </c>
      <c r="V1360" s="32">
        <f t="shared" si="3706"/>
        <v>0</v>
      </c>
      <c r="W1360" s="32">
        <f t="shared" si="3759"/>
        <v>0</v>
      </c>
      <c r="X1360" s="32">
        <f t="shared" si="3760"/>
        <v>0</v>
      </c>
      <c r="Y1360" s="32">
        <f t="shared" si="3761"/>
        <v>0</v>
      </c>
      <c r="Z1360" s="32">
        <f t="shared" si="3762"/>
        <v>0</v>
      </c>
      <c r="AA1360" s="32">
        <f t="shared" si="3763"/>
        <v>0</v>
      </c>
      <c r="AB1360" s="32">
        <f t="shared" si="3764"/>
        <v>0</v>
      </c>
      <c r="AC1360" s="33">
        <f t="shared" si="3765"/>
        <v>0</v>
      </c>
      <c r="AD1360" s="33">
        <f t="shared" si="3766"/>
        <v>0</v>
      </c>
      <c r="AE1360" s="34" t="e">
        <f t="shared" si="3695"/>
        <v>#DIV/0!</v>
      </c>
      <c r="AF1360" s="35">
        <f t="shared" si="3767"/>
        <v>0</v>
      </c>
      <c r="AG1360" s="35">
        <f t="shared" si="3768"/>
        <v>0</v>
      </c>
      <c r="AH1360" s="36">
        <f t="shared" si="3769"/>
        <v>0</v>
      </c>
      <c r="AI1360" s="36">
        <f t="shared" si="3770"/>
        <v>0</v>
      </c>
      <c r="AJ1360" s="36">
        <f t="shared" si="3771"/>
        <v>0</v>
      </c>
      <c r="AK1360" s="36">
        <f t="shared" si="3772"/>
        <v>0</v>
      </c>
      <c r="AL1360" s="36">
        <f t="shared" si="3702"/>
        <v>0</v>
      </c>
      <c r="AM1360" s="36">
        <f t="shared" si="3703"/>
        <v>0</v>
      </c>
      <c r="AN1360" s="37" t="s">
        <v>35</v>
      </c>
    </row>
    <row r="1361" spans="2:40" ht="31.2" hidden="1" customHeight="1" x14ac:dyDescent="0.3">
      <c r="B1361" s="30" t="s">
        <v>667</v>
      </c>
      <c r="C1361" s="30" t="s">
        <v>104</v>
      </c>
      <c r="D1361" s="30" t="s">
        <v>106</v>
      </c>
      <c r="E1361" s="15" t="str">
        <f t="shared" si="3704"/>
        <v>0409</v>
      </c>
      <c r="F1361" s="30" t="s">
        <v>748</v>
      </c>
      <c r="G1361" s="30"/>
      <c r="H1361" s="31" t="s">
        <v>749</v>
      </c>
      <c r="I1361" s="32">
        <f t="shared" si="3747"/>
        <v>0</v>
      </c>
      <c r="J1361" s="32">
        <f t="shared" si="3748"/>
        <v>0</v>
      </c>
      <c r="K1361" s="32">
        <f t="shared" si="3749"/>
        <v>0</v>
      </c>
      <c r="L1361" s="32">
        <f t="shared" si="3750"/>
        <v>0</v>
      </c>
      <c r="M1361" s="32">
        <f t="shared" si="3751"/>
        <v>0</v>
      </c>
      <c r="N1361" s="32">
        <f t="shared" si="3752"/>
        <v>0</v>
      </c>
      <c r="O1361" s="32">
        <f t="shared" si="3753"/>
        <v>0</v>
      </c>
      <c r="P1361" s="32">
        <f t="shared" si="3754"/>
        <v>0</v>
      </c>
      <c r="Q1361" s="32">
        <f t="shared" si="3755"/>
        <v>0</v>
      </c>
      <c r="R1361" s="32">
        <f t="shared" si="3756"/>
        <v>0</v>
      </c>
      <c r="S1361" s="32">
        <f t="shared" si="3757"/>
        <v>0</v>
      </c>
      <c r="T1361" s="32">
        <f t="shared" si="3758"/>
        <v>0</v>
      </c>
      <c r="U1361" s="32">
        <v>0</v>
      </c>
      <c r="V1361" s="32">
        <f t="shared" si="3706"/>
        <v>0</v>
      </c>
      <c r="W1361" s="32">
        <f t="shared" si="3759"/>
        <v>0</v>
      </c>
      <c r="X1361" s="32">
        <f t="shared" si="3760"/>
        <v>0</v>
      </c>
      <c r="Y1361" s="32">
        <f t="shared" si="3761"/>
        <v>0</v>
      </c>
      <c r="Z1361" s="32">
        <f t="shared" si="3762"/>
        <v>0</v>
      </c>
      <c r="AA1361" s="32">
        <f t="shared" si="3763"/>
        <v>0</v>
      </c>
      <c r="AB1361" s="32">
        <f t="shared" si="3764"/>
        <v>0</v>
      </c>
      <c r="AC1361" s="33">
        <f t="shared" si="3765"/>
        <v>0</v>
      </c>
      <c r="AD1361" s="33">
        <f t="shared" si="3766"/>
        <v>0</v>
      </c>
      <c r="AE1361" s="34" t="e">
        <f t="shared" si="3695"/>
        <v>#DIV/0!</v>
      </c>
      <c r="AF1361" s="35">
        <f t="shared" si="3767"/>
        <v>0</v>
      </c>
      <c r="AG1361" s="35">
        <f t="shared" si="3768"/>
        <v>0</v>
      </c>
      <c r="AH1361" s="36">
        <f t="shared" si="3769"/>
        <v>0</v>
      </c>
      <c r="AI1361" s="36">
        <f t="shared" si="3770"/>
        <v>0</v>
      </c>
      <c r="AJ1361" s="36">
        <f t="shared" si="3771"/>
        <v>0</v>
      </c>
      <c r="AK1361" s="36">
        <f t="shared" si="3772"/>
        <v>0</v>
      </c>
      <c r="AL1361" s="36">
        <f t="shared" si="3702"/>
        <v>0</v>
      </c>
      <c r="AM1361" s="36">
        <f t="shared" si="3703"/>
        <v>0</v>
      </c>
      <c r="AN1361" s="37" t="s">
        <v>35</v>
      </c>
    </row>
    <row r="1362" spans="2:40" ht="31.2" hidden="1" customHeight="1" x14ac:dyDescent="0.3">
      <c r="B1362" s="30" t="s">
        <v>667</v>
      </c>
      <c r="C1362" s="30" t="s">
        <v>104</v>
      </c>
      <c r="D1362" s="30" t="s">
        <v>106</v>
      </c>
      <c r="E1362" s="15" t="str">
        <f t="shared" si="3704"/>
        <v>0409</v>
      </c>
      <c r="F1362" s="30" t="s">
        <v>748</v>
      </c>
      <c r="G1362" s="30" t="s">
        <v>50</v>
      </c>
      <c r="H1362" s="31" t="s">
        <v>51</v>
      </c>
      <c r="I1362" s="32">
        <f t="shared" si="3747"/>
        <v>0</v>
      </c>
      <c r="J1362" s="32">
        <f t="shared" si="3748"/>
        <v>0</v>
      </c>
      <c r="K1362" s="32">
        <f t="shared" si="3749"/>
        <v>0</v>
      </c>
      <c r="L1362" s="32">
        <f t="shared" si="3750"/>
        <v>0</v>
      </c>
      <c r="M1362" s="32">
        <f t="shared" si="3751"/>
        <v>0</v>
      </c>
      <c r="N1362" s="32">
        <f t="shared" si="3752"/>
        <v>0</v>
      </c>
      <c r="O1362" s="32">
        <f t="shared" si="3753"/>
        <v>0</v>
      </c>
      <c r="P1362" s="32">
        <f t="shared" si="3754"/>
        <v>0</v>
      </c>
      <c r="Q1362" s="32">
        <f t="shared" si="3755"/>
        <v>0</v>
      </c>
      <c r="R1362" s="32">
        <f t="shared" si="3756"/>
        <v>0</v>
      </c>
      <c r="S1362" s="32">
        <f t="shared" si="3757"/>
        <v>0</v>
      </c>
      <c r="T1362" s="32">
        <f t="shared" si="3758"/>
        <v>0</v>
      </c>
      <c r="U1362" s="32">
        <v>0</v>
      </c>
      <c r="V1362" s="32">
        <f t="shared" si="3706"/>
        <v>0</v>
      </c>
      <c r="W1362" s="32">
        <f t="shared" si="3759"/>
        <v>0</v>
      </c>
      <c r="X1362" s="32">
        <f t="shared" si="3760"/>
        <v>0</v>
      </c>
      <c r="Y1362" s="32">
        <f t="shared" si="3761"/>
        <v>0</v>
      </c>
      <c r="Z1362" s="32">
        <f t="shared" si="3762"/>
        <v>0</v>
      </c>
      <c r="AA1362" s="32">
        <f t="shared" si="3763"/>
        <v>0</v>
      </c>
      <c r="AB1362" s="32">
        <f t="shared" si="3764"/>
        <v>0</v>
      </c>
      <c r="AC1362" s="33">
        <f t="shared" si="3765"/>
        <v>0</v>
      </c>
      <c r="AD1362" s="33">
        <f t="shared" si="3766"/>
        <v>0</v>
      </c>
      <c r="AE1362" s="34" t="e">
        <f t="shared" si="3695"/>
        <v>#DIV/0!</v>
      </c>
      <c r="AF1362" s="35">
        <f t="shared" si="3767"/>
        <v>0</v>
      </c>
      <c r="AG1362" s="35">
        <f t="shared" si="3768"/>
        <v>0</v>
      </c>
      <c r="AH1362" s="36">
        <f t="shared" si="3769"/>
        <v>0</v>
      </c>
      <c r="AI1362" s="36">
        <f t="shared" si="3770"/>
        <v>0</v>
      </c>
      <c r="AJ1362" s="36">
        <f t="shared" si="3771"/>
        <v>0</v>
      </c>
      <c r="AK1362" s="36">
        <f t="shared" si="3772"/>
        <v>0</v>
      </c>
      <c r="AL1362" s="36">
        <f t="shared" si="3702"/>
        <v>0</v>
      </c>
      <c r="AM1362" s="36">
        <f t="shared" si="3703"/>
        <v>0</v>
      </c>
      <c r="AN1362" s="37" t="s">
        <v>35</v>
      </c>
    </row>
    <row r="1363" spans="2:40" ht="31.2" hidden="1" customHeight="1" x14ac:dyDescent="0.3">
      <c r="B1363" s="30" t="s">
        <v>667</v>
      </c>
      <c r="C1363" s="30" t="s">
        <v>104</v>
      </c>
      <c r="D1363" s="30" t="s">
        <v>106</v>
      </c>
      <c r="E1363" s="15" t="str">
        <f t="shared" si="3704"/>
        <v>0409</v>
      </c>
      <c r="F1363" s="30" t="s">
        <v>748</v>
      </c>
      <c r="G1363" s="30" t="s">
        <v>52</v>
      </c>
      <c r="H1363" s="31" t="s">
        <v>53</v>
      </c>
      <c r="I1363" s="32"/>
      <c r="J1363" s="32"/>
      <c r="K1363" s="32"/>
      <c r="L1363" s="32"/>
      <c r="M1363" s="32"/>
      <c r="N1363" s="32"/>
      <c r="O1363" s="32">
        <v>0</v>
      </c>
      <c r="P1363" s="32">
        <v>0</v>
      </c>
      <c r="Q1363" s="32">
        <v>0</v>
      </c>
      <c r="R1363" s="32">
        <v>0</v>
      </c>
      <c r="S1363" s="32">
        <v>0</v>
      </c>
      <c r="T1363" s="32">
        <v>0</v>
      </c>
      <c r="U1363" s="32">
        <v>0</v>
      </c>
      <c r="V1363" s="32">
        <f t="shared" si="3706"/>
        <v>0</v>
      </c>
      <c r="W1363" s="32"/>
      <c r="X1363" s="32"/>
      <c r="Y1363" s="32"/>
      <c r="Z1363" s="32"/>
      <c r="AA1363" s="32"/>
      <c r="AB1363" s="32">
        <v>0</v>
      </c>
      <c r="AC1363" s="33">
        <v>0</v>
      </c>
      <c r="AD1363" s="33">
        <v>0</v>
      </c>
      <c r="AE1363" s="34" t="e">
        <f t="shared" si="3695"/>
        <v>#DIV/0!</v>
      </c>
      <c r="AF1363" s="35">
        <v>0</v>
      </c>
      <c r="AG1363" s="35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f t="shared" si="3702"/>
        <v>0</v>
      </c>
      <c r="AM1363" s="36">
        <f t="shared" si="3703"/>
        <v>0</v>
      </c>
      <c r="AN1363" s="37" t="s">
        <v>35</v>
      </c>
    </row>
    <row r="1364" spans="2:40" ht="31.2" x14ac:dyDescent="0.3">
      <c r="B1364" s="30" t="s">
        <v>667</v>
      </c>
      <c r="C1364" s="30" t="s">
        <v>104</v>
      </c>
      <c r="D1364" s="30" t="s">
        <v>106</v>
      </c>
      <c r="E1364" s="15" t="str">
        <f t="shared" si="3704"/>
        <v>0409</v>
      </c>
      <c r="F1364" s="30" t="s">
        <v>249</v>
      </c>
      <c r="G1364" s="30"/>
      <c r="H1364" s="31" t="s">
        <v>250</v>
      </c>
      <c r="I1364" s="32">
        <f t="shared" si="3747"/>
        <v>0</v>
      </c>
      <c r="J1364" s="32">
        <f t="shared" si="3748"/>
        <v>0</v>
      </c>
      <c r="K1364" s="32">
        <f t="shared" si="3749"/>
        <v>0</v>
      </c>
      <c r="L1364" s="32">
        <f t="shared" si="3750"/>
        <v>0</v>
      </c>
      <c r="M1364" s="32">
        <f t="shared" si="3751"/>
        <v>0</v>
      </c>
      <c r="N1364" s="32">
        <f t="shared" si="3752"/>
        <v>0</v>
      </c>
      <c r="O1364" s="32">
        <f t="shared" si="3753"/>
        <v>0</v>
      </c>
      <c r="P1364" s="32">
        <f t="shared" si="3754"/>
        <v>0</v>
      </c>
      <c r="Q1364" s="32">
        <f t="shared" si="3755"/>
        <v>0</v>
      </c>
      <c r="R1364" s="32">
        <f t="shared" si="3756"/>
        <v>0</v>
      </c>
      <c r="S1364" s="32">
        <f t="shared" si="3757"/>
        <v>0</v>
      </c>
      <c r="T1364" s="32">
        <f t="shared" si="3758"/>
        <v>0</v>
      </c>
      <c r="U1364" s="32">
        <v>0</v>
      </c>
      <c r="V1364" s="32">
        <f t="shared" si="3706"/>
        <v>0</v>
      </c>
      <c r="W1364" s="32">
        <f t="shared" si="3759"/>
        <v>0</v>
      </c>
      <c r="X1364" s="32">
        <f t="shared" si="3760"/>
        <v>0</v>
      </c>
      <c r="Y1364" s="32">
        <f t="shared" si="3761"/>
        <v>0</v>
      </c>
      <c r="Z1364" s="32">
        <f t="shared" si="3762"/>
        <v>0</v>
      </c>
      <c r="AA1364" s="32">
        <f t="shared" si="3763"/>
        <v>0</v>
      </c>
      <c r="AB1364" s="32">
        <f t="shared" si="3764"/>
        <v>3716.6606400000001</v>
      </c>
      <c r="AC1364" s="33">
        <f t="shared" si="3765"/>
        <v>13055.27867</v>
      </c>
      <c r="AD1364" s="33">
        <f t="shared" si="3766"/>
        <v>12765.27766</v>
      </c>
      <c r="AE1364" s="34">
        <f t="shared" si="3695"/>
        <v>97.778668557520731</v>
      </c>
      <c r="AF1364" s="32">
        <f t="shared" si="3767"/>
        <v>8818.2896700000001</v>
      </c>
      <c r="AG1364" s="32">
        <f t="shared" si="3768"/>
        <v>0</v>
      </c>
      <c r="AH1364" s="32">
        <f t="shared" si="3769"/>
        <v>0</v>
      </c>
      <c r="AI1364" s="32">
        <f t="shared" si="3770"/>
        <v>0</v>
      </c>
      <c r="AJ1364" s="32">
        <f t="shared" si="3771"/>
        <v>0</v>
      </c>
      <c r="AK1364" s="32">
        <f t="shared" si="3772"/>
        <v>0</v>
      </c>
      <c r="AL1364" s="32">
        <f t="shared" si="3702"/>
        <v>8818.2896700000001</v>
      </c>
      <c r="AM1364" s="32">
        <f t="shared" si="3703"/>
        <v>-8818.2896700000001</v>
      </c>
    </row>
    <row r="1365" spans="2:40" ht="46.8" x14ac:dyDescent="0.3">
      <c r="B1365" s="30" t="s">
        <v>667</v>
      </c>
      <c r="C1365" s="30" t="s">
        <v>104</v>
      </c>
      <c r="D1365" s="30" t="s">
        <v>106</v>
      </c>
      <c r="E1365" s="15" t="str">
        <f t="shared" si="3704"/>
        <v>0409</v>
      </c>
      <c r="F1365" s="30" t="s">
        <v>750</v>
      </c>
      <c r="G1365" s="30"/>
      <c r="H1365" s="31" t="s">
        <v>751</v>
      </c>
      <c r="I1365" s="32">
        <f t="shared" ref="I1365:T1365" si="3773">I1370</f>
        <v>0</v>
      </c>
      <c r="J1365" s="32">
        <f t="shared" si="3773"/>
        <v>0</v>
      </c>
      <c r="K1365" s="32">
        <f t="shared" si="3773"/>
        <v>0</v>
      </c>
      <c r="L1365" s="32">
        <f t="shared" si="3773"/>
        <v>0</v>
      </c>
      <c r="M1365" s="32">
        <f t="shared" si="3773"/>
        <v>0</v>
      </c>
      <c r="N1365" s="32">
        <f t="shared" si="3773"/>
        <v>0</v>
      </c>
      <c r="O1365" s="32">
        <f t="shared" si="3773"/>
        <v>0</v>
      </c>
      <c r="P1365" s="32">
        <f t="shared" si="3773"/>
        <v>0</v>
      </c>
      <c r="Q1365" s="32">
        <f t="shared" si="3773"/>
        <v>0</v>
      </c>
      <c r="R1365" s="32">
        <f t="shared" si="3773"/>
        <v>0</v>
      </c>
      <c r="S1365" s="32">
        <f t="shared" si="3773"/>
        <v>0</v>
      </c>
      <c r="T1365" s="32">
        <f t="shared" si="3773"/>
        <v>0</v>
      </c>
      <c r="U1365" s="32">
        <v>0</v>
      </c>
      <c r="V1365" s="32">
        <f t="shared" si="3706"/>
        <v>0</v>
      </c>
      <c r="W1365" s="32">
        <f t="shared" ref="W1365:AB1365" si="3774">W1370</f>
        <v>0</v>
      </c>
      <c r="X1365" s="32">
        <f t="shared" si="3774"/>
        <v>0</v>
      </c>
      <c r="Y1365" s="32">
        <f t="shared" si="3774"/>
        <v>0</v>
      </c>
      <c r="Z1365" s="32">
        <f t="shared" si="3774"/>
        <v>0</v>
      </c>
      <c r="AA1365" s="32">
        <f t="shared" si="3774"/>
        <v>0</v>
      </c>
      <c r="AB1365" s="32">
        <f t="shared" si="3774"/>
        <v>3716.6606400000001</v>
      </c>
      <c r="AC1365" s="33">
        <f>AC1370+AC1366</f>
        <v>13055.27867</v>
      </c>
      <c r="AD1365" s="33">
        <f>AD1370+AD1366</f>
        <v>12765.27766</v>
      </c>
      <c r="AE1365" s="34">
        <f t="shared" si="3695"/>
        <v>97.778668557520731</v>
      </c>
      <c r="AF1365" s="32">
        <f t="shared" ref="AF1365:AK1365" si="3775">AF1370</f>
        <v>8818.2896700000001</v>
      </c>
      <c r="AG1365" s="32">
        <f t="shared" si="3775"/>
        <v>0</v>
      </c>
      <c r="AH1365" s="32">
        <f t="shared" si="3775"/>
        <v>0</v>
      </c>
      <c r="AI1365" s="32">
        <f t="shared" si="3775"/>
        <v>0</v>
      </c>
      <c r="AJ1365" s="32">
        <f t="shared" si="3775"/>
        <v>0</v>
      </c>
      <c r="AK1365" s="32">
        <f t="shared" si="3775"/>
        <v>0</v>
      </c>
      <c r="AL1365" s="32">
        <f t="shared" si="3702"/>
        <v>8818.2896700000001</v>
      </c>
      <c r="AM1365" s="32">
        <f t="shared" si="3703"/>
        <v>-8818.2896700000001</v>
      </c>
    </row>
    <row r="1366" spans="2:40" ht="31.2" x14ac:dyDescent="0.3">
      <c r="B1366" s="30" t="s">
        <v>667</v>
      </c>
      <c r="C1366" s="30" t="s">
        <v>104</v>
      </c>
      <c r="D1366" s="30" t="s">
        <v>106</v>
      </c>
      <c r="E1366" s="15" t="str">
        <f t="shared" si="3704"/>
        <v>0409</v>
      </c>
      <c r="F1366" s="30" t="s">
        <v>752</v>
      </c>
      <c r="G1366" s="30"/>
      <c r="H1366" s="31" t="s">
        <v>753</v>
      </c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>
        <f t="shared" ref="V1366:V1368" si="3776">V1367</f>
        <v>0</v>
      </c>
      <c r="W1366" s="32"/>
      <c r="X1366" s="32"/>
      <c r="Y1366" s="32"/>
      <c r="Z1366" s="32"/>
      <c r="AA1366" s="32"/>
      <c r="AB1366" s="32"/>
      <c r="AC1366" s="33">
        <f t="shared" ref="AC1366:AC1368" si="3777">AC1367</f>
        <v>4236.9889999999996</v>
      </c>
      <c r="AD1366" s="33">
        <f t="shared" ref="AD1366:AD1370" si="3778">AD1367</f>
        <v>3946.9879900000001</v>
      </c>
      <c r="AE1366" s="34">
        <f t="shared" si="3695"/>
        <v>93.155492969181665</v>
      </c>
      <c r="AF1366" s="32"/>
      <c r="AG1366" s="32"/>
      <c r="AH1366" s="32"/>
      <c r="AI1366" s="32"/>
      <c r="AJ1366" s="32"/>
      <c r="AK1366" s="32"/>
      <c r="AL1366" s="32"/>
      <c r="AM1366" s="32"/>
    </row>
    <row r="1367" spans="2:40" ht="46.8" x14ac:dyDescent="0.3">
      <c r="B1367" s="30" t="s">
        <v>667</v>
      </c>
      <c r="C1367" s="30" t="s">
        <v>104</v>
      </c>
      <c r="D1367" s="30" t="s">
        <v>106</v>
      </c>
      <c r="E1367" s="15" t="str">
        <f t="shared" si="3704"/>
        <v>0409</v>
      </c>
      <c r="F1367" s="30" t="s">
        <v>754</v>
      </c>
      <c r="G1367" s="30"/>
      <c r="H1367" s="31" t="s">
        <v>755</v>
      </c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>
        <f t="shared" si="3776"/>
        <v>0</v>
      </c>
      <c r="W1367" s="32"/>
      <c r="X1367" s="32"/>
      <c r="Y1367" s="32"/>
      <c r="Z1367" s="32"/>
      <c r="AA1367" s="32"/>
      <c r="AB1367" s="32"/>
      <c r="AC1367" s="33">
        <f t="shared" si="3777"/>
        <v>4236.9889999999996</v>
      </c>
      <c r="AD1367" s="33">
        <f t="shared" si="3778"/>
        <v>3946.9879900000001</v>
      </c>
      <c r="AE1367" s="34">
        <f t="shared" si="3695"/>
        <v>93.155492969181665</v>
      </c>
      <c r="AF1367" s="32"/>
      <c r="AG1367" s="32"/>
      <c r="AH1367" s="32"/>
      <c r="AI1367" s="32"/>
      <c r="AJ1367" s="32"/>
      <c r="AK1367" s="32"/>
      <c r="AL1367" s="32"/>
      <c r="AM1367" s="32"/>
    </row>
    <row r="1368" spans="2:40" x14ac:dyDescent="0.3">
      <c r="B1368" s="30" t="s">
        <v>667</v>
      </c>
      <c r="C1368" s="30" t="s">
        <v>104</v>
      </c>
      <c r="D1368" s="30" t="s">
        <v>106</v>
      </c>
      <c r="E1368" s="15" t="str">
        <f t="shared" si="3704"/>
        <v>0409</v>
      </c>
      <c r="F1368" s="30" t="s">
        <v>754</v>
      </c>
      <c r="G1368" s="30" t="s">
        <v>56</v>
      </c>
      <c r="H1368" s="31" t="s">
        <v>57</v>
      </c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>
        <f t="shared" si="3776"/>
        <v>0</v>
      </c>
      <c r="W1368" s="32"/>
      <c r="X1368" s="32"/>
      <c r="Y1368" s="32"/>
      <c r="Z1368" s="32"/>
      <c r="AA1368" s="32"/>
      <c r="AB1368" s="32"/>
      <c r="AC1368" s="33">
        <f t="shared" si="3777"/>
        <v>4236.9889999999996</v>
      </c>
      <c r="AD1368" s="33">
        <f t="shared" si="3778"/>
        <v>3946.9879900000001</v>
      </c>
      <c r="AE1368" s="34">
        <f t="shared" si="3695"/>
        <v>93.155492969181665</v>
      </c>
      <c r="AF1368" s="32"/>
      <c r="AG1368" s="32"/>
      <c r="AH1368" s="32"/>
      <c r="AI1368" s="32"/>
      <c r="AJ1368" s="32"/>
      <c r="AK1368" s="32"/>
      <c r="AL1368" s="32"/>
      <c r="AM1368" s="32"/>
    </row>
    <row r="1369" spans="2:40" ht="62.4" x14ac:dyDescent="0.3">
      <c r="B1369" s="30" t="s">
        <v>667</v>
      </c>
      <c r="C1369" s="30" t="s">
        <v>104</v>
      </c>
      <c r="D1369" s="30" t="s">
        <v>106</v>
      </c>
      <c r="E1369" s="15" t="str">
        <f t="shared" si="3704"/>
        <v>0409</v>
      </c>
      <c r="F1369" s="30" t="s">
        <v>754</v>
      </c>
      <c r="G1369" s="30" t="s">
        <v>472</v>
      </c>
      <c r="H1369" s="31" t="s">
        <v>473</v>
      </c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>
        <v>0</v>
      </c>
      <c r="W1369" s="32"/>
      <c r="X1369" s="32"/>
      <c r="Y1369" s="32"/>
      <c r="Z1369" s="32"/>
      <c r="AA1369" s="32"/>
      <c r="AB1369" s="32"/>
      <c r="AC1369" s="33">
        <v>4236.9889999999996</v>
      </c>
      <c r="AD1369" s="33">
        <v>3946.9879900000001</v>
      </c>
      <c r="AE1369" s="34">
        <f t="shared" si="3695"/>
        <v>93.155492969181665</v>
      </c>
      <c r="AF1369" s="32"/>
      <c r="AG1369" s="32"/>
      <c r="AH1369" s="32"/>
      <c r="AI1369" s="32"/>
      <c r="AJ1369" s="32"/>
      <c r="AK1369" s="32"/>
      <c r="AL1369" s="32"/>
      <c r="AM1369" s="32"/>
    </row>
    <row r="1370" spans="2:40" ht="31.2" x14ac:dyDescent="0.3">
      <c r="B1370" s="30" t="s">
        <v>667</v>
      </c>
      <c r="C1370" s="30" t="s">
        <v>104</v>
      </c>
      <c r="D1370" s="30" t="s">
        <v>106</v>
      </c>
      <c r="E1370" s="15" t="str">
        <f t="shared" si="3704"/>
        <v>0409</v>
      </c>
      <c r="F1370" s="30" t="s">
        <v>756</v>
      </c>
      <c r="G1370" s="30"/>
      <c r="H1370" s="31" t="s">
        <v>757</v>
      </c>
      <c r="I1370" s="32">
        <f t="shared" si="3747"/>
        <v>0</v>
      </c>
      <c r="J1370" s="32">
        <f t="shared" si="3748"/>
        <v>0</v>
      </c>
      <c r="K1370" s="32">
        <f t="shared" si="3749"/>
        <v>0</v>
      </c>
      <c r="L1370" s="32">
        <f t="shared" si="3750"/>
        <v>0</v>
      </c>
      <c r="M1370" s="32">
        <f t="shared" si="3751"/>
        <v>0</v>
      </c>
      <c r="N1370" s="32">
        <f t="shared" si="3752"/>
        <v>0</v>
      </c>
      <c r="O1370" s="32">
        <f t="shared" si="3753"/>
        <v>0</v>
      </c>
      <c r="P1370" s="32">
        <f t="shared" si="3754"/>
        <v>0</v>
      </c>
      <c r="Q1370" s="32">
        <f t="shared" si="3755"/>
        <v>0</v>
      </c>
      <c r="R1370" s="32">
        <f t="shared" si="3756"/>
        <v>0</v>
      </c>
      <c r="S1370" s="32">
        <f t="shared" si="3757"/>
        <v>0</v>
      </c>
      <c r="T1370" s="32">
        <f t="shared" si="3758"/>
        <v>0</v>
      </c>
      <c r="U1370" s="32">
        <v>0</v>
      </c>
      <c r="V1370" s="32">
        <f t="shared" si="3706"/>
        <v>0</v>
      </c>
      <c r="W1370" s="32">
        <f t="shared" si="3759"/>
        <v>0</v>
      </c>
      <c r="X1370" s="32">
        <f t="shared" si="3760"/>
        <v>0</v>
      </c>
      <c r="Y1370" s="32">
        <f t="shared" si="3761"/>
        <v>0</v>
      </c>
      <c r="Z1370" s="32">
        <f t="shared" si="3762"/>
        <v>0</v>
      </c>
      <c r="AA1370" s="32">
        <f t="shared" si="3763"/>
        <v>0</v>
      </c>
      <c r="AB1370" s="32">
        <f t="shared" si="3764"/>
        <v>3716.6606400000001</v>
      </c>
      <c r="AC1370" s="33">
        <f t="shared" si="3765"/>
        <v>8818.2896700000001</v>
      </c>
      <c r="AD1370" s="33">
        <f t="shared" si="3778"/>
        <v>8818.2896700000001</v>
      </c>
      <c r="AE1370" s="34">
        <f t="shared" si="3695"/>
        <v>100</v>
      </c>
      <c r="AF1370" s="32">
        <f t="shared" ref="AF1370:AK1370" si="3779">AF1371</f>
        <v>8818.2896700000001</v>
      </c>
      <c r="AG1370" s="32">
        <f t="shared" si="3779"/>
        <v>0</v>
      </c>
      <c r="AH1370" s="32">
        <f t="shared" si="3779"/>
        <v>0</v>
      </c>
      <c r="AI1370" s="32">
        <f t="shared" si="3779"/>
        <v>0</v>
      </c>
      <c r="AJ1370" s="32">
        <f t="shared" si="3779"/>
        <v>0</v>
      </c>
      <c r="AK1370" s="32">
        <f t="shared" si="3779"/>
        <v>0</v>
      </c>
      <c r="AL1370" s="32">
        <f t="shared" si="3702"/>
        <v>8818.2896700000001</v>
      </c>
      <c r="AM1370" s="32">
        <f t="shared" si="3703"/>
        <v>-8818.2896700000001</v>
      </c>
    </row>
    <row r="1371" spans="2:40" ht="31.2" x14ac:dyDescent="0.3">
      <c r="B1371" s="30" t="s">
        <v>667</v>
      </c>
      <c r="C1371" s="30" t="s">
        <v>104</v>
      </c>
      <c r="D1371" s="30" t="s">
        <v>106</v>
      </c>
      <c r="E1371" s="15" t="str">
        <f t="shared" si="3704"/>
        <v>0409</v>
      </c>
      <c r="F1371" s="30" t="s">
        <v>758</v>
      </c>
      <c r="G1371" s="30"/>
      <c r="H1371" s="31" t="s">
        <v>759</v>
      </c>
      <c r="I1371" s="32">
        <f t="shared" ref="I1371:T1371" si="3780">I1372+I1374</f>
        <v>0</v>
      </c>
      <c r="J1371" s="32">
        <f t="shared" si="3780"/>
        <v>0</v>
      </c>
      <c r="K1371" s="32">
        <f t="shared" si="3780"/>
        <v>0</v>
      </c>
      <c r="L1371" s="32">
        <f t="shared" si="3780"/>
        <v>0</v>
      </c>
      <c r="M1371" s="32">
        <f t="shared" si="3780"/>
        <v>0</v>
      </c>
      <c r="N1371" s="32">
        <f t="shared" si="3780"/>
        <v>0</v>
      </c>
      <c r="O1371" s="32">
        <f t="shared" si="3780"/>
        <v>0</v>
      </c>
      <c r="P1371" s="32">
        <f t="shared" si="3780"/>
        <v>0</v>
      </c>
      <c r="Q1371" s="32">
        <f t="shared" si="3780"/>
        <v>0</v>
      </c>
      <c r="R1371" s="32">
        <f t="shared" si="3780"/>
        <v>0</v>
      </c>
      <c r="S1371" s="32">
        <f t="shared" si="3780"/>
        <v>0</v>
      </c>
      <c r="T1371" s="32">
        <f t="shared" si="3780"/>
        <v>0</v>
      </c>
      <c r="U1371" s="32">
        <v>0</v>
      </c>
      <c r="V1371" s="32">
        <f t="shared" si="3706"/>
        <v>0</v>
      </c>
      <c r="W1371" s="32">
        <f t="shared" ref="W1371:AD1371" si="3781">W1372+W1374</f>
        <v>0</v>
      </c>
      <c r="X1371" s="32">
        <f t="shared" si="3781"/>
        <v>0</v>
      </c>
      <c r="Y1371" s="32">
        <f t="shared" si="3781"/>
        <v>0</v>
      </c>
      <c r="Z1371" s="32">
        <f t="shared" si="3781"/>
        <v>0</v>
      </c>
      <c r="AA1371" s="32">
        <f t="shared" si="3781"/>
        <v>0</v>
      </c>
      <c r="AB1371" s="32">
        <f t="shared" si="3781"/>
        <v>3716.6606400000001</v>
      </c>
      <c r="AC1371" s="33">
        <f t="shared" si="3781"/>
        <v>8818.2896700000001</v>
      </c>
      <c r="AD1371" s="33">
        <f t="shared" si="3781"/>
        <v>8818.2896700000001</v>
      </c>
      <c r="AE1371" s="34">
        <f t="shared" si="3695"/>
        <v>100</v>
      </c>
      <c r="AF1371" s="32">
        <f t="shared" ref="AF1371:AK1371" si="3782">AF1372+AF1374</f>
        <v>8818.2896700000001</v>
      </c>
      <c r="AG1371" s="32">
        <f t="shared" si="3782"/>
        <v>0</v>
      </c>
      <c r="AH1371" s="32">
        <f t="shared" si="3782"/>
        <v>0</v>
      </c>
      <c r="AI1371" s="32">
        <f t="shared" si="3782"/>
        <v>0</v>
      </c>
      <c r="AJ1371" s="32">
        <f t="shared" si="3782"/>
        <v>0</v>
      </c>
      <c r="AK1371" s="32">
        <f t="shared" si="3782"/>
        <v>0</v>
      </c>
      <c r="AL1371" s="32">
        <f t="shared" si="3702"/>
        <v>8818.2896700000001</v>
      </c>
      <c r="AM1371" s="32">
        <f t="shared" si="3703"/>
        <v>-8818.2896700000001</v>
      </c>
    </row>
    <row r="1372" spans="2:40" ht="31.2" x14ac:dyDescent="0.3">
      <c r="B1372" s="30" t="s">
        <v>667</v>
      </c>
      <c r="C1372" s="30" t="s">
        <v>104</v>
      </c>
      <c r="D1372" s="30" t="s">
        <v>106</v>
      </c>
      <c r="E1372" s="15" t="str">
        <f t="shared" si="3704"/>
        <v>0409</v>
      </c>
      <c r="F1372" s="30" t="s">
        <v>758</v>
      </c>
      <c r="G1372" s="30" t="s">
        <v>174</v>
      </c>
      <c r="H1372" s="31" t="s">
        <v>175</v>
      </c>
      <c r="I1372" s="32">
        <f t="shared" ref="I1372:T1372" si="3783">I1373</f>
        <v>0</v>
      </c>
      <c r="J1372" s="32">
        <f t="shared" si="3783"/>
        <v>0</v>
      </c>
      <c r="K1372" s="32">
        <f t="shared" si="3783"/>
        <v>0</v>
      </c>
      <c r="L1372" s="32">
        <f t="shared" si="3783"/>
        <v>0</v>
      </c>
      <c r="M1372" s="32">
        <f t="shared" si="3783"/>
        <v>0</v>
      </c>
      <c r="N1372" s="32">
        <f t="shared" si="3783"/>
        <v>0</v>
      </c>
      <c r="O1372" s="32">
        <f t="shared" si="3783"/>
        <v>0</v>
      </c>
      <c r="P1372" s="32">
        <f t="shared" si="3783"/>
        <v>0</v>
      </c>
      <c r="Q1372" s="32">
        <f t="shared" si="3783"/>
        <v>0</v>
      </c>
      <c r="R1372" s="32">
        <f t="shared" si="3783"/>
        <v>0</v>
      </c>
      <c r="S1372" s="32">
        <f t="shared" si="3783"/>
        <v>0</v>
      </c>
      <c r="T1372" s="32">
        <f t="shared" si="3783"/>
        <v>0</v>
      </c>
      <c r="U1372" s="32">
        <v>0</v>
      </c>
      <c r="V1372" s="32">
        <f t="shared" si="3706"/>
        <v>0</v>
      </c>
      <c r="W1372" s="32">
        <f t="shared" ref="W1372:AD1372" si="3784">W1373</f>
        <v>0</v>
      </c>
      <c r="X1372" s="32">
        <f t="shared" si="3784"/>
        <v>0</v>
      </c>
      <c r="Y1372" s="32">
        <f t="shared" si="3784"/>
        <v>0</v>
      </c>
      <c r="Z1372" s="32">
        <f t="shared" si="3784"/>
        <v>0</v>
      </c>
      <c r="AA1372" s="32">
        <f t="shared" si="3784"/>
        <v>0</v>
      </c>
      <c r="AB1372" s="32">
        <f t="shared" si="3784"/>
        <v>0</v>
      </c>
      <c r="AC1372" s="33">
        <f t="shared" si="3784"/>
        <v>3108.1093999999998</v>
      </c>
      <c r="AD1372" s="33">
        <f t="shared" si="3784"/>
        <v>3108.1093999999998</v>
      </c>
      <c r="AE1372" s="34">
        <f t="shared" si="3695"/>
        <v>100</v>
      </c>
      <c r="AF1372" s="32">
        <f t="shared" ref="AF1372:AK1372" si="3785">AF1373</f>
        <v>3108.10986</v>
      </c>
      <c r="AG1372" s="32">
        <f t="shared" si="3785"/>
        <v>0</v>
      </c>
      <c r="AH1372" s="32">
        <f t="shared" si="3785"/>
        <v>0</v>
      </c>
      <c r="AI1372" s="32">
        <f t="shared" si="3785"/>
        <v>0</v>
      </c>
      <c r="AJ1372" s="32">
        <f t="shared" si="3785"/>
        <v>0</v>
      </c>
      <c r="AK1372" s="32">
        <f t="shared" si="3785"/>
        <v>0</v>
      </c>
      <c r="AL1372" s="32">
        <f t="shared" si="3702"/>
        <v>3108.10986</v>
      </c>
      <c r="AM1372" s="32">
        <f t="shared" si="3703"/>
        <v>-3108.10986</v>
      </c>
    </row>
    <row r="1373" spans="2:40" ht="62.4" x14ac:dyDescent="0.3">
      <c r="B1373" s="30" t="s">
        <v>667</v>
      </c>
      <c r="C1373" s="30" t="s">
        <v>104</v>
      </c>
      <c r="D1373" s="30" t="s">
        <v>106</v>
      </c>
      <c r="E1373" s="15" t="str">
        <f t="shared" si="3704"/>
        <v>0409</v>
      </c>
      <c r="F1373" s="30" t="s">
        <v>758</v>
      </c>
      <c r="G1373" s="30" t="s">
        <v>370</v>
      </c>
      <c r="H1373" s="31" t="s">
        <v>371</v>
      </c>
      <c r="I1373" s="32"/>
      <c r="J1373" s="32"/>
      <c r="K1373" s="32"/>
      <c r="L1373" s="32"/>
      <c r="M1373" s="32"/>
      <c r="N1373" s="32"/>
      <c r="O1373" s="32">
        <v>0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2">
        <v>0</v>
      </c>
      <c r="V1373" s="32">
        <f t="shared" si="3706"/>
        <v>0</v>
      </c>
      <c r="W1373" s="32"/>
      <c r="X1373" s="32"/>
      <c r="Y1373" s="32"/>
      <c r="Z1373" s="32"/>
      <c r="AA1373" s="32"/>
      <c r="AB1373" s="32">
        <v>0</v>
      </c>
      <c r="AC1373" s="33">
        <v>3108.1093999999998</v>
      </c>
      <c r="AD1373" s="33">
        <v>3108.1093999999998</v>
      </c>
      <c r="AE1373" s="34">
        <f t="shared" si="3695"/>
        <v>100</v>
      </c>
      <c r="AF1373" s="32">
        <v>3108.10986</v>
      </c>
      <c r="AG1373" s="32">
        <v>0</v>
      </c>
      <c r="AH1373" s="32">
        <v>0</v>
      </c>
      <c r="AI1373" s="32">
        <v>0</v>
      </c>
      <c r="AJ1373" s="32">
        <v>0</v>
      </c>
      <c r="AK1373" s="32">
        <v>0</v>
      </c>
      <c r="AL1373" s="32">
        <f t="shared" si="3702"/>
        <v>3108.10986</v>
      </c>
      <c r="AM1373" s="32">
        <f t="shared" si="3703"/>
        <v>-3108.10986</v>
      </c>
      <c r="AN1373" s="12"/>
    </row>
    <row r="1374" spans="2:40" x14ac:dyDescent="0.3">
      <c r="B1374" s="30" t="s">
        <v>667</v>
      </c>
      <c r="C1374" s="30" t="s">
        <v>104</v>
      </c>
      <c r="D1374" s="30" t="s">
        <v>106</v>
      </c>
      <c r="E1374" s="15" t="str">
        <f t="shared" si="3704"/>
        <v>0409</v>
      </c>
      <c r="F1374" s="30" t="s">
        <v>758</v>
      </c>
      <c r="G1374" s="30" t="s">
        <v>56</v>
      </c>
      <c r="H1374" s="31" t="s">
        <v>57</v>
      </c>
      <c r="I1374" s="32">
        <f t="shared" ref="I1374:T1374" si="3786">I1375</f>
        <v>0</v>
      </c>
      <c r="J1374" s="32">
        <f t="shared" si="3786"/>
        <v>0</v>
      </c>
      <c r="K1374" s="32">
        <f t="shared" si="3786"/>
        <v>0</v>
      </c>
      <c r="L1374" s="32">
        <f t="shared" si="3786"/>
        <v>0</v>
      </c>
      <c r="M1374" s="32">
        <f t="shared" si="3786"/>
        <v>0</v>
      </c>
      <c r="N1374" s="32">
        <f t="shared" si="3786"/>
        <v>0</v>
      </c>
      <c r="O1374" s="32">
        <f t="shared" si="3786"/>
        <v>0</v>
      </c>
      <c r="P1374" s="32">
        <f t="shared" si="3786"/>
        <v>0</v>
      </c>
      <c r="Q1374" s="32">
        <f t="shared" si="3786"/>
        <v>0</v>
      </c>
      <c r="R1374" s="32">
        <f t="shared" si="3786"/>
        <v>0</v>
      </c>
      <c r="S1374" s="32">
        <f t="shared" si="3786"/>
        <v>0</v>
      </c>
      <c r="T1374" s="32">
        <f t="shared" si="3786"/>
        <v>0</v>
      </c>
      <c r="U1374" s="32">
        <v>0</v>
      </c>
      <c r="V1374" s="32">
        <f t="shared" si="3706"/>
        <v>0</v>
      </c>
      <c r="W1374" s="32">
        <f t="shared" ref="W1374:AD1374" si="3787">W1375</f>
        <v>0</v>
      </c>
      <c r="X1374" s="32">
        <f t="shared" si="3787"/>
        <v>0</v>
      </c>
      <c r="Y1374" s="32">
        <f t="shared" si="3787"/>
        <v>0</v>
      </c>
      <c r="Z1374" s="32">
        <f t="shared" si="3787"/>
        <v>0</v>
      </c>
      <c r="AA1374" s="32">
        <f t="shared" si="3787"/>
        <v>0</v>
      </c>
      <c r="AB1374" s="32">
        <f t="shared" si="3787"/>
        <v>3716.6606400000001</v>
      </c>
      <c r="AC1374" s="33">
        <f t="shared" si="3787"/>
        <v>5710.1802699999998</v>
      </c>
      <c r="AD1374" s="33">
        <f t="shared" si="3787"/>
        <v>5710.1802699999998</v>
      </c>
      <c r="AE1374" s="34">
        <f t="shared" si="3695"/>
        <v>100</v>
      </c>
      <c r="AF1374" s="32">
        <f t="shared" ref="AF1374:AK1374" si="3788">AF1375</f>
        <v>5710.1798099999996</v>
      </c>
      <c r="AG1374" s="32">
        <f t="shared" si="3788"/>
        <v>0</v>
      </c>
      <c r="AH1374" s="32">
        <f t="shared" si="3788"/>
        <v>0</v>
      </c>
      <c r="AI1374" s="32">
        <f t="shared" si="3788"/>
        <v>0</v>
      </c>
      <c r="AJ1374" s="32">
        <f t="shared" si="3788"/>
        <v>0</v>
      </c>
      <c r="AK1374" s="32">
        <f t="shared" si="3788"/>
        <v>0</v>
      </c>
      <c r="AL1374" s="32">
        <f t="shared" si="3702"/>
        <v>5710.1798099999996</v>
      </c>
      <c r="AM1374" s="32">
        <f t="shared" si="3703"/>
        <v>-5710.1798099999996</v>
      </c>
    </row>
    <row r="1375" spans="2:40" ht="62.4" x14ac:dyDescent="0.3">
      <c r="B1375" s="30" t="s">
        <v>667</v>
      </c>
      <c r="C1375" s="30" t="s">
        <v>104</v>
      </c>
      <c r="D1375" s="30" t="s">
        <v>106</v>
      </c>
      <c r="E1375" s="15" t="str">
        <f t="shared" si="3704"/>
        <v>0409</v>
      </c>
      <c r="F1375" s="30" t="s">
        <v>758</v>
      </c>
      <c r="G1375" s="30" t="s">
        <v>472</v>
      </c>
      <c r="H1375" s="31" t="s">
        <v>473</v>
      </c>
      <c r="I1375" s="32"/>
      <c r="J1375" s="32"/>
      <c r="K1375" s="32"/>
      <c r="L1375" s="32"/>
      <c r="M1375" s="32"/>
      <c r="N1375" s="32"/>
      <c r="O1375" s="32">
        <v>0</v>
      </c>
      <c r="P1375" s="32">
        <v>0</v>
      </c>
      <c r="Q1375" s="32">
        <v>0</v>
      </c>
      <c r="R1375" s="32">
        <v>0</v>
      </c>
      <c r="S1375" s="32">
        <v>0</v>
      </c>
      <c r="T1375" s="32">
        <v>0</v>
      </c>
      <c r="U1375" s="32">
        <v>0</v>
      </c>
      <c r="V1375" s="32">
        <f t="shared" si="3706"/>
        <v>0</v>
      </c>
      <c r="W1375" s="32"/>
      <c r="X1375" s="32"/>
      <c r="Y1375" s="32"/>
      <c r="Z1375" s="32"/>
      <c r="AA1375" s="32"/>
      <c r="AB1375" s="32">
        <v>3716.6606400000001</v>
      </c>
      <c r="AC1375" s="33">
        <v>5710.1802699999998</v>
      </c>
      <c r="AD1375" s="33">
        <v>5710.1802699999998</v>
      </c>
      <c r="AE1375" s="34">
        <f t="shared" si="3695"/>
        <v>100</v>
      </c>
      <c r="AF1375" s="32">
        <v>5710.1798099999996</v>
      </c>
      <c r="AG1375" s="32">
        <v>0</v>
      </c>
      <c r="AH1375" s="32">
        <v>0</v>
      </c>
      <c r="AI1375" s="32">
        <v>0</v>
      </c>
      <c r="AJ1375" s="32">
        <v>0</v>
      </c>
      <c r="AK1375" s="32">
        <v>0</v>
      </c>
      <c r="AL1375" s="32">
        <f t="shared" si="3702"/>
        <v>5710.1798099999996</v>
      </c>
      <c r="AM1375" s="32">
        <f t="shared" si="3703"/>
        <v>-5710.1798099999996</v>
      </c>
      <c r="AN1375" s="12"/>
    </row>
    <row r="1376" spans="2:40" ht="31.2" x14ac:dyDescent="0.3">
      <c r="B1376" s="30" t="s">
        <v>667</v>
      </c>
      <c r="C1376" s="30" t="s">
        <v>104</v>
      </c>
      <c r="D1376" s="30" t="s">
        <v>106</v>
      </c>
      <c r="E1376" s="15" t="str">
        <f t="shared" si="3704"/>
        <v>0409</v>
      </c>
      <c r="F1376" s="30" t="s">
        <v>760</v>
      </c>
      <c r="G1376" s="30"/>
      <c r="H1376" s="31" t="s">
        <v>761</v>
      </c>
      <c r="I1376" s="32">
        <f t="shared" ref="I1376:I1378" si="3789">I1377</f>
        <v>4409.1000000000004</v>
      </c>
      <c r="J1376" s="32">
        <f t="shared" ref="J1376:J1378" si="3790">J1377</f>
        <v>4409.1000000000004</v>
      </c>
      <c r="K1376" s="32">
        <f t="shared" ref="K1376:K1378" si="3791">K1377</f>
        <v>4409.1000000000004</v>
      </c>
      <c r="L1376" s="32">
        <f t="shared" ref="L1376:L1378" si="3792">L1377</f>
        <v>0</v>
      </c>
      <c r="M1376" s="32">
        <f t="shared" ref="M1376:M1378" si="3793">M1377</f>
        <v>0</v>
      </c>
      <c r="N1376" s="32">
        <f t="shared" ref="N1376:N1378" si="3794">N1377</f>
        <v>0</v>
      </c>
      <c r="O1376" s="32">
        <f t="shared" ref="O1376:O1378" si="3795">O1377</f>
        <v>0</v>
      </c>
      <c r="P1376" s="32">
        <f t="shared" ref="P1376:P1378" si="3796">P1377</f>
        <v>0</v>
      </c>
      <c r="Q1376" s="32">
        <f t="shared" ref="Q1376:Q1378" si="3797">Q1377</f>
        <v>0</v>
      </c>
      <c r="R1376" s="32">
        <f t="shared" ref="R1376:R1378" si="3798">R1377</f>
        <v>0</v>
      </c>
      <c r="S1376" s="32">
        <f t="shared" ref="S1376:S1378" si="3799">S1377</f>
        <v>0</v>
      </c>
      <c r="T1376" s="32">
        <f t="shared" ref="T1376:T1378" si="3800">T1377</f>
        <v>0</v>
      </c>
      <c r="U1376" s="32">
        <v>0</v>
      </c>
      <c r="V1376" s="32">
        <f t="shared" si="3706"/>
        <v>4409.1000000000004</v>
      </c>
      <c r="W1376" s="32">
        <f t="shared" ref="W1376:W1378" si="3801">W1377</f>
        <v>0</v>
      </c>
      <c r="X1376" s="32">
        <f t="shared" ref="X1376:X1378" si="3802">X1377</f>
        <v>0</v>
      </c>
      <c r="Y1376" s="32">
        <f t="shared" ref="Y1376:Y1378" si="3803">Y1377</f>
        <v>0</v>
      </c>
      <c r="Z1376" s="32">
        <f t="shared" ref="Z1376:Z1378" si="3804">Z1377</f>
        <v>0</v>
      </c>
      <c r="AA1376" s="32">
        <f t="shared" ref="AA1376:AA1378" si="3805">AA1377</f>
        <v>0</v>
      </c>
      <c r="AB1376" s="32">
        <f t="shared" ref="AB1376:AB1378" si="3806">AB1377</f>
        <v>0</v>
      </c>
      <c r="AC1376" s="33">
        <f t="shared" ref="AC1376:AC1378" si="3807">AC1377</f>
        <v>3487.1875100000002</v>
      </c>
      <c r="AD1376" s="33">
        <f t="shared" ref="AD1376:AD1378" si="3808">AD1377</f>
        <v>3369.2098500000002</v>
      </c>
      <c r="AE1376" s="34">
        <f t="shared" si="3695"/>
        <v>96.616824886482803</v>
      </c>
      <c r="AF1376" s="32">
        <f t="shared" ref="AF1376:AF1378" si="3809">AF1377</f>
        <v>4409.1000000000004</v>
      </c>
      <c r="AG1376" s="32">
        <f t="shared" ref="AG1376:AG1378" si="3810">AG1377</f>
        <v>0</v>
      </c>
      <c r="AH1376" s="32">
        <f t="shared" ref="AH1376:AH1378" si="3811">AH1377</f>
        <v>0</v>
      </c>
      <c r="AI1376" s="32">
        <f t="shared" ref="AI1376:AI1378" si="3812">AI1377</f>
        <v>0</v>
      </c>
      <c r="AJ1376" s="32">
        <f t="shared" ref="AJ1376:AJ1378" si="3813">AJ1377</f>
        <v>0</v>
      </c>
      <c r="AK1376" s="32">
        <f t="shared" ref="AK1376:AK1378" si="3814">AK1377</f>
        <v>0</v>
      </c>
      <c r="AL1376" s="32">
        <f t="shared" si="3702"/>
        <v>4409.1000000000004</v>
      </c>
      <c r="AM1376" s="32">
        <f t="shared" si="3703"/>
        <v>0</v>
      </c>
    </row>
    <row r="1377" spans="2:40" ht="31.2" x14ac:dyDescent="0.3">
      <c r="B1377" s="30" t="s">
        <v>667</v>
      </c>
      <c r="C1377" s="30" t="s">
        <v>104</v>
      </c>
      <c r="D1377" s="30" t="s">
        <v>106</v>
      </c>
      <c r="E1377" s="15" t="str">
        <f t="shared" si="3704"/>
        <v>0409</v>
      </c>
      <c r="F1377" s="30" t="s">
        <v>762</v>
      </c>
      <c r="G1377" s="30"/>
      <c r="H1377" s="31" t="s">
        <v>763</v>
      </c>
      <c r="I1377" s="32">
        <f t="shared" si="3789"/>
        <v>4409.1000000000004</v>
      </c>
      <c r="J1377" s="32">
        <f t="shared" si="3790"/>
        <v>4409.1000000000004</v>
      </c>
      <c r="K1377" s="32">
        <f t="shared" si="3791"/>
        <v>4409.1000000000004</v>
      </c>
      <c r="L1377" s="32">
        <f t="shared" si="3792"/>
        <v>0</v>
      </c>
      <c r="M1377" s="32">
        <f t="shared" si="3793"/>
        <v>0</v>
      </c>
      <c r="N1377" s="32">
        <f t="shared" si="3794"/>
        <v>0</v>
      </c>
      <c r="O1377" s="32">
        <f t="shared" si="3795"/>
        <v>0</v>
      </c>
      <c r="P1377" s="32">
        <f t="shared" si="3796"/>
        <v>0</v>
      </c>
      <c r="Q1377" s="32">
        <f t="shared" si="3797"/>
        <v>0</v>
      </c>
      <c r="R1377" s="32">
        <f t="shared" si="3798"/>
        <v>0</v>
      </c>
      <c r="S1377" s="32">
        <f t="shared" si="3799"/>
        <v>0</v>
      </c>
      <c r="T1377" s="32">
        <f t="shared" si="3800"/>
        <v>0</v>
      </c>
      <c r="U1377" s="32">
        <v>0</v>
      </c>
      <c r="V1377" s="32">
        <f t="shared" si="3706"/>
        <v>4409.1000000000004</v>
      </c>
      <c r="W1377" s="32">
        <f t="shared" si="3801"/>
        <v>0</v>
      </c>
      <c r="X1377" s="32">
        <f t="shared" si="3802"/>
        <v>0</v>
      </c>
      <c r="Y1377" s="32">
        <f t="shared" si="3803"/>
        <v>0</v>
      </c>
      <c r="Z1377" s="32">
        <f t="shared" si="3804"/>
        <v>0</v>
      </c>
      <c r="AA1377" s="32">
        <f t="shared" si="3805"/>
        <v>0</v>
      </c>
      <c r="AB1377" s="32">
        <f t="shared" si="3806"/>
        <v>0</v>
      </c>
      <c r="AC1377" s="33">
        <f t="shared" si="3807"/>
        <v>3487.1875100000002</v>
      </c>
      <c r="AD1377" s="33">
        <f t="shared" si="3808"/>
        <v>3369.2098500000002</v>
      </c>
      <c r="AE1377" s="34">
        <f t="shared" si="3695"/>
        <v>96.616824886482803</v>
      </c>
      <c r="AF1377" s="32">
        <f t="shared" si="3809"/>
        <v>4409.1000000000004</v>
      </c>
      <c r="AG1377" s="32">
        <f t="shared" si="3810"/>
        <v>0</v>
      </c>
      <c r="AH1377" s="32">
        <f t="shared" si="3811"/>
        <v>0</v>
      </c>
      <c r="AI1377" s="32">
        <f t="shared" si="3812"/>
        <v>0</v>
      </c>
      <c r="AJ1377" s="32">
        <f t="shared" si="3813"/>
        <v>0</v>
      </c>
      <c r="AK1377" s="32">
        <f t="shared" si="3814"/>
        <v>0</v>
      </c>
      <c r="AL1377" s="32">
        <f t="shared" si="3702"/>
        <v>4409.1000000000004</v>
      </c>
      <c r="AM1377" s="32">
        <f t="shared" si="3703"/>
        <v>0</v>
      </c>
    </row>
    <row r="1378" spans="2:40" ht="46.8" x14ac:dyDescent="0.3">
      <c r="B1378" s="30" t="s">
        <v>667</v>
      </c>
      <c r="C1378" s="30" t="s">
        <v>104</v>
      </c>
      <c r="D1378" s="30" t="s">
        <v>106</v>
      </c>
      <c r="E1378" s="15" t="str">
        <f t="shared" si="3704"/>
        <v>0409</v>
      </c>
      <c r="F1378" s="30" t="s">
        <v>764</v>
      </c>
      <c r="G1378" s="30"/>
      <c r="H1378" s="31" t="s">
        <v>765</v>
      </c>
      <c r="I1378" s="32">
        <f t="shared" si="3789"/>
        <v>4409.1000000000004</v>
      </c>
      <c r="J1378" s="32">
        <f t="shared" si="3790"/>
        <v>4409.1000000000004</v>
      </c>
      <c r="K1378" s="32">
        <f t="shared" si="3791"/>
        <v>4409.1000000000004</v>
      </c>
      <c r="L1378" s="32">
        <f t="shared" si="3792"/>
        <v>0</v>
      </c>
      <c r="M1378" s="32">
        <f t="shared" si="3793"/>
        <v>0</v>
      </c>
      <c r="N1378" s="32">
        <f t="shared" si="3794"/>
        <v>0</v>
      </c>
      <c r="O1378" s="32">
        <f t="shared" si="3795"/>
        <v>0</v>
      </c>
      <c r="P1378" s="32">
        <f t="shared" si="3796"/>
        <v>0</v>
      </c>
      <c r="Q1378" s="32">
        <f t="shared" si="3797"/>
        <v>0</v>
      </c>
      <c r="R1378" s="32">
        <f t="shared" si="3798"/>
        <v>0</v>
      </c>
      <c r="S1378" s="32">
        <f t="shared" si="3799"/>
        <v>0</v>
      </c>
      <c r="T1378" s="32">
        <f t="shared" si="3800"/>
        <v>0</v>
      </c>
      <c r="U1378" s="32">
        <v>0</v>
      </c>
      <c r="V1378" s="32">
        <f t="shared" si="3706"/>
        <v>4409.1000000000004</v>
      </c>
      <c r="W1378" s="32">
        <f t="shared" si="3801"/>
        <v>0</v>
      </c>
      <c r="X1378" s="32">
        <f t="shared" si="3802"/>
        <v>0</v>
      </c>
      <c r="Y1378" s="32">
        <f t="shared" si="3803"/>
        <v>0</v>
      </c>
      <c r="Z1378" s="32">
        <f t="shared" si="3804"/>
        <v>0</v>
      </c>
      <c r="AA1378" s="32">
        <f t="shared" si="3805"/>
        <v>0</v>
      </c>
      <c r="AB1378" s="32">
        <f t="shared" si="3806"/>
        <v>0</v>
      </c>
      <c r="AC1378" s="33">
        <f t="shared" si="3807"/>
        <v>3487.1875100000002</v>
      </c>
      <c r="AD1378" s="33">
        <f t="shared" si="3808"/>
        <v>3369.2098500000002</v>
      </c>
      <c r="AE1378" s="34">
        <f t="shared" si="3695"/>
        <v>96.616824886482803</v>
      </c>
      <c r="AF1378" s="32">
        <f t="shared" si="3809"/>
        <v>4409.1000000000004</v>
      </c>
      <c r="AG1378" s="32">
        <f t="shared" si="3810"/>
        <v>0</v>
      </c>
      <c r="AH1378" s="32">
        <f t="shared" si="3811"/>
        <v>0</v>
      </c>
      <c r="AI1378" s="32">
        <f t="shared" si="3812"/>
        <v>0</v>
      </c>
      <c r="AJ1378" s="32">
        <f t="shared" si="3813"/>
        <v>0</v>
      </c>
      <c r="AK1378" s="32">
        <f t="shared" si="3814"/>
        <v>0</v>
      </c>
      <c r="AL1378" s="32">
        <f t="shared" si="3702"/>
        <v>4409.1000000000004</v>
      </c>
      <c r="AM1378" s="32">
        <f t="shared" si="3703"/>
        <v>0</v>
      </c>
    </row>
    <row r="1379" spans="2:40" ht="31.2" x14ac:dyDescent="0.3">
      <c r="B1379" s="30" t="s">
        <v>667</v>
      </c>
      <c r="C1379" s="30" t="s">
        <v>104</v>
      </c>
      <c r="D1379" s="30" t="s">
        <v>106</v>
      </c>
      <c r="E1379" s="15" t="str">
        <f t="shared" si="3704"/>
        <v>0409</v>
      </c>
      <c r="F1379" s="30" t="s">
        <v>766</v>
      </c>
      <c r="G1379" s="30"/>
      <c r="H1379" s="31" t="s">
        <v>767</v>
      </c>
      <c r="I1379" s="32">
        <f t="shared" ref="I1379:N1379" si="3815">I1382</f>
        <v>4409.1000000000004</v>
      </c>
      <c r="J1379" s="32">
        <f t="shared" si="3815"/>
        <v>4409.1000000000004</v>
      </c>
      <c r="K1379" s="32">
        <f t="shared" si="3815"/>
        <v>4409.1000000000004</v>
      </c>
      <c r="L1379" s="32">
        <f t="shared" si="3815"/>
        <v>0</v>
      </c>
      <c r="M1379" s="32">
        <f t="shared" si="3815"/>
        <v>0</v>
      </c>
      <c r="N1379" s="32">
        <f t="shared" si="3815"/>
        <v>0</v>
      </c>
      <c r="O1379" s="32">
        <f>O1382+O1380</f>
        <v>0</v>
      </c>
      <c r="P1379" s="32">
        <f>P1382+P1380</f>
        <v>0</v>
      </c>
      <c r="Q1379" s="32">
        <f>Q1382</f>
        <v>0</v>
      </c>
      <c r="R1379" s="32">
        <f>R1382</f>
        <v>0</v>
      </c>
      <c r="S1379" s="32">
        <f>S1382</f>
        <v>0</v>
      </c>
      <c r="T1379" s="32">
        <f>T1382</f>
        <v>0</v>
      </c>
      <c r="U1379" s="32">
        <v>0</v>
      </c>
      <c r="V1379" s="32">
        <f t="shared" si="3706"/>
        <v>4409.1000000000004</v>
      </c>
      <c r="W1379" s="32">
        <f>W1382</f>
        <v>0</v>
      </c>
      <c r="X1379" s="32">
        <f>X1382</f>
        <v>0</v>
      </c>
      <c r="Y1379" s="32">
        <f>Y1382</f>
        <v>0</v>
      </c>
      <c r="Z1379" s="32">
        <f>Z1382</f>
        <v>0</v>
      </c>
      <c r="AA1379" s="32">
        <f>AA1382</f>
        <v>0</v>
      </c>
      <c r="AB1379" s="32">
        <f>AB1382+AB1380</f>
        <v>0</v>
      </c>
      <c r="AC1379" s="33">
        <f>AC1382+AC1380</f>
        <v>3487.1875100000002</v>
      </c>
      <c r="AD1379" s="33">
        <f>AD1382+AD1380</f>
        <v>3369.2098500000002</v>
      </c>
      <c r="AE1379" s="34">
        <f t="shared" si="3695"/>
        <v>96.616824886482803</v>
      </c>
      <c r="AF1379" s="32">
        <f t="shared" ref="AF1379:AK1379" si="3816">AF1382+AF1380</f>
        <v>4409.1000000000004</v>
      </c>
      <c r="AG1379" s="32">
        <f t="shared" si="3816"/>
        <v>0</v>
      </c>
      <c r="AH1379" s="32">
        <f t="shared" si="3816"/>
        <v>0</v>
      </c>
      <c r="AI1379" s="32">
        <f t="shared" si="3816"/>
        <v>0</v>
      </c>
      <c r="AJ1379" s="32">
        <f t="shared" si="3816"/>
        <v>0</v>
      </c>
      <c r="AK1379" s="32">
        <f t="shared" si="3816"/>
        <v>0</v>
      </c>
      <c r="AL1379" s="32">
        <f t="shared" si="3702"/>
        <v>4409.1000000000004</v>
      </c>
      <c r="AM1379" s="32">
        <f t="shared" si="3703"/>
        <v>0</v>
      </c>
    </row>
    <row r="1380" spans="2:40" ht="31.2" x14ac:dyDescent="0.3">
      <c r="B1380" s="30" t="s">
        <v>667</v>
      </c>
      <c r="C1380" s="30" t="s">
        <v>104</v>
      </c>
      <c r="D1380" s="30" t="s">
        <v>106</v>
      </c>
      <c r="E1380" s="15" t="str">
        <f t="shared" si="3704"/>
        <v>0409</v>
      </c>
      <c r="F1380" s="30" t="s">
        <v>766</v>
      </c>
      <c r="G1380" s="30" t="s">
        <v>174</v>
      </c>
      <c r="H1380" s="31" t="s">
        <v>175</v>
      </c>
      <c r="I1380" s="32"/>
      <c r="J1380" s="32"/>
      <c r="K1380" s="32"/>
      <c r="L1380" s="32"/>
      <c r="M1380" s="32"/>
      <c r="N1380" s="32"/>
      <c r="O1380" s="32">
        <f>O1381</f>
        <v>0</v>
      </c>
      <c r="P1380" s="32">
        <f>P1381</f>
        <v>0</v>
      </c>
      <c r="Q1380" s="32"/>
      <c r="R1380" s="32"/>
      <c r="S1380" s="32"/>
      <c r="T1380" s="32"/>
      <c r="U1380" s="32"/>
      <c r="V1380" s="32">
        <f t="shared" si="3706"/>
        <v>0</v>
      </c>
      <c r="W1380" s="32"/>
      <c r="X1380" s="32"/>
      <c r="Y1380" s="32"/>
      <c r="Z1380" s="32"/>
      <c r="AA1380" s="32"/>
      <c r="AB1380" s="32">
        <f>AB1381</f>
        <v>0</v>
      </c>
      <c r="AC1380" s="33">
        <f>AC1381</f>
        <v>1132.7837300000001</v>
      </c>
      <c r="AD1380" s="33">
        <f>AD1381</f>
        <v>1014.80607</v>
      </c>
      <c r="AE1380" s="34">
        <f t="shared" si="3695"/>
        <v>89.585155853183025</v>
      </c>
      <c r="AF1380" s="32">
        <f t="shared" ref="AF1380:AK1380" si="3817">AF1381</f>
        <v>1132.7837300000001</v>
      </c>
      <c r="AG1380" s="32">
        <f t="shared" si="3817"/>
        <v>0</v>
      </c>
      <c r="AH1380" s="32">
        <f t="shared" si="3817"/>
        <v>0</v>
      </c>
      <c r="AI1380" s="32">
        <f t="shared" si="3817"/>
        <v>0</v>
      </c>
      <c r="AJ1380" s="32">
        <f t="shared" si="3817"/>
        <v>0</v>
      </c>
      <c r="AK1380" s="32">
        <f t="shared" si="3817"/>
        <v>0</v>
      </c>
      <c r="AL1380" s="32">
        <f t="shared" si="3702"/>
        <v>1132.7837300000001</v>
      </c>
      <c r="AM1380" s="32">
        <f t="shared" si="3703"/>
        <v>-1132.7837300000001</v>
      </c>
    </row>
    <row r="1381" spans="2:40" ht="62.4" x14ac:dyDescent="0.3">
      <c r="B1381" s="30" t="s">
        <v>667</v>
      </c>
      <c r="C1381" s="30" t="s">
        <v>104</v>
      </c>
      <c r="D1381" s="30" t="s">
        <v>106</v>
      </c>
      <c r="E1381" s="15" t="str">
        <f t="shared" si="3704"/>
        <v>0409</v>
      </c>
      <c r="F1381" s="30" t="s">
        <v>766</v>
      </c>
      <c r="G1381" s="30" t="s">
        <v>370</v>
      </c>
      <c r="H1381" s="31" t="s">
        <v>371</v>
      </c>
      <c r="I1381" s="32"/>
      <c r="J1381" s="32"/>
      <c r="K1381" s="32"/>
      <c r="L1381" s="32"/>
      <c r="M1381" s="32"/>
      <c r="N1381" s="32"/>
      <c r="O1381" s="32">
        <v>0</v>
      </c>
      <c r="P1381" s="32">
        <v>0</v>
      </c>
      <c r="Q1381" s="32"/>
      <c r="R1381" s="32"/>
      <c r="S1381" s="32"/>
      <c r="T1381" s="32"/>
      <c r="U1381" s="32"/>
      <c r="V1381" s="32">
        <f t="shared" si="3706"/>
        <v>0</v>
      </c>
      <c r="W1381" s="32"/>
      <c r="X1381" s="32"/>
      <c r="Y1381" s="32"/>
      <c r="Z1381" s="32"/>
      <c r="AA1381" s="32"/>
      <c r="AB1381" s="32">
        <v>0</v>
      </c>
      <c r="AC1381" s="33">
        <v>1132.7837300000001</v>
      </c>
      <c r="AD1381" s="33">
        <v>1014.80607</v>
      </c>
      <c r="AE1381" s="34">
        <f t="shared" si="3695"/>
        <v>89.585155853183025</v>
      </c>
      <c r="AF1381" s="32">
        <v>1132.7837300000001</v>
      </c>
      <c r="AG1381" s="32">
        <v>0</v>
      </c>
      <c r="AH1381" s="32">
        <v>0</v>
      </c>
      <c r="AI1381" s="32">
        <v>0</v>
      </c>
      <c r="AJ1381" s="32">
        <v>0</v>
      </c>
      <c r="AK1381" s="32">
        <v>0</v>
      </c>
      <c r="AL1381" s="32">
        <f t="shared" si="3702"/>
        <v>1132.7837300000001</v>
      </c>
      <c r="AM1381" s="32">
        <f t="shared" si="3703"/>
        <v>-1132.7837300000001</v>
      </c>
    </row>
    <row r="1382" spans="2:40" x14ac:dyDescent="0.3">
      <c r="B1382" s="30" t="s">
        <v>667</v>
      </c>
      <c r="C1382" s="30" t="s">
        <v>104</v>
      </c>
      <c r="D1382" s="30" t="s">
        <v>106</v>
      </c>
      <c r="E1382" s="15" t="str">
        <f t="shared" si="3704"/>
        <v>0409</v>
      </c>
      <c r="F1382" s="30" t="s">
        <v>766</v>
      </c>
      <c r="G1382" s="30" t="s">
        <v>56</v>
      </c>
      <c r="H1382" s="31" t="s">
        <v>57</v>
      </c>
      <c r="I1382" s="32">
        <f t="shared" ref="I1382:T1382" si="3818">I1383</f>
        <v>4409.1000000000004</v>
      </c>
      <c r="J1382" s="32">
        <f t="shared" si="3818"/>
        <v>4409.1000000000004</v>
      </c>
      <c r="K1382" s="32">
        <f t="shared" si="3818"/>
        <v>4409.1000000000004</v>
      </c>
      <c r="L1382" s="32">
        <f t="shared" si="3818"/>
        <v>0</v>
      </c>
      <c r="M1382" s="32">
        <f t="shared" si="3818"/>
        <v>0</v>
      </c>
      <c r="N1382" s="32">
        <f t="shared" si="3818"/>
        <v>0</v>
      </c>
      <c r="O1382" s="32">
        <f t="shared" si="3818"/>
        <v>0</v>
      </c>
      <c r="P1382" s="32">
        <f t="shared" si="3818"/>
        <v>0</v>
      </c>
      <c r="Q1382" s="32">
        <f t="shared" si="3818"/>
        <v>0</v>
      </c>
      <c r="R1382" s="32">
        <f t="shared" si="3818"/>
        <v>0</v>
      </c>
      <c r="S1382" s="32">
        <f t="shared" si="3818"/>
        <v>0</v>
      </c>
      <c r="T1382" s="32">
        <f t="shared" si="3818"/>
        <v>0</v>
      </c>
      <c r="U1382" s="32">
        <v>0</v>
      </c>
      <c r="V1382" s="32">
        <f t="shared" si="3706"/>
        <v>4409.1000000000004</v>
      </c>
      <c r="W1382" s="32">
        <f t="shared" ref="W1382:AD1382" si="3819">W1383</f>
        <v>0</v>
      </c>
      <c r="X1382" s="32">
        <f t="shared" si="3819"/>
        <v>0</v>
      </c>
      <c r="Y1382" s="32">
        <f t="shared" si="3819"/>
        <v>0</v>
      </c>
      <c r="Z1382" s="32">
        <f t="shared" si="3819"/>
        <v>0</v>
      </c>
      <c r="AA1382" s="32">
        <f t="shared" si="3819"/>
        <v>0</v>
      </c>
      <c r="AB1382" s="32">
        <f t="shared" si="3819"/>
        <v>0</v>
      </c>
      <c r="AC1382" s="33">
        <f t="shared" si="3819"/>
        <v>2354.4037800000001</v>
      </c>
      <c r="AD1382" s="33">
        <f t="shared" si="3819"/>
        <v>2354.4037800000001</v>
      </c>
      <c r="AE1382" s="34">
        <f t="shared" si="3695"/>
        <v>100</v>
      </c>
      <c r="AF1382" s="32">
        <f t="shared" ref="AF1382:AK1382" si="3820">AF1383</f>
        <v>3276.3162699999998</v>
      </c>
      <c r="AG1382" s="32">
        <f t="shared" si="3820"/>
        <v>0</v>
      </c>
      <c r="AH1382" s="32">
        <f t="shared" si="3820"/>
        <v>0</v>
      </c>
      <c r="AI1382" s="32">
        <f t="shared" si="3820"/>
        <v>0</v>
      </c>
      <c r="AJ1382" s="32">
        <f t="shared" si="3820"/>
        <v>0</v>
      </c>
      <c r="AK1382" s="32">
        <f t="shared" si="3820"/>
        <v>0</v>
      </c>
      <c r="AL1382" s="32">
        <f t="shared" si="3702"/>
        <v>3276.3162699999998</v>
      </c>
      <c r="AM1382" s="32">
        <f t="shared" si="3703"/>
        <v>1132.7837300000006</v>
      </c>
    </row>
    <row r="1383" spans="2:40" ht="62.4" x14ac:dyDescent="0.3">
      <c r="B1383" s="30" t="s">
        <v>667</v>
      </c>
      <c r="C1383" s="30" t="s">
        <v>104</v>
      </c>
      <c r="D1383" s="30" t="s">
        <v>106</v>
      </c>
      <c r="E1383" s="15" t="str">
        <f t="shared" si="3704"/>
        <v>0409</v>
      </c>
      <c r="F1383" s="30" t="s">
        <v>766</v>
      </c>
      <c r="G1383" s="30" t="s">
        <v>472</v>
      </c>
      <c r="H1383" s="31" t="s">
        <v>473</v>
      </c>
      <c r="I1383" s="32">
        <v>4409.1000000000004</v>
      </c>
      <c r="J1383" s="32">
        <v>4409.1000000000004</v>
      </c>
      <c r="K1383" s="32">
        <v>4409.1000000000004</v>
      </c>
      <c r="L1383" s="32"/>
      <c r="M1383" s="32"/>
      <c r="N1383" s="32"/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2">
        <v>0</v>
      </c>
      <c r="V1383" s="32">
        <f t="shared" si="3706"/>
        <v>4409.1000000000004</v>
      </c>
      <c r="W1383" s="32"/>
      <c r="X1383" s="32"/>
      <c r="Y1383" s="32"/>
      <c r="Z1383" s="32"/>
      <c r="AA1383" s="32"/>
      <c r="AB1383" s="32">
        <v>0</v>
      </c>
      <c r="AC1383" s="33">
        <v>2354.4037800000001</v>
      </c>
      <c r="AD1383" s="33">
        <v>2354.4037800000001</v>
      </c>
      <c r="AE1383" s="34">
        <f t="shared" si="3695"/>
        <v>100</v>
      </c>
      <c r="AF1383" s="32">
        <v>3276.3162699999998</v>
      </c>
      <c r="AG1383" s="32">
        <v>0</v>
      </c>
      <c r="AH1383" s="32">
        <v>0</v>
      </c>
      <c r="AI1383" s="32">
        <v>0</v>
      </c>
      <c r="AJ1383" s="32">
        <v>0</v>
      </c>
      <c r="AK1383" s="32">
        <v>0</v>
      </c>
      <c r="AL1383" s="32">
        <f t="shared" si="3702"/>
        <v>3276.3162699999998</v>
      </c>
      <c r="AM1383" s="32">
        <f t="shared" si="3703"/>
        <v>1132.7837300000006</v>
      </c>
      <c r="AN1383" s="12"/>
    </row>
    <row r="1384" spans="2:40" ht="31.2" x14ac:dyDescent="0.3">
      <c r="B1384" s="30" t="s">
        <v>667</v>
      </c>
      <c r="C1384" s="30" t="s">
        <v>104</v>
      </c>
      <c r="D1384" s="30" t="s">
        <v>106</v>
      </c>
      <c r="E1384" s="15" t="str">
        <f t="shared" si="3704"/>
        <v>0409</v>
      </c>
      <c r="F1384" s="30" t="s">
        <v>78</v>
      </c>
      <c r="G1384" s="30"/>
      <c r="H1384" s="31" t="s">
        <v>79</v>
      </c>
      <c r="I1384" s="32">
        <f t="shared" ref="I1384:I1386" si="3821">I1385</f>
        <v>0</v>
      </c>
      <c r="J1384" s="32">
        <f t="shared" ref="J1384:J1386" si="3822">J1385</f>
        <v>0</v>
      </c>
      <c r="K1384" s="32">
        <f t="shared" ref="K1384:K1386" si="3823">K1385</f>
        <v>0</v>
      </c>
      <c r="L1384" s="32">
        <f t="shared" ref="L1384:L1386" si="3824">L1385</f>
        <v>0</v>
      </c>
      <c r="M1384" s="32">
        <f t="shared" ref="M1384:M1386" si="3825">M1385</f>
        <v>0</v>
      </c>
      <c r="N1384" s="32">
        <f t="shared" ref="N1384:N1386" si="3826">N1385</f>
        <v>0</v>
      </c>
      <c r="O1384" s="32">
        <f>O1385</f>
        <v>0</v>
      </c>
      <c r="P1384" s="32">
        <f>P1385</f>
        <v>0</v>
      </c>
      <c r="Q1384" s="32">
        <f>Q1385</f>
        <v>0</v>
      </c>
      <c r="R1384" s="32">
        <f>R1385</f>
        <v>0</v>
      </c>
      <c r="S1384" s="32">
        <f t="shared" ref="S1384:S1386" si="3827">S1385</f>
        <v>0</v>
      </c>
      <c r="T1384" s="32">
        <f t="shared" ref="T1384:T1386" si="3828">T1385</f>
        <v>0</v>
      </c>
      <c r="U1384" s="32">
        <v>0</v>
      </c>
      <c r="V1384" s="32">
        <f t="shared" si="3706"/>
        <v>0</v>
      </c>
      <c r="W1384" s="32">
        <f t="shared" ref="W1384:W1386" si="3829">W1385</f>
        <v>0</v>
      </c>
      <c r="X1384" s="32">
        <f t="shared" ref="X1384:X1386" si="3830">X1385</f>
        <v>0</v>
      </c>
      <c r="Y1384" s="32">
        <f t="shared" ref="Y1384:Y1386" si="3831">Y1385</f>
        <v>0</v>
      </c>
      <c r="Z1384" s="32">
        <f t="shared" ref="Z1384:Z1386" si="3832">Z1385</f>
        <v>0</v>
      </c>
      <c r="AA1384" s="32">
        <f t="shared" ref="AA1384:AA1386" si="3833">AA1385</f>
        <v>0</v>
      </c>
      <c r="AB1384" s="32">
        <f>AB1385</f>
        <v>0</v>
      </c>
      <c r="AC1384" s="33">
        <f>AC1385</f>
        <v>1119.0899999999999</v>
      </c>
      <c r="AD1384" s="33">
        <f>AD1385</f>
        <v>1119.0899999999999</v>
      </c>
      <c r="AE1384" s="34">
        <f t="shared" si="3695"/>
        <v>100</v>
      </c>
      <c r="AF1384" s="32">
        <f t="shared" ref="AF1384:AK1384" si="3834">AF1385</f>
        <v>1119.0899999999999</v>
      </c>
      <c r="AG1384" s="32">
        <f t="shared" si="3834"/>
        <v>0</v>
      </c>
      <c r="AH1384" s="32">
        <f t="shared" si="3834"/>
        <v>0</v>
      </c>
      <c r="AI1384" s="32">
        <f t="shared" si="3834"/>
        <v>0</v>
      </c>
      <c r="AJ1384" s="32">
        <f t="shared" si="3834"/>
        <v>0</v>
      </c>
      <c r="AK1384" s="32">
        <f t="shared" si="3834"/>
        <v>0</v>
      </c>
      <c r="AL1384" s="32">
        <f t="shared" si="3702"/>
        <v>1119.0899999999999</v>
      </c>
      <c r="AM1384" s="32">
        <f t="shared" si="3703"/>
        <v>-1119.0899999999999</v>
      </c>
      <c r="AN1384" s="12"/>
    </row>
    <row r="1385" spans="2:40" ht="46.8" x14ac:dyDescent="0.3">
      <c r="B1385" s="30" t="s">
        <v>667</v>
      </c>
      <c r="C1385" s="30" t="s">
        <v>104</v>
      </c>
      <c r="D1385" s="30" t="s">
        <v>106</v>
      </c>
      <c r="E1385" s="15" t="str">
        <f t="shared" si="3704"/>
        <v>0409</v>
      </c>
      <c r="F1385" s="30" t="s">
        <v>378</v>
      </c>
      <c r="G1385" s="30"/>
      <c r="H1385" s="31" t="s">
        <v>379</v>
      </c>
      <c r="I1385" s="32">
        <f t="shared" si="3821"/>
        <v>0</v>
      </c>
      <c r="J1385" s="32">
        <f t="shared" si="3822"/>
        <v>0</v>
      </c>
      <c r="K1385" s="32">
        <f t="shared" si="3823"/>
        <v>0</v>
      </c>
      <c r="L1385" s="32">
        <f t="shared" si="3824"/>
        <v>0</v>
      </c>
      <c r="M1385" s="32">
        <f t="shared" si="3825"/>
        <v>0</v>
      </c>
      <c r="N1385" s="32">
        <f t="shared" si="3826"/>
        <v>0</v>
      </c>
      <c r="O1385" s="32">
        <f>O1386+O1388</f>
        <v>0</v>
      </c>
      <c r="P1385" s="32">
        <f>P1386+P1388</f>
        <v>0</v>
      </c>
      <c r="Q1385" s="32">
        <f>Q1386+Q1388</f>
        <v>0</v>
      </c>
      <c r="R1385" s="32">
        <f>R1386+R1388</f>
        <v>0</v>
      </c>
      <c r="S1385" s="32">
        <f t="shared" si="3827"/>
        <v>0</v>
      </c>
      <c r="T1385" s="32">
        <f t="shared" si="3828"/>
        <v>0</v>
      </c>
      <c r="U1385" s="32">
        <v>0</v>
      </c>
      <c r="V1385" s="32">
        <f t="shared" si="3706"/>
        <v>0</v>
      </c>
      <c r="W1385" s="32">
        <f t="shared" si="3829"/>
        <v>0</v>
      </c>
      <c r="X1385" s="32">
        <f t="shared" si="3830"/>
        <v>0</v>
      </c>
      <c r="Y1385" s="32">
        <f t="shared" si="3831"/>
        <v>0</v>
      </c>
      <c r="Z1385" s="32">
        <f t="shared" si="3832"/>
        <v>0</v>
      </c>
      <c r="AA1385" s="32">
        <f t="shared" si="3833"/>
        <v>0</v>
      </c>
      <c r="AB1385" s="32">
        <f>AB1386+AB1388</f>
        <v>0</v>
      </c>
      <c r="AC1385" s="33">
        <f>AC1386+AC1388</f>
        <v>1119.0899999999999</v>
      </c>
      <c r="AD1385" s="33">
        <f>AD1386+AD1388</f>
        <v>1119.0899999999999</v>
      </c>
      <c r="AE1385" s="34">
        <f t="shared" si="3695"/>
        <v>100</v>
      </c>
      <c r="AF1385" s="32">
        <f t="shared" ref="AF1385:AK1385" si="3835">AF1386+AF1388</f>
        <v>1119.0899999999999</v>
      </c>
      <c r="AG1385" s="32">
        <f t="shared" si="3835"/>
        <v>0</v>
      </c>
      <c r="AH1385" s="32">
        <f t="shared" si="3835"/>
        <v>0</v>
      </c>
      <c r="AI1385" s="32">
        <f t="shared" si="3835"/>
        <v>0</v>
      </c>
      <c r="AJ1385" s="32">
        <f t="shared" si="3835"/>
        <v>0</v>
      </c>
      <c r="AK1385" s="32">
        <f t="shared" si="3835"/>
        <v>0</v>
      </c>
      <c r="AL1385" s="32">
        <f t="shared" si="3702"/>
        <v>1119.0899999999999</v>
      </c>
      <c r="AM1385" s="32">
        <f t="shared" si="3703"/>
        <v>-1119.0899999999999</v>
      </c>
      <c r="AN1385" s="12"/>
    </row>
    <row r="1386" spans="2:40" ht="31.2" hidden="1" customHeight="1" x14ac:dyDescent="0.3">
      <c r="B1386" s="30" t="s">
        <v>667</v>
      </c>
      <c r="C1386" s="30" t="s">
        <v>104</v>
      </c>
      <c r="D1386" s="30" t="s">
        <v>106</v>
      </c>
      <c r="E1386" s="15" t="str">
        <f t="shared" si="3704"/>
        <v>0409</v>
      </c>
      <c r="F1386" s="30" t="s">
        <v>378</v>
      </c>
      <c r="G1386" s="30" t="s">
        <v>50</v>
      </c>
      <c r="H1386" s="31" t="s">
        <v>51</v>
      </c>
      <c r="I1386" s="32">
        <f t="shared" si="3821"/>
        <v>0</v>
      </c>
      <c r="J1386" s="32">
        <f t="shared" si="3822"/>
        <v>0</v>
      </c>
      <c r="K1386" s="32">
        <f t="shared" si="3823"/>
        <v>0</v>
      </c>
      <c r="L1386" s="32">
        <f t="shared" si="3824"/>
        <v>0</v>
      </c>
      <c r="M1386" s="32">
        <f t="shared" si="3825"/>
        <v>0</v>
      </c>
      <c r="N1386" s="32">
        <f t="shared" si="3826"/>
        <v>0</v>
      </c>
      <c r="O1386" s="32">
        <f>O1387</f>
        <v>0</v>
      </c>
      <c r="P1386" s="32">
        <f>P1387</f>
        <v>0</v>
      </c>
      <c r="Q1386" s="32">
        <f>Q1387</f>
        <v>0</v>
      </c>
      <c r="R1386" s="32">
        <f>R1387</f>
        <v>0</v>
      </c>
      <c r="S1386" s="32">
        <f t="shared" si="3827"/>
        <v>0</v>
      </c>
      <c r="T1386" s="32">
        <f t="shared" si="3828"/>
        <v>0</v>
      </c>
      <c r="U1386" s="32">
        <v>0</v>
      </c>
      <c r="V1386" s="32">
        <f t="shared" si="3706"/>
        <v>0</v>
      </c>
      <c r="W1386" s="32">
        <f t="shared" si="3829"/>
        <v>0</v>
      </c>
      <c r="X1386" s="32">
        <f t="shared" si="3830"/>
        <v>0</v>
      </c>
      <c r="Y1386" s="32">
        <f t="shared" si="3831"/>
        <v>0</v>
      </c>
      <c r="Z1386" s="32">
        <f t="shared" si="3832"/>
        <v>0</v>
      </c>
      <c r="AA1386" s="32">
        <f t="shared" si="3833"/>
        <v>0</v>
      </c>
      <c r="AB1386" s="32">
        <f>AB1387</f>
        <v>0</v>
      </c>
      <c r="AC1386" s="33">
        <f>AC1387</f>
        <v>0</v>
      </c>
      <c r="AD1386" s="33">
        <f>AD1387</f>
        <v>0</v>
      </c>
      <c r="AE1386" s="34" t="e">
        <f t="shared" ref="AE1386:AE1449" si="3836">AD1386/AC1386*100</f>
        <v>#DIV/0!</v>
      </c>
      <c r="AF1386" s="35">
        <f t="shared" ref="AF1386:AK1386" si="3837">AF1387</f>
        <v>0</v>
      </c>
      <c r="AG1386" s="35">
        <f t="shared" si="3837"/>
        <v>0</v>
      </c>
      <c r="AH1386" s="36">
        <f t="shared" si="3837"/>
        <v>0</v>
      </c>
      <c r="AI1386" s="36">
        <f t="shared" si="3837"/>
        <v>0</v>
      </c>
      <c r="AJ1386" s="36">
        <f t="shared" si="3837"/>
        <v>0</v>
      </c>
      <c r="AK1386" s="36">
        <f t="shared" si="3837"/>
        <v>0</v>
      </c>
      <c r="AL1386" s="36">
        <f t="shared" ref="AL1386:AL1449" si="3838">AF1386+AH1386+AK1386+AI1386+AJ1386+AG1386</f>
        <v>0</v>
      </c>
      <c r="AM1386" s="36">
        <f t="shared" ref="AM1386:AM1449" si="3839">V1386-AL1386</f>
        <v>0</v>
      </c>
      <c r="AN1386" s="37" t="s">
        <v>35</v>
      </c>
    </row>
    <row r="1387" spans="2:40" ht="31.2" hidden="1" customHeight="1" x14ac:dyDescent="0.3">
      <c r="B1387" s="30" t="s">
        <v>667</v>
      </c>
      <c r="C1387" s="30" t="s">
        <v>104</v>
      </c>
      <c r="D1387" s="30" t="s">
        <v>106</v>
      </c>
      <c r="E1387" s="15" t="str">
        <f t="shared" si="3704"/>
        <v>0409</v>
      </c>
      <c r="F1387" s="30" t="s">
        <v>378</v>
      </c>
      <c r="G1387" s="30" t="s">
        <v>52</v>
      </c>
      <c r="H1387" s="31" t="s">
        <v>53</v>
      </c>
      <c r="I1387" s="32"/>
      <c r="J1387" s="32"/>
      <c r="K1387" s="32"/>
      <c r="L1387" s="32"/>
      <c r="M1387" s="32"/>
      <c r="N1387" s="32"/>
      <c r="O1387" s="32">
        <v>0</v>
      </c>
      <c r="P1387" s="32">
        <v>0</v>
      </c>
      <c r="Q1387" s="32">
        <v>0</v>
      </c>
      <c r="R1387" s="32">
        <v>0</v>
      </c>
      <c r="S1387" s="32">
        <v>0</v>
      </c>
      <c r="T1387" s="32">
        <v>0</v>
      </c>
      <c r="U1387" s="32">
        <v>0</v>
      </c>
      <c r="V1387" s="32">
        <f t="shared" si="3706"/>
        <v>0</v>
      </c>
      <c r="W1387" s="32"/>
      <c r="X1387" s="32"/>
      <c r="Y1387" s="32"/>
      <c r="Z1387" s="32"/>
      <c r="AA1387" s="32"/>
      <c r="AB1387" s="32">
        <v>0</v>
      </c>
      <c r="AC1387" s="33">
        <v>0</v>
      </c>
      <c r="AD1387" s="33">
        <v>0</v>
      </c>
      <c r="AE1387" s="34" t="e">
        <f t="shared" si="3836"/>
        <v>#DIV/0!</v>
      </c>
      <c r="AF1387" s="35">
        <v>0</v>
      </c>
      <c r="AG1387" s="35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f t="shared" si="3838"/>
        <v>0</v>
      </c>
      <c r="AM1387" s="36">
        <f t="shared" si="3839"/>
        <v>0</v>
      </c>
      <c r="AN1387" s="37" t="s">
        <v>35</v>
      </c>
    </row>
    <row r="1388" spans="2:40" ht="31.2" x14ac:dyDescent="0.3">
      <c r="B1388" s="30" t="s">
        <v>667</v>
      </c>
      <c r="C1388" s="30" t="s">
        <v>104</v>
      </c>
      <c r="D1388" s="30" t="s">
        <v>106</v>
      </c>
      <c r="E1388" s="15" t="str">
        <f t="shared" si="3704"/>
        <v>0409</v>
      </c>
      <c r="F1388" s="30" t="s">
        <v>378</v>
      </c>
      <c r="G1388" s="30" t="s">
        <v>174</v>
      </c>
      <c r="H1388" s="31" t="s">
        <v>175</v>
      </c>
      <c r="I1388" s="32"/>
      <c r="J1388" s="32"/>
      <c r="K1388" s="32"/>
      <c r="L1388" s="32"/>
      <c r="M1388" s="32"/>
      <c r="N1388" s="32"/>
      <c r="O1388" s="32">
        <f>O1389</f>
        <v>0</v>
      </c>
      <c r="P1388" s="32">
        <f>P1389</f>
        <v>0</v>
      </c>
      <c r="Q1388" s="32">
        <f>Q1389</f>
        <v>0</v>
      </c>
      <c r="R1388" s="32">
        <f>R1389</f>
        <v>0</v>
      </c>
      <c r="S1388" s="32"/>
      <c r="T1388" s="32"/>
      <c r="U1388" s="32"/>
      <c r="V1388" s="32">
        <f t="shared" si="3706"/>
        <v>0</v>
      </c>
      <c r="W1388" s="32"/>
      <c r="X1388" s="32"/>
      <c r="Y1388" s="32"/>
      <c r="Z1388" s="32"/>
      <c r="AA1388" s="32"/>
      <c r="AB1388" s="32">
        <f>AB1389</f>
        <v>0</v>
      </c>
      <c r="AC1388" s="33">
        <f>AC1389</f>
        <v>1119.0899999999999</v>
      </c>
      <c r="AD1388" s="33">
        <f>AD1389</f>
        <v>1119.0899999999999</v>
      </c>
      <c r="AE1388" s="34">
        <f t="shared" si="3836"/>
        <v>100</v>
      </c>
      <c r="AF1388" s="32">
        <f t="shared" ref="AF1388:AK1388" si="3840">AF1389</f>
        <v>1119.0899999999999</v>
      </c>
      <c r="AG1388" s="32">
        <f t="shared" si="3840"/>
        <v>0</v>
      </c>
      <c r="AH1388" s="32">
        <f t="shared" si="3840"/>
        <v>0</v>
      </c>
      <c r="AI1388" s="32">
        <f t="shared" si="3840"/>
        <v>0</v>
      </c>
      <c r="AJ1388" s="32">
        <f t="shared" si="3840"/>
        <v>0</v>
      </c>
      <c r="AK1388" s="32">
        <f t="shared" si="3840"/>
        <v>0</v>
      </c>
      <c r="AL1388" s="32">
        <f t="shared" si="3838"/>
        <v>1119.0899999999999</v>
      </c>
      <c r="AM1388" s="32">
        <f t="shared" si="3839"/>
        <v>-1119.0899999999999</v>
      </c>
      <c r="AN1388" s="12"/>
    </row>
    <row r="1389" spans="2:40" ht="62.4" x14ac:dyDescent="0.3">
      <c r="B1389" s="30" t="s">
        <v>667</v>
      </c>
      <c r="C1389" s="30" t="s">
        <v>104</v>
      </c>
      <c r="D1389" s="30" t="s">
        <v>106</v>
      </c>
      <c r="E1389" s="15" t="str">
        <f t="shared" si="3704"/>
        <v>0409</v>
      </c>
      <c r="F1389" s="30" t="s">
        <v>378</v>
      </c>
      <c r="G1389" s="30" t="s">
        <v>370</v>
      </c>
      <c r="H1389" s="31" t="s">
        <v>371</v>
      </c>
      <c r="I1389" s="32"/>
      <c r="J1389" s="32"/>
      <c r="K1389" s="32"/>
      <c r="L1389" s="32"/>
      <c r="M1389" s="32"/>
      <c r="N1389" s="32"/>
      <c r="O1389" s="32">
        <v>0</v>
      </c>
      <c r="P1389" s="32">
        <v>0</v>
      </c>
      <c r="Q1389" s="32">
        <v>0</v>
      </c>
      <c r="R1389" s="32">
        <v>0</v>
      </c>
      <c r="S1389" s="32"/>
      <c r="T1389" s="32"/>
      <c r="U1389" s="32"/>
      <c r="V1389" s="32">
        <f t="shared" si="3706"/>
        <v>0</v>
      </c>
      <c r="W1389" s="32"/>
      <c r="X1389" s="32"/>
      <c r="Y1389" s="32"/>
      <c r="Z1389" s="32"/>
      <c r="AA1389" s="32"/>
      <c r="AB1389" s="32">
        <v>0</v>
      </c>
      <c r="AC1389" s="33">
        <v>1119.0899999999999</v>
      </c>
      <c r="AD1389" s="33">
        <v>1119.0899999999999</v>
      </c>
      <c r="AE1389" s="34">
        <f t="shared" si="3836"/>
        <v>100</v>
      </c>
      <c r="AF1389" s="32">
        <v>1119.0899999999999</v>
      </c>
      <c r="AG1389" s="32">
        <v>0</v>
      </c>
      <c r="AH1389" s="32">
        <v>0</v>
      </c>
      <c r="AI1389" s="32">
        <v>0</v>
      </c>
      <c r="AJ1389" s="32">
        <v>0</v>
      </c>
      <c r="AK1389" s="32">
        <v>0</v>
      </c>
      <c r="AL1389" s="32">
        <f t="shared" si="3838"/>
        <v>1119.0899999999999</v>
      </c>
      <c r="AM1389" s="32">
        <f t="shared" si="3839"/>
        <v>-1119.0899999999999</v>
      </c>
      <c r="AN1389" s="12"/>
    </row>
    <row r="1390" spans="2:40" s="22" customFormat="1" x14ac:dyDescent="0.3">
      <c r="B1390" s="23" t="s">
        <v>667</v>
      </c>
      <c r="C1390" s="23" t="s">
        <v>104</v>
      </c>
      <c r="D1390" s="23" t="s">
        <v>152</v>
      </c>
      <c r="E1390" s="24" t="str">
        <f t="shared" si="3704"/>
        <v>0412</v>
      </c>
      <c r="F1390" s="23"/>
      <c r="G1390" s="23"/>
      <c r="H1390" s="25" t="s">
        <v>153</v>
      </c>
      <c r="I1390" s="26">
        <f t="shared" ref="I1390:T1390" si="3841">I1391+I1397</f>
        <v>899.1</v>
      </c>
      <c r="J1390" s="26">
        <f t="shared" si="3841"/>
        <v>88.1</v>
      </c>
      <c r="K1390" s="26">
        <f t="shared" si="3841"/>
        <v>88.1</v>
      </c>
      <c r="L1390" s="26">
        <f t="shared" si="3841"/>
        <v>0</v>
      </c>
      <c r="M1390" s="26">
        <f t="shared" si="3841"/>
        <v>0</v>
      </c>
      <c r="N1390" s="26">
        <f t="shared" si="3841"/>
        <v>0</v>
      </c>
      <c r="O1390" s="26">
        <f t="shared" si="3841"/>
        <v>-76.490000000000009</v>
      </c>
      <c r="P1390" s="26">
        <f t="shared" si="3841"/>
        <v>62.866999999999997</v>
      </c>
      <c r="Q1390" s="26">
        <f t="shared" si="3841"/>
        <v>0</v>
      </c>
      <c r="R1390" s="26">
        <f t="shared" si="3841"/>
        <v>0</v>
      </c>
      <c r="S1390" s="26">
        <f t="shared" si="3841"/>
        <v>0</v>
      </c>
      <c r="T1390" s="26">
        <f t="shared" si="3841"/>
        <v>0</v>
      </c>
      <c r="U1390" s="26">
        <v>0</v>
      </c>
      <c r="V1390" s="26">
        <f t="shared" si="3706"/>
        <v>885.47699999999998</v>
      </c>
      <c r="W1390" s="26">
        <f t="shared" ref="W1390:AD1390" si="3842">W1391+W1397</f>
        <v>0</v>
      </c>
      <c r="X1390" s="26">
        <f t="shared" si="3842"/>
        <v>0</v>
      </c>
      <c r="Y1390" s="26">
        <f t="shared" si="3842"/>
        <v>0</v>
      </c>
      <c r="Z1390" s="26">
        <f t="shared" si="3842"/>
        <v>0</v>
      </c>
      <c r="AA1390" s="26">
        <f t="shared" si="3842"/>
        <v>0</v>
      </c>
      <c r="AB1390" s="26">
        <f t="shared" si="3842"/>
        <v>773.22350000000006</v>
      </c>
      <c r="AC1390" s="27">
        <f t="shared" si="3842"/>
        <v>828.02399999999989</v>
      </c>
      <c r="AD1390" s="27">
        <f t="shared" si="3842"/>
        <v>828.02350000000001</v>
      </c>
      <c r="AE1390" s="28">
        <f t="shared" si="3836"/>
        <v>99.999939615276872</v>
      </c>
      <c r="AF1390" s="26">
        <f t="shared" ref="AF1390:AK1390" si="3843">AF1391+AF1397</f>
        <v>961.96699999999998</v>
      </c>
      <c r="AG1390" s="26">
        <f t="shared" si="3843"/>
        <v>-76.490000000000009</v>
      </c>
      <c r="AH1390" s="26">
        <f t="shared" si="3843"/>
        <v>0</v>
      </c>
      <c r="AI1390" s="26">
        <f t="shared" si="3843"/>
        <v>0</v>
      </c>
      <c r="AJ1390" s="26">
        <f t="shared" si="3843"/>
        <v>0</v>
      </c>
      <c r="AK1390" s="26">
        <f t="shared" si="3843"/>
        <v>0</v>
      </c>
      <c r="AL1390" s="26">
        <f t="shared" si="3838"/>
        <v>885.47699999999998</v>
      </c>
      <c r="AM1390" s="26">
        <f t="shared" si="3839"/>
        <v>0</v>
      </c>
      <c r="AN1390" s="29"/>
    </row>
    <row r="1391" spans="2:40" ht="31.2" hidden="1" customHeight="1" x14ac:dyDescent="0.3">
      <c r="B1391" s="30" t="s">
        <v>667</v>
      </c>
      <c r="C1391" s="30" t="s">
        <v>104</v>
      </c>
      <c r="D1391" s="30" t="s">
        <v>152</v>
      </c>
      <c r="E1391" s="15" t="str">
        <f t="shared" si="3704"/>
        <v>0412</v>
      </c>
      <c r="F1391" s="30" t="s">
        <v>116</v>
      </c>
      <c r="G1391" s="30"/>
      <c r="H1391" s="31" t="s">
        <v>117</v>
      </c>
      <c r="I1391" s="32">
        <f t="shared" ref="I1391:I1399" si="3844">I1392</f>
        <v>0</v>
      </c>
      <c r="J1391" s="32">
        <f t="shared" ref="J1391:J1399" si="3845">J1392</f>
        <v>0</v>
      </c>
      <c r="K1391" s="32">
        <f t="shared" ref="K1391:K1399" si="3846">K1392</f>
        <v>0</v>
      </c>
      <c r="L1391" s="32">
        <f t="shared" ref="L1391:L1399" si="3847">L1392</f>
        <v>0</v>
      </c>
      <c r="M1391" s="32">
        <f t="shared" ref="M1391:M1399" si="3848">M1392</f>
        <v>0</v>
      </c>
      <c r="N1391" s="32">
        <f t="shared" ref="N1391:N1399" si="3849">N1392</f>
        <v>0</v>
      </c>
      <c r="O1391" s="32">
        <f t="shared" ref="O1391:O1397" si="3850">O1392</f>
        <v>0</v>
      </c>
      <c r="P1391" s="32">
        <f t="shared" ref="P1391:P1397" si="3851">P1392</f>
        <v>0</v>
      </c>
      <c r="Q1391" s="32">
        <f t="shared" ref="Q1391:Q1399" si="3852">Q1392</f>
        <v>0</v>
      </c>
      <c r="R1391" s="32">
        <f t="shared" ref="R1391:R1395" si="3853">R1392</f>
        <v>0</v>
      </c>
      <c r="S1391" s="32">
        <f t="shared" ref="S1391:S1399" si="3854">S1392</f>
        <v>0</v>
      </c>
      <c r="T1391" s="32">
        <f t="shared" ref="T1391:T1399" si="3855">T1392</f>
        <v>0</v>
      </c>
      <c r="U1391" s="32">
        <v>0</v>
      </c>
      <c r="V1391" s="32">
        <f t="shared" si="3706"/>
        <v>0</v>
      </c>
      <c r="W1391" s="32">
        <f t="shared" ref="W1391:W1399" si="3856">W1392</f>
        <v>0</v>
      </c>
      <c r="X1391" s="32">
        <f t="shared" ref="X1391:X1399" si="3857">X1392</f>
        <v>0</v>
      </c>
      <c r="Y1391" s="32">
        <f t="shared" ref="Y1391:Y1399" si="3858">Y1392</f>
        <v>0</v>
      </c>
      <c r="Z1391" s="32">
        <f t="shared" ref="Z1391:Z1399" si="3859">Z1392</f>
        <v>0</v>
      </c>
      <c r="AA1391" s="32">
        <f t="shared" ref="AA1391:AA1399" si="3860">AA1392</f>
        <v>0</v>
      </c>
      <c r="AB1391" s="32">
        <f t="shared" ref="AB1391:AB1397" si="3861">AB1392</f>
        <v>0</v>
      </c>
      <c r="AC1391" s="33">
        <f t="shared" ref="AC1391:AC1397" si="3862">AC1392</f>
        <v>0</v>
      </c>
      <c r="AD1391" s="33">
        <f t="shared" ref="AD1391:AD1397" si="3863">AD1392</f>
        <v>0</v>
      </c>
      <c r="AE1391" s="34" t="e">
        <f t="shared" si="3836"/>
        <v>#DIV/0!</v>
      </c>
      <c r="AF1391" s="35">
        <f t="shared" ref="AF1391:AF1397" si="3864">AF1392</f>
        <v>0</v>
      </c>
      <c r="AG1391" s="35">
        <f t="shared" ref="AG1391:AG1397" si="3865">AG1392</f>
        <v>0</v>
      </c>
      <c r="AH1391" s="36">
        <f t="shared" ref="AH1391:AH1397" si="3866">AH1392</f>
        <v>0</v>
      </c>
      <c r="AI1391" s="36">
        <f t="shared" ref="AI1391:AI1397" si="3867">AI1392</f>
        <v>0</v>
      </c>
      <c r="AJ1391" s="36">
        <f t="shared" ref="AJ1391:AJ1397" si="3868">AJ1392</f>
        <v>0</v>
      </c>
      <c r="AK1391" s="36">
        <f t="shared" ref="AK1391:AK1397" si="3869">AK1392</f>
        <v>0</v>
      </c>
      <c r="AL1391" s="36">
        <f t="shared" si="3838"/>
        <v>0</v>
      </c>
      <c r="AM1391" s="36">
        <f t="shared" si="3839"/>
        <v>0</v>
      </c>
      <c r="AN1391" s="37" t="s">
        <v>35</v>
      </c>
    </row>
    <row r="1392" spans="2:40" ht="46.8" hidden="1" customHeight="1" x14ac:dyDescent="0.3">
      <c r="B1392" s="30" t="s">
        <v>667</v>
      </c>
      <c r="C1392" s="30" t="s">
        <v>104</v>
      </c>
      <c r="D1392" s="30" t="s">
        <v>152</v>
      </c>
      <c r="E1392" s="15" t="str">
        <f t="shared" si="3704"/>
        <v>0412</v>
      </c>
      <c r="F1392" s="30" t="s">
        <v>125</v>
      </c>
      <c r="G1392" s="30"/>
      <c r="H1392" s="31" t="s">
        <v>126</v>
      </c>
      <c r="I1392" s="32">
        <f t="shared" si="3844"/>
        <v>0</v>
      </c>
      <c r="J1392" s="32">
        <f t="shared" si="3845"/>
        <v>0</v>
      </c>
      <c r="K1392" s="32">
        <f t="shared" si="3846"/>
        <v>0</v>
      </c>
      <c r="L1392" s="32">
        <f t="shared" si="3847"/>
        <v>0</v>
      </c>
      <c r="M1392" s="32">
        <f t="shared" si="3848"/>
        <v>0</v>
      </c>
      <c r="N1392" s="32">
        <f t="shared" si="3849"/>
        <v>0</v>
      </c>
      <c r="O1392" s="32">
        <f t="shared" si="3850"/>
        <v>0</v>
      </c>
      <c r="P1392" s="32">
        <f t="shared" si="3851"/>
        <v>0</v>
      </c>
      <c r="Q1392" s="32">
        <f t="shared" si="3852"/>
        <v>0</v>
      </c>
      <c r="R1392" s="32">
        <f t="shared" si="3853"/>
        <v>0</v>
      </c>
      <c r="S1392" s="32">
        <f t="shared" si="3854"/>
        <v>0</v>
      </c>
      <c r="T1392" s="32">
        <f t="shared" si="3855"/>
        <v>0</v>
      </c>
      <c r="U1392" s="32">
        <v>0</v>
      </c>
      <c r="V1392" s="32">
        <f t="shared" si="3706"/>
        <v>0</v>
      </c>
      <c r="W1392" s="32">
        <f t="shared" si="3856"/>
        <v>0</v>
      </c>
      <c r="X1392" s="32">
        <f t="shared" si="3857"/>
        <v>0</v>
      </c>
      <c r="Y1392" s="32">
        <f t="shared" si="3858"/>
        <v>0</v>
      </c>
      <c r="Z1392" s="32">
        <f t="shared" si="3859"/>
        <v>0</v>
      </c>
      <c r="AA1392" s="32">
        <f t="shared" si="3860"/>
        <v>0</v>
      </c>
      <c r="AB1392" s="32">
        <f t="shared" si="3861"/>
        <v>0</v>
      </c>
      <c r="AC1392" s="33">
        <f t="shared" si="3862"/>
        <v>0</v>
      </c>
      <c r="AD1392" s="33">
        <f t="shared" si="3863"/>
        <v>0</v>
      </c>
      <c r="AE1392" s="34" t="e">
        <f t="shared" si="3836"/>
        <v>#DIV/0!</v>
      </c>
      <c r="AF1392" s="35">
        <f t="shared" si="3864"/>
        <v>0</v>
      </c>
      <c r="AG1392" s="35">
        <f t="shared" si="3865"/>
        <v>0</v>
      </c>
      <c r="AH1392" s="36">
        <f t="shared" si="3866"/>
        <v>0</v>
      </c>
      <c r="AI1392" s="36">
        <f t="shared" si="3867"/>
        <v>0</v>
      </c>
      <c r="AJ1392" s="36">
        <f t="shared" si="3868"/>
        <v>0</v>
      </c>
      <c r="AK1392" s="36">
        <f t="shared" si="3869"/>
        <v>0</v>
      </c>
      <c r="AL1392" s="36">
        <f t="shared" si="3838"/>
        <v>0</v>
      </c>
      <c r="AM1392" s="36">
        <f t="shared" si="3839"/>
        <v>0</v>
      </c>
      <c r="AN1392" s="37" t="s">
        <v>35</v>
      </c>
    </row>
    <row r="1393" spans="2:40" ht="46.8" hidden="1" customHeight="1" x14ac:dyDescent="0.3">
      <c r="B1393" s="30" t="s">
        <v>667</v>
      </c>
      <c r="C1393" s="30" t="s">
        <v>104</v>
      </c>
      <c r="D1393" s="30" t="s">
        <v>152</v>
      </c>
      <c r="E1393" s="15" t="str">
        <f t="shared" ref="E1393:E1456" si="3870">CONCATENATE(C1393,D1393)</f>
        <v>0412</v>
      </c>
      <c r="F1393" s="30" t="s">
        <v>127</v>
      </c>
      <c r="G1393" s="30"/>
      <c r="H1393" s="31" t="s">
        <v>128</v>
      </c>
      <c r="I1393" s="32">
        <f t="shared" si="3844"/>
        <v>0</v>
      </c>
      <c r="J1393" s="32">
        <f t="shared" si="3845"/>
        <v>0</v>
      </c>
      <c r="K1393" s="32">
        <f t="shared" si="3846"/>
        <v>0</v>
      </c>
      <c r="L1393" s="32">
        <f t="shared" si="3847"/>
        <v>0</v>
      </c>
      <c r="M1393" s="32">
        <f t="shared" si="3848"/>
        <v>0</v>
      </c>
      <c r="N1393" s="32">
        <f t="shared" si="3849"/>
        <v>0</v>
      </c>
      <c r="O1393" s="32">
        <f t="shared" si="3850"/>
        <v>0</v>
      </c>
      <c r="P1393" s="32">
        <f t="shared" si="3851"/>
        <v>0</v>
      </c>
      <c r="Q1393" s="32">
        <f t="shared" si="3852"/>
        <v>0</v>
      </c>
      <c r="R1393" s="32">
        <f t="shared" si="3853"/>
        <v>0</v>
      </c>
      <c r="S1393" s="32">
        <f t="shared" si="3854"/>
        <v>0</v>
      </c>
      <c r="T1393" s="32">
        <f t="shared" si="3855"/>
        <v>0</v>
      </c>
      <c r="U1393" s="32">
        <v>0</v>
      </c>
      <c r="V1393" s="32">
        <f t="shared" ref="V1393:V1456" si="3871">I1393+L1393+U1393+T1393+S1393+R1393+Q1393+P1393+O1393</f>
        <v>0</v>
      </c>
      <c r="W1393" s="32">
        <f t="shared" si="3856"/>
        <v>0</v>
      </c>
      <c r="X1393" s="32">
        <f t="shared" si="3857"/>
        <v>0</v>
      </c>
      <c r="Y1393" s="32">
        <f t="shared" si="3858"/>
        <v>0</v>
      </c>
      <c r="Z1393" s="32">
        <f t="shared" si="3859"/>
        <v>0</v>
      </c>
      <c r="AA1393" s="32">
        <f t="shared" si="3860"/>
        <v>0</v>
      </c>
      <c r="AB1393" s="32">
        <f t="shared" si="3861"/>
        <v>0</v>
      </c>
      <c r="AC1393" s="33">
        <f t="shared" si="3862"/>
        <v>0</v>
      </c>
      <c r="AD1393" s="33">
        <f t="shared" si="3863"/>
        <v>0</v>
      </c>
      <c r="AE1393" s="34" t="e">
        <f t="shared" si="3836"/>
        <v>#DIV/0!</v>
      </c>
      <c r="AF1393" s="35">
        <f t="shared" si="3864"/>
        <v>0</v>
      </c>
      <c r="AG1393" s="35">
        <f t="shared" si="3865"/>
        <v>0</v>
      </c>
      <c r="AH1393" s="36">
        <f t="shared" si="3866"/>
        <v>0</v>
      </c>
      <c r="AI1393" s="36">
        <f t="shared" si="3867"/>
        <v>0</v>
      </c>
      <c r="AJ1393" s="36">
        <f t="shared" si="3868"/>
        <v>0</v>
      </c>
      <c r="AK1393" s="36">
        <f t="shared" si="3869"/>
        <v>0</v>
      </c>
      <c r="AL1393" s="36">
        <f t="shared" si="3838"/>
        <v>0</v>
      </c>
      <c r="AM1393" s="36">
        <f t="shared" si="3839"/>
        <v>0</v>
      </c>
      <c r="AN1393" s="37" t="s">
        <v>35</v>
      </c>
    </row>
    <row r="1394" spans="2:40" ht="62.4" hidden="1" customHeight="1" x14ac:dyDescent="0.3">
      <c r="B1394" s="30" t="s">
        <v>667</v>
      </c>
      <c r="C1394" s="30" t="s">
        <v>104</v>
      </c>
      <c r="D1394" s="30" t="s">
        <v>152</v>
      </c>
      <c r="E1394" s="15" t="str">
        <f t="shared" si="3870"/>
        <v>0412</v>
      </c>
      <c r="F1394" s="30" t="s">
        <v>768</v>
      </c>
      <c r="G1394" s="30"/>
      <c r="H1394" s="31" t="s">
        <v>769</v>
      </c>
      <c r="I1394" s="32">
        <f t="shared" si="3844"/>
        <v>0</v>
      </c>
      <c r="J1394" s="32">
        <f t="shared" si="3845"/>
        <v>0</v>
      </c>
      <c r="K1394" s="32">
        <f t="shared" si="3846"/>
        <v>0</v>
      </c>
      <c r="L1394" s="32">
        <f t="shared" si="3847"/>
        <v>0</v>
      </c>
      <c r="M1394" s="32">
        <f t="shared" si="3848"/>
        <v>0</v>
      </c>
      <c r="N1394" s="32">
        <f t="shared" si="3849"/>
        <v>0</v>
      </c>
      <c r="O1394" s="32">
        <f t="shared" si="3850"/>
        <v>0</v>
      </c>
      <c r="P1394" s="32">
        <f t="shared" si="3851"/>
        <v>0</v>
      </c>
      <c r="Q1394" s="32">
        <f t="shared" si="3852"/>
        <v>0</v>
      </c>
      <c r="R1394" s="32">
        <f t="shared" si="3853"/>
        <v>0</v>
      </c>
      <c r="S1394" s="32">
        <f t="shared" si="3854"/>
        <v>0</v>
      </c>
      <c r="T1394" s="32">
        <f t="shared" si="3855"/>
        <v>0</v>
      </c>
      <c r="U1394" s="32">
        <v>0</v>
      </c>
      <c r="V1394" s="32">
        <f t="shared" si="3871"/>
        <v>0</v>
      </c>
      <c r="W1394" s="32">
        <f t="shared" si="3856"/>
        <v>0</v>
      </c>
      <c r="X1394" s="32">
        <f t="shared" si="3857"/>
        <v>0</v>
      </c>
      <c r="Y1394" s="32">
        <f t="shared" si="3858"/>
        <v>0</v>
      </c>
      <c r="Z1394" s="32">
        <f t="shared" si="3859"/>
        <v>0</v>
      </c>
      <c r="AA1394" s="32">
        <f t="shared" si="3860"/>
        <v>0</v>
      </c>
      <c r="AB1394" s="32">
        <f t="shared" si="3861"/>
        <v>0</v>
      </c>
      <c r="AC1394" s="33">
        <f t="shared" si="3862"/>
        <v>0</v>
      </c>
      <c r="AD1394" s="33">
        <f t="shared" si="3863"/>
        <v>0</v>
      </c>
      <c r="AE1394" s="34" t="e">
        <f t="shared" si="3836"/>
        <v>#DIV/0!</v>
      </c>
      <c r="AF1394" s="35">
        <f t="shared" si="3864"/>
        <v>0</v>
      </c>
      <c r="AG1394" s="35">
        <f t="shared" si="3865"/>
        <v>0</v>
      </c>
      <c r="AH1394" s="36">
        <f t="shared" si="3866"/>
        <v>0</v>
      </c>
      <c r="AI1394" s="36">
        <f t="shared" si="3867"/>
        <v>0</v>
      </c>
      <c r="AJ1394" s="36">
        <f t="shared" si="3868"/>
        <v>0</v>
      </c>
      <c r="AK1394" s="36">
        <f t="shared" si="3869"/>
        <v>0</v>
      </c>
      <c r="AL1394" s="36">
        <f t="shared" si="3838"/>
        <v>0</v>
      </c>
      <c r="AM1394" s="36">
        <f t="shared" si="3839"/>
        <v>0</v>
      </c>
      <c r="AN1394" s="37" t="s">
        <v>35</v>
      </c>
    </row>
    <row r="1395" spans="2:40" ht="31.2" hidden="1" customHeight="1" x14ac:dyDescent="0.3">
      <c r="B1395" s="30" t="s">
        <v>667</v>
      </c>
      <c r="C1395" s="30" t="s">
        <v>104</v>
      </c>
      <c r="D1395" s="30" t="s">
        <v>152</v>
      </c>
      <c r="E1395" s="15" t="str">
        <f t="shared" si="3870"/>
        <v>0412</v>
      </c>
      <c r="F1395" s="30" t="s">
        <v>768</v>
      </c>
      <c r="G1395" s="30" t="s">
        <v>50</v>
      </c>
      <c r="H1395" s="31" t="s">
        <v>51</v>
      </c>
      <c r="I1395" s="32">
        <f t="shared" si="3844"/>
        <v>0</v>
      </c>
      <c r="J1395" s="32">
        <f t="shared" si="3845"/>
        <v>0</v>
      </c>
      <c r="K1395" s="32">
        <f t="shared" si="3846"/>
        <v>0</v>
      </c>
      <c r="L1395" s="32">
        <f t="shared" si="3847"/>
        <v>0</v>
      </c>
      <c r="M1395" s="32">
        <f t="shared" si="3848"/>
        <v>0</v>
      </c>
      <c r="N1395" s="32">
        <f t="shared" si="3849"/>
        <v>0</v>
      </c>
      <c r="O1395" s="32">
        <f t="shared" si="3850"/>
        <v>0</v>
      </c>
      <c r="P1395" s="32">
        <f t="shared" si="3851"/>
        <v>0</v>
      </c>
      <c r="Q1395" s="32">
        <f t="shared" si="3852"/>
        <v>0</v>
      </c>
      <c r="R1395" s="32">
        <f t="shared" si="3853"/>
        <v>0</v>
      </c>
      <c r="S1395" s="32">
        <f t="shared" si="3854"/>
        <v>0</v>
      </c>
      <c r="T1395" s="32">
        <f t="shared" si="3855"/>
        <v>0</v>
      </c>
      <c r="U1395" s="32">
        <v>0</v>
      </c>
      <c r="V1395" s="32">
        <f t="shared" si="3871"/>
        <v>0</v>
      </c>
      <c r="W1395" s="32">
        <f t="shared" si="3856"/>
        <v>0</v>
      </c>
      <c r="X1395" s="32">
        <f t="shared" si="3857"/>
        <v>0</v>
      </c>
      <c r="Y1395" s="32">
        <f t="shared" si="3858"/>
        <v>0</v>
      </c>
      <c r="Z1395" s="32">
        <f t="shared" si="3859"/>
        <v>0</v>
      </c>
      <c r="AA1395" s="32">
        <f t="shared" si="3860"/>
        <v>0</v>
      </c>
      <c r="AB1395" s="32">
        <f t="shared" si="3861"/>
        <v>0</v>
      </c>
      <c r="AC1395" s="33">
        <f t="shared" si="3862"/>
        <v>0</v>
      </c>
      <c r="AD1395" s="33">
        <f t="shared" si="3863"/>
        <v>0</v>
      </c>
      <c r="AE1395" s="34" t="e">
        <f t="shared" si="3836"/>
        <v>#DIV/0!</v>
      </c>
      <c r="AF1395" s="35">
        <f t="shared" si="3864"/>
        <v>0</v>
      </c>
      <c r="AG1395" s="35">
        <f t="shared" si="3865"/>
        <v>0</v>
      </c>
      <c r="AH1395" s="36">
        <f t="shared" si="3866"/>
        <v>0</v>
      </c>
      <c r="AI1395" s="36">
        <f t="shared" si="3867"/>
        <v>0</v>
      </c>
      <c r="AJ1395" s="36">
        <f t="shared" si="3868"/>
        <v>0</v>
      </c>
      <c r="AK1395" s="36">
        <f t="shared" si="3869"/>
        <v>0</v>
      </c>
      <c r="AL1395" s="36">
        <f t="shared" si="3838"/>
        <v>0</v>
      </c>
      <c r="AM1395" s="36">
        <f t="shared" si="3839"/>
        <v>0</v>
      </c>
      <c r="AN1395" s="37" t="s">
        <v>35</v>
      </c>
    </row>
    <row r="1396" spans="2:40" ht="31.2" hidden="1" customHeight="1" x14ac:dyDescent="0.3">
      <c r="B1396" s="30" t="s">
        <v>667</v>
      </c>
      <c r="C1396" s="30" t="s">
        <v>104</v>
      </c>
      <c r="D1396" s="30" t="s">
        <v>152</v>
      </c>
      <c r="E1396" s="15" t="str">
        <f t="shared" si="3870"/>
        <v>0412</v>
      </c>
      <c r="F1396" s="30" t="s">
        <v>768</v>
      </c>
      <c r="G1396" s="30" t="s">
        <v>52</v>
      </c>
      <c r="H1396" s="31" t="s">
        <v>53</v>
      </c>
      <c r="I1396" s="32"/>
      <c r="J1396" s="32"/>
      <c r="K1396" s="32"/>
      <c r="L1396" s="32"/>
      <c r="M1396" s="32"/>
      <c r="N1396" s="32"/>
      <c r="O1396" s="32">
        <v>0</v>
      </c>
      <c r="P1396" s="32">
        <v>0</v>
      </c>
      <c r="Q1396" s="32">
        <v>0</v>
      </c>
      <c r="R1396" s="32">
        <f>287.727-287.727</f>
        <v>0</v>
      </c>
      <c r="S1396" s="32">
        <v>0</v>
      </c>
      <c r="T1396" s="32">
        <v>0</v>
      </c>
      <c r="U1396" s="32">
        <v>0</v>
      </c>
      <c r="V1396" s="32">
        <f t="shared" si="3871"/>
        <v>0</v>
      </c>
      <c r="W1396" s="32"/>
      <c r="X1396" s="32"/>
      <c r="Y1396" s="32"/>
      <c r="Z1396" s="32"/>
      <c r="AA1396" s="32"/>
      <c r="AB1396" s="32">
        <v>0</v>
      </c>
      <c r="AC1396" s="33">
        <v>0</v>
      </c>
      <c r="AD1396" s="33">
        <v>0</v>
      </c>
      <c r="AE1396" s="34" t="e">
        <f t="shared" si="3836"/>
        <v>#DIV/0!</v>
      </c>
      <c r="AF1396" s="35">
        <v>0</v>
      </c>
      <c r="AG1396" s="35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f t="shared" si="3838"/>
        <v>0</v>
      </c>
      <c r="AM1396" s="36">
        <f t="shared" si="3839"/>
        <v>0</v>
      </c>
      <c r="AN1396" s="37" t="s">
        <v>35</v>
      </c>
    </row>
    <row r="1397" spans="2:40" ht="31.2" x14ac:dyDescent="0.3">
      <c r="B1397" s="30" t="s">
        <v>667</v>
      </c>
      <c r="C1397" s="30" t="s">
        <v>104</v>
      </c>
      <c r="D1397" s="30" t="s">
        <v>152</v>
      </c>
      <c r="E1397" s="15" t="str">
        <f t="shared" si="3870"/>
        <v>0412</v>
      </c>
      <c r="F1397" s="30" t="s">
        <v>154</v>
      </c>
      <c r="G1397" s="30"/>
      <c r="H1397" s="31" t="s">
        <v>155</v>
      </c>
      <c r="I1397" s="32">
        <f t="shared" si="3844"/>
        <v>899.1</v>
      </c>
      <c r="J1397" s="32">
        <f t="shared" si="3845"/>
        <v>88.1</v>
      </c>
      <c r="K1397" s="32">
        <f t="shared" si="3846"/>
        <v>88.1</v>
      </c>
      <c r="L1397" s="32">
        <f t="shared" si="3847"/>
        <v>0</v>
      </c>
      <c r="M1397" s="32">
        <f t="shared" si="3848"/>
        <v>0</v>
      </c>
      <c r="N1397" s="32">
        <f t="shared" si="3849"/>
        <v>0</v>
      </c>
      <c r="O1397" s="32">
        <f t="shared" si="3850"/>
        <v>-76.490000000000009</v>
      </c>
      <c r="P1397" s="32">
        <f t="shared" si="3851"/>
        <v>62.866999999999997</v>
      </c>
      <c r="Q1397" s="32">
        <f t="shared" si="3852"/>
        <v>0</v>
      </c>
      <c r="R1397" s="32">
        <f t="shared" ref="R1397:R1399" si="3872">R1398</f>
        <v>0</v>
      </c>
      <c r="S1397" s="32">
        <f t="shared" si="3854"/>
        <v>0</v>
      </c>
      <c r="T1397" s="32">
        <f t="shared" si="3855"/>
        <v>0</v>
      </c>
      <c r="U1397" s="32">
        <v>0</v>
      </c>
      <c r="V1397" s="32">
        <f t="shared" si="3871"/>
        <v>885.47699999999998</v>
      </c>
      <c r="W1397" s="32">
        <f t="shared" si="3856"/>
        <v>0</v>
      </c>
      <c r="X1397" s="32">
        <f t="shared" si="3857"/>
        <v>0</v>
      </c>
      <c r="Y1397" s="32">
        <f t="shared" si="3858"/>
        <v>0</v>
      </c>
      <c r="Z1397" s="32">
        <f t="shared" si="3859"/>
        <v>0</v>
      </c>
      <c r="AA1397" s="32">
        <f t="shared" si="3860"/>
        <v>0</v>
      </c>
      <c r="AB1397" s="32">
        <f t="shared" si="3861"/>
        <v>773.22350000000006</v>
      </c>
      <c r="AC1397" s="33">
        <f t="shared" si="3862"/>
        <v>828.02399999999989</v>
      </c>
      <c r="AD1397" s="33">
        <f t="shared" si="3863"/>
        <v>828.02350000000001</v>
      </c>
      <c r="AE1397" s="34">
        <f t="shared" si="3836"/>
        <v>99.999939615276872</v>
      </c>
      <c r="AF1397" s="32">
        <f t="shared" si="3864"/>
        <v>961.96699999999998</v>
      </c>
      <c r="AG1397" s="32">
        <f t="shared" si="3865"/>
        <v>-76.490000000000009</v>
      </c>
      <c r="AH1397" s="32">
        <f t="shared" si="3866"/>
        <v>0</v>
      </c>
      <c r="AI1397" s="32">
        <f t="shared" si="3867"/>
        <v>0</v>
      </c>
      <c r="AJ1397" s="32">
        <f t="shared" si="3868"/>
        <v>0</v>
      </c>
      <c r="AK1397" s="32">
        <f t="shared" si="3869"/>
        <v>0</v>
      </c>
      <c r="AL1397" s="32">
        <f t="shared" si="3838"/>
        <v>885.47699999999998</v>
      </c>
      <c r="AM1397" s="32">
        <f t="shared" si="3839"/>
        <v>0</v>
      </c>
    </row>
    <row r="1398" spans="2:40" ht="31.2" x14ac:dyDescent="0.3">
      <c r="B1398" s="30" t="s">
        <v>667</v>
      </c>
      <c r="C1398" s="30" t="s">
        <v>104</v>
      </c>
      <c r="D1398" s="30" t="s">
        <v>152</v>
      </c>
      <c r="E1398" s="15" t="str">
        <f t="shared" si="3870"/>
        <v>0412</v>
      </c>
      <c r="F1398" s="30" t="s">
        <v>166</v>
      </c>
      <c r="G1398" s="30"/>
      <c r="H1398" s="31" t="s">
        <v>167</v>
      </c>
      <c r="I1398" s="32">
        <f t="shared" si="3844"/>
        <v>899.1</v>
      </c>
      <c r="J1398" s="32">
        <f t="shared" si="3845"/>
        <v>88.1</v>
      </c>
      <c r="K1398" s="32">
        <f t="shared" si="3846"/>
        <v>88.1</v>
      </c>
      <c r="L1398" s="32">
        <f t="shared" si="3847"/>
        <v>0</v>
      </c>
      <c r="M1398" s="32">
        <f t="shared" si="3848"/>
        <v>0</v>
      </c>
      <c r="N1398" s="32">
        <f t="shared" si="3849"/>
        <v>0</v>
      </c>
      <c r="O1398" s="32">
        <f>O1399+O1405</f>
        <v>-76.490000000000009</v>
      </c>
      <c r="P1398" s="32">
        <f>P1399+P1405</f>
        <v>62.866999999999997</v>
      </c>
      <c r="Q1398" s="32">
        <f t="shared" si="3852"/>
        <v>0</v>
      </c>
      <c r="R1398" s="32">
        <f t="shared" si="3872"/>
        <v>0</v>
      </c>
      <c r="S1398" s="32">
        <f t="shared" si="3854"/>
        <v>0</v>
      </c>
      <c r="T1398" s="32">
        <f t="shared" si="3855"/>
        <v>0</v>
      </c>
      <c r="U1398" s="32">
        <v>0</v>
      </c>
      <c r="V1398" s="32">
        <f t="shared" si="3871"/>
        <v>885.47699999999998</v>
      </c>
      <c r="W1398" s="32">
        <f t="shared" si="3856"/>
        <v>0</v>
      </c>
      <c r="X1398" s="32">
        <f t="shared" si="3857"/>
        <v>0</v>
      </c>
      <c r="Y1398" s="32">
        <f t="shared" si="3858"/>
        <v>0</v>
      </c>
      <c r="Z1398" s="32">
        <f t="shared" si="3859"/>
        <v>0</v>
      </c>
      <c r="AA1398" s="32">
        <f t="shared" si="3860"/>
        <v>0</v>
      </c>
      <c r="AB1398" s="32">
        <f>AB1399+AB1405</f>
        <v>773.22350000000006</v>
      </c>
      <c r="AC1398" s="33">
        <f>AC1399+AC1405</f>
        <v>828.02399999999989</v>
      </c>
      <c r="AD1398" s="33">
        <f>AD1399+AD1405</f>
        <v>828.02350000000001</v>
      </c>
      <c r="AE1398" s="34">
        <f t="shared" si="3836"/>
        <v>99.999939615276872</v>
      </c>
      <c r="AF1398" s="32">
        <f t="shared" ref="AF1398:AK1398" si="3873">AF1399+AF1405</f>
        <v>961.96699999999998</v>
      </c>
      <c r="AG1398" s="32">
        <f t="shared" si="3873"/>
        <v>-76.490000000000009</v>
      </c>
      <c r="AH1398" s="32">
        <f t="shared" si="3873"/>
        <v>0</v>
      </c>
      <c r="AI1398" s="32">
        <f t="shared" si="3873"/>
        <v>0</v>
      </c>
      <c r="AJ1398" s="32">
        <f t="shared" si="3873"/>
        <v>0</v>
      </c>
      <c r="AK1398" s="32">
        <f t="shared" si="3873"/>
        <v>0</v>
      </c>
      <c r="AL1398" s="32">
        <f t="shared" si="3838"/>
        <v>885.47699999999998</v>
      </c>
      <c r="AM1398" s="32">
        <f t="shared" si="3839"/>
        <v>0</v>
      </c>
    </row>
    <row r="1399" spans="2:40" ht="62.4" x14ac:dyDescent="0.3">
      <c r="B1399" s="30" t="s">
        <v>667</v>
      </c>
      <c r="C1399" s="30" t="s">
        <v>104</v>
      </c>
      <c r="D1399" s="30" t="s">
        <v>152</v>
      </c>
      <c r="E1399" s="15" t="str">
        <f t="shared" si="3870"/>
        <v>0412</v>
      </c>
      <c r="F1399" s="30" t="s">
        <v>770</v>
      </c>
      <c r="G1399" s="30"/>
      <c r="H1399" s="31" t="s">
        <v>771</v>
      </c>
      <c r="I1399" s="32">
        <f t="shared" si="3844"/>
        <v>899.1</v>
      </c>
      <c r="J1399" s="32">
        <f t="shared" si="3845"/>
        <v>88.1</v>
      </c>
      <c r="K1399" s="32">
        <f t="shared" si="3846"/>
        <v>88.1</v>
      </c>
      <c r="L1399" s="32">
        <f t="shared" si="3847"/>
        <v>0</v>
      </c>
      <c r="M1399" s="32">
        <f t="shared" si="3848"/>
        <v>0</v>
      </c>
      <c r="N1399" s="32">
        <f t="shared" si="3849"/>
        <v>0</v>
      </c>
      <c r="O1399" s="32">
        <f>O1400</f>
        <v>-76.490000000000009</v>
      </c>
      <c r="P1399" s="32">
        <f>P1400</f>
        <v>0</v>
      </c>
      <c r="Q1399" s="32">
        <f t="shared" si="3852"/>
        <v>0</v>
      </c>
      <c r="R1399" s="32">
        <f t="shared" si="3872"/>
        <v>0</v>
      </c>
      <c r="S1399" s="32">
        <f t="shared" si="3854"/>
        <v>0</v>
      </c>
      <c r="T1399" s="32">
        <f t="shared" si="3855"/>
        <v>0</v>
      </c>
      <c r="U1399" s="32">
        <v>0</v>
      </c>
      <c r="V1399" s="32">
        <f t="shared" si="3871"/>
        <v>822.61</v>
      </c>
      <c r="W1399" s="32">
        <f t="shared" si="3856"/>
        <v>0</v>
      </c>
      <c r="X1399" s="32">
        <f t="shared" si="3857"/>
        <v>0</v>
      </c>
      <c r="Y1399" s="32">
        <f t="shared" si="3858"/>
        <v>0</v>
      </c>
      <c r="Z1399" s="32">
        <f t="shared" si="3859"/>
        <v>0</v>
      </c>
      <c r="AA1399" s="32">
        <f t="shared" si="3860"/>
        <v>0</v>
      </c>
      <c r="AB1399" s="32">
        <f>AB1400</f>
        <v>773.22350000000006</v>
      </c>
      <c r="AC1399" s="33">
        <f>AC1400</f>
        <v>773.22399999999993</v>
      </c>
      <c r="AD1399" s="33">
        <f>AD1400</f>
        <v>773.22350000000006</v>
      </c>
      <c r="AE1399" s="34">
        <f t="shared" si="3836"/>
        <v>99.999935335685407</v>
      </c>
      <c r="AF1399" s="32">
        <f t="shared" ref="AF1399:AK1399" si="3874">AF1400</f>
        <v>899.1</v>
      </c>
      <c r="AG1399" s="32">
        <f t="shared" si="3874"/>
        <v>-76.490000000000009</v>
      </c>
      <c r="AH1399" s="32">
        <f t="shared" si="3874"/>
        <v>0</v>
      </c>
      <c r="AI1399" s="32">
        <f t="shared" si="3874"/>
        <v>0</v>
      </c>
      <c r="AJ1399" s="32">
        <f t="shared" si="3874"/>
        <v>0</v>
      </c>
      <c r="AK1399" s="32">
        <f t="shared" si="3874"/>
        <v>0</v>
      </c>
      <c r="AL1399" s="32">
        <f t="shared" si="3838"/>
        <v>822.61</v>
      </c>
      <c r="AM1399" s="32">
        <f t="shared" si="3839"/>
        <v>0</v>
      </c>
    </row>
    <row r="1400" spans="2:40" ht="46.8" x14ac:dyDescent="0.3">
      <c r="B1400" s="30" t="s">
        <v>667</v>
      </c>
      <c r="C1400" s="30" t="s">
        <v>104</v>
      </c>
      <c r="D1400" s="30" t="s">
        <v>152</v>
      </c>
      <c r="E1400" s="15" t="str">
        <f t="shared" si="3870"/>
        <v>0412</v>
      </c>
      <c r="F1400" s="30" t="s">
        <v>772</v>
      </c>
      <c r="G1400" s="30"/>
      <c r="H1400" s="31" t="s">
        <v>773</v>
      </c>
      <c r="I1400" s="32">
        <f t="shared" ref="I1400:T1400" si="3875">I1403+I1401</f>
        <v>899.1</v>
      </c>
      <c r="J1400" s="32">
        <f t="shared" si="3875"/>
        <v>88.1</v>
      </c>
      <c r="K1400" s="32">
        <f t="shared" si="3875"/>
        <v>88.1</v>
      </c>
      <c r="L1400" s="32">
        <f t="shared" si="3875"/>
        <v>0</v>
      </c>
      <c r="M1400" s="32">
        <f t="shared" si="3875"/>
        <v>0</v>
      </c>
      <c r="N1400" s="32">
        <f t="shared" si="3875"/>
        <v>0</v>
      </c>
      <c r="O1400" s="32">
        <f t="shared" si="3875"/>
        <v>-76.490000000000009</v>
      </c>
      <c r="P1400" s="32">
        <f t="shared" si="3875"/>
        <v>0</v>
      </c>
      <c r="Q1400" s="32">
        <f t="shared" si="3875"/>
        <v>0</v>
      </c>
      <c r="R1400" s="32">
        <f t="shared" si="3875"/>
        <v>0</v>
      </c>
      <c r="S1400" s="32">
        <f t="shared" si="3875"/>
        <v>0</v>
      </c>
      <c r="T1400" s="32">
        <f t="shared" si="3875"/>
        <v>0</v>
      </c>
      <c r="U1400" s="32">
        <v>0</v>
      </c>
      <c r="V1400" s="32">
        <f t="shared" si="3871"/>
        <v>822.61</v>
      </c>
      <c r="W1400" s="32">
        <f t="shared" ref="W1400:AD1400" si="3876">W1403+W1401</f>
        <v>0</v>
      </c>
      <c r="X1400" s="32">
        <f t="shared" si="3876"/>
        <v>0</v>
      </c>
      <c r="Y1400" s="32">
        <f t="shared" si="3876"/>
        <v>0</v>
      </c>
      <c r="Z1400" s="32">
        <f t="shared" si="3876"/>
        <v>0</v>
      </c>
      <c r="AA1400" s="32">
        <f t="shared" si="3876"/>
        <v>0</v>
      </c>
      <c r="AB1400" s="32">
        <f t="shared" si="3876"/>
        <v>773.22350000000006</v>
      </c>
      <c r="AC1400" s="33">
        <f t="shared" si="3876"/>
        <v>773.22399999999993</v>
      </c>
      <c r="AD1400" s="33">
        <f t="shared" si="3876"/>
        <v>773.22350000000006</v>
      </c>
      <c r="AE1400" s="34">
        <f t="shared" si="3836"/>
        <v>99.999935335685407</v>
      </c>
      <c r="AF1400" s="32">
        <f t="shared" ref="AF1400:AK1400" si="3877">AF1403+AF1401</f>
        <v>899.1</v>
      </c>
      <c r="AG1400" s="32">
        <f t="shared" si="3877"/>
        <v>-76.490000000000009</v>
      </c>
      <c r="AH1400" s="32">
        <f t="shared" si="3877"/>
        <v>0</v>
      </c>
      <c r="AI1400" s="32">
        <f t="shared" si="3877"/>
        <v>0</v>
      </c>
      <c r="AJ1400" s="32">
        <f t="shared" si="3877"/>
        <v>0</v>
      </c>
      <c r="AK1400" s="32">
        <f t="shared" si="3877"/>
        <v>0</v>
      </c>
      <c r="AL1400" s="32">
        <f t="shared" si="3838"/>
        <v>822.61</v>
      </c>
      <c r="AM1400" s="32">
        <f t="shared" si="3839"/>
        <v>0</v>
      </c>
    </row>
    <row r="1401" spans="2:40" ht="31.2" x14ac:dyDescent="0.3">
      <c r="B1401" s="30" t="s">
        <v>667</v>
      </c>
      <c r="C1401" s="30" t="s">
        <v>104</v>
      </c>
      <c r="D1401" s="30" t="s">
        <v>152</v>
      </c>
      <c r="E1401" s="15" t="str">
        <f t="shared" si="3870"/>
        <v>0412</v>
      </c>
      <c r="F1401" s="30" t="s">
        <v>772</v>
      </c>
      <c r="G1401" s="30" t="s">
        <v>50</v>
      </c>
      <c r="H1401" s="31" t="s">
        <v>51</v>
      </c>
      <c r="I1401" s="32">
        <f t="shared" ref="I1401:T1401" si="3878">I1402</f>
        <v>811</v>
      </c>
      <c r="J1401" s="32">
        <f t="shared" si="3878"/>
        <v>0</v>
      </c>
      <c r="K1401" s="32">
        <f t="shared" si="3878"/>
        <v>0</v>
      </c>
      <c r="L1401" s="32">
        <f t="shared" si="3878"/>
        <v>0</v>
      </c>
      <c r="M1401" s="32">
        <f t="shared" si="3878"/>
        <v>0</v>
      </c>
      <c r="N1401" s="32">
        <f t="shared" si="3878"/>
        <v>0</v>
      </c>
      <c r="O1401" s="32">
        <f t="shared" si="3878"/>
        <v>-68.739000000000004</v>
      </c>
      <c r="P1401" s="32">
        <f t="shared" si="3878"/>
        <v>0</v>
      </c>
      <c r="Q1401" s="32">
        <f t="shared" si="3878"/>
        <v>0</v>
      </c>
      <c r="R1401" s="32">
        <f t="shared" si="3878"/>
        <v>0</v>
      </c>
      <c r="S1401" s="32">
        <f t="shared" si="3878"/>
        <v>0</v>
      </c>
      <c r="T1401" s="32">
        <f t="shared" si="3878"/>
        <v>0</v>
      </c>
      <c r="U1401" s="32">
        <v>0</v>
      </c>
      <c r="V1401" s="32">
        <f t="shared" si="3871"/>
        <v>742.26099999999997</v>
      </c>
      <c r="W1401" s="32">
        <f t="shared" ref="W1401:AD1401" si="3879">W1402</f>
        <v>0</v>
      </c>
      <c r="X1401" s="32">
        <f t="shared" si="3879"/>
        <v>0</v>
      </c>
      <c r="Y1401" s="32">
        <f t="shared" si="3879"/>
        <v>0</v>
      </c>
      <c r="Z1401" s="32">
        <f t="shared" si="3879"/>
        <v>0</v>
      </c>
      <c r="AA1401" s="32">
        <f t="shared" si="3879"/>
        <v>0</v>
      </c>
      <c r="AB1401" s="32">
        <f t="shared" si="3879"/>
        <v>511.875</v>
      </c>
      <c r="AC1401" s="33">
        <f t="shared" si="3879"/>
        <v>511.875</v>
      </c>
      <c r="AD1401" s="33">
        <f t="shared" si="3879"/>
        <v>511.875</v>
      </c>
      <c r="AE1401" s="34">
        <f t="shared" si="3836"/>
        <v>100</v>
      </c>
      <c r="AF1401" s="32">
        <f t="shared" ref="AF1401:AK1401" si="3880">AF1402</f>
        <v>630</v>
      </c>
      <c r="AG1401" s="32">
        <f t="shared" si="3880"/>
        <v>-68.739000000000004</v>
      </c>
      <c r="AH1401" s="32">
        <f t="shared" si="3880"/>
        <v>0</v>
      </c>
      <c r="AI1401" s="32">
        <f t="shared" si="3880"/>
        <v>0</v>
      </c>
      <c r="AJ1401" s="32">
        <f t="shared" si="3880"/>
        <v>0</v>
      </c>
      <c r="AK1401" s="32">
        <f t="shared" si="3880"/>
        <v>0</v>
      </c>
      <c r="AL1401" s="32">
        <f t="shared" si="3838"/>
        <v>561.26099999999997</v>
      </c>
      <c r="AM1401" s="32">
        <f t="shared" si="3839"/>
        <v>181</v>
      </c>
    </row>
    <row r="1402" spans="2:40" ht="31.2" x14ac:dyDescent="0.3">
      <c r="B1402" s="30" t="s">
        <v>667</v>
      </c>
      <c r="C1402" s="30" t="s">
        <v>104</v>
      </c>
      <c r="D1402" s="30" t="s">
        <v>152</v>
      </c>
      <c r="E1402" s="15" t="str">
        <f t="shared" si="3870"/>
        <v>0412</v>
      </c>
      <c r="F1402" s="30" t="s">
        <v>772</v>
      </c>
      <c r="G1402" s="30" t="s">
        <v>52</v>
      </c>
      <c r="H1402" s="31" t="s">
        <v>53</v>
      </c>
      <c r="I1402" s="32">
        <v>811</v>
      </c>
      <c r="J1402" s="32"/>
      <c r="K1402" s="32"/>
      <c r="L1402" s="32"/>
      <c r="M1402" s="32"/>
      <c r="N1402" s="32"/>
      <c r="O1402" s="32">
        <v>-68.739000000000004</v>
      </c>
      <c r="P1402" s="32">
        <v>0</v>
      </c>
      <c r="Q1402" s="32">
        <v>0</v>
      </c>
      <c r="R1402" s="32">
        <v>0</v>
      </c>
      <c r="S1402" s="32">
        <v>0</v>
      </c>
      <c r="T1402" s="32">
        <v>0</v>
      </c>
      <c r="U1402" s="32">
        <v>0</v>
      </c>
      <c r="V1402" s="32">
        <f t="shared" si="3871"/>
        <v>742.26099999999997</v>
      </c>
      <c r="W1402" s="32"/>
      <c r="X1402" s="32"/>
      <c r="Y1402" s="32"/>
      <c r="Z1402" s="32"/>
      <c r="AA1402" s="32"/>
      <c r="AB1402" s="32">
        <v>511.875</v>
      </c>
      <c r="AC1402" s="33">
        <v>511.875</v>
      </c>
      <c r="AD1402" s="33">
        <v>511.875</v>
      </c>
      <c r="AE1402" s="34">
        <f t="shared" si="3836"/>
        <v>100</v>
      </c>
      <c r="AF1402" s="32">
        <v>630</v>
      </c>
      <c r="AG1402" s="32">
        <v>-68.739000000000004</v>
      </c>
      <c r="AH1402" s="32">
        <v>0</v>
      </c>
      <c r="AI1402" s="32">
        <v>0</v>
      </c>
      <c r="AJ1402" s="32">
        <v>0</v>
      </c>
      <c r="AK1402" s="32">
        <v>0</v>
      </c>
      <c r="AL1402" s="32">
        <f t="shared" si="3838"/>
        <v>561.26099999999997</v>
      </c>
      <c r="AM1402" s="32">
        <f t="shared" si="3839"/>
        <v>181</v>
      </c>
      <c r="AN1402" s="12"/>
    </row>
    <row r="1403" spans="2:40" x14ac:dyDescent="0.3">
      <c r="B1403" s="30" t="s">
        <v>667</v>
      </c>
      <c r="C1403" s="30" t="s">
        <v>104</v>
      </c>
      <c r="D1403" s="30" t="s">
        <v>152</v>
      </c>
      <c r="E1403" s="15" t="str">
        <f t="shared" si="3870"/>
        <v>0412</v>
      </c>
      <c r="F1403" s="30" t="s">
        <v>772</v>
      </c>
      <c r="G1403" s="30" t="s">
        <v>56</v>
      </c>
      <c r="H1403" s="31" t="s">
        <v>57</v>
      </c>
      <c r="I1403" s="32">
        <f t="shared" ref="I1403:T1403" si="3881">I1404</f>
        <v>88.1</v>
      </c>
      <c r="J1403" s="32">
        <f t="shared" si="3881"/>
        <v>88.1</v>
      </c>
      <c r="K1403" s="32">
        <f t="shared" si="3881"/>
        <v>88.1</v>
      </c>
      <c r="L1403" s="32">
        <f t="shared" si="3881"/>
        <v>0</v>
      </c>
      <c r="M1403" s="32">
        <f t="shared" si="3881"/>
        <v>0</v>
      </c>
      <c r="N1403" s="32">
        <f t="shared" si="3881"/>
        <v>0</v>
      </c>
      <c r="O1403" s="32">
        <f t="shared" si="3881"/>
        <v>-7.7510000000000003</v>
      </c>
      <c r="P1403" s="32">
        <f t="shared" si="3881"/>
        <v>0</v>
      </c>
      <c r="Q1403" s="32">
        <f t="shared" si="3881"/>
        <v>0</v>
      </c>
      <c r="R1403" s="32">
        <f t="shared" si="3881"/>
        <v>0</v>
      </c>
      <c r="S1403" s="32">
        <f t="shared" si="3881"/>
        <v>0</v>
      </c>
      <c r="T1403" s="32">
        <f t="shared" si="3881"/>
        <v>0</v>
      </c>
      <c r="U1403" s="32">
        <v>0</v>
      </c>
      <c r="V1403" s="32">
        <f t="shared" si="3871"/>
        <v>80.34899999999999</v>
      </c>
      <c r="W1403" s="32">
        <f t="shared" ref="W1403:AD1403" si="3882">W1404</f>
        <v>0</v>
      </c>
      <c r="X1403" s="32">
        <f t="shared" si="3882"/>
        <v>0</v>
      </c>
      <c r="Y1403" s="32">
        <f t="shared" si="3882"/>
        <v>0</v>
      </c>
      <c r="Z1403" s="32">
        <f t="shared" si="3882"/>
        <v>0</v>
      </c>
      <c r="AA1403" s="32">
        <f t="shared" si="3882"/>
        <v>0</v>
      </c>
      <c r="AB1403" s="32">
        <f t="shared" si="3882"/>
        <v>261.3485</v>
      </c>
      <c r="AC1403" s="33">
        <f t="shared" si="3882"/>
        <v>261.34899999999999</v>
      </c>
      <c r="AD1403" s="33">
        <f t="shared" si="3882"/>
        <v>261.3485</v>
      </c>
      <c r="AE1403" s="34">
        <f t="shared" si="3836"/>
        <v>99.999808684938543</v>
      </c>
      <c r="AF1403" s="32">
        <f t="shared" ref="AF1403:AK1403" si="3883">AF1404</f>
        <v>269.10000000000002</v>
      </c>
      <c r="AG1403" s="32">
        <f t="shared" si="3883"/>
        <v>-7.7510000000000003</v>
      </c>
      <c r="AH1403" s="32">
        <f t="shared" si="3883"/>
        <v>0</v>
      </c>
      <c r="AI1403" s="32">
        <f t="shared" si="3883"/>
        <v>0</v>
      </c>
      <c r="AJ1403" s="32">
        <f t="shared" si="3883"/>
        <v>0</v>
      </c>
      <c r="AK1403" s="32">
        <f t="shared" si="3883"/>
        <v>0</v>
      </c>
      <c r="AL1403" s="32">
        <f t="shared" si="3838"/>
        <v>261.34900000000005</v>
      </c>
      <c r="AM1403" s="32">
        <f t="shared" si="3839"/>
        <v>-181.00000000000006</v>
      </c>
    </row>
    <row r="1404" spans="2:40" x14ac:dyDescent="0.3">
      <c r="B1404" s="30" t="s">
        <v>667</v>
      </c>
      <c r="C1404" s="30" t="s">
        <v>104</v>
      </c>
      <c r="D1404" s="30" t="s">
        <v>152</v>
      </c>
      <c r="E1404" s="15" t="str">
        <f t="shared" si="3870"/>
        <v>0412</v>
      </c>
      <c r="F1404" s="30" t="s">
        <v>772</v>
      </c>
      <c r="G1404" s="30" t="s">
        <v>58</v>
      </c>
      <c r="H1404" s="31" t="s">
        <v>59</v>
      </c>
      <c r="I1404" s="32">
        <v>88.1</v>
      </c>
      <c r="J1404" s="32">
        <v>88.1</v>
      </c>
      <c r="K1404" s="32">
        <v>88.1</v>
      </c>
      <c r="L1404" s="32"/>
      <c r="M1404" s="32"/>
      <c r="N1404" s="32"/>
      <c r="O1404" s="32">
        <v>-7.7510000000000003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2">
        <v>0</v>
      </c>
      <c r="V1404" s="32">
        <f t="shared" si="3871"/>
        <v>80.34899999999999</v>
      </c>
      <c r="W1404" s="32"/>
      <c r="X1404" s="32"/>
      <c r="Y1404" s="32"/>
      <c r="Z1404" s="32"/>
      <c r="AA1404" s="32"/>
      <c r="AB1404" s="32">
        <v>261.3485</v>
      </c>
      <c r="AC1404" s="33">
        <v>261.34899999999999</v>
      </c>
      <c r="AD1404" s="33">
        <v>261.3485</v>
      </c>
      <c r="AE1404" s="34">
        <f t="shared" si="3836"/>
        <v>99.999808684938543</v>
      </c>
      <c r="AF1404" s="32">
        <v>269.10000000000002</v>
      </c>
      <c r="AG1404" s="32">
        <v>-7.7510000000000003</v>
      </c>
      <c r="AH1404" s="32">
        <v>0</v>
      </c>
      <c r="AI1404" s="32">
        <v>0</v>
      </c>
      <c r="AJ1404" s="32">
        <v>0</v>
      </c>
      <c r="AK1404" s="32">
        <v>0</v>
      </c>
      <c r="AL1404" s="32">
        <f t="shared" si="3838"/>
        <v>261.34900000000005</v>
      </c>
      <c r="AM1404" s="32">
        <f t="shared" si="3839"/>
        <v>-181.00000000000006</v>
      </c>
      <c r="AN1404" s="12"/>
    </row>
    <row r="1405" spans="2:40" ht="46.8" x14ac:dyDescent="0.3">
      <c r="B1405" s="30" t="s">
        <v>667</v>
      </c>
      <c r="C1405" s="30" t="s">
        <v>104</v>
      </c>
      <c r="D1405" s="30" t="s">
        <v>152</v>
      </c>
      <c r="E1405" s="15" t="str">
        <f t="shared" si="3870"/>
        <v>0412</v>
      </c>
      <c r="F1405" s="48" t="s">
        <v>774</v>
      </c>
      <c r="G1405" s="48"/>
      <c r="H1405" s="49" t="s">
        <v>775</v>
      </c>
      <c r="I1405" s="32"/>
      <c r="J1405" s="32"/>
      <c r="K1405" s="32"/>
      <c r="L1405" s="32"/>
      <c r="M1405" s="32"/>
      <c r="N1405" s="32"/>
      <c r="O1405" s="32">
        <f t="shared" ref="O1405:O1407" si="3884">O1406</f>
        <v>0</v>
      </c>
      <c r="P1405" s="32">
        <f t="shared" ref="P1405:P1407" si="3885">P1406</f>
        <v>62.866999999999997</v>
      </c>
      <c r="Q1405" s="32"/>
      <c r="R1405" s="32"/>
      <c r="S1405" s="32"/>
      <c r="T1405" s="32"/>
      <c r="U1405" s="32"/>
      <c r="V1405" s="32">
        <f t="shared" si="3871"/>
        <v>62.866999999999997</v>
      </c>
      <c r="W1405" s="32"/>
      <c r="X1405" s="32"/>
      <c r="Y1405" s="32"/>
      <c r="Z1405" s="32"/>
      <c r="AA1405" s="32"/>
      <c r="AB1405" s="32">
        <f t="shared" ref="AB1405:AB1407" si="3886">AB1406</f>
        <v>0</v>
      </c>
      <c r="AC1405" s="33">
        <f t="shared" ref="AC1405:AC1407" si="3887">AC1406</f>
        <v>54.8</v>
      </c>
      <c r="AD1405" s="33">
        <f t="shared" ref="AD1405:AD1407" si="3888">AD1406</f>
        <v>54.8</v>
      </c>
      <c r="AE1405" s="34">
        <f t="shared" si="3836"/>
        <v>100</v>
      </c>
      <c r="AF1405" s="32">
        <f t="shared" ref="AF1405:AF1407" si="3889">AF1406</f>
        <v>62.866999999999997</v>
      </c>
      <c r="AG1405" s="32">
        <f t="shared" ref="AG1405:AG1407" si="3890">AG1406</f>
        <v>0</v>
      </c>
      <c r="AH1405" s="32">
        <f t="shared" ref="AH1405:AH1407" si="3891">AH1406</f>
        <v>0</v>
      </c>
      <c r="AI1405" s="32">
        <f t="shared" ref="AI1405:AI1407" si="3892">AI1406</f>
        <v>0</v>
      </c>
      <c r="AJ1405" s="32">
        <f t="shared" ref="AJ1405:AJ1407" si="3893">AJ1406</f>
        <v>0</v>
      </c>
      <c r="AK1405" s="32">
        <f t="shared" ref="AK1405:AK1407" si="3894">AK1406</f>
        <v>0</v>
      </c>
      <c r="AL1405" s="32">
        <f t="shared" si="3838"/>
        <v>62.866999999999997</v>
      </c>
      <c r="AM1405" s="32">
        <f t="shared" si="3839"/>
        <v>0</v>
      </c>
      <c r="AN1405" s="12"/>
    </row>
    <row r="1406" spans="2:40" ht="31.2" x14ac:dyDescent="0.3">
      <c r="B1406" s="30" t="s">
        <v>667</v>
      </c>
      <c r="C1406" s="30" t="s">
        <v>104</v>
      </c>
      <c r="D1406" s="30" t="s">
        <v>152</v>
      </c>
      <c r="E1406" s="15" t="str">
        <f t="shared" si="3870"/>
        <v>0412</v>
      </c>
      <c r="F1406" s="48" t="s">
        <v>776</v>
      </c>
      <c r="G1406" s="48"/>
      <c r="H1406" s="49" t="s">
        <v>777</v>
      </c>
      <c r="I1406" s="32"/>
      <c r="J1406" s="32"/>
      <c r="K1406" s="32"/>
      <c r="L1406" s="32"/>
      <c r="M1406" s="32"/>
      <c r="N1406" s="32"/>
      <c r="O1406" s="32">
        <f t="shared" si="3884"/>
        <v>0</v>
      </c>
      <c r="P1406" s="32">
        <f t="shared" si="3885"/>
        <v>62.866999999999997</v>
      </c>
      <c r="Q1406" s="32"/>
      <c r="R1406" s="32"/>
      <c r="S1406" s="32"/>
      <c r="T1406" s="32"/>
      <c r="U1406" s="32"/>
      <c r="V1406" s="32">
        <f t="shared" si="3871"/>
        <v>62.866999999999997</v>
      </c>
      <c r="W1406" s="32"/>
      <c r="X1406" s="32"/>
      <c r="Y1406" s="32"/>
      <c r="Z1406" s="32"/>
      <c r="AA1406" s="32"/>
      <c r="AB1406" s="32">
        <f t="shared" si="3886"/>
        <v>0</v>
      </c>
      <c r="AC1406" s="33">
        <f t="shared" si="3887"/>
        <v>54.8</v>
      </c>
      <c r="AD1406" s="33">
        <f t="shared" si="3888"/>
        <v>54.8</v>
      </c>
      <c r="AE1406" s="34">
        <f t="shared" si="3836"/>
        <v>100</v>
      </c>
      <c r="AF1406" s="32">
        <f t="shared" si="3889"/>
        <v>62.866999999999997</v>
      </c>
      <c r="AG1406" s="32">
        <f t="shared" si="3890"/>
        <v>0</v>
      </c>
      <c r="AH1406" s="32">
        <f t="shared" si="3891"/>
        <v>0</v>
      </c>
      <c r="AI1406" s="32">
        <f t="shared" si="3892"/>
        <v>0</v>
      </c>
      <c r="AJ1406" s="32">
        <f t="shared" si="3893"/>
        <v>0</v>
      </c>
      <c r="AK1406" s="32">
        <f t="shared" si="3894"/>
        <v>0</v>
      </c>
      <c r="AL1406" s="32">
        <f t="shared" si="3838"/>
        <v>62.866999999999997</v>
      </c>
      <c r="AM1406" s="32">
        <f t="shared" si="3839"/>
        <v>0</v>
      </c>
      <c r="AN1406" s="12"/>
    </row>
    <row r="1407" spans="2:40" ht="31.2" x14ac:dyDescent="0.3">
      <c r="B1407" s="30" t="s">
        <v>667</v>
      </c>
      <c r="C1407" s="30" t="s">
        <v>104</v>
      </c>
      <c r="D1407" s="30" t="s">
        <v>152</v>
      </c>
      <c r="E1407" s="15" t="str">
        <f t="shared" si="3870"/>
        <v>0412</v>
      </c>
      <c r="F1407" s="48" t="s">
        <v>776</v>
      </c>
      <c r="G1407" s="48" t="s">
        <v>50</v>
      </c>
      <c r="H1407" s="49" t="s">
        <v>51</v>
      </c>
      <c r="I1407" s="32"/>
      <c r="J1407" s="32"/>
      <c r="K1407" s="32"/>
      <c r="L1407" s="32"/>
      <c r="M1407" s="32"/>
      <c r="N1407" s="32"/>
      <c r="O1407" s="32">
        <f t="shared" si="3884"/>
        <v>0</v>
      </c>
      <c r="P1407" s="32">
        <f t="shared" si="3885"/>
        <v>62.866999999999997</v>
      </c>
      <c r="Q1407" s="32"/>
      <c r="R1407" s="32"/>
      <c r="S1407" s="32"/>
      <c r="T1407" s="32"/>
      <c r="U1407" s="32"/>
      <c r="V1407" s="32">
        <f t="shared" si="3871"/>
        <v>62.866999999999997</v>
      </c>
      <c r="W1407" s="32"/>
      <c r="X1407" s="32"/>
      <c r="Y1407" s="32"/>
      <c r="Z1407" s="32"/>
      <c r="AA1407" s="32"/>
      <c r="AB1407" s="32">
        <f t="shared" si="3886"/>
        <v>0</v>
      </c>
      <c r="AC1407" s="33">
        <f t="shared" si="3887"/>
        <v>54.8</v>
      </c>
      <c r="AD1407" s="33">
        <f t="shared" si="3888"/>
        <v>54.8</v>
      </c>
      <c r="AE1407" s="34">
        <f t="shared" si="3836"/>
        <v>100</v>
      </c>
      <c r="AF1407" s="32">
        <f t="shared" si="3889"/>
        <v>62.866999999999997</v>
      </c>
      <c r="AG1407" s="32">
        <f t="shared" si="3890"/>
        <v>0</v>
      </c>
      <c r="AH1407" s="32">
        <f t="shared" si="3891"/>
        <v>0</v>
      </c>
      <c r="AI1407" s="32">
        <f t="shared" si="3892"/>
        <v>0</v>
      </c>
      <c r="AJ1407" s="32">
        <f t="shared" si="3893"/>
        <v>0</v>
      </c>
      <c r="AK1407" s="32">
        <f t="shared" si="3894"/>
        <v>0</v>
      </c>
      <c r="AL1407" s="32">
        <f t="shared" si="3838"/>
        <v>62.866999999999997</v>
      </c>
      <c r="AM1407" s="32">
        <f t="shared" si="3839"/>
        <v>0</v>
      </c>
      <c r="AN1407" s="12"/>
    </row>
    <row r="1408" spans="2:40" ht="31.2" x14ac:dyDescent="0.3">
      <c r="B1408" s="30" t="s">
        <v>667</v>
      </c>
      <c r="C1408" s="30" t="s">
        <v>104</v>
      </c>
      <c r="D1408" s="30" t="s">
        <v>152</v>
      </c>
      <c r="E1408" s="15" t="str">
        <f t="shared" si="3870"/>
        <v>0412</v>
      </c>
      <c r="F1408" s="48" t="s">
        <v>776</v>
      </c>
      <c r="G1408" s="48" t="s">
        <v>52</v>
      </c>
      <c r="H1408" s="49" t="s">
        <v>53</v>
      </c>
      <c r="I1408" s="32"/>
      <c r="J1408" s="32"/>
      <c r="K1408" s="32"/>
      <c r="L1408" s="32"/>
      <c r="M1408" s="32"/>
      <c r="N1408" s="32"/>
      <c r="O1408" s="32">
        <v>0</v>
      </c>
      <c r="P1408" s="32">
        <v>62.866999999999997</v>
      </c>
      <c r="Q1408" s="32"/>
      <c r="R1408" s="32"/>
      <c r="S1408" s="32"/>
      <c r="T1408" s="32"/>
      <c r="U1408" s="32"/>
      <c r="V1408" s="32">
        <f t="shared" si="3871"/>
        <v>62.866999999999997</v>
      </c>
      <c r="W1408" s="32"/>
      <c r="X1408" s="32"/>
      <c r="Y1408" s="32"/>
      <c r="Z1408" s="32"/>
      <c r="AA1408" s="32"/>
      <c r="AB1408" s="32">
        <v>0</v>
      </c>
      <c r="AC1408" s="33">
        <v>54.8</v>
      </c>
      <c r="AD1408" s="33">
        <v>54.8</v>
      </c>
      <c r="AE1408" s="34">
        <f t="shared" si="3836"/>
        <v>100</v>
      </c>
      <c r="AF1408" s="32">
        <v>62.866999999999997</v>
      </c>
      <c r="AG1408" s="32">
        <v>0</v>
      </c>
      <c r="AH1408" s="32">
        <v>0</v>
      </c>
      <c r="AI1408" s="32">
        <v>0</v>
      </c>
      <c r="AJ1408" s="32">
        <v>0</v>
      </c>
      <c r="AK1408" s="32">
        <v>0</v>
      </c>
      <c r="AL1408" s="32">
        <f t="shared" si="3838"/>
        <v>62.866999999999997</v>
      </c>
      <c r="AM1408" s="32">
        <f t="shared" si="3839"/>
        <v>0</v>
      </c>
      <c r="AN1408" s="12"/>
    </row>
    <row r="1409" spans="2:40" s="13" customFormat="1" x14ac:dyDescent="0.3">
      <c r="B1409" s="14" t="s">
        <v>667</v>
      </c>
      <c r="C1409" s="14" t="s">
        <v>112</v>
      </c>
      <c r="D1409" s="14"/>
      <c r="E1409" s="21" t="str">
        <f t="shared" si="3870"/>
        <v>05</v>
      </c>
      <c r="F1409" s="14"/>
      <c r="G1409" s="14"/>
      <c r="H1409" s="16" t="s">
        <v>113</v>
      </c>
      <c r="I1409" s="17">
        <f t="shared" ref="I1409:U1409" si="3895">I1417+I1481+I1410</f>
        <v>17353.7</v>
      </c>
      <c r="J1409" s="17">
        <f t="shared" si="3895"/>
        <v>1402.2</v>
      </c>
      <c r="K1409" s="17">
        <f t="shared" si="3895"/>
        <v>1402.2</v>
      </c>
      <c r="L1409" s="17">
        <f t="shared" si="3895"/>
        <v>-3959.2</v>
      </c>
      <c r="M1409" s="17">
        <f t="shared" si="3895"/>
        <v>1000</v>
      </c>
      <c r="N1409" s="17">
        <f t="shared" si="3895"/>
        <v>980</v>
      </c>
      <c r="O1409" s="17">
        <f t="shared" si="3895"/>
        <v>-566.64499999999998</v>
      </c>
      <c r="P1409" s="17">
        <f t="shared" si="3895"/>
        <v>0</v>
      </c>
      <c r="Q1409" s="17">
        <f t="shared" si="3895"/>
        <v>0</v>
      </c>
      <c r="R1409" s="17">
        <f t="shared" si="3895"/>
        <v>4358.2179999999998</v>
      </c>
      <c r="S1409" s="17">
        <f t="shared" si="3895"/>
        <v>-135.666</v>
      </c>
      <c r="T1409" s="17">
        <f t="shared" si="3895"/>
        <v>0</v>
      </c>
      <c r="U1409" s="17">
        <f t="shared" si="3895"/>
        <v>0</v>
      </c>
      <c r="V1409" s="17">
        <f t="shared" si="3871"/>
        <v>17050.406999999999</v>
      </c>
      <c r="W1409" s="17">
        <f t="shared" ref="W1409:AD1409" si="3896">W1417+W1481+W1410</f>
        <v>1200</v>
      </c>
      <c r="X1409" s="17">
        <f t="shared" si="3896"/>
        <v>0</v>
      </c>
      <c r="Y1409" s="17">
        <f t="shared" si="3896"/>
        <v>0</v>
      </c>
      <c r="Z1409" s="17">
        <f t="shared" si="3896"/>
        <v>0</v>
      </c>
      <c r="AA1409" s="17">
        <f t="shared" si="3896"/>
        <v>0</v>
      </c>
      <c r="AB1409" s="17">
        <f t="shared" si="3896"/>
        <v>837.25877000000003</v>
      </c>
      <c r="AC1409" s="18">
        <f t="shared" si="3896"/>
        <v>4592.2315400000007</v>
      </c>
      <c r="AD1409" s="18">
        <f t="shared" si="3896"/>
        <v>4584.7845200000002</v>
      </c>
      <c r="AE1409" s="19">
        <f t="shared" si="3836"/>
        <v>99.837834396303094</v>
      </c>
      <c r="AF1409" s="17">
        <f t="shared" ref="AF1409:AK1409" si="3897">AF1417+AF1481+AF1410</f>
        <v>10662.96026</v>
      </c>
      <c r="AG1409" s="17">
        <f t="shared" si="3897"/>
        <v>-566.64499999999998</v>
      </c>
      <c r="AH1409" s="17">
        <f t="shared" si="3897"/>
        <v>0</v>
      </c>
      <c r="AI1409" s="17">
        <f t="shared" si="3897"/>
        <v>0</v>
      </c>
      <c r="AJ1409" s="17">
        <f t="shared" si="3897"/>
        <v>0</v>
      </c>
      <c r="AK1409" s="17">
        <f t="shared" si="3897"/>
        <v>0</v>
      </c>
      <c r="AL1409" s="17">
        <f t="shared" si="3838"/>
        <v>10096.315259999999</v>
      </c>
      <c r="AM1409" s="17">
        <f t="shared" si="3839"/>
        <v>6954.0917399999998</v>
      </c>
      <c r="AN1409" s="20"/>
    </row>
    <row r="1410" spans="2:40" s="22" customFormat="1" x14ac:dyDescent="0.3">
      <c r="B1410" s="23" t="s">
        <v>667</v>
      </c>
      <c r="C1410" s="23" t="s">
        <v>112</v>
      </c>
      <c r="D1410" s="23" t="s">
        <v>502</v>
      </c>
      <c r="E1410" s="24" t="str">
        <f t="shared" si="3870"/>
        <v>0502</v>
      </c>
      <c r="F1410" s="23"/>
      <c r="G1410" s="23"/>
      <c r="H1410" s="25" t="s">
        <v>778</v>
      </c>
      <c r="I1410" s="26">
        <f t="shared" ref="I1410:I1415" si="3898">I1411</f>
        <v>894</v>
      </c>
      <c r="J1410" s="26">
        <f t="shared" ref="J1410:J1415" si="3899">J1411</f>
        <v>0</v>
      </c>
      <c r="K1410" s="26">
        <f t="shared" ref="K1410:K1415" si="3900">K1411</f>
        <v>0</v>
      </c>
      <c r="L1410" s="26">
        <f t="shared" ref="L1410:L1415" si="3901">L1411</f>
        <v>0</v>
      </c>
      <c r="M1410" s="26">
        <f t="shared" ref="M1410:M1415" si="3902">M1411</f>
        <v>0</v>
      </c>
      <c r="N1410" s="26">
        <f t="shared" ref="N1410:N1415" si="3903">N1411</f>
        <v>0</v>
      </c>
      <c r="O1410" s="26">
        <f t="shared" ref="O1410:O1415" si="3904">O1411</f>
        <v>-557.01099999999997</v>
      </c>
      <c r="P1410" s="26">
        <f t="shared" ref="P1410:P1415" si="3905">P1411</f>
        <v>0</v>
      </c>
      <c r="Q1410" s="26">
        <f t="shared" ref="Q1410:Q1415" si="3906">Q1411</f>
        <v>0</v>
      </c>
      <c r="R1410" s="26">
        <f t="shared" ref="R1410:R1415" si="3907">R1411</f>
        <v>0</v>
      </c>
      <c r="S1410" s="26">
        <f t="shared" ref="S1410:S1415" si="3908">S1411</f>
        <v>0</v>
      </c>
      <c r="T1410" s="26">
        <f t="shared" ref="T1410:T1415" si="3909">T1411</f>
        <v>0</v>
      </c>
      <c r="U1410" s="26">
        <f t="shared" ref="U1410:U1415" si="3910">U1411</f>
        <v>0</v>
      </c>
      <c r="V1410" s="26">
        <f t="shared" si="3871"/>
        <v>336.98900000000003</v>
      </c>
      <c r="W1410" s="26">
        <f t="shared" ref="W1410:W1415" si="3911">W1411</f>
        <v>0</v>
      </c>
      <c r="X1410" s="26">
        <f t="shared" ref="X1410:X1415" si="3912">X1411</f>
        <v>0</v>
      </c>
      <c r="Y1410" s="26">
        <f t="shared" ref="Y1410:Y1415" si="3913">Y1411</f>
        <v>0</v>
      </c>
      <c r="Z1410" s="26">
        <f t="shared" ref="Z1410:Z1415" si="3914">Z1411</f>
        <v>-894</v>
      </c>
      <c r="AA1410" s="26">
        <f t="shared" ref="AA1410:AA1415" si="3915">AA1411</f>
        <v>0</v>
      </c>
      <c r="AB1410" s="26">
        <f t="shared" ref="AB1410:AB1415" si="3916">AB1411</f>
        <v>182.03373999999999</v>
      </c>
      <c r="AC1410" s="27">
        <f t="shared" ref="AC1410:AC1415" si="3917">AC1411</f>
        <v>182.03379000000001</v>
      </c>
      <c r="AD1410" s="27">
        <f t="shared" ref="AD1410:AD1415" si="3918">AD1411</f>
        <v>182.03373999999999</v>
      </c>
      <c r="AE1410" s="28">
        <f t="shared" si="3836"/>
        <v>99.999972532572102</v>
      </c>
      <c r="AF1410" s="26">
        <f t="shared" ref="AF1410:AF1415" si="3919">AF1411</f>
        <v>739.04512</v>
      </c>
      <c r="AG1410" s="26">
        <f t="shared" ref="AG1410:AG1415" si="3920">AG1411</f>
        <v>-557.01099999999997</v>
      </c>
      <c r="AH1410" s="26">
        <f t="shared" ref="AH1410:AH1415" si="3921">AH1411</f>
        <v>0</v>
      </c>
      <c r="AI1410" s="26">
        <f t="shared" ref="AI1410:AI1415" si="3922">AI1411</f>
        <v>0</v>
      </c>
      <c r="AJ1410" s="26">
        <f t="shared" ref="AJ1410:AJ1415" si="3923">AJ1411</f>
        <v>0</v>
      </c>
      <c r="AK1410" s="26">
        <f t="shared" ref="AK1410:AK1415" si="3924">AK1411</f>
        <v>0</v>
      </c>
      <c r="AL1410" s="26">
        <f t="shared" si="3838"/>
        <v>182.03412000000003</v>
      </c>
      <c r="AM1410" s="26">
        <f t="shared" si="3839"/>
        <v>154.95488</v>
      </c>
      <c r="AN1410" s="2"/>
    </row>
    <row r="1411" spans="2:40" ht="31.2" x14ac:dyDescent="0.3">
      <c r="B1411" s="30" t="s">
        <v>667</v>
      </c>
      <c r="C1411" s="30" t="s">
        <v>112</v>
      </c>
      <c r="D1411" s="30" t="s">
        <v>502</v>
      </c>
      <c r="E1411" s="15" t="str">
        <f t="shared" si="3870"/>
        <v>0502</v>
      </c>
      <c r="F1411" s="30" t="s">
        <v>760</v>
      </c>
      <c r="G1411" s="30"/>
      <c r="H1411" s="31" t="s">
        <v>761</v>
      </c>
      <c r="I1411" s="32">
        <f t="shared" si="3898"/>
        <v>894</v>
      </c>
      <c r="J1411" s="32">
        <f t="shared" si="3899"/>
        <v>0</v>
      </c>
      <c r="K1411" s="32">
        <f t="shared" si="3900"/>
        <v>0</v>
      </c>
      <c r="L1411" s="32">
        <f t="shared" si="3901"/>
        <v>0</v>
      </c>
      <c r="M1411" s="32">
        <f t="shared" si="3902"/>
        <v>0</v>
      </c>
      <c r="N1411" s="32">
        <f t="shared" si="3903"/>
        <v>0</v>
      </c>
      <c r="O1411" s="32">
        <f t="shared" si="3904"/>
        <v>-557.01099999999997</v>
      </c>
      <c r="P1411" s="32">
        <f t="shared" si="3905"/>
        <v>0</v>
      </c>
      <c r="Q1411" s="32">
        <f t="shared" si="3906"/>
        <v>0</v>
      </c>
      <c r="R1411" s="32">
        <f t="shared" si="3907"/>
        <v>0</v>
      </c>
      <c r="S1411" s="32">
        <f t="shared" si="3908"/>
        <v>0</v>
      </c>
      <c r="T1411" s="32">
        <f t="shared" si="3909"/>
        <v>0</v>
      </c>
      <c r="U1411" s="32">
        <f t="shared" si="3910"/>
        <v>0</v>
      </c>
      <c r="V1411" s="32">
        <f t="shared" si="3871"/>
        <v>336.98900000000003</v>
      </c>
      <c r="W1411" s="32">
        <f t="shared" si="3911"/>
        <v>0</v>
      </c>
      <c r="X1411" s="32">
        <f t="shared" si="3912"/>
        <v>0</v>
      </c>
      <c r="Y1411" s="32">
        <f t="shared" si="3913"/>
        <v>0</v>
      </c>
      <c r="Z1411" s="32">
        <f t="shared" si="3914"/>
        <v>-894</v>
      </c>
      <c r="AA1411" s="32">
        <f t="shared" si="3915"/>
        <v>0</v>
      </c>
      <c r="AB1411" s="32">
        <f t="shared" si="3916"/>
        <v>182.03373999999999</v>
      </c>
      <c r="AC1411" s="33">
        <f t="shared" si="3917"/>
        <v>182.03379000000001</v>
      </c>
      <c r="AD1411" s="33">
        <f t="shared" si="3918"/>
        <v>182.03373999999999</v>
      </c>
      <c r="AE1411" s="34">
        <f t="shared" si="3836"/>
        <v>99.999972532572102</v>
      </c>
      <c r="AF1411" s="32">
        <f t="shared" si="3919"/>
        <v>739.04512</v>
      </c>
      <c r="AG1411" s="32">
        <f t="shared" si="3920"/>
        <v>-557.01099999999997</v>
      </c>
      <c r="AH1411" s="32">
        <f t="shared" si="3921"/>
        <v>0</v>
      </c>
      <c r="AI1411" s="32">
        <f t="shared" si="3922"/>
        <v>0</v>
      </c>
      <c r="AJ1411" s="32">
        <f t="shared" si="3923"/>
        <v>0</v>
      </c>
      <c r="AK1411" s="32">
        <f t="shared" si="3924"/>
        <v>0</v>
      </c>
      <c r="AL1411" s="32">
        <f t="shared" si="3838"/>
        <v>182.03412000000003</v>
      </c>
      <c r="AM1411" s="32">
        <f t="shared" si="3839"/>
        <v>154.95488</v>
      </c>
    </row>
    <row r="1412" spans="2:40" ht="31.2" x14ac:dyDescent="0.3">
      <c r="B1412" s="30" t="s">
        <v>667</v>
      </c>
      <c r="C1412" s="30" t="s">
        <v>112</v>
      </c>
      <c r="D1412" s="30" t="s">
        <v>502</v>
      </c>
      <c r="E1412" s="15" t="str">
        <f t="shared" si="3870"/>
        <v>0502</v>
      </c>
      <c r="F1412" s="30" t="s">
        <v>779</v>
      </c>
      <c r="G1412" s="30"/>
      <c r="H1412" s="31" t="s">
        <v>780</v>
      </c>
      <c r="I1412" s="32">
        <f t="shared" si="3898"/>
        <v>894</v>
      </c>
      <c r="J1412" s="32">
        <f t="shared" si="3899"/>
        <v>0</v>
      </c>
      <c r="K1412" s="32">
        <f t="shared" si="3900"/>
        <v>0</v>
      </c>
      <c r="L1412" s="32">
        <f t="shared" si="3901"/>
        <v>0</v>
      </c>
      <c r="M1412" s="32">
        <f t="shared" si="3902"/>
        <v>0</v>
      </c>
      <c r="N1412" s="32">
        <f t="shared" si="3903"/>
        <v>0</v>
      </c>
      <c r="O1412" s="32">
        <f t="shared" si="3904"/>
        <v>-557.01099999999997</v>
      </c>
      <c r="P1412" s="32">
        <f t="shared" si="3905"/>
        <v>0</v>
      </c>
      <c r="Q1412" s="32">
        <f t="shared" si="3906"/>
        <v>0</v>
      </c>
      <c r="R1412" s="32">
        <f t="shared" si="3907"/>
        <v>0</v>
      </c>
      <c r="S1412" s="32">
        <f t="shared" si="3908"/>
        <v>0</v>
      </c>
      <c r="T1412" s="32">
        <f t="shared" si="3909"/>
        <v>0</v>
      </c>
      <c r="U1412" s="32">
        <f t="shared" si="3910"/>
        <v>0</v>
      </c>
      <c r="V1412" s="32">
        <f t="shared" si="3871"/>
        <v>336.98900000000003</v>
      </c>
      <c r="W1412" s="32">
        <f t="shared" si="3911"/>
        <v>0</v>
      </c>
      <c r="X1412" s="32">
        <f t="shared" si="3912"/>
        <v>0</v>
      </c>
      <c r="Y1412" s="32">
        <f t="shared" si="3913"/>
        <v>0</v>
      </c>
      <c r="Z1412" s="32">
        <f t="shared" si="3914"/>
        <v>-894</v>
      </c>
      <c r="AA1412" s="32">
        <f t="shared" si="3915"/>
        <v>0</v>
      </c>
      <c r="AB1412" s="32">
        <f t="shared" si="3916"/>
        <v>182.03373999999999</v>
      </c>
      <c r="AC1412" s="33">
        <f t="shared" si="3917"/>
        <v>182.03379000000001</v>
      </c>
      <c r="AD1412" s="33">
        <f t="shared" si="3918"/>
        <v>182.03373999999999</v>
      </c>
      <c r="AE1412" s="34">
        <f t="shared" si="3836"/>
        <v>99.999972532572102</v>
      </c>
      <c r="AF1412" s="32">
        <f t="shared" si="3919"/>
        <v>739.04512</v>
      </c>
      <c r="AG1412" s="32">
        <f t="shared" si="3920"/>
        <v>-557.01099999999997</v>
      </c>
      <c r="AH1412" s="32">
        <f t="shared" si="3921"/>
        <v>0</v>
      </c>
      <c r="AI1412" s="32">
        <f t="shared" si="3922"/>
        <v>0</v>
      </c>
      <c r="AJ1412" s="32">
        <f t="shared" si="3923"/>
        <v>0</v>
      </c>
      <c r="AK1412" s="32">
        <f t="shared" si="3924"/>
        <v>0</v>
      </c>
      <c r="AL1412" s="32">
        <f t="shared" si="3838"/>
        <v>182.03412000000003</v>
      </c>
      <c r="AM1412" s="32">
        <f t="shared" si="3839"/>
        <v>154.95488</v>
      </c>
    </row>
    <row r="1413" spans="2:40" ht="62.4" x14ac:dyDescent="0.3">
      <c r="B1413" s="30" t="s">
        <v>667</v>
      </c>
      <c r="C1413" s="30" t="s">
        <v>112</v>
      </c>
      <c r="D1413" s="30" t="s">
        <v>502</v>
      </c>
      <c r="E1413" s="15" t="str">
        <f t="shared" si="3870"/>
        <v>0502</v>
      </c>
      <c r="F1413" s="30" t="s">
        <v>781</v>
      </c>
      <c r="G1413" s="30"/>
      <c r="H1413" s="31" t="s">
        <v>782</v>
      </c>
      <c r="I1413" s="32">
        <f t="shared" si="3898"/>
        <v>894</v>
      </c>
      <c r="J1413" s="32">
        <f t="shared" si="3899"/>
        <v>0</v>
      </c>
      <c r="K1413" s="32">
        <f t="shared" si="3900"/>
        <v>0</v>
      </c>
      <c r="L1413" s="32">
        <f t="shared" si="3901"/>
        <v>0</v>
      </c>
      <c r="M1413" s="32">
        <f t="shared" si="3902"/>
        <v>0</v>
      </c>
      <c r="N1413" s="32">
        <f t="shared" si="3903"/>
        <v>0</v>
      </c>
      <c r="O1413" s="32">
        <f t="shared" si="3904"/>
        <v>-557.01099999999997</v>
      </c>
      <c r="P1413" s="32">
        <f t="shared" si="3905"/>
        <v>0</v>
      </c>
      <c r="Q1413" s="32">
        <f t="shared" si="3906"/>
        <v>0</v>
      </c>
      <c r="R1413" s="32">
        <f t="shared" si="3907"/>
        <v>0</v>
      </c>
      <c r="S1413" s="32">
        <f t="shared" si="3908"/>
        <v>0</v>
      </c>
      <c r="T1413" s="32">
        <f t="shared" si="3909"/>
        <v>0</v>
      </c>
      <c r="U1413" s="32">
        <f t="shared" si="3910"/>
        <v>0</v>
      </c>
      <c r="V1413" s="32">
        <f t="shared" si="3871"/>
        <v>336.98900000000003</v>
      </c>
      <c r="W1413" s="32">
        <f t="shared" si="3911"/>
        <v>0</v>
      </c>
      <c r="X1413" s="32">
        <f t="shared" si="3912"/>
        <v>0</v>
      </c>
      <c r="Y1413" s="32">
        <f t="shared" si="3913"/>
        <v>0</v>
      </c>
      <c r="Z1413" s="32">
        <f t="shared" si="3914"/>
        <v>-894</v>
      </c>
      <c r="AA1413" s="32">
        <f t="shared" si="3915"/>
        <v>0</v>
      </c>
      <c r="AB1413" s="32">
        <f t="shared" si="3916"/>
        <v>182.03373999999999</v>
      </c>
      <c r="AC1413" s="33">
        <f t="shared" si="3917"/>
        <v>182.03379000000001</v>
      </c>
      <c r="AD1413" s="33">
        <f t="shared" si="3918"/>
        <v>182.03373999999999</v>
      </c>
      <c r="AE1413" s="34">
        <f t="shared" si="3836"/>
        <v>99.999972532572102</v>
      </c>
      <c r="AF1413" s="32">
        <f t="shared" si="3919"/>
        <v>739.04512</v>
      </c>
      <c r="AG1413" s="32">
        <f t="shared" si="3920"/>
        <v>-557.01099999999997</v>
      </c>
      <c r="AH1413" s="32">
        <f t="shared" si="3921"/>
        <v>0</v>
      </c>
      <c r="AI1413" s="32">
        <f t="shared" si="3922"/>
        <v>0</v>
      </c>
      <c r="AJ1413" s="32">
        <f t="shared" si="3923"/>
        <v>0</v>
      </c>
      <c r="AK1413" s="32">
        <f t="shared" si="3924"/>
        <v>0</v>
      </c>
      <c r="AL1413" s="32">
        <f t="shared" si="3838"/>
        <v>182.03412000000003</v>
      </c>
      <c r="AM1413" s="32">
        <f t="shared" si="3839"/>
        <v>154.95488</v>
      </c>
    </row>
    <row r="1414" spans="2:40" ht="31.2" x14ac:dyDescent="0.3">
      <c r="B1414" s="30" t="s">
        <v>667</v>
      </c>
      <c r="C1414" s="30" t="s">
        <v>112</v>
      </c>
      <c r="D1414" s="30" t="s">
        <v>502</v>
      </c>
      <c r="E1414" s="15" t="str">
        <f t="shared" si="3870"/>
        <v>0502</v>
      </c>
      <c r="F1414" s="30" t="s">
        <v>783</v>
      </c>
      <c r="G1414" s="30"/>
      <c r="H1414" s="31" t="s">
        <v>784</v>
      </c>
      <c r="I1414" s="32">
        <f t="shared" si="3898"/>
        <v>894</v>
      </c>
      <c r="J1414" s="32">
        <f t="shared" si="3899"/>
        <v>0</v>
      </c>
      <c r="K1414" s="32">
        <f t="shared" si="3900"/>
        <v>0</v>
      </c>
      <c r="L1414" s="32">
        <f t="shared" si="3901"/>
        <v>0</v>
      </c>
      <c r="M1414" s="32">
        <f t="shared" si="3902"/>
        <v>0</v>
      </c>
      <c r="N1414" s="32">
        <f t="shared" si="3903"/>
        <v>0</v>
      </c>
      <c r="O1414" s="32">
        <f t="shared" si="3904"/>
        <v>-557.01099999999997</v>
      </c>
      <c r="P1414" s="32">
        <f t="shared" si="3905"/>
        <v>0</v>
      </c>
      <c r="Q1414" s="32">
        <f t="shared" si="3906"/>
        <v>0</v>
      </c>
      <c r="R1414" s="32">
        <f t="shared" si="3907"/>
        <v>0</v>
      </c>
      <c r="S1414" s="32">
        <f t="shared" si="3908"/>
        <v>0</v>
      </c>
      <c r="T1414" s="32">
        <f t="shared" si="3909"/>
        <v>0</v>
      </c>
      <c r="U1414" s="32">
        <f t="shared" si="3910"/>
        <v>0</v>
      </c>
      <c r="V1414" s="32">
        <f t="shared" si="3871"/>
        <v>336.98900000000003</v>
      </c>
      <c r="W1414" s="32">
        <f t="shared" si="3911"/>
        <v>0</v>
      </c>
      <c r="X1414" s="32">
        <f t="shared" si="3912"/>
        <v>0</v>
      </c>
      <c r="Y1414" s="32">
        <f t="shared" si="3913"/>
        <v>0</v>
      </c>
      <c r="Z1414" s="32">
        <f t="shared" si="3914"/>
        <v>-894</v>
      </c>
      <c r="AA1414" s="32">
        <f t="shared" si="3915"/>
        <v>0</v>
      </c>
      <c r="AB1414" s="32">
        <f t="shared" si="3916"/>
        <v>182.03373999999999</v>
      </c>
      <c r="AC1414" s="33">
        <f t="shared" si="3917"/>
        <v>182.03379000000001</v>
      </c>
      <c r="AD1414" s="33">
        <f t="shared" si="3918"/>
        <v>182.03373999999999</v>
      </c>
      <c r="AE1414" s="34">
        <f t="shared" si="3836"/>
        <v>99.999972532572102</v>
      </c>
      <c r="AF1414" s="32">
        <f t="shared" si="3919"/>
        <v>739.04512</v>
      </c>
      <c r="AG1414" s="32">
        <f t="shared" si="3920"/>
        <v>-557.01099999999997</v>
      </c>
      <c r="AH1414" s="32">
        <f t="shared" si="3921"/>
        <v>0</v>
      </c>
      <c r="AI1414" s="32">
        <f t="shared" si="3922"/>
        <v>0</v>
      </c>
      <c r="AJ1414" s="32">
        <f t="shared" si="3923"/>
        <v>0</v>
      </c>
      <c r="AK1414" s="32">
        <f t="shared" si="3924"/>
        <v>0</v>
      </c>
      <c r="AL1414" s="32">
        <f t="shared" si="3838"/>
        <v>182.03412000000003</v>
      </c>
      <c r="AM1414" s="32">
        <f t="shared" si="3839"/>
        <v>154.95488</v>
      </c>
    </row>
    <row r="1415" spans="2:40" ht="31.2" x14ac:dyDescent="0.3">
      <c r="B1415" s="30" t="s">
        <v>667</v>
      </c>
      <c r="C1415" s="30" t="s">
        <v>112</v>
      </c>
      <c r="D1415" s="30" t="s">
        <v>502</v>
      </c>
      <c r="E1415" s="15" t="str">
        <f t="shared" si="3870"/>
        <v>0502</v>
      </c>
      <c r="F1415" s="30" t="s">
        <v>783</v>
      </c>
      <c r="G1415" s="30" t="s">
        <v>50</v>
      </c>
      <c r="H1415" s="31" t="s">
        <v>51</v>
      </c>
      <c r="I1415" s="32">
        <f t="shared" si="3898"/>
        <v>894</v>
      </c>
      <c r="J1415" s="32">
        <f t="shared" si="3899"/>
        <v>0</v>
      </c>
      <c r="K1415" s="32">
        <f t="shared" si="3900"/>
        <v>0</v>
      </c>
      <c r="L1415" s="32">
        <f t="shared" si="3901"/>
        <v>0</v>
      </c>
      <c r="M1415" s="32">
        <f t="shared" si="3902"/>
        <v>0</v>
      </c>
      <c r="N1415" s="32">
        <f t="shared" si="3903"/>
        <v>0</v>
      </c>
      <c r="O1415" s="32">
        <f t="shared" si="3904"/>
        <v>-557.01099999999997</v>
      </c>
      <c r="P1415" s="32">
        <f t="shared" si="3905"/>
        <v>0</v>
      </c>
      <c r="Q1415" s="32">
        <f t="shared" si="3906"/>
        <v>0</v>
      </c>
      <c r="R1415" s="32">
        <f t="shared" si="3907"/>
        <v>0</v>
      </c>
      <c r="S1415" s="32">
        <f t="shared" si="3908"/>
        <v>0</v>
      </c>
      <c r="T1415" s="32">
        <f t="shared" si="3909"/>
        <v>0</v>
      </c>
      <c r="U1415" s="32">
        <f t="shared" si="3910"/>
        <v>0</v>
      </c>
      <c r="V1415" s="32">
        <f t="shared" si="3871"/>
        <v>336.98900000000003</v>
      </c>
      <c r="W1415" s="32">
        <f t="shared" si="3911"/>
        <v>0</v>
      </c>
      <c r="X1415" s="32">
        <f t="shared" si="3912"/>
        <v>0</v>
      </c>
      <c r="Y1415" s="32">
        <f t="shared" si="3913"/>
        <v>0</v>
      </c>
      <c r="Z1415" s="32">
        <f t="shared" si="3914"/>
        <v>-894</v>
      </c>
      <c r="AA1415" s="32">
        <f t="shared" si="3915"/>
        <v>0</v>
      </c>
      <c r="AB1415" s="32">
        <f t="shared" si="3916"/>
        <v>182.03373999999999</v>
      </c>
      <c r="AC1415" s="33">
        <f t="shared" si="3917"/>
        <v>182.03379000000001</v>
      </c>
      <c r="AD1415" s="33">
        <f t="shared" si="3918"/>
        <v>182.03373999999999</v>
      </c>
      <c r="AE1415" s="34">
        <f t="shared" si="3836"/>
        <v>99.999972532572102</v>
      </c>
      <c r="AF1415" s="32">
        <f t="shared" si="3919"/>
        <v>739.04512</v>
      </c>
      <c r="AG1415" s="32">
        <f t="shared" si="3920"/>
        <v>-557.01099999999997</v>
      </c>
      <c r="AH1415" s="32">
        <f t="shared" si="3921"/>
        <v>0</v>
      </c>
      <c r="AI1415" s="32">
        <f t="shared" si="3922"/>
        <v>0</v>
      </c>
      <c r="AJ1415" s="32">
        <f t="shared" si="3923"/>
        <v>0</v>
      </c>
      <c r="AK1415" s="32">
        <f t="shared" si="3924"/>
        <v>0</v>
      </c>
      <c r="AL1415" s="32">
        <f t="shared" si="3838"/>
        <v>182.03412000000003</v>
      </c>
      <c r="AM1415" s="32">
        <f t="shared" si="3839"/>
        <v>154.95488</v>
      </c>
    </row>
    <row r="1416" spans="2:40" ht="31.2" x14ac:dyDescent="0.3">
      <c r="B1416" s="30" t="s">
        <v>667</v>
      </c>
      <c r="C1416" s="30" t="s">
        <v>112</v>
      </c>
      <c r="D1416" s="30" t="s">
        <v>502</v>
      </c>
      <c r="E1416" s="15" t="str">
        <f t="shared" si="3870"/>
        <v>0502</v>
      </c>
      <c r="F1416" s="30" t="s">
        <v>783</v>
      </c>
      <c r="G1416" s="30" t="s">
        <v>52</v>
      </c>
      <c r="H1416" s="31" t="s">
        <v>53</v>
      </c>
      <c r="I1416" s="32">
        <v>894</v>
      </c>
      <c r="J1416" s="32"/>
      <c r="K1416" s="32"/>
      <c r="L1416" s="32"/>
      <c r="M1416" s="32"/>
      <c r="N1416" s="32"/>
      <c r="O1416" s="32">
        <v>-557.01099999999997</v>
      </c>
      <c r="P1416" s="32">
        <v>0</v>
      </c>
      <c r="Q1416" s="32">
        <v>0</v>
      </c>
      <c r="R1416" s="32">
        <v>0</v>
      </c>
      <c r="S1416" s="32">
        <v>0</v>
      </c>
      <c r="T1416" s="32">
        <v>0</v>
      </c>
      <c r="U1416" s="32">
        <f>-894+894</f>
        <v>0</v>
      </c>
      <c r="V1416" s="32">
        <f t="shared" si="3871"/>
        <v>336.98900000000003</v>
      </c>
      <c r="W1416" s="32"/>
      <c r="X1416" s="32"/>
      <c r="Y1416" s="32"/>
      <c r="Z1416" s="32">
        <v>-894</v>
      </c>
      <c r="AA1416" s="32"/>
      <c r="AB1416" s="32">
        <v>182.03373999999999</v>
      </c>
      <c r="AC1416" s="33">
        <v>182.03379000000001</v>
      </c>
      <c r="AD1416" s="33">
        <v>182.03373999999999</v>
      </c>
      <c r="AE1416" s="34">
        <f t="shared" si="3836"/>
        <v>99.999972532572102</v>
      </c>
      <c r="AF1416" s="32">
        <v>739.04512</v>
      </c>
      <c r="AG1416" s="32">
        <v>-557.01099999999997</v>
      </c>
      <c r="AH1416" s="32">
        <v>0</v>
      </c>
      <c r="AI1416" s="32">
        <v>0</v>
      </c>
      <c r="AJ1416" s="32">
        <v>0</v>
      </c>
      <c r="AK1416" s="32">
        <v>0</v>
      </c>
      <c r="AL1416" s="32">
        <f t="shared" si="3838"/>
        <v>182.03412000000003</v>
      </c>
      <c r="AM1416" s="32">
        <f t="shared" si="3839"/>
        <v>154.95488</v>
      </c>
    </row>
    <row r="1417" spans="2:40" s="22" customFormat="1" x14ac:dyDescent="0.3">
      <c r="B1417" s="23" t="s">
        <v>667</v>
      </c>
      <c r="C1417" s="23" t="s">
        <v>112</v>
      </c>
      <c r="D1417" s="23" t="s">
        <v>114</v>
      </c>
      <c r="E1417" s="24" t="str">
        <f t="shared" si="3870"/>
        <v>0503</v>
      </c>
      <c r="F1417" s="23"/>
      <c r="G1417" s="23"/>
      <c r="H1417" s="25" t="s">
        <v>115</v>
      </c>
      <c r="I1417" s="26">
        <f t="shared" ref="I1417:N1417" si="3925">I1418+I1437+I1455+I1449</f>
        <v>16459.7</v>
      </c>
      <c r="J1417" s="26">
        <f t="shared" si="3925"/>
        <v>1402.2</v>
      </c>
      <c r="K1417" s="26">
        <f t="shared" si="3925"/>
        <v>1402.2</v>
      </c>
      <c r="L1417" s="26">
        <f t="shared" si="3925"/>
        <v>-3959.2</v>
      </c>
      <c r="M1417" s="26">
        <f t="shared" si="3925"/>
        <v>1000</v>
      </c>
      <c r="N1417" s="26">
        <f t="shared" si="3925"/>
        <v>980</v>
      </c>
      <c r="O1417" s="26">
        <f t="shared" ref="O1417:T1417" si="3926">O1418+O1437+O1455+O1449+O1477</f>
        <v>-9.6340000000000003</v>
      </c>
      <c r="P1417" s="26">
        <f t="shared" si="3926"/>
        <v>0</v>
      </c>
      <c r="Q1417" s="26">
        <f t="shared" si="3926"/>
        <v>0</v>
      </c>
      <c r="R1417" s="26">
        <f t="shared" si="3926"/>
        <v>4358.2179999999998</v>
      </c>
      <c r="S1417" s="26">
        <f t="shared" si="3926"/>
        <v>-135.666</v>
      </c>
      <c r="T1417" s="26">
        <f t="shared" si="3926"/>
        <v>0</v>
      </c>
      <c r="U1417" s="26">
        <v>0</v>
      </c>
      <c r="V1417" s="26">
        <f t="shared" si="3871"/>
        <v>16713.418000000001</v>
      </c>
      <c r="W1417" s="26">
        <f>W1418+W1437+W1455+W1449</f>
        <v>0</v>
      </c>
      <c r="X1417" s="26">
        <f>X1418+X1437+X1455+X1449</f>
        <v>0</v>
      </c>
      <c r="Y1417" s="26">
        <f>Y1418+Y1437+Y1455+Y1449</f>
        <v>0</v>
      </c>
      <c r="Z1417" s="26">
        <f>Z1418+Z1437+Z1455+Z1449</f>
        <v>0</v>
      </c>
      <c r="AA1417" s="26">
        <f>AA1418+AA1437+AA1455+AA1449</f>
        <v>0</v>
      </c>
      <c r="AB1417" s="26">
        <f>AB1418+AB1437+AB1455+AB1449+AB1477</f>
        <v>655.22503000000006</v>
      </c>
      <c r="AC1417" s="27">
        <f>AC1418+AC1437+AC1455+AC1449+AC1477</f>
        <v>4410.1977500000003</v>
      </c>
      <c r="AD1417" s="27">
        <f>AD1418+AD1437+AD1455+AD1449+AD1477</f>
        <v>4402.7507800000003</v>
      </c>
      <c r="AE1417" s="28">
        <f t="shared" si="3836"/>
        <v>99.831142038925577</v>
      </c>
      <c r="AF1417" s="26">
        <f t="shared" ref="AF1417:AK1417" si="3927">AF1418+AF1437+AF1455+AF1449+AF1477</f>
        <v>9923.9151399999992</v>
      </c>
      <c r="AG1417" s="26">
        <f t="shared" si="3927"/>
        <v>-9.6340000000000003</v>
      </c>
      <c r="AH1417" s="26">
        <f t="shared" si="3927"/>
        <v>0</v>
      </c>
      <c r="AI1417" s="26">
        <f t="shared" si="3927"/>
        <v>0</v>
      </c>
      <c r="AJ1417" s="26">
        <f t="shared" si="3927"/>
        <v>0</v>
      </c>
      <c r="AK1417" s="26">
        <f t="shared" si="3927"/>
        <v>0</v>
      </c>
      <c r="AL1417" s="26">
        <f t="shared" si="3838"/>
        <v>9914.2811399999991</v>
      </c>
      <c r="AM1417" s="26">
        <f t="shared" si="3839"/>
        <v>6799.1368600000023</v>
      </c>
      <c r="AN1417" s="29"/>
    </row>
    <row r="1418" spans="2:40" ht="31.2" hidden="1" customHeight="1" x14ac:dyDescent="0.3">
      <c r="B1418" s="30" t="s">
        <v>667</v>
      </c>
      <c r="C1418" s="30" t="s">
        <v>112</v>
      </c>
      <c r="D1418" s="30" t="s">
        <v>114</v>
      </c>
      <c r="E1418" s="15" t="str">
        <f t="shared" si="3870"/>
        <v>0503</v>
      </c>
      <c r="F1418" s="30" t="s">
        <v>116</v>
      </c>
      <c r="G1418" s="30"/>
      <c r="H1418" s="31" t="s">
        <v>117</v>
      </c>
      <c r="I1418" s="32">
        <f t="shared" ref="I1418:T1418" si="3928">I1419</f>
        <v>0</v>
      </c>
      <c r="J1418" s="32">
        <f t="shared" si="3928"/>
        <v>0</v>
      </c>
      <c r="K1418" s="32">
        <f t="shared" si="3928"/>
        <v>0</v>
      </c>
      <c r="L1418" s="32">
        <f t="shared" si="3928"/>
        <v>0</v>
      </c>
      <c r="M1418" s="32">
        <f t="shared" si="3928"/>
        <v>0</v>
      </c>
      <c r="N1418" s="32">
        <f t="shared" si="3928"/>
        <v>0</v>
      </c>
      <c r="O1418" s="32">
        <f t="shared" si="3928"/>
        <v>0</v>
      </c>
      <c r="P1418" s="32">
        <f t="shared" si="3928"/>
        <v>0</v>
      </c>
      <c r="Q1418" s="32">
        <f t="shared" si="3928"/>
        <v>0</v>
      </c>
      <c r="R1418" s="32">
        <f t="shared" si="3928"/>
        <v>0</v>
      </c>
      <c r="S1418" s="32">
        <f t="shared" si="3928"/>
        <v>0</v>
      </c>
      <c r="T1418" s="32">
        <f t="shared" si="3928"/>
        <v>0</v>
      </c>
      <c r="U1418" s="32">
        <v>0</v>
      </c>
      <c r="V1418" s="32">
        <f t="shared" si="3871"/>
        <v>0</v>
      </c>
      <c r="W1418" s="32">
        <f t="shared" ref="W1418:AD1418" si="3929">W1419</f>
        <v>0</v>
      </c>
      <c r="X1418" s="32">
        <f t="shared" si="3929"/>
        <v>0</v>
      </c>
      <c r="Y1418" s="32">
        <f t="shared" si="3929"/>
        <v>0</v>
      </c>
      <c r="Z1418" s="32">
        <f t="shared" si="3929"/>
        <v>0</v>
      </c>
      <c r="AA1418" s="32">
        <f t="shared" si="3929"/>
        <v>0</v>
      </c>
      <c r="AB1418" s="32">
        <f t="shared" si="3929"/>
        <v>0</v>
      </c>
      <c r="AC1418" s="33">
        <f t="shared" si="3929"/>
        <v>0</v>
      </c>
      <c r="AD1418" s="33">
        <f t="shared" si="3929"/>
        <v>0</v>
      </c>
      <c r="AE1418" s="34" t="e">
        <f t="shared" si="3836"/>
        <v>#DIV/0!</v>
      </c>
      <c r="AF1418" s="35">
        <f t="shared" ref="AF1418:AK1418" si="3930">AF1419</f>
        <v>0</v>
      </c>
      <c r="AG1418" s="35">
        <f t="shared" si="3930"/>
        <v>0</v>
      </c>
      <c r="AH1418" s="36">
        <f t="shared" si="3930"/>
        <v>0</v>
      </c>
      <c r="AI1418" s="36">
        <f t="shared" si="3930"/>
        <v>0</v>
      </c>
      <c r="AJ1418" s="36">
        <f t="shared" si="3930"/>
        <v>0</v>
      </c>
      <c r="AK1418" s="36">
        <f t="shared" si="3930"/>
        <v>0</v>
      </c>
      <c r="AL1418" s="36">
        <f t="shared" si="3838"/>
        <v>0</v>
      </c>
      <c r="AM1418" s="36">
        <f t="shared" si="3839"/>
        <v>0</v>
      </c>
      <c r="AN1418" s="37" t="s">
        <v>35</v>
      </c>
    </row>
    <row r="1419" spans="2:40" ht="46.8" hidden="1" customHeight="1" x14ac:dyDescent="0.3">
      <c r="B1419" s="30" t="s">
        <v>667</v>
      </c>
      <c r="C1419" s="30" t="s">
        <v>112</v>
      </c>
      <c r="D1419" s="30" t="s">
        <v>114</v>
      </c>
      <c r="E1419" s="15" t="str">
        <f t="shared" si="3870"/>
        <v>0503</v>
      </c>
      <c r="F1419" s="30" t="s">
        <v>125</v>
      </c>
      <c r="G1419" s="30"/>
      <c r="H1419" s="31" t="s">
        <v>126</v>
      </c>
      <c r="I1419" s="32">
        <f t="shared" ref="I1419:T1419" si="3931">I1420+I1429+I1433</f>
        <v>0</v>
      </c>
      <c r="J1419" s="32">
        <f t="shared" si="3931"/>
        <v>0</v>
      </c>
      <c r="K1419" s="32">
        <f t="shared" si="3931"/>
        <v>0</v>
      </c>
      <c r="L1419" s="32">
        <f t="shared" si="3931"/>
        <v>0</v>
      </c>
      <c r="M1419" s="32">
        <f t="shared" si="3931"/>
        <v>0</v>
      </c>
      <c r="N1419" s="32">
        <f t="shared" si="3931"/>
        <v>0</v>
      </c>
      <c r="O1419" s="32">
        <f t="shared" si="3931"/>
        <v>0</v>
      </c>
      <c r="P1419" s="32">
        <f t="shared" si="3931"/>
        <v>0</v>
      </c>
      <c r="Q1419" s="32">
        <f t="shared" si="3931"/>
        <v>0</v>
      </c>
      <c r="R1419" s="32">
        <f t="shared" si="3931"/>
        <v>0</v>
      </c>
      <c r="S1419" s="32">
        <f t="shared" si="3931"/>
        <v>0</v>
      </c>
      <c r="T1419" s="32">
        <f t="shared" si="3931"/>
        <v>0</v>
      </c>
      <c r="U1419" s="32">
        <v>0</v>
      </c>
      <c r="V1419" s="32">
        <f t="shared" si="3871"/>
        <v>0</v>
      </c>
      <c r="W1419" s="32">
        <f t="shared" ref="W1419:AD1419" si="3932">W1420+W1429+W1433</f>
        <v>0</v>
      </c>
      <c r="X1419" s="32">
        <f t="shared" si="3932"/>
        <v>0</v>
      </c>
      <c r="Y1419" s="32">
        <f t="shared" si="3932"/>
        <v>0</v>
      </c>
      <c r="Z1419" s="32">
        <f t="shared" si="3932"/>
        <v>0</v>
      </c>
      <c r="AA1419" s="32">
        <f t="shared" si="3932"/>
        <v>0</v>
      </c>
      <c r="AB1419" s="32">
        <f t="shared" si="3932"/>
        <v>0</v>
      </c>
      <c r="AC1419" s="33">
        <f t="shared" si="3932"/>
        <v>0</v>
      </c>
      <c r="AD1419" s="33">
        <f t="shared" si="3932"/>
        <v>0</v>
      </c>
      <c r="AE1419" s="34" t="e">
        <f t="shared" si="3836"/>
        <v>#DIV/0!</v>
      </c>
      <c r="AF1419" s="35">
        <f t="shared" ref="AF1419:AK1419" si="3933">AF1420+AF1429+AF1433</f>
        <v>0</v>
      </c>
      <c r="AG1419" s="35">
        <f t="shared" si="3933"/>
        <v>0</v>
      </c>
      <c r="AH1419" s="36">
        <f t="shared" si="3933"/>
        <v>0</v>
      </c>
      <c r="AI1419" s="36">
        <f t="shared" si="3933"/>
        <v>0</v>
      </c>
      <c r="AJ1419" s="36">
        <f t="shared" si="3933"/>
        <v>0</v>
      </c>
      <c r="AK1419" s="36">
        <f t="shared" si="3933"/>
        <v>0</v>
      </c>
      <c r="AL1419" s="36">
        <f t="shared" si="3838"/>
        <v>0</v>
      </c>
      <c r="AM1419" s="36">
        <f t="shared" si="3839"/>
        <v>0</v>
      </c>
      <c r="AN1419" s="37" t="s">
        <v>35</v>
      </c>
    </row>
    <row r="1420" spans="2:40" ht="31.2" hidden="1" customHeight="1" x14ac:dyDescent="0.3">
      <c r="B1420" s="30" t="s">
        <v>667</v>
      </c>
      <c r="C1420" s="30" t="s">
        <v>112</v>
      </c>
      <c r="D1420" s="30" t="s">
        <v>114</v>
      </c>
      <c r="E1420" s="15" t="str">
        <f t="shared" si="3870"/>
        <v>0503</v>
      </c>
      <c r="F1420" s="30" t="s">
        <v>785</v>
      </c>
      <c r="G1420" s="30"/>
      <c r="H1420" s="31" t="s">
        <v>786</v>
      </c>
      <c r="I1420" s="32">
        <f t="shared" ref="I1420:T1420" si="3934">I1421+I1426</f>
        <v>0</v>
      </c>
      <c r="J1420" s="32">
        <f t="shared" si="3934"/>
        <v>0</v>
      </c>
      <c r="K1420" s="32">
        <f t="shared" si="3934"/>
        <v>0</v>
      </c>
      <c r="L1420" s="32">
        <f t="shared" si="3934"/>
        <v>0</v>
      </c>
      <c r="M1420" s="32">
        <f t="shared" si="3934"/>
        <v>0</v>
      </c>
      <c r="N1420" s="32">
        <f t="shared" si="3934"/>
        <v>0</v>
      </c>
      <c r="O1420" s="32">
        <f t="shared" si="3934"/>
        <v>0</v>
      </c>
      <c r="P1420" s="32">
        <f t="shared" si="3934"/>
        <v>0</v>
      </c>
      <c r="Q1420" s="32">
        <f t="shared" si="3934"/>
        <v>0</v>
      </c>
      <c r="R1420" s="32">
        <f t="shared" si="3934"/>
        <v>0</v>
      </c>
      <c r="S1420" s="32">
        <f t="shared" si="3934"/>
        <v>0</v>
      </c>
      <c r="T1420" s="32">
        <f t="shared" si="3934"/>
        <v>0</v>
      </c>
      <c r="U1420" s="32">
        <v>0</v>
      </c>
      <c r="V1420" s="32">
        <f t="shared" si="3871"/>
        <v>0</v>
      </c>
      <c r="W1420" s="32">
        <f t="shared" ref="W1420:AD1420" si="3935">W1421+W1426</f>
        <v>0</v>
      </c>
      <c r="X1420" s="32">
        <f t="shared" si="3935"/>
        <v>0</v>
      </c>
      <c r="Y1420" s="32">
        <f t="shared" si="3935"/>
        <v>0</v>
      </c>
      <c r="Z1420" s="32">
        <f t="shared" si="3935"/>
        <v>0</v>
      </c>
      <c r="AA1420" s="32">
        <f t="shared" si="3935"/>
        <v>0</v>
      </c>
      <c r="AB1420" s="32">
        <f t="shared" si="3935"/>
        <v>0</v>
      </c>
      <c r="AC1420" s="33">
        <f t="shared" si="3935"/>
        <v>0</v>
      </c>
      <c r="AD1420" s="33">
        <f t="shared" si="3935"/>
        <v>0</v>
      </c>
      <c r="AE1420" s="34" t="e">
        <f t="shared" si="3836"/>
        <v>#DIV/0!</v>
      </c>
      <c r="AF1420" s="35">
        <f t="shared" ref="AF1420:AK1420" si="3936">AF1421+AF1426</f>
        <v>0</v>
      </c>
      <c r="AG1420" s="35">
        <f t="shared" si="3936"/>
        <v>0</v>
      </c>
      <c r="AH1420" s="36">
        <f t="shared" si="3936"/>
        <v>0</v>
      </c>
      <c r="AI1420" s="36">
        <f t="shared" si="3936"/>
        <v>0</v>
      </c>
      <c r="AJ1420" s="36">
        <f t="shared" si="3936"/>
        <v>0</v>
      </c>
      <c r="AK1420" s="36">
        <f t="shared" si="3936"/>
        <v>0</v>
      </c>
      <c r="AL1420" s="36">
        <f t="shared" si="3838"/>
        <v>0</v>
      </c>
      <c r="AM1420" s="36">
        <f t="shared" si="3839"/>
        <v>0</v>
      </c>
      <c r="AN1420" s="37" t="s">
        <v>35</v>
      </c>
    </row>
    <row r="1421" spans="2:40" ht="31.2" hidden="1" customHeight="1" x14ac:dyDescent="0.3">
      <c r="B1421" s="30" t="s">
        <v>667</v>
      </c>
      <c r="C1421" s="30" t="s">
        <v>112</v>
      </c>
      <c r="D1421" s="30" t="s">
        <v>114</v>
      </c>
      <c r="E1421" s="15" t="str">
        <f t="shared" si="3870"/>
        <v>0503</v>
      </c>
      <c r="F1421" s="30" t="s">
        <v>787</v>
      </c>
      <c r="G1421" s="30"/>
      <c r="H1421" s="31" t="s">
        <v>788</v>
      </c>
      <c r="I1421" s="32">
        <f t="shared" ref="I1421:T1421" si="3937">I1422+I1424</f>
        <v>0</v>
      </c>
      <c r="J1421" s="32">
        <f t="shared" si="3937"/>
        <v>0</v>
      </c>
      <c r="K1421" s="32">
        <f t="shared" si="3937"/>
        <v>0</v>
      </c>
      <c r="L1421" s="32">
        <f t="shared" si="3937"/>
        <v>0</v>
      </c>
      <c r="M1421" s="32">
        <f t="shared" si="3937"/>
        <v>0</v>
      </c>
      <c r="N1421" s="32">
        <f t="shared" si="3937"/>
        <v>0</v>
      </c>
      <c r="O1421" s="32">
        <f t="shared" si="3937"/>
        <v>0</v>
      </c>
      <c r="P1421" s="32">
        <f t="shared" si="3937"/>
        <v>0</v>
      </c>
      <c r="Q1421" s="32">
        <f t="shared" si="3937"/>
        <v>0</v>
      </c>
      <c r="R1421" s="32">
        <f t="shared" si="3937"/>
        <v>0</v>
      </c>
      <c r="S1421" s="32">
        <f t="shared" si="3937"/>
        <v>0</v>
      </c>
      <c r="T1421" s="32">
        <f t="shared" si="3937"/>
        <v>0</v>
      </c>
      <c r="U1421" s="32">
        <v>0</v>
      </c>
      <c r="V1421" s="32">
        <f t="shared" si="3871"/>
        <v>0</v>
      </c>
      <c r="W1421" s="32">
        <f t="shared" ref="W1421:AD1421" si="3938">W1422+W1424</f>
        <v>0</v>
      </c>
      <c r="X1421" s="32">
        <f t="shared" si="3938"/>
        <v>0</v>
      </c>
      <c r="Y1421" s="32">
        <f t="shared" si="3938"/>
        <v>0</v>
      </c>
      <c r="Z1421" s="32">
        <f t="shared" si="3938"/>
        <v>0</v>
      </c>
      <c r="AA1421" s="32">
        <f t="shared" si="3938"/>
        <v>0</v>
      </c>
      <c r="AB1421" s="32">
        <f t="shared" si="3938"/>
        <v>0</v>
      </c>
      <c r="AC1421" s="33">
        <f t="shared" si="3938"/>
        <v>0</v>
      </c>
      <c r="AD1421" s="33">
        <f t="shared" si="3938"/>
        <v>0</v>
      </c>
      <c r="AE1421" s="34" t="e">
        <f t="shared" si="3836"/>
        <v>#DIV/0!</v>
      </c>
      <c r="AF1421" s="35">
        <f t="shared" ref="AF1421:AK1421" si="3939">AF1422+AF1424</f>
        <v>0</v>
      </c>
      <c r="AG1421" s="35">
        <f t="shared" si="3939"/>
        <v>0</v>
      </c>
      <c r="AH1421" s="36">
        <f t="shared" si="3939"/>
        <v>0</v>
      </c>
      <c r="AI1421" s="36">
        <f t="shared" si="3939"/>
        <v>0</v>
      </c>
      <c r="AJ1421" s="36">
        <f t="shared" si="3939"/>
        <v>0</v>
      </c>
      <c r="AK1421" s="36">
        <f t="shared" si="3939"/>
        <v>0</v>
      </c>
      <c r="AL1421" s="36">
        <f t="shared" si="3838"/>
        <v>0</v>
      </c>
      <c r="AM1421" s="36">
        <f t="shared" si="3839"/>
        <v>0</v>
      </c>
      <c r="AN1421" s="37" t="s">
        <v>35</v>
      </c>
    </row>
    <row r="1422" spans="2:40" ht="31.2" hidden="1" customHeight="1" x14ac:dyDescent="0.3">
      <c r="B1422" s="30" t="s">
        <v>667</v>
      </c>
      <c r="C1422" s="30" t="s">
        <v>112</v>
      </c>
      <c r="D1422" s="30" t="s">
        <v>114</v>
      </c>
      <c r="E1422" s="15" t="str">
        <f t="shared" si="3870"/>
        <v>0503</v>
      </c>
      <c r="F1422" s="30" t="s">
        <v>787</v>
      </c>
      <c r="G1422" s="30" t="s">
        <v>50</v>
      </c>
      <c r="H1422" s="31" t="s">
        <v>51</v>
      </c>
      <c r="I1422" s="32">
        <f t="shared" ref="I1422:T1422" si="3940">I1423</f>
        <v>0</v>
      </c>
      <c r="J1422" s="32">
        <f t="shared" si="3940"/>
        <v>0</v>
      </c>
      <c r="K1422" s="32">
        <f t="shared" si="3940"/>
        <v>0</v>
      </c>
      <c r="L1422" s="32">
        <f t="shared" si="3940"/>
        <v>0</v>
      </c>
      <c r="M1422" s="32">
        <f t="shared" si="3940"/>
        <v>0</v>
      </c>
      <c r="N1422" s="32">
        <f t="shared" si="3940"/>
        <v>0</v>
      </c>
      <c r="O1422" s="32">
        <f t="shared" si="3940"/>
        <v>0</v>
      </c>
      <c r="P1422" s="32">
        <f t="shared" si="3940"/>
        <v>0</v>
      </c>
      <c r="Q1422" s="32">
        <f t="shared" si="3940"/>
        <v>0</v>
      </c>
      <c r="R1422" s="32">
        <f t="shared" si="3940"/>
        <v>0</v>
      </c>
      <c r="S1422" s="32">
        <f t="shared" si="3940"/>
        <v>0</v>
      </c>
      <c r="T1422" s="32">
        <f t="shared" si="3940"/>
        <v>0</v>
      </c>
      <c r="U1422" s="32">
        <v>0</v>
      </c>
      <c r="V1422" s="32">
        <f t="shared" si="3871"/>
        <v>0</v>
      </c>
      <c r="W1422" s="32">
        <f t="shared" ref="W1422:AD1422" si="3941">W1423</f>
        <v>0</v>
      </c>
      <c r="X1422" s="32">
        <f t="shared" si="3941"/>
        <v>0</v>
      </c>
      <c r="Y1422" s="32">
        <f t="shared" si="3941"/>
        <v>0</v>
      </c>
      <c r="Z1422" s="32">
        <f t="shared" si="3941"/>
        <v>0</v>
      </c>
      <c r="AA1422" s="32">
        <f t="shared" si="3941"/>
        <v>0</v>
      </c>
      <c r="AB1422" s="32">
        <f t="shared" si="3941"/>
        <v>0</v>
      </c>
      <c r="AC1422" s="33">
        <f t="shared" si="3941"/>
        <v>0</v>
      </c>
      <c r="AD1422" s="33">
        <f t="shared" si="3941"/>
        <v>0</v>
      </c>
      <c r="AE1422" s="34" t="e">
        <f t="shared" si="3836"/>
        <v>#DIV/0!</v>
      </c>
      <c r="AF1422" s="35">
        <f t="shared" ref="AF1422:AK1422" si="3942">AF1423</f>
        <v>0</v>
      </c>
      <c r="AG1422" s="35">
        <f t="shared" si="3942"/>
        <v>0</v>
      </c>
      <c r="AH1422" s="36">
        <f t="shared" si="3942"/>
        <v>0</v>
      </c>
      <c r="AI1422" s="36">
        <f t="shared" si="3942"/>
        <v>0</v>
      </c>
      <c r="AJ1422" s="36">
        <f t="shared" si="3942"/>
        <v>0</v>
      </c>
      <c r="AK1422" s="36">
        <f t="shared" si="3942"/>
        <v>0</v>
      </c>
      <c r="AL1422" s="36">
        <f t="shared" si="3838"/>
        <v>0</v>
      </c>
      <c r="AM1422" s="36">
        <f t="shared" si="3839"/>
        <v>0</v>
      </c>
      <c r="AN1422" s="37" t="s">
        <v>35</v>
      </c>
    </row>
    <row r="1423" spans="2:40" ht="31.2" hidden="1" customHeight="1" x14ac:dyDescent="0.3">
      <c r="B1423" s="30" t="s">
        <v>667</v>
      </c>
      <c r="C1423" s="30" t="s">
        <v>112</v>
      </c>
      <c r="D1423" s="30" t="s">
        <v>114</v>
      </c>
      <c r="E1423" s="15" t="str">
        <f t="shared" si="3870"/>
        <v>0503</v>
      </c>
      <c r="F1423" s="30" t="s">
        <v>787</v>
      </c>
      <c r="G1423" s="30" t="s">
        <v>52</v>
      </c>
      <c r="H1423" s="31" t="s">
        <v>53</v>
      </c>
      <c r="I1423" s="32"/>
      <c r="J1423" s="32"/>
      <c r="K1423" s="32"/>
      <c r="L1423" s="32"/>
      <c r="M1423" s="32"/>
      <c r="N1423" s="32"/>
      <c r="O1423" s="32">
        <v>0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2">
        <v>0</v>
      </c>
      <c r="V1423" s="32">
        <f t="shared" si="3871"/>
        <v>0</v>
      </c>
      <c r="W1423" s="32"/>
      <c r="X1423" s="32"/>
      <c r="Y1423" s="32"/>
      <c r="Z1423" s="32"/>
      <c r="AA1423" s="32"/>
      <c r="AB1423" s="32">
        <v>0</v>
      </c>
      <c r="AC1423" s="33">
        <v>0</v>
      </c>
      <c r="AD1423" s="33">
        <v>0</v>
      </c>
      <c r="AE1423" s="34" t="e">
        <f t="shared" si="3836"/>
        <v>#DIV/0!</v>
      </c>
      <c r="AF1423" s="35">
        <v>0</v>
      </c>
      <c r="AG1423" s="35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f t="shared" si="3838"/>
        <v>0</v>
      </c>
      <c r="AM1423" s="36">
        <f t="shared" si="3839"/>
        <v>0</v>
      </c>
      <c r="AN1423" s="37" t="s">
        <v>35</v>
      </c>
    </row>
    <row r="1424" spans="2:40" ht="15.6" hidden="1" customHeight="1" x14ac:dyDescent="0.3">
      <c r="B1424" s="30" t="s">
        <v>667</v>
      </c>
      <c r="C1424" s="30" t="s">
        <v>112</v>
      </c>
      <c r="D1424" s="30" t="s">
        <v>114</v>
      </c>
      <c r="E1424" s="15" t="str">
        <f t="shared" si="3870"/>
        <v>0503</v>
      </c>
      <c r="F1424" s="30" t="s">
        <v>787</v>
      </c>
      <c r="G1424" s="30" t="s">
        <v>56</v>
      </c>
      <c r="H1424" s="31" t="s">
        <v>57</v>
      </c>
      <c r="I1424" s="32">
        <f t="shared" ref="I1424:T1424" si="3943">I1425</f>
        <v>0</v>
      </c>
      <c r="J1424" s="32">
        <f t="shared" si="3943"/>
        <v>0</v>
      </c>
      <c r="K1424" s="32">
        <f t="shared" si="3943"/>
        <v>0</v>
      </c>
      <c r="L1424" s="32">
        <f t="shared" si="3943"/>
        <v>0</v>
      </c>
      <c r="M1424" s="32">
        <f t="shared" si="3943"/>
        <v>0</v>
      </c>
      <c r="N1424" s="32">
        <f t="shared" si="3943"/>
        <v>0</v>
      </c>
      <c r="O1424" s="32">
        <f t="shared" si="3943"/>
        <v>0</v>
      </c>
      <c r="P1424" s="32">
        <f t="shared" si="3943"/>
        <v>0</v>
      </c>
      <c r="Q1424" s="32">
        <f t="shared" si="3943"/>
        <v>0</v>
      </c>
      <c r="R1424" s="32">
        <f t="shared" si="3943"/>
        <v>0</v>
      </c>
      <c r="S1424" s="32">
        <f t="shared" si="3943"/>
        <v>0</v>
      </c>
      <c r="T1424" s="32">
        <f t="shared" si="3943"/>
        <v>0</v>
      </c>
      <c r="U1424" s="32">
        <v>0</v>
      </c>
      <c r="V1424" s="32">
        <f t="shared" si="3871"/>
        <v>0</v>
      </c>
      <c r="W1424" s="32">
        <f t="shared" ref="W1424:AD1424" si="3944">W1425</f>
        <v>0</v>
      </c>
      <c r="X1424" s="32">
        <f t="shared" si="3944"/>
        <v>0</v>
      </c>
      <c r="Y1424" s="32">
        <f t="shared" si="3944"/>
        <v>0</v>
      </c>
      <c r="Z1424" s="32">
        <f t="shared" si="3944"/>
        <v>0</v>
      </c>
      <c r="AA1424" s="32">
        <f t="shared" si="3944"/>
        <v>0</v>
      </c>
      <c r="AB1424" s="32">
        <f t="shared" si="3944"/>
        <v>0</v>
      </c>
      <c r="AC1424" s="33">
        <f t="shared" si="3944"/>
        <v>0</v>
      </c>
      <c r="AD1424" s="33">
        <f t="shared" si="3944"/>
        <v>0</v>
      </c>
      <c r="AE1424" s="34" t="e">
        <f t="shared" si="3836"/>
        <v>#DIV/0!</v>
      </c>
      <c r="AF1424" s="35">
        <f t="shared" ref="AF1424:AK1424" si="3945">AF1425</f>
        <v>0</v>
      </c>
      <c r="AG1424" s="35">
        <f t="shared" si="3945"/>
        <v>0</v>
      </c>
      <c r="AH1424" s="36">
        <f t="shared" si="3945"/>
        <v>0</v>
      </c>
      <c r="AI1424" s="36">
        <f t="shared" si="3945"/>
        <v>0</v>
      </c>
      <c r="AJ1424" s="36">
        <f t="shared" si="3945"/>
        <v>0</v>
      </c>
      <c r="AK1424" s="36">
        <f t="shared" si="3945"/>
        <v>0</v>
      </c>
      <c r="AL1424" s="36">
        <f t="shared" si="3838"/>
        <v>0</v>
      </c>
      <c r="AM1424" s="36">
        <f t="shared" si="3839"/>
        <v>0</v>
      </c>
      <c r="AN1424" s="37" t="s">
        <v>35</v>
      </c>
    </row>
    <row r="1425" spans="2:40" ht="15.6" hidden="1" customHeight="1" x14ac:dyDescent="0.3">
      <c r="B1425" s="30" t="s">
        <v>667</v>
      </c>
      <c r="C1425" s="30" t="s">
        <v>112</v>
      </c>
      <c r="D1425" s="30" t="s">
        <v>114</v>
      </c>
      <c r="E1425" s="15" t="str">
        <f t="shared" si="3870"/>
        <v>0503</v>
      </c>
      <c r="F1425" s="30" t="s">
        <v>787</v>
      </c>
      <c r="G1425" s="30" t="s">
        <v>60</v>
      </c>
      <c r="H1425" s="31" t="s">
        <v>61</v>
      </c>
      <c r="I1425" s="32"/>
      <c r="J1425" s="32"/>
      <c r="K1425" s="32"/>
      <c r="L1425" s="32"/>
      <c r="M1425" s="32"/>
      <c r="N1425" s="32"/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2">
        <v>0</v>
      </c>
      <c r="V1425" s="32">
        <f t="shared" si="3871"/>
        <v>0</v>
      </c>
      <c r="W1425" s="32"/>
      <c r="X1425" s="32"/>
      <c r="Y1425" s="32"/>
      <c r="Z1425" s="32"/>
      <c r="AA1425" s="32"/>
      <c r="AB1425" s="32">
        <v>0</v>
      </c>
      <c r="AC1425" s="33">
        <v>0</v>
      </c>
      <c r="AD1425" s="33">
        <v>0</v>
      </c>
      <c r="AE1425" s="34" t="e">
        <f t="shared" si="3836"/>
        <v>#DIV/0!</v>
      </c>
      <c r="AF1425" s="35">
        <v>0</v>
      </c>
      <c r="AG1425" s="35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f t="shared" si="3838"/>
        <v>0</v>
      </c>
      <c r="AM1425" s="36">
        <f t="shared" si="3839"/>
        <v>0</v>
      </c>
      <c r="AN1425" s="37" t="s">
        <v>35</v>
      </c>
    </row>
    <row r="1426" spans="2:40" ht="15.6" hidden="1" customHeight="1" x14ac:dyDescent="0.3">
      <c r="B1426" s="30" t="s">
        <v>667</v>
      </c>
      <c r="C1426" s="30" t="s">
        <v>112</v>
      </c>
      <c r="D1426" s="30" t="s">
        <v>114</v>
      </c>
      <c r="E1426" s="15" t="str">
        <f t="shared" si="3870"/>
        <v>0503</v>
      </c>
      <c r="F1426" s="30" t="s">
        <v>789</v>
      </c>
      <c r="G1426" s="30"/>
      <c r="H1426" s="31" t="s">
        <v>264</v>
      </c>
      <c r="I1426" s="32">
        <f t="shared" ref="I1426:I1437" si="3946">I1427</f>
        <v>0</v>
      </c>
      <c r="J1426" s="32">
        <f t="shared" ref="J1426:J1437" si="3947">J1427</f>
        <v>0</v>
      </c>
      <c r="K1426" s="32">
        <f t="shared" ref="K1426:K1437" si="3948">K1427</f>
        <v>0</v>
      </c>
      <c r="L1426" s="32">
        <f t="shared" ref="L1426:L1437" si="3949">L1427</f>
        <v>0</v>
      </c>
      <c r="M1426" s="32">
        <f t="shared" ref="M1426:M1437" si="3950">M1427</f>
        <v>0</v>
      </c>
      <c r="N1426" s="32">
        <f t="shared" ref="N1426:N1437" si="3951">N1427</f>
        <v>0</v>
      </c>
      <c r="O1426" s="32">
        <f t="shared" ref="O1426:O1437" si="3952">O1427</f>
        <v>0</v>
      </c>
      <c r="P1426" s="32">
        <f t="shared" ref="P1426:P1437" si="3953">P1427</f>
        <v>0</v>
      </c>
      <c r="Q1426" s="32">
        <f t="shared" ref="Q1426:Q1437" si="3954">Q1427</f>
        <v>0</v>
      </c>
      <c r="R1426" s="32">
        <f t="shared" ref="R1426:R1437" si="3955">R1427</f>
        <v>0</v>
      </c>
      <c r="S1426" s="32">
        <f t="shared" ref="S1426:S1437" si="3956">S1427</f>
        <v>0</v>
      </c>
      <c r="T1426" s="32">
        <f t="shared" ref="T1426:T1437" si="3957">T1427</f>
        <v>0</v>
      </c>
      <c r="U1426" s="32">
        <v>0</v>
      </c>
      <c r="V1426" s="32">
        <f t="shared" si="3871"/>
        <v>0</v>
      </c>
      <c r="W1426" s="32">
        <f t="shared" ref="W1426:W1437" si="3958">W1427</f>
        <v>0</v>
      </c>
      <c r="X1426" s="32">
        <f t="shared" ref="X1426:X1437" si="3959">X1427</f>
        <v>0</v>
      </c>
      <c r="Y1426" s="32">
        <f t="shared" ref="Y1426:Y1437" si="3960">Y1427</f>
        <v>0</v>
      </c>
      <c r="Z1426" s="32">
        <f t="shared" ref="Z1426:Z1437" si="3961">Z1427</f>
        <v>0</v>
      </c>
      <c r="AA1426" s="32">
        <f t="shared" ref="AA1426:AA1437" si="3962">AA1427</f>
        <v>0</v>
      </c>
      <c r="AB1426" s="32">
        <f t="shared" ref="AB1426:AB1437" si="3963">AB1427</f>
        <v>0</v>
      </c>
      <c r="AC1426" s="33">
        <f t="shared" ref="AC1426:AC1437" si="3964">AC1427</f>
        <v>0</v>
      </c>
      <c r="AD1426" s="33">
        <f t="shared" ref="AD1426:AD1437" si="3965">AD1427</f>
        <v>0</v>
      </c>
      <c r="AE1426" s="34" t="e">
        <f t="shared" si="3836"/>
        <v>#DIV/0!</v>
      </c>
      <c r="AF1426" s="35">
        <f t="shared" ref="AF1426:AF1437" si="3966">AF1427</f>
        <v>0</v>
      </c>
      <c r="AG1426" s="35">
        <f t="shared" ref="AG1426:AG1437" si="3967">AG1427</f>
        <v>0</v>
      </c>
      <c r="AH1426" s="36">
        <f t="shared" ref="AH1426:AH1437" si="3968">AH1427</f>
        <v>0</v>
      </c>
      <c r="AI1426" s="36">
        <f t="shared" ref="AI1426:AI1437" si="3969">AI1427</f>
        <v>0</v>
      </c>
      <c r="AJ1426" s="36">
        <f t="shared" ref="AJ1426:AJ1437" si="3970">AJ1427</f>
        <v>0</v>
      </c>
      <c r="AK1426" s="36">
        <f t="shared" ref="AK1426:AK1437" si="3971">AK1427</f>
        <v>0</v>
      </c>
      <c r="AL1426" s="36">
        <f t="shared" si="3838"/>
        <v>0</v>
      </c>
      <c r="AM1426" s="36">
        <f t="shared" si="3839"/>
        <v>0</v>
      </c>
      <c r="AN1426" s="37" t="s">
        <v>35</v>
      </c>
    </row>
    <row r="1427" spans="2:40" ht="31.2" hidden="1" customHeight="1" x14ac:dyDescent="0.3">
      <c r="B1427" s="30" t="s">
        <v>667</v>
      </c>
      <c r="C1427" s="30" t="s">
        <v>112</v>
      </c>
      <c r="D1427" s="30" t="s">
        <v>114</v>
      </c>
      <c r="E1427" s="15" t="str">
        <f t="shared" si="3870"/>
        <v>0503</v>
      </c>
      <c r="F1427" s="30" t="s">
        <v>789</v>
      </c>
      <c r="G1427" s="30" t="s">
        <v>50</v>
      </c>
      <c r="H1427" s="31" t="s">
        <v>51</v>
      </c>
      <c r="I1427" s="32">
        <f t="shared" si="3946"/>
        <v>0</v>
      </c>
      <c r="J1427" s="32">
        <f t="shared" si="3947"/>
        <v>0</v>
      </c>
      <c r="K1427" s="32">
        <f t="shared" si="3948"/>
        <v>0</v>
      </c>
      <c r="L1427" s="32">
        <f t="shared" si="3949"/>
        <v>0</v>
      </c>
      <c r="M1427" s="32">
        <f t="shared" si="3950"/>
        <v>0</v>
      </c>
      <c r="N1427" s="32">
        <f t="shared" si="3951"/>
        <v>0</v>
      </c>
      <c r="O1427" s="32">
        <f t="shared" si="3952"/>
        <v>0</v>
      </c>
      <c r="P1427" s="32">
        <f t="shared" si="3953"/>
        <v>0</v>
      </c>
      <c r="Q1427" s="32">
        <f t="shared" si="3954"/>
        <v>0</v>
      </c>
      <c r="R1427" s="32">
        <f t="shared" si="3955"/>
        <v>0</v>
      </c>
      <c r="S1427" s="32">
        <f t="shared" si="3956"/>
        <v>0</v>
      </c>
      <c r="T1427" s="32">
        <f t="shared" si="3957"/>
        <v>0</v>
      </c>
      <c r="U1427" s="32">
        <v>0</v>
      </c>
      <c r="V1427" s="32">
        <f t="shared" si="3871"/>
        <v>0</v>
      </c>
      <c r="W1427" s="32">
        <f t="shared" si="3958"/>
        <v>0</v>
      </c>
      <c r="X1427" s="32">
        <f t="shared" si="3959"/>
        <v>0</v>
      </c>
      <c r="Y1427" s="32">
        <f t="shared" si="3960"/>
        <v>0</v>
      </c>
      <c r="Z1427" s="32">
        <f t="shared" si="3961"/>
        <v>0</v>
      </c>
      <c r="AA1427" s="32">
        <f t="shared" si="3962"/>
        <v>0</v>
      </c>
      <c r="AB1427" s="32">
        <f t="shared" si="3963"/>
        <v>0</v>
      </c>
      <c r="AC1427" s="33">
        <f t="shared" si="3964"/>
        <v>0</v>
      </c>
      <c r="AD1427" s="33">
        <f t="shared" si="3965"/>
        <v>0</v>
      </c>
      <c r="AE1427" s="34" t="e">
        <f t="shared" si="3836"/>
        <v>#DIV/0!</v>
      </c>
      <c r="AF1427" s="35">
        <f t="shared" si="3966"/>
        <v>0</v>
      </c>
      <c r="AG1427" s="35">
        <f t="shared" si="3967"/>
        <v>0</v>
      </c>
      <c r="AH1427" s="36">
        <f t="shared" si="3968"/>
        <v>0</v>
      </c>
      <c r="AI1427" s="36">
        <f t="shared" si="3969"/>
        <v>0</v>
      </c>
      <c r="AJ1427" s="36">
        <f t="shared" si="3970"/>
        <v>0</v>
      </c>
      <c r="AK1427" s="36">
        <f t="shared" si="3971"/>
        <v>0</v>
      </c>
      <c r="AL1427" s="36">
        <f t="shared" si="3838"/>
        <v>0</v>
      </c>
      <c r="AM1427" s="36">
        <f t="shared" si="3839"/>
        <v>0</v>
      </c>
      <c r="AN1427" s="37" t="s">
        <v>35</v>
      </c>
    </row>
    <row r="1428" spans="2:40" ht="31.2" hidden="1" customHeight="1" x14ac:dyDescent="0.3">
      <c r="B1428" s="30" t="s">
        <v>667</v>
      </c>
      <c r="C1428" s="30" t="s">
        <v>112</v>
      </c>
      <c r="D1428" s="30" t="s">
        <v>114</v>
      </c>
      <c r="E1428" s="15" t="str">
        <f t="shared" si="3870"/>
        <v>0503</v>
      </c>
      <c r="F1428" s="30" t="s">
        <v>789</v>
      </c>
      <c r="G1428" s="30" t="s">
        <v>52</v>
      </c>
      <c r="H1428" s="31" t="s">
        <v>53</v>
      </c>
      <c r="I1428" s="32"/>
      <c r="J1428" s="32"/>
      <c r="K1428" s="32"/>
      <c r="L1428" s="32"/>
      <c r="M1428" s="32"/>
      <c r="N1428" s="32"/>
      <c r="O1428" s="32">
        <v>0</v>
      </c>
      <c r="P1428" s="32">
        <v>0</v>
      </c>
      <c r="Q1428" s="32">
        <v>0</v>
      </c>
      <c r="R1428" s="32">
        <v>0</v>
      </c>
      <c r="S1428" s="32">
        <v>0</v>
      </c>
      <c r="T1428" s="32">
        <v>0</v>
      </c>
      <c r="U1428" s="32">
        <v>0</v>
      </c>
      <c r="V1428" s="32">
        <f t="shared" si="3871"/>
        <v>0</v>
      </c>
      <c r="W1428" s="32"/>
      <c r="X1428" s="32"/>
      <c r="Y1428" s="32"/>
      <c r="Z1428" s="32"/>
      <c r="AA1428" s="32"/>
      <c r="AB1428" s="32">
        <v>0</v>
      </c>
      <c r="AC1428" s="33">
        <v>0</v>
      </c>
      <c r="AD1428" s="33">
        <v>0</v>
      </c>
      <c r="AE1428" s="34" t="e">
        <f t="shared" si="3836"/>
        <v>#DIV/0!</v>
      </c>
      <c r="AF1428" s="35">
        <v>0</v>
      </c>
      <c r="AG1428" s="35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f t="shared" si="3838"/>
        <v>0</v>
      </c>
      <c r="AM1428" s="36">
        <f t="shared" si="3839"/>
        <v>0</v>
      </c>
      <c r="AN1428" s="37" t="s">
        <v>35</v>
      </c>
    </row>
    <row r="1429" spans="2:40" ht="46.8" hidden="1" customHeight="1" x14ac:dyDescent="0.3">
      <c r="B1429" s="30" t="s">
        <v>667</v>
      </c>
      <c r="C1429" s="30" t="s">
        <v>112</v>
      </c>
      <c r="D1429" s="30" t="s">
        <v>114</v>
      </c>
      <c r="E1429" s="15" t="str">
        <f t="shared" si="3870"/>
        <v>0503</v>
      </c>
      <c r="F1429" s="30" t="s">
        <v>790</v>
      </c>
      <c r="G1429" s="30"/>
      <c r="H1429" s="31" t="s">
        <v>791</v>
      </c>
      <c r="I1429" s="32">
        <f t="shared" si="3946"/>
        <v>0</v>
      </c>
      <c r="J1429" s="32">
        <f t="shared" si="3947"/>
        <v>0</v>
      </c>
      <c r="K1429" s="32">
        <f t="shared" si="3948"/>
        <v>0</v>
      </c>
      <c r="L1429" s="32">
        <f t="shared" si="3949"/>
        <v>0</v>
      </c>
      <c r="M1429" s="32">
        <f t="shared" si="3950"/>
        <v>0</v>
      </c>
      <c r="N1429" s="32">
        <f t="shared" si="3951"/>
        <v>0</v>
      </c>
      <c r="O1429" s="32">
        <f t="shared" si="3952"/>
        <v>0</v>
      </c>
      <c r="P1429" s="32">
        <f t="shared" si="3953"/>
        <v>0</v>
      </c>
      <c r="Q1429" s="32">
        <f t="shared" si="3954"/>
        <v>0</v>
      </c>
      <c r="R1429" s="32">
        <f t="shared" si="3955"/>
        <v>0</v>
      </c>
      <c r="S1429" s="32">
        <f t="shared" si="3956"/>
        <v>0</v>
      </c>
      <c r="T1429" s="32">
        <f t="shared" si="3957"/>
        <v>0</v>
      </c>
      <c r="U1429" s="32">
        <v>0</v>
      </c>
      <c r="V1429" s="32">
        <f t="shared" si="3871"/>
        <v>0</v>
      </c>
      <c r="W1429" s="32">
        <f t="shared" si="3958"/>
        <v>0</v>
      </c>
      <c r="X1429" s="32">
        <f t="shared" si="3959"/>
        <v>0</v>
      </c>
      <c r="Y1429" s="32">
        <f t="shared" si="3960"/>
        <v>0</v>
      </c>
      <c r="Z1429" s="32">
        <f t="shared" si="3961"/>
        <v>0</v>
      </c>
      <c r="AA1429" s="32">
        <f t="shared" si="3962"/>
        <v>0</v>
      </c>
      <c r="AB1429" s="32">
        <f t="shared" si="3963"/>
        <v>0</v>
      </c>
      <c r="AC1429" s="33">
        <f t="shared" si="3964"/>
        <v>0</v>
      </c>
      <c r="AD1429" s="33">
        <f t="shared" si="3965"/>
        <v>0</v>
      </c>
      <c r="AE1429" s="34" t="e">
        <f t="shared" si="3836"/>
        <v>#DIV/0!</v>
      </c>
      <c r="AF1429" s="35">
        <f t="shared" si="3966"/>
        <v>0</v>
      </c>
      <c r="AG1429" s="35">
        <f t="shared" si="3967"/>
        <v>0</v>
      </c>
      <c r="AH1429" s="36">
        <f t="shared" si="3968"/>
        <v>0</v>
      </c>
      <c r="AI1429" s="36">
        <f t="shared" si="3969"/>
        <v>0</v>
      </c>
      <c r="AJ1429" s="36">
        <f t="shared" si="3970"/>
        <v>0</v>
      </c>
      <c r="AK1429" s="36">
        <f t="shared" si="3971"/>
        <v>0</v>
      </c>
      <c r="AL1429" s="36">
        <f t="shared" si="3838"/>
        <v>0</v>
      </c>
      <c r="AM1429" s="36">
        <f t="shared" si="3839"/>
        <v>0</v>
      </c>
      <c r="AN1429" s="37" t="s">
        <v>35</v>
      </c>
    </row>
    <row r="1430" spans="2:40" ht="31.2" hidden="1" customHeight="1" x14ac:dyDescent="0.3">
      <c r="B1430" s="30" t="s">
        <v>667</v>
      </c>
      <c r="C1430" s="30" t="s">
        <v>112</v>
      </c>
      <c r="D1430" s="30" t="s">
        <v>114</v>
      </c>
      <c r="E1430" s="15" t="str">
        <f t="shared" si="3870"/>
        <v>0503</v>
      </c>
      <c r="F1430" s="30" t="s">
        <v>792</v>
      </c>
      <c r="G1430" s="30"/>
      <c r="H1430" s="31" t="s">
        <v>793</v>
      </c>
      <c r="I1430" s="32">
        <f t="shared" si="3946"/>
        <v>0</v>
      </c>
      <c r="J1430" s="32">
        <f t="shared" si="3947"/>
        <v>0</v>
      </c>
      <c r="K1430" s="32">
        <f t="shared" si="3948"/>
        <v>0</v>
      </c>
      <c r="L1430" s="32">
        <f t="shared" si="3949"/>
        <v>0</v>
      </c>
      <c r="M1430" s="32">
        <f t="shared" si="3950"/>
        <v>0</v>
      </c>
      <c r="N1430" s="32">
        <f t="shared" si="3951"/>
        <v>0</v>
      </c>
      <c r="O1430" s="32">
        <f t="shared" si="3952"/>
        <v>0</v>
      </c>
      <c r="P1430" s="32">
        <f t="shared" si="3953"/>
        <v>0</v>
      </c>
      <c r="Q1430" s="32">
        <f t="shared" si="3954"/>
        <v>0</v>
      </c>
      <c r="R1430" s="32">
        <f t="shared" si="3955"/>
        <v>0</v>
      </c>
      <c r="S1430" s="32">
        <f t="shared" si="3956"/>
        <v>0</v>
      </c>
      <c r="T1430" s="32">
        <f t="shared" si="3957"/>
        <v>0</v>
      </c>
      <c r="U1430" s="32">
        <v>0</v>
      </c>
      <c r="V1430" s="32">
        <f t="shared" si="3871"/>
        <v>0</v>
      </c>
      <c r="W1430" s="32">
        <f t="shared" si="3958"/>
        <v>0</v>
      </c>
      <c r="X1430" s="32">
        <f t="shared" si="3959"/>
        <v>0</v>
      </c>
      <c r="Y1430" s="32">
        <f t="shared" si="3960"/>
        <v>0</v>
      </c>
      <c r="Z1430" s="32">
        <f t="shared" si="3961"/>
        <v>0</v>
      </c>
      <c r="AA1430" s="32">
        <f t="shared" si="3962"/>
        <v>0</v>
      </c>
      <c r="AB1430" s="32">
        <f t="shared" si="3963"/>
        <v>0</v>
      </c>
      <c r="AC1430" s="33">
        <f t="shared" si="3964"/>
        <v>0</v>
      </c>
      <c r="AD1430" s="33">
        <f t="shared" si="3965"/>
        <v>0</v>
      </c>
      <c r="AE1430" s="34" t="e">
        <f t="shared" si="3836"/>
        <v>#DIV/0!</v>
      </c>
      <c r="AF1430" s="35">
        <f t="shared" si="3966"/>
        <v>0</v>
      </c>
      <c r="AG1430" s="35">
        <f t="shared" si="3967"/>
        <v>0</v>
      </c>
      <c r="AH1430" s="36">
        <f t="shared" si="3968"/>
        <v>0</v>
      </c>
      <c r="AI1430" s="36">
        <f t="shared" si="3969"/>
        <v>0</v>
      </c>
      <c r="AJ1430" s="36">
        <f t="shared" si="3970"/>
        <v>0</v>
      </c>
      <c r="AK1430" s="36">
        <f t="shared" si="3971"/>
        <v>0</v>
      </c>
      <c r="AL1430" s="36">
        <f t="shared" si="3838"/>
        <v>0</v>
      </c>
      <c r="AM1430" s="36">
        <f t="shared" si="3839"/>
        <v>0</v>
      </c>
      <c r="AN1430" s="37" t="s">
        <v>35</v>
      </c>
    </row>
    <row r="1431" spans="2:40" ht="31.2" hidden="1" customHeight="1" x14ac:dyDescent="0.3">
      <c r="B1431" s="30" t="s">
        <v>667</v>
      </c>
      <c r="C1431" s="30" t="s">
        <v>112</v>
      </c>
      <c r="D1431" s="30" t="s">
        <v>114</v>
      </c>
      <c r="E1431" s="15" t="str">
        <f t="shared" si="3870"/>
        <v>0503</v>
      </c>
      <c r="F1431" s="30" t="s">
        <v>792</v>
      </c>
      <c r="G1431" s="30" t="s">
        <v>50</v>
      </c>
      <c r="H1431" s="31" t="s">
        <v>51</v>
      </c>
      <c r="I1431" s="32">
        <f t="shared" si="3946"/>
        <v>0</v>
      </c>
      <c r="J1431" s="32">
        <f t="shared" si="3947"/>
        <v>0</v>
      </c>
      <c r="K1431" s="32">
        <f t="shared" si="3948"/>
        <v>0</v>
      </c>
      <c r="L1431" s="32">
        <f t="shared" si="3949"/>
        <v>0</v>
      </c>
      <c r="M1431" s="32">
        <f t="shared" si="3950"/>
        <v>0</v>
      </c>
      <c r="N1431" s="32">
        <f t="shared" si="3951"/>
        <v>0</v>
      </c>
      <c r="O1431" s="32">
        <f t="shared" si="3952"/>
        <v>0</v>
      </c>
      <c r="P1431" s="32">
        <f t="shared" si="3953"/>
        <v>0</v>
      </c>
      <c r="Q1431" s="32">
        <f t="shared" si="3954"/>
        <v>0</v>
      </c>
      <c r="R1431" s="32">
        <f t="shared" si="3955"/>
        <v>0</v>
      </c>
      <c r="S1431" s="32">
        <f t="shared" si="3956"/>
        <v>0</v>
      </c>
      <c r="T1431" s="32">
        <f t="shared" si="3957"/>
        <v>0</v>
      </c>
      <c r="U1431" s="32">
        <v>0</v>
      </c>
      <c r="V1431" s="32">
        <f t="shared" si="3871"/>
        <v>0</v>
      </c>
      <c r="W1431" s="32">
        <f t="shared" si="3958"/>
        <v>0</v>
      </c>
      <c r="X1431" s="32">
        <f t="shared" si="3959"/>
        <v>0</v>
      </c>
      <c r="Y1431" s="32">
        <f t="shared" si="3960"/>
        <v>0</v>
      </c>
      <c r="Z1431" s="32">
        <f t="shared" si="3961"/>
        <v>0</v>
      </c>
      <c r="AA1431" s="32">
        <f t="shared" si="3962"/>
        <v>0</v>
      </c>
      <c r="AB1431" s="32">
        <f t="shared" si="3963"/>
        <v>0</v>
      </c>
      <c r="AC1431" s="33">
        <f t="shared" si="3964"/>
        <v>0</v>
      </c>
      <c r="AD1431" s="33">
        <f t="shared" si="3965"/>
        <v>0</v>
      </c>
      <c r="AE1431" s="34" t="e">
        <f t="shared" si="3836"/>
        <v>#DIV/0!</v>
      </c>
      <c r="AF1431" s="35">
        <f t="shared" si="3966"/>
        <v>0</v>
      </c>
      <c r="AG1431" s="35">
        <f t="shared" si="3967"/>
        <v>0</v>
      </c>
      <c r="AH1431" s="36">
        <f t="shared" si="3968"/>
        <v>0</v>
      </c>
      <c r="AI1431" s="36">
        <f t="shared" si="3969"/>
        <v>0</v>
      </c>
      <c r="AJ1431" s="36">
        <f t="shared" si="3970"/>
        <v>0</v>
      </c>
      <c r="AK1431" s="36">
        <f t="shared" si="3971"/>
        <v>0</v>
      </c>
      <c r="AL1431" s="36">
        <f t="shared" si="3838"/>
        <v>0</v>
      </c>
      <c r="AM1431" s="36">
        <f t="shared" si="3839"/>
        <v>0</v>
      </c>
      <c r="AN1431" s="37" t="s">
        <v>35</v>
      </c>
    </row>
    <row r="1432" spans="2:40" ht="31.2" hidden="1" customHeight="1" x14ac:dyDescent="0.3">
      <c r="B1432" s="30" t="s">
        <v>667</v>
      </c>
      <c r="C1432" s="30" t="s">
        <v>112</v>
      </c>
      <c r="D1432" s="30" t="s">
        <v>114</v>
      </c>
      <c r="E1432" s="15" t="str">
        <f t="shared" si="3870"/>
        <v>0503</v>
      </c>
      <c r="F1432" s="30" t="s">
        <v>792</v>
      </c>
      <c r="G1432" s="30" t="s">
        <v>52</v>
      </c>
      <c r="H1432" s="31" t="s">
        <v>53</v>
      </c>
      <c r="I1432" s="32"/>
      <c r="J1432" s="32"/>
      <c r="K1432" s="32"/>
      <c r="L1432" s="32"/>
      <c r="M1432" s="32"/>
      <c r="N1432" s="32"/>
      <c r="O1432" s="32">
        <v>0</v>
      </c>
      <c r="P1432" s="32">
        <v>0</v>
      </c>
      <c r="Q1432" s="32">
        <v>0</v>
      </c>
      <c r="R1432" s="32">
        <v>0</v>
      </c>
      <c r="S1432" s="32">
        <v>0</v>
      </c>
      <c r="T1432" s="32">
        <v>0</v>
      </c>
      <c r="U1432" s="32">
        <v>0</v>
      </c>
      <c r="V1432" s="32">
        <f t="shared" si="3871"/>
        <v>0</v>
      </c>
      <c r="W1432" s="32"/>
      <c r="X1432" s="32"/>
      <c r="Y1432" s="32"/>
      <c r="Z1432" s="32"/>
      <c r="AA1432" s="32"/>
      <c r="AB1432" s="32">
        <v>0</v>
      </c>
      <c r="AC1432" s="33">
        <v>0</v>
      </c>
      <c r="AD1432" s="33">
        <v>0</v>
      </c>
      <c r="AE1432" s="34" t="e">
        <f t="shared" si="3836"/>
        <v>#DIV/0!</v>
      </c>
      <c r="AF1432" s="35">
        <v>0</v>
      </c>
      <c r="AG1432" s="35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f t="shared" si="3838"/>
        <v>0</v>
      </c>
      <c r="AM1432" s="36">
        <f t="shared" si="3839"/>
        <v>0</v>
      </c>
      <c r="AN1432" s="37" t="s">
        <v>35</v>
      </c>
    </row>
    <row r="1433" spans="2:40" ht="62.4" hidden="1" customHeight="1" x14ac:dyDescent="0.3">
      <c r="B1433" s="30" t="s">
        <v>667</v>
      </c>
      <c r="C1433" s="30" t="s">
        <v>112</v>
      </c>
      <c r="D1433" s="30" t="s">
        <v>114</v>
      </c>
      <c r="E1433" s="15" t="str">
        <f t="shared" si="3870"/>
        <v>0503</v>
      </c>
      <c r="F1433" s="30" t="s">
        <v>794</v>
      </c>
      <c r="G1433" s="30"/>
      <c r="H1433" s="31" t="s">
        <v>795</v>
      </c>
      <c r="I1433" s="32">
        <f t="shared" si="3946"/>
        <v>0</v>
      </c>
      <c r="J1433" s="32">
        <f t="shared" si="3947"/>
        <v>0</v>
      </c>
      <c r="K1433" s="32">
        <f t="shared" si="3948"/>
        <v>0</v>
      </c>
      <c r="L1433" s="32">
        <f t="shared" si="3949"/>
        <v>0</v>
      </c>
      <c r="M1433" s="32">
        <f t="shared" si="3950"/>
        <v>0</v>
      </c>
      <c r="N1433" s="32">
        <f t="shared" si="3951"/>
        <v>0</v>
      </c>
      <c r="O1433" s="32">
        <f t="shared" si="3952"/>
        <v>0</v>
      </c>
      <c r="P1433" s="32">
        <f t="shared" si="3953"/>
        <v>0</v>
      </c>
      <c r="Q1433" s="32">
        <f t="shared" si="3954"/>
        <v>0</v>
      </c>
      <c r="R1433" s="32">
        <f t="shared" si="3955"/>
        <v>0</v>
      </c>
      <c r="S1433" s="32">
        <f t="shared" si="3956"/>
        <v>0</v>
      </c>
      <c r="T1433" s="32">
        <f t="shared" si="3957"/>
        <v>0</v>
      </c>
      <c r="U1433" s="32">
        <v>0</v>
      </c>
      <c r="V1433" s="32">
        <f t="shared" si="3871"/>
        <v>0</v>
      </c>
      <c r="W1433" s="32">
        <f t="shared" si="3958"/>
        <v>0</v>
      </c>
      <c r="X1433" s="32">
        <f t="shared" si="3959"/>
        <v>0</v>
      </c>
      <c r="Y1433" s="32">
        <f t="shared" si="3960"/>
        <v>0</v>
      </c>
      <c r="Z1433" s="32">
        <f t="shared" si="3961"/>
        <v>0</v>
      </c>
      <c r="AA1433" s="32">
        <f t="shared" si="3962"/>
        <v>0</v>
      </c>
      <c r="AB1433" s="32">
        <f t="shared" si="3963"/>
        <v>0</v>
      </c>
      <c r="AC1433" s="33">
        <f t="shared" si="3964"/>
        <v>0</v>
      </c>
      <c r="AD1433" s="33">
        <f t="shared" si="3965"/>
        <v>0</v>
      </c>
      <c r="AE1433" s="34" t="e">
        <f t="shared" si="3836"/>
        <v>#DIV/0!</v>
      </c>
      <c r="AF1433" s="35">
        <f t="shared" si="3966"/>
        <v>0</v>
      </c>
      <c r="AG1433" s="35">
        <f t="shared" si="3967"/>
        <v>0</v>
      </c>
      <c r="AH1433" s="36">
        <f t="shared" si="3968"/>
        <v>0</v>
      </c>
      <c r="AI1433" s="36">
        <f t="shared" si="3969"/>
        <v>0</v>
      </c>
      <c r="AJ1433" s="36">
        <f t="shared" si="3970"/>
        <v>0</v>
      </c>
      <c r="AK1433" s="36">
        <f t="shared" si="3971"/>
        <v>0</v>
      </c>
      <c r="AL1433" s="36">
        <f t="shared" si="3838"/>
        <v>0</v>
      </c>
      <c r="AM1433" s="36">
        <f t="shared" si="3839"/>
        <v>0</v>
      </c>
      <c r="AN1433" s="37" t="s">
        <v>35</v>
      </c>
    </row>
    <row r="1434" spans="2:40" ht="31.2" hidden="1" customHeight="1" x14ac:dyDescent="0.3">
      <c r="B1434" s="30" t="s">
        <v>667</v>
      </c>
      <c r="C1434" s="30" t="s">
        <v>112</v>
      </c>
      <c r="D1434" s="30" t="s">
        <v>114</v>
      </c>
      <c r="E1434" s="15" t="str">
        <f t="shared" si="3870"/>
        <v>0503</v>
      </c>
      <c r="F1434" s="30" t="s">
        <v>796</v>
      </c>
      <c r="G1434" s="30"/>
      <c r="H1434" s="31" t="s">
        <v>797</v>
      </c>
      <c r="I1434" s="32">
        <f t="shared" si="3946"/>
        <v>0</v>
      </c>
      <c r="J1434" s="32">
        <f t="shared" si="3947"/>
        <v>0</v>
      </c>
      <c r="K1434" s="32">
        <f t="shared" si="3948"/>
        <v>0</v>
      </c>
      <c r="L1434" s="32">
        <f t="shared" si="3949"/>
        <v>0</v>
      </c>
      <c r="M1434" s="32">
        <f t="shared" si="3950"/>
        <v>0</v>
      </c>
      <c r="N1434" s="32">
        <f t="shared" si="3951"/>
        <v>0</v>
      </c>
      <c r="O1434" s="32">
        <f t="shared" si="3952"/>
        <v>0</v>
      </c>
      <c r="P1434" s="32">
        <f t="shared" si="3953"/>
        <v>0</v>
      </c>
      <c r="Q1434" s="32">
        <f t="shared" si="3954"/>
        <v>0</v>
      </c>
      <c r="R1434" s="32">
        <f t="shared" si="3955"/>
        <v>0</v>
      </c>
      <c r="S1434" s="32">
        <f t="shared" si="3956"/>
        <v>0</v>
      </c>
      <c r="T1434" s="32">
        <f t="shared" si="3957"/>
        <v>0</v>
      </c>
      <c r="U1434" s="32">
        <v>0</v>
      </c>
      <c r="V1434" s="32">
        <f t="shared" si="3871"/>
        <v>0</v>
      </c>
      <c r="W1434" s="32">
        <f t="shared" si="3958"/>
        <v>0</v>
      </c>
      <c r="X1434" s="32">
        <f t="shared" si="3959"/>
        <v>0</v>
      </c>
      <c r="Y1434" s="32">
        <f t="shared" si="3960"/>
        <v>0</v>
      </c>
      <c r="Z1434" s="32">
        <f t="shared" si="3961"/>
        <v>0</v>
      </c>
      <c r="AA1434" s="32">
        <f t="shared" si="3962"/>
        <v>0</v>
      </c>
      <c r="AB1434" s="32">
        <f t="shared" si="3963"/>
        <v>0</v>
      </c>
      <c r="AC1434" s="33">
        <f t="shared" si="3964"/>
        <v>0</v>
      </c>
      <c r="AD1434" s="33">
        <f t="shared" si="3965"/>
        <v>0</v>
      </c>
      <c r="AE1434" s="34" t="e">
        <f t="shared" si="3836"/>
        <v>#DIV/0!</v>
      </c>
      <c r="AF1434" s="35">
        <f t="shared" si="3966"/>
        <v>0</v>
      </c>
      <c r="AG1434" s="35">
        <f t="shared" si="3967"/>
        <v>0</v>
      </c>
      <c r="AH1434" s="36">
        <f t="shared" si="3968"/>
        <v>0</v>
      </c>
      <c r="AI1434" s="36">
        <f t="shared" si="3969"/>
        <v>0</v>
      </c>
      <c r="AJ1434" s="36">
        <f t="shared" si="3970"/>
        <v>0</v>
      </c>
      <c r="AK1434" s="36">
        <f t="shared" si="3971"/>
        <v>0</v>
      </c>
      <c r="AL1434" s="36">
        <f t="shared" si="3838"/>
        <v>0</v>
      </c>
      <c r="AM1434" s="36">
        <f t="shared" si="3839"/>
        <v>0</v>
      </c>
      <c r="AN1434" s="37" t="s">
        <v>35</v>
      </c>
    </row>
    <row r="1435" spans="2:40" ht="31.2" hidden="1" customHeight="1" x14ac:dyDescent="0.3">
      <c r="B1435" s="30" t="s">
        <v>667</v>
      </c>
      <c r="C1435" s="30" t="s">
        <v>112</v>
      </c>
      <c r="D1435" s="30" t="s">
        <v>114</v>
      </c>
      <c r="E1435" s="15" t="str">
        <f t="shared" si="3870"/>
        <v>0503</v>
      </c>
      <c r="F1435" s="30" t="s">
        <v>796</v>
      </c>
      <c r="G1435" s="30" t="s">
        <v>50</v>
      </c>
      <c r="H1435" s="31" t="s">
        <v>51</v>
      </c>
      <c r="I1435" s="32">
        <f t="shared" si="3946"/>
        <v>0</v>
      </c>
      <c r="J1435" s="32">
        <f t="shared" si="3947"/>
        <v>0</v>
      </c>
      <c r="K1435" s="32">
        <f t="shared" si="3948"/>
        <v>0</v>
      </c>
      <c r="L1435" s="32">
        <f t="shared" si="3949"/>
        <v>0</v>
      </c>
      <c r="M1435" s="32">
        <f t="shared" si="3950"/>
        <v>0</v>
      </c>
      <c r="N1435" s="32">
        <f t="shared" si="3951"/>
        <v>0</v>
      </c>
      <c r="O1435" s="32">
        <f t="shared" si="3952"/>
        <v>0</v>
      </c>
      <c r="P1435" s="32">
        <f t="shared" si="3953"/>
        <v>0</v>
      </c>
      <c r="Q1435" s="32">
        <f t="shared" si="3954"/>
        <v>0</v>
      </c>
      <c r="R1435" s="32">
        <f t="shared" si="3955"/>
        <v>0</v>
      </c>
      <c r="S1435" s="32">
        <f t="shared" si="3956"/>
        <v>0</v>
      </c>
      <c r="T1435" s="32">
        <f t="shared" si="3957"/>
        <v>0</v>
      </c>
      <c r="U1435" s="32">
        <v>0</v>
      </c>
      <c r="V1435" s="32">
        <f t="shared" si="3871"/>
        <v>0</v>
      </c>
      <c r="W1435" s="32">
        <f t="shared" si="3958"/>
        <v>0</v>
      </c>
      <c r="X1435" s="32">
        <f t="shared" si="3959"/>
        <v>0</v>
      </c>
      <c r="Y1435" s="32">
        <f t="shared" si="3960"/>
        <v>0</v>
      </c>
      <c r="Z1435" s="32">
        <f t="shared" si="3961"/>
        <v>0</v>
      </c>
      <c r="AA1435" s="32">
        <f t="shared" si="3962"/>
        <v>0</v>
      </c>
      <c r="AB1435" s="32">
        <f t="shared" si="3963"/>
        <v>0</v>
      </c>
      <c r="AC1435" s="33">
        <f t="shared" si="3964"/>
        <v>0</v>
      </c>
      <c r="AD1435" s="33">
        <f t="shared" si="3965"/>
        <v>0</v>
      </c>
      <c r="AE1435" s="34" t="e">
        <f t="shared" si="3836"/>
        <v>#DIV/0!</v>
      </c>
      <c r="AF1435" s="35">
        <f t="shared" si="3966"/>
        <v>0</v>
      </c>
      <c r="AG1435" s="35">
        <f t="shared" si="3967"/>
        <v>0</v>
      </c>
      <c r="AH1435" s="36">
        <f t="shared" si="3968"/>
        <v>0</v>
      </c>
      <c r="AI1435" s="36">
        <f t="shared" si="3969"/>
        <v>0</v>
      </c>
      <c r="AJ1435" s="36">
        <f t="shared" si="3970"/>
        <v>0</v>
      </c>
      <c r="AK1435" s="36">
        <f t="shared" si="3971"/>
        <v>0</v>
      </c>
      <c r="AL1435" s="36">
        <f t="shared" si="3838"/>
        <v>0</v>
      </c>
      <c r="AM1435" s="36">
        <f t="shared" si="3839"/>
        <v>0</v>
      </c>
      <c r="AN1435" s="37" t="s">
        <v>35</v>
      </c>
    </row>
    <row r="1436" spans="2:40" ht="31.2" hidden="1" customHeight="1" x14ac:dyDescent="0.3">
      <c r="B1436" s="30" t="s">
        <v>667</v>
      </c>
      <c r="C1436" s="30" t="s">
        <v>112</v>
      </c>
      <c r="D1436" s="30" t="s">
        <v>114</v>
      </c>
      <c r="E1436" s="15" t="str">
        <f t="shared" si="3870"/>
        <v>0503</v>
      </c>
      <c r="F1436" s="30" t="s">
        <v>796</v>
      </c>
      <c r="G1436" s="30" t="s">
        <v>52</v>
      </c>
      <c r="H1436" s="31" t="s">
        <v>53</v>
      </c>
      <c r="I1436" s="32"/>
      <c r="J1436" s="32"/>
      <c r="K1436" s="32"/>
      <c r="L1436" s="32"/>
      <c r="M1436" s="32"/>
      <c r="N1436" s="32"/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2">
        <v>0</v>
      </c>
      <c r="V1436" s="32">
        <f t="shared" si="3871"/>
        <v>0</v>
      </c>
      <c r="W1436" s="32"/>
      <c r="X1436" s="32"/>
      <c r="Y1436" s="32"/>
      <c r="Z1436" s="32"/>
      <c r="AA1436" s="32"/>
      <c r="AB1436" s="32">
        <v>0</v>
      </c>
      <c r="AC1436" s="33">
        <v>0</v>
      </c>
      <c r="AD1436" s="33">
        <v>0</v>
      </c>
      <c r="AE1436" s="34" t="e">
        <f t="shared" si="3836"/>
        <v>#DIV/0!</v>
      </c>
      <c r="AF1436" s="35">
        <v>0</v>
      </c>
      <c r="AG1436" s="35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f t="shared" si="3838"/>
        <v>0</v>
      </c>
      <c r="AM1436" s="36">
        <f t="shared" si="3839"/>
        <v>0</v>
      </c>
      <c r="AN1436" s="37" t="s">
        <v>35</v>
      </c>
    </row>
    <row r="1437" spans="2:40" ht="31.2" hidden="1" customHeight="1" x14ac:dyDescent="0.3">
      <c r="B1437" s="30" t="s">
        <v>667</v>
      </c>
      <c r="C1437" s="30" t="s">
        <v>112</v>
      </c>
      <c r="D1437" s="30" t="s">
        <v>114</v>
      </c>
      <c r="E1437" s="15" t="str">
        <f t="shared" si="3870"/>
        <v>0503</v>
      </c>
      <c r="F1437" s="30" t="s">
        <v>249</v>
      </c>
      <c r="G1437" s="30"/>
      <c r="H1437" s="31" t="s">
        <v>250</v>
      </c>
      <c r="I1437" s="32">
        <f t="shared" si="3946"/>
        <v>13777.5</v>
      </c>
      <c r="J1437" s="32">
        <f t="shared" si="3947"/>
        <v>0</v>
      </c>
      <c r="K1437" s="32">
        <f t="shared" si="3948"/>
        <v>0</v>
      </c>
      <c r="L1437" s="32">
        <f t="shared" si="3949"/>
        <v>-4959.2</v>
      </c>
      <c r="M1437" s="32">
        <f t="shared" si="3950"/>
        <v>0</v>
      </c>
      <c r="N1437" s="32">
        <f t="shared" si="3951"/>
        <v>0</v>
      </c>
      <c r="O1437" s="32">
        <f t="shared" si="3952"/>
        <v>0</v>
      </c>
      <c r="P1437" s="32">
        <f t="shared" si="3953"/>
        <v>0</v>
      </c>
      <c r="Q1437" s="32">
        <f t="shared" si="3954"/>
        <v>0</v>
      </c>
      <c r="R1437" s="32">
        <f t="shared" si="3955"/>
        <v>4236.9889999999996</v>
      </c>
      <c r="S1437" s="32">
        <f t="shared" si="3956"/>
        <v>0</v>
      </c>
      <c r="T1437" s="32">
        <f t="shared" si="3957"/>
        <v>0</v>
      </c>
      <c r="U1437" s="32">
        <v>0</v>
      </c>
      <c r="V1437" s="32">
        <f t="shared" si="3871"/>
        <v>13055.288999999999</v>
      </c>
      <c r="W1437" s="32">
        <f t="shared" si="3958"/>
        <v>0</v>
      </c>
      <c r="X1437" s="32">
        <f t="shared" si="3959"/>
        <v>0</v>
      </c>
      <c r="Y1437" s="32">
        <f t="shared" si="3960"/>
        <v>0</v>
      </c>
      <c r="Z1437" s="32">
        <f t="shared" si="3961"/>
        <v>0</v>
      </c>
      <c r="AA1437" s="32">
        <f t="shared" si="3962"/>
        <v>0</v>
      </c>
      <c r="AB1437" s="32">
        <f t="shared" si="3963"/>
        <v>0</v>
      </c>
      <c r="AC1437" s="33">
        <f t="shared" si="3964"/>
        <v>0</v>
      </c>
      <c r="AD1437" s="33">
        <f t="shared" si="3965"/>
        <v>0</v>
      </c>
      <c r="AE1437" s="34" t="e">
        <f t="shared" si="3836"/>
        <v>#DIV/0!</v>
      </c>
      <c r="AF1437" s="32">
        <f t="shared" si="3966"/>
        <v>4236.9889999999996</v>
      </c>
      <c r="AG1437" s="32">
        <f t="shared" si="3967"/>
        <v>0</v>
      </c>
      <c r="AH1437" s="32">
        <f t="shared" si="3968"/>
        <v>0</v>
      </c>
      <c r="AI1437" s="32">
        <f t="shared" si="3969"/>
        <v>0</v>
      </c>
      <c r="AJ1437" s="32">
        <f t="shared" si="3970"/>
        <v>0</v>
      </c>
      <c r="AK1437" s="32">
        <f t="shared" si="3971"/>
        <v>0</v>
      </c>
      <c r="AL1437" s="32">
        <f t="shared" si="3838"/>
        <v>4236.9889999999996</v>
      </c>
      <c r="AM1437" s="32">
        <f t="shared" si="3839"/>
        <v>8818.2999999999993</v>
      </c>
      <c r="AN1437" s="12" t="s">
        <v>35</v>
      </c>
    </row>
    <row r="1438" spans="2:40" ht="46.8" hidden="1" customHeight="1" x14ac:dyDescent="0.3">
      <c r="B1438" s="30" t="s">
        <v>667</v>
      </c>
      <c r="C1438" s="30" t="s">
        <v>112</v>
      </c>
      <c r="D1438" s="30" t="s">
        <v>114</v>
      </c>
      <c r="E1438" s="15" t="str">
        <f t="shared" si="3870"/>
        <v>0503</v>
      </c>
      <c r="F1438" s="30" t="s">
        <v>750</v>
      </c>
      <c r="G1438" s="30"/>
      <c r="H1438" s="31" t="s">
        <v>751</v>
      </c>
      <c r="I1438" s="32">
        <f t="shared" ref="I1438:N1438" si="3972">I1443</f>
        <v>13777.5</v>
      </c>
      <c r="J1438" s="32">
        <f t="shared" si="3972"/>
        <v>0</v>
      </c>
      <c r="K1438" s="32">
        <f t="shared" si="3972"/>
        <v>0</v>
      </c>
      <c r="L1438" s="32">
        <f t="shared" si="3972"/>
        <v>-4959.2</v>
      </c>
      <c r="M1438" s="32">
        <f t="shared" si="3972"/>
        <v>0</v>
      </c>
      <c r="N1438" s="32">
        <f t="shared" si="3972"/>
        <v>0</v>
      </c>
      <c r="O1438" s="32">
        <f>O1443+O1439</f>
        <v>0</v>
      </c>
      <c r="P1438" s="32">
        <f>P1443+P1439</f>
        <v>0</v>
      </c>
      <c r="Q1438" s="32">
        <f>Q1443+Q1439</f>
        <v>0</v>
      </c>
      <c r="R1438" s="32">
        <f>R1443+R1439</f>
        <v>4236.9889999999996</v>
      </c>
      <c r="S1438" s="32">
        <f>S1443</f>
        <v>0</v>
      </c>
      <c r="T1438" s="32">
        <f>T1443</f>
        <v>0</v>
      </c>
      <c r="U1438" s="32">
        <v>0</v>
      </c>
      <c r="V1438" s="32">
        <f t="shared" si="3871"/>
        <v>13055.288999999999</v>
      </c>
      <c r="W1438" s="32">
        <f>W1443</f>
        <v>0</v>
      </c>
      <c r="X1438" s="32">
        <f>X1443</f>
        <v>0</v>
      </c>
      <c r="Y1438" s="32">
        <f>Y1443</f>
        <v>0</v>
      </c>
      <c r="Z1438" s="32">
        <f>Z1443</f>
        <v>0</v>
      </c>
      <c r="AA1438" s="32">
        <f>AA1443</f>
        <v>0</v>
      </c>
      <c r="AB1438" s="32">
        <f>AB1443+AB1439</f>
        <v>0</v>
      </c>
      <c r="AC1438" s="33">
        <f>AC1443+AC1439</f>
        <v>0</v>
      </c>
      <c r="AD1438" s="33">
        <f>AD1443+AD1439</f>
        <v>0</v>
      </c>
      <c r="AE1438" s="34" t="e">
        <f t="shared" si="3836"/>
        <v>#DIV/0!</v>
      </c>
      <c r="AF1438" s="32">
        <f t="shared" ref="AF1438:AK1438" si="3973">AF1443+AF1439</f>
        <v>4236.9889999999996</v>
      </c>
      <c r="AG1438" s="32">
        <f t="shared" si="3973"/>
        <v>0</v>
      </c>
      <c r="AH1438" s="32">
        <f t="shared" si="3973"/>
        <v>0</v>
      </c>
      <c r="AI1438" s="32">
        <f t="shared" si="3973"/>
        <v>0</v>
      </c>
      <c r="AJ1438" s="32">
        <f t="shared" si="3973"/>
        <v>0</v>
      </c>
      <c r="AK1438" s="32">
        <f t="shared" si="3973"/>
        <v>0</v>
      </c>
      <c r="AL1438" s="32">
        <f t="shared" si="3838"/>
        <v>4236.9889999999996</v>
      </c>
      <c r="AM1438" s="32">
        <f t="shared" si="3839"/>
        <v>8818.2999999999993</v>
      </c>
      <c r="AN1438" s="12" t="s">
        <v>35</v>
      </c>
    </row>
    <row r="1439" spans="2:40" ht="31.2" hidden="1" customHeight="1" x14ac:dyDescent="0.3">
      <c r="B1439" s="30" t="s">
        <v>667</v>
      </c>
      <c r="C1439" s="30" t="s">
        <v>112</v>
      </c>
      <c r="D1439" s="30" t="s">
        <v>114</v>
      </c>
      <c r="E1439" s="15" t="str">
        <f t="shared" si="3870"/>
        <v>0503</v>
      </c>
      <c r="F1439" s="30" t="s">
        <v>752</v>
      </c>
      <c r="G1439" s="30"/>
      <c r="H1439" s="31" t="s">
        <v>753</v>
      </c>
      <c r="I1439" s="32"/>
      <c r="J1439" s="32"/>
      <c r="K1439" s="32"/>
      <c r="L1439" s="32"/>
      <c r="M1439" s="32"/>
      <c r="N1439" s="32"/>
      <c r="O1439" s="32">
        <f t="shared" ref="O1439:O1443" si="3974">O1440</f>
        <v>0</v>
      </c>
      <c r="P1439" s="32">
        <f t="shared" ref="P1439:P1443" si="3975">P1440</f>
        <v>0</v>
      </c>
      <c r="Q1439" s="32">
        <f t="shared" ref="Q1439:Q1443" si="3976">Q1440</f>
        <v>0</v>
      </c>
      <c r="R1439" s="32">
        <f t="shared" ref="R1439:R1443" si="3977">R1440</f>
        <v>4236.9889999999996</v>
      </c>
      <c r="S1439" s="32"/>
      <c r="T1439" s="32"/>
      <c r="U1439" s="32"/>
      <c r="V1439" s="32">
        <f t="shared" si="3871"/>
        <v>4236.9889999999996</v>
      </c>
      <c r="W1439" s="32"/>
      <c r="X1439" s="32"/>
      <c r="Y1439" s="32"/>
      <c r="Z1439" s="32"/>
      <c r="AA1439" s="32"/>
      <c r="AB1439" s="32">
        <f t="shared" ref="AB1439:AB1443" si="3978">AB1440</f>
        <v>0</v>
      </c>
      <c r="AC1439" s="33">
        <f t="shared" ref="AC1439:AC1443" si="3979">AC1440</f>
        <v>0</v>
      </c>
      <c r="AD1439" s="33">
        <f t="shared" ref="AD1439:AD1443" si="3980">AD1440</f>
        <v>0</v>
      </c>
      <c r="AE1439" s="34" t="e">
        <f t="shared" si="3836"/>
        <v>#DIV/0!</v>
      </c>
      <c r="AF1439" s="32">
        <f t="shared" ref="AF1439:AF1443" si="3981">AF1440</f>
        <v>4236.9889999999996</v>
      </c>
      <c r="AG1439" s="32">
        <f t="shared" ref="AG1439:AG1443" si="3982">AG1440</f>
        <v>0</v>
      </c>
      <c r="AH1439" s="32">
        <f t="shared" ref="AH1439:AH1443" si="3983">AH1440</f>
        <v>0</v>
      </c>
      <c r="AI1439" s="32">
        <f t="shared" ref="AI1439:AI1443" si="3984">AI1440</f>
        <v>0</v>
      </c>
      <c r="AJ1439" s="32">
        <f t="shared" ref="AJ1439:AJ1443" si="3985">AJ1440</f>
        <v>0</v>
      </c>
      <c r="AK1439" s="32">
        <f t="shared" ref="AK1439:AK1443" si="3986">AK1440</f>
        <v>0</v>
      </c>
      <c r="AL1439" s="32">
        <f t="shared" si="3838"/>
        <v>4236.9889999999996</v>
      </c>
      <c r="AM1439" s="32">
        <f t="shared" si="3839"/>
        <v>0</v>
      </c>
      <c r="AN1439" s="12" t="s">
        <v>35</v>
      </c>
    </row>
    <row r="1440" spans="2:40" ht="46.8" hidden="1" customHeight="1" x14ac:dyDescent="0.3">
      <c r="B1440" s="30" t="s">
        <v>667</v>
      </c>
      <c r="C1440" s="30" t="s">
        <v>112</v>
      </c>
      <c r="D1440" s="30" t="s">
        <v>114</v>
      </c>
      <c r="E1440" s="15" t="str">
        <f t="shared" si="3870"/>
        <v>0503</v>
      </c>
      <c r="F1440" s="30" t="s">
        <v>754</v>
      </c>
      <c r="G1440" s="30"/>
      <c r="H1440" s="31" t="s">
        <v>755</v>
      </c>
      <c r="I1440" s="32"/>
      <c r="J1440" s="32"/>
      <c r="K1440" s="32"/>
      <c r="L1440" s="32"/>
      <c r="M1440" s="32"/>
      <c r="N1440" s="32"/>
      <c r="O1440" s="32">
        <f t="shared" si="3974"/>
        <v>0</v>
      </c>
      <c r="P1440" s="32">
        <f t="shared" si="3975"/>
        <v>0</v>
      </c>
      <c r="Q1440" s="32">
        <f t="shared" si="3976"/>
        <v>0</v>
      </c>
      <c r="R1440" s="32">
        <f t="shared" si="3977"/>
        <v>4236.9889999999996</v>
      </c>
      <c r="S1440" s="32"/>
      <c r="T1440" s="32"/>
      <c r="U1440" s="32"/>
      <c r="V1440" s="32">
        <f t="shared" si="3871"/>
        <v>4236.9889999999996</v>
      </c>
      <c r="W1440" s="32"/>
      <c r="X1440" s="32"/>
      <c r="Y1440" s="32"/>
      <c r="Z1440" s="32"/>
      <c r="AA1440" s="32"/>
      <c r="AB1440" s="32">
        <f t="shared" si="3978"/>
        <v>0</v>
      </c>
      <c r="AC1440" s="33">
        <f t="shared" si="3979"/>
        <v>0</v>
      </c>
      <c r="AD1440" s="33">
        <f t="shared" si="3980"/>
        <v>0</v>
      </c>
      <c r="AE1440" s="34" t="e">
        <f t="shared" si="3836"/>
        <v>#DIV/0!</v>
      </c>
      <c r="AF1440" s="32">
        <f t="shared" si="3981"/>
        <v>4236.9889999999996</v>
      </c>
      <c r="AG1440" s="32">
        <f t="shared" si="3982"/>
        <v>0</v>
      </c>
      <c r="AH1440" s="32">
        <f t="shared" si="3983"/>
        <v>0</v>
      </c>
      <c r="AI1440" s="32">
        <f t="shared" si="3984"/>
        <v>0</v>
      </c>
      <c r="AJ1440" s="32">
        <f t="shared" si="3985"/>
        <v>0</v>
      </c>
      <c r="AK1440" s="32">
        <f t="shared" si="3986"/>
        <v>0</v>
      </c>
      <c r="AL1440" s="32">
        <f t="shared" si="3838"/>
        <v>4236.9889999999996</v>
      </c>
      <c r="AM1440" s="32">
        <f t="shared" si="3839"/>
        <v>0</v>
      </c>
      <c r="AN1440" s="12" t="s">
        <v>35</v>
      </c>
    </row>
    <row r="1441" spans="2:40" ht="15.6" hidden="1" customHeight="1" x14ac:dyDescent="0.3">
      <c r="B1441" s="30" t="s">
        <v>667</v>
      </c>
      <c r="C1441" s="30" t="s">
        <v>112</v>
      </c>
      <c r="D1441" s="30" t="s">
        <v>114</v>
      </c>
      <c r="E1441" s="15" t="str">
        <f t="shared" si="3870"/>
        <v>0503</v>
      </c>
      <c r="F1441" s="30" t="s">
        <v>754</v>
      </c>
      <c r="G1441" s="30" t="s">
        <v>56</v>
      </c>
      <c r="H1441" s="31" t="s">
        <v>57</v>
      </c>
      <c r="I1441" s="32"/>
      <c r="J1441" s="32"/>
      <c r="K1441" s="32"/>
      <c r="L1441" s="32"/>
      <c r="M1441" s="32"/>
      <c r="N1441" s="32"/>
      <c r="O1441" s="32">
        <f t="shared" si="3974"/>
        <v>0</v>
      </c>
      <c r="P1441" s="32">
        <f t="shared" si="3975"/>
        <v>0</v>
      </c>
      <c r="Q1441" s="32">
        <f t="shared" si="3976"/>
        <v>0</v>
      </c>
      <c r="R1441" s="32">
        <f t="shared" si="3977"/>
        <v>4236.9889999999996</v>
      </c>
      <c r="S1441" s="32"/>
      <c r="T1441" s="32"/>
      <c r="U1441" s="32"/>
      <c r="V1441" s="32">
        <f t="shared" si="3871"/>
        <v>4236.9889999999996</v>
      </c>
      <c r="W1441" s="32"/>
      <c r="X1441" s="32"/>
      <c r="Y1441" s="32"/>
      <c r="Z1441" s="32"/>
      <c r="AA1441" s="32"/>
      <c r="AB1441" s="32">
        <f t="shared" si="3978"/>
        <v>0</v>
      </c>
      <c r="AC1441" s="33">
        <f t="shared" si="3979"/>
        <v>0</v>
      </c>
      <c r="AD1441" s="33">
        <f t="shared" si="3980"/>
        <v>0</v>
      </c>
      <c r="AE1441" s="34" t="e">
        <f t="shared" si="3836"/>
        <v>#DIV/0!</v>
      </c>
      <c r="AF1441" s="32">
        <f t="shared" si="3981"/>
        <v>4236.9889999999996</v>
      </c>
      <c r="AG1441" s="32">
        <f t="shared" si="3982"/>
        <v>0</v>
      </c>
      <c r="AH1441" s="32">
        <f t="shared" si="3983"/>
        <v>0</v>
      </c>
      <c r="AI1441" s="32">
        <f t="shared" si="3984"/>
        <v>0</v>
      </c>
      <c r="AJ1441" s="32">
        <f t="shared" si="3985"/>
        <v>0</v>
      </c>
      <c r="AK1441" s="32">
        <f t="shared" si="3986"/>
        <v>0</v>
      </c>
      <c r="AL1441" s="32">
        <f t="shared" si="3838"/>
        <v>4236.9889999999996</v>
      </c>
      <c r="AM1441" s="32">
        <f t="shared" si="3839"/>
        <v>0</v>
      </c>
      <c r="AN1441" s="12" t="s">
        <v>35</v>
      </c>
    </row>
    <row r="1442" spans="2:40" ht="62.4" hidden="1" customHeight="1" x14ac:dyDescent="0.3">
      <c r="B1442" s="30" t="s">
        <v>667</v>
      </c>
      <c r="C1442" s="30" t="s">
        <v>112</v>
      </c>
      <c r="D1442" s="30" t="s">
        <v>114</v>
      </c>
      <c r="E1442" s="15" t="str">
        <f t="shared" si="3870"/>
        <v>0503</v>
      </c>
      <c r="F1442" s="30" t="s">
        <v>754</v>
      </c>
      <c r="G1442" s="30" t="s">
        <v>472</v>
      </c>
      <c r="H1442" s="31" t="s">
        <v>473</v>
      </c>
      <c r="I1442" s="32"/>
      <c r="J1442" s="32"/>
      <c r="K1442" s="32"/>
      <c r="L1442" s="32"/>
      <c r="M1442" s="32"/>
      <c r="N1442" s="32"/>
      <c r="O1442" s="32">
        <v>0</v>
      </c>
      <c r="P1442" s="32">
        <v>0</v>
      </c>
      <c r="Q1442" s="32">
        <v>0</v>
      </c>
      <c r="R1442" s="32">
        <v>4236.9889999999996</v>
      </c>
      <c r="S1442" s="32"/>
      <c r="T1442" s="32"/>
      <c r="U1442" s="32"/>
      <c r="V1442" s="32">
        <f t="shared" si="3871"/>
        <v>4236.9889999999996</v>
      </c>
      <c r="W1442" s="32"/>
      <c r="X1442" s="32"/>
      <c r="Y1442" s="32"/>
      <c r="Z1442" s="32"/>
      <c r="AA1442" s="32"/>
      <c r="AB1442" s="32">
        <v>0</v>
      </c>
      <c r="AC1442" s="33">
        <v>0</v>
      </c>
      <c r="AD1442" s="33">
        <v>0</v>
      </c>
      <c r="AE1442" s="34" t="e">
        <f t="shared" si="3836"/>
        <v>#DIV/0!</v>
      </c>
      <c r="AF1442" s="32">
        <v>4236.9889999999996</v>
      </c>
      <c r="AG1442" s="32">
        <v>0</v>
      </c>
      <c r="AH1442" s="32">
        <v>0</v>
      </c>
      <c r="AI1442" s="32">
        <v>0</v>
      </c>
      <c r="AJ1442" s="32">
        <v>0</v>
      </c>
      <c r="AK1442" s="32">
        <v>0</v>
      </c>
      <c r="AL1442" s="32">
        <f t="shared" si="3838"/>
        <v>4236.9889999999996</v>
      </c>
      <c r="AM1442" s="32">
        <f t="shared" si="3839"/>
        <v>0</v>
      </c>
      <c r="AN1442" s="12" t="s">
        <v>35</v>
      </c>
    </row>
    <row r="1443" spans="2:40" ht="31.2" hidden="1" customHeight="1" x14ac:dyDescent="0.3">
      <c r="B1443" s="30" t="s">
        <v>667</v>
      </c>
      <c r="C1443" s="30" t="s">
        <v>112</v>
      </c>
      <c r="D1443" s="30" t="s">
        <v>114</v>
      </c>
      <c r="E1443" s="15" t="str">
        <f t="shared" si="3870"/>
        <v>0503</v>
      </c>
      <c r="F1443" s="30" t="s">
        <v>756</v>
      </c>
      <c r="G1443" s="30"/>
      <c r="H1443" s="31" t="s">
        <v>757</v>
      </c>
      <c r="I1443" s="32">
        <f t="shared" ref="I1443:N1443" si="3987">I1444</f>
        <v>13777.5</v>
      </c>
      <c r="J1443" s="32">
        <f t="shared" si="3987"/>
        <v>0</v>
      </c>
      <c r="K1443" s="32">
        <f t="shared" si="3987"/>
        <v>0</v>
      </c>
      <c r="L1443" s="32">
        <f t="shared" si="3987"/>
        <v>-4959.2</v>
      </c>
      <c r="M1443" s="32">
        <f t="shared" si="3987"/>
        <v>0</v>
      </c>
      <c r="N1443" s="32">
        <f t="shared" si="3987"/>
        <v>0</v>
      </c>
      <c r="O1443" s="32">
        <f t="shared" si="3974"/>
        <v>0</v>
      </c>
      <c r="P1443" s="32">
        <f t="shared" si="3975"/>
        <v>0</v>
      </c>
      <c r="Q1443" s="32">
        <f t="shared" si="3976"/>
        <v>0</v>
      </c>
      <c r="R1443" s="32">
        <f t="shared" si="3977"/>
        <v>0</v>
      </c>
      <c r="S1443" s="32">
        <f>S1444</f>
        <v>0</v>
      </c>
      <c r="T1443" s="32">
        <f>T1444</f>
        <v>0</v>
      </c>
      <c r="U1443" s="32">
        <v>0</v>
      </c>
      <c r="V1443" s="32">
        <f t="shared" si="3871"/>
        <v>8818.2999999999993</v>
      </c>
      <c r="W1443" s="32">
        <f>W1444</f>
        <v>0</v>
      </c>
      <c r="X1443" s="32">
        <f>X1444</f>
        <v>0</v>
      </c>
      <c r="Y1443" s="32">
        <f>Y1444</f>
        <v>0</v>
      </c>
      <c r="Z1443" s="32">
        <f>Z1444</f>
        <v>0</v>
      </c>
      <c r="AA1443" s="32">
        <f>AA1444</f>
        <v>0</v>
      </c>
      <c r="AB1443" s="32">
        <f t="shared" si="3978"/>
        <v>0</v>
      </c>
      <c r="AC1443" s="33">
        <f t="shared" si="3979"/>
        <v>0</v>
      </c>
      <c r="AD1443" s="33">
        <f t="shared" si="3980"/>
        <v>0</v>
      </c>
      <c r="AE1443" s="34" t="e">
        <f t="shared" si="3836"/>
        <v>#DIV/0!</v>
      </c>
      <c r="AF1443" s="32">
        <f t="shared" si="3981"/>
        <v>0</v>
      </c>
      <c r="AG1443" s="32">
        <f t="shared" si="3982"/>
        <v>0</v>
      </c>
      <c r="AH1443" s="32">
        <f t="shared" si="3983"/>
        <v>0</v>
      </c>
      <c r="AI1443" s="32">
        <f t="shared" si="3984"/>
        <v>0</v>
      </c>
      <c r="AJ1443" s="32">
        <f t="shared" si="3985"/>
        <v>0</v>
      </c>
      <c r="AK1443" s="32">
        <f t="shared" si="3986"/>
        <v>0</v>
      </c>
      <c r="AL1443" s="32">
        <f t="shared" si="3838"/>
        <v>0</v>
      </c>
      <c r="AM1443" s="32">
        <f t="shared" si="3839"/>
        <v>8818.2999999999993</v>
      </c>
      <c r="AN1443" s="12" t="s">
        <v>35</v>
      </c>
    </row>
    <row r="1444" spans="2:40" ht="31.2" hidden="1" customHeight="1" x14ac:dyDescent="0.3">
      <c r="B1444" s="30" t="s">
        <v>667</v>
      </c>
      <c r="C1444" s="30" t="s">
        <v>112</v>
      </c>
      <c r="D1444" s="30" t="s">
        <v>114</v>
      </c>
      <c r="E1444" s="15" t="str">
        <f t="shared" si="3870"/>
        <v>0503</v>
      </c>
      <c r="F1444" s="30" t="s">
        <v>758</v>
      </c>
      <c r="G1444" s="30"/>
      <c r="H1444" s="31" t="s">
        <v>759</v>
      </c>
      <c r="I1444" s="32">
        <f t="shared" ref="I1444:T1444" si="3988">I1447+I1445</f>
        <v>13777.5</v>
      </c>
      <c r="J1444" s="32">
        <f t="shared" si="3988"/>
        <v>0</v>
      </c>
      <c r="K1444" s="32">
        <f t="shared" si="3988"/>
        <v>0</v>
      </c>
      <c r="L1444" s="32">
        <f t="shared" si="3988"/>
        <v>-4959.2</v>
      </c>
      <c r="M1444" s="32">
        <f t="shared" si="3988"/>
        <v>0</v>
      </c>
      <c r="N1444" s="32">
        <f t="shared" si="3988"/>
        <v>0</v>
      </c>
      <c r="O1444" s="32">
        <f t="shared" si="3988"/>
        <v>0</v>
      </c>
      <c r="P1444" s="32">
        <f t="shared" si="3988"/>
        <v>0</v>
      </c>
      <c r="Q1444" s="32">
        <f t="shared" si="3988"/>
        <v>0</v>
      </c>
      <c r="R1444" s="32">
        <f t="shared" si="3988"/>
        <v>0</v>
      </c>
      <c r="S1444" s="32">
        <f t="shared" si="3988"/>
        <v>0</v>
      </c>
      <c r="T1444" s="32">
        <f t="shared" si="3988"/>
        <v>0</v>
      </c>
      <c r="U1444" s="32">
        <v>0</v>
      </c>
      <c r="V1444" s="32">
        <f t="shared" si="3871"/>
        <v>8818.2999999999993</v>
      </c>
      <c r="W1444" s="32">
        <f t="shared" ref="W1444:AD1444" si="3989">W1447+W1445</f>
        <v>0</v>
      </c>
      <c r="X1444" s="32">
        <f t="shared" si="3989"/>
        <v>0</v>
      </c>
      <c r="Y1444" s="32">
        <f t="shared" si="3989"/>
        <v>0</v>
      </c>
      <c r="Z1444" s="32">
        <f t="shared" si="3989"/>
        <v>0</v>
      </c>
      <c r="AA1444" s="32">
        <f t="shared" si="3989"/>
        <v>0</v>
      </c>
      <c r="AB1444" s="32">
        <f t="shared" si="3989"/>
        <v>0</v>
      </c>
      <c r="AC1444" s="33">
        <f t="shared" si="3989"/>
        <v>0</v>
      </c>
      <c r="AD1444" s="33">
        <f t="shared" si="3989"/>
        <v>0</v>
      </c>
      <c r="AE1444" s="34" t="e">
        <f t="shared" si="3836"/>
        <v>#DIV/0!</v>
      </c>
      <c r="AF1444" s="32">
        <f t="shared" ref="AF1444:AK1444" si="3990">AF1447+AF1445</f>
        <v>0</v>
      </c>
      <c r="AG1444" s="32">
        <f t="shared" si="3990"/>
        <v>0</v>
      </c>
      <c r="AH1444" s="32">
        <f t="shared" si="3990"/>
        <v>0</v>
      </c>
      <c r="AI1444" s="32">
        <f t="shared" si="3990"/>
        <v>0</v>
      </c>
      <c r="AJ1444" s="32">
        <f t="shared" si="3990"/>
        <v>0</v>
      </c>
      <c r="AK1444" s="32">
        <f t="shared" si="3990"/>
        <v>0</v>
      </c>
      <c r="AL1444" s="32">
        <f t="shared" si="3838"/>
        <v>0</v>
      </c>
      <c r="AM1444" s="32">
        <f t="shared" si="3839"/>
        <v>8818.2999999999993</v>
      </c>
      <c r="AN1444" s="12" t="s">
        <v>35</v>
      </c>
    </row>
    <row r="1445" spans="2:40" ht="31.2" hidden="1" customHeight="1" x14ac:dyDescent="0.3">
      <c r="B1445" s="30" t="s">
        <v>667</v>
      </c>
      <c r="C1445" s="30" t="s">
        <v>112</v>
      </c>
      <c r="D1445" s="30" t="s">
        <v>114</v>
      </c>
      <c r="E1445" s="15" t="str">
        <f t="shared" si="3870"/>
        <v>0503</v>
      </c>
      <c r="F1445" s="30" t="s">
        <v>758</v>
      </c>
      <c r="G1445" s="30" t="s">
        <v>174</v>
      </c>
      <c r="H1445" s="31" t="s">
        <v>175</v>
      </c>
      <c r="I1445" s="32">
        <f t="shared" ref="I1445:T1445" si="3991">I1446</f>
        <v>0</v>
      </c>
      <c r="J1445" s="32">
        <f t="shared" si="3991"/>
        <v>0</v>
      </c>
      <c r="K1445" s="32">
        <f t="shared" si="3991"/>
        <v>0</v>
      </c>
      <c r="L1445" s="32">
        <f t="shared" si="3991"/>
        <v>0</v>
      </c>
      <c r="M1445" s="32">
        <f t="shared" si="3991"/>
        <v>0</v>
      </c>
      <c r="N1445" s="32">
        <f t="shared" si="3991"/>
        <v>0</v>
      </c>
      <c r="O1445" s="32">
        <f t="shared" si="3991"/>
        <v>0</v>
      </c>
      <c r="P1445" s="32">
        <f t="shared" si="3991"/>
        <v>0</v>
      </c>
      <c r="Q1445" s="32">
        <f t="shared" si="3991"/>
        <v>0</v>
      </c>
      <c r="R1445" s="32">
        <f t="shared" si="3991"/>
        <v>0</v>
      </c>
      <c r="S1445" s="32">
        <f t="shared" si="3991"/>
        <v>0</v>
      </c>
      <c r="T1445" s="32">
        <f t="shared" si="3991"/>
        <v>0</v>
      </c>
      <c r="U1445" s="32">
        <v>0</v>
      </c>
      <c r="V1445" s="32">
        <f t="shared" si="3871"/>
        <v>0</v>
      </c>
      <c r="W1445" s="32">
        <f t="shared" ref="W1445:AD1445" si="3992">W1446</f>
        <v>0</v>
      </c>
      <c r="X1445" s="32">
        <f t="shared" si="3992"/>
        <v>0</v>
      </c>
      <c r="Y1445" s="32">
        <f t="shared" si="3992"/>
        <v>0</v>
      </c>
      <c r="Z1445" s="32">
        <f t="shared" si="3992"/>
        <v>0</v>
      </c>
      <c r="AA1445" s="32">
        <f t="shared" si="3992"/>
        <v>0</v>
      </c>
      <c r="AB1445" s="32">
        <f t="shared" si="3992"/>
        <v>0</v>
      </c>
      <c r="AC1445" s="33">
        <f t="shared" si="3992"/>
        <v>0</v>
      </c>
      <c r="AD1445" s="33">
        <f t="shared" si="3992"/>
        <v>0</v>
      </c>
      <c r="AE1445" s="34" t="e">
        <f t="shared" si="3836"/>
        <v>#DIV/0!</v>
      </c>
      <c r="AF1445" s="35">
        <f t="shared" ref="AF1445:AK1445" si="3993">AF1446</f>
        <v>0</v>
      </c>
      <c r="AG1445" s="35">
        <f t="shared" si="3993"/>
        <v>0</v>
      </c>
      <c r="AH1445" s="36">
        <f t="shared" si="3993"/>
        <v>0</v>
      </c>
      <c r="AI1445" s="36">
        <f t="shared" si="3993"/>
        <v>0</v>
      </c>
      <c r="AJ1445" s="36">
        <f t="shared" si="3993"/>
        <v>0</v>
      </c>
      <c r="AK1445" s="36">
        <f t="shared" si="3993"/>
        <v>0</v>
      </c>
      <c r="AL1445" s="36">
        <f t="shared" si="3838"/>
        <v>0</v>
      </c>
      <c r="AM1445" s="36">
        <f t="shared" si="3839"/>
        <v>0</v>
      </c>
      <c r="AN1445" s="37" t="s">
        <v>35</v>
      </c>
    </row>
    <row r="1446" spans="2:40" ht="62.4" hidden="1" customHeight="1" x14ac:dyDescent="0.3">
      <c r="B1446" s="30" t="s">
        <v>667</v>
      </c>
      <c r="C1446" s="30" t="s">
        <v>112</v>
      </c>
      <c r="D1446" s="30" t="s">
        <v>114</v>
      </c>
      <c r="E1446" s="15" t="str">
        <f t="shared" si="3870"/>
        <v>0503</v>
      </c>
      <c r="F1446" s="30" t="s">
        <v>758</v>
      </c>
      <c r="G1446" s="30" t="s">
        <v>370</v>
      </c>
      <c r="H1446" s="31" t="s">
        <v>371</v>
      </c>
      <c r="I1446" s="32"/>
      <c r="J1446" s="32"/>
      <c r="K1446" s="32"/>
      <c r="L1446" s="32"/>
      <c r="M1446" s="32"/>
      <c r="N1446" s="32"/>
      <c r="O1446" s="32">
        <v>0</v>
      </c>
      <c r="P1446" s="32">
        <v>0</v>
      </c>
      <c r="Q1446" s="32">
        <v>0</v>
      </c>
      <c r="R1446" s="32">
        <v>0</v>
      </c>
      <c r="S1446" s="32">
        <v>0</v>
      </c>
      <c r="T1446" s="32">
        <v>0</v>
      </c>
      <c r="U1446" s="32">
        <v>0</v>
      </c>
      <c r="V1446" s="32">
        <f t="shared" si="3871"/>
        <v>0</v>
      </c>
      <c r="W1446" s="32"/>
      <c r="X1446" s="32"/>
      <c r="Y1446" s="32"/>
      <c r="Z1446" s="32"/>
      <c r="AA1446" s="32"/>
      <c r="AB1446" s="32">
        <v>0</v>
      </c>
      <c r="AC1446" s="33">
        <v>0</v>
      </c>
      <c r="AD1446" s="33">
        <v>0</v>
      </c>
      <c r="AE1446" s="34" t="e">
        <f t="shared" si="3836"/>
        <v>#DIV/0!</v>
      </c>
      <c r="AF1446" s="35">
        <v>0</v>
      </c>
      <c r="AG1446" s="35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f t="shared" si="3838"/>
        <v>0</v>
      </c>
      <c r="AM1446" s="36">
        <f t="shared" si="3839"/>
        <v>0</v>
      </c>
      <c r="AN1446" s="37" t="s">
        <v>35</v>
      </c>
    </row>
    <row r="1447" spans="2:40" ht="15.6" hidden="1" customHeight="1" x14ac:dyDescent="0.3">
      <c r="B1447" s="30" t="s">
        <v>667</v>
      </c>
      <c r="C1447" s="30" t="s">
        <v>112</v>
      </c>
      <c r="D1447" s="30" t="s">
        <v>114</v>
      </c>
      <c r="E1447" s="15" t="str">
        <f t="shared" si="3870"/>
        <v>0503</v>
      </c>
      <c r="F1447" s="30" t="s">
        <v>758</v>
      </c>
      <c r="G1447" s="30" t="s">
        <v>56</v>
      </c>
      <c r="H1447" s="31" t="s">
        <v>57</v>
      </c>
      <c r="I1447" s="32">
        <f t="shared" ref="I1447:T1447" si="3994">I1448</f>
        <v>13777.5</v>
      </c>
      <c r="J1447" s="32">
        <f t="shared" si="3994"/>
        <v>0</v>
      </c>
      <c r="K1447" s="32">
        <f t="shared" si="3994"/>
        <v>0</v>
      </c>
      <c r="L1447" s="32">
        <f t="shared" si="3994"/>
        <v>-4959.2</v>
      </c>
      <c r="M1447" s="32">
        <f t="shared" si="3994"/>
        <v>0</v>
      </c>
      <c r="N1447" s="32">
        <f t="shared" si="3994"/>
        <v>0</v>
      </c>
      <c r="O1447" s="32">
        <f t="shared" si="3994"/>
        <v>0</v>
      </c>
      <c r="P1447" s="32">
        <f t="shared" si="3994"/>
        <v>0</v>
      </c>
      <c r="Q1447" s="32">
        <f t="shared" si="3994"/>
        <v>0</v>
      </c>
      <c r="R1447" s="32">
        <f t="shared" si="3994"/>
        <v>0</v>
      </c>
      <c r="S1447" s="32">
        <f t="shared" si="3994"/>
        <v>0</v>
      </c>
      <c r="T1447" s="32">
        <f t="shared" si="3994"/>
        <v>0</v>
      </c>
      <c r="U1447" s="32">
        <v>0</v>
      </c>
      <c r="V1447" s="32">
        <f t="shared" si="3871"/>
        <v>8818.2999999999993</v>
      </c>
      <c r="W1447" s="32">
        <f t="shared" ref="W1447:AD1447" si="3995">W1448</f>
        <v>0</v>
      </c>
      <c r="X1447" s="32">
        <f t="shared" si="3995"/>
        <v>0</v>
      </c>
      <c r="Y1447" s="32">
        <f t="shared" si="3995"/>
        <v>0</v>
      </c>
      <c r="Z1447" s="32">
        <f t="shared" si="3995"/>
        <v>0</v>
      </c>
      <c r="AA1447" s="32">
        <f t="shared" si="3995"/>
        <v>0</v>
      </c>
      <c r="AB1447" s="32">
        <f t="shared" si="3995"/>
        <v>0</v>
      </c>
      <c r="AC1447" s="33">
        <f t="shared" si="3995"/>
        <v>0</v>
      </c>
      <c r="AD1447" s="33">
        <f t="shared" si="3995"/>
        <v>0</v>
      </c>
      <c r="AE1447" s="34" t="e">
        <f t="shared" si="3836"/>
        <v>#DIV/0!</v>
      </c>
      <c r="AF1447" s="32">
        <f t="shared" ref="AF1447:AK1447" si="3996">AF1448</f>
        <v>0</v>
      </c>
      <c r="AG1447" s="32">
        <f t="shared" si="3996"/>
        <v>0</v>
      </c>
      <c r="AH1447" s="32">
        <f t="shared" si="3996"/>
        <v>0</v>
      </c>
      <c r="AI1447" s="32">
        <f t="shared" si="3996"/>
        <v>0</v>
      </c>
      <c r="AJ1447" s="32">
        <f t="shared" si="3996"/>
        <v>0</v>
      </c>
      <c r="AK1447" s="32">
        <f t="shared" si="3996"/>
        <v>0</v>
      </c>
      <c r="AL1447" s="32">
        <f t="shared" si="3838"/>
        <v>0</v>
      </c>
      <c r="AM1447" s="32">
        <f t="shared" si="3839"/>
        <v>8818.2999999999993</v>
      </c>
      <c r="AN1447" s="12" t="s">
        <v>35</v>
      </c>
    </row>
    <row r="1448" spans="2:40" ht="62.4" hidden="1" customHeight="1" x14ac:dyDescent="0.3">
      <c r="B1448" s="30" t="s">
        <v>667</v>
      </c>
      <c r="C1448" s="30" t="s">
        <v>112</v>
      </c>
      <c r="D1448" s="30" t="s">
        <v>114</v>
      </c>
      <c r="E1448" s="15" t="str">
        <f t="shared" si="3870"/>
        <v>0503</v>
      </c>
      <c r="F1448" s="30" t="s">
        <v>758</v>
      </c>
      <c r="G1448" s="30" t="s">
        <v>472</v>
      </c>
      <c r="H1448" s="31" t="s">
        <v>473</v>
      </c>
      <c r="I1448" s="32">
        <v>13777.5</v>
      </c>
      <c r="J1448" s="32"/>
      <c r="K1448" s="32"/>
      <c r="L1448" s="32">
        <v>-4959.2</v>
      </c>
      <c r="M1448" s="32"/>
      <c r="N1448" s="32"/>
      <c r="O1448" s="32">
        <v>0</v>
      </c>
      <c r="P1448" s="32">
        <v>0</v>
      </c>
      <c r="Q1448" s="32">
        <v>0</v>
      </c>
      <c r="R1448" s="32">
        <v>0</v>
      </c>
      <c r="S1448" s="32">
        <v>0</v>
      </c>
      <c r="T1448" s="32">
        <v>0</v>
      </c>
      <c r="U1448" s="32">
        <v>0</v>
      </c>
      <c r="V1448" s="32">
        <f t="shared" si="3871"/>
        <v>8818.2999999999993</v>
      </c>
      <c r="W1448" s="32"/>
      <c r="X1448" s="32"/>
      <c r="Y1448" s="32"/>
      <c r="Z1448" s="32"/>
      <c r="AA1448" s="32"/>
      <c r="AB1448" s="32">
        <v>0</v>
      </c>
      <c r="AC1448" s="33">
        <v>0</v>
      </c>
      <c r="AD1448" s="33">
        <v>0</v>
      </c>
      <c r="AE1448" s="34" t="e">
        <f t="shared" si="3836"/>
        <v>#DIV/0!</v>
      </c>
      <c r="AF1448" s="32">
        <v>0</v>
      </c>
      <c r="AG1448" s="32">
        <v>0</v>
      </c>
      <c r="AH1448" s="32">
        <v>0</v>
      </c>
      <c r="AI1448" s="32">
        <v>0</v>
      </c>
      <c r="AJ1448" s="32">
        <v>0</v>
      </c>
      <c r="AK1448" s="32">
        <v>0</v>
      </c>
      <c r="AL1448" s="32">
        <f t="shared" si="3838"/>
        <v>0</v>
      </c>
      <c r="AM1448" s="32">
        <f t="shared" si="3839"/>
        <v>8818.2999999999993</v>
      </c>
      <c r="AN1448" s="12" t="s">
        <v>35</v>
      </c>
    </row>
    <row r="1449" spans="2:40" ht="31.2" x14ac:dyDescent="0.3">
      <c r="B1449" s="30" t="s">
        <v>667</v>
      </c>
      <c r="C1449" s="30" t="s">
        <v>112</v>
      </c>
      <c r="D1449" s="30" t="s">
        <v>114</v>
      </c>
      <c r="E1449" s="15" t="str">
        <f t="shared" si="3870"/>
        <v>0503</v>
      </c>
      <c r="F1449" s="30" t="s">
        <v>204</v>
      </c>
      <c r="G1449" s="30"/>
      <c r="H1449" s="31" t="s">
        <v>205</v>
      </c>
      <c r="I1449" s="32">
        <f t="shared" ref="I1449:I1455" si="3997">I1450</f>
        <v>242.3</v>
      </c>
      <c r="J1449" s="32">
        <f t="shared" ref="J1449:J1455" si="3998">J1450</f>
        <v>242.3</v>
      </c>
      <c r="K1449" s="32">
        <f t="shared" ref="K1449:K1455" si="3999">K1450</f>
        <v>242.3</v>
      </c>
      <c r="L1449" s="32">
        <f t="shared" ref="L1449:L1455" si="4000">L1450</f>
        <v>0</v>
      </c>
      <c r="M1449" s="32">
        <f t="shared" ref="M1449:M1455" si="4001">M1450</f>
        <v>0</v>
      </c>
      <c r="N1449" s="32">
        <f t="shared" ref="N1449:N1455" si="4002">N1450</f>
        <v>0</v>
      </c>
      <c r="O1449" s="32">
        <f t="shared" ref="O1449:O1455" si="4003">O1450</f>
        <v>-9.6340000000000003</v>
      </c>
      <c r="P1449" s="32">
        <f t="shared" ref="P1449:P1455" si="4004">P1450</f>
        <v>0</v>
      </c>
      <c r="Q1449" s="32">
        <f t="shared" ref="Q1449:Q1455" si="4005">Q1450</f>
        <v>0</v>
      </c>
      <c r="R1449" s="32">
        <f t="shared" ref="R1449:R1455" si="4006">R1450</f>
        <v>0</v>
      </c>
      <c r="S1449" s="32">
        <f t="shared" ref="S1449:S1455" si="4007">S1450</f>
        <v>-135.666</v>
      </c>
      <c r="T1449" s="32">
        <f t="shared" ref="T1449:T1455" si="4008">T1450</f>
        <v>0</v>
      </c>
      <c r="U1449" s="32">
        <v>0</v>
      </c>
      <c r="V1449" s="32">
        <f t="shared" si="3871"/>
        <v>97.000000000000014</v>
      </c>
      <c r="W1449" s="32">
        <f t="shared" ref="W1449:W1455" si="4009">W1450</f>
        <v>0</v>
      </c>
      <c r="X1449" s="32">
        <f t="shared" ref="X1449:X1455" si="4010">X1450</f>
        <v>0</v>
      </c>
      <c r="Y1449" s="32">
        <f t="shared" ref="Y1449:Y1455" si="4011">Y1450</f>
        <v>0</v>
      </c>
      <c r="Z1449" s="32">
        <f t="shared" ref="Z1449:Z1455" si="4012">Z1450</f>
        <v>0</v>
      </c>
      <c r="AA1449" s="32">
        <f t="shared" ref="AA1449:AA1455" si="4013">AA1450</f>
        <v>0</v>
      </c>
      <c r="AB1449" s="32">
        <f t="shared" ref="AB1449:AB1455" si="4014">AB1450</f>
        <v>39.156100000000002</v>
      </c>
      <c r="AC1449" s="33">
        <f t="shared" ref="AC1449:AC1453" si="4015">AC1450</f>
        <v>97</v>
      </c>
      <c r="AD1449" s="33">
        <f t="shared" ref="AD1449:AD1453" si="4016">AD1450</f>
        <v>97</v>
      </c>
      <c r="AE1449" s="34">
        <f t="shared" si="3836"/>
        <v>100</v>
      </c>
      <c r="AF1449" s="32">
        <f t="shared" ref="AF1449:AF1455" si="4017">AF1450</f>
        <v>106.634</v>
      </c>
      <c r="AG1449" s="32">
        <f t="shared" ref="AG1449:AG1455" si="4018">AG1450</f>
        <v>-9.6340000000000003</v>
      </c>
      <c r="AH1449" s="32">
        <f t="shared" ref="AH1449:AH1455" si="4019">AH1450</f>
        <v>0</v>
      </c>
      <c r="AI1449" s="32">
        <f t="shared" ref="AI1449:AI1455" si="4020">AI1450</f>
        <v>0</v>
      </c>
      <c r="AJ1449" s="32">
        <f t="shared" ref="AJ1449:AJ1455" si="4021">AJ1450</f>
        <v>0</v>
      </c>
      <c r="AK1449" s="32">
        <f t="shared" ref="AK1449:AK1455" si="4022">AK1450</f>
        <v>0</v>
      </c>
      <c r="AL1449" s="32">
        <f t="shared" si="3838"/>
        <v>97</v>
      </c>
      <c r="AM1449" s="32">
        <f t="shared" si="3839"/>
        <v>0</v>
      </c>
    </row>
    <row r="1450" spans="2:40" ht="31.2" x14ac:dyDescent="0.3">
      <c r="B1450" s="30" t="s">
        <v>667</v>
      </c>
      <c r="C1450" s="30" t="s">
        <v>112</v>
      </c>
      <c r="D1450" s="30" t="s">
        <v>114</v>
      </c>
      <c r="E1450" s="15" t="str">
        <f t="shared" si="3870"/>
        <v>0503</v>
      </c>
      <c r="F1450" s="30" t="s">
        <v>212</v>
      </c>
      <c r="G1450" s="30"/>
      <c r="H1450" s="31" t="s">
        <v>213</v>
      </c>
      <c r="I1450" s="32">
        <f t="shared" si="3997"/>
        <v>242.3</v>
      </c>
      <c r="J1450" s="32">
        <f t="shared" si="3998"/>
        <v>242.3</v>
      </c>
      <c r="K1450" s="32">
        <f t="shared" si="3999"/>
        <v>242.3</v>
      </c>
      <c r="L1450" s="32">
        <f t="shared" si="4000"/>
        <v>0</v>
      </c>
      <c r="M1450" s="32">
        <f t="shared" si="4001"/>
        <v>0</v>
      </c>
      <c r="N1450" s="32">
        <f t="shared" si="4002"/>
        <v>0</v>
      </c>
      <c r="O1450" s="32">
        <f t="shared" si="4003"/>
        <v>-9.6340000000000003</v>
      </c>
      <c r="P1450" s="32">
        <f t="shared" si="4004"/>
        <v>0</v>
      </c>
      <c r="Q1450" s="32">
        <f t="shared" si="4005"/>
        <v>0</v>
      </c>
      <c r="R1450" s="32">
        <f t="shared" si="4006"/>
        <v>0</v>
      </c>
      <c r="S1450" s="32">
        <f t="shared" si="4007"/>
        <v>-135.666</v>
      </c>
      <c r="T1450" s="32">
        <f t="shared" si="4008"/>
        <v>0</v>
      </c>
      <c r="U1450" s="32">
        <v>0</v>
      </c>
      <c r="V1450" s="32">
        <f t="shared" si="3871"/>
        <v>97.000000000000014</v>
      </c>
      <c r="W1450" s="32">
        <f t="shared" si="4009"/>
        <v>0</v>
      </c>
      <c r="X1450" s="32">
        <f t="shared" si="4010"/>
        <v>0</v>
      </c>
      <c r="Y1450" s="32">
        <f t="shared" si="4011"/>
        <v>0</v>
      </c>
      <c r="Z1450" s="32">
        <f t="shared" si="4012"/>
        <v>0</v>
      </c>
      <c r="AA1450" s="32">
        <f t="shared" si="4013"/>
        <v>0</v>
      </c>
      <c r="AB1450" s="32">
        <f t="shared" si="4014"/>
        <v>39.156100000000002</v>
      </c>
      <c r="AC1450" s="33">
        <f t="shared" si="4015"/>
        <v>97</v>
      </c>
      <c r="AD1450" s="33">
        <f t="shared" si="4016"/>
        <v>97</v>
      </c>
      <c r="AE1450" s="34">
        <f t="shared" ref="AE1450:AE1513" si="4023">AD1450/AC1450*100</f>
        <v>100</v>
      </c>
      <c r="AF1450" s="32">
        <f t="shared" si="4017"/>
        <v>106.634</v>
      </c>
      <c r="AG1450" s="32">
        <f t="shared" si="4018"/>
        <v>-9.6340000000000003</v>
      </c>
      <c r="AH1450" s="32">
        <f t="shared" si="4019"/>
        <v>0</v>
      </c>
      <c r="AI1450" s="32">
        <f t="shared" si="4020"/>
        <v>0</v>
      </c>
      <c r="AJ1450" s="32">
        <f t="shared" si="4021"/>
        <v>0</v>
      </c>
      <c r="AK1450" s="32">
        <f t="shared" si="4022"/>
        <v>0</v>
      </c>
      <c r="AL1450" s="32">
        <f t="shared" ref="AL1450:AL1513" si="4024">AF1450+AH1450+AK1450+AI1450+AJ1450+AG1450</f>
        <v>97</v>
      </c>
      <c r="AM1450" s="32">
        <f t="shared" ref="AM1450:AM1513" si="4025">V1450-AL1450</f>
        <v>0</v>
      </c>
    </row>
    <row r="1451" spans="2:40" ht="31.2" x14ac:dyDescent="0.3">
      <c r="B1451" s="30" t="s">
        <v>667</v>
      </c>
      <c r="C1451" s="30" t="s">
        <v>112</v>
      </c>
      <c r="D1451" s="30" t="s">
        <v>114</v>
      </c>
      <c r="E1451" s="15" t="str">
        <f t="shared" si="3870"/>
        <v>0503</v>
      </c>
      <c r="F1451" s="30" t="s">
        <v>798</v>
      </c>
      <c r="G1451" s="30"/>
      <c r="H1451" s="31" t="s">
        <v>799</v>
      </c>
      <c r="I1451" s="32">
        <f t="shared" si="3997"/>
        <v>242.3</v>
      </c>
      <c r="J1451" s="32">
        <f t="shared" si="3998"/>
        <v>242.3</v>
      </c>
      <c r="K1451" s="32">
        <f t="shared" si="3999"/>
        <v>242.3</v>
      </c>
      <c r="L1451" s="32">
        <f t="shared" si="4000"/>
        <v>0</v>
      </c>
      <c r="M1451" s="32">
        <f t="shared" si="4001"/>
        <v>0</v>
      </c>
      <c r="N1451" s="32">
        <f t="shared" si="4002"/>
        <v>0</v>
      </c>
      <c r="O1451" s="32">
        <f t="shared" si="4003"/>
        <v>-9.6340000000000003</v>
      </c>
      <c r="P1451" s="32">
        <f t="shared" si="4004"/>
        <v>0</v>
      </c>
      <c r="Q1451" s="32">
        <f t="shared" si="4005"/>
        <v>0</v>
      </c>
      <c r="R1451" s="32">
        <f t="shared" si="4006"/>
        <v>0</v>
      </c>
      <c r="S1451" s="32">
        <f t="shared" si="4007"/>
        <v>-135.666</v>
      </c>
      <c r="T1451" s="32">
        <f t="shared" si="4008"/>
        <v>0</v>
      </c>
      <c r="U1451" s="32">
        <v>0</v>
      </c>
      <c r="V1451" s="32">
        <f t="shared" si="3871"/>
        <v>97.000000000000014</v>
      </c>
      <c r="W1451" s="32">
        <f t="shared" si="4009"/>
        <v>0</v>
      </c>
      <c r="X1451" s="32">
        <f t="shared" si="4010"/>
        <v>0</v>
      </c>
      <c r="Y1451" s="32">
        <f t="shared" si="4011"/>
        <v>0</v>
      </c>
      <c r="Z1451" s="32">
        <f t="shared" si="4012"/>
        <v>0</v>
      </c>
      <c r="AA1451" s="32">
        <f t="shared" si="4013"/>
        <v>0</v>
      </c>
      <c r="AB1451" s="32">
        <f t="shared" si="4014"/>
        <v>39.156100000000002</v>
      </c>
      <c r="AC1451" s="33">
        <f t="shared" si="4015"/>
        <v>97</v>
      </c>
      <c r="AD1451" s="33">
        <f t="shared" si="4016"/>
        <v>97</v>
      </c>
      <c r="AE1451" s="34">
        <f t="shared" si="4023"/>
        <v>100</v>
      </c>
      <c r="AF1451" s="32">
        <f t="shared" si="4017"/>
        <v>106.634</v>
      </c>
      <c r="AG1451" s="32">
        <f t="shared" si="4018"/>
        <v>-9.6340000000000003</v>
      </c>
      <c r="AH1451" s="32">
        <f t="shared" si="4019"/>
        <v>0</v>
      </c>
      <c r="AI1451" s="32">
        <f t="shared" si="4020"/>
        <v>0</v>
      </c>
      <c r="AJ1451" s="32">
        <f t="shared" si="4021"/>
        <v>0</v>
      </c>
      <c r="AK1451" s="32">
        <f t="shared" si="4022"/>
        <v>0</v>
      </c>
      <c r="AL1451" s="32">
        <f t="shared" si="4024"/>
        <v>97</v>
      </c>
      <c r="AM1451" s="32">
        <f t="shared" si="4025"/>
        <v>0</v>
      </c>
    </row>
    <row r="1452" spans="2:40" ht="31.2" x14ac:dyDescent="0.3">
      <c r="B1452" s="30" t="s">
        <v>667</v>
      </c>
      <c r="C1452" s="30" t="s">
        <v>112</v>
      </c>
      <c r="D1452" s="30" t="s">
        <v>114</v>
      </c>
      <c r="E1452" s="15" t="str">
        <f t="shared" si="3870"/>
        <v>0503</v>
      </c>
      <c r="F1452" s="30" t="s">
        <v>800</v>
      </c>
      <c r="G1452" s="30"/>
      <c r="H1452" s="31" t="s">
        <v>801</v>
      </c>
      <c r="I1452" s="32">
        <f t="shared" si="3997"/>
        <v>242.3</v>
      </c>
      <c r="J1452" s="32">
        <f t="shared" si="3998"/>
        <v>242.3</v>
      </c>
      <c r="K1452" s="32">
        <f t="shared" si="3999"/>
        <v>242.3</v>
      </c>
      <c r="L1452" s="32">
        <f t="shared" si="4000"/>
        <v>0</v>
      </c>
      <c r="M1452" s="32">
        <f t="shared" si="4001"/>
        <v>0</v>
      </c>
      <c r="N1452" s="32">
        <f t="shared" si="4002"/>
        <v>0</v>
      </c>
      <c r="O1452" s="32">
        <f t="shared" si="4003"/>
        <v>-9.6340000000000003</v>
      </c>
      <c r="P1452" s="32">
        <f t="shared" si="4004"/>
        <v>0</v>
      </c>
      <c r="Q1452" s="32">
        <f t="shared" si="4005"/>
        <v>0</v>
      </c>
      <c r="R1452" s="32">
        <f t="shared" si="4006"/>
        <v>0</v>
      </c>
      <c r="S1452" s="32">
        <f t="shared" si="4007"/>
        <v>-135.666</v>
      </c>
      <c r="T1452" s="32">
        <f t="shared" si="4008"/>
        <v>0</v>
      </c>
      <c r="U1452" s="32">
        <v>0</v>
      </c>
      <c r="V1452" s="32">
        <f t="shared" si="3871"/>
        <v>97.000000000000014</v>
      </c>
      <c r="W1452" s="32">
        <f t="shared" si="4009"/>
        <v>0</v>
      </c>
      <c r="X1452" s="32">
        <f t="shared" si="4010"/>
        <v>0</v>
      </c>
      <c r="Y1452" s="32">
        <f t="shared" si="4011"/>
        <v>0</v>
      </c>
      <c r="Z1452" s="32">
        <f t="shared" si="4012"/>
        <v>0</v>
      </c>
      <c r="AA1452" s="32">
        <f t="shared" si="4013"/>
        <v>0</v>
      </c>
      <c r="AB1452" s="32">
        <f t="shared" si="4014"/>
        <v>39.156100000000002</v>
      </c>
      <c r="AC1452" s="33">
        <f t="shared" si="4015"/>
        <v>97</v>
      </c>
      <c r="AD1452" s="33">
        <f t="shared" si="4016"/>
        <v>97</v>
      </c>
      <c r="AE1452" s="34">
        <f t="shared" si="4023"/>
        <v>100</v>
      </c>
      <c r="AF1452" s="32">
        <f t="shared" si="4017"/>
        <v>106.634</v>
      </c>
      <c r="AG1452" s="32">
        <f t="shared" si="4018"/>
        <v>-9.6340000000000003</v>
      </c>
      <c r="AH1452" s="32">
        <f t="shared" si="4019"/>
        <v>0</v>
      </c>
      <c r="AI1452" s="32">
        <f t="shared" si="4020"/>
        <v>0</v>
      </c>
      <c r="AJ1452" s="32">
        <f t="shared" si="4021"/>
        <v>0</v>
      </c>
      <c r="AK1452" s="32">
        <f t="shared" si="4022"/>
        <v>0</v>
      </c>
      <c r="AL1452" s="32">
        <f t="shared" si="4024"/>
        <v>97</v>
      </c>
      <c r="AM1452" s="32">
        <f t="shared" si="4025"/>
        <v>0</v>
      </c>
    </row>
    <row r="1453" spans="2:40" ht="31.2" x14ac:dyDescent="0.3">
      <c r="B1453" s="30" t="s">
        <v>667</v>
      </c>
      <c r="C1453" s="30" t="s">
        <v>112</v>
      </c>
      <c r="D1453" s="30" t="s">
        <v>114</v>
      </c>
      <c r="E1453" s="15" t="str">
        <f t="shared" si="3870"/>
        <v>0503</v>
      </c>
      <c r="F1453" s="30" t="s">
        <v>800</v>
      </c>
      <c r="G1453" s="30" t="s">
        <v>50</v>
      </c>
      <c r="H1453" s="31" t="s">
        <v>51</v>
      </c>
      <c r="I1453" s="32">
        <f t="shared" si="3997"/>
        <v>242.3</v>
      </c>
      <c r="J1453" s="32">
        <f t="shared" si="3998"/>
        <v>242.3</v>
      </c>
      <c r="K1453" s="32">
        <f t="shared" si="3999"/>
        <v>242.3</v>
      </c>
      <c r="L1453" s="32">
        <f t="shared" si="4000"/>
        <v>0</v>
      </c>
      <c r="M1453" s="32">
        <f t="shared" si="4001"/>
        <v>0</v>
      </c>
      <c r="N1453" s="32">
        <f t="shared" si="4002"/>
        <v>0</v>
      </c>
      <c r="O1453" s="32">
        <f t="shared" si="4003"/>
        <v>-9.6340000000000003</v>
      </c>
      <c r="P1453" s="32">
        <f t="shared" si="4004"/>
        <v>0</v>
      </c>
      <c r="Q1453" s="32">
        <f t="shared" si="4005"/>
        <v>0</v>
      </c>
      <c r="R1453" s="32">
        <f t="shared" si="4006"/>
        <v>0</v>
      </c>
      <c r="S1453" s="32">
        <f t="shared" si="4007"/>
        <v>-135.666</v>
      </c>
      <c r="T1453" s="32">
        <f t="shared" si="4008"/>
        <v>0</v>
      </c>
      <c r="U1453" s="32">
        <v>0</v>
      </c>
      <c r="V1453" s="32">
        <f t="shared" si="3871"/>
        <v>97.000000000000014</v>
      </c>
      <c r="W1453" s="32">
        <f t="shared" si="4009"/>
        <v>0</v>
      </c>
      <c r="X1453" s="32">
        <f t="shared" si="4010"/>
        <v>0</v>
      </c>
      <c r="Y1453" s="32">
        <f t="shared" si="4011"/>
        <v>0</v>
      </c>
      <c r="Z1453" s="32">
        <f t="shared" si="4012"/>
        <v>0</v>
      </c>
      <c r="AA1453" s="32">
        <f t="shared" si="4013"/>
        <v>0</v>
      </c>
      <c r="AB1453" s="32">
        <f t="shared" si="4014"/>
        <v>39.156100000000002</v>
      </c>
      <c r="AC1453" s="33">
        <f t="shared" si="4015"/>
        <v>97</v>
      </c>
      <c r="AD1453" s="33">
        <f t="shared" si="4016"/>
        <v>97</v>
      </c>
      <c r="AE1453" s="34">
        <f t="shared" si="4023"/>
        <v>100</v>
      </c>
      <c r="AF1453" s="32">
        <f t="shared" si="4017"/>
        <v>106.634</v>
      </c>
      <c r="AG1453" s="32">
        <f t="shared" si="4018"/>
        <v>-9.6340000000000003</v>
      </c>
      <c r="AH1453" s="32">
        <f t="shared" si="4019"/>
        <v>0</v>
      </c>
      <c r="AI1453" s="32">
        <f t="shared" si="4020"/>
        <v>0</v>
      </c>
      <c r="AJ1453" s="32">
        <f t="shared" si="4021"/>
        <v>0</v>
      </c>
      <c r="AK1453" s="32">
        <f t="shared" si="4022"/>
        <v>0</v>
      </c>
      <c r="AL1453" s="32">
        <f t="shared" si="4024"/>
        <v>97</v>
      </c>
      <c r="AM1453" s="32">
        <f t="shared" si="4025"/>
        <v>0</v>
      </c>
    </row>
    <row r="1454" spans="2:40" ht="31.2" x14ac:dyDescent="0.3">
      <c r="B1454" s="30" t="s">
        <v>667</v>
      </c>
      <c r="C1454" s="30" t="s">
        <v>112</v>
      </c>
      <c r="D1454" s="30" t="s">
        <v>114</v>
      </c>
      <c r="E1454" s="15" t="str">
        <f t="shared" si="3870"/>
        <v>0503</v>
      </c>
      <c r="F1454" s="30" t="s">
        <v>800</v>
      </c>
      <c r="G1454" s="30" t="s">
        <v>52</v>
      </c>
      <c r="H1454" s="31" t="s">
        <v>53</v>
      </c>
      <c r="I1454" s="32">
        <v>242.3</v>
      </c>
      <c r="J1454" s="32">
        <v>242.3</v>
      </c>
      <c r="K1454" s="32">
        <v>242.3</v>
      </c>
      <c r="L1454" s="32"/>
      <c r="M1454" s="32"/>
      <c r="N1454" s="32"/>
      <c r="O1454" s="32">
        <v>-9.6340000000000003</v>
      </c>
      <c r="P1454" s="32">
        <v>0</v>
      </c>
      <c r="Q1454" s="32">
        <v>0</v>
      </c>
      <c r="R1454" s="32">
        <v>0</v>
      </c>
      <c r="S1454" s="32">
        <v>-135.666</v>
      </c>
      <c r="T1454" s="32">
        <v>0</v>
      </c>
      <c r="U1454" s="32">
        <v>0</v>
      </c>
      <c r="V1454" s="32">
        <f t="shared" si="3871"/>
        <v>97.000000000000014</v>
      </c>
      <c r="W1454" s="32"/>
      <c r="X1454" s="32"/>
      <c r="Y1454" s="32"/>
      <c r="Z1454" s="32"/>
      <c r="AA1454" s="32"/>
      <c r="AB1454" s="32">
        <v>39.156100000000002</v>
      </c>
      <c r="AC1454" s="33">
        <v>97</v>
      </c>
      <c r="AD1454" s="33">
        <v>97</v>
      </c>
      <c r="AE1454" s="34">
        <f t="shared" si="4023"/>
        <v>100</v>
      </c>
      <c r="AF1454" s="32">
        <v>106.634</v>
      </c>
      <c r="AG1454" s="32">
        <v>-9.6340000000000003</v>
      </c>
      <c r="AH1454" s="32">
        <v>0</v>
      </c>
      <c r="AI1454" s="32">
        <v>0</v>
      </c>
      <c r="AJ1454" s="32">
        <v>0</v>
      </c>
      <c r="AK1454" s="32">
        <v>0</v>
      </c>
      <c r="AL1454" s="32">
        <f t="shared" si="4024"/>
        <v>97</v>
      </c>
      <c r="AM1454" s="32">
        <f t="shared" si="4025"/>
        <v>0</v>
      </c>
      <c r="AN1454" s="12"/>
    </row>
    <row r="1455" spans="2:40" ht="31.2" x14ac:dyDescent="0.3">
      <c r="B1455" s="30" t="s">
        <v>667</v>
      </c>
      <c r="C1455" s="30" t="s">
        <v>112</v>
      </c>
      <c r="D1455" s="30" t="s">
        <v>114</v>
      </c>
      <c r="E1455" s="15" t="str">
        <f t="shared" si="3870"/>
        <v>0503</v>
      </c>
      <c r="F1455" s="30" t="s">
        <v>760</v>
      </c>
      <c r="G1455" s="30"/>
      <c r="H1455" s="31" t="s">
        <v>761</v>
      </c>
      <c r="I1455" s="32">
        <f t="shared" si="3997"/>
        <v>2439.9</v>
      </c>
      <c r="J1455" s="32">
        <f t="shared" si="3998"/>
        <v>1159.9000000000001</v>
      </c>
      <c r="K1455" s="32">
        <f t="shared" si="3999"/>
        <v>1159.9000000000001</v>
      </c>
      <c r="L1455" s="32">
        <f t="shared" si="4000"/>
        <v>1000</v>
      </c>
      <c r="M1455" s="32">
        <f t="shared" si="4001"/>
        <v>1000</v>
      </c>
      <c r="N1455" s="32">
        <f t="shared" si="4002"/>
        <v>980</v>
      </c>
      <c r="O1455" s="32">
        <f t="shared" si="4003"/>
        <v>0</v>
      </c>
      <c r="P1455" s="32">
        <f t="shared" si="4004"/>
        <v>0</v>
      </c>
      <c r="Q1455" s="32">
        <f t="shared" si="4005"/>
        <v>0</v>
      </c>
      <c r="R1455" s="32">
        <f t="shared" si="4006"/>
        <v>121.22900000000001</v>
      </c>
      <c r="S1455" s="32">
        <f t="shared" si="4007"/>
        <v>0</v>
      </c>
      <c r="T1455" s="32">
        <f t="shared" si="4008"/>
        <v>0</v>
      </c>
      <c r="U1455" s="32">
        <f t="shared" ref="U1455:U1459" si="4026">U1456</f>
        <v>0</v>
      </c>
      <c r="V1455" s="32">
        <f t="shared" si="3871"/>
        <v>3561.1289999999999</v>
      </c>
      <c r="W1455" s="32">
        <f t="shared" si="4009"/>
        <v>0</v>
      </c>
      <c r="X1455" s="32">
        <f t="shared" si="4010"/>
        <v>0</v>
      </c>
      <c r="Y1455" s="32">
        <f t="shared" si="4011"/>
        <v>0</v>
      </c>
      <c r="Z1455" s="32">
        <f t="shared" si="4012"/>
        <v>0</v>
      </c>
      <c r="AA1455" s="32">
        <f t="shared" si="4013"/>
        <v>0</v>
      </c>
      <c r="AB1455" s="32">
        <f t="shared" si="4014"/>
        <v>616.06893000000002</v>
      </c>
      <c r="AC1455" s="33">
        <f>AC1456+AC1470</f>
        <v>4313.1977500000003</v>
      </c>
      <c r="AD1455" s="33">
        <f>AD1456+AD1470</f>
        <v>4305.7507800000003</v>
      </c>
      <c r="AE1455" s="34">
        <f t="shared" si="4023"/>
        <v>99.827344572828821</v>
      </c>
      <c r="AF1455" s="32">
        <f t="shared" si="4017"/>
        <v>5580.2921399999996</v>
      </c>
      <c r="AG1455" s="32">
        <f t="shared" si="4018"/>
        <v>0</v>
      </c>
      <c r="AH1455" s="32">
        <f t="shared" si="4019"/>
        <v>0</v>
      </c>
      <c r="AI1455" s="32">
        <f t="shared" si="4020"/>
        <v>0</v>
      </c>
      <c r="AJ1455" s="32">
        <f t="shared" si="4021"/>
        <v>0</v>
      </c>
      <c r="AK1455" s="32">
        <f t="shared" si="4022"/>
        <v>0</v>
      </c>
      <c r="AL1455" s="32">
        <f t="shared" si="4024"/>
        <v>5580.2921399999996</v>
      </c>
      <c r="AM1455" s="32">
        <f t="shared" si="4025"/>
        <v>-2019.1631399999997</v>
      </c>
    </row>
    <row r="1456" spans="2:40" ht="31.2" x14ac:dyDescent="0.3">
      <c r="B1456" s="30" t="s">
        <v>667</v>
      </c>
      <c r="C1456" s="30" t="s">
        <v>112</v>
      </c>
      <c r="D1456" s="30" t="s">
        <v>114</v>
      </c>
      <c r="E1456" s="15" t="str">
        <f t="shared" si="3870"/>
        <v>0503</v>
      </c>
      <c r="F1456" s="30" t="s">
        <v>802</v>
      </c>
      <c r="G1456" s="30"/>
      <c r="H1456" s="31" t="s">
        <v>803</v>
      </c>
      <c r="I1456" s="32">
        <f t="shared" ref="I1456:T1456" si="4027">I1457+I1461</f>
        <v>2439.9</v>
      </c>
      <c r="J1456" s="32">
        <f t="shared" si="4027"/>
        <v>1159.9000000000001</v>
      </c>
      <c r="K1456" s="32">
        <f t="shared" si="4027"/>
        <v>1159.9000000000001</v>
      </c>
      <c r="L1456" s="32">
        <f t="shared" si="4027"/>
        <v>1000</v>
      </c>
      <c r="M1456" s="32">
        <f t="shared" si="4027"/>
        <v>1000</v>
      </c>
      <c r="N1456" s="32">
        <f t="shared" si="4027"/>
        <v>980</v>
      </c>
      <c r="O1456" s="32">
        <f t="shared" si="4027"/>
        <v>0</v>
      </c>
      <c r="P1456" s="32">
        <f t="shared" si="4027"/>
        <v>0</v>
      </c>
      <c r="Q1456" s="32">
        <f t="shared" si="4027"/>
        <v>0</v>
      </c>
      <c r="R1456" s="32">
        <f t="shared" si="4027"/>
        <v>121.22900000000001</v>
      </c>
      <c r="S1456" s="32">
        <f t="shared" si="4027"/>
        <v>0</v>
      </c>
      <c r="T1456" s="32">
        <f t="shared" si="4027"/>
        <v>0</v>
      </c>
      <c r="U1456" s="32">
        <f t="shared" si="4026"/>
        <v>0</v>
      </c>
      <c r="V1456" s="32">
        <f t="shared" si="3871"/>
        <v>3561.1289999999999</v>
      </c>
      <c r="W1456" s="32">
        <f t="shared" ref="W1456:AD1456" si="4028">W1457+W1461</f>
        <v>0</v>
      </c>
      <c r="X1456" s="32">
        <f t="shared" si="4028"/>
        <v>0</v>
      </c>
      <c r="Y1456" s="32">
        <f t="shared" si="4028"/>
        <v>0</v>
      </c>
      <c r="Z1456" s="32">
        <f t="shared" si="4028"/>
        <v>0</v>
      </c>
      <c r="AA1456" s="32">
        <f t="shared" si="4028"/>
        <v>0</v>
      </c>
      <c r="AB1456" s="32">
        <f t="shared" si="4028"/>
        <v>616.06893000000002</v>
      </c>
      <c r="AC1456" s="33">
        <f t="shared" si="4028"/>
        <v>3391.2852600000001</v>
      </c>
      <c r="AD1456" s="33">
        <f t="shared" si="4028"/>
        <v>3383.8382900000001</v>
      </c>
      <c r="AE1456" s="34">
        <f t="shared" si="4023"/>
        <v>99.780408623012733</v>
      </c>
      <c r="AF1456" s="32">
        <f t="shared" ref="AF1456:AK1456" si="4029">AF1457+AF1461</f>
        <v>5580.2921399999996</v>
      </c>
      <c r="AG1456" s="32">
        <f t="shared" si="4029"/>
        <v>0</v>
      </c>
      <c r="AH1456" s="32">
        <f t="shared" si="4029"/>
        <v>0</v>
      </c>
      <c r="AI1456" s="32">
        <f t="shared" si="4029"/>
        <v>0</v>
      </c>
      <c r="AJ1456" s="32">
        <f t="shared" si="4029"/>
        <v>0</v>
      </c>
      <c r="AK1456" s="32">
        <f t="shared" si="4029"/>
        <v>0</v>
      </c>
      <c r="AL1456" s="32">
        <f t="shared" si="4024"/>
        <v>5580.2921399999996</v>
      </c>
      <c r="AM1456" s="32">
        <f t="shared" si="4025"/>
        <v>-2019.1631399999997</v>
      </c>
    </row>
    <row r="1457" spans="2:40" ht="46.8" x14ac:dyDescent="0.3">
      <c r="B1457" s="30" t="s">
        <v>667</v>
      </c>
      <c r="C1457" s="30" t="s">
        <v>112</v>
      </c>
      <c r="D1457" s="30" t="s">
        <v>114</v>
      </c>
      <c r="E1457" s="15" t="str">
        <f t="shared" ref="E1457:E1520" si="4030">CONCATENATE(C1457,D1457)</f>
        <v>0503</v>
      </c>
      <c r="F1457" s="30" t="s">
        <v>804</v>
      </c>
      <c r="G1457" s="30"/>
      <c r="H1457" s="31" t="s">
        <v>805</v>
      </c>
      <c r="I1457" s="32">
        <f t="shared" ref="I1457:I1459" si="4031">I1458</f>
        <v>1159.9000000000001</v>
      </c>
      <c r="J1457" s="32">
        <f t="shared" ref="J1457:J1459" si="4032">J1458</f>
        <v>1159.9000000000001</v>
      </c>
      <c r="K1457" s="32">
        <f t="shared" ref="K1457:K1459" si="4033">K1458</f>
        <v>1159.9000000000001</v>
      </c>
      <c r="L1457" s="32">
        <f t="shared" ref="L1457:L1459" si="4034">L1458</f>
        <v>0</v>
      </c>
      <c r="M1457" s="32">
        <f t="shared" ref="M1457:M1459" si="4035">M1458</f>
        <v>0</v>
      </c>
      <c r="N1457" s="32">
        <f t="shared" ref="N1457:N1459" si="4036">N1458</f>
        <v>0</v>
      </c>
      <c r="O1457" s="32">
        <f t="shared" ref="O1457:O1459" si="4037">O1458</f>
        <v>0</v>
      </c>
      <c r="P1457" s="32">
        <f t="shared" ref="P1457:P1459" si="4038">P1458</f>
        <v>0</v>
      </c>
      <c r="Q1457" s="32">
        <f t="shared" ref="Q1457:Q1459" si="4039">Q1458</f>
        <v>0</v>
      </c>
      <c r="R1457" s="32">
        <f t="shared" ref="R1457:R1459" si="4040">R1458</f>
        <v>121.22900000000001</v>
      </c>
      <c r="S1457" s="32">
        <f t="shared" ref="S1457:S1459" si="4041">S1458</f>
        <v>0</v>
      </c>
      <c r="T1457" s="32">
        <f t="shared" ref="T1457:T1459" si="4042">T1458</f>
        <v>0</v>
      </c>
      <c r="U1457" s="32">
        <f t="shared" si="4026"/>
        <v>0</v>
      </c>
      <c r="V1457" s="32">
        <f t="shared" ref="V1457:V1520" si="4043">I1457+L1457+U1457+T1457+S1457+R1457+Q1457+P1457+O1457</f>
        <v>1281.1290000000001</v>
      </c>
      <c r="W1457" s="32">
        <f t="shared" ref="W1457:W1459" si="4044">W1458</f>
        <v>0</v>
      </c>
      <c r="X1457" s="32">
        <f t="shared" ref="X1457:X1459" si="4045">X1458</f>
        <v>0</v>
      </c>
      <c r="Y1457" s="32">
        <f t="shared" ref="Y1457:Y1459" si="4046">Y1458</f>
        <v>0</v>
      </c>
      <c r="Z1457" s="32">
        <f t="shared" ref="Z1457:Z1459" si="4047">Z1458</f>
        <v>0</v>
      </c>
      <c r="AA1457" s="32">
        <f t="shared" ref="AA1457:AA1459" si="4048">AA1458</f>
        <v>0</v>
      </c>
      <c r="AB1457" s="32">
        <f t="shared" ref="AB1457:AB1459" si="4049">AB1458</f>
        <v>616.06893000000002</v>
      </c>
      <c r="AC1457" s="33">
        <f t="shared" ref="AC1457:AC1459" si="4050">AC1458</f>
        <v>1159.0920000000001</v>
      </c>
      <c r="AD1457" s="33">
        <f t="shared" ref="AD1457:AD1459" si="4051">AD1458</f>
        <v>1159.0920000000001</v>
      </c>
      <c r="AE1457" s="34">
        <f t="shared" si="4023"/>
        <v>100</v>
      </c>
      <c r="AF1457" s="32">
        <f t="shared" ref="AF1457:AF1459" si="4052">AF1458</f>
        <v>1281.1289999999999</v>
      </c>
      <c r="AG1457" s="32">
        <f t="shared" ref="AG1457:AG1459" si="4053">AG1458</f>
        <v>0</v>
      </c>
      <c r="AH1457" s="32">
        <f t="shared" ref="AH1457:AH1459" si="4054">AH1458</f>
        <v>0</v>
      </c>
      <c r="AI1457" s="32">
        <f t="shared" ref="AI1457:AI1459" si="4055">AI1458</f>
        <v>0</v>
      </c>
      <c r="AJ1457" s="32">
        <f t="shared" ref="AJ1457:AJ1459" si="4056">AJ1458</f>
        <v>0</v>
      </c>
      <c r="AK1457" s="32">
        <f t="shared" ref="AK1457:AK1459" si="4057">AK1458</f>
        <v>0</v>
      </c>
      <c r="AL1457" s="32">
        <f t="shared" si="4024"/>
        <v>1281.1289999999999</v>
      </c>
      <c r="AM1457" s="32">
        <f t="shared" si="4025"/>
        <v>0</v>
      </c>
    </row>
    <row r="1458" spans="2:40" ht="31.2" x14ac:dyDescent="0.3">
      <c r="B1458" s="30" t="s">
        <v>667</v>
      </c>
      <c r="C1458" s="30" t="s">
        <v>112</v>
      </c>
      <c r="D1458" s="30" t="s">
        <v>114</v>
      </c>
      <c r="E1458" s="15" t="str">
        <f t="shared" si="4030"/>
        <v>0503</v>
      </c>
      <c r="F1458" s="30" t="s">
        <v>806</v>
      </c>
      <c r="G1458" s="30"/>
      <c r="H1458" s="31" t="s">
        <v>807</v>
      </c>
      <c r="I1458" s="32">
        <f t="shared" si="4031"/>
        <v>1159.9000000000001</v>
      </c>
      <c r="J1458" s="32">
        <f t="shared" si="4032"/>
        <v>1159.9000000000001</v>
      </c>
      <c r="K1458" s="32">
        <f t="shared" si="4033"/>
        <v>1159.9000000000001</v>
      </c>
      <c r="L1458" s="32">
        <f t="shared" si="4034"/>
        <v>0</v>
      </c>
      <c r="M1458" s="32">
        <f t="shared" si="4035"/>
        <v>0</v>
      </c>
      <c r="N1458" s="32">
        <f t="shared" si="4036"/>
        <v>0</v>
      </c>
      <c r="O1458" s="32">
        <f t="shared" si="4037"/>
        <v>0</v>
      </c>
      <c r="P1458" s="32">
        <f t="shared" si="4038"/>
        <v>0</v>
      </c>
      <c r="Q1458" s="32">
        <f t="shared" si="4039"/>
        <v>0</v>
      </c>
      <c r="R1458" s="32">
        <f t="shared" si="4040"/>
        <v>121.22900000000001</v>
      </c>
      <c r="S1458" s="32">
        <f t="shared" si="4041"/>
        <v>0</v>
      </c>
      <c r="T1458" s="32">
        <f t="shared" si="4042"/>
        <v>0</v>
      </c>
      <c r="U1458" s="32">
        <f t="shared" si="4026"/>
        <v>0</v>
      </c>
      <c r="V1458" s="32">
        <f t="shared" si="4043"/>
        <v>1281.1290000000001</v>
      </c>
      <c r="W1458" s="32">
        <f t="shared" si="4044"/>
        <v>0</v>
      </c>
      <c r="X1458" s="32">
        <f t="shared" si="4045"/>
        <v>0</v>
      </c>
      <c r="Y1458" s="32">
        <f t="shared" si="4046"/>
        <v>0</v>
      </c>
      <c r="Z1458" s="32">
        <f t="shared" si="4047"/>
        <v>0</v>
      </c>
      <c r="AA1458" s="32">
        <f t="shared" si="4048"/>
        <v>0</v>
      </c>
      <c r="AB1458" s="32">
        <f t="shared" si="4049"/>
        <v>616.06893000000002</v>
      </c>
      <c r="AC1458" s="33">
        <f t="shared" si="4050"/>
        <v>1159.0920000000001</v>
      </c>
      <c r="AD1458" s="33">
        <f t="shared" si="4051"/>
        <v>1159.0920000000001</v>
      </c>
      <c r="AE1458" s="34">
        <f t="shared" si="4023"/>
        <v>100</v>
      </c>
      <c r="AF1458" s="32">
        <f t="shared" si="4052"/>
        <v>1281.1289999999999</v>
      </c>
      <c r="AG1458" s="32">
        <f t="shared" si="4053"/>
        <v>0</v>
      </c>
      <c r="AH1458" s="32">
        <f t="shared" si="4054"/>
        <v>0</v>
      </c>
      <c r="AI1458" s="32">
        <f t="shared" si="4055"/>
        <v>0</v>
      </c>
      <c r="AJ1458" s="32">
        <f t="shared" si="4056"/>
        <v>0</v>
      </c>
      <c r="AK1458" s="32">
        <f t="shared" si="4057"/>
        <v>0</v>
      </c>
      <c r="AL1458" s="32">
        <f t="shared" si="4024"/>
        <v>1281.1289999999999</v>
      </c>
      <c r="AM1458" s="32">
        <f t="shared" si="4025"/>
        <v>0</v>
      </c>
    </row>
    <row r="1459" spans="2:40" ht="31.2" x14ac:dyDescent="0.3">
      <c r="B1459" s="30" t="s">
        <v>667</v>
      </c>
      <c r="C1459" s="30" t="s">
        <v>112</v>
      </c>
      <c r="D1459" s="30" t="s">
        <v>114</v>
      </c>
      <c r="E1459" s="15" t="str">
        <f t="shared" si="4030"/>
        <v>0503</v>
      </c>
      <c r="F1459" s="30" t="s">
        <v>806</v>
      </c>
      <c r="G1459" s="30" t="s">
        <v>50</v>
      </c>
      <c r="H1459" s="31" t="s">
        <v>51</v>
      </c>
      <c r="I1459" s="32">
        <f t="shared" si="4031"/>
        <v>1159.9000000000001</v>
      </c>
      <c r="J1459" s="32">
        <f t="shared" si="4032"/>
        <v>1159.9000000000001</v>
      </c>
      <c r="K1459" s="32">
        <f t="shared" si="4033"/>
        <v>1159.9000000000001</v>
      </c>
      <c r="L1459" s="32">
        <f t="shared" si="4034"/>
        <v>0</v>
      </c>
      <c r="M1459" s="32">
        <f t="shared" si="4035"/>
        <v>0</v>
      </c>
      <c r="N1459" s="32">
        <f t="shared" si="4036"/>
        <v>0</v>
      </c>
      <c r="O1459" s="32">
        <f t="shared" si="4037"/>
        <v>0</v>
      </c>
      <c r="P1459" s="32">
        <f t="shared" si="4038"/>
        <v>0</v>
      </c>
      <c r="Q1459" s="32">
        <f t="shared" si="4039"/>
        <v>0</v>
      </c>
      <c r="R1459" s="32">
        <f t="shared" si="4040"/>
        <v>121.22900000000001</v>
      </c>
      <c r="S1459" s="32">
        <f t="shared" si="4041"/>
        <v>0</v>
      </c>
      <c r="T1459" s="32">
        <f t="shared" si="4042"/>
        <v>0</v>
      </c>
      <c r="U1459" s="32">
        <f t="shared" si="4026"/>
        <v>0</v>
      </c>
      <c r="V1459" s="32">
        <f t="shared" si="4043"/>
        <v>1281.1290000000001</v>
      </c>
      <c r="W1459" s="32">
        <f t="shared" si="4044"/>
        <v>0</v>
      </c>
      <c r="X1459" s="32">
        <f t="shared" si="4045"/>
        <v>0</v>
      </c>
      <c r="Y1459" s="32">
        <f t="shared" si="4046"/>
        <v>0</v>
      </c>
      <c r="Z1459" s="32">
        <f t="shared" si="4047"/>
        <v>0</v>
      </c>
      <c r="AA1459" s="32">
        <f t="shared" si="4048"/>
        <v>0</v>
      </c>
      <c r="AB1459" s="32">
        <f t="shared" si="4049"/>
        <v>616.06893000000002</v>
      </c>
      <c r="AC1459" s="33">
        <f t="shared" si="4050"/>
        <v>1159.0920000000001</v>
      </c>
      <c r="AD1459" s="33">
        <f t="shared" si="4051"/>
        <v>1159.0920000000001</v>
      </c>
      <c r="AE1459" s="34">
        <f t="shared" si="4023"/>
        <v>100</v>
      </c>
      <c r="AF1459" s="32">
        <f t="shared" si="4052"/>
        <v>1281.1289999999999</v>
      </c>
      <c r="AG1459" s="32">
        <f t="shared" si="4053"/>
        <v>0</v>
      </c>
      <c r="AH1459" s="32">
        <f t="shared" si="4054"/>
        <v>0</v>
      </c>
      <c r="AI1459" s="32">
        <f t="shared" si="4055"/>
        <v>0</v>
      </c>
      <c r="AJ1459" s="32">
        <f t="shared" si="4056"/>
        <v>0</v>
      </c>
      <c r="AK1459" s="32">
        <f t="shared" si="4057"/>
        <v>0</v>
      </c>
      <c r="AL1459" s="32">
        <f t="shared" si="4024"/>
        <v>1281.1289999999999</v>
      </c>
      <c r="AM1459" s="32">
        <f t="shared" si="4025"/>
        <v>0</v>
      </c>
    </row>
    <row r="1460" spans="2:40" ht="31.2" x14ac:dyDescent="0.3">
      <c r="B1460" s="30" t="s">
        <v>667</v>
      </c>
      <c r="C1460" s="30" t="s">
        <v>112</v>
      </c>
      <c r="D1460" s="30" t="s">
        <v>114</v>
      </c>
      <c r="E1460" s="15" t="str">
        <f t="shared" si="4030"/>
        <v>0503</v>
      </c>
      <c r="F1460" s="30" t="s">
        <v>806</v>
      </c>
      <c r="G1460" s="30" t="s">
        <v>52</v>
      </c>
      <c r="H1460" s="31" t="s">
        <v>53</v>
      </c>
      <c r="I1460" s="32">
        <v>1159.9000000000001</v>
      </c>
      <c r="J1460" s="32">
        <v>1159.9000000000001</v>
      </c>
      <c r="K1460" s="32">
        <v>1159.9000000000001</v>
      </c>
      <c r="L1460" s="32"/>
      <c r="M1460" s="32"/>
      <c r="N1460" s="32"/>
      <c r="O1460" s="32">
        <v>0</v>
      </c>
      <c r="P1460" s="32">
        <v>0</v>
      </c>
      <c r="Q1460" s="32">
        <v>0</v>
      </c>
      <c r="R1460" s="32">
        <f>305.677-184.448</f>
        <v>121.22900000000001</v>
      </c>
      <c r="S1460" s="32">
        <v>0</v>
      </c>
      <c r="T1460" s="32">
        <v>0</v>
      </c>
      <c r="U1460" s="32">
        <v>0</v>
      </c>
      <c r="V1460" s="32">
        <f t="shared" si="4043"/>
        <v>1281.1290000000001</v>
      </c>
      <c r="W1460" s="32"/>
      <c r="X1460" s="32"/>
      <c r="Y1460" s="32"/>
      <c r="Z1460" s="32"/>
      <c r="AA1460" s="32"/>
      <c r="AB1460" s="32">
        <v>616.06893000000002</v>
      </c>
      <c r="AC1460" s="33">
        <v>1159.0920000000001</v>
      </c>
      <c r="AD1460" s="33">
        <v>1159.0920000000001</v>
      </c>
      <c r="AE1460" s="34">
        <f t="shared" si="4023"/>
        <v>100</v>
      </c>
      <c r="AF1460" s="32">
        <v>1281.1289999999999</v>
      </c>
      <c r="AG1460" s="32">
        <v>0</v>
      </c>
      <c r="AH1460" s="32">
        <v>0</v>
      </c>
      <c r="AI1460" s="32">
        <v>0</v>
      </c>
      <c r="AJ1460" s="32">
        <v>0</v>
      </c>
      <c r="AK1460" s="32">
        <v>0</v>
      </c>
      <c r="AL1460" s="32">
        <f t="shared" si="4024"/>
        <v>1281.1289999999999</v>
      </c>
      <c r="AM1460" s="32">
        <f t="shared" si="4025"/>
        <v>0</v>
      </c>
      <c r="AN1460" s="12"/>
    </row>
    <row r="1461" spans="2:40" ht="31.2" x14ac:dyDescent="0.3">
      <c r="B1461" s="30" t="s">
        <v>667</v>
      </c>
      <c r="C1461" s="30" t="s">
        <v>112</v>
      </c>
      <c r="D1461" s="30" t="s">
        <v>114</v>
      </c>
      <c r="E1461" s="15" t="str">
        <f t="shared" si="4030"/>
        <v>0503</v>
      </c>
      <c r="F1461" s="30" t="s">
        <v>808</v>
      </c>
      <c r="G1461" s="30"/>
      <c r="H1461" s="31" t="s">
        <v>809</v>
      </c>
      <c r="I1461" s="32">
        <f t="shared" ref="I1461:T1461" si="4058">I1465+I1462</f>
        <v>1280</v>
      </c>
      <c r="J1461" s="32">
        <f t="shared" si="4058"/>
        <v>0</v>
      </c>
      <c r="K1461" s="32">
        <f t="shared" si="4058"/>
        <v>0</v>
      </c>
      <c r="L1461" s="32">
        <f t="shared" si="4058"/>
        <v>1000</v>
      </c>
      <c r="M1461" s="32">
        <f t="shared" si="4058"/>
        <v>1000</v>
      </c>
      <c r="N1461" s="32">
        <f t="shared" si="4058"/>
        <v>980</v>
      </c>
      <c r="O1461" s="32">
        <f t="shared" si="4058"/>
        <v>0</v>
      </c>
      <c r="P1461" s="32">
        <f t="shared" si="4058"/>
        <v>0</v>
      </c>
      <c r="Q1461" s="32">
        <f t="shared" si="4058"/>
        <v>0</v>
      </c>
      <c r="R1461" s="32">
        <f t="shared" si="4058"/>
        <v>0</v>
      </c>
      <c r="S1461" s="32">
        <f t="shared" si="4058"/>
        <v>0</v>
      </c>
      <c r="T1461" s="32">
        <f t="shared" si="4058"/>
        <v>0</v>
      </c>
      <c r="U1461" s="32">
        <v>0</v>
      </c>
      <c r="V1461" s="32">
        <f t="shared" si="4043"/>
        <v>2280</v>
      </c>
      <c r="W1461" s="32">
        <f t="shared" ref="W1461:AD1461" si="4059">W1465+W1462</f>
        <v>0</v>
      </c>
      <c r="X1461" s="32">
        <f t="shared" si="4059"/>
        <v>0</v>
      </c>
      <c r="Y1461" s="32">
        <f t="shared" si="4059"/>
        <v>0</v>
      </c>
      <c r="Z1461" s="32">
        <f t="shared" si="4059"/>
        <v>0</v>
      </c>
      <c r="AA1461" s="32">
        <f t="shared" si="4059"/>
        <v>0</v>
      </c>
      <c r="AB1461" s="32">
        <f t="shared" si="4059"/>
        <v>0</v>
      </c>
      <c r="AC1461" s="33">
        <f t="shared" si="4059"/>
        <v>2232.19326</v>
      </c>
      <c r="AD1461" s="33">
        <f t="shared" si="4059"/>
        <v>2224.74629</v>
      </c>
      <c r="AE1461" s="34">
        <f t="shared" si="4023"/>
        <v>99.666383277225734</v>
      </c>
      <c r="AF1461" s="32">
        <f t="shared" ref="AF1461:AK1461" si="4060">AF1465+AF1462</f>
        <v>4299.1631399999997</v>
      </c>
      <c r="AG1461" s="32">
        <f t="shared" si="4060"/>
        <v>0</v>
      </c>
      <c r="AH1461" s="32">
        <f t="shared" si="4060"/>
        <v>0</v>
      </c>
      <c r="AI1461" s="32">
        <f t="shared" si="4060"/>
        <v>0</v>
      </c>
      <c r="AJ1461" s="32">
        <f t="shared" si="4060"/>
        <v>0</v>
      </c>
      <c r="AK1461" s="32">
        <f t="shared" si="4060"/>
        <v>0</v>
      </c>
      <c r="AL1461" s="32">
        <f t="shared" si="4024"/>
        <v>4299.1631399999997</v>
      </c>
      <c r="AM1461" s="32">
        <f t="shared" si="4025"/>
        <v>-2019.1631399999997</v>
      </c>
    </row>
    <row r="1462" spans="2:40" ht="31.2" x14ac:dyDescent="0.3">
      <c r="B1462" s="30" t="s">
        <v>667</v>
      </c>
      <c r="C1462" s="30" t="s">
        <v>112</v>
      </c>
      <c r="D1462" s="30" t="s">
        <v>114</v>
      </c>
      <c r="E1462" s="15" t="str">
        <f t="shared" si="4030"/>
        <v>0503</v>
      </c>
      <c r="F1462" s="30" t="s">
        <v>810</v>
      </c>
      <c r="G1462" s="30"/>
      <c r="H1462" s="31" t="s">
        <v>811</v>
      </c>
      <c r="I1462" s="32">
        <f t="shared" ref="I1462:I1463" si="4061">I1463</f>
        <v>1280</v>
      </c>
      <c r="J1462" s="32">
        <f t="shared" ref="J1462:J1463" si="4062">J1463</f>
        <v>0</v>
      </c>
      <c r="K1462" s="32">
        <f t="shared" ref="K1462:K1463" si="4063">K1463</f>
        <v>0</v>
      </c>
      <c r="L1462" s="32">
        <f t="shared" ref="L1462:L1463" si="4064">L1463</f>
        <v>1000</v>
      </c>
      <c r="M1462" s="32">
        <f t="shared" ref="M1462:M1463" si="4065">M1463</f>
        <v>1000</v>
      </c>
      <c r="N1462" s="32">
        <f t="shared" ref="N1462:N1463" si="4066">N1463</f>
        <v>980</v>
      </c>
      <c r="O1462" s="32">
        <f t="shared" ref="O1462:O1463" si="4067">O1463</f>
        <v>0</v>
      </c>
      <c r="P1462" s="32">
        <f t="shared" ref="P1462:P1463" si="4068">P1463</f>
        <v>0</v>
      </c>
      <c r="Q1462" s="32">
        <f t="shared" ref="Q1462:Q1463" si="4069">Q1463</f>
        <v>0</v>
      </c>
      <c r="R1462" s="32">
        <f t="shared" ref="R1462:R1463" si="4070">R1463</f>
        <v>0</v>
      </c>
      <c r="S1462" s="32">
        <f t="shared" ref="S1462:S1463" si="4071">S1463</f>
        <v>0</v>
      </c>
      <c r="T1462" s="32">
        <f t="shared" ref="T1462:T1463" si="4072">T1463</f>
        <v>0</v>
      </c>
      <c r="U1462" s="32">
        <v>0</v>
      </c>
      <c r="V1462" s="32">
        <f t="shared" si="4043"/>
        <v>2280</v>
      </c>
      <c r="W1462" s="32">
        <f t="shared" ref="W1462:W1463" si="4073">W1463</f>
        <v>0</v>
      </c>
      <c r="X1462" s="32">
        <f t="shared" ref="X1462:X1463" si="4074">X1463</f>
        <v>0</v>
      </c>
      <c r="Y1462" s="32">
        <f t="shared" ref="Y1462:Y1463" si="4075">Y1463</f>
        <v>0</v>
      </c>
      <c r="Z1462" s="32">
        <f t="shared" ref="Z1462:Z1463" si="4076">Z1463</f>
        <v>0</v>
      </c>
      <c r="AA1462" s="32">
        <f t="shared" ref="AA1462:AA1463" si="4077">AA1463</f>
        <v>0</v>
      </c>
      <c r="AB1462" s="32">
        <f t="shared" ref="AB1462:AB1463" si="4078">AB1463</f>
        <v>0</v>
      </c>
      <c r="AC1462" s="33">
        <f t="shared" ref="AC1462:AC1463" si="4079">AC1463</f>
        <v>280.11514</v>
      </c>
      <c r="AD1462" s="33">
        <f t="shared" ref="AD1462:AD1463" si="4080">AD1463</f>
        <v>280.11514</v>
      </c>
      <c r="AE1462" s="34">
        <f t="shared" si="4023"/>
        <v>100</v>
      </c>
      <c r="AF1462" s="32">
        <f t="shared" ref="AF1462:AF1463" si="4081">AF1463</f>
        <v>287.76450999999997</v>
      </c>
      <c r="AG1462" s="32">
        <f t="shared" ref="AG1462:AG1463" si="4082">AG1463</f>
        <v>0</v>
      </c>
      <c r="AH1462" s="32">
        <f t="shared" ref="AH1462:AH1463" si="4083">AH1463</f>
        <v>0</v>
      </c>
      <c r="AI1462" s="32">
        <f t="shared" ref="AI1462:AI1463" si="4084">AI1463</f>
        <v>0</v>
      </c>
      <c r="AJ1462" s="32">
        <f t="shared" ref="AJ1462:AJ1463" si="4085">AJ1463</f>
        <v>0</v>
      </c>
      <c r="AK1462" s="32">
        <f t="shared" ref="AK1462:AK1463" si="4086">AK1463</f>
        <v>0</v>
      </c>
      <c r="AL1462" s="32">
        <f t="shared" si="4024"/>
        <v>287.76450999999997</v>
      </c>
      <c r="AM1462" s="32">
        <f t="shared" si="4025"/>
        <v>1992.23549</v>
      </c>
    </row>
    <row r="1463" spans="2:40" x14ac:dyDescent="0.3">
      <c r="B1463" s="30" t="s">
        <v>667</v>
      </c>
      <c r="C1463" s="30" t="s">
        <v>112</v>
      </c>
      <c r="D1463" s="30" t="s">
        <v>114</v>
      </c>
      <c r="E1463" s="15" t="str">
        <f t="shared" si="4030"/>
        <v>0503</v>
      </c>
      <c r="F1463" s="30" t="s">
        <v>810</v>
      </c>
      <c r="G1463" s="30" t="s">
        <v>56</v>
      </c>
      <c r="H1463" s="31" t="s">
        <v>57</v>
      </c>
      <c r="I1463" s="32">
        <f t="shared" si="4061"/>
        <v>1280</v>
      </c>
      <c r="J1463" s="32">
        <f t="shared" si="4062"/>
        <v>0</v>
      </c>
      <c r="K1463" s="32">
        <f t="shared" si="4063"/>
        <v>0</v>
      </c>
      <c r="L1463" s="32">
        <f t="shared" si="4064"/>
        <v>1000</v>
      </c>
      <c r="M1463" s="32">
        <f t="shared" si="4065"/>
        <v>1000</v>
      </c>
      <c r="N1463" s="32">
        <f t="shared" si="4066"/>
        <v>980</v>
      </c>
      <c r="O1463" s="32">
        <f t="shared" si="4067"/>
        <v>0</v>
      </c>
      <c r="P1463" s="32">
        <f t="shared" si="4068"/>
        <v>0</v>
      </c>
      <c r="Q1463" s="32">
        <f t="shared" si="4069"/>
        <v>0</v>
      </c>
      <c r="R1463" s="32">
        <f t="shared" si="4070"/>
        <v>0</v>
      </c>
      <c r="S1463" s="32">
        <f t="shared" si="4071"/>
        <v>0</v>
      </c>
      <c r="T1463" s="32">
        <f t="shared" si="4072"/>
        <v>0</v>
      </c>
      <c r="U1463" s="32">
        <v>0</v>
      </c>
      <c r="V1463" s="32">
        <f t="shared" si="4043"/>
        <v>2280</v>
      </c>
      <c r="W1463" s="32">
        <f t="shared" si="4073"/>
        <v>0</v>
      </c>
      <c r="X1463" s="32">
        <f t="shared" si="4074"/>
        <v>0</v>
      </c>
      <c r="Y1463" s="32">
        <f t="shared" si="4075"/>
        <v>0</v>
      </c>
      <c r="Z1463" s="32">
        <f t="shared" si="4076"/>
        <v>0</v>
      </c>
      <c r="AA1463" s="32">
        <f t="shared" si="4077"/>
        <v>0</v>
      </c>
      <c r="AB1463" s="32">
        <f t="shared" si="4078"/>
        <v>0</v>
      </c>
      <c r="AC1463" s="33">
        <f t="shared" si="4079"/>
        <v>280.11514</v>
      </c>
      <c r="AD1463" s="33">
        <f t="shared" si="4080"/>
        <v>280.11514</v>
      </c>
      <c r="AE1463" s="34">
        <f t="shared" si="4023"/>
        <v>100</v>
      </c>
      <c r="AF1463" s="32">
        <f t="shared" si="4081"/>
        <v>287.76450999999997</v>
      </c>
      <c r="AG1463" s="32">
        <f t="shared" si="4082"/>
        <v>0</v>
      </c>
      <c r="AH1463" s="32">
        <f t="shared" si="4083"/>
        <v>0</v>
      </c>
      <c r="AI1463" s="32">
        <f t="shared" si="4084"/>
        <v>0</v>
      </c>
      <c r="AJ1463" s="32">
        <f t="shared" si="4085"/>
        <v>0</v>
      </c>
      <c r="AK1463" s="32">
        <f t="shared" si="4086"/>
        <v>0</v>
      </c>
      <c r="AL1463" s="32">
        <f t="shared" si="4024"/>
        <v>287.76450999999997</v>
      </c>
      <c r="AM1463" s="32">
        <f t="shared" si="4025"/>
        <v>1992.23549</v>
      </c>
    </row>
    <row r="1464" spans="2:40" ht="62.4" x14ac:dyDescent="0.3">
      <c r="B1464" s="30" t="s">
        <v>667</v>
      </c>
      <c r="C1464" s="30" t="s">
        <v>112</v>
      </c>
      <c r="D1464" s="30" t="s">
        <v>114</v>
      </c>
      <c r="E1464" s="15" t="str">
        <f t="shared" si="4030"/>
        <v>0503</v>
      </c>
      <c r="F1464" s="30" t="s">
        <v>810</v>
      </c>
      <c r="G1464" s="30" t="s">
        <v>472</v>
      </c>
      <c r="H1464" s="31" t="s">
        <v>473</v>
      </c>
      <c r="I1464" s="32">
        <v>1280</v>
      </c>
      <c r="J1464" s="32"/>
      <c r="K1464" s="32"/>
      <c r="L1464" s="32">
        <v>1000</v>
      </c>
      <c r="M1464" s="32">
        <v>1000</v>
      </c>
      <c r="N1464" s="32">
        <v>980</v>
      </c>
      <c r="O1464" s="32">
        <v>0</v>
      </c>
      <c r="P1464" s="32">
        <v>0</v>
      </c>
      <c r="Q1464" s="32">
        <v>0</v>
      </c>
      <c r="R1464" s="32">
        <v>0</v>
      </c>
      <c r="S1464" s="32">
        <v>0</v>
      </c>
      <c r="T1464" s="32">
        <v>0</v>
      </c>
      <c r="U1464" s="32">
        <v>0</v>
      </c>
      <c r="V1464" s="32">
        <f t="shared" si="4043"/>
        <v>2280</v>
      </c>
      <c r="W1464" s="32"/>
      <c r="X1464" s="32"/>
      <c r="Y1464" s="32"/>
      <c r="Z1464" s="32"/>
      <c r="AA1464" s="32"/>
      <c r="AB1464" s="32">
        <v>0</v>
      </c>
      <c r="AC1464" s="33">
        <v>280.11514</v>
      </c>
      <c r="AD1464" s="33">
        <v>280.11514</v>
      </c>
      <c r="AE1464" s="34">
        <f t="shared" si="4023"/>
        <v>100</v>
      </c>
      <c r="AF1464" s="32">
        <v>287.76450999999997</v>
      </c>
      <c r="AG1464" s="32">
        <v>0</v>
      </c>
      <c r="AH1464" s="32">
        <v>0</v>
      </c>
      <c r="AI1464" s="32">
        <v>0</v>
      </c>
      <c r="AJ1464" s="32">
        <v>0</v>
      </c>
      <c r="AK1464" s="32">
        <v>0</v>
      </c>
      <c r="AL1464" s="32">
        <f t="shared" si="4024"/>
        <v>287.76450999999997</v>
      </c>
      <c r="AM1464" s="32">
        <f t="shared" si="4025"/>
        <v>1992.23549</v>
      </c>
      <c r="AN1464" s="12"/>
    </row>
    <row r="1465" spans="2:40" x14ac:dyDescent="0.3">
      <c r="B1465" s="30" t="s">
        <v>667</v>
      </c>
      <c r="C1465" s="30" t="s">
        <v>112</v>
      </c>
      <c r="D1465" s="30" t="s">
        <v>114</v>
      </c>
      <c r="E1465" s="15" t="str">
        <f t="shared" si="4030"/>
        <v>0503</v>
      </c>
      <c r="F1465" s="30" t="s">
        <v>812</v>
      </c>
      <c r="G1465" s="30"/>
      <c r="H1465" s="31" t="s">
        <v>264</v>
      </c>
      <c r="I1465" s="32">
        <f t="shared" ref="I1465:N1465" si="4087">I1468</f>
        <v>0</v>
      </c>
      <c r="J1465" s="32">
        <f t="shared" si="4087"/>
        <v>0</v>
      </c>
      <c r="K1465" s="32">
        <f t="shared" si="4087"/>
        <v>0</v>
      </c>
      <c r="L1465" s="32">
        <f t="shared" si="4087"/>
        <v>0</v>
      </c>
      <c r="M1465" s="32">
        <f t="shared" si="4087"/>
        <v>0</v>
      </c>
      <c r="N1465" s="32">
        <f t="shared" si="4087"/>
        <v>0</v>
      </c>
      <c r="O1465" s="32">
        <f>O1468+O1466</f>
        <v>0</v>
      </c>
      <c r="P1465" s="32">
        <f>P1468+P1466</f>
        <v>0</v>
      </c>
      <c r="Q1465" s="32">
        <f>Q1468</f>
        <v>0</v>
      </c>
      <c r="R1465" s="32">
        <f>R1468</f>
        <v>0</v>
      </c>
      <c r="S1465" s="32">
        <f>S1468</f>
        <v>0</v>
      </c>
      <c r="T1465" s="32">
        <f>T1468</f>
        <v>0</v>
      </c>
      <c r="U1465" s="32">
        <v>0</v>
      </c>
      <c r="V1465" s="32">
        <f t="shared" si="4043"/>
        <v>0</v>
      </c>
      <c r="W1465" s="32">
        <f>W1468</f>
        <v>0</v>
      </c>
      <c r="X1465" s="32">
        <f>X1468</f>
        <v>0</v>
      </c>
      <c r="Y1465" s="32">
        <f>Y1468</f>
        <v>0</v>
      </c>
      <c r="Z1465" s="32">
        <f>Z1468</f>
        <v>0</v>
      </c>
      <c r="AA1465" s="32">
        <f>AA1468</f>
        <v>0</v>
      </c>
      <c r="AB1465" s="32">
        <f>AB1468+AB1466</f>
        <v>0</v>
      </c>
      <c r="AC1465" s="33">
        <f>AC1468+AC1466</f>
        <v>1952.0781199999999</v>
      </c>
      <c r="AD1465" s="33">
        <f>AD1468+AD1466</f>
        <v>1944.6311499999999</v>
      </c>
      <c r="AE1465" s="34">
        <f t="shared" si="4023"/>
        <v>99.61851065673541</v>
      </c>
      <c r="AF1465" s="32">
        <f t="shared" ref="AF1465:AK1465" si="4088">AF1468+AF1466</f>
        <v>4011.3986299999997</v>
      </c>
      <c r="AG1465" s="32">
        <f t="shared" si="4088"/>
        <v>0</v>
      </c>
      <c r="AH1465" s="32">
        <f t="shared" si="4088"/>
        <v>0</v>
      </c>
      <c r="AI1465" s="32">
        <f t="shared" si="4088"/>
        <v>0</v>
      </c>
      <c r="AJ1465" s="32">
        <f t="shared" si="4088"/>
        <v>0</v>
      </c>
      <c r="AK1465" s="32">
        <f t="shared" si="4088"/>
        <v>0</v>
      </c>
      <c r="AL1465" s="32">
        <f t="shared" si="4024"/>
        <v>4011.3986299999997</v>
      </c>
      <c r="AM1465" s="32">
        <f t="shared" si="4025"/>
        <v>-4011.3986299999997</v>
      </c>
    </row>
    <row r="1466" spans="2:40" ht="31.2" x14ac:dyDescent="0.3">
      <c r="B1466" s="30" t="s">
        <v>667</v>
      </c>
      <c r="C1466" s="30" t="s">
        <v>112</v>
      </c>
      <c r="D1466" s="30" t="s">
        <v>114</v>
      </c>
      <c r="E1466" s="15" t="str">
        <f t="shared" si="4030"/>
        <v>0503</v>
      </c>
      <c r="F1466" s="30" t="s">
        <v>812</v>
      </c>
      <c r="G1466" s="30" t="s">
        <v>174</v>
      </c>
      <c r="H1466" s="31" t="s">
        <v>175</v>
      </c>
      <c r="I1466" s="32"/>
      <c r="J1466" s="32"/>
      <c r="K1466" s="32"/>
      <c r="L1466" s="32"/>
      <c r="M1466" s="32"/>
      <c r="N1466" s="32"/>
      <c r="O1466" s="32">
        <f>O1467</f>
        <v>0</v>
      </c>
      <c r="P1466" s="32">
        <f>P1467</f>
        <v>0</v>
      </c>
      <c r="Q1466" s="32"/>
      <c r="R1466" s="32"/>
      <c r="S1466" s="32"/>
      <c r="T1466" s="32"/>
      <c r="U1466" s="32"/>
      <c r="V1466" s="32">
        <f t="shared" si="4043"/>
        <v>0</v>
      </c>
      <c r="W1466" s="32"/>
      <c r="X1466" s="32"/>
      <c r="Y1466" s="32"/>
      <c r="Z1466" s="32"/>
      <c r="AA1466" s="32"/>
      <c r="AB1466" s="32">
        <f>AB1467</f>
        <v>0</v>
      </c>
      <c r="AC1466" s="33">
        <f>AC1467</f>
        <v>1952.0781199999999</v>
      </c>
      <c r="AD1466" s="33">
        <f>AD1467</f>
        <v>1944.6311499999999</v>
      </c>
      <c r="AE1466" s="34">
        <f t="shared" si="4023"/>
        <v>99.61851065673541</v>
      </c>
      <c r="AF1466" s="32">
        <f t="shared" ref="AF1466:AK1466" si="4089">AF1467</f>
        <v>2765.6970099999999</v>
      </c>
      <c r="AG1466" s="32">
        <f t="shared" si="4089"/>
        <v>0</v>
      </c>
      <c r="AH1466" s="32">
        <f t="shared" si="4089"/>
        <v>0</v>
      </c>
      <c r="AI1466" s="32">
        <f t="shared" si="4089"/>
        <v>0</v>
      </c>
      <c r="AJ1466" s="32">
        <f t="shared" si="4089"/>
        <v>0</v>
      </c>
      <c r="AK1466" s="32">
        <f t="shared" si="4089"/>
        <v>0</v>
      </c>
      <c r="AL1466" s="32">
        <f t="shared" si="4024"/>
        <v>2765.6970099999999</v>
      </c>
      <c r="AM1466" s="32">
        <f t="shared" si="4025"/>
        <v>-2765.6970099999999</v>
      </c>
    </row>
    <row r="1467" spans="2:40" ht="62.4" x14ac:dyDescent="0.3">
      <c r="B1467" s="30" t="s">
        <v>667</v>
      </c>
      <c r="C1467" s="30" t="s">
        <v>112</v>
      </c>
      <c r="D1467" s="30" t="s">
        <v>114</v>
      </c>
      <c r="E1467" s="15" t="str">
        <f t="shared" si="4030"/>
        <v>0503</v>
      </c>
      <c r="F1467" s="30" t="s">
        <v>812</v>
      </c>
      <c r="G1467" s="30" t="s">
        <v>370</v>
      </c>
      <c r="H1467" s="31" t="s">
        <v>371</v>
      </c>
      <c r="I1467" s="32"/>
      <c r="J1467" s="32"/>
      <c r="K1467" s="32"/>
      <c r="L1467" s="32"/>
      <c r="M1467" s="32"/>
      <c r="N1467" s="32"/>
      <c r="O1467" s="32">
        <v>0</v>
      </c>
      <c r="P1467" s="32">
        <v>0</v>
      </c>
      <c r="Q1467" s="32"/>
      <c r="R1467" s="32"/>
      <c r="S1467" s="32"/>
      <c r="T1467" s="32"/>
      <c r="U1467" s="32"/>
      <c r="V1467" s="32">
        <f t="shared" si="4043"/>
        <v>0</v>
      </c>
      <c r="W1467" s="32"/>
      <c r="X1467" s="32"/>
      <c r="Y1467" s="32"/>
      <c r="Z1467" s="32"/>
      <c r="AA1467" s="32"/>
      <c r="AB1467" s="32">
        <v>0</v>
      </c>
      <c r="AC1467" s="33">
        <v>1952.0781199999999</v>
      </c>
      <c r="AD1467" s="33">
        <v>1944.6311499999999</v>
      </c>
      <c r="AE1467" s="34">
        <f t="shared" si="4023"/>
        <v>99.61851065673541</v>
      </c>
      <c r="AF1467" s="32">
        <v>2765.6970099999999</v>
      </c>
      <c r="AG1467" s="32">
        <v>0</v>
      </c>
      <c r="AH1467" s="32">
        <v>0</v>
      </c>
      <c r="AI1467" s="32">
        <v>0</v>
      </c>
      <c r="AJ1467" s="32">
        <v>0</v>
      </c>
      <c r="AK1467" s="32">
        <v>0</v>
      </c>
      <c r="AL1467" s="32">
        <f t="shared" si="4024"/>
        <v>2765.6970099999999</v>
      </c>
      <c r="AM1467" s="32">
        <f t="shared" si="4025"/>
        <v>-2765.6970099999999</v>
      </c>
    </row>
    <row r="1468" spans="2:40" ht="15.6" hidden="1" customHeight="1" x14ac:dyDescent="0.3">
      <c r="B1468" s="30" t="s">
        <v>667</v>
      </c>
      <c r="C1468" s="30" t="s">
        <v>112</v>
      </c>
      <c r="D1468" s="30" t="s">
        <v>114</v>
      </c>
      <c r="E1468" s="15" t="str">
        <f t="shared" si="4030"/>
        <v>0503</v>
      </c>
      <c r="F1468" s="30" t="s">
        <v>812</v>
      </c>
      <c r="G1468" s="30" t="s">
        <v>56</v>
      </c>
      <c r="H1468" s="31" t="s">
        <v>57</v>
      </c>
      <c r="I1468" s="32">
        <f t="shared" ref="I1468:T1468" si="4090">I1469</f>
        <v>0</v>
      </c>
      <c r="J1468" s="32">
        <f t="shared" si="4090"/>
        <v>0</v>
      </c>
      <c r="K1468" s="32">
        <f t="shared" si="4090"/>
        <v>0</v>
      </c>
      <c r="L1468" s="32">
        <f t="shared" si="4090"/>
        <v>0</v>
      </c>
      <c r="M1468" s="32">
        <f t="shared" si="4090"/>
        <v>0</v>
      </c>
      <c r="N1468" s="32">
        <f t="shared" si="4090"/>
        <v>0</v>
      </c>
      <c r="O1468" s="32">
        <f t="shared" si="4090"/>
        <v>0</v>
      </c>
      <c r="P1468" s="32">
        <f t="shared" si="4090"/>
        <v>0</v>
      </c>
      <c r="Q1468" s="32">
        <f t="shared" si="4090"/>
        <v>0</v>
      </c>
      <c r="R1468" s="32">
        <f t="shared" si="4090"/>
        <v>0</v>
      </c>
      <c r="S1468" s="32">
        <f t="shared" si="4090"/>
        <v>0</v>
      </c>
      <c r="T1468" s="32">
        <f t="shared" si="4090"/>
        <v>0</v>
      </c>
      <c r="U1468" s="32">
        <v>0</v>
      </c>
      <c r="V1468" s="32">
        <f t="shared" si="4043"/>
        <v>0</v>
      </c>
      <c r="W1468" s="32">
        <f t="shared" ref="W1468:AD1468" si="4091">W1469</f>
        <v>0</v>
      </c>
      <c r="X1468" s="32">
        <f t="shared" si="4091"/>
        <v>0</v>
      </c>
      <c r="Y1468" s="32">
        <f t="shared" si="4091"/>
        <v>0</v>
      </c>
      <c r="Z1468" s="32">
        <f t="shared" si="4091"/>
        <v>0</v>
      </c>
      <c r="AA1468" s="32">
        <f t="shared" si="4091"/>
        <v>0</v>
      </c>
      <c r="AB1468" s="32">
        <f t="shared" si="4091"/>
        <v>0</v>
      </c>
      <c r="AC1468" s="33">
        <f t="shared" si="4091"/>
        <v>0</v>
      </c>
      <c r="AD1468" s="33">
        <f t="shared" si="4091"/>
        <v>0</v>
      </c>
      <c r="AE1468" s="34" t="e">
        <f t="shared" si="4023"/>
        <v>#DIV/0!</v>
      </c>
      <c r="AF1468" s="32">
        <f t="shared" ref="AF1468:AK1468" si="4092">AF1469</f>
        <v>1245.70162</v>
      </c>
      <c r="AG1468" s="32">
        <f t="shared" si="4092"/>
        <v>0</v>
      </c>
      <c r="AH1468" s="32">
        <f t="shared" si="4092"/>
        <v>0</v>
      </c>
      <c r="AI1468" s="32">
        <f t="shared" si="4092"/>
        <v>0</v>
      </c>
      <c r="AJ1468" s="32">
        <f t="shared" si="4092"/>
        <v>0</v>
      </c>
      <c r="AK1468" s="32">
        <f t="shared" si="4092"/>
        <v>0</v>
      </c>
      <c r="AL1468" s="32">
        <f t="shared" si="4024"/>
        <v>1245.70162</v>
      </c>
      <c r="AM1468" s="32">
        <f t="shared" si="4025"/>
        <v>-1245.70162</v>
      </c>
      <c r="AN1468" s="12" t="s">
        <v>35</v>
      </c>
    </row>
    <row r="1469" spans="2:40" ht="62.4" hidden="1" customHeight="1" x14ac:dyDescent="0.3">
      <c r="B1469" s="30" t="s">
        <v>667</v>
      </c>
      <c r="C1469" s="30" t="s">
        <v>112</v>
      </c>
      <c r="D1469" s="30" t="s">
        <v>114</v>
      </c>
      <c r="E1469" s="15" t="str">
        <f t="shared" si="4030"/>
        <v>0503</v>
      </c>
      <c r="F1469" s="30" t="s">
        <v>812</v>
      </c>
      <c r="G1469" s="30" t="s">
        <v>472</v>
      </c>
      <c r="H1469" s="31" t="s">
        <v>473</v>
      </c>
      <c r="I1469" s="32"/>
      <c r="J1469" s="32"/>
      <c r="K1469" s="32"/>
      <c r="L1469" s="32"/>
      <c r="M1469" s="32"/>
      <c r="N1469" s="32"/>
      <c r="O1469" s="32">
        <v>0</v>
      </c>
      <c r="P1469" s="32">
        <v>0</v>
      </c>
      <c r="Q1469" s="32">
        <v>0</v>
      </c>
      <c r="R1469" s="32">
        <v>0</v>
      </c>
      <c r="S1469" s="32">
        <v>0</v>
      </c>
      <c r="T1469" s="32">
        <v>0</v>
      </c>
      <c r="U1469" s="32">
        <v>0</v>
      </c>
      <c r="V1469" s="32">
        <f t="shared" si="4043"/>
        <v>0</v>
      </c>
      <c r="W1469" s="32"/>
      <c r="X1469" s="32"/>
      <c r="Y1469" s="32"/>
      <c r="Z1469" s="32"/>
      <c r="AA1469" s="32"/>
      <c r="AB1469" s="32">
        <v>0</v>
      </c>
      <c r="AC1469" s="33">
        <v>0</v>
      </c>
      <c r="AD1469" s="33">
        <v>0</v>
      </c>
      <c r="AE1469" s="34" t="e">
        <f t="shared" si="4023"/>
        <v>#DIV/0!</v>
      </c>
      <c r="AF1469" s="32">
        <v>1245.70162</v>
      </c>
      <c r="AG1469" s="32">
        <v>0</v>
      </c>
      <c r="AH1469" s="32">
        <v>0</v>
      </c>
      <c r="AI1469" s="32">
        <v>0</v>
      </c>
      <c r="AJ1469" s="32">
        <v>0</v>
      </c>
      <c r="AK1469" s="32">
        <v>0</v>
      </c>
      <c r="AL1469" s="32">
        <f t="shared" si="4024"/>
        <v>1245.70162</v>
      </c>
      <c r="AM1469" s="32">
        <f t="shared" si="4025"/>
        <v>-1245.70162</v>
      </c>
      <c r="AN1469" s="12" t="s">
        <v>35</v>
      </c>
    </row>
    <row r="1470" spans="2:40" ht="31.2" x14ac:dyDescent="0.3">
      <c r="B1470" s="30" t="s">
        <v>667</v>
      </c>
      <c r="C1470" s="30" t="s">
        <v>112</v>
      </c>
      <c r="D1470" s="30" t="s">
        <v>114</v>
      </c>
      <c r="E1470" s="15" t="str">
        <f t="shared" si="4030"/>
        <v>0503</v>
      </c>
      <c r="F1470" s="30" t="s">
        <v>762</v>
      </c>
      <c r="G1470" s="30"/>
      <c r="H1470" s="31" t="s">
        <v>763</v>
      </c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>
        <f t="shared" ref="V1470:V1471" si="4093">V1471</f>
        <v>0</v>
      </c>
      <c r="W1470" s="32"/>
      <c r="X1470" s="32"/>
      <c r="Y1470" s="32"/>
      <c r="Z1470" s="32"/>
      <c r="AA1470" s="32"/>
      <c r="AB1470" s="32"/>
      <c r="AC1470" s="33">
        <f t="shared" ref="AC1470:AC1471" si="4094">AC1471</f>
        <v>921.91248999999993</v>
      </c>
      <c r="AD1470" s="33">
        <f t="shared" ref="AD1470:AD1471" si="4095">AD1471</f>
        <v>921.91248999999993</v>
      </c>
      <c r="AE1470" s="34">
        <f t="shared" si="4023"/>
        <v>100</v>
      </c>
      <c r="AF1470" s="53"/>
      <c r="AG1470" s="53"/>
      <c r="AH1470" s="53"/>
      <c r="AI1470" s="53"/>
      <c r="AJ1470" s="53"/>
      <c r="AK1470" s="53"/>
      <c r="AL1470" s="53"/>
      <c r="AM1470" s="53"/>
      <c r="AN1470" s="12"/>
    </row>
    <row r="1471" spans="2:40" ht="46.8" x14ac:dyDescent="0.3">
      <c r="B1471" s="30" t="s">
        <v>667</v>
      </c>
      <c r="C1471" s="30" t="s">
        <v>112</v>
      </c>
      <c r="D1471" s="30" t="s">
        <v>114</v>
      </c>
      <c r="E1471" s="15" t="str">
        <f t="shared" si="4030"/>
        <v>0503</v>
      </c>
      <c r="F1471" s="30" t="s">
        <v>764</v>
      </c>
      <c r="G1471" s="30"/>
      <c r="H1471" s="31" t="s">
        <v>765</v>
      </c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>
        <f t="shared" si="4093"/>
        <v>0</v>
      </c>
      <c r="W1471" s="32"/>
      <c r="X1471" s="32"/>
      <c r="Y1471" s="32"/>
      <c r="Z1471" s="32"/>
      <c r="AA1471" s="32"/>
      <c r="AB1471" s="32"/>
      <c r="AC1471" s="33">
        <f t="shared" si="4094"/>
        <v>921.91248999999993</v>
      </c>
      <c r="AD1471" s="33">
        <f t="shared" si="4095"/>
        <v>921.91248999999993</v>
      </c>
      <c r="AE1471" s="34">
        <f t="shared" si="4023"/>
        <v>100</v>
      </c>
      <c r="AF1471" s="53"/>
      <c r="AG1471" s="53"/>
      <c r="AH1471" s="53"/>
      <c r="AI1471" s="53"/>
      <c r="AJ1471" s="53"/>
      <c r="AK1471" s="53"/>
      <c r="AL1471" s="53"/>
      <c r="AM1471" s="53"/>
      <c r="AN1471" s="12"/>
    </row>
    <row r="1472" spans="2:40" ht="31.2" x14ac:dyDescent="0.3">
      <c r="B1472" s="30" t="s">
        <v>667</v>
      </c>
      <c r="C1472" s="30" t="s">
        <v>112</v>
      </c>
      <c r="D1472" s="30" t="s">
        <v>114</v>
      </c>
      <c r="E1472" s="15" t="str">
        <f t="shared" si="4030"/>
        <v>0503</v>
      </c>
      <c r="F1472" s="30" t="s">
        <v>766</v>
      </c>
      <c r="G1472" s="30"/>
      <c r="H1472" s="31" t="s">
        <v>767</v>
      </c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>
        <f>V1473+V1475</f>
        <v>0</v>
      </c>
      <c r="W1472" s="32"/>
      <c r="X1472" s="32"/>
      <c r="Y1472" s="32"/>
      <c r="Z1472" s="32"/>
      <c r="AA1472" s="32"/>
      <c r="AB1472" s="32"/>
      <c r="AC1472" s="33">
        <f>AC1473+AC1475</f>
        <v>921.91248999999993</v>
      </c>
      <c r="AD1472" s="33">
        <f>AD1473+AD1475</f>
        <v>921.91248999999993</v>
      </c>
      <c r="AE1472" s="34">
        <f t="shared" si="4023"/>
        <v>100</v>
      </c>
      <c r="AF1472" s="53"/>
      <c r="AG1472" s="53"/>
      <c r="AH1472" s="53"/>
      <c r="AI1472" s="53"/>
      <c r="AJ1472" s="53"/>
      <c r="AK1472" s="53"/>
      <c r="AL1472" s="53"/>
      <c r="AM1472" s="53"/>
      <c r="AN1472" s="12"/>
    </row>
    <row r="1473" spans="2:40" ht="31.2" x14ac:dyDescent="0.3">
      <c r="B1473" s="30" t="s">
        <v>667</v>
      </c>
      <c r="C1473" s="30" t="s">
        <v>112</v>
      </c>
      <c r="D1473" s="30" t="s">
        <v>114</v>
      </c>
      <c r="E1473" s="15" t="str">
        <f t="shared" si="4030"/>
        <v>0503</v>
      </c>
      <c r="F1473" s="30" t="s">
        <v>766</v>
      </c>
      <c r="G1473" s="30" t="s">
        <v>174</v>
      </c>
      <c r="H1473" s="31" t="s">
        <v>175</v>
      </c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>
        <f>V1474</f>
        <v>0</v>
      </c>
      <c r="W1473" s="32"/>
      <c r="X1473" s="32"/>
      <c r="Y1473" s="32"/>
      <c r="Z1473" s="32"/>
      <c r="AA1473" s="32"/>
      <c r="AB1473" s="32"/>
      <c r="AC1473" s="33">
        <f>AC1474</f>
        <v>81.669510000000002</v>
      </c>
      <c r="AD1473" s="33">
        <f>AD1474</f>
        <v>81.669510000000002</v>
      </c>
      <c r="AE1473" s="34">
        <f t="shared" si="4023"/>
        <v>100</v>
      </c>
      <c r="AF1473" s="53"/>
      <c r="AG1473" s="53"/>
      <c r="AH1473" s="53"/>
      <c r="AI1473" s="53"/>
      <c r="AJ1473" s="53"/>
      <c r="AK1473" s="53"/>
      <c r="AL1473" s="53"/>
      <c r="AM1473" s="53"/>
      <c r="AN1473" s="12"/>
    </row>
    <row r="1474" spans="2:40" ht="62.4" x14ac:dyDescent="0.3">
      <c r="B1474" s="30" t="s">
        <v>667</v>
      </c>
      <c r="C1474" s="30" t="s">
        <v>112</v>
      </c>
      <c r="D1474" s="30" t="s">
        <v>114</v>
      </c>
      <c r="E1474" s="15" t="str">
        <f t="shared" si="4030"/>
        <v>0503</v>
      </c>
      <c r="F1474" s="30" t="s">
        <v>766</v>
      </c>
      <c r="G1474" s="30" t="s">
        <v>370</v>
      </c>
      <c r="H1474" s="31" t="s">
        <v>371</v>
      </c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>
        <v>0</v>
      </c>
      <c r="W1474" s="32"/>
      <c r="X1474" s="32"/>
      <c r="Y1474" s="32"/>
      <c r="Z1474" s="32"/>
      <c r="AA1474" s="32"/>
      <c r="AB1474" s="32"/>
      <c r="AC1474" s="33">
        <v>81.669510000000002</v>
      </c>
      <c r="AD1474" s="33">
        <v>81.669510000000002</v>
      </c>
      <c r="AE1474" s="34">
        <f t="shared" si="4023"/>
        <v>100</v>
      </c>
      <c r="AF1474" s="53"/>
      <c r="AG1474" s="53"/>
      <c r="AH1474" s="53"/>
      <c r="AI1474" s="53"/>
      <c r="AJ1474" s="53"/>
      <c r="AK1474" s="53"/>
      <c r="AL1474" s="53"/>
      <c r="AM1474" s="53"/>
      <c r="AN1474" s="12"/>
    </row>
    <row r="1475" spans="2:40" x14ac:dyDescent="0.3">
      <c r="B1475" s="30" t="s">
        <v>667</v>
      </c>
      <c r="C1475" s="30" t="s">
        <v>112</v>
      </c>
      <c r="D1475" s="30" t="s">
        <v>114</v>
      </c>
      <c r="E1475" s="15" t="str">
        <f t="shared" si="4030"/>
        <v>0503</v>
      </c>
      <c r="F1475" s="30" t="s">
        <v>766</v>
      </c>
      <c r="G1475" s="30" t="s">
        <v>56</v>
      </c>
      <c r="H1475" s="31" t="s">
        <v>57</v>
      </c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>
        <f>V1476</f>
        <v>0</v>
      </c>
      <c r="W1475" s="32"/>
      <c r="X1475" s="32"/>
      <c r="Y1475" s="32"/>
      <c r="Z1475" s="32"/>
      <c r="AA1475" s="32"/>
      <c r="AB1475" s="32"/>
      <c r="AC1475" s="33">
        <f>AC1476</f>
        <v>840.24297999999999</v>
      </c>
      <c r="AD1475" s="33">
        <f>AD1476</f>
        <v>840.24297999999999</v>
      </c>
      <c r="AE1475" s="34">
        <f t="shared" si="4023"/>
        <v>100</v>
      </c>
      <c r="AF1475" s="53"/>
      <c r="AG1475" s="53"/>
      <c r="AH1475" s="53"/>
      <c r="AI1475" s="53"/>
      <c r="AJ1475" s="53"/>
      <c r="AK1475" s="53"/>
      <c r="AL1475" s="53"/>
      <c r="AM1475" s="53"/>
      <c r="AN1475" s="12"/>
    </row>
    <row r="1476" spans="2:40" ht="62.4" x14ac:dyDescent="0.3">
      <c r="B1476" s="30" t="s">
        <v>667</v>
      </c>
      <c r="C1476" s="30" t="s">
        <v>112</v>
      </c>
      <c r="D1476" s="30" t="s">
        <v>114</v>
      </c>
      <c r="E1476" s="15" t="str">
        <f t="shared" si="4030"/>
        <v>0503</v>
      </c>
      <c r="F1476" s="30" t="s">
        <v>766</v>
      </c>
      <c r="G1476" s="30" t="s">
        <v>472</v>
      </c>
      <c r="H1476" s="31" t="s">
        <v>473</v>
      </c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>
        <v>0</v>
      </c>
      <c r="W1476" s="32"/>
      <c r="X1476" s="32"/>
      <c r="Y1476" s="32"/>
      <c r="Z1476" s="32"/>
      <c r="AA1476" s="32"/>
      <c r="AB1476" s="32"/>
      <c r="AC1476" s="33">
        <v>840.24297999999999</v>
      </c>
      <c r="AD1476" s="33">
        <v>840.24297999999999</v>
      </c>
      <c r="AE1476" s="34">
        <f t="shared" si="4023"/>
        <v>100</v>
      </c>
      <c r="AF1476" s="53"/>
      <c r="AG1476" s="53"/>
      <c r="AH1476" s="53"/>
      <c r="AI1476" s="53"/>
      <c r="AJ1476" s="53"/>
      <c r="AK1476" s="53"/>
      <c r="AL1476" s="53"/>
      <c r="AM1476" s="53"/>
      <c r="AN1476" s="12"/>
    </row>
    <row r="1477" spans="2:40" ht="31.2" hidden="1" customHeight="1" x14ac:dyDescent="0.3">
      <c r="B1477" s="30" t="s">
        <v>667</v>
      </c>
      <c r="C1477" s="30" t="s">
        <v>112</v>
      </c>
      <c r="D1477" s="30" t="s">
        <v>114</v>
      </c>
      <c r="E1477" s="15" t="str">
        <f t="shared" si="4030"/>
        <v>0503</v>
      </c>
      <c r="F1477" s="30" t="s">
        <v>78</v>
      </c>
      <c r="G1477" s="30"/>
      <c r="H1477" s="31" t="s">
        <v>79</v>
      </c>
      <c r="I1477" s="32"/>
      <c r="J1477" s="32"/>
      <c r="K1477" s="32"/>
      <c r="L1477" s="32"/>
      <c r="M1477" s="32"/>
      <c r="N1477" s="32"/>
      <c r="O1477" s="32">
        <f t="shared" ref="O1477:O1479" si="4096">O1478</f>
        <v>0</v>
      </c>
      <c r="P1477" s="32">
        <f t="shared" ref="P1477:P1479" si="4097">P1478</f>
        <v>0</v>
      </c>
      <c r="Q1477" s="32">
        <f t="shared" ref="Q1477:Q1479" si="4098">Q1478</f>
        <v>0</v>
      </c>
      <c r="R1477" s="32">
        <f t="shared" ref="R1477:R1479" si="4099">R1478</f>
        <v>0</v>
      </c>
      <c r="S1477" s="32">
        <f t="shared" ref="S1477:S1479" si="4100">S1478</f>
        <v>0</v>
      </c>
      <c r="T1477" s="32">
        <f t="shared" ref="T1477:T1479" si="4101">T1478</f>
        <v>0</v>
      </c>
      <c r="U1477" s="32"/>
      <c r="V1477" s="32">
        <f t="shared" si="4043"/>
        <v>0</v>
      </c>
      <c r="W1477" s="32"/>
      <c r="X1477" s="32"/>
      <c r="Y1477" s="32"/>
      <c r="Z1477" s="32"/>
      <c r="AA1477" s="32"/>
      <c r="AB1477" s="32">
        <f t="shared" ref="AB1477:AB1479" si="4102">AB1478</f>
        <v>0</v>
      </c>
      <c r="AC1477" s="33">
        <f t="shared" ref="AC1477:AC1479" si="4103">AC1478</f>
        <v>0</v>
      </c>
      <c r="AD1477" s="33">
        <f t="shared" ref="AD1477:AD1479" si="4104">AD1478</f>
        <v>0</v>
      </c>
      <c r="AE1477" s="34" t="e">
        <f t="shared" si="4023"/>
        <v>#DIV/0!</v>
      </c>
      <c r="AF1477" s="35">
        <f t="shared" ref="AF1477:AF1479" si="4105">AF1478</f>
        <v>0</v>
      </c>
      <c r="AG1477" s="35">
        <f t="shared" ref="AG1477:AG1479" si="4106">AG1478</f>
        <v>0</v>
      </c>
      <c r="AH1477" s="36">
        <f t="shared" ref="AH1477:AH1479" si="4107">AH1478</f>
        <v>0</v>
      </c>
      <c r="AI1477" s="36">
        <f t="shared" ref="AI1477:AI1479" si="4108">AI1478</f>
        <v>0</v>
      </c>
      <c r="AJ1477" s="36">
        <f t="shared" ref="AJ1477:AJ1479" si="4109">AJ1478</f>
        <v>0</v>
      </c>
      <c r="AK1477" s="36">
        <f t="shared" ref="AK1477:AK1479" si="4110">AK1478</f>
        <v>0</v>
      </c>
      <c r="AL1477" s="36">
        <f t="shared" si="4024"/>
        <v>0</v>
      </c>
      <c r="AM1477" s="36">
        <f t="shared" si="4025"/>
        <v>0</v>
      </c>
      <c r="AN1477" s="37" t="s">
        <v>35</v>
      </c>
    </row>
    <row r="1478" spans="2:40" ht="46.8" hidden="1" customHeight="1" x14ac:dyDescent="0.3">
      <c r="B1478" s="30" t="s">
        <v>667</v>
      </c>
      <c r="C1478" s="30" t="s">
        <v>112</v>
      </c>
      <c r="D1478" s="30" t="s">
        <v>114</v>
      </c>
      <c r="E1478" s="15" t="str">
        <f t="shared" si="4030"/>
        <v>0503</v>
      </c>
      <c r="F1478" s="30" t="s">
        <v>378</v>
      </c>
      <c r="G1478" s="30"/>
      <c r="H1478" s="31" t="s">
        <v>379</v>
      </c>
      <c r="I1478" s="32"/>
      <c r="J1478" s="32"/>
      <c r="K1478" s="32"/>
      <c r="L1478" s="32"/>
      <c r="M1478" s="32"/>
      <c r="N1478" s="32"/>
      <c r="O1478" s="32">
        <f t="shared" si="4096"/>
        <v>0</v>
      </c>
      <c r="P1478" s="32">
        <f t="shared" si="4097"/>
        <v>0</v>
      </c>
      <c r="Q1478" s="32">
        <f t="shared" si="4098"/>
        <v>0</v>
      </c>
      <c r="R1478" s="32">
        <f t="shared" si="4099"/>
        <v>0</v>
      </c>
      <c r="S1478" s="32">
        <f t="shared" si="4100"/>
        <v>0</v>
      </c>
      <c r="T1478" s="32">
        <f t="shared" si="4101"/>
        <v>0</v>
      </c>
      <c r="U1478" s="32"/>
      <c r="V1478" s="32">
        <f t="shared" si="4043"/>
        <v>0</v>
      </c>
      <c r="W1478" s="32"/>
      <c r="X1478" s="32"/>
      <c r="Y1478" s="32"/>
      <c r="Z1478" s="32"/>
      <c r="AA1478" s="32"/>
      <c r="AB1478" s="32">
        <f t="shared" si="4102"/>
        <v>0</v>
      </c>
      <c r="AC1478" s="33">
        <f t="shared" si="4103"/>
        <v>0</v>
      </c>
      <c r="AD1478" s="33">
        <f t="shared" si="4104"/>
        <v>0</v>
      </c>
      <c r="AE1478" s="34" t="e">
        <f t="shared" si="4023"/>
        <v>#DIV/0!</v>
      </c>
      <c r="AF1478" s="35">
        <f t="shared" si="4105"/>
        <v>0</v>
      </c>
      <c r="AG1478" s="35">
        <f t="shared" si="4106"/>
        <v>0</v>
      </c>
      <c r="AH1478" s="36">
        <f t="shared" si="4107"/>
        <v>0</v>
      </c>
      <c r="AI1478" s="36">
        <f t="shared" si="4108"/>
        <v>0</v>
      </c>
      <c r="AJ1478" s="36">
        <f t="shared" si="4109"/>
        <v>0</v>
      </c>
      <c r="AK1478" s="36">
        <f t="shared" si="4110"/>
        <v>0</v>
      </c>
      <c r="AL1478" s="36">
        <f t="shared" si="4024"/>
        <v>0</v>
      </c>
      <c r="AM1478" s="36">
        <f t="shared" si="4025"/>
        <v>0</v>
      </c>
      <c r="AN1478" s="37" t="s">
        <v>35</v>
      </c>
    </row>
    <row r="1479" spans="2:40" ht="15.6" hidden="1" customHeight="1" x14ac:dyDescent="0.3">
      <c r="B1479" s="30" t="s">
        <v>667</v>
      </c>
      <c r="C1479" s="30" t="s">
        <v>112</v>
      </c>
      <c r="D1479" s="30" t="s">
        <v>114</v>
      </c>
      <c r="E1479" s="15" t="str">
        <f t="shared" si="4030"/>
        <v>0503</v>
      </c>
      <c r="F1479" s="30" t="s">
        <v>378</v>
      </c>
      <c r="G1479" s="30" t="s">
        <v>56</v>
      </c>
      <c r="H1479" s="31" t="s">
        <v>57</v>
      </c>
      <c r="I1479" s="32"/>
      <c r="J1479" s="32"/>
      <c r="K1479" s="32"/>
      <c r="L1479" s="32"/>
      <c r="M1479" s="32"/>
      <c r="N1479" s="32"/>
      <c r="O1479" s="32">
        <f t="shared" si="4096"/>
        <v>0</v>
      </c>
      <c r="P1479" s="32">
        <f t="shared" si="4097"/>
        <v>0</v>
      </c>
      <c r="Q1479" s="32">
        <f t="shared" si="4098"/>
        <v>0</v>
      </c>
      <c r="R1479" s="32">
        <f t="shared" si="4099"/>
        <v>0</v>
      </c>
      <c r="S1479" s="32">
        <f t="shared" si="4100"/>
        <v>0</v>
      </c>
      <c r="T1479" s="32">
        <f t="shared" si="4101"/>
        <v>0</v>
      </c>
      <c r="U1479" s="32"/>
      <c r="V1479" s="32">
        <f t="shared" si="4043"/>
        <v>0</v>
      </c>
      <c r="W1479" s="32"/>
      <c r="X1479" s="32"/>
      <c r="Y1479" s="32"/>
      <c r="Z1479" s="32"/>
      <c r="AA1479" s="32"/>
      <c r="AB1479" s="32">
        <f t="shared" si="4102"/>
        <v>0</v>
      </c>
      <c r="AC1479" s="33">
        <f t="shared" si="4103"/>
        <v>0</v>
      </c>
      <c r="AD1479" s="33">
        <f t="shared" si="4104"/>
        <v>0</v>
      </c>
      <c r="AE1479" s="34" t="e">
        <f t="shared" si="4023"/>
        <v>#DIV/0!</v>
      </c>
      <c r="AF1479" s="35">
        <f t="shared" si="4105"/>
        <v>0</v>
      </c>
      <c r="AG1479" s="35">
        <f t="shared" si="4106"/>
        <v>0</v>
      </c>
      <c r="AH1479" s="36">
        <f t="shared" si="4107"/>
        <v>0</v>
      </c>
      <c r="AI1479" s="36">
        <f t="shared" si="4108"/>
        <v>0</v>
      </c>
      <c r="AJ1479" s="36">
        <f t="shared" si="4109"/>
        <v>0</v>
      </c>
      <c r="AK1479" s="36">
        <f t="shared" si="4110"/>
        <v>0</v>
      </c>
      <c r="AL1479" s="36">
        <f t="shared" si="4024"/>
        <v>0</v>
      </c>
      <c r="AM1479" s="36">
        <f t="shared" si="4025"/>
        <v>0</v>
      </c>
      <c r="AN1479" s="37" t="s">
        <v>35</v>
      </c>
    </row>
    <row r="1480" spans="2:40" ht="62.4" hidden="1" customHeight="1" x14ac:dyDescent="0.3">
      <c r="B1480" s="30" t="s">
        <v>667</v>
      </c>
      <c r="C1480" s="30" t="s">
        <v>112</v>
      </c>
      <c r="D1480" s="30" t="s">
        <v>114</v>
      </c>
      <c r="E1480" s="15" t="str">
        <f t="shared" si="4030"/>
        <v>0503</v>
      </c>
      <c r="F1480" s="30" t="s">
        <v>378</v>
      </c>
      <c r="G1480" s="30" t="s">
        <v>472</v>
      </c>
      <c r="H1480" s="31" t="s">
        <v>473</v>
      </c>
      <c r="I1480" s="32"/>
      <c r="J1480" s="32"/>
      <c r="K1480" s="32"/>
      <c r="L1480" s="32"/>
      <c r="M1480" s="32"/>
      <c r="N1480" s="32"/>
      <c r="O1480" s="32">
        <v>0</v>
      </c>
      <c r="P1480" s="32">
        <v>0</v>
      </c>
      <c r="Q1480" s="32">
        <v>0</v>
      </c>
      <c r="R1480" s="32">
        <v>0</v>
      </c>
      <c r="S1480" s="32">
        <v>0</v>
      </c>
      <c r="T1480" s="32">
        <v>0</v>
      </c>
      <c r="U1480" s="32"/>
      <c r="V1480" s="32">
        <f t="shared" si="4043"/>
        <v>0</v>
      </c>
      <c r="W1480" s="32"/>
      <c r="X1480" s="32"/>
      <c r="Y1480" s="32"/>
      <c r="Z1480" s="32"/>
      <c r="AA1480" s="32"/>
      <c r="AB1480" s="32">
        <v>0</v>
      </c>
      <c r="AC1480" s="33">
        <v>0</v>
      </c>
      <c r="AD1480" s="33">
        <v>0</v>
      </c>
      <c r="AE1480" s="34" t="e">
        <f t="shared" si="4023"/>
        <v>#DIV/0!</v>
      </c>
      <c r="AF1480" s="35">
        <v>0</v>
      </c>
      <c r="AG1480" s="35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f t="shared" si="4024"/>
        <v>0</v>
      </c>
      <c r="AM1480" s="36">
        <f t="shared" si="4025"/>
        <v>0</v>
      </c>
      <c r="AN1480" s="37" t="s">
        <v>35</v>
      </c>
    </row>
    <row r="1481" spans="2:40" s="22" customFormat="1" ht="31.2" hidden="1" customHeight="1" x14ac:dyDescent="0.3">
      <c r="B1481" s="23" t="s">
        <v>667</v>
      </c>
      <c r="C1481" s="23" t="s">
        <v>112</v>
      </c>
      <c r="D1481" s="23" t="s">
        <v>112</v>
      </c>
      <c r="E1481" s="24" t="str">
        <f t="shared" si="4030"/>
        <v>0505</v>
      </c>
      <c r="F1481" s="23"/>
      <c r="G1481" s="23"/>
      <c r="H1481" s="25" t="s">
        <v>124</v>
      </c>
      <c r="I1481" s="26">
        <f t="shared" ref="I1481:I1484" si="4111">I1482</f>
        <v>0</v>
      </c>
      <c r="J1481" s="26">
        <f t="shared" ref="J1481:J1484" si="4112">J1482</f>
        <v>0</v>
      </c>
      <c r="K1481" s="26">
        <f t="shared" ref="K1481:K1484" si="4113">K1482</f>
        <v>0</v>
      </c>
      <c r="L1481" s="26">
        <f t="shared" ref="L1481:L1484" si="4114">L1482</f>
        <v>0</v>
      </c>
      <c r="M1481" s="26">
        <f t="shared" ref="M1481:M1484" si="4115">M1482</f>
        <v>0</v>
      </c>
      <c r="N1481" s="26">
        <f t="shared" ref="N1481:N1484" si="4116">N1482</f>
        <v>0</v>
      </c>
      <c r="O1481" s="26">
        <f t="shared" ref="O1481:U1481" si="4117">O1482+O1490</f>
        <v>0</v>
      </c>
      <c r="P1481" s="26">
        <f t="shared" si="4117"/>
        <v>0</v>
      </c>
      <c r="Q1481" s="26">
        <f t="shared" si="4117"/>
        <v>0</v>
      </c>
      <c r="R1481" s="26">
        <f t="shared" si="4117"/>
        <v>0</v>
      </c>
      <c r="S1481" s="26">
        <f t="shared" si="4117"/>
        <v>0</v>
      </c>
      <c r="T1481" s="26">
        <f t="shared" si="4117"/>
        <v>0</v>
      </c>
      <c r="U1481" s="26">
        <f t="shared" si="4117"/>
        <v>0</v>
      </c>
      <c r="V1481" s="26">
        <f t="shared" si="4043"/>
        <v>0</v>
      </c>
      <c r="W1481" s="26">
        <f t="shared" ref="W1481:AD1481" si="4118">W1482+W1490</f>
        <v>1200</v>
      </c>
      <c r="X1481" s="26">
        <f t="shared" si="4118"/>
        <v>0</v>
      </c>
      <c r="Y1481" s="26">
        <f t="shared" si="4118"/>
        <v>0</v>
      </c>
      <c r="Z1481" s="26">
        <f t="shared" si="4118"/>
        <v>894</v>
      </c>
      <c r="AA1481" s="26">
        <f t="shared" si="4118"/>
        <v>0</v>
      </c>
      <c r="AB1481" s="26">
        <f t="shared" si="4118"/>
        <v>0</v>
      </c>
      <c r="AC1481" s="27">
        <f t="shared" si="4118"/>
        <v>0</v>
      </c>
      <c r="AD1481" s="27">
        <f t="shared" si="4118"/>
        <v>0</v>
      </c>
      <c r="AE1481" s="28" t="e">
        <f t="shared" si="4023"/>
        <v>#DIV/0!</v>
      </c>
      <c r="AF1481" s="42">
        <f t="shared" ref="AF1481:AK1481" si="4119">AF1482+AF1490</f>
        <v>0</v>
      </c>
      <c r="AG1481" s="42">
        <f t="shared" si="4119"/>
        <v>0</v>
      </c>
      <c r="AH1481" s="43">
        <f t="shared" si="4119"/>
        <v>0</v>
      </c>
      <c r="AI1481" s="43">
        <f t="shared" si="4119"/>
        <v>0</v>
      </c>
      <c r="AJ1481" s="43">
        <f t="shared" si="4119"/>
        <v>0</v>
      </c>
      <c r="AK1481" s="43">
        <f t="shared" si="4119"/>
        <v>0</v>
      </c>
      <c r="AL1481" s="43">
        <f t="shared" si="4024"/>
        <v>0</v>
      </c>
      <c r="AM1481" s="43">
        <f t="shared" si="4025"/>
        <v>0</v>
      </c>
      <c r="AN1481" s="37" t="s">
        <v>35</v>
      </c>
    </row>
    <row r="1482" spans="2:40" ht="31.2" hidden="1" customHeight="1" x14ac:dyDescent="0.3">
      <c r="B1482" s="30" t="s">
        <v>667</v>
      </c>
      <c r="C1482" s="30" t="s">
        <v>112</v>
      </c>
      <c r="D1482" s="30" t="s">
        <v>112</v>
      </c>
      <c r="E1482" s="15" t="str">
        <f t="shared" si="4030"/>
        <v>0505</v>
      </c>
      <c r="F1482" s="30" t="s">
        <v>712</v>
      </c>
      <c r="G1482" s="30"/>
      <c r="H1482" s="31" t="s">
        <v>713</v>
      </c>
      <c r="I1482" s="32">
        <f t="shared" si="4111"/>
        <v>0</v>
      </c>
      <c r="J1482" s="32">
        <f t="shared" si="4112"/>
        <v>0</v>
      </c>
      <c r="K1482" s="32">
        <f t="shared" si="4113"/>
        <v>0</v>
      </c>
      <c r="L1482" s="32">
        <f t="shared" si="4114"/>
        <v>0</v>
      </c>
      <c r="M1482" s="32">
        <f t="shared" si="4115"/>
        <v>0</v>
      </c>
      <c r="N1482" s="32">
        <f t="shared" si="4116"/>
        <v>0</v>
      </c>
      <c r="O1482" s="32">
        <f t="shared" ref="O1482:O1484" si="4120">O1483</f>
        <v>0</v>
      </c>
      <c r="P1482" s="32">
        <f t="shared" ref="P1482:P1484" si="4121">P1483</f>
        <v>0</v>
      </c>
      <c r="Q1482" s="32">
        <f t="shared" ref="Q1482:Q1484" si="4122">Q1483</f>
        <v>0</v>
      </c>
      <c r="R1482" s="32">
        <f t="shared" ref="R1482:R1484" si="4123">R1483</f>
        <v>0</v>
      </c>
      <c r="S1482" s="32">
        <f t="shared" ref="S1482:S1484" si="4124">S1483</f>
        <v>0</v>
      </c>
      <c r="T1482" s="32">
        <f t="shared" ref="T1482:T1484" si="4125">T1483</f>
        <v>0</v>
      </c>
      <c r="U1482" s="32">
        <v>0</v>
      </c>
      <c r="V1482" s="32">
        <f t="shared" si="4043"/>
        <v>0</v>
      </c>
      <c r="W1482" s="32">
        <f t="shared" ref="W1482:W1484" si="4126">W1483</f>
        <v>0</v>
      </c>
      <c r="X1482" s="32">
        <f t="shared" ref="X1482:X1484" si="4127">X1483</f>
        <v>0</v>
      </c>
      <c r="Y1482" s="32">
        <f t="shared" ref="Y1482:Y1484" si="4128">Y1483</f>
        <v>0</v>
      </c>
      <c r="Z1482" s="32">
        <f t="shared" ref="Z1482:Z1484" si="4129">Z1483</f>
        <v>0</v>
      </c>
      <c r="AA1482" s="32">
        <f t="shared" ref="AA1482:AA1484" si="4130">AA1483</f>
        <v>0</v>
      </c>
      <c r="AB1482" s="32">
        <f t="shared" ref="AB1482:AB1484" si="4131">AB1483</f>
        <v>0</v>
      </c>
      <c r="AC1482" s="33">
        <f t="shared" ref="AC1482:AC1484" si="4132">AC1483</f>
        <v>0</v>
      </c>
      <c r="AD1482" s="33">
        <f t="shared" ref="AD1482:AD1484" si="4133">AD1483</f>
        <v>0</v>
      </c>
      <c r="AE1482" s="34" t="e">
        <f t="shared" si="4023"/>
        <v>#DIV/0!</v>
      </c>
      <c r="AF1482" s="35">
        <f t="shared" ref="AF1482:AF1484" si="4134">AF1483</f>
        <v>0</v>
      </c>
      <c r="AG1482" s="35">
        <f t="shared" ref="AG1482:AG1484" si="4135">AG1483</f>
        <v>0</v>
      </c>
      <c r="AH1482" s="36">
        <f t="shared" ref="AH1482:AH1484" si="4136">AH1483</f>
        <v>0</v>
      </c>
      <c r="AI1482" s="36">
        <f t="shared" ref="AI1482:AI1484" si="4137">AI1483</f>
        <v>0</v>
      </c>
      <c r="AJ1482" s="36">
        <f t="shared" ref="AJ1482:AJ1484" si="4138">AJ1483</f>
        <v>0</v>
      </c>
      <c r="AK1482" s="36">
        <f t="shared" ref="AK1482:AK1484" si="4139">AK1483</f>
        <v>0</v>
      </c>
      <c r="AL1482" s="36">
        <f t="shared" si="4024"/>
        <v>0</v>
      </c>
      <c r="AM1482" s="36">
        <f t="shared" si="4025"/>
        <v>0</v>
      </c>
      <c r="AN1482" s="37" t="s">
        <v>35</v>
      </c>
    </row>
    <row r="1483" spans="2:40" ht="31.2" hidden="1" customHeight="1" x14ac:dyDescent="0.3">
      <c r="B1483" s="30" t="s">
        <v>667</v>
      </c>
      <c r="C1483" s="30" t="s">
        <v>112</v>
      </c>
      <c r="D1483" s="30" t="s">
        <v>112</v>
      </c>
      <c r="E1483" s="15" t="str">
        <f t="shared" si="4030"/>
        <v>0505</v>
      </c>
      <c r="F1483" s="30" t="s">
        <v>813</v>
      </c>
      <c r="G1483" s="30"/>
      <c r="H1483" s="31" t="s">
        <v>814</v>
      </c>
      <c r="I1483" s="32">
        <f t="shared" si="4111"/>
        <v>0</v>
      </c>
      <c r="J1483" s="32">
        <f t="shared" si="4112"/>
        <v>0</v>
      </c>
      <c r="K1483" s="32">
        <f t="shared" si="4113"/>
        <v>0</v>
      </c>
      <c r="L1483" s="32">
        <f t="shared" si="4114"/>
        <v>0</v>
      </c>
      <c r="M1483" s="32">
        <f t="shared" si="4115"/>
        <v>0</v>
      </c>
      <c r="N1483" s="32">
        <f t="shared" si="4116"/>
        <v>0</v>
      </c>
      <c r="O1483" s="32">
        <f t="shared" si="4120"/>
        <v>0</v>
      </c>
      <c r="P1483" s="32">
        <f t="shared" si="4121"/>
        <v>0</v>
      </c>
      <c r="Q1483" s="32">
        <f t="shared" si="4122"/>
        <v>0</v>
      </c>
      <c r="R1483" s="32">
        <f t="shared" si="4123"/>
        <v>0</v>
      </c>
      <c r="S1483" s="32">
        <f t="shared" si="4124"/>
        <v>0</v>
      </c>
      <c r="T1483" s="32">
        <f t="shared" si="4125"/>
        <v>0</v>
      </c>
      <c r="U1483" s="32">
        <v>0</v>
      </c>
      <c r="V1483" s="32">
        <f t="shared" si="4043"/>
        <v>0</v>
      </c>
      <c r="W1483" s="32">
        <f t="shared" si="4126"/>
        <v>0</v>
      </c>
      <c r="X1483" s="32">
        <f t="shared" si="4127"/>
        <v>0</v>
      </c>
      <c r="Y1483" s="32">
        <f t="shared" si="4128"/>
        <v>0</v>
      </c>
      <c r="Z1483" s="32">
        <f t="shared" si="4129"/>
        <v>0</v>
      </c>
      <c r="AA1483" s="32">
        <f t="shared" si="4130"/>
        <v>0</v>
      </c>
      <c r="AB1483" s="32">
        <f t="shared" si="4131"/>
        <v>0</v>
      </c>
      <c r="AC1483" s="33">
        <f t="shared" si="4132"/>
        <v>0</v>
      </c>
      <c r="AD1483" s="33">
        <f t="shared" si="4133"/>
        <v>0</v>
      </c>
      <c r="AE1483" s="34" t="e">
        <f t="shared" si="4023"/>
        <v>#DIV/0!</v>
      </c>
      <c r="AF1483" s="35">
        <f t="shared" si="4134"/>
        <v>0</v>
      </c>
      <c r="AG1483" s="35">
        <f t="shared" si="4135"/>
        <v>0</v>
      </c>
      <c r="AH1483" s="36">
        <f t="shared" si="4136"/>
        <v>0</v>
      </c>
      <c r="AI1483" s="36">
        <f t="shared" si="4137"/>
        <v>0</v>
      </c>
      <c r="AJ1483" s="36">
        <f t="shared" si="4138"/>
        <v>0</v>
      </c>
      <c r="AK1483" s="36">
        <f t="shared" si="4139"/>
        <v>0</v>
      </c>
      <c r="AL1483" s="36">
        <f t="shared" si="4024"/>
        <v>0</v>
      </c>
      <c r="AM1483" s="36">
        <f t="shared" si="4025"/>
        <v>0</v>
      </c>
      <c r="AN1483" s="37" t="s">
        <v>35</v>
      </c>
    </row>
    <row r="1484" spans="2:40" ht="31.2" hidden="1" customHeight="1" x14ac:dyDescent="0.3">
      <c r="B1484" s="30" t="s">
        <v>667</v>
      </c>
      <c r="C1484" s="30" t="s">
        <v>112</v>
      </c>
      <c r="D1484" s="30" t="s">
        <v>112</v>
      </c>
      <c r="E1484" s="15" t="str">
        <f t="shared" si="4030"/>
        <v>0505</v>
      </c>
      <c r="F1484" s="30" t="s">
        <v>815</v>
      </c>
      <c r="G1484" s="30"/>
      <c r="H1484" s="31" t="s">
        <v>816</v>
      </c>
      <c r="I1484" s="32">
        <f t="shared" si="4111"/>
        <v>0</v>
      </c>
      <c r="J1484" s="32">
        <f t="shared" si="4112"/>
        <v>0</v>
      </c>
      <c r="K1484" s="32">
        <f t="shared" si="4113"/>
        <v>0</v>
      </c>
      <c r="L1484" s="32">
        <f t="shared" si="4114"/>
        <v>0</v>
      </c>
      <c r="M1484" s="32">
        <f t="shared" si="4115"/>
        <v>0</v>
      </c>
      <c r="N1484" s="32">
        <f t="shared" si="4116"/>
        <v>0</v>
      </c>
      <c r="O1484" s="32">
        <f t="shared" si="4120"/>
        <v>0</v>
      </c>
      <c r="P1484" s="32">
        <f t="shared" si="4121"/>
        <v>0</v>
      </c>
      <c r="Q1484" s="32">
        <f t="shared" si="4122"/>
        <v>0</v>
      </c>
      <c r="R1484" s="32">
        <f t="shared" si="4123"/>
        <v>0</v>
      </c>
      <c r="S1484" s="32">
        <f t="shared" si="4124"/>
        <v>0</v>
      </c>
      <c r="T1484" s="32">
        <f t="shared" si="4125"/>
        <v>0</v>
      </c>
      <c r="U1484" s="32">
        <v>0</v>
      </c>
      <c r="V1484" s="32">
        <f t="shared" si="4043"/>
        <v>0</v>
      </c>
      <c r="W1484" s="32">
        <f t="shared" si="4126"/>
        <v>0</v>
      </c>
      <c r="X1484" s="32">
        <f t="shared" si="4127"/>
        <v>0</v>
      </c>
      <c r="Y1484" s="32">
        <f t="shared" si="4128"/>
        <v>0</v>
      </c>
      <c r="Z1484" s="32">
        <f t="shared" si="4129"/>
        <v>0</v>
      </c>
      <c r="AA1484" s="32">
        <f t="shared" si="4130"/>
        <v>0</v>
      </c>
      <c r="AB1484" s="32">
        <f t="shared" si="4131"/>
        <v>0</v>
      </c>
      <c r="AC1484" s="33">
        <f t="shared" si="4132"/>
        <v>0</v>
      </c>
      <c r="AD1484" s="33">
        <f t="shared" si="4133"/>
        <v>0</v>
      </c>
      <c r="AE1484" s="34" t="e">
        <f t="shared" si="4023"/>
        <v>#DIV/0!</v>
      </c>
      <c r="AF1484" s="35">
        <f t="shared" si="4134"/>
        <v>0</v>
      </c>
      <c r="AG1484" s="35">
        <f t="shared" si="4135"/>
        <v>0</v>
      </c>
      <c r="AH1484" s="36">
        <f t="shared" si="4136"/>
        <v>0</v>
      </c>
      <c r="AI1484" s="36">
        <f t="shared" si="4137"/>
        <v>0</v>
      </c>
      <c r="AJ1484" s="36">
        <f t="shared" si="4138"/>
        <v>0</v>
      </c>
      <c r="AK1484" s="36">
        <f t="shared" si="4139"/>
        <v>0</v>
      </c>
      <c r="AL1484" s="36">
        <f t="shared" si="4024"/>
        <v>0</v>
      </c>
      <c r="AM1484" s="36">
        <f t="shared" si="4025"/>
        <v>0</v>
      </c>
      <c r="AN1484" s="37" t="s">
        <v>35</v>
      </c>
    </row>
    <row r="1485" spans="2:40" ht="31.2" hidden="1" customHeight="1" x14ac:dyDescent="0.3">
      <c r="B1485" s="30" t="s">
        <v>667</v>
      </c>
      <c r="C1485" s="30" t="s">
        <v>112</v>
      </c>
      <c r="D1485" s="30" t="s">
        <v>112</v>
      </c>
      <c r="E1485" s="15" t="str">
        <f t="shared" si="4030"/>
        <v>0505</v>
      </c>
      <c r="F1485" s="30" t="s">
        <v>817</v>
      </c>
      <c r="G1485" s="30"/>
      <c r="H1485" s="31" t="s">
        <v>67</v>
      </c>
      <c r="I1485" s="32">
        <f t="shared" ref="I1485:T1485" si="4140">I1486+I1488</f>
        <v>0</v>
      </c>
      <c r="J1485" s="32">
        <f t="shared" si="4140"/>
        <v>0</v>
      </c>
      <c r="K1485" s="32">
        <f t="shared" si="4140"/>
        <v>0</v>
      </c>
      <c r="L1485" s="32">
        <f t="shared" si="4140"/>
        <v>0</v>
      </c>
      <c r="M1485" s="32">
        <f t="shared" si="4140"/>
        <v>0</v>
      </c>
      <c r="N1485" s="32">
        <f t="shared" si="4140"/>
        <v>0</v>
      </c>
      <c r="O1485" s="32">
        <f t="shared" si="4140"/>
        <v>0</v>
      </c>
      <c r="P1485" s="32">
        <f t="shared" si="4140"/>
        <v>0</v>
      </c>
      <c r="Q1485" s="32">
        <f t="shared" si="4140"/>
        <v>0</v>
      </c>
      <c r="R1485" s="32">
        <f t="shared" si="4140"/>
        <v>0</v>
      </c>
      <c r="S1485" s="32">
        <f t="shared" si="4140"/>
        <v>0</v>
      </c>
      <c r="T1485" s="32">
        <f t="shared" si="4140"/>
        <v>0</v>
      </c>
      <c r="U1485" s="32">
        <v>0</v>
      </c>
      <c r="V1485" s="32">
        <f t="shared" si="4043"/>
        <v>0</v>
      </c>
      <c r="W1485" s="32">
        <f t="shared" ref="W1485:AD1485" si="4141">W1486+W1488</f>
        <v>0</v>
      </c>
      <c r="X1485" s="32">
        <f t="shared" si="4141"/>
        <v>0</v>
      </c>
      <c r="Y1485" s="32">
        <f t="shared" si="4141"/>
        <v>0</v>
      </c>
      <c r="Z1485" s="32">
        <f t="shared" si="4141"/>
        <v>0</v>
      </c>
      <c r="AA1485" s="32">
        <f t="shared" si="4141"/>
        <v>0</v>
      </c>
      <c r="AB1485" s="32">
        <f t="shared" si="4141"/>
        <v>0</v>
      </c>
      <c r="AC1485" s="33">
        <f t="shared" si="4141"/>
        <v>0</v>
      </c>
      <c r="AD1485" s="33">
        <f t="shared" si="4141"/>
        <v>0</v>
      </c>
      <c r="AE1485" s="34" t="e">
        <f t="shared" si="4023"/>
        <v>#DIV/0!</v>
      </c>
      <c r="AF1485" s="35">
        <f t="shared" ref="AF1485:AK1485" si="4142">AF1486+AF1488</f>
        <v>0</v>
      </c>
      <c r="AG1485" s="35">
        <f t="shared" si="4142"/>
        <v>0</v>
      </c>
      <c r="AH1485" s="36">
        <f t="shared" si="4142"/>
        <v>0</v>
      </c>
      <c r="AI1485" s="36">
        <f t="shared" si="4142"/>
        <v>0</v>
      </c>
      <c r="AJ1485" s="36">
        <f t="shared" si="4142"/>
        <v>0</v>
      </c>
      <c r="AK1485" s="36">
        <f t="shared" si="4142"/>
        <v>0</v>
      </c>
      <c r="AL1485" s="36">
        <f t="shared" si="4024"/>
        <v>0</v>
      </c>
      <c r="AM1485" s="36">
        <f t="shared" si="4025"/>
        <v>0</v>
      </c>
      <c r="AN1485" s="37" t="s">
        <v>35</v>
      </c>
    </row>
    <row r="1486" spans="2:40" ht="78" hidden="1" customHeight="1" x14ac:dyDescent="0.3">
      <c r="B1486" s="30" t="s">
        <v>667</v>
      </c>
      <c r="C1486" s="30" t="s">
        <v>112</v>
      </c>
      <c r="D1486" s="30" t="s">
        <v>112</v>
      </c>
      <c r="E1486" s="15" t="str">
        <f t="shared" si="4030"/>
        <v>0505</v>
      </c>
      <c r="F1486" s="30" t="s">
        <v>817</v>
      </c>
      <c r="G1486" s="30" t="s">
        <v>68</v>
      </c>
      <c r="H1486" s="31" t="s">
        <v>69</v>
      </c>
      <c r="I1486" s="32">
        <f t="shared" ref="I1486:T1486" si="4143">I1487</f>
        <v>0</v>
      </c>
      <c r="J1486" s="32">
        <f t="shared" si="4143"/>
        <v>0</v>
      </c>
      <c r="K1486" s="32">
        <f t="shared" si="4143"/>
        <v>0</v>
      </c>
      <c r="L1486" s="32">
        <f t="shared" si="4143"/>
        <v>0</v>
      </c>
      <c r="M1486" s="32">
        <f t="shared" si="4143"/>
        <v>0</v>
      </c>
      <c r="N1486" s="32">
        <f t="shared" si="4143"/>
        <v>0</v>
      </c>
      <c r="O1486" s="32">
        <f t="shared" si="4143"/>
        <v>0</v>
      </c>
      <c r="P1486" s="32">
        <f t="shared" si="4143"/>
        <v>0</v>
      </c>
      <c r="Q1486" s="32">
        <f t="shared" si="4143"/>
        <v>0</v>
      </c>
      <c r="R1486" s="32">
        <f t="shared" si="4143"/>
        <v>0</v>
      </c>
      <c r="S1486" s="32">
        <f t="shared" si="4143"/>
        <v>0</v>
      </c>
      <c r="T1486" s="32">
        <f t="shared" si="4143"/>
        <v>0</v>
      </c>
      <c r="U1486" s="32">
        <v>0</v>
      </c>
      <c r="V1486" s="32">
        <f t="shared" si="4043"/>
        <v>0</v>
      </c>
      <c r="W1486" s="32">
        <f t="shared" ref="W1486:AD1486" si="4144">W1487</f>
        <v>0</v>
      </c>
      <c r="X1486" s="32">
        <f t="shared" si="4144"/>
        <v>0</v>
      </c>
      <c r="Y1486" s="32">
        <f t="shared" si="4144"/>
        <v>0</v>
      </c>
      <c r="Z1486" s="32">
        <f t="shared" si="4144"/>
        <v>0</v>
      </c>
      <c r="AA1486" s="32">
        <f t="shared" si="4144"/>
        <v>0</v>
      </c>
      <c r="AB1486" s="32">
        <f t="shared" si="4144"/>
        <v>0</v>
      </c>
      <c r="AC1486" s="33">
        <f t="shared" si="4144"/>
        <v>0</v>
      </c>
      <c r="AD1486" s="33">
        <f t="shared" si="4144"/>
        <v>0</v>
      </c>
      <c r="AE1486" s="34" t="e">
        <f t="shared" si="4023"/>
        <v>#DIV/0!</v>
      </c>
      <c r="AF1486" s="35">
        <f t="shared" ref="AF1486:AK1486" si="4145">AF1487</f>
        <v>0</v>
      </c>
      <c r="AG1486" s="35">
        <f t="shared" si="4145"/>
        <v>0</v>
      </c>
      <c r="AH1486" s="36">
        <f t="shared" si="4145"/>
        <v>0</v>
      </c>
      <c r="AI1486" s="36">
        <f t="shared" si="4145"/>
        <v>0</v>
      </c>
      <c r="AJ1486" s="36">
        <f t="shared" si="4145"/>
        <v>0</v>
      </c>
      <c r="AK1486" s="36">
        <f t="shared" si="4145"/>
        <v>0</v>
      </c>
      <c r="AL1486" s="36">
        <f t="shared" si="4024"/>
        <v>0</v>
      </c>
      <c r="AM1486" s="36">
        <f t="shared" si="4025"/>
        <v>0</v>
      </c>
      <c r="AN1486" s="37" t="s">
        <v>35</v>
      </c>
    </row>
    <row r="1487" spans="2:40" ht="15.6" hidden="1" customHeight="1" x14ac:dyDescent="0.3">
      <c r="B1487" s="30" t="s">
        <v>667</v>
      </c>
      <c r="C1487" s="30" t="s">
        <v>112</v>
      </c>
      <c r="D1487" s="30" t="s">
        <v>112</v>
      </c>
      <c r="E1487" s="15" t="str">
        <f t="shared" si="4030"/>
        <v>0505</v>
      </c>
      <c r="F1487" s="30" t="s">
        <v>817</v>
      </c>
      <c r="G1487" s="30" t="s">
        <v>70</v>
      </c>
      <c r="H1487" s="31" t="s">
        <v>71</v>
      </c>
      <c r="I1487" s="32"/>
      <c r="J1487" s="32"/>
      <c r="K1487" s="32"/>
      <c r="L1487" s="32"/>
      <c r="M1487" s="32"/>
      <c r="N1487" s="32"/>
      <c r="O1487" s="32">
        <v>0</v>
      </c>
      <c r="P1487" s="32">
        <v>0</v>
      </c>
      <c r="Q1487" s="32">
        <v>0</v>
      </c>
      <c r="R1487" s="32">
        <v>0</v>
      </c>
      <c r="S1487" s="32">
        <v>0</v>
      </c>
      <c r="T1487" s="32">
        <v>0</v>
      </c>
      <c r="U1487" s="32">
        <v>0</v>
      </c>
      <c r="V1487" s="32">
        <f t="shared" si="4043"/>
        <v>0</v>
      </c>
      <c r="W1487" s="32"/>
      <c r="X1487" s="32"/>
      <c r="Y1487" s="32"/>
      <c r="Z1487" s="32"/>
      <c r="AA1487" s="32"/>
      <c r="AB1487" s="32">
        <v>0</v>
      </c>
      <c r="AC1487" s="33">
        <v>0</v>
      </c>
      <c r="AD1487" s="33">
        <v>0</v>
      </c>
      <c r="AE1487" s="34" t="e">
        <f t="shared" si="4023"/>
        <v>#DIV/0!</v>
      </c>
      <c r="AF1487" s="35">
        <v>0</v>
      </c>
      <c r="AG1487" s="35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f t="shared" si="4024"/>
        <v>0</v>
      </c>
      <c r="AM1487" s="36">
        <f t="shared" si="4025"/>
        <v>0</v>
      </c>
      <c r="AN1487" s="37" t="s">
        <v>35</v>
      </c>
    </row>
    <row r="1488" spans="2:40" ht="31.2" hidden="1" customHeight="1" x14ac:dyDescent="0.3">
      <c r="B1488" s="30" t="s">
        <v>667</v>
      </c>
      <c r="C1488" s="30" t="s">
        <v>112</v>
      </c>
      <c r="D1488" s="30" t="s">
        <v>112</v>
      </c>
      <c r="E1488" s="15" t="str">
        <f t="shared" si="4030"/>
        <v>0505</v>
      </c>
      <c r="F1488" s="30" t="s">
        <v>817</v>
      </c>
      <c r="G1488" s="30" t="s">
        <v>50</v>
      </c>
      <c r="H1488" s="31" t="s">
        <v>51</v>
      </c>
      <c r="I1488" s="32">
        <f t="shared" ref="I1488:T1488" si="4146">I1489</f>
        <v>0</v>
      </c>
      <c r="J1488" s="32">
        <f t="shared" si="4146"/>
        <v>0</v>
      </c>
      <c r="K1488" s="32">
        <f t="shared" si="4146"/>
        <v>0</v>
      </c>
      <c r="L1488" s="32">
        <f t="shared" si="4146"/>
        <v>0</v>
      </c>
      <c r="M1488" s="32">
        <f t="shared" si="4146"/>
        <v>0</v>
      </c>
      <c r="N1488" s="32">
        <f t="shared" si="4146"/>
        <v>0</v>
      </c>
      <c r="O1488" s="32">
        <f t="shared" si="4146"/>
        <v>0</v>
      </c>
      <c r="P1488" s="32">
        <f t="shared" si="4146"/>
        <v>0</v>
      </c>
      <c r="Q1488" s="32">
        <f t="shared" si="4146"/>
        <v>0</v>
      </c>
      <c r="R1488" s="32">
        <f t="shared" si="4146"/>
        <v>0</v>
      </c>
      <c r="S1488" s="32">
        <f t="shared" si="4146"/>
        <v>0</v>
      </c>
      <c r="T1488" s="32">
        <f t="shared" si="4146"/>
        <v>0</v>
      </c>
      <c r="U1488" s="32">
        <v>0</v>
      </c>
      <c r="V1488" s="32">
        <f t="shared" si="4043"/>
        <v>0</v>
      </c>
      <c r="W1488" s="32">
        <f t="shared" ref="W1488:AD1488" si="4147">W1489</f>
        <v>0</v>
      </c>
      <c r="X1488" s="32">
        <f t="shared" si="4147"/>
        <v>0</v>
      </c>
      <c r="Y1488" s="32">
        <f t="shared" si="4147"/>
        <v>0</v>
      </c>
      <c r="Z1488" s="32">
        <f t="shared" si="4147"/>
        <v>0</v>
      </c>
      <c r="AA1488" s="32">
        <f t="shared" si="4147"/>
        <v>0</v>
      </c>
      <c r="AB1488" s="32">
        <f t="shared" si="4147"/>
        <v>0</v>
      </c>
      <c r="AC1488" s="33">
        <f t="shared" si="4147"/>
        <v>0</v>
      </c>
      <c r="AD1488" s="33">
        <f t="shared" si="4147"/>
        <v>0</v>
      </c>
      <c r="AE1488" s="34" t="e">
        <f t="shared" si="4023"/>
        <v>#DIV/0!</v>
      </c>
      <c r="AF1488" s="35">
        <f t="shared" ref="AF1488:AK1488" si="4148">AF1489</f>
        <v>0</v>
      </c>
      <c r="AG1488" s="35">
        <f t="shared" si="4148"/>
        <v>0</v>
      </c>
      <c r="AH1488" s="36">
        <f t="shared" si="4148"/>
        <v>0</v>
      </c>
      <c r="AI1488" s="36">
        <f t="shared" si="4148"/>
        <v>0</v>
      </c>
      <c r="AJ1488" s="36">
        <f t="shared" si="4148"/>
        <v>0</v>
      </c>
      <c r="AK1488" s="36">
        <f t="shared" si="4148"/>
        <v>0</v>
      </c>
      <c r="AL1488" s="36">
        <f t="shared" si="4024"/>
        <v>0</v>
      </c>
      <c r="AM1488" s="36">
        <f t="shared" si="4025"/>
        <v>0</v>
      </c>
      <c r="AN1488" s="37" t="s">
        <v>35</v>
      </c>
    </row>
    <row r="1489" spans="2:40" ht="31.2" hidden="1" customHeight="1" x14ac:dyDescent="0.3">
      <c r="B1489" s="30" t="s">
        <v>667</v>
      </c>
      <c r="C1489" s="30" t="s">
        <v>112</v>
      </c>
      <c r="D1489" s="30" t="s">
        <v>112</v>
      </c>
      <c r="E1489" s="15" t="str">
        <f t="shared" si="4030"/>
        <v>0505</v>
      </c>
      <c r="F1489" s="30" t="s">
        <v>817</v>
      </c>
      <c r="G1489" s="30" t="s">
        <v>52</v>
      </c>
      <c r="H1489" s="31" t="s">
        <v>53</v>
      </c>
      <c r="I1489" s="32"/>
      <c r="J1489" s="32"/>
      <c r="K1489" s="32"/>
      <c r="L1489" s="32"/>
      <c r="M1489" s="32"/>
      <c r="N1489" s="32"/>
      <c r="O1489" s="32">
        <v>0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2">
        <v>0</v>
      </c>
      <c r="V1489" s="32">
        <f t="shared" si="4043"/>
        <v>0</v>
      </c>
      <c r="W1489" s="32"/>
      <c r="X1489" s="32"/>
      <c r="Y1489" s="32"/>
      <c r="Z1489" s="32"/>
      <c r="AA1489" s="32"/>
      <c r="AB1489" s="32">
        <v>0</v>
      </c>
      <c r="AC1489" s="33">
        <v>0</v>
      </c>
      <c r="AD1489" s="33">
        <v>0</v>
      </c>
      <c r="AE1489" s="34" t="e">
        <f t="shared" si="4023"/>
        <v>#DIV/0!</v>
      </c>
      <c r="AF1489" s="35">
        <v>0</v>
      </c>
      <c r="AG1489" s="35">
        <v>0</v>
      </c>
      <c r="AH1489" s="36">
        <v>0</v>
      </c>
      <c r="AI1489" s="36">
        <v>0</v>
      </c>
      <c r="AJ1489" s="36">
        <v>0</v>
      </c>
      <c r="AK1489" s="36">
        <v>0</v>
      </c>
      <c r="AL1489" s="36">
        <f t="shared" si="4024"/>
        <v>0</v>
      </c>
      <c r="AM1489" s="36">
        <f t="shared" si="4025"/>
        <v>0</v>
      </c>
      <c r="AN1489" s="37" t="s">
        <v>35</v>
      </c>
    </row>
    <row r="1490" spans="2:40" ht="31.2" hidden="1" customHeight="1" x14ac:dyDescent="0.3">
      <c r="B1490" s="30" t="s">
        <v>667</v>
      </c>
      <c r="C1490" s="30" t="s">
        <v>112</v>
      </c>
      <c r="D1490" s="30" t="s">
        <v>112</v>
      </c>
      <c r="E1490" s="15" t="str">
        <f t="shared" si="4030"/>
        <v>0505</v>
      </c>
      <c r="F1490" s="30" t="s">
        <v>78</v>
      </c>
      <c r="G1490" s="30"/>
      <c r="H1490" s="31" t="s">
        <v>79</v>
      </c>
      <c r="I1490" s="32"/>
      <c r="J1490" s="32"/>
      <c r="K1490" s="32"/>
      <c r="L1490" s="32"/>
      <c r="M1490" s="32"/>
      <c r="N1490" s="32"/>
      <c r="O1490" s="32">
        <f t="shared" ref="O1490:O1497" si="4149">O1491</f>
        <v>0</v>
      </c>
      <c r="P1490" s="32">
        <f t="shared" ref="P1490:P1497" si="4150">P1491</f>
        <v>0</v>
      </c>
      <c r="Q1490" s="32">
        <f t="shared" ref="Q1490:Q1497" si="4151">Q1491</f>
        <v>0</v>
      </c>
      <c r="R1490" s="32">
        <f t="shared" ref="R1490:R1497" si="4152">R1491</f>
        <v>0</v>
      </c>
      <c r="S1490" s="32">
        <f t="shared" ref="S1490:S1497" si="4153">S1491</f>
        <v>0</v>
      </c>
      <c r="T1490" s="32">
        <f t="shared" ref="T1490:T1497" si="4154">T1491</f>
        <v>0</v>
      </c>
      <c r="U1490" s="32">
        <f t="shared" ref="U1490:U1493" si="4155">U1491</f>
        <v>0</v>
      </c>
      <c r="V1490" s="32">
        <f t="shared" si="4043"/>
        <v>0</v>
      </c>
      <c r="W1490" s="32">
        <f t="shared" ref="W1490:W1497" si="4156">W1491</f>
        <v>1200</v>
      </c>
      <c r="X1490" s="32">
        <f t="shared" ref="X1490:X1497" si="4157">X1491</f>
        <v>0</v>
      </c>
      <c r="Y1490" s="32">
        <f t="shared" ref="Y1490:Y1497" si="4158">Y1491</f>
        <v>0</v>
      </c>
      <c r="Z1490" s="32">
        <f t="shared" ref="Z1490:Z1497" si="4159">Z1491</f>
        <v>894</v>
      </c>
      <c r="AA1490" s="32">
        <f t="shared" ref="AA1490:AA1497" si="4160">AA1491</f>
        <v>0</v>
      </c>
      <c r="AB1490" s="32">
        <f t="shared" ref="AB1490:AB1497" si="4161">AB1491</f>
        <v>0</v>
      </c>
      <c r="AC1490" s="33">
        <f t="shared" ref="AC1490:AC1497" si="4162">AC1491</f>
        <v>0</v>
      </c>
      <c r="AD1490" s="33">
        <f t="shared" ref="AD1490:AD1497" si="4163">AD1491</f>
        <v>0</v>
      </c>
      <c r="AE1490" s="34" t="e">
        <f t="shared" si="4023"/>
        <v>#DIV/0!</v>
      </c>
      <c r="AF1490" s="35">
        <f t="shared" ref="AF1490:AF1497" si="4164">AF1491</f>
        <v>0</v>
      </c>
      <c r="AG1490" s="35">
        <f t="shared" ref="AG1490:AG1497" si="4165">AG1491</f>
        <v>0</v>
      </c>
      <c r="AH1490" s="36">
        <f t="shared" ref="AH1490:AH1497" si="4166">AH1491</f>
        <v>0</v>
      </c>
      <c r="AI1490" s="36">
        <f t="shared" ref="AI1490:AI1497" si="4167">AI1491</f>
        <v>0</v>
      </c>
      <c r="AJ1490" s="36">
        <f t="shared" ref="AJ1490:AJ1497" si="4168">AJ1491</f>
        <v>0</v>
      </c>
      <c r="AK1490" s="36">
        <f t="shared" ref="AK1490:AK1497" si="4169">AK1491</f>
        <v>0</v>
      </c>
      <c r="AL1490" s="36">
        <f t="shared" si="4024"/>
        <v>0</v>
      </c>
      <c r="AM1490" s="36">
        <f t="shared" si="4025"/>
        <v>0</v>
      </c>
      <c r="AN1490" s="37" t="s">
        <v>35</v>
      </c>
    </row>
    <row r="1491" spans="2:40" ht="15.6" hidden="1" customHeight="1" x14ac:dyDescent="0.3">
      <c r="B1491" s="30" t="s">
        <v>667</v>
      </c>
      <c r="C1491" s="30" t="s">
        <v>112</v>
      </c>
      <c r="D1491" s="30" t="s">
        <v>112</v>
      </c>
      <c r="E1491" s="15" t="str">
        <f t="shared" si="4030"/>
        <v>0505</v>
      </c>
      <c r="F1491" s="30" t="s">
        <v>80</v>
      </c>
      <c r="G1491" s="30"/>
      <c r="H1491" s="31" t="s">
        <v>81</v>
      </c>
      <c r="I1491" s="32"/>
      <c r="J1491" s="32"/>
      <c r="K1491" s="32"/>
      <c r="L1491" s="32"/>
      <c r="M1491" s="32"/>
      <c r="N1491" s="32"/>
      <c r="O1491" s="32">
        <f t="shared" si="4149"/>
        <v>0</v>
      </c>
      <c r="P1491" s="32">
        <f t="shared" si="4150"/>
        <v>0</v>
      </c>
      <c r="Q1491" s="32">
        <f t="shared" si="4151"/>
        <v>0</v>
      </c>
      <c r="R1491" s="32">
        <f t="shared" si="4152"/>
        <v>0</v>
      </c>
      <c r="S1491" s="32">
        <f t="shared" si="4153"/>
        <v>0</v>
      </c>
      <c r="T1491" s="32">
        <f t="shared" si="4154"/>
        <v>0</v>
      </c>
      <c r="U1491" s="32">
        <f t="shared" si="4155"/>
        <v>0</v>
      </c>
      <c r="V1491" s="32">
        <f t="shared" si="4043"/>
        <v>0</v>
      </c>
      <c r="W1491" s="32">
        <f t="shared" si="4156"/>
        <v>1200</v>
      </c>
      <c r="X1491" s="32">
        <f t="shared" si="4157"/>
        <v>0</v>
      </c>
      <c r="Y1491" s="32">
        <f t="shared" si="4158"/>
        <v>0</v>
      </c>
      <c r="Z1491" s="32">
        <f t="shared" si="4159"/>
        <v>894</v>
      </c>
      <c r="AA1491" s="32">
        <f t="shared" si="4160"/>
        <v>0</v>
      </c>
      <c r="AB1491" s="32">
        <f t="shared" si="4161"/>
        <v>0</v>
      </c>
      <c r="AC1491" s="33">
        <f t="shared" si="4162"/>
        <v>0</v>
      </c>
      <c r="AD1491" s="33">
        <f t="shared" si="4163"/>
        <v>0</v>
      </c>
      <c r="AE1491" s="34" t="e">
        <f t="shared" si="4023"/>
        <v>#DIV/0!</v>
      </c>
      <c r="AF1491" s="35">
        <f t="shared" si="4164"/>
        <v>0</v>
      </c>
      <c r="AG1491" s="35">
        <f t="shared" si="4165"/>
        <v>0</v>
      </c>
      <c r="AH1491" s="36">
        <f t="shared" si="4166"/>
        <v>0</v>
      </c>
      <c r="AI1491" s="36">
        <f t="shared" si="4167"/>
        <v>0</v>
      </c>
      <c r="AJ1491" s="36">
        <f t="shared" si="4168"/>
        <v>0</v>
      </c>
      <c r="AK1491" s="36">
        <f t="shared" si="4169"/>
        <v>0</v>
      </c>
      <c r="AL1491" s="36">
        <f t="shared" si="4024"/>
        <v>0</v>
      </c>
      <c r="AM1491" s="36">
        <f t="shared" si="4025"/>
        <v>0</v>
      </c>
      <c r="AN1491" s="37" t="s">
        <v>35</v>
      </c>
    </row>
    <row r="1492" spans="2:40" ht="31.2" hidden="1" customHeight="1" x14ac:dyDescent="0.3">
      <c r="B1492" s="30" t="s">
        <v>667</v>
      </c>
      <c r="C1492" s="30" t="s">
        <v>112</v>
      </c>
      <c r="D1492" s="30" t="s">
        <v>112</v>
      </c>
      <c r="E1492" s="15" t="str">
        <f t="shared" si="4030"/>
        <v>0505</v>
      </c>
      <c r="F1492" s="30" t="s">
        <v>818</v>
      </c>
      <c r="G1492" s="30"/>
      <c r="H1492" s="31" t="s">
        <v>819</v>
      </c>
      <c r="I1492" s="32"/>
      <c r="J1492" s="32"/>
      <c r="K1492" s="32"/>
      <c r="L1492" s="32"/>
      <c r="M1492" s="32"/>
      <c r="N1492" s="32"/>
      <c r="O1492" s="32">
        <f t="shared" si="4149"/>
        <v>0</v>
      </c>
      <c r="P1492" s="32">
        <f t="shared" si="4150"/>
        <v>0</v>
      </c>
      <c r="Q1492" s="32">
        <f t="shared" si="4151"/>
        <v>0</v>
      </c>
      <c r="R1492" s="32">
        <f t="shared" si="4152"/>
        <v>0</v>
      </c>
      <c r="S1492" s="32">
        <f t="shared" si="4153"/>
        <v>0</v>
      </c>
      <c r="T1492" s="32">
        <f t="shared" si="4154"/>
        <v>0</v>
      </c>
      <c r="U1492" s="32">
        <f t="shared" si="4155"/>
        <v>0</v>
      </c>
      <c r="V1492" s="32">
        <f t="shared" si="4043"/>
        <v>0</v>
      </c>
      <c r="W1492" s="32">
        <f t="shared" si="4156"/>
        <v>1200</v>
      </c>
      <c r="X1492" s="32">
        <f t="shared" si="4157"/>
        <v>0</v>
      </c>
      <c r="Y1492" s="32">
        <f t="shared" si="4158"/>
        <v>0</v>
      </c>
      <c r="Z1492" s="32">
        <f t="shared" si="4159"/>
        <v>894</v>
      </c>
      <c r="AA1492" s="32">
        <f t="shared" si="4160"/>
        <v>0</v>
      </c>
      <c r="AB1492" s="32">
        <f t="shared" si="4161"/>
        <v>0</v>
      </c>
      <c r="AC1492" s="33">
        <f t="shared" si="4162"/>
        <v>0</v>
      </c>
      <c r="AD1492" s="33">
        <f t="shared" si="4163"/>
        <v>0</v>
      </c>
      <c r="AE1492" s="34" t="e">
        <f t="shared" si="4023"/>
        <v>#DIV/0!</v>
      </c>
      <c r="AF1492" s="35">
        <f t="shared" si="4164"/>
        <v>0</v>
      </c>
      <c r="AG1492" s="35">
        <f t="shared" si="4165"/>
        <v>0</v>
      </c>
      <c r="AH1492" s="36">
        <f t="shared" si="4166"/>
        <v>0</v>
      </c>
      <c r="AI1492" s="36">
        <f t="shared" si="4167"/>
        <v>0</v>
      </c>
      <c r="AJ1492" s="36">
        <f t="shared" si="4168"/>
        <v>0</v>
      </c>
      <c r="AK1492" s="36">
        <f t="shared" si="4169"/>
        <v>0</v>
      </c>
      <c r="AL1492" s="36">
        <f t="shared" si="4024"/>
        <v>0</v>
      </c>
      <c r="AM1492" s="36">
        <f t="shared" si="4025"/>
        <v>0</v>
      </c>
      <c r="AN1492" s="37" t="s">
        <v>35</v>
      </c>
    </row>
    <row r="1493" spans="2:40" ht="31.2" hidden="1" customHeight="1" x14ac:dyDescent="0.3">
      <c r="B1493" s="30" t="s">
        <v>667</v>
      </c>
      <c r="C1493" s="30" t="s">
        <v>112</v>
      </c>
      <c r="D1493" s="30" t="s">
        <v>112</v>
      </c>
      <c r="E1493" s="15" t="str">
        <f t="shared" si="4030"/>
        <v>0505</v>
      </c>
      <c r="F1493" s="30" t="s">
        <v>818</v>
      </c>
      <c r="G1493" s="30" t="s">
        <v>50</v>
      </c>
      <c r="H1493" s="31" t="s">
        <v>51</v>
      </c>
      <c r="I1493" s="32"/>
      <c r="J1493" s="32"/>
      <c r="K1493" s="32"/>
      <c r="L1493" s="32"/>
      <c r="M1493" s="32"/>
      <c r="N1493" s="32"/>
      <c r="O1493" s="32">
        <f t="shared" si="4149"/>
        <v>0</v>
      </c>
      <c r="P1493" s="32">
        <f t="shared" si="4150"/>
        <v>0</v>
      </c>
      <c r="Q1493" s="32">
        <f t="shared" si="4151"/>
        <v>0</v>
      </c>
      <c r="R1493" s="32">
        <f t="shared" si="4152"/>
        <v>0</v>
      </c>
      <c r="S1493" s="32">
        <f t="shared" si="4153"/>
        <v>0</v>
      </c>
      <c r="T1493" s="32">
        <f t="shared" si="4154"/>
        <v>0</v>
      </c>
      <c r="U1493" s="32">
        <f t="shared" si="4155"/>
        <v>0</v>
      </c>
      <c r="V1493" s="32">
        <f t="shared" si="4043"/>
        <v>0</v>
      </c>
      <c r="W1493" s="32">
        <f t="shared" si="4156"/>
        <v>1200</v>
      </c>
      <c r="X1493" s="32">
        <f t="shared" si="4157"/>
        <v>0</v>
      </c>
      <c r="Y1493" s="32">
        <f t="shared" si="4158"/>
        <v>0</v>
      </c>
      <c r="Z1493" s="32">
        <f t="shared" si="4159"/>
        <v>894</v>
      </c>
      <c r="AA1493" s="32">
        <f t="shared" si="4160"/>
        <v>0</v>
      </c>
      <c r="AB1493" s="32">
        <f t="shared" si="4161"/>
        <v>0</v>
      </c>
      <c r="AC1493" s="33">
        <f t="shared" si="4162"/>
        <v>0</v>
      </c>
      <c r="AD1493" s="33">
        <f t="shared" si="4163"/>
        <v>0</v>
      </c>
      <c r="AE1493" s="34" t="e">
        <f t="shared" si="4023"/>
        <v>#DIV/0!</v>
      </c>
      <c r="AF1493" s="35">
        <f t="shared" si="4164"/>
        <v>0</v>
      </c>
      <c r="AG1493" s="35">
        <f t="shared" si="4165"/>
        <v>0</v>
      </c>
      <c r="AH1493" s="36">
        <f t="shared" si="4166"/>
        <v>0</v>
      </c>
      <c r="AI1493" s="36">
        <f t="shared" si="4167"/>
        <v>0</v>
      </c>
      <c r="AJ1493" s="36">
        <f t="shared" si="4168"/>
        <v>0</v>
      </c>
      <c r="AK1493" s="36">
        <f t="shared" si="4169"/>
        <v>0</v>
      </c>
      <c r="AL1493" s="36">
        <f t="shared" si="4024"/>
        <v>0</v>
      </c>
      <c r="AM1493" s="36">
        <f t="shared" si="4025"/>
        <v>0</v>
      </c>
      <c r="AN1493" s="37" t="s">
        <v>35</v>
      </c>
    </row>
    <row r="1494" spans="2:40" ht="31.2" hidden="1" customHeight="1" x14ac:dyDescent="0.3">
      <c r="B1494" s="30" t="s">
        <v>667</v>
      </c>
      <c r="C1494" s="30" t="s">
        <v>112</v>
      </c>
      <c r="D1494" s="30" t="s">
        <v>112</v>
      </c>
      <c r="E1494" s="15" t="str">
        <f t="shared" si="4030"/>
        <v>0505</v>
      </c>
      <c r="F1494" s="30" t="s">
        <v>818</v>
      </c>
      <c r="G1494" s="30" t="s">
        <v>52</v>
      </c>
      <c r="H1494" s="31" t="s">
        <v>53</v>
      </c>
      <c r="I1494" s="32"/>
      <c r="J1494" s="32"/>
      <c r="K1494" s="32"/>
      <c r="L1494" s="32"/>
      <c r="M1494" s="32"/>
      <c r="N1494" s="32"/>
      <c r="O1494" s="32">
        <v>0</v>
      </c>
      <c r="P1494" s="32">
        <v>0</v>
      </c>
      <c r="Q1494" s="32">
        <v>0</v>
      </c>
      <c r="R1494" s="32">
        <v>0</v>
      </c>
      <c r="S1494" s="32">
        <v>0</v>
      </c>
      <c r="T1494" s="32">
        <v>0</v>
      </c>
      <c r="U1494" s="32">
        <f>2094-2094</f>
        <v>0</v>
      </c>
      <c r="V1494" s="32">
        <f t="shared" si="4043"/>
        <v>0</v>
      </c>
      <c r="W1494" s="32">
        <v>1200</v>
      </c>
      <c r="X1494" s="32"/>
      <c r="Y1494" s="32"/>
      <c r="Z1494" s="32">
        <v>894</v>
      </c>
      <c r="AA1494" s="32"/>
      <c r="AB1494" s="32">
        <v>0</v>
      </c>
      <c r="AC1494" s="33">
        <v>0</v>
      </c>
      <c r="AD1494" s="33">
        <v>0</v>
      </c>
      <c r="AE1494" s="34" t="e">
        <f t="shared" si="4023"/>
        <v>#DIV/0!</v>
      </c>
      <c r="AF1494" s="35">
        <v>0</v>
      </c>
      <c r="AG1494" s="35">
        <v>0</v>
      </c>
      <c r="AH1494" s="36">
        <v>0</v>
      </c>
      <c r="AI1494" s="36">
        <v>0</v>
      </c>
      <c r="AJ1494" s="36">
        <v>0</v>
      </c>
      <c r="AK1494" s="36">
        <v>0</v>
      </c>
      <c r="AL1494" s="36">
        <f t="shared" si="4024"/>
        <v>0</v>
      </c>
      <c r="AM1494" s="36">
        <f t="shared" si="4025"/>
        <v>0</v>
      </c>
      <c r="AN1494" s="37" t="s">
        <v>35</v>
      </c>
    </row>
    <row r="1495" spans="2:40" s="13" customFormat="1" ht="15.6" hidden="1" customHeight="1" x14ac:dyDescent="0.3">
      <c r="B1495" s="14" t="s">
        <v>667</v>
      </c>
      <c r="C1495" s="14" t="s">
        <v>132</v>
      </c>
      <c r="D1495" s="14"/>
      <c r="E1495" s="21" t="str">
        <f t="shared" si="4030"/>
        <v>06</v>
      </c>
      <c r="F1495" s="14"/>
      <c r="G1495" s="14"/>
      <c r="H1495" s="16" t="s">
        <v>271</v>
      </c>
      <c r="I1495" s="17">
        <f t="shared" ref="I1495:I1497" si="4170">I1496</f>
        <v>0</v>
      </c>
      <c r="J1495" s="17">
        <f t="shared" ref="J1495:J1497" si="4171">J1496</f>
        <v>0</v>
      </c>
      <c r="K1495" s="17">
        <f t="shared" ref="K1495:K1497" si="4172">K1496</f>
        <v>0</v>
      </c>
      <c r="L1495" s="17">
        <f t="shared" ref="L1495:L1497" si="4173">L1496</f>
        <v>0</v>
      </c>
      <c r="M1495" s="17">
        <f t="shared" ref="M1495:M1497" si="4174">M1496</f>
        <v>0</v>
      </c>
      <c r="N1495" s="17">
        <f t="shared" ref="N1495:N1497" si="4175">N1496</f>
        <v>0</v>
      </c>
      <c r="O1495" s="17">
        <f t="shared" si="4149"/>
        <v>0</v>
      </c>
      <c r="P1495" s="17">
        <f t="shared" si="4150"/>
        <v>0</v>
      </c>
      <c r="Q1495" s="17">
        <f t="shared" si="4151"/>
        <v>0</v>
      </c>
      <c r="R1495" s="17">
        <f t="shared" si="4152"/>
        <v>0</v>
      </c>
      <c r="S1495" s="17">
        <f t="shared" si="4153"/>
        <v>0</v>
      </c>
      <c r="T1495" s="17">
        <f t="shared" si="4154"/>
        <v>0</v>
      </c>
      <c r="U1495" s="17">
        <v>0</v>
      </c>
      <c r="V1495" s="17">
        <f t="shared" si="4043"/>
        <v>0</v>
      </c>
      <c r="W1495" s="17">
        <f t="shared" si="4156"/>
        <v>0</v>
      </c>
      <c r="X1495" s="17">
        <f t="shared" si="4157"/>
        <v>0</v>
      </c>
      <c r="Y1495" s="17">
        <f t="shared" si="4158"/>
        <v>0</v>
      </c>
      <c r="Z1495" s="17">
        <f t="shared" si="4159"/>
        <v>0</v>
      </c>
      <c r="AA1495" s="17">
        <f t="shared" si="4160"/>
        <v>0</v>
      </c>
      <c r="AB1495" s="17">
        <f t="shared" si="4161"/>
        <v>0</v>
      </c>
      <c r="AC1495" s="18">
        <f t="shared" si="4162"/>
        <v>0</v>
      </c>
      <c r="AD1495" s="18">
        <f t="shared" si="4163"/>
        <v>0</v>
      </c>
      <c r="AE1495" s="19" t="e">
        <f t="shared" si="4023"/>
        <v>#DIV/0!</v>
      </c>
      <c r="AF1495" s="54">
        <f t="shared" si="4164"/>
        <v>0</v>
      </c>
      <c r="AG1495" s="54">
        <f t="shared" si="4165"/>
        <v>0</v>
      </c>
      <c r="AH1495" s="55">
        <f t="shared" si="4166"/>
        <v>0</v>
      </c>
      <c r="AI1495" s="55">
        <f t="shared" si="4167"/>
        <v>0</v>
      </c>
      <c r="AJ1495" s="55">
        <f t="shared" si="4168"/>
        <v>0</v>
      </c>
      <c r="AK1495" s="55">
        <f t="shared" si="4169"/>
        <v>0</v>
      </c>
      <c r="AL1495" s="55">
        <f t="shared" si="4024"/>
        <v>0</v>
      </c>
      <c r="AM1495" s="55">
        <f t="shared" si="4025"/>
        <v>0</v>
      </c>
      <c r="AN1495" s="37" t="s">
        <v>35</v>
      </c>
    </row>
    <row r="1496" spans="2:40" s="22" customFormat="1" ht="31.2" hidden="1" customHeight="1" x14ac:dyDescent="0.3">
      <c r="B1496" s="23" t="s">
        <v>667</v>
      </c>
      <c r="C1496" s="23" t="s">
        <v>132</v>
      </c>
      <c r="D1496" s="23" t="s">
        <v>114</v>
      </c>
      <c r="E1496" s="24" t="str">
        <f t="shared" si="4030"/>
        <v>0603</v>
      </c>
      <c r="F1496" s="23"/>
      <c r="G1496" s="23"/>
      <c r="H1496" s="25" t="s">
        <v>272</v>
      </c>
      <c r="I1496" s="26">
        <f t="shared" si="4170"/>
        <v>0</v>
      </c>
      <c r="J1496" s="26">
        <f t="shared" si="4171"/>
        <v>0</v>
      </c>
      <c r="K1496" s="26">
        <f t="shared" si="4172"/>
        <v>0</v>
      </c>
      <c r="L1496" s="26">
        <f t="shared" si="4173"/>
        <v>0</v>
      </c>
      <c r="M1496" s="26">
        <f t="shared" si="4174"/>
        <v>0</v>
      </c>
      <c r="N1496" s="26">
        <f t="shared" si="4175"/>
        <v>0</v>
      </c>
      <c r="O1496" s="26">
        <f t="shared" si="4149"/>
        <v>0</v>
      </c>
      <c r="P1496" s="26">
        <f t="shared" si="4150"/>
        <v>0</v>
      </c>
      <c r="Q1496" s="26">
        <f t="shared" si="4151"/>
        <v>0</v>
      </c>
      <c r="R1496" s="26">
        <f t="shared" si="4152"/>
        <v>0</v>
      </c>
      <c r="S1496" s="26">
        <f t="shared" si="4153"/>
        <v>0</v>
      </c>
      <c r="T1496" s="26">
        <f t="shared" si="4154"/>
        <v>0</v>
      </c>
      <c r="U1496" s="26">
        <v>0</v>
      </c>
      <c r="V1496" s="26">
        <f t="shared" si="4043"/>
        <v>0</v>
      </c>
      <c r="W1496" s="26">
        <f t="shared" si="4156"/>
        <v>0</v>
      </c>
      <c r="X1496" s="26">
        <f t="shared" si="4157"/>
        <v>0</v>
      </c>
      <c r="Y1496" s="26">
        <f t="shared" si="4158"/>
        <v>0</v>
      </c>
      <c r="Z1496" s="26">
        <f t="shared" si="4159"/>
        <v>0</v>
      </c>
      <c r="AA1496" s="26">
        <f t="shared" si="4160"/>
        <v>0</v>
      </c>
      <c r="AB1496" s="26">
        <f t="shared" si="4161"/>
        <v>0</v>
      </c>
      <c r="AC1496" s="27">
        <f t="shared" si="4162"/>
        <v>0</v>
      </c>
      <c r="AD1496" s="27">
        <f t="shared" si="4163"/>
        <v>0</v>
      </c>
      <c r="AE1496" s="28" t="e">
        <f t="shared" si="4023"/>
        <v>#DIV/0!</v>
      </c>
      <c r="AF1496" s="42">
        <f t="shared" si="4164"/>
        <v>0</v>
      </c>
      <c r="AG1496" s="42">
        <f t="shared" si="4165"/>
        <v>0</v>
      </c>
      <c r="AH1496" s="43">
        <f t="shared" si="4166"/>
        <v>0</v>
      </c>
      <c r="AI1496" s="43">
        <f t="shared" si="4167"/>
        <v>0</v>
      </c>
      <c r="AJ1496" s="43">
        <f t="shared" si="4168"/>
        <v>0</v>
      </c>
      <c r="AK1496" s="43">
        <f t="shared" si="4169"/>
        <v>0</v>
      </c>
      <c r="AL1496" s="43">
        <f t="shared" si="4024"/>
        <v>0</v>
      </c>
      <c r="AM1496" s="43">
        <f t="shared" si="4025"/>
        <v>0</v>
      </c>
      <c r="AN1496" s="37" t="s">
        <v>35</v>
      </c>
    </row>
    <row r="1497" spans="2:40" ht="31.2" hidden="1" customHeight="1" x14ac:dyDescent="0.3">
      <c r="B1497" s="30" t="s">
        <v>667</v>
      </c>
      <c r="C1497" s="30" t="s">
        <v>132</v>
      </c>
      <c r="D1497" s="30" t="s">
        <v>114</v>
      </c>
      <c r="E1497" s="15" t="str">
        <f t="shared" si="4030"/>
        <v>0603</v>
      </c>
      <c r="F1497" s="30" t="s">
        <v>204</v>
      </c>
      <c r="G1497" s="30"/>
      <c r="H1497" s="31" t="s">
        <v>205</v>
      </c>
      <c r="I1497" s="32">
        <f t="shared" si="4170"/>
        <v>0</v>
      </c>
      <c r="J1497" s="32">
        <f t="shared" si="4171"/>
        <v>0</v>
      </c>
      <c r="K1497" s="32">
        <f t="shared" si="4172"/>
        <v>0</v>
      </c>
      <c r="L1497" s="32">
        <f t="shared" si="4173"/>
        <v>0</v>
      </c>
      <c r="M1497" s="32">
        <f t="shared" si="4174"/>
        <v>0</v>
      </c>
      <c r="N1497" s="32">
        <f t="shared" si="4175"/>
        <v>0</v>
      </c>
      <c r="O1497" s="32">
        <f t="shared" si="4149"/>
        <v>0</v>
      </c>
      <c r="P1497" s="32">
        <f t="shared" si="4150"/>
        <v>0</v>
      </c>
      <c r="Q1497" s="32">
        <f t="shared" si="4151"/>
        <v>0</v>
      </c>
      <c r="R1497" s="32">
        <f t="shared" si="4152"/>
        <v>0</v>
      </c>
      <c r="S1497" s="32">
        <f t="shared" si="4153"/>
        <v>0</v>
      </c>
      <c r="T1497" s="32">
        <f t="shared" si="4154"/>
        <v>0</v>
      </c>
      <c r="U1497" s="32">
        <v>0</v>
      </c>
      <c r="V1497" s="32">
        <f t="shared" si="4043"/>
        <v>0</v>
      </c>
      <c r="W1497" s="32">
        <f t="shared" si="4156"/>
        <v>0</v>
      </c>
      <c r="X1497" s="32">
        <f t="shared" si="4157"/>
        <v>0</v>
      </c>
      <c r="Y1497" s="32">
        <f t="shared" si="4158"/>
        <v>0</v>
      </c>
      <c r="Z1497" s="32">
        <f t="shared" si="4159"/>
        <v>0</v>
      </c>
      <c r="AA1497" s="32">
        <f t="shared" si="4160"/>
        <v>0</v>
      </c>
      <c r="AB1497" s="32">
        <f t="shared" si="4161"/>
        <v>0</v>
      </c>
      <c r="AC1497" s="33">
        <f t="shared" si="4162"/>
        <v>0</v>
      </c>
      <c r="AD1497" s="33">
        <f t="shared" si="4163"/>
        <v>0</v>
      </c>
      <c r="AE1497" s="34" t="e">
        <f t="shared" si="4023"/>
        <v>#DIV/0!</v>
      </c>
      <c r="AF1497" s="35">
        <f t="shared" si="4164"/>
        <v>0</v>
      </c>
      <c r="AG1497" s="35">
        <f t="shared" si="4165"/>
        <v>0</v>
      </c>
      <c r="AH1497" s="36">
        <f t="shared" si="4166"/>
        <v>0</v>
      </c>
      <c r="AI1497" s="36">
        <f t="shared" si="4167"/>
        <v>0</v>
      </c>
      <c r="AJ1497" s="36">
        <f t="shared" si="4168"/>
        <v>0</v>
      </c>
      <c r="AK1497" s="36">
        <f t="shared" si="4169"/>
        <v>0</v>
      </c>
      <c r="AL1497" s="36">
        <f t="shared" si="4024"/>
        <v>0</v>
      </c>
      <c r="AM1497" s="36">
        <f t="shared" si="4025"/>
        <v>0</v>
      </c>
      <c r="AN1497" s="37" t="s">
        <v>35</v>
      </c>
    </row>
    <row r="1498" spans="2:40" ht="31.2" hidden="1" customHeight="1" x14ac:dyDescent="0.3">
      <c r="B1498" s="30" t="s">
        <v>667</v>
      </c>
      <c r="C1498" s="30" t="s">
        <v>132</v>
      </c>
      <c r="D1498" s="30" t="s">
        <v>114</v>
      </c>
      <c r="E1498" s="15" t="str">
        <f t="shared" si="4030"/>
        <v>0603</v>
      </c>
      <c r="F1498" s="30" t="s">
        <v>206</v>
      </c>
      <c r="G1498" s="30"/>
      <c r="H1498" s="31" t="s">
        <v>207</v>
      </c>
      <c r="I1498" s="32">
        <f t="shared" ref="I1498:T1498" si="4176">I1503+I1499</f>
        <v>0</v>
      </c>
      <c r="J1498" s="32">
        <f t="shared" si="4176"/>
        <v>0</v>
      </c>
      <c r="K1498" s="32">
        <f t="shared" si="4176"/>
        <v>0</v>
      </c>
      <c r="L1498" s="32">
        <f t="shared" si="4176"/>
        <v>0</v>
      </c>
      <c r="M1498" s="32">
        <f t="shared" si="4176"/>
        <v>0</v>
      </c>
      <c r="N1498" s="32">
        <f t="shared" si="4176"/>
        <v>0</v>
      </c>
      <c r="O1498" s="32">
        <f t="shared" si="4176"/>
        <v>0</v>
      </c>
      <c r="P1498" s="32">
        <f t="shared" si="4176"/>
        <v>0</v>
      </c>
      <c r="Q1498" s="32">
        <f t="shared" si="4176"/>
        <v>0</v>
      </c>
      <c r="R1498" s="32">
        <f t="shared" si="4176"/>
        <v>0</v>
      </c>
      <c r="S1498" s="32">
        <f t="shared" si="4176"/>
        <v>0</v>
      </c>
      <c r="T1498" s="32">
        <f t="shared" si="4176"/>
        <v>0</v>
      </c>
      <c r="U1498" s="32">
        <v>0</v>
      </c>
      <c r="V1498" s="32">
        <f t="shared" si="4043"/>
        <v>0</v>
      </c>
      <c r="W1498" s="32">
        <f t="shared" ref="W1498:AD1498" si="4177">W1503+W1499</f>
        <v>0</v>
      </c>
      <c r="X1498" s="32">
        <f t="shared" si="4177"/>
        <v>0</v>
      </c>
      <c r="Y1498" s="32">
        <f t="shared" si="4177"/>
        <v>0</v>
      </c>
      <c r="Z1498" s="32">
        <f t="shared" si="4177"/>
        <v>0</v>
      </c>
      <c r="AA1498" s="32">
        <f t="shared" si="4177"/>
        <v>0</v>
      </c>
      <c r="AB1498" s="32">
        <f t="shared" si="4177"/>
        <v>0</v>
      </c>
      <c r="AC1498" s="33">
        <f t="shared" si="4177"/>
        <v>0</v>
      </c>
      <c r="AD1498" s="33">
        <f t="shared" si="4177"/>
        <v>0</v>
      </c>
      <c r="AE1498" s="34" t="e">
        <f t="shared" si="4023"/>
        <v>#DIV/0!</v>
      </c>
      <c r="AF1498" s="35">
        <f t="shared" ref="AF1498:AK1498" si="4178">AF1503+AF1499</f>
        <v>0</v>
      </c>
      <c r="AG1498" s="35">
        <f t="shared" si="4178"/>
        <v>0</v>
      </c>
      <c r="AH1498" s="36">
        <f t="shared" si="4178"/>
        <v>0</v>
      </c>
      <c r="AI1498" s="36">
        <f t="shared" si="4178"/>
        <v>0</v>
      </c>
      <c r="AJ1498" s="36">
        <f t="shared" si="4178"/>
        <v>0</v>
      </c>
      <c r="AK1498" s="36">
        <f t="shared" si="4178"/>
        <v>0</v>
      </c>
      <c r="AL1498" s="36">
        <f t="shared" si="4024"/>
        <v>0</v>
      </c>
      <c r="AM1498" s="36">
        <f t="shared" si="4025"/>
        <v>0</v>
      </c>
      <c r="AN1498" s="37" t="s">
        <v>35</v>
      </c>
    </row>
    <row r="1499" spans="2:40" ht="31.2" hidden="1" customHeight="1" x14ac:dyDescent="0.3">
      <c r="B1499" s="30" t="s">
        <v>667</v>
      </c>
      <c r="C1499" s="30" t="s">
        <v>132</v>
      </c>
      <c r="D1499" s="30" t="s">
        <v>114</v>
      </c>
      <c r="E1499" s="15" t="str">
        <f t="shared" si="4030"/>
        <v>0603</v>
      </c>
      <c r="F1499" s="30" t="s">
        <v>257</v>
      </c>
      <c r="G1499" s="30"/>
      <c r="H1499" s="31" t="s">
        <v>258</v>
      </c>
      <c r="I1499" s="32">
        <f t="shared" ref="I1499:I1507" si="4179">I1500</f>
        <v>0</v>
      </c>
      <c r="J1499" s="32">
        <f t="shared" ref="J1499:J1507" si="4180">J1500</f>
        <v>0</v>
      </c>
      <c r="K1499" s="32">
        <f t="shared" ref="K1499:K1507" si="4181">K1500</f>
        <v>0</v>
      </c>
      <c r="L1499" s="32">
        <f t="shared" ref="L1499:L1507" si="4182">L1500</f>
        <v>0</v>
      </c>
      <c r="M1499" s="32">
        <f t="shared" ref="M1499:M1507" si="4183">M1500</f>
        <v>0</v>
      </c>
      <c r="N1499" s="32">
        <f t="shared" ref="N1499:N1507" si="4184">N1500</f>
        <v>0</v>
      </c>
      <c r="O1499" s="32">
        <f t="shared" ref="O1499:O1507" si="4185">O1500</f>
        <v>0</v>
      </c>
      <c r="P1499" s="32">
        <f t="shared" ref="P1499:P1507" si="4186">P1500</f>
        <v>0</v>
      </c>
      <c r="Q1499" s="32">
        <f t="shared" ref="Q1499:Q1507" si="4187">Q1500</f>
        <v>0</v>
      </c>
      <c r="R1499" s="32">
        <f t="shared" ref="R1499:R1507" si="4188">R1500</f>
        <v>0</v>
      </c>
      <c r="S1499" s="32">
        <f t="shared" ref="S1499:S1507" si="4189">S1500</f>
        <v>0</v>
      </c>
      <c r="T1499" s="32">
        <f t="shared" ref="T1499:T1507" si="4190">T1500</f>
        <v>0</v>
      </c>
      <c r="U1499" s="32">
        <v>0</v>
      </c>
      <c r="V1499" s="32">
        <f t="shared" si="4043"/>
        <v>0</v>
      </c>
      <c r="W1499" s="32">
        <f t="shared" ref="W1499:W1507" si="4191">W1500</f>
        <v>0</v>
      </c>
      <c r="X1499" s="32">
        <f t="shared" ref="X1499:X1507" si="4192">X1500</f>
        <v>0</v>
      </c>
      <c r="Y1499" s="32">
        <f t="shared" ref="Y1499:Y1507" si="4193">Y1500</f>
        <v>0</v>
      </c>
      <c r="Z1499" s="32">
        <f t="shared" ref="Z1499:Z1507" si="4194">Z1500</f>
        <v>0</v>
      </c>
      <c r="AA1499" s="32">
        <f t="shared" ref="AA1499:AA1507" si="4195">AA1500</f>
        <v>0</v>
      </c>
      <c r="AB1499" s="32">
        <f t="shared" ref="AB1499:AB1507" si="4196">AB1500</f>
        <v>0</v>
      </c>
      <c r="AC1499" s="33">
        <f t="shared" ref="AC1499:AC1507" si="4197">AC1500</f>
        <v>0</v>
      </c>
      <c r="AD1499" s="33">
        <f t="shared" ref="AD1499:AD1507" si="4198">AD1500</f>
        <v>0</v>
      </c>
      <c r="AE1499" s="34" t="e">
        <f t="shared" si="4023"/>
        <v>#DIV/0!</v>
      </c>
      <c r="AF1499" s="35">
        <f t="shared" ref="AF1499:AF1507" si="4199">AF1500</f>
        <v>0</v>
      </c>
      <c r="AG1499" s="35">
        <f t="shared" ref="AG1499:AG1507" si="4200">AG1500</f>
        <v>0</v>
      </c>
      <c r="AH1499" s="36">
        <f t="shared" ref="AH1499:AH1507" si="4201">AH1500</f>
        <v>0</v>
      </c>
      <c r="AI1499" s="36">
        <f t="shared" ref="AI1499:AI1507" si="4202">AI1500</f>
        <v>0</v>
      </c>
      <c r="AJ1499" s="36">
        <f t="shared" ref="AJ1499:AJ1507" si="4203">AJ1500</f>
        <v>0</v>
      </c>
      <c r="AK1499" s="36">
        <f t="shared" ref="AK1499:AK1507" si="4204">AK1500</f>
        <v>0</v>
      </c>
      <c r="AL1499" s="36">
        <f t="shared" si="4024"/>
        <v>0</v>
      </c>
      <c r="AM1499" s="36">
        <f t="shared" si="4025"/>
        <v>0</v>
      </c>
      <c r="AN1499" s="37" t="s">
        <v>35</v>
      </c>
    </row>
    <row r="1500" spans="2:40" ht="15.6" hidden="1" customHeight="1" x14ac:dyDescent="0.3">
      <c r="B1500" s="30" t="s">
        <v>667</v>
      </c>
      <c r="C1500" s="30" t="s">
        <v>132</v>
      </c>
      <c r="D1500" s="30" t="s">
        <v>114</v>
      </c>
      <c r="E1500" s="15" t="str">
        <f t="shared" si="4030"/>
        <v>0603</v>
      </c>
      <c r="F1500" s="30" t="s">
        <v>259</v>
      </c>
      <c r="G1500" s="30"/>
      <c r="H1500" s="31" t="s">
        <v>260</v>
      </c>
      <c r="I1500" s="32">
        <f t="shared" si="4179"/>
        <v>0</v>
      </c>
      <c r="J1500" s="32">
        <f t="shared" si="4180"/>
        <v>0</v>
      </c>
      <c r="K1500" s="32">
        <f t="shared" si="4181"/>
        <v>0</v>
      </c>
      <c r="L1500" s="32">
        <f t="shared" si="4182"/>
        <v>0</v>
      </c>
      <c r="M1500" s="32">
        <f t="shared" si="4183"/>
        <v>0</v>
      </c>
      <c r="N1500" s="32">
        <f t="shared" si="4184"/>
        <v>0</v>
      </c>
      <c r="O1500" s="32">
        <f t="shared" si="4185"/>
        <v>0</v>
      </c>
      <c r="P1500" s="32">
        <f t="shared" si="4186"/>
        <v>0</v>
      </c>
      <c r="Q1500" s="32">
        <f t="shared" si="4187"/>
        <v>0</v>
      </c>
      <c r="R1500" s="32">
        <f t="shared" si="4188"/>
        <v>0</v>
      </c>
      <c r="S1500" s="32">
        <f t="shared" si="4189"/>
        <v>0</v>
      </c>
      <c r="T1500" s="32">
        <f t="shared" si="4190"/>
        <v>0</v>
      </c>
      <c r="U1500" s="32">
        <v>0</v>
      </c>
      <c r="V1500" s="32">
        <f t="shared" si="4043"/>
        <v>0</v>
      </c>
      <c r="W1500" s="32">
        <f t="shared" si="4191"/>
        <v>0</v>
      </c>
      <c r="X1500" s="32">
        <f t="shared" si="4192"/>
        <v>0</v>
      </c>
      <c r="Y1500" s="32">
        <f t="shared" si="4193"/>
        <v>0</v>
      </c>
      <c r="Z1500" s="32">
        <f t="shared" si="4194"/>
        <v>0</v>
      </c>
      <c r="AA1500" s="32">
        <f t="shared" si="4195"/>
        <v>0</v>
      </c>
      <c r="AB1500" s="32">
        <f t="shared" si="4196"/>
        <v>0</v>
      </c>
      <c r="AC1500" s="33">
        <f t="shared" si="4197"/>
        <v>0</v>
      </c>
      <c r="AD1500" s="33">
        <f t="shared" si="4198"/>
        <v>0</v>
      </c>
      <c r="AE1500" s="34" t="e">
        <f t="shared" si="4023"/>
        <v>#DIV/0!</v>
      </c>
      <c r="AF1500" s="35">
        <f t="shared" si="4199"/>
        <v>0</v>
      </c>
      <c r="AG1500" s="35">
        <f t="shared" si="4200"/>
        <v>0</v>
      </c>
      <c r="AH1500" s="36">
        <f t="shared" si="4201"/>
        <v>0</v>
      </c>
      <c r="AI1500" s="36">
        <f t="shared" si="4202"/>
        <v>0</v>
      </c>
      <c r="AJ1500" s="36">
        <f t="shared" si="4203"/>
        <v>0</v>
      </c>
      <c r="AK1500" s="36">
        <f t="shared" si="4204"/>
        <v>0</v>
      </c>
      <c r="AL1500" s="36">
        <f t="shared" si="4024"/>
        <v>0</v>
      </c>
      <c r="AM1500" s="36">
        <f t="shared" si="4025"/>
        <v>0</v>
      </c>
      <c r="AN1500" s="37" t="s">
        <v>35</v>
      </c>
    </row>
    <row r="1501" spans="2:40" ht="31.2" hidden="1" customHeight="1" x14ac:dyDescent="0.3">
      <c r="B1501" s="30" t="s">
        <v>667</v>
      </c>
      <c r="C1501" s="30" t="s">
        <v>132</v>
      </c>
      <c r="D1501" s="30" t="s">
        <v>114</v>
      </c>
      <c r="E1501" s="15" t="str">
        <f t="shared" si="4030"/>
        <v>0603</v>
      </c>
      <c r="F1501" s="30" t="s">
        <v>259</v>
      </c>
      <c r="G1501" s="30" t="s">
        <v>50</v>
      </c>
      <c r="H1501" s="31" t="s">
        <v>51</v>
      </c>
      <c r="I1501" s="32">
        <f t="shared" si="4179"/>
        <v>0</v>
      </c>
      <c r="J1501" s="32">
        <f t="shared" si="4180"/>
        <v>0</v>
      </c>
      <c r="K1501" s="32">
        <f t="shared" si="4181"/>
        <v>0</v>
      </c>
      <c r="L1501" s="32">
        <f t="shared" si="4182"/>
        <v>0</v>
      </c>
      <c r="M1501" s="32">
        <f t="shared" si="4183"/>
        <v>0</v>
      </c>
      <c r="N1501" s="32">
        <f t="shared" si="4184"/>
        <v>0</v>
      </c>
      <c r="O1501" s="32">
        <f t="shared" si="4185"/>
        <v>0</v>
      </c>
      <c r="P1501" s="32">
        <f t="shared" si="4186"/>
        <v>0</v>
      </c>
      <c r="Q1501" s="32">
        <f t="shared" si="4187"/>
        <v>0</v>
      </c>
      <c r="R1501" s="32">
        <f t="shared" si="4188"/>
        <v>0</v>
      </c>
      <c r="S1501" s="32">
        <f t="shared" si="4189"/>
        <v>0</v>
      </c>
      <c r="T1501" s="32">
        <f t="shared" si="4190"/>
        <v>0</v>
      </c>
      <c r="U1501" s="32">
        <v>0</v>
      </c>
      <c r="V1501" s="32">
        <f t="shared" si="4043"/>
        <v>0</v>
      </c>
      <c r="W1501" s="32">
        <f t="shared" si="4191"/>
        <v>0</v>
      </c>
      <c r="X1501" s="32">
        <f t="shared" si="4192"/>
        <v>0</v>
      </c>
      <c r="Y1501" s="32">
        <f t="shared" si="4193"/>
        <v>0</v>
      </c>
      <c r="Z1501" s="32">
        <f t="shared" si="4194"/>
        <v>0</v>
      </c>
      <c r="AA1501" s="32">
        <f t="shared" si="4195"/>
        <v>0</v>
      </c>
      <c r="AB1501" s="32">
        <f t="shared" si="4196"/>
        <v>0</v>
      </c>
      <c r="AC1501" s="33">
        <f t="shared" si="4197"/>
        <v>0</v>
      </c>
      <c r="AD1501" s="33">
        <f t="shared" si="4198"/>
        <v>0</v>
      </c>
      <c r="AE1501" s="34" t="e">
        <f t="shared" si="4023"/>
        <v>#DIV/0!</v>
      </c>
      <c r="AF1501" s="35">
        <f t="shared" si="4199"/>
        <v>0</v>
      </c>
      <c r="AG1501" s="35">
        <f t="shared" si="4200"/>
        <v>0</v>
      </c>
      <c r="AH1501" s="36">
        <f t="shared" si="4201"/>
        <v>0</v>
      </c>
      <c r="AI1501" s="36">
        <f t="shared" si="4202"/>
        <v>0</v>
      </c>
      <c r="AJ1501" s="36">
        <f t="shared" si="4203"/>
        <v>0</v>
      </c>
      <c r="AK1501" s="36">
        <f t="shared" si="4204"/>
        <v>0</v>
      </c>
      <c r="AL1501" s="36">
        <f t="shared" si="4024"/>
        <v>0</v>
      </c>
      <c r="AM1501" s="36">
        <f t="shared" si="4025"/>
        <v>0</v>
      </c>
      <c r="AN1501" s="37" t="s">
        <v>35</v>
      </c>
    </row>
    <row r="1502" spans="2:40" ht="31.2" hidden="1" customHeight="1" x14ac:dyDescent="0.3">
      <c r="B1502" s="30" t="s">
        <v>667</v>
      </c>
      <c r="C1502" s="30" t="s">
        <v>132</v>
      </c>
      <c r="D1502" s="30" t="s">
        <v>114</v>
      </c>
      <c r="E1502" s="15" t="str">
        <f t="shared" si="4030"/>
        <v>0603</v>
      </c>
      <c r="F1502" s="30" t="s">
        <v>259</v>
      </c>
      <c r="G1502" s="30" t="s">
        <v>52</v>
      </c>
      <c r="H1502" s="31" t="s">
        <v>53</v>
      </c>
      <c r="I1502" s="32"/>
      <c r="J1502" s="32"/>
      <c r="K1502" s="32"/>
      <c r="L1502" s="32"/>
      <c r="M1502" s="32"/>
      <c r="N1502" s="32"/>
      <c r="O1502" s="32">
        <v>0</v>
      </c>
      <c r="P1502" s="32">
        <v>0</v>
      </c>
      <c r="Q1502" s="32">
        <v>0</v>
      </c>
      <c r="R1502" s="32">
        <v>0</v>
      </c>
      <c r="S1502" s="32">
        <v>0</v>
      </c>
      <c r="T1502" s="32">
        <v>0</v>
      </c>
      <c r="U1502" s="32">
        <v>0</v>
      </c>
      <c r="V1502" s="32">
        <f t="shared" si="4043"/>
        <v>0</v>
      </c>
      <c r="W1502" s="32"/>
      <c r="X1502" s="32"/>
      <c r="Y1502" s="32"/>
      <c r="Z1502" s="32"/>
      <c r="AA1502" s="32"/>
      <c r="AB1502" s="32">
        <v>0</v>
      </c>
      <c r="AC1502" s="33">
        <v>0</v>
      </c>
      <c r="AD1502" s="33">
        <v>0</v>
      </c>
      <c r="AE1502" s="34" t="e">
        <f t="shared" si="4023"/>
        <v>#DIV/0!</v>
      </c>
      <c r="AF1502" s="35">
        <v>0</v>
      </c>
      <c r="AG1502" s="35">
        <v>0</v>
      </c>
      <c r="AH1502" s="36">
        <v>0</v>
      </c>
      <c r="AI1502" s="36">
        <v>0</v>
      </c>
      <c r="AJ1502" s="36">
        <v>0</v>
      </c>
      <c r="AK1502" s="36">
        <v>0</v>
      </c>
      <c r="AL1502" s="36">
        <f t="shared" si="4024"/>
        <v>0</v>
      </c>
      <c r="AM1502" s="36">
        <f t="shared" si="4025"/>
        <v>0</v>
      </c>
      <c r="AN1502" s="37" t="s">
        <v>35</v>
      </c>
    </row>
    <row r="1503" spans="2:40" ht="31.2" hidden="1" customHeight="1" x14ac:dyDescent="0.3">
      <c r="B1503" s="30" t="s">
        <v>667</v>
      </c>
      <c r="C1503" s="30" t="s">
        <v>132</v>
      </c>
      <c r="D1503" s="30" t="s">
        <v>114</v>
      </c>
      <c r="E1503" s="15" t="str">
        <f t="shared" si="4030"/>
        <v>0603</v>
      </c>
      <c r="F1503" s="30" t="s">
        <v>279</v>
      </c>
      <c r="G1503" s="30"/>
      <c r="H1503" s="31" t="s">
        <v>280</v>
      </c>
      <c r="I1503" s="32">
        <f t="shared" si="4179"/>
        <v>0</v>
      </c>
      <c r="J1503" s="32">
        <f t="shared" si="4180"/>
        <v>0</v>
      </c>
      <c r="K1503" s="32">
        <f t="shared" si="4181"/>
        <v>0</v>
      </c>
      <c r="L1503" s="32">
        <f t="shared" si="4182"/>
        <v>0</v>
      </c>
      <c r="M1503" s="32">
        <f t="shared" si="4183"/>
        <v>0</v>
      </c>
      <c r="N1503" s="32">
        <f t="shared" si="4184"/>
        <v>0</v>
      </c>
      <c r="O1503" s="32">
        <f t="shared" si="4185"/>
        <v>0</v>
      </c>
      <c r="P1503" s="32">
        <f t="shared" si="4186"/>
        <v>0</v>
      </c>
      <c r="Q1503" s="32">
        <f t="shared" si="4187"/>
        <v>0</v>
      </c>
      <c r="R1503" s="32">
        <f t="shared" si="4188"/>
        <v>0</v>
      </c>
      <c r="S1503" s="32">
        <f t="shared" si="4189"/>
        <v>0</v>
      </c>
      <c r="T1503" s="32">
        <f t="shared" si="4190"/>
        <v>0</v>
      </c>
      <c r="U1503" s="32">
        <v>0</v>
      </c>
      <c r="V1503" s="32">
        <f t="shared" si="4043"/>
        <v>0</v>
      </c>
      <c r="W1503" s="32">
        <f t="shared" si="4191"/>
        <v>0</v>
      </c>
      <c r="X1503" s="32">
        <f t="shared" si="4192"/>
        <v>0</v>
      </c>
      <c r="Y1503" s="32">
        <f t="shared" si="4193"/>
        <v>0</v>
      </c>
      <c r="Z1503" s="32">
        <f t="shared" si="4194"/>
        <v>0</v>
      </c>
      <c r="AA1503" s="32">
        <f t="shared" si="4195"/>
        <v>0</v>
      </c>
      <c r="AB1503" s="32">
        <f t="shared" si="4196"/>
        <v>0</v>
      </c>
      <c r="AC1503" s="33">
        <f t="shared" si="4197"/>
        <v>0</v>
      </c>
      <c r="AD1503" s="33">
        <f t="shared" si="4198"/>
        <v>0</v>
      </c>
      <c r="AE1503" s="34" t="e">
        <f t="shared" si="4023"/>
        <v>#DIV/0!</v>
      </c>
      <c r="AF1503" s="35">
        <f t="shared" si="4199"/>
        <v>0</v>
      </c>
      <c r="AG1503" s="35">
        <f t="shared" si="4200"/>
        <v>0</v>
      </c>
      <c r="AH1503" s="36">
        <f t="shared" si="4201"/>
        <v>0</v>
      </c>
      <c r="AI1503" s="36">
        <f t="shared" si="4202"/>
        <v>0</v>
      </c>
      <c r="AJ1503" s="36">
        <f t="shared" si="4203"/>
        <v>0</v>
      </c>
      <c r="AK1503" s="36">
        <f t="shared" si="4204"/>
        <v>0</v>
      </c>
      <c r="AL1503" s="36">
        <f t="shared" si="4024"/>
        <v>0</v>
      </c>
      <c r="AM1503" s="36">
        <f t="shared" si="4025"/>
        <v>0</v>
      </c>
      <c r="AN1503" s="37" t="s">
        <v>35</v>
      </c>
    </row>
    <row r="1504" spans="2:40" ht="31.2" hidden="1" customHeight="1" x14ac:dyDescent="0.3">
      <c r="B1504" s="30" t="s">
        <v>667</v>
      </c>
      <c r="C1504" s="30" t="s">
        <v>132</v>
      </c>
      <c r="D1504" s="30" t="s">
        <v>114</v>
      </c>
      <c r="E1504" s="15" t="str">
        <f t="shared" si="4030"/>
        <v>0603</v>
      </c>
      <c r="F1504" s="30" t="s">
        <v>281</v>
      </c>
      <c r="G1504" s="30"/>
      <c r="H1504" s="31" t="s">
        <v>282</v>
      </c>
      <c r="I1504" s="32">
        <f t="shared" si="4179"/>
        <v>0</v>
      </c>
      <c r="J1504" s="32">
        <f t="shared" si="4180"/>
        <v>0</v>
      </c>
      <c r="K1504" s="32">
        <f t="shared" si="4181"/>
        <v>0</v>
      </c>
      <c r="L1504" s="32">
        <f t="shared" si="4182"/>
        <v>0</v>
      </c>
      <c r="M1504" s="32">
        <f t="shared" si="4183"/>
        <v>0</v>
      </c>
      <c r="N1504" s="32">
        <f t="shared" si="4184"/>
        <v>0</v>
      </c>
      <c r="O1504" s="32">
        <f t="shared" si="4185"/>
        <v>0</v>
      </c>
      <c r="P1504" s="32">
        <f t="shared" si="4186"/>
        <v>0</v>
      </c>
      <c r="Q1504" s="32">
        <f t="shared" si="4187"/>
        <v>0</v>
      </c>
      <c r="R1504" s="32">
        <f t="shared" si="4188"/>
        <v>0</v>
      </c>
      <c r="S1504" s="32">
        <f t="shared" si="4189"/>
        <v>0</v>
      </c>
      <c r="T1504" s="32">
        <f t="shared" si="4190"/>
        <v>0</v>
      </c>
      <c r="U1504" s="32">
        <v>0</v>
      </c>
      <c r="V1504" s="32">
        <f t="shared" si="4043"/>
        <v>0</v>
      </c>
      <c r="W1504" s="32">
        <f t="shared" si="4191"/>
        <v>0</v>
      </c>
      <c r="X1504" s="32">
        <f t="shared" si="4192"/>
        <v>0</v>
      </c>
      <c r="Y1504" s="32">
        <f t="shared" si="4193"/>
        <v>0</v>
      </c>
      <c r="Z1504" s="32">
        <f t="shared" si="4194"/>
        <v>0</v>
      </c>
      <c r="AA1504" s="32">
        <f t="shared" si="4195"/>
        <v>0</v>
      </c>
      <c r="AB1504" s="32">
        <f t="shared" si="4196"/>
        <v>0</v>
      </c>
      <c r="AC1504" s="33">
        <f t="shared" si="4197"/>
        <v>0</v>
      </c>
      <c r="AD1504" s="33">
        <f t="shared" si="4198"/>
        <v>0</v>
      </c>
      <c r="AE1504" s="34" t="e">
        <f t="shared" si="4023"/>
        <v>#DIV/0!</v>
      </c>
      <c r="AF1504" s="35">
        <f t="shared" si="4199"/>
        <v>0</v>
      </c>
      <c r="AG1504" s="35">
        <f t="shared" si="4200"/>
        <v>0</v>
      </c>
      <c r="AH1504" s="36">
        <f t="shared" si="4201"/>
        <v>0</v>
      </c>
      <c r="AI1504" s="36">
        <f t="shared" si="4202"/>
        <v>0</v>
      </c>
      <c r="AJ1504" s="36">
        <f t="shared" si="4203"/>
        <v>0</v>
      </c>
      <c r="AK1504" s="36">
        <f t="shared" si="4204"/>
        <v>0</v>
      </c>
      <c r="AL1504" s="36">
        <f t="shared" si="4024"/>
        <v>0</v>
      </c>
      <c r="AM1504" s="36">
        <f t="shared" si="4025"/>
        <v>0</v>
      </c>
      <c r="AN1504" s="37" t="s">
        <v>35</v>
      </c>
    </row>
    <row r="1505" spans="2:40" ht="31.2" hidden="1" customHeight="1" x14ac:dyDescent="0.3">
      <c r="B1505" s="30" t="s">
        <v>667</v>
      </c>
      <c r="C1505" s="30" t="s">
        <v>132</v>
      </c>
      <c r="D1505" s="30" t="s">
        <v>114</v>
      </c>
      <c r="E1505" s="15" t="str">
        <f t="shared" si="4030"/>
        <v>0603</v>
      </c>
      <c r="F1505" s="30" t="s">
        <v>281</v>
      </c>
      <c r="G1505" s="30" t="s">
        <v>50</v>
      </c>
      <c r="H1505" s="31" t="s">
        <v>51</v>
      </c>
      <c r="I1505" s="32">
        <f t="shared" si="4179"/>
        <v>0</v>
      </c>
      <c r="J1505" s="32">
        <f t="shared" si="4180"/>
        <v>0</v>
      </c>
      <c r="K1505" s="32">
        <f t="shared" si="4181"/>
        <v>0</v>
      </c>
      <c r="L1505" s="32">
        <f t="shared" si="4182"/>
        <v>0</v>
      </c>
      <c r="M1505" s="32">
        <f t="shared" si="4183"/>
        <v>0</v>
      </c>
      <c r="N1505" s="32">
        <f t="shared" si="4184"/>
        <v>0</v>
      </c>
      <c r="O1505" s="32">
        <f t="shared" si="4185"/>
        <v>0</v>
      </c>
      <c r="P1505" s="32">
        <f t="shared" si="4186"/>
        <v>0</v>
      </c>
      <c r="Q1505" s="32">
        <f t="shared" si="4187"/>
        <v>0</v>
      </c>
      <c r="R1505" s="32">
        <f t="shared" si="4188"/>
        <v>0</v>
      </c>
      <c r="S1505" s="32">
        <f t="shared" si="4189"/>
        <v>0</v>
      </c>
      <c r="T1505" s="32">
        <f t="shared" si="4190"/>
        <v>0</v>
      </c>
      <c r="U1505" s="32">
        <v>0</v>
      </c>
      <c r="V1505" s="32">
        <f t="shared" si="4043"/>
        <v>0</v>
      </c>
      <c r="W1505" s="32">
        <f t="shared" si="4191"/>
        <v>0</v>
      </c>
      <c r="X1505" s="32">
        <f t="shared" si="4192"/>
        <v>0</v>
      </c>
      <c r="Y1505" s="32">
        <f t="shared" si="4193"/>
        <v>0</v>
      </c>
      <c r="Z1505" s="32">
        <f t="shared" si="4194"/>
        <v>0</v>
      </c>
      <c r="AA1505" s="32">
        <f t="shared" si="4195"/>
        <v>0</v>
      </c>
      <c r="AB1505" s="32">
        <f t="shared" si="4196"/>
        <v>0</v>
      </c>
      <c r="AC1505" s="33">
        <f t="shared" si="4197"/>
        <v>0</v>
      </c>
      <c r="AD1505" s="33">
        <f t="shared" si="4198"/>
        <v>0</v>
      </c>
      <c r="AE1505" s="34" t="e">
        <f t="shared" si="4023"/>
        <v>#DIV/0!</v>
      </c>
      <c r="AF1505" s="35">
        <f t="shared" si="4199"/>
        <v>0</v>
      </c>
      <c r="AG1505" s="35">
        <f t="shared" si="4200"/>
        <v>0</v>
      </c>
      <c r="AH1505" s="36">
        <f t="shared" si="4201"/>
        <v>0</v>
      </c>
      <c r="AI1505" s="36">
        <f t="shared" si="4202"/>
        <v>0</v>
      </c>
      <c r="AJ1505" s="36">
        <f t="shared" si="4203"/>
        <v>0</v>
      </c>
      <c r="AK1505" s="36">
        <f t="shared" si="4204"/>
        <v>0</v>
      </c>
      <c r="AL1505" s="36">
        <f t="shared" si="4024"/>
        <v>0</v>
      </c>
      <c r="AM1505" s="36">
        <f t="shared" si="4025"/>
        <v>0</v>
      </c>
      <c r="AN1505" s="37" t="s">
        <v>35</v>
      </c>
    </row>
    <row r="1506" spans="2:40" ht="31.2" hidden="1" customHeight="1" x14ac:dyDescent="0.3">
      <c r="B1506" s="30" t="s">
        <v>667</v>
      </c>
      <c r="C1506" s="30" t="s">
        <v>132</v>
      </c>
      <c r="D1506" s="30" t="s">
        <v>114</v>
      </c>
      <c r="E1506" s="15" t="str">
        <f t="shared" si="4030"/>
        <v>0603</v>
      </c>
      <c r="F1506" s="30" t="s">
        <v>281</v>
      </c>
      <c r="G1506" s="30" t="s">
        <v>52</v>
      </c>
      <c r="H1506" s="31" t="s">
        <v>53</v>
      </c>
      <c r="I1506" s="32"/>
      <c r="J1506" s="32"/>
      <c r="K1506" s="32"/>
      <c r="L1506" s="32"/>
      <c r="M1506" s="32"/>
      <c r="N1506" s="32"/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2">
        <v>0</v>
      </c>
      <c r="V1506" s="32">
        <f t="shared" si="4043"/>
        <v>0</v>
      </c>
      <c r="W1506" s="32"/>
      <c r="X1506" s="32"/>
      <c r="Y1506" s="32"/>
      <c r="Z1506" s="32"/>
      <c r="AA1506" s="32"/>
      <c r="AB1506" s="32">
        <v>0</v>
      </c>
      <c r="AC1506" s="33">
        <v>0</v>
      </c>
      <c r="AD1506" s="33">
        <v>0</v>
      </c>
      <c r="AE1506" s="34" t="e">
        <f t="shared" si="4023"/>
        <v>#DIV/0!</v>
      </c>
      <c r="AF1506" s="35">
        <v>0</v>
      </c>
      <c r="AG1506" s="35">
        <v>0</v>
      </c>
      <c r="AH1506" s="36">
        <v>0</v>
      </c>
      <c r="AI1506" s="36">
        <v>0</v>
      </c>
      <c r="AJ1506" s="36">
        <v>0</v>
      </c>
      <c r="AK1506" s="36">
        <v>0</v>
      </c>
      <c r="AL1506" s="36">
        <f t="shared" si="4024"/>
        <v>0</v>
      </c>
      <c r="AM1506" s="36">
        <f t="shared" si="4025"/>
        <v>0</v>
      </c>
      <c r="AN1506" s="37" t="s">
        <v>35</v>
      </c>
    </row>
    <row r="1507" spans="2:40" s="13" customFormat="1" x14ac:dyDescent="0.3">
      <c r="B1507" s="14" t="s">
        <v>667</v>
      </c>
      <c r="C1507" s="14" t="s">
        <v>224</v>
      </c>
      <c r="D1507" s="14"/>
      <c r="E1507" s="21" t="str">
        <f t="shared" si="4030"/>
        <v>07</v>
      </c>
      <c r="F1507" s="14"/>
      <c r="G1507" s="14"/>
      <c r="H1507" s="16" t="s">
        <v>292</v>
      </c>
      <c r="I1507" s="17">
        <f t="shared" si="4179"/>
        <v>1280.5</v>
      </c>
      <c r="J1507" s="17">
        <f t="shared" si="4180"/>
        <v>1280.5</v>
      </c>
      <c r="K1507" s="17">
        <f t="shared" si="4181"/>
        <v>1280.5</v>
      </c>
      <c r="L1507" s="17">
        <f t="shared" si="4182"/>
        <v>0</v>
      </c>
      <c r="M1507" s="17">
        <f t="shared" si="4183"/>
        <v>0</v>
      </c>
      <c r="N1507" s="17">
        <f t="shared" si="4184"/>
        <v>0</v>
      </c>
      <c r="O1507" s="17">
        <f t="shared" si="4185"/>
        <v>0</v>
      </c>
      <c r="P1507" s="17">
        <f t="shared" si="4186"/>
        <v>0</v>
      </c>
      <c r="Q1507" s="17">
        <f t="shared" si="4187"/>
        <v>0</v>
      </c>
      <c r="R1507" s="17">
        <f t="shared" si="4188"/>
        <v>0</v>
      </c>
      <c r="S1507" s="17">
        <f t="shared" si="4189"/>
        <v>0</v>
      </c>
      <c r="T1507" s="17">
        <f t="shared" si="4190"/>
        <v>0</v>
      </c>
      <c r="U1507" s="17">
        <v>0</v>
      </c>
      <c r="V1507" s="17">
        <f t="shared" si="4043"/>
        <v>1280.5</v>
      </c>
      <c r="W1507" s="17">
        <f t="shared" si="4191"/>
        <v>0</v>
      </c>
      <c r="X1507" s="17">
        <f t="shared" si="4192"/>
        <v>0</v>
      </c>
      <c r="Y1507" s="17">
        <f t="shared" si="4193"/>
        <v>0</v>
      </c>
      <c r="Z1507" s="17">
        <f t="shared" si="4194"/>
        <v>0</v>
      </c>
      <c r="AA1507" s="17">
        <f t="shared" si="4195"/>
        <v>0</v>
      </c>
      <c r="AB1507" s="17">
        <f t="shared" si="4196"/>
        <v>1280.452</v>
      </c>
      <c r="AC1507" s="18">
        <f t="shared" si="4197"/>
        <v>1280.5</v>
      </c>
      <c r="AD1507" s="18">
        <f t="shared" si="4198"/>
        <v>1280.452</v>
      </c>
      <c r="AE1507" s="19">
        <f t="shared" si="4023"/>
        <v>99.996251464271765</v>
      </c>
      <c r="AF1507" s="17">
        <f t="shared" si="4199"/>
        <v>1280.5</v>
      </c>
      <c r="AG1507" s="17">
        <f t="shared" si="4200"/>
        <v>0</v>
      </c>
      <c r="AH1507" s="17">
        <f t="shared" si="4201"/>
        <v>0</v>
      </c>
      <c r="AI1507" s="17">
        <f t="shared" si="4202"/>
        <v>0</v>
      </c>
      <c r="AJ1507" s="17">
        <f t="shared" si="4203"/>
        <v>0</v>
      </c>
      <c r="AK1507" s="17">
        <f t="shared" si="4204"/>
        <v>0</v>
      </c>
      <c r="AL1507" s="17">
        <f t="shared" si="4024"/>
        <v>1280.5</v>
      </c>
      <c r="AM1507" s="17">
        <f t="shared" si="4025"/>
        <v>0</v>
      </c>
      <c r="AN1507" s="2"/>
    </row>
    <row r="1508" spans="2:40" s="22" customFormat="1" x14ac:dyDescent="0.3">
      <c r="B1508" s="23" t="s">
        <v>667</v>
      </c>
      <c r="C1508" s="23" t="s">
        <v>224</v>
      </c>
      <c r="D1508" s="23" t="s">
        <v>224</v>
      </c>
      <c r="E1508" s="24" t="str">
        <f t="shared" si="4030"/>
        <v>0707</v>
      </c>
      <c r="F1508" s="23"/>
      <c r="G1508" s="23"/>
      <c r="H1508" s="25" t="s">
        <v>333</v>
      </c>
      <c r="I1508" s="26">
        <f t="shared" ref="I1508:T1508" si="4205">I1509+I1515</f>
        <v>1280.5</v>
      </c>
      <c r="J1508" s="26">
        <f t="shared" si="4205"/>
        <v>1280.5</v>
      </c>
      <c r="K1508" s="26">
        <f t="shared" si="4205"/>
        <v>1280.5</v>
      </c>
      <c r="L1508" s="26">
        <f t="shared" si="4205"/>
        <v>0</v>
      </c>
      <c r="M1508" s="26">
        <f t="shared" si="4205"/>
        <v>0</v>
      </c>
      <c r="N1508" s="26">
        <f t="shared" si="4205"/>
        <v>0</v>
      </c>
      <c r="O1508" s="26">
        <f t="shared" si="4205"/>
        <v>0</v>
      </c>
      <c r="P1508" s="26">
        <f t="shared" si="4205"/>
        <v>0</v>
      </c>
      <c r="Q1508" s="26">
        <f t="shared" si="4205"/>
        <v>0</v>
      </c>
      <c r="R1508" s="26">
        <f t="shared" si="4205"/>
        <v>0</v>
      </c>
      <c r="S1508" s="26">
        <f t="shared" si="4205"/>
        <v>0</v>
      </c>
      <c r="T1508" s="26">
        <f t="shared" si="4205"/>
        <v>0</v>
      </c>
      <c r="U1508" s="26">
        <v>0</v>
      </c>
      <c r="V1508" s="26">
        <f t="shared" si="4043"/>
        <v>1280.5</v>
      </c>
      <c r="W1508" s="26">
        <f t="shared" ref="W1508:AD1508" si="4206">W1509+W1515</f>
        <v>0</v>
      </c>
      <c r="X1508" s="26">
        <f t="shared" si="4206"/>
        <v>0</v>
      </c>
      <c r="Y1508" s="26">
        <f t="shared" si="4206"/>
        <v>0</v>
      </c>
      <c r="Z1508" s="26">
        <f t="shared" si="4206"/>
        <v>0</v>
      </c>
      <c r="AA1508" s="26">
        <f t="shared" si="4206"/>
        <v>0</v>
      </c>
      <c r="AB1508" s="26">
        <f t="shared" si="4206"/>
        <v>1280.452</v>
      </c>
      <c r="AC1508" s="27">
        <f t="shared" si="4206"/>
        <v>1280.5</v>
      </c>
      <c r="AD1508" s="27">
        <f t="shared" si="4206"/>
        <v>1280.452</v>
      </c>
      <c r="AE1508" s="28">
        <f t="shared" si="4023"/>
        <v>99.996251464271765</v>
      </c>
      <c r="AF1508" s="26">
        <f t="shared" ref="AF1508:AK1508" si="4207">AF1509+AF1515</f>
        <v>1280.5</v>
      </c>
      <c r="AG1508" s="26">
        <f t="shared" si="4207"/>
        <v>0</v>
      </c>
      <c r="AH1508" s="26">
        <f t="shared" si="4207"/>
        <v>0</v>
      </c>
      <c r="AI1508" s="26">
        <f t="shared" si="4207"/>
        <v>0</v>
      </c>
      <c r="AJ1508" s="26">
        <f t="shared" si="4207"/>
        <v>0</v>
      </c>
      <c r="AK1508" s="26">
        <f t="shared" si="4207"/>
        <v>0</v>
      </c>
      <c r="AL1508" s="26">
        <f t="shared" si="4024"/>
        <v>1280.5</v>
      </c>
      <c r="AM1508" s="26">
        <f t="shared" si="4025"/>
        <v>0</v>
      </c>
      <c r="AN1508" s="29"/>
    </row>
    <row r="1509" spans="2:40" x14ac:dyDescent="0.3">
      <c r="B1509" s="30" t="s">
        <v>667</v>
      </c>
      <c r="C1509" s="30" t="s">
        <v>224</v>
      </c>
      <c r="D1509" s="30" t="s">
        <v>224</v>
      </c>
      <c r="E1509" s="15" t="str">
        <f t="shared" si="4030"/>
        <v>0707</v>
      </c>
      <c r="F1509" s="30" t="s">
        <v>356</v>
      </c>
      <c r="G1509" s="30"/>
      <c r="H1509" s="31" t="s">
        <v>357</v>
      </c>
      <c r="I1509" s="32">
        <f t="shared" ref="I1509:I1527" si="4208">I1510</f>
        <v>1180.5</v>
      </c>
      <c r="J1509" s="32">
        <f t="shared" ref="J1509:J1527" si="4209">J1510</f>
        <v>1180.5</v>
      </c>
      <c r="K1509" s="32">
        <f t="shared" ref="K1509:K1527" si="4210">K1510</f>
        <v>1180.5</v>
      </c>
      <c r="L1509" s="32">
        <f t="shared" ref="L1509:L1527" si="4211">L1510</f>
        <v>0</v>
      </c>
      <c r="M1509" s="32">
        <f t="shared" ref="M1509:M1527" si="4212">M1510</f>
        <v>0</v>
      </c>
      <c r="N1509" s="32">
        <f t="shared" ref="N1509:N1527" si="4213">N1510</f>
        <v>0</v>
      </c>
      <c r="O1509" s="32">
        <f t="shared" ref="O1509:O1521" si="4214">O1510</f>
        <v>0</v>
      </c>
      <c r="P1509" s="32">
        <f t="shared" ref="P1509:P1521" si="4215">P1510</f>
        <v>0</v>
      </c>
      <c r="Q1509" s="32">
        <f t="shared" ref="Q1509:Q1521" si="4216">Q1510</f>
        <v>0</v>
      </c>
      <c r="R1509" s="32">
        <f t="shared" ref="R1509:R1521" si="4217">R1510</f>
        <v>0</v>
      </c>
      <c r="S1509" s="32">
        <f t="shared" ref="S1509:S1521" si="4218">S1510</f>
        <v>0</v>
      </c>
      <c r="T1509" s="32">
        <f t="shared" ref="T1509:T1521" si="4219">T1510</f>
        <v>0</v>
      </c>
      <c r="U1509" s="32">
        <v>0</v>
      </c>
      <c r="V1509" s="32">
        <f t="shared" si="4043"/>
        <v>1180.5</v>
      </c>
      <c r="W1509" s="32">
        <f t="shared" ref="W1509:W1521" si="4220">W1510</f>
        <v>0</v>
      </c>
      <c r="X1509" s="32">
        <f t="shared" ref="X1509:X1521" si="4221">X1510</f>
        <v>0</v>
      </c>
      <c r="Y1509" s="32">
        <f t="shared" ref="Y1509:Y1521" si="4222">Y1510</f>
        <v>0</v>
      </c>
      <c r="Z1509" s="32">
        <f t="shared" ref="Z1509:Z1521" si="4223">Z1510</f>
        <v>0</v>
      </c>
      <c r="AA1509" s="32">
        <f t="shared" ref="AA1509:AA1521" si="4224">AA1510</f>
        <v>0</v>
      </c>
      <c r="AB1509" s="32">
        <f t="shared" ref="AB1509:AB1521" si="4225">AB1510</f>
        <v>1180.452</v>
      </c>
      <c r="AC1509" s="33">
        <f t="shared" ref="AC1509:AC1521" si="4226">AC1510</f>
        <v>1180.5</v>
      </c>
      <c r="AD1509" s="33">
        <f t="shared" ref="AD1509:AD1521" si="4227">AD1510</f>
        <v>1180.452</v>
      </c>
      <c r="AE1509" s="34">
        <f t="shared" si="4023"/>
        <v>99.995933926302413</v>
      </c>
      <c r="AF1509" s="32">
        <f t="shared" ref="AF1509:AF1521" si="4228">AF1510</f>
        <v>1180.5</v>
      </c>
      <c r="AG1509" s="32">
        <f t="shared" ref="AG1509:AG1521" si="4229">AG1510</f>
        <v>0</v>
      </c>
      <c r="AH1509" s="32">
        <f t="shared" ref="AH1509:AH1521" si="4230">AH1510</f>
        <v>0</v>
      </c>
      <c r="AI1509" s="32">
        <f t="shared" ref="AI1509:AI1521" si="4231">AI1510</f>
        <v>0</v>
      </c>
      <c r="AJ1509" s="32">
        <f t="shared" ref="AJ1509:AJ1521" si="4232">AJ1510</f>
        <v>0</v>
      </c>
      <c r="AK1509" s="32">
        <f t="shared" ref="AK1509:AK1521" si="4233">AK1510</f>
        <v>0</v>
      </c>
      <c r="AL1509" s="32">
        <f t="shared" si="4024"/>
        <v>1180.5</v>
      </c>
      <c r="AM1509" s="32">
        <f t="shared" si="4025"/>
        <v>0</v>
      </c>
    </row>
    <row r="1510" spans="2:40" ht="46.8" x14ac:dyDescent="0.3">
      <c r="B1510" s="30" t="s">
        <v>667</v>
      </c>
      <c r="C1510" s="30" t="s">
        <v>224</v>
      </c>
      <c r="D1510" s="30" t="s">
        <v>224</v>
      </c>
      <c r="E1510" s="15" t="str">
        <f t="shared" si="4030"/>
        <v>0707</v>
      </c>
      <c r="F1510" s="30" t="s">
        <v>372</v>
      </c>
      <c r="G1510" s="30"/>
      <c r="H1510" s="31" t="s">
        <v>373</v>
      </c>
      <c r="I1510" s="32">
        <f t="shared" si="4208"/>
        <v>1180.5</v>
      </c>
      <c r="J1510" s="32">
        <f t="shared" si="4209"/>
        <v>1180.5</v>
      </c>
      <c r="K1510" s="32">
        <f t="shared" si="4210"/>
        <v>1180.5</v>
      </c>
      <c r="L1510" s="32">
        <f t="shared" si="4211"/>
        <v>0</v>
      </c>
      <c r="M1510" s="32">
        <f t="shared" si="4212"/>
        <v>0</v>
      </c>
      <c r="N1510" s="32">
        <f t="shared" si="4213"/>
        <v>0</v>
      </c>
      <c r="O1510" s="32">
        <f t="shared" si="4214"/>
        <v>0</v>
      </c>
      <c r="P1510" s="32">
        <f t="shared" si="4215"/>
        <v>0</v>
      </c>
      <c r="Q1510" s="32">
        <f t="shared" si="4216"/>
        <v>0</v>
      </c>
      <c r="R1510" s="32">
        <f t="shared" si="4217"/>
        <v>0</v>
      </c>
      <c r="S1510" s="32">
        <f t="shared" si="4218"/>
        <v>0</v>
      </c>
      <c r="T1510" s="32">
        <f t="shared" si="4219"/>
        <v>0</v>
      </c>
      <c r="U1510" s="32">
        <v>0</v>
      </c>
      <c r="V1510" s="32">
        <f t="shared" si="4043"/>
        <v>1180.5</v>
      </c>
      <c r="W1510" s="32">
        <f t="shared" si="4220"/>
        <v>0</v>
      </c>
      <c r="X1510" s="32">
        <f t="shared" si="4221"/>
        <v>0</v>
      </c>
      <c r="Y1510" s="32">
        <f t="shared" si="4222"/>
        <v>0</v>
      </c>
      <c r="Z1510" s="32">
        <f t="shared" si="4223"/>
        <v>0</v>
      </c>
      <c r="AA1510" s="32">
        <f t="shared" si="4224"/>
        <v>0</v>
      </c>
      <c r="AB1510" s="32">
        <f t="shared" si="4225"/>
        <v>1180.452</v>
      </c>
      <c r="AC1510" s="33">
        <f t="shared" si="4226"/>
        <v>1180.5</v>
      </c>
      <c r="AD1510" s="33">
        <f t="shared" si="4227"/>
        <v>1180.452</v>
      </c>
      <c r="AE1510" s="34">
        <f t="shared" si="4023"/>
        <v>99.995933926302413</v>
      </c>
      <c r="AF1510" s="32">
        <f t="shared" si="4228"/>
        <v>1180.5</v>
      </c>
      <c r="AG1510" s="32">
        <f t="shared" si="4229"/>
        <v>0</v>
      </c>
      <c r="AH1510" s="32">
        <f t="shared" si="4230"/>
        <v>0</v>
      </c>
      <c r="AI1510" s="32">
        <f t="shared" si="4231"/>
        <v>0</v>
      </c>
      <c r="AJ1510" s="32">
        <f t="shared" si="4232"/>
        <v>0</v>
      </c>
      <c r="AK1510" s="32">
        <f t="shared" si="4233"/>
        <v>0</v>
      </c>
      <c r="AL1510" s="32">
        <f t="shared" si="4024"/>
        <v>1180.5</v>
      </c>
      <c r="AM1510" s="32">
        <f t="shared" si="4025"/>
        <v>0</v>
      </c>
    </row>
    <row r="1511" spans="2:40" ht="31.2" x14ac:dyDescent="0.3">
      <c r="B1511" s="30" t="s">
        <v>667</v>
      </c>
      <c r="C1511" s="30" t="s">
        <v>224</v>
      </c>
      <c r="D1511" s="30" t="s">
        <v>224</v>
      </c>
      <c r="E1511" s="15" t="str">
        <f t="shared" si="4030"/>
        <v>0707</v>
      </c>
      <c r="F1511" s="30" t="s">
        <v>374</v>
      </c>
      <c r="G1511" s="30"/>
      <c r="H1511" s="31" t="s">
        <v>375</v>
      </c>
      <c r="I1511" s="32">
        <f t="shared" si="4208"/>
        <v>1180.5</v>
      </c>
      <c r="J1511" s="32">
        <f t="shared" si="4209"/>
        <v>1180.5</v>
      </c>
      <c r="K1511" s="32">
        <f t="shared" si="4210"/>
        <v>1180.5</v>
      </c>
      <c r="L1511" s="32">
        <f t="shared" si="4211"/>
        <v>0</v>
      </c>
      <c r="M1511" s="32">
        <f t="shared" si="4212"/>
        <v>0</v>
      </c>
      <c r="N1511" s="32">
        <f t="shared" si="4213"/>
        <v>0</v>
      </c>
      <c r="O1511" s="32">
        <f t="shared" si="4214"/>
        <v>0</v>
      </c>
      <c r="P1511" s="32">
        <f t="shared" si="4215"/>
        <v>0</v>
      </c>
      <c r="Q1511" s="32">
        <f t="shared" si="4216"/>
        <v>0</v>
      </c>
      <c r="R1511" s="32">
        <f t="shared" si="4217"/>
        <v>0</v>
      </c>
      <c r="S1511" s="32">
        <f t="shared" si="4218"/>
        <v>0</v>
      </c>
      <c r="T1511" s="32">
        <f t="shared" si="4219"/>
        <v>0</v>
      </c>
      <c r="U1511" s="32">
        <v>0</v>
      </c>
      <c r="V1511" s="32">
        <f t="shared" si="4043"/>
        <v>1180.5</v>
      </c>
      <c r="W1511" s="32">
        <f t="shared" si="4220"/>
        <v>0</v>
      </c>
      <c r="X1511" s="32">
        <f t="shared" si="4221"/>
        <v>0</v>
      </c>
      <c r="Y1511" s="32">
        <f t="shared" si="4222"/>
        <v>0</v>
      </c>
      <c r="Z1511" s="32">
        <f t="shared" si="4223"/>
        <v>0</v>
      </c>
      <c r="AA1511" s="32">
        <f t="shared" si="4224"/>
        <v>0</v>
      </c>
      <c r="AB1511" s="32">
        <f t="shared" si="4225"/>
        <v>1180.452</v>
      </c>
      <c r="AC1511" s="33">
        <f t="shared" si="4226"/>
        <v>1180.5</v>
      </c>
      <c r="AD1511" s="33">
        <f t="shared" si="4227"/>
        <v>1180.452</v>
      </c>
      <c r="AE1511" s="34">
        <f t="shared" si="4023"/>
        <v>99.995933926302413</v>
      </c>
      <c r="AF1511" s="32">
        <f t="shared" si="4228"/>
        <v>1180.5</v>
      </c>
      <c r="AG1511" s="32">
        <f t="shared" si="4229"/>
        <v>0</v>
      </c>
      <c r="AH1511" s="32">
        <f t="shared" si="4230"/>
        <v>0</v>
      </c>
      <c r="AI1511" s="32">
        <f t="shared" si="4231"/>
        <v>0</v>
      </c>
      <c r="AJ1511" s="32">
        <f t="shared" si="4232"/>
        <v>0</v>
      </c>
      <c r="AK1511" s="32">
        <f t="shared" si="4233"/>
        <v>0</v>
      </c>
      <c r="AL1511" s="32">
        <f t="shared" si="4024"/>
        <v>1180.5</v>
      </c>
      <c r="AM1511" s="32">
        <f t="shared" si="4025"/>
        <v>0</v>
      </c>
    </row>
    <row r="1512" spans="2:40" ht="62.4" x14ac:dyDescent="0.3">
      <c r="B1512" s="30" t="s">
        <v>667</v>
      </c>
      <c r="C1512" s="30" t="s">
        <v>224</v>
      </c>
      <c r="D1512" s="30" t="s">
        <v>224</v>
      </c>
      <c r="E1512" s="15" t="str">
        <f t="shared" si="4030"/>
        <v>0707</v>
      </c>
      <c r="F1512" s="30" t="s">
        <v>820</v>
      </c>
      <c r="G1512" s="30"/>
      <c r="H1512" s="31" t="s">
        <v>821</v>
      </c>
      <c r="I1512" s="32">
        <f t="shared" si="4208"/>
        <v>1180.5</v>
      </c>
      <c r="J1512" s="32">
        <f t="shared" si="4209"/>
        <v>1180.5</v>
      </c>
      <c r="K1512" s="32">
        <f t="shared" si="4210"/>
        <v>1180.5</v>
      </c>
      <c r="L1512" s="32">
        <f t="shared" si="4211"/>
        <v>0</v>
      </c>
      <c r="M1512" s="32">
        <f t="shared" si="4212"/>
        <v>0</v>
      </c>
      <c r="N1512" s="32">
        <f t="shared" si="4213"/>
        <v>0</v>
      </c>
      <c r="O1512" s="32">
        <f t="shared" si="4214"/>
        <v>0</v>
      </c>
      <c r="P1512" s="32">
        <f t="shared" si="4215"/>
        <v>0</v>
      </c>
      <c r="Q1512" s="32">
        <f t="shared" si="4216"/>
        <v>0</v>
      </c>
      <c r="R1512" s="32">
        <f t="shared" si="4217"/>
        <v>0</v>
      </c>
      <c r="S1512" s="32">
        <f t="shared" si="4218"/>
        <v>0</v>
      </c>
      <c r="T1512" s="32">
        <f t="shared" si="4219"/>
        <v>0</v>
      </c>
      <c r="U1512" s="32">
        <v>0</v>
      </c>
      <c r="V1512" s="32">
        <f t="shared" si="4043"/>
        <v>1180.5</v>
      </c>
      <c r="W1512" s="32">
        <f t="shared" si="4220"/>
        <v>0</v>
      </c>
      <c r="X1512" s="32">
        <f t="shared" si="4221"/>
        <v>0</v>
      </c>
      <c r="Y1512" s="32">
        <f t="shared" si="4222"/>
        <v>0</v>
      </c>
      <c r="Z1512" s="32">
        <f t="shared" si="4223"/>
        <v>0</v>
      </c>
      <c r="AA1512" s="32">
        <f t="shared" si="4224"/>
        <v>0</v>
      </c>
      <c r="AB1512" s="32">
        <f t="shared" si="4225"/>
        <v>1180.452</v>
      </c>
      <c r="AC1512" s="33">
        <f t="shared" si="4226"/>
        <v>1180.5</v>
      </c>
      <c r="AD1512" s="33">
        <f t="shared" si="4227"/>
        <v>1180.452</v>
      </c>
      <c r="AE1512" s="34">
        <f t="shared" si="4023"/>
        <v>99.995933926302413</v>
      </c>
      <c r="AF1512" s="32">
        <f t="shared" si="4228"/>
        <v>1180.5</v>
      </c>
      <c r="AG1512" s="32">
        <f t="shared" si="4229"/>
        <v>0</v>
      </c>
      <c r="AH1512" s="32">
        <f t="shared" si="4230"/>
        <v>0</v>
      </c>
      <c r="AI1512" s="32">
        <f t="shared" si="4231"/>
        <v>0</v>
      </c>
      <c r="AJ1512" s="32">
        <f t="shared" si="4232"/>
        <v>0</v>
      </c>
      <c r="AK1512" s="32">
        <f t="shared" si="4233"/>
        <v>0</v>
      </c>
      <c r="AL1512" s="32">
        <f t="shared" si="4024"/>
        <v>1180.5</v>
      </c>
      <c r="AM1512" s="32">
        <f t="shared" si="4025"/>
        <v>0</v>
      </c>
    </row>
    <row r="1513" spans="2:40" ht="31.2" x14ac:dyDescent="0.3">
      <c r="B1513" s="30" t="s">
        <v>667</v>
      </c>
      <c r="C1513" s="30" t="s">
        <v>224</v>
      </c>
      <c r="D1513" s="30" t="s">
        <v>224</v>
      </c>
      <c r="E1513" s="15" t="str">
        <f t="shared" si="4030"/>
        <v>0707</v>
      </c>
      <c r="F1513" s="30" t="s">
        <v>820</v>
      </c>
      <c r="G1513" s="30" t="s">
        <v>174</v>
      </c>
      <c r="H1513" s="31" t="s">
        <v>175</v>
      </c>
      <c r="I1513" s="32">
        <f t="shared" si="4208"/>
        <v>1180.5</v>
      </c>
      <c r="J1513" s="32">
        <f t="shared" si="4209"/>
        <v>1180.5</v>
      </c>
      <c r="K1513" s="32">
        <f t="shared" si="4210"/>
        <v>1180.5</v>
      </c>
      <c r="L1513" s="32">
        <f t="shared" si="4211"/>
        <v>0</v>
      </c>
      <c r="M1513" s="32">
        <f t="shared" si="4212"/>
        <v>0</v>
      </c>
      <c r="N1513" s="32">
        <f t="shared" si="4213"/>
        <v>0</v>
      </c>
      <c r="O1513" s="32">
        <f t="shared" si="4214"/>
        <v>0</v>
      </c>
      <c r="P1513" s="32">
        <f t="shared" si="4215"/>
        <v>0</v>
      </c>
      <c r="Q1513" s="32">
        <f t="shared" si="4216"/>
        <v>0</v>
      </c>
      <c r="R1513" s="32">
        <f t="shared" si="4217"/>
        <v>0</v>
      </c>
      <c r="S1513" s="32">
        <f t="shared" si="4218"/>
        <v>0</v>
      </c>
      <c r="T1513" s="32">
        <f t="shared" si="4219"/>
        <v>0</v>
      </c>
      <c r="U1513" s="32">
        <v>0</v>
      </c>
      <c r="V1513" s="32">
        <f t="shared" si="4043"/>
        <v>1180.5</v>
      </c>
      <c r="W1513" s="32">
        <f t="shared" si="4220"/>
        <v>0</v>
      </c>
      <c r="X1513" s="32">
        <f t="shared" si="4221"/>
        <v>0</v>
      </c>
      <c r="Y1513" s="32">
        <f t="shared" si="4222"/>
        <v>0</v>
      </c>
      <c r="Z1513" s="32">
        <f t="shared" si="4223"/>
        <v>0</v>
      </c>
      <c r="AA1513" s="32">
        <f t="shared" si="4224"/>
        <v>0</v>
      </c>
      <c r="AB1513" s="32">
        <f t="shared" si="4225"/>
        <v>1180.452</v>
      </c>
      <c r="AC1513" s="33">
        <f t="shared" si="4226"/>
        <v>1180.5</v>
      </c>
      <c r="AD1513" s="33">
        <f t="shared" si="4227"/>
        <v>1180.452</v>
      </c>
      <c r="AE1513" s="34">
        <f t="shared" si="4023"/>
        <v>99.995933926302413</v>
      </c>
      <c r="AF1513" s="32">
        <f t="shared" si="4228"/>
        <v>1180.5</v>
      </c>
      <c r="AG1513" s="32">
        <f t="shared" si="4229"/>
        <v>0</v>
      </c>
      <c r="AH1513" s="32">
        <f t="shared" si="4230"/>
        <v>0</v>
      </c>
      <c r="AI1513" s="32">
        <f t="shared" si="4231"/>
        <v>0</v>
      </c>
      <c r="AJ1513" s="32">
        <f t="shared" si="4232"/>
        <v>0</v>
      </c>
      <c r="AK1513" s="32">
        <f t="shared" si="4233"/>
        <v>0</v>
      </c>
      <c r="AL1513" s="32">
        <f t="shared" si="4024"/>
        <v>1180.5</v>
      </c>
      <c r="AM1513" s="32">
        <f t="shared" si="4025"/>
        <v>0</v>
      </c>
    </row>
    <row r="1514" spans="2:40" ht="62.4" x14ac:dyDescent="0.3">
      <c r="B1514" s="30" t="s">
        <v>667</v>
      </c>
      <c r="C1514" s="30" t="s">
        <v>224</v>
      </c>
      <c r="D1514" s="30" t="s">
        <v>224</v>
      </c>
      <c r="E1514" s="15" t="str">
        <f t="shared" si="4030"/>
        <v>0707</v>
      </c>
      <c r="F1514" s="30" t="s">
        <v>820</v>
      </c>
      <c r="G1514" s="30" t="s">
        <v>370</v>
      </c>
      <c r="H1514" s="31" t="s">
        <v>371</v>
      </c>
      <c r="I1514" s="32">
        <v>1180.5</v>
      </c>
      <c r="J1514" s="32">
        <v>1180.5</v>
      </c>
      <c r="K1514" s="32">
        <v>1180.5</v>
      </c>
      <c r="L1514" s="32"/>
      <c r="M1514" s="32"/>
      <c r="N1514" s="32"/>
      <c r="O1514" s="32">
        <v>0</v>
      </c>
      <c r="P1514" s="32">
        <v>0</v>
      </c>
      <c r="Q1514" s="32">
        <v>0</v>
      </c>
      <c r="R1514" s="32">
        <v>0</v>
      </c>
      <c r="S1514" s="32">
        <v>0</v>
      </c>
      <c r="T1514" s="32">
        <v>0</v>
      </c>
      <c r="U1514" s="32">
        <v>0</v>
      </c>
      <c r="V1514" s="32">
        <f t="shared" si="4043"/>
        <v>1180.5</v>
      </c>
      <c r="W1514" s="32"/>
      <c r="X1514" s="32"/>
      <c r="Y1514" s="32"/>
      <c r="Z1514" s="32"/>
      <c r="AA1514" s="32"/>
      <c r="AB1514" s="32">
        <v>1180.452</v>
      </c>
      <c r="AC1514" s="33">
        <v>1180.5</v>
      </c>
      <c r="AD1514" s="33">
        <v>1180.452</v>
      </c>
      <c r="AE1514" s="34">
        <f t="shared" ref="AE1514:AE1577" si="4234">AD1514/AC1514*100</f>
        <v>99.995933926302413</v>
      </c>
      <c r="AF1514" s="32">
        <v>1180.5</v>
      </c>
      <c r="AG1514" s="32">
        <v>0</v>
      </c>
      <c r="AH1514" s="32">
        <v>0</v>
      </c>
      <c r="AI1514" s="32">
        <v>0</v>
      </c>
      <c r="AJ1514" s="32">
        <v>0</v>
      </c>
      <c r="AK1514" s="32">
        <v>0</v>
      </c>
      <c r="AL1514" s="32">
        <f t="shared" ref="AL1514:AL1577" si="4235">AF1514+AH1514+AK1514+AI1514+AJ1514+AG1514</f>
        <v>1180.5</v>
      </c>
      <c r="AM1514" s="32">
        <f t="shared" ref="AM1514:AM1577" si="4236">V1514-AL1514</f>
        <v>0</v>
      </c>
      <c r="AN1514" s="12"/>
    </row>
    <row r="1515" spans="2:40" ht="46.8" x14ac:dyDescent="0.3">
      <c r="B1515" s="30" t="s">
        <v>667</v>
      </c>
      <c r="C1515" s="30" t="s">
        <v>224</v>
      </c>
      <c r="D1515" s="30" t="s">
        <v>224</v>
      </c>
      <c r="E1515" s="15" t="str">
        <f t="shared" si="4030"/>
        <v>0707</v>
      </c>
      <c r="F1515" s="30" t="s">
        <v>325</v>
      </c>
      <c r="G1515" s="30"/>
      <c r="H1515" s="31" t="s">
        <v>326</v>
      </c>
      <c r="I1515" s="32">
        <f t="shared" si="4208"/>
        <v>100</v>
      </c>
      <c r="J1515" s="32">
        <f t="shared" si="4209"/>
        <v>100</v>
      </c>
      <c r="K1515" s="32">
        <f t="shared" si="4210"/>
        <v>100</v>
      </c>
      <c r="L1515" s="32">
        <f t="shared" si="4211"/>
        <v>0</v>
      </c>
      <c r="M1515" s="32">
        <f t="shared" si="4212"/>
        <v>0</v>
      </c>
      <c r="N1515" s="32">
        <f t="shared" si="4213"/>
        <v>0</v>
      </c>
      <c r="O1515" s="32">
        <f t="shared" si="4214"/>
        <v>0</v>
      </c>
      <c r="P1515" s="32">
        <f t="shared" si="4215"/>
        <v>0</v>
      </c>
      <c r="Q1515" s="32">
        <f t="shared" si="4216"/>
        <v>0</v>
      </c>
      <c r="R1515" s="32">
        <f t="shared" si="4217"/>
        <v>0</v>
      </c>
      <c r="S1515" s="32">
        <f t="shared" si="4218"/>
        <v>0</v>
      </c>
      <c r="T1515" s="32">
        <f t="shared" si="4219"/>
        <v>0</v>
      </c>
      <c r="U1515" s="32">
        <v>0</v>
      </c>
      <c r="V1515" s="32">
        <f t="shared" si="4043"/>
        <v>100</v>
      </c>
      <c r="W1515" s="32">
        <f t="shared" si="4220"/>
        <v>0</v>
      </c>
      <c r="X1515" s="32">
        <f t="shared" si="4221"/>
        <v>0</v>
      </c>
      <c r="Y1515" s="32">
        <f t="shared" si="4222"/>
        <v>0</v>
      </c>
      <c r="Z1515" s="32">
        <f t="shared" si="4223"/>
        <v>0</v>
      </c>
      <c r="AA1515" s="32">
        <f t="shared" si="4224"/>
        <v>0</v>
      </c>
      <c r="AB1515" s="32">
        <f t="shared" si="4225"/>
        <v>100</v>
      </c>
      <c r="AC1515" s="33">
        <f t="shared" si="4226"/>
        <v>100</v>
      </c>
      <c r="AD1515" s="33">
        <f t="shared" si="4227"/>
        <v>100</v>
      </c>
      <c r="AE1515" s="34">
        <f t="shared" si="4234"/>
        <v>100</v>
      </c>
      <c r="AF1515" s="32">
        <f t="shared" si="4228"/>
        <v>100</v>
      </c>
      <c r="AG1515" s="32">
        <f t="shared" si="4229"/>
        <v>0</v>
      </c>
      <c r="AH1515" s="32">
        <f t="shared" si="4230"/>
        <v>0</v>
      </c>
      <c r="AI1515" s="32">
        <f t="shared" si="4231"/>
        <v>0</v>
      </c>
      <c r="AJ1515" s="32">
        <f t="shared" si="4232"/>
        <v>0</v>
      </c>
      <c r="AK1515" s="32">
        <f t="shared" si="4233"/>
        <v>0</v>
      </c>
      <c r="AL1515" s="32">
        <f t="shared" si="4235"/>
        <v>100</v>
      </c>
      <c r="AM1515" s="32">
        <f t="shared" si="4236"/>
        <v>0</v>
      </c>
    </row>
    <row r="1516" spans="2:40" ht="31.2" x14ac:dyDescent="0.3">
      <c r="B1516" s="30" t="s">
        <v>667</v>
      </c>
      <c r="C1516" s="30" t="s">
        <v>224</v>
      </c>
      <c r="D1516" s="30" t="s">
        <v>224</v>
      </c>
      <c r="E1516" s="15" t="str">
        <f t="shared" si="4030"/>
        <v>0707</v>
      </c>
      <c r="F1516" s="30" t="s">
        <v>387</v>
      </c>
      <c r="G1516" s="30"/>
      <c r="H1516" s="31" t="s">
        <v>388</v>
      </c>
      <c r="I1516" s="32">
        <f t="shared" si="4208"/>
        <v>100</v>
      </c>
      <c r="J1516" s="32">
        <f t="shared" si="4209"/>
        <v>100</v>
      </c>
      <c r="K1516" s="32">
        <f t="shared" si="4210"/>
        <v>100</v>
      </c>
      <c r="L1516" s="32">
        <f t="shared" si="4211"/>
        <v>0</v>
      </c>
      <c r="M1516" s="32">
        <f t="shared" si="4212"/>
        <v>0</v>
      </c>
      <c r="N1516" s="32">
        <f t="shared" si="4213"/>
        <v>0</v>
      </c>
      <c r="O1516" s="32">
        <f t="shared" si="4214"/>
        <v>0</v>
      </c>
      <c r="P1516" s="32">
        <f t="shared" si="4215"/>
        <v>0</v>
      </c>
      <c r="Q1516" s="32">
        <f t="shared" si="4216"/>
        <v>0</v>
      </c>
      <c r="R1516" s="32">
        <f t="shared" si="4217"/>
        <v>0</v>
      </c>
      <c r="S1516" s="32">
        <f t="shared" si="4218"/>
        <v>0</v>
      </c>
      <c r="T1516" s="32">
        <f t="shared" si="4219"/>
        <v>0</v>
      </c>
      <c r="U1516" s="32">
        <v>0</v>
      </c>
      <c r="V1516" s="32">
        <f t="shared" si="4043"/>
        <v>100</v>
      </c>
      <c r="W1516" s="32">
        <f t="shared" si="4220"/>
        <v>0</v>
      </c>
      <c r="X1516" s="32">
        <f t="shared" si="4221"/>
        <v>0</v>
      </c>
      <c r="Y1516" s="32">
        <f t="shared" si="4222"/>
        <v>0</v>
      </c>
      <c r="Z1516" s="32">
        <f t="shared" si="4223"/>
        <v>0</v>
      </c>
      <c r="AA1516" s="32">
        <f t="shared" si="4224"/>
        <v>0</v>
      </c>
      <c r="AB1516" s="32">
        <f t="shared" si="4225"/>
        <v>100</v>
      </c>
      <c r="AC1516" s="33">
        <f t="shared" si="4226"/>
        <v>100</v>
      </c>
      <c r="AD1516" s="33">
        <f t="shared" si="4227"/>
        <v>100</v>
      </c>
      <c r="AE1516" s="34">
        <f t="shared" si="4234"/>
        <v>100</v>
      </c>
      <c r="AF1516" s="32">
        <f t="shared" si="4228"/>
        <v>100</v>
      </c>
      <c r="AG1516" s="32">
        <f t="shared" si="4229"/>
        <v>0</v>
      </c>
      <c r="AH1516" s="32">
        <f t="shared" si="4230"/>
        <v>0</v>
      </c>
      <c r="AI1516" s="32">
        <f t="shared" si="4231"/>
        <v>0</v>
      </c>
      <c r="AJ1516" s="32">
        <f t="shared" si="4232"/>
        <v>0</v>
      </c>
      <c r="AK1516" s="32">
        <f t="shared" si="4233"/>
        <v>0</v>
      </c>
      <c r="AL1516" s="32">
        <f t="shared" si="4235"/>
        <v>100</v>
      </c>
      <c r="AM1516" s="32">
        <f t="shared" si="4236"/>
        <v>0</v>
      </c>
    </row>
    <row r="1517" spans="2:40" ht="46.8" x14ac:dyDescent="0.3">
      <c r="B1517" s="30" t="s">
        <v>667</v>
      </c>
      <c r="C1517" s="30" t="s">
        <v>224</v>
      </c>
      <c r="D1517" s="30" t="s">
        <v>224</v>
      </c>
      <c r="E1517" s="15" t="str">
        <f t="shared" si="4030"/>
        <v>0707</v>
      </c>
      <c r="F1517" s="30" t="s">
        <v>822</v>
      </c>
      <c r="G1517" s="30"/>
      <c r="H1517" s="31" t="s">
        <v>823</v>
      </c>
      <c r="I1517" s="32">
        <f t="shared" si="4208"/>
        <v>100</v>
      </c>
      <c r="J1517" s="32">
        <f t="shared" si="4209"/>
        <v>100</v>
      </c>
      <c r="K1517" s="32">
        <f t="shared" si="4210"/>
        <v>100</v>
      </c>
      <c r="L1517" s="32">
        <f t="shared" si="4211"/>
        <v>0</v>
      </c>
      <c r="M1517" s="32">
        <f t="shared" si="4212"/>
        <v>0</v>
      </c>
      <c r="N1517" s="32">
        <f t="shared" si="4213"/>
        <v>0</v>
      </c>
      <c r="O1517" s="32">
        <f t="shared" si="4214"/>
        <v>0</v>
      </c>
      <c r="P1517" s="32">
        <f t="shared" si="4215"/>
        <v>0</v>
      </c>
      <c r="Q1517" s="32">
        <f t="shared" si="4216"/>
        <v>0</v>
      </c>
      <c r="R1517" s="32">
        <f t="shared" si="4217"/>
        <v>0</v>
      </c>
      <c r="S1517" s="32">
        <f t="shared" si="4218"/>
        <v>0</v>
      </c>
      <c r="T1517" s="32">
        <f t="shared" si="4219"/>
        <v>0</v>
      </c>
      <c r="U1517" s="32">
        <v>0</v>
      </c>
      <c r="V1517" s="32">
        <f t="shared" si="4043"/>
        <v>100</v>
      </c>
      <c r="W1517" s="32">
        <f t="shared" si="4220"/>
        <v>0</v>
      </c>
      <c r="X1517" s="32">
        <f t="shared" si="4221"/>
        <v>0</v>
      </c>
      <c r="Y1517" s="32">
        <f t="shared" si="4222"/>
        <v>0</v>
      </c>
      <c r="Z1517" s="32">
        <f t="shared" si="4223"/>
        <v>0</v>
      </c>
      <c r="AA1517" s="32">
        <f t="shared" si="4224"/>
        <v>0</v>
      </c>
      <c r="AB1517" s="32">
        <f t="shared" si="4225"/>
        <v>100</v>
      </c>
      <c r="AC1517" s="33">
        <f t="shared" si="4226"/>
        <v>100</v>
      </c>
      <c r="AD1517" s="33">
        <f t="shared" si="4227"/>
        <v>100</v>
      </c>
      <c r="AE1517" s="34">
        <f t="shared" si="4234"/>
        <v>100</v>
      </c>
      <c r="AF1517" s="32">
        <f t="shared" si="4228"/>
        <v>100</v>
      </c>
      <c r="AG1517" s="32">
        <f t="shared" si="4229"/>
        <v>0</v>
      </c>
      <c r="AH1517" s="32">
        <f t="shared" si="4230"/>
        <v>0</v>
      </c>
      <c r="AI1517" s="32">
        <f t="shared" si="4231"/>
        <v>0</v>
      </c>
      <c r="AJ1517" s="32">
        <f t="shared" si="4232"/>
        <v>0</v>
      </c>
      <c r="AK1517" s="32">
        <f t="shared" si="4233"/>
        <v>0</v>
      </c>
      <c r="AL1517" s="32">
        <f t="shared" si="4235"/>
        <v>100</v>
      </c>
      <c r="AM1517" s="32">
        <f t="shared" si="4236"/>
        <v>0</v>
      </c>
    </row>
    <row r="1518" spans="2:40" ht="31.2" x14ac:dyDescent="0.3">
      <c r="B1518" s="30" t="s">
        <v>667</v>
      </c>
      <c r="C1518" s="30" t="s">
        <v>224</v>
      </c>
      <c r="D1518" s="30" t="s">
        <v>224</v>
      </c>
      <c r="E1518" s="15" t="str">
        <f t="shared" si="4030"/>
        <v>0707</v>
      </c>
      <c r="F1518" s="30" t="s">
        <v>824</v>
      </c>
      <c r="G1518" s="30"/>
      <c r="H1518" s="31" t="s">
        <v>825</v>
      </c>
      <c r="I1518" s="32">
        <f t="shared" si="4208"/>
        <v>100</v>
      </c>
      <c r="J1518" s="32">
        <f t="shared" si="4209"/>
        <v>100</v>
      </c>
      <c r="K1518" s="32">
        <f t="shared" si="4210"/>
        <v>100</v>
      </c>
      <c r="L1518" s="32">
        <f t="shared" si="4211"/>
        <v>0</v>
      </c>
      <c r="M1518" s="32">
        <f t="shared" si="4212"/>
        <v>0</v>
      </c>
      <c r="N1518" s="32">
        <f t="shared" si="4213"/>
        <v>0</v>
      </c>
      <c r="O1518" s="32">
        <f t="shared" si="4214"/>
        <v>0</v>
      </c>
      <c r="P1518" s="32">
        <f t="shared" si="4215"/>
        <v>0</v>
      </c>
      <c r="Q1518" s="32">
        <f t="shared" si="4216"/>
        <v>0</v>
      </c>
      <c r="R1518" s="32">
        <f t="shared" si="4217"/>
        <v>0</v>
      </c>
      <c r="S1518" s="32">
        <f t="shared" si="4218"/>
        <v>0</v>
      </c>
      <c r="T1518" s="32">
        <f t="shared" si="4219"/>
        <v>0</v>
      </c>
      <c r="U1518" s="32">
        <v>0</v>
      </c>
      <c r="V1518" s="32">
        <f t="shared" si="4043"/>
        <v>100</v>
      </c>
      <c r="W1518" s="32">
        <f t="shared" si="4220"/>
        <v>0</v>
      </c>
      <c r="X1518" s="32">
        <f t="shared" si="4221"/>
        <v>0</v>
      </c>
      <c r="Y1518" s="32">
        <f t="shared" si="4222"/>
        <v>0</v>
      </c>
      <c r="Z1518" s="32">
        <f t="shared" si="4223"/>
        <v>0</v>
      </c>
      <c r="AA1518" s="32">
        <f t="shared" si="4224"/>
        <v>0</v>
      </c>
      <c r="AB1518" s="32">
        <f t="shared" si="4225"/>
        <v>100</v>
      </c>
      <c r="AC1518" s="33">
        <f t="shared" si="4226"/>
        <v>100</v>
      </c>
      <c r="AD1518" s="33">
        <f t="shared" si="4227"/>
        <v>100</v>
      </c>
      <c r="AE1518" s="34">
        <f t="shared" si="4234"/>
        <v>100</v>
      </c>
      <c r="AF1518" s="32">
        <f t="shared" si="4228"/>
        <v>100</v>
      </c>
      <c r="AG1518" s="32">
        <f t="shared" si="4229"/>
        <v>0</v>
      </c>
      <c r="AH1518" s="32">
        <f t="shared" si="4230"/>
        <v>0</v>
      </c>
      <c r="AI1518" s="32">
        <f t="shared" si="4231"/>
        <v>0</v>
      </c>
      <c r="AJ1518" s="32">
        <f t="shared" si="4232"/>
        <v>0</v>
      </c>
      <c r="AK1518" s="32">
        <f t="shared" si="4233"/>
        <v>0</v>
      </c>
      <c r="AL1518" s="32">
        <f t="shared" si="4235"/>
        <v>100</v>
      </c>
      <c r="AM1518" s="32">
        <f t="shared" si="4236"/>
        <v>0</v>
      </c>
    </row>
    <row r="1519" spans="2:40" ht="31.2" x14ac:dyDescent="0.3">
      <c r="B1519" s="30" t="s">
        <v>667</v>
      </c>
      <c r="C1519" s="30" t="s">
        <v>224</v>
      </c>
      <c r="D1519" s="30" t="s">
        <v>224</v>
      </c>
      <c r="E1519" s="15" t="str">
        <f t="shared" si="4030"/>
        <v>0707</v>
      </c>
      <c r="F1519" s="30" t="s">
        <v>824</v>
      </c>
      <c r="G1519" s="30" t="s">
        <v>50</v>
      </c>
      <c r="H1519" s="31" t="s">
        <v>51</v>
      </c>
      <c r="I1519" s="32">
        <f t="shared" si="4208"/>
        <v>100</v>
      </c>
      <c r="J1519" s="32">
        <f t="shared" si="4209"/>
        <v>100</v>
      </c>
      <c r="K1519" s="32">
        <f t="shared" si="4210"/>
        <v>100</v>
      </c>
      <c r="L1519" s="32">
        <f t="shared" si="4211"/>
        <v>0</v>
      </c>
      <c r="M1519" s="32">
        <f t="shared" si="4212"/>
        <v>0</v>
      </c>
      <c r="N1519" s="32">
        <f t="shared" si="4213"/>
        <v>0</v>
      </c>
      <c r="O1519" s="32">
        <f t="shared" si="4214"/>
        <v>0</v>
      </c>
      <c r="P1519" s="32">
        <f t="shared" si="4215"/>
        <v>0</v>
      </c>
      <c r="Q1519" s="32">
        <f t="shared" si="4216"/>
        <v>0</v>
      </c>
      <c r="R1519" s="32">
        <f t="shared" si="4217"/>
        <v>0</v>
      </c>
      <c r="S1519" s="32">
        <f t="shared" si="4218"/>
        <v>0</v>
      </c>
      <c r="T1519" s="32">
        <f t="shared" si="4219"/>
        <v>0</v>
      </c>
      <c r="U1519" s="32">
        <v>0</v>
      </c>
      <c r="V1519" s="32">
        <f t="shared" si="4043"/>
        <v>100</v>
      </c>
      <c r="W1519" s="32">
        <f t="shared" si="4220"/>
        <v>0</v>
      </c>
      <c r="X1519" s="32">
        <f t="shared" si="4221"/>
        <v>0</v>
      </c>
      <c r="Y1519" s="32">
        <f t="shared" si="4222"/>
        <v>0</v>
      </c>
      <c r="Z1519" s="32">
        <f t="shared" si="4223"/>
        <v>0</v>
      </c>
      <c r="AA1519" s="32">
        <f t="shared" si="4224"/>
        <v>0</v>
      </c>
      <c r="AB1519" s="32">
        <f t="shared" si="4225"/>
        <v>100</v>
      </c>
      <c r="AC1519" s="33">
        <f t="shared" si="4226"/>
        <v>100</v>
      </c>
      <c r="AD1519" s="33">
        <f t="shared" si="4227"/>
        <v>100</v>
      </c>
      <c r="AE1519" s="34">
        <f t="shared" si="4234"/>
        <v>100</v>
      </c>
      <c r="AF1519" s="32">
        <f t="shared" si="4228"/>
        <v>100</v>
      </c>
      <c r="AG1519" s="32">
        <f t="shared" si="4229"/>
        <v>0</v>
      </c>
      <c r="AH1519" s="32">
        <f t="shared" si="4230"/>
        <v>0</v>
      </c>
      <c r="AI1519" s="32">
        <f t="shared" si="4231"/>
        <v>0</v>
      </c>
      <c r="AJ1519" s="32">
        <f t="shared" si="4232"/>
        <v>0</v>
      </c>
      <c r="AK1519" s="32">
        <f t="shared" si="4233"/>
        <v>0</v>
      </c>
      <c r="AL1519" s="32">
        <f t="shared" si="4235"/>
        <v>100</v>
      </c>
      <c r="AM1519" s="32">
        <f t="shared" si="4236"/>
        <v>0</v>
      </c>
    </row>
    <row r="1520" spans="2:40" ht="31.2" x14ac:dyDescent="0.3">
      <c r="B1520" s="30" t="s">
        <v>667</v>
      </c>
      <c r="C1520" s="30" t="s">
        <v>224</v>
      </c>
      <c r="D1520" s="30" t="s">
        <v>224</v>
      </c>
      <c r="E1520" s="15" t="str">
        <f t="shared" si="4030"/>
        <v>0707</v>
      </c>
      <c r="F1520" s="30" t="s">
        <v>824</v>
      </c>
      <c r="G1520" s="30" t="s">
        <v>52</v>
      </c>
      <c r="H1520" s="31" t="s">
        <v>53</v>
      </c>
      <c r="I1520" s="32">
        <v>100</v>
      </c>
      <c r="J1520" s="32">
        <v>100</v>
      </c>
      <c r="K1520" s="32">
        <v>100</v>
      </c>
      <c r="L1520" s="32"/>
      <c r="M1520" s="32"/>
      <c r="N1520" s="32"/>
      <c r="O1520" s="32">
        <v>0</v>
      </c>
      <c r="P1520" s="32">
        <v>0</v>
      </c>
      <c r="Q1520" s="32">
        <v>0</v>
      </c>
      <c r="R1520" s="32">
        <v>0</v>
      </c>
      <c r="S1520" s="32">
        <v>0</v>
      </c>
      <c r="T1520" s="32">
        <v>0</v>
      </c>
      <c r="U1520" s="32">
        <v>0</v>
      </c>
      <c r="V1520" s="32">
        <f t="shared" si="4043"/>
        <v>100</v>
      </c>
      <c r="W1520" s="32"/>
      <c r="X1520" s="32"/>
      <c r="Y1520" s="32"/>
      <c r="Z1520" s="32"/>
      <c r="AA1520" s="32"/>
      <c r="AB1520" s="32">
        <v>100</v>
      </c>
      <c r="AC1520" s="33">
        <v>100</v>
      </c>
      <c r="AD1520" s="33">
        <v>100</v>
      </c>
      <c r="AE1520" s="34">
        <f t="shared" si="4234"/>
        <v>100</v>
      </c>
      <c r="AF1520" s="32">
        <v>100</v>
      </c>
      <c r="AG1520" s="32">
        <v>0</v>
      </c>
      <c r="AH1520" s="32">
        <v>0</v>
      </c>
      <c r="AI1520" s="32">
        <v>0</v>
      </c>
      <c r="AJ1520" s="32">
        <v>0</v>
      </c>
      <c r="AK1520" s="32">
        <v>0</v>
      </c>
      <c r="AL1520" s="32">
        <f t="shared" si="4235"/>
        <v>100</v>
      </c>
      <c r="AM1520" s="32">
        <f t="shared" si="4236"/>
        <v>0</v>
      </c>
      <c r="AN1520" s="12"/>
    </row>
    <row r="1521" spans="2:40" s="13" customFormat="1" x14ac:dyDescent="0.3">
      <c r="B1521" s="14" t="s">
        <v>667</v>
      </c>
      <c r="C1521" s="14" t="s">
        <v>392</v>
      </c>
      <c r="D1521" s="14"/>
      <c r="E1521" s="21" t="str">
        <f t="shared" ref="E1521:E1584" si="4237">CONCATENATE(C1521,D1521)</f>
        <v>08</v>
      </c>
      <c r="F1521" s="14"/>
      <c r="G1521" s="14"/>
      <c r="H1521" s="16" t="s">
        <v>393</v>
      </c>
      <c r="I1521" s="17">
        <f t="shared" si="4208"/>
        <v>157.80000000000001</v>
      </c>
      <c r="J1521" s="17">
        <f t="shared" si="4209"/>
        <v>157.80000000000001</v>
      </c>
      <c r="K1521" s="17">
        <f t="shared" si="4210"/>
        <v>857.8</v>
      </c>
      <c r="L1521" s="17">
        <f t="shared" si="4211"/>
        <v>0</v>
      </c>
      <c r="M1521" s="17">
        <f t="shared" si="4212"/>
        <v>0</v>
      </c>
      <c r="N1521" s="17">
        <f t="shared" si="4213"/>
        <v>0</v>
      </c>
      <c r="O1521" s="17">
        <f t="shared" si="4214"/>
        <v>0</v>
      </c>
      <c r="P1521" s="17">
        <f t="shared" si="4215"/>
        <v>0</v>
      </c>
      <c r="Q1521" s="17">
        <f t="shared" si="4216"/>
        <v>0</v>
      </c>
      <c r="R1521" s="17">
        <f t="shared" si="4217"/>
        <v>0</v>
      </c>
      <c r="S1521" s="17">
        <f t="shared" si="4218"/>
        <v>0</v>
      </c>
      <c r="T1521" s="17">
        <f t="shared" si="4219"/>
        <v>0</v>
      </c>
      <c r="U1521" s="17">
        <v>0</v>
      </c>
      <c r="V1521" s="17">
        <f t="shared" ref="V1521:V1584" si="4238">I1521+L1521+U1521+T1521+S1521+R1521+Q1521+P1521+O1521</f>
        <v>157.80000000000001</v>
      </c>
      <c r="W1521" s="17">
        <f t="shared" si="4220"/>
        <v>0</v>
      </c>
      <c r="X1521" s="17">
        <f t="shared" si="4221"/>
        <v>0</v>
      </c>
      <c r="Y1521" s="17">
        <f t="shared" si="4222"/>
        <v>0</v>
      </c>
      <c r="Z1521" s="17">
        <f t="shared" si="4223"/>
        <v>0</v>
      </c>
      <c r="AA1521" s="17">
        <f t="shared" si="4224"/>
        <v>0</v>
      </c>
      <c r="AB1521" s="17">
        <f t="shared" si="4225"/>
        <v>1453</v>
      </c>
      <c r="AC1521" s="18">
        <f t="shared" si="4226"/>
        <v>1924</v>
      </c>
      <c r="AD1521" s="18">
        <f t="shared" si="4227"/>
        <v>1924</v>
      </c>
      <c r="AE1521" s="19">
        <f t="shared" si="4234"/>
        <v>100</v>
      </c>
      <c r="AF1521" s="17">
        <f t="shared" si="4228"/>
        <v>1924</v>
      </c>
      <c r="AG1521" s="17">
        <f t="shared" si="4229"/>
        <v>0</v>
      </c>
      <c r="AH1521" s="17">
        <f t="shared" si="4230"/>
        <v>0</v>
      </c>
      <c r="AI1521" s="17">
        <f t="shared" si="4231"/>
        <v>0</v>
      </c>
      <c r="AJ1521" s="17">
        <f t="shared" si="4232"/>
        <v>0</v>
      </c>
      <c r="AK1521" s="17">
        <f t="shared" si="4233"/>
        <v>0</v>
      </c>
      <c r="AL1521" s="17">
        <f t="shared" si="4235"/>
        <v>1924</v>
      </c>
      <c r="AM1521" s="17">
        <f t="shared" si="4236"/>
        <v>-1766.2</v>
      </c>
      <c r="AN1521" s="2"/>
    </row>
    <row r="1522" spans="2:40" s="22" customFormat="1" x14ac:dyDescent="0.3">
      <c r="B1522" s="23" t="s">
        <v>667</v>
      </c>
      <c r="C1522" s="23" t="s">
        <v>392</v>
      </c>
      <c r="D1522" s="23" t="s">
        <v>38</v>
      </c>
      <c r="E1522" s="24" t="str">
        <f t="shared" si="4237"/>
        <v>0801</v>
      </c>
      <c r="F1522" s="23"/>
      <c r="G1522" s="23"/>
      <c r="H1522" s="25" t="s">
        <v>394</v>
      </c>
      <c r="I1522" s="26">
        <f t="shared" si="4208"/>
        <v>157.80000000000001</v>
      </c>
      <c r="J1522" s="26">
        <f t="shared" si="4209"/>
        <v>157.80000000000001</v>
      </c>
      <c r="K1522" s="26">
        <f t="shared" si="4210"/>
        <v>857.8</v>
      </c>
      <c r="L1522" s="26">
        <f t="shared" si="4211"/>
        <v>0</v>
      </c>
      <c r="M1522" s="26">
        <f t="shared" si="4212"/>
        <v>0</v>
      </c>
      <c r="N1522" s="26">
        <f t="shared" si="4213"/>
        <v>0</v>
      </c>
      <c r="O1522" s="26">
        <f t="shared" ref="O1522:T1522" si="4239">O1523+O1529</f>
        <v>0</v>
      </c>
      <c r="P1522" s="26">
        <f t="shared" si="4239"/>
        <v>0</v>
      </c>
      <c r="Q1522" s="26">
        <f t="shared" si="4239"/>
        <v>0</v>
      </c>
      <c r="R1522" s="26">
        <f t="shared" si="4239"/>
        <v>0</v>
      </c>
      <c r="S1522" s="26">
        <f t="shared" si="4239"/>
        <v>0</v>
      </c>
      <c r="T1522" s="26">
        <f t="shared" si="4239"/>
        <v>0</v>
      </c>
      <c r="U1522" s="26">
        <v>0</v>
      </c>
      <c r="V1522" s="26">
        <f t="shared" si="4238"/>
        <v>157.80000000000001</v>
      </c>
      <c r="W1522" s="26">
        <f t="shared" ref="W1522:AD1522" si="4240">W1523+W1529</f>
        <v>0</v>
      </c>
      <c r="X1522" s="26">
        <f t="shared" si="4240"/>
        <v>0</v>
      </c>
      <c r="Y1522" s="26">
        <f t="shared" si="4240"/>
        <v>0</v>
      </c>
      <c r="Z1522" s="26">
        <f t="shared" si="4240"/>
        <v>0</v>
      </c>
      <c r="AA1522" s="26">
        <f t="shared" si="4240"/>
        <v>0</v>
      </c>
      <c r="AB1522" s="26">
        <f t="shared" si="4240"/>
        <v>1453</v>
      </c>
      <c r="AC1522" s="27">
        <f t="shared" si="4240"/>
        <v>1924</v>
      </c>
      <c r="AD1522" s="27">
        <f t="shared" si="4240"/>
        <v>1924</v>
      </c>
      <c r="AE1522" s="28">
        <f t="shared" si="4234"/>
        <v>100</v>
      </c>
      <c r="AF1522" s="26">
        <f t="shared" ref="AF1522:AK1522" si="4241">AF1523+AF1529</f>
        <v>1924</v>
      </c>
      <c r="AG1522" s="26">
        <f t="shared" si="4241"/>
        <v>0</v>
      </c>
      <c r="AH1522" s="26">
        <f t="shared" si="4241"/>
        <v>0</v>
      </c>
      <c r="AI1522" s="26">
        <f t="shared" si="4241"/>
        <v>0</v>
      </c>
      <c r="AJ1522" s="26">
        <f t="shared" si="4241"/>
        <v>0</v>
      </c>
      <c r="AK1522" s="26">
        <f t="shared" si="4241"/>
        <v>0</v>
      </c>
      <c r="AL1522" s="26">
        <f t="shared" si="4235"/>
        <v>1924</v>
      </c>
      <c r="AM1522" s="26">
        <f t="shared" si="4236"/>
        <v>-1766.2</v>
      </c>
      <c r="AN1522" s="29"/>
    </row>
    <row r="1523" spans="2:40" x14ac:dyDescent="0.3">
      <c r="B1523" s="30" t="s">
        <v>667</v>
      </c>
      <c r="C1523" s="30" t="s">
        <v>392</v>
      </c>
      <c r="D1523" s="30" t="s">
        <v>38</v>
      </c>
      <c r="E1523" s="15" t="str">
        <f t="shared" si="4237"/>
        <v>0801</v>
      </c>
      <c r="F1523" s="30" t="s">
        <v>294</v>
      </c>
      <c r="G1523" s="30"/>
      <c r="H1523" s="31" t="s">
        <v>295</v>
      </c>
      <c r="I1523" s="32">
        <f t="shared" si="4208"/>
        <v>157.80000000000001</v>
      </c>
      <c r="J1523" s="32">
        <f t="shared" si="4209"/>
        <v>157.80000000000001</v>
      </c>
      <c r="K1523" s="32">
        <f t="shared" si="4210"/>
        <v>857.8</v>
      </c>
      <c r="L1523" s="32">
        <f t="shared" si="4211"/>
        <v>0</v>
      </c>
      <c r="M1523" s="32">
        <f t="shared" si="4212"/>
        <v>0</v>
      </c>
      <c r="N1523" s="32">
        <f t="shared" si="4213"/>
        <v>0</v>
      </c>
      <c r="O1523" s="32">
        <f t="shared" ref="O1523:O1529" si="4242">O1524</f>
        <v>0</v>
      </c>
      <c r="P1523" s="32">
        <f t="shared" ref="P1523:P1529" si="4243">P1524</f>
        <v>0</v>
      </c>
      <c r="Q1523" s="32">
        <f t="shared" ref="Q1523:Q1529" si="4244">Q1524</f>
        <v>0</v>
      </c>
      <c r="R1523" s="32">
        <f t="shared" ref="R1523:R1529" si="4245">R1524</f>
        <v>0</v>
      </c>
      <c r="S1523" s="32">
        <f t="shared" ref="S1523:S1529" si="4246">S1524</f>
        <v>0</v>
      </c>
      <c r="T1523" s="32">
        <f t="shared" ref="T1523:T1529" si="4247">T1524</f>
        <v>0</v>
      </c>
      <c r="U1523" s="32">
        <v>0</v>
      </c>
      <c r="V1523" s="32">
        <f t="shared" si="4238"/>
        <v>157.80000000000001</v>
      </c>
      <c r="W1523" s="32">
        <f t="shared" ref="W1523:W1529" si="4248">W1524</f>
        <v>0</v>
      </c>
      <c r="X1523" s="32">
        <f t="shared" ref="X1523:X1529" si="4249">X1524</f>
        <v>0</v>
      </c>
      <c r="Y1523" s="32">
        <f t="shared" ref="Y1523:Y1529" si="4250">Y1524</f>
        <v>0</v>
      </c>
      <c r="Z1523" s="32">
        <f t="shared" ref="Z1523:Z1529" si="4251">Z1524</f>
        <v>0</v>
      </c>
      <c r="AA1523" s="32">
        <f t="shared" ref="AA1523:AA1529" si="4252">AA1524</f>
        <v>0</v>
      </c>
      <c r="AB1523" s="32">
        <f t="shared" ref="AB1523:AB1529" si="4253">AB1524</f>
        <v>118</v>
      </c>
      <c r="AC1523" s="33">
        <f t="shared" ref="AC1523:AC1529" si="4254">AC1524</f>
        <v>149</v>
      </c>
      <c r="AD1523" s="33">
        <f t="shared" ref="AD1523:AD1529" si="4255">AD1524</f>
        <v>149</v>
      </c>
      <c r="AE1523" s="34">
        <f t="shared" si="4234"/>
        <v>100</v>
      </c>
      <c r="AF1523" s="32">
        <f t="shared" ref="AF1523:AF1529" si="4256">AF1524</f>
        <v>149</v>
      </c>
      <c r="AG1523" s="32">
        <f t="shared" ref="AG1523:AG1529" si="4257">AG1524</f>
        <v>0</v>
      </c>
      <c r="AH1523" s="32">
        <f t="shared" ref="AH1523:AH1529" si="4258">AH1524</f>
        <v>0</v>
      </c>
      <c r="AI1523" s="32">
        <f t="shared" ref="AI1523:AI1529" si="4259">AI1524</f>
        <v>0</v>
      </c>
      <c r="AJ1523" s="32">
        <f t="shared" ref="AJ1523:AJ1529" si="4260">AJ1524</f>
        <v>0</v>
      </c>
      <c r="AK1523" s="32">
        <f t="shared" ref="AK1523:AK1529" si="4261">AK1524</f>
        <v>0</v>
      </c>
      <c r="AL1523" s="32">
        <f t="shared" si="4235"/>
        <v>149</v>
      </c>
      <c r="AM1523" s="32">
        <f t="shared" si="4236"/>
        <v>8.8000000000000114</v>
      </c>
    </row>
    <row r="1524" spans="2:40" ht="31.2" x14ac:dyDescent="0.3">
      <c r="B1524" s="30" t="s">
        <v>667</v>
      </c>
      <c r="C1524" s="30" t="s">
        <v>392</v>
      </c>
      <c r="D1524" s="30" t="s">
        <v>38</v>
      </c>
      <c r="E1524" s="15" t="str">
        <f t="shared" si="4237"/>
        <v>0801</v>
      </c>
      <c r="F1524" s="30" t="s">
        <v>397</v>
      </c>
      <c r="G1524" s="30"/>
      <c r="H1524" s="31" t="s">
        <v>398</v>
      </c>
      <c r="I1524" s="32">
        <f t="shared" si="4208"/>
        <v>157.80000000000001</v>
      </c>
      <c r="J1524" s="32">
        <f t="shared" si="4209"/>
        <v>157.80000000000001</v>
      </c>
      <c r="K1524" s="32">
        <f t="shared" si="4210"/>
        <v>857.8</v>
      </c>
      <c r="L1524" s="32">
        <f t="shared" si="4211"/>
        <v>0</v>
      </c>
      <c r="M1524" s="32">
        <f t="shared" si="4212"/>
        <v>0</v>
      </c>
      <c r="N1524" s="32">
        <f t="shared" si="4213"/>
        <v>0</v>
      </c>
      <c r="O1524" s="32">
        <f t="shared" si="4242"/>
        <v>0</v>
      </c>
      <c r="P1524" s="32">
        <f t="shared" si="4243"/>
        <v>0</v>
      </c>
      <c r="Q1524" s="32">
        <f t="shared" si="4244"/>
        <v>0</v>
      </c>
      <c r="R1524" s="32">
        <f t="shared" si="4245"/>
        <v>0</v>
      </c>
      <c r="S1524" s="32">
        <f t="shared" si="4246"/>
        <v>0</v>
      </c>
      <c r="T1524" s="32">
        <f t="shared" si="4247"/>
        <v>0</v>
      </c>
      <c r="U1524" s="32">
        <v>0</v>
      </c>
      <c r="V1524" s="32">
        <f t="shared" si="4238"/>
        <v>157.80000000000001</v>
      </c>
      <c r="W1524" s="32">
        <f t="shared" si="4248"/>
        <v>0</v>
      </c>
      <c r="X1524" s="32">
        <f t="shared" si="4249"/>
        <v>0</v>
      </c>
      <c r="Y1524" s="32">
        <f t="shared" si="4250"/>
        <v>0</v>
      </c>
      <c r="Z1524" s="32">
        <f t="shared" si="4251"/>
        <v>0</v>
      </c>
      <c r="AA1524" s="32">
        <f t="shared" si="4252"/>
        <v>0</v>
      </c>
      <c r="AB1524" s="32">
        <f t="shared" si="4253"/>
        <v>118</v>
      </c>
      <c r="AC1524" s="33">
        <f t="shared" si="4254"/>
        <v>149</v>
      </c>
      <c r="AD1524" s="33">
        <f t="shared" si="4255"/>
        <v>149</v>
      </c>
      <c r="AE1524" s="34">
        <f t="shared" si="4234"/>
        <v>100</v>
      </c>
      <c r="AF1524" s="32">
        <f t="shared" si="4256"/>
        <v>149</v>
      </c>
      <c r="AG1524" s="32">
        <f t="shared" si="4257"/>
        <v>0</v>
      </c>
      <c r="AH1524" s="32">
        <f t="shared" si="4258"/>
        <v>0</v>
      </c>
      <c r="AI1524" s="32">
        <f t="shared" si="4259"/>
        <v>0</v>
      </c>
      <c r="AJ1524" s="32">
        <f t="shared" si="4260"/>
        <v>0</v>
      </c>
      <c r="AK1524" s="32">
        <f t="shared" si="4261"/>
        <v>0</v>
      </c>
      <c r="AL1524" s="32">
        <f t="shared" si="4235"/>
        <v>149</v>
      </c>
      <c r="AM1524" s="32">
        <f t="shared" si="4236"/>
        <v>8.8000000000000114</v>
      </c>
    </row>
    <row r="1525" spans="2:40" ht="31.2" x14ac:dyDescent="0.3">
      <c r="B1525" s="30" t="s">
        <v>667</v>
      </c>
      <c r="C1525" s="30" t="s">
        <v>392</v>
      </c>
      <c r="D1525" s="30" t="s">
        <v>38</v>
      </c>
      <c r="E1525" s="15" t="str">
        <f t="shared" si="4237"/>
        <v>0801</v>
      </c>
      <c r="F1525" s="30" t="s">
        <v>399</v>
      </c>
      <c r="G1525" s="30"/>
      <c r="H1525" s="31" t="s">
        <v>400</v>
      </c>
      <c r="I1525" s="32">
        <f t="shared" si="4208"/>
        <v>157.80000000000001</v>
      </c>
      <c r="J1525" s="32">
        <f t="shared" si="4209"/>
        <v>157.80000000000001</v>
      </c>
      <c r="K1525" s="32">
        <f t="shared" si="4210"/>
        <v>857.8</v>
      </c>
      <c r="L1525" s="32">
        <f t="shared" si="4211"/>
        <v>0</v>
      </c>
      <c r="M1525" s="32">
        <f t="shared" si="4212"/>
        <v>0</v>
      </c>
      <c r="N1525" s="32">
        <f t="shared" si="4213"/>
        <v>0</v>
      </c>
      <c r="O1525" s="32">
        <f t="shared" si="4242"/>
        <v>0</v>
      </c>
      <c r="P1525" s="32">
        <f t="shared" si="4243"/>
        <v>0</v>
      </c>
      <c r="Q1525" s="32">
        <f t="shared" si="4244"/>
        <v>0</v>
      </c>
      <c r="R1525" s="32">
        <f t="shared" si="4245"/>
        <v>0</v>
      </c>
      <c r="S1525" s="32">
        <f t="shared" si="4246"/>
        <v>0</v>
      </c>
      <c r="T1525" s="32">
        <f t="shared" si="4247"/>
        <v>0</v>
      </c>
      <c r="U1525" s="32">
        <v>0</v>
      </c>
      <c r="V1525" s="32">
        <f t="shared" si="4238"/>
        <v>157.80000000000001</v>
      </c>
      <c r="W1525" s="32">
        <f t="shared" si="4248"/>
        <v>0</v>
      </c>
      <c r="X1525" s="32">
        <f t="shared" si="4249"/>
        <v>0</v>
      </c>
      <c r="Y1525" s="32">
        <f t="shared" si="4250"/>
        <v>0</v>
      </c>
      <c r="Z1525" s="32">
        <f t="shared" si="4251"/>
        <v>0</v>
      </c>
      <c r="AA1525" s="32">
        <f t="shared" si="4252"/>
        <v>0</v>
      </c>
      <c r="AB1525" s="32">
        <f t="shared" si="4253"/>
        <v>118</v>
      </c>
      <c r="AC1525" s="33">
        <f t="shared" si="4254"/>
        <v>149</v>
      </c>
      <c r="AD1525" s="33">
        <f t="shared" si="4255"/>
        <v>149</v>
      </c>
      <c r="AE1525" s="34">
        <f t="shared" si="4234"/>
        <v>100</v>
      </c>
      <c r="AF1525" s="32">
        <f t="shared" si="4256"/>
        <v>149</v>
      </c>
      <c r="AG1525" s="32">
        <f t="shared" si="4257"/>
        <v>0</v>
      </c>
      <c r="AH1525" s="32">
        <f t="shared" si="4258"/>
        <v>0</v>
      </c>
      <c r="AI1525" s="32">
        <f t="shared" si="4259"/>
        <v>0</v>
      </c>
      <c r="AJ1525" s="32">
        <f t="shared" si="4260"/>
        <v>0</v>
      </c>
      <c r="AK1525" s="32">
        <f t="shared" si="4261"/>
        <v>0</v>
      </c>
      <c r="AL1525" s="32">
        <f t="shared" si="4235"/>
        <v>149</v>
      </c>
      <c r="AM1525" s="32">
        <f t="shared" si="4236"/>
        <v>8.8000000000000114</v>
      </c>
    </row>
    <row r="1526" spans="2:40" ht="46.8" x14ac:dyDescent="0.3">
      <c r="B1526" s="30" t="s">
        <v>667</v>
      </c>
      <c r="C1526" s="30" t="s">
        <v>392</v>
      </c>
      <c r="D1526" s="30" t="s">
        <v>38</v>
      </c>
      <c r="E1526" s="15" t="str">
        <f t="shared" si="4237"/>
        <v>0801</v>
      </c>
      <c r="F1526" s="30" t="s">
        <v>402</v>
      </c>
      <c r="G1526" s="30"/>
      <c r="H1526" s="31" t="s">
        <v>403</v>
      </c>
      <c r="I1526" s="32">
        <f t="shared" si="4208"/>
        <v>157.80000000000001</v>
      </c>
      <c r="J1526" s="32">
        <f t="shared" si="4209"/>
        <v>157.80000000000001</v>
      </c>
      <c r="K1526" s="32">
        <f t="shared" si="4210"/>
        <v>857.8</v>
      </c>
      <c r="L1526" s="32">
        <f t="shared" si="4211"/>
        <v>0</v>
      </c>
      <c r="M1526" s="32">
        <f t="shared" si="4212"/>
        <v>0</v>
      </c>
      <c r="N1526" s="32">
        <f t="shared" si="4213"/>
        <v>0</v>
      </c>
      <c r="O1526" s="32">
        <f t="shared" si="4242"/>
        <v>0</v>
      </c>
      <c r="P1526" s="32">
        <f t="shared" si="4243"/>
        <v>0</v>
      </c>
      <c r="Q1526" s="32">
        <f t="shared" si="4244"/>
        <v>0</v>
      </c>
      <c r="R1526" s="32">
        <f t="shared" si="4245"/>
        <v>0</v>
      </c>
      <c r="S1526" s="32">
        <f t="shared" si="4246"/>
        <v>0</v>
      </c>
      <c r="T1526" s="32">
        <f t="shared" si="4247"/>
        <v>0</v>
      </c>
      <c r="U1526" s="32">
        <v>0</v>
      </c>
      <c r="V1526" s="32">
        <f t="shared" si="4238"/>
        <v>157.80000000000001</v>
      </c>
      <c r="W1526" s="32">
        <f t="shared" si="4248"/>
        <v>0</v>
      </c>
      <c r="X1526" s="32">
        <f t="shared" si="4249"/>
        <v>0</v>
      </c>
      <c r="Y1526" s="32">
        <f t="shared" si="4250"/>
        <v>0</v>
      </c>
      <c r="Z1526" s="32">
        <f t="shared" si="4251"/>
        <v>0</v>
      </c>
      <c r="AA1526" s="32">
        <f t="shared" si="4252"/>
        <v>0</v>
      </c>
      <c r="AB1526" s="32">
        <f t="shared" si="4253"/>
        <v>118</v>
      </c>
      <c r="AC1526" s="33">
        <f t="shared" si="4254"/>
        <v>149</v>
      </c>
      <c r="AD1526" s="33">
        <f t="shared" si="4255"/>
        <v>149</v>
      </c>
      <c r="AE1526" s="34">
        <f t="shared" si="4234"/>
        <v>100</v>
      </c>
      <c r="AF1526" s="32">
        <f t="shared" si="4256"/>
        <v>149</v>
      </c>
      <c r="AG1526" s="32">
        <f t="shared" si="4257"/>
        <v>0</v>
      </c>
      <c r="AH1526" s="32">
        <f t="shared" si="4258"/>
        <v>0</v>
      </c>
      <c r="AI1526" s="32">
        <f t="shared" si="4259"/>
        <v>0</v>
      </c>
      <c r="AJ1526" s="32">
        <f t="shared" si="4260"/>
        <v>0</v>
      </c>
      <c r="AK1526" s="32">
        <f t="shared" si="4261"/>
        <v>0</v>
      </c>
      <c r="AL1526" s="32">
        <f t="shared" si="4235"/>
        <v>149</v>
      </c>
      <c r="AM1526" s="32">
        <f t="shared" si="4236"/>
        <v>8.8000000000000114</v>
      </c>
    </row>
    <row r="1527" spans="2:40" ht="31.2" x14ac:dyDescent="0.3">
      <c r="B1527" s="30" t="s">
        <v>667</v>
      </c>
      <c r="C1527" s="30" t="s">
        <v>392</v>
      </c>
      <c r="D1527" s="30" t="s">
        <v>38</v>
      </c>
      <c r="E1527" s="15" t="str">
        <f t="shared" si="4237"/>
        <v>0801</v>
      </c>
      <c r="F1527" s="30" t="s">
        <v>402</v>
      </c>
      <c r="G1527" s="30" t="s">
        <v>50</v>
      </c>
      <c r="H1527" s="31" t="s">
        <v>51</v>
      </c>
      <c r="I1527" s="32">
        <f t="shared" si="4208"/>
        <v>157.80000000000001</v>
      </c>
      <c r="J1527" s="32">
        <f t="shared" si="4209"/>
        <v>157.80000000000001</v>
      </c>
      <c r="K1527" s="32">
        <f t="shared" si="4210"/>
        <v>857.8</v>
      </c>
      <c r="L1527" s="32">
        <f t="shared" si="4211"/>
        <v>0</v>
      </c>
      <c r="M1527" s="32">
        <f t="shared" si="4212"/>
        <v>0</v>
      </c>
      <c r="N1527" s="32">
        <f t="shared" si="4213"/>
        <v>0</v>
      </c>
      <c r="O1527" s="32">
        <f t="shared" si="4242"/>
        <v>0</v>
      </c>
      <c r="P1527" s="32">
        <f t="shared" si="4243"/>
        <v>0</v>
      </c>
      <c r="Q1527" s="32">
        <f t="shared" si="4244"/>
        <v>0</v>
      </c>
      <c r="R1527" s="32">
        <f t="shared" si="4245"/>
        <v>0</v>
      </c>
      <c r="S1527" s="32">
        <f t="shared" si="4246"/>
        <v>0</v>
      </c>
      <c r="T1527" s="32">
        <f t="shared" si="4247"/>
        <v>0</v>
      </c>
      <c r="U1527" s="32">
        <v>0</v>
      </c>
      <c r="V1527" s="32">
        <f t="shared" si="4238"/>
        <v>157.80000000000001</v>
      </c>
      <c r="W1527" s="32">
        <f t="shared" si="4248"/>
        <v>0</v>
      </c>
      <c r="X1527" s="32">
        <f t="shared" si="4249"/>
        <v>0</v>
      </c>
      <c r="Y1527" s="32">
        <f t="shared" si="4250"/>
        <v>0</v>
      </c>
      <c r="Z1527" s="32">
        <f t="shared" si="4251"/>
        <v>0</v>
      </c>
      <c r="AA1527" s="32">
        <f t="shared" si="4252"/>
        <v>0</v>
      </c>
      <c r="AB1527" s="32">
        <f t="shared" si="4253"/>
        <v>118</v>
      </c>
      <c r="AC1527" s="33">
        <f t="shared" si="4254"/>
        <v>149</v>
      </c>
      <c r="AD1527" s="33">
        <f t="shared" si="4255"/>
        <v>149</v>
      </c>
      <c r="AE1527" s="34">
        <f t="shared" si="4234"/>
        <v>100</v>
      </c>
      <c r="AF1527" s="32">
        <f t="shared" si="4256"/>
        <v>149</v>
      </c>
      <c r="AG1527" s="32">
        <f t="shared" si="4257"/>
        <v>0</v>
      </c>
      <c r="AH1527" s="32">
        <f t="shared" si="4258"/>
        <v>0</v>
      </c>
      <c r="AI1527" s="32">
        <f t="shared" si="4259"/>
        <v>0</v>
      </c>
      <c r="AJ1527" s="32">
        <f t="shared" si="4260"/>
        <v>0</v>
      </c>
      <c r="AK1527" s="32">
        <f t="shared" si="4261"/>
        <v>0</v>
      </c>
      <c r="AL1527" s="32">
        <f t="shared" si="4235"/>
        <v>149</v>
      </c>
      <c r="AM1527" s="32">
        <f t="shared" si="4236"/>
        <v>8.8000000000000114</v>
      </c>
    </row>
    <row r="1528" spans="2:40" ht="31.2" x14ac:dyDescent="0.3">
      <c r="B1528" s="30" t="s">
        <v>667</v>
      </c>
      <c r="C1528" s="30" t="s">
        <v>392</v>
      </c>
      <c r="D1528" s="30" t="s">
        <v>38</v>
      </c>
      <c r="E1528" s="15" t="str">
        <f t="shared" si="4237"/>
        <v>0801</v>
      </c>
      <c r="F1528" s="30" t="s">
        <v>402</v>
      </c>
      <c r="G1528" s="30" t="s">
        <v>52</v>
      </c>
      <c r="H1528" s="31" t="s">
        <v>53</v>
      </c>
      <c r="I1528" s="32">
        <v>157.80000000000001</v>
      </c>
      <c r="J1528" s="32">
        <v>157.80000000000001</v>
      </c>
      <c r="K1528" s="32">
        <v>857.8</v>
      </c>
      <c r="L1528" s="32"/>
      <c r="M1528" s="32"/>
      <c r="N1528" s="32"/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2">
        <v>0</v>
      </c>
      <c r="V1528" s="32">
        <f t="shared" si="4238"/>
        <v>157.80000000000001</v>
      </c>
      <c r="W1528" s="32"/>
      <c r="X1528" s="32"/>
      <c r="Y1528" s="32"/>
      <c r="Z1528" s="32"/>
      <c r="AA1528" s="32"/>
      <c r="AB1528" s="32">
        <v>118</v>
      </c>
      <c r="AC1528" s="33">
        <v>149</v>
      </c>
      <c r="AD1528" s="33">
        <v>149</v>
      </c>
      <c r="AE1528" s="34">
        <f t="shared" si="4234"/>
        <v>100</v>
      </c>
      <c r="AF1528" s="32">
        <v>149</v>
      </c>
      <c r="AG1528" s="32">
        <v>0</v>
      </c>
      <c r="AH1528" s="32">
        <v>0</v>
      </c>
      <c r="AI1528" s="32">
        <v>0</v>
      </c>
      <c r="AJ1528" s="32">
        <v>0</v>
      </c>
      <c r="AK1528" s="32">
        <v>0</v>
      </c>
      <c r="AL1528" s="32">
        <f t="shared" si="4235"/>
        <v>149</v>
      </c>
      <c r="AM1528" s="32">
        <f t="shared" si="4236"/>
        <v>8.8000000000000114</v>
      </c>
      <c r="AN1528" s="12"/>
    </row>
    <row r="1529" spans="2:40" ht="31.2" x14ac:dyDescent="0.3">
      <c r="B1529" s="30" t="s">
        <v>667</v>
      </c>
      <c r="C1529" s="30" t="s">
        <v>392</v>
      </c>
      <c r="D1529" s="30" t="s">
        <v>38</v>
      </c>
      <c r="E1529" s="15" t="str">
        <f t="shared" si="4237"/>
        <v>0801</v>
      </c>
      <c r="F1529" s="30" t="s">
        <v>78</v>
      </c>
      <c r="G1529" s="30"/>
      <c r="H1529" s="31" t="s">
        <v>79</v>
      </c>
      <c r="I1529" s="32"/>
      <c r="J1529" s="32"/>
      <c r="K1529" s="32"/>
      <c r="L1529" s="32"/>
      <c r="M1529" s="32"/>
      <c r="N1529" s="32"/>
      <c r="O1529" s="32">
        <f t="shared" si="4242"/>
        <v>0</v>
      </c>
      <c r="P1529" s="32">
        <f t="shared" si="4243"/>
        <v>0</v>
      </c>
      <c r="Q1529" s="32">
        <f t="shared" si="4244"/>
        <v>0</v>
      </c>
      <c r="R1529" s="32">
        <f t="shared" si="4245"/>
        <v>0</v>
      </c>
      <c r="S1529" s="32">
        <f t="shared" si="4246"/>
        <v>0</v>
      </c>
      <c r="T1529" s="32">
        <f t="shared" si="4247"/>
        <v>0</v>
      </c>
      <c r="U1529" s="32">
        <v>0</v>
      </c>
      <c r="V1529" s="32">
        <f t="shared" si="4238"/>
        <v>0</v>
      </c>
      <c r="W1529" s="32">
        <f t="shared" si="4248"/>
        <v>0</v>
      </c>
      <c r="X1529" s="32">
        <f t="shared" si="4249"/>
        <v>0</v>
      </c>
      <c r="Y1529" s="32">
        <f t="shared" si="4250"/>
        <v>0</v>
      </c>
      <c r="Z1529" s="32">
        <f t="shared" si="4251"/>
        <v>0</v>
      </c>
      <c r="AA1529" s="32">
        <f t="shared" si="4252"/>
        <v>0</v>
      </c>
      <c r="AB1529" s="32">
        <f t="shared" si="4253"/>
        <v>1335</v>
      </c>
      <c r="AC1529" s="33">
        <f t="shared" si="4254"/>
        <v>1775</v>
      </c>
      <c r="AD1529" s="33">
        <f t="shared" si="4255"/>
        <v>1775</v>
      </c>
      <c r="AE1529" s="34">
        <f t="shared" si="4234"/>
        <v>100</v>
      </c>
      <c r="AF1529" s="32">
        <f t="shared" si="4256"/>
        <v>1775</v>
      </c>
      <c r="AG1529" s="32">
        <f t="shared" si="4257"/>
        <v>0</v>
      </c>
      <c r="AH1529" s="32">
        <f t="shared" si="4258"/>
        <v>0</v>
      </c>
      <c r="AI1529" s="32">
        <f t="shared" si="4259"/>
        <v>0</v>
      </c>
      <c r="AJ1529" s="32">
        <f t="shared" si="4260"/>
        <v>0</v>
      </c>
      <c r="AK1529" s="32">
        <f t="shared" si="4261"/>
        <v>0</v>
      </c>
      <c r="AL1529" s="32">
        <f t="shared" si="4235"/>
        <v>1775</v>
      </c>
      <c r="AM1529" s="32">
        <f t="shared" si="4236"/>
        <v>-1775</v>
      </c>
    </row>
    <row r="1530" spans="2:40" ht="46.8" x14ac:dyDescent="0.3">
      <c r="B1530" s="30" t="s">
        <v>667</v>
      </c>
      <c r="C1530" s="30" t="s">
        <v>392</v>
      </c>
      <c r="D1530" s="30" t="s">
        <v>38</v>
      </c>
      <c r="E1530" s="15" t="str">
        <f t="shared" si="4237"/>
        <v>0801</v>
      </c>
      <c r="F1530" s="30" t="s">
        <v>378</v>
      </c>
      <c r="G1530" s="30"/>
      <c r="H1530" s="31" t="s">
        <v>379</v>
      </c>
      <c r="I1530" s="32">
        <f t="shared" ref="I1530:N1530" si="4262">I1533</f>
        <v>0</v>
      </c>
      <c r="J1530" s="32">
        <f t="shared" si="4262"/>
        <v>0</v>
      </c>
      <c r="K1530" s="32">
        <f t="shared" si="4262"/>
        <v>0</v>
      </c>
      <c r="L1530" s="32">
        <f t="shared" si="4262"/>
        <v>0</v>
      </c>
      <c r="M1530" s="32">
        <f t="shared" si="4262"/>
        <v>0</v>
      </c>
      <c r="N1530" s="32">
        <f t="shared" si="4262"/>
        <v>0</v>
      </c>
      <c r="O1530" s="32">
        <f t="shared" ref="O1530:T1530" si="4263">O1533+O1531</f>
        <v>0</v>
      </c>
      <c r="P1530" s="32">
        <f t="shared" si="4263"/>
        <v>0</v>
      </c>
      <c r="Q1530" s="32">
        <f t="shared" si="4263"/>
        <v>0</v>
      </c>
      <c r="R1530" s="32">
        <f t="shared" si="4263"/>
        <v>0</v>
      </c>
      <c r="S1530" s="32">
        <f t="shared" si="4263"/>
        <v>0</v>
      </c>
      <c r="T1530" s="32">
        <f t="shared" si="4263"/>
        <v>0</v>
      </c>
      <c r="U1530" s="32">
        <v>0</v>
      </c>
      <c r="V1530" s="32">
        <f t="shared" si="4238"/>
        <v>0</v>
      </c>
      <c r="W1530" s="32">
        <f>W1533</f>
        <v>0</v>
      </c>
      <c r="X1530" s="32">
        <f>X1533</f>
        <v>0</v>
      </c>
      <c r="Y1530" s="32">
        <f>Y1533</f>
        <v>0</v>
      </c>
      <c r="Z1530" s="32">
        <f>Z1533</f>
        <v>0</v>
      </c>
      <c r="AA1530" s="32">
        <f>AA1533</f>
        <v>0</v>
      </c>
      <c r="AB1530" s="32">
        <f>AB1533+AB1531</f>
        <v>1335</v>
      </c>
      <c r="AC1530" s="33">
        <f>AC1533+AC1531</f>
        <v>1775</v>
      </c>
      <c r="AD1530" s="33">
        <f>AD1533+AD1531</f>
        <v>1775</v>
      </c>
      <c r="AE1530" s="34">
        <f t="shared" si="4234"/>
        <v>100</v>
      </c>
      <c r="AF1530" s="32">
        <f t="shared" ref="AF1530:AK1530" si="4264">AF1533+AF1531</f>
        <v>1775</v>
      </c>
      <c r="AG1530" s="32">
        <f t="shared" si="4264"/>
        <v>0</v>
      </c>
      <c r="AH1530" s="32">
        <f t="shared" si="4264"/>
        <v>0</v>
      </c>
      <c r="AI1530" s="32">
        <f t="shared" si="4264"/>
        <v>0</v>
      </c>
      <c r="AJ1530" s="32">
        <f t="shared" si="4264"/>
        <v>0</v>
      </c>
      <c r="AK1530" s="32">
        <f t="shared" si="4264"/>
        <v>0</v>
      </c>
      <c r="AL1530" s="32">
        <f t="shared" si="4235"/>
        <v>1775</v>
      </c>
      <c r="AM1530" s="32">
        <f t="shared" si="4236"/>
        <v>-1775</v>
      </c>
    </row>
    <row r="1531" spans="2:40" ht="31.2" x14ac:dyDescent="0.3">
      <c r="B1531" s="30" t="s">
        <v>667</v>
      </c>
      <c r="C1531" s="30" t="s">
        <v>392</v>
      </c>
      <c r="D1531" s="30" t="s">
        <v>38</v>
      </c>
      <c r="E1531" s="15" t="str">
        <f t="shared" si="4237"/>
        <v>0801</v>
      </c>
      <c r="F1531" s="30" t="s">
        <v>378</v>
      </c>
      <c r="G1531" s="30" t="s">
        <v>50</v>
      </c>
      <c r="H1531" s="31" t="s">
        <v>51</v>
      </c>
      <c r="I1531" s="32"/>
      <c r="J1531" s="32"/>
      <c r="K1531" s="32"/>
      <c r="L1531" s="32"/>
      <c r="M1531" s="32"/>
      <c r="N1531" s="32"/>
      <c r="O1531" s="32">
        <f t="shared" ref="O1531:T1531" si="4265">O1532</f>
        <v>0</v>
      </c>
      <c r="P1531" s="32">
        <f t="shared" si="4265"/>
        <v>0</v>
      </c>
      <c r="Q1531" s="32">
        <f t="shared" si="4265"/>
        <v>0</v>
      </c>
      <c r="R1531" s="32">
        <f t="shared" si="4265"/>
        <v>0</v>
      </c>
      <c r="S1531" s="32">
        <f t="shared" si="4265"/>
        <v>0</v>
      </c>
      <c r="T1531" s="32">
        <f t="shared" si="4265"/>
        <v>0</v>
      </c>
      <c r="U1531" s="32"/>
      <c r="V1531" s="32">
        <f t="shared" si="4238"/>
        <v>0</v>
      </c>
      <c r="W1531" s="32"/>
      <c r="X1531" s="32"/>
      <c r="Y1531" s="32"/>
      <c r="Z1531" s="32"/>
      <c r="AA1531" s="32"/>
      <c r="AB1531" s="32">
        <f>AB1532</f>
        <v>855</v>
      </c>
      <c r="AC1531" s="33">
        <f>AC1532</f>
        <v>1205</v>
      </c>
      <c r="AD1531" s="33">
        <f>AD1532</f>
        <v>1205</v>
      </c>
      <c r="AE1531" s="34">
        <f t="shared" si="4234"/>
        <v>100</v>
      </c>
      <c r="AF1531" s="32">
        <f t="shared" ref="AF1531:AK1531" si="4266">AF1532</f>
        <v>1205</v>
      </c>
      <c r="AG1531" s="32">
        <f t="shared" si="4266"/>
        <v>0</v>
      </c>
      <c r="AH1531" s="32">
        <f t="shared" si="4266"/>
        <v>0</v>
      </c>
      <c r="AI1531" s="32">
        <f t="shared" si="4266"/>
        <v>0</v>
      </c>
      <c r="AJ1531" s="32">
        <f t="shared" si="4266"/>
        <v>0</v>
      </c>
      <c r="AK1531" s="32">
        <f t="shared" si="4266"/>
        <v>0</v>
      </c>
      <c r="AL1531" s="32">
        <f t="shared" si="4235"/>
        <v>1205</v>
      </c>
      <c r="AM1531" s="32">
        <f t="shared" si="4236"/>
        <v>-1205</v>
      </c>
    </row>
    <row r="1532" spans="2:40" ht="31.2" x14ac:dyDescent="0.3">
      <c r="B1532" s="30" t="s">
        <v>667</v>
      </c>
      <c r="C1532" s="30" t="s">
        <v>392</v>
      </c>
      <c r="D1532" s="30" t="s">
        <v>38</v>
      </c>
      <c r="E1532" s="15" t="str">
        <f t="shared" si="4237"/>
        <v>0801</v>
      </c>
      <c r="F1532" s="30" t="s">
        <v>378</v>
      </c>
      <c r="G1532" s="30" t="s">
        <v>52</v>
      </c>
      <c r="H1532" s="31" t="s">
        <v>53</v>
      </c>
      <c r="I1532" s="32"/>
      <c r="J1532" s="32"/>
      <c r="K1532" s="32"/>
      <c r="L1532" s="32"/>
      <c r="M1532" s="32"/>
      <c r="N1532" s="32"/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0</v>
      </c>
      <c r="U1532" s="32"/>
      <c r="V1532" s="32">
        <f t="shared" si="4238"/>
        <v>0</v>
      </c>
      <c r="W1532" s="32"/>
      <c r="X1532" s="32"/>
      <c r="Y1532" s="32"/>
      <c r="Z1532" s="32"/>
      <c r="AA1532" s="32"/>
      <c r="AB1532" s="32">
        <v>855</v>
      </c>
      <c r="AC1532" s="33">
        <v>1205</v>
      </c>
      <c r="AD1532" s="33">
        <v>1205</v>
      </c>
      <c r="AE1532" s="34">
        <f t="shared" si="4234"/>
        <v>100</v>
      </c>
      <c r="AF1532" s="32">
        <v>1205</v>
      </c>
      <c r="AG1532" s="32">
        <v>0</v>
      </c>
      <c r="AH1532" s="32">
        <v>0</v>
      </c>
      <c r="AI1532" s="32">
        <v>0</v>
      </c>
      <c r="AJ1532" s="32">
        <v>0</v>
      </c>
      <c r="AK1532" s="32">
        <v>0</v>
      </c>
      <c r="AL1532" s="32">
        <f t="shared" si="4235"/>
        <v>1205</v>
      </c>
      <c r="AM1532" s="32">
        <f t="shared" si="4236"/>
        <v>-1205</v>
      </c>
    </row>
    <row r="1533" spans="2:40" ht="31.2" x14ac:dyDescent="0.3">
      <c r="B1533" s="30" t="s">
        <v>667</v>
      </c>
      <c r="C1533" s="30" t="s">
        <v>392</v>
      </c>
      <c r="D1533" s="30" t="s">
        <v>38</v>
      </c>
      <c r="E1533" s="15" t="str">
        <f t="shared" si="4237"/>
        <v>0801</v>
      </c>
      <c r="F1533" s="30" t="s">
        <v>378</v>
      </c>
      <c r="G1533" s="30" t="s">
        <v>174</v>
      </c>
      <c r="H1533" s="31" t="s">
        <v>175</v>
      </c>
      <c r="I1533" s="32">
        <f t="shared" ref="I1533:T1533" si="4267">I1534</f>
        <v>0</v>
      </c>
      <c r="J1533" s="32">
        <f t="shared" si="4267"/>
        <v>0</v>
      </c>
      <c r="K1533" s="32">
        <f t="shared" si="4267"/>
        <v>0</v>
      </c>
      <c r="L1533" s="32">
        <f t="shared" si="4267"/>
        <v>0</v>
      </c>
      <c r="M1533" s="32">
        <f t="shared" si="4267"/>
        <v>0</v>
      </c>
      <c r="N1533" s="32">
        <f t="shared" si="4267"/>
        <v>0</v>
      </c>
      <c r="O1533" s="32">
        <f t="shared" si="4267"/>
        <v>0</v>
      </c>
      <c r="P1533" s="32">
        <f t="shared" si="4267"/>
        <v>0</v>
      </c>
      <c r="Q1533" s="32">
        <f t="shared" si="4267"/>
        <v>0</v>
      </c>
      <c r="R1533" s="32">
        <f t="shared" si="4267"/>
        <v>0</v>
      </c>
      <c r="S1533" s="32">
        <f t="shared" si="4267"/>
        <v>0</v>
      </c>
      <c r="T1533" s="32">
        <f t="shared" si="4267"/>
        <v>0</v>
      </c>
      <c r="U1533" s="32">
        <v>0</v>
      </c>
      <c r="V1533" s="32">
        <f t="shared" si="4238"/>
        <v>0</v>
      </c>
      <c r="W1533" s="32">
        <f t="shared" ref="W1533:AD1533" si="4268">W1534</f>
        <v>0</v>
      </c>
      <c r="X1533" s="32">
        <f t="shared" si="4268"/>
        <v>0</v>
      </c>
      <c r="Y1533" s="32">
        <f t="shared" si="4268"/>
        <v>0</v>
      </c>
      <c r="Z1533" s="32">
        <f t="shared" si="4268"/>
        <v>0</v>
      </c>
      <c r="AA1533" s="32">
        <f t="shared" si="4268"/>
        <v>0</v>
      </c>
      <c r="AB1533" s="32">
        <f t="shared" si="4268"/>
        <v>480</v>
      </c>
      <c r="AC1533" s="33">
        <f t="shared" si="4268"/>
        <v>570</v>
      </c>
      <c r="AD1533" s="33">
        <f t="shared" si="4268"/>
        <v>570</v>
      </c>
      <c r="AE1533" s="34">
        <f t="shared" si="4234"/>
        <v>100</v>
      </c>
      <c r="AF1533" s="32">
        <f t="shared" ref="AF1533:AK1533" si="4269">AF1534</f>
        <v>570</v>
      </c>
      <c r="AG1533" s="32">
        <f t="shared" si="4269"/>
        <v>0</v>
      </c>
      <c r="AH1533" s="32">
        <f t="shared" si="4269"/>
        <v>0</v>
      </c>
      <c r="AI1533" s="32">
        <f t="shared" si="4269"/>
        <v>0</v>
      </c>
      <c r="AJ1533" s="32">
        <f t="shared" si="4269"/>
        <v>0</v>
      </c>
      <c r="AK1533" s="32">
        <f t="shared" si="4269"/>
        <v>0</v>
      </c>
      <c r="AL1533" s="32">
        <f t="shared" si="4235"/>
        <v>570</v>
      </c>
      <c r="AM1533" s="32">
        <f t="shared" si="4236"/>
        <v>-570</v>
      </c>
    </row>
    <row r="1534" spans="2:40" ht="62.4" x14ac:dyDescent="0.3">
      <c r="B1534" s="30" t="s">
        <v>667</v>
      </c>
      <c r="C1534" s="30" t="s">
        <v>392</v>
      </c>
      <c r="D1534" s="30" t="s">
        <v>38</v>
      </c>
      <c r="E1534" s="15" t="str">
        <f t="shared" si="4237"/>
        <v>0801</v>
      </c>
      <c r="F1534" s="30" t="s">
        <v>378</v>
      </c>
      <c r="G1534" s="30" t="s">
        <v>370</v>
      </c>
      <c r="H1534" s="31" t="s">
        <v>371</v>
      </c>
      <c r="I1534" s="32"/>
      <c r="J1534" s="32"/>
      <c r="K1534" s="32"/>
      <c r="L1534" s="32"/>
      <c r="M1534" s="32"/>
      <c r="N1534" s="32"/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2">
        <v>0</v>
      </c>
      <c r="V1534" s="32">
        <f t="shared" si="4238"/>
        <v>0</v>
      </c>
      <c r="W1534" s="32"/>
      <c r="X1534" s="32"/>
      <c r="Y1534" s="32"/>
      <c r="Z1534" s="32"/>
      <c r="AA1534" s="32"/>
      <c r="AB1534" s="32">
        <v>480</v>
      </c>
      <c r="AC1534" s="33">
        <v>570</v>
      </c>
      <c r="AD1534" s="33">
        <v>570</v>
      </c>
      <c r="AE1534" s="34">
        <f t="shared" si="4234"/>
        <v>100</v>
      </c>
      <c r="AF1534" s="32">
        <v>570</v>
      </c>
      <c r="AG1534" s="32">
        <v>0</v>
      </c>
      <c r="AH1534" s="32">
        <v>0</v>
      </c>
      <c r="AI1534" s="32">
        <v>0</v>
      </c>
      <c r="AJ1534" s="32">
        <v>0</v>
      </c>
      <c r="AK1534" s="32">
        <v>0</v>
      </c>
      <c r="AL1534" s="32">
        <f t="shared" si="4235"/>
        <v>570</v>
      </c>
      <c r="AM1534" s="32">
        <f t="shared" si="4236"/>
        <v>-570</v>
      </c>
      <c r="AN1534" s="12"/>
    </row>
    <row r="1535" spans="2:40" s="13" customFormat="1" x14ac:dyDescent="0.3">
      <c r="B1535" s="14" t="s">
        <v>667</v>
      </c>
      <c r="C1535" s="14" t="s">
        <v>134</v>
      </c>
      <c r="D1535" s="14"/>
      <c r="E1535" s="21" t="str">
        <f t="shared" si="4237"/>
        <v>11</v>
      </c>
      <c r="F1535" s="14"/>
      <c r="G1535" s="14"/>
      <c r="H1535" s="16" t="s">
        <v>654</v>
      </c>
      <c r="I1535" s="17">
        <f t="shared" ref="I1535:I1541" si="4270">I1536</f>
        <v>527.4</v>
      </c>
      <c r="J1535" s="17">
        <f t="shared" ref="J1535:J1541" si="4271">J1536</f>
        <v>527.4</v>
      </c>
      <c r="K1535" s="17">
        <f t="shared" ref="K1535:K1541" si="4272">K1536</f>
        <v>527.4</v>
      </c>
      <c r="L1535" s="17">
        <f t="shared" ref="L1535:L1541" si="4273">L1536</f>
        <v>-13.6</v>
      </c>
      <c r="M1535" s="17">
        <f t="shared" ref="M1535:M1541" si="4274">M1536</f>
        <v>-13.6</v>
      </c>
      <c r="N1535" s="17">
        <f t="shared" ref="N1535:N1541" si="4275">N1536</f>
        <v>-13.6</v>
      </c>
      <c r="O1535" s="17">
        <f t="shared" ref="O1535:T1535" si="4276">O1536</f>
        <v>0</v>
      </c>
      <c r="P1535" s="17">
        <f t="shared" si="4276"/>
        <v>0</v>
      </c>
      <c r="Q1535" s="17">
        <f t="shared" si="4276"/>
        <v>0</v>
      </c>
      <c r="R1535" s="17">
        <f t="shared" si="4276"/>
        <v>0</v>
      </c>
      <c r="S1535" s="17">
        <f t="shared" si="4276"/>
        <v>0</v>
      </c>
      <c r="T1535" s="17">
        <f t="shared" si="4276"/>
        <v>0</v>
      </c>
      <c r="U1535" s="17">
        <v>0</v>
      </c>
      <c r="V1535" s="17">
        <f t="shared" si="4238"/>
        <v>513.79999999999995</v>
      </c>
      <c r="W1535" s="17">
        <f t="shared" ref="W1535:W1545" si="4277">W1536</f>
        <v>0</v>
      </c>
      <c r="X1535" s="17">
        <f t="shared" ref="X1535:X1545" si="4278">X1536</f>
        <v>0</v>
      </c>
      <c r="Y1535" s="17">
        <f t="shared" ref="Y1535:Y1545" si="4279">Y1536</f>
        <v>0</v>
      </c>
      <c r="Z1535" s="17">
        <f t="shared" ref="Z1535:Z1545" si="4280">Z1536</f>
        <v>0</v>
      </c>
      <c r="AA1535" s="17">
        <f t="shared" ref="AA1535:AA1545" si="4281">AA1536</f>
        <v>0</v>
      </c>
      <c r="AB1535" s="17">
        <f>AB1536</f>
        <v>638</v>
      </c>
      <c r="AC1535" s="18">
        <f>AC1536</f>
        <v>772.6</v>
      </c>
      <c r="AD1535" s="18">
        <f>AD1536</f>
        <v>764.5</v>
      </c>
      <c r="AE1535" s="19">
        <f t="shared" si="4234"/>
        <v>98.951592026922071</v>
      </c>
      <c r="AF1535" s="17">
        <f t="shared" ref="AF1535:AK1535" si="4282">AF1536</f>
        <v>772.6</v>
      </c>
      <c r="AG1535" s="17">
        <f t="shared" si="4282"/>
        <v>0</v>
      </c>
      <c r="AH1535" s="17">
        <f t="shared" si="4282"/>
        <v>0</v>
      </c>
      <c r="AI1535" s="17">
        <f t="shared" si="4282"/>
        <v>0</v>
      </c>
      <c r="AJ1535" s="17">
        <f t="shared" si="4282"/>
        <v>0</v>
      </c>
      <c r="AK1535" s="17">
        <f t="shared" si="4282"/>
        <v>0</v>
      </c>
      <c r="AL1535" s="17">
        <f t="shared" si="4235"/>
        <v>772.6</v>
      </c>
      <c r="AM1535" s="17">
        <f t="shared" si="4236"/>
        <v>-258.80000000000007</v>
      </c>
      <c r="AN1535" s="20"/>
    </row>
    <row r="1536" spans="2:40" s="22" customFormat="1" x14ac:dyDescent="0.3">
      <c r="B1536" s="23" t="s">
        <v>667</v>
      </c>
      <c r="C1536" s="23" t="s">
        <v>134</v>
      </c>
      <c r="D1536" s="23" t="s">
        <v>38</v>
      </c>
      <c r="E1536" s="24" t="str">
        <f t="shared" si="4237"/>
        <v>1101</v>
      </c>
      <c r="F1536" s="23"/>
      <c r="G1536" s="23"/>
      <c r="H1536" s="25" t="s">
        <v>826</v>
      </c>
      <c r="I1536" s="26">
        <f t="shared" si="4270"/>
        <v>527.4</v>
      </c>
      <c r="J1536" s="26">
        <f t="shared" si="4271"/>
        <v>527.4</v>
      </c>
      <c r="K1536" s="26">
        <f t="shared" si="4272"/>
        <v>527.4</v>
      </c>
      <c r="L1536" s="26">
        <f t="shared" si="4273"/>
        <v>-13.6</v>
      </c>
      <c r="M1536" s="26">
        <f t="shared" si="4274"/>
        <v>-13.6</v>
      </c>
      <c r="N1536" s="26">
        <f t="shared" si="4275"/>
        <v>-13.6</v>
      </c>
      <c r="O1536" s="26">
        <f t="shared" ref="O1536:T1536" si="4283">O1537+O1543</f>
        <v>0</v>
      </c>
      <c r="P1536" s="26">
        <f t="shared" si="4283"/>
        <v>0</v>
      </c>
      <c r="Q1536" s="26">
        <f t="shared" si="4283"/>
        <v>0</v>
      </c>
      <c r="R1536" s="26">
        <f t="shared" si="4283"/>
        <v>0</v>
      </c>
      <c r="S1536" s="26">
        <f t="shared" si="4283"/>
        <v>0</v>
      </c>
      <c r="T1536" s="26">
        <f t="shared" si="4283"/>
        <v>0</v>
      </c>
      <c r="U1536" s="26">
        <v>0</v>
      </c>
      <c r="V1536" s="26">
        <f t="shared" si="4238"/>
        <v>513.79999999999995</v>
      </c>
      <c r="W1536" s="26">
        <f t="shared" si="4277"/>
        <v>0</v>
      </c>
      <c r="X1536" s="26">
        <f t="shared" si="4278"/>
        <v>0</v>
      </c>
      <c r="Y1536" s="26">
        <f t="shared" si="4279"/>
        <v>0</v>
      </c>
      <c r="Z1536" s="26">
        <f t="shared" si="4280"/>
        <v>0</v>
      </c>
      <c r="AA1536" s="26">
        <f t="shared" si="4281"/>
        <v>0</v>
      </c>
      <c r="AB1536" s="26">
        <f>AB1537+AB1543</f>
        <v>638</v>
      </c>
      <c r="AC1536" s="27">
        <f>AC1537+AC1543</f>
        <v>772.6</v>
      </c>
      <c r="AD1536" s="27">
        <f>AD1537+AD1543</f>
        <v>764.5</v>
      </c>
      <c r="AE1536" s="28">
        <f t="shared" si="4234"/>
        <v>98.951592026922071</v>
      </c>
      <c r="AF1536" s="26">
        <f t="shared" ref="AF1536:AK1536" si="4284">AF1537+AF1543</f>
        <v>772.6</v>
      </c>
      <c r="AG1536" s="26">
        <f t="shared" si="4284"/>
        <v>0</v>
      </c>
      <c r="AH1536" s="26">
        <f t="shared" si="4284"/>
        <v>0</v>
      </c>
      <c r="AI1536" s="26">
        <f t="shared" si="4284"/>
        <v>0</v>
      </c>
      <c r="AJ1536" s="26">
        <f t="shared" si="4284"/>
        <v>0</v>
      </c>
      <c r="AK1536" s="26">
        <f t="shared" si="4284"/>
        <v>0</v>
      </c>
      <c r="AL1536" s="26">
        <f t="shared" si="4235"/>
        <v>772.6</v>
      </c>
      <c r="AM1536" s="26">
        <f t="shared" si="4236"/>
        <v>-258.80000000000007</v>
      </c>
      <c r="AN1536" s="29"/>
    </row>
    <row r="1537" spans="2:40" ht="31.2" x14ac:dyDescent="0.3">
      <c r="B1537" s="30" t="s">
        <v>667</v>
      </c>
      <c r="C1537" s="30" t="s">
        <v>134</v>
      </c>
      <c r="D1537" s="30" t="s">
        <v>38</v>
      </c>
      <c r="E1537" s="15" t="str">
        <f t="shared" si="4237"/>
        <v>1101</v>
      </c>
      <c r="F1537" s="30" t="s">
        <v>659</v>
      </c>
      <c r="G1537" s="30"/>
      <c r="H1537" s="31" t="s">
        <v>660</v>
      </c>
      <c r="I1537" s="32">
        <f t="shared" si="4270"/>
        <v>527.4</v>
      </c>
      <c r="J1537" s="32">
        <f t="shared" si="4271"/>
        <v>527.4</v>
      </c>
      <c r="K1537" s="32">
        <f t="shared" si="4272"/>
        <v>527.4</v>
      </c>
      <c r="L1537" s="32">
        <f t="shared" si="4273"/>
        <v>-13.6</v>
      </c>
      <c r="M1537" s="32">
        <f t="shared" si="4274"/>
        <v>-13.6</v>
      </c>
      <c r="N1537" s="32">
        <f t="shared" si="4275"/>
        <v>-13.6</v>
      </c>
      <c r="O1537" s="32">
        <f t="shared" ref="O1537:O1543" si="4285">O1538</f>
        <v>0</v>
      </c>
      <c r="P1537" s="32">
        <f t="shared" ref="P1537:P1543" si="4286">P1538</f>
        <v>0</v>
      </c>
      <c r="Q1537" s="32">
        <f t="shared" ref="Q1537:Q1543" si="4287">Q1538</f>
        <v>0</v>
      </c>
      <c r="R1537" s="32">
        <f t="shared" ref="R1537:R1545" si="4288">R1538</f>
        <v>0</v>
      </c>
      <c r="S1537" s="32">
        <f t="shared" ref="S1537:S1545" si="4289">S1538</f>
        <v>0</v>
      </c>
      <c r="T1537" s="32">
        <f t="shared" ref="T1537:T1545" si="4290">T1538</f>
        <v>0</v>
      </c>
      <c r="U1537" s="32">
        <v>0</v>
      </c>
      <c r="V1537" s="32">
        <f t="shared" si="4238"/>
        <v>513.79999999999995</v>
      </c>
      <c r="W1537" s="32">
        <f t="shared" si="4277"/>
        <v>0</v>
      </c>
      <c r="X1537" s="32">
        <f t="shared" si="4278"/>
        <v>0</v>
      </c>
      <c r="Y1537" s="32">
        <f t="shared" si="4279"/>
        <v>0</v>
      </c>
      <c r="Z1537" s="32">
        <f t="shared" si="4280"/>
        <v>0</v>
      </c>
      <c r="AA1537" s="32">
        <f t="shared" si="4281"/>
        <v>0</v>
      </c>
      <c r="AB1537" s="32">
        <f t="shared" ref="AB1537:AB1543" si="4291">AB1538</f>
        <v>423</v>
      </c>
      <c r="AC1537" s="33">
        <f t="shared" ref="AC1537:AC1543" si="4292">AC1538</f>
        <v>507.6</v>
      </c>
      <c r="AD1537" s="33">
        <f t="shared" ref="AD1537:AD1543" si="4293">AD1538</f>
        <v>499.5</v>
      </c>
      <c r="AE1537" s="34">
        <f t="shared" si="4234"/>
        <v>98.40425531914893</v>
      </c>
      <c r="AF1537" s="32">
        <f t="shared" ref="AF1537:AF1543" si="4294">AF1538</f>
        <v>507.6</v>
      </c>
      <c r="AG1537" s="32">
        <f t="shared" ref="AG1537:AG1543" si="4295">AG1538</f>
        <v>0</v>
      </c>
      <c r="AH1537" s="32">
        <f t="shared" ref="AH1537:AH1543" si="4296">AH1538</f>
        <v>0</v>
      </c>
      <c r="AI1537" s="32">
        <f t="shared" ref="AI1537:AI1543" si="4297">AI1538</f>
        <v>0</v>
      </c>
      <c r="AJ1537" s="32">
        <f t="shared" ref="AJ1537:AJ1543" si="4298">AJ1538</f>
        <v>0</v>
      </c>
      <c r="AK1537" s="32">
        <f t="shared" ref="AK1537:AK1543" si="4299">AK1538</f>
        <v>0</v>
      </c>
      <c r="AL1537" s="32">
        <f t="shared" si="4235"/>
        <v>507.6</v>
      </c>
      <c r="AM1537" s="32">
        <f t="shared" si="4236"/>
        <v>6.1999999999999318</v>
      </c>
    </row>
    <row r="1538" spans="2:40" ht="31.2" x14ac:dyDescent="0.3">
      <c r="B1538" s="30" t="s">
        <v>667</v>
      </c>
      <c r="C1538" s="30" t="s">
        <v>134</v>
      </c>
      <c r="D1538" s="30" t="s">
        <v>38</v>
      </c>
      <c r="E1538" s="15" t="str">
        <f t="shared" si="4237"/>
        <v>1101</v>
      </c>
      <c r="F1538" s="30" t="s">
        <v>661</v>
      </c>
      <c r="G1538" s="30"/>
      <c r="H1538" s="31" t="s">
        <v>662</v>
      </c>
      <c r="I1538" s="32">
        <f t="shared" si="4270"/>
        <v>527.4</v>
      </c>
      <c r="J1538" s="32">
        <f t="shared" si="4271"/>
        <v>527.4</v>
      </c>
      <c r="K1538" s="32">
        <f t="shared" si="4272"/>
        <v>527.4</v>
      </c>
      <c r="L1538" s="32">
        <f t="shared" si="4273"/>
        <v>-13.6</v>
      </c>
      <c r="M1538" s="32">
        <f t="shared" si="4274"/>
        <v>-13.6</v>
      </c>
      <c r="N1538" s="32">
        <f t="shared" si="4275"/>
        <v>-13.6</v>
      </c>
      <c r="O1538" s="32">
        <f t="shared" si="4285"/>
        <v>0</v>
      </c>
      <c r="P1538" s="32">
        <f t="shared" si="4286"/>
        <v>0</v>
      </c>
      <c r="Q1538" s="32">
        <f t="shared" si="4287"/>
        <v>0</v>
      </c>
      <c r="R1538" s="32">
        <f t="shared" si="4288"/>
        <v>0</v>
      </c>
      <c r="S1538" s="32">
        <f t="shared" si="4289"/>
        <v>0</v>
      </c>
      <c r="T1538" s="32">
        <f t="shared" si="4290"/>
        <v>0</v>
      </c>
      <c r="U1538" s="32">
        <v>0</v>
      </c>
      <c r="V1538" s="32">
        <f t="shared" si="4238"/>
        <v>513.79999999999995</v>
      </c>
      <c r="W1538" s="32">
        <f t="shared" si="4277"/>
        <v>0</v>
      </c>
      <c r="X1538" s="32">
        <f t="shared" si="4278"/>
        <v>0</v>
      </c>
      <c r="Y1538" s="32">
        <f t="shared" si="4279"/>
        <v>0</v>
      </c>
      <c r="Z1538" s="32">
        <f t="shared" si="4280"/>
        <v>0</v>
      </c>
      <c r="AA1538" s="32">
        <f t="shared" si="4281"/>
        <v>0</v>
      </c>
      <c r="AB1538" s="32">
        <f t="shared" si="4291"/>
        <v>423</v>
      </c>
      <c r="AC1538" s="33">
        <f t="shared" si="4292"/>
        <v>507.6</v>
      </c>
      <c r="AD1538" s="33">
        <f t="shared" si="4293"/>
        <v>499.5</v>
      </c>
      <c r="AE1538" s="34">
        <f t="shared" si="4234"/>
        <v>98.40425531914893</v>
      </c>
      <c r="AF1538" s="32">
        <f t="shared" si="4294"/>
        <v>507.6</v>
      </c>
      <c r="AG1538" s="32">
        <f t="shared" si="4295"/>
        <v>0</v>
      </c>
      <c r="AH1538" s="32">
        <f t="shared" si="4296"/>
        <v>0</v>
      </c>
      <c r="AI1538" s="32">
        <f t="shared" si="4297"/>
        <v>0</v>
      </c>
      <c r="AJ1538" s="32">
        <f t="shared" si="4298"/>
        <v>0</v>
      </c>
      <c r="AK1538" s="32">
        <f t="shared" si="4299"/>
        <v>0</v>
      </c>
      <c r="AL1538" s="32">
        <f t="shared" si="4235"/>
        <v>507.6</v>
      </c>
      <c r="AM1538" s="32">
        <f t="shared" si="4236"/>
        <v>6.1999999999999318</v>
      </c>
    </row>
    <row r="1539" spans="2:40" ht="78" x14ac:dyDescent="0.3">
      <c r="B1539" s="30" t="s">
        <v>667</v>
      </c>
      <c r="C1539" s="30" t="s">
        <v>134</v>
      </c>
      <c r="D1539" s="30" t="s">
        <v>38</v>
      </c>
      <c r="E1539" s="15" t="str">
        <f t="shared" si="4237"/>
        <v>1101</v>
      </c>
      <c r="F1539" s="30" t="s">
        <v>827</v>
      </c>
      <c r="G1539" s="30"/>
      <c r="H1539" s="31" t="s">
        <v>828</v>
      </c>
      <c r="I1539" s="32">
        <f t="shared" si="4270"/>
        <v>527.4</v>
      </c>
      <c r="J1539" s="32">
        <f t="shared" si="4271"/>
        <v>527.4</v>
      </c>
      <c r="K1539" s="32">
        <f t="shared" si="4272"/>
        <v>527.4</v>
      </c>
      <c r="L1539" s="32">
        <f t="shared" si="4273"/>
        <v>-13.6</v>
      </c>
      <c r="M1539" s="32">
        <f t="shared" si="4274"/>
        <v>-13.6</v>
      </c>
      <c r="N1539" s="32">
        <f t="shared" si="4275"/>
        <v>-13.6</v>
      </c>
      <c r="O1539" s="32">
        <f t="shared" si="4285"/>
        <v>0</v>
      </c>
      <c r="P1539" s="32">
        <f t="shared" si="4286"/>
        <v>0</v>
      </c>
      <c r="Q1539" s="32">
        <f t="shared" si="4287"/>
        <v>0</v>
      </c>
      <c r="R1539" s="32">
        <f t="shared" si="4288"/>
        <v>0</v>
      </c>
      <c r="S1539" s="32">
        <f t="shared" si="4289"/>
        <v>0</v>
      </c>
      <c r="T1539" s="32">
        <f t="shared" si="4290"/>
        <v>0</v>
      </c>
      <c r="U1539" s="32">
        <v>0</v>
      </c>
      <c r="V1539" s="32">
        <f t="shared" si="4238"/>
        <v>513.79999999999995</v>
      </c>
      <c r="W1539" s="32">
        <f t="shared" si="4277"/>
        <v>0</v>
      </c>
      <c r="X1539" s="32">
        <f t="shared" si="4278"/>
        <v>0</v>
      </c>
      <c r="Y1539" s="32">
        <f t="shared" si="4279"/>
        <v>0</v>
      </c>
      <c r="Z1539" s="32">
        <f t="shared" si="4280"/>
        <v>0</v>
      </c>
      <c r="AA1539" s="32">
        <f t="shared" si="4281"/>
        <v>0</v>
      </c>
      <c r="AB1539" s="32">
        <f t="shared" si="4291"/>
        <v>423</v>
      </c>
      <c r="AC1539" s="33">
        <f t="shared" si="4292"/>
        <v>507.6</v>
      </c>
      <c r="AD1539" s="33">
        <f t="shared" si="4293"/>
        <v>499.5</v>
      </c>
      <c r="AE1539" s="34">
        <f t="shared" si="4234"/>
        <v>98.40425531914893</v>
      </c>
      <c r="AF1539" s="32">
        <f t="shared" si="4294"/>
        <v>507.6</v>
      </c>
      <c r="AG1539" s="32">
        <f t="shared" si="4295"/>
        <v>0</v>
      </c>
      <c r="AH1539" s="32">
        <f t="shared" si="4296"/>
        <v>0</v>
      </c>
      <c r="AI1539" s="32">
        <f t="shared" si="4297"/>
        <v>0</v>
      </c>
      <c r="AJ1539" s="32">
        <f t="shared" si="4298"/>
        <v>0</v>
      </c>
      <c r="AK1539" s="32">
        <f t="shared" si="4299"/>
        <v>0</v>
      </c>
      <c r="AL1539" s="32">
        <f t="shared" si="4235"/>
        <v>507.6</v>
      </c>
      <c r="AM1539" s="32">
        <f t="shared" si="4236"/>
        <v>6.1999999999999318</v>
      </c>
    </row>
    <row r="1540" spans="2:40" ht="31.2" x14ac:dyDescent="0.3">
      <c r="B1540" s="30" t="s">
        <v>667</v>
      </c>
      <c r="C1540" s="30" t="s">
        <v>134</v>
      </c>
      <c r="D1540" s="30" t="s">
        <v>38</v>
      </c>
      <c r="E1540" s="15" t="str">
        <f t="shared" si="4237"/>
        <v>1101</v>
      </c>
      <c r="F1540" s="30" t="s">
        <v>829</v>
      </c>
      <c r="G1540" s="30"/>
      <c r="H1540" s="31" t="s">
        <v>830</v>
      </c>
      <c r="I1540" s="32">
        <f t="shared" si="4270"/>
        <v>527.4</v>
      </c>
      <c r="J1540" s="32">
        <f t="shared" si="4271"/>
        <v>527.4</v>
      </c>
      <c r="K1540" s="32">
        <f t="shared" si="4272"/>
        <v>527.4</v>
      </c>
      <c r="L1540" s="32">
        <f t="shared" si="4273"/>
        <v>-13.6</v>
      </c>
      <c r="M1540" s="32">
        <f t="shared" si="4274"/>
        <v>-13.6</v>
      </c>
      <c r="N1540" s="32">
        <f t="shared" si="4275"/>
        <v>-13.6</v>
      </c>
      <c r="O1540" s="32">
        <f t="shared" si="4285"/>
        <v>0</v>
      </c>
      <c r="P1540" s="32">
        <f t="shared" si="4286"/>
        <v>0</v>
      </c>
      <c r="Q1540" s="32">
        <f t="shared" si="4287"/>
        <v>0</v>
      </c>
      <c r="R1540" s="32">
        <f t="shared" si="4288"/>
        <v>0</v>
      </c>
      <c r="S1540" s="32">
        <f t="shared" si="4289"/>
        <v>0</v>
      </c>
      <c r="T1540" s="32">
        <f t="shared" si="4290"/>
        <v>0</v>
      </c>
      <c r="U1540" s="32">
        <v>0</v>
      </c>
      <c r="V1540" s="32">
        <f t="shared" si="4238"/>
        <v>513.79999999999995</v>
      </c>
      <c r="W1540" s="32">
        <f t="shared" si="4277"/>
        <v>0</v>
      </c>
      <c r="X1540" s="32">
        <f t="shared" si="4278"/>
        <v>0</v>
      </c>
      <c r="Y1540" s="32">
        <f t="shared" si="4279"/>
        <v>0</v>
      </c>
      <c r="Z1540" s="32">
        <f t="shared" si="4280"/>
        <v>0</v>
      </c>
      <c r="AA1540" s="32">
        <f t="shared" si="4281"/>
        <v>0</v>
      </c>
      <c r="AB1540" s="32">
        <f t="shared" si="4291"/>
        <v>423</v>
      </c>
      <c r="AC1540" s="33">
        <f t="shared" si="4292"/>
        <v>507.6</v>
      </c>
      <c r="AD1540" s="33">
        <f t="shared" si="4293"/>
        <v>499.5</v>
      </c>
      <c r="AE1540" s="34">
        <f t="shared" si="4234"/>
        <v>98.40425531914893</v>
      </c>
      <c r="AF1540" s="32">
        <f t="shared" si="4294"/>
        <v>507.6</v>
      </c>
      <c r="AG1540" s="32">
        <f t="shared" si="4295"/>
        <v>0</v>
      </c>
      <c r="AH1540" s="32">
        <f t="shared" si="4296"/>
        <v>0</v>
      </c>
      <c r="AI1540" s="32">
        <f t="shared" si="4297"/>
        <v>0</v>
      </c>
      <c r="AJ1540" s="32">
        <f t="shared" si="4298"/>
        <v>0</v>
      </c>
      <c r="AK1540" s="32">
        <f t="shared" si="4299"/>
        <v>0</v>
      </c>
      <c r="AL1540" s="32">
        <f t="shared" si="4235"/>
        <v>507.6</v>
      </c>
      <c r="AM1540" s="32">
        <f t="shared" si="4236"/>
        <v>6.1999999999999318</v>
      </c>
    </row>
    <row r="1541" spans="2:40" ht="31.2" x14ac:dyDescent="0.3">
      <c r="B1541" s="30" t="s">
        <v>667</v>
      </c>
      <c r="C1541" s="30" t="s">
        <v>134</v>
      </c>
      <c r="D1541" s="30" t="s">
        <v>38</v>
      </c>
      <c r="E1541" s="15" t="str">
        <f t="shared" si="4237"/>
        <v>1101</v>
      </c>
      <c r="F1541" s="30" t="s">
        <v>829</v>
      </c>
      <c r="G1541" s="30" t="s">
        <v>50</v>
      </c>
      <c r="H1541" s="31" t="s">
        <v>51</v>
      </c>
      <c r="I1541" s="32">
        <f t="shared" si="4270"/>
        <v>527.4</v>
      </c>
      <c r="J1541" s="32">
        <f t="shared" si="4271"/>
        <v>527.4</v>
      </c>
      <c r="K1541" s="32">
        <f t="shared" si="4272"/>
        <v>527.4</v>
      </c>
      <c r="L1541" s="32">
        <f t="shared" si="4273"/>
        <v>-13.6</v>
      </c>
      <c r="M1541" s="32">
        <f t="shared" si="4274"/>
        <v>-13.6</v>
      </c>
      <c r="N1541" s="32">
        <f t="shared" si="4275"/>
        <v>-13.6</v>
      </c>
      <c r="O1541" s="32">
        <f t="shared" si="4285"/>
        <v>0</v>
      </c>
      <c r="P1541" s="32">
        <f t="shared" si="4286"/>
        <v>0</v>
      </c>
      <c r="Q1541" s="32">
        <f t="shared" si="4287"/>
        <v>0</v>
      </c>
      <c r="R1541" s="32">
        <f t="shared" si="4288"/>
        <v>0</v>
      </c>
      <c r="S1541" s="32">
        <f t="shared" si="4289"/>
        <v>0</v>
      </c>
      <c r="T1541" s="32">
        <f t="shared" si="4290"/>
        <v>0</v>
      </c>
      <c r="U1541" s="32">
        <v>0</v>
      </c>
      <c r="V1541" s="32">
        <f t="shared" si="4238"/>
        <v>513.79999999999995</v>
      </c>
      <c r="W1541" s="32">
        <f t="shared" si="4277"/>
        <v>0</v>
      </c>
      <c r="X1541" s="32">
        <f t="shared" si="4278"/>
        <v>0</v>
      </c>
      <c r="Y1541" s="32">
        <f t="shared" si="4279"/>
        <v>0</v>
      </c>
      <c r="Z1541" s="32">
        <f t="shared" si="4280"/>
        <v>0</v>
      </c>
      <c r="AA1541" s="32">
        <f t="shared" si="4281"/>
        <v>0</v>
      </c>
      <c r="AB1541" s="32">
        <f t="shared" si="4291"/>
        <v>423</v>
      </c>
      <c r="AC1541" s="33">
        <f t="shared" si="4292"/>
        <v>507.6</v>
      </c>
      <c r="AD1541" s="33">
        <f t="shared" si="4293"/>
        <v>499.5</v>
      </c>
      <c r="AE1541" s="34">
        <f t="shared" si="4234"/>
        <v>98.40425531914893</v>
      </c>
      <c r="AF1541" s="32">
        <f t="shared" si="4294"/>
        <v>507.6</v>
      </c>
      <c r="AG1541" s="32">
        <f t="shared" si="4295"/>
        <v>0</v>
      </c>
      <c r="AH1541" s="32">
        <f t="shared" si="4296"/>
        <v>0</v>
      </c>
      <c r="AI1541" s="32">
        <f t="shared" si="4297"/>
        <v>0</v>
      </c>
      <c r="AJ1541" s="32">
        <f t="shared" si="4298"/>
        <v>0</v>
      </c>
      <c r="AK1541" s="32">
        <f t="shared" si="4299"/>
        <v>0</v>
      </c>
      <c r="AL1541" s="32">
        <f t="shared" si="4235"/>
        <v>507.6</v>
      </c>
      <c r="AM1541" s="32">
        <f t="shared" si="4236"/>
        <v>6.1999999999999318</v>
      </c>
    </row>
    <row r="1542" spans="2:40" ht="31.2" x14ac:dyDescent="0.3">
      <c r="B1542" s="30" t="s">
        <v>667</v>
      </c>
      <c r="C1542" s="30" t="s">
        <v>134</v>
      </c>
      <c r="D1542" s="30" t="s">
        <v>38</v>
      </c>
      <c r="E1542" s="15" t="str">
        <f t="shared" si="4237"/>
        <v>1101</v>
      </c>
      <c r="F1542" s="30" t="s">
        <v>829</v>
      </c>
      <c r="G1542" s="30" t="s">
        <v>52</v>
      </c>
      <c r="H1542" s="31" t="s">
        <v>53</v>
      </c>
      <c r="I1542" s="32">
        <v>527.4</v>
      </c>
      <c r="J1542" s="32">
        <v>527.4</v>
      </c>
      <c r="K1542" s="32">
        <v>527.4</v>
      </c>
      <c r="L1542" s="32">
        <v>-13.6</v>
      </c>
      <c r="M1542" s="32">
        <v>-13.6</v>
      </c>
      <c r="N1542" s="32">
        <v>-13.6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2">
        <v>0</v>
      </c>
      <c r="V1542" s="32">
        <f t="shared" si="4238"/>
        <v>513.79999999999995</v>
      </c>
      <c r="W1542" s="32"/>
      <c r="X1542" s="32"/>
      <c r="Y1542" s="32"/>
      <c r="Z1542" s="32"/>
      <c r="AA1542" s="32"/>
      <c r="AB1542" s="32">
        <v>423</v>
      </c>
      <c r="AC1542" s="33">
        <v>507.6</v>
      </c>
      <c r="AD1542" s="33">
        <v>499.5</v>
      </c>
      <c r="AE1542" s="34">
        <f t="shared" si="4234"/>
        <v>98.40425531914893</v>
      </c>
      <c r="AF1542" s="32">
        <v>507.6</v>
      </c>
      <c r="AG1542" s="32">
        <v>0</v>
      </c>
      <c r="AH1542" s="32">
        <v>0</v>
      </c>
      <c r="AI1542" s="32">
        <v>0</v>
      </c>
      <c r="AJ1542" s="32">
        <v>0</v>
      </c>
      <c r="AK1542" s="32">
        <v>0</v>
      </c>
      <c r="AL1542" s="32">
        <f t="shared" si="4235"/>
        <v>507.6</v>
      </c>
      <c r="AM1542" s="32">
        <f t="shared" si="4236"/>
        <v>6.1999999999999318</v>
      </c>
      <c r="AN1542" s="12"/>
    </row>
    <row r="1543" spans="2:40" ht="31.2" x14ac:dyDescent="0.3">
      <c r="B1543" s="30" t="s">
        <v>667</v>
      </c>
      <c r="C1543" s="30" t="s">
        <v>134</v>
      </c>
      <c r="D1543" s="30" t="s">
        <v>38</v>
      </c>
      <c r="E1543" s="15" t="str">
        <f t="shared" si="4237"/>
        <v>1101</v>
      </c>
      <c r="F1543" s="30" t="s">
        <v>78</v>
      </c>
      <c r="G1543" s="30"/>
      <c r="H1543" s="31" t="s">
        <v>79</v>
      </c>
      <c r="I1543" s="32"/>
      <c r="J1543" s="32"/>
      <c r="K1543" s="32"/>
      <c r="L1543" s="32"/>
      <c r="M1543" s="32"/>
      <c r="N1543" s="32"/>
      <c r="O1543" s="32">
        <f t="shared" si="4285"/>
        <v>0</v>
      </c>
      <c r="P1543" s="32">
        <f t="shared" si="4286"/>
        <v>0</v>
      </c>
      <c r="Q1543" s="32">
        <f t="shared" si="4287"/>
        <v>0</v>
      </c>
      <c r="R1543" s="32">
        <f t="shared" si="4288"/>
        <v>0</v>
      </c>
      <c r="S1543" s="32">
        <f t="shared" si="4289"/>
        <v>0</v>
      </c>
      <c r="T1543" s="32">
        <f t="shared" si="4290"/>
        <v>0</v>
      </c>
      <c r="U1543" s="32"/>
      <c r="V1543" s="32">
        <f t="shared" si="4238"/>
        <v>0</v>
      </c>
      <c r="W1543" s="32">
        <f t="shared" si="4277"/>
        <v>1</v>
      </c>
      <c r="X1543" s="32">
        <f t="shared" si="4278"/>
        <v>2</v>
      </c>
      <c r="Y1543" s="32">
        <f t="shared" si="4279"/>
        <v>3</v>
      </c>
      <c r="Z1543" s="32">
        <f t="shared" si="4280"/>
        <v>4</v>
      </c>
      <c r="AA1543" s="32">
        <f t="shared" si="4281"/>
        <v>5</v>
      </c>
      <c r="AB1543" s="32">
        <f t="shared" si="4291"/>
        <v>215</v>
      </c>
      <c r="AC1543" s="33">
        <f t="shared" si="4292"/>
        <v>265</v>
      </c>
      <c r="AD1543" s="33">
        <f t="shared" si="4293"/>
        <v>265</v>
      </c>
      <c r="AE1543" s="34">
        <f t="shared" si="4234"/>
        <v>100</v>
      </c>
      <c r="AF1543" s="32">
        <f t="shared" si="4294"/>
        <v>265</v>
      </c>
      <c r="AG1543" s="32">
        <f t="shared" si="4295"/>
        <v>0</v>
      </c>
      <c r="AH1543" s="32">
        <f t="shared" si="4296"/>
        <v>0</v>
      </c>
      <c r="AI1543" s="32">
        <f t="shared" si="4297"/>
        <v>0</v>
      </c>
      <c r="AJ1543" s="32">
        <f t="shared" si="4298"/>
        <v>0</v>
      </c>
      <c r="AK1543" s="32">
        <f t="shared" si="4299"/>
        <v>0</v>
      </c>
      <c r="AL1543" s="32">
        <f t="shared" si="4235"/>
        <v>265</v>
      </c>
      <c r="AM1543" s="32">
        <f t="shared" si="4236"/>
        <v>-265</v>
      </c>
      <c r="AN1543" s="12"/>
    </row>
    <row r="1544" spans="2:40" ht="46.8" x14ac:dyDescent="0.3">
      <c r="B1544" s="30" t="s">
        <v>667</v>
      </c>
      <c r="C1544" s="30" t="s">
        <v>134</v>
      </c>
      <c r="D1544" s="30" t="s">
        <v>38</v>
      </c>
      <c r="E1544" s="15" t="str">
        <f t="shared" si="4237"/>
        <v>1101</v>
      </c>
      <c r="F1544" s="30" t="s">
        <v>378</v>
      </c>
      <c r="G1544" s="30"/>
      <c r="H1544" s="31" t="s">
        <v>379</v>
      </c>
      <c r="I1544" s="32"/>
      <c r="J1544" s="32"/>
      <c r="K1544" s="32"/>
      <c r="L1544" s="32"/>
      <c r="M1544" s="32"/>
      <c r="N1544" s="32"/>
      <c r="O1544" s="32">
        <f>O1545+O1547</f>
        <v>0</v>
      </c>
      <c r="P1544" s="32">
        <f>P1545+P1547</f>
        <v>0</v>
      </c>
      <c r="Q1544" s="32">
        <f>Q1545+Q1547</f>
        <v>0</v>
      </c>
      <c r="R1544" s="32">
        <f t="shared" si="4288"/>
        <v>0</v>
      </c>
      <c r="S1544" s="32">
        <f t="shared" si="4289"/>
        <v>0</v>
      </c>
      <c r="T1544" s="32">
        <f t="shared" si="4290"/>
        <v>0</v>
      </c>
      <c r="U1544" s="32"/>
      <c r="V1544" s="32">
        <f t="shared" si="4238"/>
        <v>0</v>
      </c>
      <c r="W1544" s="32">
        <f t="shared" si="4277"/>
        <v>1</v>
      </c>
      <c r="X1544" s="32">
        <f t="shared" si="4278"/>
        <v>2</v>
      </c>
      <c r="Y1544" s="32">
        <f t="shared" si="4279"/>
        <v>3</v>
      </c>
      <c r="Z1544" s="32">
        <f t="shared" si="4280"/>
        <v>4</v>
      </c>
      <c r="AA1544" s="32">
        <f t="shared" si="4281"/>
        <v>5</v>
      </c>
      <c r="AB1544" s="32">
        <f>AB1545+AB1547</f>
        <v>215</v>
      </c>
      <c r="AC1544" s="33">
        <f>AC1545+AC1547</f>
        <v>265</v>
      </c>
      <c r="AD1544" s="33">
        <f>AD1545+AD1547</f>
        <v>265</v>
      </c>
      <c r="AE1544" s="34">
        <f t="shared" si="4234"/>
        <v>100</v>
      </c>
      <c r="AF1544" s="32">
        <f t="shared" ref="AF1544:AK1544" si="4300">AF1545+AF1547</f>
        <v>265</v>
      </c>
      <c r="AG1544" s="32">
        <f t="shared" si="4300"/>
        <v>0</v>
      </c>
      <c r="AH1544" s="32">
        <f t="shared" si="4300"/>
        <v>0</v>
      </c>
      <c r="AI1544" s="32">
        <f t="shared" si="4300"/>
        <v>0</v>
      </c>
      <c r="AJ1544" s="32">
        <f t="shared" si="4300"/>
        <v>0</v>
      </c>
      <c r="AK1544" s="32">
        <f t="shared" si="4300"/>
        <v>0</v>
      </c>
      <c r="AL1544" s="32">
        <f t="shared" si="4235"/>
        <v>265</v>
      </c>
      <c r="AM1544" s="32">
        <f t="shared" si="4236"/>
        <v>-265</v>
      </c>
      <c r="AN1544" s="12"/>
    </row>
    <row r="1545" spans="2:40" ht="31.2" x14ac:dyDescent="0.3">
      <c r="B1545" s="30" t="s">
        <v>667</v>
      </c>
      <c r="C1545" s="30" t="s">
        <v>134</v>
      </c>
      <c r="D1545" s="30" t="s">
        <v>38</v>
      </c>
      <c r="E1545" s="15" t="str">
        <f t="shared" si="4237"/>
        <v>1101</v>
      </c>
      <c r="F1545" s="30" t="s">
        <v>378</v>
      </c>
      <c r="G1545" s="30" t="s">
        <v>50</v>
      </c>
      <c r="H1545" s="31" t="s">
        <v>51</v>
      </c>
      <c r="I1545" s="32"/>
      <c r="J1545" s="32"/>
      <c r="K1545" s="32"/>
      <c r="L1545" s="32"/>
      <c r="M1545" s="32"/>
      <c r="N1545" s="32"/>
      <c r="O1545" s="32">
        <f>O1546</f>
        <v>0</v>
      </c>
      <c r="P1545" s="32">
        <f>P1546</f>
        <v>0</v>
      </c>
      <c r="Q1545" s="32">
        <f>Q1546</f>
        <v>0</v>
      </c>
      <c r="R1545" s="32">
        <f t="shared" si="4288"/>
        <v>0</v>
      </c>
      <c r="S1545" s="32">
        <f t="shared" si="4289"/>
        <v>0</v>
      </c>
      <c r="T1545" s="32">
        <f t="shared" si="4290"/>
        <v>0</v>
      </c>
      <c r="U1545" s="32"/>
      <c r="V1545" s="32">
        <f t="shared" si="4238"/>
        <v>0</v>
      </c>
      <c r="W1545" s="32">
        <f t="shared" si="4277"/>
        <v>1</v>
      </c>
      <c r="X1545" s="32">
        <f t="shared" si="4278"/>
        <v>2</v>
      </c>
      <c r="Y1545" s="32">
        <f t="shared" si="4279"/>
        <v>3</v>
      </c>
      <c r="Z1545" s="32">
        <f t="shared" si="4280"/>
        <v>4</v>
      </c>
      <c r="AA1545" s="32">
        <f t="shared" si="4281"/>
        <v>5</v>
      </c>
      <c r="AB1545" s="32">
        <f>AB1546</f>
        <v>215</v>
      </c>
      <c r="AC1545" s="33">
        <f>AC1546</f>
        <v>215</v>
      </c>
      <c r="AD1545" s="33">
        <f>AD1546</f>
        <v>215</v>
      </c>
      <c r="AE1545" s="34">
        <f t="shared" si="4234"/>
        <v>100</v>
      </c>
      <c r="AF1545" s="32">
        <f t="shared" ref="AF1545:AK1545" si="4301">AF1546</f>
        <v>215</v>
      </c>
      <c r="AG1545" s="32">
        <f t="shared" si="4301"/>
        <v>0</v>
      </c>
      <c r="AH1545" s="32">
        <f t="shared" si="4301"/>
        <v>0</v>
      </c>
      <c r="AI1545" s="32">
        <f t="shared" si="4301"/>
        <v>0</v>
      </c>
      <c r="AJ1545" s="32">
        <f t="shared" si="4301"/>
        <v>0</v>
      </c>
      <c r="AK1545" s="32">
        <f t="shared" si="4301"/>
        <v>0</v>
      </c>
      <c r="AL1545" s="32">
        <f t="shared" si="4235"/>
        <v>215</v>
      </c>
      <c r="AM1545" s="32">
        <f t="shared" si="4236"/>
        <v>-215</v>
      </c>
      <c r="AN1545" s="12"/>
    </row>
    <row r="1546" spans="2:40" ht="31.2" x14ac:dyDescent="0.3">
      <c r="B1546" s="30" t="s">
        <v>667</v>
      </c>
      <c r="C1546" s="30" t="s">
        <v>134</v>
      </c>
      <c r="D1546" s="30" t="s">
        <v>38</v>
      </c>
      <c r="E1546" s="15" t="str">
        <f t="shared" si="4237"/>
        <v>1101</v>
      </c>
      <c r="F1546" s="30" t="s">
        <v>378</v>
      </c>
      <c r="G1546" s="30" t="s">
        <v>52</v>
      </c>
      <c r="H1546" s="31" t="s">
        <v>53</v>
      </c>
      <c r="I1546" s="32"/>
      <c r="J1546" s="32"/>
      <c r="K1546" s="32"/>
      <c r="L1546" s="32"/>
      <c r="M1546" s="32"/>
      <c r="N1546" s="32"/>
      <c r="O1546" s="32">
        <v>0</v>
      </c>
      <c r="P1546" s="32">
        <v>0</v>
      </c>
      <c r="Q1546" s="32">
        <v>0</v>
      </c>
      <c r="R1546" s="32">
        <v>0</v>
      </c>
      <c r="S1546" s="32">
        <v>0</v>
      </c>
      <c r="T1546" s="32">
        <v>0</v>
      </c>
      <c r="U1546" s="32"/>
      <c r="V1546" s="32">
        <f t="shared" si="4238"/>
        <v>0</v>
      </c>
      <c r="W1546" s="32">
        <v>1</v>
      </c>
      <c r="X1546" s="32">
        <v>2</v>
      </c>
      <c r="Y1546" s="32">
        <v>3</v>
      </c>
      <c r="Z1546" s="32">
        <v>4</v>
      </c>
      <c r="AA1546" s="32">
        <v>5</v>
      </c>
      <c r="AB1546" s="32">
        <v>215</v>
      </c>
      <c r="AC1546" s="33">
        <v>215</v>
      </c>
      <c r="AD1546" s="33">
        <v>215</v>
      </c>
      <c r="AE1546" s="34">
        <f t="shared" si="4234"/>
        <v>100</v>
      </c>
      <c r="AF1546" s="32">
        <v>215</v>
      </c>
      <c r="AG1546" s="32">
        <v>0</v>
      </c>
      <c r="AH1546" s="32">
        <v>0</v>
      </c>
      <c r="AI1546" s="32">
        <v>0</v>
      </c>
      <c r="AJ1546" s="32">
        <v>0</v>
      </c>
      <c r="AK1546" s="32">
        <v>0</v>
      </c>
      <c r="AL1546" s="32">
        <f t="shared" si="4235"/>
        <v>215</v>
      </c>
      <c r="AM1546" s="32">
        <f t="shared" si="4236"/>
        <v>-215</v>
      </c>
      <c r="AN1546" s="12"/>
    </row>
    <row r="1547" spans="2:40" ht="31.2" x14ac:dyDescent="0.3">
      <c r="B1547" s="30" t="s">
        <v>667</v>
      </c>
      <c r="C1547" s="30" t="s">
        <v>134</v>
      </c>
      <c r="D1547" s="30" t="s">
        <v>38</v>
      </c>
      <c r="E1547" s="15" t="str">
        <f t="shared" si="4237"/>
        <v>1101</v>
      </c>
      <c r="F1547" s="30" t="s">
        <v>378</v>
      </c>
      <c r="G1547" s="30" t="s">
        <v>174</v>
      </c>
      <c r="H1547" s="31" t="s">
        <v>175</v>
      </c>
      <c r="I1547" s="32"/>
      <c r="J1547" s="32"/>
      <c r="K1547" s="32"/>
      <c r="L1547" s="32"/>
      <c r="M1547" s="32"/>
      <c r="N1547" s="32"/>
      <c r="O1547" s="32">
        <f>O1548</f>
        <v>0</v>
      </c>
      <c r="P1547" s="32">
        <f>P1548</f>
        <v>0</v>
      </c>
      <c r="Q1547" s="32">
        <f>Q1548</f>
        <v>0</v>
      </c>
      <c r="R1547" s="32"/>
      <c r="S1547" s="32"/>
      <c r="T1547" s="32"/>
      <c r="U1547" s="32"/>
      <c r="V1547" s="32">
        <f t="shared" si="4238"/>
        <v>0</v>
      </c>
      <c r="W1547" s="32"/>
      <c r="X1547" s="32"/>
      <c r="Y1547" s="32"/>
      <c r="Z1547" s="32"/>
      <c r="AA1547" s="32"/>
      <c r="AB1547" s="32">
        <f>AB1548</f>
        <v>0</v>
      </c>
      <c r="AC1547" s="33">
        <f>AC1548</f>
        <v>50</v>
      </c>
      <c r="AD1547" s="33">
        <f>AD1548</f>
        <v>50</v>
      </c>
      <c r="AE1547" s="34">
        <f t="shared" si="4234"/>
        <v>100</v>
      </c>
      <c r="AF1547" s="32">
        <f t="shared" ref="AF1547:AK1547" si="4302">AF1548</f>
        <v>50</v>
      </c>
      <c r="AG1547" s="32">
        <f t="shared" si="4302"/>
        <v>0</v>
      </c>
      <c r="AH1547" s="32">
        <f t="shared" si="4302"/>
        <v>0</v>
      </c>
      <c r="AI1547" s="32">
        <f t="shared" si="4302"/>
        <v>0</v>
      </c>
      <c r="AJ1547" s="32">
        <f t="shared" si="4302"/>
        <v>0</v>
      </c>
      <c r="AK1547" s="32">
        <f t="shared" si="4302"/>
        <v>0</v>
      </c>
      <c r="AL1547" s="32">
        <f t="shared" si="4235"/>
        <v>50</v>
      </c>
      <c r="AM1547" s="32">
        <f t="shared" si="4236"/>
        <v>-50</v>
      </c>
      <c r="AN1547" s="12"/>
    </row>
    <row r="1548" spans="2:40" ht="62.4" x14ac:dyDescent="0.3">
      <c r="B1548" s="30" t="s">
        <v>667</v>
      </c>
      <c r="C1548" s="30" t="s">
        <v>134</v>
      </c>
      <c r="D1548" s="30" t="s">
        <v>38</v>
      </c>
      <c r="E1548" s="15" t="str">
        <f t="shared" si="4237"/>
        <v>1101</v>
      </c>
      <c r="F1548" s="30" t="s">
        <v>378</v>
      </c>
      <c r="G1548" s="30" t="s">
        <v>370</v>
      </c>
      <c r="H1548" s="31" t="s">
        <v>371</v>
      </c>
      <c r="I1548" s="32"/>
      <c r="J1548" s="32"/>
      <c r="K1548" s="32"/>
      <c r="L1548" s="32"/>
      <c r="M1548" s="32"/>
      <c r="N1548" s="32"/>
      <c r="O1548" s="32">
        <v>0</v>
      </c>
      <c r="P1548" s="32">
        <v>0</v>
      </c>
      <c r="Q1548" s="32">
        <v>0</v>
      </c>
      <c r="R1548" s="32"/>
      <c r="S1548" s="32"/>
      <c r="T1548" s="32"/>
      <c r="U1548" s="32"/>
      <c r="V1548" s="32">
        <f t="shared" si="4238"/>
        <v>0</v>
      </c>
      <c r="W1548" s="32"/>
      <c r="X1548" s="32"/>
      <c r="Y1548" s="32"/>
      <c r="Z1548" s="32"/>
      <c r="AA1548" s="32"/>
      <c r="AB1548" s="32">
        <v>0</v>
      </c>
      <c r="AC1548" s="33">
        <v>50</v>
      </c>
      <c r="AD1548" s="33">
        <v>50</v>
      </c>
      <c r="AE1548" s="34">
        <f t="shared" si="4234"/>
        <v>100</v>
      </c>
      <c r="AF1548" s="32">
        <v>50</v>
      </c>
      <c r="AG1548" s="32">
        <v>0</v>
      </c>
      <c r="AH1548" s="32">
        <v>0</v>
      </c>
      <c r="AI1548" s="32">
        <v>0</v>
      </c>
      <c r="AJ1548" s="32">
        <v>0</v>
      </c>
      <c r="AK1548" s="32">
        <v>0</v>
      </c>
      <c r="AL1548" s="32">
        <f t="shared" si="4235"/>
        <v>50</v>
      </c>
      <c r="AM1548" s="32">
        <f t="shared" si="4236"/>
        <v>-50</v>
      </c>
      <c r="AN1548" s="12"/>
    </row>
    <row r="1549" spans="2:40" s="13" customFormat="1" x14ac:dyDescent="0.3">
      <c r="B1549" s="14" t="s">
        <v>831</v>
      </c>
      <c r="C1549" s="14"/>
      <c r="D1549" s="14"/>
      <c r="E1549" s="15" t="str">
        <f t="shared" si="4237"/>
        <v/>
      </c>
      <c r="F1549" s="14"/>
      <c r="G1549" s="14"/>
      <c r="H1549" s="16" t="s">
        <v>832</v>
      </c>
      <c r="I1549" s="17">
        <f t="shared" ref="I1549:U1549" si="4303">I1550+I1627+I1661+I1760+I1866+I1880+I1849+I1894</f>
        <v>192985.7</v>
      </c>
      <c r="J1549" s="17">
        <f t="shared" si="4303"/>
        <v>128032.4</v>
      </c>
      <c r="K1549" s="17">
        <f t="shared" si="4303"/>
        <v>131084.1</v>
      </c>
      <c r="L1549" s="17">
        <f t="shared" si="4303"/>
        <v>-14672.7</v>
      </c>
      <c r="M1549" s="17">
        <f t="shared" si="4303"/>
        <v>9172.6</v>
      </c>
      <c r="N1549" s="17">
        <f t="shared" si="4303"/>
        <v>9339.2999999999993</v>
      </c>
      <c r="O1549" s="17">
        <f t="shared" si="4303"/>
        <v>590</v>
      </c>
      <c r="P1549" s="17">
        <f t="shared" si="4303"/>
        <v>62.866999999999997</v>
      </c>
      <c r="Q1549" s="17">
        <f t="shared" si="4303"/>
        <v>0</v>
      </c>
      <c r="R1549" s="17">
        <f t="shared" si="4303"/>
        <v>16390.372000000003</v>
      </c>
      <c r="S1549" s="17">
        <f t="shared" si="4303"/>
        <v>94</v>
      </c>
      <c r="T1549" s="17">
        <f t="shared" si="4303"/>
        <v>0</v>
      </c>
      <c r="U1549" s="17">
        <f t="shared" si="4303"/>
        <v>84.281999999999996</v>
      </c>
      <c r="V1549" s="17">
        <f t="shared" si="4238"/>
        <v>195534.52100000001</v>
      </c>
      <c r="W1549" s="17">
        <f t="shared" ref="W1549:AD1549" si="4304">W1550+W1627+W1661+W1760+W1866+W1880+W1849+W1894</f>
        <v>1784.2819999999999</v>
      </c>
      <c r="X1549" s="17">
        <f t="shared" si="4304"/>
        <v>0</v>
      </c>
      <c r="Y1549" s="17">
        <f t="shared" si="4304"/>
        <v>0</v>
      </c>
      <c r="Z1549" s="17">
        <f t="shared" si="4304"/>
        <v>0</v>
      </c>
      <c r="AA1549" s="17">
        <f t="shared" si="4304"/>
        <v>0</v>
      </c>
      <c r="AB1549" s="17">
        <f t="shared" si="4304"/>
        <v>156560.25312000001</v>
      </c>
      <c r="AC1549" s="18">
        <f t="shared" si="4304"/>
        <v>218082.37435</v>
      </c>
      <c r="AD1549" s="18">
        <f t="shared" si="4304"/>
        <v>215910.60239999997</v>
      </c>
      <c r="AE1549" s="19">
        <f t="shared" si="4234"/>
        <v>99.004150630479401</v>
      </c>
      <c r="AF1549" s="17">
        <f t="shared" ref="AF1549:AK1549" si="4305">AF1550+AF1627+AF1661+AF1760+AF1866+AF1880+AF1849+AF1894</f>
        <v>237920.05068000001</v>
      </c>
      <c r="AG1549" s="17">
        <f t="shared" si="4305"/>
        <v>590</v>
      </c>
      <c r="AH1549" s="17">
        <f t="shared" si="4305"/>
        <v>0</v>
      </c>
      <c r="AI1549" s="17">
        <f t="shared" si="4305"/>
        <v>0</v>
      </c>
      <c r="AJ1549" s="17">
        <f t="shared" si="4305"/>
        <v>0</v>
      </c>
      <c r="AK1549" s="17">
        <f t="shared" si="4305"/>
        <v>-9837</v>
      </c>
      <c r="AL1549" s="17">
        <f t="shared" si="4235"/>
        <v>228673.05068000001</v>
      </c>
      <c r="AM1549" s="17">
        <f t="shared" si="4236"/>
        <v>-33138.529680000007</v>
      </c>
      <c r="AN1549" s="20"/>
    </row>
    <row r="1550" spans="2:40" s="13" customFormat="1" x14ac:dyDescent="0.3">
      <c r="B1550" s="14" t="s">
        <v>831</v>
      </c>
      <c r="C1550" s="14" t="s">
        <v>38</v>
      </c>
      <c r="D1550" s="14"/>
      <c r="E1550" s="21" t="str">
        <f t="shared" si="4237"/>
        <v>01</v>
      </c>
      <c r="F1550" s="14"/>
      <c r="G1550" s="14"/>
      <c r="H1550" s="16" t="s">
        <v>39</v>
      </c>
      <c r="I1550" s="17">
        <f t="shared" ref="I1550:T1550" si="4306">I1551+I1577</f>
        <v>94654.1</v>
      </c>
      <c r="J1550" s="17">
        <f t="shared" si="4306"/>
        <v>91717.400000000009</v>
      </c>
      <c r="K1550" s="17">
        <f t="shared" si="4306"/>
        <v>94213.800000000017</v>
      </c>
      <c r="L1550" s="17">
        <f t="shared" si="4306"/>
        <v>3784.2999999999997</v>
      </c>
      <c r="M1550" s="17">
        <f t="shared" si="4306"/>
        <v>4045.6</v>
      </c>
      <c r="N1550" s="17">
        <f t="shared" si="4306"/>
        <v>4317.3</v>
      </c>
      <c r="O1550" s="17">
        <f t="shared" si="4306"/>
        <v>590</v>
      </c>
      <c r="P1550" s="17">
        <f t="shared" si="4306"/>
        <v>0</v>
      </c>
      <c r="Q1550" s="17">
        <f t="shared" si="4306"/>
        <v>0</v>
      </c>
      <c r="R1550" s="17">
        <f t="shared" si="4306"/>
        <v>665.66599999999994</v>
      </c>
      <c r="S1550" s="17">
        <f t="shared" si="4306"/>
        <v>0</v>
      </c>
      <c r="T1550" s="17">
        <f t="shared" si="4306"/>
        <v>0</v>
      </c>
      <c r="U1550" s="17">
        <v>0</v>
      </c>
      <c r="V1550" s="17">
        <f t="shared" si="4238"/>
        <v>99694.066000000006</v>
      </c>
      <c r="W1550" s="17">
        <f t="shared" ref="W1550:AD1550" si="4307">W1551+W1577</f>
        <v>0</v>
      </c>
      <c r="X1550" s="17">
        <f t="shared" si="4307"/>
        <v>0</v>
      </c>
      <c r="Y1550" s="17">
        <f t="shared" si="4307"/>
        <v>0</v>
      </c>
      <c r="Z1550" s="17">
        <f t="shared" si="4307"/>
        <v>0</v>
      </c>
      <c r="AA1550" s="17">
        <f t="shared" si="4307"/>
        <v>0</v>
      </c>
      <c r="AB1550" s="17">
        <f t="shared" si="4307"/>
        <v>81122.886500000008</v>
      </c>
      <c r="AC1550" s="18">
        <f t="shared" si="4307"/>
        <v>100234.18522000001</v>
      </c>
      <c r="AD1550" s="18">
        <f t="shared" si="4307"/>
        <v>100188.23673</v>
      </c>
      <c r="AE1550" s="19">
        <f t="shared" si="4234"/>
        <v>99.954158863167137</v>
      </c>
      <c r="AF1550" s="17">
        <f t="shared" ref="AF1550:AK1550" si="4308">AF1551+AF1577</f>
        <v>110236.68554000001</v>
      </c>
      <c r="AG1550" s="17">
        <f t="shared" si="4308"/>
        <v>590</v>
      </c>
      <c r="AH1550" s="17">
        <f t="shared" si="4308"/>
        <v>0</v>
      </c>
      <c r="AI1550" s="17">
        <f t="shared" si="4308"/>
        <v>0</v>
      </c>
      <c r="AJ1550" s="17">
        <f t="shared" si="4308"/>
        <v>0</v>
      </c>
      <c r="AK1550" s="17">
        <f t="shared" si="4308"/>
        <v>-9837</v>
      </c>
      <c r="AL1550" s="17">
        <f t="shared" si="4235"/>
        <v>100989.68554000001</v>
      </c>
      <c r="AM1550" s="17">
        <f t="shared" si="4236"/>
        <v>-1295.6195399999997</v>
      </c>
      <c r="AN1550" s="20"/>
    </row>
    <row r="1551" spans="2:40" s="22" customFormat="1" ht="46.8" x14ac:dyDescent="0.3">
      <c r="B1551" s="23" t="s">
        <v>831</v>
      </c>
      <c r="C1551" s="23" t="s">
        <v>38</v>
      </c>
      <c r="D1551" s="23" t="s">
        <v>104</v>
      </c>
      <c r="E1551" s="24" t="str">
        <f t="shared" si="4237"/>
        <v>0104</v>
      </c>
      <c r="F1551" s="23"/>
      <c r="G1551" s="23"/>
      <c r="H1551" s="25" t="s">
        <v>669</v>
      </c>
      <c r="I1551" s="26">
        <f t="shared" ref="I1551:T1551" si="4309">I1552+I1565</f>
        <v>73423.3</v>
      </c>
      <c r="J1551" s="26">
        <f t="shared" si="4309"/>
        <v>73054.200000000012</v>
      </c>
      <c r="K1551" s="26">
        <f t="shared" si="4309"/>
        <v>73054.200000000012</v>
      </c>
      <c r="L1551" s="26">
        <f t="shared" si="4309"/>
        <v>0</v>
      </c>
      <c r="M1551" s="26">
        <f t="shared" si="4309"/>
        <v>0</v>
      </c>
      <c r="N1551" s="26">
        <f t="shared" si="4309"/>
        <v>0</v>
      </c>
      <c r="O1551" s="26">
        <f t="shared" si="4309"/>
        <v>590</v>
      </c>
      <c r="P1551" s="26">
        <f t="shared" si="4309"/>
        <v>0</v>
      </c>
      <c r="Q1551" s="26">
        <f t="shared" si="4309"/>
        <v>0</v>
      </c>
      <c r="R1551" s="26">
        <f t="shared" si="4309"/>
        <v>984.1</v>
      </c>
      <c r="S1551" s="26">
        <f t="shared" si="4309"/>
        <v>0</v>
      </c>
      <c r="T1551" s="26">
        <f t="shared" si="4309"/>
        <v>0</v>
      </c>
      <c r="U1551" s="26">
        <v>0</v>
      </c>
      <c r="V1551" s="26">
        <f t="shared" si="4238"/>
        <v>74997.400000000009</v>
      </c>
      <c r="W1551" s="26">
        <f t="shared" ref="W1551:AD1551" si="4310">W1552+W1565</f>
        <v>0</v>
      </c>
      <c r="X1551" s="26">
        <f t="shared" si="4310"/>
        <v>0</v>
      </c>
      <c r="Y1551" s="26">
        <f t="shared" si="4310"/>
        <v>0</v>
      </c>
      <c r="Z1551" s="26">
        <f t="shared" si="4310"/>
        <v>0</v>
      </c>
      <c r="AA1551" s="26">
        <f t="shared" si="4310"/>
        <v>0</v>
      </c>
      <c r="AB1551" s="26">
        <f t="shared" si="4310"/>
        <v>57212.494550000003</v>
      </c>
      <c r="AC1551" s="27">
        <f t="shared" si="4310"/>
        <v>74390.225000000006</v>
      </c>
      <c r="AD1551" s="27">
        <f t="shared" si="4310"/>
        <v>74347.812760000001</v>
      </c>
      <c r="AE1551" s="28">
        <f t="shared" si="4234"/>
        <v>99.942986810431066</v>
      </c>
      <c r="AF1551" s="26">
        <f t="shared" ref="AF1551:AK1551" si="4311">AF1552+AF1565</f>
        <v>84322.825000000012</v>
      </c>
      <c r="AG1551" s="26">
        <f t="shared" si="4311"/>
        <v>590</v>
      </c>
      <c r="AH1551" s="26">
        <f t="shared" si="4311"/>
        <v>0</v>
      </c>
      <c r="AI1551" s="26">
        <f t="shared" si="4311"/>
        <v>0</v>
      </c>
      <c r="AJ1551" s="26">
        <f t="shared" si="4311"/>
        <v>0</v>
      </c>
      <c r="AK1551" s="26">
        <f t="shared" si="4311"/>
        <v>-9837</v>
      </c>
      <c r="AL1551" s="26">
        <f t="shared" si="4235"/>
        <v>75075.825000000012</v>
      </c>
      <c r="AM1551" s="26">
        <f t="shared" si="4236"/>
        <v>-78.42500000000291</v>
      </c>
      <c r="AN1551" s="29"/>
    </row>
    <row r="1552" spans="2:40" ht="46.8" x14ac:dyDescent="0.3">
      <c r="B1552" s="30" t="s">
        <v>831</v>
      </c>
      <c r="C1552" s="30" t="s">
        <v>38</v>
      </c>
      <c r="D1552" s="30" t="s">
        <v>104</v>
      </c>
      <c r="E1552" s="15" t="str">
        <f t="shared" si="4237"/>
        <v>0104</v>
      </c>
      <c r="F1552" s="30" t="s">
        <v>325</v>
      </c>
      <c r="G1552" s="30"/>
      <c r="H1552" s="31" t="s">
        <v>326</v>
      </c>
      <c r="I1552" s="32">
        <f t="shared" ref="I1552:I1554" si="4312">I1553</f>
        <v>9163.6</v>
      </c>
      <c r="J1552" s="32">
        <f t="shared" ref="J1552:J1554" si="4313">J1553</f>
        <v>9479.6</v>
      </c>
      <c r="K1552" s="32">
        <f t="shared" ref="K1552:K1554" si="4314">K1553</f>
        <v>9479.6</v>
      </c>
      <c r="L1552" s="32">
        <f t="shared" ref="L1552:L1554" si="4315">L1553</f>
        <v>0</v>
      </c>
      <c r="M1552" s="32">
        <f t="shared" ref="M1552:M1554" si="4316">M1553</f>
        <v>0</v>
      </c>
      <c r="N1552" s="32">
        <f t="shared" ref="N1552:N1554" si="4317">N1553</f>
        <v>0</v>
      </c>
      <c r="O1552" s="32">
        <f t="shared" ref="O1552:O1553" si="4318">O1553</f>
        <v>0</v>
      </c>
      <c r="P1552" s="32">
        <f t="shared" ref="P1552:P1554" si="4319">P1553</f>
        <v>0</v>
      </c>
      <c r="Q1552" s="32">
        <f t="shared" ref="Q1552:Q1554" si="4320">Q1553</f>
        <v>0</v>
      </c>
      <c r="R1552" s="32">
        <f t="shared" ref="R1552:R1554" si="4321">R1553</f>
        <v>0</v>
      </c>
      <c r="S1552" s="32">
        <f t="shared" ref="S1552:S1554" si="4322">S1553</f>
        <v>0</v>
      </c>
      <c r="T1552" s="32">
        <f t="shared" ref="T1552:T1554" si="4323">T1553</f>
        <v>0</v>
      </c>
      <c r="U1552" s="32">
        <v>0</v>
      </c>
      <c r="V1552" s="32">
        <f t="shared" si="4238"/>
        <v>9163.6</v>
      </c>
      <c r="W1552" s="32">
        <f t="shared" ref="W1552:W1554" si="4324">W1553</f>
        <v>0</v>
      </c>
      <c r="X1552" s="32">
        <f t="shared" ref="X1552:X1554" si="4325">X1553</f>
        <v>0</v>
      </c>
      <c r="Y1552" s="32">
        <f t="shared" ref="Y1552:Y1554" si="4326">Y1553</f>
        <v>0</v>
      </c>
      <c r="Z1552" s="32">
        <f t="shared" ref="Z1552:Z1554" si="4327">Z1553</f>
        <v>0</v>
      </c>
      <c r="AA1552" s="32">
        <f t="shared" ref="AA1552:AA1554" si="4328">AA1553</f>
        <v>0</v>
      </c>
      <c r="AB1552" s="32">
        <f t="shared" ref="AB1552:AB1553" si="4329">AB1553</f>
        <v>7338.9262399999998</v>
      </c>
      <c r="AC1552" s="33">
        <f t="shared" ref="AC1552:AC1553" si="4330">AC1553</f>
        <v>9837</v>
      </c>
      <c r="AD1552" s="33">
        <f t="shared" ref="AD1552:AD1553" si="4331">AD1553</f>
        <v>9835.7888000000003</v>
      </c>
      <c r="AE1552" s="34">
        <f t="shared" si="4234"/>
        <v>99.98768730303955</v>
      </c>
      <c r="AF1552" s="32">
        <f t="shared" ref="AF1552:AF1553" si="4332">AF1553</f>
        <v>19674</v>
      </c>
      <c r="AG1552" s="32">
        <f t="shared" ref="AG1552:AG1553" si="4333">AG1553</f>
        <v>0</v>
      </c>
      <c r="AH1552" s="32">
        <f t="shared" ref="AH1552:AH1553" si="4334">AH1553</f>
        <v>0</v>
      </c>
      <c r="AI1552" s="32">
        <f t="shared" ref="AI1552:AI1553" si="4335">AI1553</f>
        <v>0</v>
      </c>
      <c r="AJ1552" s="32">
        <f t="shared" ref="AJ1552:AJ1553" si="4336">AJ1553</f>
        <v>0</v>
      </c>
      <c r="AK1552" s="32">
        <f t="shared" ref="AK1552:AK1553" si="4337">AK1553</f>
        <v>-9837</v>
      </c>
      <c r="AL1552" s="32">
        <f t="shared" si="4235"/>
        <v>9837</v>
      </c>
      <c r="AM1552" s="32">
        <f t="shared" si="4236"/>
        <v>-673.39999999999964</v>
      </c>
    </row>
    <row r="1553" spans="2:40" ht="31.2" x14ac:dyDescent="0.3">
      <c r="B1553" s="30" t="s">
        <v>831</v>
      </c>
      <c r="C1553" s="30" t="s">
        <v>38</v>
      </c>
      <c r="D1553" s="30" t="s">
        <v>104</v>
      </c>
      <c r="E1553" s="15" t="str">
        <f t="shared" si="4237"/>
        <v>0104</v>
      </c>
      <c r="F1553" s="30" t="s">
        <v>610</v>
      </c>
      <c r="G1553" s="30"/>
      <c r="H1553" s="31" t="s">
        <v>611</v>
      </c>
      <c r="I1553" s="32">
        <f t="shared" si="4312"/>
        <v>9163.6</v>
      </c>
      <c r="J1553" s="32">
        <f t="shared" si="4313"/>
        <v>9479.6</v>
      </c>
      <c r="K1553" s="32">
        <f t="shared" si="4314"/>
        <v>9479.6</v>
      </c>
      <c r="L1553" s="32">
        <f t="shared" si="4315"/>
        <v>0</v>
      </c>
      <c r="M1553" s="32">
        <f t="shared" si="4316"/>
        <v>0</v>
      </c>
      <c r="N1553" s="32">
        <f t="shared" si="4317"/>
        <v>0</v>
      </c>
      <c r="O1553" s="32">
        <f t="shared" si="4318"/>
        <v>0</v>
      </c>
      <c r="P1553" s="32">
        <f t="shared" si="4319"/>
        <v>0</v>
      </c>
      <c r="Q1553" s="32">
        <f t="shared" si="4320"/>
        <v>0</v>
      </c>
      <c r="R1553" s="32">
        <f t="shared" si="4321"/>
        <v>0</v>
      </c>
      <c r="S1553" s="32">
        <f t="shared" si="4322"/>
        <v>0</v>
      </c>
      <c r="T1553" s="32">
        <f t="shared" si="4323"/>
        <v>0</v>
      </c>
      <c r="U1553" s="32">
        <v>0</v>
      </c>
      <c r="V1553" s="32">
        <f t="shared" si="4238"/>
        <v>9163.6</v>
      </c>
      <c r="W1553" s="32">
        <f t="shared" si="4324"/>
        <v>0</v>
      </c>
      <c r="X1553" s="32">
        <f t="shared" si="4325"/>
        <v>0</v>
      </c>
      <c r="Y1553" s="32">
        <f t="shared" si="4326"/>
        <v>0</v>
      </c>
      <c r="Z1553" s="32">
        <f t="shared" si="4327"/>
        <v>0</v>
      </c>
      <c r="AA1553" s="32">
        <f t="shared" si="4328"/>
        <v>0</v>
      </c>
      <c r="AB1553" s="32">
        <f t="shared" si="4329"/>
        <v>7338.9262399999998</v>
      </c>
      <c r="AC1553" s="33">
        <f t="shared" si="4330"/>
        <v>9837</v>
      </c>
      <c r="AD1553" s="33">
        <f t="shared" si="4331"/>
        <v>9835.7888000000003</v>
      </c>
      <c r="AE1553" s="34">
        <f t="shared" si="4234"/>
        <v>99.98768730303955</v>
      </c>
      <c r="AF1553" s="32">
        <f t="shared" si="4332"/>
        <v>19674</v>
      </c>
      <c r="AG1553" s="32">
        <f t="shared" si="4333"/>
        <v>0</v>
      </c>
      <c r="AH1553" s="32">
        <f t="shared" si="4334"/>
        <v>0</v>
      </c>
      <c r="AI1553" s="32">
        <f t="shared" si="4335"/>
        <v>0</v>
      </c>
      <c r="AJ1553" s="32">
        <f t="shared" si="4336"/>
        <v>0</v>
      </c>
      <c r="AK1553" s="32">
        <f t="shared" si="4337"/>
        <v>-9837</v>
      </c>
      <c r="AL1553" s="32">
        <f t="shared" si="4235"/>
        <v>9837</v>
      </c>
      <c r="AM1553" s="32">
        <f t="shared" si="4236"/>
        <v>-673.39999999999964</v>
      </c>
    </row>
    <row r="1554" spans="2:40" ht="46.8" x14ac:dyDescent="0.3">
      <c r="B1554" s="30" t="s">
        <v>831</v>
      </c>
      <c r="C1554" s="30" t="s">
        <v>38</v>
      </c>
      <c r="D1554" s="30" t="s">
        <v>104</v>
      </c>
      <c r="E1554" s="15" t="str">
        <f t="shared" si="4237"/>
        <v>0104</v>
      </c>
      <c r="F1554" s="30" t="s">
        <v>670</v>
      </c>
      <c r="G1554" s="30"/>
      <c r="H1554" s="31" t="s">
        <v>671</v>
      </c>
      <c r="I1554" s="32">
        <f t="shared" si="4312"/>
        <v>9163.6</v>
      </c>
      <c r="J1554" s="32">
        <f t="shared" si="4313"/>
        <v>9479.6</v>
      </c>
      <c r="K1554" s="32">
        <f t="shared" si="4314"/>
        <v>9479.6</v>
      </c>
      <c r="L1554" s="32">
        <f t="shared" si="4315"/>
        <v>0</v>
      </c>
      <c r="M1554" s="32">
        <f t="shared" si="4316"/>
        <v>0</v>
      </c>
      <c r="N1554" s="32">
        <f t="shared" si="4317"/>
        <v>0</v>
      </c>
      <c r="O1554" s="32">
        <f>O1555+O1560</f>
        <v>0</v>
      </c>
      <c r="P1554" s="32">
        <f t="shared" si="4319"/>
        <v>0</v>
      </c>
      <c r="Q1554" s="32">
        <f t="shared" si="4320"/>
        <v>0</v>
      </c>
      <c r="R1554" s="32">
        <f t="shared" si="4321"/>
        <v>0</v>
      </c>
      <c r="S1554" s="32">
        <f t="shared" si="4322"/>
        <v>0</v>
      </c>
      <c r="T1554" s="32">
        <f t="shared" si="4323"/>
        <v>0</v>
      </c>
      <c r="U1554" s="32">
        <v>0</v>
      </c>
      <c r="V1554" s="32">
        <f t="shared" si="4238"/>
        <v>9163.6</v>
      </c>
      <c r="W1554" s="32">
        <f t="shared" si="4324"/>
        <v>0</v>
      </c>
      <c r="X1554" s="32">
        <f t="shared" si="4325"/>
        <v>0</v>
      </c>
      <c r="Y1554" s="32">
        <f t="shared" si="4326"/>
        <v>0</v>
      </c>
      <c r="Z1554" s="32">
        <f t="shared" si="4327"/>
        <v>0</v>
      </c>
      <c r="AA1554" s="32">
        <f t="shared" si="4328"/>
        <v>0</v>
      </c>
      <c r="AB1554" s="32">
        <f>AB1555+AB1560</f>
        <v>7338.9262399999998</v>
      </c>
      <c r="AC1554" s="33">
        <f>AC1555+AC1560</f>
        <v>9837</v>
      </c>
      <c r="AD1554" s="33">
        <f>AD1555+AD1560</f>
        <v>9835.7888000000003</v>
      </c>
      <c r="AE1554" s="34">
        <f t="shared" si="4234"/>
        <v>99.98768730303955</v>
      </c>
      <c r="AF1554" s="32">
        <f t="shared" ref="AF1554:AK1554" si="4338">AF1555+AF1560</f>
        <v>19674</v>
      </c>
      <c r="AG1554" s="32">
        <f t="shared" si="4338"/>
        <v>0</v>
      </c>
      <c r="AH1554" s="32">
        <f t="shared" si="4338"/>
        <v>0</v>
      </c>
      <c r="AI1554" s="32">
        <f t="shared" si="4338"/>
        <v>0</v>
      </c>
      <c r="AJ1554" s="32">
        <f t="shared" si="4338"/>
        <v>0</v>
      </c>
      <c r="AK1554" s="32">
        <f t="shared" si="4338"/>
        <v>-9837</v>
      </c>
      <c r="AL1554" s="32">
        <f t="shared" si="4235"/>
        <v>9837</v>
      </c>
      <c r="AM1554" s="32">
        <f t="shared" si="4236"/>
        <v>-673.39999999999964</v>
      </c>
    </row>
    <row r="1555" spans="2:40" ht="31.2" hidden="1" customHeight="1" x14ac:dyDescent="0.3">
      <c r="B1555" s="30" t="s">
        <v>831</v>
      </c>
      <c r="C1555" s="30" t="s">
        <v>38</v>
      </c>
      <c r="D1555" s="30" t="s">
        <v>104</v>
      </c>
      <c r="E1555" s="15" t="str">
        <f t="shared" si="4237"/>
        <v>0104</v>
      </c>
      <c r="F1555" s="30" t="s">
        <v>672</v>
      </c>
      <c r="G1555" s="30"/>
      <c r="H1555" s="31" t="s">
        <v>673</v>
      </c>
      <c r="I1555" s="32">
        <f t="shared" ref="I1555:T1555" si="4339">I1556+I1558</f>
        <v>9163.6</v>
      </c>
      <c r="J1555" s="32">
        <f t="shared" si="4339"/>
        <v>9479.6</v>
      </c>
      <c r="K1555" s="32">
        <f t="shared" si="4339"/>
        <v>9479.6</v>
      </c>
      <c r="L1555" s="32">
        <f t="shared" si="4339"/>
        <v>0</v>
      </c>
      <c r="M1555" s="32">
        <f t="shared" si="4339"/>
        <v>0</v>
      </c>
      <c r="N1555" s="32">
        <f t="shared" si="4339"/>
        <v>0</v>
      </c>
      <c r="O1555" s="32">
        <f t="shared" si="4339"/>
        <v>0</v>
      </c>
      <c r="P1555" s="32">
        <f t="shared" si="4339"/>
        <v>0</v>
      </c>
      <c r="Q1555" s="32">
        <f t="shared" si="4339"/>
        <v>0</v>
      </c>
      <c r="R1555" s="32">
        <f t="shared" si="4339"/>
        <v>0</v>
      </c>
      <c r="S1555" s="32">
        <f t="shared" si="4339"/>
        <v>0</v>
      </c>
      <c r="T1555" s="32">
        <f t="shared" si="4339"/>
        <v>0</v>
      </c>
      <c r="U1555" s="32">
        <v>0</v>
      </c>
      <c r="V1555" s="32">
        <f t="shared" si="4238"/>
        <v>9163.6</v>
      </c>
      <c r="W1555" s="32">
        <f t="shared" ref="W1555:AD1555" si="4340">W1556+W1558</f>
        <v>0</v>
      </c>
      <c r="X1555" s="32">
        <f t="shared" si="4340"/>
        <v>0</v>
      </c>
      <c r="Y1555" s="32">
        <f t="shared" si="4340"/>
        <v>0</v>
      </c>
      <c r="Z1555" s="32">
        <f t="shared" si="4340"/>
        <v>0</v>
      </c>
      <c r="AA1555" s="32">
        <f t="shared" si="4340"/>
        <v>0</v>
      </c>
      <c r="AB1555" s="32">
        <f t="shared" si="4340"/>
        <v>7338.9262399999998</v>
      </c>
      <c r="AC1555" s="33">
        <f t="shared" si="4340"/>
        <v>0</v>
      </c>
      <c r="AD1555" s="33">
        <f t="shared" si="4340"/>
        <v>0</v>
      </c>
      <c r="AE1555" s="34" t="e">
        <f t="shared" si="4234"/>
        <v>#DIV/0!</v>
      </c>
      <c r="AF1555" s="32">
        <f t="shared" ref="AF1555:AK1555" si="4341">AF1556+AF1558</f>
        <v>9837</v>
      </c>
      <c r="AG1555" s="32">
        <f t="shared" si="4341"/>
        <v>0</v>
      </c>
      <c r="AH1555" s="32">
        <f t="shared" si="4341"/>
        <v>0</v>
      </c>
      <c r="AI1555" s="32">
        <f t="shared" si="4341"/>
        <v>0</v>
      </c>
      <c r="AJ1555" s="32">
        <f t="shared" si="4341"/>
        <v>0</v>
      </c>
      <c r="AK1555" s="32">
        <f t="shared" si="4341"/>
        <v>0</v>
      </c>
      <c r="AL1555" s="32">
        <f t="shared" si="4235"/>
        <v>9837</v>
      </c>
      <c r="AM1555" s="32">
        <f t="shared" si="4236"/>
        <v>-673.39999999999964</v>
      </c>
      <c r="AN1555" s="12" t="s">
        <v>35</v>
      </c>
    </row>
    <row r="1556" spans="2:40" ht="78" hidden="1" customHeight="1" x14ac:dyDescent="0.3">
      <c r="B1556" s="30" t="s">
        <v>831</v>
      </c>
      <c r="C1556" s="30" t="s">
        <v>38</v>
      </c>
      <c r="D1556" s="30" t="s">
        <v>104</v>
      </c>
      <c r="E1556" s="15" t="str">
        <f t="shared" si="4237"/>
        <v>0104</v>
      </c>
      <c r="F1556" s="30" t="s">
        <v>672</v>
      </c>
      <c r="G1556" s="30" t="s">
        <v>68</v>
      </c>
      <c r="H1556" s="31" t="s">
        <v>69</v>
      </c>
      <c r="I1556" s="32">
        <f t="shared" ref="I1556:T1556" si="4342">I1557</f>
        <v>8655.9</v>
      </c>
      <c r="J1556" s="32">
        <f t="shared" si="4342"/>
        <v>8970</v>
      </c>
      <c r="K1556" s="32">
        <f t="shared" si="4342"/>
        <v>8970</v>
      </c>
      <c r="L1556" s="32">
        <f t="shared" si="4342"/>
        <v>0</v>
      </c>
      <c r="M1556" s="32">
        <f t="shared" si="4342"/>
        <v>0</v>
      </c>
      <c r="N1556" s="32">
        <f t="shared" si="4342"/>
        <v>0</v>
      </c>
      <c r="O1556" s="32">
        <f t="shared" si="4342"/>
        <v>0</v>
      </c>
      <c r="P1556" s="32">
        <f t="shared" si="4342"/>
        <v>0</v>
      </c>
      <c r="Q1556" s="32">
        <f t="shared" si="4342"/>
        <v>0</v>
      </c>
      <c r="R1556" s="32">
        <f t="shared" si="4342"/>
        <v>0</v>
      </c>
      <c r="S1556" s="32">
        <f t="shared" si="4342"/>
        <v>0</v>
      </c>
      <c r="T1556" s="32">
        <f t="shared" si="4342"/>
        <v>0</v>
      </c>
      <c r="U1556" s="32">
        <v>0</v>
      </c>
      <c r="V1556" s="32">
        <f t="shared" si="4238"/>
        <v>8655.9</v>
      </c>
      <c r="W1556" s="32">
        <f t="shared" ref="W1556:AD1556" si="4343">W1557</f>
        <v>0</v>
      </c>
      <c r="X1556" s="32">
        <f t="shared" si="4343"/>
        <v>0</v>
      </c>
      <c r="Y1556" s="32">
        <f t="shared" si="4343"/>
        <v>0</v>
      </c>
      <c r="Z1556" s="32">
        <f t="shared" si="4343"/>
        <v>0</v>
      </c>
      <c r="AA1556" s="32">
        <f t="shared" si="4343"/>
        <v>0</v>
      </c>
      <c r="AB1556" s="32">
        <f t="shared" si="4343"/>
        <v>6955.8770599999998</v>
      </c>
      <c r="AC1556" s="33">
        <f t="shared" si="4343"/>
        <v>0</v>
      </c>
      <c r="AD1556" s="33">
        <f t="shared" si="4343"/>
        <v>0</v>
      </c>
      <c r="AE1556" s="34" t="e">
        <f t="shared" si="4234"/>
        <v>#DIV/0!</v>
      </c>
      <c r="AF1556" s="32">
        <f t="shared" ref="AF1556:AK1556" si="4344">AF1557</f>
        <v>9329.2999999999993</v>
      </c>
      <c r="AG1556" s="32">
        <f t="shared" si="4344"/>
        <v>0</v>
      </c>
      <c r="AH1556" s="32">
        <f t="shared" si="4344"/>
        <v>0</v>
      </c>
      <c r="AI1556" s="32">
        <f t="shared" si="4344"/>
        <v>0</v>
      </c>
      <c r="AJ1556" s="32">
        <f t="shared" si="4344"/>
        <v>0</v>
      </c>
      <c r="AK1556" s="32">
        <f t="shared" si="4344"/>
        <v>0</v>
      </c>
      <c r="AL1556" s="32">
        <f t="shared" si="4235"/>
        <v>9329.2999999999993</v>
      </c>
      <c r="AM1556" s="32">
        <f t="shared" si="4236"/>
        <v>-673.39999999999964</v>
      </c>
      <c r="AN1556" s="12" t="s">
        <v>35</v>
      </c>
    </row>
    <row r="1557" spans="2:40" ht="31.2" hidden="1" customHeight="1" x14ac:dyDescent="0.3">
      <c r="B1557" s="30" t="s">
        <v>831</v>
      </c>
      <c r="C1557" s="30" t="s">
        <v>38</v>
      </c>
      <c r="D1557" s="30" t="s">
        <v>104</v>
      </c>
      <c r="E1557" s="15" t="str">
        <f t="shared" si="4237"/>
        <v>0104</v>
      </c>
      <c r="F1557" s="30" t="s">
        <v>672</v>
      </c>
      <c r="G1557" s="30" t="s">
        <v>90</v>
      </c>
      <c r="H1557" s="31" t="s">
        <v>91</v>
      </c>
      <c r="I1557" s="32">
        <v>8655.9</v>
      </c>
      <c r="J1557" s="32">
        <v>8970</v>
      </c>
      <c r="K1557" s="32">
        <v>8970</v>
      </c>
      <c r="L1557" s="32"/>
      <c r="M1557" s="32"/>
      <c r="N1557" s="32"/>
      <c r="O1557" s="32">
        <v>0</v>
      </c>
      <c r="P1557" s="32">
        <v>0</v>
      </c>
      <c r="Q1557" s="32">
        <v>0</v>
      </c>
      <c r="R1557" s="32">
        <v>0</v>
      </c>
      <c r="S1557" s="32">
        <v>0</v>
      </c>
      <c r="T1557" s="32">
        <v>0</v>
      </c>
      <c r="U1557" s="32">
        <v>0</v>
      </c>
      <c r="V1557" s="32">
        <f t="shared" si="4238"/>
        <v>8655.9</v>
      </c>
      <c r="W1557" s="32"/>
      <c r="X1557" s="32"/>
      <c r="Y1557" s="32"/>
      <c r="Z1557" s="32"/>
      <c r="AA1557" s="32"/>
      <c r="AB1557" s="32">
        <v>6955.8770599999998</v>
      </c>
      <c r="AC1557" s="33">
        <v>0</v>
      </c>
      <c r="AD1557" s="33">
        <v>0</v>
      </c>
      <c r="AE1557" s="34" t="e">
        <f t="shared" si="4234"/>
        <v>#DIV/0!</v>
      </c>
      <c r="AF1557" s="32">
        <v>9329.2999999999993</v>
      </c>
      <c r="AG1557" s="32">
        <v>0</v>
      </c>
      <c r="AH1557" s="32">
        <v>0</v>
      </c>
      <c r="AI1557" s="32">
        <v>0</v>
      </c>
      <c r="AJ1557" s="32">
        <v>0</v>
      </c>
      <c r="AK1557" s="32">
        <v>0</v>
      </c>
      <c r="AL1557" s="32">
        <f t="shared" si="4235"/>
        <v>9329.2999999999993</v>
      </c>
      <c r="AM1557" s="32">
        <f t="shared" si="4236"/>
        <v>-673.39999999999964</v>
      </c>
      <c r="AN1557" s="12" t="s">
        <v>35</v>
      </c>
    </row>
    <row r="1558" spans="2:40" ht="31.2" hidden="1" customHeight="1" x14ac:dyDescent="0.3">
      <c r="B1558" s="30" t="s">
        <v>831</v>
      </c>
      <c r="C1558" s="30" t="s">
        <v>38</v>
      </c>
      <c r="D1558" s="30" t="s">
        <v>104</v>
      </c>
      <c r="E1558" s="15" t="str">
        <f t="shared" si="4237"/>
        <v>0104</v>
      </c>
      <c r="F1558" s="30" t="s">
        <v>672</v>
      </c>
      <c r="G1558" s="30" t="s">
        <v>50</v>
      </c>
      <c r="H1558" s="31" t="s">
        <v>51</v>
      </c>
      <c r="I1558" s="32">
        <f t="shared" ref="I1558:T1558" si="4345">I1559</f>
        <v>507.7</v>
      </c>
      <c r="J1558" s="32">
        <f t="shared" si="4345"/>
        <v>509.6</v>
      </c>
      <c r="K1558" s="32">
        <f t="shared" si="4345"/>
        <v>509.6</v>
      </c>
      <c r="L1558" s="32">
        <f t="shared" si="4345"/>
        <v>0</v>
      </c>
      <c r="M1558" s="32">
        <f t="shared" si="4345"/>
        <v>0</v>
      </c>
      <c r="N1558" s="32">
        <f t="shared" si="4345"/>
        <v>0</v>
      </c>
      <c r="O1558" s="32">
        <f t="shared" si="4345"/>
        <v>0</v>
      </c>
      <c r="P1558" s="32">
        <f t="shared" si="4345"/>
        <v>0</v>
      </c>
      <c r="Q1558" s="32">
        <f t="shared" si="4345"/>
        <v>0</v>
      </c>
      <c r="R1558" s="32">
        <f t="shared" si="4345"/>
        <v>0</v>
      </c>
      <c r="S1558" s="32">
        <f t="shared" si="4345"/>
        <v>0</v>
      </c>
      <c r="T1558" s="32">
        <f t="shared" si="4345"/>
        <v>0</v>
      </c>
      <c r="U1558" s="32">
        <v>0</v>
      </c>
      <c r="V1558" s="32">
        <f t="shared" si="4238"/>
        <v>507.7</v>
      </c>
      <c r="W1558" s="32">
        <f t="shared" ref="W1558:AD1558" si="4346">W1559</f>
        <v>0</v>
      </c>
      <c r="X1558" s="32">
        <f t="shared" si="4346"/>
        <v>0</v>
      </c>
      <c r="Y1558" s="32">
        <f t="shared" si="4346"/>
        <v>0</v>
      </c>
      <c r="Z1558" s="32">
        <f t="shared" si="4346"/>
        <v>0</v>
      </c>
      <c r="AA1558" s="32">
        <f t="shared" si="4346"/>
        <v>0</v>
      </c>
      <c r="AB1558" s="32">
        <f t="shared" si="4346"/>
        <v>383.04917999999998</v>
      </c>
      <c r="AC1558" s="33">
        <f t="shared" si="4346"/>
        <v>0</v>
      </c>
      <c r="AD1558" s="33">
        <f t="shared" si="4346"/>
        <v>0</v>
      </c>
      <c r="AE1558" s="34" t="e">
        <f t="shared" si="4234"/>
        <v>#DIV/0!</v>
      </c>
      <c r="AF1558" s="32">
        <f t="shared" ref="AF1558:AK1558" si="4347">AF1559</f>
        <v>507.7</v>
      </c>
      <c r="AG1558" s="32">
        <f t="shared" si="4347"/>
        <v>0</v>
      </c>
      <c r="AH1558" s="32">
        <f t="shared" si="4347"/>
        <v>0</v>
      </c>
      <c r="AI1558" s="32">
        <f t="shared" si="4347"/>
        <v>0</v>
      </c>
      <c r="AJ1558" s="32">
        <f t="shared" si="4347"/>
        <v>0</v>
      </c>
      <c r="AK1558" s="32">
        <f t="shared" si="4347"/>
        <v>0</v>
      </c>
      <c r="AL1558" s="32">
        <f t="shared" si="4235"/>
        <v>507.7</v>
      </c>
      <c r="AM1558" s="32">
        <f t="shared" si="4236"/>
        <v>0</v>
      </c>
      <c r="AN1558" s="12" t="s">
        <v>35</v>
      </c>
    </row>
    <row r="1559" spans="2:40" ht="31.2" hidden="1" customHeight="1" x14ac:dyDescent="0.3">
      <c r="B1559" s="30" t="s">
        <v>831</v>
      </c>
      <c r="C1559" s="30" t="s">
        <v>38</v>
      </c>
      <c r="D1559" s="30" t="s">
        <v>104</v>
      </c>
      <c r="E1559" s="15" t="str">
        <f t="shared" si="4237"/>
        <v>0104</v>
      </c>
      <c r="F1559" s="30" t="s">
        <v>672</v>
      </c>
      <c r="G1559" s="30" t="s">
        <v>52</v>
      </c>
      <c r="H1559" s="31" t="s">
        <v>53</v>
      </c>
      <c r="I1559" s="32">
        <v>507.7</v>
      </c>
      <c r="J1559" s="32">
        <v>509.6</v>
      </c>
      <c r="K1559" s="32">
        <v>509.6</v>
      </c>
      <c r="L1559" s="32"/>
      <c r="M1559" s="32"/>
      <c r="N1559" s="32"/>
      <c r="O1559" s="32">
        <v>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2">
        <v>0</v>
      </c>
      <c r="V1559" s="32">
        <f t="shared" si="4238"/>
        <v>507.7</v>
      </c>
      <c r="W1559" s="32"/>
      <c r="X1559" s="32"/>
      <c r="Y1559" s="32"/>
      <c r="Z1559" s="32"/>
      <c r="AA1559" s="32"/>
      <c r="AB1559" s="32">
        <v>383.04917999999998</v>
      </c>
      <c r="AC1559" s="33">
        <v>0</v>
      </c>
      <c r="AD1559" s="33">
        <v>0</v>
      </c>
      <c r="AE1559" s="34" t="e">
        <f t="shared" si="4234"/>
        <v>#DIV/0!</v>
      </c>
      <c r="AF1559" s="32">
        <v>507.7</v>
      </c>
      <c r="AG1559" s="32">
        <v>0</v>
      </c>
      <c r="AH1559" s="32">
        <v>0</v>
      </c>
      <c r="AI1559" s="32">
        <v>0</v>
      </c>
      <c r="AJ1559" s="32">
        <v>0</v>
      </c>
      <c r="AK1559" s="32">
        <v>0</v>
      </c>
      <c r="AL1559" s="32">
        <f t="shared" si="4235"/>
        <v>507.7</v>
      </c>
      <c r="AM1559" s="32">
        <f t="shared" si="4236"/>
        <v>0</v>
      </c>
      <c r="AN1559" s="12" t="s">
        <v>35</v>
      </c>
    </row>
    <row r="1560" spans="2:40" ht="31.2" x14ac:dyDescent="0.3">
      <c r="B1560" s="30" t="s">
        <v>831</v>
      </c>
      <c r="C1560" s="30" t="s">
        <v>38</v>
      </c>
      <c r="D1560" s="30" t="s">
        <v>104</v>
      </c>
      <c r="E1560" s="15" t="str">
        <f t="shared" si="4237"/>
        <v>0104</v>
      </c>
      <c r="F1560" s="30" t="s">
        <v>676</v>
      </c>
      <c r="G1560" s="30"/>
      <c r="H1560" s="31" t="s">
        <v>673</v>
      </c>
      <c r="I1560" s="32"/>
      <c r="J1560" s="32"/>
      <c r="K1560" s="32"/>
      <c r="L1560" s="32"/>
      <c r="M1560" s="32"/>
      <c r="N1560" s="32"/>
      <c r="O1560" s="32">
        <f>O1561+O1563</f>
        <v>0</v>
      </c>
      <c r="P1560" s="32"/>
      <c r="Q1560" s="32"/>
      <c r="R1560" s="32"/>
      <c r="S1560" s="32"/>
      <c r="T1560" s="32"/>
      <c r="U1560" s="32"/>
      <c r="V1560" s="32">
        <f t="shared" si="4238"/>
        <v>0</v>
      </c>
      <c r="W1560" s="32"/>
      <c r="X1560" s="32"/>
      <c r="Y1560" s="32"/>
      <c r="Z1560" s="32"/>
      <c r="AA1560" s="32"/>
      <c r="AB1560" s="32">
        <f>AB1561+AB1563</f>
        <v>0</v>
      </c>
      <c r="AC1560" s="33">
        <f>AC1561+AC1563</f>
        <v>9837</v>
      </c>
      <c r="AD1560" s="33">
        <f>AD1561+AD1563</f>
        <v>9835.7888000000003</v>
      </c>
      <c r="AE1560" s="34">
        <f t="shared" si="4234"/>
        <v>99.98768730303955</v>
      </c>
      <c r="AF1560" s="32">
        <f t="shared" ref="AF1560:AK1560" si="4348">AF1561+AF1563</f>
        <v>9837</v>
      </c>
      <c r="AG1560" s="32">
        <f t="shared" si="4348"/>
        <v>0</v>
      </c>
      <c r="AH1560" s="32">
        <f t="shared" si="4348"/>
        <v>0</v>
      </c>
      <c r="AI1560" s="32">
        <f t="shared" si="4348"/>
        <v>0</v>
      </c>
      <c r="AJ1560" s="32">
        <f t="shared" si="4348"/>
        <v>0</v>
      </c>
      <c r="AK1560" s="32">
        <f t="shared" si="4348"/>
        <v>-9837</v>
      </c>
      <c r="AL1560" s="32">
        <f t="shared" si="4235"/>
        <v>0</v>
      </c>
      <c r="AM1560" s="32">
        <f t="shared" si="4236"/>
        <v>0</v>
      </c>
      <c r="AN1560" s="12"/>
    </row>
    <row r="1561" spans="2:40" ht="78" x14ac:dyDescent="0.3">
      <c r="B1561" s="30" t="s">
        <v>831</v>
      </c>
      <c r="C1561" s="30" t="s">
        <v>38</v>
      </c>
      <c r="D1561" s="30" t="s">
        <v>104</v>
      </c>
      <c r="E1561" s="15" t="str">
        <f t="shared" si="4237"/>
        <v>0104</v>
      </c>
      <c r="F1561" s="30" t="s">
        <v>676</v>
      </c>
      <c r="G1561" s="30" t="s">
        <v>68</v>
      </c>
      <c r="H1561" s="31" t="s">
        <v>69</v>
      </c>
      <c r="I1561" s="32"/>
      <c r="J1561" s="32"/>
      <c r="K1561" s="32"/>
      <c r="L1561" s="32"/>
      <c r="M1561" s="32"/>
      <c r="N1561" s="32"/>
      <c r="O1561" s="32">
        <f>O1562</f>
        <v>0</v>
      </c>
      <c r="P1561" s="32"/>
      <c r="Q1561" s="32"/>
      <c r="R1561" s="32"/>
      <c r="S1561" s="32"/>
      <c r="T1561" s="32"/>
      <c r="U1561" s="32"/>
      <c r="V1561" s="32">
        <f t="shared" si="4238"/>
        <v>0</v>
      </c>
      <c r="W1561" s="32"/>
      <c r="X1561" s="32"/>
      <c r="Y1561" s="32"/>
      <c r="Z1561" s="32"/>
      <c r="AA1561" s="32"/>
      <c r="AB1561" s="32">
        <f>AB1562</f>
        <v>0</v>
      </c>
      <c r="AC1561" s="33">
        <f>AC1562</f>
        <v>9329.8650199999993</v>
      </c>
      <c r="AD1561" s="33">
        <f>AD1562</f>
        <v>9328.6538199999995</v>
      </c>
      <c r="AE1561" s="34">
        <f t="shared" si="4234"/>
        <v>99.987018032979009</v>
      </c>
      <c r="AF1561" s="32">
        <f t="shared" ref="AF1561:AK1561" si="4349">AF1562</f>
        <v>9329.2999999999993</v>
      </c>
      <c r="AG1561" s="32">
        <f t="shared" si="4349"/>
        <v>0</v>
      </c>
      <c r="AH1561" s="32">
        <f t="shared" si="4349"/>
        <v>0</v>
      </c>
      <c r="AI1561" s="32">
        <f t="shared" si="4349"/>
        <v>0</v>
      </c>
      <c r="AJ1561" s="32">
        <f t="shared" si="4349"/>
        <v>0</v>
      </c>
      <c r="AK1561" s="32">
        <f t="shared" si="4349"/>
        <v>-9329.2999999999993</v>
      </c>
      <c r="AL1561" s="32">
        <f t="shared" si="4235"/>
        <v>0</v>
      </c>
      <c r="AM1561" s="32">
        <f t="shared" si="4236"/>
        <v>0</v>
      </c>
      <c r="AN1561" s="12"/>
    </row>
    <row r="1562" spans="2:40" ht="31.2" x14ac:dyDescent="0.3">
      <c r="B1562" s="30" t="s">
        <v>831</v>
      </c>
      <c r="C1562" s="30" t="s">
        <v>38</v>
      </c>
      <c r="D1562" s="30" t="s">
        <v>104</v>
      </c>
      <c r="E1562" s="15" t="str">
        <f t="shared" si="4237"/>
        <v>0104</v>
      </c>
      <c r="F1562" s="30" t="s">
        <v>676</v>
      </c>
      <c r="G1562" s="30" t="s">
        <v>90</v>
      </c>
      <c r="H1562" s="31" t="s">
        <v>91</v>
      </c>
      <c r="I1562" s="32"/>
      <c r="J1562" s="32"/>
      <c r="K1562" s="32"/>
      <c r="L1562" s="32"/>
      <c r="M1562" s="32"/>
      <c r="N1562" s="32"/>
      <c r="O1562" s="32">
        <v>0</v>
      </c>
      <c r="P1562" s="32"/>
      <c r="Q1562" s="32"/>
      <c r="R1562" s="32"/>
      <c r="S1562" s="32"/>
      <c r="T1562" s="32"/>
      <c r="U1562" s="32"/>
      <c r="V1562" s="32">
        <f t="shared" si="4238"/>
        <v>0</v>
      </c>
      <c r="W1562" s="32"/>
      <c r="X1562" s="32"/>
      <c r="Y1562" s="32"/>
      <c r="Z1562" s="32"/>
      <c r="AA1562" s="32"/>
      <c r="AB1562" s="32">
        <v>0</v>
      </c>
      <c r="AC1562" s="33">
        <v>9329.8650199999993</v>
      </c>
      <c r="AD1562" s="33">
        <v>9328.6538199999995</v>
      </c>
      <c r="AE1562" s="34">
        <f t="shared" si="4234"/>
        <v>99.987018032979009</v>
      </c>
      <c r="AF1562" s="32">
        <v>9329.2999999999993</v>
      </c>
      <c r="AG1562" s="32">
        <v>0</v>
      </c>
      <c r="AH1562" s="32">
        <v>0</v>
      </c>
      <c r="AI1562" s="32">
        <v>0</v>
      </c>
      <c r="AJ1562" s="32">
        <v>0</v>
      </c>
      <c r="AK1562" s="32">
        <v>-9329.2999999999993</v>
      </c>
      <c r="AL1562" s="32">
        <f t="shared" si="4235"/>
        <v>0</v>
      </c>
      <c r="AM1562" s="32">
        <f t="shared" si="4236"/>
        <v>0</v>
      </c>
      <c r="AN1562" s="12"/>
    </row>
    <row r="1563" spans="2:40" ht="31.2" x14ac:dyDescent="0.3">
      <c r="B1563" s="30" t="s">
        <v>831</v>
      </c>
      <c r="C1563" s="30" t="s">
        <v>38</v>
      </c>
      <c r="D1563" s="30" t="s">
        <v>104</v>
      </c>
      <c r="E1563" s="15" t="str">
        <f t="shared" si="4237"/>
        <v>0104</v>
      </c>
      <c r="F1563" s="30" t="s">
        <v>676</v>
      </c>
      <c r="G1563" s="30" t="s">
        <v>50</v>
      </c>
      <c r="H1563" s="31" t="s">
        <v>51</v>
      </c>
      <c r="I1563" s="32"/>
      <c r="J1563" s="32"/>
      <c r="K1563" s="32"/>
      <c r="L1563" s="32"/>
      <c r="M1563" s="32"/>
      <c r="N1563" s="32"/>
      <c r="O1563" s="32">
        <f>O1564</f>
        <v>0</v>
      </c>
      <c r="P1563" s="32"/>
      <c r="Q1563" s="32"/>
      <c r="R1563" s="32"/>
      <c r="S1563" s="32"/>
      <c r="T1563" s="32"/>
      <c r="U1563" s="32"/>
      <c r="V1563" s="32">
        <f t="shared" si="4238"/>
        <v>0</v>
      </c>
      <c r="W1563" s="32"/>
      <c r="X1563" s="32"/>
      <c r="Y1563" s="32"/>
      <c r="Z1563" s="32"/>
      <c r="AA1563" s="32"/>
      <c r="AB1563" s="32">
        <f>AB1564</f>
        <v>0</v>
      </c>
      <c r="AC1563" s="33">
        <f>AC1564</f>
        <v>507.13497999999998</v>
      </c>
      <c r="AD1563" s="33">
        <f>AD1564</f>
        <v>507.13497999999998</v>
      </c>
      <c r="AE1563" s="34">
        <f t="shared" si="4234"/>
        <v>100</v>
      </c>
      <c r="AF1563" s="32">
        <f t="shared" ref="AF1563:AK1563" si="4350">AF1564</f>
        <v>507.7</v>
      </c>
      <c r="AG1563" s="32">
        <f t="shared" si="4350"/>
        <v>0</v>
      </c>
      <c r="AH1563" s="32">
        <f t="shared" si="4350"/>
        <v>0</v>
      </c>
      <c r="AI1563" s="32">
        <f t="shared" si="4350"/>
        <v>0</v>
      </c>
      <c r="AJ1563" s="32">
        <f t="shared" si="4350"/>
        <v>0</v>
      </c>
      <c r="AK1563" s="32">
        <f t="shared" si="4350"/>
        <v>-507.7</v>
      </c>
      <c r="AL1563" s="32">
        <f t="shared" si="4235"/>
        <v>0</v>
      </c>
      <c r="AM1563" s="32">
        <f t="shared" si="4236"/>
        <v>0</v>
      </c>
      <c r="AN1563" s="12"/>
    </row>
    <row r="1564" spans="2:40" ht="31.2" x14ac:dyDescent="0.3">
      <c r="B1564" s="30" t="s">
        <v>831</v>
      </c>
      <c r="C1564" s="30" t="s">
        <v>38</v>
      </c>
      <c r="D1564" s="30" t="s">
        <v>104</v>
      </c>
      <c r="E1564" s="15" t="str">
        <f t="shared" si="4237"/>
        <v>0104</v>
      </c>
      <c r="F1564" s="30" t="s">
        <v>676</v>
      </c>
      <c r="G1564" s="30" t="s">
        <v>52</v>
      </c>
      <c r="H1564" s="31" t="s">
        <v>53</v>
      </c>
      <c r="I1564" s="32"/>
      <c r="J1564" s="32"/>
      <c r="K1564" s="32"/>
      <c r="L1564" s="32"/>
      <c r="M1564" s="32"/>
      <c r="N1564" s="32"/>
      <c r="O1564" s="32">
        <v>0</v>
      </c>
      <c r="P1564" s="32"/>
      <c r="Q1564" s="32"/>
      <c r="R1564" s="32"/>
      <c r="S1564" s="32"/>
      <c r="T1564" s="32"/>
      <c r="U1564" s="32"/>
      <c r="V1564" s="32">
        <f t="shared" si="4238"/>
        <v>0</v>
      </c>
      <c r="W1564" s="32"/>
      <c r="X1564" s="32"/>
      <c r="Y1564" s="32"/>
      <c r="Z1564" s="32"/>
      <c r="AA1564" s="32"/>
      <c r="AB1564" s="32">
        <v>0</v>
      </c>
      <c r="AC1564" s="33">
        <v>507.13497999999998</v>
      </c>
      <c r="AD1564" s="33">
        <v>507.13497999999998</v>
      </c>
      <c r="AE1564" s="34">
        <f t="shared" si="4234"/>
        <v>100</v>
      </c>
      <c r="AF1564" s="32">
        <v>507.7</v>
      </c>
      <c r="AG1564" s="32">
        <v>0</v>
      </c>
      <c r="AH1564" s="32">
        <v>0</v>
      </c>
      <c r="AI1564" s="32">
        <v>0</v>
      </c>
      <c r="AJ1564" s="32">
        <v>0</v>
      </c>
      <c r="AK1564" s="32">
        <v>-507.7</v>
      </c>
      <c r="AL1564" s="32">
        <f t="shared" si="4235"/>
        <v>0</v>
      </c>
      <c r="AM1564" s="32">
        <f t="shared" si="4236"/>
        <v>0</v>
      </c>
      <c r="AN1564" s="12"/>
    </row>
    <row r="1565" spans="2:40" ht="31.2" x14ac:dyDescent="0.3">
      <c r="B1565" s="30" t="s">
        <v>831</v>
      </c>
      <c r="C1565" s="30" t="s">
        <v>38</v>
      </c>
      <c r="D1565" s="30" t="s">
        <v>104</v>
      </c>
      <c r="E1565" s="15" t="str">
        <f t="shared" si="4237"/>
        <v>0104</v>
      </c>
      <c r="F1565" s="30" t="s">
        <v>84</v>
      </c>
      <c r="G1565" s="30"/>
      <c r="H1565" s="31" t="s">
        <v>85</v>
      </c>
      <c r="I1565" s="32">
        <f t="shared" ref="I1565:T1565" si="4351">I1566</f>
        <v>64259.700000000004</v>
      </c>
      <c r="J1565" s="32">
        <f t="shared" si="4351"/>
        <v>63574.600000000006</v>
      </c>
      <c r="K1565" s="32">
        <f t="shared" si="4351"/>
        <v>63574.600000000006</v>
      </c>
      <c r="L1565" s="32">
        <f t="shared" si="4351"/>
        <v>0</v>
      </c>
      <c r="M1565" s="32">
        <f t="shared" si="4351"/>
        <v>0</v>
      </c>
      <c r="N1565" s="32">
        <f t="shared" si="4351"/>
        <v>0</v>
      </c>
      <c r="O1565" s="32">
        <f t="shared" si="4351"/>
        <v>590</v>
      </c>
      <c r="P1565" s="32">
        <f t="shared" si="4351"/>
        <v>0</v>
      </c>
      <c r="Q1565" s="32">
        <f t="shared" si="4351"/>
        <v>0</v>
      </c>
      <c r="R1565" s="32">
        <f t="shared" si="4351"/>
        <v>984.1</v>
      </c>
      <c r="S1565" s="32">
        <f t="shared" si="4351"/>
        <v>0</v>
      </c>
      <c r="T1565" s="32">
        <f t="shared" si="4351"/>
        <v>0</v>
      </c>
      <c r="U1565" s="32">
        <v>0</v>
      </c>
      <c r="V1565" s="32">
        <f t="shared" si="4238"/>
        <v>65833.8</v>
      </c>
      <c r="W1565" s="32">
        <f t="shared" ref="W1565:AD1565" si="4352">W1566</f>
        <v>0</v>
      </c>
      <c r="X1565" s="32">
        <f t="shared" si="4352"/>
        <v>0</v>
      </c>
      <c r="Y1565" s="32">
        <f t="shared" si="4352"/>
        <v>0</v>
      </c>
      <c r="Z1565" s="32">
        <f t="shared" si="4352"/>
        <v>0</v>
      </c>
      <c r="AA1565" s="32">
        <f t="shared" si="4352"/>
        <v>0</v>
      </c>
      <c r="AB1565" s="32">
        <f t="shared" si="4352"/>
        <v>49873.568310000002</v>
      </c>
      <c r="AC1565" s="33">
        <f t="shared" si="4352"/>
        <v>64553.224999999999</v>
      </c>
      <c r="AD1565" s="33">
        <f t="shared" si="4352"/>
        <v>64512.023960000006</v>
      </c>
      <c r="AE1565" s="34">
        <f t="shared" si="4234"/>
        <v>99.936175086527442</v>
      </c>
      <c r="AF1565" s="32">
        <f t="shared" ref="AF1565:AK1565" si="4353">AF1566</f>
        <v>64648.825000000004</v>
      </c>
      <c r="AG1565" s="32">
        <f t="shared" si="4353"/>
        <v>590</v>
      </c>
      <c r="AH1565" s="32">
        <f t="shared" si="4353"/>
        <v>0</v>
      </c>
      <c r="AI1565" s="32">
        <f t="shared" si="4353"/>
        <v>0</v>
      </c>
      <c r="AJ1565" s="32">
        <f t="shared" si="4353"/>
        <v>0</v>
      </c>
      <c r="AK1565" s="32">
        <f t="shared" si="4353"/>
        <v>0</v>
      </c>
      <c r="AL1565" s="32">
        <f t="shared" si="4235"/>
        <v>65238.825000000004</v>
      </c>
      <c r="AM1565" s="32">
        <f t="shared" si="4236"/>
        <v>594.97499999999854</v>
      </c>
    </row>
    <row r="1566" spans="2:40" x14ac:dyDescent="0.3">
      <c r="B1566" s="30" t="s">
        <v>831</v>
      </c>
      <c r="C1566" s="30" t="s">
        <v>38</v>
      </c>
      <c r="D1566" s="30" t="s">
        <v>104</v>
      </c>
      <c r="E1566" s="15" t="str">
        <f t="shared" si="4237"/>
        <v>0104</v>
      </c>
      <c r="F1566" s="30" t="s">
        <v>677</v>
      </c>
      <c r="G1566" s="30"/>
      <c r="H1566" s="31" t="s">
        <v>678</v>
      </c>
      <c r="I1566" s="32">
        <f t="shared" ref="I1566:T1566" si="4354">I1567+I1570</f>
        <v>64259.700000000004</v>
      </c>
      <c r="J1566" s="32">
        <f t="shared" si="4354"/>
        <v>63574.600000000006</v>
      </c>
      <c r="K1566" s="32">
        <f t="shared" si="4354"/>
        <v>63574.600000000006</v>
      </c>
      <c r="L1566" s="32">
        <f t="shared" si="4354"/>
        <v>0</v>
      </c>
      <c r="M1566" s="32">
        <f t="shared" si="4354"/>
        <v>0</v>
      </c>
      <c r="N1566" s="32">
        <f t="shared" si="4354"/>
        <v>0</v>
      </c>
      <c r="O1566" s="32">
        <f t="shared" si="4354"/>
        <v>590</v>
      </c>
      <c r="P1566" s="32">
        <f t="shared" si="4354"/>
        <v>0</v>
      </c>
      <c r="Q1566" s="32">
        <f t="shared" si="4354"/>
        <v>0</v>
      </c>
      <c r="R1566" s="32">
        <f t="shared" si="4354"/>
        <v>984.1</v>
      </c>
      <c r="S1566" s="32">
        <f t="shared" si="4354"/>
        <v>0</v>
      </c>
      <c r="T1566" s="32">
        <f t="shared" si="4354"/>
        <v>0</v>
      </c>
      <c r="U1566" s="32">
        <v>0</v>
      </c>
      <c r="V1566" s="32">
        <f t="shared" si="4238"/>
        <v>65833.8</v>
      </c>
      <c r="W1566" s="32">
        <f t="shared" ref="W1566:AD1566" si="4355">W1567+W1570</f>
        <v>0</v>
      </c>
      <c r="X1566" s="32">
        <f t="shared" si="4355"/>
        <v>0</v>
      </c>
      <c r="Y1566" s="32">
        <f t="shared" si="4355"/>
        <v>0</v>
      </c>
      <c r="Z1566" s="32">
        <f t="shared" si="4355"/>
        <v>0</v>
      </c>
      <c r="AA1566" s="32">
        <f t="shared" si="4355"/>
        <v>0</v>
      </c>
      <c r="AB1566" s="32">
        <f t="shared" si="4355"/>
        <v>49873.568310000002</v>
      </c>
      <c r="AC1566" s="33">
        <f t="shared" si="4355"/>
        <v>64553.224999999999</v>
      </c>
      <c r="AD1566" s="33">
        <f t="shared" si="4355"/>
        <v>64512.023960000006</v>
      </c>
      <c r="AE1566" s="34">
        <f t="shared" si="4234"/>
        <v>99.936175086527442</v>
      </c>
      <c r="AF1566" s="32">
        <f t="shared" ref="AF1566:AK1566" si="4356">AF1567+AF1570</f>
        <v>64648.825000000004</v>
      </c>
      <c r="AG1566" s="32">
        <f t="shared" si="4356"/>
        <v>590</v>
      </c>
      <c r="AH1566" s="32">
        <f t="shared" si="4356"/>
        <v>0</v>
      </c>
      <c r="AI1566" s="32">
        <f t="shared" si="4356"/>
        <v>0</v>
      </c>
      <c r="AJ1566" s="32">
        <f t="shared" si="4356"/>
        <v>0</v>
      </c>
      <c r="AK1566" s="32">
        <f t="shared" si="4356"/>
        <v>0</v>
      </c>
      <c r="AL1566" s="32">
        <f t="shared" si="4235"/>
        <v>65238.825000000004</v>
      </c>
      <c r="AM1566" s="32">
        <f t="shared" si="4236"/>
        <v>594.97499999999854</v>
      </c>
    </row>
    <row r="1567" spans="2:40" ht="31.2" x14ac:dyDescent="0.3">
      <c r="B1567" s="30" t="s">
        <v>831</v>
      </c>
      <c r="C1567" s="30" t="s">
        <v>38</v>
      </c>
      <c r="D1567" s="30" t="s">
        <v>104</v>
      </c>
      <c r="E1567" s="15" t="str">
        <f t="shared" si="4237"/>
        <v>0104</v>
      </c>
      <c r="F1567" s="30" t="s">
        <v>679</v>
      </c>
      <c r="G1567" s="30"/>
      <c r="H1567" s="31" t="s">
        <v>89</v>
      </c>
      <c r="I1567" s="32">
        <f t="shared" ref="I1567:I1568" si="4357">I1568</f>
        <v>56631.8</v>
      </c>
      <c r="J1567" s="32">
        <f t="shared" ref="J1567:J1568" si="4358">J1568</f>
        <v>55946.700000000004</v>
      </c>
      <c r="K1567" s="32">
        <f t="shared" ref="K1567:K1568" si="4359">K1568</f>
        <v>55946.700000000004</v>
      </c>
      <c r="L1567" s="32">
        <f t="shared" ref="L1567:L1568" si="4360">L1568</f>
        <v>0</v>
      </c>
      <c r="M1567" s="32">
        <f t="shared" ref="M1567:M1568" si="4361">M1568</f>
        <v>0</v>
      </c>
      <c r="N1567" s="32">
        <f t="shared" ref="N1567:N1568" si="4362">N1568</f>
        <v>0</v>
      </c>
      <c r="O1567" s="32">
        <f t="shared" ref="O1567:O1568" si="4363">O1568</f>
        <v>590</v>
      </c>
      <c r="P1567" s="32">
        <f t="shared" ref="P1567:P1568" si="4364">P1568</f>
        <v>0</v>
      </c>
      <c r="Q1567" s="32">
        <f t="shared" ref="Q1567:Q1568" si="4365">Q1568</f>
        <v>0</v>
      </c>
      <c r="R1567" s="32">
        <f t="shared" ref="R1567:R1568" si="4366">R1568</f>
        <v>984.1</v>
      </c>
      <c r="S1567" s="32">
        <f t="shared" ref="S1567:S1568" si="4367">S1568</f>
        <v>0</v>
      </c>
      <c r="T1567" s="32">
        <f t="shared" ref="T1567:T1568" si="4368">T1568</f>
        <v>0</v>
      </c>
      <c r="U1567" s="32">
        <v>0</v>
      </c>
      <c r="V1567" s="32">
        <f t="shared" si="4238"/>
        <v>58205.9</v>
      </c>
      <c r="W1567" s="32">
        <f t="shared" ref="W1567:W1568" si="4369">W1568</f>
        <v>0</v>
      </c>
      <c r="X1567" s="32">
        <f t="shared" ref="X1567:X1568" si="4370">X1568</f>
        <v>0</v>
      </c>
      <c r="Y1567" s="32">
        <f t="shared" ref="Y1567:Y1568" si="4371">Y1568</f>
        <v>0</v>
      </c>
      <c r="Z1567" s="32">
        <f t="shared" ref="Z1567:Z1568" si="4372">Z1568</f>
        <v>0</v>
      </c>
      <c r="AA1567" s="32">
        <f t="shared" ref="AA1567:AA1568" si="4373">AA1568</f>
        <v>0</v>
      </c>
      <c r="AB1567" s="32">
        <f t="shared" ref="AB1567:AB1568" si="4374">AB1568</f>
        <v>43829.640370000001</v>
      </c>
      <c r="AC1567" s="33">
        <f t="shared" ref="AC1567:AC1568" si="4375">AC1568</f>
        <v>56930.7</v>
      </c>
      <c r="AD1567" s="33">
        <f t="shared" ref="AD1567:AD1568" si="4376">AD1568</f>
        <v>56903.142870000003</v>
      </c>
      <c r="AE1567" s="34">
        <f t="shared" si="4234"/>
        <v>99.951595307979716</v>
      </c>
      <c r="AF1567" s="32">
        <f t="shared" ref="AF1567:AF1568" si="4377">AF1568</f>
        <v>57026.3</v>
      </c>
      <c r="AG1567" s="32">
        <f t="shared" ref="AG1567:AG1568" si="4378">AG1568</f>
        <v>590</v>
      </c>
      <c r="AH1567" s="32">
        <f t="shared" ref="AH1567:AH1568" si="4379">AH1568</f>
        <v>0</v>
      </c>
      <c r="AI1567" s="32">
        <f t="shared" ref="AI1567:AI1568" si="4380">AI1568</f>
        <v>0</v>
      </c>
      <c r="AJ1567" s="32">
        <f t="shared" ref="AJ1567:AJ1568" si="4381">AJ1568</f>
        <v>0</v>
      </c>
      <c r="AK1567" s="32">
        <f t="shared" ref="AK1567:AK1568" si="4382">AK1568</f>
        <v>0</v>
      </c>
      <c r="AL1567" s="32">
        <f t="shared" si="4235"/>
        <v>57616.3</v>
      </c>
      <c r="AM1567" s="32">
        <f t="shared" si="4236"/>
        <v>589.59999999999854</v>
      </c>
    </row>
    <row r="1568" spans="2:40" ht="78" x14ac:dyDescent="0.3">
      <c r="B1568" s="30" t="s">
        <v>831</v>
      </c>
      <c r="C1568" s="30" t="s">
        <v>38</v>
      </c>
      <c r="D1568" s="30" t="s">
        <v>104</v>
      </c>
      <c r="E1568" s="15" t="str">
        <f t="shared" si="4237"/>
        <v>0104</v>
      </c>
      <c r="F1568" s="30" t="s">
        <v>679</v>
      </c>
      <c r="G1568" s="30" t="s">
        <v>68</v>
      </c>
      <c r="H1568" s="31" t="s">
        <v>69</v>
      </c>
      <c r="I1568" s="32">
        <f t="shared" si="4357"/>
        <v>56631.8</v>
      </c>
      <c r="J1568" s="32">
        <f t="shared" si="4358"/>
        <v>55946.700000000004</v>
      </c>
      <c r="K1568" s="32">
        <f t="shared" si="4359"/>
        <v>55946.700000000004</v>
      </c>
      <c r="L1568" s="32">
        <f t="shared" si="4360"/>
        <v>0</v>
      </c>
      <c r="M1568" s="32">
        <f t="shared" si="4361"/>
        <v>0</v>
      </c>
      <c r="N1568" s="32">
        <f t="shared" si="4362"/>
        <v>0</v>
      </c>
      <c r="O1568" s="32">
        <f t="shared" si="4363"/>
        <v>590</v>
      </c>
      <c r="P1568" s="32">
        <f t="shared" si="4364"/>
        <v>0</v>
      </c>
      <c r="Q1568" s="32">
        <f t="shared" si="4365"/>
        <v>0</v>
      </c>
      <c r="R1568" s="32">
        <f t="shared" si="4366"/>
        <v>984.1</v>
      </c>
      <c r="S1568" s="32">
        <f t="shared" si="4367"/>
        <v>0</v>
      </c>
      <c r="T1568" s="32">
        <f t="shared" si="4368"/>
        <v>0</v>
      </c>
      <c r="U1568" s="32">
        <v>0</v>
      </c>
      <c r="V1568" s="32">
        <f t="shared" si="4238"/>
        <v>58205.9</v>
      </c>
      <c r="W1568" s="32">
        <f t="shared" si="4369"/>
        <v>0</v>
      </c>
      <c r="X1568" s="32">
        <f t="shared" si="4370"/>
        <v>0</v>
      </c>
      <c r="Y1568" s="32">
        <f t="shared" si="4371"/>
        <v>0</v>
      </c>
      <c r="Z1568" s="32">
        <f t="shared" si="4372"/>
        <v>0</v>
      </c>
      <c r="AA1568" s="32">
        <f t="shared" si="4373"/>
        <v>0</v>
      </c>
      <c r="AB1568" s="32">
        <f t="shared" si="4374"/>
        <v>43829.640370000001</v>
      </c>
      <c r="AC1568" s="33">
        <f t="shared" si="4375"/>
        <v>56930.7</v>
      </c>
      <c r="AD1568" s="33">
        <f t="shared" si="4376"/>
        <v>56903.142870000003</v>
      </c>
      <c r="AE1568" s="34">
        <f t="shared" si="4234"/>
        <v>99.951595307979716</v>
      </c>
      <c r="AF1568" s="32">
        <f t="shared" si="4377"/>
        <v>57026.3</v>
      </c>
      <c r="AG1568" s="32">
        <f t="shared" si="4378"/>
        <v>590</v>
      </c>
      <c r="AH1568" s="32">
        <f t="shared" si="4379"/>
        <v>0</v>
      </c>
      <c r="AI1568" s="32">
        <f t="shared" si="4380"/>
        <v>0</v>
      </c>
      <c r="AJ1568" s="32">
        <f t="shared" si="4381"/>
        <v>0</v>
      </c>
      <c r="AK1568" s="32">
        <f t="shared" si="4382"/>
        <v>0</v>
      </c>
      <c r="AL1568" s="32">
        <f t="shared" si="4235"/>
        <v>57616.3</v>
      </c>
      <c r="AM1568" s="32">
        <f t="shared" si="4236"/>
        <v>589.59999999999854</v>
      </c>
    </row>
    <row r="1569" spans="2:40" ht="31.2" x14ac:dyDescent="0.3">
      <c r="B1569" s="30" t="s">
        <v>831</v>
      </c>
      <c r="C1569" s="30" t="s">
        <v>38</v>
      </c>
      <c r="D1569" s="30" t="s">
        <v>104</v>
      </c>
      <c r="E1569" s="15" t="str">
        <f t="shared" si="4237"/>
        <v>0104</v>
      </c>
      <c r="F1569" s="30" t="s">
        <v>679</v>
      </c>
      <c r="G1569" s="30" t="s">
        <v>90</v>
      </c>
      <c r="H1569" s="31" t="s">
        <v>91</v>
      </c>
      <c r="I1569" s="32">
        <v>56631.8</v>
      </c>
      <c r="J1569" s="32">
        <v>55946.700000000004</v>
      </c>
      <c r="K1569" s="32">
        <v>55946.700000000004</v>
      </c>
      <c r="L1569" s="32"/>
      <c r="M1569" s="32"/>
      <c r="N1569" s="32"/>
      <c r="O1569" s="32">
        <v>590</v>
      </c>
      <c r="P1569" s="32">
        <v>0</v>
      </c>
      <c r="Q1569" s="32">
        <v>0</v>
      </c>
      <c r="R1569" s="32">
        <v>984.1</v>
      </c>
      <c r="S1569" s="32">
        <v>0</v>
      </c>
      <c r="T1569" s="32">
        <v>0</v>
      </c>
      <c r="U1569" s="32">
        <v>0</v>
      </c>
      <c r="V1569" s="32">
        <f t="shared" si="4238"/>
        <v>58205.9</v>
      </c>
      <c r="W1569" s="32"/>
      <c r="X1569" s="32"/>
      <c r="Y1569" s="32"/>
      <c r="Z1569" s="32"/>
      <c r="AA1569" s="32"/>
      <c r="AB1569" s="32">
        <v>43829.640370000001</v>
      </c>
      <c r="AC1569" s="33">
        <v>56930.7</v>
      </c>
      <c r="AD1569" s="33">
        <v>56903.142870000003</v>
      </c>
      <c r="AE1569" s="34">
        <f t="shared" si="4234"/>
        <v>99.951595307979716</v>
      </c>
      <c r="AF1569" s="32">
        <v>57026.3</v>
      </c>
      <c r="AG1569" s="32">
        <v>590</v>
      </c>
      <c r="AH1569" s="32">
        <v>0</v>
      </c>
      <c r="AI1569" s="32">
        <v>0</v>
      </c>
      <c r="AJ1569" s="32">
        <v>0</v>
      </c>
      <c r="AK1569" s="32">
        <v>0</v>
      </c>
      <c r="AL1569" s="32">
        <f t="shared" si="4235"/>
        <v>57616.3</v>
      </c>
      <c r="AM1569" s="32">
        <f t="shared" si="4236"/>
        <v>589.59999999999854</v>
      </c>
      <c r="AN1569" s="12"/>
    </row>
    <row r="1570" spans="2:40" ht="31.2" x14ac:dyDescent="0.3">
      <c r="B1570" s="30" t="s">
        <v>831</v>
      </c>
      <c r="C1570" s="30" t="s">
        <v>38</v>
      </c>
      <c r="D1570" s="30" t="s">
        <v>104</v>
      </c>
      <c r="E1570" s="15" t="str">
        <f t="shared" si="4237"/>
        <v>0104</v>
      </c>
      <c r="F1570" s="30" t="s">
        <v>680</v>
      </c>
      <c r="G1570" s="30"/>
      <c r="H1570" s="31" t="s">
        <v>97</v>
      </c>
      <c r="I1570" s="32">
        <f t="shared" ref="I1570:N1570" si="4383">I1573+I1575</f>
        <v>7627.9</v>
      </c>
      <c r="J1570" s="32">
        <f t="shared" si="4383"/>
        <v>7627.9</v>
      </c>
      <c r="K1570" s="32">
        <f t="shared" si="4383"/>
        <v>7627.9</v>
      </c>
      <c r="L1570" s="32">
        <f t="shared" si="4383"/>
        <v>0</v>
      </c>
      <c r="M1570" s="32">
        <f t="shared" si="4383"/>
        <v>0</v>
      </c>
      <c r="N1570" s="32">
        <f t="shared" si="4383"/>
        <v>0</v>
      </c>
      <c r="O1570" s="32">
        <f>O1573+O1575+O1571</f>
        <v>0</v>
      </c>
      <c r="P1570" s="32">
        <f>P1573+P1575</f>
        <v>0</v>
      </c>
      <c r="Q1570" s="32">
        <f>Q1573+Q1575</f>
        <v>0</v>
      </c>
      <c r="R1570" s="32">
        <f>R1573+R1575</f>
        <v>0</v>
      </c>
      <c r="S1570" s="32">
        <f>S1573+S1575</f>
        <v>0</v>
      </c>
      <c r="T1570" s="32">
        <f>T1573+T1575</f>
        <v>0</v>
      </c>
      <c r="U1570" s="32">
        <v>0</v>
      </c>
      <c r="V1570" s="32">
        <f t="shared" si="4238"/>
        <v>7627.9</v>
      </c>
      <c r="W1570" s="32">
        <f>W1573+W1575</f>
        <v>0</v>
      </c>
      <c r="X1570" s="32">
        <f>X1573+X1575</f>
        <v>0</v>
      </c>
      <c r="Y1570" s="32">
        <f>Y1573+Y1575</f>
        <v>0</v>
      </c>
      <c r="Z1570" s="32">
        <f>Z1573+Z1575</f>
        <v>0</v>
      </c>
      <c r="AA1570" s="32">
        <f>AA1573+AA1575</f>
        <v>0</v>
      </c>
      <c r="AB1570" s="32">
        <f>AB1573+AB1575+AB1571</f>
        <v>6043.9279400000005</v>
      </c>
      <c r="AC1570" s="33">
        <f>AC1573+AC1575+AC1571</f>
        <v>7622.5250000000005</v>
      </c>
      <c r="AD1570" s="33">
        <f>AD1573+AD1575+AD1571</f>
        <v>7608.8810899999999</v>
      </c>
      <c r="AE1570" s="34">
        <f t="shared" si="4234"/>
        <v>99.821005375515327</v>
      </c>
      <c r="AF1570" s="32">
        <f t="shared" ref="AF1570:AK1570" si="4384">AF1573+AF1575+AF1571</f>
        <v>7622.5249999999996</v>
      </c>
      <c r="AG1570" s="32">
        <f t="shared" si="4384"/>
        <v>0</v>
      </c>
      <c r="AH1570" s="32">
        <f t="shared" si="4384"/>
        <v>0</v>
      </c>
      <c r="AI1570" s="32">
        <f t="shared" si="4384"/>
        <v>0</v>
      </c>
      <c r="AJ1570" s="32">
        <f t="shared" si="4384"/>
        <v>0</v>
      </c>
      <c r="AK1570" s="32">
        <f t="shared" si="4384"/>
        <v>0</v>
      </c>
      <c r="AL1570" s="32">
        <f t="shared" si="4235"/>
        <v>7622.5249999999996</v>
      </c>
      <c r="AM1570" s="32">
        <f t="shared" si="4236"/>
        <v>5.375</v>
      </c>
    </row>
    <row r="1571" spans="2:40" ht="78" x14ac:dyDescent="0.3">
      <c r="B1571" s="30" t="s">
        <v>831</v>
      </c>
      <c r="C1571" s="30" t="s">
        <v>38</v>
      </c>
      <c r="D1571" s="30" t="s">
        <v>104</v>
      </c>
      <c r="E1571" s="15" t="str">
        <f t="shared" si="4237"/>
        <v>0104</v>
      </c>
      <c r="F1571" s="30" t="s">
        <v>680</v>
      </c>
      <c r="G1571" s="30" t="s">
        <v>68</v>
      </c>
      <c r="H1571" s="31" t="s">
        <v>69</v>
      </c>
      <c r="I1571" s="32"/>
      <c r="J1571" s="32"/>
      <c r="K1571" s="32"/>
      <c r="L1571" s="32"/>
      <c r="M1571" s="32"/>
      <c r="N1571" s="32"/>
      <c r="O1571" s="32">
        <f>O1572</f>
        <v>0</v>
      </c>
      <c r="P1571" s="32"/>
      <c r="Q1571" s="32"/>
      <c r="R1571" s="32"/>
      <c r="S1571" s="32"/>
      <c r="T1571" s="32"/>
      <c r="U1571" s="32"/>
      <c r="V1571" s="32">
        <f t="shared" si="4238"/>
        <v>0</v>
      </c>
      <c r="W1571" s="32"/>
      <c r="X1571" s="32"/>
      <c r="Y1571" s="32"/>
      <c r="Z1571" s="32"/>
      <c r="AA1571" s="32"/>
      <c r="AB1571" s="32">
        <f>AB1572</f>
        <v>18.3</v>
      </c>
      <c r="AC1571" s="33">
        <f>AC1572</f>
        <v>18.3</v>
      </c>
      <c r="AD1571" s="33">
        <f>AD1572</f>
        <v>18.3</v>
      </c>
      <c r="AE1571" s="34">
        <f t="shared" si="4234"/>
        <v>100</v>
      </c>
      <c r="AF1571" s="32">
        <f t="shared" ref="AF1571:AK1571" si="4385">AF1572</f>
        <v>18.3</v>
      </c>
      <c r="AG1571" s="32">
        <f t="shared" si="4385"/>
        <v>0</v>
      </c>
      <c r="AH1571" s="32">
        <f t="shared" si="4385"/>
        <v>0</v>
      </c>
      <c r="AI1571" s="32">
        <f t="shared" si="4385"/>
        <v>0</v>
      </c>
      <c r="AJ1571" s="32">
        <f t="shared" si="4385"/>
        <v>0</v>
      </c>
      <c r="AK1571" s="32">
        <f t="shared" si="4385"/>
        <v>0</v>
      </c>
      <c r="AL1571" s="32">
        <f t="shared" si="4235"/>
        <v>18.3</v>
      </c>
      <c r="AM1571" s="32">
        <f t="shared" si="4236"/>
        <v>-18.3</v>
      </c>
    </row>
    <row r="1572" spans="2:40" ht="31.2" x14ac:dyDescent="0.3">
      <c r="B1572" s="30" t="s">
        <v>831</v>
      </c>
      <c r="C1572" s="30" t="s">
        <v>38</v>
      </c>
      <c r="D1572" s="30" t="s">
        <v>104</v>
      </c>
      <c r="E1572" s="15" t="str">
        <f t="shared" si="4237"/>
        <v>0104</v>
      </c>
      <c r="F1572" s="30" t="s">
        <v>680</v>
      </c>
      <c r="G1572" s="30" t="s">
        <v>90</v>
      </c>
      <c r="H1572" s="31" t="s">
        <v>91</v>
      </c>
      <c r="I1572" s="32"/>
      <c r="J1572" s="32"/>
      <c r="K1572" s="32"/>
      <c r="L1572" s="32"/>
      <c r="M1572" s="32"/>
      <c r="N1572" s="32"/>
      <c r="O1572" s="32">
        <v>0</v>
      </c>
      <c r="P1572" s="32"/>
      <c r="Q1572" s="32"/>
      <c r="R1572" s="32"/>
      <c r="S1572" s="32"/>
      <c r="T1572" s="32"/>
      <c r="U1572" s="32"/>
      <c r="V1572" s="32">
        <f t="shared" si="4238"/>
        <v>0</v>
      </c>
      <c r="W1572" s="32"/>
      <c r="X1572" s="32"/>
      <c r="Y1572" s="32"/>
      <c r="Z1572" s="32"/>
      <c r="AA1572" s="32"/>
      <c r="AB1572" s="32">
        <v>18.3</v>
      </c>
      <c r="AC1572" s="33">
        <v>18.3</v>
      </c>
      <c r="AD1572" s="33">
        <v>18.3</v>
      </c>
      <c r="AE1572" s="34">
        <f t="shared" si="4234"/>
        <v>100</v>
      </c>
      <c r="AF1572" s="32">
        <v>18.3</v>
      </c>
      <c r="AG1572" s="32">
        <v>0</v>
      </c>
      <c r="AH1572" s="32">
        <v>0</v>
      </c>
      <c r="AI1572" s="32">
        <v>0</v>
      </c>
      <c r="AJ1572" s="32">
        <v>0</v>
      </c>
      <c r="AK1572" s="32">
        <v>0</v>
      </c>
      <c r="AL1572" s="32">
        <f t="shared" si="4235"/>
        <v>18.3</v>
      </c>
      <c r="AM1572" s="32">
        <f t="shared" si="4236"/>
        <v>-18.3</v>
      </c>
    </row>
    <row r="1573" spans="2:40" ht="31.2" x14ac:dyDescent="0.3">
      <c r="B1573" s="30" t="s">
        <v>831</v>
      </c>
      <c r="C1573" s="30" t="s">
        <v>38</v>
      </c>
      <c r="D1573" s="30" t="s">
        <v>104</v>
      </c>
      <c r="E1573" s="15" t="str">
        <f t="shared" si="4237"/>
        <v>0104</v>
      </c>
      <c r="F1573" s="30" t="s">
        <v>680</v>
      </c>
      <c r="G1573" s="30" t="s">
        <v>50</v>
      </c>
      <c r="H1573" s="31" t="s">
        <v>51</v>
      </c>
      <c r="I1573" s="32">
        <f t="shared" ref="I1573:T1573" si="4386">I1574</f>
        <v>7347.5</v>
      </c>
      <c r="J1573" s="32">
        <f t="shared" si="4386"/>
        <v>7347.5</v>
      </c>
      <c r="K1573" s="32">
        <f t="shared" si="4386"/>
        <v>7347.5</v>
      </c>
      <c r="L1573" s="32">
        <f t="shared" si="4386"/>
        <v>0</v>
      </c>
      <c r="M1573" s="32">
        <f t="shared" si="4386"/>
        <v>0</v>
      </c>
      <c r="N1573" s="32">
        <f t="shared" si="4386"/>
        <v>0</v>
      </c>
      <c r="O1573" s="32">
        <f t="shared" si="4386"/>
        <v>0</v>
      </c>
      <c r="P1573" s="32">
        <f t="shared" si="4386"/>
        <v>0</v>
      </c>
      <c r="Q1573" s="32">
        <f t="shared" si="4386"/>
        <v>0</v>
      </c>
      <c r="R1573" s="32">
        <f t="shared" si="4386"/>
        <v>0</v>
      </c>
      <c r="S1573" s="32">
        <f t="shared" si="4386"/>
        <v>0</v>
      </c>
      <c r="T1573" s="32">
        <f t="shared" si="4386"/>
        <v>0</v>
      </c>
      <c r="U1573" s="32">
        <v>0</v>
      </c>
      <c r="V1573" s="32">
        <f t="shared" si="4238"/>
        <v>7347.5</v>
      </c>
      <c r="W1573" s="32">
        <f t="shared" ref="W1573:AD1573" si="4387">W1574</f>
        <v>0</v>
      </c>
      <c r="X1573" s="32">
        <f t="shared" si="4387"/>
        <v>0</v>
      </c>
      <c r="Y1573" s="32">
        <f t="shared" si="4387"/>
        <v>0</v>
      </c>
      <c r="Z1573" s="32">
        <f t="shared" si="4387"/>
        <v>0</v>
      </c>
      <c r="AA1573" s="32">
        <f t="shared" si="4387"/>
        <v>0</v>
      </c>
      <c r="AB1573" s="32">
        <f t="shared" si="4387"/>
        <v>5725.2799400000004</v>
      </c>
      <c r="AC1573" s="33">
        <f t="shared" si="4387"/>
        <v>7303.8770000000004</v>
      </c>
      <c r="AD1573" s="33">
        <f t="shared" si="4387"/>
        <v>7290.2330899999997</v>
      </c>
      <c r="AE1573" s="34">
        <f t="shared" si="4234"/>
        <v>99.813196333947019</v>
      </c>
      <c r="AF1573" s="32">
        <f t="shared" ref="AF1573:AK1573" si="4388">AF1574</f>
        <v>7303.8249999999998</v>
      </c>
      <c r="AG1573" s="32">
        <f t="shared" si="4388"/>
        <v>0</v>
      </c>
      <c r="AH1573" s="32">
        <f t="shared" si="4388"/>
        <v>0</v>
      </c>
      <c r="AI1573" s="32">
        <f t="shared" si="4388"/>
        <v>0</v>
      </c>
      <c r="AJ1573" s="32">
        <f t="shared" si="4388"/>
        <v>0</v>
      </c>
      <c r="AK1573" s="32">
        <f t="shared" si="4388"/>
        <v>0</v>
      </c>
      <c r="AL1573" s="32">
        <f t="shared" si="4235"/>
        <v>7303.8249999999998</v>
      </c>
      <c r="AM1573" s="32">
        <f t="shared" si="4236"/>
        <v>43.675000000000182</v>
      </c>
    </row>
    <row r="1574" spans="2:40" ht="31.2" x14ac:dyDescent="0.3">
      <c r="B1574" s="30" t="s">
        <v>831</v>
      </c>
      <c r="C1574" s="30" t="s">
        <v>38</v>
      </c>
      <c r="D1574" s="30" t="s">
        <v>104</v>
      </c>
      <c r="E1574" s="15" t="str">
        <f t="shared" si="4237"/>
        <v>0104</v>
      </c>
      <c r="F1574" s="30" t="s">
        <v>680</v>
      </c>
      <c r="G1574" s="30" t="s">
        <v>52</v>
      </c>
      <c r="H1574" s="31" t="s">
        <v>53</v>
      </c>
      <c r="I1574" s="32">
        <v>7347.5</v>
      </c>
      <c r="J1574" s="32">
        <v>7347.5</v>
      </c>
      <c r="K1574" s="32">
        <v>7347.5</v>
      </c>
      <c r="L1574" s="32"/>
      <c r="M1574" s="32"/>
      <c r="N1574" s="32"/>
      <c r="O1574" s="32">
        <v>0</v>
      </c>
      <c r="P1574" s="32">
        <v>0</v>
      </c>
      <c r="Q1574" s="32">
        <v>0</v>
      </c>
      <c r="R1574" s="32">
        <v>0</v>
      </c>
      <c r="S1574" s="32">
        <v>0</v>
      </c>
      <c r="T1574" s="32">
        <v>0</v>
      </c>
      <c r="U1574" s="32">
        <v>0</v>
      </c>
      <c r="V1574" s="32">
        <f t="shared" si="4238"/>
        <v>7347.5</v>
      </c>
      <c r="W1574" s="32"/>
      <c r="X1574" s="32"/>
      <c r="Y1574" s="32"/>
      <c r="Z1574" s="32"/>
      <c r="AA1574" s="32"/>
      <c r="AB1574" s="32">
        <v>5725.2799400000004</v>
      </c>
      <c r="AC1574" s="33">
        <v>7303.8770000000004</v>
      </c>
      <c r="AD1574" s="33">
        <v>7290.2330899999997</v>
      </c>
      <c r="AE1574" s="34">
        <f t="shared" si="4234"/>
        <v>99.813196333947019</v>
      </c>
      <c r="AF1574" s="32">
        <v>7303.8249999999998</v>
      </c>
      <c r="AG1574" s="32">
        <v>0</v>
      </c>
      <c r="AH1574" s="32">
        <v>0</v>
      </c>
      <c r="AI1574" s="32">
        <v>0</v>
      </c>
      <c r="AJ1574" s="32">
        <v>0</v>
      </c>
      <c r="AK1574" s="32">
        <v>0</v>
      </c>
      <c r="AL1574" s="32">
        <f t="shared" si="4235"/>
        <v>7303.8249999999998</v>
      </c>
      <c r="AM1574" s="32">
        <f t="shared" si="4236"/>
        <v>43.675000000000182</v>
      </c>
      <c r="AN1574" s="12"/>
    </row>
    <row r="1575" spans="2:40" x14ac:dyDescent="0.3">
      <c r="B1575" s="30" t="s">
        <v>831</v>
      </c>
      <c r="C1575" s="30" t="s">
        <v>38</v>
      </c>
      <c r="D1575" s="30" t="s">
        <v>104</v>
      </c>
      <c r="E1575" s="15" t="str">
        <f t="shared" si="4237"/>
        <v>0104</v>
      </c>
      <c r="F1575" s="30" t="s">
        <v>680</v>
      </c>
      <c r="G1575" s="30" t="s">
        <v>56</v>
      </c>
      <c r="H1575" s="31" t="s">
        <v>57</v>
      </c>
      <c r="I1575" s="32">
        <f t="shared" ref="I1575:T1575" si="4389">I1576</f>
        <v>280.39999999999998</v>
      </c>
      <c r="J1575" s="32">
        <f t="shared" si="4389"/>
        <v>280.39999999999998</v>
      </c>
      <c r="K1575" s="32">
        <f t="shared" si="4389"/>
        <v>280.39999999999998</v>
      </c>
      <c r="L1575" s="32">
        <f t="shared" si="4389"/>
        <v>0</v>
      </c>
      <c r="M1575" s="32">
        <f t="shared" si="4389"/>
        <v>0</v>
      </c>
      <c r="N1575" s="32">
        <f t="shared" si="4389"/>
        <v>0</v>
      </c>
      <c r="O1575" s="32">
        <f t="shared" si="4389"/>
        <v>0</v>
      </c>
      <c r="P1575" s="32">
        <f t="shared" si="4389"/>
        <v>0</v>
      </c>
      <c r="Q1575" s="32">
        <f t="shared" si="4389"/>
        <v>0</v>
      </c>
      <c r="R1575" s="32">
        <f t="shared" si="4389"/>
        <v>0</v>
      </c>
      <c r="S1575" s="32">
        <f t="shared" si="4389"/>
        <v>0</v>
      </c>
      <c r="T1575" s="32">
        <f t="shared" si="4389"/>
        <v>0</v>
      </c>
      <c r="U1575" s="32">
        <v>0</v>
      </c>
      <c r="V1575" s="32">
        <f t="shared" si="4238"/>
        <v>280.39999999999998</v>
      </c>
      <c r="W1575" s="32">
        <f t="shared" ref="W1575:AD1575" si="4390">W1576</f>
        <v>0</v>
      </c>
      <c r="X1575" s="32">
        <f t="shared" si="4390"/>
        <v>0</v>
      </c>
      <c r="Y1575" s="32">
        <f t="shared" si="4390"/>
        <v>0</v>
      </c>
      <c r="Z1575" s="32">
        <f t="shared" si="4390"/>
        <v>0</v>
      </c>
      <c r="AA1575" s="32">
        <f t="shared" si="4390"/>
        <v>0</v>
      </c>
      <c r="AB1575" s="32">
        <f t="shared" si="4390"/>
        <v>300.34800000000001</v>
      </c>
      <c r="AC1575" s="33">
        <f t="shared" si="4390"/>
        <v>300.34800000000001</v>
      </c>
      <c r="AD1575" s="33">
        <f t="shared" si="4390"/>
        <v>300.34800000000001</v>
      </c>
      <c r="AE1575" s="34">
        <f t="shared" si="4234"/>
        <v>100</v>
      </c>
      <c r="AF1575" s="32">
        <f t="shared" ref="AF1575:AK1575" si="4391">AF1576</f>
        <v>300.39999999999998</v>
      </c>
      <c r="AG1575" s="32">
        <f t="shared" si="4391"/>
        <v>0</v>
      </c>
      <c r="AH1575" s="32">
        <f t="shared" si="4391"/>
        <v>0</v>
      </c>
      <c r="AI1575" s="32">
        <f t="shared" si="4391"/>
        <v>0</v>
      </c>
      <c r="AJ1575" s="32">
        <f t="shared" si="4391"/>
        <v>0</v>
      </c>
      <c r="AK1575" s="32">
        <f t="shared" si="4391"/>
        <v>0</v>
      </c>
      <c r="AL1575" s="32">
        <f t="shared" si="4235"/>
        <v>300.39999999999998</v>
      </c>
      <c r="AM1575" s="32">
        <f t="shared" si="4236"/>
        <v>-20</v>
      </c>
    </row>
    <row r="1576" spans="2:40" x14ac:dyDescent="0.3">
      <c r="B1576" s="30" t="s">
        <v>831</v>
      </c>
      <c r="C1576" s="30" t="s">
        <v>38</v>
      </c>
      <c r="D1576" s="30" t="s">
        <v>104</v>
      </c>
      <c r="E1576" s="15" t="str">
        <f t="shared" si="4237"/>
        <v>0104</v>
      </c>
      <c r="F1576" s="30" t="s">
        <v>680</v>
      </c>
      <c r="G1576" s="30" t="s">
        <v>60</v>
      </c>
      <c r="H1576" s="31" t="s">
        <v>61</v>
      </c>
      <c r="I1576" s="32">
        <v>280.39999999999998</v>
      </c>
      <c r="J1576" s="32">
        <v>280.39999999999998</v>
      </c>
      <c r="K1576" s="32">
        <v>280.39999999999998</v>
      </c>
      <c r="L1576" s="32"/>
      <c r="M1576" s="32"/>
      <c r="N1576" s="32"/>
      <c r="O1576" s="32">
        <v>0</v>
      </c>
      <c r="P1576" s="32">
        <v>0</v>
      </c>
      <c r="Q1576" s="32">
        <v>0</v>
      </c>
      <c r="R1576" s="32">
        <v>0</v>
      </c>
      <c r="S1576" s="32">
        <v>0</v>
      </c>
      <c r="T1576" s="32">
        <v>0</v>
      </c>
      <c r="U1576" s="32">
        <v>0</v>
      </c>
      <c r="V1576" s="32">
        <f t="shared" si="4238"/>
        <v>280.39999999999998</v>
      </c>
      <c r="W1576" s="32"/>
      <c r="X1576" s="32"/>
      <c r="Y1576" s="32"/>
      <c r="Z1576" s="32"/>
      <c r="AA1576" s="32"/>
      <c r="AB1576" s="32">
        <v>300.34800000000001</v>
      </c>
      <c r="AC1576" s="33">
        <v>300.34800000000001</v>
      </c>
      <c r="AD1576" s="33">
        <v>300.34800000000001</v>
      </c>
      <c r="AE1576" s="34">
        <f t="shared" si="4234"/>
        <v>100</v>
      </c>
      <c r="AF1576" s="32">
        <v>300.39999999999998</v>
      </c>
      <c r="AG1576" s="32">
        <v>0</v>
      </c>
      <c r="AH1576" s="32">
        <v>0</v>
      </c>
      <c r="AI1576" s="32">
        <v>0</v>
      </c>
      <c r="AJ1576" s="32">
        <v>0</v>
      </c>
      <c r="AK1576" s="32">
        <v>0</v>
      </c>
      <c r="AL1576" s="32">
        <f t="shared" si="4235"/>
        <v>300.39999999999998</v>
      </c>
      <c r="AM1576" s="32">
        <f t="shared" si="4236"/>
        <v>-20</v>
      </c>
      <c r="AN1576" s="12"/>
    </row>
    <row r="1577" spans="2:40" s="22" customFormat="1" x14ac:dyDescent="0.3">
      <c r="B1577" s="23" t="s">
        <v>831</v>
      </c>
      <c r="C1577" s="23" t="s">
        <v>38</v>
      </c>
      <c r="D1577" s="23" t="s">
        <v>40</v>
      </c>
      <c r="E1577" s="24" t="str">
        <f t="shared" si="4237"/>
        <v>0113</v>
      </c>
      <c r="F1577" s="23"/>
      <c r="G1577" s="23"/>
      <c r="H1577" s="25" t="s">
        <v>41</v>
      </c>
      <c r="I1577" s="26">
        <f t="shared" ref="I1577:N1577" si="4392">I1578</f>
        <v>21230.799999999999</v>
      </c>
      <c r="J1577" s="26">
        <f t="shared" si="4392"/>
        <v>18663.199999999997</v>
      </c>
      <c r="K1577" s="26">
        <f t="shared" si="4392"/>
        <v>21159.599999999999</v>
      </c>
      <c r="L1577" s="26">
        <f t="shared" si="4392"/>
        <v>3784.2999999999997</v>
      </c>
      <c r="M1577" s="26">
        <f t="shared" si="4392"/>
        <v>4045.6</v>
      </c>
      <c r="N1577" s="26">
        <f t="shared" si="4392"/>
        <v>4317.3</v>
      </c>
      <c r="O1577" s="26">
        <f>O1578+O1613+O1622+O1617</f>
        <v>0</v>
      </c>
      <c r="P1577" s="26">
        <f>P1578+P1613+P1622+P1617</f>
        <v>0</v>
      </c>
      <c r="Q1577" s="26">
        <f>Q1578+Q1613+Q1622+Q1617</f>
        <v>0</v>
      </c>
      <c r="R1577" s="26">
        <f>R1578+R1613+R1622</f>
        <v>-318.43400000000003</v>
      </c>
      <c r="S1577" s="26">
        <f>S1578+S1613+S1622</f>
        <v>0</v>
      </c>
      <c r="T1577" s="26">
        <f>T1578+T1613</f>
        <v>0</v>
      </c>
      <c r="U1577" s="26">
        <v>0</v>
      </c>
      <c r="V1577" s="26">
        <f t="shared" si="4238"/>
        <v>24696.665999999997</v>
      </c>
      <c r="W1577" s="26">
        <f>W1578</f>
        <v>0</v>
      </c>
      <c r="X1577" s="26">
        <f>X1578</f>
        <v>0</v>
      </c>
      <c r="Y1577" s="26">
        <f>Y1578</f>
        <v>0</v>
      </c>
      <c r="Z1577" s="26">
        <f>Z1578</f>
        <v>0</v>
      </c>
      <c r="AA1577" s="26">
        <f>AA1578</f>
        <v>0</v>
      </c>
      <c r="AB1577" s="26">
        <f>AB1578+AB1613+AB1622+AB1617</f>
        <v>23910.391950000001</v>
      </c>
      <c r="AC1577" s="27">
        <f>AC1578+AC1613+AC1622+AC1617</f>
        <v>25843.960220000001</v>
      </c>
      <c r="AD1577" s="27">
        <f>AD1578+AD1613+AD1622+AD1617</f>
        <v>25840.42397</v>
      </c>
      <c r="AE1577" s="28">
        <f t="shared" si="4234"/>
        <v>99.986316919040661</v>
      </c>
      <c r="AF1577" s="26">
        <f t="shared" ref="AF1577:AK1577" si="4393">AF1578+AF1613+AF1622+AF1617</f>
        <v>25913.860539999998</v>
      </c>
      <c r="AG1577" s="26">
        <f t="shared" si="4393"/>
        <v>0</v>
      </c>
      <c r="AH1577" s="26">
        <f t="shared" si="4393"/>
        <v>0</v>
      </c>
      <c r="AI1577" s="26">
        <f t="shared" si="4393"/>
        <v>0</v>
      </c>
      <c r="AJ1577" s="26">
        <f t="shared" si="4393"/>
        <v>0</v>
      </c>
      <c r="AK1577" s="26">
        <f t="shared" si="4393"/>
        <v>0</v>
      </c>
      <c r="AL1577" s="26">
        <f t="shared" si="4235"/>
        <v>25913.860539999998</v>
      </c>
      <c r="AM1577" s="26">
        <f t="shared" si="4236"/>
        <v>-1217.1945400000004</v>
      </c>
      <c r="AN1577" s="29"/>
    </row>
    <row r="1578" spans="2:40" x14ac:dyDescent="0.3">
      <c r="B1578" s="30" t="s">
        <v>831</v>
      </c>
      <c r="C1578" s="30" t="s">
        <v>38</v>
      </c>
      <c r="D1578" s="30" t="s">
        <v>40</v>
      </c>
      <c r="E1578" s="15" t="str">
        <f t="shared" si="4237"/>
        <v>0113</v>
      </c>
      <c r="F1578" s="30" t="s">
        <v>334</v>
      </c>
      <c r="G1578" s="30"/>
      <c r="H1578" s="31" t="s">
        <v>335</v>
      </c>
      <c r="I1578" s="32">
        <f t="shared" ref="I1578:T1578" si="4394">I1579+I1605</f>
        <v>21230.799999999999</v>
      </c>
      <c r="J1578" s="32">
        <f t="shared" si="4394"/>
        <v>18663.199999999997</v>
      </c>
      <c r="K1578" s="32">
        <f t="shared" si="4394"/>
        <v>21159.599999999999</v>
      </c>
      <c r="L1578" s="32">
        <f t="shared" si="4394"/>
        <v>3784.2999999999997</v>
      </c>
      <c r="M1578" s="32">
        <f t="shared" si="4394"/>
        <v>4045.6</v>
      </c>
      <c r="N1578" s="32">
        <f t="shared" si="4394"/>
        <v>4317.3</v>
      </c>
      <c r="O1578" s="32">
        <f t="shared" si="4394"/>
        <v>0</v>
      </c>
      <c r="P1578" s="32">
        <f t="shared" si="4394"/>
        <v>0</v>
      </c>
      <c r="Q1578" s="32">
        <f t="shared" si="4394"/>
        <v>0</v>
      </c>
      <c r="R1578" s="32">
        <f t="shared" si="4394"/>
        <v>-318.43400000000003</v>
      </c>
      <c r="S1578" s="32">
        <f t="shared" si="4394"/>
        <v>0</v>
      </c>
      <c r="T1578" s="32">
        <f t="shared" si="4394"/>
        <v>0</v>
      </c>
      <c r="U1578" s="32">
        <v>0</v>
      </c>
      <c r="V1578" s="32">
        <f t="shared" si="4238"/>
        <v>24696.665999999997</v>
      </c>
      <c r="W1578" s="32">
        <f t="shared" ref="W1578:AD1578" si="4395">W1579+W1605</f>
        <v>0</v>
      </c>
      <c r="X1578" s="32">
        <f t="shared" si="4395"/>
        <v>0</v>
      </c>
      <c r="Y1578" s="32">
        <f t="shared" si="4395"/>
        <v>0</v>
      </c>
      <c r="Z1578" s="32">
        <f t="shared" si="4395"/>
        <v>0</v>
      </c>
      <c r="AA1578" s="32">
        <f t="shared" si="4395"/>
        <v>0</v>
      </c>
      <c r="AB1578" s="32">
        <f t="shared" si="4395"/>
        <v>22089.628140000001</v>
      </c>
      <c r="AC1578" s="33">
        <f t="shared" si="4395"/>
        <v>23862.72941</v>
      </c>
      <c r="AD1578" s="33">
        <f t="shared" si="4395"/>
        <v>23860.193159999999</v>
      </c>
      <c r="AE1578" s="34">
        <f t="shared" ref="AE1578:AE1641" si="4396">AD1578/AC1578*100</f>
        <v>99.989371500818606</v>
      </c>
      <c r="AF1578" s="32">
        <f t="shared" ref="AF1578:AK1578" si="4397">AF1579+AF1605</f>
        <v>24033.870729999999</v>
      </c>
      <c r="AG1578" s="32">
        <f t="shared" si="4397"/>
        <v>0</v>
      </c>
      <c r="AH1578" s="32">
        <f t="shared" si="4397"/>
        <v>0</v>
      </c>
      <c r="AI1578" s="32">
        <f t="shared" si="4397"/>
        <v>0</v>
      </c>
      <c r="AJ1578" s="32">
        <f t="shared" si="4397"/>
        <v>0</v>
      </c>
      <c r="AK1578" s="32">
        <f t="shared" si="4397"/>
        <v>0</v>
      </c>
      <c r="AL1578" s="32">
        <f t="shared" ref="AL1578:AL1641" si="4398">AF1578+AH1578+AK1578+AI1578+AJ1578+AG1578</f>
        <v>24033.870729999999</v>
      </c>
      <c r="AM1578" s="32">
        <f t="shared" ref="AM1578:AM1641" si="4399">V1578-AL1578</f>
        <v>662.79526999999871</v>
      </c>
    </row>
    <row r="1579" spans="2:40" ht="31.2" x14ac:dyDescent="0.3">
      <c r="B1579" s="30" t="s">
        <v>831</v>
      </c>
      <c r="C1579" s="30" t="s">
        <v>38</v>
      </c>
      <c r="D1579" s="30" t="s">
        <v>40</v>
      </c>
      <c r="E1579" s="15" t="str">
        <f t="shared" si="4237"/>
        <v>0113</v>
      </c>
      <c r="F1579" s="30" t="s">
        <v>336</v>
      </c>
      <c r="G1579" s="30"/>
      <c r="H1579" s="31" t="s">
        <v>337</v>
      </c>
      <c r="I1579" s="32">
        <f t="shared" ref="I1579:T1579" si="4400">I1580+I1595+I1599</f>
        <v>21230.799999999999</v>
      </c>
      <c r="J1579" s="32">
        <f t="shared" si="4400"/>
        <v>18663.199999999997</v>
      </c>
      <c r="K1579" s="32">
        <f t="shared" si="4400"/>
        <v>21159.599999999999</v>
      </c>
      <c r="L1579" s="32">
        <f t="shared" si="4400"/>
        <v>3784.2999999999997</v>
      </c>
      <c r="M1579" s="32">
        <f t="shared" si="4400"/>
        <v>4045.6</v>
      </c>
      <c r="N1579" s="32">
        <f t="shared" si="4400"/>
        <v>4317.3</v>
      </c>
      <c r="O1579" s="32">
        <f t="shared" si="4400"/>
        <v>0</v>
      </c>
      <c r="P1579" s="32">
        <f t="shared" si="4400"/>
        <v>0</v>
      </c>
      <c r="Q1579" s="32">
        <f t="shared" si="4400"/>
        <v>0</v>
      </c>
      <c r="R1579" s="32">
        <f t="shared" si="4400"/>
        <v>-318.43400000000003</v>
      </c>
      <c r="S1579" s="32">
        <f t="shared" si="4400"/>
        <v>0</v>
      </c>
      <c r="T1579" s="32">
        <f t="shared" si="4400"/>
        <v>0</v>
      </c>
      <c r="U1579" s="32">
        <v>0</v>
      </c>
      <c r="V1579" s="32">
        <f t="shared" si="4238"/>
        <v>24696.665999999997</v>
      </c>
      <c r="W1579" s="32">
        <f t="shared" ref="W1579:AD1579" si="4401">W1580+W1595+W1599</f>
        <v>0</v>
      </c>
      <c r="X1579" s="32">
        <f t="shared" si="4401"/>
        <v>0</v>
      </c>
      <c r="Y1579" s="32">
        <f t="shared" si="4401"/>
        <v>0</v>
      </c>
      <c r="Z1579" s="32">
        <f t="shared" si="4401"/>
        <v>0</v>
      </c>
      <c r="AA1579" s="32">
        <f t="shared" si="4401"/>
        <v>0</v>
      </c>
      <c r="AB1579" s="32">
        <f t="shared" si="4401"/>
        <v>22089.628140000001</v>
      </c>
      <c r="AC1579" s="33">
        <f t="shared" si="4401"/>
        <v>23862.72941</v>
      </c>
      <c r="AD1579" s="33">
        <f t="shared" si="4401"/>
        <v>23860.193159999999</v>
      </c>
      <c r="AE1579" s="34">
        <f t="shared" si="4396"/>
        <v>99.989371500818606</v>
      </c>
      <c r="AF1579" s="32">
        <f t="shared" ref="AF1579:AK1579" si="4402">AF1580+AF1595+AF1599</f>
        <v>24033.870729999999</v>
      </c>
      <c r="AG1579" s="32">
        <f t="shared" si="4402"/>
        <v>0</v>
      </c>
      <c r="AH1579" s="32">
        <f t="shared" si="4402"/>
        <v>0</v>
      </c>
      <c r="AI1579" s="32">
        <f t="shared" si="4402"/>
        <v>0</v>
      </c>
      <c r="AJ1579" s="32">
        <f t="shared" si="4402"/>
        <v>0</v>
      </c>
      <c r="AK1579" s="32">
        <f t="shared" si="4402"/>
        <v>0</v>
      </c>
      <c r="AL1579" s="32">
        <f t="shared" si="4398"/>
        <v>24033.870729999999</v>
      </c>
      <c r="AM1579" s="32">
        <f t="shared" si="4399"/>
        <v>662.79526999999871</v>
      </c>
    </row>
    <row r="1580" spans="2:40" ht="62.4" x14ac:dyDescent="0.3">
      <c r="B1580" s="30" t="s">
        <v>831</v>
      </c>
      <c r="C1580" s="30" t="s">
        <v>38</v>
      </c>
      <c r="D1580" s="30" t="s">
        <v>40</v>
      </c>
      <c r="E1580" s="15" t="str">
        <f t="shared" si="4237"/>
        <v>0113</v>
      </c>
      <c r="F1580" s="30" t="s">
        <v>338</v>
      </c>
      <c r="G1580" s="30"/>
      <c r="H1580" s="31" t="s">
        <v>339</v>
      </c>
      <c r="I1580" s="32">
        <f t="shared" ref="I1580:T1580" si="4403">I1581+I1589+I1586+I1592</f>
        <v>4736.3</v>
      </c>
      <c r="J1580" s="32">
        <f t="shared" si="4403"/>
        <v>4736.3</v>
      </c>
      <c r="K1580" s="32">
        <f t="shared" si="4403"/>
        <v>4736.3</v>
      </c>
      <c r="L1580" s="32">
        <f t="shared" si="4403"/>
        <v>1207.5</v>
      </c>
      <c r="M1580" s="32">
        <f t="shared" si="4403"/>
        <v>1207.5</v>
      </c>
      <c r="N1580" s="32">
        <f t="shared" si="4403"/>
        <v>1207.5</v>
      </c>
      <c r="O1580" s="32">
        <f t="shared" si="4403"/>
        <v>0</v>
      </c>
      <c r="P1580" s="32">
        <f t="shared" si="4403"/>
        <v>153.28299999999999</v>
      </c>
      <c r="Q1580" s="32">
        <f t="shared" si="4403"/>
        <v>0</v>
      </c>
      <c r="R1580" s="32">
        <f t="shared" si="4403"/>
        <v>-318.43400000000003</v>
      </c>
      <c r="S1580" s="32">
        <f t="shared" si="4403"/>
        <v>0</v>
      </c>
      <c r="T1580" s="32">
        <f t="shared" si="4403"/>
        <v>0</v>
      </c>
      <c r="U1580" s="32">
        <v>0</v>
      </c>
      <c r="V1580" s="32">
        <f t="shared" si="4238"/>
        <v>5778.6490000000003</v>
      </c>
      <c r="W1580" s="32">
        <f t="shared" ref="W1580:AD1580" si="4404">W1581+W1589+W1586+W1592</f>
        <v>0</v>
      </c>
      <c r="X1580" s="32">
        <f t="shared" si="4404"/>
        <v>0</v>
      </c>
      <c r="Y1580" s="32">
        <f t="shared" si="4404"/>
        <v>0</v>
      </c>
      <c r="Z1580" s="32">
        <f t="shared" si="4404"/>
        <v>0</v>
      </c>
      <c r="AA1580" s="32">
        <f t="shared" si="4404"/>
        <v>0</v>
      </c>
      <c r="AB1580" s="32">
        <f t="shared" si="4404"/>
        <v>5045.4703499999996</v>
      </c>
      <c r="AC1580" s="33">
        <f t="shared" si="4404"/>
        <v>5158.3454099999999</v>
      </c>
      <c r="AD1580" s="33">
        <f t="shared" si="4404"/>
        <v>5158.3453300000001</v>
      </c>
      <c r="AE1580" s="34">
        <f t="shared" si="4396"/>
        <v>99.999998449115097</v>
      </c>
      <c r="AF1580" s="32">
        <f t="shared" ref="AF1580:AK1580" si="4405">AF1581+AF1589+AF1586+AF1592</f>
        <v>5329.4867299999996</v>
      </c>
      <c r="AG1580" s="32">
        <f t="shared" si="4405"/>
        <v>0</v>
      </c>
      <c r="AH1580" s="32">
        <f t="shared" si="4405"/>
        <v>0</v>
      </c>
      <c r="AI1580" s="32">
        <f t="shared" si="4405"/>
        <v>0</v>
      </c>
      <c r="AJ1580" s="32">
        <f t="shared" si="4405"/>
        <v>0</v>
      </c>
      <c r="AK1580" s="32">
        <f t="shared" si="4405"/>
        <v>0</v>
      </c>
      <c r="AL1580" s="32">
        <f t="shared" si="4398"/>
        <v>5329.4867299999996</v>
      </c>
      <c r="AM1580" s="32">
        <f t="shared" si="4399"/>
        <v>449.16227000000072</v>
      </c>
    </row>
    <row r="1581" spans="2:40" ht="62.4" x14ac:dyDescent="0.3">
      <c r="B1581" s="30" t="s">
        <v>831</v>
      </c>
      <c r="C1581" s="30" t="s">
        <v>38</v>
      </c>
      <c r="D1581" s="30" t="s">
        <v>40</v>
      </c>
      <c r="E1581" s="15" t="str">
        <f t="shared" si="4237"/>
        <v>0113</v>
      </c>
      <c r="F1581" s="30" t="s">
        <v>340</v>
      </c>
      <c r="G1581" s="30"/>
      <c r="H1581" s="31" t="s">
        <v>341</v>
      </c>
      <c r="I1581" s="32">
        <f t="shared" ref="I1581:N1581" si="4406">I1584</f>
        <v>221.5</v>
      </c>
      <c r="J1581" s="32">
        <f t="shared" si="4406"/>
        <v>221.5</v>
      </c>
      <c r="K1581" s="32">
        <f t="shared" si="4406"/>
        <v>221.5</v>
      </c>
      <c r="L1581" s="32">
        <f t="shared" si="4406"/>
        <v>0</v>
      </c>
      <c r="M1581" s="32">
        <f t="shared" si="4406"/>
        <v>0</v>
      </c>
      <c r="N1581" s="32">
        <f t="shared" si="4406"/>
        <v>0</v>
      </c>
      <c r="O1581" s="32">
        <f t="shared" ref="O1581:T1581" si="4407">O1584+O1582</f>
        <v>0</v>
      </c>
      <c r="P1581" s="32">
        <f t="shared" si="4407"/>
        <v>0</v>
      </c>
      <c r="Q1581" s="32">
        <f t="shared" si="4407"/>
        <v>0</v>
      </c>
      <c r="R1581" s="32">
        <f t="shared" si="4407"/>
        <v>50</v>
      </c>
      <c r="S1581" s="32">
        <f t="shared" si="4407"/>
        <v>0</v>
      </c>
      <c r="T1581" s="32">
        <f t="shared" si="4407"/>
        <v>0</v>
      </c>
      <c r="U1581" s="32">
        <v>0</v>
      </c>
      <c r="V1581" s="32">
        <f t="shared" si="4238"/>
        <v>271.5</v>
      </c>
      <c r="W1581" s="32">
        <f>W1584</f>
        <v>0</v>
      </c>
      <c r="X1581" s="32">
        <f>X1584</f>
        <v>0</v>
      </c>
      <c r="Y1581" s="32">
        <f>Y1584</f>
        <v>0</v>
      </c>
      <c r="Z1581" s="32">
        <f>Z1584</f>
        <v>0</v>
      </c>
      <c r="AA1581" s="32">
        <f>AA1584</f>
        <v>0</v>
      </c>
      <c r="AB1581" s="32">
        <f>AB1584+AB1582</f>
        <v>158.62494000000001</v>
      </c>
      <c r="AC1581" s="33">
        <f>AC1584+AC1582</f>
        <v>271.5</v>
      </c>
      <c r="AD1581" s="33">
        <f>AD1584+AD1582</f>
        <v>271.49991999999997</v>
      </c>
      <c r="AE1581" s="34">
        <f t="shared" si="4396"/>
        <v>99.999970534069973</v>
      </c>
      <c r="AF1581" s="32">
        <f t="shared" ref="AF1581:AK1581" si="4408">AF1584+AF1582</f>
        <v>271.5</v>
      </c>
      <c r="AG1581" s="32">
        <f t="shared" si="4408"/>
        <v>0</v>
      </c>
      <c r="AH1581" s="32">
        <f t="shared" si="4408"/>
        <v>0</v>
      </c>
      <c r="AI1581" s="32">
        <f t="shared" si="4408"/>
        <v>0</v>
      </c>
      <c r="AJ1581" s="32">
        <f t="shared" si="4408"/>
        <v>0</v>
      </c>
      <c r="AK1581" s="32">
        <f t="shared" si="4408"/>
        <v>0</v>
      </c>
      <c r="AL1581" s="32">
        <f t="shared" si="4398"/>
        <v>271.5</v>
      </c>
      <c r="AM1581" s="32">
        <f t="shared" si="4399"/>
        <v>0</v>
      </c>
    </row>
    <row r="1582" spans="2:40" ht="31.2" x14ac:dyDescent="0.3">
      <c r="B1582" s="30" t="s">
        <v>831</v>
      </c>
      <c r="C1582" s="30" t="s">
        <v>38</v>
      </c>
      <c r="D1582" s="30" t="s">
        <v>40</v>
      </c>
      <c r="E1582" s="15" t="str">
        <f t="shared" si="4237"/>
        <v>0113</v>
      </c>
      <c r="F1582" s="30" t="s">
        <v>340</v>
      </c>
      <c r="G1582" s="30" t="s">
        <v>50</v>
      </c>
      <c r="H1582" s="31" t="s">
        <v>51</v>
      </c>
      <c r="I1582" s="32"/>
      <c r="J1582" s="32"/>
      <c r="K1582" s="32"/>
      <c r="L1582" s="32"/>
      <c r="M1582" s="32"/>
      <c r="N1582" s="32"/>
      <c r="O1582" s="32">
        <f t="shared" ref="O1582:T1582" si="4409">O1583</f>
        <v>0</v>
      </c>
      <c r="P1582" s="32">
        <f t="shared" si="4409"/>
        <v>0</v>
      </c>
      <c r="Q1582" s="32">
        <f t="shared" si="4409"/>
        <v>0</v>
      </c>
      <c r="R1582" s="32">
        <f t="shared" si="4409"/>
        <v>0</v>
      </c>
      <c r="S1582" s="32">
        <f t="shared" si="4409"/>
        <v>0</v>
      </c>
      <c r="T1582" s="32">
        <f t="shared" si="4409"/>
        <v>0</v>
      </c>
      <c r="U1582" s="32"/>
      <c r="V1582" s="32">
        <f t="shared" si="4238"/>
        <v>0</v>
      </c>
      <c r="W1582" s="32"/>
      <c r="X1582" s="32"/>
      <c r="Y1582" s="32"/>
      <c r="Z1582" s="32"/>
      <c r="AA1582" s="32"/>
      <c r="AB1582" s="32">
        <f>AB1583</f>
        <v>128.62494000000001</v>
      </c>
      <c r="AC1582" s="33">
        <f>AC1583</f>
        <v>171.5</v>
      </c>
      <c r="AD1582" s="33">
        <f>AD1583</f>
        <v>171.49992</v>
      </c>
      <c r="AE1582" s="34">
        <f t="shared" si="4396"/>
        <v>99.99995335276968</v>
      </c>
      <c r="AF1582" s="32">
        <f t="shared" ref="AF1582:AK1582" si="4410">AF1583</f>
        <v>171.5</v>
      </c>
      <c r="AG1582" s="32">
        <f t="shared" si="4410"/>
        <v>0</v>
      </c>
      <c r="AH1582" s="32">
        <f t="shared" si="4410"/>
        <v>0</v>
      </c>
      <c r="AI1582" s="32">
        <f t="shared" si="4410"/>
        <v>0</v>
      </c>
      <c r="AJ1582" s="32">
        <f t="shared" si="4410"/>
        <v>0</v>
      </c>
      <c r="AK1582" s="32">
        <f t="shared" si="4410"/>
        <v>0</v>
      </c>
      <c r="AL1582" s="32">
        <f t="shared" si="4398"/>
        <v>171.5</v>
      </c>
      <c r="AM1582" s="32">
        <f t="shared" si="4399"/>
        <v>-171.5</v>
      </c>
    </row>
    <row r="1583" spans="2:40" ht="31.2" x14ac:dyDescent="0.3">
      <c r="B1583" s="30" t="s">
        <v>831</v>
      </c>
      <c r="C1583" s="30" t="s">
        <v>38</v>
      </c>
      <c r="D1583" s="30" t="s">
        <v>40</v>
      </c>
      <c r="E1583" s="15" t="str">
        <f t="shared" si="4237"/>
        <v>0113</v>
      </c>
      <c r="F1583" s="30" t="s">
        <v>340</v>
      </c>
      <c r="G1583" s="30" t="s">
        <v>52</v>
      </c>
      <c r="H1583" s="31" t="s">
        <v>53</v>
      </c>
      <c r="I1583" s="32"/>
      <c r="J1583" s="32"/>
      <c r="K1583" s="32"/>
      <c r="L1583" s="32"/>
      <c r="M1583" s="32"/>
      <c r="N1583" s="32"/>
      <c r="O1583" s="32">
        <v>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2"/>
      <c r="V1583" s="32">
        <f t="shared" si="4238"/>
        <v>0</v>
      </c>
      <c r="W1583" s="32"/>
      <c r="X1583" s="32"/>
      <c r="Y1583" s="32"/>
      <c r="Z1583" s="32"/>
      <c r="AA1583" s="32"/>
      <c r="AB1583" s="32">
        <v>128.62494000000001</v>
      </c>
      <c r="AC1583" s="33">
        <v>171.5</v>
      </c>
      <c r="AD1583" s="33">
        <v>171.49992</v>
      </c>
      <c r="AE1583" s="34">
        <f t="shared" si="4396"/>
        <v>99.99995335276968</v>
      </c>
      <c r="AF1583" s="32">
        <v>171.5</v>
      </c>
      <c r="AG1583" s="32">
        <v>0</v>
      </c>
      <c r="AH1583" s="32">
        <v>0</v>
      </c>
      <c r="AI1583" s="32">
        <v>0</v>
      </c>
      <c r="AJ1583" s="32">
        <v>0</v>
      </c>
      <c r="AK1583" s="32">
        <v>0</v>
      </c>
      <c r="AL1583" s="32">
        <f t="shared" si="4398"/>
        <v>171.5</v>
      </c>
      <c r="AM1583" s="32">
        <f t="shared" si="4399"/>
        <v>-171.5</v>
      </c>
    </row>
    <row r="1584" spans="2:40" ht="31.2" x14ac:dyDescent="0.3">
      <c r="B1584" s="30" t="s">
        <v>831</v>
      </c>
      <c r="C1584" s="30" t="s">
        <v>38</v>
      </c>
      <c r="D1584" s="30" t="s">
        <v>40</v>
      </c>
      <c r="E1584" s="15" t="str">
        <f t="shared" si="4237"/>
        <v>0113</v>
      </c>
      <c r="F1584" s="30" t="s">
        <v>340</v>
      </c>
      <c r="G1584" s="30" t="s">
        <v>174</v>
      </c>
      <c r="H1584" s="31" t="s">
        <v>175</v>
      </c>
      <c r="I1584" s="32">
        <f t="shared" ref="I1584:T1584" si="4411">I1585</f>
        <v>221.5</v>
      </c>
      <c r="J1584" s="32">
        <f t="shared" si="4411"/>
        <v>221.5</v>
      </c>
      <c r="K1584" s="32">
        <f t="shared" si="4411"/>
        <v>221.5</v>
      </c>
      <c r="L1584" s="32">
        <f t="shared" si="4411"/>
        <v>0</v>
      </c>
      <c r="M1584" s="32">
        <f t="shared" si="4411"/>
        <v>0</v>
      </c>
      <c r="N1584" s="32">
        <f t="shared" si="4411"/>
        <v>0</v>
      </c>
      <c r="O1584" s="32">
        <f t="shared" si="4411"/>
        <v>0</v>
      </c>
      <c r="P1584" s="32">
        <f t="shared" si="4411"/>
        <v>0</v>
      </c>
      <c r="Q1584" s="32">
        <f t="shared" si="4411"/>
        <v>0</v>
      </c>
      <c r="R1584" s="32">
        <f t="shared" si="4411"/>
        <v>50</v>
      </c>
      <c r="S1584" s="32">
        <f t="shared" si="4411"/>
        <v>0</v>
      </c>
      <c r="T1584" s="32">
        <f t="shared" si="4411"/>
        <v>0</v>
      </c>
      <c r="U1584" s="32">
        <v>0</v>
      </c>
      <c r="V1584" s="32">
        <f t="shared" si="4238"/>
        <v>271.5</v>
      </c>
      <c r="W1584" s="32">
        <f t="shared" ref="W1584:AD1584" si="4412">W1585</f>
        <v>0</v>
      </c>
      <c r="X1584" s="32">
        <f t="shared" si="4412"/>
        <v>0</v>
      </c>
      <c r="Y1584" s="32">
        <f t="shared" si="4412"/>
        <v>0</v>
      </c>
      <c r="Z1584" s="32">
        <f t="shared" si="4412"/>
        <v>0</v>
      </c>
      <c r="AA1584" s="32">
        <f t="shared" si="4412"/>
        <v>0</v>
      </c>
      <c r="AB1584" s="32">
        <f t="shared" si="4412"/>
        <v>30</v>
      </c>
      <c r="AC1584" s="33">
        <f t="shared" si="4412"/>
        <v>100</v>
      </c>
      <c r="AD1584" s="33">
        <f t="shared" si="4412"/>
        <v>100</v>
      </c>
      <c r="AE1584" s="34">
        <f t="shared" si="4396"/>
        <v>100</v>
      </c>
      <c r="AF1584" s="32">
        <f t="shared" ref="AF1584:AK1584" si="4413">AF1585</f>
        <v>100</v>
      </c>
      <c r="AG1584" s="32">
        <f t="shared" si="4413"/>
        <v>0</v>
      </c>
      <c r="AH1584" s="32">
        <f t="shared" si="4413"/>
        <v>0</v>
      </c>
      <c r="AI1584" s="32">
        <f t="shared" si="4413"/>
        <v>0</v>
      </c>
      <c r="AJ1584" s="32">
        <f t="shared" si="4413"/>
        <v>0</v>
      </c>
      <c r="AK1584" s="32">
        <f t="shared" si="4413"/>
        <v>0</v>
      </c>
      <c r="AL1584" s="32">
        <f t="shared" si="4398"/>
        <v>100</v>
      </c>
      <c r="AM1584" s="32">
        <f t="shared" si="4399"/>
        <v>171.5</v>
      </c>
    </row>
    <row r="1585" spans="2:40" ht="62.4" x14ac:dyDescent="0.3">
      <c r="B1585" s="30" t="s">
        <v>831</v>
      </c>
      <c r="C1585" s="30" t="s">
        <v>38</v>
      </c>
      <c r="D1585" s="30" t="s">
        <v>40</v>
      </c>
      <c r="E1585" s="15" t="str">
        <f t="shared" ref="E1585:E1648" si="4414">CONCATENATE(C1585,D1585)</f>
        <v>0113</v>
      </c>
      <c r="F1585" s="30" t="s">
        <v>340</v>
      </c>
      <c r="G1585" s="30" t="s">
        <v>370</v>
      </c>
      <c r="H1585" s="31" t="s">
        <v>371</v>
      </c>
      <c r="I1585" s="32">
        <v>221.5</v>
      </c>
      <c r="J1585" s="32">
        <v>221.5</v>
      </c>
      <c r="K1585" s="32">
        <v>221.5</v>
      </c>
      <c r="L1585" s="32"/>
      <c r="M1585" s="32"/>
      <c r="N1585" s="32"/>
      <c r="O1585" s="32">
        <v>0</v>
      </c>
      <c r="P1585" s="32">
        <v>0</v>
      </c>
      <c r="Q1585" s="32">
        <v>0</v>
      </c>
      <c r="R1585" s="32">
        <v>50</v>
      </c>
      <c r="S1585" s="32">
        <v>0</v>
      </c>
      <c r="T1585" s="32">
        <v>0</v>
      </c>
      <c r="U1585" s="32">
        <v>0</v>
      </c>
      <c r="V1585" s="32">
        <f t="shared" ref="V1585:V1648" si="4415">I1585+L1585+U1585+T1585+S1585+R1585+Q1585+P1585+O1585</f>
        <v>271.5</v>
      </c>
      <c r="W1585" s="32"/>
      <c r="X1585" s="32"/>
      <c r="Y1585" s="32"/>
      <c r="Z1585" s="32"/>
      <c r="AA1585" s="32"/>
      <c r="AB1585" s="32">
        <v>30</v>
      </c>
      <c r="AC1585" s="33">
        <v>100</v>
      </c>
      <c r="AD1585" s="33">
        <v>100</v>
      </c>
      <c r="AE1585" s="34">
        <f t="shared" si="4396"/>
        <v>100</v>
      </c>
      <c r="AF1585" s="32">
        <v>100</v>
      </c>
      <c r="AG1585" s="32">
        <v>0</v>
      </c>
      <c r="AH1585" s="32">
        <v>0</v>
      </c>
      <c r="AI1585" s="32">
        <v>0</v>
      </c>
      <c r="AJ1585" s="32">
        <v>0</v>
      </c>
      <c r="AK1585" s="32">
        <v>0</v>
      </c>
      <c r="AL1585" s="32">
        <f t="shared" si="4398"/>
        <v>100</v>
      </c>
      <c r="AM1585" s="32">
        <f t="shared" si="4399"/>
        <v>171.5</v>
      </c>
      <c r="AN1585" s="12"/>
    </row>
    <row r="1586" spans="2:40" ht="31.2" x14ac:dyDescent="0.3">
      <c r="B1586" s="30" t="s">
        <v>831</v>
      </c>
      <c r="C1586" s="30" t="s">
        <v>38</v>
      </c>
      <c r="D1586" s="30" t="s">
        <v>40</v>
      </c>
      <c r="E1586" s="15" t="str">
        <f t="shared" si="4414"/>
        <v>0113</v>
      </c>
      <c r="F1586" s="30" t="s">
        <v>681</v>
      </c>
      <c r="G1586" s="30"/>
      <c r="H1586" s="31" t="s">
        <v>682</v>
      </c>
      <c r="I1586" s="32">
        <f t="shared" ref="I1586:I1599" si="4416">I1587</f>
        <v>3000</v>
      </c>
      <c r="J1586" s="32">
        <f t="shared" ref="J1586:J1599" si="4417">J1587</f>
        <v>3000</v>
      </c>
      <c r="K1586" s="32">
        <f t="shared" ref="K1586:K1599" si="4418">K1587</f>
        <v>3000</v>
      </c>
      <c r="L1586" s="32">
        <f t="shared" ref="L1586:L1599" si="4419">L1587</f>
        <v>1000</v>
      </c>
      <c r="M1586" s="32">
        <f t="shared" ref="M1586:M1599" si="4420">M1587</f>
        <v>1000</v>
      </c>
      <c r="N1586" s="32">
        <f t="shared" ref="N1586:N1599" si="4421">N1587</f>
        <v>1000</v>
      </c>
      <c r="O1586" s="32">
        <f t="shared" ref="O1586:O1599" si="4422">O1587</f>
        <v>0</v>
      </c>
      <c r="P1586" s="32">
        <f t="shared" ref="P1586:P1599" si="4423">P1587</f>
        <v>153.28299999999999</v>
      </c>
      <c r="Q1586" s="32">
        <f t="shared" ref="Q1586:Q1599" si="4424">Q1587</f>
        <v>0</v>
      </c>
      <c r="R1586" s="32">
        <f t="shared" ref="R1586:R1599" si="4425">R1587</f>
        <v>-368.43400000000003</v>
      </c>
      <c r="S1586" s="32">
        <f t="shared" ref="S1586:S1599" si="4426">S1587</f>
        <v>0</v>
      </c>
      <c r="T1586" s="32">
        <f t="shared" ref="T1586:T1599" si="4427">T1587</f>
        <v>0</v>
      </c>
      <c r="U1586" s="32">
        <v>0</v>
      </c>
      <c r="V1586" s="32">
        <f t="shared" si="4415"/>
        <v>3784.8489999999997</v>
      </c>
      <c r="W1586" s="32">
        <f t="shared" ref="W1586:W1599" si="4428">W1587</f>
        <v>0</v>
      </c>
      <c r="X1586" s="32">
        <f t="shared" ref="X1586:X1599" si="4429">X1587</f>
        <v>0</v>
      </c>
      <c r="Y1586" s="32">
        <f t="shared" ref="Y1586:Y1599" si="4430">Y1587</f>
        <v>0</v>
      </c>
      <c r="Z1586" s="32">
        <f t="shared" ref="Z1586:Z1599" si="4431">Z1587</f>
        <v>0</v>
      </c>
      <c r="AA1586" s="32">
        <f t="shared" ref="AA1586:AA1599" si="4432">AA1587</f>
        <v>0</v>
      </c>
      <c r="AB1586" s="32">
        <f t="shared" ref="AB1586:AB1599" si="4433">AB1587</f>
        <v>3164.5454100000002</v>
      </c>
      <c r="AC1586" s="33">
        <f t="shared" ref="AC1586:AC1599" si="4434">AC1587</f>
        <v>3164.5454100000002</v>
      </c>
      <c r="AD1586" s="33">
        <f t="shared" ref="AD1586:AD1599" si="4435">AD1587</f>
        <v>3164.5454100000002</v>
      </c>
      <c r="AE1586" s="34">
        <f t="shared" si="4396"/>
        <v>100</v>
      </c>
      <c r="AF1586" s="32">
        <f t="shared" ref="AF1586:AF1599" si="4436">AF1587</f>
        <v>3335.6867299999999</v>
      </c>
      <c r="AG1586" s="32">
        <f t="shared" ref="AG1586:AG1599" si="4437">AG1587</f>
        <v>0</v>
      </c>
      <c r="AH1586" s="32">
        <f t="shared" ref="AH1586:AH1599" si="4438">AH1587</f>
        <v>0</v>
      </c>
      <c r="AI1586" s="32">
        <f t="shared" ref="AI1586:AI1599" si="4439">AI1587</f>
        <v>0</v>
      </c>
      <c r="AJ1586" s="32">
        <f t="shared" ref="AJ1586:AJ1599" si="4440">AJ1587</f>
        <v>0</v>
      </c>
      <c r="AK1586" s="32">
        <f t="shared" ref="AK1586:AK1599" si="4441">AK1587</f>
        <v>0</v>
      </c>
      <c r="AL1586" s="32">
        <f t="shared" si="4398"/>
        <v>3335.6867299999999</v>
      </c>
      <c r="AM1586" s="32">
        <f t="shared" si="4399"/>
        <v>449.16226999999981</v>
      </c>
    </row>
    <row r="1587" spans="2:40" ht="31.2" x14ac:dyDescent="0.3">
      <c r="B1587" s="30" t="s">
        <v>831</v>
      </c>
      <c r="C1587" s="30" t="s">
        <v>38</v>
      </c>
      <c r="D1587" s="30" t="s">
        <v>40</v>
      </c>
      <c r="E1587" s="15" t="str">
        <f t="shared" si="4414"/>
        <v>0113</v>
      </c>
      <c r="F1587" s="30" t="s">
        <v>681</v>
      </c>
      <c r="G1587" s="30" t="s">
        <v>50</v>
      </c>
      <c r="H1587" s="31" t="s">
        <v>51</v>
      </c>
      <c r="I1587" s="32">
        <f t="shared" si="4416"/>
        <v>3000</v>
      </c>
      <c r="J1587" s="32">
        <f t="shared" si="4417"/>
        <v>3000</v>
      </c>
      <c r="K1587" s="32">
        <f t="shared" si="4418"/>
        <v>3000</v>
      </c>
      <c r="L1587" s="32">
        <f t="shared" si="4419"/>
        <v>1000</v>
      </c>
      <c r="M1587" s="32">
        <f t="shared" si="4420"/>
        <v>1000</v>
      </c>
      <c r="N1587" s="32">
        <f t="shared" si="4421"/>
        <v>1000</v>
      </c>
      <c r="O1587" s="32">
        <f t="shared" si="4422"/>
        <v>0</v>
      </c>
      <c r="P1587" s="32">
        <f t="shared" si="4423"/>
        <v>153.28299999999999</v>
      </c>
      <c r="Q1587" s="32">
        <f t="shared" si="4424"/>
        <v>0</v>
      </c>
      <c r="R1587" s="32">
        <f t="shared" si="4425"/>
        <v>-368.43400000000003</v>
      </c>
      <c r="S1587" s="32">
        <f t="shared" si="4426"/>
        <v>0</v>
      </c>
      <c r="T1587" s="32">
        <f t="shared" si="4427"/>
        <v>0</v>
      </c>
      <c r="U1587" s="32">
        <v>0</v>
      </c>
      <c r="V1587" s="32">
        <f t="shared" si="4415"/>
        <v>3784.8489999999997</v>
      </c>
      <c r="W1587" s="32">
        <f t="shared" si="4428"/>
        <v>0</v>
      </c>
      <c r="X1587" s="32">
        <f t="shared" si="4429"/>
        <v>0</v>
      </c>
      <c r="Y1587" s="32">
        <f t="shared" si="4430"/>
        <v>0</v>
      </c>
      <c r="Z1587" s="32">
        <f t="shared" si="4431"/>
        <v>0</v>
      </c>
      <c r="AA1587" s="32">
        <f t="shared" si="4432"/>
        <v>0</v>
      </c>
      <c r="AB1587" s="32">
        <f t="shared" si="4433"/>
        <v>3164.5454100000002</v>
      </c>
      <c r="AC1587" s="33">
        <f t="shared" si="4434"/>
        <v>3164.5454100000002</v>
      </c>
      <c r="AD1587" s="33">
        <f t="shared" si="4435"/>
        <v>3164.5454100000002</v>
      </c>
      <c r="AE1587" s="34">
        <f t="shared" si="4396"/>
        <v>100</v>
      </c>
      <c r="AF1587" s="32">
        <f t="shared" si="4436"/>
        <v>3335.6867299999999</v>
      </c>
      <c r="AG1587" s="32">
        <f t="shared" si="4437"/>
        <v>0</v>
      </c>
      <c r="AH1587" s="32">
        <f t="shared" si="4438"/>
        <v>0</v>
      </c>
      <c r="AI1587" s="32">
        <f t="shared" si="4439"/>
        <v>0</v>
      </c>
      <c r="AJ1587" s="32">
        <f t="shared" si="4440"/>
        <v>0</v>
      </c>
      <c r="AK1587" s="32">
        <f t="shared" si="4441"/>
        <v>0</v>
      </c>
      <c r="AL1587" s="32">
        <f t="shared" si="4398"/>
        <v>3335.6867299999999</v>
      </c>
      <c r="AM1587" s="32">
        <f t="shared" si="4399"/>
        <v>449.16226999999981</v>
      </c>
    </row>
    <row r="1588" spans="2:40" ht="31.2" x14ac:dyDescent="0.3">
      <c r="B1588" s="30" t="s">
        <v>831</v>
      </c>
      <c r="C1588" s="30" t="s">
        <v>38</v>
      </c>
      <c r="D1588" s="30" t="s">
        <v>40</v>
      </c>
      <c r="E1588" s="15" t="str">
        <f t="shared" si="4414"/>
        <v>0113</v>
      </c>
      <c r="F1588" s="30" t="s">
        <v>681</v>
      </c>
      <c r="G1588" s="30" t="s">
        <v>52</v>
      </c>
      <c r="H1588" s="31" t="s">
        <v>53</v>
      </c>
      <c r="I1588" s="32">
        <v>3000</v>
      </c>
      <c r="J1588" s="32">
        <v>3000</v>
      </c>
      <c r="K1588" s="32">
        <v>3000</v>
      </c>
      <c r="L1588" s="32">
        <v>1000</v>
      </c>
      <c r="M1588" s="32">
        <v>1000</v>
      </c>
      <c r="N1588" s="32">
        <v>1000</v>
      </c>
      <c r="O1588" s="32">
        <v>0</v>
      </c>
      <c r="P1588" s="32">
        <v>153.28299999999999</v>
      </c>
      <c r="Q1588" s="32">
        <v>0</v>
      </c>
      <c r="R1588" s="32">
        <v>-368.43400000000003</v>
      </c>
      <c r="S1588" s="32">
        <v>0</v>
      </c>
      <c r="T1588" s="32">
        <v>0</v>
      </c>
      <c r="U1588" s="32">
        <v>0</v>
      </c>
      <c r="V1588" s="32">
        <f t="shared" si="4415"/>
        <v>3784.8489999999997</v>
      </c>
      <c r="W1588" s="32"/>
      <c r="X1588" s="32"/>
      <c r="Y1588" s="32"/>
      <c r="Z1588" s="32"/>
      <c r="AA1588" s="32"/>
      <c r="AB1588" s="32">
        <v>3164.5454100000002</v>
      </c>
      <c r="AC1588" s="33">
        <v>3164.5454100000002</v>
      </c>
      <c r="AD1588" s="33">
        <v>3164.5454100000002</v>
      </c>
      <c r="AE1588" s="34">
        <f t="shared" si="4396"/>
        <v>100</v>
      </c>
      <c r="AF1588" s="32">
        <v>3335.6867299999999</v>
      </c>
      <c r="AG1588" s="32">
        <v>0</v>
      </c>
      <c r="AH1588" s="32">
        <v>0</v>
      </c>
      <c r="AI1588" s="32">
        <v>0</v>
      </c>
      <c r="AJ1588" s="32">
        <v>0</v>
      </c>
      <c r="AK1588" s="32">
        <v>0</v>
      </c>
      <c r="AL1588" s="32">
        <f t="shared" si="4398"/>
        <v>3335.6867299999999</v>
      </c>
      <c r="AM1588" s="32">
        <f t="shared" si="4399"/>
        <v>449.16226999999981</v>
      </c>
      <c r="AN1588" s="12"/>
    </row>
    <row r="1589" spans="2:40" ht="31.2" x14ac:dyDescent="0.3">
      <c r="B1589" s="30" t="s">
        <v>831</v>
      </c>
      <c r="C1589" s="30" t="s">
        <v>38</v>
      </c>
      <c r="D1589" s="30" t="s">
        <v>40</v>
      </c>
      <c r="E1589" s="15" t="str">
        <f t="shared" si="4414"/>
        <v>0113</v>
      </c>
      <c r="F1589" s="30" t="s">
        <v>683</v>
      </c>
      <c r="G1589" s="30"/>
      <c r="H1589" s="31" t="s">
        <v>684</v>
      </c>
      <c r="I1589" s="32">
        <f t="shared" si="4416"/>
        <v>1167.3</v>
      </c>
      <c r="J1589" s="32">
        <f t="shared" si="4417"/>
        <v>1167.3</v>
      </c>
      <c r="K1589" s="32">
        <f t="shared" si="4418"/>
        <v>1167.3</v>
      </c>
      <c r="L1589" s="32">
        <f t="shared" si="4419"/>
        <v>0</v>
      </c>
      <c r="M1589" s="32">
        <f t="shared" si="4420"/>
        <v>0</v>
      </c>
      <c r="N1589" s="32">
        <f t="shared" si="4421"/>
        <v>0</v>
      </c>
      <c r="O1589" s="32">
        <f t="shared" si="4422"/>
        <v>0</v>
      </c>
      <c r="P1589" s="32">
        <f t="shared" si="4423"/>
        <v>0</v>
      </c>
      <c r="Q1589" s="32">
        <f t="shared" si="4424"/>
        <v>0</v>
      </c>
      <c r="R1589" s="32">
        <f t="shared" si="4425"/>
        <v>0</v>
      </c>
      <c r="S1589" s="32">
        <f t="shared" si="4426"/>
        <v>0</v>
      </c>
      <c r="T1589" s="32">
        <f t="shared" si="4427"/>
        <v>0</v>
      </c>
      <c r="U1589" s="32">
        <v>0</v>
      </c>
      <c r="V1589" s="32">
        <f t="shared" si="4415"/>
        <v>1167.3</v>
      </c>
      <c r="W1589" s="32">
        <f t="shared" si="4428"/>
        <v>0</v>
      </c>
      <c r="X1589" s="32">
        <f t="shared" si="4429"/>
        <v>0</v>
      </c>
      <c r="Y1589" s="32">
        <f t="shared" si="4430"/>
        <v>0</v>
      </c>
      <c r="Z1589" s="32">
        <f t="shared" si="4431"/>
        <v>0</v>
      </c>
      <c r="AA1589" s="32">
        <f t="shared" si="4432"/>
        <v>0</v>
      </c>
      <c r="AB1589" s="32">
        <f t="shared" si="4433"/>
        <v>1167.3</v>
      </c>
      <c r="AC1589" s="33">
        <f t="shared" si="4434"/>
        <v>1167.3</v>
      </c>
      <c r="AD1589" s="33">
        <f t="shared" si="4435"/>
        <v>1167.3</v>
      </c>
      <c r="AE1589" s="34">
        <f t="shared" si="4396"/>
        <v>100</v>
      </c>
      <c r="AF1589" s="32">
        <f t="shared" si="4436"/>
        <v>1167.3</v>
      </c>
      <c r="AG1589" s="32">
        <f t="shared" si="4437"/>
        <v>0</v>
      </c>
      <c r="AH1589" s="32">
        <f t="shared" si="4438"/>
        <v>0</v>
      </c>
      <c r="AI1589" s="32">
        <f t="shared" si="4439"/>
        <v>0</v>
      </c>
      <c r="AJ1589" s="32">
        <f t="shared" si="4440"/>
        <v>0</v>
      </c>
      <c r="AK1589" s="32">
        <f t="shared" si="4441"/>
        <v>0</v>
      </c>
      <c r="AL1589" s="32">
        <f t="shared" si="4398"/>
        <v>1167.3</v>
      </c>
      <c r="AM1589" s="32">
        <f t="shared" si="4399"/>
        <v>0</v>
      </c>
    </row>
    <row r="1590" spans="2:40" ht="31.2" x14ac:dyDescent="0.3">
      <c r="B1590" s="30" t="s">
        <v>831</v>
      </c>
      <c r="C1590" s="30" t="s">
        <v>38</v>
      </c>
      <c r="D1590" s="30" t="s">
        <v>40</v>
      </c>
      <c r="E1590" s="15" t="str">
        <f t="shared" si="4414"/>
        <v>0113</v>
      </c>
      <c r="F1590" s="30" t="s">
        <v>683</v>
      </c>
      <c r="G1590" s="30" t="s">
        <v>174</v>
      </c>
      <c r="H1590" s="31" t="s">
        <v>175</v>
      </c>
      <c r="I1590" s="32">
        <f t="shared" si="4416"/>
        <v>1167.3</v>
      </c>
      <c r="J1590" s="32">
        <f t="shared" si="4417"/>
        <v>1167.3</v>
      </c>
      <c r="K1590" s="32">
        <f t="shared" si="4418"/>
        <v>1167.3</v>
      </c>
      <c r="L1590" s="32">
        <f t="shared" si="4419"/>
        <v>0</v>
      </c>
      <c r="M1590" s="32">
        <f t="shared" si="4420"/>
        <v>0</v>
      </c>
      <c r="N1590" s="32">
        <f t="shared" si="4421"/>
        <v>0</v>
      </c>
      <c r="O1590" s="32">
        <f t="shared" si="4422"/>
        <v>0</v>
      </c>
      <c r="P1590" s="32">
        <f t="shared" si="4423"/>
        <v>0</v>
      </c>
      <c r="Q1590" s="32">
        <f t="shared" si="4424"/>
        <v>0</v>
      </c>
      <c r="R1590" s="32">
        <f t="shared" si="4425"/>
        <v>0</v>
      </c>
      <c r="S1590" s="32">
        <f t="shared" si="4426"/>
        <v>0</v>
      </c>
      <c r="T1590" s="32">
        <f t="shared" si="4427"/>
        <v>0</v>
      </c>
      <c r="U1590" s="32">
        <v>0</v>
      </c>
      <c r="V1590" s="32">
        <f t="shared" si="4415"/>
        <v>1167.3</v>
      </c>
      <c r="W1590" s="32">
        <f t="shared" si="4428"/>
        <v>0</v>
      </c>
      <c r="X1590" s="32">
        <f t="shared" si="4429"/>
        <v>0</v>
      </c>
      <c r="Y1590" s="32">
        <f t="shared" si="4430"/>
        <v>0</v>
      </c>
      <c r="Z1590" s="32">
        <f t="shared" si="4431"/>
        <v>0</v>
      </c>
      <c r="AA1590" s="32">
        <f t="shared" si="4432"/>
        <v>0</v>
      </c>
      <c r="AB1590" s="32">
        <f t="shared" si="4433"/>
        <v>1167.3</v>
      </c>
      <c r="AC1590" s="33">
        <f t="shared" si="4434"/>
        <v>1167.3</v>
      </c>
      <c r="AD1590" s="33">
        <f t="shared" si="4435"/>
        <v>1167.3</v>
      </c>
      <c r="AE1590" s="34">
        <f t="shared" si="4396"/>
        <v>100</v>
      </c>
      <c r="AF1590" s="32">
        <f t="shared" si="4436"/>
        <v>1167.3</v>
      </c>
      <c r="AG1590" s="32">
        <f t="shared" si="4437"/>
        <v>0</v>
      </c>
      <c r="AH1590" s="32">
        <f t="shared" si="4438"/>
        <v>0</v>
      </c>
      <c r="AI1590" s="32">
        <f t="shared" si="4439"/>
        <v>0</v>
      </c>
      <c r="AJ1590" s="32">
        <f t="shared" si="4440"/>
        <v>0</v>
      </c>
      <c r="AK1590" s="32">
        <f t="shared" si="4441"/>
        <v>0</v>
      </c>
      <c r="AL1590" s="32">
        <f t="shared" si="4398"/>
        <v>1167.3</v>
      </c>
      <c r="AM1590" s="32">
        <f t="shared" si="4399"/>
        <v>0</v>
      </c>
    </row>
    <row r="1591" spans="2:40" ht="62.4" x14ac:dyDescent="0.3">
      <c r="B1591" s="30" t="s">
        <v>831</v>
      </c>
      <c r="C1591" s="30" t="s">
        <v>38</v>
      </c>
      <c r="D1591" s="30" t="s">
        <v>40</v>
      </c>
      <c r="E1591" s="15" t="str">
        <f t="shared" si="4414"/>
        <v>0113</v>
      </c>
      <c r="F1591" s="30" t="s">
        <v>683</v>
      </c>
      <c r="G1591" s="30" t="s">
        <v>370</v>
      </c>
      <c r="H1591" s="31" t="s">
        <v>371</v>
      </c>
      <c r="I1591" s="32">
        <v>1167.3</v>
      </c>
      <c r="J1591" s="32">
        <v>1167.3</v>
      </c>
      <c r="K1591" s="32">
        <v>1167.3</v>
      </c>
      <c r="L1591" s="32"/>
      <c r="M1591" s="32"/>
      <c r="N1591" s="32"/>
      <c r="O1591" s="32">
        <v>0</v>
      </c>
      <c r="P1591" s="32">
        <v>0</v>
      </c>
      <c r="Q1591" s="32">
        <v>0</v>
      </c>
      <c r="R1591" s="32">
        <v>0</v>
      </c>
      <c r="S1591" s="32">
        <v>0</v>
      </c>
      <c r="T1591" s="32">
        <v>0</v>
      </c>
      <c r="U1591" s="32">
        <v>0</v>
      </c>
      <c r="V1591" s="32">
        <f t="shared" si="4415"/>
        <v>1167.3</v>
      </c>
      <c r="W1591" s="32"/>
      <c r="X1591" s="32"/>
      <c r="Y1591" s="32"/>
      <c r="Z1591" s="32"/>
      <c r="AA1591" s="32"/>
      <c r="AB1591" s="32">
        <v>1167.3</v>
      </c>
      <c r="AC1591" s="33">
        <v>1167.3</v>
      </c>
      <c r="AD1591" s="33">
        <v>1167.3</v>
      </c>
      <c r="AE1591" s="34">
        <f t="shared" si="4396"/>
        <v>100</v>
      </c>
      <c r="AF1591" s="32">
        <v>1167.3</v>
      </c>
      <c r="AG1591" s="32">
        <v>0</v>
      </c>
      <c r="AH1591" s="32">
        <v>0</v>
      </c>
      <c r="AI1591" s="32">
        <v>0</v>
      </c>
      <c r="AJ1591" s="32">
        <v>0</v>
      </c>
      <c r="AK1591" s="32">
        <v>0</v>
      </c>
      <c r="AL1591" s="32">
        <f t="shared" si="4398"/>
        <v>1167.3</v>
      </c>
      <c r="AM1591" s="32">
        <f t="shared" si="4399"/>
        <v>0</v>
      </c>
      <c r="AN1591" s="12"/>
    </row>
    <row r="1592" spans="2:40" ht="62.4" x14ac:dyDescent="0.3">
      <c r="B1592" s="30" t="s">
        <v>831</v>
      </c>
      <c r="C1592" s="30" t="s">
        <v>38</v>
      </c>
      <c r="D1592" s="30" t="s">
        <v>40</v>
      </c>
      <c r="E1592" s="15" t="str">
        <f t="shared" si="4414"/>
        <v>0113</v>
      </c>
      <c r="F1592" s="30" t="s">
        <v>685</v>
      </c>
      <c r="G1592" s="30"/>
      <c r="H1592" s="31" t="s">
        <v>686</v>
      </c>
      <c r="I1592" s="32">
        <f t="shared" si="4416"/>
        <v>347.5</v>
      </c>
      <c r="J1592" s="32">
        <f t="shared" si="4417"/>
        <v>347.5</v>
      </c>
      <c r="K1592" s="32">
        <f t="shared" si="4418"/>
        <v>347.5</v>
      </c>
      <c r="L1592" s="32">
        <f t="shared" si="4419"/>
        <v>207.5</v>
      </c>
      <c r="M1592" s="32">
        <f t="shared" si="4420"/>
        <v>207.5</v>
      </c>
      <c r="N1592" s="32">
        <f t="shared" si="4421"/>
        <v>207.5</v>
      </c>
      <c r="O1592" s="32">
        <f t="shared" si="4422"/>
        <v>0</v>
      </c>
      <c r="P1592" s="32">
        <f t="shared" si="4423"/>
        <v>0</v>
      </c>
      <c r="Q1592" s="32">
        <f t="shared" si="4424"/>
        <v>0</v>
      </c>
      <c r="R1592" s="32">
        <f t="shared" si="4425"/>
        <v>0</v>
      </c>
      <c r="S1592" s="32">
        <f t="shared" si="4426"/>
        <v>0</v>
      </c>
      <c r="T1592" s="32">
        <f t="shared" si="4427"/>
        <v>0</v>
      </c>
      <c r="U1592" s="32">
        <v>0</v>
      </c>
      <c r="V1592" s="32">
        <f t="shared" si="4415"/>
        <v>555</v>
      </c>
      <c r="W1592" s="32">
        <f t="shared" si="4428"/>
        <v>0</v>
      </c>
      <c r="X1592" s="32">
        <f t="shared" si="4429"/>
        <v>0</v>
      </c>
      <c r="Y1592" s="32">
        <f t="shared" si="4430"/>
        <v>0</v>
      </c>
      <c r="Z1592" s="32">
        <f t="shared" si="4431"/>
        <v>0</v>
      </c>
      <c r="AA1592" s="32">
        <f t="shared" si="4432"/>
        <v>0</v>
      </c>
      <c r="AB1592" s="32">
        <f t="shared" si="4433"/>
        <v>555</v>
      </c>
      <c r="AC1592" s="33">
        <f t="shared" si="4434"/>
        <v>555</v>
      </c>
      <c r="AD1592" s="33">
        <f t="shared" si="4435"/>
        <v>555</v>
      </c>
      <c r="AE1592" s="34">
        <f t="shared" si="4396"/>
        <v>100</v>
      </c>
      <c r="AF1592" s="32">
        <f t="shared" si="4436"/>
        <v>555</v>
      </c>
      <c r="AG1592" s="32">
        <f t="shared" si="4437"/>
        <v>0</v>
      </c>
      <c r="AH1592" s="32">
        <f t="shared" si="4438"/>
        <v>0</v>
      </c>
      <c r="AI1592" s="32">
        <f t="shared" si="4439"/>
        <v>0</v>
      </c>
      <c r="AJ1592" s="32">
        <f t="shared" si="4440"/>
        <v>0</v>
      </c>
      <c r="AK1592" s="32">
        <f t="shared" si="4441"/>
        <v>0</v>
      </c>
      <c r="AL1592" s="32">
        <f t="shared" si="4398"/>
        <v>555</v>
      </c>
      <c r="AM1592" s="32">
        <f t="shared" si="4399"/>
        <v>0</v>
      </c>
    </row>
    <row r="1593" spans="2:40" ht="31.2" x14ac:dyDescent="0.3">
      <c r="B1593" s="30" t="s">
        <v>831</v>
      </c>
      <c r="C1593" s="30" t="s">
        <v>38</v>
      </c>
      <c r="D1593" s="30" t="s">
        <v>40</v>
      </c>
      <c r="E1593" s="15" t="str">
        <f t="shared" si="4414"/>
        <v>0113</v>
      </c>
      <c r="F1593" s="30" t="s">
        <v>685</v>
      </c>
      <c r="G1593" s="30" t="s">
        <v>174</v>
      </c>
      <c r="H1593" s="31" t="s">
        <v>175</v>
      </c>
      <c r="I1593" s="32">
        <f t="shared" si="4416"/>
        <v>347.5</v>
      </c>
      <c r="J1593" s="32">
        <f t="shared" si="4417"/>
        <v>347.5</v>
      </c>
      <c r="K1593" s="32">
        <f t="shared" si="4418"/>
        <v>347.5</v>
      </c>
      <c r="L1593" s="32">
        <f t="shared" si="4419"/>
        <v>207.5</v>
      </c>
      <c r="M1593" s="32">
        <f t="shared" si="4420"/>
        <v>207.5</v>
      </c>
      <c r="N1593" s="32">
        <f t="shared" si="4421"/>
        <v>207.5</v>
      </c>
      <c r="O1593" s="32">
        <f t="shared" si="4422"/>
        <v>0</v>
      </c>
      <c r="P1593" s="32">
        <f t="shared" si="4423"/>
        <v>0</v>
      </c>
      <c r="Q1593" s="32">
        <f t="shared" si="4424"/>
        <v>0</v>
      </c>
      <c r="R1593" s="32">
        <f t="shared" si="4425"/>
        <v>0</v>
      </c>
      <c r="S1593" s="32">
        <f t="shared" si="4426"/>
        <v>0</v>
      </c>
      <c r="T1593" s="32">
        <f t="shared" si="4427"/>
        <v>0</v>
      </c>
      <c r="U1593" s="32">
        <v>0</v>
      </c>
      <c r="V1593" s="32">
        <f t="shared" si="4415"/>
        <v>555</v>
      </c>
      <c r="W1593" s="32">
        <f t="shared" si="4428"/>
        <v>0</v>
      </c>
      <c r="X1593" s="32">
        <f t="shared" si="4429"/>
        <v>0</v>
      </c>
      <c r="Y1593" s="32">
        <f t="shared" si="4430"/>
        <v>0</v>
      </c>
      <c r="Z1593" s="32">
        <f t="shared" si="4431"/>
        <v>0</v>
      </c>
      <c r="AA1593" s="32">
        <f t="shared" si="4432"/>
        <v>0</v>
      </c>
      <c r="AB1593" s="32">
        <f t="shared" si="4433"/>
        <v>555</v>
      </c>
      <c r="AC1593" s="33">
        <f t="shared" si="4434"/>
        <v>555</v>
      </c>
      <c r="AD1593" s="33">
        <f t="shared" si="4435"/>
        <v>555</v>
      </c>
      <c r="AE1593" s="34">
        <f t="shared" si="4396"/>
        <v>100</v>
      </c>
      <c r="AF1593" s="32">
        <f t="shared" si="4436"/>
        <v>555</v>
      </c>
      <c r="AG1593" s="32">
        <f t="shared" si="4437"/>
        <v>0</v>
      </c>
      <c r="AH1593" s="32">
        <f t="shared" si="4438"/>
        <v>0</v>
      </c>
      <c r="AI1593" s="32">
        <f t="shared" si="4439"/>
        <v>0</v>
      </c>
      <c r="AJ1593" s="32">
        <f t="shared" si="4440"/>
        <v>0</v>
      </c>
      <c r="AK1593" s="32">
        <f t="shared" si="4441"/>
        <v>0</v>
      </c>
      <c r="AL1593" s="32">
        <f t="shared" si="4398"/>
        <v>555</v>
      </c>
      <c r="AM1593" s="32">
        <f t="shared" si="4399"/>
        <v>0</v>
      </c>
    </row>
    <row r="1594" spans="2:40" ht="62.4" x14ac:dyDescent="0.3">
      <c r="B1594" s="30" t="s">
        <v>831</v>
      </c>
      <c r="C1594" s="30" t="s">
        <v>38</v>
      </c>
      <c r="D1594" s="30" t="s">
        <v>40</v>
      </c>
      <c r="E1594" s="15" t="str">
        <f t="shared" si="4414"/>
        <v>0113</v>
      </c>
      <c r="F1594" s="30" t="s">
        <v>685</v>
      </c>
      <c r="G1594" s="30" t="s">
        <v>370</v>
      </c>
      <c r="H1594" s="31" t="s">
        <v>371</v>
      </c>
      <c r="I1594" s="32">
        <v>347.5</v>
      </c>
      <c r="J1594" s="32">
        <v>347.5</v>
      </c>
      <c r="K1594" s="32">
        <v>347.5</v>
      </c>
      <c r="L1594" s="32">
        <v>207.5</v>
      </c>
      <c r="M1594" s="32">
        <v>207.5</v>
      </c>
      <c r="N1594" s="32">
        <v>207.5</v>
      </c>
      <c r="O1594" s="32">
        <v>0</v>
      </c>
      <c r="P1594" s="32">
        <v>0</v>
      </c>
      <c r="Q1594" s="32">
        <v>0</v>
      </c>
      <c r="R1594" s="32">
        <v>0</v>
      </c>
      <c r="S1594" s="32">
        <v>0</v>
      </c>
      <c r="T1594" s="32">
        <v>0</v>
      </c>
      <c r="U1594" s="32">
        <v>0</v>
      </c>
      <c r="V1594" s="32">
        <f t="shared" si="4415"/>
        <v>555</v>
      </c>
      <c r="W1594" s="32"/>
      <c r="X1594" s="32"/>
      <c r="Y1594" s="32"/>
      <c r="Z1594" s="32"/>
      <c r="AA1594" s="32"/>
      <c r="AB1594" s="32">
        <v>555</v>
      </c>
      <c r="AC1594" s="33">
        <v>555</v>
      </c>
      <c r="AD1594" s="33">
        <v>555</v>
      </c>
      <c r="AE1594" s="34">
        <f t="shared" si="4396"/>
        <v>100</v>
      </c>
      <c r="AF1594" s="32">
        <v>555</v>
      </c>
      <c r="AG1594" s="32">
        <v>0</v>
      </c>
      <c r="AH1594" s="32">
        <v>0</v>
      </c>
      <c r="AI1594" s="32">
        <v>0</v>
      </c>
      <c r="AJ1594" s="32">
        <v>0</v>
      </c>
      <c r="AK1594" s="32">
        <v>0</v>
      </c>
      <c r="AL1594" s="32">
        <f t="shared" si="4398"/>
        <v>555</v>
      </c>
      <c r="AM1594" s="32">
        <f t="shared" si="4399"/>
        <v>0</v>
      </c>
      <c r="AN1594" s="12"/>
    </row>
    <row r="1595" spans="2:40" ht="62.4" x14ac:dyDescent="0.3">
      <c r="B1595" s="30" t="s">
        <v>831</v>
      </c>
      <c r="C1595" s="30" t="s">
        <v>38</v>
      </c>
      <c r="D1595" s="30" t="s">
        <v>40</v>
      </c>
      <c r="E1595" s="15" t="str">
        <f t="shared" si="4414"/>
        <v>0113</v>
      </c>
      <c r="F1595" s="30" t="s">
        <v>687</v>
      </c>
      <c r="G1595" s="30"/>
      <c r="H1595" s="31" t="s">
        <v>688</v>
      </c>
      <c r="I1595" s="32">
        <f t="shared" si="4416"/>
        <v>6701.5</v>
      </c>
      <c r="J1595" s="32">
        <f t="shared" si="4417"/>
        <v>6701.5</v>
      </c>
      <c r="K1595" s="32">
        <f t="shared" si="4418"/>
        <v>6701.5</v>
      </c>
      <c r="L1595" s="32">
        <f t="shared" si="4419"/>
        <v>2271.6999999999998</v>
      </c>
      <c r="M1595" s="32">
        <f t="shared" si="4420"/>
        <v>2271.6999999999998</v>
      </c>
      <c r="N1595" s="32">
        <f t="shared" si="4421"/>
        <v>2271.6999999999998</v>
      </c>
      <c r="O1595" s="32">
        <f t="shared" si="4422"/>
        <v>0</v>
      </c>
      <c r="P1595" s="32">
        <f t="shared" si="4423"/>
        <v>0</v>
      </c>
      <c r="Q1595" s="32">
        <f t="shared" si="4424"/>
        <v>0</v>
      </c>
      <c r="R1595" s="32">
        <f t="shared" si="4425"/>
        <v>0</v>
      </c>
      <c r="S1595" s="32">
        <f t="shared" si="4426"/>
        <v>0</v>
      </c>
      <c r="T1595" s="32">
        <f t="shared" si="4427"/>
        <v>0</v>
      </c>
      <c r="U1595" s="32">
        <v>0</v>
      </c>
      <c r="V1595" s="32">
        <f t="shared" si="4415"/>
        <v>8973.2000000000007</v>
      </c>
      <c r="W1595" s="32">
        <f t="shared" si="4428"/>
        <v>0</v>
      </c>
      <c r="X1595" s="32">
        <f t="shared" si="4429"/>
        <v>0</v>
      </c>
      <c r="Y1595" s="32">
        <f t="shared" si="4430"/>
        <v>0</v>
      </c>
      <c r="Z1595" s="32">
        <f t="shared" si="4431"/>
        <v>0</v>
      </c>
      <c r="AA1595" s="32">
        <f t="shared" si="4432"/>
        <v>0</v>
      </c>
      <c r="AB1595" s="32">
        <f t="shared" si="4433"/>
        <v>9116.1129999999994</v>
      </c>
      <c r="AC1595" s="33">
        <f t="shared" si="4434"/>
        <v>9116.1129999999994</v>
      </c>
      <c r="AD1595" s="33">
        <f t="shared" si="4435"/>
        <v>9116.1129999999994</v>
      </c>
      <c r="AE1595" s="34">
        <f t="shared" si="4396"/>
        <v>100</v>
      </c>
      <c r="AF1595" s="32">
        <f t="shared" si="4436"/>
        <v>9116.1129999999994</v>
      </c>
      <c r="AG1595" s="32">
        <f t="shared" si="4437"/>
        <v>0</v>
      </c>
      <c r="AH1595" s="32">
        <f t="shared" si="4438"/>
        <v>0</v>
      </c>
      <c r="AI1595" s="32">
        <f t="shared" si="4439"/>
        <v>0</v>
      </c>
      <c r="AJ1595" s="32">
        <f t="shared" si="4440"/>
        <v>0</v>
      </c>
      <c r="AK1595" s="32">
        <f t="shared" si="4441"/>
        <v>0</v>
      </c>
      <c r="AL1595" s="32">
        <f t="shared" si="4398"/>
        <v>9116.1129999999994</v>
      </c>
      <c r="AM1595" s="32">
        <f t="shared" si="4399"/>
        <v>-142.91299999999865</v>
      </c>
    </row>
    <row r="1596" spans="2:40" ht="31.2" x14ac:dyDescent="0.3">
      <c r="B1596" s="30" t="s">
        <v>831</v>
      </c>
      <c r="C1596" s="30" t="s">
        <v>38</v>
      </c>
      <c r="D1596" s="30" t="s">
        <v>40</v>
      </c>
      <c r="E1596" s="15" t="str">
        <f t="shared" si="4414"/>
        <v>0113</v>
      </c>
      <c r="F1596" s="30" t="s">
        <v>689</v>
      </c>
      <c r="G1596" s="30"/>
      <c r="H1596" s="31" t="s">
        <v>690</v>
      </c>
      <c r="I1596" s="32">
        <f t="shared" si="4416"/>
        <v>6701.5</v>
      </c>
      <c r="J1596" s="32">
        <f t="shared" si="4417"/>
        <v>6701.5</v>
      </c>
      <c r="K1596" s="32">
        <f t="shared" si="4418"/>
        <v>6701.5</v>
      </c>
      <c r="L1596" s="32">
        <f t="shared" si="4419"/>
        <v>2271.6999999999998</v>
      </c>
      <c r="M1596" s="32">
        <f t="shared" si="4420"/>
        <v>2271.6999999999998</v>
      </c>
      <c r="N1596" s="32">
        <f t="shared" si="4421"/>
        <v>2271.6999999999998</v>
      </c>
      <c r="O1596" s="32">
        <f t="shared" si="4422"/>
        <v>0</v>
      </c>
      <c r="P1596" s="32">
        <f t="shared" si="4423"/>
        <v>0</v>
      </c>
      <c r="Q1596" s="32">
        <f t="shared" si="4424"/>
        <v>0</v>
      </c>
      <c r="R1596" s="32">
        <f t="shared" si="4425"/>
        <v>0</v>
      </c>
      <c r="S1596" s="32">
        <f t="shared" si="4426"/>
        <v>0</v>
      </c>
      <c r="T1596" s="32">
        <f t="shared" si="4427"/>
        <v>0</v>
      </c>
      <c r="U1596" s="32">
        <v>0</v>
      </c>
      <c r="V1596" s="32">
        <f t="shared" si="4415"/>
        <v>8973.2000000000007</v>
      </c>
      <c r="W1596" s="32">
        <f t="shared" si="4428"/>
        <v>0</v>
      </c>
      <c r="X1596" s="32">
        <f t="shared" si="4429"/>
        <v>0</v>
      </c>
      <c r="Y1596" s="32">
        <f t="shared" si="4430"/>
        <v>0</v>
      </c>
      <c r="Z1596" s="32">
        <f t="shared" si="4431"/>
        <v>0</v>
      </c>
      <c r="AA1596" s="32">
        <f t="shared" si="4432"/>
        <v>0</v>
      </c>
      <c r="AB1596" s="32">
        <f t="shared" si="4433"/>
        <v>9116.1129999999994</v>
      </c>
      <c r="AC1596" s="33">
        <f t="shared" si="4434"/>
        <v>9116.1129999999994</v>
      </c>
      <c r="AD1596" s="33">
        <f t="shared" si="4435"/>
        <v>9116.1129999999994</v>
      </c>
      <c r="AE1596" s="34">
        <f t="shared" si="4396"/>
        <v>100</v>
      </c>
      <c r="AF1596" s="32">
        <f t="shared" si="4436"/>
        <v>9116.1129999999994</v>
      </c>
      <c r="AG1596" s="32">
        <f t="shared" si="4437"/>
        <v>0</v>
      </c>
      <c r="AH1596" s="32">
        <f t="shared" si="4438"/>
        <v>0</v>
      </c>
      <c r="AI1596" s="32">
        <f t="shared" si="4439"/>
        <v>0</v>
      </c>
      <c r="AJ1596" s="32">
        <f t="shared" si="4440"/>
        <v>0</v>
      </c>
      <c r="AK1596" s="32">
        <f t="shared" si="4441"/>
        <v>0</v>
      </c>
      <c r="AL1596" s="32">
        <f t="shared" si="4398"/>
        <v>9116.1129999999994</v>
      </c>
      <c r="AM1596" s="32">
        <f t="shared" si="4399"/>
        <v>-142.91299999999865</v>
      </c>
    </row>
    <row r="1597" spans="2:40" ht="31.2" x14ac:dyDescent="0.3">
      <c r="B1597" s="30" t="s">
        <v>831</v>
      </c>
      <c r="C1597" s="30" t="s">
        <v>38</v>
      </c>
      <c r="D1597" s="30" t="s">
        <v>40</v>
      </c>
      <c r="E1597" s="15" t="str">
        <f t="shared" si="4414"/>
        <v>0113</v>
      </c>
      <c r="F1597" s="30" t="s">
        <v>689</v>
      </c>
      <c r="G1597" s="30" t="s">
        <v>174</v>
      </c>
      <c r="H1597" s="31" t="s">
        <v>175</v>
      </c>
      <c r="I1597" s="32">
        <f t="shared" si="4416"/>
        <v>6701.5</v>
      </c>
      <c r="J1597" s="32">
        <f t="shared" si="4417"/>
        <v>6701.5</v>
      </c>
      <c r="K1597" s="32">
        <f t="shared" si="4418"/>
        <v>6701.5</v>
      </c>
      <c r="L1597" s="32">
        <f t="shared" si="4419"/>
        <v>2271.6999999999998</v>
      </c>
      <c r="M1597" s="32">
        <f t="shared" si="4420"/>
        <v>2271.6999999999998</v>
      </c>
      <c r="N1597" s="32">
        <f t="shared" si="4421"/>
        <v>2271.6999999999998</v>
      </c>
      <c r="O1597" s="32">
        <f t="shared" si="4422"/>
        <v>0</v>
      </c>
      <c r="P1597" s="32">
        <f t="shared" si="4423"/>
        <v>0</v>
      </c>
      <c r="Q1597" s="32">
        <f t="shared" si="4424"/>
        <v>0</v>
      </c>
      <c r="R1597" s="32">
        <f t="shared" si="4425"/>
        <v>0</v>
      </c>
      <c r="S1597" s="32">
        <f t="shared" si="4426"/>
        <v>0</v>
      </c>
      <c r="T1597" s="32">
        <f t="shared" si="4427"/>
        <v>0</v>
      </c>
      <c r="U1597" s="32">
        <v>0</v>
      </c>
      <c r="V1597" s="32">
        <f t="shared" si="4415"/>
        <v>8973.2000000000007</v>
      </c>
      <c r="W1597" s="32">
        <f t="shared" si="4428"/>
        <v>0</v>
      </c>
      <c r="X1597" s="32">
        <f t="shared" si="4429"/>
        <v>0</v>
      </c>
      <c r="Y1597" s="32">
        <f t="shared" si="4430"/>
        <v>0</v>
      </c>
      <c r="Z1597" s="32">
        <f t="shared" si="4431"/>
        <v>0</v>
      </c>
      <c r="AA1597" s="32">
        <f t="shared" si="4432"/>
        <v>0</v>
      </c>
      <c r="AB1597" s="32">
        <f t="shared" si="4433"/>
        <v>9116.1129999999994</v>
      </c>
      <c r="AC1597" s="33">
        <f t="shared" si="4434"/>
        <v>9116.1129999999994</v>
      </c>
      <c r="AD1597" s="33">
        <f t="shared" si="4435"/>
        <v>9116.1129999999994</v>
      </c>
      <c r="AE1597" s="34">
        <f t="shared" si="4396"/>
        <v>100</v>
      </c>
      <c r="AF1597" s="32">
        <f t="shared" si="4436"/>
        <v>9116.1129999999994</v>
      </c>
      <c r="AG1597" s="32">
        <f t="shared" si="4437"/>
        <v>0</v>
      </c>
      <c r="AH1597" s="32">
        <f t="shared" si="4438"/>
        <v>0</v>
      </c>
      <c r="AI1597" s="32">
        <f t="shared" si="4439"/>
        <v>0</v>
      </c>
      <c r="AJ1597" s="32">
        <f t="shared" si="4440"/>
        <v>0</v>
      </c>
      <c r="AK1597" s="32">
        <f t="shared" si="4441"/>
        <v>0</v>
      </c>
      <c r="AL1597" s="32">
        <f t="shared" si="4398"/>
        <v>9116.1129999999994</v>
      </c>
      <c r="AM1597" s="32">
        <f t="shared" si="4399"/>
        <v>-142.91299999999865</v>
      </c>
    </row>
    <row r="1598" spans="2:40" ht="62.4" x14ac:dyDescent="0.3">
      <c r="B1598" s="30" t="s">
        <v>831</v>
      </c>
      <c r="C1598" s="30" t="s">
        <v>38</v>
      </c>
      <c r="D1598" s="30" t="s">
        <v>40</v>
      </c>
      <c r="E1598" s="15" t="str">
        <f t="shared" si="4414"/>
        <v>0113</v>
      </c>
      <c r="F1598" s="30" t="s">
        <v>689</v>
      </c>
      <c r="G1598" s="30" t="s">
        <v>370</v>
      </c>
      <c r="H1598" s="31" t="s">
        <v>371</v>
      </c>
      <c r="I1598" s="32">
        <v>6701.5</v>
      </c>
      <c r="J1598" s="32">
        <v>6701.5</v>
      </c>
      <c r="K1598" s="32">
        <v>6701.5</v>
      </c>
      <c r="L1598" s="32">
        <v>2271.6999999999998</v>
      </c>
      <c r="M1598" s="32">
        <v>2271.6999999999998</v>
      </c>
      <c r="N1598" s="32">
        <v>2271.6999999999998</v>
      </c>
      <c r="O1598" s="32">
        <v>0</v>
      </c>
      <c r="P1598" s="32">
        <v>0</v>
      </c>
      <c r="Q1598" s="32">
        <v>0</v>
      </c>
      <c r="R1598" s="32">
        <v>0</v>
      </c>
      <c r="S1598" s="32">
        <v>0</v>
      </c>
      <c r="T1598" s="32">
        <v>0</v>
      </c>
      <c r="U1598" s="32">
        <v>0</v>
      </c>
      <c r="V1598" s="32">
        <f t="shared" si="4415"/>
        <v>8973.2000000000007</v>
      </c>
      <c r="W1598" s="32"/>
      <c r="X1598" s="32"/>
      <c r="Y1598" s="32"/>
      <c r="Z1598" s="32"/>
      <c r="AA1598" s="32"/>
      <c r="AB1598" s="32">
        <v>9116.1129999999994</v>
      </c>
      <c r="AC1598" s="33">
        <v>9116.1129999999994</v>
      </c>
      <c r="AD1598" s="33">
        <v>9116.1129999999994</v>
      </c>
      <c r="AE1598" s="34">
        <f t="shared" si="4396"/>
        <v>100</v>
      </c>
      <c r="AF1598" s="32">
        <v>9116.1129999999994</v>
      </c>
      <c r="AG1598" s="32">
        <v>0</v>
      </c>
      <c r="AH1598" s="32">
        <v>0</v>
      </c>
      <c r="AI1598" s="32">
        <v>0</v>
      </c>
      <c r="AJ1598" s="32">
        <v>0</v>
      </c>
      <c r="AK1598" s="32">
        <v>0</v>
      </c>
      <c r="AL1598" s="32">
        <f t="shared" si="4398"/>
        <v>9116.1129999999994</v>
      </c>
      <c r="AM1598" s="32">
        <f t="shared" si="4399"/>
        <v>-142.91299999999865</v>
      </c>
      <c r="AN1598" s="12"/>
    </row>
    <row r="1599" spans="2:40" ht="46.8" x14ac:dyDescent="0.3">
      <c r="B1599" s="30" t="s">
        <v>831</v>
      </c>
      <c r="C1599" s="30" t="s">
        <v>38</v>
      </c>
      <c r="D1599" s="30" t="s">
        <v>40</v>
      </c>
      <c r="E1599" s="15" t="str">
        <f t="shared" si="4414"/>
        <v>0113</v>
      </c>
      <c r="F1599" s="30" t="s">
        <v>691</v>
      </c>
      <c r="G1599" s="30"/>
      <c r="H1599" s="31" t="s">
        <v>692</v>
      </c>
      <c r="I1599" s="32">
        <f t="shared" si="4416"/>
        <v>9793</v>
      </c>
      <c r="J1599" s="32">
        <f t="shared" si="4417"/>
        <v>7225.4</v>
      </c>
      <c r="K1599" s="32">
        <f t="shared" si="4418"/>
        <v>9721.7999999999993</v>
      </c>
      <c r="L1599" s="32">
        <f t="shared" si="4419"/>
        <v>305.10000000000002</v>
      </c>
      <c r="M1599" s="32">
        <f t="shared" si="4420"/>
        <v>566.4</v>
      </c>
      <c r="N1599" s="32">
        <f t="shared" si="4421"/>
        <v>838.1</v>
      </c>
      <c r="O1599" s="32">
        <f t="shared" si="4422"/>
        <v>0</v>
      </c>
      <c r="P1599" s="32">
        <f t="shared" si="4423"/>
        <v>-153.28299999999999</v>
      </c>
      <c r="Q1599" s="32">
        <f t="shared" si="4424"/>
        <v>0</v>
      </c>
      <c r="R1599" s="32">
        <f t="shared" si="4425"/>
        <v>0</v>
      </c>
      <c r="S1599" s="32">
        <f t="shared" si="4426"/>
        <v>0</v>
      </c>
      <c r="T1599" s="32">
        <f t="shared" si="4427"/>
        <v>0</v>
      </c>
      <c r="U1599" s="32">
        <v>0</v>
      </c>
      <c r="V1599" s="32">
        <f t="shared" si="4415"/>
        <v>9944.8170000000009</v>
      </c>
      <c r="W1599" s="32">
        <f t="shared" si="4428"/>
        <v>0</v>
      </c>
      <c r="X1599" s="32">
        <f t="shared" si="4429"/>
        <v>0</v>
      </c>
      <c r="Y1599" s="32">
        <f t="shared" si="4430"/>
        <v>0</v>
      </c>
      <c r="Z1599" s="32">
        <f t="shared" si="4431"/>
        <v>0</v>
      </c>
      <c r="AA1599" s="32">
        <f t="shared" si="4432"/>
        <v>0</v>
      </c>
      <c r="AB1599" s="32">
        <f t="shared" si="4433"/>
        <v>7928.0447899999999</v>
      </c>
      <c r="AC1599" s="33">
        <f t="shared" si="4434"/>
        <v>9588.2709999999988</v>
      </c>
      <c r="AD1599" s="33">
        <f t="shared" si="4435"/>
        <v>9585.7348299999994</v>
      </c>
      <c r="AE1599" s="34">
        <f t="shared" si="4396"/>
        <v>99.973549245739932</v>
      </c>
      <c r="AF1599" s="32">
        <f t="shared" si="4436"/>
        <v>9588.2710000000006</v>
      </c>
      <c r="AG1599" s="32">
        <f t="shared" si="4437"/>
        <v>0</v>
      </c>
      <c r="AH1599" s="32">
        <f t="shared" si="4438"/>
        <v>0</v>
      </c>
      <c r="AI1599" s="32">
        <f t="shared" si="4439"/>
        <v>0</v>
      </c>
      <c r="AJ1599" s="32">
        <f t="shared" si="4440"/>
        <v>0</v>
      </c>
      <c r="AK1599" s="32">
        <f t="shared" si="4441"/>
        <v>0</v>
      </c>
      <c r="AL1599" s="32">
        <f t="shared" si="4398"/>
        <v>9588.2710000000006</v>
      </c>
      <c r="AM1599" s="32">
        <f t="shared" si="4399"/>
        <v>356.54600000000028</v>
      </c>
    </row>
    <row r="1600" spans="2:40" ht="31.2" x14ac:dyDescent="0.3">
      <c r="B1600" s="30" t="s">
        <v>831</v>
      </c>
      <c r="C1600" s="30" t="s">
        <v>38</v>
      </c>
      <c r="D1600" s="30" t="s">
        <v>40</v>
      </c>
      <c r="E1600" s="15" t="str">
        <f t="shared" si="4414"/>
        <v>0113</v>
      </c>
      <c r="F1600" s="30" t="s">
        <v>693</v>
      </c>
      <c r="G1600" s="30"/>
      <c r="H1600" s="31" t="s">
        <v>694</v>
      </c>
      <c r="I1600" s="32">
        <f t="shared" ref="I1600:T1600" si="4442">I1601+I1603</f>
        <v>9793</v>
      </c>
      <c r="J1600" s="32">
        <f t="shared" si="4442"/>
        <v>7225.4</v>
      </c>
      <c r="K1600" s="32">
        <f t="shared" si="4442"/>
        <v>9721.7999999999993</v>
      </c>
      <c r="L1600" s="32">
        <f t="shared" si="4442"/>
        <v>305.10000000000002</v>
      </c>
      <c r="M1600" s="32">
        <f t="shared" si="4442"/>
        <v>566.4</v>
      </c>
      <c r="N1600" s="32">
        <f t="shared" si="4442"/>
        <v>838.1</v>
      </c>
      <c r="O1600" s="32">
        <f t="shared" si="4442"/>
        <v>0</v>
      </c>
      <c r="P1600" s="32">
        <f t="shared" si="4442"/>
        <v>-153.28299999999999</v>
      </c>
      <c r="Q1600" s="32">
        <f t="shared" si="4442"/>
        <v>0</v>
      </c>
      <c r="R1600" s="32">
        <f t="shared" si="4442"/>
        <v>0</v>
      </c>
      <c r="S1600" s="32">
        <f t="shared" si="4442"/>
        <v>0</v>
      </c>
      <c r="T1600" s="32">
        <f t="shared" si="4442"/>
        <v>0</v>
      </c>
      <c r="U1600" s="32">
        <v>0</v>
      </c>
      <c r="V1600" s="32">
        <f t="shared" si="4415"/>
        <v>9944.8170000000009</v>
      </c>
      <c r="W1600" s="32">
        <f t="shared" ref="W1600:AD1600" si="4443">W1601+W1603</f>
        <v>0</v>
      </c>
      <c r="X1600" s="32">
        <f t="shared" si="4443"/>
        <v>0</v>
      </c>
      <c r="Y1600" s="32">
        <f t="shared" si="4443"/>
        <v>0</v>
      </c>
      <c r="Z1600" s="32">
        <f t="shared" si="4443"/>
        <v>0</v>
      </c>
      <c r="AA1600" s="32">
        <f t="shared" si="4443"/>
        <v>0</v>
      </c>
      <c r="AB1600" s="32">
        <f t="shared" si="4443"/>
        <v>7928.0447899999999</v>
      </c>
      <c r="AC1600" s="33">
        <f t="shared" si="4443"/>
        <v>9588.2709999999988</v>
      </c>
      <c r="AD1600" s="33">
        <f t="shared" si="4443"/>
        <v>9585.7348299999994</v>
      </c>
      <c r="AE1600" s="34">
        <f t="shared" si="4396"/>
        <v>99.973549245739932</v>
      </c>
      <c r="AF1600" s="32">
        <f t="shared" ref="AF1600:AK1600" si="4444">AF1601+AF1603</f>
        <v>9588.2710000000006</v>
      </c>
      <c r="AG1600" s="32">
        <f t="shared" si="4444"/>
        <v>0</v>
      </c>
      <c r="AH1600" s="32">
        <f t="shared" si="4444"/>
        <v>0</v>
      </c>
      <c r="AI1600" s="32">
        <f t="shared" si="4444"/>
        <v>0</v>
      </c>
      <c r="AJ1600" s="32">
        <f t="shared" si="4444"/>
        <v>0</v>
      </c>
      <c r="AK1600" s="32">
        <f t="shared" si="4444"/>
        <v>0</v>
      </c>
      <c r="AL1600" s="32">
        <f t="shared" si="4398"/>
        <v>9588.2710000000006</v>
      </c>
      <c r="AM1600" s="32">
        <f t="shared" si="4399"/>
        <v>356.54600000000028</v>
      </c>
    </row>
    <row r="1601" spans="2:40" ht="31.2" x14ac:dyDescent="0.3">
      <c r="B1601" s="30" t="s">
        <v>831</v>
      </c>
      <c r="C1601" s="30" t="s">
        <v>38</v>
      </c>
      <c r="D1601" s="30" t="s">
        <v>40</v>
      </c>
      <c r="E1601" s="15" t="str">
        <f t="shared" si="4414"/>
        <v>0113</v>
      </c>
      <c r="F1601" s="30" t="s">
        <v>693</v>
      </c>
      <c r="G1601" s="30" t="s">
        <v>50</v>
      </c>
      <c r="H1601" s="31" t="s">
        <v>51</v>
      </c>
      <c r="I1601" s="32">
        <f t="shared" ref="I1601:T1601" si="4445">I1602</f>
        <v>9593</v>
      </c>
      <c r="J1601" s="32">
        <f t="shared" si="4445"/>
        <v>7025.4</v>
      </c>
      <c r="K1601" s="32">
        <f t="shared" si="4445"/>
        <v>9521.7999999999993</v>
      </c>
      <c r="L1601" s="32">
        <f t="shared" si="4445"/>
        <v>305.10000000000002</v>
      </c>
      <c r="M1601" s="32">
        <f t="shared" si="4445"/>
        <v>566.4</v>
      </c>
      <c r="N1601" s="32">
        <f t="shared" si="4445"/>
        <v>838.1</v>
      </c>
      <c r="O1601" s="32">
        <f t="shared" si="4445"/>
        <v>0</v>
      </c>
      <c r="P1601" s="32">
        <f t="shared" si="4445"/>
        <v>-153.28299999999999</v>
      </c>
      <c r="Q1601" s="32">
        <f t="shared" si="4445"/>
        <v>0</v>
      </c>
      <c r="R1601" s="32">
        <f t="shared" si="4445"/>
        <v>0</v>
      </c>
      <c r="S1601" s="32">
        <f t="shared" si="4445"/>
        <v>0</v>
      </c>
      <c r="T1601" s="32">
        <f t="shared" si="4445"/>
        <v>0</v>
      </c>
      <c r="U1601" s="32">
        <v>0</v>
      </c>
      <c r="V1601" s="32">
        <f t="shared" si="4415"/>
        <v>9744.8170000000009</v>
      </c>
      <c r="W1601" s="32">
        <f t="shared" ref="W1601:AD1601" si="4446">W1602</f>
        <v>0</v>
      </c>
      <c r="X1601" s="32">
        <f t="shared" si="4446"/>
        <v>0</v>
      </c>
      <c r="Y1601" s="32">
        <f t="shared" si="4446"/>
        <v>0</v>
      </c>
      <c r="Z1601" s="32">
        <f t="shared" si="4446"/>
        <v>0</v>
      </c>
      <c r="AA1601" s="32">
        <f t="shared" si="4446"/>
        <v>0</v>
      </c>
      <c r="AB1601" s="32">
        <f t="shared" si="4446"/>
        <v>7740.1277899999995</v>
      </c>
      <c r="AC1601" s="33">
        <f t="shared" si="4446"/>
        <v>9400.3539999999994</v>
      </c>
      <c r="AD1601" s="33">
        <f t="shared" si="4446"/>
        <v>9397.81783</v>
      </c>
      <c r="AE1601" s="34">
        <f t="shared" si="4396"/>
        <v>99.973020484122202</v>
      </c>
      <c r="AF1601" s="32">
        <f t="shared" ref="AF1601:AK1601" si="4447">AF1602</f>
        <v>9388.2710000000006</v>
      </c>
      <c r="AG1601" s="32">
        <f t="shared" si="4447"/>
        <v>0</v>
      </c>
      <c r="AH1601" s="32">
        <f t="shared" si="4447"/>
        <v>0</v>
      </c>
      <c r="AI1601" s="32">
        <f t="shared" si="4447"/>
        <v>0</v>
      </c>
      <c r="AJ1601" s="32">
        <f t="shared" si="4447"/>
        <v>0</v>
      </c>
      <c r="AK1601" s="32">
        <f t="shared" si="4447"/>
        <v>0</v>
      </c>
      <c r="AL1601" s="32">
        <f t="shared" si="4398"/>
        <v>9388.2710000000006</v>
      </c>
      <c r="AM1601" s="32">
        <f t="shared" si="4399"/>
        <v>356.54600000000028</v>
      </c>
    </row>
    <row r="1602" spans="2:40" ht="31.2" x14ac:dyDescent="0.3">
      <c r="B1602" s="30" t="s">
        <v>831</v>
      </c>
      <c r="C1602" s="30" t="s">
        <v>38</v>
      </c>
      <c r="D1602" s="30" t="s">
        <v>40</v>
      </c>
      <c r="E1602" s="15" t="str">
        <f t="shared" si="4414"/>
        <v>0113</v>
      </c>
      <c r="F1602" s="30" t="s">
        <v>693</v>
      </c>
      <c r="G1602" s="30" t="s">
        <v>52</v>
      </c>
      <c r="H1602" s="31" t="s">
        <v>53</v>
      </c>
      <c r="I1602" s="32">
        <v>9593</v>
      </c>
      <c r="J1602" s="32">
        <v>7025.4</v>
      </c>
      <c r="K1602" s="32">
        <v>9521.7999999999993</v>
      </c>
      <c r="L1602" s="32">
        <v>305.10000000000002</v>
      </c>
      <c r="M1602" s="32">
        <v>566.4</v>
      </c>
      <c r="N1602" s="32">
        <v>838.1</v>
      </c>
      <c r="O1602" s="32">
        <v>0</v>
      </c>
      <c r="P1602" s="32">
        <v>-153.28299999999999</v>
      </c>
      <c r="Q1602" s="32">
        <v>0</v>
      </c>
      <c r="R1602" s="32">
        <v>0</v>
      </c>
      <c r="S1602" s="32">
        <v>0</v>
      </c>
      <c r="T1602" s="32">
        <v>0</v>
      </c>
      <c r="U1602" s="32">
        <v>0</v>
      </c>
      <c r="V1602" s="32">
        <f t="shared" si="4415"/>
        <v>9744.8170000000009</v>
      </c>
      <c r="W1602" s="32"/>
      <c r="X1602" s="32"/>
      <c r="Y1602" s="32"/>
      <c r="Z1602" s="32"/>
      <c r="AA1602" s="32"/>
      <c r="AB1602" s="32">
        <v>7740.1277899999995</v>
      </c>
      <c r="AC1602" s="33">
        <v>9400.3539999999994</v>
      </c>
      <c r="AD1602" s="33">
        <v>9397.81783</v>
      </c>
      <c r="AE1602" s="34">
        <f t="shared" si="4396"/>
        <v>99.973020484122202</v>
      </c>
      <c r="AF1602" s="32">
        <v>9388.2710000000006</v>
      </c>
      <c r="AG1602" s="32">
        <v>0</v>
      </c>
      <c r="AH1602" s="32">
        <v>0</v>
      </c>
      <c r="AI1602" s="32">
        <v>0</v>
      </c>
      <c r="AJ1602" s="32">
        <v>0</v>
      </c>
      <c r="AK1602" s="32">
        <v>0</v>
      </c>
      <c r="AL1602" s="32">
        <f t="shared" si="4398"/>
        <v>9388.2710000000006</v>
      </c>
      <c r="AM1602" s="32">
        <f t="shared" si="4399"/>
        <v>356.54600000000028</v>
      </c>
      <c r="AN1602" s="12"/>
    </row>
    <row r="1603" spans="2:40" x14ac:dyDescent="0.3">
      <c r="B1603" s="30" t="s">
        <v>831</v>
      </c>
      <c r="C1603" s="30" t="s">
        <v>38</v>
      </c>
      <c r="D1603" s="30" t="s">
        <v>40</v>
      </c>
      <c r="E1603" s="15" t="str">
        <f t="shared" si="4414"/>
        <v>0113</v>
      </c>
      <c r="F1603" s="30" t="s">
        <v>693</v>
      </c>
      <c r="G1603" s="30" t="s">
        <v>56</v>
      </c>
      <c r="H1603" s="31" t="s">
        <v>57</v>
      </c>
      <c r="I1603" s="32">
        <f t="shared" ref="I1603:T1603" si="4448">I1604</f>
        <v>200</v>
      </c>
      <c r="J1603" s="32">
        <f t="shared" si="4448"/>
        <v>200</v>
      </c>
      <c r="K1603" s="32">
        <f t="shared" si="4448"/>
        <v>200</v>
      </c>
      <c r="L1603" s="32">
        <f t="shared" si="4448"/>
        <v>0</v>
      </c>
      <c r="M1603" s="32">
        <f t="shared" si="4448"/>
        <v>0</v>
      </c>
      <c r="N1603" s="32">
        <f t="shared" si="4448"/>
        <v>0</v>
      </c>
      <c r="O1603" s="32">
        <f t="shared" si="4448"/>
        <v>0</v>
      </c>
      <c r="P1603" s="32">
        <f t="shared" si="4448"/>
        <v>0</v>
      </c>
      <c r="Q1603" s="32">
        <f t="shared" si="4448"/>
        <v>0</v>
      </c>
      <c r="R1603" s="32">
        <f t="shared" si="4448"/>
        <v>0</v>
      </c>
      <c r="S1603" s="32">
        <f t="shared" si="4448"/>
        <v>0</v>
      </c>
      <c r="T1603" s="32">
        <f t="shared" si="4448"/>
        <v>0</v>
      </c>
      <c r="U1603" s="32">
        <v>0</v>
      </c>
      <c r="V1603" s="32">
        <f t="shared" si="4415"/>
        <v>200</v>
      </c>
      <c r="W1603" s="32">
        <f t="shared" ref="W1603:AD1603" si="4449">W1604</f>
        <v>0</v>
      </c>
      <c r="X1603" s="32">
        <f t="shared" si="4449"/>
        <v>0</v>
      </c>
      <c r="Y1603" s="32">
        <f t="shared" si="4449"/>
        <v>0</v>
      </c>
      <c r="Z1603" s="32">
        <f t="shared" si="4449"/>
        <v>0</v>
      </c>
      <c r="AA1603" s="32">
        <f t="shared" si="4449"/>
        <v>0</v>
      </c>
      <c r="AB1603" s="32">
        <f t="shared" si="4449"/>
        <v>187.917</v>
      </c>
      <c r="AC1603" s="33">
        <f t="shared" si="4449"/>
        <v>187.917</v>
      </c>
      <c r="AD1603" s="33">
        <f t="shared" si="4449"/>
        <v>187.917</v>
      </c>
      <c r="AE1603" s="34">
        <f t="shared" si="4396"/>
        <v>100</v>
      </c>
      <c r="AF1603" s="32">
        <f t="shared" ref="AF1603:AK1603" si="4450">AF1604</f>
        <v>200</v>
      </c>
      <c r="AG1603" s="32">
        <f t="shared" si="4450"/>
        <v>0</v>
      </c>
      <c r="AH1603" s="32">
        <f t="shared" si="4450"/>
        <v>0</v>
      </c>
      <c r="AI1603" s="32">
        <f t="shared" si="4450"/>
        <v>0</v>
      </c>
      <c r="AJ1603" s="32">
        <f t="shared" si="4450"/>
        <v>0</v>
      </c>
      <c r="AK1603" s="32">
        <f t="shared" si="4450"/>
        <v>0</v>
      </c>
      <c r="AL1603" s="32">
        <f t="shared" si="4398"/>
        <v>200</v>
      </c>
      <c r="AM1603" s="32">
        <f t="shared" si="4399"/>
        <v>0</v>
      </c>
    </row>
    <row r="1604" spans="2:40" x14ac:dyDescent="0.3">
      <c r="B1604" s="30" t="s">
        <v>831</v>
      </c>
      <c r="C1604" s="30" t="s">
        <v>38</v>
      </c>
      <c r="D1604" s="30" t="s">
        <v>40</v>
      </c>
      <c r="E1604" s="15" t="str">
        <f t="shared" si="4414"/>
        <v>0113</v>
      </c>
      <c r="F1604" s="30" t="s">
        <v>693</v>
      </c>
      <c r="G1604" s="30" t="s">
        <v>60</v>
      </c>
      <c r="H1604" s="31" t="s">
        <v>61</v>
      </c>
      <c r="I1604" s="32">
        <v>200</v>
      </c>
      <c r="J1604" s="32">
        <v>200</v>
      </c>
      <c r="K1604" s="32">
        <v>200</v>
      </c>
      <c r="L1604" s="32"/>
      <c r="M1604" s="32"/>
      <c r="N1604" s="32"/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2">
        <v>0</v>
      </c>
      <c r="V1604" s="32">
        <f t="shared" si="4415"/>
        <v>200</v>
      </c>
      <c r="W1604" s="32"/>
      <c r="X1604" s="32"/>
      <c r="Y1604" s="32"/>
      <c r="Z1604" s="32"/>
      <c r="AA1604" s="32"/>
      <c r="AB1604" s="32">
        <v>187.917</v>
      </c>
      <c r="AC1604" s="33">
        <v>187.917</v>
      </c>
      <c r="AD1604" s="33">
        <v>187.917</v>
      </c>
      <c r="AE1604" s="34">
        <f t="shared" si="4396"/>
        <v>100</v>
      </c>
      <c r="AF1604" s="32">
        <v>200</v>
      </c>
      <c r="AG1604" s="32">
        <v>0</v>
      </c>
      <c r="AH1604" s="32">
        <v>0</v>
      </c>
      <c r="AI1604" s="32">
        <v>0</v>
      </c>
      <c r="AJ1604" s="32">
        <v>0</v>
      </c>
      <c r="AK1604" s="32">
        <v>0</v>
      </c>
      <c r="AL1604" s="32">
        <f t="shared" si="4398"/>
        <v>200</v>
      </c>
      <c r="AM1604" s="32">
        <f t="shared" si="4399"/>
        <v>0</v>
      </c>
      <c r="AN1604" s="12"/>
    </row>
    <row r="1605" spans="2:40" ht="31.2" hidden="1" customHeight="1" x14ac:dyDescent="0.3">
      <c r="B1605" s="30" t="s">
        <v>831</v>
      </c>
      <c r="C1605" s="30" t="s">
        <v>38</v>
      </c>
      <c r="D1605" s="30" t="s">
        <v>40</v>
      </c>
      <c r="E1605" s="15" t="str">
        <f t="shared" si="4414"/>
        <v>0113</v>
      </c>
      <c r="F1605" s="30" t="s">
        <v>342</v>
      </c>
      <c r="G1605" s="30"/>
      <c r="H1605" s="31" t="s">
        <v>343</v>
      </c>
      <c r="I1605" s="32">
        <f t="shared" ref="I1605:T1605" si="4451">I1606</f>
        <v>0</v>
      </c>
      <c r="J1605" s="32">
        <f t="shared" si="4451"/>
        <v>0</v>
      </c>
      <c r="K1605" s="32">
        <f t="shared" si="4451"/>
        <v>0</v>
      </c>
      <c r="L1605" s="32">
        <f t="shared" si="4451"/>
        <v>0</v>
      </c>
      <c r="M1605" s="32">
        <f t="shared" si="4451"/>
        <v>0</v>
      </c>
      <c r="N1605" s="32">
        <f t="shared" si="4451"/>
        <v>0</v>
      </c>
      <c r="O1605" s="32">
        <f t="shared" si="4451"/>
        <v>0</v>
      </c>
      <c r="P1605" s="32">
        <f t="shared" si="4451"/>
        <v>0</v>
      </c>
      <c r="Q1605" s="32">
        <f t="shared" si="4451"/>
        <v>0</v>
      </c>
      <c r="R1605" s="32">
        <f t="shared" si="4451"/>
        <v>0</v>
      </c>
      <c r="S1605" s="32">
        <f t="shared" si="4451"/>
        <v>0</v>
      </c>
      <c r="T1605" s="32">
        <f t="shared" si="4451"/>
        <v>0</v>
      </c>
      <c r="U1605" s="32">
        <v>0</v>
      </c>
      <c r="V1605" s="32">
        <f t="shared" si="4415"/>
        <v>0</v>
      </c>
      <c r="W1605" s="32">
        <f t="shared" ref="W1605:AD1605" si="4452">W1606</f>
        <v>0</v>
      </c>
      <c r="X1605" s="32">
        <f t="shared" si="4452"/>
        <v>0</v>
      </c>
      <c r="Y1605" s="32">
        <f t="shared" si="4452"/>
        <v>0</v>
      </c>
      <c r="Z1605" s="32">
        <f t="shared" si="4452"/>
        <v>0</v>
      </c>
      <c r="AA1605" s="32">
        <f t="shared" si="4452"/>
        <v>0</v>
      </c>
      <c r="AB1605" s="32">
        <f t="shared" si="4452"/>
        <v>0</v>
      </c>
      <c r="AC1605" s="33">
        <f t="shared" si="4452"/>
        <v>0</v>
      </c>
      <c r="AD1605" s="33">
        <f t="shared" si="4452"/>
        <v>0</v>
      </c>
      <c r="AE1605" s="34" t="e">
        <f t="shared" si="4396"/>
        <v>#DIV/0!</v>
      </c>
      <c r="AF1605" s="35">
        <f t="shared" ref="AF1605:AK1605" si="4453">AF1606</f>
        <v>0</v>
      </c>
      <c r="AG1605" s="35">
        <f t="shared" si="4453"/>
        <v>0</v>
      </c>
      <c r="AH1605" s="36">
        <f t="shared" si="4453"/>
        <v>0</v>
      </c>
      <c r="AI1605" s="36">
        <f t="shared" si="4453"/>
        <v>0</v>
      </c>
      <c r="AJ1605" s="36">
        <f t="shared" si="4453"/>
        <v>0</v>
      </c>
      <c r="AK1605" s="36">
        <f t="shared" si="4453"/>
        <v>0</v>
      </c>
      <c r="AL1605" s="36">
        <f t="shared" si="4398"/>
        <v>0</v>
      </c>
      <c r="AM1605" s="36">
        <f t="shared" si="4399"/>
        <v>0</v>
      </c>
      <c r="AN1605" s="37" t="s">
        <v>35</v>
      </c>
    </row>
    <row r="1606" spans="2:40" ht="62.4" hidden="1" customHeight="1" x14ac:dyDescent="0.3">
      <c r="B1606" s="30" t="s">
        <v>831</v>
      </c>
      <c r="C1606" s="30" t="s">
        <v>38</v>
      </c>
      <c r="D1606" s="30" t="s">
        <v>40</v>
      </c>
      <c r="E1606" s="15" t="str">
        <f t="shared" si="4414"/>
        <v>0113</v>
      </c>
      <c r="F1606" s="30" t="s">
        <v>344</v>
      </c>
      <c r="G1606" s="30"/>
      <c r="H1606" s="31" t="s">
        <v>345</v>
      </c>
      <c r="I1606" s="32">
        <f t="shared" ref="I1606:T1606" si="4454">I1607+I1610</f>
        <v>0</v>
      </c>
      <c r="J1606" s="32">
        <f t="shared" si="4454"/>
        <v>0</v>
      </c>
      <c r="K1606" s="32">
        <f t="shared" si="4454"/>
        <v>0</v>
      </c>
      <c r="L1606" s="32">
        <f t="shared" si="4454"/>
        <v>0</v>
      </c>
      <c r="M1606" s="32">
        <f t="shared" si="4454"/>
        <v>0</v>
      </c>
      <c r="N1606" s="32">
        <f t="shared" si="4454"/>
        <v>0</v>
      </c>
      <c r="O1606" s="32">
        <f t="shared" si="4454"/>
        <v>0</v>
      </c>
      <c r="P1606" s="32">
        <f t="shared" si="4454"/>
        <v>0</v>
      </c>
      <c r="Q1606" s="32">
        <f t="shared" si="4454"/>
        <v>0</v>
      </c>
      <c r="R1606" s="32">
        <f t="shared" si="4454"/>
        <v>0</v>
      </c>
      <c r="S1606" s="32">
        <f t="shared" si="4454"/>
        <v>0</v>
      </c>
      <c r="T1606" s="32">
        <f t="shared" si="4454"/>
        <v>0</v>
      </c>
      <c r="U1606" s="32">
        <v>0</v>
      </c>
      <c r="V1606" s="32">
        <f t="shared" si="4415"/>
        <v>0</v>
      </c>
      <c r="W1606" s="32">
        <f t="shared" ref="W1606:AD1606" si="4455">W1607+W1610</f>
        <v>0</v>
      </c>
      <c r="X1606" s="32">
        <f t="shared" si="4455"/>
        <v>0</v>
      </c>
      <c r="Y1606" s="32">
        <f t="shared" si="4455"/>
        <v>0</v>
      </c>
      <c r="Z1606" s="32">
        <f t="shared" si="4455"/>
        <v>0</v>
      </c>
      <c r="AA1606" s="32">
        <f t="shared" si="4455"/>
        <v>0</v>
      </c>
      <c r="AB1606" s="32">
        <f t="shared" si="4455"/>
        <v>0</v>
      </c>
      <c r="AC1606" s="33">
        <f t="shared" si="4455"/>
        <v>0</v>
      </c>
      <c r="AD1606" s="33">
        <f t="shared" si="4455"/>
        <v>0</v>
      </c>
      <c r="AE1606" s="34" t="e">
        <f t="shared" si="4396"/>
        <v>#DIV/0!</v>
      </c>
      <c r="AF1606" s="35">
        <f t="shared" ref="AF1606:AK1606" si="4456">AF1607+AF1610</f>
        <v>0</v>
      </c>
      <c r="AG1606" s="35">
        <f t="shared" si="4456"/>
        <v>0</v>
      </c>
      <c r="AH1606" s="36">
        <f t="shared" si="4456"/>
        <v>0</v>
      </c>
      <c r="AI1606" s="36">
        <f t="shared" si="4456"/>
        <v>0</v>
      </c>
      <c r="AJ1606" s="36">
        <f t="shared" si="4456"/>
        <v>0</v>
      </c>
      <c r="AK1606" s="36">
        <f t="shared" si="4456"/>
        <v>0</v>
      </c>
      <c r="AL1606" s="36">
        <f t="shared" si="4398"/>
        <v>0</v>
      </c>
      <c r="AM1606" s="36">
        <f t="shared" si="4399"/>
        <v>0</v>
      </c>
      <c r="AN1606" s="37" t="s">
        <v>35</v>
      </c>
    </row>
    <row r="1607" spans="2:40" ht="78" hidden="1" customHeight="1" x14ac:dyDescent="0.3">
      <c r="B1607" s="30" t="s">
        <v>831</v>
      </c>
      <c r="C1607" s="30" t="s">
        <v>38</v>
      </c>
      <c r="D1607" s="30" t="s">
        <v>40</v>
      </c>
      <c r="E1607" s="15" t="str">
        <f t="shared" si="4414"/>
        <v>0113</v>
      </c>
      <c r="F1607" s="30" t="s">
        <v>395</v>
      </c>
      <c r="G1607" s="30"/>
      <c r="H1607" s="31" t="s">
        <v>396</v>
      </c>
      <c r="I1607" s="32">
        <f t="shared" ref="I1607:I1615" si="4457">I1608</f>
        <v>0</v>
      </c>
      <c r="J1607" s="32">
        <f t="shared" ref="J1607:J1615" si="4458">J1608</f>
        <v>0</v>
      </c>
      <c r="K1607" s="32">
        <f t="shared" ref="K1607:K1615" si="4459">K1608</f>
        <v>0</v>
      </c>
      <c r="L1607" s="32">
        <f t="shared" ref="L1607:L1615" si="4460">L1608</f>
        <v>0</v>
      </c>
      <c r="M1607" s="32">
        <f t="shared" ref="M1607:M1615" si="4461">M1608</f>
        <v>0</v>
      </c>
      <c r="N1607" s="32">
        <f t="shared" ref="N1607:N1615" si="4462">N1608</f>
        <v>0</v>
      </c>
      <c r="O1607" s="32">
        <f t="shared" ref="O1607:O1625" si="4463">O1608</f>
        <v>0</v>
      </c>
      <c r="P1607" s="32">
        <f t="shared" ref="P1607:P1625" si="4464">P1608</f>
        <v>0</v>
      </c>
      <c r="Q1607" s="32">
        <f t="shared" ref="Q1607:Q1625" si="4465">Q1608</f>
        <v>0</v>
      </c>
      <c r="R1607" s="32">
        <f t="shared" ref="R1607:R1625" si="4466">R1608</f>
        <v>0</v>
      </c>
      <c r="S1607" s="32">
        <f t="shared" ref="S1607:S1625" si="4467">S1608</f>
        <v>0</v>
      </c>
      <c r="T1607" s="32">
        <f t="shared" ref="T1607:T1615" si="4468">T1608</f>
        <v>0</v>
      </c>
      <c r="U1607" s="32">
        <v>0</v>
      </c>
      <c r="V1607" s="32">
        <f t="shared" si="4415"/>
        <v>0</v>
      </c>
      <c r="W1607" s="32">
        <f t="shared" ref="W1607:W1615" si="4469">W1608</f>
        <v>0</v>
      </c>
      <c r="X1607" s="32">
        <f t="shared" ref="X1607:X1615" si="4470">X1608</f>
        <v>0</v>
      </c>
      <c r="Y1607" s="32">
        <f t="shared" ref="Y1607:Y1615" si="4471">Y1608</f>
        <v>0</v>
      </c>
      <c r="Z1607" s="32">
        <f t="shared" ref="Z1607:Z1615" si="4472">Z1608</f>
        <v>0</v>
      </c>
      <c r="AA1607" s="32">
        <f t="shared" ref="AA1607:AA1615" si="4473">AA1608</f>
        <v>0</v>
      </c>
      <c r="AB1607" s="32">
        <f t="shared" ref="AB1607:AB1625" si="4474">AB1608</f>
        <v>0</v>
      </c>
      <c r="AC1607" s="33">
        <f t="shared" ref="AC1607:AC1625" si="4475">AC1608</f>
        <v>0</v>
      </c>
      <c r="AD1607" s="33">
        <f t="shared" ref="AD1607:AD1625" si="4476">AD1608</f>
        <v>0</v>
      </c>
      <c r="AE1607" s="34" t="e">
        <f t="shared" si="4396"/>
        <v>#DIV/0!</v>
      </c>
      <c r="AF1607" s="35">
        <f t="shared" ref="AF1607:AF1625" si="4477">AF1608</f>
        <v>0</v>
      </c>
      <c r="AG1607" s="35">
        <f t="shared" ref="AG1607:AG1625" si="4478">AG1608</f>
        <v>0</v>
      </c>
      <c r="AH1607" s="36">
        <f t="shared" ref="AH1607:AH1625" si="4479">AH1608</f>
        <v>0</v>
      </c>
      <c r="AI1607" s="36">
        <f t="shared" ref="AI1607:AI1625" si="4480">AI1608</f>
        <v>0</v>
      </c>
      <c r="AJ1607" s="36">
        <f t="shared" ref="AJ1607:AJ1625" si="4481">AJ1608</f>
        <v>0</v>
      </c>
      <c r="AK1607" s="36">
        <f t="shared" ref="AK1607:AK1625" si="4482">AK1608</f>
        <v>0</v>
      </c>
      <c r="AL1607" s="36">
        <f t="shared" si="4398"/>
        <v>0</v>
      </c>
      <c r="AM1607" s="36">
        <f t="shared" si="4399"/>
        <v>0</v>
      </c>
      <c r="AN1607" s="37" t="s">
        <v>35</v>
      </c>
    </row>
    <row r="1608" spans="2:40" ht="31.2" hidden="1" customHeight="1" x14ac:dyDescent="0.3">
      <c r="B1608" s="30" t="s">
        <v>831</v>
      </c>
      <c r="C1608" s="30" t="s">
        <v>38</v>
      </c>
      <c r="D1608" s="30" t="s">
        <v>40</v>
      </c>
      <c r="E1608" s="15" t="str">
        <f t="shared" si="4414"/>
        <v>0113</v>
      </c>
      <c r="F1608" s="30" t="s">
        <v>395</v>
      </c>
      <c r="G1608" s="30" t="s">
        <v>174</v>
      </c>
      <c r="H1608" s="31" t="s">
        <v>175</v>
      </c>
      <c r="I1608" s="32">
        <f t="shared" si="4457"/>
        <v>0</v>
      </c>
      <c r="J1608" s="32">
        <f t="shared" si="4458"/>
        <v>0</v>
      </c>
      <c r="K1608" s="32">
        <f t="shared" si="4459"/>
        <v>0</v>
      </c>
      <c r="L1608" s="32">
        <f t="shared" si="4460"/>
        <v>0</v>
      </c>
      <c r="M1608" s="32">
        <f t="shared" si="4461"/>
        <v>0</v>
      </c>
      <c r="N1608" s="32">
        <f t="shared" si="4462"/>
        <v>0</v>
      </c>
      <c r="O1608" s="32">
        <f t="shared" si="4463"/>
        <v>0</v>
      </c>
      <c r="P1608" s="32">
        <f t="shared" si="4464"/>
        <v>0</v>
      </c>
      <c r="Q1608" s="32">
        <f t="shared" si="4465"/>
        <v>0</v>
      </c>
      <c r="R1608" s="32">
        <f t="shared" si="4466"/>
        <v>0</v>
      </c>
      <c r="S1608" s="32">
        <f t="shared" si="4467"/>
        <v>0</v>
      </c>
      <c r="T1608" s="32">
        <f t="shared" si="4468"/>
        <v>0</v>
      </c>
      <c r="U1608" s="32">
        <v>0</v>
      </c>
      <c r="V1608" s="32">
        <f t="shared" si="4415"/>
        <v>0</v>
      </c>
      <c r="W1608" s="32">
        <f t="shared" si="4469"/>
        <v>0</v>
      </c>
      <c r="X1608" s="32">
        <f t="shared" si="4470"/>
        <v>0</v>
      </c>
      <c r="Y1608" s="32">
        <f t="shared" si="4471"/>
        <v>0</v>
      </c>
      <c r="Z1608" s="32">
        <f t="shared" si="4472"/>
        <v>0</v>
      </c>
      <c r="AA1608" s="32">
        <f t="shared" si="4473"/>
        <v>0</v>
      </c>
      <c r="AB1608" s="32">
        <f t="shared" si="4474"/>
        <v>0</v>
      </c>
      <c r="AC1608" s="33">
        <f t="shared" si="4475"/>
        <v>0</v>
      </c>
      <c r="AD1608" s="33">
        <f t="shared" si="4476"/>
        <v>0</v>
      </c>
      <c r="AE1608" s="34" t="e">
        <f t="shared" si="4396"/>
        <v>#DIV/0!</v>
      </c>
      <c r="AF1608" s="35">
        <f t="shared" si="4477"/>
        <v>0</v>
      </c>
      <c r="AG1608" s="35">
        <f t="shared" si="4478"/>
        <v>0</v>
      </c>
      <c r="AH1608" s="36">
        <f t="shared" si="4479"/>
        <v>0</v>
      </c>
      <c r="AI1608" s="36">
        <f t="shared" si="4480"/>
        <v>0</v>
      </c>
      <c r="AJ1608" s="36">
        <f t="shared" si="4481"/>
        <v>0</v>
      </c>
      <c r="AK1608" s="36">
        <f t="shared" si="4482"/>
        <v>0</v>
      </c>
      <c r="AL1608" s="36">
        <f t="shared" si="4398"/>
        <v>0</v>
      </c>
      <c r="AM1608" s="36">
        <f t="shared" si="4399"/>
        <v>0</v>
      </c>
      <c r="AN1608" s="37" t="s">
        <v>35</v>
      </c>
    </row>
    <row r="1609" spans="2:40" ht="62.4" hidden="1" customHeight="1" x14ac:dyDescent="0.3">
      <c r="B1609" s="30" t="s">
        <v>831</v>
      </c>
      <c r="C1609" s="30" t="s">
        <v>38</v>
      </c>
      <c r="D1609" s="30" t="s">
        <v>40</v>
      </c>
      <c r="E1609" s="15" t="str">
        <f t="shared" si="4414"/>
        <v>0113</v>
      </c>
      <c r="F1609" s="30" t="s">
        <v>395</v>
      </c>
      <c r="G1609" s="30" t="s">
        <v>370</v>
      </c>
      <c r="H1609" s="31" t="s">
        <v>371</v>
      </c>
      <c r="I1609" s="32"/>
      <c r="J1609" s="32"/>
      <c r="K1609" s="32"/>
      <c r="L1609" s="32"/>
      <c r="M1609" s="32"/>
      <c r="N1609" s="32"/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2">
        <v>0</v>
      </c>
      <c r="V1609" s="32">
        <f t="shared" si="4415"/>
        <v>0</v>
      </c>
      <c r="W1609" s="32"/>
      <c r="X1609" s="32"/>
      <c r="Y1609" s="32"/>
      <c r="Z1609" s="32"/>
      <c r="AA1609" s="32"/>
      <c r="AB1609" s="32">
        <v>0</v>
      </c>
      <c r="AC1609" s="33">
        <v>0</v>
      </c>
      <c r="AD1609" s="33">
        <v>0</v>
      </c>
      <c r="AE1609" s="34" t="e">
        <f t="shared" si="4396"/>
        <v>#DIV/0!</v>
      </c>
      <c r="AF1609" s="35">
        <v>0</v>
      </c>
      <c r="AG1609" s="35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f t="shared" si="4398"/>
        <v>0</v>
      </c>
      <c r="AM1609" s="36">
        <f t="shared" si="4399"/>
        <v>0</v>
      </c>
      <c r="AN1609" s="37" t="s">
        <v>35</v>
      </c>
    </row>
    <row r="1610" spans="2:40" ht="62.4" hidden="1" customHeight="1" x14ac:dyDescent="0.3">
      <c r="B1610" s="30" t="s">
        <v>831</v>
      </c>
      <c r="C1610" s="30" t="s">
        <v>38</v>
      </c>
      <c r="D1610" s="30" t="s">
        <v>40</v>
      </c>
      <c r="E1610" s="15" t="str">
        <f t="shared" si="4414"/>
        <v>0113</v>
      </c>
      <c r="F1610" s="30" t="s">
        <v>346</v>
      </c>
      <c r="G1610" s="30"/>
      <c r="H1610" s="31" t="s">
        <v>347</v>
      </c>
      <c r="I1610" s="32">
        <f t="shared" si="4457"/>
        <v>0</v>
      </c>
      <c r="J1610" s="32">
        <f t="shared" si="4458"/>
        <v>0</v>
      </c>
      <c r="K1610" s="32">
        <f t="shared" si="4459"/>
        <v>0</v>
      </c>
      <c r="L1610" s="32">
        <f t="shared" si="4460"/>
        <v>0</v>
      </c>
      <c r="M1610" s="32">
        <f t="shared" si="4461"/>
        <v>0</v>
      </c>
      <c r="N1610" s="32">
        <f t="shared" si="4462"/>
        <v>0</v>
      </c>
      <c r="O1610" s="32">
        <f t="shared" si="4463"/>
        <v>0</v>
      </c>
      <c r="P1610" s="32">
        <f t="shared" si="4464"/>
        <v>0</v>
      </c>
      <c r="Q1610" s="32">
        <f t="shared" si="4465"/>
        <v>0</v>
      </c>
      <c r="R1610" s="32">
        <f t="shared" si="4466"/>
        <v>0</v>
      </c>
      <c r="S1610" s="32">
        <f t="shared" si="4467"/>
        <v>0</v>
      </c>
      <c r="T1610" s="32">
        <f t="shared" si="4468"/>
        <v>0</v>
      </c>
      <c r="U1610" s="32">
        <v>0</v>
      </c>
      <c r="V1610" s="32">
        <f t="shared" si="4415"/>
        <v>0</v>
      </c>
      <c r="W1610" s="32">
        <f t="shared" si="4469"/>
        <v>0</v>
      </c>
      <c r="X1610" s="32">
        <f t="shared" si="4470"/>
        <v>0</v>
      </c>
      <c r="Y1610" s="32">
        <f t="shared" si="4471"/>
        <v>0</v>
      </c>
      <c r="Z1610" s="32">
        <f t="shared" si="4472"/>
        <v>0</v>
      </c>
      <c r="AA1610" s="32">
        <f t="shared" si="4473"/>
        <v>0</v>
      </c>
      <c r="AB1610" s="32">
        <f t="shared" si="4474"/>
        <v>0</v>
      </c>
      <c r="AC1610" s="33">
        <f t="shared" si="4475"/>
        <v>0</v>
      </c>
      <c r="AD1610" s="33">
        <f t="shared" si="4476"/>
        <v>0</v>
      </c>
      <c r="AE1610" s="34" t="e">
        <f t="shared" si="4396"/>
        <v>#DIV/0!</v>
      </c>
      <c r="AF1610" s="35">
        <f t="shared" si="4477"/>
        <v>0</v>
      </c>
      <c r="AG1610" s="35">
        <f t="shared" si="4478"/>
        <v>0</v>
      </c>
      <c r="AH1610" s="36">
        <f t="shared" si="4479"/>
        <v>0</v>
      </c>
      <c r="AI1610" s="36">
        <f t="shared" si="4480"/>
        <v>0</v>
      </c>
      <c r="AJ1610" s="36">
        <f t="shared" si="4481"/>
        <v>0</v>
      </c>
      <c r="AK1610" s="36">
        <f t="shared" si="4482"/>
        <v>0</v>
      </c>
      <c r="AL1610" s="36">
        <f t="shared" si="4398"/>
        <v>0</v>
      </c>
      <c r="AM1610" s="36">
        <f t="shared" si="4399"/>
        <v>0</v>
      </c>
      <c r="AN1610" s="37" t="s">
        <v>35</v>
      </c>
    </row>
    <row r="1611" spans="2:40" ht="31.2" hidden="1" customHeight="1" x14ac:dyDescent="0.3">
      <c r="B1611" s="30" t="s">
        <v>831</v>
      </c>
      <c r="C1611" s="30" t="s">
        <v>38</v>
      </c>
      <c r="D1611" s="30" t="s">
        <v>40</v>
      </c>
      <c r="E1611" s="15" t="str">
        <f t="shared" si="4414"/>
        <v>0113</v>
      </c>
      <c r="F1611" s="30" t="s">
        <v>346</v>
      </c>
      <c r="G1611" s="30" t="s">
        <v>174</v>
      </c>
      <c r="H1611" s="31" t="s">
        <v>175</v>
      </c>
      <c r="I1611" s="32">
        <f t="shared" si="4457"/>
        <v>0</v>
      </c>
      <c r="J1611" s="32">
        <f t="shared" si="4458"/>
        <v>0</v>
      </c>
      <c r="K1611" s="32">
        <f t="shared" si="4459"/>
        <v>0</v>
      </c>
      <c r="L1611" s="32">
        <f t="shared" si="4460"/>
        <v>0</v>
      </c>
      <c r="M1611" s="32">
        <f t="shared" si="4461"/>
        <v>0</v>
      </c>
      <c r="N1611" s="32">
        <f t="shared" si="4462"/>
        <v>0</v>
      </c>
      <c r="O1611" s="32">
        <f t="shared" si="4463"/>
        <v>0</v>
      </c>
      <c r="P1611" s="32">
        <f t="shared" si="4464"/>
        <v>0</v>
      </c>
      <c r="Q1611" s="32">
        <f t="shared" si="4465"/>
        <v>0</v>
      </c>
      <c r="R1611" s="32">
        <f t="shared" si="4466"/>
        <v>0</v>
      </c>
      <c r="S1611" s="32">
        <f t="shared" si="4467"/>
        <v>0</v>
      </c>
      <c r="T1611" s="32">
        <f t="shared" si="4468"/>
        <v>0</v>
      </c>
      <c r="U1611" s="32">
        <v>0</v>
      </c>
      <c r="V1611" s="32">
        <f t="shared" si="4415"/>
        <v>0</v>
      </c>
      <c r="W1611" s="32">
        <f t="shared" si="4469"/>
        <v>0</v>
      </c>
      <c r="X1611" s="32">
        <f t="shared" si="4470"/>
        <v>0</v>
      </c>
      <c r="Y1611" s="32">
        <f t="shared" si="4471"/>
        <v>0</v>
      </c>
      <c r="Z1611" s="32">
        <f t="shared" si="4472"/>
        <v>0</v>
      </c>
      <c r="AA1611" s="32">
        <f t="shared" si="4473"/>
        <v>0</v>
      </c>
      <c r="AB1611" s="32">
        <f t="shared" si="4474"/>
        <v>0</v>
      </c>
      <c r="AC1611" s="33">
        <f t="shared" si="4475"/>
        <v>0</v>
      </c>
      <c r="AD1611" s="33">
        <f t="shared" si="4476"/>
        <v>0</v>
      </c>
      <c r="AE1611" s="34" t="e">
        <f t="shared" si="4396"/>
        <v>#DIV/0!</v>
      </c>
      <c r="AF1611" s="35">
        <f t="shared" si="4477"/>
        <v>0</v>
      </c>
      <c r="AG1611" s="35">
        <f t="shared" si="4478"/>
        <v>0</v>
      </c>
      <c r="AH1611" s="36">
        <f t="shared" si="4479"/>
        <v>0</v>
      </c>
      <c r="AI1611" s="36">
        <f t="shared" si="4480"/>
        <v>0</v>
      </c>
      <c r="AJ1611" s="36">
        <f t="shared" si="4481"/>
        <v>0</v>
      </c>
      <c r="AK1611" s="36">
        <f t="shared" si="4482"/>
        <v>0</v>
      </c>
      <c r="AL1611" s="36">
        <f t="shared" si="4398"/>
        <v>0</v>
      </c>
      <c r="AM1611" s="36">
        <f t="shared" si="4399"/>
        <v>0</v>
      </c>
      <c r="AN1611" s="37" t="s">
        <v>35</v>
      </c>
    </row>
    <row r="1612" spans="2:40" ht="62.4" hidden="1" customHeight="1" x14ac:dyDescent="0.3">
      <c r="B1612" s="30" t="s">
        <v>831</v>
      </c>
      <c r="C1612" s="30" t="s">
        <v>38</v>
      </c>
      <c r="D1612" s="30" t="s">
        <v>40</v>
      </c>
      <c r="E1612" s="15" t="str">
        <f t="shared" si="4414"/>
        <v>0113</v>
      </c>
      <c r="F1612" s="30" t="s">
        <v>346</v>
      </c>
      <c r="G1612" s="30" t="s">
        <v>370</v>
      </c>
      <c r="H1612" s="31" t="s">
        <v>371</v>
      </c>
      <c r="I1612" s="32"/>
      <c r="J1612" s="32"/>
      <c r="K1612" s="32"/>
      <c r="L1612" s="32"/>
      <c r="M1612" s="32"/>
      <c r="N1612" s="32"/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2">
        <v>0</v>
      </c>
      <c r="V1612" s="32">
        <f t="shared" si="4415"/>
        <v>0</v>
      </c>
      <c r="W1612" s="32"/>
      <c r="X1612" s="32"/>
      <c r="Y1612" s="32"/>
      <c r="Z1612" s="32"/>
      <c r="AA1612" s="32"/>
      <c r="AB1612" s="32">
        <v>0</v>
      </c>
      <c r="AC1612" s="33">
        <v>0</v>
      </c>
      <c r="AD1612" s="33">
        <v>0</v>
      </c>
      <c r="AE1612" s="34" t="e">
        <f t="shared" si="4396"/>
        <v>#DIV/0!</v>
      </c>
      <c r="AF1612" s="35">
        <v>0</v>
      </c>
      <c r="AG1612" s="35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f t="shared" si="4398"/>
        <v>0</v>
      </c>
      <c r="AM1612" s="36">
        <f t="shared" si="4399"/>
        <v>0</v>
      </c>
      <c r="AN1612" s="37" t="s">
        <v>35</v>
      </c>
    </row>
    <row r="1613" spans="2:40" ht="31.2" x14ac:dyDescent="0.3">
      <c r="B1613" s="30" t="s">
        <v>831</v>
      </c>
      <c r="C1613" s="30" t="s">
        <v>38</v>
      </c>
      <c r="D1613" s="30" t="s">
        <v>40</v>
      </c>
      <c r="E1613" s="15" t="str">
        <f t="shared" si="4414"/>
        <v>0113</v>
      </c>
      <c r="F1613" s="30" t="s">
        <v>78</v>
      </c>
      <c r="G1613" s="30"/>
      <c r="H1613" s="31" t="s">
        <v>79</v>
      </c>
      <c r="I1613" s="32"/>
      <c r="J1613" s="32"/>
      <c r="K1613" s="32"/>
      <c r="L1613" s="32"/>
      <c r="M1613" s="32"/>
      <c r="N1613" s="32"/>
      <c r="O1613" s="32">
        <f t="shared" si="4463"/>
        <v>0</v>
      </c>
      <c r="P1613" s="32">
        <f t="shared" si="4464"/>
        <v>0</v>
      </c>
      <c r="Q1613" s="32">
        <f t="shared" si="4465"/>
        <v>0</v>
      </c>
      <c r="R1613" s="32">
        <f t="shared" si="4466"/>
        <v>0</v>
      </c>
      <c r="S1613" s="32">
        <f t="shared" si="4467"/>
        <v>0</v>
      </c>
      <c r="T1613" s="32">
        <f t="shared" si="4468"/>
        <v>0</v>
      </c>
      <c r="U1613" s="32"/>
      <c r="V1613" s="32">
        <f t="shared" si="4415"/>
        <v>0</v>
      </c>
      <c r="W1613" s="32">
        <f t="shared" si="4469"/>
        <v>0</v>
      </c>
      <c r="X1613" s="32">
        <f t="shared" si="4470"/>
        <v>0</v>
      </c>
      <c r="Y1613" s="32">
        <f t="shared" si="4471"/>
        <v>0</v>
      </c>
      <c r="Z1613" s="32">
        <f t="shared" si="4472"/>
        <v>0</v>
      </c>
      <c r="AA1613" s="32">
        <f t="shared" si="4473"/>
        <v>0</v>
      </c>
      <c r="AB1613" s="32">
        <f t="shared" si="4474"/>
        <v>492.774</v>
      </c>
      <c r="AC1613" s="33">
        <f t="shared" si="4475"/>
        <v>552</v>
      </c>
      <c r="AD1613" s="33">
        <f t="shared" si="4476"/>
        <v>551</v>
      </c>
      <c r="AE1613" s="34">
        <f t="shared" si="4396"/>
        <v>99.818840579710141</v>
      </c>
      <c r="AF1613" s="32">
        <f t="shared" si="4477"/>
        <v>552</v>
      </c>
      <c r="AG1613" s="32">
        <f t="shared" si="4478"/>
        <v>0</v>
      </c>
      <c r="AH1613" s="32">
        <f t="shared" si="4479"/>
        <v>0</v>
      </c>
      <c r="AI1613" s="32">
        <f t="shared" si="4480"/>
        <v>0</v>
      </c>
      <c r="AJ1613" s="32">
        <f t="shared" si="4481"/>
        <v>0</v>
      </c>
      <c r="AK1613" s="32">
        <f t="shared" si="4482"/>
        <v>0</v>
      </c>
      <c r="AL1613" s="32">
        <f t="shared" si="4398"/>
        <v>552</v>
      </c>
      <c r="AM1613" s="32">
        <f t="shared" si="4399"/>
        <v>-552</v>
      </c>
      <c r="AN1613" s="12"/>
    </row>
    <row r="1614" spans="2:40" ht="46.8" x14ac:dyDescent="0.3">
      <c r="B1614" s="30" t="s">
        <v>831</v>
      </c>
      <c r="C1614" s="30" t="s">
        <v>38</v>
      </c>
      <c r="D1614" s="30" t="s">
        <v>40</v>
      </c>
      <c r="E1614" s="15" t="str">
        <f t="shared" si="4414"/>
        <v>0113</v>
      </c>
      <c r="F1614" s="30" t="s">
        <v>378</v>
      </c>
      <c r="G1614" s="30"/>
      <c r="H1614" s="31" t="s">
        <v>379</v>
      </c>
      <c r="I1614" s="32">
        <f t="shared" si="4457"/>
        <v>0</v>
      </c>
      <c r="J1614" s="32">
        <f t="shared" si="4458"/>
        <v>0</v>
      </c>
      <c r="K1614" s="32">
        <f t="shared" si="4459"/>
        <v>0</v>
      </c>
      <c r="L1614" s="32">
        <f t="shared" si="4460"/>
        <v>0</v>
      </c>
      <c r="M1614" s="32">
        <f t="shared" si="4461"/>
        <v>0</v>
      </c>
      <c r="N1614" s="32">
        <f t="shared" si="4462"/>
        <v>0</v>
      </c>
      <c r="O1614" s="32">
        <f t="shared" si="4463"/>
        <v>0</v>
      </c>
      <c r="P1614" s="32">
        <f t="shared" si="4464"/>
        <v>0</v>
      </c>
      <c r="Q1614" s="32">
        <f t="shared" si="4465"/>
        <v>0</v>
      </c>
      <c r="R1614" s="32">
        <f t="shared" si="4466"/>
        <v>0</v>
      </c>
      <c r="S1614" s="32">
        <f t="shared" si="4467"/>
        <v>0</v>
      </c>
      <c r="T1614" s="32">
        <f t="shared" si="4468"/>
        <v>0</v>
      </c>
      <c r="U1614" s="32">
        <v>0</v>
      </c>
      <c r="V1614" s="32">
        <f t="shared" si="4415"/>
        <v>0</v>
      </c>
      <c r="W1614" s="32">
        <f t="shared" si="4469"/>
        <v>0</v>
      </c>
      <c r="X1614" s="32">
        <f t="shared" si="4470"/>
        <v>0</v>
      </c>
      <c r="Y1614" s="32">
        <f t="shared" si="4471"/>
        <v>0</v>
      </c>
      <c r="Z1614" s="32">
        <f t="shared" si="4472"/>
        <v>0</v>
      </c>
      <c r="AA1614" s="32">
        <f t="shared" si="4473"/>
        <v>0</v>
      </c>
      <c r="AB1614" s="32">
        <f t="shared" si="4474"/>
        <v>492.774</v>
      </c>
      <c r="AC1614" s="33">
        <f t="shared" si="4475"/>
        <v>552</v>
      </c>
      <c r="AD1614" s="33">
        <f t="shared" si="4476"/>
        <v>551</v>
      </c>
      <c r="AE1614" s="34">
        <f t="shared" si="4396"/>
        <v>99.818840579710141</v>
      </c>
      <c r="AF1614" s="32">
        <f t="shared" si="4477"/>
        <v>552</v>
      </c>
      <c r="AG1614" s="32">
        <f t="shared" si="4478"/>
        <v>0</v>
      </c>
      <c r="AH1614" s="32">
        <f t="shared" si="4479"/>
        <v>0</v>
      </c>
      <c r="AI1614" s="32">
        <f t="shared" si="4480"/>
        <v>0</v>
      </c>
      <c r="AJ1614" s="32">
        <f t="shared" si="4481"/>
        <v>0</v>
      </c>
      <c r="AK1614" s="32">
        <f t="shared" si="4482"/>
        <v>0</v>
      </c>
      <c r="AL1614" s="32">
        <f t="shared" si="4398"/>
        <v>552</v>
      </c>
      <c r="AM1614" s="32">
        <f t="shared" si="4399"/>
        <v>-552</v>
      </c>
    </row>
    <row r="1615" spans="2:40" ht="31.2" x14ac:dyDescent="0.3">
      <c r="B1615" s="30" t="s">
        <v>831</v>
      </c>
      <c r="C1615" s="30" t="s">
        <v>38</v>
      </c>
      <c r="D1615" s="30" t="s">
        <v>40</v>
      </c>
      <c r="E1615" s="15" t="str">
        <f t="shared" si="4414"/>
        <v>0113</v>
      </c>
      <c r="F1615" s="30" t="s">
        <v>378</v>
      </c>
      <c r="G1615" s="30" t="s">
        <v>50</v>
      </c>
      <c r="H1615" s="31" t="s">
        <v>51</v>
      </c>
      <c r="I1615" s="32">
        <f t="shared" si="4457"/>
        <v>0</v>
      </c>
      <c r="J1615" s="32">
        <f t="shared" si="4458"/>
        <v>0</v>
      </c>
      <c r="K1615" s="32">
        <f t="shared" si="4459"/>
        <v>0</v>
      </c>
      <c r="L1615" s="32">
        <f t="shared" si="4460"/>
        <v>0</v>
      </c>
      <c r="M1615" s="32">
        <f t="shared" si="4461"/>
        <v>0</v>
      </c>
      <c r="N1615" s="32">
        <f t="shared" si="4462"/>
        <v>0</v>
      </c>
      <c r="O1615" s="32">
        <f t="shared" si="4463"/>
        <v>0</v>
      </c>
      <c r="P1615" s="32">
        <f t="shared" si="4464"/>
        <v>0</v>
      </c>
      <c r="Q1615" s="32">
        <f t="shared" si="4465"/>
        <v>0</v>
      </c>
      <c r="R1615" s="32">
        <f t="shared" si="4466"/>
        <v>0</v>
      </c>
      <c r="S1615" s="32">
        <f t="shared" si="4467"/>
        <v>0</v>
      </c>
      <c r="T1615" s="32">
        <f t="shared" si="4468"/>
        <v>0</v>
      </c>
      <c r="U1615" s="32">
        <v>0</v>
      </c>
      <c r="V1615" s="32">
        <f t="shared" si="4415"/>
        <v>0</v>
      </c>
      <c r="W1615" s="32">
        <f t="shared" si="4469"/>
        <v>0</v>
      </c>
      <c r="X1615" s="32">
        <f t="shared" si="4470"/>
        <v>0</v>
      </c>
      <c r="Y1615" s="32">
        <f t="shared" si="4471"/>
        <v>0</v>
      </c>
      <c r="Z1615" s="32">
        <f t="shared" si="4472"/>
        <v>0</v>
      </c>
      <c r="AA1615" s="32">
        <f t="shared" si="4473"/>
        <v>0</v>
      </c>
      <c r="AB1615" s="32">
        <f t="shared" si="4474"/>
        <v>492.774</v>
      </c>
      <c r="AC1615" s="33">
        <f t="shared" si="4475"/>
        <v>552</v>
      </c>
      <c r="AD1615" s="33">
        <f t="shared" si="4476"/>
        <v>551</v>
      </c>
      <c r="AE1615" s="34">
        <f t="shared" si="4396"/>
        <v>99.818840579710141</v>
      </c>
      <c r="AF1615" s="32">
        <f t="shared" si="4477"/>
        <v>552</v>
      </c>
      <c r="AG1615" s="32">
        <f t="shared" si="4478"/>
        <v>0</v>
      </c>
      <c r="AH1615" s="32">
        <f t="shared" si="4479"/>
        <v>0</v>
      </c>
      <c r="AI1615" s="32">
        <f t="shared" si="4480"/>
        <v>0</v>
      </c>
      <c r="AJ1615" s="32">
        <f t="shared" si="4481"/>
        <v>0</v>
      </c>
      <c r="AK1615" s="32">
        <f t="shared" si="4482"/>
        <v>0</v>
      </c>
      <c r="AL1615" s="32">
        <f t="shared" si="4398"/>
        <v>552</v>
      </c>
      <c r="AM1615" s="32">
        <f t="shared" si="4399"/>
        <v>-552</v>
      </c>
    </row>
    <row r="1616" spans="2:40" ht="31.2" x14ac:dyDescent="0.3">
      <c r="B1616" s="30" t="s">
        <v>831</v>
      </c>
      <c r="C1616" s="30" t="s">
        <v>38</v>
      </c>
      <c r="D1616" s="30" t="s">
        <v>40</v>
      </c>
      <c r="E1616" s="15" t="str">
        <f t="shared" si="4414"/>
        <v>0113</v>
      </c>
      <c r="F1616" s="30" t="s">
        <v>378</v>
      </c>
      <c r="G1616" s="30" t="s">
        <v>52</v>
      </c>
      <c r="H1616" s="31" t="s">
        <v>53</v>
      </c>
      <c r="I1616" s="32"/>
      <c r="J1616" s="32"/>
      <c r="K1616" s="32"/>
      <c r="L1616" s="32"/>
      <c r="M1616" s="32"/>
      <c r="N1616" s="32"/>
      <c r="O1616" s="32">
        <v>0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2">
        <v>0</v>
      </c>
      <c r="V1616" s="32">
        <f t="shared" si="4415"/>
        <v>0</v>
      </c>
      <c r="W1616" s="32"/>
      <c r="X1616" s="32"/>
      <c r="Y1616" s="32"/>
      <c r="Z1616" s="32"/>
      <c r="AA1616" s="32"/>
      <c r="AB1616" s="32">
        <v>492.774</v>
      </c>
      <c r="AC1616" s="33">
        <v>552</v>
      </c>
      <c r="AD1616" s="33">
        <v>551</v>
      </c>
      <c r="AE1616" s="34">
        <f t="shared" si="4396"/>
        <v>99.818840579710141</v>
      </c>
      <c r="AF1616" s="32">
        <v>552</v>
      </c>
      <c r="AG1616" s="32">
        <v>0</v>
      </c>
      <c r="AH1616" s="32">
        <v>0</v>
      </c>
      <c r="AI1616" s="32">
        <v>0</v>
      </c>
      <c r="AJ1616" s="32">
        <v>0</v>
      </c>
      <c r="AK1616" s="32">
        <v>0</v>
      </c>
      <c r="AL1616" s="32">
        <f t="shared" si="4398"/>
        <v>552</v>
      </c>
      <c r="AM1616" s="32">
        <f t="shared" si="4399"/>
        <v>-552</v>
      </c>
      <c r="AN1616" s="12"/>
    </row>
    <row r="1617" spans="2:40" ht="31.2" x14ac:dyDescent="0.3">
      <c r="B1617" s="30" t="s">
        <v>831</v>
      </c>
      <c r="C1617" s="30" t="s">
        <v>38</v>
      </c>
      <c r="D1617" s="30" t="s">
        <v>40</v>
      </c>
      <c r="E1617" s="15" t="str">
        <f t="shared" si="4414"/>
        <v>0113</v>
      </c>
      <c r="F1617" s="30" t="s">
        <v>84</v>
      </c>
      <c r="G1617" s="30"/>
      <c r="H1617" s="31" t="s">
        <v>85</v>
      </c>
      <c r="I1617" s="32"/>
      <c r="J1617" s="32"/>
      <c r="K1617" s="32"/>
      <c r="L1617" s="32"/>
      <c r="M1617" s="32"/>
      <c r="N1617" s="32"/>
      <c r="O1617" s="32">
        <f t="shared" si="4463"/>
        <v>0</v>
      </c>
      <c r="P1617" s="32">
        <f t="shared" si="4464"/>
        <v>0</v>
      </c>
      <c r="Q1617" s="32">
        <f t="shared" si="4465"/>
        <v>0</v>
      </c>
      <c r="R1617" s="32"/>
      <c r="S1617" s="32"/>
      <c r="T1617" s="32"/>
      <c r="U1617" s="32"/>
      <c r="V1617" s="32">
        <f t="shared" si="4415"/>
        <v>0</v>
      </c>
      <c r="W1617" s="32"/>
      <c r="X1617" s="32"/>
      <c r="Y1617" s="32"/>
      <c r="Z1617" s="32"/>
      <c r="AA1617" s="32"/>
      <c r="AB1617" s="32">
        <f t="shared" si="4474"/>
        <v>70</v>
      </c>
      <c r="AC1617" s="33">
        <f t="shared" si="4475"/>
        <v>70</v>
      </c>
      <c r="AD1617" s="33">
        <f t="shared" si="4476"/>
        <v>70</v>
      </c>
      <c r="AE1617" s="34">
        <f t="shared" si="4396"/>
        <v>100</v>
      </c>
      <c r="AF1617" s="32">
        <f t="shared" si="4477"/>
        <v>70</v>
      </c>
      <c r="AG1617" s="32">
        <f t="shared" si="4478"/>
        <v>0</v>
      </c>
      <c r="AH1617" s="32">
        <f t="shared" si="4479"/>
        <v>0</v>
      </c>
      <c r="AI1617" s="32">
        <f t="shared" si="4480"/>
        <v>0</v>
      </c>
      <c r="AJ1617" s="32">
        <f t="shared" si="4481"/>
        <v>0</v>
      </c>
      <c r="AK1617" s="32">
        <f t="shared" si="4482"/>
        <v>0</v>
      </c>
      <c r="AL1617" s="32">
        <f t="shared" si="4398"/>
        <v>70</v>
      </c>
      <c r="AM1617" s="32">
        <f t="shared" si="4399"/>
        <v>-70</v>
      </c>
      <c r="AN1617" s="12"/>
    </row>
    <row r="1618" spans="2:40" x14ac:dyDescent="0.3">
      <c r="B1618" s="30" t="s">
        <v>831</v>
      </c>
      <c r="C1618" s="30" t="s">
        <v>38</v>
      </c>
      <c r="D1618" s="30" t="s">
        <v>40</v>
      </c>
      <c r="E1618" s="15" t="str">
        <f t="shared" si="4414"/>
        <v>0113</v>
      </c>
      <c r="F1618" s="30" t="s">
        <v>677</v>
      </c>
      <c r="G1618" s="30"/>
      <c r="H1618" s="31" t="s">
        <v>678</v>
      </c>
      <c r="I1618" s="32"/>
      <c r="J1618" s="32"/>
      <c r="K1618" s="32"/>
      <c r="L1618" s="32"/>
      <c r="M1618" s="32"/>
      <c r="N1618" s="32"/>
      <c r="O1618" s="32">
        <f t="shared" si="4463"/>
        <v>0</v>
      </c>
      <c r="P1618" s="32">
        <f t="shared" si="4464"/>
        <v>0</v>
      </c>
      <c r="Q1618" s="32">
        <f t="shared" si="4465"/>
        <v>0</v>
      </c>
      <c r="R1618" s="32"/>
      <c r="S1618" s="32"/>
      <c r="T1618" s="32"/>
      <c r="U1618" s="32"/>
      <c r="V1618" s="32">
        <f t="shared" si="4415"/>
        <v>0</v>
      </c>
      <c r="W1618" s="32"/>
      <c r="X1618" s="32"/>
      <c r="Y1618" s="32"/>
      <c r="Z1618" s="32"/>
      <c r="AA1618" s="32"/>
      <c r="AB1618" s="32">
        <f t="shared" si="4474"/>
        <v>70</v>
      </c>
      <c r="AC1618" s="33">
        <f t="shared" si="4475"/>
        <v>70</v>
      </c>
      <c r="AD1618" s="33">
        <f t="shared" si="4476"/>
        <v>70</v>
      </c>
      <c r="AE1618" s="34">
        <f t="shared" si="4396"/>
        <v>100</v>
      </c>
      <c r="AF1618" s="32">
        <f t="shared" si="4477"/>
        <v>70</v>
      </c>
      <c r="AG1618" s="32">
        <f t="shared" si="4478"/>
        <v>0</v>
      </c>
      <c r="AH1618" s="32">
        <f t="shared" si="4479"/>
        <v>0</v>
      </c>
      <c r="AI1618" s="32">
        <f t="shared" si="4480"/>
        <v>0</v>
      </c>
      <c r="AJ1618" s="32">
        <f t="shared" si="4481"/>
        <v>0</v>
      </c>
      <c r="AK1618" s="32">
        <f t="shared" si="4482"/>
        <v>0</v>
      </c>
      <c r="AL1618" s="32">
        <f t="shared" si="4398"/>
        <v>70</v>
      </c>
      <c r="AM1618" s="32">
        <f t="shared" si="4399"/>
        <v>-70</v>
      </c>
      <c r="AN1618" s="12"/>
    </row>
    <row r="1619" spans="2:40" ht="62.4" x14ac:dyDescent="0.3">
      <c r="B1619" s="30" t="s">
        <v>831</v>
      </c>
      <c r="C1619" s="30" t="s">
        <v>38</v>
      </c>
      <c r="D1619" s="30" t="s">
        <v>40</v>
      </c>
      <c r="E1619" s="15" t="str">
        <f t="shared" si="4414"/>
        <v>0113</v>
      </c>
      <c r="F1619" s="44" t="s">
        <v>695</v>
      </c>
      <c r="G1619" s="30"/>
      <c r="H1619" s="31" t="s">
        <v>696</v>
      </c>
      <c r="I1619" s="32"/>
      <c r="J1619" s="32"/>
      <c r="K1619" s="32"/>
      <c r="L1619" s="32"/>
      <c r="M1619" s="32"/>
      <c r="N1619" s="32"/>
      <c r="O1619" s="32">
        <f t="shared" si="4463"/>
        <v>0</v>
      </c>
      <c r="P1619" s="32">
        <f t="shared" si="4464"/>
        <v>0</v>
      </c>
      <c r="Q1619" s="32">
        <f t="shared" si="4465"/>
        <v>0</v>
      </c>
      <c r="R1619" s="32"/>
      <c r="S1619" s="32"/>
      <c r="T1619" s="32"/>
      <c r="U1619" s="32"/>
      <c r="V1619" s="32">
        <f t="shared" si="4415"/>
        <v>0</v>
      </c>
      <c r="W1619" s="32"/>
      <c r="X1619" s="32"/>
      <c r="Y1619" s="32"/>
      <c r="Z1619" s="32"/>
      <c r="AA1619" s="32"/>
      <c r="AB1619" s="32">
        <f t="shared" si="4474"/>
        <v>70</v>
      </c>
      <c r="AC1619" s="33">
        <f t="shared" si="4475"/>
        <v>70</v>
      </c>
      <c r="AD1619" s="33">
        <f t="shared" si="4476"/>
        <v>70</v>
      </c>
      <c r="AE1619" s="34">
        <f t="shared" si="4396"/>
        <v>100</v>
      </c>
      <c r="AF1619" s="32">
        <f t="shared" si="4477"/>
        <v>70</v>
      </c>
      <c r="AG1619" s="32">
        <f t="shared" si="4478"/>
        <v>0</v>
      </c>
      <c r="AH1619" s="32">
        <f t="shared" si="4479"/>
        <v>0</v>
      </c>
      <c r="AI1619" s="32">
        <f t="shared" si="4480"/>
        <v>0</v>
      </c>
      <c r="AJ1619" s="32">
        <f t="shared" si="4481"/>
        <v>0</v>
      </c>
      <c r="AK1619" s="32">
        <f t="shared" si="4482"/>
        <v>0</v>
      </c>
      <c r="AL1619" s="32">
        <f t="shared" si="4398"/>
        <v>70</v>
      </c>
      <c r="AM1619" s="32">
        <f t="shared" si="4399"/>
        <v>-70</v>
      </c>
      <c r="AN1619" s="12"/>
    </row>
    <row r="1620" spans="2:40" ht="78" x14ac:dyDescent="0.3">
      <c r="B1620" s="30" t="s">
        <v>831</v>
      </c>
      <c r="C1620" s="30" t="s">
        <v>38</v>
      </c>
      <c r="D1620" s="30" t="s">
        <v>40</v>
      </c>
      <c r="E1620" s="15" t="str">
        <f t="shared" si="4414"/>
        <v>0113</v>
      </c>
      <c r="F1620" s="44" t="s">
        <v>695</v>
      </c>
      <c r="G1620" s="30" t="s">
        <v>68</v>
      </c>
      <c r="H1620" s="31" t="s">
        <v>69</v>
      </c>
      <c r="I1620" s="32"/>
      <c r="J1620" s="32"/>
      <c r="K1620" s="32"/>
      <c r="L1620" s="32"/>
      <c r="M1620" s="32"/>
      <c r="N1620" s="32"/>
      <c r="O1620" s="32">
        <f t="shared" si="4463"/>
        <v>0</v>
      </c>
      <c r="P1620" s="32">
        <f t="shared" si="4464"/>
        <v>0</v>
      </c>
      <c r="Q1620" s="32">
        <f t="shared" si="4465"/>
        <v>0</v>
      </c>
      <c r="R1620" s="32"/>
      <c r="S1620" s="32"/>
      <c r="T1620" s="32"/>
      <c r="U1620" s="32"/>
      <c r="V1620" s="32">
        <f t="shared" si="4415"/>
        <v>0</v>
      </c>
      <c r="W1620" s="32"/>
      <c r="X1620" s="32"/>
      <c r="Y1620" s="32"/>
      <c r="Z1620" s="32"/>
      <c r="AA1620" s="32"/>
      <c r="AB1620" s="32">
        <f t="shared" si="4474"/>
        <v>70</v>
      </c>
      <c r="AC1620" s="33">
        <f t="shared" si="4475"/>
        <v>70</v>
      </c>
      <c r="AD1620" s="33">
        <f t="shared" si="4476"/>
        <v>70</v>
      </c>
      <c r="AE1620" s="34">
        <f t="shared" si="4396"/>
        <v>100</v>
      </c>
      <c r="AF1620" s="32">
        <f t="shared" si="4477"/>
        <v>70</v>
      </c>
      <c r="AG1620" s="32">
        <f t="shared" si="4478"/>
        <v>0</v>
      </c>
      <c r="AH1620" s="32">
        <f t="shared" si="4479"/>
        <v>0</v>
      </c>
      <c r="AI1620" s="32">
        <f t="shared" si="4480"/>
        <v>0</v>
      </c>
      <c r="AJ1620" s="32">
        <f t="shared" si="4481"/>
        <v>0</v>
      </c>
      <c r="AK1620" s="32">
        <f t="shared" si="4482"/>
        <v>0</v>
      </c>
      <c r="AL1620" s="32">
        <f t="shared" si="4398"/>
        <v>70</v>
      </c>
      <c r="AM1620" s="32">
        <f t="shared" si="4399"/>
        <v>-70</v>
      </c>
      <c r="AN1620" s="12"/>
    </row>
    <row r="1621" spans="2:40" ht="31.2" x14ac:dyDescent="0.3">
      <c r="B1621" s="30" t="s">
        <v>831</v>
      </c>
      <c r="C1621" s="30" t="s">
        <v>38</v>
      </c>
      <c r="D1621" s="30" t="s">
        <v>40</v>
      </c>
      <c r="E1621" s="15" t="str">
        <f t="shared" si="4414"/>
        <v>0113</v>
      </c>
      <c r="F1621" s="44" t="s">
        <v>695</v>
      </c>
      <c r="G1621" s="30" t="s">
        <v>90</v>
      </c>
      <c r="H1621" s="31" t="s">
        <v>91</v>
      </c>
      <c r="I1621" s="32"/>
      <c r="J1621" s="32"/>
      <c r="K1621" s="32"/>
      <c r="L1621" s="32"/>
      <c r="M1621" s="32"/>
      <c r="N1621" s="32"/>
      <c r="O1621" s="32">
        <v>0</v>
      </c>
      <c r="P1621" s="32">
        <v>0</v>
      </c>
      <c r="Q1621" s="32">
        <v>0</v>
      </c>
      <c r="R1621" s="32"/>
      <c r="S1621" s="32"/>
      <c r="T1621" s="32"/>
      <c r="U1621" s="32"/>
      <c r="V1621" s="32">
        <f t="shared" si="4415"/>
        <v>0</v>
      </c>
      <c r="W1621" s="32"/>
      <c r="X1621" s="32"/>
      <c r="Y1621" s="32"/>
      <c r="Z1621" s="32"/>
      <c r="AA1621" s="32"/>
      <c r="AB1621" s="32">
        <v>70</v>
      </c>
      <c r="AC1621" s="33">
        <v>70</v>
      </c>
      <c r="AD1621" s="33">
        <v>70</v>
      </c>
      <c r="AE1621" s="34">
        <f t="shared" si="4396"/>
        <v>100</v>
      </c>
      <c r="AF1621" s="32">
        <v>70</v>
      </c>
      <c r="AG1621" s="32">
        <v>0</v>
      </c>
      <c r="AH1621" s="32">
        <v>0</v>
      </c>
      <c r="AI1621" s="32">
        <v>0</v>
      </c>
      <c r="AJ1621" s="32">
        <v>0</v>
      </c>
      <c r="AK1621" s="32">
        <v>0</v>
      </c>
      <c r="AL1621" s="32">
        <f t="shared" si="4398"/>
        <v>70</v>
      </c>
      <c r="AM1621" s="32">
        <f t="shared" si="4399"/>
        <v>-70</v>
      </c>
      <c r="AN1621" s="12"/>
    </row>
    <row r="1622" spans="2:40" ht="46.8" x14ac:dyDescent="0.3">
      <c r="B1622" s="30" t="s">
        <v>831</v>
      </c>
      <c r="C1622" s="30" t="s">
        <v>38</v>
      </c>
      <c r="D1622" s="30" t="s">
        <v>40</v>
      </c>
      <c r="E1622" s="15" t="str">
        <f t="shared" si="4414"/>
        <v>0113</v>
      </c>
      <c r="F1622" s="30" t="s">
        <v>98</v>
      </c>
      <c r="G1622" s="30"/>
      <c r="H1622" s="31" t="s">
        <v>99</v>
      </c>
      <c r="I1622" s="32"/>
      <c r="J1622" s="32"/>
      <c r="K1622" s="32"/>
      <c r="L1622" s="32"/>
      <c r="M1622" s="32"/>
      <c r="N1622" s="32"/>
      <c r="O1622" s="32">
        <f t="shared" si="4463"/>
        <v>0</v>
      </c>
      <c r="P1622" s="32">
        <f t="shared" si="4464"/>
        <v>0</v>
      </c>
      <c r="Q1622" s="32">
        <f t="shared" si="4465"/>
        <v>0</v>
      </c>
      <c r="R1622" s="32">
        <f t="shared" si="4466"/>
        <v>0</v>
      </c>
      <c r="S1622" s="32">
        <f t="shared" si="4467"/>
        <v>0</v>
      </c>
      <c r="T1622" s="32"/>
      <c r="U1622" s="32"/>
      <c r="V1622" s="32">
        <f t="shared" si="4415"/>
        <v>0</v>
      </c>
      <c r="W1622" s="32"/>
      <c r="X1622" s="32"/>
      <c r="Y1622" s="32"/>
      <c r="Z1622" s="32"/>
      <c r="AA1622" s="32"/>
      <c r="AB1622" s="32">
        <f t="shared" si="4474"/>
        <v>1257.98981</v>
      </c>
      <c r="AC1622" s="33">
        <f t="shared" si="4475"/>
        <v>1359.23081</v>
      </c>
      <c r="AD1622" s="33">
        <f t="shared" si="4476"/>
        <v>1359.23081</v>
      </c>
      <c r="AE1622" s="34">
        <f t="shared" si="4396"/>
        <v>100</v>
      </c>
      <c r="AF1622" s="32">
        <f t="shared" si="4477"/>
        <v>1257.98981</v>
      </c>
      <c r="AG1622" s="32">
        <f t="shared" si="4478"/>
        <v>0</v>
      </c>
      <c r="AH1622" s="32">
        <f t="shared" si="4479"/>
        <v>0</v>
      </c>
      <c r="AI1622" s="32">
        <f t="shared" si="4480"/>
        <v>0</v>
      </c>
      <c r="AJ1622" s="32">
        <f t="shared" si="4481"/>
        <v>0</v>
      </c>
      <c r="AK1622" s="32">
        <f t="shared" si="4482"/>
        <v>0</v>
      </c>
      <c r="AL1622" s="32">
        <f t="shared" si="4398"/>
        <v>1257.98981</v>
      </c>
      <c r="AM1622" s="32">
        <f t="shared" si="4399"/>
        <v>-1257.98981</v>
      </c>
      <c r="AN1622" s="12"/>
    </row>
    <row r="1623" spans="2:40" ht="31.2" x14ac:dyDescent="0.3">
      <c r="B1623" s="30" t="s">
        <v>831</v>
      </c>
      <c r="C1623" s="30" t="s">
        <v>38</v>
      </c>
      <c r="D1623" s="30" t="s">
        <v>40</v>
      </c>
      <c r="E1623" s="15" t="str">
        <f t="shared" si="4414"/>
        <v>0113</v>
      </c>
      <c r="F1623" s="30" t="s">
        <v>100</v>
      </c>
      <c r="G1623" s="30"/>
      <c r="H1623" s="31" t="s">
        <v>101</v>
      </c>
      <c r="I1623" s="32"/>
      <c r="J1623" s="32"/>
      <c r="K1623" s="32"/>
      <c r="L1623" s="32"/>
      <c r="M1623" s="32"/>
      <c r="N1623" s="32"/>
      <c r="O1623" s="32">
        <f t="shared" si="4463"/>
        <v>0</v>
      </c>
      <c r="P1623" s="32">
        <f t="shared" si="4464"/>
        <v>0</v>
      </c>
      <c r="Q1623" s="32">
        <f t="shared" si="4465"/>
        <v>0</v>
      </c>
      <c r="R1623" s="32">
        <f t="shared" si="4466"/>
        <v>0</v>
      </c>
      <c r="S1623" s="32">
        <f t="shared" si="4467"/>
        <v>0</v>
      </c>
      <c r="T1623" s="32"/>
      <c r="U1623" s="32"/>
      <c r="V1623" s="32">
        <f t="shared" si="4415"/>
        <v>0</v>
      </c>
      <c r="W1623" s="32"/>
      <c r="X1623" s="32"/>
      <c r="Y1623" s="32"/>
      <c r="Z1623" s="32"/>
      <c r="AA1623" s="32"/>
      <c r="AB1623" s="32">
        <f t="shared" si="4474"/>
        <v>1257.98981</v>
      </c>
      <c r="AC1623" s="33">
        <f t="shared" si="4475"/>
        <v>1359.23081</v>
      </c>
      <c r="AD1623" s="33">
        <f t="shared" si="4476"/>
        <v>1359.23081</v>
      </c>
      <c r="AE1623" s="34">
        <f t="shared" si="4396"/>
        <v>100</v>
      </c>
      <c r="AF1623" s="32">
        <f t="shared" si="4477"/>
        <v>1257.98981</v>
      </c>
      <c r="AG1623" s="32">
        <f t="shared" si="4478"/>
        <v>0</v>
      </c>
      <c r="AH1623" s="32">
        <f t="shared" si="4479"/>
        <v>0</v>
      </c>
      <c r="AI1623" s="32">
        <f t="shared" si="4480"/>
        <v>0</v>
      </c>
      <c r="AJ1623" s="32">
        <f t="shared" si="4481"/>
        <v>0</v>
      </c>
      <c r="AK1623" s="32">
        <f t="shared" si="4482"/>
        <v>0</v>
      </c>
      <c r="AL1623" s="32">
        <f t="shared" si="4398"/>
        <v>1257.98981</v>
      </c>
      <c r="AM1623" s="32">
        <f t="shared" si="4399"/>
        <v>-1257.98981</v>
      </c>
      <c r="AN1623" s="12"/>
    </row>
    <row r="1624" spans="2:40" ht="31.2" x14ac:dyDescent="0.3">
      <c r="B1624" s="30" t="s">
        <v>831</v>
      </c>
      <c r="C1624" s="30" t="s">
        <v>38</v>
      </c>
      <c r="D1624" s="30" t="s">
        <v>40</v>
      </c>
      <c r="E1624" s="15" t="str">
        <f t="shared" si="4414"/>
        <v>0113</v>
      </c>
      <c r="F1624" s="30" t="s">
        <v>102</v>
      </c>
      <c r="G1624" s="30"/>
      <c r="H1624" s="31" t="s">
        <v>103</v>
      </c>
      <c r="I1624" s="32"/>
      <c r="J1624" s="32"/>
      <c r="K1624" s="32"/>
      <c r="L1624" s="32"/>
      <c r="M1624" s="32"/>
      <c r="N1624" s="32"/>
      <c r="O1624" s="32">
        <f t="shared" si="4463"/>
        <v>0</v>
      </c>
      <c r="P1624" s="32">
        <f t="shared" si="4464"/>
        <v>0</v>
      </c>
      <c r="Q1624" s="32">
        <f t="shared" si="4465"/>
        <v>0</v>
      </c>
      <c r="R1624" s="32">
        <f t="shared" si="4466"/>
        <v>0</v>
      </c>
      <c r="S1624" s="32">
        <f t="shared" si="4467"/>
        <v>0</v>
      </c>
      <c r="T1624" s="32"/>
      <c r="U1624" s="32"/>
      <c r="V1624" s="32">
        <f t="shared" si="4415"/>
        <v>0</v>
      </c>
      <c r="W1624" s="32"/>
      <c r="X1624" s="32"/>
      <c r="Y1624" s="32"/>
      <c r="Z1624" s="32"/>
      <c r="AA1624" s="32"/>
      <c r="AB1624" s="32">
        <f t="shared" si="4474"/>
        <v>1257.98981</v>
      </c>
      <c r="AC1624" s="33">
        <f t="shared" si="4475"/>
        <v>1359.23081</v>
      </c>
      <c r="AD1624" s="33">
        <f t="shared" si="4476"/>
        <v>1359.23081</v>
      </c>
      <c r="AE1624" s="34">
        <f t="shared" si="4396"/>
        <v>100</v>
      </c>
      <c r="AF1624" s="32">
        <f t="shared" si="4477"/>
        <v>1257.98981</v>
      </c>
      <c r="AG1624" s="32">
        <f t="shared" si="4478"/>
        <v>0</v>
      </c>
      <c r="AH1624" s="32">
        <f t="shared" si="4479"/>
        <v>0</v>
      </c>
      <c r="AI1624" s="32">
        <f t="shared" si="4480"/>
        <v>0</v>
      </c>
      <c r="AJ1624" s="32">
        <f t="shared" si="4481"/>
        <v>0</v>
      </c>
      <c r="AK1624" s="32">
        <f t="shared" si="4482"/>
        <v>0</v>
      </c>
      <c r="AL1624" s="32">
        <f t="shared" si="4398"/>
        <v>1257.98981</v>
      </c>
      <c r="AM1624" s="32">
        <f t="shared" si="4399"/>
        <v>-1257.98981</v>
      </c>
      <c r="AN1624" s="12"/>
    </row>
    <row r="1625" spans="2:40" x14ac:dyDescent="0.3">
      <c r="B1625" s="30" t="s">
        <v>831</v>
      </c>
      <c r="C1625" s="30" t="s">
        <v>38</v>
      </c>
      <c r="D1625" s="30" t="s">
        <v>40</v>
      </c>
      <c r="E1625" s="15" t="str">
        <f t="shared" si="4414"/>
        <v>0113</v>
      </c>
      <c r="F1625" s="30" t="s">
        <v>102</v>
      </c>
      <c r="G1625" s="30" t="s">
        <v>56</v>
      </c>
      <c r="H1625" s="31" t="s">
        <v>57</v>
      </c>
      <c r="I1625" s="32"/>
      <c r="J1625" s="32"/>
      <c r="K1625" s="32"/>
      <c r="L1625" s="32"/>
      <c r="M1625" s="32"/>
      <c r="N1625" s="32"/>
      <c r="O1625" s="32">
        <f t="shared" si="4463"/>
        <v>0</v>
      </c>
      <c r="P1625" s="32">
        <f t="shared" si="4464"/>
        <v>0</v>
      </c>
      <c r="Q1625" s="32">
        <f t="shared" si="4465"/>
        <v>0</v>
      </c>
      <c r="R1625" s="32">
        <f t="shared" si="4466"/>
        <v>0</v>
      </c>
      <c r="S1625" s="32">
        <f t="shared" si="4467"/>
        <v>0</v>
      </c>
      <c r="T1625" s="32"/>
      <c r="U1625" s="32"/>
      <c r="V1625" s="32">
        <f t="shared" si="4415"/>
        <v>0</v>
      </c>
      <c r="W1625" s="32"/>
      <c r="X1625" s="32"/>
      <c r="Y1625" s="32"/>
      <c r="Z1625" s="32"/>
      <c r="AA1625" s="32"/>
      <c r="AB1625" s="32">
        <f t="shared" si="4474"/>
        <v>1257.98981</v>
      </c>
      <c r="AC1625" s="33">
        <f t="shared" si="4475"/>
        <v>1359.23081</v>
      </c>
      <c r="AD1625" s="33">
        <f t="shared" si="4476"/>
        <v>1359.23081</v>
      </c>
      <c r="AE1625" s="34">
        <f t="shared" si="4396"/>
        <v>100</v>
      </c>
      <c r="AF1625" s="32">
        <f t="shared" si="4477"/>
        <v>1257.98981</v>
      </c>
      <c r="AG1625" s="32">
        <f t="shared" si="4478"/>
        <v>0</v>
      </c>
      <c r="AH1625" s="32">
        <f t="shared" si="4479"/>
        <v>0</v>
      </c>
      <c r="AI1625" s="32">
        <f t="shared" si="4480"/>
        <v>0</v>
      </c>
      <c r="AJ1625" s="32">
        <f t="shared" si="4481"/>
        <v>0</v>
      </c>
      <c r="AK1625" s="32">
        <f t="shared" si="4482"/>
        <v>0</v>
      </c>
      <c r="AL1625" s="32">
        <f t="shared" si="4398"/>
        <v>1257.98981</v>
      </c>
      <c r="AM1625" s="32">
        <f t="shared" si="4399"/>
        <v>-1257.98981</v>
      </c>
      <c r="AN1625" s="12"/>
    </row>
    <row r="1626" spans="2:40" x14ac:dyDescent="0.3">
      <c r="B1626" s="30" t="s">
        <v>831</v>
      </c>
      <c r="C1626" s="30" t="s">
        <v>38</v>
      </c>
      <c r="D1626" s="30" t="s">
        <v>40</v>
      </c>
      <c r="E1626" s="15" t="str">
        <f t="shared" si="4414"/>
        <v>0113</v>
      </c>
      <c r="F1626" s="30" t="s">
        <v>102</v>
      </c>
      <c r="G1626" s="30" t="s">
        <v>58</v>
      </c>
      <c r="H1626" s="31" t="s">
        <v>59</v>
      </c>
      <c r="I1626" s="32"/>
      <c r="J1626" s="32"/>
      <c r="K1626" s="32"/>
      <c r="L1626" s="32"/>
      <c r="M1626" s="32"/>
      <c r="N1626" s="32"/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/>
      <c r="U1626" s="32"/>
      <c r="V1626" s="32">
        <f t="shared" si="4415"/>
        <v>0</v>
      </c>
      <c r="W1626" s="32"/>
      <c r="X1626" s="32"/>
      <c r="Y1626" s="32"/>
      <c r="Z1626" s="32"/>
      <c r="AA1626" s="32"/>
      <c r="AB1626" s="32">
        <v>1257.98981</v>
      </c>
      <c r="AC1626" s="33">
        <v>1359.23081</v>
      </c>
      <c r="AD1626" s="33">
        <v>1359.23081</v>
      </c>
      <c r="AE1626" s="34">
        <f t="shared" si="4396"/>
        <v>100</v>
      </c>
      <c r="AF1626" s="32">
        <v>1257.98981</v>
      </c>
      <c r="AG1626" s="32">
        <v>0</v>
      </c>
      <c r="AH1626" s="32">
        <v>0</v>
      </c>
      <c r="AI1626" s="32">
        <v>0</v>
      </c>
      <c r="AJ1626" s="32">
        <v>0</v>
      </c>
      <c r="AK1626" s="32">
        <v>0</v>
      </c>
      <c r="AL1626" s="32">
        <f t="shared" si="4398"/>
        <v>1257.98981</v>
      </c>
      <c r="AM1626" s="32">
        <f t="shared" si="4399"/>
        <v>-1257.98981</v>
      </c>
      <c r="AN1626" s="12"/>
    </row>
    <row r="1627" spans="2:40" s="13" customFormat="1" ht="31.2" x14ac:dyDescent="0.3">
      <c r="B1627" s="14" t="s">
        <v>831</v>
      </c>
      <c r="C1627" s="14" t="s">
        <v>114</v>
      </c>
      <c r="D1627" s="14"/>
      <c r="E1627" s="21" t="str">
        <f t="shared" si="4414"/>
        <v>03</v>
      </c>
      <c r="F1627" s="14"/>
      <c r="G1627" s="14"/>
      <c r="H1627" s="16" t="s">
        <v>196</v>
      </c>
      <c r="I1627" s="17">
        <f t="shared" ref="I1627:T1627" si="4483">I1647+I1628</f>
        <v>1851.8000000000002</v>
      </c>
      <c r="J1627" s="17">
        <f t="shared" si="4483"/>
        <v>1909.1000000000001</v>
      </c>
      <c r="K1627" s="17">
        <f t="shared" si="4483"/>
        <v>1766</v>
      </c>
      <c r="L1627" s="17">
        <f t="shared" si="4483"/>
        <v>0</v>
      </c>
      <c r="M1627" s="17">
        <f t="shared" si="4483"/>
        <v>0</v>
      </c>
      <c r="N1627" s="17">
        <f t="shared" si="4483"/>
        <v>0</v>
      </c>
      <c r="O1627" s="17">
        <f t="shared" si="4483"/>
        <v>0</v>
      </c>
      <c r="P1627" s="17">
        <f t="shared" si="4483"/>
        <v>0</v>
      </c>
      <c r="Q1627" s="17">
        <f t="shared" si="4483"/>
        <v>0</v>
      </c>
      <c r="R1627" s="17">
        <f t="shared" si="4483"/>
        <v>0</v>
      </c>
      <c r="S1627" s="17">
        <f t="shared" si="4483"/>
        <v>0</v>
      </c>
      <c r="T1627" s="17">
        <f t="shared" si="4483"/>
        <v>0</v>
      </c>
      <c r="U1627" s="17">
        <v>0</v>
      </c>
      <c r="V1627" s="17">
        <f t="shared" si="4415"/>
        <v>1851.8000000000002</v>
      </c>
      <c r="W1627" s="17">
        <f t="shared" ref="W1627:AD1627" si="4484">W1647+W1628</f>
        <v>0</v>
      </c>
      <c r="X1627" s="17">
        <f t="shared" si="4484"/>
        <v>0</v>
      </c>
      <c r="Y1627" s="17">
        <f t="shared" si="4484"/>
        <v>0</v>
      </c>
      <c r="Z1627" s="17">
        <f t="shared" si="4484"/>
        <v>0</v>
      </c>
      <c r="AA1627" s="17">
        <f t="shared" si="4484"/>
        <v>0</v>
      </c>
      <c r="AB1627" s="17">
        <f t="shared" si="4484"/>
        <v>1489.8840599999999</v>
      </c>
      <c r="AC1627" s="18">
        <f t="shared" si="4484"/>
        <v>2395.0069999999996</v>
      </c>
      <c r="AD1627" s="18">
        <f t="shared" si="4484"/>
        <v>2230.2772199999999</v>
      </c>
      <c r="AE1627" s="19">
        <f t="shared" si="4396"/>
        <v>93.121949956722489</v>
      </c>
      <c r="AF1627" s="17">
        <f t="shared" ref="AF1627:AK1627" si="4485">AF1647+AF1628</f>
        <v>2501.7570000000001</v>
      </c>
      <c r="AG1627" s="17">
        <f t="shared" si="4485"/>
        <v>0</v>
      </c>
      <c r="AH1627" s="17">
        <f t="shared" si="4485"/>
        <v>0</v>
      </c>
      <c r="AI1627" s="17">
        <f t="shared" si="4485"/>
        <v>0</v>
      </c>
      <c r="AJ1627" s="17">
        <f t="shared" si="4485"/>
        <v>0</v>
      </c>
      <c r="AK1627" s="17">
        <f t="shared" si="4485"/>
        <v>0</v>
      </c>
      <c r="AL1627" s="17">
        <f t="shared" si="4398"/>
        <v>2501.7570000000001</v>
      </c>
      <c r="AM1627" s="17">
        <f t="shared" si="4399"/>
        <v>-649.95699999999988</v>
      </c>
      <c r="AN1627" s="20"/>
    </row>
    <row r="1628" spans="2:40" s="22" customFormat="1" ht="46.8" x14ac:dyDescent="0.3">
      <c r="B1628" s="23" t="s">
        <v>831</v>
      </c>
      <c r="C1628" s="23" t="s">
        <v>114</v>
      </c>
      <c r="D1628" s="23" t="s">
        <v>443</v>
      </c>
      <c r="E1628" s="24" t="str">
        <f t="shared" si="4414"/>
        <v>0310</v>
      </c>
      <c r="F1628" s="23"/>
      <c r="G1628" s="23"/>
      <c r="H1628" s="25" t="s">
        <v>697</v>
      </c>
      <c r="I1628" s="26">
        <f t="shared" ref="I1628:N1628" si="4486">I1629</f>
        <v>403.40000000000003</v>
      </c>
      <c r="J1628" s="26">
        <f t="shared" si="4486"/>
        <v>415.20000000000005</v>
      </c>
      <c r="K1628" s="26">
        <f t="shared" si="4486"/>
        <v>272.10000000000002</v>
      </c>
      <c r="L1628" s="26">
        <f t="shared" si="4486"/>
        <v>0</v>
      </c>
      <c r="M1628" s="26">
        <f t="shared" si="4486"/>
        <v>0</v>
      </c>
      <c r="N1628" s="26">
        <f t="shared" si="4486"/>
        <v>0</v>
      </c>
      <c r="O1628" s="26">
        <f>O1629+O1642</f>
        <v>0</v>
      </c>
      <c r="P1628" s="26">
        <f>P1629</f>
        <v>0</v>
      </c>
      <c r="Q1628" s="26">
        <f>Q1629</f>
        <v>0</v>
      </c>
      <c r="R1628" s="26">
        <f>R1629</f>
        <v>0</v>
      </c>
      <c r="S1628" s="26">
        <f>S1629</f>
        <v>0</v>
      </c>
      <c r="T1628" s="26">
        <f>T1629</f>
        <v>0</v>
      </c>
      <c r="U1628" s="26">
        <v>0</v>
      </c>
      <c r="V1628" s="26">
        <f t="shared" si="4415"/>
        <v>403.40000000000003</v>
      </c>
      <c r="W1628" s="26">
        <f>W1629</f>
        <v>0</v>
      </c>
      <c r="X1628" s="26">
        <f>X1629</f>
        <v>0</v>
      </c>
      <c r="Y1628" s="26">
        <f>Y1629</f>
        <v>0</v>
      </c>
      <c r="Z1628" s="26">
        <f>Z1629</f>
        <v>0</v>
      </c>
      <c r="AA1628" s="26">
        <f>AA1629</f>
        <v>0</v>
      </c>
      <c r="AB1628" s="26">
        <f>AB1629+AB1642</f>
        <v>566.39269999999999</v>
      </c>
      <c r="AC1628" s="27">
        <f>AC1629+AC1642</f>
        <v>843.40699999999993</v>
      </c>
      <c r="AD1628" s="27">
        <f>AD1629+AD1642</f>
        <v>836.70700000000011</v>
      </c>
      <c r="AE1628" s="28">
        <f t="shared" si="4396"/>
        <v>99.205602988829853</v>
      </c>
      <c r="AF1628" s="26">
        <f t="shared" ref="AF1628:AK1628" si="4487">AF1629+AF1642</f>
        <v>950.15699999999993</v>
      </c>
      <c r="AG1628" s="26">
        <f t="shared" si="4487"/>
        <v>0</v>
      </c>
      <c r="AH1628" s="26">
        <f t="shared" si="4487"/>
        <v>0</v>
      </c>
      <c r="AI1628" s="26">
        <f t="shared" si="4487"/>
        <v>0</v>
      </c>
      <c r="AJ1628" s="26">
        <f t="shared" si="4487"/>
        <v>0</v>
      </c>
      <c r="AK1628" s="26">
        <f t="shared" si="4487"/>
        <v>0</v>
      </c>
      <c r="AL1628" s="26">
        <f t="shared" si="4398"/>
        <v>950.15699999999993</v>
      </c>
      <c r="AM1628" s="26">
        <f t="shared" si="4399"/>
        <v>-546.75699999999983</v>
      </c>
      <c r="AN1628" s="29"/>
    </row>
    <row r="1629" spans="2:40" x14ac:dyDescent="0.3">
      <c r="B1629" s="30" t="s">
        <v>831</v>
      </c>
      <c r="C1629" s="30" t="s">
        <v>114</v>
      </c>
      <c r="D1629" s="30" t="s">
        <v>443</v>
      </c>
      <c r="E1629" s="15" t="str">
        <f t="shared" si="4414"/>
        <v>0310</v>
      </c>
      <c r="F1629" s="30" t="s">
        <v>348</v>
      </c>
      <c r="G1629" s="30"/>
      <c r="H1629" s="31" t="s">
        <v>349</v>
      </c>
      <c r="I1629" s="32">
        <f t="shared" ref="I1629:T1629" si="4488">I1635+I1630</f>
        <v>403.40000000000003</v>
      </c>
      <c r="J1629" s="32">
        <f t="shared" si="4488"/>
        <v>415.20000000000005</v>
      </c>
      <c r="K1629" s="32">
        <f t="shared" si="4488"/>
        <v>272.10000000000002</v>
      </c>
      <c r="L1629" s="32">
        <f t="shared" si="4488"/>
        <v>0</v>
      </c>
      <c r="M1629" s="32">
        <f t="shared" si="4488"/>
        <v>0</v>
      </c>
      <c r="N1629" s="32">
        <f t="shared" si="4488"/>
        <v>0</v>
      </c>
      <c r="O1629" s="32">
        <f t="shared" si="4488"/>
        <v>0</v>
      </c>
      <c r="P1629" s="32">
        <f t="shared" si="4488"/>
        <v>0</v>
      </c>
      <c r="Q1629" s="32">
        <f t="shared" si="4488"/>
        <v>0</v>
      </c>
      <c r="R1629" s="32">
        <f t="shared" si="4488"/>
        <v>0</v>
      </c>
      <c r="S1629" s="32">
        <f t="shared" si="4488"/>
        <v>0</v>
      </c>
      <c r="T1629" s="32">
        <f t="shared" si="4488"/>
        <v>0</v>
      </c>
      <c r="U1629" s="32">
        <v>0</v>
      </c>
      <c r="V1629" s="32">
        <f t="shared" si="4415"/>
        <v>403.40000000000003</v>
      </c>
      <c r="W1629" s="32">
        <f t="shared" ref="W1629:AD1629" si="4489">W1635+W1630</f>
        <v>0</v>
      </c>
      <c r="X1629" s="32">
        <f t="shared" si="4489"/>
        <v>0</v>
      </c>
      <c r="Y1629" s="32">
        <f t="shared" si="4489"/>
        <v>0</v>
      </c>
      <c r="Z1629" s="32">
        <f t="shared" si="4489"/>
        <v>0</v>
      </c>
      <c r="AA1629" s="32">
        <f t="shared" si="4489"/>
        <v>0</v>
      </c>
      <c r="AB1629" s="32">
        <f t="shared" si="4489"/>
        <v>304.24270000000001</v>
      </c>
      <c r="AC1629" s="33">
        <f t="shared" si="4489"/>
        <v>403.4</v>
      </c>
      <c r="AD1629" s="33">
        <f t="shared" si="4489"/>
        <v>396.70000000000005</v>
      </c>
      <c r="AE1629" s="34">
        <f t="shared" si="4396"/>
        <v>98.339117501239485</v>
      </c>
      <c r="AF1629" s="32">
        <f t="shared" ref="AF1629:AK1629" si="4490">AF1635+AF1630</f>
        <v>403.4</v>
      </c>
      <c r="AG1629" s="32">
        <f t="shared" si="4490"/>
        <v>0</v>
      </c>
      <c r="AH1629" s="32">
        <f t="shared" si="4490"/>
        <v>0</v>
      </c>
      <c r="AI1629" s="32">
        <f t="shared" si="4490"/>
        <v>0</v>
      </c>
      <c r="AJ1629" s="32">
        <f t="shared" si="4490"/>
        <v>0</v>
      </c>
      <c r="AK1629" s="32">
        <f t="shared" si="4490"/>
        <v>0</v>
      </c>
      <c r="AL1629" s="32">
        <f t="shared" si="4398"/>
        <v>403.4</v>
      </c>
      <c r="AM1629" s="32">
        <f t="shared" si="4399"/>
        <v>0</v>
      </c>
    </row>
    <row r="1630" spans="2:40" ht="62.4" x14ac:dyDescent="0.3">
      <c r="B1630" s="30" t="s">
        <v>831</v>
      </c>
      <c r="C1630" s="30" t="s">
        <v>114</v>
      </c>
      <c r="D1630" s="30" t="s">
        <v>443</v>
      </c>
      <c r="E1630" s="15" t="str">
        <f t="shared" si="4414"/>
        <v>0310</v>
      </c>
      <c r="F1630" s="30" t="s">
        <v>698</v>
      </c>
      <c r="G1630" s="30"/>
      <c r="H1630" s="31" t="s">
        <v>699</v>
      </c>
      <c r="I1630" s="32">
        <f t="shared" ref="I1630:I1636" si="4491">I1631</f>
        <v>4.5999999999999996</v>
      </c>
      <c r="J1630" s="32">
        <f t="shared" ref="J1630:J1636" si="4492">J1631</f>
        <v>4.5999999999999996</v>
      </c>
      <c r="K1630" s="32">
        <f t="shared" ref="K1630:K1636" si="4493">K1631</f>
        <v>4.5999999999999996</v>
      </c>
      <c r="L1630" s="32">
        <f t="shared" ref="L1630:L1636" si="4494">L1631</f>
        <v>0</v>
      </c>
      <c r="M1630" s="32">
        <f t="shared" ref="M1630:M1636" si="4495">M1631</f>
        <v>0</v>
      </c>
      <c r="N1630" s="32">
        <f t="shared" ref="N1630:N1636" si="4496">N1631</f>
        <v>0</v>
      </c>
      <c r="O1630" s="32">
        <f t="shared" ref="O1630:O1636" si="4497">O1631</f>
        <v>0</v>
      </c>
      <c r="P1630" s="32">
        <f t="shared" ref="P1630:P1636" si="4498">P1631</f>
        <v>0</v>
      </c>
      <c r="Q1630" s="32">
        <f t="shared" ref="Q1630:Q1636" si="4499">Q1631</f>
        <v>0</v>
      </c>
      <c r="R1630" s="32">
        <f t="shared" ref="R1630:R1636" si="4500">R1631</f>
        <v>0</v>
      </c>
      <c r="S1630" s="32">
        <f t="shared" ref="S1630:S1636" si="4501">S1631</f>
        <v>0</v>
      </c>
      <c r="T1630" s="32">
        <f t="shared" ref="T1630:T1636" si="4502">T1631</f>
        <v>0</v>
      </c>
      <c r="U1630" s="32">
        <v>0</v>
      </c>
      <c r="V1630" s="32">
        <f t="shared" si="4415"/>
        <v>4.5999999999999996</v>
      </c>
      <c r="W1630" s="32">
        <f t="shared" ref="W1630:W1636" si="4503">W1631</f>
        <v>0</v>
      </c>
      <c r="X1630" s="32">
        <f t="shared" ref="X1630:X1636" si="4504">X1631</f>
        <v>0</v>
      </c>
      <c r="Y1630" s="32">
        <f t="shared" ref="Y1630:Y1636" si="4505">Y1631</f>
        <v>0</v>
      </c>
      <c r="Z1630" s="32">
        <f t="shared" ref="Z1630:Z1636" si="4506">Z1631</f>
        <v>0</v>
      </c>
      <c r="AA1630" s="32">
        <f t="shared" ref="AA1630:AA1636" si="4507">AA1631</f>
        <v>0</v>
      </c>
      <c r="AB1630" s="32">
        <f t="shared" ref="AB1630:AB1636" si="4508">AB1631</f>
        <v>4.5999999999999996</v>
      </c>
      <c r="AC1630" s="33">
        <f t="shared" ref="AC1630:AC1636" si="4509">AC1631</f>
        <v>4.5999999999999996</v>
      </c>
      <c r="AD1630" s="33">
        <f t="shared" ref="AD1630:AD1636" si="4510">AD1631</f>
        <v>4.5999999999999996</v>
      </c>
      <c r="AE1630" s="34">
        <f t="shared" si="4396"/>
        <v>100</v>
      </c>
      <c r="AF1630" s="32">
        <f t="shared" ref="AF1630:AF1636" si="4511">AF1631</f>
        <v>4.5999999999999996</v>
      </c>
      <c r="AG1630" s="32">
        <f t="shared" ref="AG1630:AG1636" si="4512">AG1631</f>
        <v>0</v>
      </c>
      <c r="AH1630" s="32">
        <f t="shared" ref="AH1630:AH1636" si="4513">AH1631</f>
        <v>0</v>
      </c>
      <c r="AI1630" s="32">
        <f t="shared" ref="AI1630:AI1636" si="4514">AI1631</f>
        <v>0</v>
      </c>
      <c r="AJ1630" s="32">
        <f t="shared" ref="AJ1630:AJ1636" si="4515">AJ1631</f>
        <v>0</v>
      </c>
      <c r="AK1630" s="32">
        <f t="shared" ref="AK1630:AK1636" si="4516">AK1631</f>
        <v>0</v>
      </c>
      <c r="AL1630" s="32">
        <f t="shared" si="4398"/>
        <v>4.5999999999999996</v>
      </c>
      <c r="AM1630" s="32">
        <f t="shared" si="4399"/>
        <v>0</v>
      </c>
    </row>
    <row r="1631" spans="2:40" ht="46.8" x14ac:dyDescent="0.3">
      <c r="B1631" s="30" t="s">
        <v>831</v>
      </c>
      <c r="C1631" s="30" t="s">
        <v>114</v>
      </c>
      <c r="D1631" s="30" t="s">
        <v>443</v>
      </c>
      <c r="E1631" s="15" t="str">
        <f t="shared" si="4414"/>
        <v>0310</v>
      </c>
      <c r="F1631" s="30" t="s">
        <v>700</v>
      </c>
      <c r="G1631" s="30"/>
      <c r="H1631" s="31" t="s">
        <v>701</v>
      </c>
      <c r="I1631" s="32">
        <f t="shared" si="4491"/>
        <v>4.5999999999999996</v>
      </c>
      <c r="J1631" s="32">
        <f t="shared" si="4492"/>
        <v>4.5999999999999996</v>
      </c>
      <c r="K1631" s="32">
        <f t="shared" si="4493"/>
        <v>4.5999999999999996</v>
      </c>
      <c r="L1631" s="32">
        <f t="shared" si="4494"/>
        <v>0</v>
      </c>
      <c r="M1631" s="32">
        <f t="shared" si="4495"/>
        <v>0</v>
      </c>
      <c r="N1631" s="32">
        <f t="shared" si="4496"/>
        <v>0</v>
      </c>
      <c r="O1631" s="32">
        <f t="shared" si="4497"/>
        <v>0</v>
      </c>
      <c r="P1631" s="32">
        <f t="shared" si="4498"/>
        <v>0</v>
      </c>
      <c r="Q1631" s="32">
        <f t="shared" si="4499"/>
        <v>0</v>
      </c>
      <c r="R1631" s="32">
        <f t="shared" si="4500"/>
        <v>0</v>
      </c>
      <c r="S1631" s="32">
        <f t="shared" si="4501"/>
        <v>0</v>
      </c>
      <c r="T1631" s="32">
        <f t="shared" si="4502"/>
        <v>0</v>
      </c>
      <c r="U1631" s="32">
        <v>0</v>
      </c>
      <c r="V1631" s="32">
        <f t="shared" si="4415"/>
        <v>4.5999999999999996</v>
      </c>
      <c r="W1631" s="32">
        <f t="shared" si="4503"/>
        <v>0</v>
      </c>
      <c r="X1631" s="32">
        <f t="shared" si="4504"/>
        <v>0</v>
      </c>
      <c r="Y1631" s="32">
        <f t="shared" si="4505"/>
        <v>0</v>
      </c>
      <c r="Z1631" s="32">
        <f t="shared" si="4506"/>
        <v>0</v>
      </c>
      <c r="AA1631" s="32">
        <f t="shared" si="4507"/>
        <v>0</v>
      </c>
      <c r="AB1631" s="32">
        <f t="shared" si="4508"/>
        <v>4.5999999999999996</v>
      </c>
      <c r="AC1631" s="33">
        <f t="shared" si="4509"/>
        <v>4.5999999999999996</v>
      </c>
      <c r="AD1631" s="33">
        <f t="shared" si="4510"/>
        <v>4.5999999999999996</v>
      </c>
      <c r="AE1631" s="34">
        <f t="shared" si="4396"/>
        <v>100</v>
      </c>
      <c r="AF1631" s="32">
        <f t="shared" si="4511"/>
        <v>4.5999999999999996</v>
      </c>
      <c r="AG1631" s="32">
        <f t="shared" si="4512"/>
        <v>0</v>
      </c>
      <c r="AH1631" s="32">
        <f t="shared" si="4513"/>
        <v>0</v>
      </c>
      <c r="AI1631" s="32">
        <f t="shared" si="4514"/>
        <v>0</v>
      </c>
      <c r="AJ1631" s="32">
        <f t="shared" si="4515"/>
        <v>0</v>
      </c>
      <c r="AK1631" s="32">
        <f t="shared" si="4516"/>
        <v>0</v>
      </c>
      <c r="AL1631" s="32">
        <f t="shared" si="4398"/>
        <v>4.5999999999999996</v>
      </c>
      <c r="AM1631" s="32">
        <f t="shared" si="4399"/>
        <v>0</v>
      </c>
    </row>
    <row r="1632" spans="2:40" ht="31.2" x14ac:dyDescent="0.3">
      <c r="B1632" s="30" t="s">
        <v>831</v>
      </c>
      <c r="C1632" s="30" t="s">
        <v>114</v>
      </c>
      <c r="D1632" s="30" t="s">
        <v>443</v>
      </c>
      <c r="E1632" s="15" t="str">
        <f t="shared" si="4414"/>
        <v>0310</v>
      </c>
      <c r="F1632" s="30" t="s">
        <v>702</v>
      </c>
      <c r="G1632" s="30"/>
      <c r="H1632" s="31" t="s">
        <v>703</v>
      </c>
      <c r="I1632" s="32">
        <f t="shared" si="4491"/>
        <v>4.5999999999999996</v>
      </c>
      <c r="J1632" s="32">
        <f t="shared" si="4492"/>
        <v>4.5999999999999996</v>
      </c>
      <c r="K1632" s="32">
        <f t="shared" si="4493"/>
        <v>4.5999999999999996</v>
      </c>
      <c r="L1632" s="32">
        <f t="shared" si="4494"/>
        <v>0</v>
      </c>
      <c r="M1632" s="32">
        <f t="shared" si="4495"/>
        <v>0</v>
      </c>
      <c r="N1632" s="32">
        <f t="shared" si="4496"/>
        <v>0</v>
      </c>
      <c r="O1632" s="32">
        <f t="shared" si="4497"/>
        <v>0</v>
      </c>
      <c r="P1632" s="32">
        <f t="shared" si="4498"/>
        <v>0</v>
      </c>
      <c r="Q1632" s="32">
        <f t="shared" si="4499"/>
        <v>0</v>
      </c>
      <c r="R1632" s="32">
        <f t="shared" si="4500"/>
        <v>0</v>
      </c>
      <c r="S1632" s="32">
        <f t="shared" si="4501"/>
        <v>0</v>
      </c>
      <c r="T1632" s="32">
        <f t="shared" si="4502"/>
        <v>0</v>
      </c>
      <c r="U1632" s="32">
        <v>0</v>
      </c>
      <c r="V1632" s="32">
        <f t="shared" si="4415"/>
        <v>4.5999999999999996</v>
      </c>
      <c r="W1632" s="32">
        <f t="shared" si="4503"/>
        <v>0</v>
      </c>
      <c r="X1632" s="32">
        <f t="shared" si="4504"/>
        <v>0</v>
      </c>
      <c r="Y1632" s="32">
        <f t="shared" si="4505"/>
        <v>0</v>
      </c>
      <c r="Z1632" s="32">
        <f t="shared" si="4506"/>
        <v>0</v>
      </c>
      <c r="AA1632" s="32">
        <f t="shared" si="4507"/>
        <v>0</v>
      </c>
      <c r="AB1632" s="32">
        <f t="shared" si="4508"/>
        <v>4.5999999999999996</v>
      </c>
      <c r="AC1632" s="33">
        <f t="shared" si="4509"/>
        <v>4.5999999999999996</v>
      </c>
      <c r="AD1632" s="33">
        <f t="shared" si="4510"/>
        <v>4.5999999999999996</v>
      </c>
      <c r="AE1632" s="34">
        <f t="shared" si="4396"/>
        <v>100</v>
      </c>
      <c r="AF1632" s="32">
        <f t="shared" si="4511"/>
        <v>4.5999999999999996</v>
      </c>
      <c r="AG1632" s="32">
        <f t="shared" si="4512"/>
        <v>0</v>
      </c>
      <c r="AH1632" s="32">
        <f t="shared" si="4513"/>
        <v>0</v>
      </c>
      <c r="AI1632" s="32">
        <f t="shared" si="4514"/>
        <v>0</v>
      </c>
      <c r="AJ1632" s="32">
        <f t="shared" si="4515"/>
        <v>0</v>
      </c>
      <c r="AK1632" s="32">
        <f t="shared" si="4516"/>
        <v>0</v>
      </c>
      <c r="AL1632" s="32">
        <f t="shared" si="4398"/>
        <v>4.5999999999999996</v>
      </c>
      <c r="AM1632" s="32">
        <f t="shared" si="4399"/>
        <v>0</v>
      </c>
    </row>
    <row r="1633" spans="2:40" ht="31.2" x14ac:dyDescent="0.3">
      <c r="B1633" s="30" t="s">
        <v>831</v>
      </c>
      <c r="C1633" s="30" t="s">
        <v>114</v>
      </c>
      <c r="D1633" s="30" t="s">
        <v>443</v>
      </c>
      <c r="E1633" s="15" t="str">
        <f t="shared" si="4414"/>
        <v>0310</v>
      </c>
      <c r="F1633" s="30" t="s">
        <v>702</v>
      </c>
      <c r="G1633" s="30" t="s">
        <v>50</v>
      </c>
      <c r="H1633" s="31" t="s">
        <v>51</v>
      </c>
      <c r="I1633" s="32">
        <f t="shared" si="4491"/>
        <v>4.5999999999999996</v>
      </c>
      <c r="J1633" s="32">
        <f t="shared" si="4492"/>
        <v>4.5999999999999996</v>
      </c>
      <c r="K1633" s="32">
        <f t="shared" si="4493"/>
        <v>4.5999999999999996</v>
      </c>
      <c r="L1633" s="32">
        <f t="shared" si="4494"/>
        <v>0</v>
      </c>
      <c r="M1633" s="32">
        <f t="shared" si="4495"/>
        <v>0</v>
      </c>
      <c r="N1633" s="32">
        <f t="shared" si="4496"/>
        <v>0</v>
      </c>
      <c r="O1633" s="32">
        <f t="shared" si="4497"/>
        <v>0</v>
      </c>
      <c r="P1633" s="32">
        <f t="shared" si="4498"/>
        <v>0</v>
      </c>
      <c r="Q1633" s="32">
        <f t="shared" si="4499"/>
        <v>0</v>
      </c>
      <c r="R1633" s="32">
        <f t="shared" si="4500"/>
        <v>0</v>
      </c>
      <c r="S1633" s="32">
        <f t="shared" si="4501"/>
        <v>0</v>
      </c>
      <c r="T1633" s="32">
        <f t="shared" si="4502"/>
        <v>0</v>
      </c>
      <c r="U1633" s="32">
        <v>0</v>
      </c>
      <c r="V1633" s="32">
        <f t="shared" si="4415"/>
        <v>4.5999999999999996</v>
      </c>
      <c r="W1633" s="32">
        <f t="shared" si="4503"/>
        <v>0</v>
      </c>
      <c r="X1633" s="32">
        <f t="shared" si="4504"/>
        <v>0</v>
      </c>
      <c r="Y1633" s="32">
        <f t="shared" si="4505"/>
        <v>0</v>
      </c>
      <c r="Z1633" s="32">
        <f t="shared" si="4506"/>
        <v>0</v>
      </c>
      <c r="AA1633" s="32">
        <f t="shared" si="4507"/>
        <v>0</v>
      </c>
      <c r="AB1633" s="32">
        <f t="shared" si="4508"/>
        <v>4.5999999999999996</v>
      </c>
      <c r="AC1633" s="33">
        <f t="shared" si="4509"/>
        <v>4.5999999999999996</v>
      </c>
      <c r="AD1633" s="33">
        <f t="shared" si="4510"/>
        <v>4.5999999999999996</v>
      </c>
      <c r="AE1633" s="34">
        <f t="shared" si="4396"/>
        <v>100</v>
      </c>
      <c r="AF1633" s="32">
        <f t="shared" si="4511"/>
        <v>4.5999999999999996</v>
      </c>
      <c r="AG1633" s="32">
        <f t="shared" si="4512"/>
        <v>0</v>
      </c>
      <c r="AH1633" s="32">
        <f t="shared" si="4513"/>
        <v>0</v>
      </c>
      <c r="AI1633" s="32">
        <f t="shared" si="4514"/>
        <v>0</v>
      </c>
      <c r="AJ1633" s="32">
        <f t="shared" si="4515"/>
        <v>0</v>
      </c>
      <c r="AK1633" s="32">
        <f t="shared" si="4516"/>
        <v>0</v>
      </c>
      <c r="AL1633" s="32">
        <f t="shared" si="4398"/>
        <v>4.5999999999999996</v>
      </c>
      <c r="AM1633" s="32">
        <f t="shared" si="4399"/>
        <v>0</v>
      </c>
    </row>
    <row r="1634" spans="2:40" ht="31.2" x14ac:dyDescent="0.3">
      <c r="B1634" s="30" t="s">
        <v>831</v>
      </c>
      <c r="C1634" s="30" t="s">
        <v>114</v>
      </c>
      <c r="D1634" s="30" t="s">
        <v>443</v>
      </c>
      <c r="E1634" s="15" t="str">
        <f t="shared" si="4414"/>
        <v>0310</v>
      </c>
      <c r="F1634" s="30" t="s">
        <v>702</v>
      </c>
      <c r="G1634" s="30" t="s">
        <v>52</v>
      </c>
      <c r="H1634" s="31" t="s">
        <v>53</v>
      </c>
      <c r="I1634" s="32">
        <v>4.5999999999999996</v>
      </c>
      <c r="J1634" s="32">
        <v>4.5999999999999996</v>
      </c>
      <c r="K1634" s="32">
        <v>4.5999999999999996</v>
      </c>
      <c r="L1634" s="32"/>
      <c r="M1634" s="32"/>
      <c r="N1634" s="32"/>
      <c r="O1634" s="32">
        <v>0</v>
      </c>
      <c r="P1634" s="32">
        <v>0</v>
      </c>
      <c r="Q1634" s="32">
        <v>0</v>
      </c>
      <c r="R1634" s="32">
        <v>0</v>
      </c>
      <c r="S1634" s="32">
        <v>0</v>
      </c>
      <c r="T1634" s="32">
        <v>0</v>
      </c>
      <c r="U1634" s="32">
        <v>0</v>
      </c>
      <c r="V1634" s="32">
        <f t="shared" si="4415"/>
        <v>4.5999999999999996</v>
      </c>
      <c r="W1634" s="32"/>
      <c r="X1634" s="32"/>
      <c r="Y1634" s="32"/>
      <c r="Z1634" s="32"/>
      <c r="AA1634" s="32"/>
      <c r="AB1634" s="32">
        <v>4.5999999999999996</v>
      </c>
      <c r="AC1634" s="33">
        <v>4.5999999999999996</v>
      </c>
      <c r="AD1634" s="33">
        <v>4.5999999999999996</v>
      </c>
      <c r="AE1634" s="34">
        <f t="shared" si="4396"/>
        <v>100</v>
      </c>
      <c r="AF1634" s="32">
        <v>4.5999999999999996</v>
      </c>
      <c r="AG1634" s="32">
        <v>0</v>
      </c>
      <c r="AH1634" s="32">
        <v>0</v>
      </c>
      <c r="AI1634" s="32">
        <v>0</v>
      </c>
      <c r="AJ1634" s="32">
        <v>0</v>
      </c>
      <c r="AK1634" s="32">
        <v>0</v>
      </c>
      <c r="AL1634" s="32">
        <f t="shared" si="4398"/>
        <v>4.5999999999999996</v>
      </c>
      <c r="AM1634" s="32">
        <f t="shared" si="4399"/>
        <v>0</v>
      </c>
      <c r="AN1634" s="12"/>
    </row>
    <row r="1635" spans="2:40" ht="46.8" x14ac:dyDescent="0.3">
      <c r="B1635" s="30" t="s">
        <v>831</v>
      </c>
      <c r="C1635" s="30" t="s">
        <v>114</v>
      </c>
      <c r="D1635" s="30" t="s">
        <v>443</v>
      </c>
      <c r="E1635" s="15" t="str">
        <f t="shared" si="4414"/>
        <v>0310</v>
      </c>
      <c r="F1635" s="30" t="s">
        <v>704</v>
      </c>
      <c r="G1635" s="30"/>
      <c r="H1635" s="31" t="s">
        <v>705</v>
      </c>
      <c r="I1635" s="32">
        <f t="shared" si="4491"/>
        <v>398.8</v>
      </c>
      <c r="J1635" s="32">
        <f t="shared" si="4492"/>
        <v>410.6</v>
      </c>
      <c r="K1635" s="32">
        <f t="shared" si="4493"/>
        <v>267.5</v>
      </c>
      <c r="L1635" s="32">
        <f t="shared" si="4494"/>
        <v>0</v>
      </c>
      <c r="M1635" s="32">
        <f t="shared" si="4495"/>
        <v>0</v>
      </c>
      <c r="N1635" s="32">
        <f t="shared" si="4496"/>
        <v>0</v>
      </c>
      <c r="O1635" s="32">
        <f t="shared" si="4497"/>
        <v>0</v>
      </c>
      <c r="P1635" s="32">
        <f t="shared" si="4498"/>
        <v>0</v>
      </c>
      <c r="Q1635" s="32">
        <f t="shared" si="4499"/>
        <v>0</v>
      </c>
      <c r="R1635" s="32">
        <f t="shared" si="4500"/>
        <v>0</v>
      </c>
      <c r="S1635" s="32">
        <f t="shared" si="4501"/>
        <v>0</v>
      </c>
      <c r="T1635" s="32">
        <f t="shared" si="4502"/>
        <v>0</v>
      </c>
      <c r="U1635" s="32">
        <v>0</v>
      </c>
      <c r="V1635" s="32">
        <f t="shared" si="4415"/>
        <v>398.8</v>
      </c>
      <c r="W1635" s="32">
        <f t="shared" si="4503"/>
        <v>0</v>
      </c>
      <c r="X1635" s="32">
        <f t="shared" si="4504"/>
        <v>0</v>
      </c>
      <c r="Y1635" s="32">
        <f t="shared" si="4505"/>
        <v>0</v>
      </c>
      <c r="Z1635" s="32">
        <f t="shared" si="4506"/>
        <v>0</v>
      </c>
      <c r="AA1635" s="32">
        <f t="shared" si="4507"/>
        <v>0</v>
      </c>
      <c r="AB1635" s="32">
        <f t="shared" si="4508"/>
        <v>299.64269999999999</v>
      </c>
      <c r="AC1635" s="33">
        <f t="shared" si="4509"/>
        <v>398.79999999999995</v>
      </c>
      <c r="AD1635" s="33">
        <f t="shared" si="4510"/>
        <v>392.1</v>
      </c>
      <c r="AE1635" s="34">
        <f t="shared" si="4396"/>
        <v>98.31995987963893</v>
      </c>
      <c r="AF1635" s="32">
        <f t="shared" si="4511"/>
        <v>398.79999999999995</v>
      </c>
      <c r="AG1635" s="32">
        <f t="shared" si="4512"/>
        <v>0</v>
      </c>
      <c r="AH1635" s="32">
        <f t="shared" si="4513"/>
        <v>0</v>
      </c>
      <c r="AI1635" s="32">
        <f t="shared" si="4514"/>
        <v>0</v>
      </c>
      <c r="AJ1635" s="32">
        <f t="shared" si="4515"/>
        <v>0</v>
      </c>
      <c r="AK1635" s="32">
        <f t="shared" si="4516"/>
        <v>0</v>
      </c>
      <c r="AL1635" s="32">
        <f t="shared" si="4398"/>
        <v>398.79999999999995</v>
      </c>
      <c r="AM1635" s="32">
        <f t="shared" si="4399"/>
        <v>0</v>
      </c>
    </row>
    <row r="1636" spans="2:40" ht="31.2" x14ac:dyDescent="0.3">
      <c r="B1636" s="30" t="s">
        <v>831</v>
      </c>
      <c r="C1636" s="30" t="s">
        <v>114</v>
      </c>
      <c r="D1636" s="30" t="s">
        <v>443</v>
      </c>
      <c r="E1636" s="15" t="str">
        <f t="shared" si="4414"/>
        <v>0310</v>
      </c>
      <c r="F1636" s="30" t="s">
        <v>706</v>
      </c>
      <c r="G1636" s="30"/>
      <c r="H1636" s="31" t="s">
        <v>707</v>
      </c>
      <c r="I1636" s="32">
        <f t="shared" si="4491"/>
        <v>398.8</v>
      </c>
      <c r="J1636" s="32">
        <f t="shared" si="4492"/>
        <v>410.6</v>
      </c>
      <c r="K1636" s="32">
        <f t="shared" si="4493"/>
        <v>267.5</v>
      </c>
      <c r="L1636" s="32">
        <f t="shared" si="4494"/>
        <v>0</v>
      </c>
      <c r="M1636" s="32">
        <f t="shared" si="4495"/>
        <v>0</v>
      </c>
      <c r="N1636" s="32">
        <f t="shared" si="4496"/>
        <v>0</v>
      </c>
      <c r="O1636" s="32">
        <f t="shared" si="4497"/>
        <v>0</v>
      </c>
      <c r="P1636" s="32">
        <f t="shared" si="4498"/>
        <v>0</v>
      </c>
      <c r="Q1636" s="32">
        <f t="shared" si="4499"/>
        <v>0</v>
      </c>
      <c r="R1636" s="32">
        <f t="shared" si="4500"/>
        <v>0</v>
      </c>
      <c r="S1636" s="32">
        <f t="shared" si="4501"/>
        <v>0</v>
      </c>
      <c r="T1636" s="32">
        <f t="shared" si="4502"/>
        <v>0</v>
      </c>
      <c r="U1636" s="32">
        <v>0</v>
      </c>
      <c r="V1636" s="32">
        <f t="shared" si="4415"/>
        <v>398.8</v>
      </c>
      <c r="W1636" s="32">
        <f t="shared" si="4503"/>
        <v>0</v>
      </c>
      <c r="X1636" s="32">
        <f t="shared" si="4504"/>
        <v>0</v>
      </c>
      <c r="Y1636" s="32">
        <f t="shared" si="4505"/>
        <v>0</v>
      </c>
      <c r="Z1636" s="32">
        <f t="shared" si="4506"/>
        <v>0</v>
      </c>
      <c r="AA1636" s="32">
        <f t="shared" si="4507"/>
        <v>0</v>
      </c>
      <c r="AB1636" s="32">
        <f t="shared" si="4508"/>
        <v>299.64269999999999</v>
      </c>
      <c r="AC1636" s="33">
        <f t="shared" si="4509"/>
        <v>398.79999999999995</v>
      </c>
      <c r="AD1636" s="33">
        <f t="shared" si="4510"/>
        <v>392.1</v>
      </c>
      <c r="AE1636" s="34">
        <f t="shared" si="4396"/>
        <v>98.31995987963893</v>
      </c>
      <c r="AF1636" s="32">
        <f t="shared" si="4511"/>
        <v>398.79999999999995</v>
      </c>
      <c r="AG1636" s="32">
        <f t="shared" si="4512"/>
        <v>0</v>
      </c>
      <c r="AH1636" s="32">
        <f t="shared" si="4513"/>
        <v>0</v>
      </c>
      <c r="AI1636" s="32">
        <f t="shared" si="4514"/>
        <v>0</v>
      </c>
      <c r="AJ1636" s="32">
        <f t="shared" si="4515"/>
        <v>0</v>
      </c>
      <c r="AK1636" s="32">
        <f t="shared" si="4516"/>
        <v>0</v>
      </c>
      <c r="AL1636" s="32">
        <f t="shared" si="4398"/>
        <v>398.79999999999995</v>
      </c>
      <c r="AM1636" s="32">
        <f t="shared" si="4399"/>
        <v>0</v>
      </c>
    </row>
    <row r="1637" spans="2:40" ht="62.4" x14ac:dyDescent="0.3">
      <c r="B1637" s="30" t="s">
        <v>831</v>
      </c>
      <c r="C1637" s="30" t="s">
        <v>114</v>
      </c>
      <c r="D1637" s="30" t="s">
        <v>443</v>
      </c>
      <c r="E1637" s="15" t="str">
        <f t="shared" si="4414"/>
        <v>0310</v>
      </c>
      <c r="F1637" s="30" t="s">
        <v>708</v>
      </c>
      <c r="G1637" s="30"/>
      <c r="H1637" s="31" t="s">
        <v>709</v>
      </c>
      <c r="I1637" s="32">
        <f t="shared" ref="I1637:T1637" si="4517">I1638+I1640</f>
        <v>398.8</v>
      </c>
      <c r="J1637" s="32">
        <f t="shared" si="4517"/>
        <v>410.6</v>
      </c>
      <c r="K1637" s="32">
        <f t="shared" si="4517"/>
        <v>267.5</v>
      </c>
      <c r="L1637" s="32">
        <f t="shared" si="4517"/>
        <v>0</v>
      </c>
      <c r="M1637" s="32">
        <f t="shared" si="4517"/>
        <v>0</v>
      </c>
      <c r="N1637" s="32">
        <f t="shared" si="4517"/>
        <v>0</v>
      </c>
      <c r="O1637" s="32">
        <f t="shared" si="4517"/>
        <v>0</v>
      </c>
      <c r="P1637" s="32">
        <f t="shared" si="4517"/>
        <v>0</v>
      </c>
      <c r="Q1637" s="32">
        <f t="shared" si="4517"/>
        <v>0</v>
      </c>
      <c r="R1637" s="32">
        <f t="shared" si="4517"/>
        <v>0</v>
      </c>
      <c r="S1637" s="32">
        <f t="shared" si="4517"/>
        <v>0</v>
      </c>
      <c r="T1637" s="32">
        <f t="shared" si="4517"/>
        <v>0</v>
      </c>
      <c r="U1637" s="32">
        <v>0</v>
      </c>
      <c r="V1637" s="32">
        <f t="shared" si="4415"/>
        <v>398.8</v>
      </c>
      <c r="W1637" s="32">
        <f t="shared" ref="W1637:AD1637" si="4518">W1638+W1640</f>
        <v>0</v>
      </c>
      <c r="X1637" s="32">
        <f t="shared" si="4518"/>
        <v>0</v>
      </c>
      <c r="Y1637" s="32">
        <f t="shared" si="4518"/>
        <v>0</v>
      </c>
      <c r="Z1637" s="32">
        <f t="shared" si="4518"/>
        <v>0</v>
      </c>
      <c r="AA1637" s="32">
        <f t="shared" si="4518"/>
        <v>0</v>
      </c>
      <c r="AB1637" s="32">
        <f t="shared" si="4518"/>
        <v>299.64269999999999</v>
      </c>
      <c r="AC1637" s="33">
        <f t="shared" si="4518"/>
        <v>398.79999999999995</v>
      </c>
      <c r="AD1637" s="33">
        <f t="shared" si="4518"/>
        <v>392.1</v>
      </c>
      <c r="AE1637" s="34">
        <f t="shared" si="4396"/>
        <v>98.31995987963893</v>
      </c>
      <c r="AF1637" s="32">
        <f t="shared" ref="AF1637:AK1637" si="4519">AF1638+AF1640</f>
        <v>398.79999999999995</v>
      </c>
      <c r="AG1637" s="32">
        <f t="shared" si="4519"/>
        <v>0</v>
      </c>
      <c r="AH1637" s="32">
        <f t="shared" si="4519"/>
        <v>0</v>
      </c>
      <c r="AI1637" s="32">
        <f t="shared" si="4519"/>
        <v>0</v>
      </c>
      <c r="AJ1637" s="32">
        <f t="shared" si="4519"/>
        <v>0</v>
      </c>
      <c r="AK1637" s="32">
        <f t="shared" si="4519"/>
        <v>0</v>
      </c>
      <c r="AL1637" s="32">
        <f t="shared" si="4398"/>
        <v>398.79999999999995</v>
      </c>
      <c r="AM1637" s="32">
        <f t="shared" si="4399"/>
        <v>0</v>
      </c>
    </row>
    <row r="1638" spans="2:40" ht="31.2" x14ac:dyDescent="0.3">
      <c r="B1638" s="30" t="s">
        <v>831</v>
      </c>
      <c r="C1638" s="30" t="s">
        <v>114</v>
      </c>
      <c r="D1638" s="30" t="s">
        <v>443</v>
      </c>
      <c r="E1638" s="15" t="str">
        <f t="shared" si="4414"/>
        <v>0310</v>
      </c>
      <c r="F1638" s="30" t="s">
        <v>708</v>
      </c>
      <c r="G1638" s="30" t="s">
        <v>50</v>
      </c>
      <c r="H1638" s="31" t="s">
        <v>51</v>
      </c>
      <c r="I1638" s="32">
        <f t="shared" ref="I1638:T1638" si="4520">I1639</f>
        <v>286.5</v>
      </c>
      <c r="J1638" s="32">
        <f t="shared" si="4520"/>
        <v>298.3</v>
      </c>
      <c r="K1638" s="32">
        <f t="shared" si="4520"/>
        <v>155.19999999999999</v>
      </c>
      <c r="L1638" s="32">
        <f t="shared" si="4520"/>
        <v>0</v>
      </c>
      <c r="M1638" s="32">
        <f t="shared" si="4520"/>
        <v>0</v>
      </c>
      <c r="N1638" s="32">
        <f t="shared" si="4520"/>
        <v>0</v>
      </c>
      <c r="O1638" s="32">
        <f t="shared" si="4520"/>
        <v>0</v>
      </c>
      <c r="P1638" s="32">
        <f t="shared" si="4520"/>
        <v>0</v>
      </c>
      <c r="Q1638" s="32">
        <f t="shared" si="4520"/>
        <v>0</v>
      </c>
      <c r="R1638" s="32">
        <f t="shared" si="4520"/>
        <v>0</v>
      </c>
      <c r="S1638" s="32">
        <f t="shared" si="4520"/>
        <v>0</v>
      </c>
      <c r="T1638" s="32">
        <f t="shared" si="4520"/>
        <v>0</v>
      </c>
      <c r="U1638" s="32">
        <v>0</v>
      </c>
      <c r="V1638" s="32">
        <f t="shared" si="4415"/>
        <v>286.5</v>
      </c>
      <c r="W1638" s="32">
        <f t="shared" ref="W1638:AD1638" si="4521">W1639</f>
        <v>0</v>
      </c>
      <c r="X1638" s="32">
        <f t="shared" si="4521"/>
        <v>0</v>
      </c>
      <c r="Y1638" s="32">
        <f t="shared" si="4521"/>
        <v>0</v>
      </c>
      <c r="Z1638" s="32">
        <f t="shared" si="4521"/>
        <v>0</v>
      </c>
      <c r="AA1638" s="32">
        <f t="shared" si="4521"/>
        <v>0</v>
      </c>
      <c r="AB1638" s="32">
        <f t="shared" si="4521"/>
        <v>169.2757</v>
      </c>
      <c r="AC1638" s="33">
        <f t="shared" si="4521"/>
        <v>268.43299999999999</v>
      </c>
      <c r="AD1638" s="33">
        <f t="shared" si="4521"/>
        <v>261.733</v>
      </c>
      <c r="AE1638" s="34">
        <f t="shared" si="4396"/>
        <v>97.504032663644196</v>
      </c>
      <c r="AF1638" s="32">
        <f t="shared" ref="AF1638:AK1638" si="4522">AF1639</f>
        <v>268.43299999999999</v>
      </c>
      <c r="AG1638" s="32">
        <f t="shared" si="4522"/>
        <v>0</v>
      </c>
      <c r="AH1638" s="32">
        <f t="shared" si="4522"/>
        <v>0</v>
      </c>
      <c r="AI1638" s="32">
        <f t="shared" si="4522"/>
        <v>0</v>
      </c>
      <c r="AJ1638" s="32">
        <f t="shared" si="4522"/>
        <v>0</v>
      </c>
      <c r="AK1638" s="32">
        <f t="shared" si="4522"/>
        <v>0</v>
      </c>
      <c r="AL1638" s="32">
        <f t="shared" si="4398"/>
        <v>268.43299999999999</v>
      </c>
      <c r="AM1638" s="32">
        <f t="shared" si="4399"/>
        <v>18.067000000000007</v>
      </c>
    </row>
    <row r="1639" spans="2:40" ht="31.2" x14ac:dyDescent="0.3">
      <c r="B1639" s="30" t="s">
        <v>831</v>
      </c>
      <c r="C1639" s="30" t="s">
        <v>114</v>
      </c>
      <c r="D1639" s="30" t="s">
        <v>443</v>
      </c>
      <c r="E1639" s="15" t="str">
        <f t="shared" si="4414"/>
        <v>0310</v>
      </c>
      <c r="F1639" s="30" t="s">
        <v>708</v>
      </c>
      <c r="G1639" s="30" t="s">
        <v>52</v>
      </c>
      <c r="H1639" s="31" t="s">
        <v>53</v>
      </c>
      <c r="I1639" s="32">
        <v>286.5</v>
      </c>
      <c r="J1639" s="32">
        <v>298.3</v>
      </c>
      <c r="K1639" s="32">
        <v>155.19999999999999</v>
      </c>
      <c r="L1639" s="32"/>
      <c r="M1639" s="32"/>
      <c r="N1639" s="32"/>
      <c r="O1639" s="32">
        <v>0</v>
      </c>
      <c r="P1639" s="32">
        <v>0</v>
      </c>
      <c r="Q1639" s="32">
        <v>0</v>
      </c>
      <c r="R1639" s="32">
        <v>0</v>
      </c>
      <c r="S1639" s="32">
        <v>0</v>
      </c>
      <c r="T1639" s="32">
        <v>0</v>
      </c>
      <c r="U1639" s="32">
        <v>0</v>
      </c>
      <c r="V1639" s="32">
        <f t="shared" si="4415"/>
        <v>286.5</v>
      </c>
      <c r="W1639" s="32"/>
      <c r="X1639" s="32"/>
      <c r="Y1639" s="32"/>
      <c r="Z1639" s="32"/>
      <c r="AA1639" s="32"/>
      <c r="AB1639" s="32">
        <v>169.2757</v>
      </c>
      <c r="AC1639" s="33">
        <v>268.43299999999999</v>
      </c>
      <c r="AD1639" s="33">
        <v>261.733</v>
      </c>
      <c r="AE1639" s="34">
        <f t="shared" si="4396"/>
        <v>97.504032663644196</v>
      </c>
      <c r="AF1639" s="32">
        <v>268.43299999999999</v>
      </c>
      <c r="AG1639" s="32">
        <v>0</v>
      </c>
      <c r="AH1639" s="32">
        <v>0</v>
      </c>
      <c r="AI1639" s="32">
        <v>0</v>
      </c>
      <c r="AJ1639" s="32">
        <v>0</v>
      </c>
      <c r="AK1639" s="32">
        <v>0</v>
      </c>
      <c r="AL1639" s="32">
        <f t="shared" si="4398"/>
        <v>268.43299999999999</v>
      </c>
      <c r="AM1639" s="32">
        <f t="shared" si="4399"/>
        <v>18.067000000000007</v>
      </c>
      <c r="AN1639" s="12"/>
    </row>
    <row r="1640" spans="2:40" x14ac:dyDescent="0.3">
      <c r="B1640" s="30" t="s">
        <v>831</v>
      </c>
      <c r="C1640" s="30" t="s">
        <v>114</v>
      </c>
      <c r="D1640" s="30" t="s">
        <v>443</v>
      </c>
      <c r="E1640" s="15" t="str">
        <f t="shared" si="4414"/>
        <v>0310</v>
      </c>
      <c r="F1640" s="30" t="s">
        <v>708</v>
      </c>
      <c r="G1640" s="30" t="s">
        <v>56</v>
      </c>
      <c r="H1640" s="31" t="s">
        <v>57</v>
      </c>
      <c r="I1640" s="32">
        <f t="shared" ref="I1640:T1640" si="4523">I1641</f>
        <v>112.3</v>
      </c>
      <c r="J1640" s="32">
        <f t="shared" si="4523"/>
        <v>112.3</v>
      </c>
      <c r="K1640" s="32">
        <f t="shared" si="4523"/>
        <v>112.3</v>
      </c>
      <c r="L1640" s="32">
        <f t="shared" si="4523"/>
        <v>0</v>
      </c>
      <c r="M1640" s="32">
        <f t="shared" si="4523"/>
        <v>0</v>
      </c>
      <c r="N1640" s="32">
        <f t="shared" si="4523"/>
        <v>0</v>
      </c>
      <c r="O1640" s="32">
        <f t="shared" si="4523"/>
        <v>0</v>
      </c>
      <c r="P1640" s="32">
        <f t="shared" si="4523"/>
        <v>0</v>
      </c>
      <c r="Q1640" s="32">
        <f t="shared" si="4523"/>
        <v>0</v>
      </c>
      <c r="R1640" s="32">
        <f t="shared" si="4523"/>
        <v>0</v>
      </c>
      <c r="S1640" s="32">
        <f t="shared" si="4523"/>
        <v>0</v>
      </c>
      <c r="T1640" s="32">
        <f t="shared" si="4523"/>
        <v>0</v>
      </c>
      <c r="U1640" s="32">
        <v>0</v>
      </c>
      <c r="V1640" s="32">
        <f t="shared" si="4415"/>
        <v>112.3</v>
      </c>
      <c r="W1640" s="32">
        <f t="shared" ref="W1640:AD1640" si="4524">W1641</f>
        <v>0</v>
      </c>
      <c r="X1640" s="32">
        <f t="shared" si="4524"/>
        <v>0</v>
      </c>
      <c r="Y1640" s="32">
        <f t="shared" si="4524"/>
        <v>0</v>
      </c>
      <c r="Z1640" s="32">
        <f t="shared" si="4524"/>
        <v>0</v>
      </c>
      <c r="AA1640" s="32">
        <f t="shared" si="4524"/>
        <v>0</v>
      </c>
      <c r="AB1640" s="32">
        <f t="shared" si="4524"/>
        <v>130.36699999999999</v>
      </c>
      <c r="AC1640" s="33">
        <f t="shared" si="4524"/>
        <v>130.36699999999999</v>
      </c>
      <c r="AD1640" s="33">
        <f t="shared" si="4524"/>
        <v>130.36699999999999</v>
      </c>
      <c r="AE1640" s="34">
        <f t="shared" si="4396"/>
        <v>100</v>
      </c>
      <c r="AF1640" s="32">
        <f t="shared" ref="AF1640:AK1640" si="4525">AF1641</f>
        <v>130.36699999999999</v>
      </c>
      <c r="AG1640" s="32">
        <f t="shared" si="4525"/>
        <v>0</v>
      </c>
      <c r="AH1640" s="32">
        <f t="shared" si="4525"/>
        <v>0</v>
      </c>
      <c r="AI1640" s="32">
        <f t="shared" si="4525"/>
        <v>0</v>
      </c>
      <c r="AJ1640" s="32">
        <f t="shared" si="4525"/>
        <v>0</v>
      </c>
      <c r="AK1640" s="32">
        <f t="shared" si="4525"/>
        <v>0</v>
      </c>
      <c r="AL1640" s="32">
        <f t="shared" si="4398"/>
        <v>130.36699999999999</v>
      </c>
      <c r="AM1640" s="32">
        <f t="shared" si="4399"/>
        <v>-18.066999999999993</v>
      </c>
    </row>
    <row r="1641" spans="2:40" x14ac:dyDescent="0.3">
      <c r="B1641" s="30" t="s">
        <v>831</v>
      </c>
      <c r="C1641" s="30" t="s">
        <v>114</v>
      </c>
      <c r="D1641" s="30" t="s">
        <v>443</v>
      </c>
      <c r="E1641" s="15" t="str">
        <f t="shared" si="4414"/>
        <v>0310</v>
      </c>
      <c r="F1641" s="30" t="s">
        <v>708</v>
      </c>
      <c r="G1641" s="30" t="s">
        <v>60</v>
      </c>
      <c r="H1641" s="31" t="s">
        <v>61</v>
      </c>
      <c r="I1641" s="32">
        <v>112.3</v>
      </c>
      <c r="J1641" s="32">
        <v>112.3</v>
      </c>
      <c r="K1641" s="32">
        <v>112.3</v>
      </c>
      <c r="L1641" s="32"/>
      <c r="M1641" s="32"/>
      <c r="N1641" s="32"/>
      <c r="O1641" s="32">
        <v>0</v>
      </c>
      <c r="P1641" s="32">
        <v>0</v>
      </c>
      <c r="Q1641" s="32">
        <v>0</v>
      </c>
      <c r="R1641" s="32">
        <v>0</v>
      </c>
      <c r="S1641" s="32">
        <v>0</v>
      </c>
      <c r="T1641" s="32">
        <v>0</v>
      </c>
      <c r="U1641" s="32">
        <v>0</v>
      </c>
      <c r="V1641" s="32">
        <f t="shared" si="4415"/>
        <v>112.3</v>
      </c>
      <c r="W1641" s="32"/>
      <c r="X1641" s="32"/>
      <c r="Y1641" s="32"/>
      <c r="Z1641" s="32"/>
      <c r="AA1641" s="32"/>
      <c r="AB1641" s="32">
        <v>130.36699999999999</v>
      </c>
      <c r="AC1641" s="33">
        <v>130.36699999999999</v>
      </c>
      <c r="AD1641" s="33">
        <v>130.36699999999999</v>
      </c>
      <c r="AE1641" s="34">
        <f t="shared" si="4396"/>
        <v>100</v>
      </c>
      <c r="AF1641" s="32">
        <v>130.36699999999999</v>
      </c>
      <c r="AG1641" s="32">
        <v>0</v>
      </c>
      <c r="AH1641" s="32">
        <v>0</v>
      </c>
      <c r="AI1641" s="32">
        <v>0</v>
      </c>
      <c r="AJ1641" s="32">
        <v>0</v>
      </c>
      <c r="AK1641" s="32">
        <v>0</v>
      </c>
      <c r="AL1641" s="32">
        <f t="shared" si="4398"/>
        <v>130.36699999999999</v>
      </c>
      <c r="AM1641" s="32">
        <f t="shared" si="4399"/>
        <v>-18.066999999999993</v>
      </c>
      <c r="AN1641" s="12"/>
    </row>
    <row r="1642" spans="2:40" ht="46.8" x14ac:dyDescent="0.3">
      <c r="B1642" s="30" t="s">
        <v>831</v>
      </c>
      <c r="C1642" s="30" t="s">
        <v>114</v>
      </c>
      <c r="D1642" s="30" t="s">
        <v>443</v>
      </c>
      <c r="E1642" s="15" t="str">
        <f t="shared" si="4414"/>
        <v>0310</v>
      </c>
      <c r="F1642" s="30" t="s">
        <v>98</v>
      </c>
      <c r="G1642" s="30"/>
      <c r="H1642" s="31" t="s">
        <v>99</v>
      </c>
      <c r="I1642" s="32"/>
      <c r="J1642" s="32"/>
      <c r="K1642" s="32"/>
      <c r="L1642" s="32"/>
      <c r="M1642" s="32"/>
      <c r="N1642" s="32"/>
      <c r="O1642" s="32">
        <f t="shared" ref="O1642:O1648" si="4526">O1643</f>
        <v>0</v>
      </c>
      <c r="P1642" s="32"/>
      <c r="Q1642" s="32"/>
      <c r="R1642" s="32"/>
      <c r="S1642" s="32"/>
      <c r="T1642" s="32"/>
      <c r="U1642" s="32"/>
      <c r="V1642" s="32">
        <f t="shared" si="4415"/>
        <v>0</v>
      </c>
      <c r="W1642" s="32"/>
      <c r="X1642" s="32"/>
      <c r="Y1642" s="32"/>
      <c r="Z1642" s="32"/>
      <c r="AA1642" s="32"/>
      <c r="AB1642" s="32">
        <f t="shared" ref="AB1642:AB1648" si="4527">AB1643</f>
        <v>262.14999999999998</v>
      </c>
      <c r="AC1642" s="33">
        <f t="shared" ref="AC1642:AC1648" si="4528">AC1643</f>
        <v>440.00700000000001</v>
      </c>
      <c r="AD1642" s="33">
        <f t="shared" ref="AD1642:AD1648" si="4529">AD1643</f>
        <v>440.00700000000001</v>
      </c>
      <c r="AE1642" s="34">
        <f t="shared" ref="AE1642:AE1705" si="4530">AD1642/AC1642*100</f>
        <v>100</v>
      </c>
      <c r="AF1642" s="32">
        <f t="shared" ref="AF1642:AF1648" si="4531">AF1643</f>
        <v>546.75699999999995</v>
      </c>
      <c r="AG1642" s="32">
        <f t="shared" ref="AG1642:AG1648" si="4532">AG1643</f>
        <v>0</v>
      </c>
      <c r="AH1642" s="32">
        <f t="shared" ref="AH1642:AH1648" si="4533">AH1643</f>
        <v>0</v>
      </c>
      <c r="AI1642" s="32">
        <f t="shared" ref="AI1642:AI1648" si="4534">AI1643</f>
        <v>0</v>
      </c>
      <c r="AJ1642" s="32">
        <f t="shared" ref="AJ1642:AJ1648" si="4535">AJ1643</f>
        <v>0</v>
      </c>
      <c r="AK1642" s="32">
        <f t="shared" ref="AK1642:AK1648" si="4536">AK1643</f>
        <v>0</v>
      </c>
      <c r="AL1642" s="32">
        <f t="shared" ref="AL1642:AL1705" si="4537">AF1642+AH1642+AK1642+AI1642+AJ1642+AG1642</f>
        <v>546.75699999999995</v>
      </c>
      <c r="AM1642" s="32">
        <f t="shared" ref="AM1642:AM1705" si="4538">V1642-AL1642</f>
        <v>-546.75699999999995</v>
      </c>
      <c r="AN1642" s="12"/>
    </row>
    <row r="1643" spans="2:40" x14ac:dyDescent="0.3">
      <c r="B1643" s="30" t="s">
        <v>831</v>
      </c>
      <c r="C1643" s="30" t="s">
        <v>114</v>
      </c>
      <c r="D1643" s="30" t="s">
        <v>443</v>
      </c>
      <c r="E1643" s="15" t="str">
        <f t="shared" si="4414"/>
        <v>0310</v>
      </c>
      <c r="F1643" s="30" t="s">
        <v>108</v>
      </c>
      <c r="G1643" s="30"/>
      <c r="H1643" s="31" t="s">
        <v>109</v>
      </c>
      <c r="I1643" s="32"/>
      <c r="J1643" s="32"/>
      <c r="K1643" s="32"/>
      <c r="L1643" s="32"/>
      <c r="M1643" s="32"/>
      <c r="N1643" s="32"/>
      <c r="O1643" s="32">
        <f t="shared" si="4526"/>
        <v>0</v>
      </c>
      <c r="P1643" s="32"/>
      <c r="Q1643" s="32"/>
      <c r="R1643" s="32"/>
      <c r="S1643" s="32"/>
      <c r="T1643" s="32"/>
      <c r="U1643" s="32"/>
      <c r="V1643" s="32">
        <f t="shared" si="4415"/>
        <v>0</v>
      </c>
      <c r="W1643" s="32"/>
      <c r="X1643" s="32"/>
      <c r="Y1643" s="32"/>
      <c r="Z1643" s="32"/>
      <c r="AA1643" s="32"/>
      <c r="AB1643" s="32">
        <f t="shared" si="4527"/>
        <v>262.14999999999998</v>
      </c>
      <c r="AC1643" s="33">
        <f t="shared" si="4528"/>
        <v>440.00700000000001</v>
      </c>
      <c r="AD1643" s="33">
        <f t="shared" si="4529"/>
        <v>440.00700000000001</v>
      </c>
      <c r="AE1643" s="34">
        <f t="shared" si="4530"/>
        <v>100</v>
      </c>
      <c r="AF1643" s="32">
        <f t="shared" si="4531"/>
        <v>546.75699999999995</v>
      </c>
      <c r="AG1643" s="32">
        <f t="shared" si="4532"/>
        <v>0</v>
      </c>
      <c r="AH1643" s="32">
        <f t="shared" si="4533"/>
        <v>0</v>
      </c>
      <c r="AI1643" s="32">
        <f t="shared" si="4534"/>
        <v>0</v>
      </c>
      <c r="AJ1643" s="32">
        <f t="shared" si="4535"/>
        <v>0</v>
      </c>
      <c r="AK1643" s="32">
        <f t="shared" si="4536"/>
        <v>0</v>
      </c>
      <c r="AL1643" s="32">
        <f t="shared" si="4537"/>
        <v>546.75699999999995</v>
      </c>
      <c r="AM1643" s="32">
        <f t="shared" si="4538"/>
        <v>-546.75699999999995</v>
      </c>
      <c r="AN1643" s="12"/>
    </row>
    <row r="1644" spans="2:40" x14ac:dyDescent="0.3">
      <c r="B1644" s="30" t="s">
        <v>831</v>
      </c>
      <c r="C1644" s="30" t="s">
        <v>114</v>
      </c>
      <c r="D1644" s="30" t="s">
        <v>443</v>
      </c>
      <c r="E1644" s="15" t="str">
        <f t="shared" si="4414"/>
        <v>0310</v>
      </c>
      <c r="F1644" s="30" t="s">
        <v>110</v>
      </c>
      <c r="G1644" s="30"/>
      <c r="H1644" s="31" t="s">
        <v>111</v>
      </c>
      <c r="I1644" s="32"/>
      <c r="J1644" s="32"/>
      <c r="K1644" s="32"/>
      <c r="L1644" s="32"/>
      <c r="M1644" s="32"/>
      <c r="N1644" s="32"/>
      <c r="O1644" s="32">
        <f t="shared" si="4526"/>
        <v>0</v>
      </c>
      <c r="P1644" s="32"/>
      <c r="Q1644" s="32"/>
      <c r="R1644" s="32"/>
      <c r="S1644" s="32"/>
      <c r="T1644" s="32"/>
      <c r="U1644" s="32"/>
      <c r="V1644" s="32">
        <f t="shared" si="4415"/>
        <v>0</v>
      </c>
      <c r="W1644" s="32"/>
      <c r="X1644" s="32"/>
      <c r="Y1644" s="32"/>
      <c r="Z1644" s="32"/>
      <c r="AA1644" s="32"/>
      <c r="AB1644" s="32">
        <f t="shared" si="4527"/>
        <v>262.14999999999998</v>
      </c>
      <c r="AC1644" s="33">
        <f t="shared" si="4528"/>
        <v>440.00700000000001</v>
      </c>
      <c r="AD1644" s="33">
        <f t="shared" si="4529"/>
        <v>440.00700000000001</v>
      </c>
      <c r="AE1644" s="34">
        <f t="shared" si="4530"/>
        <v>100</v>
      </c>
      <c r="AF1644" s="32">
        <f t="shared" si="4531"/>
        <v>546.75699999999995</v>
      </c>
      <c r="AG1644" s="32">
        <f t="shared" si="4532"/>
        <v>0</v>
      </c>
      <c r="AH1644" s="32">
        <f t="shared" si="4533"/>
        <v>0</v>
      </c>
      <c r="AI1644" s="32">
        <f t="shared" si="4534"/>
        <v>0</v>
      </c>
      <c r="AJ1644" s="32">
        <f t="shared" si="4535"/>
        <v>0</v>
      </c>
      <c r="AK1644" s="32">
        <f t="shared" si="4536"/>
        <v>0</v>
      </c>
      <c r="AL1644" s="32">
        <f t="shared" si="4537"/>
        <v>546.75699999999995</v>
      </c>
      <c r="AM1644" s="32">
        <f t="shared" si="4538"/>
        <v>-546.75699999999995</v>
      </c>
      <c r="AN1644" s="12"/>
    </row>
    <row r="1645" spans="2:40" ht="31.2" x14ac:dyDescent="0.3">
      <c r="B1645" s="30" t="s">
        <v>831</v>
      </c>
      <c r="C1645" s="30" t="s">
        <v>114</v>
      </c>
      <c r="D1645" s="30" t="s">
        <v>443</v>
      </c>
      <c r="E1645" s="15" t="str">
        <f t="shared" si="4414"/>
        <v>0310</v>
      </c>
      <c r="F1645" s="30" t="s">
        <v>110</v>
      </c>
      <c r="G1645" s="30" t="s">
        <v>50</v>
      </c>
      <c r="H1645" s="31" t="s">
        <v>51</v>
      </c>
      <c r="I1645" s="32"/>
      <c r="J1645" s="32"/>
      <c r="K1645" s="32"/>
      <c r="L1645" s="32"/>
      <c r="M1645" s="32"/>
      <c r="N1645" s="32"/>
      <c r="O1645" s="32">
        <f t="shared" si="4526"/>
        <v>0</v>
      </c>
      <c r="P1645" s="32"/>
      <c r="Q1645" s="32"/>
      <c r="R1645" s="32"/>
      <c r="S1645" s="32"/>
      <c r="T1645" s="32"/>
      <c r="U1645" s="32"/>
      <c r="V1645" s="32">
        <f t="shared" si="4415"/>
        <v>0</v>
      </c>
      <c r="W1645" s="32"/>
      <c r="X1645" s="32"/>
      <c r="Y1645" s="32"/>
      <c r="Z1645" s="32"/>
      <c r="AA1645" s="32"/>
      <c r="AB1645" s="32">
        <f t="shared" si="4527"/>
        <v>262.14999999999998</v>
      </c>
      <c r="AC1645" s="33">
        <f t="shared" si="4528"/>
        <v>440.00700000000001</v>
      </c>
      <c r="AD1645" s="33">
        <f t="shared" si="4529"/>
        <v>440.00700000000001</v>
      </c>
      <c r="AE1645" s="34">
        <f t="shared" si="4530"/>
        <v>100</v>
      </c>
      <c r="AF1645" s="32">
        <f t="shared" si="4531"/>
        <v>546.75699999999995</v>
      </c>
      <c r="AG1645" s="32">
        <f t="shared" si="4532"/>
        <v>0</v>
      </c>
      <c r="AH1645" s="32">
        <f t="shared" si="4533"/>
        <v>0</v>
      </c>
      <c r="AI1645" s="32">
        <f t="shared" si="4534"/>
        <v>0</v>
      </c>
      <c r="AJ1645" s="32">
        <f t="shared" si="4535"/>
        <v>0</v>
      </c>
      <c r="AK1645" s="32">
        <f t="shared" si="4536"/>
        <v>0</v>
      </c>
      <c r="AL1645" s="32">
        <f t="shared" si="4537"/>
        <v>546.75699999999995</v>
      </c>
      <c r="AM1645" s="32">
        <f t="shared" si="4538"/>
        <v>-546.75699999999995</v>
      </c>
      <c r="AN1645" s="12"/>
    </row>
    <row r="1646" spans="2:40" ht="31.2" x14ac:dyDescent="0.3">
      <c r="B1646" s="30" t="s">
        <v>831</v>
      </c>
      <c r="C1646" s="30" t="s">
        <v>114</v>
      </c>
      <c r="D1646" s="30" t="s">
        <v>443</v>
      </c>
      <c r="E1646" s="15" t="str">
        <f t="shared" si="4414"/>
        <v>0310</v>
      </c>
      <c r="F1646" s="30" t="s">
        <v>110</v>
      </c>
      <c r="G1646" s="30" t="s">
        <v>52</v>
      </c>
      <c r="H1646" s="31" t="s">
        <v>53</v>
      </c>
      <c r="I1646" s="32"/>
      <c r="J1646" s="32"/>
      <c r="K1646" s="32"/>
      <c r="L1646" s="32"/>
      <c r="M1646" s="32"/>
      <c r="N1646" s="32"/>
      <c r="O1646" s="32">
        <v>0</v>
      </c>
      <c r="P1646" s="32"/>
      <c r="Q1646" s="32"/>
      <c r="R1646" s="32"/>
      <c r="S1646" s="32"/>
      <c r="T1646" s="32"/>
      <c r="U1646" s="32"/>
      <c r="V1646" s="32">
        <f t="shared" si="4415"/>
        <v>0</v>
      </c>
      <c r="W1646" s="32"/>
      <c r="X1646" s="32"/>
      <c r="Y1646" s="32"/>
      <c r="Z1646" s="32"/>
      <c r="AA1646" s="32"/>
      <c r="AB1646" s="32">
        <v>262.14999999999998</v>
      </c>
      <c r="AC1646" s="33">
        <v>440.00700000000001</v>
      </c>
      <c r="AD1646" s="33">
        <v>440.00700000000001</v>
      </c>
      <c r="AE1646" s="34">
        <f t="shared" si="4530"/>
        <v>100</v>
      </c>
      <c r="AF1646" s="32">
        <v>546.75699999999995</v>
      </c>
      <c r="AG1646" s="32">
        <v>0</v>
      </c>
      <c r="AH1646" s="32">
        <v>0</v>
      </c>
      <c r="AI1646" s="32">
        <v>0</v>
      </c>
      <c r="AJ1646" s="32">
        <v>0</v>
      </c>
      <c r="AK1646" s="32">
        <v>0</v>
      </c>
      <c r="AL1646" s="32">
        <f t="shared" si="4537"/>
        <v>546.75699999999995</v>
      </c>
      <c r="AM1646" s="32">
        <f t="shared" si="4538"/>
        <v>-546.75699999999995</v>
      </c>
      <c r="AN1646" s="12"/>
    </row>
    <row r="1647" spans="2:40" s="22" customFormat="1" ht="31.2" x14ac:dyDescent="0.3">
      <c r="B1647" s="23" t="s">
        <v>831</v>
      </c>
      <c r="C1647" s="23" t="s">
        <v>114</v>
      </c>
      <c r="D1647" s="23" t="s">
        <v>197</v>
      </c>
      <c r="E1647" s="24" t="str">
        <f t="shared" si="4414"/>
        <v>0314</v>
      </c>
      <c r="F1647" s="23"/>
      <c r="G1647" s="23"/>
      <c r="H1647" s="25" t="s">
        <v>198</v>
      </c>
      <c r="I1647" s="26">
        <f t="shared" ref="I1647:I1648" si="4539">I1648</f>
        <v>1448.4</v>
      </c>
      <c r="J1647" s="26">
        <f t="shared" ref="J1647:J1648" si="4540">J1648</f>
        <v>1493.9</v>
      </c>
      <c r="K1647" s="26">
        <f t="shared" ref="K1647:K1648" si="4541">K1648</f>
        <v>1493.9</v>
      </c>
      <c r="L1647" s="26">
        <f t="shared" ref="L1647:L1648" si="4542">L1648</f>
        <v>0</v>
      </c>
      <c r="M1647" s="26">
        <f t="shared" ref="M1647:M1648" si="4543">M1648</f>
        <v>0</v>
      </c>
      <c r="N1647" s="26">
        <f t="shared" ref="N1647:N1648" si="4544">N1648</f>
        <v>0</v>
      </c>
      <c r="O1647" s="26">
        <f t="shared" si="4526"/>
        <v>0</v>
      </c>
      <c r="P1647" s="26">
        <f t="shared" ref="P1647:P1648" si="4545">P1648</f>
        <v>0</v>
      </c>
      <c r="Q1647" s="26">
        <f t="shared" ref="Q1647:Q1648" si="4546">Q1648</f>
        <v>0</v>
      </c>
      <c r="R1647" s="26">
        <f t="shared" ref="R1647:R1648" si="4547">R1648</f>
        <v>0</v>
      </c>
      <c r="S1647" s="26">
        <f t="shared" ref="S1647:S1648" si="4548">S1648</f>
        <v>0</v>
      </c>
      <c r="T1647" s="26">
        <f t="shared" ref="T1647:T1648" si="4549">T1648</f>
        <v>0</v>
      </c>
      <c r="U1647" s="26">
        <v>0</v>
      </c>
      <c r="V1647" s="26">
        <f t="shared" si="4415"/>
        <v>1448.4</v>
      </c>
      <c r="W1647" s="26">
        <f t="shared" ref="W1647:W1648" si="4550">W1648</f>
        <v>0</v>
      </c>
      <c r="X1647" s="26">
        <f t="shared" ref="X1647:X1648" si="4551">X1648</f>
        <v>0</v>
      </c>
      <c r="Y1647" s="26">
        <f t="shared" ref="Y1647:Y1648" si="4552">Y1648</f>
        <v>0</v>
      </c>
      <c r="Z1647" s="26">
        <f t="shared" ref="Z1647:Z1648" si="4553">Z1648</f>
        <v>0</v>
      </c>
      <c r="AA1647" s="26">
        <f t="shared" ref="AA1647:AA1648" si="4554">AA1648</f>
        <v>0</v>
      </c>
      <c r="AB1647" s="26">
        <f t="shared" si="4527"/>
        <v>923.49135999999999</v>
      </c>
      <c r="AC1647" s="27">
        <f t="shared" si="4528"/>
        <v>1551.6</v>
      </c>
      <c r="AD1647" s="27">
        <f t="shared" si="4529"/>
        <v>1393.5702200000001</v>
      </c>
      <c r="AE1647" s="28">
        <f t="shared" si="4530"/>
        <v>89.815043825728296</v>
      </c>
      <c r="AF1647" s="26">
        <f t="shared" si="4531"/>
        <v>1551.6000000000001</v>
      </c>
      <c r="AG1647" s="26">
        <f t="shared" si="4532"/>
        <v>0</v>
      </c>
      <c r="AH1647" s="26">
        <f t="shared" si="4533"/>
        <v>0</v>
      </c>
      <c r="AI1647" s="26">
        <f t="shared" si="4534"/>
        <v>0</v>
      </c>
      <c r="AJ1647" s="26">
        <f t="shared" si="4535"/>
        <v>0</v>
      </c>
      <c r="AK1647" s="26">
        <f t="shared" si="4536"/>
        <v>0</v>
      </c>
      <c r="AL1647" s="26">
        <f t="shared" si="4537"/>
        <v>1551.6000000000001</v>
      </c>
      <c r="AM1647" s="26">
        <f t="shared" si="4538"/>
        <v>-103.20000000000005</v>
      </c>
      <c r="AN1647" s="29"/>
    </row>
    <row r="1648" spans="2:40" ht="31.2" x14ac:dyDescent="0.3">
      <c r="B1648" s="30" t="s">
        <v>831</v>
      </c>
      <c r="C1648" s="30" t="s">
        <v>114</v>
      </c>
      <c r="D1648" s="30" t="s">
        <v>197</v>
      </c>
      <c r="E1648" s="15" t="str">
        <f t="shared" si="4414"/>
        <v>0314</v>
      </c>
      <c r="F1648" s="30" t="s">
        <v>78</v>
      </c>
      <c r="G1648" s="30"/>
      <c r="H1648" s="31" t="s">
        <v>79</v>
      </c>
      <c r="I1648" s="32">
        <f t="shared" si="4539"/>
        <v>1448.4</v>
      </c>
      <c r="J1648" s="32">
        <f t="shared" si="4540"/>
        <v>1493.9</v>
      </c>
      <c r="K1648" s="32">
        <f t="shared" si="4541"/>
        <v>1493.9</v>
      </c>
      <c r="L1648" s="32">
        <f t="shared" si="4542"/>
        <v>0</v>
      </c>
      <c r="M1648" s="32">
        <f t="shared" si="4543"/>
        <v>0</v>
      </c>
      <c r="N1648" s="32">
        <f t="shared" si="4544"/>
        <v>0</v>
      </c>
      <c r="O1648" s="32">
        <f t="shared" si="4526"/>
        <v>0</v>
      </c>
      <c r="P1648" s="32">
        <f t="shared" si="4545"/>
        <v>0</v>
      </c>
      <c r="Q1648" s="32">
        <f t="shared" si="4546"/>
        <v>0</v>
      </c>
      <c r="R1648" s="32">
        <f t="shared" si="4547"/>
        <v>0</v>
      </c>
      <c r="S1648" s="32">
        <f t="shared" si="4548"/>
        <v>0</v>
      </c>
      <c r="T1648" s="32">
        <f t="shared" si="4549"/>
        <v>0</v>
      </c>
      <c r="U1648" s="32">
        <v>0</v>
      </c>
      <c r="V1648" s="32">
        <f t="shared" si="4415"/>
        <v>1448.4</v>
      </c>
      <c r="W1648" s="32">
        <f t="shared" si="4550"/>
        <v>0</v>
      </c>
      <c r="X1648" s="32">
        <f t="shared" si="4551"/>
        <v>0</v>
      </c>
      <c r="Y1648" s="32">
        <f t="shared" si="4552"/>
        <v>0</v>
      </c>
      <c r="Z1648" s="32">
        <f t="shared" si="4553"/>
        <v>0</v>
      </c>
      <c r="AA1648" s="32">
        <f t="shared" si="4554"/>
        <v>0</v>
      </c>
      <c r="AB1648" s="32">
        <f t="shared" si="4527"/>
        <v>923.49135999999999</v>
      </c>
      <c r="AC1648" s="33">
        <f t="shared" si="4528"/>
        <v>1551.6</v>
      </c>
      <c r="AD1648" s="33">
        <f t="shared" si="4529"/>
        <v>1393.5702200000001</v>
      </c>
      <c r="AE1648" s="34">
        <f t="shared" si="4530"/>
        <v>89.815043825728296</v>
      </c>
      <c r="AF1648" s="32">
        <f t="shared" si="4531"/>
        <v>1551.6000000000001</v>
      </c>
      <c r="AG1648" s="32">
        <f t="shared" si="4532"/>
        <v>0</v>
      </c>
      <c r="AH1648" s="32">
        <f t="shared" si="4533"/>
        <v>0</v>
      </c>
      <c r="AI1648" s="32">
        <f t="shared" si="4534"/>
        <v>0</v>
      </c>
      <c r="AJ1648" s="32">
        <f t="shared" si="4535"/>
        <v>0</v>
      </c>
      <c r="AK1648" s="32">
        <f t="shared" si="4536"/>
        <v>0</v>
      </c>
      <c r="AL1648" s="32">
        <f t="shared" si="4537"/>
        <v>1551.6000000000001</v>
      </c>
      <c r="AM1648" s="32">
        <f t="shared" si="4538"/>
        <v>-103.20000000000005</v>
      </c>
    </row>
    <row r="1649" spans="2:40" x14ac:dyDescent="0.3">
      <c r="B1649" s="30" t="s">
        <v>831</v>
      </c>
      <c r="C1649" s="30" t="s">
        <v>114</v>
      </c>
      <c r="D1649" s="30" t="s">
        <v>197</v>
      </c>
      <c r="E1649" s="15" t="str">
        <f t="shared" ref="E1649:E1712" si="4555">CONCATENATE(C1649,D1649)</f>
        <v>0314</v>
      </c>
      <c r="F1649" s="30" t="s">
        <v>80</v>
      </c>
      <c r="G1649" s="30"/>
      <c r="H1649" s="31" t="s">
        <v>81</v>
      </c>
      <c r="I1649" s="32">
        <f t="shared" ref="I1649:T1649" si="4556">I1653+I1656+I1650</f>
        <v>1448.4</v>
      </c>
      <c r="J1649" s="32">
        <f t="shared" si="4556"/>
        <v>1493.9</v>
      </c>
      <c r="K1649" s="32">
        <f t="shared" si="4556"/>
        <v>1493.9</v>
      </c>
      <c r="L1649" s="32">
        <f t="shared" si="4556"/>
        <v>0</v>
      </c>
      <c r="M1649" s="32">
        <f t="shared" si="4556"/>
        <v>0</v>
      </c>
      <c r="N1649" s="32">
        <f t="shared" si="4556"/>
        <v>0</v>
      </c>
      <c r="O1649" s="32">
        <f t="shared" si="4556"/>
        <v>0</v>
      </c>
      <c r="P1649" s="32">
        <f t="shared" si="4556"/>
        <v>0</v>
      </c>
      <c r="Q1649" s="32">
        <f t="shared" si="4556"/>
        <v>0</v>
      </c>
      <c r="R1649" s="32">
        <f t="shared" si="4556"/>
        <v>0</v>
      </c>
      <c r="S1649" s="32">
        <f t="shared" si="4556"/>
        <v>0</v>
      </c>
      <c r="T1649" s="32">
        <f t="shared" si="4556"/>
        <v>0</v>
      </c>
      <c r="U1649" s="32">
        <v>0</v>
      </c>
      <c r="V1649" s="32">
        <f t="shared" ref="V1649:V1712" si="4557">I1649+L1649+U1649+T1649+S1649+R1649+Q1649+P1649+O1649</f>
        <v>1448.4</v>
      </c>
      <c r="W1649" s="32">
        <f t="shared" ref="W1649:AD1649" si="4558">W1653+W1656+W1650</f>
        <v>0</v>
      </c>
      <c r="X1649" s="32">
        <f t="shared" si="4558"/>
        <v>0</v>
      </c>
      <c r="Y1649" s="32">
        <f t="shared" si="4558"/>
        <v>0</v>
      </c>
      <c r="Z1649" s="32">
        <f t="shared" si="4558"/>
        <v>0</v>
      </c>
      <c r="AA1649" s="32">
        <f t="shared" si="4558"/>
        <v>0</v>
      </c>
      <c r="AB1649" s="32">
        <f t="shared" si="4558"/>
        <v>923.49135999999999</v>
      </c>
      <c r="AC1649" s="33">
        <f t="shared" si="4558"/>
        <v>1551.6</v>
      </c>
      <c r="AD1649" s="33">
        <f t="shared" si="4558"/>
        <v>1393.5702200000001</v>
      </c>
      <c r="AE1649" s="34">
        <f t="shared" si="4530"/>
        <v>89.815043825728296</v>
      </c>
      <c r="AF1649" s="32">
        <f t="shared" ref="AF1649:AK1649" si="4559">AF1653+AF1656+AF1650</f>
        <v>1551.6000000000001</v>
      </c>
      <c r="AG1649" s="32">
        <f t="shared" si="4559"/>
        <v>0</v>
      </c>
      <c r="AH1649" s="32">
        <f t="shared" si="4559"/>
        <v>0</v>
      </c>
      <c r="AI1649" s="32">
        <f t="shared" si="4559"/>
        <v>0</v>
      </c>
      <c r="AJ1649" s="32">
        <f t="shared" si="4559"/>
        <v>0</v>
      </c>
      <c r="AK1649" s="32">
        <f t="shared" si="4559"/>
        <v>0</v>
      </c>
      <c r="AL1649" s="32">
        <f t="shared" si="4537"/>
        <v>1551.6000000000001</v>
      </c>
      <c r="AM1649" s="32">
        <f t="shared" si="4538"/>
        <v>-103.20000000000005</v>
      </c>
    </row>
    <row r="1650" spans="2:40" ht="46.8" hidden="1" customHeight="1" x14ac:dyDescent="0.3">
      <c r="B1650" s="30" t="s">
        <v>831</v>
      </c>
      <c r="C1650" s="30" t="s">
        <v>114</v>
      </c>
      <c r="D1650" s="30" t="s">
        <v>197</v>
      </c>
      <c r="E1650" s="15" t="str">
        <f t="shared" si="4555"/>
        <v>0314</v>
      </c>
      <c r="F1650" s="30" t="s">
        <v>199</v>
      </c>
      <c r="G1650" s="30"/>
      <c r="H1650" s="31" t="s">
        <v>200</v>
      </c>
      <c r="I1650" s="32">
        <f t="shared" ref="I1650:I1654" si="4560">I1651</f>
        <v>0</v>
      </c>
      <c r="J1650" s="32">
        <f t="shared" ref="J1650:J1654" si="4561">J1651</f>
        <v>0</v>
      </c>
      <c r="K1650" s="32">
        <f t="shared" ref="K1650:K1654" si="4562">K1651</f>
        <v>0</v>
      </c>
      <c r="L1650" s="32">
        <f t="shared" ref="L1650:L1654" si="4563">L1651</f>
        <v>0</v>
      </c>
      <c r="M1650" s="32">
        <f t="shared" ref="M1650:M1654" si="4564">M1651</f>
        <v>0</v>
      </c>
      <c r="N1650" s="32">
        <f t="shared" ref="N1650:N1654" si="4565">N1651</f>
        <v>0</v>
      </c>
      <c r="O1650" s="32">
        <f t="shared" ref="O1650:O1654" si="4566">O1651</f>
        <v>0</v>
      </c>
      <c r="P1650" s="32">
        <f t="shared" ref="P1650:P1654" si="4567">P1651</f>
        <v>0</v>
      </c>
      <c r="Q1650" s="32">
        <f t="shared" ref="Q1650:Q1654" si="4568">Q1651</f>
        <v>0</v>
      </c>
      <c r="R1650" s="32">
        <f t="shared" ref="R1650:R1654" si="4569">R1651</f>
        <v>0</v>
      </c>
      <c r="S1650" s="32">
        <f t="shared" ref="S1650:S1654" si="4570">S1651</f>
        <v>0</v>
      </c>
      <c r="T1650" s="32">
        <f t="shared" ref="T1650:T1654" si="4571">T1651</f>
        <v>0</v>
      </c>
      <c r="U1650" s="32">
        <v>0</v>
      </c>
      <c r="V1650" s="32">
        <f t="shared" si="4557"/>
        <v>0</v>
      </c>
      <c r="W1650" s="32">
        <f t="shared" ref="W1650:W1654" si="4572">W1651</f>
        <v>0</v>
      </c>
      <c r="X1650" s="32">
        <f t="shared" ref="X1650:X1654" si="4573">X1651</f>
        <v>0</v>
      </c>
      <c r="Y1650" s="32">
        <f t="shared" ref="Y1650:Y1654" si="4574">Y1651</f>
        <v>0</v>
      </c>
      <c r="Z1650" s="32">
        <f t="shared" ref="Z1650:Z1654" si="4575">Z1651</f>
        <v>0</v>
      </c>
      <c r="AA1650" s="32">
        <f t="shared" ref="AA1650:AA1654" si="4576">AA1651</f>
        <v>0</v>
      </c>
      <c r="AB1650" s="32">
        <f t="shared" ref="AB1650:AB1654" si="4577">AB1651</f>
        <v>0</v>
      </c>
      <c r="AC1650" s="33">
        <f t="shared" ref="AC1650:AC1654" si="4578">AC1651</f>
        <v>0</v>
      </c>
      <c r="AD1650" s="33">
        <f t="shared" ref="AD1650:AD1654" si="4579">AD1651</f>
        <v>0</v>
      </c>
      <c r="AE1650" s="34" t="e">
        <f t="shared" si="4530"/>
        <v>#DIV/0!</v>
      </c>
      <c r="AF1650" s="35">
        <f t="shared" ref="AF1650:AF1654" si="4580">AF1651</f>
        <v>0</v>
      </c>
      <c r="AG1650" s="35">
        <f t="shared" ref="AG1650:AG1654" si="4581">AG1651</f>
        <v>0</v>
      </c>
      <c r="AH1650" s="36">
        <f t="shared" ref="AH1650:AH1654" si="4582">AH1651</f>
        <v>0</v>
      </c>
      <c r="AI1650" s="36">
        <f t="shared" ref="AI1650:AI1654" si="4583">AI1651</f>
        <v>0</v>
      </c>
      <c r="AJ1650" s="36">
        <f t="shared" ref="AJ1650:AJ1654" si="4584">AJ1651</f>
        <v>0</v>
      </c>
      <c r="AK1650" s="36">
        <f t="shared" ref="AK1650:AK1654" si="4585">AK1651</f>
        <v>0</v>
      </c>
      <c r="AL1650" s="36">
        <f t="shared" si="4537"/>
        <v>0</v>
      </c>
      <c r="AM1650" s="36">
        <f t="shared" si="4538"/>
        <v>0</v>
      </c>
      <c r="AN1650" s="37" t="s">
        <v>35</v>
      </c>
    </row>
    <row r="1651" spans="2:40" ht="31.2" hidden="1" customHeight="1" x14ac:dyDescent="0.3">
      <c r="B1651" s="30" t="s">
        <v>831</v>
      </c>
      <c r="C1651" s="30" t="s">
        <v>114</v>
      </c>
      <c r="D1651" s="30" t="s">
        <v>197</v>
      </c>
      <c r="E1651" s="15" t="str">
        <f t="shared" si="4555"/>
        <v>0314</v>
      </c>
      <c r="F1651" s="30" t="s">
        <v>199</v>
      </c>
      <c r="G1651" s="30" t="s">
        <v>50</v>
      </c>
      <c r="H1651" s="31" t="s">
        <v>51</v>
      </c>
      <c r="I1651" s="32">
        <f t="shared" si="4560"/>
        <v>0</v>
      </c>
      <c r="J1651" s="32">
        <f t="shared" si="4561"/>
        <v>0</v>
      </c>
      <c r="K1651" s="32">
        <f t="shared" si="4562"/>
        <v>0</v>
      </c>
      <c r="L1651" s="32">
        <f t="shared" si="4563"/>
        <v>0</v>
      </c>
      <c r="M1651" s="32">
        <f t="shared" si="4564"/>
        <v>0</v>
      </c>
      <c r="N1651" s="32">
        <f t="shared" si="4565"/>
        <v>0</v>
      </c>
      <c r="O1651" s="32">
        <f t="shared" si="4566"/>
        <v>0</v>
      </c>
      <c r="P1651" s="32">
        <f t="shared" si="4567"/>
        <v>0</v>
      </c>
      <c r="Q1651" s="32">
        <f t="shared" si="4568"/>
        <v>0</v>
      </c>
      <c r="R1651" s="32">
        <f t="shared" si="4569"/>
        <v>0</v>
      </c>
      <c r="S1651" s="32">
        <f t="shared" si="4570"/>
        <v>0</v>
      </c>
      <c r="T1651" s="32">
        <f t="shared" si="4571"/>
        <v>0</v>
      </c>
      <c r="U1651" s="32">
        <v>0</v>
      </c>
      <c r="V1651" s="32">
        <f t="shared" si="4557"/>
        <v>0</v>
      </c>
      <c r="W1651" s="32">
        <f t="shared" si="4572"/>
        <v>0</v>
      </c>
      <c r="X1651" s="32">
        <f t="shared" si="4573"/>
        <v>0</v>
      </c>
      <c r="Y1651" s="32">
        <f t="shared" si="4574"/>
        <v>0</v>
      </c>
      <c r="Z1651" s="32">
        <f t="shared" si="4575"/>
        <v>0</v>
      </c>
      <c r="AA1651" s="32">
        <f t="shared" si="4576"/>
        <v>0</v>
      </c>
      <c r="AB1651" s="32">
        <f t="shared" si="4577"/>
        <v>0</v>
      </c>
      <c r="AC1651" s="33">
        <f t="shared" si="4578"/>
        <v>0</v>
      </c>
      <c r="AD1651" s="33">
        <f t="shared" si="4579"/>
        <v>0</v>
      </c>
      <c r="AE1651" s="34" t="e">
        <f t="shared" si="4530"/>
        <v>#DIV/0!</v>
      </c>
      <c r="AF1651" s="35">
        <f t="shared" si="4580"/>
        <v>0</v>
      </c>
      <c r="AG1651" s="35">
        <f t="shared" si="4581"/>
        <v>0</v>
      </c>
      <c r="AH1651" s="36">
        <f t="shared" si="4582"/>
        <v>0</v>
      </c>
      <c r="AI1651" s="36">
        <f t="shared" si="4583"/>
        <v>0</v>
      </c>
      <c r="AJ1651" s="36">
        <f t="shared" si="4584"/>
        <v>0</v>
      </c>
      <c r="AK1651" s="36">
        <f t="shared" si="4585"/>
        <v>0</v>
      </c>
      <c r="AL1651" s="36">
        <f t="shared" si="4537"/>
        <v>0</v>
      </c>
      <c r="AM1651" s="36">
        <f t="shared" si="4538"/>
        <v>0</v>
      </c>
      <c r="AN1651" s="37" t="s">
        <v>35</v>
      </c>
    </row>
    <row r="1652" spans="2:40" ht="31.2" hidden="1" customHeight="1" x14ac:dyDescent="0.3">
      <c r="B1652" s="30" t="s">
        <v>831</v>
      </c>
      <c r="C1652" s="30" t="s">
        <v>114</v>
      </c>
      <c r="D1652" s="30" t="s">
        <v>197</v>
      </c>
      <c r="E1652" s="15" t="str">
        <f t="shared" si="4555"/>
        <v>0314</v>
      </c>
      <c r="F1652" s="30" t="s">
        <v>199</v>
      </c>
      <c r="G1652" s="30" t="s">
        <v>52</v>
      </c>
      <c r="H1652" s="31" t="s">
        <v>53</v>
      </c>
      <c r="I1652" s="32"/>
      <c r="J1652" s="32"/>
      <c r="K1652" s="32"/>
      <c r="L1652" s="32"/>
      <c r="M1652" s="32"/>
      <c r="N1652" s="32"/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2">
        <v>0</v>
      </c>
      <c r="V1652" s="32">
        <f t="shared" si="4557"/>
        <v>0</v>
      </c>
      <c r="W1652" s="32"/>
      <c r="X1652" s="32"/>
      <c r="Y1652" s="32"/>
      <c r="Z1652" s="32"/>
      <c r="AA1652" s="32"/>
      <c r="AB1652" s="32">
        <v>0</v>
      </c>
      <c r="AC1652" s="33">
        <v>0</v>
      </c>
      <c r="AD1652" s="33">
        <v>0</v>
      </c>
      <c r="AE1652" s="34" t="e">
        <f t="shared" si="4530"/>
        <v>#DIV/0!</v>
      </c>
      <c r="AF1652" s="35">
        <v>0</v>
      </c>
      <c r="AG1652" s="35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f t="shared" si="4537"/>
        <v>0</v>
      </c>
      <c r="AM1652" s="36">
        <f t="shared" si="4538"/>
        <v>0</v>
      </c>
      <c r="AN1652" s="37" t="s">
        <v>35</v>
      </c>
    </row>
    <row r="1653" spans="2:40" ht="31.2" x14ac:dyDescent="0.3">
      <c r="B1653" s="30" t="s">
        <v>831</v>
      </c>
      <c r="C1653" s="30" t="s">
        <v>114</v>
      </c>
      <c r="D1653" s="30" t="s">
        <v>197</v>
      </c>
      <c r="E1653" s="15" t="str">
        <f t="shared" si="4555"/>
        <v>0314</v>
      </c>
      <c r="F1653" s="30" t="s">
        <v>201</v>
      </c>
      <c r="G1653" s="30"/>
      <c r="H1653" s="31" t="s">
        <v>202</v>
      </c>
      <c r="I1653" s="32">
        <f t="shared" si="4560"/>
        <v>144.4</v>
      </c>
      <c r="J1653" s="32">
        <f t="shared" si="4561"/>
        <v>144.4</v>
      </c>
      <c r="K1653" s="32">
        <f t="shared" si="4562"/>
        <v>144.4</v>
      </c>
      <c r="L1653" s="32">
        <f t="shared" si="4563"/>
        <v>0</v>
      </c>
      <c r="M1653" s="32">
        <f t="shared" si="4564"/>
        <v>0</v>
      </c>
      <c r="N1653" s="32">
        <f t="shared" si="4565"/>
        <v>0</v>
      </c>
      <c r="O1653" s="32">
        <f t="shared" si="4566"/>
        <v>0</v>
      </c>
      <c r="P1653" s="32">
        <f t="shared" si="4567"/>
        <v>0</v>
      </c>
      <c r="Q1653" s="32">
        <f t="shared" si="4568"/>
        <v>0</v>
      </c>
      <c r="R1653" s="32">
        <f t="shared" si="4569"/>
        <v>0</v>
      </c>
      <c r="S1653" s="32">
        <f t="shared" si="4570"/>
        <v>0</v>
      </c>
      <c r="T1653" s="32">
        <f t="shared" si="4571"/>
        <v>0</v>
      </c>
      <c r="U1653" s="32">
        <v>0</v>
      </c>
      <c r="V1653" s="32">
        <f t="shared" si="4557"/>
        <v>144.4</v>
      </c>
      <c r="W1653" s="32">
        <f t="shared" si="4572"/>
        <v>0</v>
      </c>
      <c r="X1653" s="32">
        <f t="shared" si="4573"/>
        <v>0</v>
      </c>
      <c r="Y1653" s="32">
        <f t="shared" si="4574"/>
        <v>0</v>
      </c>
      <c r="Z1653" s="32">
        <f t="shared" si="4575"/>
        <v>0</v>
      </c>
      <c r="AA1653" s="32">
        <f t="shared" si="4576"/>
        <v>0</v>
      </c>
      <c r="AB1653" s="32">
        <f t="shared" si="4577"/>
        <v>62.88</v>
      </c>
      <c r="AC1653" s="33">
        <f t="shared" si="4578"/>
        <v>144.4</v>
      </c>
      <c r="AD1653" s="33">
        <f t="shared" si="4579"/>
        <v>144.4</v>
      </c>
      <c r="AE1653" s="34">
        <f t="shared" si="4530"/>
        <v>100</v>
      </c>
      <c r="AF1653" s="32">
        <f t="shared" si="4580"/>
        <v>144.4</v>
      </c>
      <c r="AG1653" s="32">
        <f t="shared" si="4581"/>
        <v>0</v>
      </c>
      <c r="AH1653" s="32">
        <f t="shared" si="4582"/>
        <v>0</v>
      </c>
      <c r="AI1653" s="32">
        <f t="shared" si="4583"/>
        <v>0</v>
      </c>
      <c r="AJ1653" s="32">
        <f t="shared" si="4584"/>
        <v>0</v>
      </c>
      <c r="AK1653" s="32">
        <f t="shared" si="4585"/>
        <v>0</v>
      </c>
      <c r="AL1653" s="32">
        <f t="shared" si="4537"/>
        <v>144.4</v>
      </c>
      <c r="AM1653" s="32">
        <f t="shared" si="4538"/>
        <v>0</v>
      </c>
    </row>
    <row r="1654" spans="2:40" ht="31.2" x14ac:dyDescent="0.3">
      <c r="B1654" s="30" t="s">
        <v>831</v>
      </c>
      <c r="C1654" s="30" t="s">
        <v>114</v>
      </c>
      <c r="D1654" s="30" t="s">
        <v>197</v>
      </c>
      <c r="E1654" s="15" t="str">
        <f t="shared" si="4555"/>
        <v>0314</v>
      </c>
      <c r="F1654" s="30" t="s">
        <v>201</v>
      </c>
      <c r="G1654" s="30" t="s">
        <v>50</v>
      </c>
      <c r="H1654" s="31" t="s">
        <v>51</v>
      </c>
      <c r="I1654" s="32">
        <f t="shared" si="4560"/>
        <v>144.4</v>
      </c>
      <c r="J1654" s="32">
        <f t="shared" si="4561"/>
        <v>144.4</v>
      </c>
      <c r="K1654" s="32">
        <f t="shared" si="4562"/>
        <v>144.4</v>
      </c>
      <c r="L1654" s="32">
        <f t="shared" si="4563"/>
        <v>0</v>
      </c>
      <c r="M1654" s="32">
        <f t="shared" si="4564"/>
        <v>0</v>
      </c>
      <c r="N1654" s="32">
        <f t="shared" si="4565"/>
        <v>0</v>
      </c>
      <c r="O1654" s="32">
        <f t="shared" si="4566"/>
        <v>0</v>
      </c>
      <c r="P1654" s="32">
        <f t="shared" si="4567"/>
        <v>0</v>
      </c>
      <c r="Q1654" s="32">
        <f t="shared" si="4568"/>
        <v>0</v>
      </c>
      <c r="R1654" s="32">
        <f t="shared" si="4569"/>
        <v>0</v>
      </c>
      <c r="S1654" s="32">
        <f t="shared" si="4570"/>
        <v>0</v>
      </c>
      <c r="T1654" s="32">
        <f t="shared" si="4571"/>
        <v>0</v>
      </c>
      <c r="U1654" s="32">
        <v>0</v>
      </c>
      <c r="V1654" s="32">
        <f t="shared" si="4557"/>
        <v>144.4</v>
      </c>
      <c r="W1654" s="32">
        <f t="shared" si="4572"/>
        <v>0</v>
      </c>
      <c r="X1654" s="32">
        <f t="shared" si="4573"/>
        <v>0</v>
      </c>
      <c r="Y1654" s="32">
        <f t="shared" si="4574"/>
        <v>0</v>
      </c>
      <c r="Z1654" s="32">
        <f t="shared" si="4575"/>
        <v>0</v>
      </c>
      <c r="AA1654" s="32">
        <f t="shared" si="4576"/>
        <v>0</v>
      </c>
      <c r="AB1654" s="32">
        <f t="shared" si="4577"/>
        <v>62.88</v>
      </c>
      <c r="AC1654" s="33">
        <f t="shared" si="4578"/>
        <v>144.4</v>
      </c>
      <c r="AD1654" s="33">
        <f t="shared" si="4579"/>
        <v>144.4</v>
      </c>
      <c r="AE1654" s="34">
        <f t="shared" si="4530"/>
        <v>100</v>
      </c>
      <c r="AF1654" s="32">
        <f t="shared" si="4580"/>
        <v>144.4</v>
      </c>
      <c r="AG1654" s="32">
        <f t="shared" si="4581"/>
        <v>0</v>
      </c>
      <c r="AH1654" s="32">
        <f t="shared" si="4582"/>
        <v>0</v>
      </c>
      <c r="AI1654" s="32">
        <f t="shared" si="4583"/>
        <v>0</v>
      </c>
      <c r="AJ1654" s="32">
        <f t="shared" si="4584"/>
        <v>0</v>
      </c>
      <c r="AK1654" s="32">
        <f t="shared" si="4585"/>
        <v>0</v>
      </c>
      <c r="AL1654" s="32">
        <f t="shared" si="4537"/>
        <v>144.4</v>
      </c>
      <c r="AM1654" s="32">
        <f t="shared" si="4538"/>
        <v>0</v>
      </c>
    </row>
    <row r="1655" spans="2:40" ht="31.2" x14ac:dyDescent="0.3">
      <c r="B1655" s="30" t="s">
        <v>831</v>
      </c>
      <c r="C1655" s="30" t="s">
        <v>114</v>
      </c>
      <c r="D1655" s="30" t="s">
        <v>197</v>
      </c>
      <c r="E1655" s="15" t="str">
        <f t="shared" si="4555"/>
        <v>0314</v>
      </c>
      <c r="F1655" s="30" t="s">
        <v>201</v>
      </c>
      <c r="G1655" s="30" t="s">
        <v>52</v>
      </c>
      <c r="H1655" s="31" t="s">
        <v>53</v>
      </c>
      <c r="I1655" s="32">
        <v>144.4</v>
      </c>
      <c r="J1655" s="32">
        <v>144.4</v>
      </c>
      <c r="K1655" s="32">
        <v>144.4</v>
      </c>
      <c r="L1655" s="32"/>
      <c r="M1655" s="32"/>
      <c r="N1655" s="32"/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2">
        <v>0</v>
      </c>
      <c r="V1655" s="32">
        <f t="shared" si="4557"/>
        <v>144.4</v>
      </c>
      <c r="W1655" s="32"/>
      <c r="X1655" s="32"/>
      <c r="Y1655" s="32"/>
      <c r="Z1655" s="32"/>
      <c r="AA1655" s="32"/>
      <c r="AB1655" s="32">
        <v>62.88</v>
      </c>
      <c r="AC1655" s="33">
        <v>144.4</v>
      </c>
      <c r="AD1655" s="33">
        <v>144.4</v>
      </c>
      <c r="AE1655" s="34">
        <f t="shared" si="4530"/>
        <v>100</v>
      </c>
      <c r="AF1655" s="32">
        <v>144.4</v>
      </c>
      <c r="AG1655" s="32">
        <v>0</v>
      </c>
      <c r="AH1655" s="32">
        <v>0</v>
      </c>
      <c r="AI1655" s="32">
        <v>0</v>
      </c>
      <c r="AJ1655" s="32">
        <v>0</v>
      </c>
      <c r="AK1655" s="32">
        <v>0</v>
      </c>
      <c r="AL1655" s="32">
        <f t="shared" si="4537"/>
        <v>144.4</v>
      </c>
      <c r="AM1655" s="32">
        <f t="shared" si="4538"/>
        <v>0</v>
      </c>
      <c r="AN1655" s="12"/>
    </row>
    <row r="1656" spans="2:40" ht="31.2" x14ac:dyDescent="0.3">
      <c r="B1656" s="30" t="s">
        <v>831</v>
      </c>
      <c r="C1656" s="30" t="s">
        <v>114</v>
      </c>
      <c r="D1656" s="30" t="s">
        <v>197</v>
      </c>
      <c r="E1656" s="15" t="str">
        <f t="shared" si="4555"/>
        <v>0314</v>
      </c>
      <c r="F1656" s="30" t="s">
        <v>710</v>
      </c>
      <c r="G1656" s="30"/>
      <c r="H1656" s="31" t="s">
        <v>711</v>
      </c>
      <c r="I1656" s="32">
        <f t="shared" ref="I1656:T1656" si="4586">I1659+I1657</f>
        <v>1304</v>
      </c>
      <c r="J1656" s="32">
        <f t="shared" si="4586"/>
        <v>1349.5</v>
      </c>
      <c r="K1656" s="32">
        <f t="shared" si="4586"/>
        <v>1349.5</v>
      </c>
      <c r="L1656" s="32">
        <f t="shared" si="4586"/>
        <v>0</v>
      </c>
      <c r="M1656" s="32">
        <f t="shared" si="4586"/>
        <v>0</v>
      </c>
      <c r="N1656" s="32">
        <f t="shared" si="4586"/>
        <v>0</v>
      </c>
      <c r="O1656" s="32">
        <f t="shared" si="4586"/>
        <v>0</v>
      </c>
      <c r="P1656" s="32">
        <f t="shared" si="4586"/>
        <v>0</v>
      </c>
      <c r="Q1656" s="32">
        <f t="shared" si="4586"/>
        <v>0</v>
      </c>
      <c r="R1656" s="32">
        <f t="shared" si="4586"/>
        <v>0</v>
      </c>
      <c r="S1656" s="32">
        <f t="shared" si="4586"/>
        <v>0</v>
      </c>
      <c r="T1656" s="32">
        <f t="shared" si="4586"/>
        <v>0</v>
      </c>
      <c r="U1656" s="32">
        <v>0</v>
      </c>
      <c r="V1656" s="32">
        <f t="shared" si="4557"/>
        <v>1304</v>
      </c>
      <c r="W1656" s="32">
        <f t="shared" ref="W1656:AD1656" si="4587">W1659+W1657</f>
        <v>0</v>
      </c>
      <c r="X1656" s="32">
        <f t="shared" si="4587"/>
        <v>0</v>
      </c>
      <c r="Y1656" s="32">
        <f t="shared" si="4587"/>
        <v>0</v>
      </c>
      <c r="Z1656" s="32">
        <f t="shared" si="4587"/>
        <v>0</v>
      </c>
      <c r="AA1656" s="32">
        <f t="shared" si="4587"/>
        <v>0</v>
      </c>
      <c r="AB1656" s="32">
        <f t="shared" si="4587"/>
        <v>860.61135999999999</v>
      </c>
      <c r="AC1656" s="33">
        <f t="shared" si="4587"/>
        <v>1407.1999999999998</v>
      </c>
      <c r="AD1656" s="33">
        <f t="shared" si="4587"/>
        <v>1249.17022</v>
      </c>
      <c r="AE1656" s="34">
        <f t="shared" si="4530"/>
        <v>88.769913303013084</v>
      </c>
      <c r="AF1656" s="32">
        <f t="shared" ref="AF1656:AK1656" si="4588">AF1659+AF1657</f>
        <v>1407.2</v>
      </c>
      <c r="AG1656" s="32">
        <f t="shared" si="4588"/>
        <v>0</v>
      </c>
      <c r="AH1656" s="32">
        <f t="shared" si="4588"/>
        <v>0</v>
      </c>
      <c r="AI1656" s="32">
        <f t="shared" si="4588"/>
        <v>0</v>
      </c>
      <c r="AJ1656" s="32">
        <f t="shared" si="4588"/>
        <v>0</v>
      </c>
      <c r="AK1656" s="32">
        <f t="shared" si="4588"/>
        <v>0</v>
      </c>
      <c r="AL1656" s="32">
        <f t="shared" si="4537"/>
        <v>1407.2</v>
      </c>
      <c r="AM1656" s="32">
        <f t="shared" si="4538"/>
        <v>-103.20000000000005</v>
      </c>
    </row>
    <row r="1657" spans="2:40" ht="78" x14ac:dyDescent="0.3">
      <c r="B1657" s="30" t="s">
        <v>831</v>
      </c>
      <c r="C1657" s="30" t="s">
        <v>114</v>
      </c>
      <c r="D1657" s="30" t="s">
        <v>197</v>
      </c>
      <c r="E1657" s="15" t="str">
        <f t="shared" si="4555"/>
        <v>0314</v>
      </c>
      <c r="F1657" s="30" t="s">
        <v>710</v>
      </c>
      <c r="G1657" s="30" t="s">
        <v>68</v>
      </c>
      <c r="H1657" s="31" t="s">
        <v>69</v>
      </c>
      <c r="I1657" s="32">
        <f t="shared" ref="I1657:T1657" si="4589">I1658</f>
        <v>698.5</v>
      </c>
      <c r="J1657" s="32">
        <f t="shared" si="4589"/>
        <v>723.9</v>
      </c>
      <c r="K1657" s="32">
        <f t="shared" si="4589"/>
        <v>723.9</v>
      </c>
      <c r="L1657" s="32">
        <f t="shared" si="4589"/>
        <v>0</v>
      </c>
      <c r="M1657" s="32">
        <f t="shared" si="4589"/>
        <v>0</v>
      </c>
      <c r="N1657" s="32">
        <f t="shared" si="4589"/>
        <v>0</v>
      </c>
      <c r="O1657" s="32">
        <f t="shared" si="4589"/>
        <v>0</v>
      </c>
      <c r="P1657" s="32">
        <f t="shared" si="4589"/>
        <v>0</v>
      </c>
      <c r="Q1657" s="32">
        <f t="shared" si="4589"/>
        <v>0</v>
      </c>
      <c r="R1657" s="32">
        <f t="shared" si="4589"/>
        <v>0</v>
      </c>
      <c r="S1657" s="32">
        <f t="shared" si="4589"/>
        <v>0</v>
      </c>
      <c r="T1657" s="32">
        <f t="shared" si="4589"/>
        <v>0</v>
      </c>
      <c r="U1657" s="32">
        <v>0</v>
      </c>
      <c r="V1657" s="32">
        <f t="shared" si="4557"/>
        <v>698.5</v>
      </c>
      <c r="W1657" s="32">
        <f t="shared" ref="W1657:AD1657" si="4590">W1658</f>
        <v>0</v>
      </c>
      <c r="X1657" s="32">
        <f t="shared" si="4590"/>
        <v>0</v>
      </c>
      <c r="Y1657" s="32">
        <f t="shared" si="4590"/>
        <v>0</v>
      </c>
      <c r="Z1657" s="32">
        <f t="shared" si="4590"/>
        <v>0</v>
      </c>
      <c r="AA1657" s="32">
        <f t="shared" si="4590"/>
        <v>0</v>
      </c>
      <c r="AB1657" s="32">
        <f t="shared" si="4590"/>
        <v>559.28035999999997</v>
      </c>
      <c r="AC1657" s="33">
        <f t="shared" si="4590"/>
        <v>791.02</v>
      </c>
      <c r="AD1657" s="33">
        <f t="shared" si="4590"/>
        <v>789.81201999999996</v>
      </c>
      <c r="AE1657" s="34">
        <f t="shared" si="4530"/>
        <v>99.847288311294278</v>
      </c>
      <c r="AF1657" s="32">
        <f t="shared" ref="AF1657:AK1657" si="4591">AF1658</f>
        <v>758.7</v>
      </c>
      <c r="AG1657" s="32">
        <f t="shared" si="4591"/>
        <v>0</v>
      </c>
      <c r="AH1657" s="32">
        <f t="shared" si="4591"/>
        <v>0</v>
      </c>
      <c r="AI1657" s="32">
        <f t="shared" si="4591"/>
        <v>0</v>
      </c>
      <c r="AJ1657" s="32">
        <f t="shared" si="4591"/>
        <v>0</v>
      </c>
      <c r="AK1657" s="32">
        <f t="shared" si="4591"/>
        <v>0</v>
      </c>
      <c r="AL1657" s="32">
        <f t="shared" si="4537"/>
        <v>758.7</v>
      </c>
      <c r="AM1657" s="32">
        <f t="shared" si="4538"/>
        <v>-60.200000000000045</v>
      </c>
    </row>
    <row r="1658" spans="2:40" ht="31.2" x14ac:dyDescent="0.3">
      <c r="B1658" s="30" t="s">
        <v>831</v>
      </c>
      <c r="C1658" s="30" t="s">
        <v>114</v>
      </c>
      <c r="D1658" s="30" t="s">
        <v>197</v>
      </c>
      <c r="E1658" s="15" t="str">
        <f t="shared" si="4555"/>
        <v>0314</v>
      </c>
      <c r="F1658" s="30" t="s">
        <v>710</v>
      </c>
      <c r="G1658" s="30" t="s">
        <v>90</v>
      </c>
      <c r="H1658" s="31" t="s">
        <v>91</v>
      </c>
      <c r="I1658" s="32">
        <v>698.5</v>
      </c>
      <c r="J1658" s="32">
        <v>723.9</v>
      </c>
      <c r="K1658" s="32">
        <v>723.9</v>
      </c>
      <c r="L1658" s="32"/>
      <c r="M1658" s="32"/>
      <c r="N1658" s="32"/>
      <c r="O1658" s="32">
        <v>0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2">
        <v>0</v>
      </c>
      <c r="V1658" s="32">
        <f t="shared" si="4557"/>
        <v>698.5</v>
      </c>
      <c r="W1658" s="32"/>
      <c r="X1658" s="32"/>
      <c r="Y1658" s="32"/>
      <c r="Z1658" s="32"/>
      <c r="AA1658" s="32"/>
      <c r="AB1658" s="32">
        <v>559.28035999999997</v>
      </c>
      <c r="AC1658" s="33">
        <v>791.02</v>
      </c>
      <c r="AD1658" s="33">
        <v>789.81201999999996</v>
      </c>
      <c r="AE1658" s="34">
        <f t="shared" si="4530"/>
        <v>99.847288311294278</v>
      </c>
      <c r="AF1658" s="32">
        <v>758.7</v>
      </c>
      <c r="AG1658" s="32">
        <v>0</v>
      </c>
      <c r="AH1658" s="32">
        <v>0</v>
      </c>
      <c r="AI1658" s="32">
        <v>0</v>
      </c>
      <c r="AJ1658" s="32">
        <v>0</v>
      </c>
      <c r="AK1658" s="32">
        <v>0</v>
      </c>
      <c r="AL1658" s="32">
        <f t="shared" si="4537"/>
        <v>758.7</v>
      </c>
      <c r="AM1658" s="32">
        <f t="shared" si="4538"/>
        <v>-60.200000000000045</v>
      </c>
      <c r="AN1658" s="12"/>
    </row>
    <row r="1659" spans="2:40" ht="31.2" x14ac:dyDescent="0.3">
      <c r="B1659" s="30" t="s">
        <v>831</v>
      </c>
      <c r="C1659" s="30" t="s">
        <v>114</v>
      </c>
      <c r="D1659" s="30" t="s">
        <v>197</v>
      </c>
      <c r="E1659" s="15" t="str">
        <f t="shared" si="4555"/>
        <v>0314</v>
      </c>
      <c r="F1659" s="30" t="s">
        <v>710</v>
      </c>
      <c r="G1659" s="30" t="s">
        <v>50</v>
      </c>
      <c r="H1659" s="31" t="s">
        <v>51</v>
      </c>
      <c r="I1659" s="32">
        <f t="shared" ref="I1659:T1659" si="4592">I1660</f>
        <v>605.5</v>
      </c>
      <c r="J1659" s="32">
        <f t="shared" si="4592"/>
        <v>625.6</v>
      </c>
      <c r="K1659" s="32">
        <f t="shared" si="4592"/>
        <v>625.6</v>
      </c>
      <c r="L1659" s="32">
        <f t="shared" si="4592"/>
        <v>0</v>
      </c>
      <c r="M1659" s="32">
        <f t="shared" si="4592"/>
        <v>0</v>
      </c>
      <c r="N1659" s="32">
        <f t="shared" si="4592"/>
        <v>0</v>
      </c>
      <c r="O1659" s="32">
        <f t="shared" si="4592"/>
        <v>0</v>
      </c>
      <c r="P1659" s="32">
        <f t="shared" si="4592"/>
        <v>0</v>
      </c>
      <c r="Q1659" s="32">
        <f t="shared" si="4592"/>
        <v>0</v>
      </c>
      <c r="R1659" s="32">
        <f t="shared" si="4592"/>
        <v>0</v>
      </c>
      <c r="S1659" s="32">
        <f t="shared" si="4592"/>
        <v>0</v>
      </c>
      <c r="T1659" s="32">
        <f t="shared" si="4592"/>
        <v>0</v>
      </c>
      <c r="U1659" s="32">
        <v>0</v>
      </c>
      <c r="V1659" s="32">
        <f t="shared" si="4557"/>
        <v>605.5</v>
      </c>
      <c r="W1659" s="32">
        <f t="shared" ref="W1659:AD1659" si="4593">W1660</f>
        <v>0</v>
      </c>
      <c r="X1659" s="32">
        <f t="shared" si="4593"/>
        <v>0</v>
      </c>
      <c r="Y1659" s="32">
        <f t="shared" si="4593"/>
        <v>0</v>
      </c>
      <c r="Z1659" s="32">
        <f t="shared" si="4593"/>
        <v>0</v>
      </c>
      <c r="AA1659" s="32">
        <f t="shared" si="4593"/>
        <v>0</v>
      </c>
      <c r="AB1659" s="32">
        <f t="shared" si="4593"/>
        <v>301.33100000000002</v>
      </c>
      <c r="AC1659" s="33">
        <f t="shared" si="4593"/>
        <v>616.17999999999995</v>
      </c>
      <c r="AD1659" s="33">
        <f t="shared" si="4593"/>
        <v>459.35820000000001</v>
      </c>
      <c r="AE1659" s="34">
        <f t="shared" si="4530"/>
        <v>74.549352461942945</v>
      </c>
      <c r="AF1659" s="32">
        <f t="shared" ref="AF1659:AK1659" si="4594">AF1660</f>
        <v>648.5</v>
      </c>
      <c r="AG1659" s="32">
        <f t="shared" si="4594"/>
        <v>0</v>
      </c>
      <c r="AH1659" s="32">
        <f t="shared" si="4594"/>
        <v>0</v>
      </c>
      <c r="AI1659" s="32">
        <f t="shared" si="4594"/>
        <v>0</v>
      </c>
      <c r="AJ1659" s="32">
        <f t="shared" si="4594"/>
        <v>0</v>
      </c>
      <c r="AK1659" s="32">
        <f t="shared" si="4594"/>
        <v>0</v>
      </c>
      <c r="AL1659" s="32">
        <f t="shared" si="4537"/>
        <v>648.5</v>
      </c>
      <c r="AM1659" s="32">
        <f t="shared" si="4538"/>
        <v>-43</v>
      </c>
    </row>
    <row r="1660" spans="2:40" ht="31.2" x14ac:dyDescent="0.3">
      <c r="B1660" s="30" t="s">
        <v>831</v>
      </c>
      <c r="C1660" s="30" t="s">
        <v>114</v>
      </c>
      <c r="D1660" s="30" t="s">
        <v>197</v>
      </c>
      <c r="E1660" s="15" t="str">
        <f t="shared" si="4555"/>
        <v>0314</v>
      </c>
      <c r="F1660" s="30" t="s">
        <v>710</v>
      </c>
      <c r="G1660" s="30" t="s">
        <v>52</v>
      </c>
      <c r="H1660" s="31" t="s">
        <v>53</v>
      </c>
      <c r="I1660" s="32">
        <v>605.5</v>
      </c>
      <c r="J1660" s="32">
        <v>625.6</v>
      </c>
      <c r="K1660" s="32">
        <v>625.6</v>
      </c>
      <c r="L1660" s="32"/>
      <c r="M1660" s="32"/>
      <c r="N1660" s="32"/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2">
        <v>0</v>
      </c>
      <c r="V1660" s="32">
        <f t="shared" si="4557"/>
        <v>605.5</v>
      </c>
      <c r="W1660" s="32"/>
      <c r="X1660" s="32"/>
      <c r="Y1660" s="32"/>
      <c r="Z1660" s="32"/>
      <c r="AA1660" s="32"/>
      <c r="AB1660" s="32">
        <v>301.33100000000002</v>
      </c>
      <c r="AC1660" s="33">
        <v>616.17999999999995</v>
      </c>
      <c r="AD1660" s="33">
        <v>459.35820000000001</v>
      </c>
      <c r="AE1660" s="34">
        <f t="shared" si="4530"/>
        <v>74.549352461942945</v>
      </c>
      <c r="AF1660" s="32">
        <v>648.5</v>
      </c>
      <c r="AG1660" s="32">
        <v>0</v>
      </c>
      <c r="AH1660" s="32">
        <v>0</v>
      </c>
      <c r="AI1660" s="32">
        <v>0</v>
      </c>
      <c r="AJ1660" s="32">
        <v>0</v>
      </c>
      <c r="AK1660" s="32">
        <v>0</v>
      </c>
      <c r="AL1660" s="32">
        <f t="shared" si="4537"/>
        <v>648.5</v>
      </c>
      <c r="AM1660" s="32">
        <f t="shared" si="4538"/>
        <v>-43</v>
      </c>
      <c r="AN1660" s="12"/>
    </row>
    <row r="1661" spans="2:40" s="13" customFormat="1" x14ac:dyDescent="0.3">
      <c r="B1661" s="14" t="s">
        <v>831</v>
      </c>
      <c r="C1661" s="14" t="s">
        <v>104</v>
      </c>
      <c r="D1661" s="14"/>
      <c r="E1661" s="21" t="str">
        <f t="shared" si="4555"/>
        <v>04</v>
      </c>
      <c r="F1661" s="14"/>
      <c r="G1661" s="14"/>
      <c r="H1661" s="16" t="s">
        <v>105</v>
      </c>
      <c r="I1661" s="17">
        <f t="shared" ref="I1661:T1661" si="4595">I1669+I1741+I1662</f>
        <v>75949.2</v>
      </c>
      <c r="J1661" s="17">
        <f t="shared" si="4595"/>
        <v>22581.1</v>
      </c>
      <c r="K1661" s="17">
        <f t="shared" si="4595"/>
        <v>22579.5</v>
      </c>
      <c r="L1661" s="17">
        <f t="shared" si="4595"/>
        <v>-23255</v>
      </c>
      <c r="M1661" s="17">
        <f t="shared" si="4595"/>
        <v>0</v>
      </c>
      <c r="N1661" s="17">
        <f t="shared" si="4595"/>
        <v>0</v>
      </c>
      <c r="O1661" s="17">
        <f t="shared" si="4595"/>
        <v>0</v>
      </c>
      <c r="P1661" s="17">
        <f t="shared" si="4595"/>
        <v>62.866999999999997</v>
      </c>
      <c r="Q1661" s="17">
        <f t="shared" si="4595"/>
        <v>0</v>
      </c>
      <c r="R1661" s="17">
        <f t="shared" si="4595"/>
        <v>1161.153</v>
      </c>
      <c r="S1661" s="17">
        <f t="shared" si="4595"/>
        <v>94</v>
      </c>
      <c r="T1661" s="17">
        <f t="shared" si="4595"/>
        <v>0</v>
      </c>
      <c r="U1661" s="17">
        <v>0</v>
      </c>
      <c r="V1661" s="17">
        <f t="shared" si="4557"/>
        <v>54012.219999999994</v>
      </c>
      <c r="W1661" s="17">
        <f t="shared" ref="W1661:AD1661" si="4596">W1669+W1741+W1662</f>
        <v>0</v>
      </c>
      <c r="X1661" s="17">
        <f t="shared" si="4596"/>
        <v>0</v>
      </c>
      <c r="Y1661" s="17">
        <f t="shared" si="4596"/>
        <v>0</v>
      </c>
      <c r="Z1661" s="17">
        <f t="shared" si="4596"/>
        <v>0</v>
      </c>
      <c r="AA1661" s="17">
        <f t="shared" si="4596"/>
        <v>0</v>
      </c>
      <c r="AB1661" s="17">
        <f t="shared" si="4596"/>
        <v>50862.393039999995</v>
      </c>
      <c r="AC1661" s="18">
        <f t="shared" si="4596"/>
        <v>71251.836160000006</v>
      </c>
      <c r="AD1661" s="18">
        <f t="shared" si="4596"/>
        <v>70997.017169999992</v>
      </c>
      <c r="AE1661" s="19">
        <f t="shared" si="4530"/>
        <v>99.642368528682127</v>
      </c>
      <c r="AF1661" s="17">
        <f t="shared" ref="AF1661:AK1661" si="4597">AF1669+AF1741+AF1662</f>
        <v>71352.254160000011</v>
      </c>
      <c r="AG1661" s="17">
        <f t="shared" si="4597"/>
        <v>0</v>
      </c>
      <c r="AH1661" s="17">
        <f t="shared" si="4597"/>
        <v>0</v>
      </c>
      <c r="AI1661" s="17">
        <f t="shared" si="4597"/>
        <v>0</v>
      </c>
      <c r="AJ1661" s="17">
        <f t="shared" si="4597"/>
        <v>0</v>
      </c>
      <c r="AK1661" s="17">
        <f t="shared" si="4597"/>
        <v>0</v>
      </c>
      <c r="AL1661" s="17">
        <f t="shared" si="4537"/>
        <v>71352.254160000011</v>
      </c>
      <c r="AM1661" s="17">
        <f t="shared" si="4538"/>
        <v>-17340.034160000017</v>
      </c>
      <c r="AN1661" s="20"/>
    </row>
    <row r="1662" spans="2:40" s="22" customFormat="1" x14ac:dyDescent="0.3">
      <c r="B1662" s="23" t="s">
        <v>831</v>
      </c>
      <c r="C1662" s="23" t="s">
        <v>104</v>
      </c>
      <c r="D1662" s="23" t="s">
        <v>112</v>
      </c>
      <c r="E1662" s="24" t="str">
        <f t="shared" si="4555"/>
        <v>0405</v>
      </c>
      <c r="F1662" s="23"/>
      <c r="G1662" s="23"/>
      <c r="H1662" s="25" t="s">
        <v>203</v>
      </c>
      <c r="I1662" s="26">
        <f t="shared" ref="I1662:I1667" si="4598">I1663</f>
        <v>75.2</v>
      </c>
      <c r="J1662" s="26">
        <f t="shared" ref="J1662:J1667" si="4599">J1663</f>
        <v>75.2</v>
      </c>
      <c r="K1662" s="26">
        <f t="shared" ref="K1662:K1667" si="4600">K1663</f>
        <v>75.2</v>
      </c>
      <c r="L1662" s="26">
        <f t="shared" ref="L1662:L1667" si="4601">L1663</f>
        <v>0</v>
      </c>
      <c r="M1662" s="26">
        <f t="shared" ref="M1662:M1667" si="4602">M1663</f>
        <v>0</v>
      </c>
      <c r="N1662" s="26">
        <f t="shared" ref="N1662:N1667" si="4603">N1663</f>
        <v>0</v>
      </c>
      <c r="O1662" s="26">
        <f t="shared" ref="O1662:O1667" si="4604">O1663</f>
        <v>0</v>
      </c>
      <c r="P1662" s="26">
        <f t="shared" ref="P1662:P1667" si="4605">P1663</f>
        <v>0</v>
      </c>
      <c r="Q1662" s="26">
        <f t="shared" ref="Q1662:Q1667" si="4606">Q1663</f>
        <v>0</v>
      </c>
      <c r="R1662" s="26">
        <f t="shared" ref="R1662:R1667" si="4607">R1663</f>
        <v>-4.6479999999999997</v>
      </c>
      <c r="S1662" s="26">
        <f t="shared" ref="S1662:S1667" si="4608">S1663</f>
        <v>0</v>
      </c>
      <c r="T1662" s="26">
        <f t="shared" ref="T1662:T1667" si="4609">T1663</f>
        <v>0</v>
      </c>
      <c r="U1662" s="26">
        <v>0</v>
      </c>
      <c r="V1662" s="26">
        <f t="shared" si="4557"/>
        <v>70.552000000000007</v>
      </c>
      <c r="W1662" s="26">
        <f t="shared" ref="W1662:W1667" si="4610">W1663</f>
        <v>0</v>
      </c>
      <c r="X1662" s="26">
        <f t="shared" ref="X1662:X1667" si="4611">X1663</f>
        <v>0</v>
      </c>
      <c r="Y1662" s="26">
        <f t="shared" ref="Y1662:Y1667" si="4612">Y1663</f>
        <v>0</v>
      </c>
      <c r="Z1662" s="26">
        <f t="shared" ref="Z1662:Z1667" si="4613">Z1663</f>
        <v>0</v>
      </c>
      <c r="AA1662" s="26">
        <f t="shared" ref="AA1662:AA1667" si="4614">AA1663</f>
        <v>0</v>
      </c>
      <c r="AB1662" s="26">
        <f t="shared" ref="AB1662:AB1667" si="4615">AB1663</f>
        <v>21.046479999999999</v>
      </c>
      <c r="AC1662" s="27">
        <f t="shared" ref="AC1662:AC1667" si="4616">AC1663</f>
        <v>21.046479999999999</v>
      </c>
      <c r="AD1662" s="27">
        <f t="shared" ref="AD1662:AD1667" si="4617">AD1663</f>
        <v>21.046479999999999</v>
      </c>
      <c r="AE1662" s="28">
        <f t="shared" si="4530"/>
        <v>100</v>
      </c>
      <c r="AF1662" s="26">
        <f t="shared" ref="AF1662:AF1667" si="4618">AF1663</f>
        <v>21.046479999999999</v>
      </c>
      <c r="AG1662" s="26">
        <f t="shared" ref="AG1662:AG1667" si="4619">AG1663</f>
        <v>0</v>
      </c>
      <c r="AH1662" s="26">
        <f t="shared" ref="AH1662:AH1667" si="4620">AH1663</f>
        <v>0</v>
      </c>
      <c r="AI1662" s="26">
        <f t="shared" ref="AI1662:AI1667" si="4621">AI1663</f>
        <v>0</v>
      </c>
      <c r="AJ1662" s="26">
        <f t="shared" ref="AJ1662:AJ1667" si="4622">AJ1663</f>
        <v>0</v>
      </c>
      <c r="AK1662" s="26">
        <f t="shared" ref="AK1662:AK1667" si="4623">AK1663</f>
        <v>0</v>
      </c>
      <c r="AL1662" s="26">
        <f t="shared" si="4537"/>
        <v>21.046479999999999</v>
      </c>
      <c r="AM1662" s="26">
        <f t="shared" si="4538"/>
        <v>49.505520000000004</v>
      </c>
      <c r="AN1662" s="29"/>
    </row>
    <row r="1663" spans="2:40" ht="31.2" x14ac:dyDescent="0.3">
      <c r="B1663" s="30" t="s">
        <v>831</v>
      </c>
      <c r="C1663" s="30" t="s">
        <v>104</v>
      </c>
      <c r="D1663" s="30" t="s">
        <v>112</v>
      </c>
      <c r="E1663" s="15" t="str">
        <f t="shared" si="4555"/>
        <v>0405</v>
      </c>
      <c r="F1663" s="30" t="s">
        <v>204</v>
      </c>
      <c r="G1663" s="30"/>
      <c r="H1663" s="31" t="s">
        <v>205</v>
      </c>
      <c r="I1663" s="32">
        <f t="shared" si="4598"/>
        <v>75.2</v>
      </c>
      <c r="J1663" s="32">
        <f t="shared" si="4599"/>
        <v>75.2</v>
      </c>
      <c r="K1663" s="32">
        <f t="shared" si="4600"/>
        <v>75.2</v>
      </c>
      <c r="L1663" s="32">
        <f t="shared" si="4601"/>
        <v>0</v>
      </c>
      <c r="M1663" s="32">
        <f t="shared" si="4602"/>
        <v>0</v>
      </c>
      <c r="N1663" s="32">
        <f t="shared" si="4603"/>
        <v>0</v>
      </c>
      <c r="O1663" s="32">
        <f t="shared" si="4604"/>
        <v>0</v>
      </c>
      <c r="P1663" s="32">
        <f t="shared" si="4605"/>
        <v>0</v>
      </c>
      <c r="Q1663" s="32">
        <f t="shared" si="4606"/>
        <v>0</v>
      </c>
      <c r="R1663" s="32">
        <f t="shared" si="4607"/>
        <v>-4.6479999999999997</v>
      </c>
      <c r="S1663" s="32">
        <f t="shared" si="4608"/>
        <v>0</v>
      </c>
      <c r="T1663" s="32">
        <f t="shared" si="4609"/>
        <v>0</v>
      </c>
      <c r="U1663" s="32">
        <v>0</v>
      </c>
      <c r="V1663" s="32">
        <f t="shared" si="4557"/>
        <v>70.552000000000007</v>
      </c>
      <c r="W1663" s="32">
        <f t="shared" si="4610"/>
        <v>0</v>
      </c>
      <c r="X1663" s="32">
        <f t="shared" si="4611"/>
        <v>0</v>
      </c>
      <c r="Y1663" s="32">
        <f t="shared" si="4612"/>
        <v>0</v>
      </c>
      <c r="Z1663" s="32">
        <f t="shared" si="4613"/>
        <v>0</v>
      </c>
      <c r="AA1663" s="32">
        <f t="shared" si="4614"/>
        <v>0</v>
      </c>
      <c r="AB1663" s="32">
        <f t="shared" si="4615"/>
        <v>21.046479999999999</v>
      </c>
      <c r="AC1663" s="33">
        <f t="shared" si="4616"/>
        <v>21.046479999999999</v>
      </c>
      <c r="AD1663" s="33">
        <f t="shared" si="4617"/>
        <v>21.046479999999999</v>
      </c>
      <c r="AE1663" s="34">
        <f t="shared" si="4530"/>
        <v>100</v>
      </c>
      <c r="AF1663" s="32">
        <f t="shared" si="4618"/>
        <v>21.046479999999999</v>
      </c>
      <c r="AG1663" s="32">
        <f t="shared" si="4619"/>
        <v>0</v>
      </c>
      <c r="AH1663" s="32">
        <f t="shared" si="4620"/>
        <v>0</v>
      </c>
      <c r="AI1663" s="32">
        <f t="shared" si="4621"/>
        <v>0</v>
      </c>
      <c r="AJ1663" s="32">
        <f t="shared" si="4622"/>
        <v>0</v>
      </c>
      <c r="AK1663" s="32">
        <f t="shared" si="4623"/>
        <v>0</v>
      </c>
      <c r="AL1663" s="32">
        <f t="shared" si="4537"/>
        <v>21.046479999999999</v>
      </c>
      <c r="AM1663" s="32">
        <f t="shared" si="4538"/>
        <v>49.505520000000004</v>
      </c>
    </row>
    <row r="1664" spans="2:40" ht="31.2" x14ac:dyDescent="0.3">
      <c r="B1664" s="30" t="s">
        <v>831</v>
      </c>
      <c r="C1664" s="30" t="s">
        <v>104</v>
      </c>
      <c r="D1664" s="30" t="s">
        <v>112</v>
      </c>
      <c r="E1664" s="15" t="str">
        <f t="shared" si="4555"/>
        <v>0405</v>
      </c>
      <c r="F1664" s="30" t="s">
        <v>206</v>
      </c>
      <c r="G1664" s="30"/>
      <c r="H1664" s="31" t="s">
        <v>207</v>
      </c>
      <c r="I1664" s="32">
        <f t="shared" si="4598"/>
        <v>75.2</v>
      </c>
      <c r="J1664" s="32">
        <f t="shared" si="4599"/>
        <v>75.2</v>
      </c>
      <c r="K1664" s="32">
        <f t="shared" si="4600"/>
        <v>75.2</v>
      </c>
      <c r="L1664" s="32">
        <f t="shared" si="4601"/>
        <v>0</v>
      </c>
      <c r="M1664" s="32">
        <f t="shared" si="4602"/>
        <v>0</v>
      </c>
      <c r="N1664" s="32">
        <f t="shared" si="4603"/>
        <v>0</v>
      </c>
      <c r="O1664" s="32">
        <f t="shared" si="4604"/>
        <v>0</v>
      </c>
      <c r="P1664" s="32">
        <f t="shared" si="4605"/>
        <v>0</v>
      </c>
      <c r="Q1664" s="32">
        <f t="shared" si="4606"/>
        <v>0</v>
      </c>
      <c r="R1664" s="32">
        <f t="shared" si="4607"/>
        <v>-4.6479999999999997</v>
      </c>
      <c r="S1664" s="32">
        <f t="shared" si="4608"/>
        <v>0</v>
      </c>
      <c r="T1664" s="32">
        <f t="shared" si="4609"/>
        <v>0</v>
      </c>
      <c r="U1664" s="32">
        <v>0</v>
      </c>
      <c r="V1664" s="32">
        <f t="shared" si="4557"/>
        <v>70.552000000000007</v>
      </c>
      <c r="W1664" s="32">
        <f t="shared" si="4610"/>
        <v>0</v>
      </c>
      <c r="X1664" s="32">
        <f t="shared" si="4611"/>
        <v>0</v>
      </c>
      <c r="Y1664" s="32">
        <f t="shared" si="4612"/>
        <v>0</v>
      </c>
      <c r="Z1664" s="32">
        <f t="shared" si="4613"/>
        <v>0</v>
      </c>
      <c r="AA1664" s="32">
        <f t="shared" si="4614"/>
        <v>0</v>
      </c>
      <c r="AB1664" s="32">
        <f t="shared" si="4615"/>
        <v>21.046479999999999</v>
      </c>
      <c r="AC1664" s="33">
        <f t="shared" si="4616"/>
        <v>21.046479999999999</v>
      </c>
      <c r="AD1664" s="33">
        <f t="shared" si="4617"/>
        <v>21.046479999999999</v>
      </c>
      <c r="AE1664" s="34">
        <f t="shared" si="4530"/>
        <v>100</v>
      </c>
      <c r="AF1664" s="32">
        <f t="shared" si="4618"/>
        <v>21.046479999999999</v>
      </c>
      <c r="AG1664" s="32">
        <f t="shared" si="4619"/>
        <v>0</v>
      </c>
      <c r="AH1664" s="32">
        <f t="shared" si="4620"/>
        <v>0</v>
      </c>
      <c r="AI1664" s="32">
        <f t="shared" si="4621"/>
        <v>0</v>
      </c>
      <c r="AJ1664" s="32">
        <f t="shared" si="4622"/>
        <v>0</v>
      </c>
      <c r="AK1664" s="32">
        <f t="shared" si="4623"/>
        <v>0</v>
      </c>
      <c r="AL1664" s="32">
        <f t="shared" si="4537"/>
        <v>21.046479999999999</v>
      </c>
      <c r="AM1664" s="32">
        <f t="shared" si="4538"/>
        <v>49.505520000000004</v>
      </c>
    </row>
    <row r="1665" spans="2:40" ht="31.2" x14ac:dyDescent="0.3">
      <c r="B1665" s="30" t="s">
        <v>831</v>
      </c>
      <c r="C1665" s="30" t="s">
        <v>104</v>
      </c>
      <c r="D1665" s="30" t="s">
        <v>112</v>
      </c>
      <c r="E1665" s="15" t="str">
        <f t="shared" si="4555"/>
        <v>0405</v>
      </c>
      <c r="F1665" s="30" t="s">
        <v>208</v>
      </c>
      <c r="G1665" s="30"/>
      <c r="H1665" s="31" t="s">
        <v>209</v>
      </c>
      <c r="I1665" s="32">
        <f t="shared" si="4598"/>
        <v>75.2</v>
      </c>
      <c r="J1665" s="32">
        <f t="shared" si="4599"/>
        <v>75.2</v>
      </c>
      <c r="K1665" s="32">
        <f t="shared" si="4600"/>
        <v>75.2</v>
      </c>
      <c r="L1665" s="32">
        <f t="shared" si="4601"/>
        <v>0</v>
      </c>
      <c r="M1665" s="32">
        <f t="shared" si="4602"/>
        <v>0</v>
      </c>
      <c r="N1665" s="32">
        <f t="shared" si="4603"/>
        <v>0</v>
      </c>
      <c r="O1665" s="32">
        <f t="shared" si="4604"/>
        <v>0</v>
      </c>
      <c r="P1665" s="32">
        <f t="shared" si="4605"/>
        <v>0</v>
      </c>
      <c r="Q1665" s="32">
        <f t="shared" si="4606"/>
        <v>0</v>
      </c>
      <c r="R1665" s="32">
        <f t="shared" si="4607"/>
        <v>-4.6479999999999997</v>
      </c>
      <c r="S1665" s="32">
        <f t="shared" si="4608"/>
        <v>0</v>
      </c>
      <c r="T1665" s="32">
        <f t="shared" si="4609"/>
        <v>0</v>
      </c>
      <c r="U1665" s="32">
        <v>0</v>
      </c>
      <c r="V1665" s="32">
        <f t="shared" si="4557"/>
        <v>70.552000000000007</v>
      </c>
      <c r="W1665" s="32">
        <f t="shared" si="4610"/>
        <v>0</v>
      </c>
      <c r="X1665" s="32">
        <f t="shared" si="4611"/>
        <v>0</v>
      </c>
      <c r="Y1665" s="32">
        <f t="shared" si="4612"/>
        <v>0</v>
      </c>
      <c r="Z1665" s="32">
        <f t="shared" si="4613"/>
        <v>0</v>
      </c>
      <c r="AA1665" s="32">
        <f t="shared" si="4614"/>
        <v>0</v>
      </c>
      <c r="AB1665" s="32">
        <f t="shared" si="4615"/>
        <v>21.046479999999999</v>
      </c>
      <c r="AC1665" s="33">
        <f t="shared" si="4616"/>
        <v>21.046479999999999</v>
      </c>
      <c r="AD1665" s="33">
        <f t="shared" si="4617"/>
        <v>21.046479999999999</v>
      </c>
      <c r="AE1665" s="34">
        <f t="shared" si="4530"/>
        <v>100</v>
      </c>
      <c r="AF1665" s="32">
        <f t="shared" si="4618"/>
        <v>21.046479999999999</v>
      </c>
      <c r="AG1665" s="32">
        <f t="shared" si="4619"/>
        <v>0</v>
      </c>
      <c r="AH1665" s="32">
        <f t="shared" si="4620"/>
        <v>0</v>
      </c>
      <c r="AI1665" s="32">
        <f t="shared" si="4621"/>
        <v>0</v>
      </c>
      <c r="AJ1665" s="32">
        <f t="shared" si="4622"/>
        <v>0</v>
      </c>
      <c r="AK1665" s="32">
        <f t="shared" si="4623"/>
        <v>0</v>
      </c>
      <c r="AL1665" s="32">
        <f t="shared" si="4537"/>
        <v>21.046479999999999</v>
      </c>
      <c r="AM1665" s="32">
        <f t="shared" si="4538"/>
        <v>49.505520000000004</v>
      </c>
    </row>
    <row r="1666" spans="2:40" ht="62.4" x14ac:dyDescent="0.3">
      <c r="B1666" s="30" t="s">
        <v>831</v>
      </c>
      <c r="C1666" s="30" t="s">
        <v>104</v>
      </c>
      <c r="D1666" s="30" t="s">
        <v>112</v>
      </c>
      <c r="E1666" s="15" t="str">
        <f t="shared" si="4555"/>
        <v>0405</v>
      </c>
      <c r="F1666" s="30" t="s">
        <v>210</v>
      </c>
      <c r="G1666" s="30"/>
      <c r="H1666" s="31" t="s">
        <v>211</v>
      </c>
      <c r="I1666" s="32">
        <f t="shared" si="4598"/>
        <v>75.2</v>
      </c>
      <c r="J1666" s="32">
        <f t="shared" si="4599"/>
        <v>75.2</v>
      </c>
      <c r="K1666" s="32">
        <f t="shared" si="4600"/>
        <v>75.2</v>
      </c>
      <c r="L1666" s="32">
        <f t="shared" si="4601"/>
        <v>0</v>
      </c>
      <c r="M1666" s="32">
        <f t="shared" si="4602"/>
        <v>0</v>
      </c>
      <c r="N1666" s="32">
        <f t="shared" si="4603"/>
        <v>0</v>
      </c>
      <c r="O1666" s="32">
        <f t="shared" si="4604"/>
        <v>0</v>
      </c>
      <c r="P1666" s="32">
        <f t="shared" si="4605"/>
        <v>0</v>
      </c>
      <c r="Q1666" s="32">
        <f t="shared" si="4606"/>
        <v>0</v>
      </c>
      <c r="R1666" s="32">
        <f t="shared" si="4607"/>
        <v>-4.6479999999999997</v>
      </c>
      <c r="S1666" s="32">
        <f t="shared" si="4608"/>
        <v>0</v>
      </c>
      <c r="T1666" s="32">
        <f t="shared" si="4609"/>
        <v>0</v>
      </c>
      <c r="U1666" s="32">
        <v>0</v>
      </c>
      <c r="V1666" s="32">
        <f t="shared" si="4557"/>
        <v>70.552000000000007</v>
      </c>
      <c r="W1666" s="32">
        <f t="shared" si="4610"/>
        <v>0</v>
      </c>
      <c r="X1666" s="32">
        <f t="shared" si="4611"/>
        <v>0</v>
      </c>
      <c r="Y1666" s="32">
        <f t="shared" si="4612"/>
        <v>0</v>
      </c>
      <c r="Z1666" s="32">
        <f t="shared" si="4613"/>
        <v>0</v>
      </c>
      <c r="AA1666" s="32">
        <f t="shared" si="4614"/>
        <v>0</v>
      </c>
      <c r="AB1666" s="32">
        <f t="shared" si="4615"/>
        <v>21.046479999999999</v>
      </c>
      <c r="AC1666" s="33">
        <f t="shared" si="4616"/>
        <v>21.046479999999999</v>
      </c>
      <c r="AD1666" s="33">
        <f t="shared" si="4617"/>
        <v>21.046479999999999</v>
      </c>
      <c r="AE1666" s="34">
        <f t="shared" si="4530"/>
        <v>100</v>
      </c>
      <c r="AF1666" s="32">
        <f t="shared" si="4618"/>
        <v>21.046479999999999</v>
      </c>
      <c r="AG1666" s="32">
        <f t="shared" si="4619"/>
        <v>0</v>
      </c>
      <c r="AH1666" s="32">
        <f t="shared" si="4620"/>
        <v>0</v>
      </c>
      <c r="AI1666" s="32">
        <f t="shared" si="4621"/>
        <v>0</v>
      </c>
      <c r="AJ1666" s="32">
        <f t="shared" si="4622"/>
        <v>0</v>
      </c>
      <c r="AK1666" s="32">
        <f t="shared" si="4623"/>
        <v>0</v>
      </c>
      <c r="AL1666" s="32">
        <f t="shared" si="4537"/>
        <v>21.046479999999999</v>
      </c>
      <c r="AM1666" s="32">
        <f t="shared" si="4538"/>
        <v>49.505520000000004</v>
      </c>
    </row>
    <row r="1667" spans="2:40" ht="31.2" x14ac:dyDescent="0.3">
      <c r="B1667" s="30" t="s">
        <v>831</v>
      </c>
      <c r="C1667" s="30" t="s">
        <v>104</v>
      </c>
      <c r="D1667" s="30" t="s">
        <v>112</v>
      </c>
      <c r="E1667" s="15" t="str">
        <f t="shared" si="4555"/>
        <v>0405</v>
      </c>
      <c r="F1667" s="30" t="s">
        <v>210</v>
      </c>
      <c r="G1667" s="30" t="s">
        <v>50</v>
      </c>
      <c r="H1667" s="31" t="s">
        <v>51</v>
      </c>
      <c r="I1667" s="32">
        <f t="shared" si="4598"/>
        <v>75.2</v>
      </c>
      <c r="J1667" s="32">
        <f t="shared" si="4599"/>
        <v>75.2</v>
      </c>
      <c r="K1667" s="32">
        <f t="shared" si="4600"/>
        <v>75.2</v>
      </c>
      <c r="L1667" s="32">
        <f t="shared" si="4601"/>
        <v>0</v>
      </c>
      <c r="M1667" s="32">
        <f t="shared" si="4602"/>
        <v>0</v>
      </c>
      <c r="N1667" s="32">
        <f t="shared" si="4603"/>
        <v>0</v>
      </c>
      <c r="O1667" s="32">
        <f t="shared" si="4604"/>
        <v>0</v>
      </c>
      <c r="P1667" s="32">
        <f t="shared" si="4605"/>
        <v>0</v>
      </c>
      <c r="Q1667" s="32">
        <f t="shared" si="4606"/>
        <v>0</v>
      </c>
      <c r="R1667" s="32">
        <f t="shared" si="4607"/>
        <v>-4.6479999999999997</v>
      </c>
      <c r="S1667" s="32">
        <f t="shared" si="4608"/>
        <v>0</v>
      </c>
      <c r="T1667" s="32">
        <f t="shared" si="4609"/>
        <v>0</v>
      </c>
      <c r="U1667" s="32">
        <v>0</v>
      </c>
      <c r="V1667" s="32">
        <f t="shared" si="4557"/>
        <v>70.552000000000007</v>
      </c>
      <c r="W1667" s="32">
        <f t="shared" si="4610"/>
        <v>0</v>
      </c>
      <c r="X1667" s="32">
        <f t="shared" si="4611"/>
        <v>0</v>
      </c>
      <c r="Y1667" s="32">
        <f t="shared" si="4612"/>
        <v>0</v>
      </c>
      <c r="Z1667" s="32">
        <f t="shared" si="4613"/>
        <v>0</v>
      </c>
      <c r="AA1667" s="32">
        <f t="shared" si="4614"/>
        <v>0</v>
      </c>
      <c r="AB1667" s="32">
        <f t="shared" si="4615"/>
        <v>21.046479999999999</v>
      </c>
      <c r="AC1667" s="33">
        <f t="shared" si="4616"/>
        <v>21.046479999999999</v>
      </c>
      <c r="AD1667" s="33">
        <f t="shared" si="4617"/>
        <v>21.046479999999999</v>
      </c>
      <c r="AE1667" s="34">
        <f t="shared" si="4530"/>
        <v>100</v>
      </c>
      <c r="AF1667" s="32">
        <f t="shared" si="4618"/>
        <v>21.046479999999999</v>
      </c>
      <c r="AG1667" s="32">
        <f t="shared" si="4619"/>
        <v>0</v>
      </c>
      <c r="AH1667" s="32">
        <f t="shared" si="4620"/>
        <v>0</v>
      </c>
      <c r="AI1667" s="32">
        <f t="shared" si="4621"/>
        <v>0</v>
      </c>
      <c r="AJ1667" s="32">
        <f t="shared" si="4622"/>
        <v>0</v>
      </c>
      <c r="AK1667" s="32">
        <f t="shared" si="4623"/>
        <v>0</v>
      </c>
      <c r="AL1667" s="32">
        <f t="shared" si="4537"/>
        <v>21.046479999999999</v>
      </c>
      <c r="AM1667" s="32">
        <f t="shared" si="4538"/>
        <v>49.505520000000004</v>
      </c>
    </row>
    <row r="1668" spans="2:40" ht="31.2" x14ac:dyDescent="0.3">
      <c r="B1668" s="30" t="s">
        <v>831</v>
      </c>
      <c r="C1668" s="30" t="s">
        <v>104</v>
      </c>
      <c r="D1668" s="30" t="s">
        <v>112</v>
      </c>
      <c r="E1668" s="15" t="str">
        <f t="shared" si="4555"/>
        <v>0405</v>
      </c>
      <c r="F1668" s="30" t="s">
        <v>210</v>
      </c>
      <c r="G1668" s="30" t="s">
        <v>52</v>
      </c>
      <c r="H1668" s="31" t="s">
        <v>53</v>
      </c>
      <c r="I1668" s="32">
        <v>75.2</v>
      </c>
      <c r="J1668" s="32">
        <v>75.2</v>
      </c>
      <c r="K1668" s="32">
        <v>75.2</v>
      </c>
      <c r="L1668" s="32"/>
      <c r="M1668" s="32"/>
      <c r="N1668" s="32"/>
      <c r="O1668" s="32">
        <v>0</v>
      </c>
      <c r="P1668" s="32">
        <v>0</v>
      </c>
      <c r="Q1668" s="32">
        <v>0</v>
      </c>
      <c r="R1668" s="32">
        <v>-4.6479999999999997</v>
      </c>
      <c r="S1668" s="32">
        <v>0</v>
      </c>
      <c r="T1668" s="32">
        <v>0</v>
      </c>
      <c r="U1668" s="32">
        <v>0</v>
      </c>
      <c r="V1668" s="32">
        <f t="shared" si="4557"/>
        <v>70.552000000000007</v>
      </c>
      <c r="W1668" s="32"/>
      <c r="X1668" s="32"/>
      <c r="Y1668" s="32"/>
      <c r="Z1668" s="32"/>
      <c r="AA1668" s="32"/>
      <c r="AB1668" s="32">
        <v>21.046479999999999</v>
      </c>
      <c r="AC1668" s="33">
        <v>21.046479999999999</v>
      </c>
      <c r="AD1668" s="33">
        <v>21.046479999999999</v>
      </c>
      <c r="AE1668" s="34">
        <f t="shared" si="4530"/>
        <v>100</v>
      </c>
      <c r="AF1668" s="32">
        <v>21.046479999999999</v>
      </c>
      <c r="AG1668" s="32">
        <v>0</v>
      </c>
      <c r="AH1668" s="32">
        <v>0</v>
      </c>
      <c r="AI1668" s="32">
        <v>0</v>
      </c>
      <c r="AJ1668" s="32">
        <v>0</v>
      </c>
      <c r="AK1668" s="32">
        <v>0</v>
      </c>
      <c r="AL1668" s="32">
        <f t="shared" si="4537"/>
        <v>21.046479999999999</v>
      </c>
      <c r="AM1668" s="32">
        <f t="shared" si="4538"/>
        <v>49.505520000000004</v>
      </c>
      <c r="AN1668" s="12"/>
    </row>
    <row r="1669" spans="2:40" s="22" customFormat="1" x14ac:dyDescent="0.3">
      <c r="B1669" s="23" t="s">
        <v>831</v>
      </c>
      <c r="C1669" s="23" t="s">
        <v>104</v>
      </c>
      <c r="D1669" s="23" t="s">
        <v>106</v>
      </c>
      <c r="E1669" s="24" t="str">
        <f t="shared" si="4555"/>
        <v>0409</v>
      </c>
      <c r="F1669" s="23"/>
      <c r="G1669" s="23"/>
      <c r="H1669" s="25" t="s">
        <v>107</v>
      </c>
      <c r="I1669" s="26">
        <f t="shared" ref="I1669:T1669" si="4624">I1670+I1703+I1727+I1709+I1715+I1735</f>
        <v>75492.600000000006</v>
      </c>
      <c r="J1669" s="26">
        <f t="shared" si="4624"/>
        <v>22098.899999999998</v>
      </c>
      <c r="K1669" s="26">
        <f t="shared" si="4624"/>
        <v>22098.899999999998</v>
      </c>
      <c r="L1669" s="26">
        <f t="shared" si="4624"/>
        <v>-23255</v>
      </c>
      <c r="M1669" s="26">
        <f t="shared" si="4624"/>
        <v>0</v>
      </c>
      <c r="N1669" s="26">
        <f t="shared" si="4624"/>
        <v>0</v>
      </c>
      <c r="O1669" s="26">
        <f t="shared" si="4624"/>
        <v>0</v>
      </c>
      <c r="P1669" s="26">
        <f t="shared" si="4624"/>
        <v>0</v>
      </c>
      <c r="Q1669" s="26">
        <f t="shared" si="4624"/>
        <v>0</v>
      </c>
      <c r="R1669" s="26">
        <f t="shared" si="4624"/>
        <v>0</v>
      </c>
      <c r="S1669" s="26">
        <f t="shared" si="4624"/>
        <v>94</v>
      </c>
      <c r="T1669" s="26">
        <f t="shared" si="4624"/>
        <v>0</v>
      </c>
      <c r="U1669" s="26">
        <v>0</v>
      </c>
      <c r="V1669" s="26">
        <f t="shared" si="4557"/>
        <v>52331.600000000006</v>
      </c>
      <c r="W1669" s="26">
        <f t="shared" ref="W1669:AD1669" si="4625">W1670+W1703+W1727+W1709+W1715+W1735</f>
        <v>0</v>
      </c>
      <c r="X1669" s="26">
        <f t="shared" si="4625"/>
        <v>0</v>
      </c>
      <c r="Y1669" s="26">
        <f t="shared" si="4625"/>
        <v>0</v>
      </c>
      <c r="Z1669" s="26">
        <f t="shared" si="4625"/>
        <v>0</v>
      </c>
      <c r="AA1669" s="26">
        <f t="shared" si="4625"/>
        <v>0</v>
      </c>
      <c r="AB1669" s="26">
        <f t="shared" si="4625"/>
        <v>50278.696779999998</v>
      </c>
      <c r="AC1669" s="27">
        <f t="shared" si="4625"/>
        <v>69759.162190000003</v>
      </c>
      <c r="AD1669" s="27">
        <f t="shared" si="4625"/>
        <v>69504.34341999999</v>
      </c>
      <c r="AE1669" s="28">
        <f t="shared" si="4530"/>
        <v>99.634716412869224</v>
      </c>
      <c r="AF1669" s="26">
        <f t="shared" ref="AF1669:AK1669" si="4626">AF1670+AF1703+AF1727+AF1709+AF1715+AF1735</f>
        <v>69761.212190000006</v>
      </c>
      <c r="AG1669" s="26">
        <f t="shared" si="4626"/>
        <v>0</v>
      </c>
      <c r="AH1669" s="26">
        <f t="shared" si="4626"/>
        <v>0</v>
      </c>
      <c r="AI1669" s="26">
        <f t="shared" si="4626"/>
        <v>0</v>
      </c>
      <c r="AJ1669" s="26">
        <f t="shared" si="4626"/>
        <v>0</v>
      </c>
      <c r="AK1669" s="26">
        <f t="shared" si="4626"/>
        <v>0</v>
      </c>
      <c r="AL1669" s="26">
        <f t="shared" si="4537"/>
        <v>69761.212190000006</v>
      </c>
      <c r="AM1669" s="26">
        <f t="shared" si="4538"/>
        <v>-17429.61219</v>
      </c>
      <c r="AN1669" s="29"/>
    </row>
    <row r="1670" spans="2:40" ht="31.2" x14ac:dyDescent="0.3">
      <c r="B1670" s="30" t="s">
        <v>831</v>
      </c>
      <c r="C1670" s="30" t="s">
        <v>104</v>
      </c>
      <c r="D1670" s="30" t="s">
        <v>106</v>
      </c>
      <c r="E1670" s="15" t="str">
        <f t="shared" si="4555"/>
        <v>0409</v>
      </c>
      <c r="F1670" s="30" t="s">
        <v>712</v>
      </c>
      <c r="G1670" s="30"/>
      <c r="H1670" s="31" t="s">
        <v>713</v>
      </c>
      <c r="I1670" s="32">
        <f t="shared" ref="I1670:T1670" si="4627">I1671+I1694</f>
        <v>3465.8</v>
      </c>
      <c r="J1670" s="32">
        <f t="shared" si="4627"/>
        <v>3465.8</v>
      </c>
      <c r="K1670" s="32">
        <f t="shared" si="4627"/>
        <v>3465.8</v>
      </c>
      <c r="L1670" s="32">
        <f t="shared" si="4627"/>
        <v>0</v>
      </c>
      <c r="M1670" s="32">
        <f t="shared" si="4627"/>
        <v>0</v>
      </c>
      <c r="N1670" s="32">
        <f t="shared" si="4627"/>
        <v>0</v>
      </c>
      <c r="O1670" s="32">
        <f t="shared" si="4627"/>
        <v>0</v>
      </c>
      <c r="P1670" s="32">
        <f t="shared" si="4627"/>
        <v>0</v>
      </c>
      <c r="Q1670" s="32">
        <f t="shared" si="4627"/>
        <v>0</v>
      </c>
      <c r="R1670" s="32">
        <f t="shared" si="4627"/>
        <v>0</v>
      </c>
      <c r="S1670" s="32">
        <f t="shared" si="4627"/>
        <v>94</v>
      </c>
      <c r="T1670" s="32">
        <f t="shared" si="4627"/>
        <v>0</v>
      </c>
      <c r="U1670" s="32">
        <v>0</v>
      </c>
      <c r="V1670" s="32">
        <f t="shared" si="4557"/>
        <v>3559.8</v>
      </c>
      <c r="W1670" s="32">
        <f t="shared" ref="W1670:AD1670" si="4628">W1671+W1694</f>
        <v>0</v>
      </c>
      <c r="X1670" s="32">
        <f t="shared" si="4628"/>
        <v>0</v>
      </c>
      <c r="Y1670" s="32">
        <f t="shared" si="4628"/>
        <v>0</v>
      </c>
      <c r="Z1670" s="32">
        <f t="shared" si="4628"/>
        <v>0</v>
      </c>
      <c r="AA1670" s="32">
        <f t="shared" si="4628"/>
        <v>0</v>
      </c>
      <c r="AB1670" s="32">
        <f t="shared" si="4628"/>
        <v>0</v>
      </c>
      <c r="AC1670" s="33">
        <f t="shared" si="4628"/>
        <v>3915.0209999999997</v>
      </c>
      <c r="AD1670" s="33">
        <f t="shared" si="4628"/>
        <v>3915.0209999999997</v>
      </c>
      <c r="AE1670" s="34">
        <f t="shared" si="4530"/>
        <v>100</v>
      </c>
      <c r="AF1670" s="32">
        <f t="shared" ref="AF1670:AK1670" si="4629">AF1671+AF1694</f>
        <v>3917.0709999999999</v>
      </c>
      <c r="AG1670" s="32">
        <f t="shared" si="4629"/>
        <v>0</v>
      </c>
      <c r="AH1670" s="32">
        <f t="shared" si="4629"/>
        <v>0</v>
      </c>
      <c r="AI1670" s="32">
        <f t="shared" si="4629"/>
        <v>0</v>
      </c>
      <c r="AJ1670" s="32">
        <f t="shared" si="4629"/>
        <v>0</v>
      </c>
      <c r="AK1670" s="32">
        <f t="shared" si="4629"/>
        <v>0</v>
      </c>
      <c r="AL1670" s="32">
        <f t="shared" si="4537"/>
        <v>3917.0709999999999</v>
      </c>
      <c r="AM1670" s="32">
        <f t="shared" si="4538"/>
        <v>-357.27099999999973</v>
      </c>
    </row>
    <row r="1671" spans="2:40" ht="46.8" x14ac:dyDescent="0.3">
      <c r="B1671" s="30" t="s">
        <v>831</v>
      </c>
      <c r="C1671" s="30" t="s">
        <v>104</v>
      </c>
      <c r="D1671" s="30" t="s">
        <v>106</v>
      </c>
      <c r="E1671" s="15" t="str">
        <f t="shared" si="4555"/>
        <v>0409</v>
      </c>
      <c r="F1671" s="30" t="s">
        <v>714</v>
      </c>
      <c r="G1671" s="30"/>
      <c r="H1671" s="31" t="s">
        <v>715</v>
      </c>
      <c r="I1671" s="32">
        <f t="shared" ref="I1671:N1671" si="4630">I1672+I1690+I1682</f>
        <v>3465.8</v>
      </c>
      <c r="J1671" s="32">
        <f t="shared" si="4630"/>
        <v>3465.8</v>
      </c>
      <c r="K1671" s="32">
        <f t="shared" si="4630"/>
        <v>3465.8</v>
      </c>
      <c r="L1671" s="32">
        <f t="shared" si="4630"/>
        <v>0</v>
      </c>
      <c r="M1671" s="32">
        <f t="shared" si="4630"/>
        <v>0</v>
      </c>
      <c r="N1671" s="32">
        <f t="shared" si="4630"/>
        <v>0</v>
      </c>
      <c r="O1671" s="32">
        <f t="shared" ref="O1671:T1671" si="4631">O1672+O1690+O1682+O1686</f>
        <v>0</v>
      </c>
      <c r="P1671" s="32">
        <f t="shared" si="4631"/>
        <v>0</v>
      </c>
      <c r="Q1671" s="32">
        <f t="shared" si="4631"/>
        <v>0</v>
      </c>
      <c r="R1671" s="32">
        <f t="shared" si="4631"/>
        <v>0</v>
      </c>
      <c r="S1671" s="32">
        <f t="shared" si="4631"/>
        <v>94</v>
      </c>
      <c r="T1671" s="32">
        <f t="shared" si="4631"/>
        <v>0</v>
      </c>
      <c r="U1671" s="32">
        <v>0</v>
      </c>
      <c r="V1671" s="32">
        <f t="shared" si="4557"/>
        <v>3559.8</v>
      </c>
      <c r="W1671" s="32">
        <f>W1672+W1690+W1682</f>
        <v>0</v>
      </c>
      <c r="X1671" s="32">
        <f>X1672+X1690+X1682</f>
        <v>0</v>
      </c>
      <c r="Y1671" s="32">
        <f>Y1672+Y1690+Y1682</f>
        <v>0</v>
      </c>
      <c r="Z1671" s="32">
        <f>Z1672+Z1690+Z1682</f>
        <v>0</v>
      </c>
      <c r="AA1671" s="32">
        <f>AA1672+AA1690+AA1682</f>
        <v>0</v>
      </c>
      <c r="AB1671" s="32">
        <f>AB1672+AB1690+AB1682+AB1686</f>
        <v>0</v>
      </c>
      <c r="AC1671" s="33">
        <f>AC1672+AC1690+AC1682+AC1686</f>
        <v>3915.0209999999997</v>
      </c>
      <c r="AD1671" s="33">
        <f>AD1672+AD1690+AD1682+AD1686</f>
        <v>3915.0209999999997</v>
      </c>
      <c r="AE1671" s="34">
        <f t="shared" si="4530"/>
        <v>100</v>
      </c>
      <c r="AF1671" s="32">
        <f t="shared" ref="AF1671:AK1671" si="4632">AF1672+AF1690+AF1682+AF1686</f>
        <v>3917.0709999999999</v>
      </c>
      <c r="AG1671" s="32">
        <f t="shared" si="4632"/>
        <v>0</v>
      </c>
      <c r="AH1671" s="32">
        <f t="shared" si="4632"/>
        <v>0</v>
      </c>
      <c r="AI1671" s="32">
        <f t="shared" si="4632"/>
        <v>0</v>
      </c>
      <c r="AJ1671" s="32">
        <f t="shared" si="4632"/>
        <v>0</v>
      </c>
      <c r="AK1671" s="32">
        <f t="shared" si="4632"/>
        <v>0</v>
      </c>
      <c r="AL1671" s="32">
        <f t="shared" si="4537"/>
        <v>3917.0709999999999</v>
      </c>
      <c r="AM1671" s="32">
        <f t="shared" si="4538"/>
        <v>-357.27099999999973</v>
      </c>
    </row>
    <row r="1672" spans="2:40" ht="46.8" x14ac:dyDescent="0.3">
      <c r="B1672" s="30" t="s">
        <v>831</v>
      </c>
      <c r="C1672" s="30" t="s">
        <v>104</v>
      </c>
      <c r="D1672" s="30" t="s">
        <v>106</v>
      </c>
      <c r="E1672" s="15" t="str">
        <f t="shared" si="4555"/>
        <v>0409</v>
      </c>
      <c r="F1672" s="30" t="s">
        <v>716</v>
      </c>
      <c r="G1672" s="30"/>
      <c r="H1672" s="31" t="s">
        <v>717</v>
      </c>
      <c r="I1672" s="32">
        <f t="shared" ref="I1672:T1672" si="4633">I1673+I1676+I1679</f>
        <v>3465.8</v>
      </c>
      <c r="J1672" s="32">
        <f t="shared" si="4633"/>
        <v>3465.8</v>
      </c>
      <c r="K1672" s="32">
        <f t="shared" si="4633"/>
        <v>3465.8</v>
      </c>
      <c r="L1672" s="32">
        <f t="shared" si="4633"/>
        <v>0</v>
      </c>
      <c r="M1672" s="32">
        <f t="shared" si="4633"/>
        <v>0</v>
      </c>
      <c r="N1672" s="32">
        <f t="shared" si="4633"/>
        <v>0</v>
      </c>
      <c r="O1672" s="32">
        <f t="shared" si="4633"/>
        <v>0</v>
      </c>
      <c r="P1672" s="32">
        <f t="shared" si="4633"/>
        <v>0</v>
      </c>
      <c r="Q1672" s="32">
        <f t="shared" si="4633"/>
        <v>0</v>
      </c>
      <c r="R1672" s="32">
        <f t="shared" si="4633"/>
        <v>0</v>
      </c>
      <c r="S1672" s="32">
        <f t="shared" si="4633"/>
        <v>0</v>
      </c>
      <c r="T1672" s="32">
        <f t="shared" si="4633"/>
        <v>0</v>
      </c>
      <c r="U1672" s="32">
        <v>0</v>
      </c>
      <c r="V1672" s="32">
        <f t="shared" si="4557"/>
        <v>3465.8</v>
      </c>
      <c r="W1672" s="32">
        <f t="shared" ref="W1672:AD1672" si="4634">W1673+W1676+W1679</f>
        <v>0</v>
      </c>
      <c r="X1672" s="32">
        <f t="shared" si="4634"/>
        <v>0</v>
      </c>
      <c r="Y1672" s="32">
        <f t="shared" si="4634"/>
        <v>0</v>
      </c>
      <c r="Z1672" s="32">
        <f t="shared" si="4634"/>
        <v>0</v>
      </c>
      <c r="AA1672" s="32">
        <f t="shared" si="4634"/>
        <v>0</v>
      </c>
      <c r="AB1672" s="32">
        <f t="shared" si="4634"/>
        <v>0</v>
      </c>
      <c r="AC1672" s="33">
        <f t="shared" si="4634"/>
        <v>3856.4209999999998</v>
      </c>
      <c r="AD1672" s="33">
        <f t="shared" si="4634"/>
        <v>3856.4209999999998</v>
      </c>
      <c r="AE1672" s="34">
        <f t="shared" si="4530"/>
        <v>100</v>
      </c>
      <c r="AF1672" s="32">
        <f t="shared" ref="AF1672:AK1672" si="4635">AF1673+AF1676+AF1679</f>
        <v>3858.471</v>
      </c>
      <c r="AG1672" s="32">
        <f t="shared" si="4635"/>
        <v>0</v>
      </c>
      <c r="AH1672" s="32">
        <f t="shared" si="4635"/>
        <v>0</v>
      </c>
      <c r="AI1672" s="32">
        <f t="shared" si="4635"/>
        <v>0</v>
      </c>
      <c r="AJ1672" s="32">
        <f t="shared" si="4635"/>
        <v>0</v>
      </c>
      <c r="AK1672" s="32">
        <f t="shared" si="4635"/>
        <v>0</v>
      </c>
      <c r="AL1672" s="32">
        <f t="shared" si="4537"/>
        <v>3858.471</v>
      </c>
      <c r="AM1672" s="32">
        <f t="shared" si="4538"/>
        <v>-392.67099999999982</v>
      </c>
    </row>
    <row r="1673" spans="2:40" x14ac:dyDescent="0.3">
      <c r="B1673" s="30" t="s">
        <v>831</v>
      </c>
      <c r="C1673" s="30" t="s">
        <v>104</v>
      </c>
      <c r="D1673" s="30" t="s">
        <v>106</v>
      </c>
      <c r="E1673" s="15" t="str">
        <f t="shared" si="4555"/>
        <v>0409</v>
      </c>
      <c r="F1673" s="30" t="s">
        <v>718</v>
      </c>
      <c r="G1673" s="30"/>
      <c r="H1673" s="31" t="s">
        <v>719</v>
      </c>
      <c r="I1673" s="32">
        <f t="shared" ref="I1673:I1692" si="4636">I1674</f>
        <v>3465.8</v>
      </c>
      <c r="J1673" s="32">
        <f t="shared" ref="J1673:J1692" si="4637">J1674</f>
        <v>3465.8</v>
      </c>
      <c r="K1673" s="32">
        <f t="shared" ref="K1673:K1692" si="4638">K1674</f>
        <v>3465.8</v>
      </c>
      <c r="L1673" s="32">
        <f t="shared" ref="L1673:L1692" si="4639">L1674</f>
        <v>0</v>
      </c>
      <c r="M1673" s="32">
        <f t="shared" ref="M1673:M1692" si="4640">M1674</f>
        <v>0</v>
      </c>
      <c r="N1673" s="32">
        <f t="shared" ref="N1673:N1692" si="4641">N1674</f>
        <v>0</v>
      </c>
      <c r="O1673" s="32">
        <f t="shared" ref="O1673:O1692" si="4642">O1674</f>
        <v>0</v>
      </c>
      <c r="P1673" s="32">
        <f t="shared" ref="P1673:P1692" si="4643">P1674</f>
        <v>0</v>
      </c>
      <c r="Q1673" s="32">
        <f t="shared" ref="Q1673:Q1692" si="4644">Q1674</f>
        <v>0</v>
      </c>
      <c r="R1673" s="32">
        <f t="shared" ref="R1673:R1692" si="4645">R1674</f>
        <v>0</v>
      </c>
      <c r="S1673" s="32">
        <f t="shared" ref="S1673:S1692" si="4646">S1674</f>
        <v>0</v>
      </c>
      <c r="T1673" s="32">
        <f t="shared" ref="T1673:T1692" si="4647">T1674</f>
        <v>0</v>
      </c>
      <c r="U1673" s="32">
        <v>0</v>
      </c>
      <c r="V1673" s="32">
        <f t="shared" si="4557"/>
        <v>3465.8</v>
      </c>
      <c r="W1673" s="32">
        <f t="shared" ref="W1673:W1692" si="4648">W1674</f>
        <v>0</v>
      </c>
      <c r="X1673" s="32">
        <f t="shared" ref="X1673:X1692" si="4649">X1674</f>
        <v>0</v>
      </c>
      <c r="Y1673" s="32">
        <f t="shared" ref="Y1673:Y1692" si="4650">Y1674</f>
        <v>0</v>
      </c>
      <c r="Z1673" s="32">
        <f t="shared" ref="Z1673:Z1692" si="4651">Z1674</f>
        <v>0</v>
      </c>
      <c r="AA1673" s="32">
        <f t="shared" ref="AA1673:AA1692" si="4652">AA1674</f>
        <v>0</v>
      </c>
      <c r="AB1673" s="32">
        <f t="shared" ref="AB1673:AB1692" si="4653">AB1674</f>
        <v>0</v>
      </c>
      <c r="AC1673" s="33">
        <f t="shared" ref="AC1673:AC1692" si="4654">AC1674</f>
        <v>3856.4209999999998</v>
      </c>
      <c r="AD1673" s="33">
        <f t="shared" ref="AD1673:AD1692" si="4655">AD1674</f>
        <v>3856.4209999999998</v>
      </c>
      <c r="AE1673" s="34">
        <f t="shared" si="4530"/>
        <v>100</v>
      </c>
      <c r="AF1673" s="32">
        <f t="shared" ref="AF1673:AF1692" si="4656">AF1674</f>
        <v>3858.471</v>
      </c>
      <c r="AG1673" s="32">
        <f t="shared" ref="AG1673:AG1692" si="4657">AG1674</f>
        <v>0</v>
      </c>
      <c r="AH1673" s="32">
        <f t="shared" ref="AH1673:AH1692" si="4658">AH1674</f>
        <v>0</v>
      </c>
      <c r="AI1673" s="32">
        <f t="shared" ref="AI1673:AI1692" si="4659">AI1674</f>
        <v>0</v>
      </c>
      <c r="AJ1673" s="32">
        <f t="shared" ref="AJ1673:AJ1692" si="4660">AJ1674</f>
        <v>0</v>
      </c>
      <c r="AK1673" s="32">
        <f t="shared" ref="AK1673:AK1692" si="4661">AK1674</f>
        <v>0</v>
      </c>
      <c r="AL1673" s="32">
        <f t="shared" si="4537"/>
        <v>3858.471</v>
      </c>
      <c r="AM1673" s="32">
        <f t="shared" si="4538"/>
        <v>-392.67099999999982</v>
      </c>
    </row>
    <row r="1674" spans="2:40" ht="31.2" x14ac:dyDescent="0.3">
      <c r="B1674" s="30" t="s">
        <v>831</v>
      </c>
      <c r="C1674" s="30" t="s">
        <v>104</v>
      </c>
      <c r="D1674" s="30" t="s">
        <v>106</v>
      </c>
      <c r="E1674" s="15" t="str">
        <f t="shared" si="4555"/>
        <v>0409</v>
      </c>
      <c r="F1674" s="30" t="s">
        <v>718</v>
      </c>
      <c r="G1674" s="30" t="s">
        <v>50</v>
      </c>
      <c r="H1674" s="31" t="s">
        <v>51</v>
      </c>
      <c r="I1674" s="32">
        <f t="shared" si="4636"/>
        <v>3465.8</v>
      </c>
      <c r="J1674" s="32">
        <f t="shared" si="4637"/>
        <v>3465.8</v>
      </c>
      <c r="K1674" s="32">
        <f t="shared" si="4638"/>
        <v>3465.8</v>
      </c>
      <c r="L1674" s="32">
        <f t="shared" si="4639"/>
        <v>0</v>
      </c>
      <c r="M1674" s="32">
        <f t="shared" si="4640"/>
        <v>0</v>
      </c>
      <c r="N1674" s="32">
        <f t="shared" si="4641"/>
        <v>0</v>
      </c>
      <c r="O1674" s="32">
        <f t="shared" si="4642"/>
        <v>0</v>
      </c>
      <c r="P1674" s="32">
        <f t="shared" si="4643"/>
        <v>0</v>
      </c>
      <c r="Q1674" s="32">
        <f t="shared" si="4644"/>
        <v>0</v>
      </c>
      <c r="R1674" s="32">
        <f t="shared" si="4645"/>
        <v>0</v>
      </c>
      <c r="S1674" s="32">
        <f t="shared" si="4646"/>
        <v>0</v>
      </c>
      <c r="T1674" s="32">
        <f t="shared" si="4647"/>
        <v>0</v>
      </c>
      <c r="U1674" s="32">
        <v>0</v>
      </c>
      <c r="V1674" s="32">
        <f t="shared" si="4557"/>
        <v>3465.8</v>
      </c>
      <c r="W1674" s="32">
        <f t="shared" si="4648"/>
        <v>0</v>
      </c>
      <c r="X1674" s="32">
        <f t="shared" si="4649"/>
        <v>0</v>
      </c>
      <c r="Y1674" s="32">
        <f t="shared" si="4650"/>
        <v>0</v>
      </c>
      <c r="Z1674" s="32">
        <f t="shared" si="4651"/>
        <v>0</v>
      </c>
      <c r="AA1674" s="32">
        <f t="shared" si="4652"/>
        <v>0</v>
      </c>
      <c r="AB1674" s="32">
        <f t="shared" si="4653"/>
        <v>0</v>
      </c>
      <c r="AC1674" s="33">
        <f t="shared" si="4654"/>
        <v>3856.4209999999998</v>
      </c>
      <c r="AD1674" s="33">
        <f t="shared" si="4655"/>
        <v>3856.4209999999998</v>
      </c>
      <c r="AE1674" s="34">
        <f t="shared" si="4530"/>
        <v>100</v>
      </c>
      <c r="AF1674" s="32">
        <f t="shared" si="4656"/>
        <v>3858.471</v>
      </c>
      <c r="AG1674" s="32">
        <f t="shared" si="4657"/>
        <v>0</v>
      </c>
      <c r="AH1674" s="32">
        <f t="shared" si="4658"/>
        <v>0</v>
      </c>
      <c r="AI1674" s="32">
        <f t="shared" si="4659"/>
        <v>0</v>
      </c>
      <c r="AJ1674" s="32">
        <f t="shared" si="4660"/>
        <v>0</v>
      </c>
      <c r="AK1674" s="32">
        <f t="shared" si="4661"/>
        <v>0</v>
      </c>
      <c r="AL1674" s="32">
        <f t="shared" si="4537"/>
        <v>3858.471</v>
      </c>
      <c r="AM1674" s="32">
        <f t="shared" si="4538"/>
        <v>-392.67099999999982</v>
      </c>
    </row>
    <row r="1675" spans="2:40" ht="31.2" x14ac:dyDescent="0.3">
      <c r="B1675" s="30" t="s">
        <v>831</v>
      </c>
      <c r="C1675" s="30" t="s">
        <v>104</v>
      </c>
      <c r="D1675" s="30" t="s">
        <v>106</v>
      </c>
      <c r="E1675" s="15" t="str">
        <f t="shared" si="4555"/>
        <v>0409</v>
      </c>
      <c r="F1675" s="30" t="s">
        <v>718</v>
      </c>
      <c r="G1675" s="30" t="s">
        <v>52</v>
      </c>
      <c r="H1675" s="31" t="s">
        <v>53</v>
      </c>
      <c r="I1675" s="32">
        <v>3465.8</v>
      </c>
      <c r="J1675" s="32">
        <v>3465.8</v>
      </c>
      <c r="K1675" s="32">
        <v>3465.8</v>
      </c>
      <c r="L1675" s="32"/>
      <c r="M1675" s="32"/>
      <c r="N1675" s="32"/>
      <c r="O1675" s="32">
        <v>0</v>
      </c>
      <c r="P1675" s="32">
        <v>0</v>
      </c>
      <c r="Q1675" s="32">
        <v>0</v>
      </c>
      <c r="R1675" s="32">
        <v>0</v>
      </c>
      <c r="S1675" s="32">
        <v>0</v>
      </c>
      <c r="T1675" s="32">
        <v>0</v>
      </c>
      <c r="U1675" s="32">
        <v>0</v>
      </c>
      <c r="V1675" s="32">
        <f t="shared" si="4557"/>
        <v>3465.8</v>
      </c>
      <c r="W1675" s="32"/>
      <c r="X1675" s="32"/>
      <c r="Y1675" s="32"/>
      <c r="Z1675" s="32"/>
      <c r="AA1675" s="32"/>
      <c r="AB1675" s="32">
        <v>0</v>
      </c>
      <c r="AC1675" s="33">
        <v>3856.4209999999998</v>
      </c>
      <c r="AD1675" s="33">
        <v>3856.4209999999998</v>
      </c>
      <c r="AE1675" s="34">
        <f t="shared" si="4530"/>
        <v>100</v>
      </c>
      <c r="AF1675" s="32">
        <v>3858.471</v>
      </c>
      <c r="AG1675" s="32">
        <v>0</v>
      </c>
      <c r="AH1675" s="32">
        <v>0</v>
      </c>
      <c r="AI1675" s="32">
        <v>0</v>
      </c>
      <c r="AJ1675" s="32">
        <v>0</v>
      </c>
      <c r="AK1675" s="32">
        <v>0</v>
      </c>
      <c r="AL1675" s="32">
        <f t="shared" si="4537"/>
        <v>3858.471</v>
      </c>
      <c r="AM1675" s="32">
        <f t="shared" si="4538"/>
        <v>-392.67099999999982</v>
      </c>
      <c r="AN1675" s="12"/>
    </row>
    <row r="1676" spans="2:40" ht="31.2" hidden="1" customHeight="1" x14ac:dyDescent="0.3">
      <c r="B1676" s="30" t="s">
        <v>831</v>
      </c>
      <c r="C1676" s="30" t="s">
        <v>104</v>
      </c>
      <c r="D1676" s="30" t="s">
        <v>106</v>
      </c>
      <c r="E1676" s="15" t="str">
        <f t="shared" si="4555"/>
        <v>0409</v>
      </c>
      <c r="F1676" s="30" t="s">
        <v>720</v>
      </c>
      <c r="G1676" s="30"/>
      <c r="H1676" s="31" t="s">
        <v>721</v>
      </c>
      <c r="I1676" s="32">
        <f t="shared" si="4636"/>
        <v>0</v>
      </c>
      <c r="J1676" s="32">
        <f t="shared" si="4637"/>
        <v>0</v>
      </c>
      <c r="K1676" s="32">
        <f t="shared" si="4638"/>
        <v>0</v>
      </c>
      <c r="L1676" s="32">
        <f t="shared" si="4639"/>
        <v>0</v>
      </c>
      <c r="M1676" s="32">
        <f t="shared" si="4640"/>
        <v>0</v>
      </c>
      <c r="N1676" s="32">
        <f t="shared" si="4641"/>
        <v>0</v>
      </c>
      <c r="O1676" s="32">
        <f t="shared" si="4642"/>
        <v>0</v>
      </c>
      <c r="P1676" s="32">
        <f t="shared" si="4643"/>
        <v>0</v>
      </c>
      <c r="Q1676" s="32">
        <f t="shared" si="4644"/>
        <v>0</v>
      </c>
      <c r="R1676" s="32">
        <f t="shared" si="4645"/>
        <v>0</v>
      </c>
      <c r="S1676" s="32">
        <f t="shared" si="4646"/>
        <v>0</v>
      </c>
      <c r="T1676" s="32">
        <f t="shared" si="4647"/>
        <v>0</v>
      </c>
      <c r="U1676" s="32">
        <v>0</v>
      </c>
      <c r="V1676" s="32">
        <f t="shared" si="4557"/>
        <v>0</v>
      </c>
      <c r="W1676" s="32">
        <f t="shared" si="4648"/>
        <v>0</v>
      </c>
      <c r="X1676" s="32">
        <f t="shared" si="4649"/>
        <v>0</v>
      </c>
      <c r="Y1676" s="32">
        <f t="shared" si="4650"/>
        <v>0</v>
      </c>
      <c r="Z1676" s="32">
        <f t="shared" si="4651"/>
        <v>0</v>
      </c>
      <c r="AA1676" s="32">
        <f t="shared" si="4652"/>
        <v>0</v>
      </c>
      <c r="AB1676" s="32">
        <f t="shared" si="4653"/>
        <v>0</v>
      </c>
      <c r="AC1676" s="33">
        <f t="shared" si="4654"/>
        <v>0</v>
      </c>
      <c r="AD1676" s="33">
        <f t="shared" si="4655"/>
        <v>0</v>
      </c>
      <c r="AE1676" s="34" t="e">
        <f t="shared" si="4530"/>
        <v>#DIV/0!</v>
      </c>
      <c r="AF1676" s="35">
        <f t="shared" si="4656"/>
        <v>0</v>
      </c>
      <c r="AG1676" s="35">
        <f t="shared" si="4657"/>
        <v>0</v>
      </c>
      <c r="AH1676" s="36">
        <f t="shared" si="4658"/>
        <v>0</v>
      </c>
      <c r="AI1676" s="36">
        <f t="shared" si="4659"/>
        <v>0</v>
      </c>
      <c r="AJ1676" s="36">
        <f t="shared" si="4660"/>
        <v>0</v>
      </c>
      <c r="AK1676" s="36">
        <f t="shared" si="4661"/>
        <v>0</v>
      </c>
      <c r="AL1676" s="36">
        <f t="shared" si="4537"/>
        <v>0</v>
      </c>
      <c r="AM1676" s="36">
        <f t="shared" si="4538"/>
        <v>0</v>
      </c>
      <c r="AN1676" s="37" t="s">
        <v>35</v>
      </c>
    </row>
    <row r="1677" spans="2:40" ht="31.2" hidden="1" customHeight="1" x14ac:dyDescent="0.3">
      <c r="B1677" s="30" t="s">
        <v>831</v>
      </c>
      <c r="C1677" s="30" t="s">
        <v>104</v>
      </c>
      <c r="D1677" s="30" t="s">
        <v>106</v>
      </c>
      <c r="E1677" s="15" t="str">
        <f t="shared" si="4555"/>
        <v>0409</v>
      </c>
      <c r="F1677" s="30" t="s">
        <v>720</v>
      </c>
      <c r="G1677" s="30" t="s">
        <v>50</v>
      </c>
      <c r="H1677" s="31" t="s">
        <v>51</v>
      </c>
      <c r="I1677" s="32">
        <f t="shared" si="4636"/>
        <v>0</v>
      </c>
      <c r="J1677" s="32">
        <f t="shared" si="4637"/>
        <v>0</v>
      </c>
      <c r="K1677" s="32">
        <f t="shared" si="4638"/>
        <v>0</v>
      </c>
      <c r="L1677" s="32">
        <f t="shared" si="4639"/>
        <v>0</v>
      </c>
      <c r="M1677" s="32">
        <f t="shared" si="4640"/>
        <v>0</v>
      </c>
      <c r="N1677" s="32">
        <f t="shared" si="4641"/>
        <v>0</v>
      </c>
      <c r="O1677" s="32">
        <f t="shared" si="4642"/>
        <v>0</v>
      </c>
      <c r="P1677" s="32">
        <f t="shared" si="4643"/>
        <v>0</v>
      </c>
      <c r="Q1677" s="32">
        <f t="shared" si="4644"/>
        <v>0</v>
      </c>
      <c r="R1677" s="32">
        <f t="shared" si="4645"/>
        <v>0</v>
      </c>
      <c r="S1677" s="32">
        <f t="shared" si="4646"/>
        <v>0</v>
      </c>
      <c r="T1677" s="32">
        <f t="shared" si="4647"/>
        <v>0</v>
      </c>
      <c r="U1677" s="32">
        <v>0</v>
      </c>
      <c r="V1677" s="32">
        <f t="shared" si="4557"/>
        <v>0</v>
      </c>
      <c r="W1677" s="32">
        <f t="shared" si="4648"/>
        <v>0</v>
      </c>
      <c r="X1677" s="32">
        <f t="shared" si="4649"/>
        <v>0</v>
      </c>
      <c r="Y1677" s="32">
        <f t="shared" si="4650"/>
        <v>0</v>
      </c>
      <c r="Z1677" s="32">
        <f t="shared" si="4651"/>
        <v>0</v>
      </c>
      <c r="AA1677" s="32">
        <f t="shared" si="4652"/>
        <v>0</v>
      </c>
      <c r="AB1677" s="32">
        <f t="shared" si="4653"/>
        <v>0</v>
      </c>
      <c r="AC1677" s="33">
        <f t="shared" si="4654"/>
        <v>0</v>
      </c>
      <c r="AD1677" s="33">
        <f t="shared" si="4655"/>
        <v>0</v>
      </c>
      <c r="AE1677" s="34" t="e">
        <f t="shared" si="4530"/>
        <v>#DIV/0!</v>
      </c>
      <c r="AF1677" s="35">
        <f t="shared" si="4656"/>
        <v>0</v>
      </c>
      <c r="AG1677" s="35">
        <f t="shared" si="4657"/>
        <v>0</v>
      </c>
      <c r="AH1677" s="36">
        <f t="shared" si="4658"/>
        <v>0</v>
      </c>
      <c r="AI1677" s="36">
        <f t="shared" si="4659"/>
        <v>0</v>
      </c>
      <c r="AJ1677" s="36">
        <f t="shared" si="4660"/>
        <v>0</v>
      </c>
      <c r="AK1677" s="36">
        <f t="shared" si="4661"/>
        <v>0</v>
      </c>
      <c r="AL1677" s="36">
        <f t="shared" si="4537"/>
        <v>0</v>
      </c>
      <c r="AM1677" s="36">
        <f t="shared" si="4538"/>
        <v>0</v>
      </c>
      <c r="AN1677" s="37" t="s">
        <v>35</v>
      </c>
    </row>
    <row r="1678" spans="2:40" ht="31.2" hidden="1" customHeight="1" x14ac:dyDescent="0.3">
      <c r="B1678" s="30" t="s">
        <v>831</v>
      </c>
      <c r="C1678" s="30" t="s">
        <v>104</v>
      </c>
      <c r="D1678" s="30" t="s">
        <v>106</v>
      </c>
      <c r="E1678" s="15" t="str">
        <f t="shared" si="4555"/>
        <v>0409</v>
      </c>
      <c r="F1678" s="30" t="s">
        <v>720</v>
      </c>
      <c r="G1678" s="30" t="s">
        <v>52</v>
      </c>
      <c r="H1678" s="31" t="s">
        <v>53</v>
      </c>
      <c r="I1678" s="32"/>
      <c r="J1678" s="32"/>
      <c r="K1678" s="32"/>
      <c r="L1678" s="32"/>
      <c r="M1678" s="32"/>
      <c r="N1678" s="32"/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2">
        <v>0</v>
      </c>
      <c r="V1678" s="32">
        <f t="shared" si="4557"/>
        <v>0</v>
      </c>
      <c r="W1678" s="32"/>
      <c r="X1678" s="32"/>
      <c r="Y1678" s="32"/>
      <c r="Z1678" s="32"/>
      <c r="AA1678" s="32"/>
      <c r="AB1678" s="32">
        <v>0</v>
      </c>
      <c r="AC1678" s="33">
        <v>0</v>
      </c>
      <c r="AD1678" s="33">
        <v>0</v>
      </c>
      <c r="AE1678" s="34" t="e">
        <f t="shared" si="4530"/>
        <v>#DIV/0!</v>
      </c>
      <c r="AF1678" s="35">
        <v>0</v>
      </c>
      <c r="AG1678" s="35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f t="shared" si="4537"/>
        <v>0</v>
      </c>
      <c r="AM1678" s="36">
        <f t="shared" si="4538"/>
        <v>0</v>
      </c>
      <c r="AN1678" s="37" t="s">
        <v>35</v>
      </c>
    </row>
    <row r="1679" spans="2:40" ht="31.2" hidden="1" customHeight="1" x14ac:dyDescent="0.3">
      <c r="B1679" s="30" t="s">
        <v>831</v>
      </c>
      <c r="C1679" s="30" t="s">
        <v>104</v>
      </c>
      <c r="D1679" s="30" t="s">
        <v>106</v>
      </c>
      <c r="E1679" s="15" t="str">
        <f t="shared" si="4555"/>
        <v>0409</v>
      </c>
      <c r="F1679" s="30" t="s">
        <v>833</v>
      </c>
      <c r="G1679" s="30"/>
      <c r="H1679" s="31" t="s">
        <v>834</v>
      </c>
      <c r="I1679" s="32">
        <f t="shared" si="4636"/>
        <v>0</v>
      </c>
      <c r="J1679" s="32">
        <f t="shared" si="4637"/>
        <v>0</v>
      </c>
      <c r="K1679" s="32">
        <f t="shared" si="4638"/>
        <v>0</v>
      </c>
      <c r="L1679" s="32">
        <f t="shared" si="4639"/>
        <v>0</v>
      </c>
      <c r="M1679" s="32">
        <f t="shared" si="4640"/>
        <v>0</v>
      </c>
      <c r="N1679" s="32">
        <f t="shared" si="4641"/>
        <v>0</v>
      </c>
      <c r="O1679" s="32">
        <f t="shared" si="4642"/>
        <v>0</v>
      </c>
      <c r="P1679" s="32">
        <f t="shared" si="4643"/>
        <v>0</v>
      </c>
      <c r="Q1679" s="32">
        <f t="shared" si="4644"/>
        <v>0</v>
      </c>
      <c r="R1679" s="32">
        <f t="shared" si="4645"/>
        <v>0</v>
      </c>
      <c r="S1679" s="32">
        <f t="shared" si="4646"/>
        <v>0</v>
      </c>
      <c r="T1679" s="32">
        <f t="shared" si="4647"/>
        <v>0</v>
      </c>
      <c r="U1679" s="32">
        <v>0</v>
      </c>
      <c r="V1679" s="32">
        <f t="shared" si="4557"/>
        <v>0</v>
      </c>
      <c r="W1679" s="32">
        <f t="shared" si="4648"/>
        <v>0</v>
      </c>
      <c r="X1679" s="32">
        <f t="shared" si="4649"/>
        <v>0</v>
      </c>
      <c r="Y1679" s="32">
        <f t="shared" si="4650"/>
        <v>0</v>
      </c>
      <c r="Z1679" s="32">
        <f t="shared" si="4651"/>
        <v>0</v>
      </c>
      <c r="AA1679" s="32">
        <f t="shared" si="4652"/>
        <v>0</v>
      </c>
      <c r="AB1679" s="32">
        <f t="shared" si="4653"/>
        <v>0</v>
      </c>
      <c r="AC1679" s="33">
        <f t="shared" si="4654"/>
        <v>0</v>
      </c>
      <c r="AD1679" s="33">
        <f t="shared" si="4655"/>
        <v>0</v>
      </c>
      <c r="AE1679" s="34" t="e">
        <f t="shared" si="4530"/>
        <v>#DIV/0!</v>
      </c>
      <c r="AF1679" s="35">
        <f t="shared" si="4656"/>
        <v>0</v>
      </c>
      <c r="AG1679" s="35">
        <f t="shared" si="4657"/>
        <v>0</v>
      </c>
      <c r="AH1679" s="36">
        <f t="shared" si="4658"/>
        <v>0</v>
      </c>
      <c r="AI1679" s="36">
        <f t="shared" si="4659"/>
        <v>0</v>
      </c>
      <c r="AJ1679" s="36">
        <f t="shared" si="4660"/>
        <v>0</v>
      </c>
      <c r="AK1679" s="36">
        <f t="shared" si="4661"/>
        <v>0</v>
      </c>
      <c r="AL1679" s="36">
        <f t="shared" si="4537"/>
        <v>0</v>
      </c>
      <c r="AM1679" s="36">
        <f t="shared" si="4538"/>
        <v>0</v>
      </c>
      <c r="AN1679" s="37" t="s">
        <v>35</v>
      </c>
    </row>
    <row r="1680" spans="2:40" ht="31.2" hidden="1" customHeight="1" x14ac:dyDescent="0.3">
      <c r="B1680" s="30" t="s">
        <v>831</v>
      </c>
      <c r="C1680" s="30" t="s">
        <v>104</v>
      </c>
      <c r="D1680" s="30" t="s">
        <v>106</v>
      </c>
      <c r="E1680" s="15" t="str">
        <f t="shared" si="4555"/>
        <v>0409</v>
      </c>
      <c r="F1680" s="30" t="s">
        <v>833</v>
      </c>
      <c r="G1680" s="30" t="s">
        <v>50</v>
      </c>
      <c r="H1680" s="31" t="s">
        <v>51</v>
      </c>
      <c r="I1680" s="32">
        <f t="shared" si="4636"/>
        <v>0</v>
      </c>
      <c r="J1680" s="32">
        <f t="shared" si="4637"/>
        <v>0</v>
      </c>
      <c r="K1680" s="32">
        <f t="shared" si="4638"/>
        <v>0</v>
      </c>
      <c r="L1680" s="32">
        <f t="shared" si="4639"/>
        <v>0</v>
      </c>
      <c r="M1680" s="32">
        <f t="shared" si="4640"/>
        <v>0</v>
      </c>
      <c r="N1680" s="32">
        <f t="shared" si="4641"/>
        <v>0</v>
      </c>
      <c r="O1680" s="32">
        <f t="shared" si="4642"/>
        <v>0</v>
      </c>
      <c r="P1680" s="32">
        <f t="shared" si="4643"/>
        <v>0</v>
      </c>
      <c r="Q1680" s="32">
        <f t="shared" si="4644"/>
        <v>0</v>
      </c>
      <c r="R1680" s="32">
        <f t="shared" si="4645"/>
        <v>0</v>
      </c>
      <c r="S1680" s="32">
        <f t="shared" si="4646"/>
        <v>0</v>
      </c>
      <c r="T1680" s="32">
        <f t="shared" si="4647"/>
        <v>0</v>
      </c>
      <c r="U1680" s="32">
        <v>0</v>
      </c>
      <c r="V1680" s="32">
        <f t="shared" si="4557"/>
        <v>0</v>
      </c>
      <c r="W1680" s="32">
        <f t="shared" si="4648"/>
        <v>0</v>
      </c>
      <c r="X1680" s="32">
        <f t="shared" si="4649"/>
        <v>0</v>
      </c>
      <c r="Y1680" s="32">
        <f t="shared" si="4650"/>
        <v>0</v>
      </c>
      <c r="Z1680" s="32">
        <f t="shared" si="4651"/>
        <v>0</v>
      </c>
      <c r="AA1680" s="32">
        <f t="shared" si="4652"/>
        <v>0</v>
      </c>
      <c r="AB1680" s="32">
        <f t="shared" si="4653"/>
        <v>0</v>
      </c>
      <c r="AC1680" s="33">
        <f t="shared" si="4654"/>
        <v>0</v>
      </c>
      <c r="AD1680" s="33">
        <f t="shared" si="4655"/>
        <v>0</v>
      </c>
      <c r="AE1680" s="34" t="e">
        <f t="shared" si="4530"/>
        <v>#DIV/0!</v>
      </c>
      <c r="AF1680" s="35">
        <f t="shared" si="4656"/>
        <v>0</v>
      </c>
      <c r="AG1680" s="35">
        <f t="shared" si="4657"/>
        <v>0</v>
      </c>
      <c r="AH1680" s="36">
        <f t="shared" si="4658"/>
        <v>0</v>
      </c>
      <c r="AI1680" s="36">
        <f t="shared" si="4659"/>
        <v>0</v>
      </c>
      <c r="AJ1680" s="36">
        <f t="shared" si="4660"/>
        <v>0</v>
      </c>
      <c r="AK1680" s="36">
        <f t="shared" si="4661"/>
        <v>0</v>
      </c>
      <c r="AL1680" s="36">
        <f t="shared" si="4537"/>
        <v>0</v>
      </c>
      <c r="AM1680" s="36">
        <f t="shared" si="4538"/>
        <v>0</v>
      </c>
      <c r="AN1680" s="37" t="s">
        <v>35</v>
      </c>
    </row>
    <row r="1681" spans="2:40" ht="31.2" hidden="1" customHeight="1" x14ac:dyDescent="0.3">
      <c r="B1681" s="30" t="s">
        <v>831</v>
      </c>
      <c r="C1681" s="30" t="s">
        <v>104</v>
      </c>
      <c r="D1681" s="30" t="s">
        <v>106</v>
      </c>
      <c r="E1681" s="15" t="str">
        <f t="shared" si="4555"/>
        <v>0409</v>
      </c>
      <c r="F1681" s="30" t="s">
        <v>833</v>
      </c>
      <c r="G1681" s="30" t="s">
        <v>52</v>
      </c>
      <c r="H1681" s="31" t="s">
        <v>53</v>
      </c>
      <c r="I1681" s="32"/>
      <c r="J1681" s="32"/>
      <c r="K1681" s="32"/>
      <c r="L1681" s="32"/>
      <c r="M1681" s="32"/>
      <c r="N1681" s="32"/>
      <c r="O1681" s="32">
        <v>0</v>
      </c>
      <c r="P1681" s="32">
        <v>0</v>
      </c>
      <c r="Q1681" s="32">
        <v>0</v>
      </c>
      <c r="R1681" s="32">
        <v>0</v>
      </c>
      <c r="S1681" s="32">
        <v>0</v>
      </c>
      <c r="T1681" s="32">
        <v>0</v>
      </c>
      <c r="U1681" s="32">
        <v>0</v>
      </c>
      <c r="V1681" s="32">
        <f t="shared" si="4557"/>
        <v>0</v>
      </c>
      <c r="W1681" s="32"/>
      <c r="X1681" s="32"/>
      <c r="Y1681" s="32"/>
      <c r="Z1681" s="32"/>
      <c r="AA1681" s="32"/>
      <c r="AB1681" s="32">
        <v>0</v>
      </c>
      <c r="AC1681" s="33">
        <v>0</v>
      </c>
      <c r="AD1681" s="33">
        <v>0</v>
      </c>
      <c r="AE1681" s="34" t="e">
        <f t="shared" si="4530"/>
        <v>#DIV/0!</v>
      </c>
      <c r="AF1681" s="35">
        <v>0</v>
      </c>
      <c r="AG1681" s="35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f t="shared" si="4537"/>
        <v>0</v>
      </c>
      <c r="AM1681" s="36">
        <f t="shared" si="4538"/>
        <v>0</v>
      </c>
      <c r="AN1681" s="37" t="s">
        <v>35</v>
      </c>
    </row>
    <row r="1682" spans="2:40" ht="62.4" hidden="1" customHeight="1" x14ac:dyDescent="0.3">
      <c r="B1682" s="30" t="s">
        <v>831</v>
      </c>
      <c r="C1682" s="30" t="s">
        <v>104</v>
      </c>
      <c r="D1682" s="30" t="s">
        <v>106</v>
      </c>
      <c r="E1682" s="15" t="str">
        <f t="shared" si="4555"/>
        <v>0409</v>
      </c>
      <c r="F1682" s="30" t="s">
        <v>722</v>
      </c>
      <c r="G1682" s="30"/>
      <c r="H1682" s="31" t="s">
        <v>723</v>
      </c>
      <c r="I1682" s="32">
        <f t="shared" si="4636"/>
        <v>0</v>
      </c>
      <c r="J1682" s="32">
        <f t="shared" si="4637"/>
        <v>0</v>
      </c>
      <c r="K1682" s="32">
        <f t="shared" si="4638"/>
        <v>0</v>
      </c>
      <c r="L1682" s="32">
        <f t="shared" si="4639"/>
        <v>0</v>
      </c>
      <c r="M1682" s="32">
        <f t="shared" si="4640"/>
        <v>0</v>
      </c>
      <c r="N1682" s="32">
        <f t="shared" si="4641"/>
        <v>0</v>
      </c>
      <c r="O1682" s="32">
        <f t="shared" si="4642"/>
        <v>0</v>
      </c>
      <c r="P1682" s="32">
        <f t="shared" si="4643"/>
        <v>0</v>
      </c>
      <c r="Q1682" s="32">
        <f t="shared" si="4644"/>
        <v>0</v>
      </c>
      <c r="R1682" s="32">
        <f t="shared" si="4645"/>
        <v>0</v>
      </c>
      <c r="S1682" s="32">
        <f t="shared" si="4646"/>
        <v>0</v>
      </c>
      <c r="T1682" s="32">
        <f t="shared" si="4647"/>
        <v>0</v>
      </c>
      <c r="U1682" s="32">
        <v>0</v>
      </c>
      <c r="V1682" s="32">
        <f t="shared" si="4557"/>
        <v>0</v>
      </c>
      <c r="W1682" s="32">
        <f t="shared" si="4648"/>
        <v>0</v>
      </c>
      <c r="X1682" s="32">
        <f t="shared" si="4649"/>
        <v>0</v>
      </c>
      <c r="Y1682" s="32">
        <f t="shared" si="4650"/>
        <v>0</v>
      </c>
      <c r="Z1682" s="32">
        <f t="shared" si="4651"/>
        <v>0</v>
      </c>
      <c r="AA1682" s="32">
        <f t="shared" si="4652"/>
        <v>0</v>
      </c>
      <c r="AB1682" s="32">
        <f t="shared" si="4653"/>
        <v>0</v>
      </c>
      <c r="AC1682" s="33">
        <f t="shared" si="4654"/>
        <v>0</v>
      </c>
      <c r="AD1682" s="33">
        <f t="shared" si="4655"/>
        <v>0</v>
      </c>
      <c r="AE1682" s="34" t="e">
        <f t="shared" si="4530"/>
        <v>#DIV/0!</v>
      </c>
      <c r="AF1682" s="35">
        <f t="shared" si="4656"/>
        <v>0</v>
      </c>
      <c r="AG1682" s="35">
        <f t="shared" si="4657"/>
        <v>0</v>
      </c>
      <c r="AH1682" s="36">
        <f t="shared" si="4658"/>
        <v>0</v>
      </c>
      <c r="AI1682" s="36">
        <f t="shared" si="4659"/>
        <v>0</v>
      </c>
      <c r="AJ1682" s="36">
        <f t="shared" si="4660"/>
        <v>0</v>
      </c>
      <c r="AK1682" s="36">
        <f t="shared" si="4661"/>
        <v>0</v>
      </c>
      <c r="AL1682" s="36">
        <f t="shared" si="4537"/>
        <v>0</v>
      </c>
      <c r="AM1682" s="36">
        <f t="shared" si="4538"/>
        <v>0</v>
      </c>
      <c r="AN1682" s="37" t="s">
        <v>35</v>
      </c>
    </row>
    <row r="1683" spans="2:40" ht="62.4" hidden="1" customHeight="1" x14ac:dyDescent="0.3">
      <c r="B1683" s="30" t="s">
        <v>831</v>
      </c>
      <c r="C1683" s="30" t="s">
        <v>104</v>
      </c>
      <c r="D1683" s="30" t="s">
        <v>106</v>
      </c>
      <c r="E1683" s="15" t="str">
        <f t="shared" si="4555"/>
        <v>0409</v>
      </c>
      <c r="F1683" s="30" t="s">
        <v>724</v>
      </c>
      <c r="G1683" s="30"/>
      <c r="H1683" s="31" t="s">
        <v>725</v>
      </c>
      <c r="I1683" s="32">
        <f t="shared" si="4636"/>
        <v>0</v>
      </c>
      <c r="J1683" s="32">
        <f t="shared" si="4637"/>
        <v>0</v>
      </c>
      <c r="K1683" s="32">
        <f t="shared" si="4638"/>
        <v>0</v>
      </c>
      <c r="L1683" s="32">
        <f t="shared" si="4639"/>
        <v>0</v>
      </c>
      <c r="M1683" s="32">
        <f t="shared" si="4640"/>
        <v>0</v>
      </c>
      <c r="N1683" s="32">
        <f t="shared" si="4641"/>
        <v>0</v>
      </c>
      <c r="O1683" s="32">
        <f t="shared" si="4642"/>
        <v>0</v>
      </c>
      <c r="P1683" s="32">
        <f t="shared" si="4643"/>
        <v>0</v>
      </c>
      <c r="Q1683" s="32">
        <f t="shared" si="4644"/>
        <v>0</v>
      </c>
      <c r="R1683" s="32">
        <f t="shared" si="4645"/>
        <v>0</v>
      </c>
      <c r="S1683" s="32">
        <f t="shared" si="4646"/>
        <v>0</v>
      </c>
      <c r="T1683" s="32">
        <f t="shared" si="4647"/>
        <v>0</v>
      </c>
      <c r="U1683" s="32">
        <v>0</v>
      </c>
      <c r="V1683" s="32">
        <f t="shared" si="4557"/>
        <v>0</v>
      </c>
      <c r="W1683" s="32">
        <f t="shared" si="4648"/>
        <v>0</v>
      </c>
      <c r="X1683" s="32">
        <f t="shared" si="4649"/>
        <v>0</v>
      </c>
      <c r="Y1683" s="32">
        <f t="shared" si="4650"/>
        <v>0</v>
      </c>
      <c r="Z1683" s="32">
        <f t="shared" si="4651"/>
        <v>0</v>
      </c>
      <c r="AA1683" s="32">
        <f t="shared" si="4652"/>
        <v>0</v>
      </c>
      <c r="AB1683" s="32">
        <f t="shared" si="4653"/>
        <v>0</v>
      </c>
      <c r="AC1683" s="33">
        <f t="shared" si="4654"/>
        <v>0</v>
      </c>
      <c r="AD1683" s="33">
        <f t="shared" si="4655"/>
        <v>0</v>
      </c>
      <c r="AE1683" s="34" t="e">
        <f t="shared" si="4530"/>
        <v>#DIV/0!</v>
      </c>
      <c r="AF1683" s="35">
        <f t="shared" si="4656"/>
        <v>0</v>
      </c>
      <c r="AG1683" s="35">
        <f t="shared" si="4657"/>
        <v>0</v>
      </c>
      <c r="AH1683" s="36">
        <f t="shared" si="4658"/>
        <v>0</v>
      </c>
      <c r="AI1683" s="36">
        <f t="shared" si="4659"/>
        <v>0</v>
      </c>
      <c r="AJ1683" s="36">
        <f t="shared" si="4660"/>
        <v>0</v>
      </c>
      <c r="AK1683" s="36">
        <f t="shared" si="4661"/>
        <v>0</v>
      </c>
      <c r="AL1683" s="36">
        <f t="shared" si="4537"/>
        <v>0</v>
      </c>
      <c r="AM1683" s="36">
        <f t="shared" si="4538"/>
        <v>0</v>
      </c>
      <c r="AN1683" s="37" t="s">
        <v>35</v>
      </c>
    </row>
    <row r="1684" spans="2:40" ht="31.2" hidden="1" customHeight="1" x14ac:dyDescent="0.3">
      <c r="B1684" s="30" t="s">
        <v>831</v>
      </c>
      <c r="C1684" s="30" t="s">
        <v>104</v>
      </c>
      <c r="D1684" s="30" t="s">
        <v>106</v>
      </c>
      <c r="E1684" s="15" t="str">
        <f t="shared" si="4555"/>
        <v>0409</v>
      </c>
      <c r="F1684" s="30" t="s">
        <v>724</v>
      </c>
      <c r="G1684" s="30" t="s">
        <v>50</v>
      </c>
      <c r="H1684" s="31" t="s">
        <v>51</v>
      </c>
      <c r="I1684" s="32">
        <f t="shared" si="4636"/>
        <v>0</v>
      </c>
      <c r="J1684" s="32">
        <f t="shared" si="4637"/>
        <v>0</v>
      </c>
      <c r="K1684" s="32">
        <f t="shared" si="4638"/>
        <v>0</v>
      </c>
      <c r="L1684" s="32">
        <f t="shared" si="4639"/>
        <v>0</v>
      </c>
      <c r="M1684" s="32">
        <f t="shared" si="4640"/>
        <v>0</v>
      </c>
      <c r="N1684" s="32">
        <f t="shared" si="4641"/>
        <v>0</v>
      </c>
      <c r="O1684" s="32">
        <f t="shared" si="4642"/>
        <v>0</v>
      </c>
      <c r="P1684" s="32">
        <f t="shared" si="4643"/>
        <v>0</v>
      </c>
      <c r="Q1684" s="32">
        <f t="shared" si="4644"/>
        <v>0</v>
      </c>
      <c r="R1684" s="32">
        <f t="shared" si="4645"/>
        <v>0</v>
      </c>
      <c r="S1684" s="32">
        <f t="shared" si="4646"/>
        <v>0</v>
      </c>
      <c r="T1684" s="32">
        <f t="shared" si="4647"/>
        <v>0</v>
      </c>
      <c r="U1684" s="32">
        <v>0</v>
      </c>
      <c r="V1684" s="32">
        <f t="shared" si="4557"/>
        <v>0</v>
      </c>
      <c r="W1684" s="32">
        <f t="shared" si="4648"/>
        <v>0</v>
      </c>
      <c r="X1684" s="32">
        <f t="shared" si="4649"/>
        <v>0</v>
      </c>
      <c r="Y1684" s="32">
        <f t="shared" si="4650"/>
        <v>0</v>
      </c>
      <c r="Z1684" s="32">
        <f t="shared" si="4651"/>
        <v>0</v>
      </c>
      <c r="AA1684" s="32">
        <f t="shared" si="4652"/>
        <v>0</v>
      </c>
      <c r="AB1684" s="32">
        <f t="shared" si="4653"/>
        <v>0</v>
      </c>
      <c r="AC1684" s="33">
        <f t="shared" si="4654"/>
        <v>0</v>
      </c>
      <c r="AD1684" s="33">
        <f t="shared" si="4655"/>
        <v>0</v>
      </c>
      <c r="AE1684" s="34" t="e">
        <f t="shared" si="4530"/>
        <v>#DIV/0!</v>
      </c>
      <c r="AF1684" s="35">
        <f t="shared" si="4656"/>
        <v>0</v>
      </c>
      <c r="AG1684" s="35">
        <f t="shared" si="4657"/>
        <v>0</v>
      </c>
      <c r="AH1684" s="36">
        <f t="shared" si="4658"/>
        <v>0</v>
      </c>
      <c r="AI1684" s="36">
        <f t="shared" si="4659"/>
        <v>0</v>
      </c>
      <c r="AJ1684" s="36">
        <f t="shared" si="4660"/>
        <v>0</v>
      </c>
      <c r="AK1684" s="36">
        <f t="shared" si="4661"/>
        <v>0</v>
      </c>
      <c r="AL1684" s="36">
        <f t="shared" si="4537"/>
        <v>0</v>
      </c>
      <c r="AM1684" s="36">
        <f t="shared" si="4538"/>
        <v>0</v>
      </c>
      <c r="AN1684" s="37" t="s">
        <v>35</v>
      </c>
    </row>
    <row r="1685" spans="2:40" ht="31.2" hidden="1" customHeight="1" x14ac:dyDescent="0.3">
      <c r="B1685" s="30" t="s">
        <v>831</v>
      </c>
      <c r="C1685" s="30" t="s">
        <v>104</v>
      </c>
      <c r="D1685" s="30" t="s">
        <v>106</v>
      </c>
      <c r="E1685" s="15" t="str">
        <f t="shared" si="4555"/>
        <v>0409</v>
      </c>
      <c r="F1685" s="30" t="s">
        <v>724</v>
      </c>
      <c r="G1685" s="30" t="s">
        <v>52</v>
      </c>
      <c r="H1685" s="31" t="s">
        <v>53</v>
      </c>
      <c r="I1685" s="32"/>
      <c r="J1685" s="32"/>
      <c r="K1685" s="32"/>
      <c r="L1685" s="32"/>
      <c r="M1685" s="32"/>
      <c r="N1685" s="32"/>
      <c r="O1685" s="32">
        <v>0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2">
        <v>0</v>
      </c>
      <c r="V1685" s="32">
        <f t="shared" si="4557"/>
        <v>0</v>
      </c>
      <c r="W1685" s="32"/>
      <c r="X1685" s="32"/>
      <c r="Y1685" s="32"/>
      <c r="Z1685" s="32"/>
      <c r="AA1685" s="32"/>
      <c r="AB1685" s="32">
        <v>0</v>
      </c>
      <c r="AC1685" s="33">
        <v>0</v>
      </c>
      <c r="AD1685" s="33">
        <v>0</v>
      </c>
      <c r="AE1685" s="34" t="e">
        <f t="shared" si="4530"/>
        <v>#DIV/0!</v>
      </c>
      <c r="AF1685" s="35">
        <v>0</v>
      </c>
      <c r="AG1685" s="35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f t="shared" si="4537"/>
        <v>0</v>
      </c>
      <c r="AM1685" s="36">
        <f t="shared" si="4538"/>
        <v>0</v>
      </c>
      <c r="AN1685" s="37" t="s">
        <v>35</v>
      </c>
    </row>
    <row r="1686" spans="2:40" ht="46.8" x14ac:dyDescent="0.3">
      <c r="B1686" s="30" t="s">
        <v>831</v>
      </c>
      <c r="C1686" s="30" t="s">
        <v>104</v>
      </c>
      <c r="D1686" s="30" t="s">
        <v>106</v>
      </c>
      <c r="E1686" s="15" t="str">
        <f t="shared" si="4555"/>
        <v>0409</v>
      </c>
      <c r="F1686" s="30" t="s">
        <v>835</v>
      </c>
      <c r="G1686" s="30"/>
      <c r="H1686" s="31" t="s">
        <v>836</v>
      </c>
      <c r="I1686" s="32"/>
      <c r="J1686" s="32"/>
      <c r="K1686" s="32"/>
      <c r="L1686" s="32"/>
      <c r="M1686" s="32"/>
      <c r="N1686" s="32"/>
      <c r="O1686" s="32">
        <f t="shared" si="4642"/>
        <v>0</v>
      </c>
      <c r="P1686" s="32">
        <f t="shared" si="4643"/>
        <v>0</v>
      </c>
      <c r="Q1686" s="32">
        <f t="shared" si="4644"/>
        <v>0</v>
      </c>
      <c r="R1686" s="32">
        <f t="shared" si="4645"/>
        <v>0</v>
      </c>
      <c r="S1686" s="32">
        <f t="shared" si="4646"/>
        <v>94</v>
      </c>
      <c r="T1686" s="32">
        <f t="shared" si="4647"/>
        <v>0</v>
      </c>
      <c r="U1686" s="32"/>
      <c r="V1686" s="32">
        <f t="shared" si="4557"/>
        <v>94</v>
      </c>
      <c r="W1686" s="32"/>
      <c r="X1686" s="32"/>
      <c r="Y1686" s="32"/>
      <c r="Z1686" s="32"/>
      <c r="AA1686" s="32"/>
      <c r="AB1686" s="32">
        <f t="shared" si="4653"/>
        <v>0</v>
      </c>
      <c r="AC1686" s="33">
        <f t="shared" si="4654"/>
        <v>58.6</v>
      </c>
      <c r="AD1686" s="33">
        <f t="shared" si="4655"/>
        <v>58.6</v>
      </c>
      <c r="AE1686" s="34">
        <f t="shared" si="4530"/>
        <v>100</v>
      </c>
      <c r="AF1686" s="32">
        <f t="shared" si="4656"/>
        <v>58.6</v>
      </c>
      <c r="AG1686" s="32">
        <f t="shared" si="4657"/>
        <v>0</v>
      </c>
      <c r="AH1686" s="32">
        <f t="shared" si="4658"/>
        <v>0</v>
      </c>
      <c r="AI1686" s="32">
        <f t="shared" si="4659"/>
        <v>0</v>
      </c>
      <c r="AJ1686" s="32">
        <f t="shared" si="4660"/>
        <v>0</v>
      </c>
      <c r="AK1686" s="32">
        <f t="shared" si="4661"/>
        <v>0</v>
      </c>
      <c r="AL1686" s="32">
        <f t="shared" si="4537"/>
        <v>58.6</v>
      </c>
      <c r="AM1686" s="32">
        <f t="shared" si="4538"/>
        <v>35.4</v>
      </c>
      <c r="AN1686" s="12"/>
    </row>
    <row r="1687" spans="2:40" ht="31.2" x14ac:dyDescent="0.3">
      <c r="B1687" s="30" t="s">
        <v>831</v>
      </c>
      <c r="C1687" s="30" t="s">
        <v>104</v>
      </c>
      <c r="D1687" s="30" t="s">
        <v>106</v>
      </c>
      <c r="E1687" s="15" t="str">
        <f t="shared" si="4555"/>
        <v>0409</v>
      </c>
      <c r="F1687" s="30" t="s">
        <v>837</v>
      </c>
      <c r="G1687" s="30"/>
      <c r="H1687" s="31" t="s">
        <v>838</v>
      </c>
      <c r="I1687" s="32"/>
      <c r="J1687" s="32"/>
      <c r="K1687" s="32"/>
      <c r="L1687" s="32"/>
      <c r="M1687" s="32"/>
      <c r="N1687" s="32"/>
      <c r="O1687" s="32">
        <f t="shared" si="4642"/>
        <v>0</v>
      </c>
      <c r="P1687" s="32">
        <f t="shared" si="4643"/>
        <v>0</v>
      </c>
      <c r="Q1687" s="32">
        <f t="shared" si="4644"/>
        <v>0</v>
      </c>
      <c r="R1687" s="32">
        <f t="shared" si="4645"/>
        <v>0</v>
      </c>
      <c r="S1687" s="32">
        <f t="shared" si="4646"/>
        <v>94</v>
      </c>
      <c r="T1687" s="32">
        <f t="shared" si="4647"/>
        <v>0</v>
      </c>
      <c r="U1687" s="32"/>
      <c r="V1687" s="32">
        <f t="shared" si="4557"/>
        <v>94</v>
      </c>
      <c r="W1687" s="32"/>
      <c r="X1687" s="32"/>
      <c r="Y1687" s="32"/>
      <c r="Z1687" s="32"/>
      <c r="AA1687" s="32"/>
      <c r="AB1687" s="32">
        <f t="shared" si="4653"/>
        <v>0</v>
      </c>
      <c r="AC1687" s="33">
        <f t="shared" si="4654"/>
        <v>58.6</v>
      </c>
      <c r="AD1687" s="33">
        <f t="shared" si="4655"/>
        <v>58.6</v>
      </c>
      <c r="AE1687" s="34">
        <f t="shared" si="4530"/>
        <v>100</v>
      </c>
      <c r="AF1687" s="32">
        <f t="shared" si="4656"/>
        <v>58.6</v>
      </c>
      <c r="AG1687" s="32">
        <f t="shared" si="4657"/>
        <v>0</v>
      </c>
      <c r="AH1687" s="32">
        <f t="shared" si="4658"/>
        <v>0</v>
      </c>
      <c r="AI1687" s="32">
        <f t="shared" si="4659"/>
        <v>0</v>
      </c>
      <c r="AJ1687" s="32">
        <f t="shared" si="4660"/>
        <v>0</v>
      </c>
      <c r="AK1687" s="32">
        <f t="shared" si="4661"/>
        <v>0</v>
      </c>
      <c r="AL1687" s="32">
        <f t="shared" si="4537"/>
        <v>58.6</v>
      </c>
      <c r="AM1687" s="32">
        <f t="shared" si="4538"/>
        <v>35.4</v>
      </c>
      <c r="AN1687" s="12"/>
    </row>
    <row r="1688" spans="2:40" ht="31.2" x14ac:dyDescent="0.3">
      <c r="B1688" s="30" t="s">
        <v>831</v>
      </c>
      <c r="C1688" s="30" t="s">
        <v>104</v>
      </c>
      <c r="D1688" s="30" t="s">
        <v>106</v>
      </c>
      <c r="E1688" s="15" t="str">
        <f t="shared" si="4555"/>
        <v>0409</v>
      </c>
      <c r="F1688" s="30" t="s">
        <v>837</v>
      </c>
      <c r="G1688" s="30" t="s">
        <v>50</v>
      </c>
      <c r="H1688" s="31" t="s">
        <v>51</v>
      </c>
      <c r="I1688" s="32"/>
      <c r="J1688" s="32"/>
      <c r="K1688" s="32"/>
      <c r="L1688" s="32"/>
      <c r="M1688" s="32"/>
      <c r="N1688" s="32"/>
      <c r="O1688" s="32">
        <f t="shared" si="4642"/>
        <v>0</v>
      </c>
      <c r="P1688" s="32">
        <f t="shared" si="4643"/>
        <v>0</v>
      </c>
      <c r="Q1688" s="32">
        <f t="shared" si="4644"/>
        <v>0</v>
      </c>
      <c r="R1688" s="32">
        <f t="shared" si="4645"/>
        <v>0</v>
      </c>
      <c r="S1688" s="32">
        <f t="shared" si="4646"/>
        <v>94</v>
      </c>
      <c r="T1688" s="32">
        <f t="shared" si="4647"/>
        <v>0</v>
      </c>
      <c r="U1688" s="32"/>
      <c r="V1688" s="32">
        <f t="shared" si="4557"/>
        <v>94</v>
      </c>
      <c r="W1688" s="32"/>
      <c r="X1688" s="32"/>
      <c r="Y1688" s="32"/>
      <c r="Z1688" s="32"/>
      <c r="AA1688" s="32"/>
      <c r="AB1688" s="32">
        <f t="shared" si="4653"/>
        <v>0</v>
      </c>
      <c r="AC1688" s="33">
        <f t="shared" si="4654"/>
        <v>58.6</v>
      </c>
      <c r="AD1688" s="33">
        <f t="shared" si="4655"/>
        <v>58.6</v>
      </c>
      <c r="AE1688" s="34">
        <f t="shared" si="4530"/>
        <v>100</v>
      </c>
      <c r="AF1688" s="32">
        <f t="shared" si="4656"/>
        <v>58.6</v>
      </c>
      <c r="AG1688" s="32">
        <f t="shared" si="4657"/>
        <v>0</v>
      </c>
      <c r="AH1688" s="32">
        <f t="shared" si="4658"/>
        <v>0</v>
      </c>
      <c r="AI1688" s="32">
        <f t="shared" si="4659"/>
        <v>0</v>
      </c>
      <c r="AJ1688" s="32">
        <f t="shared" si="4660"/>
        <v>0</v>
      </c>
      <c r="AK1688" s="32">
        <f t="shared" si="4661"/>
        <v>0</v>
      </c>
      <c r="AL1688" s="32">
        <f t="shared" si="4537"/>
        <v>58.6</v>
      </c>
      <c r="AM1688" s="32">
        <f t="shared" si="4538"/>
        <v>35.4</v>
      </c>
      <c r="AN1688" s="12"/>
    </row>
    <row r="1689" spans="2:40" ht="31.2" x14ac:dyDescent="0.3">
      <c r="B1689" s="30" t="s">
        <v>831</v>
      </c>
      <c r="C1689" s="30" t="s">
        <v>104</v>
      </c>
      <c r="D1689" s="30" t="s">
        <v>106</v>
      </c>
      <c r="E1689" s="15" t="str">
        <f t="shared" si="4555"/>
        <v>0409</v>
      </c>
      <c r="F1689" s="30" t="s">
        <v>837</v>
      </c>
      <c r="G1689" s="30" t="s">
        <v>52</v>
      </c>
      <c r="H1689" s="31" t="s">
        <v>53</v>
      </c>
      <c r="I1689" s="32"/>
      <c r="J1689" s="32"/>
      <c r="K1689" s="32"/>
      <c r="L1689" s="32"/>
      <c r="M1689" s="32"/>
      <c r="N1689" s="32"/>
      <c r="O1689" s="32">
        <v>0</v>
      </c>
      <c r="P1689" s="32">
        <v>0</v>
      </c>
      <c r="Q1689" s="32">
        <v>0</v>
      </c>
      <c r="R1689" s="32">
        <v>0</v>
      </c>
      <c r="S1689" s="32">
        <v>94</v>
      </c>
      <c r="T1689" s="32">
        <v>0</v>
      </c>
      <c r="U1689" s="32"/>
      <c r="V1689" s="32">
        <f t="shared" si="4557"/>
        <v>94</v>
      </c>
      <c r="W1689" s="32"/>
      <c r="X1689" s="32"/>
      <c r="Y1689" s="32"/>
      <c r="Z1689" s="32"/>
      <c r="AA1689" s="32"/>
      <c r="AB1689" s="32">
        <v>0</v>
      </c>
      <c r="AC1689" s="33">
        <v>58.6</v>
      </c>
      <c r="AD1689" s="33">
        <v>58.6</v>
      </c>
      <c r="AE1689" s="34">
        <f t="shared" si="4530"/>
        <v>100</v>
      </c>
      <c r="AF1689" s="32">
        <v>58.6</v>
      </c>
      <c r="AG1689" s="32">
        <v>0</v>
      </c>
      <c r="AH1689" s="32">
        <v>0</v>
      </c>
      <c r="AI1689" s="32">
        <v>0</v>
      </c>
      <c r="AJ1689" s="32">
        <v>0</v>
      </c>
      <c r="AK1689" s="32">
        <v>0</v>
      </c>
      <c r="AL1689" s="32">
        <f t="shared" si="4537"/>
        <v>58.6</v>
      </c>
      <c r="AM1689" s="32">
        <f t="shared" si="4538"/>
        <v>35.4</v>
      </c>
      <c r="AN1689" s="12"/>
    </row>
    <row r="1690" spans="2:40" ht="31.2" hidden="1" customHeight="1" x14ac:dyDescent="0.3">
      <c r="B1690" s="30" t="s">
        <v>831</v>
      </c>
      <c r="C1690" s="30" t="s">
        <v>104</v>
      </c>
      <c r="D1690" s="30" t="s">
        <v>106</v>
      </c>
      <c r="E1690" s="15" t="str">
        <f t="shared" si="4555"/>
        <v>0409</v>
      </c>
      <c r="F1690" s="30" t="s">
        <v>839</v>
      </c>
      <c r="G1690" s="30"/>
      <c r="H1690" s="31" t="s">
        <v>840</v>
      </c>
      <c r="I1690" s="32">
        <f t="shared" si="4636"/>
        <v>0</v>
      </c>
      <c r="J1690" s="32">
        <f t="shared" si="4637"/>
        <v>0</v>
      </c>
      <c r="K1690" s="32">
        <f t="shared" si="4638"/>
        <v>0</v>
      </c>
      <c r="L1690" s="32">
        <f t="shared" si="4639"/>
        <v>0</v>
      </c>
      <c r="M1690" s="32">
        <f t="shared" si="4640"/>
        <v>0</v>
      </c>
      <c r="N1690" s="32">
        <f t="shared" si="4641"/>
        <v>0</v>
      </c>
      <c r="O1690" s="32">
        <f t="shared" si="4642"/>
        <v>0</v>
      </c>
      <c r="P1690" s="32">
        <f t="shared" si="4643"/>
        <v>0</v>
      </c>
      <c r="Q1690" s="32">
        <f t="shared" si="4644"/>
        <v>0</v>
      </c>
      <c r="R1690" s="32">
        <f t="shared" si="4645"/>
        <v>0</v>
      </c>
      <c r="S1690" s="32">
        <f t="shared" si="4646"/>
        <v>0</v>
      </c>
      <c r="T1690" s="32">
        <f t="shared" si="4647"/>
        <v>0</v>
      </c>
      <c r="U1690" s="32">
        <v>0</v>
      </c>
      <c r="V1690" s="32">
        <f t="shared" si="4557"/>
        <v>0</v>
      </c>
      <c r="W1690" s="32">
        <f t="shared" si="4648"/>
        <v>0</v>
      </c>
      <c r="X1690" s="32">
        <f t="shared" si="4649"/>
        <v>0</v>
      </c>
      <c r="Y1690" s="32">
        <f t="shared" si="4650"/>
        <v>0</v>
      </c>
      <c r="Z1690" s="32">
        <f t="shared" si="4651"/>
        <v>0</v>
      </c>
      <c r="AA1690" s="32">
        <f t="shared" si="4652"/>
        <v>0</v>
      </c>
      <c r="AB1690" s="32">
        <f t="shared" si="4653"/>
        <v>0</v>
      </c>
      <c r="AC1690" s="33">
        <f t="shared" si="4654"/>
        <v>0</v>
      </c>
      <c r="AD1690" s="33">
        <f t="shared" si="4655"/>
        <v>0</v>
      </c>
      <c r="AE1690" s="34" t="e">
        <f t="shared" si="4530"/>
        <v>#DIV/0!</v>
      </c>
      <c r="AF1690" s="35">
        <f t="shared" si="4656"/>
        <v>0</v>
      </c>
      <c r="AG1690" s="35">
        <f t="shared" si="4657"/>
        <v>0</v>
      </c>
      <c r="AH1690" s="36">
        <f t="shared" si="4658"/>
        <v>0</v>
      </c>
      <c r="AI1690" s="36">
        <f t="shared" si="4659"/>
        <v>0</v>
      </c>
      <c r="AJ1690" s="36">
        <f t="shared" si="4660"/>
        <v>0</v>
      </c>
      <c r="AK1690" s="36">
        <f t="shared" si="4661"/>
        <v>0</v>
      </c>
      <c r="AL1690" s="36">
        <f t="shared" si="4537"/>
        <v>0</v>
      </c>
      <c r="AM1690" s="36">
        <f t="shared" si="4538"/>
        <v>0</v>
      </c>
      <c r="AN1690" s="37" t="s">
        <v>35</v>
      </c>
    </row>
    <row r="1691" spans="2:40" ht="124.8" hidden="1" customHeight="1" x14ac:dyDescent="0.3">
      <c r="B1691" s="30" t="s">
        <v>831</v>
      </c>
      <c r="C1691" s="30" t="s">
        <v>104</v>
      </c>
      <c r="D1691" s="30" t="s">
        <v>106</v>
      </c>
      <c r="E1691" s="15" t="str">
        <f t="shared" si="4555"/>
        <v>0409</v>
      </c>
      <c r="F1691" s="30" t="s">
        <v>841</v>
      </c>
      <c r="G1691" s="30"/>
      <c r="H1691" s="31" t="s">
        <v>842</v>
      </c>
      <c r="I1691" s="32">
        <f t="shared" si="4636"/>
        <v>0</v>
      </c>
      <c r="J1691" s="32">
        <f t="shared" si="4637"/>
        <v>0</v>
      </c>
      <c r="K1691" s="32">
        <f t="shared" si="4638"/>
        <v>0</v>
      </c>
      <c r="L1691" s="32">
        <f t="shared" si="4639"/>
        <v>0</v>
      </c>
      <c r="M1691" s="32">
        <f t="shared" si="4640"/>
        <v>0</v>
      </c>
      <c r="N1691" s="32">
        <f t="shared" si="4641"/>
        <v>0</v>
      </c>
      <c r="O1691" s="32">
        <f t="shared" si="4642"/>
        <v>0</v>
      </c>
      <c r="P1691" s="32">
        <f t="shared" si="4643"/>
        <v>0</v>
      </c>
      <c r="Q1691" s="32">
        <f t="shared" si="4644"/>
        <v>0</v>
      </c>
      <c r="R1691" s="32">
        <f t="shared" si="4645"/>
        <v>0</v>
      </c>
      <c r="S1691" s="32">
        <f t="shared" si="4646"/>
        <v>0</v>
      </c>
      <c r="T1691" s="32">
        <f t="shared" si="4647"/>
        <v>0</v>
      </c>
      <c r="U1691" s="32">
        <v>0</v>
      </c>
      <c r="V1691" s="32">
        <f t="shared" si="4557"/>
        <v>0</v>
      </c>
      <c r="W1691" s="32">
        <f t="shared" si="4648"/>
        <v>0</v>
      </c>
      <c r="X1691" s="32">
        <f t="shared" si="4649"/>
        <v>0</v>
      </c>
      <c r="Y1691" s="32">
        <f t="shared" si="4650"/>
        <v>0</v>
      </c>
      <c r="Z1691" s="32">
        <f t="shared" si="4651"/>
        <v>0</v>
      </c>
      <c r="AA1691" s="32">
        <f t="shared" si="4652"/>
        <v>0</v>
      </c>
      <c r="AB1691" s="32">
        <f t="shared" si="4653"/>
        <v>0</v>
      </c>
      <c r="AC1691" s="33">
        <f t="shared" si="4654"/>
        <v>0</v>
      </c>
      <c r="AD1691" s="33">
        <f t="shared" si="4655"/>
        <v>0</v>
      </c>
      <c r="AE1691" s="34" t="e">
        <f t="shared" si="4530"/>
        <v>#DIV/0!</v>
      </c>
      <c r="AF1691" s="35">
        <f t="shared" si="4656"/>
        <v>0</v>
      </c>
      <c r="AG1691" s="35">
        <f t="shared" si="4657"/>
        <v>0</v>
      </c>
      <c r="AH1691" s="36">
        <f t="shared" si="4658"/>
        <v>0</v>
      </c>
      <c r="AI1691" s="36">
        <f t="shared" si="4659"/>
        <v>0</v>
      </c>
      <c r="AJ1691" s="36">
        <f t="shared" si="4660"/>
        <v>0</v>
      </c>
      <c r="AK1691" s="36">
        <f t="shared" si="4661"/>
        <v>0</v>
      </c>
      <c r="AL1691" s="36">
        <f t="shared" si="4537"/>
        <v>0</v>
      </c>
      <c r="AM1691" s="36">
        <f t="shared" si="4538"/>
        <v>0</v>
      </c>
      <c r="AN1691" s="37" t="s">
        <v>35</v>
      </c>
    </row>
    <row r="1692" spans="2:40" ht="31.2" hidden="1" customHeight="1" x14ac:dyDescent="0.3">
      <c r="B1692" s="30" t="s">
        <v>831</v>
      </c>
      <c r="C1692" s="30" t="s">
        <v>104</v>
      </c>
      <c r="D1692" s="30" t="s">
        <v>106</v>
      </c>
      <c r="E1692" s="15" t="str">
        <f t="shared" si="4555"/>
        <v>0409</v>
      </c>
      <c r="F1692" s="30" t="s">
        <v>841</v>
      </c>
      <c r="G1692" s="30" t="s">
        <v>50</v>
      </c>
      <c r="H1692" s="31" t="s">
        <v>51</v>
      </c>
      <c r="I1692" s="32">
        <f t="shared" si="4636"/>
        <v>0</v>
      </c>
      <c r="J1692" s="32">
        <f t="shared" si="4637"/>
        <v>0</v>
      </c>
      <c r="K1692" s="32">
        <f t="shared" si="4638"/>
        <v>0</v>
      </c>
      <c r="L1692" s="32">
        <f t="shared" si="4639"/>
        <v>0</v>
      </c>
      <c r="M1692" s="32">
        <f t="shared" si="4640"/>
        <v>0</v>
      </c>
      <c r="N1692" s="32">
        <f t="shared" si="4641"/>
        <v>0</v>
      </c>
      <c r="O1692" s="32">
        <f t="shared" si="4642"/>
        <v>0</v>
      </c>
      <c r="P1692" s="32">
        <f t="shared" si="4643"/>
        <v>0</v>
      </c>
      <c r="Q1692" s="32">
        <f t="shared" si="4644"/>
        <v>0</v>
      </c>
      <c r="R1692" s="32">
        <f t="shared" si="4645"/>
        <v>0</v>
      </c>
      <c r="S1692" s="32">
        <f t="shared" si="4646"/>
        <v>0</v>
      </c>
      <c r="T1692" s="32">
        <f t="shared" si="4647"/>
        <v>0</v>
      </c>
      <c r="U1692" s="32">
        <v>0</v>
      </c>
      <c r="V1692" s="32">
        <f t="shared" si="4557"/>
        <v>0</v>
      </c>
      <c r="W1692" s="32">
        <f t="shared" si="4648"/>
        <v>0</v>
      </c>
      <c r="X1692" s="32">
        <f t="shared" si="4649"/>
        <v>0</v>
      </c>
      <c r="Y1692" s="32">
        <f t="shared" si="4650"/>
        <v>0</v>
      </c>
      <c r="Z1692" s="32">
        <f t="shared" si="4651"/>
        <v>0</v>
      </c>
      <c r="AA1692" s="32">
        <f t="shared" si="4652"/>
        <v>0</v>
      </c>
      <c r="AB1692" s="32">
        <f t="shared" si="4653"/>
        <v>0</v>
      </c>
      <c r="AC1692" s="33">
        <f t="shared" si="4654"/>
        <v>0</v>
      </c>
      <c r="AD1692" s="33">
        <f t="shared" si="4655"/>
        <v>0</v>
      </c>
      <c r="AE1692" s="34" t="e">
        <f t="shared" si="4530"/>
        <v>#DIV/0!</v>
      </c>
      <c r="AF1692" s="35">
        <f t="shared" si="4656"/>
        <v>0</v>
      </c>
      <c r="AG1692" s="35">
        <f t="shared" si="4657"/>
        <v>0</v>
      </c>
      <c r="AH1692" s="36">
        <f t="shared" si="4658"/>
        <v>0</v>
      </c>
      <c r="AI1692" s="36">
        <f t="shared" si="4659"/>
        <v>0</v>
      </c>
      <c r="AJ1692" s="36">
        <f t="shared" si="4660"/>
        <v>0</v>
      </c>
      <c r="AK1692" s="36">
        <f t="shared" si="4661"/>
        <v>0</v>
      </c>
      <c r="AL1692" s="36">
        <f t="shared" si="4537"/>
        <v>0</v>
      </c>
      <c r="AM1692" s="36">
        <f t="shared" si="4538"/>
        <v>0</v>
      </c>
      <c r="AN1692" s="37" t="s">
        <v>35</v>
      </c>
    </row>
    <row r="1693" spans="2:40" ht="31.2" hidden="1" customHeight="1" x14ac:dyDescent="0.3">
      <c r="B1693" s="30" t="s">
        <v>831</v>
      </c>
      <c r="C1693" s="30" t="s">
        <v>104</v>
      </c>
      <c r="D1693" s="30" t="s">
        <v>106</v>
      </c>
      <c r="E1693" s="15" t="str">
        <f t="shared" si="4555"/>
        <v>0409</v>
      </c>
      <c r="F1693" s="30" t="s">
        <v>841</v>
      </c>
      <c r="G1693" s="30" t="s">
        <v>52</v>
      </c>
      <c r="H1693" s="31" t="s">
        <v>53</v>
      </c>
      <c r="I1693" s="32"/>
      <c r="J1693" s="32"/>
      <c r="K1693" s="32"/>
      <c r="L1693" s="32"/>
      <c r="M1693" s="32"/>
      <c r="N1693" s="32"/>
      <c r="O1693" s="32">
        <v>0</v>
      </c>
      <c r="P1693" s="32">
        <v>0</v>
      </c>
      <c r="Q1693" s="32">
        <v>0</v>
      </c>
      <c r="R1693" s="32">
        <v>0</v>
      </c>
      <c r="S1693" s="32">
        <v>0</v>
      </c>
      <c r="T1693" s="32">
        <v>0</v>
      </c>
      <c r="U1693" s="32">
        <v>0</v>
      </c>
      <c r="V1693" s="32">
        <f t="shared" si="4557"/>
        <v>0</v>
      </c>
      <c r="W1693" s="32"/>
      <c r="X1693" s="32"/>
      <c r="Y1693" s="32"/>
      <c r="Z1693" s="32"/>
      <c r="AA1693" s="32"/>
      <c r="AB1693" s="32">
        <v>0</v>
      </c>
      <c r="AC1693" s="33">
        <v>0</v>
      </c>
      <c r="AD1693" s="33">
        <v>0</v>
      </c>
      <c r="AE1693" s="34" t="e">
        <f t="shared" si="4530"/>
        <v>#DIV/0!</v>
      </c>
      <c r="AF1693" s="35">
        <v>0</v>
      </c>
      <c r="AG1693" s="35">
        <v>0</v>
      </c>
      <c r="AH1693" s="36">
        <v>0</v>
      </c>
      <c r="AI1693" s="36">
        <v>0</v>
      </c>
      <c r="AJ1693" s="36">
        <v>0</v>
      </c>
      <c r="AK1693" s="36">
        <v>0</v>
      </c>
      <c r="AL1693" s="36">
        <f t="shared" si="4537"/>
        <v>0</v>
      </c>
      <c r="AM1693" s="36">
        <f t="shared" si="4538"/>
        <v>0</v>
      </c>
      <c r="AN1693" s="37" t="s">
        <v>35</v>
      </c>
    </row>
    <row r="1694" spans="2:40" ht="46.8" hidden="1" customHeight="1" x14ac:dyDescent="0.3">
      <c r="B1694" s="30" t="s">
        <v>831</v>
      </c>
      <c r="C1694" s="30" t="s">
        <v>104</v>
      </c>
      <c r="D1694" s="30" t="s">
        <v>106</v>
      </c>
      <c r="E1694" s="15" t="str">
        <f t="shared" si="4555"/>
        <v>0409</v>
      </c>
      <c r="F1694" s="30" t="s">
        <v>726</v>
      </c>
      <c r="G1694" s="30"/>
      <c r="H1694" s="31" t="s">
        <v>727</v>
      </c>
      <c r="I1694" s="32">
        <f t="shared" ref="I1694:T1694" si="4662">I1695+I1699</f>
        <v>0</v>
      </c>
      <c r="J1694" s="32">
        <f t="shared" si="4662"/>
        <v>0</v>
      </c>
      <c r="K1694" s="32">
        <f t="shared" si="4662"/>
        <v>0</v>
      </c>
      <c r="L1694" s="32">
        <f t="shared" si="4662"/>
        <v>0</v>
      </c>
      <c r="M1694" s="32">
        <f t="shared" si="4662"/>
        <v>0</v>
      </c>
      <c r="N1694" s="32">
        <f t="shared" si="4662"/>
        <v>0</v>
      </c>
      <c r="O1694" s="32">
        <f t="shared" si="4662"/>
        <v>0</v>
      </c>
      <c r="P1694" s="32">
        <f t="shared" si="4662"/>
        <v>0</v>
      </c>
      <c r="Q1694" s="32">
        <f t="shared" si="4662"/>
        <v>0</v>
      </c>
      <c r="R1694" s="32">
        <f t="shared" si="4662"/>
        <v>0</v>
      </c>
      <c r="S1694" s="32">
        <f t="shared" si="4662"/>
        <v>0</v>
      </c>
      <c r="T1694" s="32">
        <f t="shared" si="4662"/>
        <v>0</v>
      </c>
      <c r="U1694" s="32">
        <v>0</v>
      </c>
      <c r="V1694" s="32">
        <f t="shared" si="4557"/>
        <v>0</v>
      </c>
      <c r="W1694" s="32">
        <f t="shared" ref="W1694:AD1694" si="4663">W1695+W1699</f>
        <v>0</v>
      </c>
      <c r="X1694" s="32">
        <f t="shared" si="4663"/>
        <v>0</v>
      </c>
      <c r="Y1694" s="32">
        <f t="shared" si="4663"/>
        <v>0</v>
      </c>
      <c r="Z1694" s="32">
        <f t="shared" si="4663"/>
        <v>0</v>
      </c>
      <c r="AA1694" s="32">
        <f t="shared" si="4663"/>
        <v>0</v>
      </c>
      <c r="AB1694" s="32">
        <f t="shared" si="4663"/>
        <v>0</v>
      </c>
      <c r="AC1694" s="33">
        <f t="shared" si="4663"/>
        <v>0</v>
      </c>
      <c r="AD1694" s="33">
        <f t="shared" si="4663"/>
        <v>0</v>
      </c>
      <c r="AE1694" s="34" t="e">
        <f t="shared" si="4530"/>
        <v>#DIV/0!</v>
      </c>
      <c r="AF1694" s="35">
        <f t="shared" ref="AF1694:AK1694" si="4664">AF1695+AF1699</f>
        <v>0</v>
      </c>
      <c r="AG1694" s="35">
        <f t="shared" si="4664"/>
        <v>0</v>
      </c>
      <c r="AH1694" s="36">
        <f t="shared" si="4664"/>
        <v>0</v>
      </c>
      <c r="AI1694" s="36">
        <f t="shared" si="4664"/>
        <v>0</v>
      </c>
      <c r="AJ1694" s="36">
        <f t="shared" si="4664"/>
        <v>0</v>
      </c>
      <c r="AK1694" s="36">
        <f t="shared" si="4664"/>
        <v>0</v>
      </c>
      <c r="AL1694" s="36">
        <f t="shared" si="4537"/>
        <v>0</v>
      </c>
      <c r="AM1694" s="36">
        <f t="shared" si="4538"/>
        <v>0</v>
      </c>
      <c r="AN1694" s="37" t="s">
        <v>35</v>
      </c>
    </row>
    <row r="1695" spans="2:40" ht="62.4" hidden="1" customHeight="1" x14ac:dyDescent="0.3">
      <c r="B1695" s="30" t="s">
        <v>831</v>
      </c>
      <c r="C1695" s="30" t="s">
        <v>104</v>
      </c>
      <c r="D1695" s="30" t="s">
        <v>106</v>
      </c>
      <c r="E1695" s="15" t="str">
        <f t="shared" si="4555"/>
        <v>0409</v>
      </c>
      <c r="F1695" s="30" t="s">
        <v>728</v>
      </c>
      <c r="G1695" s="30"/>
      <c r="H1695" s="31" t="s">
        <v>729</v>
      </c>
      <c r="I1695" s="32">
        <f t="shared" ref="I1695:I1715" si="4665">I1696</f>
        <v>0</v>
      </c>
      <c r="J1695" s="32">
        <f t="shared" ref="J1695:J1715" si="4666">J1696</f>
        <v>0</v>
      </c>
      <c r="K1695" s="32">
        <f t="shared" ref="K1695:K1715" si="4667">K1696</f>
        <v>0</v>
      </c>
      <c r="L1695" s="32">
        <f t="shared" ref="L1695:L1715" si="4668">L1696</f>
        <v>0</v>
      </c>
      <c r="M1695" s="32">
        <f t="shared" ref="M1695:M1715" si="4669">M1696</f>
        <v>0</v>
      </c>
      <c r="N1695" s="32">
        <f t="shared" ref="N1695:N1715" si="4670">N1696</f>
        <v>0</v>
      </c>
      <c r="O1695" s="32">
        <f t="shared" ref="O1695:O1715" si="4671">O1696</f>
        <v>0</v>
      </c>
      <c r="P1695" s="32">
        <f t="shared" ref="P1695:P1715" si="4672">P1696</f>
        <v>0</v>
      </c>
      <c r="Q1695" s="32">
        <f t="shared" ref="Q1695:Q1715" si="4673">Q1696</f>
        <v>0</v>
      </c>
      <c r="R1695" s="32">
        <f t="shared" ref="R1695:R1715" si="4674">R1696</f>
        <v>0</v>
      </c>
      <c r="S1695" s="32">
        <f t="shared" ref="S1695:S1715" si="4675">S1696</f>
        <v>0</v>
      </c>
      <c r="T1695" s="32">
        <f t="shared" ref="T1695:T1715" si="4676">T1696</f>
        <v>0</v>
      </c>
      <c r="U1695" s="32">
        <v>0</v>
      </c>
      <c r="V1695" s="32">
        <f t="shared" si="4557"/>
        <v>0</v>
      </c>
      <c r="W1695" s="32">
        <f t="shared" ref="W1695:W1715" si="4677">W1696</f>
        <v>0</v>
      </c>
      <c r="X1695" s="32">
        <f t="shared" ref="X1695:X1715" si="4678">X1696</f>
        <v>0</v>
      </c>
      <c r="Y1695" s="32">
        <f t="shared" ref="Y1695:Y1715" si="4679">Y1696</f>
        <v>0</v>
      </c>
      <c r="Z1695" s="32">
        <f t="shared" ref="Z1695:Z1715" si="4680">Z1696</f>
        <v>0</v>
      </c>
      <c r="AA1695" s="32">
        <f t="shared" ref="AA1695:AA1715" si="4681">AA1696</f>
        <v>0</v>
      </c>
      <c r="AB1695" s="32">
        <f t="shared" ref="AB1695:AB1715" si="4682">AB1696</f>
        <v>0</v>
      </c>
      <c r="AC1695" s="33">
        <f t="shared" ref="AC1695:AC1715" si="4683">AC1696</f>
        <v>0</v>
      </c>
      <c r="AD1695" s="33">
        <f t="shared" ref="AD1695:AD1715" si="4684">AD1696</f>
        <v>0</v>
      </c>
      <c r="AE1695" s="34" t="e">
        <f t="shared" si="4530"/>
        <v>#DIV/0!</v>
      </c>
      <c r="AF1695" s="35">
        <f t="shared" ref="AF1695:AF1715" si="4685">AF1696</f>
        <v>0</v>
      </c>
      <c r="AG1695" s="35">
        <f t="shared" ref="AG1695:AG1715" si="4686">AG1696</f>
        <v>0</v>
      </c>
      <c r="AH1695" s="36">
        <f t="shared" ref="AH1695:AH1715" si="4687">AH1696</f>
        <v>0</v>
      </c>
      <c r="AI1695" s="36">
        <f t="shared" ref="AI1695:AI1715" si="4688">AI1696</f>
        <v>0</v>
      </c>
      <c r="AJ1695" s="36">
        <f t="shared" ref="AJ1695:AJ1715" si="4689">AJ1696</f>
        <v>0</v>
      </c>
      <c r="AK1695" s="36">
        <f t="shared" ref="AK1695:AK1715" si="4690">AK1696</f>
        <v>0</v>
      </c>
      <c r="AL1695" s="36">
        <f t="shared" si="4537"/>
        <v>0</v>
      </c>
      <c r="AM1695" s="36">
        <f t="shared" si="4538"/>
        <v>0</v>
      </c>
      <c r="AN1695" s="37" t="s">
        <v>35</v>
      </c>
    </row>
    <row r="1696" spans="2:40" ht="46.8" hidden="1" customHeight="1" x14ac:dyDescent="0.3">
      <c r="B1696" s="30" t="s">
        <v>831</v>
      </c>
      <c r="C1696" s="30" t="s">
        <v>104</v>
      </c>
      <c r="D1696" s="30" t="s">
        <v>106</v>
      </c>
      <c r="E1696" s="15" t="str">
        <f t="shared" si="4555"/>
        <v>0409</v>
      </c>
      <c r="F1696" s="30" t="s">
        <v>730</v>
      </c>
      <c r="G1696" s="30"/>
      <c r="H1696" s="31" t="s">
        <v>731</v>
      </c>
      <c r="I1696" s="32">
        <f t="shared" si="4665"/>
        <v>0</v>
      </c>
      <c r="J1696" s="32">
        <f t="shared" si="4666"/>
        <v>0</v>
      </c>
      <c r="K1696" s="32">
        <f t="shared" si="4667"/>
        <v>0</v>
      </c>
      <c r="L1696" s="32">
        <f t="shared" si="4668"/>
        <v>0</v>
      </c>
      <c r="M1696" s="32">
        <f t="shared" si="4669"/>
        <v>0</v>
      </c>
      <c r="N1696" s="32">
        <f t="shared" si="4670"/>
        <v>0</v>
      </c>
      <c r="O1696" s="32">
        <f t="shared" si="4671"/>
        <v>0</v>
      </c>
      <c r="P1696" s="32">
        <f t="shared" si="4672"/>
        <v>0</v>
      </c>
      <c r="Q1696" s="32">
        <f t="shared" si="4673"/>
        <v>0</v>
      </c>
      <c r="R1696" s="32">
        <f t="shared" si="4674"/>
        <v>0</v>
      </c>
      <c r="S1696" s="32">
        <f t="shared" si="4675"/>
        <v>0</v>
      </c>
      <c r="T1696" s="32">
        <f t="shared" si="4676"/>
        <v>0</v>
      </c>
      <c r="U1696" s="32">
        <v>0</v>
      </c>
      <c r="V1696" s="32">
        <f t="shared" si="4557"/>
        <v>0</v>
      </c>
      <c r="W1696" s="32">
        <f t="shared" si="4677"/>
        <v>0</v>
      </c>
      <c r="X1696" s="32">
        <f t="shared" si="4678"/>
        <v>0</v>
      </c>
      <c r="Y1696" s="32">
        <f t="shared" si="4679"/>
        <v>0</v>
      </c>
      <c r="Z1696" s="32">
        <f t="shared" si="4680"/>
        <v>0</v>
      </c>
      <c r="AA1696" s="32">
        <f t="shared" si="4681"/>
        <v>0</v>
      </c>
      <c r="AB1696" s="32">
        <f t="shared" si="4682"/>
        <v>0</v>
      </c>
      <c r="AC1696" s="33">
        <f t="shared" si="4683"/>
        <v>0</v>
      </c>
      <c r="AD1696" s="33">
        <f t="shared" si="4684"/>
        <v>0</v>
      </c>
      <c r="AE1696" s="34" t="e">
        <f t="shared" si="4530"/>
        <v>#DIV/0!</v>
      </c>
      <c r="AF1696" s="35">
        <f t="shared" si="4685"/>
        <v>0</v>
      </c>
      <c r="AG1696" s="35">
        <f t="shared" si="4686"/>
        <v>0</v>
      </c>
      <c r="AH1696" s="36">
        <f t="shared" si="4687"/>
        <v>0</v>
      </c>
      <c r="AI1696" s="36">
        <f t="shared" si="4688"/>
        <v>0</v>
      </c>
      <c r="AJ1696" s="36">
        <f t="shared" si="4689"/>
        <v>0</v>
      </c>
      <c r="AK1696" s="36">
        <f t="shared" si="4690"/>
        <v>0</v>
      </c>
      <c r="AL1696" s="36">
        <f t="shared" si="4537"/>
        <v>0</v>
      </c>
      <c r="AM1696" s="36">
        <f t="shared" si="4538"/>
        <v>0</v>
      </c>
      <c r="AN1696" s="37" t="s">
        <v>35</v>
      </c>
    </row>
    <row r="1697" spans="2:40" ht="31.2" hidden="1" customHeight="1" x14ac:dyDescent="0.3">
      <c r="B1697" s="30" t="s">
        <v>831</v>
      </c>
      <c r="C1697" s="30" t="s">
        <v>104</v>
      </c>
      <c r="D1697" s="30" t="s">
        <v>106</v>
      </c>
      <c r="E1697" s="15" t="str">
        <f t="shared" si="4555"/>
        <v>0409</v>
      </c>
      <c r="F1697" s="30" t="s">
        <v>730</v>
      </c>
      <c r="G1697" s="30" t="s">
        <v>50</v>
      </c>
      <c r="H1697" s="31" t="s">
        <v>51</v>
      </c>
      <c r="I1697" s="32">
        <f t="shared" si="4665"/>
        <v>0</v>
      </c>
      <c r="J1697" s="32">
        <f t="shared" si="4666"/>
        <v>0</v>
      </c>
      <c r="K1697" s="32">
        <f t="shared" si="4667"/>
        <v>0</v>
      </c>
      <c r="L1697" s="32">
        <f t="shared" si="4668"/>
        <v>0</v>
      </c>
      <c r="M1697" s="32">
        <f t="shared" si="4669"/>
        <v>0</v>
      </c>
      <c r="N1697" s="32">
        <f t="shared" si="4670"/>
        <v>0</v>
      </c>
      <c r="O1697" s="32">
        <f t="shared" si="4671"/>
        <v>0</v>
      </c>
      <c r="P1697" s="32">
        <f t="shared" si="4672"/>
        <v>0</v>
      </c>
      <c r="Q1697" s="32">
        <f t="shared" si="4673"/>
        <v>0</v>
      </c>
      <c r="R1697" s="32">
        <f t="shared" si="4674"/>
        <v>0</v>
      </c>
      <c r="S1697" s="32">
        <f t="shared" si="4675"/>
        <v>0</v>
      </c>
      <c r="T1697" s="32">
        <f t="shared" si="4676"/>
        <v>0</v>
      </c>
      <c r="U1697" s="32">
        <v>0</v>
      </c>
      <c r="V1697" s="32">
        <f t="shared" si="4557"/>
        <v>0</v>
      </c>
      <c r="W1697" s="32">
        <f t="shared" si="4677"/>
        <v>0</v>
      </c>
      <c r="X1697" s="32">
        <f t="shared" si="4678"/>
        <v>0</v>
      </c>
      <c r="Y1697" s="32">
        <f t="shared" si="4679"/>
        <v>0</v>
      </c>
      <c r="Z1697" s="32">
        <f t="shared" si="4680"/>
        <v>0</v>
      </c>
      <c r="AA1697" s="32">
        <f t="shared" si="4681"/>
        <v>0</v>
      </c>
      <c r="AB1697" s="32">
        <f t="shared" si="4682"/>
        <v>0</v>
      </c>
      <c r="AC1697" s="33">
        <f t="shared" si="4683"/>
        <v>0</v>
      </c>
      <c r="AD1697" s="33">
        <f t="shared" si="4684"/>
        <v>0</v>
      </c>
      <c r="AE1697" s="34" t="e">
        <f t="shared" si="4530"/>
        <v>#DIV/0!</v>
      </c>
      <c r="AF1697" s="35">
        <f t="shared" si="4685"/>
        <v>0</v>
      </c>
      <c r="AG1697" s="35">
        <f t="shared" si="4686"/>
        <v>0</v>
      </c>
      <c r="AH1697" s="36">
        <f t="shared" si="4687"/>
        <v>0</v>
      </c>
      <c r="AI1697" s="36">
        <f t="shared" si="4688"/>
        <v>0</v>
      </c>
      <c r="AJ1697" s="36">
        <f t="shared" si="4689"/>
        <v>0</v>
      </c>
      <c r="AK1697" s="36">
        <f t="shared" si="4690"/>
        <v>0</v>
      </c>
      <c r="AL1697" s="36">
        <f t="shared" si="4537"/>
        <v>0</v>
      </c>
      <c r="AM1697" s="36">
        <f t="shared" si="4538"/>
        <v>0</v>
      </c>
      <c r="AN1697" s="37" t="s">
        <v>35</v>
      </c>
    </row>
    <row r="1698" spans="2:40" ht="31.2" hidden="1" customHeight="1" x14ac:dyDescent="0.3">
      <c r="B1698" s="30" t="s">
        <v>831</v>
      </c>
      <c r="C1698" s="30" t="s">
        <v>104</v>
      </c>
      <c r="D1698" s="30" t="s">
        <v>106</v>
      </c>
      <c r="E1698" s="15" t="str">
        <f t="shared" si="4555"/>
        <v>0409</v>
      </c>
      <c r="F1698" s="30" t="s">
        <v>730</v>
      </c>
      <c r="G1698" s="30" t="s">
        <v>52</v>
      </c>
      <c r="H1698" s="31" t="s">
        <v>53</v>
      </c>
      <c r="I1698" s="32"/>
      <c r="J1698" s="32"/>
      <c r="K1698" s="32"/>
      <c r="L1698" s="32"/>
      <c r="M1698" s="32"/>
      <c r="N1698" s="32"/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2">
        <v>0</v>
      </c>
      <c r="V1698" s="32">
        <f t="shared" si="4557"/>
        <v>0</v>
      </c>
      <c r="W1698" s="32"/>
      <c r="X1698" s="32"/>
      <c r="Y1698" s="32"/>
      <c r="Z1698" s="32"/>
      <c r="AA1698" s="32"/>
      <c r="AB1698" s="32">
        <v>0</v>
      </c>
      <c r="AC1698" s="33">
        <v>0</v>
      </c>
      <c r="AD1698" s="33">
        <v>0</v>
      </c>
      <c r="AE1698" s="34" t="e">
        <f t="shared" si="4530"/>
        <v>#DIV/0!</v>
      </c>
      <c r="AF1698" s="35">
        <v>0</v>
      </c>
      <c r="AG1698" s="35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f t="shared" si="4537"/>
        <v>0</v>
      </c>
      <c r="AM1698" s="36">
        <f t="shared" si="4538"/>
        <v>0</v>
      </c>
      <c r="AN1698" s="37" t="s">
        <v>35</v>
      </c>
    </row>
    <row r="1699" spans="2:40" ht="62.4" hidden="1" customHeight="1" x14ac:dyDescent="0.3">
      <c r="B1699" s="30" t="s">
        <v>831</v>
      </c>
      <c r="C1699" s="30" t="s">
        <v>104</v>
      </c>
      <c r="D1699" s="30" t="s">
        <v>106</v>
      </c>
      <c r="E1699" s="15" t="str">
        <f t="shared" si="4555"/>
        <v>0409</v>
      </c>
      <c r="F1699" s="30" t="s">
        <v>732</v>
      </c>
      <c r="G1699" s="30"/>
      <c r="H1699" s="31" t="s">
        <v>733</v>
      </c>
      <c r="I1699" s="32">
        <f t="shared" si="4665"/>
        <v>0</v>
      </c>
      <c r="J1699" s="32">
        <f t="shared" si="4666"/>
        <v>0</v>
      </c>
      <c r="K1699" s="32">
        <f t="shared" si="4667"/>
        <v>0</v>
      </c>
      <c r="L1699" s="32">
        <f t="shared" si="4668"/>
        <v>0</v>
      </c>
      <c r="M1699" s="32">
        <f t="shared" si="4669"/>
        <v>0</v>
      </c>
      <c r="N1699" s="32">
        <f t="shared" si="4670"/>
        <v>0</v>
      </c>
      <c r="O1699" s="32">
        <f t="shared" si="4671"/>
        <v>0</v>
      </c>
      <c r="P1699" s="32">
        <f t="shared" si="4672"/>
        <v>0</v>
      </c>
      <c r="Q1699" s="32">
        <f t="shared" si="4673"/>
        <v>0</v>
      </c>
      <c r="R1699" s="32">
        <f t="shared" si="4674"/>
        <v>0</v>
      </c>
      <c r="S1699" s="32">
        <f t="shared" si="4675"/>
        <v>0</v>
      </c>
      <c r="T1699" s="32">
        <f t="shared" si="4676"/>
        <v>0</v>
      </c>
      <c r="U1699" s="32">
        <v>0</v>
      </c>
      <c r="V1699" s="32">
        <f t="shared" si="4557"/>
        <v>0</v>
      </c>
      <c r="W1699" s="32">
        <f t="shared" si="4677"/>
        <v>0</v>
      </c>
      <c r="X1699" s="32">
        <f t="shared" si="4678"/>
        <v>0</v>
      </c>
      <c r="Y1699" s="32">
        <f t="shared" si="4679"/>
        <v>0</v>
      </c>
      <c r="Z1699" s="32">
        <f t="shared" si="4680"/>
        <v>0</v>
      </c>
      <c r="AA1699" s="32">
        <f t="shared" si="4681"/>
        <v>0</v>
      </c>
      <c r="AB1699" s="32">
        <f t="shared" si="4682"/>
        <v>0</v>
      </c>
      <c r="AC1699" s="33">
        <f t="shared" si="4683"/>
        <v>0</v>
      </c>
      <c r="AD1699" s="33">
        <f t="shared" si="4684"/>
        <v>0</v>
      </c>
      <c r="AE1699" s="34" t="e">
        <f t="shared" si="4530"/>
        <v>#DIV/0!</v>
      </c>
      <c r="AF1699" s="35">
        <f t="shared" si="4685"/>
        <v>0</v>
      </c>
      <c r="AG1699" s="35">
        <f t="shared" si="4686"/>
        <v>0</v>
      </c>
      <c r="AH1699" s="36">
        <f t="shared" si="4687"/>
        <v>0</v>
      </c>
      <c r="AI1699" s="36">
        <f t="shared" si="4688"/>
        <v>0</v>
      </c>
      <c r="AJ1699" s="36">
        <f t="shared" si="4689"/>
        <v>0</v>
      </c>
      <c r="AK1699" s="36">
        <f t="shared" si="4690"/>
        <v>0</v>
      </c>
      <c r="AL1699" s="36">
        <f t="shared" si="4537"/>
        <v>0</v>
      </c>
      <c r="AM1699" s="36">
        <f t="shared" si="4538"/>
        <v>0</v>
      </c>
      <c r="AN1699" s="37" t="s">
        <v>35</v>
      </c>
    </row>
    <row r="1700" spans="2:40" ht="46.8" hidden="1" customHeight="1" x14ac:dyDescent="0.3">
      <c r="B1700" s="30" t="s">
        <v>831</v>
      </c>
      <c r="C1700" s="30" t="s">
        <v>104</v>
      </c>
      <c r="D1700" s="30" t="s">
        <v>106</v>
      </c>
      <c r="E1700" s="15" t="str">
        <f t="shared" si="4555"/>
        <v>0409</v>
      </c>
      <c r="F1700" s="30" t="s">
        <v>734</v>
      </c>
      <c r="G1700" s="30"/>
      <c r="H1700" s="31" t="s">
        <v>735</v>
      </c>
      <c r="I1700" s="32">
        <f t="shared" si="4665"/>
        <v>0</v>
      </c>
      <c r="J1700" s="32">
        <f t="shared" si="4666"/>
        <v>0</v>
      </c>
      <c r="K1700" s="32">
        <f t="shared" si="4667"/>
        <v>0</v>
      </c>
      <c r="L1700" s="32">
        <f t="shared" si="4668"/>
        <v>0</v>
      </c>
      <c r="M1700" s="32">
        <f t="shared" si="4669"/>
        <v>0</v>
      </c>
      <c r="N1700" s="32">
        <f t="shared" si="4670"/>
        <v>0</v>
      </c>
      <c r="O1700" s="32">
        <f t="shared" si="4671"/>
        <v>0</v>
      </c>
      <c r="P1700" s="32">
        <f t="shared" si="4672"/>
        <v>0</v>
      </c>
      <c r="Q1700" s="32">
        <f t="shared" si="4673"/>
        <v>0</v>
      </c>
      <c r="R1700" s="32">
        <f t="shared" si="4674"/>
        <v>0</v>
      </c>
      <c r="S1700" s="32">
        <f t="shared" si="4675"/>
        <v>0</v>
      </c>
      <c r="T1700" s="32">
        <f t="shared" si="4676"/>
        <v>0</v>
      </c>
      <c r="U1700" s="32">
        <v>0</v>
      </c>
      <c r="V1700" s="32">
        <f t="shared" si="4557"/>
        <v>0</v>
      </c>
      <c r="W1700" s="32">
        <f t="shared" si="4677"/>
        <v>0</v>
      </c>
      <c r="X1700" s="32">
        <f t="shared" si="4678"/>
        <v>0</v>
      </c>
      <c r="Y1700" s="32">
        <f t="shared" si="4679"/>
        <v>0</v>
      </c>
      <c r="Z1700" s="32">
        <f t="shared" si="4680"/>
        <v>0</v>
      </c>
      <c r="AA1700" s="32">
        <f t="shared" si="4681"/>
        <v>0</v>
      </c>
      <c r="AB1700" s="32">
        <f t="shared" si="4682"/>
        <v>0</v>
      </c>
      <c r="AC1700" s="33">
        <f t="shared" si="4683"/>
        <v>0</v>
      </c>
      <c r="AD1700" s="33">
        <f t="shared" si="4684"/>
        <v>0</v>
      </c>
      <c r="AE1700" s="34" t="e">
        <f t="shared" si="4530"/>
        <v>#DIV/0!</v>
      </c>
      <c r="AF1700" s="35">
        <f t="shared" si="4685"/>
        <v>0</v>
      </c>
      <c r="AG1700" s="35">
        <f t="shared" si="4686"/>
        <v>0</v>
      </c>
      <c r="AH1700" s="36">
        <f t="shared" si="4687"/>
        <v>0</v>
      </c>
      <c r="AI1700" s="36">
        <f t="shared" si="4688"/>
        <v>0</v>
      </c>
      <c r="AJ1700" s="36">
        <f t="shared" si="4689"/>
        <v>0</v>
      </c>
      <c r="AK1700" s="36">
        <f t="shared" si="4690"/>
        <v>0</v>
      </c>
      <c r="AL1700" s="36">
        <f t="shared" si="4537"/>
        <v>0</v>
      </c>
      <c r="AM1700" s="36">
        <f t="shared" si="4538"/>
        <v>0</v>
      </c>
      <c r="AN1700" s="37" t="s">
        <v>35</v>
      </c>
    </row>
    <row r="1701" spans="2:40" ht="31.2" hidden="1" customHeight="1" x14ac:dyDescent="0.3">
      <c r="B1701" s="30" t="s">
        <v>831</v>
      </c>
      <c r="C1701" s="30" t="s">
        <v>104</v>
      </c>
      <c r="D1701" s="30" t="s">
        <v>106</v>
      </c>
      <c r="E1701" s="15" t="str">
        <f t="shared" si="4555"/>
        <v>0409</v>
      </c>
      <c r="F1701" s="30" t="s">
        <v>734</v>
      </c>
      <c r="G1701" s="30" t="s">
        <v>50</v>
      </c>
      <c r="H1701" s="31" t="s">
        <v>51</v>
      </c>
      <c r="I1701" s="32">
        <f t="shared" si="4665"/>
        <v>0</v>
      </c>
      <c r="J1701" s="32">
        <f t="shared" si="4666"/>
        <v>0</v>
      </c>
      <c r="K1701" s="32">
        <f t="shared" si="4667"/>
        <v>0</v>
      </c>
      <c r="L1701" s="32">
        <f t="shared" si="4668"/>
        <v>0</v>
      </c>
      <c r="M1701" s="32">
        <f t="shared" si="4669"/>
        <v>0</v>
      </c>
      <c r="N1701" s="32">
        <f t="shared" si="4670"/>
        <v>0</v>
      </c>
      <c r="O1701" s="32">
        <f t="shared" si="4671"/>
        <v>0</v>
      </c>
      <c r="P1701" s="32">
        <f t="shared" si="4672"/>
        <v>0</v>
      </c>
      <c r="Q1701" s="32">
        <f t="shared" si="4673"/>
        <v>0</v>
      </c>
      <c r="R1701" s="32">
        <f t="shared" si="4674"/>
        <v>0</v>
      </c>
      <c r="S1701" s="32">
        <f t="shared" si="4675"/>
        <v>0</v>
      </c>
      <c r="T1701" s="32">
        <f t="shared" si="4676"/>
        <v>0</v>
      </c>
      <c r="U1701" s="32">
        <v>0</v>
      </c>
      <c r="V1701" s="32">
        <f t="shared" si="4557"/>
        <v>0</v>
      </c>
      <c r="W1701" s="32">
        <f t="shared" si="4677"/>
        <v>0</v>
      </c>
      <c r="X1701" s="32">
        <f t="shared" si="4678"/>
        <v>0</v>
      </c>
      <c r="Y1701" s="32">
        <f t="shared" si="4679"/>
        <v>0</v>
      </c>
      <c r="Z1701" s="32">
        <f t="shared" si="4680"/>
        <v>0</v>
      </c>
      <c r="AA1701" s="32">
        <f t="shared" si="4681"/>
        <v>0</v>
      </c>
      <c r="AB1701" s="32">
        <f t="shared" si="4682"/>
        <v>0</v>
      </c>
      <c r="AC1701" s="33">
        <f t="shared" si="4683"/>
        <v>0</v>
      </c>
      <c r="AD1701" s="33">
        <f t="shared" si="4684"/>
        <v>0</v>
      </c>
      <c r="AE1701" s="34" t="e">
        <f t="shared" si="4530"/>
        <v>#DIV/0!</v>
      </c>
      <c r="AF1701" s="35">
        <f t="shared" si="4685"/>
        <v>0</v>
      </c>
      <c r="AG1701" s="35">
        <f t="shared" si="4686"/>
        <v>0</v>
      </c>
      <c r="AH1701" s="36">
        <f t="shared" si="4687"/>
        <v>0</v>
      </c>
      <c r="AI1701" s="36">
        <f t="shared" si="4688"/>
        <v>0</v>
      </c>
      <c r="AJ1701" s="36">
        <f t="shared" si="4689"/>
        <v>0</v>
      </c>
      <c r="AK1701" s="36">
        <f t="shared" si="4690"/>
        <v>0</v>
      </c>
      <c r="AL1701" s="36">
        <f t="shared" si="4537"/>
        <v>0</v>
      </c>
      <c r="AM1701" s="36">
        <f t="shared" si="4538"/>
        <v>0</v>
      </c>
      <c r="AN1701" s="37" t="s">
        <v>35</v>
      </c>
    </row>
    <row r="1702" spans="2:40" ht="31.2" hidden="1" customHeight="1" x14ac:dyDescent="0.3">
      <c r="B1702" s="30" t="s">
        <v>831</v>
      </c>
      <c r="C1702" s="30" t="s">
        <v>104</v>
      </c>
      <c r="D1702" s="30" t="s">
        <v>106</v>
      </c>
      <c r="E1702" s="15" t="str">
        <f t="shared" si="4555"/>
        <v>0409</v>
      </c>
      <c r="F1702" s="30" t="s">
        <v>734</v>
      </c>
      <c r="G1702" s="30" t="s">
        <v>52</v>
      </c>
      <c r="H1702" s="31" t="s">
        <v>53</v>
      </c>
      <c r="I1702" s="32"/>
      <c r="J1702" s="32"/>
      <c r="K1702" s="32"/>
      <c r="L1702" s="32"/>
      <c r="M1702" s="32"/>
      <c r="N1702" s="32"/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2">
        <v>0</v>
      </c>
      <c r="V1702" s="32">
        <f t="shared" si="4557"/>
        <v>0</v>
      </c>
      <c r="W1702" s="32"/>
      <c r="X1702" s="32"/>
      <c r="Y1702" s="32"/>
      <c r="Z1702" s="32"/>
      <c r="AA1702" s="32"/>
      <c r="AB1702" s="32">
        <v>0</v>
      </c>
      <c r="AC1702" s="33">
        <v>0</v>
      </c>
      <c r="AD1702" s="33">
        <v>0</v>
      </c>
      <c r="AE1702" s="34" t="e">
        <f t="shared" si="4530"/>
        <v>#DIV/0!</v>
      </c>
      <c r="AF1702" s="35">
        <v>0</v>
      </c>
      <c r="AG1702" s="35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f t="shared" si="4537"/>
        <v>0</v>
      </c>
      <c r="AM1702" s="36">
        <f t="shared" si="4538"/>
        <v>0</v>
      </c>
      <c r="AN1702" s="37" t="s">
        <v>35</v>
      </c>
    </row>
    <row r="1703" spans="2:40" ht="31.2" hidden="1" customHeight="1" x14ac:dyDescent="0.3">
      <c r="B1703" s="30" t="s">
        <v>831</v>
      </c>
      <c r="C1703" s="30" t="s">
        <v>104</v>
      </c>
      <c r="D1703" s="30" t="s">
        <v>106</v>
      </c>
      <c r="E1703" s="15" t="str">
        <f t="shared" si="4555"/>
        <v>0409</v>
      </c>
      <c r="F1703" s="30" t="s">
        <v>116</v>
      </c>
      <c r="G1703" s="30"/>
      <c r="H1703" s="31" t="s">
        <v>117</v>
      </c>
      <c r="I1703" s="32">
        <f t="shared" si="4665"/>
        <v>0</v>
      </c>
      <c r="J1703" s="32">
        <f t="shared" si="4666"/>
        <v>0</v>
      </c>
      <c r="K1703" s="32">
        <f t="shared" si="4667"/>
        <v>0</v>
      </c>
      <c r="L1703" s="32">
        <f t="shared" si="4668"/>
        <v>0</v>
      </c>
      <c r="M1703" s="32">
        <f t="shared" si="4669"/>
        <v>0</v>
      </c>
      <c r="N1703" s="32">
        <f t="shared" si="4670"/>
        <v>0</v>
      </c>
      <c r="O1703" s="32">
        <f t="shared" si="4671"/>
        <v>0</v>
      </c>
      <c r="P1703" s="32">
        <f t="shared" si="4672"/>
        <v>0</v>
      </c>
      <c r="Q1703" s="32">
        <f t="shared" si="4673"/>
        <v>0</v>
      </c>
      <c r="R1703" s="32">
        <f t="shared" si="4674"/>
        <v>0</v>
      </c>
      <c r="S1703" s="32">
        <f t="shared" si="4675"/>
        <v>0</v>
      </c>
      <c r="T1703" s="32">
        <f t="shared" si="4676"/>
        <v>0</v>
      </c>
      <c r="U1703" s="32">
        <v>0</v>
      </c>
      <c r="V1703" s="32">
        <f t="shared" si="4557"/>
        <v>0</v>
      </c>
      <c r="W1703" s="32">
        <f t="shared" si="4677"/>
        <v>0</v>
      </c>
      <c r="X1703" s="32">
        <f t="shared" si="4678"/>
        <v>0</v>
      </c>
      <c r="Y1703" s="32">
        <f t="shared" si="4679"/>
        <v>0</v>
      </c>
      <c r="Z1703" s="32">
        <f t="shared" si="4680"/>
        <v>0</v>
      </c>
      <c r="AA1703" s="32">
        <f t="shared" si="4681"/>
        <v>0</v>
      </c>
      <c r="AB1703" s="32">
        <f t="shared" si="4682"/>
        <v>0</v>
      </c>
      <c r="AC1703" s="33">
        <f t="shared" si="4683"/>
        <v>0</v>
      </c>
      <c r="AD1703" s="33">
        <f t="shared" si="4684"/>
        <v>0</v>
      </c>
      <c r="AE1703" s="34" t="e">
        <f t="shared" si="4530"/>
        <v>#DIV/0!</v>
      </c>
      <c r="AF1703" s="35">
        <f t="shared" si="4685"/>
        <v>0</v>
      </c>
      <c r="AG1703" s="35">
        <f t="shared" si="4686"/>
        <v>0</v>
      </c>
      <c r="AH1703" s="36">
        <f t="shared" si="4687"/>
        <v>0</v>
      </c>
      <c r="AI1703" s="36">
        <f t="shared" si="4688"/>
        <v>0</v>
      </c>
      <c r="AJ1703" s="36">
        <f t="shared" si="4689"/>
        <v>0</v>
      </c>
      <c r="AK1703" s="36">
        <f t="shared" si="4690"/>
        <v>0</v>
      </c>
      <c r="AL1703" s="36">
        <f t="shared" si="4537"/>
        <v>0</v>
      </c>
      <c r="AM1703" s="36">
        <f t="shared" si="4538"/>
        <v>0</v>
      </c>
      <c r="AN1703" s="37" t="s">
        <v>35</v>
      </c>
    </row>
    <row r="1704" spans="2:40" ht="46.8" hidden="1" customHeight="1" x14ac:dyDescent="0.3">
      <c r="B1704" s="30" t="s">
        <v>831</v>
      </c>
      <c r="C1704" s="30" t="s">
        <v>104</v>
      </c>
      <c r="D1704" s="30" t="s">
        <v>106</v>
      </c>
      <c r="E1704" s="15" t="str">
        <f t="shared" si="4555"/>
        <v>0409</v>
      </c>
      <c r="F1704" s="30" t="s">
        <v>736</v>
      </c>
      <c r="G1704" s="30"/>
      <c r="H1704" s="31" t="s">
        <v>737</v>
      </c>
      <c r="I1704" s="32">
        <f t="shared" si="4665"/>
        <v>0</v>
      </c>
      <c r="J1704" s="32">
        <f t="shared" si="4666"/>
        <v>0</v>
      </c>
      <c r="K1704" s="32">
        <f t="shared" si="4667"/>
        <v>0</v>
      </c>
      <c r="L1704" s="32">
        <f t="shared" si="4668"/>
        <v>0</v>
      </c>
      <c r="M1704" s="32">
        <f t="shared" si="4669"/>
        <v>0</v>
      </c>
      <c r="N1704" s="32">
        <f t="shared" si="4670"/>
        <v>0</v>
      </c>
      <c r="O1704" s="32">
        <f t="shared" si="4671"/>
        <v>0</v>
      </c>
      <c r="P1704" s="32">
        <f t="shared" si="4672"/>
        <v>0</v>
      </c>
      <c r="Q1704" s="32">
        <f t="shared" si="4673"/>
        <v>0</v>
      </c>
      <c r="R1704" s="32">
        <f t="shared" si="4674"/>
        <v>0</v>
      </c>
      <c r="S1704" s="32">
        <f t="shared" si="4675"/>
        <v>0</v>
      </c>
      <c r="T1704" s="32">
        <f t="shared" si="4676"/>
        <v>0</v>
      </c>
      <c r="U1704" s="32">
        <v>0</v>
      </c>
      <c r="V1704" s="32">
        <f t="shared" si="4557"/>
        <v>0</v>
      </c>
      <c r="W1704" s="32">
        <f t="shared" si="4677"/>
        <v>0</v>
      </c>
      <c r="X1704" s="32">
        <f t="shared" si="4678"/>
        <v>0</v>
      </c>
      <c r="Y1704" s="32">
        <f t="shared" si="4679"/>
        <v>0</v>
      </c>
      <c r="Z1704" s="32">
        <f t="shared" si="4680"/>
        <v>0</v>
      </c>
      <c r="AA1704" s="32">
        <f t="shared" si="4681"/>
        <v>0</v>
      </c>
      <c r="AB1704" s="32">
        <f t="shared" si="4682"/>
        <v>0</v>
      </c>
      <c r="AC1704" s="33">
        <f t="shared" si="4683"/>
        <v>0</v>
      </c>
      <c r="AD1704" s="33">
        <f t="shared" si="4684"/>
        <v>0</v>
      </c>
      <c r="AE1704" s="34" t="e">
        <f t="shared" si="4530"/>
        <v>#DIV/0!</v>
      </c>
      <c r="AF1704" s="35">
        <f t="shared" si="4685"/>
        <v>0</v>
      </c>
      <c r="AG1704" s="35">
        <f t="shared" si="4686"/>
        <v>0</v>
      </c>
      <c r="AH1704" s="36">
        <f t="shared" si="4687"/>
        <v>0</v>
      </c>
      <c r="AI1704" s="36">
        <f t="shared" si="4688"/>
        <v>0</v>
      </c>
      <c r="AJ1704" s="36">
        <f t="shared" si="4689"/>
        <v>0</v>
      </c>
      <c r="AK1704" s="36">
        <f t="shared" si="4690"/>
        <v>0</v>
      </c>
      <c r="AL1704" s="36">
        <f t="shared" si="4537"/>
        <v>0</v>
      </c>
      <c r="AM1704" s="36">
        <f t="shared" si="4538"/>
        <v>0</v>
      </c>
      <c r="AN1704" s="37" t="s">
        <v>35</v>
      </c>
    </row>
    <row r="1705" spans="2:40" ht="62.4" hidden="1" customHeight="1" x14ac:dyDescent="0.3">
      <c r="B1705" s="30" t="s">
        <v>831</v>
      </c>
      <c r="C1705" s="30" t="s">
        <v>104</v>
      </c>
      <c r="D1705" s="30" t="s">
        <v>106</v>
      </c>
      <c r="E1705" s="15" t="str">
        <f t="shared" si="4555"/>
        <v>0409</v>
      </c>
      <c r="F1705" s="30" t="s">
        <v>738</v>
      </c>
      <c r="G1705" s="30"/>
      <c r="H1705" s="31" t="s">
        <v>739</v>
      </c>
      <c r="I1705" s="32">
        <f t="shared" si="4665"/>
        <v>0</v>
      </c>
      <c r="J1705" s="32">
        <f t="shared" si="4666"/>
        <v>0</v>
      </c>
      <c r="K1705" s="32">
        <f t="shared" si="4667"/>
        <v>0</v>
      </c>
      <c r="L1705" s="32">
        <f t="shared" si="4668"/>
        <v>0</v>
      </c>
      <c r="M1705" s="32">
        <f t="shared" si="4669"/>
        <v>0</v>
      </c>
      <c r="N1705" s="32">
        <f t="shared" si="4670"/>
        <v>0</v>
      </c>
      <c r="O1705" s="32">
        <f t="shared" si="4671"/>
        <v>0</v>
      </c>
      <c r="P1705" s="32">
        <f t="shared" si="4672"/>
        <v>0</v>
      </c>
      <c r="Q1705" s="32">
        <f t="shared" si="4673"/>
        <v>0</v>
      </c>
      <c r="R1705" s="32">
        <f t="shared" si="4674"/>
        <v>0</v>
      </c>
      <c r="S1705" s="32">
        <f t="shared" si="4675"/>
        <v>0</v>
      </c>
      <c r="T1705" s="32">
        <f t="shared" si="4676"/>
        <v>0</v>
      </c>
      <c r="U1705" s="32">
        <v>0</v>
      </c>
      <c r="V1705" s="32">
        <f t="shared" si="4557"/>
        <v>0</v>
      </c>
      <c r="W1705" s="32">
        <f t="shared" si="4677"/>
        <v>0</v>
      </c>
      <c r="X1705" s="32">
        <f t="shared" si="4678"/>
        <v>0</v>
      </c>
      <c r="Y1705" s="32">
        <f t="shared" si="4679"/>
        <v>0</v>
      </c>
      <c r="Z1705" s="32">
        <f t="shared" si="4680"/>
        <v>0</v>
      </c>
      <c r="AA1705" s="32">
        <f t="shared" si="4681"/>
        <v>0</v>
      </c>
      <c r="AB1705" s="32">
        <f t="shared" si="4682"/>
        <v>0</v>
      </c>
      <c r="AC1705" s="33">
        <f t="shared" si="4683"/>
        <v>0</v>
      </c>
      <c r="AD1705" s="33">
        <f t="shared" si="4684"/>
        <v>0</v>
      </c>
      <c r="AE1705" s="34" t="e">
        <f t="shared" si="4530"/>
        <v>#DIV/0!</v>
      </c>
      <c r="AF1705" s="35">
        <f t="shared" si="4685"/>
        <v>0</v>
      </c>
      <c r="AG1705" s="35">
        <f t="shared" si="4686"/>
        <v>0</v>
      </c>
      <c r="AH1705" s="36">
        <f t="shared" si="4687"/>
        <v>0</v>
      </c>
      <c r="AI1705" s="36">
        <f t="shared" si="4688"/>
        <v>0</v>
      </c>
      <c r="AJ1705" s="36">
        <f t="shared" si="4689"/>
        <v>0</v>
      </c>
      <c r="AK1705" s="36">
        <f t="shared" si="4690"/>
        <v>0</v>
      </c>
      <c r="AL1705" s="36">
        <f t="shared" si="4537"/>
        <v>0</v>
      </c>
      <c r="AM1705" s="36">
        <f t="shared" si="4538"/>
        <v>0</v>
      </c>
      <c r="AN1705" s="37" t="s">
        <v>35</v>
      </c>
    </row>
    <row r="1706" spans="2:40" ht="31.2" hidden="1" customHeight="1" x14ac:dyDescent="0.3">
      <c r="B1706" s="30" t="s">
        <v>831</v>
      </c>
      <c r="C1706" s="30" t="s">
        <v>104</v>
      </c>
      <c r="D1706" s="30" t="s">
        <v>106</v>
      </c>
      <c r="E1706" s="15" t="str">
        <f t="shared" si="4555"/>
        <v>0409</v>
      </c>
      <c r="F1706" s="30" t="s">
        <v>740</v>
      </c>
      <c r="G1706" s="30"/>
      <c r="H1706" s="31" t="s">
        <v>741</v>
      </c>
      <c r="I1706" s="32">
        <f t="shared" si="4665"/>
        <v>0</v>
      </c>
      <c r="J1706" s="32">
        <f t="shared" si="4666"/>
        <v>0</v>
      </c>
      <c r="K1706" s="32">
        <f t="shared" si="4667"/>
        <v>0</v>
      </c>
      <c r="L1706" s="32">
        <f t="shared" si="4668"/>
        <v>0</v>
      </c>
      <c r="M1706" s="32">
        <f t="shared" si="4669"/>
        <v>0</v>
      </c>
      <c r="N1706" s="32">
        <f t="shared" si="4670"/>
        <v>0</v>
      </c>
      <c r="O1706" s="32">
        <f t="shared" si="4671"/>
        <v>0</v>
      </c>
      <c r="P1706" s="32">
        <f t="shared" si="4672"/>
        <v>0</v>
      </c>
      <c r="Q1706" s="32">
        <f t="shared" si="4673"/>
        <v>0</v>
      </c>
      <c r="R1706" s="32">
        <f t="shared" si="4674"/>
        <v>0</v>
      </c>
      <c r="S1706" s="32">
        <f t="shared" si="4675"/>
        <v>0</v>
      </c>
      <c r="T1706" s="32">
        <f t="shared" si="4676"/>
        <v>0</v>
      </c>
      <c r="U1706" s="32">
        <v>0</v>
      </c>
      <c r="V1706" s="32">
        <f t="shared" si="4557"/>
        <v>0</v>
      </c>
      <c r="W1706" s="32">
        <f t="shared" si="4677"/>
        <v>0</v>
      </c>
      <c r="X1706" s="32">
        <f t="shared" si="4678"/>
        <v>0</v>
      </c>
      <c r="Y1706" s="32">
        <f t="shared" si="4679"/>
        <v>0</v>
      </c>
      <c r="Z1706" s="32">
        <f t="shared" si="4680"/>
        <v>0</v>
      </c>
      <c r="AA1706" s="32">
        <f t="shared" si="4681"/>
        <v>0</v>
      </c>
      <c r="AB1706" s="32">
        <f t="shared" si="4682"/>
        <v>0</v>
      </c>
      <c r="AC1706" s="33">
        <f t="shared" si="4683"/>
        <v>0</v>
      </c>
      <c r="AD1706" s="33">
        <f t="shared" si="4684"/>
        <v>0</v>
      </c>
      <c r="AE1706" s="34" t="e">
        <f t="shared" ref="AE1706:AE1769" si="4691">AD1706/AC1706*100</f>
        <v>#DIV/0!</v>
      </c>
      <c r="AF1706" s="35">
        <f t="shared" si="4685"/>
        <v>0</v>
      </c>
      <c r="AG1706" s="35">
        <f t="shared" si="4686"/>
        <v>0</v>
      </c>
      <c r="AH1706" s="36">
        <f t="shared" si="4687"/>
        <v>0</v>
      </c>
      <c r="AI1706" s="36">
        <f t="shared" si="4688"/>
        <v>0</v>
      </c>
      <c r="AJ1706" s="36">
        <f t="shared" si="4689"/>
        <v>0</v>
      </c>
      <c r="AK1706" s="36">
        <f t="shared" si="4690"/>
        <v>0</v>
      </c>
      <c r="AL1706" s="36">
        <f t="shared" ref="AL1706:AL1769" si="4692">AF1706+AH1706+AK1706+AI1706+AJ1706+AG1706</f>
        <v>0</v>
      </c>
      <c r="AM1706" s="36">
        <f t="shared" ref="AM1706:AM1769" si="4693">V1706-AL1706</f>
        <v>0</v>
      </c>
      <c r="AN1706" s="37" t="s">
        <v>35</v>
      </c>
    </row>
    <row r="1707" spans="2:40" ht="31.2" hidden="1" customHeight="1" x14ac:dyDescent="0.3">
      <c r="B1707" s="30" t="s">
        <v>831</v>
      </c>
      <c r="C1707" s="30" t="s">
        <v>104</v>
      </c>
      <c r="D1707" s="30" t="s">
        <v>106</v>
      </c>
      <c r="E1707" s="15" t="str">
        <f t="shared" si="4555"/>
        <v>0409</v>
      </c>
      <c r="F1707" s="30" t="s">
        <v>740</v>
      </c>
      <c r="G1707" s="30" t="s">
        <v>50</v>
      </c>
      <c r="H1707" s="31" t="s">
        <v>51</v>
      </c>
      <c r="I1707" s="32">
        <f t="shared" si="4665"/>
        <v>0</v>
      </c>
      <c r="J1707" s="32">
        <f t="shared" si="4666"/>
        <v>0</v>
      </c>
      <c r="K1707" s="32">
        <f t="shared" si="4667"/>
        <v>0</v>
      </c>
      <c r="L1707" s="32">
        <f t="shared" si="4668"/>
        <v>0</v>
      </c>
      <c r="M1707" s="32">
        <f t="shared" si="4669"/>
        <v>0</v>
      </c>
      <c r="N1707" s="32">
        <f t="shared" si="4670"/>
        <v>0</v>
      </c>
      <c r="O1707" s="32">
        <f t="shared" si="4671"/>
        <v>0</v>
      </c>
      <c r="P1707" s="32">
        <f t="shared" si="4672"/>
        <v>0</v>
      </c>
      <c r="Q1707" s="32">
        <f t="shared" si="4673"/>
        <v>0</v>
      </c>
      <c r="R1707" s="32">
        <f t="shared" si="4674"/>
        <v>0</v>
      </c>
      <c r="S1707" s="32">
        <f t="shared" si="4675"/>
        <v>0</v>
      </c>
      <c r="T1707" s="32">
        <f t="shared" si="4676"/>
        <v>0</v>
      </c>
      <c r="U1707" s="32">
        <v>0</v>
      </c>
      <c r="V1707" s="32">
        <f t="shared" si="4557"/>
        <v>0</v>
      </c>
      <c r="W1707" s="32">
        <f t="shared" si="4677"/>
        <v>0</v>
      </c>
      <c r="X1707" s="32">
        <f t="shared" si="4678"/>
        <v>0</v>
      </c>
      <c r="Y1707" s="32">
        <f t="shared" si="4679"/>
        <v>0</v>
      </c>
      <c r="Z1707" s="32">
        <f t="shared" si="4680"/>
        <v>0</v>
      </c>
      <c r="AA1707" s="32">
        <f t="shared" si="4681"/>
        <v>0</v>
      </c>
      <c r="AB1707" s="32">
        <f t="shared" si="4682"/>
        <v>0</v>
      </c>
      <c r="AC1707" s="33">
        <f t="shared" si="4683"/>
        <v>0</v>
      </c>
      <c r="AD1707" s="33">
        <f t="shared" si="4684"/>
        <v>0</v>
      </c>
      <c r="AE1707" s="34" t="e">
        <f t="shared" si="4691"/>
        <v>#DIV/0!</v>
      </c>
      <c r="AF1707" s="35">
        <f t="shared" si="4685"/>
        <v>0</v>
      </c>
      <c r="AG1707" s="35">
        <f t="shared" si="4686"/>
        <v>0</v>
      </c>
      <c r="AH1707" s="36">
        <f t="shared" si="4687"/>
        <v>0</v>
      </c>
      <c r="AI1707" s="36">
        <f t="shared" si="4688"/>
        <v>0</v>
      </c>
      <c r="AJ1707" s="36">
        <f t="shared" si="4689"/>
        <v>0</v>
      </c>
      <c r="AK1707" s="36">
        <f t="shared" si="4690"/>
        <v>0</v>
      </c>
      <c r="AL1707" s="36">
        <f t="shared" si="4692"/>
        <v>0</v>
      </c>
      <c r="AM1707" s="36">
        <f t="shared" si="4693"/>
        <v>0</v>
      </c>
      <c r="AN1707" s="37" t="s">
        <v>35</v>
      </c>
    </row>
    <row r="1708" spans="2:40" ht="31.2" hidden="1" customHeight="1" x14ac:dyDescent="0.3">
      <c r="B1708" s="30" t="s">
        <v>831</v>
      </c>
      <c r="C1708" s="30" t="s">
        <v>104</v>
      </c>
      <c r="D1708" s="30" t="s">
        <v>106</v>
      </c>
      <c r="E1708" s="15" t="str">
        <f t="shared" si="4555"/>
        <v>0409</v>
      </c>
      <c r="F1708" s="30" t="s">
        <v>740</v>
      </c>
      <c r="G1708" s="30" t="s">
        <v>52</v>
      </c>
      <c r="H1708" s="31" t="s">
        <v>53</v>
      </c>
      <c r="I1708" s="32"/>
      <c r="J1708" s="32"/>
      <c r="K1708" s="32"/>
      <c r="L1708" s="32"/>
      <c r="M1708" s="32"/>
      <c r="N1708" s="32"/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2">
        <v>0</v>
      </c>
      <c r="V1708" s="32">
        <f t="shared" si="4557"/>
        <v>0</v>
      </c>
      <c r="W1708" s="32"/>
      <c r="X1708" s="32"/>
      <c r="Y1708" s="32"/>
      <c r="Z1708" s="32"/>
      <c r="AA1708" s="32"/>
      <c r="AB1708" s="32">
        <v>0</v>
      </c>
      <c r="AC1708" s="33">
        <v>0</v>
      </c>
      <c r="AD1708" s="33">
        <v>0</v>
      </c>
      <c r="AE1708" s="34" t="e">
        <f t="shared" si="4691"/>
        <v>#DIV/0!</v>
      </c>
      <c r="AF1708" s="35">
        <v>0</v>
      </c>
      <c r="AG1708" s="35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f t="shared" si="4692"/>
        <v>0</v>
      </c>
      <c r="AM1708" s="36">
        <f t="shared" si="4693"/>
        <v>0</v>
      </c>
      <c r="AN1708" s="37" t="s">
        <v>35</v>
      </c>
    </row>
    <row r="1709" spans="2:40" ht="46.8" hidden="1" customHeight="1" x14ac:dyDescent="0.3">
      <c r="B1709" s="30" t="s">
        <v>831</v>
      </c>
      <c r="C1709" s="30" t="s">
        <v>104</v>
      </c>
      <c r="D1709" s="30" t="s">
        <v>106</v>
      </c>
      <c r="E1709" s="15" t="str">
        <f t="shared" si="4555"/>
        <v>0409</v>
      </c>
      <c r="F1709" s="30" t="s">
        <v>742</v>
      </c>
      <c r="G1709" s="30"/>
      <c r="H1709" s="31" t="s">
        <v>743</v>
      </c>
      <c r="I1709" s="32">
        <f t="shared" si="4665"/>
        <v>0</v>
      </c>
      <c r="J1709" s="32">
        <f t="shared" si="4666"/>
        <v>0</v>
      </c>
      <c r="K1709" s="32">
        <f t="shared" si="4667"/>
        <v>0</v>
      </c>
      <c r="L1709" s="32">
        <f t="shared" si="4668"/>
        <v>0</v>
      </c>
      <c r="M1709" s="32">
        <f t="shared" si="4669"/>
        <v>0</v>
      </c>
      <c r="N1709" s="32">
        <f t="shared" si="4670"/>
        <v>0</v>
      </c>
      <c r="O1709" s="32">
        <f t="shared" si="4671"/>
        <v>0</v>
      </c>
      <c r="P1709" s="32">
        <f t="shared" si="4672"/>
        <v>0</v>
      </c>
      <c r="Q1709" s="32">
        <f t="shared" si="4673"/>
        <v>0</v>
      </c>
      <c r="R1709" s="32">
        <f t="shared" si="4674"/>
        <v>0</v>
      </c>
      <c r="S1709" s="32">
        <f t="shared" si="4675"/>
        <v>0</v>
      </c>
      <c r="T1709" s="32">
        <f t="shared" si="4676"/>
        <v>0</v>
      </c>
      <c r="U1709" s="32">
        <v>0</v>
      </c>
      <c r="V1709" s="32">
        <f t="shared" si="4557"/>
        <v>0</v>
      </c>
      <c r="W1709" s="32">
        <f t="shared" si="4677"/>
        <v>0</v>
      </c>
      <c r="X1709" s="32">
        <f t="shared" si="4678"/>
        <v>0</v>
      </c>
      <c r="Y1709" s="32">
        <f t="shared" si="4679"/>
        <v>0</v>
      </c>
      <c r="Z1709" s="32">
        <f t="shared" si="4680"/>
        <v>0</v>
      </c>
      <c r="AA1709" s="32">
        <f t="shared" si="4681"/>
        <v>0</v>
      </c>
      <c r="AB1709" s="32">
        <f t="shared" si="4682"/>
        <v>0</v>
      </c>
      <c r="AC1709" s="33">
        <f t="shared" si="4683"/>
        <v>0</v>
      </c>
      <c r="AD1709" s="33">
        <f t="shared" si="4684"/>
        <v>0</v>
      </c>
      <c r="AE1709" s="34" t="e">
        <f t="shared" si="4691"/>
        <v>#DIV/0!</v>
      </c>
      <c r="AF1709" s="35">
        <f t="shared" si="4685"/>
        <v>0</v>
      </c>
      <c r="AG1709" s="35">
        <f t="shared" si="4686"/>
        <v>0</v>
      </c>
      <c r="AH1709" s="36">
        <f t="shared" si="4687"/>
        <v>0</v>
      </c>
      <c r="AI1709" s="36">
        <f t="shared" si="4688"/>
        <v>0</v>
      </c>
      <c r="AJ1709" s="36">
        <f t="shared" si="4689"/>
        <v>0</v>
      </c>
      <c r="AK1709" s="36">
        <f t="shared" si="4690"/>
        <v>0</v>
      </c>
      <c r="AL1709" s="36">
        <f t="shared" si="4692"/>
        <v>0</v>
      </c>
      <c r="AM1709" s="36">
        <f t="shared" si="4693"/>
        <v>0</v>
      </c>
      <c r="AN1709" s="37" t="s">
        <v>35</v>
      </c>
    </row>
    <row r="1710" spans="2:40" ht="31.2" hidden="1" customHeight="1" x14ac:dyDescent="0.3">
      <c r="B1710" s="30" t="s">
        <v>831</v>
      </c>
      <c r="C1710" s="30" t="s">
        <v>104</v>
      </c>
      <c r="D1710" s="30" t="s">
        <v>106</v>
      </c>
      <c r="E1710" s="15" t="str">
        <f t="shared" si="4555"/>
        <v>0409</v>
      </c>
      <c r="F1710" s="30" t="s">
        <v>744</v>
      </c>
      <c r="G1710" s="30"/>
      <c r="H1710" s="31" t="s">
        <v>745</v>
      </c>
      <c r="I1710" s="32">
        <f t="shared" si="4665"/>
        <v>0</v>
      </c>
      <c r="J1710" s="32">
        <f t="shared" si="4666"/>
        <v>0</v>
      </c>
      <c r="K1710" s="32">
        <f t="shared" si="4667"/>
        <v>0</v>
      </c>
      <c r="L1710" s="32">
        <f t="shared" si="4668"/>
        <v>0</v>
      </c>
      <c r="M1710" s="32">
        <f t="shared" si="4669"/>
        <v>0</v>
      </c>
      <c r="N1710" s="32">
        <f t="shared" si="4670"/>
        <v>0</v>
      </c>
      <c r="O1710" s="32">
        <f t="shared" si="4671"/>
        <v>0</v>
      </c>
      <c r="P1710" s="32">
        <f t="shared" si="4672"/>
        <v>0</v>
      </c>
      <c r="Q1710" s="32">
        <f t="shared" si="4673"/>
        <v>0</v>
      </c>
      <c r="R1710" s="32">
        <f t="shared" si="4674"/>
        <v>0</v>
      </c>
      <c r="S1710" s="32">
        <f t="shared" si="4675"/>
        <v>0</v>
      </c>
      <c r="T1710" s="32">
        <f t="shared" si="4676"/>
        <v>0</v>
      </c>
      <c r="U1710" s="32">
        <v>0</v>
      </c>
      <c r="V1710" s="32">
        <f t="shared" si="4557"/>
        <v>0</v>
      </c>
      <c r="W1710" s="32">
        <f t="shared" si="4677"/>
        <v>0</v>
      </c>
      <c r="X1710" s="32">
        <f t="shared" si="4678"/>
        <v>0</v>
      </c>
      <c r="Y1710" s="32">
        <f t="shared" si="4679"/>
        <v>0</v>
      </c>
      <c r="Z1710" s="32">
        <f t="shared" si="4680"/>
        <v>0</v>
      </c>
      <c r="AA1710" s="32">
        <f t="shared" si="4681"/>
        <v>0</v>
      </c>
      <c r="AB1710" s="32">
        <f t="shared" si="4682"/>
        <v>0</v>
      </c>
      <c r="AC1710" s="33">
        <f t="shared" si="4683"/>
        <v>0</v>
      </c>
      <c r="AD1710" s="33">
        <f t="shared" si="4684"/>
        <v>0</v>
      </c>
      <c r="AE1710" s="34" t="e">
        <f t="shared" si="4691"/>
        <v>#DIV/0!</v>
      </c>
      <c r="AF1710" s="35">
        <f t="shared" si="4685"/>
        <v>0</v>
      </c>
      <c r="AG1710" s="35">
        <f t="shared" si="4686"/>
        <v>0</v>
      </c>
      <c r="AH1710" s="36">
        <f t="shared" si="4687"/>
        <v>0</v>
      </c>
      <c r="AI1710" s="36">
        <f t="shared" si="4688"/>
        <v>0</v>
      </c>
      <c r="AJ1710" s="36">
        <f t="shared" si="4689"/>
        <v>0</v>
      </c>
      <c r="AK1710" s="36">
        <f t="shared" si="4690"/>
        <v>0</v>
      </c>
      <c r="AL1710" s="36">
        <f t="shared" si="4692"/>
        <v>0</v>
      </c>
      <c r="AM1710" s="36">
        <f t="shared" si="4693"/>
        <v>0</v>
      </c>
      <c r="AN1710" s="37" t="s">
        <v>35</v>
      </c>
    </row>
    <row r="1711" spans="2:40" ht="31.2" hidden="1" customHeight="1" x14ac:dyDescent="0.3">
      <c r="B1711" s="30" t="s">
        <v>831</v>
      </c>
      <c r="C1711" s="30" t="s">
        <v>104</v>
      </c>
      <c r="D1711" s="30" t="s">
        <v>106</v>
      </c>
      <c r="E1711" s="15" t="str">
        <f t="shared" si="4555"/>
        <v>0409</v>
      </c>
      <c r="F1711" s="30" t="s">
        <v>746</v>
      </c>
      <c r="G1711" s="30"/>
      <c r="H1711" s="31" t="s">
        <v>747</v>
      </c>
      <c r="I1711" s="32">
        <f t="shared" si="4665"/>
        <v>0</v>
      </c>
      <c r="J1711" s="32">
        <f t="shared" si="4666"/>
        <v>0</v>
      </c>
      <c r="K1711" s="32">
        <f t="shared" si="4667"/>
        <v>0</v>
      </c>
      <c r="L1711" s="32">
        <f t="shared" si="4668"/>
        <v>0</v>
      </c>
      <c r="M1711" s="32">
        <f t="shared" si="4669"/>
        <v>0</v>
      </c>
      <c r="N1711" s="32">
        <f t="shared" si="4670"/>
        <v>0</v>
      </c>
      <c r="O1711" s="32">
        <f t="shared" si="4671"/>
        <v>0</v>
      </c>
      <c r="P1711" s="32">
        <f t="shared" si="4672"/>
        <v>0</v>
      </c>
      <c r="Q1711" s="32">
        <f t="shared" si="4673"/>
        <v>0</v>
      </c>
      <c r="R1711" s="32">
        <f t="shared" si="4674"/>
        <v>0</v>
      </c>
      <c r="S1711" s="32">
        <f t="shared" si="4675"/>
        <v>0</v>
      </c>
      <c r="T1711" s="32">
        <f t="shared" si="4676"/>
        <v>0</v>
      </c>
      <c r="U1711" s="32">
        <v>0</v>
      </c>
      <c r="V1711" s="32">
        <f t="shared" si="4557"/>
        <v>0</v>
      </c>
      <c r="W1711" s="32">
        <f t="shared" si="4677"/>
        <v>0</v>
      </c>
      <c r="X1711" s="32">
        <f t="shared" si="4678"/>
        <v>0</v>
      </c>
      <c r="Y1711" s="32">
        <f t="shared" si="4679"/>
        <v>0</v>
      </c>
      <c r="Z1711" s="32">
        <f t="shared" si="4680"/>
        <v>0</v>
      </c>
      <c r="AA1711" s="32">
        <f t="shared" si="4681"/>
        <v>0</v>
      </c>
      <c r="AB1711" s="32">
        <f t="shared" si="4682"/>
        <v>0</v>
      </c>
      <c r="AC1711" s="33">
        <f t="shared" si="4683"/>
        <v>0</v>
      </c>
      <c r="AD1711" s="33">
        <f t="shared" si="4684"/>
        <v>0</v>
      </c>
      <c r="AE1711" s="34" t="e">
        <f t="shared" si="4691"/>
        <v>#DIV/0!</v>
      </c>
      <c r="AF1711" s="35">
        <f t="shared" si="4685"/>
        <v>0</v>
      </c>
      <c r="AG1711" s="35">
        <f t="shared" si="4686"/>
        <v>0</v>
      </c>
      <c r="AH1711" s="36">
        <f t="shared" si="4687"/>
        <v>0</v>
      </c>
      <c r="AI1711" s="36">
        <f t="shared" si="4688"/>
        <v>0</v>
      </c>
      <c r="AJ1711" s="36">
        <f t="shared" si="4689"/>
        <v>0</v>
      </c>
      <c r="AK1711" s="36">
        <f t="shared" si="4690"/>
        <v>0</v>
      </c>
      <c r="AL1711" s="36">
        <f t="shared" si="4692"/>
        <v>0</v>
      </c>
      <c r="AM1711" s="36">
        <f t="shared" si="4693"/>
        <v>0</v>
      </c>
      <c r="AN1711" s="37" t="s">
        <v>35</v>
      </c>
    </row>
    <row r="1712" spans="2:40" ht="31.2" hidden="1" customHeight="1" x14ac:dyDescent="0.3">
      <c r="B1712" s="30" t="s">
        <v>831</v>
      </c>
      <c r="C1712" s="30" t="s">
        <v>104</v>
      </c>
      <c r="D1712" s="30" t="s">
        <v>106</v>
      </c>
      <c r="E1712" s="15" t="str">
        <f t="shared" si="4555"/>
        <v>0409</v>
      </c>
      <c r="F1712" s="30" t="s">
        <v>748</v>
      </c>
      <c r="G1712" s="30"/>
      <c r="H1712" s="31" t="s">
        <v>749</v>
      </c>
      <c r="I1712" s="32">
        <f t="shared" si="4665"/>
        <v>0</v>
      </c>
      <c r="J1712" s="32">
        <f t="shared" si="4666"/>
        <v>0</v>
      </c>
      <c r="K1712" s="32">
        <f t="shared" si="4667"/>
        <v>0</v>
      </c>
      <c r="L1712" s="32">
        <f t="shared" si="4668"/>
        <v>0</v>
      </c>
      <c r="M1712" s="32">
        <f t="shared" si="4669"/>
        <v>0</v>
      </c>
      <c r="N1712" s="32">
        <f t="shared" si="4670"/>
        <v>0</v>
      </c>
      <c r="O1712" s="32">
        <f t="shared" si="4671"/>
        <v>0</v>
      </c>
      <c r="P1712" s="32">
        <f t="shared" si="4672"/>
        <v>0</v>
      </c>
      <c r="Q1712" s="32">
        <f t="shared" si="4673"/>
        <v>0</v>
      </c>
      <c r="R1712" s="32">
        <f t="shared" si="4674"/>
        <v>0</v>
      </c>
      <c r="S1712" s="32">
        <f t="shared" si="4675"/>
        <v>0</v>
      </c>
      <c r="T1712" s="32">
        <f t="shared" si="4676"/>
        <v>0</v>
      </c>
      <c r="U1712" s="32">
        <v>0</v>
      </c>
      <c r="V1712" s="32">
        <f t="shared" si="4557"/>
        <v>0</v>
      </c>
      <c r="W1712" s="32">
        <f t="shared" si="4677"/>
        <v>0</v>
      </c>
      <c r="X1712" s="32">
        <f t="shared" si="4678"/>
        <v>0</v>
      </c>
      <c r="Y1712" s="32">
        <f t="shared" si="4679"/>
        <v>0</v>
      </c>
      <c r="Z1712" s="32">
        <f t="shared" si="4680"/>
        <v>0</v>
      </c>
      <c r="AA1712" s="32">
        <f t="shared" si="4681"/>
        <v>0</v>
      </c>
      <c r="AB1712" s="32">
        <f t="shared" si="4682"/>
        <v>0</v>
      </c>
      <c r="AC1712" s="33">
        <f t="shared" si="4683"/>
        <v>0</v>
      </c>
      <c r="AD1712" s="33">
        <f t="shared" si="4684"/>
        <v>0</v>
      </c>
      <c r="AE1712" s="34" t="e">
        <f t="shared" si="4691"/>
        <v>#DIV/0!</v>
      </c>
      <c r="AF1712" s="35">
        <f t="shared" si="4685"/>
        <v>0</v>
      </c>
      <c r="AG1712" s="35">
        <f t="shared" si="4686"/>
        <v>0</v>
      </c>
      <c r="AH1712" s="36">
        <f t="shared" si="4687"/>
        <v>0</v>
      </c>
      <c r="AI1712" s="36">
        <f t="shared" si="4688"/>
        <v>0</v>
      </c>
      <c r="AJ1712" s="36">
        <f t="shared" si="4689"/>
        <v>0</v>
      </c>
      <c r="AK1712" s="36">
        <f t="shared" si="4690"/>
        <v>0</v>
      </c>
      <c r="AL1712" s="36">
        <f t="shared" si="4692"/>
        <v>0</v>
      </c>
      <c r="AM1712" s="36">
        <f t="shared" si="4693"/>
        <v>0</v>
      </c>
      <c r="AN1712" s="37" t="s">
        <v>35</v>
      </c>
    </row>
    <row r="1713" spans="2:40" ht="31.2" hidden="1" customHeight="1" x14ac:dyDescent="0.3">
      <c r="B1713" s="30" t="s">
        <v>831</v>
      </c>
      <c r="C1713" s="30" t="s">
        <v>104</v>
      </c>
      <c r="D1713" s="30" t="s">
        <v>106</v>
      </c>
      <c r="E1713" s="15" t="str">
        <f t="shared" ref="E1713:E1776" si="4694">CONCATENATE(C1713,D1713)</f>
        <v>0409</v>
      </c>
      <c r="F1713" s="30" t="s">
        <v>748</v>
      </c>
      <c r="G1713" s="30" t="s">
        <v>50</v>
      </c>
      <c r="H1713" s="31" t="s">
        <v>51</v>
      </c>
      <c r="I1713" s="32">
        <f t="shared" si="4665"/>
        <v>0</v>
      </c>
      <c r="J1713" s="32">
        <f t="shared" si="4666"/>
        <v>0</v>
      </c>
      <c r="K1713" s="32">
        <f t="shared" si="4667"/>
        <v>0</v>
      </c>
      <c r="L1713" s="32">
        <f t="shared" si="4668"/>
        <v>0</v>
      </c>
      <c r="M1713" s="32">
        <f t="shared" si="4669"/>
        <v>0</v>
      </c>
      <c r="N1713" s="32">
        <f t="shared" si="4670"/>
        <v>0</v>
      </c>
      <c r="O1713" s="32">
        <f t="shared" si="4671"/>
        <v>0</v>
      </c>
      <c r="P1713" s="32">
        <f t="shared" si="4672"/>
        <v>0</v>
      </c>
      <c r="Q1713" s="32">
        <f t="shared" si="4673"/>
        <v>0</v>
      </c>
      <c r="R1713" s="32">
        <f t="shared" si="4674"/>
        <v>0</v>
      </c>
      <c r="S1713" s="32">
        <f t="shared" si="4675"/>
        <v>0</v>
      </c>
      <c r="T1713" s="32">
        <f t="shared" si="4676"/>
        <v>0</v>
      </c>
      <c r="U1713" s="32">
        <v>0</v>
      </c>
      <c r="V1713" s="32">
        <f t="shared" ref="V1713:V1776" si="4695">I1713+L1713+U1713+T1713+S1713+R1713+Q1713+P1713+O1713</f>
        <v>0</v>
      </c>
      <c r="W1713" s="32">
        <f t="shared" si="4677"/>
        <v>0</v>
      </c>
      <c r="X1713" s="32">
        <f t="shared" si="4678"/>
        <v>0</v>
      </c>
      <c r="Y1713" s="32">
        <f t="shared" si="4679"/>
        <v>0</v>
      </c>
      <c r="Z1713" s="32">
        <f t="shared" si="4680"/>
        <v>0</v>
      </c>
      <c r="AA1713" s="32">
        <f t="shared" si="4681"/>
        <v>0</v>
      </c>
      <c r="AB1713" s="32">
        <f t="shared" si="4682"/>
        <v>0</v>
      </c>
      <c r="AC1713" s="33">
        <f t="shared" si="4683"/>
        <v>0</v>
      </c>
      <c r="AD1713" s="33">
        <f t="shared" si="4684"/>
        <v>0</v>
      </c>
      <c r="AE1713" s="34" t="e">
        <f t="shared" si="4691"/>
        <v>#DIV/0!</v>
      </c>
      <c r="AF1713" s="35">
        <f t="shared" si="4685"/>
        <v>0</v>
      </c>
      <c r="AG1713" s="35">
        <f t="shared" si="4686"/>
        <v>0</v>
      </c>
      <c r="AH1713" s="36">
        <f t="shared" si="4687"/>
        <v>0</v>
      </c>
      <c r="AI1713" s="36">
        <f t="shared" si="4688"/>
        <v>0</v>
      </c>
      <c r="AJ1713" s="36">
        <f t="shared" si="4689"/>
        <v>0</v>
      </c>
      <c r="AK1713" s="36">
        <f t="shared" si="4690"/>
        <v>0</v>
      </c>
      <c r="AL1713" s="36">
        <f t="shared" si="4692"/>
        <v>0</v>
      </c>
      <c r="AM1713" s="36">
        <f t="shared" si="4693"/>
        <v>0</v>
      </c>
      <c r="AN1713" s="37" t="s">
        <v>35</v>
      </c>
    </row>
    <row r="1714" spans="2:40" ht="31.2" hidden="1" customHeight="1" x14ac:dyDescent="0.3">
      <c r="B1714" s="30" t="s">
        <v>831</v>
      </c>
      <c r="C1714" s="30" t="s">
        <v>104</v>
      </c>
      <c r="D1714" s="30" t="s">
        <v>106</v>
      </c>
      <c r="E1714" s="15" t="str">
        <f t="shared" si="4694"/>
        <v>0409</v>
      </c>
      <c r="F1714" s="30" t="s">
        <v>748</v>
      </c>
      <c r="G1714" s="30" t="s">
        <v>52</v>
      </c>
      <c r="H1714" s="31" t="s">
        <v>53</v>
      </c>
      <c r="I1714" s="32"/>
      <c r="J1714" s="32"/>
      <c r="K1714" s="32"/>
      <c r="L1714" s="32"/>
      <c r="M1714" s="32"/>
      <c r="N1714" s="32"/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2">
        <v>0</v>
      </c>
      <c r="V1714" s="32">
        <f t="shared" si="4695"/>
        <v>0</v>
      </c>
      <c r="W1714" s="32"/>
      <c r="X1714" s="32"/>
      <c r="Y1714" s="32"/>
      <c r="Z1714" s="32"/>
      <c r="AA1714" s="32"/>
      <c r="AB1714" s="32">
        <v>0</v>
      </c>
      <c r="AC1714" s="33">
        <v>0</v>
      </c>
      <c r="AD1714" s="33">
        <v>0</v>
      </c>
      <c r="AE1714" s="34" t="e">
        <f t="shared" si="4691"/>
        <v>#DIV/0!</v>
      </c>
      <c r="AF1714" s="35">
        <v>0</v>
      </c>
      <c r="AG1714" s="35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f t="shared" si="4692"/>
        <v>0</v>
      </c>
      <c r="AM1714" s="36">
        <f t="shared" si="4693"/>
        <v>0</v>
      </c>
      <c r="AN1714" s="37" t="s">
        <v>35</v>
      </c>
    </row>
    <row r="1715" spans="2:40" ht="31.2" x14ac:dyDescent="0.3">
      <c r="B1715" s="30" t="s">
        <v>831</v>
      </c>
      <c r="C1715" s="30" t="s">
        <v>104</v>
      </c>
      <c r="D1715" s="30" t="s">
        <v>106</v>
      </c>
      <c r="E1715" s="15" t="str">
        <f t="shared" si="4694"/>
        <v>0409</v>
      </c>
      <c r="F1715" s="30" t="s">
        <v>249</v>
      </c>
      <c r="G1715" s="30"/>
      <c r="H1715" s="31" t="s">
        <v>250</v>
      </c>
      <c r="I1715" s="32">
        <f t="shared" si="4665"/>
        <v>53393.700000000004</v>
      </c>
      <c r="J1715" s="32">
        <f t="shared" si="4666"/>
        <v>0</v>
      </c>
      <c r="K1715" s="32">
        <f t="shared" si="4667"/>
        <v>0</v>
      </c>
      <c r="L1715" s="32">
        <f t="shared" si="4668"/>
        <v>-23255</v>
      </c>
      <c r="M1715" s="32">
        <f t="shared" si="4669"/>
        <v>0</v>
      </c>
      <c r="N1715" s="32">
        <f t="shared" si="4670"/>
        <v>0</v>
      </c>
      <c r="O1715" s="32">
        <f t="shared" si="4671"/>
        <v>0</v>
      </c>
      <c r="P1715" s="32">
        <f t="shared" si="4672"/>
        <v>0</v>
      </c>
      <c r="Q1715" s="32">
        <f t="shared" si="4673"/>
        <v>0</v>
      </c>
      <c r="R1715" s="32">
        <f t="shared" si="4674"/>
        <v>0</v>
      </c>
      <c r="S1715" s="32">
        <f t="shared" si="4675"/>
        <v>0</v>
      </c>
      <c r="T1715" s="32">
        <f t="shared" si="4676"/>
        <v>0</v>
      </c>
      <c r="U1715" s="32">
        <v>0</v>
      </c>
      <c r="V1715" s="32">
        <f t="shared" si="4695"/>
        <v>30138.700000000004</v>
      </c>
      <c r="W1715" s="32">
        <f t="shared" si="4677"/>
        <v>0</v>
      </c>
      <c r="X1715" s="32">
        <f t="shared" si="4678"/>
        <v>0</v>
      </c>
      <c r="Y1715" s="32">
        <f t="shared" si="4679"/>
        <v>0</v>
      </c>
      <c r="Z1715" s="32">
        <f t="shared" si="4680"/>
        <v>0</v>
      </c>
      <c r="AA1715" s="32">
        <f t="shared" si="4681"/>
        <v>0</v>
      </c>
      <c r="AB1715" s="32">
        <f t="shared" si="4682"/>
        <v>28650.59678</v>
      </c>
      <c r="AC1715" s="33">
        <f t="shared" si="4683"/>
        <v>44216.041190000004</v>
      </c>
      <c r="AD1715" s="33">
        <f t="shared" si="4684"/>
        <v>43961.222419999998</v>
      </c>
      <c r="AE1715" s="34">
        <f t="shared" si="4691"/>
        <v>99.423696099555741</v>
      </c>
      <c r="AF1715" s="32">
        <f t="shared" si="4685"/>
        <v>44216.041190000004</v>
      </c>
      <c r="AG1715" s="32">
        <f t="shared" si="4686"/>
        <v>0</v>
      </c>
      <c r="AH1715" s="32">
        <f t="shared" si="4687"/>
        <v>0</v>
      </c>
      <c r="AI1715" s="32">
        <f t="shared" si="4688"/>
        <v>0</v>
      </c>
      <c r="AJ1715" s="32">
        <f t="shared" si="4689"/>
        <v>0</v>
      </c>
      <c r="AK1715" s="32">
        <f t="shared" si="4690"/>
        <v>0</v>
      </c>
      <c r="AL1715" s="32">
        <f t="shared" si="4692"/>
        <v>44216.041190000004</v>
      </c>
      <c r="AM1715" s="32">
        <f t="shared" si="4693"/>
        <v>-14077.341189999999</v>
      </c>
    </row>
    <row r="1716" spans="2:40" ht="46.8" x14ac:dyDescent="0.3">
      <c r="B1716" s="30" t="s">
        <v>831</v>
      </c>
      <c r="C1716" s="30" t="s">
        <v>104</v>
      </c>
      <c r="D1716" s="30" t="s">
        <v>106</v>
      </c>
      <c r="E1716" s="15" t="str">
        <f t="shared" si="4694"/>
        <v>0409</v>
      </c>
      <c r="F1716" s="30" t="s">
        <v>750</v>
      </c>
      <c r="G1716" s="30"/>
      <c r="H1716" s="31" t="s">
        <v>751</v>
      </c>
      <c r="I1716" s="32">
        <f t="shared" ref="I1716:N1716" si="4696">I1721</f>
        <v>53393.700000000004</v>
      </c>
      <c r="J1716" s="32">
        <f t="shared" si="4696"/>
        <v>0</v>
      </c>
      <c r="K1716" s="32">
        <f t="shared" si="4696"/>
        <v>0</v>
      </c>
      <c r="L1716" s="32">
        <f t="shared" si="4696"/>
        <v>-23255</v>
      </c>
      <c r="M1716" s="32">
        <f t="shared" si="4696"/>
        <v>0</v>
      </c>
      <c r="N1716" s="32">
        <f t="shared" si="4696"/>
        <v>0</v>
      </c>
      <c r="O1716" s="32">
        <f>O1721+O1717</f>
        <v>0</v>
      </c>
      <c r="P1716" s="32">
        <f>P1721+P1717</f>
        <v>0</v>
      </c>
      <c r="Q1716" s="32">
        <f>Q1721</f>
        <v>0</v>
      </c>
      <c r="R1716" s="32">
        <f>R1721</f>
        <v>0</v>
      </c>
      <c r="S1716" s="32">
        <f>S1721</f>
        <v>0</v>
      </c>
      <c r="T1716" s="32">
        <f>T1721</f>
        <v>0</v>
      </c>
      <c r="U1716" s="32">
        <v>0</v>
      </c>
      <c r="V1716" s="32">
        <f t="shared" si="4695"/>
        <v>30138.700000000004</v>
      </c>
      <c r="W1716" s="32">
        <f>W1721</f>
        <v>0</v>
      </c>
      <c r="X1716" s="32">
        <f>X1721</f>
        <v>0</v>
      </c>
      <c r="Y1716" s="32">
        <f>Y1721</f>
        <v>0</v>
      </c>
      <c r="Z1716" s="32">
        <f>Z1721</f>
        <v>0</v>
      </c>
      <c r="AA1716" s="32">
        <f>AA1721</f>
        <v>0</v>
      </c>
      <c r="AB1716" s="32">
        <f>AB1721+AB1717</f>
        <v>28650.59678</v>
      </c>
      <c r="AC1716" s="33">
        <f>AC1721+AC1717</f>
        <v>44216.041190000004</v>
      </c>
      <c r="AD1716" s="33">
        <f>AD1721+AD1717</f>
        <v>43961.222419999998</v>
      </c>
      <c r="AE1716" s="34">
        <f t="shared" si="4691"/>
        <v>99.423696099555741</v>
      </c>
      <c r="AF1716" s="32">
        <f t="shared" ref="AF1716:AK1716" si="4697">AF1721+AF1717</f>
        <v>44216.041190000004</v>
      </c>
      <c r="AG1716" s="32">
        <f t="shared" si="4697"/>
        <v>0</v>
      </c>
      <c r="AH1716" s="32">
        <f t="shared" si="4697"/>
        <v>0</v>
      </c>
      <c r="AI1716" s="32">
        <f t="shared" si="4697"/>
        <v>0</v>
      </c>
      <c r="AJ1716" s="32">
        <f t="shared" si="4697"/>
        <v>0</v>
      </c>
      <c r="AK1716" s="32">
        <f t="shared" si="4697"/>
        <v>0</v>
      </c>
      <c r="AL1716" s="32">
        <f t="shared" si="4692"/>
        <v>44216.041190000004</v>
      </c>
      <c r="AM1716" s="32">
        <f t="shared" si="4693"/>
        <v>-14077.341189999999</v>
      </c>
    </row>
    <row r="1717" spans="2:40" ht="31.2" x14ac:dyDescent="0.3">
      <c r="B1717" s="30" t="s">
        <v>831</v>
      </c>
      <c r="C1717" s="30" t="s">
        <v>104</v>
      </c>
      <c r="D1717" s="30" t="s">
        <v>106</v>
      </c>
      <c r="E1717" s="15" t="str">
        <f t="shared" si="4694"/>
        <v>0409</v>
      </c>
      <c r="F1717" s="30" t="s">
        <v>752</v>
      </c>
      <c r="G1717" s="30"/>
      <c r="H1717" s="31" t="s">
        <v>753</v>
      </c>
      <c r="I1717" s="32"/>
      <c r="J1717" s="32"/>
      <c r="K1717" s="32"/>
      <c r="L1717" s="32"/>
      <c r="M1717" s="32"/>
      <c r="N1717" s="32"/>
      <c r="O1717" s="32">
        <f t="shared" ref="O1717:O1721" si="4698">O1718</f>
        <v>0</v>
      </c>
      <c r="P1717" s="32">
        <f t="shared" ref="P1717:P1721" si="4699">P1718</f>
        <v>0</v>
      </c>
      <c r="Q1717" s="32"/>
      <c r="R1717" s="32"/>
      <c r="S1717" s="32"/>
      <c r="T1717" s="32"/>
      <c r="U1717" s="32"/>
      <c r="V1717" s="32">
        <f t="shared" si="4695"/>
        <v>0</v>
      </c>
      <c r="W1717" s="32"/>
      <c r="X1717" s="32"/>
      <c r="Y1717" s="32"/>
      <c r="Z1717" s="32"/>
      <c r="AA1717" s="32"/>
      <c r="AB1717" s="32">
        <f t="shared" ref="AB1717:AB1721" si="4700">AB1718</f>
        <v>0</v>
      </c>
      <c r="AC1717" s="33">
        <f t="shared" ref="AC1717:AC1721" si="4701">AC1718</f>
        <v>14349.495000000001</v>
      </c>
      <c r="AD1717" s="33">
        <f t="shared" ref="AD1717:AD1721" si="4702">AD1718</f>
        <v>14094.703289999999</v>
      </c>
      <c r="AE1717" s="34">
        <f t="shared" si="4691"/>
        <v>98.224385527156173</v>
      </c>
      <c r="AF1717" s="32">
        <f t="shared" ref="AF1717:AF1721" si="4703">AF1718</f>
        <v>14349.495000000001</v>
      </c>
      <c r="AG1717" s="32">
        <f t="shared" ref="AG1717:AG1721" si="4704">AG1718</f>
        <v>0</v>
      </c>
      <c r="AH1717" s="32">
        <f t="shared" ref="AH1717:AH1721" si="4705">AH1718</f>
        <v>0</v>
      </c>
      <c r="AI1717" s="32">
        <f t="shared" ref="AI1717:AI1721" si="4706">AI1718</f>
        <v>0</v>
      </c>
      <c r="AJ1717" s="32">
        <f t="shared" ref="AJ1717:AJ1721" si="4707">AJ1718</f>
        <v>0</v>
      </c>
      <c r="AK1717" s="32">
        <f t="shared" ref="AK1717:AK1721" si="4708">AK1718</f>
        <v>0</v>
      </c>
      <c r="AL1717" s="32">
        <f t="shared" si="4692"/>
        <v>14349.495000000001</v>
      </c>
      <c r="AM1717" s="32">
        <f t="shared" si="4693"/>
        <v>-14349.495000000001</v>
      </c>
    </row>
    <row r="1718" spans="2:40" ht="46.8" x14ac:dyDescent="0.3">
      <c r="B1718" s="30" t="s">
        <v>831</v>
      </c>
      <c r="C1718" s="30" t="s">
        <v>104</v>
      </c>
      <c r="D1718" s="30" t="s">
        <v>106</v>
      </c>
      <c r="E1718" s="15" t="str">
        <f t="shared" si="4694"/>
        <v>0409</v>
      </c>
      <c r="F1718" s="30" t="s">
        <v>754</v>
      </c>
      <c r="G1718" s="30"/>
      <c r="H1718" s="31" t="s">
        <v>755</v>
      </c>
      <c r="I1718" s="32"/>
      <c r="J1718" s="32"/>
      <c r="K1718" s="32"/>
      <c r="L1718" s="32"/>
      <c r="M1718" s="32"/>
      <c r="N1718" s="32"/>
      <c r="O1718" s="32">
        <f t="shared" si="4698"/>
        <v>0</v>
      </c>
      <c r="P1718" s="32">
        <f t="shared" si="4699"/>
        <v>0</v>
      </c>
      <c r="Q1718" s="32"/>
      <c r="R1718" s="32"/>
      <c r="S1718" s="32"/>
      <c r="T1718" s="32"/>
      <c r="U1718" s="32"/>
      <c r="V1718" s="32">
        <f t="shared" si="4695"/>
        <v>0</v>
      </c>
      <c r="W1718" s="32"/>
      <c r="X1718" s="32"/>
      <c r="Y1718" s="32"/>
      <c r="Z1718" s="32"/>
      <c r="AA1718" s="32"/>
      <c r="AB1718" s="32">
        <f t="shared" si="4700"/>
        <v>0</v>
      </c>
      <c r="AC1718" s="33">
        <f t="shared" si="4701"/>
        <v>14349.495000000001</v>
      </c>
      <c r="AD1718" s="33">
        <f t="shared" si="4702"/>
        <v>14094.703289999999</v>
      </c>
      <c r="AE1718" s="34">
        <f t="shared" si="4691"/>
        <v>98.224385527156173</v>
      </c>
      <c r="AF1718" s="32">
        <f t="shared" si="4703"/>
        <v>14349.495000000001</v>
      </c>
      <c r="AG1718" s="32">
        <f t="shared" si="4704"/>
        <v>0</v>
      </c>
      <c r="AH1718" s="32">
        <f t="shared" si="4705"/>
        <v>0</v>
      </c>
      <c r="AI1718" s="32">
        <f t="shared" si="4706"/>
        <v>0</v>
      </c>
      <c r="AJ1718" s="32">
        <f t="shared" si="4707"/>
        <v>0</v>
      </c>
      <c r="AK1718" s="32">
        <f t="shared" si="4708"/>
        <v>0</v>
      </c>
      <c r="AL1718" s="32">
        <f t="shared" si="4692"/>
        <v>14349.495000000001</v>
      </c>
      <c r="AM1718" s="32">
        <f t="shared" si="4693"/>
        <v>-14349.495000000001</v>
      </c>
    </row>
    <row r="1719" spans="2:40" x14ac:dyDescent="0.3">
      <c r="B1719" s="30" t="s">
        <v>831</v>
      </c>
      <c r="C1719" s="30" t="s">
        <v>104</v>
      </c>
      <c r="D1719" s="30" t="s">
        <v>106</v>
      </c>
      <c r="E1719" s="15" t="str">
        <f t="shared" si="4694"/>
        <v>0409</v>
      </c>
      <c r="F1719" s="30" t="s">
        <v>754</v>
      </c>
      <c r="G1719" s="30" t="s">
        <v>56</v>
      </c>
      <c r="H1719" s="31" t="s">
        <v>57</v>
      </c>
      <c r="I1719" s="32"/>
      <c r="J1719" s="32"/>
      <c r="K1719" s="32"/>
      <c r="L1719" s="32"/>
      <c r="M1719" s="32"/>
      <c r="N1719" s="32"/>
      <c r="O1719" s="32">
        <f t="shared" si="4698"/>
        <v>0</v>
      </c>
      <c r="P1719" s="32">
        <f t="shared" si="4699"/>
        <v>0</v>
      </c>
      <c r="Q1719" s="32"/>
      <c r="R1719" s="32"/>
      <c r="S1719" s="32"/>
      <c r="T1719" s="32"/>
      <c r="U1719" s="32"/>
      <c r="V1719" s="32">
        <f t="shared" si="4695"/>
        <v>0</v>
      </c>
      <c r="W1719" s="32"/>
      <c r="X1719" s="32"/>
      <c r="Y1719" s="32"/>
      <c r="Z1719" s="32"/>
      <c r="AA1719" s="32"/>
      <c r="AB1719" s="32">
        <f t="shared" si="4700"/>
        <v>0</v>
      </c>
      <c r="AC1719" s="33">
        <f t="shared" si="4701"/>
        <v>14349.495000000001</v>
      </c>
      <c r="AD1719" s="33">
        <f t="shared" si="4702"/>
        <v>14094.703289999999</v>
      </c>
      <c r="AE1719" s="34">
        <f t="shared" si="4691"/>
        <v>98.224385527156173</v>
      </c>
      <c r="AF1719" s="32">
        <f t="shared" si="4703"/>
        <v>14349.495000000001</v>
      </c>
      <c r="AG1719" s="32">
        <f t="shared" si="4704"/>
        <v>0</v>
      </c>
      <c r="AH1719" s="32">
        <f t="shared" si="4705"/>
        <v>0</v>
      </c>
      <c r="AI1719" s="32">
        <f t="shared" si="4706"/>
        <v>0</v>
      </c>
      <c r="AJ1719" s="32">
        <f t="shared" si="4707"/>
        <v>0</v>
      </c>
      <c r="AK1719" s="32">
        <f t="shared" si="4708"/>
        <v>0</v>
      </c>
      <c r="AL1719" s="32">
        <f t="shared" si="4692"/>
        <v>14349.495000000001</v>
      </c>
      <c r="AM1719" s="32">
        <f t="shared" si="4693"/>
        <v>-14349.495000000001</v>
      </c>
    </row>
    <row r="1720" spans="2:40" ht="62.4" x14ac:dyDescent="0.3">
      <c r="B1720" s="30" t="s">
        <v>831</v>
      </c>
      <c r="C1720" s="30" t="s">
        <v>104</v>
      </c>
      <c r="D1720" s="30" t="s">
        <v>106</v>
      </c>
      <c r="E1720" s="15" t="str">
        <f t="shared" si="4694"/>
        <v>0409</v>
      </c>
      <c r="F1720" s="30" t="s">
        <v>754</v>
      </c>
      <c r="G1720" s="30" t="s">
        <v>472</v>
      </c>
      <c r="H1720" s="31" t="s">
        <v>473</v>
      </c>
      <c r="I1720" s="32"/>
      <c r="J1720" s="32"/>
      <c r="K1720" s="32"/>
      <c r="L1720" s="32"/>
      <c r="M1720" s="32"/>
      <c r="N1720" s="32"/>
      <c r="O1720" s="32">
        <v>0</v>
      </c>
      <c r="P1720" s="32">
        <v>0</v>
      </c>
      <c r="Q1720" s="32"/>
      <c r="R1720" s="32"/>
      <c r="S1720" s="32"/>
      <c r="T1720" s="32"/>
      <c r="U1720" s="32"/>
      <c r="V1720" s="32">
        <f t="shared" si="4695"/>
        <v>0</v>
      </c>
      <c r="W1720" s="32"/>
      <c r="X1720" s="32"/>
      <c r="Y1720" s="32"/>
      <c r="Z1720" s="32"/>
      <c r="AA1720" s="32"/>
      <c r="AB1720" s="32">
        <v>0</v>
      </c>
      <c r="AC1720" s="33">
        <v>14349.495000000001</v>
      </c>
      <c r="AD1720" s="33">
        <v>14094.703289999999</v>
      </c>
      <c r="AE1720" s="34">
        <f t="shared" si="4691"/>
        <v>98.224385527156173</v>
      </c>
      <c r="AF1720" s="32">
        <v>14349.495000000001</v>
      </c>
      <c r="AG1720" s="32">
        <v>0</v>
      </c>
      <c r="AH1720" s="32">
        <v>0</v>
      </c>
      <c r="AI1720" s="32">
        <v>0</v>
      </c>
      <c r="AJ1720" s="32">
        <v>0</v>
      </c>
      <c r="AK1720" s="32">
        <v>0</v>
      </c>
      <c r="AL1720" s="32">
        <f t="shared" si="4692"/>
        <v>14349.495000000001</v>
      </c>
      <c r="AM1720" s="32">
        <f t="shared" si="4693"/>
        <v>-14349.495000000001</v>
      </c>
    </row>
    <row r="1721" spans="2:40" ht="31.2" x14ac:dyDescent="0.3">
      <c r="B1721" s="30" t="s">
        <v>831</v>
      </c>
      <c r="C1721" s="30" t="s">
        <v>104</v>
      </c>
      <c r="D1721" s="30" t="s">
        <v>106</v>
      </c>
      <c r="E1721" s="15" t="str">
        <f t="shared" si="4694"/>
        <v>0409</v>
      </c>
      <c r="F1721" s="30" t="s">
        <v>756</v>
      </c>
      <c r="G1721" s="30"/>
      <c r="H1721" s="31" t="s">
        <v>757</v>
      </c>
      <c r="I1721" s="32">
        <f t="shared" ref="I1721:N1721" si="4709">I1722</f>
        <v>53393.700000000004</v>
      </c>
      <c r="J1721" s="32">
        <f t="shared" si="4709"/>
        <v>0</v>
      </c>
      <c r="K1721" s="32">
        <f t="shared" si="4709"/>
        <v>0</v>
      </c>
      <c r="L1721" s="32">
        <f t="shared" si="4709"/>
        <v>-23255</v>
      </c>
      <c r="M1721" s="32">
        <f t="shared" si="4709"/>
        <v>0</v>
      </c>
      <c r="N1721" s="32">
        <f t="shared" si="4709"/>
        <v>0</v>
      </c>
      <c r="O1721" s="32">
        <f t="shared" si="4698"/>
        <v>0</v>
      </c>
      <c r="P1721" s="32">
        <f t="shared" si="4699"/>
        <v>0</v>
      </c>
      <c r="Q1721" s="32">
        <f>Q1722</f>
        <v>0</v>
      </c>
      <c r="R1721" s="32">
        <f>R1722</f>
        <v>0</v>
      </c>
      <c r="S1721" s="32">
        <f>S1722</f>
        <v>0</v>
      </c>
      <c r="T1721" s="32">
        <f>T1722</f>
        <v>0</v>
      </c>
      <c r="U1721" s="32">
        <v>0</v>
      </c>
      <c r="V1721" s="32">
        <f t="shared" si="4695"/>
        <v>30138.700000000004</v>
      </c>
      <c r="W1721" s="32">
        <f>W1722</f>
        <v>0</v>
      </c>
      <c r="X1721" s="32">
        <f>X1722</f>
        <v>0</v>
      </c>
      <c r="Y1721" s="32">
        <f>Y1722</f>
        <v>0</v>
      </c>
      <c r="Z1721" s="32">
        <f>Z1722</f>
        <v>0</v>
      </c>
      <c r="AA1721" s="32">
        <f>AA1722</f>
        <v>0</v>
      </c>
      <c r="AB1721" s="32">
        <f t="shared" si="4700"/>
        <v>28650.59678</v>
      </c>
      <c r="AC1721" s="33">
        <f t="shared" si="4701"/>
        <v>29866.546190000001</v>
      </c>
      <c r="AD1721" s="33">
        <f t="shared" si="4702"/>
        <v>29866.519130000001</v>
      </c>
      <c r="AE1721" s="34">
        <f t="shared" si="4691"/>
        <v>99.999909396955957</v>
      </c>
      <c r="AF1721" s="32">
        <f t="shared" si="4703"/>
        <v>29866.546190000001</v>
      </c>
      <c r="AG1721" s="32">
        <f t="shared" si="4704"/>
        <v>0</v>
      </c>
      <c r="AH1721" s="32">
        <f t="shared" si="4705"/>
        <v>0</v>
      </c>
      <c r="AI1721" s="32">
        <f t="shared" si="4706"/>
        <v>0</v>
      </c>
      <c r="AJ1721" s="32">
        <f t="shared" si="4707"/>
        <v>0</v>
      </c>
      <c r="AK1721" s="32">
        <f t="shared" si="4708"/>
        <v>0</v>
      </c>
      <c r="AL1721" s="32">
        <f t="shared" si="4692"/>
        <v>29866.546190000001</v>
      </c>
      <c r="AM1721" s="32">
        <f t="shared" si="4693"/>
        <v>272.15381000000343</v>
      </c>
    </row>
    <row r="1722" spans="2:40" ht="31.2" x14ac:dyDescent="0.3">
      <c r="B1722" s="30" t="s">
        <v>831</v>
      </c>
      <c r="C1722" s="30" t="s">
        <v>104</v>
      </c>
      <c r="D1722" s="30" t="s">
        <v>106</v>
      </c>
      <c r="E1722" s="15" t="str">
        <f t="shared" si="4694"/>
        <v>0409</v>
      </c>
      <c r="F1722" s="30" t="s">
        <v>758</v>
      </c>
      <c r="G1722" s="30"/>
      <c r="H1722" s="31" t="s">
        <v>759</v>
      </c>
      <c r="I1722" s="32">
        <f t="shared" ref="I1722:T1722" si="4710">I1723+I1725</f>
        <v>53393.700000000004</v>
      </c>
      <c r="J1722" s="32">
        <f t="shared" si="4710"/>
        <v>0</v>
      </c>
      <c r="K1722" s="32">
        <f t="shared" si="4710"/>
        <v>0</v>
      </c>
      <c r="L1722" s="32">
        <f t="shared" si="4710"/>
        <v>-23255</v>
      </c>
      <c r="M1722" s="32">
        <f t="shared" si="4710"/>
        <v>0</v>
      </c>
      <c r="N1722" s="32">
        <f t="shared" si="4710"/>
        <v>0</v>
      </c>
      <c r="O1722" s="32">
        <f t="shared" si="4710"/>
        <v>0</v>
      </c>
      <c r="P1722" s="32">
        <f t="shared" si="4710"/>
        <v>0</v>
      </c>
      <c r="Q1722" s="32">
        <f t="shared" si="4710"/>
        <v>0</v>
      </c>
      <c r="R1722" s="32">
        <f t="shared" si="4710"/>
        <v>0</v>
      </c>
      <c r="S1722" s="32">
        <f t="shared" si="4710"/>
        <v>0</v>
      </c>
      <c r="T1722" s="32">
        <f t="shared" si="4710"/>
        <v>0</v>
      </c>
      <c r="U1722" s="32">
        <v>0</v>
      </c>
      <c r="V1722" s="32">
        <f t="shared" si="4695"/>
        <v>30138.700000000004</v>
      </c>
      <c r="W1722" s="32">
        <f t="shared" ref="W1722:AD1722" si="4711">W1723+W1725</f>
        <v>0</v>
      </c>
      <c r="X1722" s="32">
        <f t="shared" si="4711"/>
        <v>0</v>
      </c>
      <c r="Y1722" s="32">
        <f t="shared" si="4711"/>
        <v>0</v>
      </c>
      <c r="Z1722" s="32">
        <f t="shared" si="4711"/>
        <v>0</v>
      </c>
      <c r="AA1722" s="32">
        <f t="shared" si="4711"/>
        <v>0</v>
      </c>
      <c r="AB1722" s="32">
        <f t="shared" si="4711"/>
        <v>28650.59678</v>
      </c>
      <c r="AC1722" s="33">
        <f t="shared" si="4711"/>
        <v>29866.546190000001</v>
      </c>
      <c r="AD1722" s="33">
        <f t="shared" si="4711"/>
        <v>29866.519130000001</v>
      </c>
      <c r="AE1722" s="34">
        <f t="shared" si="4691"/>
        <v>99.999909396955957</v>
      </c>
      <c r="AF1722" s="32">
        <f t="shared" ref="AF1722:AK1722" si="4712">AF1723+AF1725</f>
        <v>29866.546190000001</v>
      </c>
      <c r="AG1722" s="32">
        <f t="shared" si="4712"/>
        <v>0</v>
      </c>
      <c r="AH1722" s="32">
        <f t="shared" si="4712"/>
        <v>0</v>
      </c>
      <c r="AI1722" s="32">
        <f t="shared" si="4712"/>
        <v>0</v>
      </c>
      <c r="AJ1722" s="32">
        <f t="shared" si="4712"/>
        <v>0</v>
      </c>
      <c r="AK1722" s="32">
        <f t="shared" si="4712"/>
        <v>0</v>
      </c>
      <c r="AL1722" s="32">
        <f t="shared" si="4692"/>
        <v>29866.546190000001</v>
      </c>
      <c r="AM1722" s="32">
        <f t="shared" si="4693"/>
        <v>272.15381000000343</v>
      </c>
    </row>
    <row r="1723" spans="2:40" ht="31.2" x14ac:dyDescent="0.3">
      <c r="B1723" s="30" t="s">
        <v>831</v>
      </c>
      <c r="C1723" s="30" t="s">
        <v>104</v>
      </c>
      <c r="D1723" s="30" t="s">
        <v>106</v>
      </c>
      <c r="E1723" s="15" t="str">
        <f t="shared" si="4694"/>
        <v>0409</v>
      </c>
      <c r="F1723" s="30" t="s">
        <v>758</v>
      </c>
      <c r="G1723" s="30" t="s">
        <v>174</v>
      </c>
      <c r="H1723" s="31" t="s">
        <v>175</v>
      </c>
      <c r="I1723" s="32">
        <f t="shared" ref="I1723:T1723" si="4713">I1724</f>
        <v>6787.1</v>
      </c>
      <c r="J1723" s="32">
        <f t="shared" si="4713"/>
        <v>0</v>
      </c>
      <c r="K1723" s="32">
        <f t="shared" si="4713"/>
        <v>0</v>
      </c>
      <c r="L1723" s="32">
        <f t="shared" si="4713"/>
        <v>-6787.1</v>
      </c>
      <c r="M1723" s="32">
        <f t="shared" si="4713"/>
        <v>0</v>
      </c>
      <c r="N1723" s="32">
        <f t="shared" si="4713"/>
        <v>0</v>
      </c>
      <c r="O1723" s="32">
        <f t="shared" si="4713"/>
        <v>0</v>
      </c>
      <c r="P1723" s="32">
        <f t="shared" si="4713"/>
        <v>0</v>
      </c>
      <c r="Q1723" s="32">
        <f t="shared" si="4713"/>
        <v>0</v>
      </c>
      <c r="R1723" s="32">
        <f t="shared" si="4713"/>
        <v>0</v>
      </c>
      <c r="S1723" s="32">
        <f t="shared" si="4713"/>
        <v>0</v>
      </c>
      <c r="T1723" s="32">
        <f t="shared" si="4713"/>
        <v>0</v>
      </c>
      <c r="U1723" s="32">
        <v>0</v>
      </c>
      <c r="V1723" s="32">
        <f t="shared" si="4695"/>
        <v>0</v>
      </c>
      <c r="W1723" s="32">
        <f t="shared" ref="W1723:AD1723" si="4714">W1724</f>
        <v>0</v>
      </c>
      <c r="X1723" s="32">
        <f t="shared" si="4714"/>
        <v>0</v>
      </c>
      <c r="Y1723" s="32">
        <f t="shared" si="4714"/>
        <v>0</v>
      </c>
      <c r="Z1723" s="32">
        <f t="shared" si="4714"/>
        <v>0</v>
      </c>
      <c r="AA1723" s="32">
        <f t="shared" si="4714"/>
        <v>0</v>
      </c>
      <c r="AB1723" s="32">
        <f t="shared" si="4714"/>
        <v>6787.2101199999997</v>
      </c>
      <c r="AC1723" s="33">
        <f t="shared" si="4714"/>
        <v>6787.2101199999997</v>
      </c>
      <c r="AD1723" s="33">
        <f t="shared" si="4714"/>
        <v>6787.2101199999997</v>
      </c>
      <c r="AE1723" s="34">
        <f t="shared" si="4691"/>
        <v>100</v>
      </c>
      <c r="AF1723" s="32">
        <f t="shared" ref="AF1723:AK1723" si="4715">AF1724</f>
        <v>6787.2101199999997</v>
      </c>
      <c r="AG1723" s="32">
        <f t="shared" si="4715"/>
        <v>0</v>
      </c>
      <c r="AH1723" s="32">
        <f t="shared" si="4715"/>
        <v>0</v>
      </c>
      <c r="AI1723" s="32">
        <f t="shared" si="4715"/>
        <v>0</v>
      </c>
      <c r="AJ1723" s="32">
        <f t="shared" si="4715"/>
        <v>0</v>
      </c>
      <c r="AK1723" s="32">
        <f t="shared" si="4715"/>
        <v>0</v>
      </c>
      <c r="AL1723" s="32">
        <f t="shared" si="4692"/>
        <v>6787.2101199999997</v>
      </c>
      <c r="AM1723" s="32">
        <f t="shared" si="4693"/>
        <v>-6787.2101199999997</v>
      </c>
    </row>
    <row r="1724" spans="2:40" ht="62.4" x14ac:dyDescent="0.3">
      <c r="B1724" s="30" t="s">
        <v>831</v>
      </c>
      <c r="C1724" s="30" t="s">
        <v>104</v>
      </c>
      <c r="D1724" s="30" t="s">
        <v>106</v>
      </c>
      <c r="E1724" s="15" t="str">
        <f t="shared" si="4694"/>
        <v>0409</v>
      </c>
      <c r="F1724" s="30" t="s">
        <v>758</v>
      </c>
      <c r="G1724" s="30" t="s">
        <v>370</v>
      </c>
      <c r="H1724" s="31" t="s">
        <v>371</v>
      </c>
      <c r="I1724" s="32">
        <v>6787.1</v>
      </c>
      <c r="J1724" s="32"/>
      <c r="K1724" s="32"/>
      <c r="L1724" s="32">
        <v>-6787.1</v>
      </c>
      <c r="M1724" s="32"/>
      <c r="N1724" s="32"/>
      <c r="O1724" s="32">
        <v>0</v>
      </c>
      <c r="P1724" s="32">
        <v>0</v>
      </c>
      <c r="Q1724" s="32">
        <v>0</v>
      </c>
      <c r="R1724" s="32">
        <v>0</v>
      </c>
      <c r="S1724" s="32">
        <v>0</v>
      </c>
      <c r="T1724" s="32">
        <v>0</v>
      </c>
      <c r="U1724" s="32">
        <v>0</v>
      </c>
      <c r="V1724" s="32">
        <f t="shared" si="4695"/>
        <v>0</v>
      </c>
      <c r="W1724" s="32"/>
      <c r="X1724" s="32"/>
      <c r="Y1724" s="32"/>
      <c r="Z1724" s="32"/>
      <c r="AA1724" s="32"/>
      <c r="AB1724" s="32">
        <v>6787.2101199999997</v>
      </c>
      <c r="AC1724" s="33">
        <v>6787.2101199999997</v>
      </c>
      <c r="AD1724" s="33">
        <v>6787.2101199999997</v>
      </c>
      <c r="AE1724" s="34">
        <f t="shared" si="4691"/>
        <v>100</v>
      </c>
      <c r="AF1724" s="32">
        <v>6787.2101199999997</v>
      </c>
      <c r="AG1724" s="32">
        <v>0</v>
      </c>
      <c r="AH1724" s="32">
        <v>0</v>
      </c>
      <c r="AI1724" s="32">
        <v>0</v>
      </c>
      <c r="AJ1724" s="32">
        <v>0</v>
      </c>
      <c r="AK1724" s="32">
        <v>0</v>
      </c>
      <c r="AL1724" s="32">
        <f t="shared" si="4692"/>
        <v>6787.2101199999997</v>
      </c>
      <c r="AM1724" s="32">
        <f t="shared" si="4693"/>
        <v>-6787.2101199999997</v>
      </c>
      <c r="AN1724" s="12"/>
    </row>
    <row r="1725" spans="2:40" x14ac:dyDescent="0.3">
      <c r="B1725" s="30" t="s">
        <v>831</v>
      </c>
      <c r="C1725" s="30" t="s">
        <v>104</v>
      </c>
      <c r="D1725" s="30" t="s">
        <v>106</v>
      </c>
      <c r="E1725" s="15" t="str">
        <f t="shared" si="4694"/>
        <v>0409</v>
      </c>
      <c r="F1725" s="30" t="s">
        <v>758</v>
      </c>
      <c r="G1725" s="30" t="s">
        <v>56</v>
      </c>
      <c r="H1725" s="31" t="s">
        <v>57</v>
      </c>
      <c r="I1725" s="32">
        <f t="shared" ref="I1725:T1725" si="4716">I1726</f>
        <v>46606.600000000006</v>
      </c>
      <c r="J1725" s="32">
        <f t="shared" si="4716"/>
        <v>0</v>
      </c>
      <c r="K1725" s="32">
        <f t="shared" si="4716"/>
        <v>0</v>
      </c>
      <c r="L1725" s="32">
        <f t="shared" si="4716"/>
        <v>-16467.900000000001</v>
      </c>
      <c r="M1725" s="32">
        <f t="shared" si="4716"/>
        <v>0</v>
      </c>
      <c r="N1725" s="32">
        <f t="shared" si="4716"/>
        <v>0</v>
      </c>
      <c r="O1725" s="32">
        <f t="shared" si="4716"/>
        <v>0</v>
      </c>
      <c r="P1725" s="32">
        <f t="shared" si="4716"/>
        <v>0</v>
      </c>
      <c r="Q1725" s="32">
        <f t="shared" si="4716"/>
        <v>0</v>
      </c>
      <c r="R1725" s="32">
        <f t="shared" si="4716"/>
        <v>0</v>
      </c>
      <c r="S1725" s="32">
        <f t="shared" si="4716"/>
        <v>0</v>
      </c>
      <c r="T1725" s="32">
        <f t="shared" si="4716"/>
        <v>0</v>
      </c>
      <c r="U1725" s="32">
        <v>0</v>
      </c>
      <c r="V1725" s="32">
        <f t="shared" si="4695"/>
        <v>30138.700000000004</v>
      </c>
      <c r="W1725" s="32">
        <f t="shared" ref="W1725:AD1725" si="4717">W1726</f>
        <v>0</v>
      </c>
      <c r="X1725" s="32">
        <f t="shared" si="4717"/>
        <v>0</v>
      </c>
      <c r="Y1725" s="32">
        <f t="shared" si="4717"/>
        <v>0</v>
      </c>
      <c r="Z1725" s="32">
        <f t="shared" si="4717"/>
        <v>0</v>
      </c>
      <c r="AA1725" s="32">
        <f t="shared" si="4717"/>
        <v>0</v>
      </c>
      <c r="AB1725" s="32">
        <f t="shared" si="4717"/>
        <v>21863.38666</v>
      </c>
      <c r="AC1725" s="33">
        <f t="shared" si="4717"/>
        <v>23079.336070000001</v>
      </c>
      <c r="AD1725" s="33">
        <f t="shared" si="4717"/>
        <v>23079.309010000001</v>
      </c>
      <c r="AE1725" s="34">
        <f t="shared" si="4691"/>
        <v>99.999882752259779</v>
      </c>
      <c r="AF1725" s="32">
        <f t="shared" ref="AF1725:AK1725" si="4718">AF1726</f>
        <v>23079.336070000001</v>
      </c>
      <c r="AG1725" s="32">
        <f t="shared" si="4718"/>
        <v>0</v>
      </c>
      <c r="AH1725" s="32">
        <f t="shared" si="4718"/>
        <v>0</v>
      </c>
      <c r="AI1725" s="32">
        <f t="shared" si="4718"/>
        <v>0</v>
      </c>
      <c r="AJ1725" s="32">
        <f t="shared" si="4718"/>
        <v>0</v>
      </c>
      <c r="AK1725" s="32">
        <f t="shared" si="4718"/>
        <v>0</v>
      </c>
      <c r="AL1725" s="32">
        <f t="shared" si="4692"/>
        <v>23079.336070000001</v>
      </c>
      <c r="AM1725" s="32">
        <f t="shared" si="4693"/>
        <v>7059.3639300000032</v>
      </c>
    </row>
    <row r="1726" spans="2:40" ht="62.4" x14ac:dyDescent="0.3">
      <c r="B1726" s="30" t="s">
        <v>831</v>
      </c>
      <c r="C1726" s="30" t="s">
        <v>104</v>
      </c>
      <c r="D1726" s="30" t="s">
        <v>106</v>
      </c>
      <c r="E1726" s="15" t="str">
        <f t="shared" si="4694"/>
        <v>0409</v>
      </c>
      <c r="F1726" s="30" t="s">
        <v>758</v>
      </c>
      <c r="G1726" s="30" t="s">
        <v>472</v>
      </c>
      <c r="H1726" s="31" t="s">
        <v>473</v>
      </c>
      <c r="I1726" s="32">
        <v>46606.600000000006</v>
      </c>
      <c r="J1726" s="32"/>
      <c r="K1726" s="32"/>
      <c r="L1726" s="32">
        <v>-16467.900000000001</v>
      </c>
      <c r="M1726" s="32"/>
      <c r="N1726" s="32"/>
      <c r="O1726" s="32">
        <v>0</v>
      </c>
      <c r="P1726" s="32">
        <v>0</v>
      </c>
      <c r="Q1726" s="32">
        <v>0</v>
      </c>
      <c r="R1726" s="32">
        <v>0</v>
      </c>
      <c r="S1726" s="32">
        <v>0</v>
      </c>
      <c r="T1726" s="32">
        <v>0</v>
      </c>
      <c r="U1726" s="32">
        <v>0</v>
      </c>
      <c r="V1726" s="32">
        <f t="shared" si="4695"/>
        <v>30138.700000000004</v>
      </c>
      <c r="W1726" s="32"/>
      <c r="X1726" s="32"/>
      <c r="Y1726" s="32"/>
      <c r="Z1726" s="32"/>
      <c r="AA1726" s="32"/>
      <c r="AB1726" s="32">
        <v>21863.38666</v>
      </c>
      <c r="AC1726" s="33">
        <v>23079.336070000001</v>
      </c>
      <c r="AD1726" s="33">
        <v>23079.309010000001</v>
      </c>
      <c r="AE1726" s="34">
        <f t="shared" si="4691"/>
        <v>99.999882752259779</v>
      </c>
      <c r="AF1726" s="32">
        <v>23079.336070000001</v>
      </c>
      <c r="AG1726" s="32">
        <v>0</v>
      </c>
      <c r="AH1726" s="32">
        <v>0</v>
      </c>
      <c r="AI1726" s="32">
        <v>0</v>
      </c>
      <c r="AJ1726" s="32">
        <v>0</v>
      </c>
      <c r="AK1726" s="32">
        <v>0</v>
      </c>
      <c r="AL1726" s="32">
        <f t="shared" si="4692"/>
        <v>23079.336070000001</v>
      </c>
      <c r="AM1726" s="32">
        <f t="shared" si="4693"/>
        <v>7059.3639300000032</v>
      </c>
      <c r="AN1726" s="12"/>
    </row>
    <row r="1727" spans="2:40" ht="31.2" x14ac:dyDescent="0.3">
      <c r="B1727" s="30" t="s">
        <v>831</v>
      </c>
      <c r="C1727" s="30" t="s">
        <v>104</v>
      </c>
      <c r="D1727" s="30" t="s">
        <v>106</v>
      </c>
      <c r="E1727" s="15" t="str">
        <f t="shared" si="4694"/>
        <v>0409</v>
      </c>
      <c r="F1727" s="30" t="s">
        <v>760</v>
      </c>
      <c r="G1727" s="30"/>
      <c r="H1727" s="31" t="s">
        <v>761</v>
      </c>
      <c r="I1727" s="32">
        <f t="shared" ref="I1727:I1729" si="4719">I1728</f>
        <v>18633.099999999999</v>
      </c>
      <c r="J1727" s="32">
        <f t="shared" ref="J1727:J1729" si="4720">J1728</f>
        <v>18633.099999999999</v>
      </c>
      <c r="K1727" s="32">
        <f t="shared" ref="K1727:K1729" si="4721">K1728</f>
        <v>18633.099999999999</v>
      </c>
      <c r="L1727" s="32">
        <f t="shared" ref="L1727:L1729" si="4722">L1728</f>
        <v>0</v>
      </c>
      <c r="M1727" s="32">
        <f t="shared" ref="M1727:M1729" si="4723">M1728</f>
        <v>0</v>
      </c>
      <c r="N1727" s="32">
        <f t="shared" ref="N1727:N1729" si="4724">N1728</f>
        <v>0</v>
      </c>
      <c r="O1727" s="32">
        <f t="shared" ref="O1727:O1729" si="4725">O1728</f>
        <v>0</v>
      </c>
      <c r="P1727" s="32">
        <f t="shared" ref="P1727:P1729" si="4726">P1728</f>
        <v>0</v>
      </c>
      <c r="Q1727" s="32">
        <f t="shared" ref="Q1727:Q1729" si="4727">Q1728</f>
        <v>0</v>
      </c>
      <c r="R1727" s="32">
        <f t="shared" ref="R1727:R1729" si="4728">R1728</f>
        <v>0</v>
      </c>
      <c r="S1727" s="32">
        <f t="shared" ref="S1727:S1729" si="4729">S1728</f>
        <v>0</v>
      </c>
      <c r="T1727" s="32">
        <f t="shared" ref="T1727:T1729" si="4730">T1728</f>
        <v>0</v>
      </c>
      <c r="U1727" s="32">
        <f>U1728</f>
        <v>0</v>
      </c>
      <c r="V1727" s="32">
        <f t="shared" si="4695"/>
        <v>18633.099999999999</v>
      </c>
      <c r="W1727" s="32">
        <f t="shared" ref="W1727:W1729" si="4731">W1728</f>
        <v>0</v>
      </c>
      <c r="X1727" s="32">
        <f t="shared" ref="X1727:X1729" si="4732">X1728</f>
        <v>0</v>
      </c>
      <c r="Y1727" s="32">
        <f t="shared" ref="Y1727:Y1729" si="4733">Y1728</f>
        <v>0</v>
      </c>
      <c r="Z1727" s="32">
        <f t="shared" ref="Z1727:Z1729" si="4734">Z1728</f>
        <v>0</v>
      </c>
      <c r="AA1727" s="32">
        <f t="shared" ref="AA1727:AA1729" si="4735">AA1728</f>
        <v>0</v>
      </c>
      <c r="AB1727" s="32">
        <f t="shared" ref="AB1727:AB1729" si="4736">AB1728</f>
        <v>18633.099999999999</v>
      </c>
      <c r="AC1727" s="33">
        <f t="shared" ref="AC1727:AC1729" si="4737">AC1728</f>
        <v>18633.099999999999</v>
      </c>
      <c r="AD1727" s="33">
        <f t="shared" ref="AD1727:AD1729" si="4738">AD1728</f>
        <v>18633.099999999999</v>
      </c>
      <c r="AE1727" s="34">
        <f t="shared" si="4691"/>
        <v>100</v>
      </c>
      <c r="AF1727" s="32">
        <f t="shared" ref="AF1727:AF1729" si="4739">AF1728</f>
        <v>18633.099999999999</v>
      </c>
      <c r="AG1727" s="32">
        <f t="shared" ref="AG1727:AG1729" si="4740">AG1728</f>
        <v>0</v>
      </c>
      <c r="AH1727" s="32">
        <f t="shared" ref="AH1727:AH1729" si="4741">AH1728</f>
        <v>0</v>
      </c>
      <c r="AI1727" s="32">
        <f t="shared" ref="AI1727:AI1729" si="4742">AI1728</f>
        <v>0</v>
      </c>
      <c r="AJ1727" s="32">
        <f t="shared" ref="AJ1727:AJ1729" si="4743">AJ1728</f>
        <v>0</v>
      </c>
      <c r="AK1727" s="32">
        <f t="shared" ref="AK1727:AK1729" si="4744">AK1728</f>
        <v>0</v>
      </c>
      <c r="AL1727" s="32">
        <f t="shared" si="4692"/>
        <v>18633.099999999999</v>
      </c>
      <c r="AM1727" s="32">
        <f t="shared" si="4693"/>
        <v>0</v>
      </c>
    </row>
    <row r="1728" spans="2:40" ht="31.2" x14ac:dyDescent="0.3">
      <c r="B1728" s="30" t="s">
        <v>831</v>
      </c>
      <c r="C1728" s="30" t="s">
        <v>104</v>
      </c>
      <c r="D1728" s="30" t="s">
        <v>106</v>
      </c>
      <c r="E1728" s="15" t="str">
        <f t="shared" si="4694"/>
        <v>0409</v>
      </c>
      <c r="F1728" s="30" t="s">
        <v>762</v>
      </c>
      <c r="G1728" s="30"/>
      <c r="H1728" s="31" t="s">
        <v>763</v>
      </c>
      <c r="I1728" s="32">
        <f t="shared" si="4719"/>
        <v>18633.099999999999</v>
      </c>
      <c r="J1728" s="32">
        <f t="shared" si="4720"/>
        <v>18633.099999999999</v>
      </c>
      <c r="K1728" s="32">
        <f t="shared" si="4721"/>
        <v>18633.099999999999</v>
      </c>
      <c r="L1728" s="32">
        <f t="shared" si="4722"/>
        <v>0</v>
      </c>
      <c r="M1728" s="32">
        <f t="shared" si="4723"/>
        <v>0</v>
      </c>
      <c r="N1728" s="32">
        <f t="shared" si="4724"/>
        <v>0</v>
      </c>
      <c r="O1728" s="32">
        <f t="shared" si="4725"/>
        <v>0</v>
      </c>
      <c r="P1728" s="32">
        <f t="shared" si="4726"/>
        <v>0</v>
      </c>
      <c r="Q1728" s="32">
        <f t="shared" si="4727"/>
        <v>0</v>
      </c>
      <c r="R1728" s="32">
        <f t="shared" si="4728"/>
        <v>0</v>
      </c>
      <c r="S1728" s="32">
        <f t="shared" si="4729"/>
        <v>0</v>
      </c>
      <c r="T1728" s="32">
        <f t="shared" si="4730"/>
        <v>0</v>
      </c>
      <c r="U1728" s="32">
        <v>0</v>
      </c>
      <c r="V1728" s="32">
        <f t="shared" si="4695"/>
        <v>18633.099999999999</v>
      </c>
      <c r="W1728" s="32">
        <f t="shared" si="4731"/>
        <v>0</v>
      </c>
      <c r="X1728" s="32">
        <f t="shared" si="4732"/>
        <v>0</v>
      </c>
      <c r="Y1728" s="32">
        <f t="shared" si="4733"/>
        <v>0</v>
      </c>
      <c r="Z1728" s="32">
        <f t="shared" si="4734"/>
        <v>0</v>
      </c>
      <c r="AA1728" s="32">
        <f t="shared" si="4735"/>
        <v>0</v>
      </c>
      <c r="AB1728" s="32">
        <f t="shared" si="4736"/>
        <v>18633.099999999999</v>
      </c>
      <c r="AC1728" s="33">
        <f t="shared" si="4737"/>
        <v>18633.099999999999</v>
      </c>
      <c r="AD1728" s="33">
        <f t="shared" si="4738"/>
        <v>18633.099999999999</v>
      </c>
      <c r="AE1728" s="34">
        <f t="shared" si="4691"/>
        <v>100</v>
      </c>
      <c r="AF1728" s="32">
        <f t="shared" si="4739"/>
        <v>18633.099999999999</v>
      </c>
      <c r="AG1728" s="32">
        <f t="shared" si="4740"/>
        <v>0</v>
      </c>
      <c r="AH1728" s="32">
        <f t="shared" si="4741"/>
        <v>0</v>
      </c>
      <c r="AI1728" s="32">
        <f t="shared" si="4742"/>
        <v>0</v>
      </c>
      <c r="AJ1728" s="32">
        <f t="shared" si="4743"/>
        <v>0</v>
      </c>
      <c r="AK1728" s="32">
        <f t="shared" si="4744"/>
        <v>0</v>
      </c>
      <c r="AL1728" s="32">
        <f t="shared" si="4692"/>
        <v>18633.099999999999</v>
      </c>
      <c r="AM1728" s="32">
        <f t="shared" si="4693"/>
        <v>0</v>
      </c>
    </row>
    <row r="1729" spans="2:40" ht="46.8" x14ac:dyDescent="0.3">
      <c r="B1729" s="30" t="s">
        <v>831</v>
      </c>
      <c r="C1729" s="30" t="s">
        <v>104</v>
      </c>
      <c r="D1729" s="30" t="s">
        <v>106</v>
      </c>
      <c r="E1729" s="15" t="str">
        <f t="shared" si="4694"/>
        <v>0409</v>
      </c>
      <c r="F1729" s="30" t="s">
        <v>764</v>
      </c>
      <c r="G1729" s="30"/>
      <c r="H1729" s="31" t="s">
        <v>765</v>
      </c>
      <c r="I1729" s="32">
        <f t="shared" si="4719"/>
        <v>18633.099999999999</v>
      </c>
      <c r="J1729" s="32">
        <f t="shared" si="4720"/>
        <v>18633.099999999999</v>
      </c>
      <c r="K1729" s="32">
        <f t="shared" si="4721"/>
        <v>18633.099999999999</v>
      </c>
      <c r="L1729" s="32">
        <f t="shared" si="4722"/>
        <v>0</v>
      </c>
      <c r="M1729" s="32">
        <f t="shared" si="4723"/>
        <v>0</v>
      </c>
      <c r="N1729" s="32">
        <f t="shared" si="4724"/>
        <v>0</v>
      </c>
      <c r="O1729" s="32">
        <f t="shared" si="4725"/>
        <v>0</v>
      </c>
      <c r="P1729" s="32">
        <f t="shared" si="4726"/>
        <v>0</v>
      </c>
      <c r="Q1729" s="32">
        <f t="shared" si="4727"/>
        <v>0</v>
      </c>
      <c r="R1729" s="32">
        <f t="shared" si="4728"/>
        <v>0</v>
      </c>
      <c r="S1729" s="32">
        <f t="shared" si="4729"/>
        <v>0</v>
      </c>
      <c r="T1729" s="32">
        <f t="shared" si="4730"/>
        <v>0</v>
      </c>
      <c r="U1729" s="32">
        <v>0</v>
      </c>
      <c r="V1729" s="32">
        <f t="shared" si="4695"/>
        <v>18633.099999999999</v>
      </c>
      <c r="W1729" s="32">
        <f t="shared" si="4731"/>
        <v>0</v>
      </c>
      <c r="X1729" s="32">
        <f t="shared" si="4732"/>
        <v>0</v>
      </c>
      <c r="Y1729" s="32">
        <f t="shared" si="4733"/>
        <v>0</v>
      </c>
      <c r="Z1729" s="32">
        <f t="shared" si="4734"/>
        <v>0</v>
      </c>
      <c r="AA1729" s="32">
        <f t="shared" si="4735"/>
        <v>0</v>
      </c>
      <c r="AB1729" s="32">
        <f t="shared" si="4736"/>
        <v>18633.099999999999</v>
      </c>
      <c r="AC1729" s="33">
        <f t="shared" si="4737"/>
        <v>18633.099999999999</v>
      </c>
      <c r="AD1729" s="33">
        <f t="shared" si="4738"/>
        <v>18633.099999999999</v>
      </c>
      <c r="AE1729" s="34">
        <f t="shared" si="4691"/>
        <v>100</v>
      </c>
      <c r="AF1729" s="32">
        <f t="shared" si="4739"/>
        <v>18633.099999999999</v>
      </c>
      <c r="AG1729" s="32">
        <f t="shared" si="4740"/>
        <v>0</v>
      </c>
      <c r="AH1729" s="32">
        <f t="shared" si="4741"/>
        <v>0</v>
      </c>
      <c r="AI1729" s="32">
        <f t="shared" si="4742"/>
        <v>0</v>
      </c>
      <c r="AJ1729" s="32">
        <f t="shared" si="4743"/>
        <v>0</v>
      </c>
      <c r="AK1729" s="32">
        <f t="shared" si="4744"/>
        <v>0</v>
      </c>
      <c r="AL1729" s="32">
        <f t="shared" si="4692"/>
        <v>18633.099999999999</v>
      </c>
      <c r="AM1729" s="32">
        <f t="shared" si="4693"/>
        <v>0</v>
      </c>
    </row>
    <row r="1730" spans="2:40" ht="31.2" x14ac:dyDescent="0.3">
      <c r="B1730" s="30" t="s">
        <v>831</v>
      </c>
      <c r="C1730" s="30" t="s">
        <v>104</v>
      </c>
      <c r="D1730" s="30" t="s">
        <v>106</v>
      </c>
      <c r="E1730" s="15" t="str">
        <f t="shared" si="4694"/>
        <v>0409</v>
      </c>
      <c r="F1730" s="30" t="s">
        <v>766</v>
      </c>
      <c r="G1730" s="30"/>
      <c r="H1730" s="31" t="s">
        <v>767</v>
      </c>
      <c r="I1730" s="32">
        <f t="shared" ref="I1730:N1730" si="4745">I1733</f>
        <v>18633.099999999999</v>
      </c>
      <c r="J1730" s="32">
        <f t="shared" si="4745"/>
        <v>18633.099999999999</v>
      </c>
      <c r="K1730" s="32">
        <f t="shared" si="4745"/>
        <v>18633.099999999999</v>
      </c>
      <c r="L1730" s="32">
        <f t="shared" si="4745"/>
        <v>0</v>
      </c>
      <c r="M1730" s="32">
        <f t="shared" si="4745"/>
        <v>0</v>
      </c>
      <c r="N1730" s="32">
        <f t="shared" si="4745"/>
        <v>0</v>
      </c>
      <c r="O1730" s="32">
        <f>O1733+O1731</f>
        <v>0</v>
      </c>
      <c r="P1730" s="32">
        <f>P1733+P1731</f>
        <v>0</v>
      </c>
      <c r="Q1730" s="32">
        <f>Q1733+Q1731</f>
        <v>0</v>
      </c>
      <c r="R1730" s="32">
        <f>R1733+R1731</f>
        <v>0</v>
      </c>
      <c r="S1730" s="32">
        <f>S1733+S1731</f>
        <v>0</v>
      </c>
      <c r="T1730" s="32">
        <f>T1733</f>
        <v>0</v>
      </c>
      <c r="U1730" s="32">
        <v>0</v>
      </c>
      <c r="V1730" s="32">
        <f t="shared" si="4695"/>
        <v>18633.099999999999</v>
      </c>
      <c r="W1730" s="32">
        <f>W1733</f>
        <v>0</v>
      </c>
      <c r="X1730" s="32">
        <f>X1733</f>
        <v>0</v>
      </c>
      <c r="Y1730" s="32">
        <f>Y1733</f>
        <v>0</v>
      </c>
      <c r="Z1730" s="32">
        <f>Z1733</f>
        <v>0</v>
      </c>
      <c r="AA1730" s="32">
        <f>AA1733</f>
        <v>0</v>
      </c>
      <c r="AB1730" s="32">
        <f>AB1733+AB1731</f>
        <v>18633.099999999999</v>
      </c>
      <c r="AC1730" s="33">
        <f>AC1733+AC1731</f>
        <v>18633.099999999999</v>
      </c>
      <c r="AD1730" s="33">
        <f>AD1733+AD1731</f>
        <v>18633.099999999999</v>
      </c>
      <c r="AE1730" s="34">
        <f t="shared" si="4691"/>
        <v>100</v>
      </c>
      <c r="AF1730" s="32">
        <f t="shared" ref="AF1730:AK1730" si="4746">AF1733+AF1731</f>
        <v>18633.099999999999</v>
      </c>
      <c r="AG1730" s="32">
        <f t="shared" si="4746"/>
        <v>0</v>
      </c>
      <c r="AH1730" s="32">
        <f t="shared" si="4746"/>
        <v>0</v>
      </c>
      <c r="AI1730" s="32">
        <f t="shared" si="4746"/>
        <v>0</v>
      </c>
      <c r="AJ1730" s="32">
        <f t="shared" si="4746"/>
        <v>0</v>
      </c>
      <c r="AK1730" s="32">
        <f t="shared" si="4746"/>
        <v>0</v>
      </c>
      <c r="AL1730" s="32">
        <f t="shared" si="4692"/>
        <v>18633.099999999999</v>
      </c>
      <c r="AM1730" s="32">
        <f t="shared" si="4693"/>
        <v>0</v>
      </c>
    </row>
    <row r="1731" spans="2:40" ht="31.2" x14ac:dyDescent="0.3">
      <c r="B1731" s="30" t="s">
        <v>831</v>
      </c>
      <c r="C1731" s="30" t="s">
        <v>104</v>
      </c>
      <c r="D1731" s="30" t="s">
        <v>106</v>
      </c>
      <c r="E1731" s="15" t="str">
        <f t="shared" si="4694"/>
        <v>0409</v>
      </c>
      <c r="F1731" s="30" t="s">
        <v>766</v>
      </c>
      <c r="G1731" s="30" t="s">
        <v>174</v>
      </c>
      <c r="H1731" s="31" t="s">
        <v>175</v>
      </c>
      <c r="I1731" s="32"/>
      <c r="J1731" s="32"/>
      <c r="K1731" s="32"/>
      <c r="L1731" s="32"/>
      <c r="M1731" s="32"/>
      <c r="N1731" s="32"/>
      <c r="O1731" s="32">
        <f>O1732</f>
        <v>0</v>
      </c>
      <c r="P1731" s="32">
        <f>P1732</f>
        <v>0</v>
      </c>
      <c r="Q1731" s="32">
        <f>Q1732</f>
        <v>0</v>
      </c>
      <c r="R1731" s="32">
        <f>R1732</f>
        <v>0</v>
      </c>
      <c r="S1731" s="32">
        <f>S1732</f>
        <v>0</v>
      </c>
      <c r="T1731" s="32"/>
      <c r="U1731" s="32"/>
      <c r="V1731" s="32">
        <f t="shared" si="4695"/>
        <v>0</v>
      </c>
      <c r="W1731" s="32"/>
      <c r="X1731" s="32"/>
      <c r="Y1731" s="32"/>
      <c r="Z1731" s="32"/>
      <c r="AA1731" s="32"/>
      <c r="AB1731" s="32">
        <f>AB1732</f>
        <v>3209</v>
      </c>
      <c r="AC1731" s="33">
        <f>AC1732</f>
        <v>3209</v>
      </c>
      <c r="AD1731" s="33">
        <f>AD1732</f>
        <v>3209</v>
      </c>
      <c r="AE1731" s="34">
        <f t="shared" si="4691"/>
        <v>100</v>
      </c>
      <c r="AF1731" s="32">
        <f t="shared" ref="AF1731:AK1731" si="4747">AF1732</f>
        <v>3209</v>
      </c>
      <c r="AG1731" s="32">
        <f t="shared" si="4747"/>
        <v>0</v>
      </c>
      <c r="AH1731" s="32">
        <f t="shared" si="4747"/>
        <v>0</v>
      </c>
      <c r="AI1731" s="32">
        <f t="shared" si="4747"/>
        <v>0</v>
      </c>
      <c r="AJ1731" s="32">
        <f t="shared" si="4747"/>
        <v>0</v>
      </c>
      <c r="AK1731" s="32">
        <f t="shared" si="4747"/>
        <v>0</v>
      </c>
      <c r="AL1731" s="32">
        <f t="shared" si="4692"/>
        <v>3209</v>
      </c>
      <c r="AM1731" s="32">
        <f t="shared" si="4693"/>
        <v>-3209</v>
      </c>
    </row>
    <row r="1732" spans="2:40" ht="62.4" x14ac:dyDescent="0.3">
      <c r="B1732" s="30" t="s">
        <v>831</v>
      </c>
      <c r="C1732" s="30" t="s">
        <v>104</v>
      </c>
      <c r="D1732" s="30" t="s">
        <v>106</v>
      </c>
      <c r="E1732" s="15" t="str">
        <f t="shared" si="4694"/>
        <v>0409</v>
      </c>
      <c r="F1732" s="30" t="s">
        <v>766</v>
      </c>
      <c r="G1732" s="30" t="s">
        <v>370</v>
      </c>
      <c r="H1732" s="31" t="s">
        <v>371</v>
      </c>
      <c r="I1732" s="32"/>
      <c r="J1732" s="32"/>
      <c r="K1732" s="32"/>
      <c r="L1732" s="32"/>
      <c r="M1732" s="32"/>
      <c r="N1732" s="32"/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/>
      <c r="U1732" s="32"/>
      <c r="V1732" s="32">
        <f t="shared" si="4695"/>
        <v>0</v>
      </c>
      <c r="W1732" s="32"/>
      <c r="X1732" s="32"/>
      <c r="Y1732" s="32"/>
      <c r="Z1732" s="32"/>
      <c r="AA1732" s="32"/>
      <c r="AB1732" s="32">
        <v>3209</v>
      </c>
      <c r="AC1732" s="33">
        <v>3209</v>
      </c>
      <c r="AD1732" s="33">
        <v>3209</v>
      </c>
      <c r="AE1732" s="34">
        <f t="shared" si="4691"/>
        <v>100</v>
      </c>
      <c r="AF1732" s="32">
        <v>3209</v>
      </c>
      <c r="AG1732" s="32">
        <v>0</v>
      </c>
      <c r="AH1732" s="32">
        <v>0</v>
      </c>
      <c r="AI1732" s="32">
        <v>0</v>
      </c>
      <c r="AJ1732" s="32">
        <v>0</v>
      </c>
      <c r="AK1732" s="32">
        <v>0</v>
      </c>
      <c r="AL1732" s="32">
        <f t="shared" si="4692"/>
        <v>3209</v>
      </c>
      <c r="AM1732" s="32">
        <f t="shared" si="4693"/>
        <v>-3209</v>
      </c>
    </row>
    <row r="1733" spans="2:40" x14ac:dyDescent="0.3">
      <c r="B1733" s="30" t="s">
        <v>831</v>
      </c>
      <c r="C1733" s="30" t="s">
        <v>104</v>
      </c>
      <c r="D1733" s="30" t="s">
        <v>106</v>
      </c>
      <c r="E1733" s="15" t="str">
        <f t="shared" si="4694"/>
        <v>0409</v>
      </c>
      <c r="F1733" s="30" t="s">
        <v>766</v>
      </c>
      <c r="G1733" s="30" t="s">
        <v>56</v>
      </c>
      <c r="H1733" s="31" t="s">
        <v>57</v>
      </c>
      <c r="I1733" s="32">
        <f t="shared" ref="I1733:T1733" si="4748">I1734</f>
        <v>18633.099999999999</v>
      </c>
      <c r="J1733" s="32">
        <f t="shared" si="4748"/>
        <v>18633.099999999999</v>
      </c>
      <c r="K1733" s="32">
        <f t="shared" si="4748"/>
        <v>18633.099999999999</v>
      </c>
      <c r="L1733" s="32">
        <f t="shared" si="4748"/>
        <v>0</v>
      </c>
      <c r="M1733" s="32">
        <f t="shared" si="4748"/>
        <v>0</v>
      </c>
      <c r="N1733" s="32">
        <f t="shared" si="4748"/>
        <v>0</v>
      </c>
      <c r="O1733" s="32">
        <f t="shared" si="4748"/>
        <v>0</v>
      </c>
      <c r="P1733" s="32">
        <f t="shared" si="4748"/>
        <v>0</v>
      </c>
      <c r="Q1733" s="32">
        <f t="shared" si="4748"/>
        <v>0</v>
      </c>
      <c r="R1733" s="32">
        <f t="shared" si="4748"/>
        <v>0</v>
      </c>
      <c r="S1733" s="32">
        <f t="shared" si="4748"/>
        <v>0</v>
      </c>
      <c r="T1733" s="32">
        <f t="shared" si="4748"/>
        <v>0</v>
      </c>
      <c r="U1733" s="32">
        <v>0</v>
      </c>
      <c r="V1733" s="32">
        <f t="shared" si="4695"/>
        <v>18633.099999999999</v>
      </c>
      <c r="W1733" s="32">
        <f t="shared" ref="W1733:AD1733" si="4749">W1734</f>
        <v>0</v>
      </c>
      <c r="X1733" s="32">
        <f t="shared" si="4749"/>
        <v>0</v>
      </c>
      <c r="Y1733" s="32">
        <f t="shared" si="4749"/>
        <v>0</v>
      </c>
      <c r="Z1733" s="32">
        <f t="shared" si="4749"/>
        <v>0</v>
      </c>
      <c r="AA1733" s="32">
        <f t="shared" si="4749"/>
        <v>0</v>
      </c>
      <c r="AB1733" s="32">
        <f t="shared" si="4749"/>
        <v>15424.1</v>
      </c>
      <c r="AC1733" s="33">
        <f t="shared" si="4749"/>
        <v>15424.1</v>
      </c>
      <c r="AD1733" s="33">
        <f t="shared" si="4749"/>
        <v>15424.1</v>
      </c>
      <c r="AE1733" s="34">
        <f t="shared" si="4691"/>
        <v>100</v>
      </c>
      <c r="AF1733" s="32">
        <f t="shared" ref="AF1733:AK1733" si="4750">AF1734</f>
        <v>15424.1</v>
      </c>
      <c r="AG1733" s="32">
        <f t="shared" si="4750"/>
        <v>0</v>
      </c>
      <c r="AH1733" s="32">
        <f t="shared" si="4750"/>
        <v>0</v>
      </c>
      <c r="AI1733" s="32">
        <f t="shared" si="4750"/>
        <v>0</v>
      </c>
      <c r="AJ1733" s="32">
        <f t="shared" si="4750"/>
        <v>0</v>
      </c>
      <c r="AK1733" s="32">
        <f t="shared" si="4750"/>
        <v>0</v>
      </c>
      <c r="AL1733" s="32">
        <f t="shared" si="4692"/>
        <v>15424.1</v>
      </c>
      <c r="AM1733" s="32">
        <f t="shared" si="4693"/>
        <v>3208.9999999999982</v>
      </c>
    </row>
    <row r="1734" spans="2:40" ht="62.4" x14ac:dyDescent="0.3">
      <c r="B1734" s="30" t="s">
        <v>831</v>
      </c>
      <c r="C1734" s="30" t="s">
        <v>104</v>
      </c>
      <c r="D1734" s="30" t="s">
        <v>106</v>
      </c>
      <c r="E1734" s="15" t="str">
        <f t="shared" si="4694"/>
        <v>0409</v>
      </c>
      <c r="F1734" s="30" t="s">
        <v>766</v>
      </c>
      <c r="G1734" s="30" t="s">
        <v>472</v>
      </c>
      <c r="H1734" s="31" t="s">
        <v>473</v>
      </c>
      <c r="I1734" s="32">
        <v>18633.099999999999</v>
      </c>
      <c r="J1734" s="32">
        <v>18633.099999999999</v>
      </c>
      <c r="K1734" s="32">
        <v>18633.099999999999</v>
      </c>
      <c r="L1734" s="32"/>
      <c r="M1734" s="32"/>
      <c r="N1734" s="32"/>
      <c r="O1734" s="32">
        <v>0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2">
        <v>0</v>
      </c>
      <c r="V1734" s="32">
        <f t="shared" si="4695"/>
        <v>18633.099999999999</v>
      </c>
      <c r="W1734" s="32"/>
      <c r="X1734" s="32"/>
      <c r="Y1734" s="32"/>
      <c r="Z1734" s="32"/>
      <c r="AA1734" s="32"/>
      <c r="AB1734" s="32">
        <v>15424.1</v>
      </c>
      <c r="AC1734" s="33">
        <v>15424.1</v>
      </c>
      <c r="AD1734" s="33">
        <v>15424.1</v>
      </c>
      <c r="AE1734" s="34">
        <f t="shared" si="4691"/>
        <v>100</v>
      </c>
      <c r="AF1734" s="32">
        <v>15424.1</v>
      </c>
      <c r="AG1734" s="32">
        <v>0</v>
      </c>
      <c r="AH1734" s="32">
        <v>0</v>
      </c>
      <c r="AI1734" s="32">
        <v>0</v>
      </c>
      <c r="AJ1734" s="32">
        <v>0</v>
      </c>
      <c r="AK1734" s="32">
        <v>0</v>
      </c>
      <c r="AL1734" s="32">
        <f t="shared" si="4692"/>
        <v>15424.1</v>
      </c>
      <c r="AM1734" s="32">
        <f t="shared" si="4693"/>
        <v>3208.9999999999982</v>
      </c>
      <c r="AN1734" s="12"/>
    </row>
    <row r="1735" spans="2:40" ht="31.2" x14ac:dyDescent="0.3">
      <c r="B1735" s="30" t="s">
        <v>831</v>
      </c>
      <c r="C1735" s="30" t="s">
        <v>104</v>
      </c>
      <c r="D1735" s="30" t="s">
        <v>106</v>
      </c>
      <c r="E1735" s="15" t="str">
        <f t="shared" si="4694"/>
        <v>0409</v>
      </c>
      <c r="F1735" s="30" t="s">
        <v>78</v>
      </c>
      <c r="G1735" s="30"/>
      <c r="H1735" s="31" t="s">
        <v>79</v>
      </c>
      <c r="I1735" s="32">
        <f t="shared" ref="I1735:T1735" si="4751">I1736</f>
        <v>0</v>
      </c>
      <c r="J1735" s="32">
        <f t="shared" si="4751"/>
        <v>0</v>
      </c>
      <c r="K1735" s="32">
        <f t="shared" si="4751"/>
        <v>0</v>
      </c>
      <c r="L1735" s="32">
        <f t="shared" si="4751"/>
        <v>0</v>
      </c>
      <c r="M1735" s="32">
        <f t="shared" si="4751"/>
        <v>0</v>
      </c>
      <c r="N1735" s="32">
        <f t="shared" si="4751"/>
        <v>0</v>
      </c>
      <c r="O1735" s="32">
        <f t="shared" si="4751"/>
        <v>0</v>
      </c>
      <c r="P1735" s="32">
        <f t="shared" si="4751"/>
        <v>0</v>
      </c>
      <c r="Q1735" s="32">
        <f t="shared" si="4751"/>
        <v>0</v>
      </c>
      <c r="R1735" s="32">
        <f t="shared" si="4751"/>
        <v>0</v>
      </c>
      <c r="S1735" s="32">
        <f t="shared" si="4751"/>
        <v>0</v>
      </c>
      <c r="T1735" s="32">
        <f t="shared" si="4751"/>
        <v>0</v>
      </c>
      <c r="U1735" s="32">
        <v>0</v>
      </c>
      <c r="V1735" s="32">
        <f t="shared" si="4695"/>
        <v>0</v>
      </c>
      <c r="W1735" s="32">
        <f t="shared" ref="W1735:AD1735" si="4752">W1736</f>
        <v>0</v>
      </c>
      <c r="X1735" s="32">
        <f t="shared" si="4752"/>
        <v>0</v>
      </c>
      <c r="Y1735" s="32">
        <f t="shared" si="4752"/>
        <v>0</v>
      </c>
      <c r="Z1735" s="32">
        <f t="shared" si="4752"/>
        <v>0</v>
      </c>
      <c r="AA1735" s="32">
        <f t="shared" si="4752"/>
        <v>0</v>
      </c>
      <c r="AB1735" s="32">
        <f t="shared" si="4752"/>
        <v>2995</v>
      </c>
      <c r="AC1735" s="33">
        <f t="shared" si="4752"/>
        <v>2995</v>
      </c>
      <c r="AD1735" s="33">
        <f t="shared" si="4752"/>
        <v>2995</v>
      </c>
      <c r="AE1735" s="34">
        <f t="shared" si="4691"/>
        <v>100</v>
      </c>
      <c r="AF1735" s="32">
        <f t="shared" ref="AF1735:AK1735" si="4753">AF1736</f>
        <v>2995</v>
      </c>
      <c r="AG1735" s="32">
        <f t="shared" si="4753"/>
        <v>0</v>
      </c>
      <c r="AH1735" s="32">
        <f t="shared" si="4753"/>
        <v>0</v>
      </c>
      <c r="AI1735" s="32">
        <f t="shared" si="4753"/>
        <v>0</v>
      </c>
      <c r="AJ1735" s="32">
        <f t="shared" si="4753"/>
        <v>0</v>
      </c>
      <c r="AK1735" s="32">
        <f t="shared" si="4753"/>
        <v>0</v>
      </c>
      <c r="AL1735" s="32">
        <f t="shared" si="4692"/>
        <v>2995</v>
      </c>
      <c r="AM1735" s="32">
        <f t="shared" si="4693"/>
        <v>-2995</v>
      </c>
    </row>
    <row r="1736" spans="2:40" ht="46.8" x14ac:dyDescent="0.3">
      <c r="B1736" s="30" t="s">
        <v>831</v>
      </c>
      <c r="C1736" s="30" t="s">
        <v>104</v>
      </c>
      <c r="D1736" s="30" t="s">
        <v>106</v>
      </c>
      <c r="E1736" s="15" t="str">
        <f t="shared" si="4694"/>
        <v>0409</v>
      </c>
      <c r="F1736" s="30" t="s">
        <v>378</v>
      </c>
      <c r="G1736" s="30"/>
      <c r="H1736" s="31" t="s">
        <v>379</v>
      </c>
      <c r="I1736" s="32">
        <f t="shared" ref="I1736:T1736" si="4754">I1739+I1737</f>
        <v>0</v>
      </c>
      <c r="J1736" s="32">
        <f t="shared" si="4754"/>
        <v>0</v>
      </c>
      <c r="K1736" s="32">
        <f t="shared" si="4754"/>
        <v>0</v>
      </c>
      <c r="L1736" s="32">
        <f t="shared" si="4754"/>
        <v>0</v>
      </c>
      <c r="M1736" s="32">
        <f t="shared" si="4754"/>
        <v>0</v>
      </c>
      <c r="N1736" s="32">
        <f t="shared" si="4754"/>
        <v>0</v>
      </c>
      <c r="O1736" s="32">
        <f t="shared" si="4754"/>
        <v>0</v>
      </c>
      <c r="P1736" s="32">
        <f t="shared" si="4754"/>
        <v>0</v>
      </c>
      <c r="Q1736" s="32">
        <f t="shared" si="4754"/>
        <v>0</v>
      </c>
      <c r="R1736" s="32">
        <f t="shared" si="4754"/>
        <v>0</v>
      </c>
      <c r="S1736" s="32">
        <f t="shared" si="4754"/>
        <v>0</v>
      </c>
      <c r="T1736" s="32">
        <f t="shared" si="4754"/>
        <v>0</v>
      </c>
      <c r="U1736" s="32">
        <v>0</v>
      </c>
      <c r="V1736" s="32">
        <f t="shared" si="4695"/>
        <v>0</v>
      </c>
      <c r="W1736" s="32">
        <f t="shared" ref="W1736:AD1736" si="4755">W1739+W1737</f>
        <v>0</v>
      </c>
      <c r="X1736" s="32">
        <f t="shared" si="4755"/>
        <v>0</v>
      </c>
      <c r="Y1736" s="32">
        <f t="shared" si="4755"/>
        <v>0</v>
      </c>
      <c r="Z1736" s="32">
        <f t="shared" si="4755"/>
        <v>0</v>
      </c>
      <c r="AA1736" s="32">
        <f t="shared" si="4755"/>
        <v>0</v>
      </c>
      <c r="AB1736" s="32">
        <f t="shared" si="4755"/>
        <v>2995</v>
      </c>
      <c r="AC1736" s="33">
        <f t="shared" si="4755"/>
        <v>2995</v>
      </c>
      <c r="AD1736" s="33">
        <f t="shared" si="4755"/>
        <v>2995</v>
      </c>
      <c r="AE1736" s="34">
        <f t="shared" si="4691"/>
        <v>100</v>
      </c>
      <c r="AF1736" s="32">
        <f t="shared" ref="AF1736:AK1736" si="4756">AF1739+AF1737</f>
        <v>2995</v>
      </c>
      <c r="AG1736" s="32">
        <f t="shared" si="4756"/>
        <v>0</v>
      </c>
      <c r="AH1736" s="32">
        <f t="shared" si="4756"/>
        <v>0</v>
      </c>
      <c r="AI1736" s="32">
        <f t="shared" si="4756"/>
        <v>0</v>
      </c>
      <c r="AJ1736" s="32">
        <f t="shared" si="4756"/>
        <v>0</v>
      </c>
      <c r="AK1736" s="32">
        <f t="shared" si="4756"/>
        <v>0</v>
      </c>
      <c r="AL1736" s="32">
        <f t="shared" si="4692"/>
        <v>2995</v>
      </c>
      <c r="AM1736" s="32">
        <f t="shared" si="4693"/>
        <v>-2995</v>
      </c>
    </row>
    <row r="1737" spans="2:40" ht="31.2" hidden="1" customHeight="1" x14ac:dyDescent="0.3">
      <c r="B1737" s="30" t="s">
        <v>831</v>
      </c>
      <c r="C1737" s="30" t="s">
        <v>104</v>
      </c>
      <c r="D1737" s="30" t="s">
        <v>106</v>
      </c>
      <c r="E1737" s="15" t="str">
        <f t="shared" si="4694"/>
        <v>0409</v>
      </c>
      <c r="F1737" s="30" t="s">
        <v>378</v>
      </c>
      <c r="G1737" s="30" t="s">
        <v>50</v>
      </c>
      <c r="H1737" s="31" t="s">
        <v>51</v>
      </c>
      <c r="I1737" s="32">
        <f t="shared" ref="I1737:T1737" si="4757">I1738</f>
        <v>0</v>
      </c>
      <c r="J1737" s="32">
        <f t="shared" si="4757"/>
        <v>0</v>
      </c>
      <c r="K1737" s="32">
        <f t="shared" si="4757"/>
        <v>0</v>
      </c>
      <c r="L1737" s="32">
        <f t="shared" si="4757"/>
        <v>0</v>
      </c>
      <c r="M1737" s="32">
        <f t="shared" si="4757"/>
        <v>0</v>
      </c>
      <c r="N1737" s="32">
        <f t="shared" si="4757"/>
        <v>0</v>
      </c>
      <c r="O1737" s="32">
        <f t="shared" si="4757"/>
        <v>0</v>
      </c>
      <c r="P1737" s="32">
        <f t="shared" si="4757"/>
        <v>0</v>
      </c>
      <c r="Q1737" s="32">
        <f t="shared" si="4757"/>
        <v>0</v>
      </c>
      <c r="R1737" s="32">
        <f t="shared" si="4757"/>
        <v>0</v>
      </c>
      <c r="S1737" s="32">
        <f t="shared" si="4757"/>
        <v>0</v>
      </c>
      <c r="T1737" s="32">
        <f t="shared" si="4757"/>
        <v>0</v>
      </c>
      <c r="U1737" s="32">
        <v>0</v>
      </c>
      <c r="V1737" s="32">
        <f t="shared" si="4695"/>
        <v>0</v>
      </c>
      <c r="W1737" s="32">
        <f t="shared" ref="W1737:AD1737" si="4758">W1738</f>
        <v>0</v>
      </c>
      <c r="X1737" s="32">
        <f t="shared" si="4758"/>
        <v>0</v>
      </c>
      <c r="Y1737" s="32">
        <f t="shared" si="4758"/>
        <v>0</v>
      </c>
      <c r="Z1737" s="32">
        <f t="shared" si="4758"/>
        <v>0</v>
      </c>
      <c r="AA1737" s="32">
        <f t="shared" si="4758"/>
        <v>0</v>
      </c>
      <c r="AB1737" s="32">
        <f t="shared" si="4758"/>
        <v>0</v>
      </c>
      <c r="AC1737" s="33">
        <f t="shared" si="4758"/>
        <v>0</v>
      </c>
      <c r="AD1737" s="33">
        <f t="shared" si="4758"/>
        <v>0</v>
      </c>
      <c r="AE1737" s="34" t="e">
        <f t="shared" si="4691"/>
        <v>#DIV/0!</v>
      </c>
      <c r="AF1737" s="35">
        <f t="shared" ref="AF1737:AK1737" si="4759">AF1738</f>
        <v>0</v>
      </c>
      <c r="AG1737" s="35">
        <f t="shared" si="4759"/>
        <v>0</v>
      </c>
      <c r="AH1737" s="36">
        <f t="shared" si="4759"/>
        <v>0</v>
      </c>
      <c r="AI1737" s="36">
        <f t="shared" si="4759"/>
        <v>0</v>
      </c>
      <c r="AJ1737" s="36">
        <f t="shared" si="4759"/>
        <v>0</v>
      </c>
      <c r="AK1737" s="36">
        <f t="shared" si="4759"/>
        <v>0</v>
      </c>
      <c r="AL1737" s="36">
        <f t="shared" si="4692"/>
        <v>0</v>
      </c>
      <c r="AM1737" s="36">
        <f t="shared" si="4693"/>
        <v>0</v>
      </c>
      <c r="AN1737" s="37" t="s">
        <v>35</v>
      </c>
    </row>
    <row r="1738" spans="2:40" ht="31.2" hidden="1" customHeight="1" x14ac:dyDescent="0.3">
      <c r="B1738" s="30" t="s">
        <v>831</v>
      </c>
      <c r="C1738" s="30" t="s">
        <v>104</v>
      </c>
      <c r="D1738" s="30" t="s">
        <v>106</v>
      </c>
      <c r="E1738" s="15" t="str">
        <f t="shared" si="4694"/>
        <v>0409</v>
      </c>
      <c r="F1738" s="30" t="s">
        <v>378</v>
      </c>
      <c r="G1738" s="30" t="s">
        <v>52</v>
      </c>
      <c r="H1738" s="31" t="s">
        <v>53</v>
      </c>
      <c r="I1738" s="32"/>
      <c r="J1738" s="32"/>
      <c r="K1738" s="32"/>
      <c r="L1738" s="32"/>
      <c r="M1738" s="32"/>
      <c r="N1738" s="32"/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2">
        <v>0</v>
      </c>
      <c r="V1738" s="32">
        <f t="shared" si="4695"/>
        <v>0</v>
      </c>
      <c r="W1738" s="32"/>
      <c r="X1738" s="32"/>
      <c r="Y1738" s="32"/>
      <c r="Z1738" s="32"/>
      <c r="AA1738" s="32"/>
      <c r="AB1738" s="32">
        <v>0</v>
      </c>
      <c r="AC1738" s="33">
        <v>0</v>
      </c>
      <c r="AD1738" s="33">
        <v>0</v>
      </c>
      <c r="AE1738" s="34" t="e">
        <f t="shared" si="4691"/>
        <v>#DIV/0!</v>
      </c>
      <c r="AF1738" s="35">
        <v>0</v>
      </c>
      <c r="AG1738" s="35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f t="shared" si="4692"/>
        <v>0</v>
      </c>
      <c r="AM1738" s="36">
        <f t="shared" si="4693"/>
        <v>0</v>
      </c>
      <c r="AN1738" s="37" t="s">
        <v>35</v>
      </c>
    </row>
    <row r="1739" spans="2:40" x14ac:dyDescent="0.3">
      <c r="B1739" s="30" t="s">
        <v>831</v>
      </c>
      <c r="C1739" s="30" t="s">
        <v>104</v>
      </c>
      <c r="D1739" s="30" t="s">
        <v>106</v>
      </c>
      <c r="E1739" s="15" t="str">
        <f t="shared" si="4694"/>
        <v>0409</v>
      </c>
      <c r="F1739" s="30" t="s">
        <v>378</v>
      </c>
      <c r="G1739" s="30" t="s">
        <v>56</v>
      </c>
      <c r="H1739" s="31" t="s">
        <v>57</v>
      </c>
      <c r="I1739" s="32">
        <f t="shared" ref="I1739:T1739" si="4760">I1740</f>
        <v>0</v>
      </c>
      <c r="J1739" s="32">
        <f t="shared" si="4760"/>
        <v>0</v>
      </c>
      <c r="K1739" s="32">
        <f t="shared" si="4760"/>
        <v>0</v>
      </c>
      <c r="L1739" s="32">
        <f t="shared" si="4760"/>
        <v>0</v>
      </c>
      <c r="M1739" s="32">
        <f t="shared" si="4760"/>
        <v>0</v>
      </c>
      <c r="N1739" s="32">
        <f t="shared" si="4760"/>
        <v>0</v>
      </c>
      <c r="O1739" s="32">
        <f t="shared" si="4760"/>
        <v>0</v>
      </c>
      <c r="P1739" s="32">
        <f t="shared" si="4760"/>
        <v>0</v>
      </c>
      <c r="Q1739" s="32">
        <f t="shared" si="4760"/>
        <v>0</v>
      </c>
      <c r="R1739" s="32">
        <f t="shared" si="4760"/>
        <v>0</v>
      </c>
      <c r="S1739" s="32">
        <f t="shared" si="4760"/>
        <v>0</v>
      </c>
      <c r="T1739" s="32">
        <f t="shared" si="4760"/>
        <v>0</v>
      </c>
      <c r="U1739" s="32">
        <v>0</v>
      </c>
      <c r="V1739" s="32">
        <f t="shared" si="4695"/>
        <v>0</v>
      </c>
      <c r="W1739" s="32">
        <f t="shared" ref="W1739:AD1739" si="4761">W1740</f>
        <v>0</v>
      </c>
      <c r="X1739" s="32">
        <f t="shared" si="4761"/>
        <v>0</v>
      </c>
      <c r="Y1739" s="32">
        <f t="shared" si="4761"/>
        <v>0</v>
      </c>
      <c r="Z1739" s="32">
        <f t="shared" si="4761"/>
        <v>0</v>
      </c>
      <c r="AA1739" s="32">
        <f t="shared" si="4761"/>
        <v>0</v>
      </c>
      <c r="AB1739" s="32">
        <f t="shared" si="4761"/>
        <v>2995</v>
      </c>
      <c r="AC1739" s="33">
        <f t="shared" si="4761"/>
        <v>2995</v>
      </c>
      <c r="AD1739" s="33">
        <f t="shared" si="4761"/>
        <v>2995</v>
      </c>
      <c r="AE1739" s="34">
        <f t="shared" si="4691"/>
        <v>100</v>
      </c>
      <c r="AF1739" s="32">
        <f t="shared" ref="AF1739:AK1739" si="4762">AF1740</f>
        <v>2995</v>
      </c>
      <c r="AG1739" s="32">
        <f t="shared" si="4762"/>
        <v>0</v>
      </c>
      <c r="AH1739" s="32">
        <f t="shared" si="4762"/>
        <v>0</v>
      </c>
      <c r="AI1739" s="32">
        <f t="shared" si="4762"/>
        <v>0</v>
      </c>
      <c r="AJ1739" s="32">
        <f t="shared" si="4762"/>
        <v>0</v>
      </c>
      <c r="AK1739" s="32">
        <f t="shared" si="4762"/>
        <v>0</v>
      </c>
      <c r="AL1739" s="32">
        <f t="shared" si="4692"/>
        <v>2995</v>
      </c>
      <c r="AM1739" s="32">
        <f t="shared" si="4693"/>
        <v>-2995</v>
      </c>
    </row>
    <row r="1740" spans="2:40" ht="62.4" x14ac:dyDescent="0.3">
      <c r="B1740" s="30" t="s">
        <v>831</v>
      </c>
      <c r="C1740" s="30" t="s">
        <v>104</v>
      </c>
      <c r="D1740" s="30" t="s">
        <v>106</v>
      </c>
      <c r="E1740" s="15" t="str">
        <f t="shared" si="4694"/>
        <v>0409</v>
      </c>
      <c r="F1740" s="30" t="s">
        <v>378</v>
      </c>
      <c r="G1740" s="30" t="s">
        <v>472</v>
      </c>
      <c r="H1740" s="31" t="s">
        <v>473</v>
      </c>
      <c r="I1740" s="32"/>
      <c r="J1740" s="32"/>
      <c r="K1740" s="32"/>
      <c r="L1740" s="32"/>
      <c r="M1740" s="32"/>
      <c r="N1740" s="32"/>
      <c r="O1740" s="32">
        <v>0</v>
      </c>
      <c r="P1740" s="32">
        <v>0</v>
      </c>
      <c r="Q1740" s="32">
        <v>0</v>
      </c>
      <c r="R1740" s="32">
        <v>0</v>
      </c>
      <c r="S1740" s="32">
        <v>0</v>
      </c>
      <c r="T1740" s="32">
        <v>0</v>
      </c>
      <c r="U1740" s="32">
        <v>0</v>
      </c>
      <c r="V1740" s="32">
        <f t="shared" si="4695"/>
        <v>0</v>
      </c>
      <c r="W1740" s="32"/>
      <c r="X1740" s="32"/>
      <c r="Y1740" s="32"/>
      <c r="Z1740" s="32"/>
      <c r="AA1740" s="32"/>
      <c r="AB1740" s="32">
        <v>2995</v>
      </c>
      <c r="AC1740" s="33">
        <v>2995</v>
      </c>
      <c r="AD1740" s="33">
        <v>2995</v>
      </c>
      <c r="AE1740" s="34">
        <f t="shared" si="4691"/>
        <v>100</v>
      </c>
      <c r="AF1740" s="32">
        <v>2995</v>
      </c>
      <c r="AG1740" s="32">
        <v>0</v>
      </c>
      <c r="AH1740" s="32">
        <v>0</v>
      </c>
      <c r="AI1740" s="32">
        <v>0</v>
      </c>
      <c r="AJ1740" s="32">
        <v>0</v>
      </c>
      <c r="AK1740" s="32">
        <v>0</v>
      </c>
      <c r="AL1740" s="32">
        <f t="shared" si="4692"/>
        <v>2995</v>
      </c>
      <c r="AM1740" s="32">
        <f t="shared" si="4693"/>
        <v>-2995</v>
      </c>
      <c r="AN1740" s="12"/>
    </row>
    <row r="1741" spans="2:40" s="22" customFormat="1" x14ac:dyDescent="0.3">
      <c r="B1741" s="23" t="s">
        <v>831</v>
      </c>
      <c r="C1741" s="23" t="s">
        <v>104</v>
      </c>
      <c r="D1741" s="23" t="s">
        <v>152</v>
      </c>
      <c r="E1741" s="24" t="str">
        <f t="shared" si="4694"/>
        <v>0412</v>
      </c>
      <c r="F1741" s="23"/>
      <c r="G1741" s="23"/>
      <c r="H1741" s="25" t="s">
        <v>153</v>
      </c>
      <c r="I1741" s="26">
        <f t="shared" ref="I1741:T1741" si="4763">I1742+I1748</f>
        <v>381.4</v>
      </c>
      <c r="J1741" s="26">
        <f t="shared" si="4763"/>
        <v>407</v>
      </c>
      <c r="K1741" s="26">
        <f t="shared" si="4763"/>
        <v>405.4</v>
      </c>
      <c r="L1741" s="26">
        <f t="shared" si="4763"/>
        <v>0</v>
      </c>
      <c r="M1741" s="26">
        <f t="shared" si="4763"/>
        <v>0</v>
      </c>
      <c r="N1741" s="26">
        <f t="shared" si="4763"/>
        <v>0</v>
      </c>
      <c r="O1741" s="26">
        <f t="shared" si="4763"/>
        <v>0</v>
      </c>
      <c r="P1741" s="26">
        <f t="shared" si="4763"/>
        <v>62.866999999999997</v>
      </c>
      <c r="Q1741" s="26">
        <f t="shared" si="4763"/>
        <v>0</v>
      </c>
      <c r="R1741" s="26">
        <f t="shared" si="4763"/>
        <v>1165.8009999999999</v>
      </c>
      <c r="S1741" s="26">
        <f t="shared" si="4763"/>
        <v>0</v>
      </c>
      <c r="T1741" s="26">
        <f t="shared" si="4763"/>
        <v>0</v>
      </c>
      <c r="U1741" s="26">
        <v>0</v>
      </c>
      <c r="V1741" s="26">
        <f t="shared" si="4695"/>
        <v>1610.068</v>
      </c>
      <c r="W1741" s="26">
        <f t="shared" ref="W1741:AD1741" si="4764">W1742+W1748</f>
        <v>0</v>
      </c>
      <c r="X1741" s="26">
        <f t="shared" si="4764"/>
        <v>0</v>
      </c>
      <c r="Y1741" s="26">
        <f t="shared" si="4764"/>
        <v>0</v>
      </c>
      <c r="Z1741" s="26">
        <f t="shared" si="4764"/>
        <v>0</v>
      </c>
      <c r="AA1741" s="26">
        <f t="shared" si="4764"/>
        <v>0</v>
      </c>
      <c r="AB1741" s="32">
        <f t="shared" si="4764"/>
        <v>562.64977999999996</v>
      </c>
      <c r="AC1741" s="27">
        <f t="shared" si="4764"/>
        <v>1471.6274899999999</v>
      </c>
      <c r="AD1741" s="33">
        <f t="shared" si="4764"/>
        <v>1471.62727</v>
      </c>
      <c r="AE1741" s="28">
        <f t="shared" si="4691"/>
        <v>99.999985050564661</v>
      </c>
      <c r="AF1741" s="26">
        <f t="shared" ref="AF1741:AK1741" si="4765">AF1742+AF1748</f>
        <v>1569.99549</v>
      </c>
      <c r="AG1741" s="26">
        <f t="shared" si="4765"/>
        <v>0</v>
      </c>
      <c r="AH1741" s="26">
        <f t="shared" si="4765"/>
        <v>0</v>
      </c>
      <c r="AI1741" s="26">
        <f t="shared" si="4765"/>
        <v>0</v>
      </c>
      <c r="AJ1741" s="26">
        <f t="shared" si="4765"/>
        <v>0</v>
      </c>
      <c r="AK1741" s="26">
        <f t="shared" si="4765"/>
        <v>0</v>
      </c>
      <c r="AL1741" s="26">
        <f t="shared" si="4692"/>
        <v>1569.99549</v>
      </c>
      <c r="AM1741" s="26">
        <f t="shared" si="4693"/>
        <v>40.072509999999966</v>
      </c>
      <c r="AN1741" s="29"/>
    </row>
    <row r="1742" spans="2:40" ht="31.2" x14ac:dyDescent="0.3">
      <c r="B1742" s="30" t="s">
        <v>831</v>
      </c>
      <c r="C1742" s="30" t="s">
        <v>104</v>
      </c>
      <c r="D1742" s="30" t="s">
        <v>152</v>
      </c>
      <c r="E1742" s="15" t="str">
        <f t="shared" si="4694"/>
        <v>0412</v>
      </c>
      <c r="F1742" s="30" t="s">
        <v>116</v>
      </c>
      <c r="G1742" s="30"/>
      <c r="H1742" s="31" t="s">
        <v>117</v>
      </c>
      <c r="I1742" s="32">
        <f t="shared" ref="I1742:I1746" si="4766">I1743</f>
        <v>293.3</v>
      </c>
      <c r="J1742" s="32">
        <f t="shared" ref="J1742:J1746" si="4767">J1743</f>
        <v>318.89999999999998</v>
      </c>
      <c r="K1742" s="32">
        <f t="shared" ref="K1742:K1746" si="4768">K1743</f>
        <v>317.29999999999995</v>
      </c>
      <c r="L1742" s="32">
        <f t="shared" ref="L1742:L1750" si="4769">L1743</f>
        <v>0</v>
      </c>
      <c r="M1742" s="32">
        <f t="shared" ref="M1742:M1750" si="4770">M1743</f>
        <v>0</v>
      </c>
      <c r="N1742" s="32">
        <f t="shared" ref="N1742:N1750" si="4771">N1743</f>
        <v>0</v>
      </c>
      <c r="O1742" s="32">
        <f t="shared" ref="O1742:O1748" si="4772">O1743</f>
        <v>0</v>
      </c>
      <c r="P1742" s="32">
        <f t="shared" ref="P1742:P1748" si="4773">P1743</f>
        <v>0</v>
      </c>
      <c r="Q1742" s="32">
        <f t="shared" ref="Q1742:Q1750" si="4774">Q1743</f>
        <v>0</v>
      </c>
      <c r="R1742" s="32">
        <f t="shared" ref="R1742:R1746" si="4775">R1743</f>
        <v>0</v>
      </c>
      <c r="S1742" s="32">
        <f t="shared" ref="S1742:S1750" si="4776">S1743</f>
        <v>0</v>
      </c>
      <c r="T1742" s="32">
        <f t="shared" ref="T1742:T1750" si="4777">T1743</f>
        <v>0</v>
      </c>
      <c r="U1742" s="32">
        <v>0</v>
      </c>
      <c r="V1742" s="32">
        <f t="shared" si="4695"/>
        <v>293.3</v>
      </c>
      <c r="W1742" s="32">
        <f t="shared" ref="W1742:W1750" si="4778">W1743</f>
        <v>0</v>
      </c>
      <c r="X1742" s="32">
        <f t="shared" ref="X1742:X1750" si="4779">X1743</f>
        <v>0</v>
      </c>
      <c r="Y1742" s="32">
        <f t="shared" ref="Y1742:Y1750" si="4780">Y1743</f>
        <v>0</v>
      </c>
      <c r="Z1742" s="32">
        <f t="shared" ref="Z1742:Z1750" si="4781">Z1743</f>
        <v>0</v>
      </c>
      <c r="AA1742" s="32">
        <f t="shared" ref="AA1742:AA1750" si="4782">AA1743</f>
        <v>0</v>
      </c>
      <c r="AB1742" s="32">
        <f t="shared" ref="AB1742:AB1748" si="4783">AB1743</f>
        <v>0</v>
      </c>
      <c r="AC1742" s="33">
        <f t="shared" ref="AC1742:AC1748" si="4784">AC1743</f>
        <v>253.22748999999999</v>
      </c>
      <c r="AD1742" s="33">
        <f t="shared" ref="AD1742:AD1748" si="4785">AD1743</f>
        <v>253.22748999999999</v>
      </c>
      <c r="AE1742" s="34">
        <f t="shared" si="4691"/>
        <v>100</v>
      </c>
      <c r="AF1742" s="32">
        <f t="shared" ref="AF1742:AF1748" si="4786">AF1743</f>
        <v>253.22748999999999</v>
      </c>
      <c r="AG1742" s="32">
        <f t="shared" ref="AG1742:AG1748" si="4787">AG1743</f>
        <v>0</v>
      </c>
      <c r="AH1742" s="32">
        <f t="shared" ref="AH1742:AH1748" si="4788">AH1743</f>
        <v>0</v>
      </c>
      <c r="AI1742" s="32">
        <f t="shared" ref="AI1742:AI1748" si="4789">AI1743</f>
        <v>0</v>
      </c>
      <c r="AJ1742" s="32">
        <f t="shared" ref="AJ1742:AJ1748" si="4790">AJ1743</f>
        <v>0</v>
      </c>
      <c r="AK1742" s="32">
        <f t="shared" ref="AK1742:AK1748" si="4791">AK1743</f>
        <v>0</v>
      </c>
      <c r="AL1742" s="32">
        <f t="shared" si="4692"/>
        <v>253.22748999999999</v>
      </c>
      <c r="AM1742" s="32">
        <f t="shared" si="4693"/>
        <v>40.072510000000023</v>
      </c>
    </row>
    <row r="1743" spans="2:40" ht="46.8" x14ac:dyDescent="0.3">
      <c r="B1743" s="30" t="s">
        <v>831</v>
      </c>
      <c r="C1743" s="30" t="s">
        <v>104</v>
      </c>
      <c r="D1743" s="30" t="s">
        <v>152</v>
      </c>
      <c r="E1743" s="15" t="str">
        <f t="shared" si="4694"/>
        <v>0412</v>
      </c>
      <c r="F1743" s="30" t="s">
        <v>125</v>
      </c>
      <c r="G1743" s="30"/>
      <c r="H1743" s="31" t="s">
        <v>126</v>
      </c>
      <c r="I1743" s="32">
        <f t="shared" si="4766"/>
        <v>293.3</v>
      </c>
      <c r="J1743" s="32">
        <f t="shared" si="4767"/>
        <v>318.89999999999998</v>
      </c>
      <c r="K1743" s="32">
        <f t="shared" si="4768"/>
        <v>317.29999999999995</v>
      </c>
      <c r="L1743" s="32">
        <f t="shared" si="4769"/>
        <v>0</v>
      </c>
      <c r="M1743" s="32">
        <f t="shared" si="4770"/>
        <v>0</v>
      </c>
      <c r="N1743" s="32">
        <f t="shared" si="4771"/>
        <v>0</v>
      </c>
      <c r="O1743" s="32">
        <f t="shared" si="4772"/>
        <v>0</v>
      </c>
      <c r="P1743" s="32">
        <f t="shared" si="4773"/>
        <v>0</v>
      </c>
      <c r="Q1743" s="32">
        <f t="shared" si="4774"/>
        <v>0</v>
      </c>
      <c r="R1743" s="32">
        <f t="shared" si="4775"/>
        <v>0</v>
      </c>
      <c r="S1743" s="32">
        <f t="shared" si="4776"/>
        <v>0</v>
      </c>
      <c r="T1743" s="32">
        <f t="shared" si="4777"/>
        <v>0</v>
      </c>
      <c r="U1743" s="32">
        <v>0</v>
      </c>
      <c r="V1743" s="32">
        <f t="shared" si="4695"/>
        <v>293.3</v>
      </c>
      <c r="W1743" s="32">
        <f t="shared" si="4778"/>
        <v>0</v>
      </c>
      <c r="X1743" s="32">
        <f t="shared" si="4779"/>
        <v>0</v>
      </c>
      <c r="Y1743" s="32">
        <f t="shared" si="4780"/>
        <v>0</v>
      </c>
      <c r="Z1743" s="32">
        <f t="shared" si="4781"/>
        <v>0</v>
      </c>
      <c r="AA1743" s="32">
        <f t="shared" si="4782"/>
        <v>0</v>
      </c>
      <c r="AB1743" s="32">
        <f t="shared" si="4783"/>
        <v>0</v>
      </c>
      <c r="AC1743" s="33">
        <f t="shared" si="4784"/>
        <v>253.22748999999999</v>
      </c>
      <c r="AD1743" s="33">
        <f t="shared" si="4785"/>
        <v>253.22748999999999</v>
      </c>
      <c r="AE1743" s="34">
        <f t="shared" si="4691"/>
        <v>100</v>
      </c>
      <c r="AF1743" s="32">
        <f t="shared" si="4786"/>
        <v>253.22748999999999</v>
      </c>
      <c r="AG1743" s="32">
        <f t="shared" si="4787"/>
        <v>0</v>
      </c>
      <c r="AH1743" s="32">
        <f t="shared" si="4788"/>
        <v>0</v>
      </c>
      <c r="AI1743" s="32">
        <f t="shared" si="4789"/>
        <v>0</v>
      </c>
      <c r="AJ1743" s="32">
        <f t="shared" si="4790"/>
        <v>0</v>
      </c>
      <c r="AK1743" s="32">
        <f t="shared" si="4791"/>
        <v>0</v>
      </c>
      <c r="AL1743" s="32">
        <f t="shared" si="4692"/>
        <v>253.22748999999999</v>
      </c>
      <c r="AM1743" s="32">
        <f t="shared" si="4693"/>
        <v>40.072510000000023</v>
      </c>
    </row>
    <row r="1744" spans="2:40" ht="46.8" x14ac:dyDescent="0.3">
      <c r="B1744" s="30" t="s">
        <v>831</v>
      </c>
      <c r="C1744" s="30" t="s">
        <v>104</v>
      </c>
      <c r="D1744" s="30" t="s">
        <v>152</v>
      </c>
      <c r="E1744" s="15" t="str">
        <f t="shared" si="4694"/>
        <v>0412</v>
      </c>
      <c r="F1744" s="30" t="s">
        <v>127</v>
      </c>
      <c r="G1744" s="30"/>
      <c r="H1744" s="31" t="s">
        <v>128</v>
      </c>
      <c r="I1744" s="32">
        <f t="shared" si="4766"/>
        <v>293.3</v>
      </c>
      <c r="J1744" s="32">
        <f t="shared" si="4767"/>
        <v>318.89999999999998</v>
      </c>
      <c r="K1744" s="32">
        <f t="shared" si="4768"/>
        <v>317.29999999999995</v>
      </c>
      <c r="L1744" s="32">
        <f t="shared" si="4769"/>
        <v>0</v>
      </c>
      <c r="M1744" s="32">
        <f t="shared" si="4770"/>
        <v>0</v>
      </c>
      <c r="N1744" s="32">
        <f t="shared" si="4771"/>
        <v>0</v>
      </c>
      <c r="O1744" s="32">
        <f t="shared" si="4772"/>
        <v>0</v>
      </c>
      <c r="P1744" s="32">
        <f t="shared" si="4773"/>
        <v>0</v>
      </c>
      <c r="Q1744" s="32">
        <f t="shared" si="4774"/>
        <v>0</v>
      </c>
      <c r="R1744" s="32">
        <f t="shared" si="4775"/>
        <v>0</v>
      </c>
      <c r="S1744" s="32">
        <f t="shared" si="4776"/>
        <v>0</v>
      </c>
      <c r="T1744" s="32">
        <f t="shared" si="4777"/>
        <v>0</v>
      </c>
      <c r="U1744" s="32">
        <v>0</v>
      </c>
      <c r="V1744" s="32">
        <f t="shared" si="4695"/>
        <v>293.3</v>
      </c>
      <c r="W1744" s="32">
        <f t="shared" si="4778"/>
        <v>0</v>
      </c>
      <c r="X1744" s="32">
        <f t="shared" si="4779"/>
        <v>0</v>
      </c>
      <c r="Y1744" s="32">
        <f t="shared" si="4780"/>
        <v>0</v>
      </c>
      <c r="Z1744" s="32">
        <f t="shared" si="4781"/>
        <v>0</v>
      </c>
      <c r="AA1744" s="32">
        <f t="shared" si="4782"/>
        <v>0</v>
      </c>
      <c r="AB1744" s="32">
        <f t="shared" si="4783"/>
        <v>0</v>
      </c>
      <c r="AC1744" s="33">
        <f t="shared" si="4784"/>
        <v>253.22748999999999</v>
      </c>
      <c r="AD1744" s="33">
        <f t="shared" si="4785"/>
        <v>253.22748999999999</v>
      </c>
      <c r="AE1744" s="34">
        <f t="shared" si="4691"/>
        <v>100</v>
      </c>
      <c r="AF1744" s="32">
        <f t="shared" si="4786"/>
        <v>253.22748999999999</v>
      </c>
      <c r="AG1744" s="32">
        <f t="shared" si="4787"/>
        <v>0</v>
      </c>
      <c r="AH1744" s="32">
        <f t="shared" si="4788"/>
        <v>0</v>
      </c>
      <c r="AI1744" s="32">
        <f t="shared" si="4789"/>
        <v>0</v>
      </c>
      <c r="AJ1744" s="32">
        <f t="shared" si="4790"/>
        <v>0</v>
      </c>
      <c r="AK1744" s="32">
        <f t="shared" si="4791"/>
        <v>0</v>
      </c>
      <c r="AL1744" s="32">
        <f t="shared" si="4692"/>
        <v>253.22748999999999</v>
      </c>
      <c r="AM1744" s="32">
        <f t="shared" si="4693"/>
        <v>40.072510000000023</v>
      </c>
    </row>
    <row r="1745" spans="2:40" ht="62.4" x14ac:dyDescent="0.3">
      <c r="B1745" s="30" t="s">
        <v>831</v>
      </c>
      <c r="C1745" s="30" t="s">
        <v>104</v>
      </c>
      <c r="D1745" s="30" t="s">
        <v>152</v>
      </c>
      <c r="E1745" s="15" t="str">
        <f t="shared" si="4694"/>
        <v>0412</v>
      </c>
      <c r="F1745" s="30" t="s">
        <v>768</v>
      </c>
      <c r="G1745" s="30"/>
      <c r="H1745" s="31" t="s">
        <v>769</v>
      </c>
      <c r="I1745" s="32">
        <f t="shared" si="4766"/>
        <v>293.3</v>
      </c>
      <c r="J1745" s="32">
        <f t="shared" si="4767"/>
        <v>318.89999999999998</v>
      </c>
      <c r="K1745" s="32">
        <f t="shared" si="4768"/>
        <v>317.29999999999995</v>
      </c>
      <c r="L1745" s="32">
        <f t="shared" si="4769"/>
        <v>0</v>
      </c>
      <c r="M1745" s="32">
        <f t="shared" si="4770"/>
        <v>0</v>
      </c>
      <c r="N1745" s="32">
        <f t="shared" si="4771"/>
        <v>0</v>
      </c>
      <c r="O1745" s="32">
        <f t="shared" si="4772"/>
        <v>0</v>
      </c>
      <c r="P1745" s="32">
        <f t="shared" si="4773"/>
        <v>0</v>
      </c>
      <c r="Q1745" s="32">
        <f t="shared" si="4774"/>
        <v>0</v>
      </c>
      <c r="R1745" s="32">
        <f t="shared" si="4775"/>
        <v>0</v>
      </c>
      <c r="S1745" s="32">
        <f t="shared" si="4776"/>
        <v>0</v>
      </c>
      <c r="T1745" s="32">
        <f t="shared" si="4777"/>
        <v>0</v>
      </c>
      <c r="U1745" s="32">
        <v>0</v>
      </c>
      <c r="V1745" s="32">
        <f t="shared" si="4695"/>
        <v>293.3</v>
      </c>
      <c r="W1745" s="32">
        <f t="shared" si="4778"/>
        <v>0</v>
      </c>
      <c r="X1745" s="32">
        <f t="shared" si="4779"/>
        <v>0</v>
      </c>
      <c r="Y1745" s="32">
        <f t="shared" si="4780"/>
        <v>0</v>
      </c>
      <c r="Z1745" s="32">
        <f t="shared" si="4781"/>
        <v>0</v>
      </c>
      <c r="AA1745" s="32">
        <f t="shared" si="4782"/>
        <v>0</v>
      </c>
      <c r="AB1745" s="32">
        <f t="shared" si="4783"/>
        <v>0</v>
      </c>
      <c r="AC1745" s="33">
        <f t="shared" si="4784"/>
        <v>253.22748999999999</v>
      </c>
      <c r="AD1745" s="33">
        <f t="shared" si="4785"/>
        <v>253.22748999999999</v>
      </c>
      <c r="AE1745" s="34">
        <f t="shared" si="4691"/>
        <v>100</v>
      </c>
      <c r="AF1745" s="32">
        <f t="shared" si="4786"/>
        <v>253.22748999999999</v>
      </c>
      <c r="AG1745" s="32">
        <f t="shared" si="4787"/>
        <v>0</v>
      </c>
      <c r="AH1745" s="32">
        <f t="shared" si="4788"/>
        <v>0</v>
      </c>
      <c r="AI1745" s="32">
        <f t="shared" si="4789"/>
        <v>0</v>
      </c>
      <c r="AJ1745" s="32">
        <f t="shared" si="4790"/>
        <v>0</v>
      </c>
      <c r="AK1745" s="32">
        <f t="shared" si="4791"/>
        <v>0</v>
      </c>
      <c r="AL1745" s="32">
        <f t="shared" si="4692"/>
        <v>253.22748999999999</v>
      </c>
      <c r="AM1745" s="32">
        <f t="shared" si="4693"/>
        <v>40.072510000000023</v>
      </c>
    </row>
    <row r="1746" spans="2:40" ht="31.2" x14ac:dyDescent="0.3">
      <c r="B1746" s="30" t="s">
        <v>831</v>
      </c>
      <c r="C1746" s="30" t="s">
        <v>104</v>
      </c>
      <c r="D1746" s="30" t="s">
        <v>152</v>
      </c>
      <c r="E1746" s="15" t="str">
        <f t="shared" si="4694"/>
        <v>0412</v>
      </c>
      <c r="F1746" s="30" t="s">
        <v>768</v>
      </c>
      <c r="G1746" s="30" t="s">
        <v>50</v>
      </c>
      <c r="H1746" s="31" t="s">
        <v>51</v>
      </c>
      <c r="I1746" s="32">
        <f t="shared" si="4766"/>
        <v>293.3</v>
      </c>
      <c r="J1746" s="32">
        <f t="shared" si="4767"/>
        <v>318.89999999999998</v>
      </c>
      <c r="K1746" s="32">
        <f t="shared" si="4768"/>
        <v>317.29999999999995</v>
      </c>
      <c r="L1746" s="32">
        <f t="shared" si="4769"/>
        <v>0</v>
      </c>
      <c r="M1746" s="32">
        <f t="shared" si="4770"/>
        <v>0</v>
      </c>
      <c r="N1746" s="32">
        <f t="shared" si="4771"/>
        <v>0</v>
      </c>
      <c r="O1746" s="32">
        <f t="shared" si="4772"/>
        <v>0</v>
      </c>
      <c r="P1746" s="32">
        <f t="shared" si="4773"/>
        <v>0</v>
      </c>
      <c r="Q1746" s="32">
        <f t="shared" si="4774"/>
        <v>0</v>
      </c>
      <c r="R1746" s="32">
        <f t="shared" si="4775"/>
        <v>0</v>
      </c>
      <c r="S1746" s="32">
        <f t="shared" si="4776"/>
        <v>0</v>
      </c>
      <c r="T1746" s="32">
        <f t="shared" si="4777"/>
        <v>0</v>
      </c>
      <c r="U1746" s="32">
        <v>0</v>
      </c>
      <c r="V1746" s="32">
        <f t="shared" si="4695"/>
        <v>293.3</v>
      </c>
      <c r="W1746" s="32">
        <f t="shared" si="4778"/>
        <v>0</v>
      </c>
      <c r="X1746" s="32">
        <f t="shared" si="4779"/>
        <v>0</v>
      </c>
      <c r="Y1746" s="32">
        <f t="shared" si="4780"/>
        <v>0</v>
      </c>
      <c r="Z1746" s="32">
        <f t="shared" si="4781"/>
        <v>0</v>
      </c>
      <c r="AA1746" s="32">
        <f t="shared" si="4782"/>
        <v>0</v>
      </c>
      <c r="AB1746" s="32">
        <f t="shared" si="4783"/>
        <v>0</v>
      </c>
      <c r="AC1746" s="33">
        <f t="shared" si="4784"/>
        <v>253.22748999999999</v>
      </c>
      <c r="AD1746" s="33">
        <f t="shared" si="4785"/>
        <v>253.22748999999999</v>
      </c>
      <c r="AE1746" s="34">
        <f t="shared" si="4691"/>
        <v>100</v>
      </c>
      <c r="AF1746" s="32">
        <f t="shared" si="4786"/>
        <v>253.22748999999999</v>
      </c>
      <c r="AG1746" s="32">
        <f t="shared" si="4787"/>
        <v>0</v>
      </c>
      <c r="AH1746" s="32">
        <f t="shared" si="4788"/>
        <v>0</v>
      </c>
      <c r="AI1746" s="32">
        <f t="shared" si="4789"/>
        <v>0</v>
      </c>
      <c r="AJ1746" s="32">
        <f t="shared" si="4790"/>
        <v>0</v>
      </c>
      <c r="AK1746" s="32">
        <f t="shared" si="4791"/>
        <v>0</v>
      </c>
      <c r="AL1746" s="32">
        <f t="shared" si="4692"/>
        <v>253.22748999999999</v>
      </c>
      <c r="AM1746" s="32">
        <f t="shared" si="4693"/>
        <v>40.072510000000023</v>
      </c>
    </row>
    <row r="1747" spans="2:40" ht="31.2" x14ac:dyDescent="0.3">
      <c r="B1747" s="30" t="s">
        <v>831</v>
      </c>
      <c r="C1747" s="30" t="s">
        <v>104</v>
      </c>
      <c r="D1747" s="30" t="s">
        <v>152</v>
      </c>
      <c r="E1747" s="15" t="str">
        <f t="shared" si="4694"/>
        <v>0412</v>
      </c>
      <c r="F1747" s="30" t="s">
        <v>768</v>
      </c>
      <c r="G1747" s="30" t="s">
        <v>52</v>
      </c>
      <c r="H1747" s="31" t="s">
        <v>53</v>
      </c>
      <c r="I1747" s="32">
        <f>254.5+38.8</f>
        <v>293.3</v>
      </c>
      <c r="J1747" s="32">
        <f>264.7+54.2</f>
        <v>318.89999999999998</v>
      </c>
      <c r="K1747" s="32">
        <f>264.9+52.4</f>
        <v>317.29999999999995</v>
      </c>
      <c r="L1747" s="32"/>
      <c r="M1747" s="32"/>
      <c r="N1747" s="32"/>
      <c r="O1747" s="32">
        <v>0</v>
      </c>
      <c r="P1747" s="32">
        <v>0</v>
      </c>
      <c r="Q1747" s="32">
        <v>0</v>
      </c>
      <c r="R1747" s="32">
        <f>1907.45-1907.45</f>
        <v>0</v>
      </c>
      <c r="S1747" s="32">
        <v>0</v>
      </c>
      <c r="T1747" s="32">
        <v>0</v>
      </c>
      <c r="U1747" s="32">
        <v>0</v>
      </c>
      <c r="V1747" s="32">
        <f t="shared" si="4695"/>
        <v>293.3</v>
      </c>
      <c r="W1747" s="32"/>
      <c r="X1747" s="32"/>
      <c r="Y1747" s="32"/>
      <c r="Z1747" s="32"/>
      <c r="AA1747" s="32"/>
      <c r="AB1747" s="32">
        <v>0</v>
      </c>
      <c r="AC1747" s="33">
        <v>253.22748999999999</v>
      </c>
      <c r="AD1747" s="33">
        <v>253.22748999999999</v>
      </c>
      <c r="AE1747" s="34">
        <f t="shared" si="4691"/>
        <v>100</v>
      </c>
      <c r="AF1747" s="32">
        <v>253.22748999999999</v>
      </c>
      <c r="AG1747" s="32">
        <v>0</v>
      </c>
      <c r="AH1747" s="32">
        <v>0</v>
      </c>
      <c r="AI1747" s="32">
        <v>0</v>
      </c>
      <c r="AJ1747" s="32">
        <v>0</v>
      </c>
      <c r="AK1747" s="32">
        <v>0</v>
      </c>
      <c r="AL1747" s="32">
        <f t="shared" si="4692"/>
        <v>253.22748999999999</v>
      </c>
      <c r="AM1747" s="32">
        <f t="shared" si="4693"/>
        <v>40.072510000000023</v>
      </c>
      <c r="AN1747" s="12"/>
    </row>
    <row r="1748" spans="2:40" ht="31.2" x14ac:dyDescent="0.3">
      <c r="B1748" s="30" t="s">
        <v>831</v>
      </c>
      <c r="C1748" s="30" t="s">
        <v>104</v>
      </c>
      <c r="D1748" s="30" t="s">
        <v>152</v>
      </c>
      <c r="E1748" s="15" t="str">
        <f t="shared" si="4694"/>
        <v>0412</v>
      </c>
      <c r="F1748" s="30" t="s">
        <v>154</v>
      </c>
      <c r="G1748" s="30"/>
      <c r="H1748" s="31" t="s">
        <v>155</v>
      </c>
      <c r="I1748" s="32">
        <f t="shared" ref="I1748:I1750" si="4792">I1749</f>
        <v>88.1</v>
      </c>
      <c r="J1748" s="32">
        <f t="shared" ref="J1748:J1750" si="4793">J1749</f>
        <v>88.1</v>
      </c>
      <c r="K1748" s="32">
        <f t="shared" ref="K1748:K1750" si="4794">K1749</f>
        <v>88.1</v>
      </c>
      <c r="L1748" s="32">
        <f t="shared" si="4769"/>
        <v>0</v>
      </c>
      <c r="M1748" s="32">
        <f t="shared" si="4770"/>
        <v>0</v>
      </c>
      <c r="N1748" s="32">
        <f t="shared" si="4771"/>
        <v>0</v>
      </c>
      <c r="O1748" s="32">
        <f t="shared" si="4772"/>
        <v>0</v>
      </c>
      <c r="P1748" s="32">
        <f t="shared" si="4773"/>
        <v>62.866999999999997</v>
      </c>
      <c r="Q1748" s="32">
        <f t="shared" si="4774"/>
        <v>0</v>
      </c>
      <c r="R1748" s="32">
        <f t="shared" ref="R1748:R1750" si="4795">R1749</f>
        <v>1165.8009999999999</v>
      </c>
      <c r="S1748" s="32">
        <f t="shared" si="4776"/>
        <v>0</v>
      </c>
      <c r="T1748" s="32">
        <f t="shared" si="4777"/>
        <v>0</v>
      </c>
      <c r="U1748" s="32">
        <v>0</v>
      </c>
      <c r="V1748" s="32">
        <f t="shared" si="4695"/>
        <v>1316.7679999999998</v>
      </c>
      <c r="W1748" s="32">
        <f t="shared" si="4778"/>
        <v>0</v>
      </c>
      <c r="X1748" s="32">
        <f t="shared" si="4779"/>
        <v>0</v>
      </c>
      <c r="Y1748" s="32">
        <f t="shared" si="4780"/>
        <v>0</v>
      </c>
      <c r="Z1748" s="32">
        <f t="shared" si="4781"/>
        <v>0</v>
      </c>
      <c r="AA1748" s="32">
        <f t="shared" si="4782"/>
        <v>0</v>
      </c>
      <c r="AB1748" s="32">
        <f t="shared" si="4783"/>
        <v>562.64977999999996</v>
      </c>
      <c r="AC1748" s="33">
        <f t="shared" si="4784"/>
        <v>1218.3999999999999</v>
      </c>
      <c r="AD1748" s="33">
        <f t="shared" si="4785"/>
        <v>1218.39978</v>
      </c>
      <c r="AE1748" s="34">
        <f t="shared" si="4691"/>
        <v>99.999981943532518</v>
      </c>
      <c r="AF1748" s="32">
        <f t="shared" si="4786"/>
        <v>1316.768</v>
      </c>
      <c r="AG1748" s="32">
        <f t="shared" si="4787"/>
        <v>0</v>
      </c>
      <c r="AH1748" s="32">
        <f t="shared" si="4788"/>
        <v>0</v>
      </c>
      <c r="AI1748" s="32">
        <f t="shared" si="4789"/>
        <v>0</v>
      </c>
      <c r="AJ1748" s="32">
        <f t="shared" si="4790"/>
        <v>0</v>
      </c>
      <c r="AK1748" s="32">
        <f t="shared" si="4791"/>
        <v>0</v>
      </c>
      <c r="AL1748" s="32">
        <f t="shared" si="4692"/>
        <v>1316.768</v>
      </c>
      <c r="AM1748" s="32">
        <f t="shared" si="4693"/>
        <v>0</v>
      </c>
    </row>
    <row r="1749" spans="2:40" ht="31.2" x14ac:dyDescent="0.3">
      <c r="B1749" s="30" t="s">
        <v>831</v>
      </c>
      <c r="C1749" s="30" t="s">
        <v>104</v>
      </c>
      <c r="D1749" s="30" t="s">
        <v>152</v>
      </c>
      <c r="E1749" s="15" t="str">
        <f t="shared" si="4694"/>
        <v>0412</v>
      </c>
      <c r="F1749" s="30" t="s">
        <v>166</v>
      </c>
      <c r="G1749" s="30"/>
      <c r="H1749" s="31" t="s">
        <v>167</v>
      </c>
      <c r="I1749" s="32">
        <f t="shared" si="4792"/>
        <v>88.1</v>
      </c>
      <c r="J1749" s="32">
        <f t="shared" si="4793"/>
        <v>88.1</v>
      </c>
      <c r="K1749" s="32">
        <f t="shared" si="4794"/>
        <v>88.1</v>
      </c>
      <c r="L1749" s="32">
        <f t="shared" si="4769"/>
        <v>0</v>
      </c>
      <c r="M1749" s="32">
        <f t="shared" si="4770"/>
        <v>0</v>
      </c>
      <c r="N1749" s="32">
        <f t="shared" si="4771"/>
        <v>0</v>
      </c>
      <c r="O1749" s="32">
        <f>O1750+O1756</f>
        <v>0</v>
      </c>
      <c r="P1749" s="32">
        <f>P1750+P1756</f>
        <v>62.866999999999997</v>
      </c>
      <c r="Q1749" s="32">
        <f t="shared" si="4774"/>
        <v>0</v>
      </c>
      <c r="R1749" s="32">
        <f t="shared" si="4795"/>
        <v>1165.8009999999999</v>
      </c>
      <c r="S1749" s="32">
        <f t="shared" si="4776"/>
        <v>0</v>
      </c>
      <c r="T1749" s="32">
        <f t="shared" si="4777"/>
        <v>0</v>
      </c>
      <c r="U1749" s="32">
        <v>0</v>
      </c>
      <c r="V1749" s="32">
        <f t="shared" si="4695"/>
        <v>1316.7679999999998</v>
      </c>
      <c r="W1749" s="32">
        <f t="shared" si="4778"/>
        <v>0</v>
      </c>
      <c r="X1749" s="32">
        <f t="shared" si="4779"/>
        <v>0</v>
      </c>
      <c r="Y1749" s="32">
        <f t="shared" si="4780"/>
        <v>0</v>
      </c>
      <c r="Z1749" s="32">
        <f t="shared" si="4781"/>
        <v>0</v>
      </c>
      <c r="AA1749" s="32">
        <f t="shared" si="4782"/>
        <v>0</v>
      </c>
      <c r="AB1749" s="32">
        <f>AB1750+AB1756</f>
        <v>562.64977999999996</v>
      </c>
      <c r="AC1749" s="33">
        <f>AC1750+AC1756</f>
        <v>1218.3999999999999</v>
      </c>
      <c r="AD1749" s="33">
        <f>AD1750+AD1756</f>
        <v>1218.39978</v>
      </c>
      <c r="AE1749" s="34">
        <f t="shared" si="4691"/>
        <v>99.999981943532518</v>
      </c>
      <c r="AF1749" s="32">
        <f t="shared" ref="AF1749:AK1749" si="4796">AF1750+AF1756</f>
        <v>1316.768</v>
      </c>
      <c r="AG1749" s="32">
        <f t="shared" si="4796"/>
        <v>0</v>
      </c>
      <c r="AH1749" s="32">
        <f t="shared" si="4796"/>
        <v>0</v>
      </c>
      <c r="AI1749" s="32">
        <f t="shared" si="4796"/>
        <v>0</v>
      </c>
      <c r="AJ1749" s="32">
        <f t="shared" si="4796"/>
        <v>0</v>
      </c>
      <c r="AK1749" s="32">
        <f t="shared" si="4796"/>
        <v>0</v>
      </c>
      <c r="AL1749" s="32">
        <f t="shared" si="4692"/>
        <v>1316.768</v>
      </c>
      <c r="AM1749" s="32">
        <f t="shared" si="4693"/>
        <v>0</v>
      </c>
    </row>
    <row r="1750" spans="2:40" ht="62.4" x14ac:dyDescent="0.3">
      <c r="B1750" s="30" t="s">
        <v>831</v>
      </c>
      <c r="C1750" s="30" t="s">
        <v>104</v>
      </c>
      <c r="D1750" s="30" t="s">
        <v>152</v>
      </c>
      <c r="E1750" s="15" t="str">
        <f t="shared" si="4694"/>
        <v>0412</v>
      </c>
      <c r="F1750" s="30" t="s">
        <v>770</v>
      </c>
      <c r="G1750" s="30"/>
      <c r="H1750" s="31" t="s">
        <v>771</v>
      </c>
      <c r="I1750" s="32">
        <f t="shared" si="4792"/>
        <v>88.1</v>
      </c>
      <c r="J1750" s="32">
        <f t="shared" si="4793"/>
        <v>88.1</v>
      </c>
      <c r="K1750" s="32">
        <f t="shared" si="4794"/>
        <v>88.1</v>
      </c>
      <c r="L1750" s="32">
        <f t="shared" si="4769"/>
        <v>0</v>
      </c>
      <c r="M1750" s="32">
        <f t="shared" si="4770"/>
        <v>0</v>
      </c>
      <c r="N1750" s="32">
        <f t="shared" si="4771"/>
        <v>0</v>
      </c>
      <c r="O1750" s="32">
        <f>O1751</f>
        <v>0</v>
      </c>
      <c r="P1750" s="32">
        <f>P1751</f>
        <v>0</v>
      </c>
      <c r="Q1750" s="32">
        <f t="shared" si="4774"/>
        <v>0</v>
      </c>
      <c r="R1750" s="32">
        <f t="shared" si="4795"/>
        <v>1165.8009999999999</v>
      </c>
      <c r="S1750" s="32">
        <f t="shared" si="4776"/>
        <v>0</v>
      </c>
      <c r="T1750" s="32">
        <f t="shared" si="4777"/>
        <v>0</v>
      </c>
      <c r="U1750" s="32">
        <v>0</v>
      </c>
      <c r="V1750" s="32">
        <f t="shared" si="4695"/>
        <v>1253.9009999999998</v>
      </c>
      <c r="W1750" s="32">
        <f t="shared" si="4778"/>
        <v>0</v>
      </c>
      <c r="X1750" s="32">
        <f t="shared" si="4779"/>
        <v>0</v>
      </c>
      <c r="Y1750" s="32">
        <f t="shared" si="4780"/>
        <v>0</v>
      </c>
      <c r="Z1750" s="32">
        <f t="shared" si="4781"/>
        <v>0</v>
      </c>
      <c r="AA1750" s="32">
        <f t="shared" si="4782"/>
        <v>0</v>
      </c>
      <c r="AB1750" s="32">
        <f>AB1751</f>
        <v>562.64977999999996</v>
      </c>
      <c r="AC1750" s="33">
        <f>AC1751</f>
        <v>1163.5999999999999</v>
      </c>
      <c r="AD1750" s="33">
        <f>AD1751</f>
        <v>1163.59978</v>
      </c>
      <c r="AE1750" s="34">
        <f t="shared" si="4691"/>
        <v>99.999981093159178</v>
      </c>
      <c r="AF1750" s="32">
        <f t="shared" ref="AF1750:AK1750" si="4797">AF1751</f>
        <v>1253.9010000000001</v>
      </c>
      <c r="AG1750" s="32">
        <f t="shared" si="4797"/>
        <v>0</v>
      </c>
      <c r="AH1750" s="32">
        <f t="shared" si="4797"/>
        <v>0</v>
      </c>
      <c r="AI1750" s="32">
        <f t="shared" si="4797"/>
        <v>0</v>
      </c>
      <c r="AJ1750" s="32">
        <f t="shared" si="4797"/>
        <v>0</v>
      </c>
      <c r="AK1750" s="32">
        <f t="shared" si="4797"/>
        <v>0</v>
      </c>
      <c r="AL1750" s="32">
        <f t="shared" si="4692"/>
        <v>1253.9010000000001</v>
      </c>
      <c r="AM1750" s="32">
        <f t="shared" si="4693"/>
        <v>0</v>
      </c>
    </row>
    <row r="1751" spans="2:40" ht="46.8" x14ac:dyDescent="0.3">
      <c r="B1751" s="30" t="s">
        <v>831</v>
      </c>
      <c r="C1751" s="30" t="s">
        <v>104</v>
      </c>
      <c r="D1751" s="30" t="s">
        <v>152</v>
      </c>
      <c r="E1751" s="15" t="str">
        <f t="shared" si="4694"/>
        <v>0412</v>
      </c>
      <c r="F1751" s="30" t="s">
        <v>772</v>
      </c>
      <c r="G1751" s="30"/>
      <c r="H1751" s="31" t="s">
        <v>773</v>
      </c>
      <c r="I1751" s="32">
        <f t="shared" ref="I1751:N1751" si="4798">I1754</f>
        <v>88.1</v>
      </c>
      <c r="J1751" s="32">
        <f t="shared" si="4798"/>
        <v>88.1</v>
      </c>
      <c r="K1751" s="32">
        <f t="shared" si="4798"/>
        <v>88.1</v>
      </c>
      <c r="L1751" s="32">
        <f t="shared" si="4798"/>
        <v>0</v>
      </c>
      <c r="M1751" s="32">
        <f t="shared" si="4798"/>
        <v>0</v>
      </c>
      <c r="N1751" s="32">
        <f t="shared" si="4798"/>
        <v>0</v>
      </c>
      <c r="O1751" s="32">
        <f>O1754+O1752</f>
        <v>0</v>
      </c>
      <c r="P1751" s="32">
        <f>P1754+P1752</f>
        <v>0</v>
      </c>
      <c r="Q1751" s="32">
        <f>Q1754+Q1752</f>
        <v>0</v>
      </c>
      <c r="R1751" s="32">
        <f>R1754+R1752</f>
        <v>1165.8009999999999</v>
      </c>
      <c r="S1751" s="32">
        <f>S1754</f>
        <v>0</v>
      </c>
      <c r="T1751" s="32">
        <f>T1754</f>
        <v>0</v>
      </c>
      <c r="U1751" s="32">
        <v>0</v>
      </c>
      <c r="V1751" s="32">
        <f t="shared" si="4695"/>
        <v>1253.9009999999998</v>
      </c>
      <c r="W1751" s="32">
        <f>W1754</f>
        <v>0</v>
      </c>
      <c r="X1751" s="32">
        <f>X1754</f>
        <v>0</v>
      </c>
      <c r="Y1751" s="32">
        <f>Y1754</f>
        <v>0</v>
      </c>
      <c r="Z1751" s="32">
        <f>Z1754</f>
        <v>0</v>
      </c>
      <c r="AA1751" s="32">
        <f>AA1754</f>
        <v>0</v>
      </c>
      <c r="AB1751" s="32">
        <f>AB1754+AB1752</f>
        <v>562.64977999999996</v>
      </c>
      <c r="AC1751" s="33">
        <f>AC1754+AC1752</f>
        <v>1163.5999999999999</v>
      </c>
      <c r="AD1751" s="33">
        <f>AD1754+AD1752</f>
        <v>1163.59978</v>
      </c>
      <c r="AE1751" s="34">
        <f t="shared" si="4691"/>
        <v>99.999981093159178</v>
      </c>
      <c r="AF1751" s="32">
        <f t="shared" ref="AF1751:AK1751" si="4799">AF1754+AF1752</f>
        <v>1253.9010000000001</v>
      </c>
      <c r="AG1751" s="32">
        <f t="shared" si="4799"/>
        <v>0</v>
      </c>
      <c r="AH1751" s="32">
        <f t="shared" si="4799"/>
        <v>0</v>
      </c>
      <c r="AI1751" s="32">
        <f t="shared" si="4799"/>
        <v>0</v>
      </c>
      <c r="AJ1751" s="32">
        <f t="shared" si="4799"/>
        <v>0</v>
      </c>
      <c r="AK1751" s="32">
        <f t="shared" si="4799"/>
        <v>0</v>
      </c>
      <c r="AL1751" s="32">
        <f t="shared" si="4692"/>
        <v>1253.9010000000001</v>
      </c>
      <c r="AM1751" s="32">
        <f t="shared" si="4693"/>
        <v>0</v>
      </c>
    </row>
    <row r="1752" spans="2:40" ht="31.2" x14ac:dyDescent="0.3">
      <c r="B1752" s="30" t="s">
        <v>831</v>
      </c>
      <c r="C1752" s="30" t="s">
        <v>104</v>
      </c>
      <c r="D1752" s="30" t="s">
        <v>152</v>
      </c>
      <c r="E1752" s="15" t="str">
        <f t="shared" si="4694"/>
        <v>0412</v>
      </c>
      <c r="F1752" s="30" t="s">
        <v>772</v>
      </c>
      <c r="G1752" s="30" t="s">
        <v>50</v>
      </c>
      <c r="H1752" s="31" t="s">
        <v>51</v>
      </c>
      <c r="I1752" s="32"/>
      <c r="J1752" s="32"/>
      <c r="K1752" s="32"/>
      <c r="L1752" s="32"/>
      <c r="M1752" s="32"/>
      <c r="N1752" s="32"/>
      <c r="O1752" s="32">
        <f>O1753</f>
        <v>0</v>
      </c>
      <c r="P1752" s="32">
        <f>P1753</f>
        <v>0</v>
      </c>
      <c r="Q1752" s="32">
        <f>Q1753</f>
        <v>0</v>
      </c>
      <c r="R1752" s="32">
        <f>R1753</f>
        <v>445.66699999999997</v>
      </c>
      <c r="S1752" s="32"/>
      <c r="T1752" s="32"/>
      <c r="U1752" s="32"/>
      <c r="V1752" s="32">
        <f t="shared" si="4695"/>
        <v>445.66699999999997</v>
      </c>
      <c r="W1752" s="32"/>
      <c r="X1752" s="32"/>
      <c r="Y1752" s="32"/>
      <c r="Z1752" s="32"/>
      <c r="AA1752" s="32"/>
      <c r="AB1752" s="32">
        <f>AB1753</f>
        <v>0</v>
      </c>
      <c r="AC1752" s="33">
        <f>AC1753</f>
        <v>266</v>
      </c>
      <c r="AD1752" s="33">
        <f>AD1753</f>
        <v>266</v>
      </c>
      <c r="AE1752" s="34">
        <f t="shared" si="4691"/>
        <v>100</v>
      </c>
      <c r="AF1752" s="32">
        <f t="shared" ref="AF1752:AK1752" si="4800">AF1753</f>
        <v>445.66699999999997</v>
      </c>
      <c r="AG1752" s="32">
        <f t="shared" si="4800"/>
        <v>0</v>
      </c>
      <c r="AH1752" s="32">
        <f t="shared" si="4800"/>
        <v>0</v>
      </c>
      <c r="AI1752" s="32">
        <f t="shared" si="4800"/>
        <v>0</v>
      </c>
      <c r="AJ1752" s="32">
        <f t="shared" si="4800"/>
        <v>0</v>
      </c>
      <c r="AK1752" s="32">
        <f t="shared" si="4800"/>
        <v>0</v>
      </c>
      <c r="AL1752" s="32">
        <f t="shared" si="4692"/>
        <v>445.66699999999997</v>
      </c>
      <c r="AM1752" s="32">
        <f t="shared" si="4693"/>
        <v>0</v>
      </c>
      <c r="AN1752" s="12"/>
    </row>
    <row r="1753" spans="2:40" ht="31.2" x14ac:dyDescent="0.3">
      <c r="B1753" s="30" t="s">
        <v>831</v>
      </c>
      <c r="C1753" s="30" t="s">
        <v>104</v>
      </c>
      <c r="D1753" s="30" t="s">
        <v>152</v>
      </c>
      <c r="E1753" s="15" t="str">
        <f t="shared" si="4694"/>
        <v>0412</v>
      </c>
      <c r="F1753" s="30" t="s">
        <v>772</v>
      </c>
      <c r="G1753" s="30" t="s">
        <v>52</v>
      </c>
      <c r="H1753" s="31" t="s">
        <v>53</v>
      </c>
      <c r="I1753" s="32"/>
      <c r="J1753" s="32"/>
      <c r="K1753" s="32"/>
      <c r="L1753" s="32"/>
      <c r="M1753" s="32"/>
      <c r="N1753" s="32"/>
      <c r="O1753" s="32">
        <v>0</v>
      </c>
      <c r="P1753" s="32">
        <v>0</v>
      </c>
      <c r="Q1753" s="32">
        <v>0</v>
      </c>
      <c r="R1753" s="32">
        <v>445.66699999999997</v>
      </c>
      <c r="S1753" s="32"/>
      <c r="T1753" s="32"/>
      <c r="U1753" s="32"/>
      <c r="V1753" s="32">
        <f t="shared" si="4695"/>
        <v>445.66699999999997</v>
      </c>
      <c r="W1753" s="32"/>
      <c r="X1753" s="32"/>
      <c r="Y1753" s="32"/>
      <c r="Z1753" s="32"/>
      <c r="AA1753" s="32"/>
      <c r="AB1753" s="32">
        <v>0</v>
      </c>
      <c r="AC1753" s="33">
        <v>266</v>
      </c>
      <c r="AD1753" s="33">
        <v>266</v>
      </c>
      <c r="AE1753" s="34">
        <f t="shared" si="4691"/>
        <v>100</v>
      </c>
      <c r="AF1753" s="32">
        <v>445.66699999999997</v>
      </c>
      <c r="AG1753" s="32">
        <v>0</v>
      </c>
      <c r="AH1753" s="32">
        <v>0</v>
      </c>
      <c r="AI1753" s="32">
        <v>0</v>
      </c>
      <c r="AJ1753" s="32">
        <v>0</v>
      </c>
      <c r="AK1753" s="32">
        <v>0</v>
      </c>
      <c r="AL1753" s="32">
        <f t="shared" si="4692"/>
        <v>445.66699999999997</v>
      </c>
      <c r="AM1753" s="32">
        <f t="shared" si="4693"/>
        <v>0</v>
      </c>
      <c r="AN1753" s="12"/>
    </row>
    <row r="1754" spans="2:40" x14ac:dyDescent="0.3">
      <c r="B1754" s="30" t="s">
        <v>831</v>
      </c>
      <c r="C1754" s="30" t="s">
        <v>104</v>
      </c>
      <c r="D1754" s="30" t="s">
        <v>152</v>
      </c>
      <c r="E1754" s="15" t="str">
        <f t="shared" si="4694"/>
        <v>0412</v>
      </c>
      <c r="F1754" s="30" t="s">
        <v>772</v>
      </c>
      <c r="G1754" s="30" t="s">
        <v>56</v>
      </c>
      <c r="H1754" s="31" t="s">
        <v>57</v>
      </c>
      <c r="I1754" s="32">
        <f t="shared" ref="I1754:T1754" si="4801">I1755</f>
        <v>88.1</v>
      </c>
      <c r="J1754" s="32">
        <f t="shared" si="4801"/>
        <v>88.1</v>
      </c>
      <c r="K1754" s="32">
        <f t="shared" si="4801"/>
        <v>88.1</v>
      </c>
      <c r="L1754" s="32">
        <f t="shared" si="4801"/>
        <v>0</v>
      </c>
      <c r="M1754" s="32">
        <f t="shared" si="4801"/>
        <v>0</v>
      </c>
      <c r="N1754" s="32">
        <f t="shared" si="4801"/>
        <v>0</v>
      </c>
      <c r="O1754" s="32">
        <f t="shared" si="4801"/>
        <v>0</v>
      </c>
      <c r="P1754" s="32">
        <f t="shared" si="4801"/>
        <v>0</v>
      </c>
      <c r="Q1754" s="32">
        <f t="shared" si="4801"/>
        <v>0</v>
      </c>
      <c r="R1754" s="32">
        <f t="shared" si="4801"/>
        <v>720.13400000000001</v>
      </c>
      <c r="S1754" s="32">
        <f t="shared" si="4801"/>
        <v>0</v>
      </c>
      <c r="T1754" s="32">
        <f t="shared" si="4801"/>
        <v>0</v>
      </c>
      <c r="U1754" s="32">
        <v>0</v>
      </c>
      <c r="V1754" s="32">
        <f t="shared" si="4695"/>
        <v>808.23400000000004</v>
      </c>
      <c r="W1754" s="32">
        <f t="shared" ref="W1754:AD1754" si="4802">W1755</f>
        <v>0</v>
      </c>
      <c r="X1754" s="32">
        <f t="shared" si="4802"/>
        <v>0</v>
      </c>
      <c r="Y1754" s="32">
        <f t="shared" si="4802"/>
        <v>0</v>
      </c>
      <c r="Z1754" s="32">
        <f t="shared" si="4802"/>
        <v>0</v>
      </c>
      <c r="AA1754" s="32">
        <f t="shared" si="4802"/>
        <v>0</v>
      </c>
      <c r="AB1754" s="32">
        <f t="shared" si="4802"/>
        <v>562.64977999999996</v>
      </c>
      <c r="AC1754" s="33">
        <f t="shared" si="4802"/>
        <v>897.6</v>
      </c>
      <c r="AD1754" s="33">
        <f t="shared" si="4802"/>
        <v>897.59978000000001</v>
      </c>
      <c r="AE1754" s="34">
        <f t="shared" si="4691"/>
        <v>99.999975490196078</v>
      </c>
      <c r="AF1754" s="32">
        <f t="shared" ref="AF1754:AK1754" si="4803">AF1755</f>
        <v>808.23400000000004</v>
      </c>
      <c r="AG1754" s="32">
        <f t="shared" si="4803"/>
        <v>0</v>
      </c>
      <c r="AH1754" s="32">
        <f t="shared" si="4803"/>
        <v>0</v>
      </c>
      <c r="AI1754" s="32">
        <f t="shared" si="4803"/>
        <v>0</v>
      </c>
      <c r="AJ1754" s="32">
        <f t="shared" si="4803"/>
        <v>0</v>
      </c>
      <c r="AK1754" s="32">
        <f t="shared" si="4803"/>
        <v>0</v>
      </c>
      <c r="AL1754" s="32">
        <f t="shared" si="4692"/>
        <v>808.23400000000004</v>
      </c>
      <c r="AM1754" s="32">
        <f t="shared" si="4693"/>
        <v>0</v>
      </c>
    </row>
    <row r="1755" spans="2:40" x14ac:dyDescent="0.3">
      <c r="B1755" s="30" t="s">
        <v>831</v>
      </c>
      <c r="C1755" s="30" t="s">
        <v>104</v>
      </c>
      <c r="D1755" s="30" t="s">
        <v>152</v>
      </c>
      <c r="E1755" s="15" t="str">
        <f t="shared" si="4694"/>
        <v>0412</v>
      </c>
      <c r="F1755" s="30" t="s">
        <v>772</v>
      </c>
      <c r="G1755" s="30" t="s">
        <v>58</v>
      </c>
      <c r="H1755" s="31" t="s">
        <v>59</v>
      </c>
      <c r="I1755" s="32">
        <v>88.1</v>
      </c>
      <c r="J1755" s="32">
        <v>88.1</v>
      </c>
      <c r="K1755" s="32">
        <v>88.1</v>
      </c>
      <c r="L1755" s="32"/>
      <c r="M1755" s="32"/>
      <c r="N1755" s="32"/>
      <c r="O1755" s="32">
        <v>0</v>
      </c>
      <c r="P1755" s="32">
        <v>0</v>
      </c>
      <c r="Q1755" s="32">
        <v>0</v>
      </c>
      <c r="R1755" s="32">
        <v>720.13400000000001</v>
      </c>
      <c r="S1755" s="32">
        <v>0</v>
      </c>
      <c r="T1755" s="32">
        <v>0</v>
      </c>
      <c r="U1755" s="32">
        <v>0</v>
      </c>
      <c r="V1755" s="32">
        <f t="shared" si="4695"/>
        <v>808.23400000000004</v>
      </c>
      <c r="W1755" s="32"/>
      <c r="X1755" s="32"/>
      <c r="Y1755" s="32"/>
      <c r="Z1755" s="32"/>
      <c r="AA1755" s="32"/>
      <c r="AB1755" s="32">
        <v>562.64977999999996</v>
      </c>
      <c r="AC1755" s="33">
        <v>897.6</v>
      </c>
      <c r="AD1755" s="33">
        <v>897.59978000000001</v>
      </c>
      <c r="AE1755" s="34">
        <f t="shared" si="4691"/>
        <v>99.999975490196078</v>
      </c>
      <c r="AF1755" s="32">
        <v>808.23400000000004</v>
      </c>
      <c r="AG1755" s="32">
        <v>0</v>
      </c>
      <c r="AH1755" s="32">
        <v>0</v>
      </c>
      <c r="AI1755" s="32">
        <v>0</v>
      </c>
      <c r="AJ1755" s="32">
        <v>0</v>
      </c>
      <c r="AK1755" s="32">
        <v>0</v>
      </c>
      <c r="AL1755" s="32">
        <f t="shared" si="4692"/>
        <v>808.23400000000004</v>
      </c>
      <c r="AM1755" s="32">
        <f t="shared" si="4693"/>
        <v>0</v>
      </c>
      <c r="AN1755" s="12"/>
    </row>
    <row r="1756" spans="2:40" ht="46.8" x14ac:dyDescent="0.3">
      <c r="B1756" s="30" t="s">
        <v>831</v>
      </c>
      <c r="C1756" s="30" t="s">
        <v>104</v>
      </c>
      <c r="D1756" s="30" t="s">
        <v>152</v>
      </c>
      <c r="E1756" s="15" t="str">
        <f t="shared" si="4694"/>
        <v>0412</v>
      </c>
      <c r="F1756" s="30" t="s">
        <v>774</v>
      </c>
      <c r="G1756" s="30"/>
      <c r="H1756" s="31" t="s">
        <v>775</v>
      </c>
      <c r="I1756" s="32"/>
      <c r="J1756" s="32"/>
      <c r="K1756" s="32"/>
      <c r="L1756" s="32"/>
      <c r="M1756" s="32"/>
      <c r="N1756" s="32"/>
      <c r="O1756" s="32">
        <f t="shared" ref="O1756:O1758" si="4804">O1757</f>
        <v>0</v>
      </c>
      <c r="P1756" s="32">
        <f t="shared" ref="P1756:P1758" si="4805">P1757</f>
        <v>62.866999999999997</v>
      </c>
      <c r="Q1756" s="32"/>
      <c r="R1756" s="32"/>
      <c r="S1756" s="32"/>
      <c r="T1756" s="32"/>
      <c r="U1756" s="32"/>
      <c r="V1756" s="32">
        <f t="shared" si="4695"/>
        <v>62.866999999999997</v>
      </c>
      <c r="W1756" s="32"/>
      <c r="X1756" s="32"/>
      <c r="Y1756" s="32"/>
      <c r="Z1756" s="32"/>
      <c r="AA1756" s="32"/>
      <c r="AB1756" s="32">
        <f t="shared" ref="AB1756:AB1758" si="4806">AB1757</f>
        <v>0</v>
      </c>
      <c r="AC1756" s="33">
        <f t="shared" ref="AC1756:AC1758" si="4807">AC1757</f>
        <v>54.8</v>
      </c>
      <c r="AD1756" s="33">
        <f t="shared" ref="AD1756:AD1758" si="4808">AD1757</f>
        <v>54.8</v>
      </c>
      <c r="AE1756" s="34">
        <f t="shared" si="4691"/>
        <v>100</v>
      </c>
      <c r="AF1756" s="32">
        <f t="shared" ref="AF1756:AF1758" si="4809">AF1757</f>
        <v>62.866999999999997</v>
      </c>
      <c r="AG1756" s="32">
        <f t="shared" ref="AG1756:AG1758" si="4810">AG1757</f>
        <v>0</v>
      </c>
      <c r="AH1756" s="32">
        <f t="shared" ref="AH1756:AH1758" si="4811">AH1757</f>
        <v>0</v>
      </c>
      <c r="AI1756" s="32">
        <f t="shared" ref="AI1756:AI1758" si="4812">AI1757</f>
        <v>0</v>
      </c>
      <c r="AJ1756" s="32">
        <f t="shared" ref="AJ1756:AJ1758" si="4813">AJ1757</f>
        <v>0</v>
      </c>
      <c r="AK1756" s="32">
        <f t="shared" ref="AK1756:AK1758" si="4814">AK1757</f>
        <v>0</v>
      </c>
      <c r="AL1756" s="32">
        <f t="shared" si="4692"/>
        <v>62.866999999999997</v>
      </c>
      <c r="AM1756" s="32">
        <f t="shared" si="4693"/>
        <v>0</v>
      </c>
      <c r="AN1756" s="12"/>
    </row>
    <row r="1757" spans="2:40" ht="31.2" x14ac:dyDescent="0.3">
      <c r="B1757" s="30" t="s">
        <v>831</v>
      </c>
      <c r="C1757" s="30" t="s">
        <v>104</v>
      </c>
      <c r="D1757" s="30" t="s">
        <v>152</v>
      </c>
      <c r="E1757" s="15" t="str">
        <f t="shared" si="4694"/>
        <v>0412</v>
      </c>
      <c r="F1757" s="30" t="s">
        <v>776</v>
      </c>
      <c r="G1757" s="30"/>
      <c r="H1757" s="31" t="s">
        <v>777</v>
      </c>
      <c r="I1757" s="32"/>
      <c r="J1757" s="32"/>
      <c r="K1757" s="32"/>
      <c r="L1757" s="32"/>
      <c r="M1757" s="32"/>
      <c r="N1757" s="32"/>
      <c r="O1757" s="32">
        <f t="shared" si="4804"/>
        <v>0</v>
      </c>
      <c r="P1757" s="32">
        <f t="shared" si="4805"/>
        <v>62.866999999999997</v>
      </c>
      <c r="Q1757" s="32"/>
      <c r="R1757" s="32"/>
      <c r="S1757" s="32"/>
      <c r="T1757" s="32"/>
      <c r="U1757" s="32"/>
      <c r="V1757" s="32">
        <f t="shared" si="4695"/>
        <v>62.866999999999997</v>
      </c>
      <c r="W1757" s="32"/>
      <c r="X1757" s="32"/>
      <c r="Y1757" s="32"/>
      <c r="Z1757" s="32"/>
      <c r="AA1757" s="32"/>
      <c r="AB1757" s="32">
        <f t="shared" si="4806"/>
        <v>0</v>
      </c>
      <c r="AC1757" s="33">
        <f t="shared" si="4807"/>
        <v>54.8</v>
      </c>
      <c r="AD1757" s="33">
        <f t="shared" si="4808"/>
        <v>54.8</v>
      </c>
      <c r="AE1757" s="34">
        <f t="shared" si="4691"/>
        <v>100</v>
      </c>
      <c r="AF1757" s="32">
        <f t="shared" si="4809"/>
        <v>62.866999999999997</v>
      </c>
      <c r="AG1757" s="32">
        <f t="shared" si="4810"/>
        <v>0</v>
      </c>
      <c r="AH1757" s="32">
        <f t="shared" si="4811"/>
        <v>0</v>
      </c>
      <c r="AI1757" s="32">
        <f t="shared" si="4812"/>
        <v>0</v>
      </c>
      <c r="AJ1757" s="32">
        <f t="shared" si="4813"/>
        <v>0</v>
      </c>
      <c r="AK1757" s="32">
        <f t="shared" si="4814"/>
        <v>0</v>
      </c>
      <c r="AL1757" s="32">
        <f t="shared" si="4692"/>
        <v>62.866999999999997</v>
      </c>
      <c r="AM1757" s="32">
        <f t="shared" si="4693"/>
        <v>0</v>
      </c>
      <c r="AN1757" s="12"/>
    </row>
    <row r="1758" spans="2:40" ht="31.2" x14ac:dyDescent="0.3">
      <c r="B1758" s="30" t="s">
        <v>831</v>
      </c>
      <c r="C1758" s="30" t="s">
        <v>104</v>
      </c>
      <c r="D1758" s="30" t="s">
        <v>152</v>
      </c>
      <c r="E1758" s="15" t="str">
        <f t="shared" si="4694"/>
        <v>0412</v>
      </c>
      <c r="F1758" s="30" t="s">
        <v>776</v>
      </c>
      <c r="G1758" s="30" t="s">
        <v>50</v>
      </c>
      <c r="H1758" s="31" t="s">
        <v>51</v>
      </c>
      <c r="I1758" s="32"/>
      <c r="J1758" s="32"/>
      <c r="K1758" s="32"/>
      <c r="L1758" s="32"/>
      <c r="M1758" s="32"/>
      <c r="N1758" s="32"/>
      <c r="O1758" s="32">
        <f t="shared" si="4804"/>
        <v>0</v>
      </c>
      <c r="P1758" s="32">
        <f t="shared" si="4805"/>
        <v>62.866999999999997</v>
      </c>
      <c r="Q1758" s="32"/>
      <c r="R1758" s="32"/>
      <c r="S1758" s="32"/>
      <c r="T1758" s="32"/>
      <c r="U1758" s="32"/>
      <c r="V1758" s="32">
        <f t="shared" si="4695"/>
        <v>62.866999999999997</v>
      </c>
      <c r="W1758" s="32"/>
      <c r="X1758" s="32"/>
      <c r="Y1758" s="32"/>
      <c r="Z1758" s="32"/>
      <c r="AA1758" s="32"/>
      <c r="AB1758" s="32">
        <f t="shared" si="4806"/>
        <v>0</v>
      </c>
      <c r="AC1758" s="33">
        <f t="shared" si="4807"/>
        <v>54.8</v>
      </c>
      <c r="AD1758" s="33">
        <f t="shared" si="4808"/>
        <v>54.8</v>
      </c>
      <c r="AE1758" s="34">
        <f t="shared" si="4691"/>
        <v>100</v>
      </c>
      <c r="AF1758" s="32">
        <f t="shared" si="4809"/>
        <v>62.866999999999997</v>
      </c>
      <c r="AG1758" s="32">
        <f t="shared" si="4810"/>
        <v>0</v>
      </c>
      <c r="AH1758" s="32">
        <f t="shared" si="4811"/>
        <v>0</v>
      </c>
      <c r="AI1758" s="32">
        <f t="shared" si="4812"/>
        <v>0</v>
      </c>
      <c r="AJ1758" s="32">
        <f t="shared" si="4813"/>
        <v>0</v>
      </c>
      <c r="AK1758" s="32">
        <f t="shared" si="4814"/>
        <v>0</v>
      </c>
      <c r="AL1758" s="32">
        <f t="shared" si="4692"/>
        <v>62.866999999999997</v>
      </c>
      <c r="AM1758" s="32">
        <f t="shared" si="4693"/>
        <v>0</v>
      </c>
      <c r="AN1758" s="12"/>
    </row>
    <row r="1759" spans="2:40" ht="31.2" x14ac:dyDescent="0.3">
      <c r="B1759" s="30" t="s">
        <v>831</v>
      </c>
      <c r="C1759" s="30" t="s">
        <v>104</v>
      </c>
      <c r="D1759" s="30" t="s">
        <v>152</v>
      </c>
      <c r="E1759" s="15" t="str">
        <f t="shared" si="4694"/>
        <v>0412</v>
      </c>
      <c r="F1759" s="30" t="s">
        <v>776</v>
      </c>
      <c r="G1759" s="30" t="s">
        <v>52</v>
      </c>
      <c r="H1759" s="31" t="s">
        <v>53</v>
      </c>
      <c r="I1759" s="32"/>
      <c r="J1759" s="32"/>
      <c r="K1759" s="32"/>
      <c r="L1759" s="32"/>
      <c r="M1759" s="32"/>
      <c r="N1759" s="32"/>
      <c r="O1759" s="32">
        <v>0</v>
      </c>
      <c r="P1759" s="32">
        <v>62.866999999999997</v>
      </c>
      <c r="Q1759" s="32"/>
      <c r="R1759" s="32"/>
      <c r="S1759" s="32"/>
      <c r="T1759" s="32"/>
      <c r="U1759" s="32"/>
      <c r="V1759" s="32">
        <f t="shared" si="4695"/>
        <v>62.866999999999997</v>
      </c>
      <c r="W1759" s="32"/>
      <c r="X1759" s="32"/>
      <c r="Y1759" s="32"/>
      <c r="Z1759" s="32"/>
      <c r="AA1759" s="32"/>
      <c r="AB1759" s="32">
        <v>0</v>
      </c>
      <c r="AC1759" s="33">
        <v>54.8</v>
      </c>
      <c r="AD1759" s="33">
        <v>54.8</v>
      </c>
      <c r="AE1759" s="34">
        <f t="shared" si="4691"/>
        <v>100</v>
      </c>
      <c r="AF1759" s="32">
        <v>62.866999999999997</v>
      </c>
      <c r="AG1759" s="32">
        <v>0</v>
      </c>
      <c r="AH1759" s="32">
        <v>0</v>
      </c>
      <c r="AI1759" s="32">
        <v>0</v>
      </c>
      <c r="AJ1759" s="32">
        <v>0</v>
      </c>
      <c r="AK1759" s="32">
        <v>0</v>
      </c>
      <c r="AL1759" s="32">
        <f t="shared" si="4692"/>
        <v>62.866999999999997</v>
      </c>
      <c r="AM1759" s="32">
        <f t="shared" si="4693"/>
        <v>0</v>
      </c>
      <c r="AN1759" s="12"/>
    </row>
    <row r="1760" spans="2:40" s="13" customFormat="1" x14ac:dyDescent="0.3">
      <c r="B1760" s="14" t="s">
        <v>831</v>
      </c>
      <c r="C1760" s="14" t="s">
        <v>112</v>
      </c>
      <c r="D1760" s="14"/>
      <c r="E1760" s="21" t="str">
        <f t="shared" si="4694"/>
        <v>05</v>
      </c>
      <c r="F1760" s="14"/>
      <c r="G1760" s="14"/>
      <c r="H1760" s="16" t="s">
        <v>113</v>
      </c>
      <c r="I1760" s="17">
        <f t="shared" ref="I1760:U1760" si="4815">I1768+I1833+I1761</f>
        <v>12178.199999999999</v>
      </c>
      <c r="J1760" s="17">
        <f t="shared" si="4815"/>
        <v>3472.4</v>
      </c>
      <c r="K1760" s="17">
        <f t="shared" si="4815"/>
        <v>3472.4</v>
      </c>
      <c r="L1760" s="17">
        <f t="shared" si="4815"/>
        <v>4921</v>
      </c>
      <c r="M1760" s="17">
        <f t="shared" si="4815"/>
        <v>5250</v>
      </c>
      <c r="N1760" s="17">
        <f t="shared" si="4815"/>
        <v>5145</v>
      </c>
      <c r="O1760" s="17">
        <f t="shared" si="4815"/>
        <v>0</v>
      </c>
      <c r="P1760" s="17">
        <f t="shared" si="4815"/>
        <v>0</v>
      </c>
      <c r="Q1760" s="17">
        <f t="shared" si="4815"/>
        <v>0</v>
      </c>
      <c r="R1760" s="17">
        <f t="shared" si="4815"/>
        <v>14563.553000000002</v>
      </c>
      <c r="S1760" s="17">
        <f t="shared" si="4815"/>
        <v>0</v>
      </c>
      <c r="T1760" s="17">
        <f t="shared" si="4815"/>
        <v>0</v>
      </c>
      <c r="U1760" s="17">
        <f t="shared" si="4815"/>
        <v>84.281999999999996</v>
      </c>
      <c r="V1760" s="17">
        <f t="shared" si="4695"/>
        <v>31747.034999999996</v>
      </c>
      <c r="W1760" s="17">
        <f t="shared" ref="W1760:AD1760" si="4816">W1768+W1833+W1761</f>
        <v>1784.2819999999999</v>
      </c>
      <c r="X1760" s="17">
        <f t="shared" si="4816"/>
        <v>0</v>
      </c>
      <c r="Y1760" s="17">
        <f t="shared" si="4816"/>
        <v>0</v>
      </c>
      <c r="Z1760" s="17">
        <f t="shared" si="4816"/>
        <v>0</v>
      </c>
      <c r="AA1760" s="17">
        <f t="shared" si="4816"/>
        <v>0</v>
      </c>
      <c r="AB1760" s="17">
        <f t="shared" si="4816"/>
        <v>12152.575080000001</v>
      </c>
      <c r="AC1760" s="18">
        <f t="shared" si="4816"/>
        <v>27906.208460000002</v>
      </c>
      <c r="AD1760" s="18">
        <f t="shared" si="4816"/>
        <v>26199.945370000001</v>
      </c>
      <c r="AE1760" s="19">
        <f t="shared" si="4691"/>
        <v>93.885722266979727</v>
      </c>
      <c r="AF1760" s="17">
        <f t="shared" ref="AF1760:AK1760" si="4817">AF1768+AF1833+AF1761</f>
        <v>37765.959000000003</v>
      </c>
      <c r="AG1760" s="17">
        <f t="shared" si="4817"/>
        <v>0</v>
      </c>
      <c r="AH1760" s="17">
        <f t="shared" si="4817"/>
        <v>0</v>
      </c>
      <c r="AI1760" s="17">
        <f t="shared" si="4817"/>
        <v>0</v>
      </c>
      <c r="AJ1760" s="17">
        <f t="shared" si="4817"/>
        <v>0</v>
      </c>
      <c r="AK1760" s="17">
        <f t="shared" si="4817"/>
        <v>0</v>
      </c>
      <c r="AL1760" s="17">
        <f t="shared" si="4692"/>
        <v>37765.959000000003</v>
      </c>
      <c r="AM1760" s="17">
        <f t="shared" si="4693"/>
        <v>-6018.9240000000063</v>
      </c>
      <c r="AN1760" s="20"/>
    </row>
    <row r="1761" spans="2:40" s="22" customFormat="1" x14ac:dyDescent="0.3">
      <c r="B1761" s="23" t="s">
        <v>831</v>
      </c>
      <c r="C1761" s="23" t="s">
        <v>112</v>
      </c>
      <c r="D1761" s="23" t="s">
        <v>502</v>
      </c>
      <c r="E1761" s="24" t="str">
        <f t="shared" si="4694"/>
        <v>0502</v>
      </c>
      <c r="F1761" s="23"/>
      <c r="G1761" s="23"/>
      <c r="H1761" s="25" t="s">
        <v>778</v>
      </c>
      <c r="I1761" s="26">
        <f t="shared" ref="I1761:I1766" si="4818">I1762</f>
        <v>1976.8</v>
      </c>
      <c r="J1761" s="26">
        <f t="shared" ref="J1761:J1766" si="4819">J1762</f>
        <v>0</v>
      </c>
      <c r="K1761" s="26">
        <f t="shared" ref="K1761:K1766" si="4820">K1762</f>
        <v>0</v>
      </c>
      <c r="L1761" s="26">
        <f t="shared" ref="L1761:L1766" si="4821">L1762</f>
        <v>0</v>
      </c>
      <c r="M1761" s="26">
        <f t="shared" ref="M1761:M1766" si="4822">M1762</f>
        <v>0</v>
      </c>
      <c r="N1761" s="26">
        <f t="shared" ref="N1761:N1766" si="4823">N1762</f>
        <v>0</v>
      </c>
      <c r="O1761" s="26">
        <f t="shared" ref="O1761:O1766" si="4824">O1762</f>
        <v>0</v>
      </c>
      <c r="P1761" s="26">
        <f t="shared" ref="P1761:P1766" si="4825">P1762</f>
        <v>0</v>
      </c>
      <c r="Q1761" s="26">
        <f t="shared" ref="Q1761:Q1766" si="4826">Q1762</f>
        <v>0</v>
      </c>
      <c r="R1761" s="26">
        <f t="shared" ref="R1761:R1766" si="4827">R1762</f>
        <v>0</v>
      </c>
      <c r="S1761" s="26">
        <f t="shared" ref="S1761:S1766" si="4828">S1762</f>
        <v>0</v>
      </c>
      <c r="T1761" s="26">
        <f t="shared" ref="T1761:T1766" si="4829">T1762</f>
        <v>0</v>
      </c>
      <c r="U1761" s="26">
        <f t="shared" ref="U1761:U1766" si="4830">U1762</f>
        <v>0</v>
      </c>
      <c r="V1761" s="26">
        <f t="shared" si="4695"/>
        <v>1976.8</v>
      </c>
      <c r="W1761" s="26">
        <f t="shared" ref="W1761:W1766" si="4831">W1762</f>
        <v>0</v>
      </c>
      <c r="X1761" s="26">
        <f t="shared" ref="X1761:X1766" si="4832">X1762</f>
        <v>0</v>
      </c>
      <c r="Y1761" s="26">
        <f t="shared" ref="Y1761:Y1766" si="4833">Y1762</f>
        <v>0</v>
      </c>
      <c r="Z1761" s="26">
        <f t="shared" ref="Z1761:Z1766" si="4834">Z1762</f>
        <v>-1976.8</v>
      </c>
      <c r="AA1761" s="26">
        <f t="shared" ref="AA1761:AA1766" si="4835">AA1762</f>
        <v>0</v>
      </c>
      <c r="AB1761" s="26">
        <f t="shared" ref="AB1761:AB1766" si="4836">AB1762</f>
        <v>0</v>
      </c>
      <c r="AC1761" s="27">
        <f t="shared" ref="AC1761:AC1766" si="4837">AC1762</f>
        <v>1010.9262199999999</v>
      </c>
      <c r="AD1761" s="27">
        <f t="shared" ref="AD1761:AD1766" si="4838">AD1762</f>
        <v>0</v>
      </c>
      <c r="AE1761" s="28">
        <f t="shared" si="4691"/>
        <v>0</v>
      </c>
      <c r="AF1761" s="26">
        <f t="shared" ref="AF1761:AF1766" si="4839">AF1762</f>
        <v>1070.1172200000001</v>
      </c>
      <c r="AG1761" s="26">
        <f t="shared" ref="AG1761:AG1766" si="4840">AG1762</f>
        <v>0</v>
      </c>
      <c r="AH1761" s="26">
        <f t="shared" ref="AH1761:AH1766" si="4841">AH1762</f>
        <v>0</v>
      </c>
      <c r="AI1761" s="26">
        <f t="shared" ref="AI1761:AI1766" si="4842">AI1762</f>
        <v>0</v>
      </c>
      <c r="AJ1761" s="26">
        <f t="shared" ref="AJ1761:AJ1766" si="4843">AJ1762</f>
        <v>0</v>
      </c>
      <c r="AK1761" s="26">
        <f t="shared" ref="AK1761:AK1766" si="4844">AK1762</f>
        <v>0</v>
      </c>
      <c r="AL1761" s="26">
        <f t="shared" si="4692"/>
        <v>1070.1172200000001</v>
      </c>
      <c r="AM1761" s="26">
        <f t="shared" si="4693"/>
        <v>906.68277999999987</v>
      </c>
      <c r="AN1761" s="2"/>
    </row>
    <row r="1762" spans="2:40" ht="31.2" x14ac:dyDescent="0.3">
      <c r="B1762" s="30" t="s">
        <v>831</v>
      </c>
      <c r="C1762" s="30" t="s">
        <v>112</v>
      </c>
      <c r="D1762" s="30" t="s">
        <v>502</v>
      </c>
      <c r="E1762" s="15" t="str">
        <f t="shared" si="4694"/>
        <v>0502</v>
      </c>
      <c r="F1762" s="30" t="s">
        <v>760</v>
      </c>
      <c r="G1762" s="30"/>
      <c r="H1762" s="31" t="s">
        <v>761</v>
      </c>
      <c r="I1762" s="32">
        <f t="shared" si="4818"/>
        <v>1976.8</v>
      </c>
      <c r="J1762" s="32">
        <f t="shared" si="4819"/>
        <v>0</v>
      </c>
      <c r="K1762" s="32">
        <f t="shared" si="4820"/>
        <v>0</v>
      </c>
      <c r="L1762" s="32">
        <f t="shared" si="4821"/>
        <v>0</v>
      </c>
      <c r="M1762" s="32">
        <f t="shared" si="4822"/>
        <v>0</v>
      </c>
      <c r="N1762" s="32">
        <f t="shared" si="4823"/>
        <v>0</v>
      </c>
      <c r="O1762" s="32">
        <f t="shared" si="4824"/>
        <v>0</v>
      </c>
      <c r="P1762" s="32">
        <f t="shared" si="4825"/>
        <v>0</v>
      </c>
      <c r="Q1762" s="32">
        <f t="shared" si="4826"/>
        <v>0</v>
      </c>
      <c r="R1762" s="32">
        <f t="shared" si="4827"/>
        <v>0</v>
      </c>
      <c r="S1762" s="32">
        <f t="shared" si="4828"/>
        <v>0</v>
      </c>
      <c r="T1762" s="32">
        <f t="shared" si="4829"/>
        <v>0</v>
      </c>
      <c r="U1762" s="32">
        <f t="shared" si="4830"/>
        <v>0</v>
      </c>
      <c r="V1762" s="32">
        <f t="shared" si="4695"/>
        <v>1976.8</v>
      </c>
      <c r="W1762" s="32">
        <f t="shared" si="4831"/>
        <v>0</v>
      </c>
      <c r="X1762" s="32">
        <f t="shared" si="4832"/>
        <v>0</v>
      </c>
      <c r="Y1762" s="32">
        <f t="shared" si="4833"/>
        <v>0</v>
      </c>
      <c r="Z1762" s="32">
        <f t="shared" si="4834"/>
        <v>-1976.8</v>
      </c>
      <c r="AA1762" s="32">
        <f t="shared" si="4835"/>
        <v>0</v>
      </c>
      <c r="AB1762" s="32">
        <f t="shared" si="4836"/>
        <v>0</v>
      </c>
      <c r="AC1762" s="33">
        <f t="shared" si="4837"/>
        <v>1010.9262199999999</v>
      </c>
      <c r="AD1762" s="33">
        <f t="shared" si="4838"/>
        <v>0</v>
      </c>
      <c r="AE1762" s="34">
        <f t="shared" si="4691"/>
        <v>0</v>
      </c>
      <c r="AF1762" s="32">
        <f t="shared" si="4839"/>
        <v>1070.1172200000001</v>
      </c>
      <c r="AG1762" s="32">
        <f t="shared" si="4840"/>
        <v>0</v>
      </c>
      <c r="AH1762" s="32">
        <f t="shared" si="4841"/>
        <v>0</v>
      </c>
      <c r="AI1762" s="32">
        <f t="shared" si="4842"/>
        <v>0</v>
      </c>
      <c r="AJ1762" s="32">
        <f t="shared" si="4843"/>
        <v>0</v>
      </c>
      <c r="AK1762" s="32">
        <f t="shared" si="4844"/>
        <v>0</v>
      </c>
      <c r="AL1762" s="32">
        <f t="shared" si="4692"/>
        <v>1070.1172200000001</v>
      </c>
      <c r="AM1762" s="32">
        <f t="shared" si="4693"/>
        <v>906.68277999999987</v>
      </c>
    </row>
    <row r="1763" spans="2:40" ht="31.2" x14ac:dyDescent="0.3">
      <c r="B1763" s="30" t="s">
        <v>831</v>
      </c>
      <c r="C1763" s="30" t="s">
        <v>112</v>
      </c>
      <c r="D1763" s="30" t="s">
        <v>502</v>
      </c>
      <c r="E1763" s="15" t="str">
        <f t="shared" si="4694"/>
        <v>0502</v>
      </c>
      <c r="F1763" s="30" t="s">
        <v>779</v>
      </c>
      <c r="G1763" s="30"/>
      <c r="H1763" s="31" t="s">
        <v>780</v>
      </c>
      <c r="I1763" s="32">
        <f t="shared" si="4818"/>
        <v>1976.8</v>
      </c>
      <c r="J1763" s="32">
        <f t="shared" si="4819"/>
        <v>0</v>
      </c>
      <c r="K1763" s="32">
        <f t="shared" si="4820"/>
        <v>0</v>
      </c>
      <c r="L1763" s="32">
        <f t="shared" si="4821"/>
        <v>0</v>
      </c>
      <c r="M1763" s="32">
        <f t="shared" si="4822"/>
        <v>0</v>
      </c>
      <c r="N1763" s="32">
        <f t="shared" si="4823"/>
        <v>0</v>
      </c>
      <c r="O1763" s="32">
        <f t="shared" si="4824"/>
        <v>0</v>
      </c>
      <c r="P1763" s="32">
        <f t="shared" si="4825"/>
        <v>0</v>
      </c>
      <c r="Q1763" s="32">
        <f t="shared" si="4826"/>
        <v>0</v>
      </c>
      <c r="R1763" s="32">
        <f t="shared" si="4827"/>
        <v>0</v>
      </c>
      <c r="S1763" s="32">
        <f t="shared" si="4828"/>
        <v>0</v>
      </c>
      <c r="T1763" s="32">
        <f t="shared" si="4829"/>
        <v>0</v>
      </c>
      <c r="U1763" s="32">
        <f t="shared" si="4830"/>
        <v>0</v>
      </c>
      <c r="V1763" s="32">
        <f t="shared" si="4695"/>
        <v>1976.8</v>
      </c>
      <c r="W1763" s="32">
        <f t="shared" si="4831"/>
        <v>0</v>
      </c>
      <c r="X1763" s="32">
        <f t="shared" si="4832"/>
        <v>0</v>
      </c>
      <c r="Y1763" s="32">
        <f t="shared" si="4833"/>
        <v>0</v>
      </c>
      <c r="Z1763" s="32">
        <f t="shared" si="4834"/>
        <v>-1976.8</v>
      </c>
      <c r="AA1763" s="32">
        <f t="shared" si="4835"/>
        <v>0</v>
      </c>
      <c r="AB1763" s="32">
        <f t="shared" si="4836"/>
        <v>0</v>
      </c>
      <c r="AC1763" s="33">
        <f t="shared" si="4837"/>
        <v>1010.9262199999999</v>
      </c>
      <c r="AD1763" s="33">
        <f t="shared" si="4838"/>
        <v>0</v>
      </c>
      <c r="AE1763" s="34">
        <f t="shared" si="4691"/>
        <v>0</v>
      </c>
      <c r="AF1763" s="32">
        <f t="shared" si="4839"/>
        <v>1070.1172200000001</v>
      </c>
      <c r="AG1763" s="32">
        <f t="shared" si="4840"/>
        <v>0</v>
      </c>
      <c r="AH1763" s="32">
        <f t="shared" si="4841"/>
        <v>0</v>
      </c>
      <c r="AI1763" s="32">
        <f t="shared" si="4842"/>
        <v>0</v>
      </c>
      <c r="AJ1763" s="32">
        <f t="shared" si="4843"/>
        <v>0</v>
      </c>
      <c r="AK1763" s="32">
        <f t="shared" si="4844"/>
        <v>0</v>
      </c>
      <c r="AL1763" s="32">
        <f t="shared" si="4692"/>
        <v>1070.1172200000001</v>
      </c>
      <c r="AM1763" s="32">
        <f t="shared" si="4693"/>
        <v>906.68277999999987</v>
      </c>
    </row>
    <row r="1764" spans="2:40" ht="62.4" x14ac:dyDescent="0.3">
      <c r="B1764" s="30" t="s">
        <v>831</v>
      </c>
      <c r="C1764" s="30" t="s">
        <v>112</v>
      </c>
      <c r="D1764" s="30" t="s">
        <v>502</v>
      </c>
      <c r="E1764" s="15" t="str">
        <f t="shared" si="4694"/>
        <v>0502</v>
      </c>
      <c r="F1764" s="30" t="s">
        <v>781</v>
      </c>
      <c r="G1764" s="30"/>
      <c r="H1764" s="31" t="s">
        <v>782</v>
      </c>
      <c r="I1764" s="32">
        <f t="shared" si="4818"/>
        <v>1976.8</v>
      </c>
      <c r="J1764" s="32">
        <f t="shared" si="4819"/>
        <v>0</v>
      </c>
      <c r="K1764" s="32">
        <f t="shared" si="4820"/>
        <v>0</v>
      </c>
      <c r="L1764" s="32">
        <f t="shared" si="4821"/>
        <v>0</v>
      </c>
      <c r="M1764" s="32">
        <f t="shared" si="4822"/>
        <v>0</v>
      </c>
      <c r="N1764" s="32">
        <f t="shared" si="4823"/>
        <v>0</v>
      </c>
      <c r="O1764" s="32">
        <f t="shared" si="4824"/>
        <v>0</v>
      </c>
      <c r="P1764" s="32">
        <f t="shared" si="4825"/>
        <v>0</v>
      </c>
      <c r="Q1764" s="32">
        <f t="shared" si="4826"/>
        <v>0</v>
      </c>
      <c r="R1764" s="32">
        <f t="shared" si="4827"/>
        <v>0</v>
      </c>
      <c r="S1764" s="32">
        <f t="shared" si="4828"/>
        <v>0</v>
      </c>
      <c r="T1764" s="32">
        <f t="shared" si="4829"/>
        <v>0</v>
      </c>
      <c r="U1764" s="32">
        <f t="shared" si="4830"/>
        <v>0</v>
      </c>
      <c r="V1764" s="32">
        <f t="shared" si="4695"/>
        <v>1976.8</v>
      </c>
      <c r="W1764" s="32">
        <f t="shared" si="4831"/>
        <v>0</v>
      </c>
      <c r="X1764" s="32">
        <f t="shared" si="4832"/>
        <v>0</v>
      </c>
      <c r="Y1764" s="32">
        <f t="shared" si="4833"/>
        <v>0</v>
      </c>
      <c r="Z1764" s="32">
        <f t="shared" si="4834"/>
        <v>-1976.8</v>
      </c>
      <c r="AA1764" s="32">
        <f t="shared" si="4835"/>
        <v>0</v>
      </c>
      <c r="AB1764" s="32">
        <f t="shared" si="4836"/>
        <v>0</v>
      </c>
      <c r="AC1764" s="33">
        <f t="shared" si="4837"/>
        <v>1010.9262199999999</v>
      </c>
      <c r="AD1764" s="33">
        <f t="shared" si="4838"/>
        <v>0</v>
      </c>
      <c r="AE1764" s="34">
        <f t="shared" si="4691"/>
        <v>0</v>
      </c>
      <c r="AF1764" s="32">
        <f t="shared" si="4839"/>
        <v>1070.1172200000001</v>
      </c>
      <c r="AG1764" s="32">
        <f t="shared" si="4840"/>
        <v>0</v>
      </c>
      <c r="AH1764" s="32">
        <f t="shared" si="4841"/>
        <v>0</v>
      </c>
      <c r="AI1764" s="32">
        <f t="shared" si="4842"/>
        <v>0</v>
      </c>
      <c r="AJ1764" s="32">
        <f t="shared" si="4843"/>
        <v>0</v>
      </c>
      <c r="AK1764" s="32">
        <f t="shared" si="4844"/>
        <v>0</v>
      </c>
      <c r="AL1764" s="32">
        <f t="shared" si="4692"/>
        <v>1070.1172200000001</v>
      </c>
      <c r="AM1764" s="32">
        <f t="shared" si="4693"/>
        <v>906.68277999999987</v>
      </c>
    </row>
    <row r="1765" spans="2:40" ht="31.2" x14ac:dyDescent="0.3">
      <c r="B1765" s="30" t="s">
        <v>831</v>
      </c>
      <c r="C1765" s="30" t="s">
        <v>112</v>
      </c>
      <c r="D1765" s="30" t="s">
        <v>502</v>
      </c>
      <c r="E1765" s="15" t="str">
        <f t="shared" si="4694"/>
        <v>0502</v>
      </c>
      <c r="F1765" s="30" t="s">
        <v>783</v>
      </c>
      <c r="G1765" s="30"/>
      <c r="H1765" s="31" t="s">
        <v>784</v>
      </c>
      <c r="I1765" s="32">
        <f t="shared" si="4818"/>
        <v>1976.8</v>
      </c>
      <c r="J1765" s="32">
        <f t="shared" si="4819"/>
        <v>0</v>
      </c>
      <c r="K1765" s="32">
        <f t="shared" si="4820"/>
        <v>0</v>
      </c>
      <c r="L1765" s="32">
        <f t="shared" si="4821"/>
        <v>0</v>
      </c>
      <c r="M1765" s="32">
        <f t="shared" si="4822"/>
        <v>0</v>
      </c>
      <c r="N1765" s="32">
        <f t="shared" si="4823"/>
        <v>0</v>
      </c>
      <c r="O1765" s="32">
        <f t="shared" si="4824"/>
        <v>0</v>
      </c>
      <c r="P1765" s="32">
        <f t="shared" si="4825"/>
        <v>0</v>
      </c>
      <c r="Q1765" s="32">
        <f t="shared" si="4826"/>
        <v>0</v>
      </c>
      <c r="R1765" s="32">
        <f t="shared" si="4827"/>
        <v>0</v>
      </c>
      <c r="S1765" s="32">
        <f t="shared" si="4828"/>
        <v>0</v>
      </c>
      <c r="T1765" s="32">
        <f t="shared" si="4829"/>
        <v>0</v>
      </c>
      <c r="U1765" s="32">
        <f t="shared" si="4830"/>
        <v>0</v>
      </c>
      <c r="V1765" s="32">
        <f t="shared" si="4695"/>
        <v>1976.8</v>
      </c>
      <c r="W1765" s="32">
        <f t="shared" si="4831"/>
        <v>0</v>
      </c>
      <c r="X1765" s="32">
        <f t="shared" si="4832"/>
        <v>0</v>
      </c>
      <c r="Y1765" s="32">
        <f t="shared" si="4833"/>
        <v>0</v>
      </c>
      <c r="Z1765" s="32">
        <f t="shared" si="4834"/>
        <v>-1976.8</v>
      </c>
      <c r="AA1765" s="32">
        <f t="shared" si="4835"/>
        <v>0</v>
      </c>
      <c r="AB1765" s="32">
        <f t="shared" si="4836"/>
        <v>0</v>
      </c>
      <c r="AC1765" s="33">
        <f t="shared" si="4837"/>
        <v>1010.9262199999999</v>
      </c>
      <c r="AD1765" s="33">
        <f t="shared" si="4838"/>
        <v>0</v>
      </c>
      <c r="AE1765" s="34">
        <f t="shared" si="4691"/>
        <v>0</v>
      </c>
      <c r="AF1765" s="32">
        <f t="shared" si="4839"/>
        <v>1070.1172200000001</v>
      </c>
      <c r="AG1765" s="32">
        <f t="shared" si="4840"/>
        <v>0</v>
      </c>
      <c r="AH1765" s="32">
        <f t="shared" si="4841"/>
        <v>0</v>
      </c>
      <c r="AI1765" s="32">
        <f t="shared" si="4842"/>
        <v>0</v>
      </c>
      <c r="AJ1765" s="32">
        <f t="shared" si="4843"/>
        <v>0</v>
      </c>
      <c r="AK1765" s="32">
        <f t="shared" si="4844"/>
        <v>0</v>
      </c>
      <c r="AL1765" s="32">
        <f t="shared" si="4692"/>
        <v>1070.1172200000001</v>
      </c>
      <c r="AM1765" s="32">
        <f t="shared" si="4693"/>
        <v>906.68277999999987</v>
      </c>
    </row>
    <row r="1766" spans="2:40" ht="31.2" x14ac:dyDescent="0.3">
      <c r="B1766" s="30" t="s">
        <v>831</v>
      </c>
      <c r="C1766" s="30" t="s">
        <v>112</v>
      </c>
      <c r="D1766" s="30" t="s">
        <v>502</v>
      </c>
      <c r="E1766" s="15" t="str">
        <f t="shared" si="4694"/>
        <v>0502</v>
      </c>
      <c r="F1766" s="30" t="s">
        <v>783</v>
      </c>
      <c r="G1766" s="30" t="s">
        <v>50</v>
      </c>
      <c r="H1766" s="31" t="s">
        <v>51</v>
      </c>
      <c r="I1766" s="32">
        <f t="shared" si="4818"/>
        <v>1976.8</v>
      </c>
      <c r="J1766" s="32">
        <f t="shared" si="4819"/>
        <v>0</v>
      </c>
      <c r="K1766" s="32">
        <f t="shared" si="4820"/>
        <v>0</v>
      </c>
      <c r="L1766" s="32">
        <f t="shared" si="4821"/>
        <v>0</v>
      </c>
      <c r="M1766" s="32">
        <f t="shared" si="4822"/>
        <v>0</v>
      </c>
      <c r="N1766" s="32">
        <f t="shared" si="4823"/>
        <v>0</v>
      </c>
      <c r="O1766" s="32">
        <f t="shared" si="4824"/>
        <v>0</v>
      </c>
      <c r="P1766" s="32">
        <f t="shared" si="4825"/>
        <v>0</v>
      </c>
      <c r="Q1766" s="32">
        <f t="shared" si="4826"/>
        <v>0</v>
      </c>
      <c r="R1766" s="32">
        <f t="shared" si="4827"/>
        <v>0</v>
      </c>
      <c r="S1766" s="32">
        <f t="shared" si="4828"/>
        <v>0</v>
      </c>
      <c r="T1766" s="32">
        <f t="shared" si="4829"/>
        <v>0</v>
      </c>
      <c r="U1766" s="32">
        <f t="shared" si="4830"/>
        <v>0</v>
      </c>
      <c r="V1766" s="32">
        <f t="shared" si="4695"/>
        <v>1976.8</v>
      </c>
      <c r="W1766" s="32">
        <f t="shared" si="4831"/>
        <v>0</v>
      </c>
      <c r="X1766" s="32">
        <f t="shared" si="4832"/>
        <v>0</v>
      </c>
      <c r="Y1766" s="32">
        <f t="shared" si="4833"/>
        <v>0</v>
      </c>
      <c r="Z1766" s="32">
        <f t="shared" si="4834"/>
        <v>-1976.8</v>
      </c>
      <c r="AA1766" s="32">
        <f t="shared" si="4835"/>
        <v>0</v>
      </c>
      <c r="AB1766" s="32">
        <f t="shared" si="4836"/>
        <v>0</v>
      </c>
      <c r="AC1766" s="33">
        <f t="shared" si="4837"/>
        <v>1010.9262199999999</v>
      </c>
      <c r="AD1766" s="33">
        <f t="shared" si="4838"/>
        <v>0</v>
      </c>
      <c r="AE1766" s="34">
        <f t="shared" si="4691"/>
        <v>0</v>
      </c>
      <c r="AF1766" s="32">
        <f t="shared" si="4839"/>
        <v>1070.1172200000001</v>
      </c>
      <c r="AG1766" s="32">
        <f t="shared" si="4840"/>
        <v>0</v>
      </c>
      <c r="AH1766" s="32">
        <f t="shared" si="4841"/>
        <v>0</v>
      </c>
      <c r="AI1766" s="32">
        <f t="shared" si="4842"/>
        <v>0</v>
      </c>
      <c r="AJ1766" s="32">
        <f t="shared" si="4843"/>
        <v>0</v>
      </c>
      <c r="AK1766" s="32">
        <f t="shared" si="4844"/>
        <v>0</v>
      </c>
      <c r="AL1766" s="32">
        <f t="shared" si="4692"/>
        <v>1070.1172200000001</v>
      </c>
      <c r="AM1766" s="32">
        <f t="shared" si="4693"/>
        <v>906.68277999999987</v>
      </c>
    </row>
    <row r="1767" spans="2:40" ht="31.2" x14ac:dyDescent="0.3">
      <c r="B1767" s="30" t="s">
        <v>831</v>
      </c>
      <c r="C1767" s="30" t="s">
        <v>112</v>
      </c>
      <c r="D1767" s="30" t="s">
        <v>502</v>
      </c>
      <c r="E1767" s="15" t="str">
        <f t="shared" si="4694"/>
        <v>0502</v>
      </c>
      <c r="F1767" s="30" t="s">
        <v>783</v>
      </c>
      <c r="G1767" s="30" t="s">
        <v>52</v>
      </c>
      <c r="H1767" s="31" t="s">
        <v>53</v>
      </c>
      <c r="I1767" s="32">
        <v>1976.8</v>
      </c>
      <c r="J1767" s="32"/>
      <c r="K1767" s="32"/>
      <c r="L1767" s="32"/>
      <c r="M1767" s="32"/>
      <c r="N1767" s="32"/>
      <c r="O1767" s="32">
        <v>0</v>
      </c>
      <c r="P1767" s="32">
        <v>0</v>
      </c>
      <c r="Q1767" s="32">
        <v>0</v>
      </c>
      <c r="R1767" s="32">
        <v>0</v>
      </c>
      <c r="S1767" s="32">
        <v>0</v>
      </c>
      <c r="T1767" s="32">
        <v>0</v>
      </c>
      <c r="U1767" s="32">
        <f>-1976.8+1976.8</f>
        <v>0</v>
      </c>
      <c r="V1767" s="32">
        <f t="shared" si="4695"/>
        <v>1976.8</v>
      </c>
      <c r="W1767" s="32"/>
      <c r="X1767" s="32"/>
      <c r="Y1767" s="32"/>
      <c r="Z1767" s="32">
        <v>-1976.8</v>
      </c>
      <c r="AA1767" s="32"/>
      <c r="AB1767" s="32">
        <v>0</v>
      </c>
      <c r="AC1767" s="33">
        <v>1010.9262199999999</v>
      </c>
      <c r="AD1767" s="33">
        <v>0</v>
      </c>
      <c r="AE1767" s="34">
        <f t="shared" si="4691"/>
        <v>0</v>
      </c>
      <c r="AF1767" s="32">
        <v>1070.1172200000001</v>
      </c>
      <c r="AG1767" s="32">
        <v>0</v>
      </c>
      <c r="AH1767" s="32">
        <v>0</v>
      </c>
      <c r="AI1767" s="32">
        <v>0</v>
      </c>
      <c r="AJ1767" s="32">
        <v>0</v>
      </c>
      <c r="AK1767" s="32">
        <v>0</v>
      </c>
      <c r="AL1767" s="32">
        <f t="shared" si="4692"/>
        <v>1070.1172200000001</v>
      </c>
      <c r="AM1767" s="32">
        <f t="shared" si="4693"/>
        <v>906.68277999999987</v>
      </c>
    </row>
    <row r="1768" spans="2:40" s="22" customFormat="1" x14ac:dyDescent="0.3">
      <c r="B1768" s="23" t="s">
        <v>831</v>
      </c>
      <c r="C1768" s="23" t="s">
        <v>112</v>
      </c>
      <c r="D1768" s="23" t="s">
        <v>114</v>
      </c>
      <c r="E1768" s="24" t="str">
        <f t="shared" si="4694"/>
        <v>0503</v>
      </c>
      <c r="F1768" s="23"/>
      <c r="G1768" s="23"/>
      <c r="H1768" s="25" t="s">
        <v>115</v>
      </c>
      <c r="I1768" s="26">
        <f t="shared" ref="I1768:N1768" si="4845">I1778+I1792+I1810+I1825+I1804</f>
        <v>10201.4</v>
      </c>
      <c r="J1768" s="26">
        <f t="shared" si="4845"/>
        <v>3472.4</v>
      </c>
      <c r="K1768" s="26">
        <f t="shared" si="4845"/>
        <v>3472.4</v>
      </c>
      <c r="L1768" s="26">
        <f t="shared" si="4845"/>
        <v>4921</v>
      </c>
      <c r="M1768" s="26">
        <f t="shared" si="4845"/>
        <v>5250</v>
      </c>
      <c r="N1768" s="26">
        <f t="shared" si="4845"/>
        <v>5145</v>
      </c>
      <c r="O1768" s="26">
        <f t="shared" ref="O1768:T1768" si="4846">O1778+O1792+O1810+O1825+O1804+O1769</f>
        <v>0</v>
      </c>
      <c r="P1768" s="26">
        <f t="shared" si="4846"/>
        <v>0</v>
      </c>
      <c r="Q1768" s="26">
        <f t="shared" si="4846"/>
        <v>0</v>
      </c>
      <c r="R1768" s="26">
        <f t="shared" si="4846"/>
        <v>14563.553000000002</v>
      </c>
      <c r="S1768" s="26">
        <f t="shared" si="4846"/>
        <v>0</v>
      </c>
      <c r="T1768" s="26">
        <f t="shared" si="4846"/>
        <v>0</v>
      </c>
      <c r="U1768" s="26">
        <v>84.281999999999996</v>
      </c>
      <c r="V1768" s="26">
        <f t="shared" si="4695"/>
        <v>29770.235000000001</v>
      </c>
      <c r="W1768" s="26">
        <f t="shared" ref="W1768:AD1768" si="4847">W1778+W1792+W1810+W1825+W1804+W1769</f>
        <v>84.281999999999996</v>
      </c>
      <c r="X1768" s="26">
        <f t="shared" si="4847"/>
        <v>0</v>
      </c>
      <c r="Y1768" s="26">
        <f t="shared" si="4847"/>
        <v>0</v>
      </c>
      <c r="Z1768" s="26">
        <f t="shared" si="4847"/>
        <v>0</v>
      </c>
      <c r="AA1768" s="26">
        <f t="shared" si="4847"/>
        <v>0</v>
      </c>
      <c r="AB1768" s="26">
        <f t="shared" si="4847"/>
        <v>12152.575080000001</v>
      </c>
      <c r="AC1768" s="27">
        <f t="shared" si="4847"/>
        <v>26895.28224</v>
      </c>
      <c r="AD1768" s="27">
        <f t="shared" si="4847"/>
        <v>26199.945370000001</v>
      </c>
      <c r="AE1768" s="28">
        <f t="shared" si="4691"/>
        <v>97.414651150357287</v>
      </c>
      <c r="AF1768" s="26">
        <f t="shared" ref="AF1768:AK1768" si="4848">AF1778+AF1792+AF1810+AF1825+AF1804+AF1769</f>
        <v>36695.841780000002</v>
      </c>
      <c r="AG1768" s="26">
        <f t="shared" si="4848"/>
        <v>0</v>
      </c>
      <c r="AH1768" s="26">
        <f t="shared" si="4848"/>
        <v>0</v>
      </c>
      <c r="AI1768" s="26">
        <f t="shared" si="4848"/>
        <v>0</v>
      </c>
      <c r="AJ1768" s="26">
        <f t="shared" si="4848"/>
        <v>0</v>
      </c>
      <c r="AK1768" s="26">
        <f t="shared" si="4848"/>
        <v>0</v>
      </c>
      <c r="AL1768" s="26">
        <f t="shared" si="4692"/>
        <v>36695.841780000002</v>
      </c>
      <c r="AM1768" s="26">
        <f t="shared" si="4693"/>
        <v>-6925.6067800000019</v>
      </c>
      <c r="AN1768" s="29"/>
    </row>
    <row r="1769" spans="2:40" x14ac:dyDescent="0.3">
      <c r="B1769" s="30" t="s">
        <v>831</v>
      </c>
      <c r="C1769" s="30" t="s">
        <v>112</v>
      </c>
      <c r="D1769" s="30" t="s">
        <v>114</v>
      </c>
      <c r="E1769" s="15" t="str">
        <f t="shared" si="4694"/>
        <v>0503</v>
      </c>
      <c r="F1769" s="30" t="s">
        <v>334</v>
      </c>
      <c r="G1769" s="30"/>
      <c r="H1769" s="31" t="s">
        <v>335</v>
      </c>
      <c r="I1769" s="26"/>
      <c r="J1769" s="26"/>
      <c r="K1769" s="26"/>
      <c r="L1769" s="26"/>
      <c r="M1769" s="26"/>
      <c r="N1769" s="26"/>
      <c r="O1769" s="26">
        <f t="shared" ref="O1769:O1770" si="4849">O1770</f>
        <v>0</v>
      </c>
      <c r="P1769" s="32">
        <f t="shared" ref="P1769:P1770" si="4850">P1770</f>
        <v>0</v>
      </c>
      <c r="Q1769" s="26">
        <f t="shared" ref="Q1769:Q1770" si="4851">Q1770</f>
        <v>0</v>
      </c>
      <c r="R1769" s="26">
        <f t="shared" ref="R1769:R1770" si="4852">R1770</f>
        <v>0</v>
      </c>
      <c r="S1769" s="26">
        <f t="shared" ref="S1769:S1770" si="4853">S1770</f>
        <v>0</v>
      </c>
      <c r="T1769" s="26">
        <f t="shared" ref="T1769:T1770" si="4854">T1770</f>
        <v>0</v>
      </c>
      <c r="U1769" s="26">
        <v>83.35</v>
      </c>
      <c r="V1769" s="26">
        <f t="shared" si="4695"/>
        <v>83.35</v>
      </c>
      <c r="W1769" s="32">
        <f t="shared" ref="W1769:W1770" si="4855">W1770</f>
        <v>83.35</v>
      </c>
      <c r="X1769" s="32">
        <f t="shared" ref="X1769:X1770" si="4856">X1770</f>
        <v>0</v>
      </c>
      <c r="Y1769" s="32">
        <f t="shared" ref="Y1769:Y1770" si="4857">Y1770</f>
        <v>0</v>
      </c>
      <c r="Z1769" s="32">
        <f t="shared" ref="Z1769:Z1770" si="4858">Z1770</f>
        <v>0</v>
      </c>
      <c r="AA1769" s="32">
        <f t="shared" ref="AA1769:AA1770" si="4859">AA1770</f>
        <v>0</v>
      </c>
      <c r="AB1769" s="32">
        <f t="shared" ref="AB1769:AB1770" si="4860">AB1770</f>
        <v>8826.1419100000003</v>
      </c>
      <c r="AC1769" s="33">
        <f t="shared" ref="AC1769:AC1770" si="4861">AC1770</f>
        <v>10345.834120000001</v>
      </c>
      <c r="AD1769" s="33">
        <f t="shared" ref="AD1769:AD1770" si="4862">AD1770</f>
        <v>10345.833720000001</v>
      </c>
      <c r="AE1769" s="34">
        <f t="shared" si="4691"/>
        <v>99.999996133709516</v>
      </c>
      <c r="AF1769" s="32">
        <f t="shared" ref="AF1769:AF1770" si="4863">AF1770</f>
        <v>10175.138690000002</v>
      </c>
      <c r="AG1769" s="32">
        <f t="shared" ref="AG1769:AG1770" si="4864">AG1770</f>
        <v>0</v>
      </c>
      <c r="AH1769" s="32">
        <f t="shared" ref="AH1769:AH1770" si="4865">AH1770</f>
        <v>0</v>
      </c>
      <c r="AI1769" s="32">
        <f t="shared" ref="AI1769:AI1770" si="4866">AI1770</f>
        <v>0</v>
      </c>
      <c r="AJ1769" s="32">
        <f t="shared" ref="AJ1769:AJ1770" si="4867">AJ1770</f>
        <v>0</v>
      </c>
      <c r="AK1769" s="32">
        <f t="shared" ref="AK1769:AK1770" si="4868">AK1770</f>
        <v>0</v>
      </c>
      <c r="AL1769" s="32">
        <f t="shared" si="4692"/>
        <v>10175.138690000002</v>
      </c>
      <c r="AM1769" s="32">
        <f t="shared" si="4693"/>
        <v>-10091.788690000001</v>
      </c>
    </row>
    <row r="1770" spans="2:40" ht="31.2" x14ac:dyDescent="0.3">
      <c r="B1770" s="30" t="s">
        <v>831</v>
      </c>
      <c r="C1770" s="30" t="s">
        <v>112</v>
      </c>
      <c r="D1770" s="30" t="s">
        <v>114</v>
      </c>
      <c r="E1770" s="15" t="str">
        <f t="shared" si="4694"/>
        <v>0503</v>
      </c>
      <c r="F1770" s="30" t="s">
        <v>336</v>
      </c>
      <c r="G1770" s="30"/>
      <c r="H1770" s="31" t="s">
        <v>337</v>
      </c>
      <c r="I1770" s="26"/>
      <c r="J1770" s="26"/>
      <c r="K1770" s="26"/>
      <c r="L1770" s="26"/>
      <c r="M1770" s="26"/>
      <c r="N1770" s="26"/>
      <c r="O1770" s="26">
        <f t="shared" si="4849"/>
        <v>0</v>
      </c>
      <c r="P1770" s="32">
        <f t="shared" si="4850"/>
        <v>0</v>
      </c>
      <c r="Q1770" s="26">
        <f t="shared" si="4851"/>
        <v>0</v>
      </c>
      <c r="R1770" s="26">
        <f t="shared" si="4852"/>
        <v>0</v>
      </c>
      <c r="S1770" s="26">
        <f t="shared" si="4853"/>
        <v>0</v>
      </c>
      <c r="T1770" s="26">
        <f t="shared" si="4854"/>
        <v>0</v>
      </c>
      <c r="U1770" s="26">
        <v>83.35</v>
      </c>
      <c r="V1770" s="26">
        <f t="shared" si="4695"/>
        <v>83.35</v>
      </c>
      <c r="W1770" s="32">
        <f t="shared" si="4855"/>
        <v>83.35</v>
      </c>
      <c r="X1770" s="32">
        <f t="shared" si="4856"/>
        <v>0</v>
      </c>
      <c r="Y1770" s="32">
        <f t="shared" si="4857"/>
        <v>0</v>
      </c>
      <c r="Z1770" s="32">
        <f t="shared" si="4858"/>
        <v>0</v>
      </c>
      <c r="AA1770" s="32">
        <f t="shared" si="4859"/>
        <v>0</v>
      </c>
      <c r="AB1770" s="32">
        <f t="shared" si="4860"/>
        <v>8826.1419100000003</v>
      </c>
      <c r="AC1770" s="33">
        <f t="shared" si="4861"/>
        <v>10345.834120000001</v>
      </c>
      <c r="AD1770" s="33">
        <f t="shared" si="4862"/>
        <v>10345.833720000001</v>
      </c>
      <c r="AE1770" s="34">
        <f t="shared" ref="AE1770:AE1833" si="4869">AD1770/AC1770*100</f>
        <v>99.999996133709516</v>
      </c>
      <c r="AF1770" s="32">
        <f t="shared" si="4863"/>
        <v>10175.138690000002</v>
      </c>
      <c r="AG1770" s="32">
        <f t="shared" si="4864"/>
        <v>0</v>
      </c>
      <c r="AH1770" s="32">
        <f t="shared" si="4865"/>
        <v>0</v>
      </c>
      <c r="AI1770" s="32">
        <f t="shared" si="4866"/>
        <v>0</v>
      </c>
      <c r="AJ1770" s="32">
        <f t="shared" si="4867"/>
        <v>0</v>
      </c>
      <c r="AK1770" s="32">
        <f t="shared" si="4868"/>
        <v>0</v>
      </c>
      <c r="AL1770" s="32">
        <f t="shared" ref="AL1770:AL1833" si="4870">AF1770+AH1770+AK1770+AI1770+AJ1770+AG1770</f>
        <v>10175.138690000002</v>
      </c>
      <c r="AM1770" s="32">
        <f t="shared" ref="AM1770:AM1833" si="4871">V1770-AL1770</f>
        <v>-10091.788690000001</v>
      </c>
    </row>
    <row r="1771" spans="2:40" ht="62.4" x14ac:dyDescent="0.3">
      <c r="B1771" s="30" t="s">
        <v>831</v>
      </c>
      <c r="C1771" s="30" t="s">
        <v>112</v>
      </c>
      <c r="D1771" s="30" t="s">
        <v>114</v>
      </c>
      <c r="E1771" s="15" t="str">
        <f t="shared" si="4694"/>
        <v>0503</v>
      </c>
      <c r="F1771" s="30" t="s">
        <v>338</v>
      </c>
      <c r="G1771" s="30"/>
      <c r="H1771" s="31" t="s">
        <v>339</v>
      </c>
      <c r="I1771" s="26"/>
      <c r="J1771" s="26"/>
      <c r="K1771" s="26"/>
      <c r="L1771" s="26"/>
      <c r="M1771" s="26"/>
      <c r="N1771" s="26"/>
      <c r="O1771" s="26">
        <f>O1775+O1772</f>
        <v>0</v>
      </c>
      <c r="P1771" s="32">
        <f>P1775+P1772</f>
        <v>0</v>
      </c>
      <c r="Q1771" s="26">
        <f>Q1775+Q1772</f>
        <v>0</v>
      </c>
      <c r="R1771" s="26">
        <f>R1775+R1772</f>
        <v>0</v>
      </c>
      <c r="S1771" s="26">
        <f>S1775+S1772</f>
        <v>0</v>
      </c>
      <c r="T1771" s="26">
        <f>T1775</f>
        <v>0</v>
      </c>
      <c r="U1771" s="26">
        <v>83.35</v>
      </c>
      <c r="V1771" s="26">
        <f t="shared" si="4695"/>
        <v>83.35</v>
      </c>
      <c r="W1771" s="32">
        <f>W1775</f>
        <v>83.35</v>
      </c>
      <c r="X1771" s="32">
        <f>X1775</f>
        <v>0</v>
      </c>
      <c r="Y1771" s="32">
        <f>Y1775</f>
        <v>0</v>
      </c>
      <c r="Z1771" s="32">
        <f>Z1775</f>
        <v>0</v>
      </c>
      <c r="AA1771" s="32">
        <f>AA1775</f>
        <v>0</v>
      </c>
      <c r="AB1771" s="32">
        <f>AB1775+AB1772</f>
        <v>8826.1419100000003</v>
      </c>
      <c r="AC1771" s="33">
        <f>AC1775+AC1772</f>
        <v>10345.834120000001</v>
      </c>
      <c r="AD1771" s="33">
        <f>AD1775+AD1772</f>
        <v>10345.833720000001</v>
      </c>
      <c r="AE1771" s="34">
        <f t="shared" si="4869"/>
        <v>99.999996133709516</v>
      </c>
      <c r="AF1771" s="32">
        <f t="shared" ref="AF1771:AK1771" si="4872">AF1775+AF1772</f>
        <v>10175.138690000002</v>
      </c>
      <c r="AG1771" s="32">
        <f t="shared" si="4872"/>
        <v>0</v>
      </c>
      <c r="AH1771" s="32">
        <f t="shared" si="4872"/>
        <v>0</v>
      </c>
      <c r="AI1771" s="32">
        <f t="shared" si="4872"/>
        <v>0</v>
      </c>
      <c r="AJ1771" s="32">
        <f t="shared" si="4872"/>
        <v>0</v>
      </c>
      <c r="AK1771" s="32">
        <f t="shared" si="4872"/>
        <v>0</v>
      </c>
      <c r="AL1771" s="32">
        <f t="shared" si="4870"/>
        <v>10175.138690000002</v>
      </c>
      <c r="AM1771" s="32">
        <f t="shared" si="4871"/>
        <v>-10091.788690000001</v>
      </c>
    </row>
    <row r="1772" spans="2:40" ht="31.2" x14ac:dyDescent="0.3">
      <c r="B1772" s="30" t="s">
        <v>831</v>
      </c>
      <c r="C1772" s="30" t="s">
        <v>112</v>
      </c>
      <c r="D1772" s="30" t="s">
        <v>114</v>
      </c>
      <c r="E1772" s="15" t="str">
        <f t="shared" si="4694"/>
        <v>0503</v>
      </c>
      <c r="F1772" s="30" t="s">
        <v>681</v>
      </c>
      <c r="G1772" s="30"/>
      <c r="H1772" s="45" t="s">
        <v>682</v>
      </c>
      <c r="I1772" s="26"/>
      <c r="J1772" s="26"/>
      <c r="K1772" s="26"/>
      <c r="L1772" s="26"/>
      <c r="M1772" s="26"/>
      <c r="N1772" s="26"/>
      <c r="O1772" s="26">
        <f t="shared" ref="O1772:O1778" si="4873">O1773</f>
        <v>0</v>
      </c>
      <c r="P1772" s="32">
        <f t="shared" ref="P1772:P1778" si="4874">P1773</f>
        <v>0</v>
      </c>
      <c r="Q1772" s="26">
        <f t="shared" ref="Q1772:Q1778" si="4875">Q1773</f>
        <v>0</v>
      </c>
      <c r="R1772" s="26">
        <f t="shared" ref="R1772:R1778" si="4876">R1773</f>
        <v>0</v>
      </c>
      <c r="S1772" s="26">
        <f t="shared" ref="S1772:S1778" si="4877">S1773</f>
        <v>0</v>
      </c>
      <c r="T1772" s="26"/>
      <c r="U1772" s="26"/>
      <c r="V1772" s="32">
        <f t="shared" si="4695"/>
        <v>0</v>
      </c>
      <c r="W1772" s="32"/>
      <c r="X1772" s="32"/>
      <c r="Y1772" s="32"/>
      <c r="Z1772" s="32"/>
      <c r="AA1772" s="32"/>
      <c r="AB1772" s="32">
        <f t="shared" ref="AB1772:AB1778" si="4878">AB1773</f>
        <v>8400.2282400000004</v>
      </c>
      <c r="AC1772" s="33">
        <f t="shared" ref="AC1772:AC1778" si="4879">AC1773</f>
        <v>8679.1341200000006</v>
      </c>
      <c r="AD1772" s="33">
        <f t="shared" ref="AD1772:AD1778" si="4880">AD1773</f>
        <v>8679.1337199999998</v>
      </c>
      <c r="AE1772" s="34">
        <f t="shared" si="4869"/>
        <v>99.999995391245307</v>
      </c>
      <c r="AF1772" s="32">
        <f t="shared" ref="AF1772:AF1773" si="4881">AF1773</f>
        <v>8508.4386900000009</v>
      </c>
      <c r="AG1772" s="32">
        <f t="shared" ref="AG1772:AG1778" si="4882">AG1773</f>
        <v>0</v>
      </c>
      <c r="AH1772" s="32">
        <f t="shared" ref="AH1772:AH1778" si="4883">AH1773</f>
        <v>0</v>
      </c>
      <c r="AI1772" s="32">
        <f t="shared" ref="AI1772:AI1778" si="4884">AI1773</f>
        <v>0</v>
      </c>
      <c r="AJ1772" s="32">
        <f t="shared" ref="AJ1772:AJ1778" si="4885">AJ1773</f>
        <v>0</v>
      </c>
      <c r="AK1772" s="32">
        <f t="shared" ref="AK1772:AK1778" si="4886">AK1773</f>
        <v>0</v>
      </c>
      <c r="AL1772" s="32">
        <f t="shared" si="4870"/>
        <v>8508.4386900000009</v>
      </c>
      <c r="AM1772" s="32">
        <f t="shared" si="4871"/>
        <v>-8508.4386900000009</v>
      </c>
    </row>
    <row r="1773" spans="2:40" ht="31.2" x14ac:dyDescent="0.3">
      <c r="B1773" s="30" t="s">
        <v>831</v>
      </c>
      <c r="C1773" s="30" t="s">
        <v>112</v>
      </c>
      <c r="D1773" s="30" t="s">
        <v>114</v>
      </c>
      <c r="E1773" s="15" t="str">
        <f t="shared" si="4694"/>
        <v>0503</v>
      </c>
      <c r="F1773" s="30" t="s">
        <v>681</v>
      </c>
      <c r="G1773" s="30" t="s">
        <v>50</v>
      </c>
      <c r="H1773" s="31" t="s">
        <v>51</v>
      </c>
      <c r="I1773" s="26"/>
      <c r="J1773" s="26"/>
      <c r="K1773" s="26"/>
      <c r="L1773" s="26"/>
      <c r="M1773" s="26"/>
      <c r="N1773" s="26"/>
      <c r="O1773" s="26">
        <f t="shared" si="4873"/>
        <v>0</v>
      </c>
      <c r="P1773" s="32">
        <f t="shared" si="4874"/>
        <v>0</v>
      </c>
      <c r="Q1773" s="26">
        <f t="shared" si="4875"/>
        <v>0</v>
      </c>
      <c r="R1773" s="26">
        <f t="shared" si="4876"/>
        <v>0</v>
      </c>
      <c r="S1773" s="26">
        <f t="shared" si="4877"/>
        <v>0</v>
      </c>
      <c r="T1773" s="26"/>
      <c r="U1773" s="26"/>
      <c r="V1773" s="32">
        <f t="shared" si="4695"/>
        <v>0</v>
      </c>
      <c r="W1773" s="32"/>
      <c r="X1773" s="32"/>
      <c r="Y1773" s="32"/>
      <c r="Z1773" s="32"/>
      <c r="AA1773" s="32"/>
      <c r="AB1773" s="32">
        <f t="shared" si="4878"/>
        <v>8400.2282400000004</v>
      </c>
      <c r="AC1773" s="33">
        <f t="shared" si="4879"/>
        <v>8679.1341200000006</v>
      </c>
      <c r="AD1773" s="33">
        <f t="shared" si="4880"/>
        <v>8679.1337199999998</v>
      </c>
      <c r="AE1773" s="34">
        <f t="shared" si="4869"/>
        <v>99.999995391245307</v>
      </c>
      <c r="AF1773" s="32">
        <f t="shared" si="4881"/>
        <v>8508.4386900000009</v>
      </c>
      <c r="AG1773" s="32">
        <f t="shared" si="4882"/>
        <v>0</v>
      </c>
      <c r="AH1773" s="32">
        <f t="shared" si="4883"/>
        <v>0</v>
      </c>
      <c r="AI1773" s="32">
        <f t="shared" si="4884"/>
        <v>0</v>
      </c>
      <c r="AJ1773" s="32">
        <f t="shared" si="4885"/>
        <v>0</v>
      </c>
      <c r="AK1773" s="32">
        <f t="shared" si="4886"/>
        <v>0</v>
      </c>
      <c r="AL1773" s="32">
        <f t="shared" si="4870"/>
        <v>8508.4386900000009</v>
      </c>
      <c r="AM1773" s="32">
        <f t="shared" si="4871"/>
        <v>-8508.4386900000009</v>
      </c>
    </row>
    <row r="1774" spans="2:40" ht="31.2" x14ac:dyDescent="0.3">
      <c r="B1774" s="30" t="s">
        <v>831</v>
      </c>
      <c r="C1774" s="30" t="s">
        <v>112</v>
      </c>
      <c r="D1774" s="30" t="s">
        <v>114</v>
      </c>
      <c r="E1774" s="15" t="str">
        <f t="shared" si="4694"/>
        <v>0503</v>
      </c>
      <c r="F1774" s="30" t="s">
        <v>681</v>
      </c>
      <c r="G1774" s="30" t="s">
        <v>52</v>
      </c>
      <c r="H1774" s="31" t="s">
        <v>53</v>
      </c>
      <c r="I1774" s="26"/>
      <c r="J1774" s="26"/>
      <c r="K1774" s="26"/>
      <c r="L1774" s="26"/>
      <c r="M1774" s="26"/>
      <c r="N1774" s="26"/>
      <c r="O1774" s="26">
        <v>0</v>
      </c>
      <c r="P1774" s="32">
        <v>0</v>
      </c>
      <c r="Q1774" s="26">
        <v>0</v>
      </c>
      <c r="R1774" s="26">
        <v>0</v>
      </c>
      <c r="S1774" s="26">
        <v>0</v>
      </c>
      <c r="T1774" s="26"/>
      <c r="U1774" s="26"/>
      <c r="V1774" s="32">
        <f t="shared" si="4695"/>
        <v>0</v>
      </c>
      <c r="W1774" s="32"/>
      <c r="X1774" s="32"/>
      <c r="Y1774" s="32"/>
      <c r="Z1774" s="32"/>
      <c r="AA1774" s="32"/>
      <c r="AB1774" s="32">
        <v>8400.2282400000004</v>
      </c>
      <c r="AC1774" s="33">
        <v>8679.1341200000006</v>
      </c>
      <c r="AD1774" s="33">
        <v>8679.1337199999998</v>
      </c>
      <c r="AE1774" s="34">
        <f t="shared" si="4869"/>
        <v>99.999995391245307</v>
      </c>
      <c r="AF1774" s="32">
        <f>8876.87269-368.434</f>
        <v>8508.4386900000009</v>
      </c>
      <c r="AG1774" s="32">
        <v>0</v>
      </c>
      <c r="AH1774" s="32">
        <v>0</v>
      </c>
      <c r="AI1774" s="32">
        <v>0</v>
      </c>
      <c r="AJ1774" s="32">
        <v>0</v>
      </c>
      <c r="AK1774" s="32">
        <v>0</v>
      </c>
      <c r="AL1774" s="32">
        <f t="shared" si="4870"/>
        <v>8508.4386900000009</v>
      </c>
      <c r="AM1774" s="32">
        <f t="shared" si="4871"/>
        <v>-8508.4386900000009</v>
      </c>
    </row>
    <row r="1775" spans="2:40" ht="31.2" x14ac:dyDescent="0.3">
      <c r="B1775" s="30" t="s">
        <v>831</v>
      </c>
      <c r="C1775" s="30" t="s">
        <v>112</v>
      </c>
      <c r="D1775" s="30" t="s">
        <v>114</v>
      </c>
      <c r="E1775" s="15" t="str">
        <f t="shared" si="4694"/>
        <v>0503</v>
      </c>
      <c r="F1775" s="30" t="s">
        <v>843</v>
      </c>
      <c r="G1775" s="30"/>
      <c r="H1775" s="31" t="s">
        <v>844</v>
      </c>
      <c r="I1775" s="26"/>
      <c r="J1775" s="26"/>
      <c r="K1775" s="26"/>
      <c r="L1775" s="26"/>
      <c r="M1775" s="26"/>
      <c r="N1775" s="26"/>
      <c r="O1775" s="26">
        <f t="shared" si="4873"/>
        <v>0</v>
      </c>
      <c r="P1775" s="32">
        <f t="shared" si="4874"/>
        <v>0</v>
      </c>
      <c r="Q1775" s="26">
        <f t="shared" si="4875"/>
        <v>0</v>
      </c>
      <c r="R1775" s="26">
        <f t="shared" si="4876"/>
        <v>0</v>
      </c>
      <c r="S1775" s="26">
        <f t="shared" si="4877"/>
        <v>0</v>
      </c>
      <c r="T1775" s="26">
        <f t="shared" ref="T1775:T1778" si="4887">T1776</f>
        <v>0</v>
      </c>
      <c r="U1775" s="26">
        <v>83.35</v>
      </c>
      <c r="V1775" s="26">
        <f t="shared" si="4695"/>
        <v>83.35</v>
      </c>
      <c r="W1775" s="32">
        <f t="shared" ref="W1775:W1778" si="4888">W1776</f>
        <v>83.35</v>
      </c>
      <c r="X1775" s="32">
        <f t="shared" ref="X1775:X1778" si="4889">X1776</f>
        <v>0</v>
      </c>
      <c r="Y1775" s="32">
        <f t="shared" ref="Y1775:Y1778" si="4890">Y1776</f>
        <v>0</v>
      </c>
      <c r="Z1775" s="32">
        <f t="shared" ref="Z1775:Z1778" si="4891">Z1776</f>
        <v>0</v>
      </c>
      <c r="AA1775" s="32">
        <f t="shared" ref="AA1775:AA1778" si="4892">AA1776</f>
        <v>0</v>
      </c>
      <c r="AB1775" s="32">
        <f t="shared" si="4878"/>
        <v>425.91367000000002</v>
      </c>
      <c r="AC1775" s="33">
        <f t="shared" si="4879"/>
        <v>1666.7</v>
      </c>
      <c r="AD1775" s="33">
        <f t="shared" si="4880"/>
        <v>1666.7</v>
      </c>
      <c r="AE1775" s="34">
        <f t="shared" si="4869"/>
        <v>100</v>
      </c>
      <c r="AF1775" s="32">
        <f t="shared" ref="AF1775:AF1778" si="4893">AF1776</f>
        <v>1666.7</v>
      </c>
      <c r="AG1775" s="32">
        <f t="shared" si="4882"/>
        <v>0</v>
      </c>
      <c r="AH1775" s="32">
        <f t="shared" si="4883"/>
        <v>0</v>
      </c>
      <c r="AI1775" s="32">
        <f t="shared" si="4884"/>
        <v>0</v>
      </c>
      <c r="AJ1775" s="32">
        <f t="shared" si="4885"/>
        <v>0</v>
      </c>
      <c r="AK1775" s="32">
        <f t="shared" si="4886"/>
        <v>0</v>
      </c>
      <c r="AL1775" s="32">
        <f t="shared" si="4870"/>
        <v>1666.7</v>
      </c>
      <c r="AM1775" s="32">
        <f t="shared" si="4871"/>
        <v>-1583.3500000000001</v>
      </c>
    </row>
    <row r="1776" spans="2:40" ht="31.2" x14ac:dyDescent="0.3">
      <c r="B1776" s="30" t="s">
        <v>831</v>
      </c>
      <c r="C1776" s="30" t="s">
        <v>112</v>
      </c>
      <c r="D1776" s="30" t="s">
        <v>114</v>
      </c>
      <c r="E1776" s="15" t="str">
        <f t="shared" si="4694"/>
        <v>0503</v>
      </c>
      <c r="F1776" s="30" t="s">
        <v>843</v>
      </c>
      <c r="G1776" s="30" t="s">
        <v>50</v>
      </c>
      <c r="H1776" s="31" t="s">
        <v>51</v>
      </c>
      <c r="I1776" s="26"/>
      <c r="J1776" s="26"/>
      <c r="K1776" s="26"/>
      <c r="L1776" s="26"/>
      <c r="M1776" s="26"/>
      <c r="N1776" s="26"/>
      <c r="O1776" s="26">
        <f t="shared" si="4873"/>
        <v>0</v>
      </c>
      <c r="P1776" s="32">
        <f t="shared" si="4874"/>
        <v>0</v>
      </c>
      <c r="Q1776" s="26">
        <f t="shared" si="4875"/>
        <v>0</v>
      </c>
      <c r="R1776" s="26">
        <f t="shared" si="4876"/>
        <v>0</v>
      </c>
      <c r="S1776" s="26">
        <f t="shared" si="4877"/>
        <v>0</v>
      </c>
      <c r="T1776" s="26">
        <f t="shared" si="4887"/>
        <v>0</v>
      </c>
      <c r="U1776" s="26">
        <v>83.35</v>
      </c>
      <c r="V1776" s="26">
        <f t="shared" si="4695"/>
        <v>83.35</v>
      </c>
      <c r="W1776" s="32">
        <f t="shared" si="4888"/>
        <v>83.35</v>
      </c>
      <c r="X1776" s="32">
        <f t="shared" si="4889"/>
        <v>0</v>
      </c>
      <c r="Y1776" s="32">
        <f t="shared" si="4890"/>
        <v>0</v>
      </c>
      <c r="Z1776" s="32">
        <f t="shared" si="4891"/>
        <v>0</v>
      </c>
      <c r="AA1776" s="32">
        <f t="shared" si="4892"/>
        <v>0</v>
      </c>
      <c r="AB1776" s="32">
        <f t="shared" si="4878"/>
        <v>425.91367000000002</v>
      </c>
      <c r="AC1776" s="33">
        <f t="shared" si="4879"/>
        <v>1666.7</v>
      </c>
      <c r="AD1776" s="33">
        <f t="shared" si="4880"/>
        <v>1666.7</v>
      </c>
      <c r="AE1776" s="34">
        <f t="shared" si="4869"/>
        <v>100</v>
      </c>
      <c r="AF1776" s="32">
        <f t="shared" si="4893"/>
        <v>1666.7</v>
      </c>
      <c r="AG1776" s="32">
        <f t="shared" si="4882"/>
        <v>0</v>
      </c>
      <c r="AH1776" s="32">
        <f t="shared" si="4883"/>
        <v>0</v>
      </c>
      <c r="AI1776" s="32">
        <f t="shared" si="4884"/>
        <v>0</v>
      </c>
      <c r="AJ1776" s="32">
        <f t="shared" si="4885"/>
        <v>0</v>
      </c>
      <c r="AK1776" s="32">
        <f t="shared" si="4886"/>
        <v>0</v>
      </c>
      <c r="AL1776" s="32">
        <f t="shared" si="4870"/>
        <v>1666.7</v>
      </c>
      <c r="AM1776" s="32">
        <f t="shared" si="4871"/>
        <v>-1583.3500000000001</v>
      </c>
    </row>
    <row r="1777" spans="2:40" ht="31.2" x14ac:dyDescent="0.3">
      <c r="B1777" s="30" t="s">
        <v>831</v>
      </c>
      <c r="C1777" s="30" t="s">
        <v>112</v>
      </c>
      <c r="D1777" s="30" t="s">
        <v>114</v>
      </c>
      <c r="E1777" s="15" t="str">
        <f t="shared" ref="E1777:E1840" si="4894">CONCATENATE(C1777,D1777)</f>
        <v>0503</v>
      </c>
      <c r="F1777" s="30" t="s">
        <v>843</v>
      </c>
      <c r="G1777" s="30" t="s">
        <v>52</v>
      </c>
      <c r="H1777" s="31" t="s">
        <v>53</v>
      </c>
      <c r="I1777" s="26"/>
      <c r="J1777" s="26"/>
      <c r="K1777" s="26"/>
      <c r="L1777" s="26"/>
      <c r="M1777" s="26"/>
      <c r="N1777" s="26"/>
      <c r="O1777" s="26">
        <v>0</v>
      </c>
      <c r="P1777" s="32">
        <v>0</v>
      </c>
      <c r="Q1777" s="26">
        <v>0</v>
      </c>
      <c r="R1777" s="26">
        <v>0</v>
      </c>
      <c r="S1777" s="26">
        <v>0</v>
      </c>
      <c r="T1777" s="26">
        <v>0</v>
      </c>
      <c r="U1777" s="26">
        <v>83.35</v>
      </c>
      <c r="V1777" s="26">
        <f t="shared" ref="V1777:V1840" si="4895">I1777+L1777+U1777+T1777+S1777+R1777+Q1777+P1777+O1777</f>
        <v>83.35</v>
      </c>
      <c r="W1777" s="32">
        <v>83.35</v>
      </c>
      <c r="X1777" s="32"/>
      <c r="Y1777" s="32"/>
      <c r="Z1777" s="32"/>
      <c r="AA1777" s="32"/>
      <c r="AB1777" s="32">
        <v>425.91367000000002</v>
      </c>
      <c r="AC1777" s="33">
        <v>1666.7</v>
      </c>
      <c r="AD1777" s="33">
        <v>1666.7</v>
      </c>
      <c r="AE1777" s="34">
        <f t="shared" si="4869"/>
        <v>100</v>
      </c>
      <c r="AF1777" s="32">
        <v>1666.7</v>
      </c>
      <c r="AG1777" s="32">
        <v>0</v>
      </c>
      <c r="AH1777" s="32">
        <v>0</v>
      </c>
      <c r="AI1777" s="32">
        <v>0</v>
      </c>
      <c r="AJ1777" s="32">
        <v>0</v>
      </c>
      <c r="AK1777" s="32">
        <v>0</v>
      </c>
      <c r="AL1777" s="32">
        <f t="shared" si="4870"/>
        <v>1666.7</v>
      </c>
      <c r="AM1777" s="32">
        <f t="shared" si="4871"/>
        <v>-1583.3500000000001</v>
      </c>
    </row>
    <row r="1778" spans="2:40" ht="31.2" hidden="1" customHeight="1" x14ac:dyDescent="0.3">
      <c r="B1778" s="30" t="s">
        <v>831</v>
      </c>
      <c r="C1778" s="30" t="s">
        <v>112</v>
      </c>
      <c r="D1778" s="30" t="s">
        <v>114</v>
      </c>
      <c r="E1778" s="15" t="str">
        <f t="shared" si="4894"/>
        <v>0503</v>
      </c>
      <c r="F1778" s="30" t="s">
        <v>116</v>
      </c>
      <c r="G1778" s="30"/>
      <c r="H1778" s="31" t="s">
        <v>117</v>
      </c>
      <c r="I1778" s="32">
        <f t="shared" ref="I1778:N1778" si="4896">I1779</f>
        <v>0</v>
      </c>
      <c r="J1778" s="32">
        <f t="shared" si="4896"/>
        <v>0</v>
      </c>
      <c r="K1778" s="32">
        <f t="shared" si="4896"/>
        <v>0</v>
      </c>
      <c r="L1778" s="32">
        <f t="shared" si="4896"/>
        <v>0</v>
      </c>
      <c r="M1778" s="32">
        <f t="shared" si="4896"/>
        <v>0</v>
      </c>
      <c r="N1778" s="32">
        <f t="shared" si="4896"/>
        <v>0</v>
      </c>
      <c r="O1778" s="32">
        <f t="shared" si="4873"/>
        <v>0</v>
      </c>
      <c r="P1778" s="32">
        <f t="shared" si="4874"/>
        <v>0</v>
      </c>
      <c r="Q1778" s="32">
        <f t="shared" si="4875"/>
        <v>0</v>
      </c>
      <c r="R1778" s="32">
        <f t="shared" si="4876"/>
        <v>0</v>
      </c>
      <c r="S1778" s="32">
        <f t="shared" si="4877"/>
        <v>0</v>
      </c>
      <c r="T1778" s="32">
        <f t="shared" si="4887"/>
        <v>0</v>
      </c>
      <c r="U1778" s="32">
        <v>0</v>
      </c>
      <c r="V1778" s="32">
        <f t="shared" si="4895"/>
        <v>0</v>
      </c>
      <c r="W1778" s="32">
        <f t="shared" si="4888"/>
        <v>0</v>
      </c>
      <c r="X1778" s="32">
        <f t="shared" si="4889"/>
        <v>0</v>
      </c>
      <c r="Y1778" s="32">
        <f t="shared" si="4890"/>
        <v>0</v>
      </c>
      <c r="Z1778" s="32">
        <f t="shared" si="4891"/>
        <v>0</v>
      </c>
      <c r="AA1778" s="32">
        <f t="shared" si="4892"/>
        <v>0</v>
      </c>
      <c r="AB1778" s="32">
        <f t="shared" si="4878"/>
        <v>0</v>
      </c>
      <c r="AC1778" s="33">
        <f t="shared" si="4879"/>
        <v>0</v>
      </c>
      <c r="AD1778" s="33">
        <f t="shared" si="4880"/>
        <v>0</v>
      </c>
      <c r="AE1778" s="34" t="e">
        <f t="shared" si="4869"/>
        <v>#DIV/0!</v>
      </c>
      <c r="AF1778" s="35">
        <f t="shared" si="4893"/>
        <v>0</v>
      </c>
      <c r="AG1778" s="35">
        <f t="shared" si="4882"/>
        <v>0</v>
      </c>
      <c r="AH1778" s="36">
        <f t="shared" si="4883"/>
        <v>0</v>
      </c>
      <c r="AI1778" s="36">
        <f t="shared" si="4884"/>
        <v>0</v>
      </c>
      <c r="AJ1778" s="36">
        <f t="shared" si="4885"/>
        <v>0</v>
      </c>
      <c r="AK1778" s="36">
        <f t="shared" si="4886"/>
        <v>0</v>
      </c>
      <c r="AL1778" s="36">
        <f t="shared" si="4870"/>
        <v>0</v>
      </c>
      <c r="AM1778" s="36">
        <f t="shared" si="4871"/>
        <v>0</v>
      </c>
      <c r="AN1778" s="37" t="s">
        <v>35</v>
      </c>
    </row>
    <row r="1779" spans="2:40" ht="46.8" hidden="1" customHeight="1" x14ac:dyDescent="0.3">
      <c r="B1779" s="30" t="s">
        <v>831</v>
      </c>
      <c r="C1779" s="30" t="s">
        <v>112</v>
      </c>
      <c r="D1779" s="30" t="s">
        <v>114</v>
      </c>
      <c r="E1779" s="15" t="str">
        <f t="shared" si="4894"/>
        <v>0503</v>
      </c>
      <c r="F1779" s="30" t="s">
        <v>125</v>
      </c>
      <c r="G1779" s="30"/>
      <c r="H1779" s="31" t="s">
        <v>126</v>
      </c>
      <c r="I1779" s="32">
        <f t="shared" ref="I1779:T1779" si="4897">I1780+I1784+I1788</f>
        <v>0</v>
      </c>
      <c r="J1779" s="32">
        <f t="shared" si="4897"/>
        <v>0</v>
      </c>
      <c r="K1779" s="32">
        <f t="shared" si="4897"/>
        <v>0</v>
      </c>
      <c r="L1779" s="32">
        <f t="shared" si="4897"/>
        <v>0</v>
      </c>
      <c r="M1779" s="32">
        <f t="shared" si="4897"/>
        <v>0</v>
      </c>
      <c r="N1779" s="32">
        <f t="shared" si="4897"/>
        <v>0</v>
      </c>
      <c r="O1779" s="32">
        <f t="shared" si="4897"/>
        <v>0</v>
      </c>
      <c r="P1779" s="32">
        <f t="shared" si="4897"/>
        <v>0</v>
      </c>
      <c r="Q1779" s="32">
        <f t="shared" si="4897"/>
        <v>0</v>
      </c>
      <c r="R1779" s="32">
        <f t="shared" si="4897"/>
        <v>0</v>
      </c>
      <c r="S1779" s="32">
        <f t="shared" si="4897"/>
        <v>0</v>
      </c>
      <c r="T1779" s="32">
        <f t="shared" si="4897"/>
        <v>0</v>
      </c>
      <c r="U1779" s="32">
        <v>0</v>
      </c>
      <c r="V1779" s="32">
        <f t="shared" si="4895"/>
        <v>0</v>
      </c>
      <c r="W1779" s="32">
        <f t="shared" ref="W1779:AD1779" si="4898">W1780+W1784+W1788</f>
        <v>0</v>
      </c>
      <c r="X1779" s="32">
        <f t="shared" si="4898"/>
        <v>0</v>
      </c>
      <c r="Y1779" s="32">
        <f t="shared" si="4898"/>
        <v>0</v>
      </c>
      <c r="Z1779" s="32">
        <f t="shared" si="4898"/>
        <v>0</v>
      </c>
      <c r="AA1779" s="32">
        <f t="shared" si="4898"/>
        <v>0</v>
      </c>
      <c r="AB1779" s="32">
        <f t="shared" si="4898"/>
        <v>0</v>
      </c>
      <c r="AC1779" s="33">
        <f t="shared" si="4898"/>
        <v>0</v>
      </c>
      <c r="AD1779" s="33">
        <f t="shared" si="4898"/>
        <v>0</v>
      </c>
      <c r="AE1779" s="34" t="e">
        <f t="shared" si="4869"/>
        <v>#DIV/0!</v>
      </c>
      <c r="AF1779" s="35">
        <f t="shared" ref="AF1779:AK1779" si="4899">AF1780+AF1784+AF1788</f>
        <v>0</v>
      </c>
      <c r="AG1779" s="35">
        <f t="shared" si="4899"/>
        <v>0</v>
      </c>
      <c r="AH1779" s="36">
        <f t="shared" si="4899"/>
        <v>0</v>
      </c>
      <c r="AI1779" s="36">
        <f t="shared" si="4899"/>
        <v>0</v>
      </c>
      <c r="AJ1779" s="36">
        <f t="shared" si="4899"/>
        <v>0</v>
      </c>
      <c r="AK1779" s="36">
        <f t="shared" si="4899"/>
        <v>0</v>
      </c>
      <c r="AL1779" s="36">
        <f t="shared" si="4870"/>
        <v>0</v>
      </c>
      <c r="AM1779" s="36">
        <f t="shared" si="4871"/>
        <v>0</v>
      </c>
      <c r="AN1779" s="37" t="s">
        <v>35</v>
      </c>
    </row>
    <row r="1780" spans="2:40" ht="31.2" hidden="1" customHeight="1" x14ac:dyDescent="0.3">
      <c r="B1780" s="30" t="s">
        <v>831</v>
      </c>
      <c r="C1780" s="30" t="s">
        <v>112</v>
      </c>
      <c r="D1780" s="30" t="s">
        <v>114</v>
      </c>
      <c r="E1780" s="15" t="str">
        <f t="shared" si="4894"/>
        <v>0503</v>
      </c>
      <c r="F1780" s="30" t="s">
        <v>785</v>
      </c>
      <c r="G1780" s="30"/>
      <c r="H1780" s="31" t="s">
        <v>786</v>
      </c>
      <c r="I1780" s="32">
        <f t="shared" ref="I1780:I1792" si="4900">I1781</f>
        <v>0</v>
      </c>
      <c r="J1780" s="32">
        <f t="shared" ref="J1780:J1792" si="4901">J1781</f>
        <v>0</v>
      </c>
      <c r="K1780" s="32">
        <f t="shared" ref="K1780:K1792" si="4902">K1781</f>
        <v>0</v>
      </c>
      <c r="L1780" s="32">
        <f t="shared" ref="L1780:L1792" si="4903">L1781</f>
        <v>0</v>
      </c>
      <c r="M1780" s="32">
        <f t="shared" ref="M1780:M1792" si="4904">M1781</f>
        <v>0</v>
      </c>
      <c r="N1780" s="32">
        <f t="shared" ref="N1780:N1792" si="4905">N1781</f>
        <v>0</v>
      </c>
      <c r="O1780" s="32">
        <f t="shared" ref="O1780:O1792" si="4906">O1781</f>
        <v>0</v>
      </c>
      <c r="P1780" s="32">
        <f t="shared" ref="P1780:P1792" si="4907">P1781</f>
        <v>0</v>
      </c>
      <c r="Q1780" s="32">
        <f t="shared" ref="Q1780:Q1792" si="4908">Q1781</f>
        <v>0</v>
      </c>
      <c r="R1780" s="32">
        <f t="shared" ref="R1780:R1792" si="4909">R1781</f>
        <v>0</v>
      </c>
      <c r="S1780" s="32">
        <f t="shared" ref="S1780:S1792" si="4910">S1781</f>
        <v>0</v>
      </c>
      <c r="T1780" s="32">
        <f t="shared" ref="T1780:T1792" si="4911">T1781</f>
        <v>0</v>
      </c>
      <c r="U1780" s="32">
        <v>0</v>
      </c>
      <c r="V1780" s="32">
        <f t="shared" si="4895"/>
        <v>0</v>
      </c>
      <c r="W1780" s="32">
        <f t="shared" ref="W1780:W1792" si="4912">W1781</f>
        <v>0</v>
      </c>
      <c r="X1780" s="32">
        <f t="shared" ref="X1780:X1792" si="4913">X1781</f>
        <v>0</v>
      </c>
      <c r="Y1780" s="32">
        <f t="shared" ref="Y1780:Y1792" si="4914">Y1781</f>
        <v>0</v>
      </c>
      <c r="Z1780" s="32">
        <f t="shared" ref="Z1780:Z1792" si="4915">Z1781</f>
        <v>0</v>
      </c>
      <c r="AA1780" s="32">
        <f t="shared" ref="AA1780:AA1792" si="4916">AA1781</f>
        <v>0</v>
      </c>
      <c r="AB1780" s="32">
        <f t="shared" ref="AB1780:AB1792" si="4917">AB1781</f>
        <v>0</v>
      </c>
      <c r="AC1780" s="33">
        <f t="shared" ref="AC1780:AC1792" si="4918">AC1781</f>
        <v>0</v>
      </c>
      <c r="AD1780" s="33">
        <f t="shared" ref="AD1780:AD1792" si="4919">AD1781</f>
        <v>0</v>
      </c>
      <c r="AE1780" s="34" t="e">
        <f t="shared" si="4869"/>
        <v>#DIV/0!</v>
      </c>
      <c r="AF1780" s="35">
        <f t="shared" ref="AF1780:AF1792" si="4920">AF1781</f>
        <v>0</v>
      </c>
      <c r="AG1780" s="35">
        <f t="shared" ref="AG1780:AG1792" si="4921">AG1781</f>
        <v>0</v>
      </c>
      <c r="AH1780" s="36">
        <f t="shared" ref="AH1780:AH1792" si="4922">AH1781</f>
        <v>0</v>
      </c>
      <c r="AI1780" s="36">
        <f t="shared" ref="AI1780:AI1792" si="4923">AI1781</f>
        <v>0</v>
      </c>
      <c r="AJ1780" s="36">
        <f t="shared" ref="AJ1780:AJ1792" si="4924">AJ1781</f>
        <v>0</v>
      </c>
      <c r="AK1780" s="36">
        <f t="shared" ref="AK1780:AK1792" si="4925">AK1781</f>
        <v>0</v>
      </c>
      <c r="AL1780" s="36">
        <f t="shared" si="4870"/>
        <v>0</v>
      </c>
      <c r="AM1780" s="36">
        <f t="shared" si="4871"/>
        <v>0</v>
      </c>
      <c r="AN1780" s="37" t="s">
        <v>35</v>
      </c>
    </row>
    <row r="1781" spans="2:40" ht="31.2" hidden="1" customHeight="1" x14ac:dyDescent="0.3">
      <c r="B1781" s="30" t="s">
        <v>831</v>
      </c>
      <c r="C1781" s="30" t="s">
        <v>112</v>
      </c>
      <c r="D1781" s="30" t="s">
        <v>114</v>
      </c>
      <c r="E1781" s="15" t="str">
        <f t="shared" si="4894"/>
        <v>0503</v>
      </c>
      <c r="F1781" s="30" t="s">
        <v>787</v>
      </c>
      <c r="G1781" s="30"/>
      <c r="H1781" s="31" t="s">
        <v>788</v>
      </c>
      <c r="I1781" s="32">
        <f t="shared" si="4900"/>
        <v>0</v>
      </c>
      <c r="J1781" s="32">
        <f t="shared" si="4901"/>
        <v>0</v>
      </c>
      <c r="K1781" s="32">
        <f t="shared" si="4902"/>
        <v>0</v>
      </c>
      <c r="L1781" s="32">
        <f t="shared" si="4903"/>
        <v>0</v>
      </c>
      <c r="M1781" s="32">
        <f t="shared" si="4904"/>
        <v>0</v>
      </c>
      <c r="N1781" s="32">
        <f t="shared" si="4905"/>
        <v>0</v>
      </c>
      <c r="O1781" s="32">
        <f t="shared" si="4906"/>
        <v>0</v>
      </c>
      <c r="P1781" s="32">
        <f t="shared" si="4907"/>
        <v>0</v>
      </c>
      <c r="Q1781" s="32">
        <f t="shared" si="4908"/>
        <v>0</v>
      </c>
      <c r="R1781" s="32">
        <f t="shared" si="4909"/>
        <v>0</v>
      </c>
      <c r="S1781" s="32">
        <f t="shared" si="4910"/>
        <v>0</v>
      </c>
      <c r="T1781" s="32">
        <f t="shared" si="4911"/>
        <v>0</v>
      </c>
      <c r="U1781" s="32">
        <v>0</v>
      </c>
      <c r="V1781" s="32">
        <f t="shared" si="4895"/>
        <v>0</v>
      </c>
      <c r="W1781" s="32">
        <f t="shared" si="4912"/>
        <v>0</v>
      </c>
      <c r="X1781" s="32">
        <f t="shared" si="4913"/>
        <v>0</v>
      </c>
      <c r="Y1781" s="32">
        <f t="shared" si="4914"/>
        <v>0</v>
      </c>
      <c r="Z1781" s="32">
        <f t="shared" si="4915"/>
        <v>0</v>
      </c>
      <c r="AA1781" s="32">
        <f t="shared" si="4916"/>
        <v>0</v>
      </c>
      <c r="AB1781" s="32">
        <f t="shared" si="4917"/>
        <v>0</v>
      </c>
      <c r="AC1781" s="33">
        <f t="shared" si="4918"/>
        <v>0</v>
      </c>
      <c r="AD1781" s="33">
        <f t="shared" si="4919"/>
        <v>0</v>
      </c>
      <c r="AE1781" s="34" t="e">
        <f t="shared" si="4869"/>
        <v>#DIV/0!</v>
      </c>
      <c r="AF1781" s="35">
        <f t="shared" si="4920"/>
        <v>0</v>
      </c>
      <c r="AG1781" s="35">
        <f t="shared" si="4921"/>
        <v>0</v>
      </c>
      <c r="AH1781" s="36">
        <f t="shared" si="4922"/>
        <v>0</v>
      </c>
      <c r="AI1781" s="36">
        <f t="shared" si="4923"/>
        <v>0</v>
      </c>
      <c r="AJ1781" s="36">
        <f t="shared" si="4924"/>
        <v>0</v>
      </c>
      <c r="AK1781" s="36">
        <f t="shared" si="4925"/>
        <v>0</v>
      </c>
      <c r="AL1781" s="36">
        <f t="shared" si="4870"/>
        <v>0</v>
      </c>
      <c r="AM1781" s="36">
        <f t="shared" si="4871"/>
        <v>0</v>
      </c>
      <c r="AN1781" s="37" t="s">
        <v>35</v>
      </c>
    </row>
    <row r="1782" spans="2:40" ht="31.2" hidden="1" customHeight="1" x14ac:dyDescent="0.3">
      <c r="B1782" s="30" t="s">
        <v>831</v>
      </c>
      <c r="C1782" s="30" t="s">
        <v>112</v>
      </c>
      <c r="D1782" s="30" t="s">
        <v>114</v>
      </c>
      <c r="E1782" s="15" t="str">
        <f t="shared" si="4894"/>
        <v>0503</v>
      </c>
      <c r="F1782" s="30" t="s">
        <v>787</v>
      </c>
      <c r="G1782" s="30" t="s">
        <v>50</v>
      </c>
      <c r="H1782" s="31" t="s">
        <v>51</v>
      </c>
      <c r="I1782" s="32">
        <f t="shared" si="4900"/>
        <v>0</v>
      </c>
      <c r="J1782" s="32">
        <f t="shared" si="4901"/>
        <v>0</v>
      </c>
      <c r="K1782" s="32">
        <f t="shared" si="4902"/>
        <v>0</v>
      </c>
      <c r="L1782" s="32">
        <f t="shared" si="4903"/>
        <v>0</v>
      </c>
      <c r="M1782" s="32">
        <f t="shared" si="4904"/>
        <v>0</v>
      </c>
      <c r="N1782" s="32">
        <f t="shared" si="4905"/>
        <v>0</v>
      </c>
      <c r="O1782" s="32">
        <f t="shared" si="4906"/>
        <v>0</v>
      </c>
      <c r="P1782" s="32">
        <f t="shared" si="4907"/>
        <v>0</v>
      </c>
      <c r="Q1782" s="32">
        <f t="shared" si="4908"/>
        <v>0</v>
      </c>
      <c r="R1782" s="32">
        <f t="shared" si="4909"/>
        <v>0</v>
      </c>
      <c r="S1782" s="32">
        <f t="shared" si="4910"/>
        <v>0</v>
      </c>
      <c r="T1782" s="32">
        <f t="shared" si="4911"/>
        <v>0</v>
      </c>
      <c r="U1782" s="32">
        <v>0</v>
      </c>
      <c r="V1782" s="32">
        <f t="shared" si="4895"/>
        <v>0</v>
      </c>
      <c r="W1782" s="32">
        <f t="shared" si="4912"/>
        <v>0</v>
      </c>
      <c r="X1782" s="32">
        <f t="shared" si="4913"/>
        <v>0</v>
      </c>
      <c r="Y1782" s="32">
        <f t="shared" si="4914"/>
        <v>0</v>
      </c>
      <c r="Z1782" s="32">
        <f t="shared" si="4915"/>
        <v>0</v>
      </c>
      <c r="AA1782" s="32">
        <f t="shared" si="4916"/>
        <v>0</v>
      </c>
      <c r="AB1782" s="32">
        <f t="shared" si="4917"/>
        <v>0</v>
      </c>
      <c r="AC1782" s="33">
        <f t="shared" si="4918"/>
        <v>0</v>
      </c>
      <c r="AD1782" s="33">
        <f t="shared" si="4919"/>
        <v>0</v>
      </c>
      <c r="AE1782" s="34" t="e">
        <f t="shared" si="4869"/>
        <v>#DIV/0!</v>
      </c>
      <c r="AF1782" s="35">
        <f t="shared" si="4920"/>
        <v>0</v>
      </c>
      <c r="AG1782" s="35">
        <f t="shared" si="4921"/>
        <v>0</v>
      </c>
      <c r="AH1782" s="36">
        <f t="shared" si="4922"/>
        <v>0</v>
      </c>
      <c r="AI1782" s="36">
        <f t="shared" si="4923"/>
        <v>0</v>
      </c>
      <c r="AJ1782" s="36">
        <f t="shared" si="4924"/>
        <v>0</v>
      </c>
      <c r="AK1782" s="36">
        <f t="shared" si="4925"/>
        <v>0</v>
      </c>
      <c r="AL1782" s="36">
        <f t="shared" si="4870"/>
        <v>0</v>
      </c>
      <c r="AM1782" s="36">
        <f t="shared" si="4871"/>
        <v>0</v>
      </c>
      <c r="AN1782" s="37" t="s">
        <v>35</v>
      </c>
    </row>
    <row r="1783" spans="2:40" ht="31.2" hidden="1" customHeight="1" x14ac:dyDescent="0.3">
      <c r="B1783" s="30" t="s">
        <v>831</v>
      </c>
      <c r="C1783" s="30" t="s">
        <v>112</v>
      </c>
      <c r="D1783" s="30" t="s">
        <v>114</v>
      </c>
      <c r="E1783" s="15" t="str">
        <f t="shared" si="4894"/>
        <v>0503</v>
      </c>
      <c r="F1783" s="30" t="s">
        <v>787</v>
      </c>
      <c r="G1783" s="30" t="s">
        <v>52</v>
      </c>
      <c r="H1783" s="31" t="s">
        <v>53</v>
      </c>
      <c r="I1783" s="32"/>
      <c r="J1783" s="32"/>
      <c r="K1783" s="32"/>
      <c r="L1783" s="32"/>
      <c r="M1783" s="32"/>
      <c r="N1783" s="32"/>
      <c r="O1783" s="32">
        <v>0</v>
      </c>
      <c r="P1783" s="32">
        <v>0</v>
      </c>
      <c r="Q1783" s="32">
        <v>0</v>
      </c>
      <c r="R1783" s="32">
        <v>0</v>
      </c>
      <c r="S1783" s="32">
        <v>0</v>
      </c>
      <c r="T1783" s="32">
        <v>0</v>
      </c>
      <c r="U1783" s="32">
        <v>0</v>
      </c>
      <c r="V1783" s="32">
        <f t="shared" si="4895"/>
        <v>0</v>
      </c>
      <c r="W1783" s="32"/>
      <c r="X1783" s="32"/>
      <c r="Y1783" s="32"/>
      <c r="Z1783" s="32"/>
      <c r="AA1783" s="32"/>
      <c r="AB1783" s="32">
        <v>0</v>
      </c>
      <c r="AC1783" s="33">
        <v>0</v>
      </c>
      <c r="AD1783" s="33">
        <v>0</v>
      </c>
      <c r="AE1783" s="34" t="e">
        <f t="shared" si="4869"/>
        <v>#DIV/0!</v>
      </c>
      <c r="AF1783" s="35">
        <v>0</v>
      </c>
      <c r="AG1783" s="35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f t="shared" si="4870"/>
        <v>0</v>
      </c>
      <c r="AM1783" s="36">
        <f t="shared" si="4871"/>
        <v>0</v>
      </c>
      <c r="AN1783" s="37" t="s">
        <v>35</v>
      </c>
    </row>
    <row r="1784" spans="2:40" ht="46.8" hidden="1" customHeight="1" x14ac:dyDescent="0.3">
      <c r="B1784" s="30" t="s">
        <v>831</v>
      </c>
      <c r="C1784" s="30" t="s">
        <v>112</v>
      </c>
      <c r="D1784" s="30" t="s">
        <v>114</v>
      </c>
      <c r="E1784" s="15" t="str">
        <f t="shared" si="4894"/>
        <v>0503</v>
      </c>
      <c r="F1784" s="30" t="s">
        <v>790</v>
      </c>
      <c r="G1784" s="30"/>
      <c r="H1784" s="31" t="s">
        <v>791</v>
      </c>
      <c r="I1784" s="32">
        <f t="shared" si="4900"/>
        <v>0</v>
      </c>
      <c r="J1784" s="32">
        <f t="shared" si="4901"/>
        <v>0</v>
      </c>
      <c r="K1784" s="32">
        <f t="shared" si="4902"/>
        <v>0</v>
      </c>
      <c r="L1784" s="32">
        <f t="shared" si="4903"/>
        <v>0</v>
      </c>
      <c r="M1784" s="32">
        <f t="shared" si="4904"/>
        <v>0</v>
      </c>
      <c r="N1784" s="32">
        <f t="shared" si="4905"/>
        <v>0</v>
      </c>
      <c r="O1784" s="32">
        <f t="shared" si="4906"/>
        <v>0</v>
      </c>
      <c r="P1784" s="32">
        <f t="shared" si="4907"/>
        <v>0</v>
      </c>
      <c r="Q1784" s="32">
        <f t="shared" si="4908"/>
        <v>0</v>
      </c>
      <c r="R1784" s="32">
        <f t="shared" si="4909"/>
        <v>0</v>
      </c>
      <c r="S1784" s="32">
        <f t="shared" si="4910"/>
        <v>0</v>
      </c>
      <c r="T1784" s="32">
        <f t="shared" si="4911"/>
        <v>0</v>
      </c>
      <c r="U1784" s="32">
        <v>0</v>
      </c>
      <c r="V1784" s="32">
        <f t="shared" si="4895"/>
        <v>0</v>
      </c>
      <c r="W1784" s="32">
        <f t="shared" si="4912"/>
        <v>0</v>
      </c>
      <c r="X1784" s="32">
        <f t="shared" si="4913"/>
        <v>0</v>
      </c>
      <c r="Y1784" s="32">
        <f t="shared" si="4914"/>
        <v>0</v>
      </c>
      <c r="Z1784" s="32">
        <f t="shared" si="4915"/>
        <v>0</v>
      </c>
      <c r="AA1784" s="32">
        <f t="shared" si="4916"/>
        <v>0</v>
      </c>
      <c r="AB1784" s="32">
        <f t="shared" si="4917"/>
        <v>0</v>
      </c>
      <c r="AC1784" s="33">
        <f t="shared" si="4918"/>
        <v>0</v>
      </c>
      <c r="AD1784" s="33">
        <f t="shared" si="4919"/>
        <v>0</v>
      </c>
      <c r="AE1784" s="34" t="e">
        <f t="shared" si="4869"/>
        <v>#DIV/0!</v>
      </c>
      <c r="AF1784" s="35">
        <f t="shared" si="4920"/>
        <v>0</v>
      </c>
      <c r="AG1784" s="35">
        <f t="shared" si="4921"/>
        <v>0</v>
      </c>
      <c r="AH1784" s="36">
        <f t="shared" si="4922"/>
        <v>0</v>
      </c>
      <c r="AI1784" s="36">
        <f t="shared" si="4923"/>
        <v>0</v>
      </c>
      <c r="AJ1784" s="36">
        <f t="shared" si="4924"/>
        <v>0</v>
      </c>
      <c r="AK1784" s="36">
        <f t="shared" si="4925"/>
        <v>0</v>
      </c>
      <c r="AL1784" s="36">
        <f t="shared" si="4870"/>
        <v>0</v>
      </c>
      <c r="AM1784" s="36">
        <f t="shared" si="4871"/>
        <v>0</v>
      </c>
      <c r="AN1784" s="37" t="s">
        <v>35</v>
      </c>
    </row>
    <row r="1785" spans="2:40" ht="31.2" hidden="1" customHeight="1" x14ac:dyDescent="0.3">
      <c r="B1785" s="30" t="s">
        <v>831</v>
      </c>
      <c r="C1785" s="30" t="s">
        <v>112</v>
      </c>
      <c r="D1785" s="30" t="s">
        <v>114</v>
      </c>
      <c r="E1785" s="15" t="str">
        <f t="shared" si="4894"/>
        <v>0503</v>
      </c>
      <c r="F1785" s="30" t="s">
        <v>792</v>
      </c>
      <c r="G1785" s="30"/>
      <c r="H1785" s="31" t="s">
        <v>793</v>
      </c>
      <c r="I1785" s="32">
        <f t="shared" si="4900"/>
        <v>0</v>
      </c>
      <c r="J1785" s="32">
        <f t="shared" si="4901"/>
        <v>0</v>
      </c>
      <c r="K1785" s="32">
        <f t="shared" si="4902"/>
        <v>0</v>
      </c>
      <c r="L1785" s="32">
        <f t="shared" si="4903"/>
        <v>0</v>
      </c>
      <c r="M1785" s="32">
        <f t="shared" si="4904"/>
        <v>0</v>
      </c>
      <c r="N1785" s="32">
        <f t="shared" si="4905"/>
        <v>0</v>
      </c>
      <c r="O1785" s="32">
        <f t="shared" si="4906"/>
        <v>0</v>
      </c>
      <c r="P1785" s="32">
        <f t="shared" si="4907"/>
        <v>0</v>
      </c>
      <c r="Q1785" s="32">
        <f t="shared" si="4908"/>
        <v>0</v>
      </c>
      <c r="R1785" s="32">
        <f t="shared" si="4909"/>
        <v>0</v>
      </c>
      <c r="S1785" s="32">
        <f t="shared" si="4910"/>
        <v>0</v>
      </c>
      <c r="T1785" s="32">
        <f t="shared" si="4911"/>
        <v>0</v>
      </c>
      <c r="U1785" s="32">
        <v>0</v>
      </c>
      <c r="V1785" s="32">
        <f t="shared" si="4895"/>
        <v>0</v>
      </c>
      <c r="W1785" s="32">
        <f t="shared" si="4912"/>
        <v>0</v>
      </c>
      <c r="X1785" s="32">
        <f t="shared" si="4913"/>
        <v>0</v>
      </c>
      <c r="Y1785" s="32">
        <f t="shared" si="4914"/>
        <v>0</v>
      </c>
      <c r="Z1785" s="32">
        <f t="shared" si="4915"/>
        <v>0</v>
      </c>
      <c r="AA1785" s="32">
        <f t="shared" si="4916"/>
        <v>0</v>
      </c>
      <c r="AB1785" s="32">
        <f t="shared" si="4917"/>
        <v>0</v>
      </c>
      <c r="AC1785" s="33">
        <f t="shared" si="4918"/>
        <v>0</v>
      </c>
      <c r="AD1785" s="33">
        <f t="shared" si="4919"/>
        <v>0</v>
      </c>
      <c r="AE1785" s="34" t="e">
        <f t="shared" si="4869"/>
        <v>#DIV/0!</v>
      </c>
      <c r="AF1785" s="35">
        <f t="shared" si="4920"/>
        <v>0</v>
      </c>
      <c r="AG1785" s="35">
        <f t="shared" si="4921"/>
        <v>0</v>
      </c>
      <c r="AH1785" s="36">
        <f t="shared" si="4922"/>
        <v>0</v>
      </c>
      <c r="AI1785" s="36">
        <f t="shared" si="4923"/>
        <v>0</v>
      </c>
      <c r="AJ1785" s="36">
        <f t="shared" si="4924"/>
        <v>0</v>
      </c>
      <c r="AK1785" s="36">
        <f t="shared" si="4925"/>
        <v>0</v>
      </c>
      <c r="AL1785" s="36">
        <f t="shared" si="4870"/>
        <v>0</v>
      </c>
      <c r="AM1785" s="36">
        <f t="shared" si="4871"/>
        <v>0</v>
      </c>
      <c r="AN1785" s="37" t="s">
        <v>35</v>
      </c>
    </row>
    <row r="1786" spans="2:40" ht="31.2" hidden="1" customHeight="1" x14ac:dyDescent="0.3">
      <c r="B1786" s="30" t="s">
        <v>831</v>
      </c>
      <c r="C1786" s="30" t="s">
        <v>112</v>
      </c>
      <c r="D1786" s="30" t="s">
        <v>114</v>
      </c>
      <c r="E1786" s="15" t="str">
        <f t="shared" si="4894"/>
        <v>0503</v>
      </c>
      <c r="F1786" s="30" t="s">
        <v>792</v>
      </c>
      <c r="G1786" s="30" t="s">
        <v>50</v>
      </c>
      <c r="H1786" s="31" t="s">
        <v>51</v>
      </c>
      <c r="I1786" s="32">
        <f t="shared" si="4900"/>
        <v>0</v>
      </c>
      <c r="J1786" s="32">
        <f t="shared" si="4901"/>
        <v>0</v>
      </c>
      <c r="K1786" s="32">
        <f t="shared" si="4902"/>
        <v>0</v>
      </c>
      <c r="L1786" s="32">
        <f t="shared" si="4903"/>
        <v>0</v>
      </c>
      <c r="M1786" s="32">
        <f t="shared" si="4904"/>
        <v>0</v>
      </c>
      <c r="N1786" s="32">
        <f t="shared" si="4905"/>
        <v>0</v>
      </c>
      <c r="O1786" s="32">
        <f t="shared" si="4906"/>
        <v>0</v>
      </c>
      <c r="P1786" s="32">
        <f t="shared" si="4907"/>
        <v>0</v>
      </c>
      <c r="Q1786" s="32">
        <f t="shared" si="4908"/>
        <v>0</v>
      </c>
      <c r="R1786" s="32">
        <f t="shared" si="4909"/>
        <v>0</v>
      </c>
      <c r="S1786" s="32">
        <f t="shared" si="4910"/>
        <v>0</v>
      </c>
      <c r="T1786" s="32">
        <f t="shared" si="4911"/>
        <v>0</v>
      </c>
      <c r="U1786" s="32">
        <v>0</v>
      </c>
      <c r="V1786" s="32">
        <f t="shared" si="4895"/>
        <v>0</v>
      </c>
      <c r="W1786" s="32">
        <f t="shared" si="4912"/>
        <v>0</v>
      </c>
      <c r="X1786" s="32">
        <f t="shared" si="4913"/>
        <v>0</v>
      </c>
      <c r="Y1786" s="32">
        <f t="shared" si="4914"/>
        <v>0</v>
      </c>
      <c r="Z1786" s="32">
        <f t="shared" si="4915"/>
        <v>0</v>
      </c>
      <c r="AA1786" s="32">
        <f t="shared" si="4916"/>
        <v>0</v>
      </c>
      <c r="AB1786" s="32">
        <f t="shared" si="4917"/>
        <v>0</v>
      </c>
      <c r="AC1786" s="33">
        <f t="shared" si="4918"/>
        <v>0</v>
      </c>
      <c r="AD1786" s="33">
        <f t="shared" si="4919"/>
        <v>0</v>
      </c>
      <c r="AE1786" s="34" t="e">
        <f t="shared" si="4869"/>
        <v>#DIV/0!</v>
      </c>
      <c r="AF1786" s="35">
        <f t="shared" si="4920"/>
        <v>0</v>
      </c>
      <c r="AG1786" s="35">
        <f t="shared" si="4921"/>
        <v>0</v>
      </c>
      <c r="AH1786" s="36">
        <f t="shared" si="4922"/>
        <v>0</v>
      </c>
      <c r="AI1786" s="36">
        <f t="shared" si="4923"/>
        <v>0</v>
      </c>
      <c r="AJ1786" s="36">
        <f t="shared" si="4924"/>
        <v>0</v>
      </c>
      <c r="AK1786" s="36">
        <f t="shared" si="4925"/>
        <v>0</v>
      </c>
      <c r="AL1786" s="36">
        <f t="shared" si="4870"/>
        <v>0</v>
      </c>
      <c r="AM1786" s="36">
        <f t="shared" si="4871"/>
        <v>0</v>
      </c>
      <c r="AN1786" s="37" t="s">
        <v>35</v>
      </c>
    </row>
    <row r="1787" spans="2:40" ht="31.2" hidden="1" customHeight="1" x14ac:dyDescent="0.3">
      <c r="B1787" s="30" t="s">
        <v>831</v>
      </c>
      <c r="C1787" s="30" t="s">
        <v>112</v>
      </c>
      <c r="D1787" s="30" t="s">
        <v>114</v>
      </c>
      <c r="E1787" s="15" t="str">
        <f t="shared" si="4894"/>
        <v>0503</v>
      </c>
      <c r="F1787" s="30" t="s">
        <v>792</v>
      </c>
      <c r="G1787" s="30" t="s">
        <v>52</v>
      </c>
      <c r="H1787" s="31" t="s">
        <v>53</v>
      </c>
      <c r="I1787" s="32"/>
      <c r="J1787" s="32"/>
      <c r="K1787" s="32"/>
      <c r="L1787" s="32"/>
      <c r="M1787" s="32"/>
      <c r="N1787" s="32"/>
      <c r="O1787" s="32">
        <v>0</v>
      </c>
      <c r="P1787" s="32">
        <v>0</v>
      </c>
      <c r="Q1787" s="32">
        <v>0</v>
      </c>
      <c r="R1787" s="32">
        <v>0</v>
      </c>
      <c r="S1787" s="32">
        <v>0</v>
      </c>
      <c r="T1787" s="32">
        <v>0</v>
      </c>
      <c r="U1787" s="32">
        <v>0</v>
      </c>
      <c r="V1787" s="32">
        <f t="shared" si="4895"/>
        <v>0</v>
      </c>
      <c r="W1787" s="32"/>
      <c r="X1787" s="32"/>
      <c r="Y1787" s="32"/>
      <c r="Z1787" s="32"/>
      <c r="AA1787" s="32"/>
      <c r="AB1787" s="32">
        <v>0</v>
      </c>
      <c r="AC1787" s="33">
        <v>0</v>
      </c>
      <c r="AD1787" s="33">
        <v>0</v>
      </c>
      <c r="AE1787" s="34" t="e">
        <f t="shared" si="4869"/>
        <v>#DIV/0!</v>
      </c>
      <c r="AF1787" s="35">
        <v>0</v>
      </c>
      <c r="AG1787" s="35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f t="shared" si="4870"/>
        <v>0</v>
      </c>
      <c r="AM1787" s="36">
        <f t="shared" si="4871"/>
        <v>0</v>
      </c>
      <c r="AN1787" s="37" t="s">
        <v>35</v>
      </c>
    </row>
    <row r="1788" spans="2:40" ht="62.4" hidden="1" customHeight="1" x14ac:dyDescent="0.3">
      <c r="B1788" s="30" t="s">
        <v>831</v>
      </c>
      <c r="C1788" s="30" t="s">
        <v>112</v>
      </c>
      <c r="D1788" s="30" t="s">
        <v>114</v>
      </c>
      <c r="E1788" s="15" t="str">
        <f t="shared" si="4894"/>
        <v>0503</v>
      </c>
      <c r="F1788" s="30" t="s">
        <v>794</v>
      </c>
      <c r="G1788" s="30"/>
      <c r="H1788" s="31" t="s">
        <v>795</v>
      </c>
      <c r="I1788" s="32">
        <f t="shared" si="4900"/>
        <v>0</v>
      </c>
      <c r="J1788" s="32">
        <f t="shared" si="4901"/>
        <v>0</v>
      </c>
      <c r="K1788" s="32">
        <f t="shared" si="4902"/>
        <v>0</v>
      </c>
      <c r="L1788" s="32">
        <f t="shared" si="4903"/>
        <v>0</v>
      </c>
      <c r="M1788" s="32">
        <f t="shared" si="4904"/>
        <v>0</v>
      </c>
      <c r="N1788" s="32">
        <f t="shared" si="4905"/>
        <v>0</v>
      </c>
      <c r="O1788" s="32">
        <f t="shared" si="4906"/>
        <v>0</v>
      </c>
      <c r="P1788" s="32">
        <f t="shared" si="4907"/>
        <v>0</v>
      </c>
      <c r="Q1788" s="32">
        <f t="shared" si="4908"/>
        <v>0</v>
      </c>
      <c r="R1788" s="32">
        <f t="shared" si="4909"/>
        <v>0</v>
      </c>
      <c r="S1788" s="32">
        <f t="shared" si="4910"/>
        <v>0</v>
      </c>
      <c r="T1788" s="32">
        <f t="shared" si="4911"/>
        <v>0</v>
      </c>
      <c r="U1788" s="32">
        <v>0</v>
      </c>
      <c r="V1788" s="32">
        <f t="shared" si="4895"/>
        <v>0</v>
      </c>
      <c r="W1788" s="32">
        <f t="shared" si="4912"/>
        <v>0</v>
      </c>
      <c r="X1788" s="32">
        <f t="shared" si="4913"/>
        <v>0</v>
      </c>
      <c r="Y1788" s="32">
        <f t="shared" si="4914"/>
        <v>0</v>
      </c>
      <c r="Z1788" s="32">
        <f t="shared" si="4915"/>
        <v>0</v>
      </c>
      <c r="AA1788" s="32">
        <f t="shared" si="4916"/>
        <v>0</v>
      </c>
      <c r="AB1788" s="32">
        <f t="shared" si="4917"/>
        <v>0</v>
      </c>
      <c r="AC1788" s="33">
        <f t="shared" si="4918"/>
        <v>0</v>
      </c>
      <c r="AD1788" s="33">
        <f t="shared" si="4919"/>
        <v>0</v>
      </c>
      <c r="AE1788" s="34" t="e">
        <f t="shared" si="4869"/>
        <v>#DIV/0!</v>
      </c>
      <c r="AF1788" s="35">
        <f t="shared" si="4920"/>
        <v>0</v>
      </c>
      <c r="AG1788" s="35">
        <f t="shared" si="4921"/>
        <v>0</v>
      </c>
      <c r="AH1788" s="36">
        <f t="shared" si="4922"/>
        <v>0</v>
      </c>
      <c r="AI1788" s="36">
        <f t="shared" si="4923"/>
        <v>0</v>
      </c>
      <c r="AJ1788" s="36">
        <f t="shared" si="4924"/>
        <v>0</v>
      </c>
      <c r="AK1788" s="36">
        <f t="shared" si="4925"/>
        <v>0</v>
      </c>
      <c r="AL1788" s="36">
        <f t="shared" si="4870"/>
        <v>0</v>
      </c>
      <c r="AM1788" s="36">
        <f t="shared" si="4871"/>
        <v>0</v>
      </c>
      <c r="AN1788" s="37" t="s">
        <v>35</v>
      </c>
    </row>
    <row r="1789" spans="2:40" ht="31.2" hidden="1" customHeight="1" x14ac:dyDescent="0.3">
      <c r="B1789" s="30" t="s">
        <v>831</v>
      </c>
      <c r="C1789" s="30" t="s">
        <v>112</v>
      </c>
      <c r="D1789" s="30" t="s">
        <v>114</v>
      </c>
      <c r="E1789" s="15" t="str">
        <f t="shared" si="4894"/>
        <v>0503</v>
      </c>
      <c r="F1789" s="30" t="s">
        <v>796</v>
      </c>
      <c r="G1789" s="30"/>
      <c r="H1789" s="31" t="s">
        <v>797</v>
      </c>
      <c r="I1789" s="32">
        <f t="shared" si="4900"/>
        <v>0</v>
      </c>
      <c r="J1789" s="32">
        <f t="shared" si="4901"/>
        <v>0</v>
      </c>
      <c r="K1789" s="32">
        <f t="shared" si="4902"/>
        <v>0</v>
      </c>
      <c r="L1789" s="32">
        <f t="shared" si="4903"/>
        <v>0</v>
      </c>
      <c r="M1789" s="32">
        <f t="shared" si="4904"/>
        <v>0</v>
      </c>
      <c r="N1789" s="32">
        <f t="shared" si="4905"/>
        <v>0</v>
      </c>
      <c r="O1789" s="32">
        <f t="shared" si="4906"/>
        <v>0</v>
      </c>
      <c r="P1789" s="32">
        <f t="shared" si="4907"/>
        <v>0</v>
      </c>
      <c r="Q1789" s="32">
        <f t="shared" si="4908"/>
        <v>0</v>
      </c>
      <c r="R1789" s="32">
        <f t="shared" si="4909"/>
        <v>0</v>
      </c>
      <c r="S1789" s="32">
        <f t="shared" si="4910"/>
        <v>0</v>
      </c>
      <c r="T1789" s="32">
        <f t="shared" si="4911"/>
        <v>0</v>
      </c>
      <c r="U1789" s="32">
        <v>0</v>
      </c>
      <c r="V1789" s="32">
        <f t="shared" si="4895"/>
        <v>0</v>
      </c>
      <c r="W1789" s="32">
        <f t="shared" si="4912"/>
        <v>0</v>
      </c>
      <c r="X1789" s="32">
        <f t="shared" si="4913"/>
        <v>0</v>
      </c>
      <c r="Y1789" s="32">
        <f t="shared" si="4914"/>
        <v>0</v>
      </c>
      <c r="Z1789" s="32">
        <f t="shared" si="4915"/>
        <v>0</v>
      </c>
      <c r="AA1789" s="32">
        <f t="shared" si="4916"/>
        <v>0</v>
      </c>
      <c r="AB1789" s="32">
        <f t="shared" si="4917"/>
        <v>0</v>
      </c>
      <c r="AC1789" s="33">
        <f t="shared" si="4918"/>
        <v>0</v>
      </c>
      <c r="AD1789" s="33">
        <f t="shared" si="4919"/>
        <v>0</v>
      </c>
      <c r="AE1789" s="34" t="e">
        <f t="shared" si="4869"/>
        <v>#DIV/0!</v>
      </c>
      <c r="AF1789" s="35">
        <f t="shared" si="4920"/>
        <v>0</v>
      </c>
      <c r="AG1789" s="35">
        <f t="shared" si="4921"/>
        <v>0</v>
      </c>
      <c r="AH1789" s="36">
        <f t="shared" si="4922"/>
        <v>0</v>
      </c>
      <c r="AI1789" s="36">
        <f t="shared" si="4923"/>
        <v>0</v>
      </c>
      <c r="AJ1789" s="36">
        <f t="shared" si="4924"/>
        <v>0</v>
      </c>
      <c r="AK1789" s="36">
        <f t="shared" si="4925"/>
        <v>0</v>
      </c>
      <c r="AL1789" s="36">
        <f t="shared" si="4870"/>
        <v>0</v>
      </c>
      <c r="AM1789" s="36">
        <f t="shared" si="4871"/>
        <v>0</v>
      </c>
      <c r="AN1789" s="37" t="s">
        <v>35</v>
      </c>
    </row>
    <row r="1790" spans="2:40" ht="31.2" hidden="1" customHeight="1" x14ac:dyDescent="0.3">
      <c r="B1790" s="30" t="s">
        <v>831</v>
      </c>
      <c r="C1790" s="30" t="s">
        <v>112</v>
      </c>
      <c r="D1790" s="30" t="s">
        <v>114</v>
      </c>
      <c r="E1790" s="15" t="str">
        <f t="shared" si="4894"/>
        <v>0503</v>
      </c>
      <c r="F1790" s="30" t="s">
        <v>796</v>
      </c>
      <c r="G1790" s="30" t="s">
        <v>50</v>
      </c>
      <c r="H1790" s="31" t="s">
        <v>51</v>
      </c>
      <c r="I1790" s="32">
        <f t="shared" si="4900"/>
        <v>0</v>
      </c>
      <c r="J1790" s="32">
        <f t="shared" si="4901"/>
        <v>0</v>
      </c>
      <c r="K1790" s="32">
        <f t="shared" si="4902"/>
        <v>0</v>
      </c>
      <c r="L1790" s="32">
        <f t="shared" si="4903"/>
        <v>0</v>
      </c>
      <c r="M1790" s="32">
        <f t="shared" si="4904"/>
        <v>0</v>
      </c>
      <c r="N1790" s="32">
        <f t="shared" si="4905"/>
        <v>0</v>
      </c>
      <c r="O1790" s="32">
        <f t="shared" si="4906"/>
        <v>0</v>
      </c>
      <c r="P1790" s="32">
        <f t="shared" si="4907"/>
        <v>0</v>
      </c>
      <c r="Q1790" s="32">
        <f t="shared" si="4908"/>
        <v>0</v>
      </c>
      <c r="R1790" s="32">
        <f t="shared" si="4909"/>
        <v>0</v>
      </c>
      <c r="S1790" s="32">
        <f t="shared" si="4910"/>
        <v>0</v>
      </c>
      <c r="T1790" s="32">
        <f t="shared" si="4911"/>
        <v>0</v>
      </c>
      <c r="U1790" s="32">
        <v>0</v>
      </c>
      <c r="V1790" s="32">
        <f t="shared" si="4895"/>
        <v>0</v>
      </c>
      <c r="W1790" s="32">
        <f t="shared" si="4912"/>
        <v>0</v>
      </c>
      <c r="X1790" s="32">
        <f t="shared" si="4913"/>
        <v>0</v>
      </c>
      <c r="Y1790" s="32">
        <f t="shared" si="4914"/>
        <v>0</v>
      </c>
      <c r="Z1790" s="32">
        <f t="shared" si="4915"/>
        <v>0</v>
      </c>
      <c r="AA1790" s="32">
        <f t="shared" si="4916"/>
        <v>0</v>
      </c>
      <c r="AB1790" s="32">
        <f t="shared" si="4917"/>
        <v>0</v>
      </c>
      <c r="AC1790" s="33">
        <f t="shared" si="4918"/>
        <v>0</v>
      </c>
      <c r="AD1790" s="33">
        <f t="shared" si="4919"/>
        <v>0</v>
      </c>
      <c r="AE1790" s="34" t="e">
        <f t="shared" si="4869"/>
        <v>#DIV/0!</v>
      </c>
      <c r="AF1790" s="35">
        <f t="shared" si="4920"/>
        <v>0</v>
      </c>
      <c r="AG1790" s="35">
        <f t="shared" si="4921"/>
        <v>0</v>
      </c>
      <c r="AH1790" s="36">
        <f t="shared" si="4922"/>
        <v>0</v>
      </c>
      <c r="AI1790" s="36">
        <f t="shared" si="4923"/>
        <v>0</v>
      </c>
      <c r="AJ1790" s="36">
        <f t="shared" si="4924"/>
        <v>0</v>
      </c>
      <c r="AK1790" s="36">
        <f t="shared" si="4925"/>
        <v>0</v>
      </c>
      <c r="AL1790" s="36">
        <f t="shared" si="4870"/>
        <v>0</v>
      </c>
      <c r="AM1790" s="36">
        <f t="shared" si="4871"/>
        <v>0</v>
      </c>
      <c r="AN1790" s="37" t="s">
        <v>35</v>
      </c>
    </row>
    <row r="1791" spans="2:40" ht="31.2" hidden="1" customHeight="1" x14ac:dyDescent="0.3">
      <c r="B1791" s="30" t="s">
        <v>831</v>
      </c>
      <c r="C1791" s="30" t="s">
        <v>112</v>
      </c>
      <c r="D1791" s="30" t="s">
        <v>114</v>
      </c>
      <c r="E1791" s="15" t="str">
        <f t="shared" si="4894"/>
        <v>0503</v>
      </c>
      <c r="F1791" s="30" t="s">
        <v>796</v>
      </c>
      <c r="G1791" s="30" t="s">
        <v>52</v>
      </c>
      <c r="H1791" s="31" t="s">
        <v>53</v>
      </c>
      <c r="I1791" s="32"/>
      <c r="J1791" s="32"/>
      <c r="K1791" s="32"/>
      <c r="L1791" s="32"/>
      <c r="M1791" s="32"/>
      <c r="N1791" s="32"/>
      <c r="O1791" s="32">
        <v>0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2">
        <v>0</v>
      </c>
      <c r="V1791" s="32">
        <f t="shared" si="4895"/>
        <v>0</v>
      </c>
      <c r="W1791" s="32"/>
      <c r="X1791" s="32"/>
      <c r="Y1791" s="32"/>
      <c r="Z1791" s="32"/>
      <c r="AA1791" s="32"/>
      <c r="AB1791" s="32">
        <v>0</v>
      </c>
      <c r="AC1791" s="33">
        <v>0</v>
      </c>
      <c r="AD1791" s="33">
        <v>0</v>
      </c>
      <c r="AE1791" s="34" t="e">
        <f t="shared" si="4869"/>
        <v>#DIV/0!</v>
      </c>
      <c r="AF1791" s="35">
        <v>0</v>
      </c>
      <c r="AG1791" s="35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f t="shared" si="4870"/>
        <v>0</v>
      </c>
      <c r="AM1791" s="36">
        <f t="shared" si="4871"/>
        <v>0</v>
      </c>
      <c r="AN1791" s="37" t="s">
        <v>35</v>
      </c>
    </row>
    <row r="1792" spans="2:40" ht="31.2" x14ac:dyDescent="0.3">
      <c r="B1792" s="30" t="s">
        <v>831</v>
      </c>
      <c r="C1792" s="30" t="s">
        <v>112</v>
      </c>
      <c r="D1792" s="30" t="s">
        <v>114</v>
      </c>
      <c r="E1792" s="15" t="str">
        <f t="shared" si="4894"/>
        <v>0503</v>
      </c>
      <c r="F1792" s="30" t="s">
        <v>249</v>
      </c>
      <c r="G1792" s="30"/>
      <c r="H1792" s="31" t="s">
        <v>250</v>
      </c>
      <c r="I1792" s="32">
        <f t="shared" si="4900"/>
        <v>329</v>
      </c>
      <c r="J1792" s="32">
        <f t="shared" si="4901"/>
        <v>0</v>
      </c>
      <c r="K1792" s="32">
        <f t="shared" si="4902"/>
        <v>0</v>
      </c>
      <c r="L1792" s="32">
        <f t="shared" si="4903"/>
        <v>-329</v>
      </c>
      <c r="M1792" s="32">
        <f t="shared" si="4904"/>
        <v>0</v>
      </c>
      <c r="N1792" s="32">
        <f t="shared" si="4905"/>
        <v>0</v>
      </c>
      <c r="O1792" s="32">
        <f t="shared" si="4906"/>
        <v>0</v>
      </c>
      <c r="P1792" s="32">
        <f t="shared" si="4907"/>
        <v>0</v>
      </c>
      <c r="Q1792" s="32">
        <f t="shared" si="4908"/>
        <v>0</v>
      </c>
      <c r="R1792" s="32">
        <f t="shared" si="4909"/>
        <v>14349.495000000001</v>
      </c>
      <c r="S1792" s="32">
        <f t="shared" si="4910"/>
        <v>0</v>
      </c>
      <c r="T1792" s="32">
        <f t="shared" si="4911"/>
        <v>0</v>
      </c>
      <c r="U1792" s="32">
        <v>0</v>
      </c>
      <c r="V1792" s="32">
        <f t="shared" si="4895"/>
        <v>14349.495000000001</v>
      </c>
      <c r="W1792" s="32">
        <f t="shared" si="4912"/>
        <v>0</v>
      </c>
      <c r="X1792" s="32">
        <f t="shared" si="4913"/>
        <v>0</v>
      </c>
      <c r="Y1792" s="32">
        <f t="shared" si="4914"/>
        <v>0</v>
      </c>
      <c r="Z1792" s="32">
        <f t="shared" si="4915"/>
        <v>0</v>
      </c>
      <c r="AA1792" s="32">
        <f t="shared" si="4916"/>
        <v>0</v>
      </c>
      <c r="AB1792" s="32">
        <f t="shared" si="4917"/>
        <v>272.31997999999999</v>
      </c>
      <c r="AC1792" s="33">
        <f t="shared" si="4918"/>
        <v>272.31997999999999</v>
      </c>
      <c r="AD1792" s="33">
        <f t="shared" si="4919"/>
        <v>272.31997999999999</v>
      </c>
      <c r="AE1792" s="34">
        <f t="shared" si="4869"/>
        <v>100</v>
      </c>
      <c r="AF1792" s="32">
        <f t="shared" si="4920"/>
        <v>272.31997999999999</v>
      </c>
      <c r="AG1792" s="32">
        <f t="shared" si="4921"/>
        <v>0</v>
      </c>
      <c r="AH1792" s="32">
        <f t="shared" si="4922"/>
        <v>0</v>
      </c>
      <c r="AI1792" s="32">
        <f t="shared" si="4923"/>
        <v>0</v>
      </c>
      <c r="AJ1792" s="32">
        <f t="shared" si="4924"/>
        <v>0</v>
      </c>
      <c r="AK1792" s="32">
        <f t="shared" si="4925"/>
        <v>0</v>
      </c>
      <c r="AL1792" s="32">
        <f t="shared" si="4870"/>
        <v>272.31997999999999</v>
      </c>
      <c r="AM1792" s="32">
        <f t="shared" si="4871"/>
        <v>14077.175020000001</v>
      </c>
    </row>
    <row r="1793" spans="2:40" ht="46.8" x14ac:dyDescent="0.3">
      <c r="B1793" s="30" t="s">
        <v>831</v>
      </c>
      <c r="C1793" s="30" t="s">
        <v>112</v>
      </c>
      <c r="D1793" s="30" t="s">
        <v>114</v>
      </c>
      <c r="E1793" s="15" t="str">
        <f t="shared" si="4894"/>
        <v>0503</v>
      </c>
      <c r="F1793" s="30" t="s">
        <v>750</v>
      </c>
      <c r="G1793" s="30"/>
      <c r="H1793" s="31" t="s">
        <v>751</v>
      </c>
      <c r="I1793" s="32">
        <f t="shared" ref="I1793:N1793" si="4926">I1798</f>
        <v>329</v>
      </c>
      <c r="J1793" s="32">
        <f t="shared" si="4926"/>
        <v>0</v>
      </c>
      <c r="K1793" s="32">
        <f t="shared" si="4926"/>
        <v>0</v>
      </c>
      <c r="L1793" s="32">
        <f t="shared" si="4926"/>
        <v>-329</v>
      </c>
      <c r="M1793" s="32">
        <f t="shared" si="4926"/>
        <v>0</v>
      </c>
      <c r="N1793" s="32">
        <f t="shared" si="4926"/>
        <v>0</v>
      </c>
      <c r="O1793" s="32">
        <f>O1798+O1794</f>
        <v>0</v>
      </c>
      <c r="P1793" s="32">
        <f>P1798+P1794</f>
        <v>0</v>
      </c>
      <c r="Q1793" s="32">
        <f>Q1798+Q1794</f>
        <v>0</v>
      </c>
      <c r="R1793" s="32">
        <f>R1798+R1794</f>
        <v>14349.495000000001</v>
      </c>
      <c r="S1793" s="32">
        <f>S1798</f>
        <v>0</v>
      </c>
      <c r="T1793" s="32">
        <f>T1798</f>
        <v>0</v>
      </c>
      <c r="U1793" s="32">
        <v>0</v>
      </c>
      <c r="V1793" s="32">
        <f t="shared" si="4895"/>
        <v>14349.495000000001</v>
      </c>
      <c r="W1793" s="32">
        <f>W1798</f>
        <v>0</v>
      </c>
      <c r="X1793" s="32">
        <f>X1798</f>
        <v>0</v>
      </c>
      <c r="Y1793" s="32">
        <f>Y1798</f>
        <v>0</v>
      </c>
      <c r="Z1793" s="32">
        <f>Z1798</f>
        <v>0</v>
      </c>
      <c r="AA1793" s="32">
        <f>AA1798</f>
        <v>0</v>
      </c>
      <c r="AB1793" s="32">
        <f>AB1798+AB1794</f>
        <v>272.31997999999999</v>
      </c>
      <c r="AC1793" s="33">
        <f>AC1798+AC1794</f>
        <v>272.31997999999999</v>
      </c>
      <c r="AD1793" s="33">
        <f>AD1798+AD1794</f>
        <v>272.31997999999999</v>
      </c>
      <c r="AE1793" s="34">
        <f t="shared" si="4869"/>
        <v>100</v>
      </c>
      <c r="AF1793" s="32">
        <f t="shared" ref="AF1793:AK1793" si="4927">AF1798+AF1794</f>
        <v>272.31997999999999</v>
      </c>
      <c r="AG1793" s="32">
        <f t="shared" si="4927"/>
        <v>0</v>
      </c>
      <c r="AH1793" s="32">
        <f t="shared" si="4927"/>
        <v>0</v>
      </c>
      <c r="AI1793" s="32">
        <f t="shared" si="4927"/>
        <v>0</v>
      </c>
      <c r="AJ1793" s="32">
        <f t="shared" si="4927"/>
        <v>0</v>
      </c>
      <c r="AK1793" s="32">
        <f t="shared" si="4927"/>
        <v>0</v>
      </c>
      <c r="AL1793" s="32">
        <f t="shared" si="4870"/>
        <v>272.31997999999999</v>
      </c>
      <c r="AM1793" s="32">
        <f t="shared" si="4871"/>
        <v>14077.175020000001</v>
      </c>
    </row>
    <row r="1794" spans="2:40" ht="31.2" hidden="1" customHeight="1" x14ac:dyDescent="0.3">
      <c r="B1794" s="30" t="s">
        <v>831</v>
      </c>
      <c r="C1794" s="30" t="s">
        <v>112</v>
      </c>
      <c r="D1794" s="30" t="s">
        <v>114</v>
      </c>
      <c r="E1794" s="15" t="str">
        <f t="shared" si="4894"/>
        <v>0503</v>
      </c>
      <c r="F1794" s="30" t="s">
        <v>752</v>
      </c>
      <c r="G1794" s="30"/>
      <c r="H1794" s="31" t="s">
        <v>753</v>
      </c>
      <c r="I1794" s="32"/>
      <c r="J1794" s="32"/>
      <c r="K1794" s="32"/>
      <c r="L1794" s="32"/>
      <c r="M1794" s="32"/>
      <c r="N1794" s="32"/>
      <c r="O1794" s="32">
        <f t="shared" ref="O1794:O1798" si="4928">O1795</f>
        <v>0</v>
      </c>
      <c r="P1794" s="32">
        <f t="shared" ref="P1794:P1798" si="4929">P1795</f>
        <v>0</v>
      </c>
      <c r="Q1794" s="32">
        <f t="shared" ref="Q1794:Q1798" si="4930">Q1795</f>
        <v>0</v>
      </c>
      <c r="R1794" s="32">
        <f t="shared" ref="R1794:R1798" si="4931">R1795</f>
        <v>14349.495000000001</v>
      </c>
      <c r="S1794" s="32"/>
      <c r="T1794" s="32"/>
      <c r="U1794" s="32"/>
      <c r="V1794" s="32">
        <f t="shared" si="4895"/>
        <v>14349.495000000001</v>
      </c>
      <c r="W1794" s="32"/>
      <c r="X1794" s="32"/>
      <c r="Y1794" s="32"/>
      <c r="Z1794" s="32"/>
      <c r="AA1794" s="32"/>
      <c r="AB1794" s="32">
        <f t="shared" ref="AB1794:AB1798" si="4932">AB1795</f>
        <v>0</v>
      </c>
      <c r="AC1794" s="33">
        <f t="shared" ref="AC1794:AC1798" si="4933">AC1795</f>
        <v>0</v>
      </c>
      <c r="AD1794" s="33">
        <f t="shared" ref="AD1794:AD1798" si="4934">AD1795</f>
        <v>0</v>
      </c>
      <c r="AE1794" s="34" t="e">
        <f t="shared" si="4869"/>
        <v>#DIV/0!</v>
      </c>
      <c r="AF1794" s="32">
        <f t="shared" ref="AF1794:AF1798" si="4935">AF1795</f>
        <v>0</v>
      </c>
      <c r="AG1794" s="32">
        <f t="shared" ref="AG1794:AG1798" si="4936">AG1795</f>
        <v>0</v>
      </c>
      <c r="AH1794" s="32">
        <f t="shared" ref="AH1794:AH1798" si="4937">AH1795</f>
        <v>0</v>
      </c>
      <c r="AI1794" s="32">
        <f t="shared" ref="AI1794:AI1798" si="4938">AI1795</f>
        <v>0</v>
      </c>
      <c r="AJ1794" s="32">
        <f t="shared" ref="AJ1794:AJ1798" si="4939">AJ1795</f>
        <v>0</v>
      </c>
      <c r="AK1794" s="32">
        <f t="shared" ref="AK1794:AK1798" si="4940">AK1795</f>
        <v>0</v>
      </c>
      <c r="AL1794" s="32">
        <f t="shared" si="4870"/>
        <v>0</v>
      </c>
      <c r="AM1794" s="32">
        <f t="shared" si="4871"/>
        <v>14349.495000000001</v>
      </c>
      <c r="AN1794" s="12" t="s">
        <v>35</v>
      </c>
    </row>
    <row r="1795" spans="2:40" ht="46.8" hidden="1" customHeight="1" x14ac:dyDescent="0.3">
      <c r="B1795" s="30" t="s">
        <v>831</v>
      </c>
      <c r="C1795" s="30" t="s">
        <v>112</v>
      </c>
      <c r="D1795" s="30" t="s">
        <v>114</v>
      </c>
      <c r="E1795" s="15" t="str">
        <f t="shared" si="4894"/>
        <v>0503</v>
      </c>
      <c r="F1795" s="30" t="s">
        <v>754</v>
      </c>
      <c r="G1795" s="30"/>
      <c r="H1795" s="31" t="s">
        <v>755</v>
      </c>
      <c r="I1795" s="32"/>
      <c r="J1795" s="32"/>
      <c r="K1795" s="32"/>
      <c r="L1795" s="32"/>
      <c r="M1795" s="32"/>
      <c r="N1795" s="32"/>
      <c r="O1795" s="32">
        <f t="shared" si="4928"/>
        <v>0</v>
      </c>
      <c r="P1795" s="32">
        <f t="shared" si="4929"/>
        <v>0</v>
      </c>
      <c r="Q1795" s="32">
        <f t="shared" si="4930"/>
        <v>0</v>
      </c>
      <c r="R1795" s="32">
        <f t="shared" si="4931"/>
        <v>14349.495000000001</v>
      </c>
      <c r="S1795" s="32"/>
      <c r="T1795" s="32"/>
      <c r="U1795" s="32"/>
      <c r="V1795" s="32">
        <f t="shared" si="4895"/>
        <v>14349.495000000001</v>
      </c>
      <c r="W1795" s="32"/>
      <c r="X1795" s="32"/>
      <c r="Y1795" s="32"/>
      <c r="Z1795" s="32"/>
      <c r="AA1795" s="32"/>
      <c r="AB1795" s="32">
        <f t="shared" si="4932"/>
        <v>0</v>
      </c>
      <c r="AC1795" s="33">
        <f t="shared" si="4933"/>
        <v>0</v>
      </c>
      <c r="AD1795" s="33">
        <f t="shared" si="4934"/>
        <v>0</v>
      </c>
      <c r="AE1795" s="34" t="e">
        <f t="shared" si="4869"/>
        <v>#DIV/0!</v>
      </c>
      <c r="AF1795" s="32">
        <f t="shared" si="4935"/>
        <v>0</v>
      </c>
      <c r="AG1795" s="32">
        <f t="shared" si="4936"/>
        <v>0</v>
      </c>
      <c r="AH1795" s="32">
        <f t="shared" si="4937"/>
        <v>0</v>
      </c>
      <c r="AI1795" s="32">
        <f t="shared" si="4938"/>
        <v>0</v>
      </c>
      <c r="AJ1795" s="32">
        <f t="shared" si="4939"/>
        <v>0</v>
      </c>
      <c r="AK1795" s="32">
        <f t="shared" si="4940"/>
        <v>0</v>
      </c>
      <c r="AL1795" s="32">
        <f t="shared" si="4870"/>
        <v>0</v>
      </c>
      <c r="AM1795" s="32">
        <f t="shared" si="4871"/>
        <v>14349.495000000001</v>
      </c>
      <c r="AN1795" s="12" t="s">
        <v>35</v>
      </c>
    </row>
    <row r="1796" spans="2:40" ht="15.6" hidden="1" customHeight="1" x14ac:dyDescent="0.3">
      <c r="B1796" s="30" t="s">
        <v>831</v>
      </c>
      <c r="C1796" s="30" t="s">
        <v>112</v>
      </c>
      <c r="D1796" s="30" t="s">
        <v>114</v>
      </c>
      <c r="E1796" s="15" t="str">
        <f t="shared" si="4894"/>
        <v>0503</v>
      </c>
      <c r="F1796" s="30" t="s">
        <v>754</v>
      </c>
      <c r="G1796" s="30" t="s">
        <v>56</v>
      </c>
      <c r="H1796" s="31" t="s">
        <v>57</v>
      </c>
      <c r="I1796" s="32"/>
      <c r="J1796" s="32"/>
      <c r="K1796" s="32"/>
      <c r="L1796" s="32"/>
      <c r="M1796" s="32"/>
      <c r="N1796" s="32"/>
      <c r="O1796" s="32">
        <f t="shared" si="4928"/>
        <v>0</v>
      </c>
      <c r="P1796" s="32">
        <f t="shared" si="4929"/>
        <v>0</v>
      </c>
      <c r="Q1796" s="32">
        <f t="shared" si="4930"/>
        <v>0</v>
      </c>
      <c r="R1796" s="32">
        <f t="shared" si="4931"/>
        <v>14349.495000000001</v>
      </c>
      <c r="S1796" s="32"/>
      <c r="T1796" s="32"/>
      <c r="U1796" s="32"/>
      <c r="V1796" s="32">
        <f t="shared" si="4895"/>
        <v>14349.495000000001</v>
      </c>
      <c r="W1796" s="32"/>
      <c r="X1796" s="32"/>
      <c r="Y1796" s="32"/>
      <c r="Z1796" s="32"/>
      <c r="AA1796" s="32"/>
      <c r="AB1796" s="32">
        <f t="shared" si="4932"/>
        <v>0</v>
      </c>
      <c r="AC1796" s="33">
        <f t="shared" si="4933"/>
        <v>0</v>
      </c>
      <c r="AD1796" s="33">
        <f t="shared" si="4934"/>
        <v>0</v>
      </c>
      <c r="AE1796" s="34" t="e">
        <f t="shared" si="4869"/>
        <v>#DIV/0!</v>
      </c>
      <c r="AF1796" s="32">
        <f t="shared" si="4935"/>
        <v>0</v>
      </c>
      <c r="AG1796" s="32">
        <f t="shared" si="4936"/>
        <v>0</v>
      </c>
      <c r="AH1796" s="32">
        <f t="shared" si="4937"/>
        <v>0</v>
      </c>
      <c r="AI1796" s="32">
        <f t="shared" si="4938"/>
        <v>0</v>
      </c>
      <c r="AJ1796" s="32">
        <f t="shared" si="4939"/>
        <v>0</v>
      </c>
      <c r="AK1796" s="32">
        <f t="shared" si="4940"/>
        <v>0</v>
      </c>
      <c r="AL1796" s="32">
        <f t="shared" si="4870"/>
        <v>0</v>
      </c>
      <c r="AM1796" s="32">
        <f t="shared" si="4871"/>
        <v>14349.495000000001</v>
      </c>
      <c r="AN1796" s="12" t="s">
        <v>35</v>
      </c>
    </row>
    <row r="1797" spans="2:40" ht="62.4" hidden="1" customHeight="1" x14ac:dyDescent="0.3">
      <c r="B1797" s="30" t="s">
        <v>831</v>
      </c>
      <c r="C1797" s="30" t="s">
        <v>112</v>
      </c>
      <c r="D1797" s="30" t="s">
        <v>114</v>
      </c>
      <c r="E1797" s="15" t="str">
        <f t="shared" si="4894"/>
        <v>0503</v>
      </c>
      <c r="F1797" s="30" t="s">
        <v>754</v>
      </c>
      <c r="G1797" s="30" t="s">
        <v>472</v>
      </c>
      <c r="H1797" s="31" t="s">
        <v>473</v>
      </c>
      <c r="I1797" s="32"/>
      <c r="J1797" s="32"/>
      <c r="K1797" s="32"/>
      <c r="L1797" s="32"/>
      <c r="M1797" s="32"/>
      <c r="N1797" s="32"/>
      <c r="O1797" s="32">
        <v>0</v>
      </c>
      <c r="P1797" s="32">
        <v>0</v>
      </c>
      <c r="Q1797" s="32">
        <v>0</v>
      </c>
      <c r="R1797" s="32">
        <v>14349.495000000001</v>
      </c>
      <c r="S1797" s="32"/>
      <c r="T1797" s="32"/>
      <c r="U1797" s="32"/>
      <c r="V1797" s="32">
        <f t="shared" si="4895"/>
        <v>14349.495000000001</v>
      </c>
      <c r="W1797" s="32"/>
      <c r="X1797" s="32"/>
      <c r="Y1797" s="32"/>
      <c r="Z1797" s="32"/>
      <c r="AA1797" s="32"/>
      <c r="AB1797" s="32">
        <v>0</v>
      </c>
      <c r="AC1797" s="33">
        <v>0</v>
      </c>
      <c r="AD1797" s="33">
        <v>0</v>
      </c>
      <c r="AE1797" s="34" t="e">
        <f t="shared" si="4869"/>
        <v>#DIV/0!</v>
      </c>
      <c r="AF1797" s="32">
        <v>0</v>
      </c>
      <c r="AG1797" s="32">
        <v>0</v>
      </c>
      <c r="AH1797" s="32">
        <v>0</v>
      </c>
      <c r="AI1797" s="32">
        <v>0</v>
      </c>
      <c r="AJ1797" s="32">
        <v>0</v>
      </c>
      <c r="AK1797" s="32">
        <v>0</v>
      </c>
      <c r="AL1797" s="32">
        <f t="shared" si="4870"/>
        <v>0</v>
      </c>
      <c r="AM1797" s="32">
        <f t="shared" si="4871"/>
        <v>14349.495000000001</v>
      </c>
      <c r="AN1797" s="12" t="s">
        <v>35</v>
      </c>
    </row>
    <row r="1798" spans="2:40" ht="31.2" x14ac:dyDescent="0.3">
      <c r="B1798" s="30" t="s">
        <v>831</v>
      </c>
      <c r="C1798" s="30" t="s">
        <v>112</v>
      </c>
      <c r="D1798" s="30" t="s">
        <v>114</v>
      </c>
      <c r="E1798" s="15" t="str">
        <f t="shared" si="4894"/>
        <v>0503</v>
      </c>
      <c r="F1798" s="30" t="s">
        <v>756</v>
      </c>
      <c r="G1798" s="30"/>
      <c r="H1798" s="31" t="s">
        <v>757</v>
      </c>
      <c r="I1798" s="32">
        <f t="shared" ref="I1798:N1798" si="4941">I1799</f>
        <v>329</v>
      </c>
      <c r="J1798" s="32">
        <f t="shared" si="4941"/>
        <v>0</v>
      </c>
      <c r="K1798" s="32">
        <f t="shared" si="4941"/>
        <v>0</v>
      </c>
      <c r="L1798" s="32">
        <f t="shared" si="4941"/>
        <v>-329</v>
      </c>
      <c r="M1798" s="32">
        <f t="shared" si="4941"/>
        <v>0</v>
      </c>
      <c r="N1798" s="32">
        <f t="shared" si="4941"/>
        <v>0</v>
      </c>
      <c r="O1798" s="32">
        <f t="shared" si="4928"/>
        <v>0</v>
      </c>
      <c r="P1798" s="32">
        <f t="shared" si="4929"/>
        <v>0</v>
      </c>
      <c r="Q1798" s="32">
        <f t="shared" si="4930"/>
        <v>0</v>
      </c>
      <c r="R1798" s="32">
        <f t="shared" si="4931"/>
        <v>0</v>
      </c>
      <c r="S1798" s="32">
        <f>S1799</f>
        <v>0</v>
      </c>
      <c r="T1798" s="32">
        <f>T1799</f>
        <v>0</v>
      </c>
      <c r="U1798" s="32">
        <v>0</v>
      </c>
      <c r="V1798" s="32">
        <f t="shared" si="4895"/>
        <v>0</v>
      </c>
      <c r="W1798" s="32">
        <f>W1799</f>
        <v>0</v>
      </c>
      <c r="X1798" s="32">
        <f>X1799</f>
        <v>0</v>
      </c>
      <c r="Y1798" s="32">
        <f>Y1799</f>
        <v>0</v>
      </c>
      <c r="Z1798" s="32">
        <f>Z1799</f>
        <v>0</v>
      </c>
      <c r="AA1798" s="32">
        <f>AA1799</f>
        <v>0</v>
      </c>
      <c r="AB1798" s="32">
        <f t="shared" si="4932"/>
        <v>272.31997999999999</v>
      </c>
      <c r="AC1798" s="33">
        <f t="shared" si="4933"/>
        <v>272.31997999999999</v>
      </c>
      <c r="AD1798" s="33">
        <f t="shared" si="4934"/>
        <v>272.31997999999999</v>
      </c>
      <c r="AE1798" s="34">
        <f t="shared" si="4869"/>
        <v>100</v>
      </c>
      <c r="AF1798" s="32">
        <f t="shared" si="4935"/>
        <v>272.31997999999999</v>
      </c>
      <c r="AG1798" s="32">
        <f t="shared" si="4936"/>
        <v>0</v>
      </c>
      <c r="AH1798" s="32">
        <f t="shared" si="4937"/>
        <v>0</v>
      </c>
      <c r="AI1798" s="32">
        <f t="shared" si="4938"/>
        <v>0</v>
      </c>
      <c r="AJ1798" s="32">
        <f t="shared" si="4939"/>
        <v>0</v>
      </c>
      <c r="AK1798" s="32">
        <f t="shared" si="4940"/>
        <v>0</v>
      </c>
      <c r="AL1798" s="32">
        <f t="shared" si="4870"/>
        <v>272.31997999999999</v>
      </c>
      <c r="AM1798" s="32">
        <f t="shared" si="4871"/>
        <v>-272.31997999999999</v>
      </c>
    </row>
    <row r="1799" spans="2:40" ht="31.2" x14ac:dyDescent="0.3">
      <c r="B1799" s="30" t="s">
        <v>831</v>
      </c>
      <c r="C1799" s="30" t="s">
        <v>112</v>
      </c>
      <c r="D1799" s="30" t="s">
        <v>114</v>
      </c>
      <c r="E1799" s="15" t="str">
        <f t="shared" si="4894"/>
        <v>0503</v>
      </c>
      <c r="F1799" s="30" t="s">
        <v>758</v>
      </c>
      <c r="G1799" s="30"/>
      <c r="H1799" s="31" t="s">
        <v>759</v>
      </c>
      <c r="I1799" s="32">
        <f t="shared" ref="I1799:T1799" si="4942">I1802+I1800</f>
        <v>329</v>
      </c>
      <c r="J1799" s="32">
        <f t="shared" si="4942"/>
        <v>0</v>
      </c>
      <c r="K1799" s="32">
        <f t="shared" si="4942"/>
        <v>0</v>
      </c>
      <c r="L1799" s="32">
        <f t="shared" si="4942"/>
        <v>-329</v>
      </c>
      <c r="M1799" s="32">
        <f t="shared" si="4942"/>
        <v>0</v>
      </c>
      <c r="N1799" s="32">
        <f t="shared" si="4942"/>
        <v>0</v>
      </c>
      <c r="O1799" s="32">
        <f t="shared" si="4942"/>
        <v>0</v>
      </c>
      <c r="P1799" s="32">
        <f t="shared" si="4942"/>
        <v>0</v>
      </c>
      <c r="Q1799" s="32">
        <f t="shared" si="4942"/>
        <v>0</v>
      </c>
      <c r="R1799" s="32">
        <f t="shared" si="4942"/>
        <v>0</v>
      </c>
      <c r="S1799" s="32">
        <f t="shared" si="4942"/>
        <v>0</v>
      </c>
      <c r="T1799" s="32">
        <f t="shared" si="4942"/>
        <v>0</v>
      </c>
      <c r="U1799" s="32">
        <v>0</v>
      </c>
      <c r="V1799" s="32">
        <f t="shared" si="4895"/>
        <v>0</v>
      </c>
      <c r="W1799" s="32">
        <f t="shared" ref="W1799:AD1799" si="4943">W1802+W1800</f>
        <v>0</v>
      </c>
      <c r="X1799" s="32">
        <f t="shared" si="4943"/>
        <v>0</v>
      </c>
      <c r="Y1799" s="32">
        <f t="shared" si="4943"/>
        <v>0</v>
      </c>
      <c r="Z1799" s="32">
        <f t="shared" si="4943"/>
        <v>0</v>
      </c>
      <c r="AA1799" s="32">
        <f t="shared" si="4943"/>
        <v>0</v>
      </c>
      <c r="AB1799" s="32">
        <f t="shared" si="4943"/>
        <v>272.31997999999999</v>
      </c>
      <c r="AC1799" s="33">
        <f t="shared" si="4943"/>
        <v>272.31997999999999</v>
      </c>
      <c r="AD1799" s="33">
        <f t="shared" si="4943"/>
        <v>272.31997999999999</v>
      </c>
      <c r="AE1799" s="34">
        <f t="shared" si="4869"/>
        <v>100</v>
      </c>
      <c r="AF1799" s="32">
        <f t="shared" ref="AF1799:AK1799" si="4944">AF1802+AF1800</f>
        <v>272.31997999999999</v>
      </c>
      <c r="AG1799" s="32">
        <f t="shared" si="4944"/>
        <v>0</v>
      </c>
      <c r="AH1799" s="32">
        <f t="shared" si="4944"/>
        <v>0</v>
      </c>
      <c r="AI1799" s="32">
        <f t="shared" si="4944"/>
        <v>0</v>
      </c>
      <c r="AJ1799" s="32">
        <f t="shared" si="4944"/>
        <v>0</v>
      </c>
      <c r="AK1799" s="32">
        <f t="shared" si="4944"/>
        <v>0</v>
      </c>
      <c r="AL1799" s="32">
        <f t="shared" si="4870"/>
        <v>272.31997999999999</v>
      </c>
      <c r="AM1799" s="32">
        <f t="shared" si="4871"/>
        <v>-272.31997999999999</v>
      </c>
    </row>
    <row r="1800" spans="2:40" ht="31.2" hidden="1" customHeight="1" x14ac:dyDescent="0.3">
      <c r="B1800" s="30" t="s">
        <v>831</v>
      </c>
      <c r="C1800" s="30" t="s">
        <v>112</v>
      </c>
      <c r="D1800" s="30" t="s">
        <v>114</v>
      </c>
      <c r="E1800" s="15" t="str">
        <f t="shared" si="4894"/>
        <v>0503</v>
      </c>
      <c r="F1800" s="30" t="s">
        <v>758</v>
      </c>
      <c r="G1800" s="30" t="s">
        <v>174</v>
      </c>
      <c r="H1800" s="31" t="s">
        <v>175</v>
      </c>
      <c r="I1800" s="32">
        <f t="shared" ref="I1800:T1800" si="4945">I1801</f>
        <v>0</v>
      </c>
      <c r="J1800" s="32">
        <f t="shared" si="4945"/>
        <v>0</v>
      </c>
      <c r="K1800" s="32">
        <f t="shared" si="4945"/>
        <v>0</v>
      </c>
      <c r="L1800" s="32">
        <f t="shared" si="4945"/>
        <v>0</v>
      </c>
      <c r="M1800" s="32">
        <f t="shared" si="4945"/>
        <v>0</v>
      </c>
      <c r="N1800" s="32">
        <f t="shared" si="4945"/>
        <v>0</v>
      </c>
      <c r="O1800" s="32">
        <f t="shared" si="4945"/>
        <v>0</v>
      </c>
      <c r="P1800" s="32">
        <f t="shared" si="4945"/>
        <v>0</v>
      </c>
      <c r="Q1800" s="32">
        <f t="shared" si="4945"/>
        <v>0</v>
      </c>
      <c r="R1800" s="32">
        <f t="shared" si="4945"/>
        <v>0</v>
      </c>
      <c r="S1800" s="32">
        <f t="shared" si="4945"/>
        <v>0</v>
      </c>
      <c r="T1800" s="32">
        <f t="shared" si="4945"/>
        <v>0</v>
      </c>
      <c r="U1800" s="32">
        <v>0</v>
      </c>
      <c r="V1800" s="32">
        <f t="shared" si="4895"/>
        <v>0</v>
      </c>
      <c r="W1800" s="32">
        <f t="shared" ref="W1800:AD1800" si="4946">W1801</f>
        <v>0</v>
      </c>
      <c r="X1800" s="32">
        <f t="shared" si="4946"/>
        <v>0</v>
      </c>
      <c r="Y1800" s="32">
        <f t="shared" si="4946"/>
        <v>0</v>
      </c>
      <c r="Z1800" s="32">
        <f t="shared" si="4946"/>
        <v>0</v>
      </c>
      <c r="AA1800" s="32">
        <f t="shared" si="4946"/>
        <v>0</v>
      </c>
      <c r="AB1800" s="32">
        <f t="shared" si="4946"/>
        <v>0</v>
      </c>
      <c r="AC1800" s="33">
        <f t="shared" si="4946"/>
        <v>0</v>
      </c>
      <c r="AD1800" s="33">
        <f t="shared" si="4946"/>
        <v>0</v>
      </c>
      <c r="AE1800" s="34" t="e">
        <f t="shared" si="4869"/>
        <v>#DIV/0!</v>
      </c>
      <c r="AF1800" s="35">
        <f t="shared" ref="AF1800:AK1800" si="4947">AF1801</f>
        <v>0</v>
      </c>
      <c r="AG1800" s="35">
        <f t="shared" si="4947"/>
        <v>0</v>
      </c>
      <c r="AH1800" s="36">
        <f t="shared" si="4947"/>
        <v>0</v>
      </c>
      <c r="AI1800" s="36">
        <f t="shared" si="4947"/>
        <v>0</v>
      </c>
      <c r="AJ1800" s="36">
        <f t="shared" si="4947"/>
        <v>0</v>
      </c>
      <c r="AK1800" s="36">
        <f t="shared" si="4947"/>
        <v>0</v>
      </c>
      <c r="AL1800" s="36">
        <f t="shared" si="4870"/>
        <v>0</v>
      </c>
      <c r="AM1800" s="36">
        <f t="shared" si="4871"/>
        <v>0</v>
      </c>
      <c r="AN1800" s="37" t="s">
        <v>35</v>
      </c>
    </row>
    <row r="1801" spans="2:40" ht="62.4" hidden="1" customHeight="1" x14ac:dyDescent="0.3">
      <c r="B1801" s="30" t="s">
        <v>831</v>
      </c>
      <c r="C1801" s="30" t="s">
        <v>112</v>
      </c>
      <c r="D1801" s="30" t="s">
        <v>114</v>
      </c>
      <c r="E1801" s="15" t="str">
        <f t="shared" si="4894"/>
        <v>0503</v>
      </c>
      <c r="F1801" s="30" t="s">
        <v>758</v>
      </c>
      <c r="G1801" s="30" t="s">
        <v>370</v>
      </c>
      <c r="H1801" s="31" t="s">
        <v>371</v>
      </c>
      <c r="I1801" s="32"/>
      <c r="J1801" s="32"/>
      <c r="K1801" s="32"/>
      <c r="L1801" s="32"/>
      <c r="M1801" s="32"/>
      <c r="N1801" s="32"/>
      <c r="O1801" s="32">
        <v>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2">
        <v>0</v>
      </c>
      <c r="V1801" s="32">
        <f t="shared" si="4895"/>
        <v>0</v>
      </c>
      <c r="W1801" s="32"/>
      <c r="X1801" s="32"/>
      <c r="Y1801" s="32"/>
      <c r="Z1801" s="32"/>
      <c r="AA1801" s="32"/>
      <c r="AB1801" s="32">
        <v>0</v>
      </c>
      <c r="AC1801" s="33">
        <v>0</v>
      </c>
      <c r="AD1801" s="33">
        <v>0</v>
      </c>
      <c r="AE1801" s="34" t="e">
        <f t="shared" si="4869"/>
        <v>#DIV/0!</v>
      </c>
      <c r="AF1801" s="35">
        <v>0</v>
      </c>
      <c r="AG1801" s="35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f t="shared" si="4870"/>
        <v>0</v>
      </c>
      <c r="AM1801" s="36">
        <f t="shared" si="4871"/>
        <v>0</v>
      </c>
      <c r="AN1801" s="37" t="s">
        <v>35</v>
      </c>
    </row>
    <row r="1802" spans="2:40" x14ac:dyDescent="0.3">
      <c r="B1802" s="30" t="s">
        <v>831</v>
      </c>
      <c r="C1802" s="30" t="s">
        <v>112</v>
      </c>
      <c r="D1802" s="30" t="s">
        <v>114</v>
      </c>
      <c r="E1802" s="15" t="str">
        <f t="shared" si="4894"/>
        <v>0503</v>
      </c>
      <c r="F1802" s="30" t="s">
        <v>758</v>
      </c>
      <c r="G1802" s="30" t="s">
        <v>56</v>
      </c>
      <c r="H1802" s="31" t="s">
        <v>57</v>
      </c>
      <c r="I1802" s="32">
        <f t="shared" ref="I1802:T1802" si="4948">I1803</f>
        <v>329</v>
      </c>
      <c r="J1802" s="32">
        <f t="shared" si="4948"/>
        <v>0</v>
      </c>
      <c r="K1802" s="32">
        <f t="shared" si="4948"/>
        <v>0</v>
      </c>
      <c r="L1802" s="32">
        <f t="shared" si="4948"/>
        <v>-329</v>
      </c>
      <c r="M1802" s="32">
        <f t="shared" si="4948"/>
        <v>0</v>
      </c>
      <c r="N1802" s="32">
        <f t="shared" si="4948"/>
        <v>0</v>
      </c>
      <c r="O1802" s="32">
        <f t="shared" si="4948"/>
        <v>0</v>
      </c>
      <c r="P1802" s="32">
        <f t="shared" si="4948"/>
        <v>0</v>
      </c>
      <c r="Q1802" s="32">
        <f t="shared" si="4948"/>
        <v>0</v>
      </c>
      <c r="R1802" s="32">
        <f t="shared" si="4948"/>
        <v>0</v>
      </c>
      <c r="S1802" s="32">
        <f t="shared" si="4948"/>
        <v>0</v>
      </c>
      <c r="T1802" s="32">
        <f t="shared" si="4948"/>
        <v>0</v>
      </c>
      <c r="U1802" s="32">
        <v>0</v>
      </c>
      <c r="V1802" s="32">
        <f t="shared" si="4895"/>
        <v>0</v>
      </c>
      <c r="W1802" s="32">
        <f t="shared" ref="W1802:AD1802" si="4949">W1803</f>
        <v>0</v>
      </c>
      <c r="X1802" s="32">
        <f t="shared" si="4949"/>
        <v>0</v>
      </c>
      <c r="Y1802" s="32">
        <f t="shared" si="4949"/>
        <v>0</v>
      </c>
      <c r="Z1802" s="32">
        <f t="shared" si="4949"/>
        <v>0</v>
      </c>
      <c r="AA1802" s="32">
        <f t="shared" si="4949"/>
        <v>0</v>
      </c>
      <c r="AB1802" s="32">
        <f t="shared" si="4949"/>
        <v>272.31997999999999</v>
      </c>
      <c r="AC1802" s="33">
        <f t="shared" si="4949"/>
        <v>272.31997999999999</v>
      </c>
      <c r="AD1802" s="33">
        <f t="shared" si="4949"/>
        <v>272.31997999999999</v>
      </c>
      <c r="AE1802" s="34">
        <f t="shared" si="4869"/>
        <v>100</v>
      </c>
      <c r="AF1802" s="32">
        <f t="shared" ref="AF1802:AK1802" si="4950">AF1803</f>
        <v>272.31997999999999</v>
      </c>
      <c r="AG1802" s="32">
        <f t="shared" si="4950"/>
        <v>0</v>
      </c>
      <c r="AH1802" s="32">
        <f t="shared" si="4950"/>
        <v>0</v>
      </c>
      <c r="AI1802" s="32">
        <f t="shared" si="4950"/>
        <v>0</v>
      </c>
      <c r="AJ1802" s="32">
        <f t="shared" si="4950"/>
        <v>0</v>
      </c>
      <c r="AK1802" s="32">
        <f t="shared" si="4950"/>
        <v>0</v>
      </c>
      <c r="AL1802" s="32">
        <f t="shared" si="4870"/>
        <v>272.31997999999999</v>
      </c>
      <c r="AM1802" s="32">
        <f t="shared" si="4871"/>
        <v>-272.31997999999999</v>
      </c>
    </row>
    <row r="1803" spans="2:40" ht="62.4" x14ac:dyDescent="0.3">
      <c r="B1803" s="30" t="s">
        <v>831</v>
      </c>
      <c r="C1803" s="30" t="s">
        <v>112</v>
      </c>
      <c r="D1803" s="30" t="s">
        <v>114</v>
      </c>
      <c r="E1803" s="15" t="str">
        <f t="shared" si="4894"/>
        <v>0503</v>
      </c>
      <c r="F1803" s="30" t="s">
        <v>758</v>
      </c>
      <c r="G1803" s="30" t="s">
        <v>472</v>
      </c>
      <c r="H1803" s="31" t="s">
        <v>473</v>
      </c>
      <c r="I1803" s="32">
        <f>53722.7-53393.7</f>
        <v>329</v>
      </c>
      <c r="J1803" s="32"/>
      <c r="K1803" s="32"/>
      <c r="L1803" s="32">
        <v>-329</v>
      </c>
      <c r="M1803" s="32"/>
      <c r="N1803" s="32"/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2">
        <v>0</v>
      </c>
      <c r="V1803" s="32">
        <f t="shared" si="4895"/>
        <v>0</v>
      </c>
      <c r="W1803" s="32"/>
      <c r="X1803" s="32"/>
      <c r="Y1803" s="32"/>
      <c r="Z1803" s="32"/>
      <c r="AA1803" s="32"/>
      <c r="AB1803" s="32">
        <v>272.31997999999999</v>
      </c>
      <c r="AC1803" s="33">
        <v>272.31997999999999</v>
      </c>
      <c r="AD1803" s="33">
        <v>272.31997999999999</v>
      </c>
      <c r="AE1803" s="34">
        <f t="shared" si="4869"/>
        <v>100</v>
      </c>
      <c r="AF1803" s="32">
        <v>272.31997999999999</v>
      </c>
      <c r="AG1803" s="32">
        <v>0</v>
      </c>
      <c r="AH1803" s="32">
        <v>0</v>
      </c>
      <c r="AI1803" s="32">
        <v>0</v>
      </c>
      <c r="AJ1803" s="32">
        <v>0</v>
      </c>
      <c r="AK1803" s="32">
        <v>0</v>
      </c>
      <c r="AL1803" s="32">
        <f t="shared" si="4870"/>
        <v>272.31997999999999</v>
      </c>
      <c r="AM1803" s="32">
        <f t="shared" si="4871"/>
        <v>-272.31997999999999</v>
      </c>
      <c r="AN1803" s="12"/>
    </row>
    <row r="1804" spans="2:40" ht="31.2" x14ac:dyDescent="0.3">
      <c r="B1804" s="30" t="s">
        <v>831</v>
      </c>
      <c r="C1804" s="30" t="s">
        <v>112</v>
      </c>
      <c r="D1804" s="30" t="s">
        <v>114</v>
      </c>
      <c r="E1804" s="15" t="str">
        <f t="shared" si="4894"/>
        <v>0503</v>
      </c>
      <c r="F1804" s="30" t="s">
        <v>204</v>
      </c>
      <c r="G1804" s="30"/>
      <c r="H1804" s="31" t="s">
        <v>205</v>
      </c>
      <c r="I1804" s="32">
        <f t="shared" ref="I1804:I1810" si="4951">I1805</f>
        <v>1148.5999999999999</v>
      </c>
      <c r="J1804" s="32">
        <f t="shared" ref="J1804:J1810" si="4952">J1805</f>
        <v>1148.5999999999999</v>
      </c>
      <c r="K1804" s="32">
        <f t="shared" ref="K1804:K1810" si="4953">K1805</f>
        <v>1148.5999999999999</v>
      </c>
      <c r="L1804" s="32">
        <f t="shared" ref="L1804:L1810" si="4954">L1805</f>
        <v>0</v>
      </c>
      <c r="M1804" s="32">
        <f t="shared" ref="M1804:M1810" si="4955">M1805</f>
        <v>0</v>
      </c>
      <c r="N1804" s="32">
        <f t="shared" ref="N1804:N1810" si="4956">N1805</f>
        <v>0</v>
      </c>
      <c r="O1804" s="32">
        <f t="shared" ref="O1804:O1810" si="4957">O1805</f>
        <v>0</v>
      </c>
      <c r="P1804" s="32">
        <f t="shared" ref="P1804:P1810" si="4958">P1805</f>
        <v>0</v>
      </c>
      <c r="Q1804" s="32">
        <f t="shared" ref="Q1804:Q1810" si="4959">Q1805</f>
        <v>0</v>
      </c>
      <c r="R1804" s="32">
        <f t="shared" ref="R1804:R1810" si="4960">R1805</f>
        <v>-28.4</v>
      </c>
      <c r="S1804" s="32">
        <f t="shared" ref="S1804:S1810" si="4961">S1805</f>
        <v>0</v>
      </c>
      <c r="T1804" s="32">
        <f t="shared" ref="T1804:T1810" si="4962">T1805</f>
        <v>0</v>
      </c>
      <c r="U1804" s="32">
        <v>0</v>
      </c>
      <c r="V1804" s="32">
        <f t="shared" si="4895"/>
        <v>1120.1999999999998</v>
      </c>
      <c r="W1804" s="32">
        <f t="shared" ref="W1804:W1810" si="4963">W1805</f>
        <v>0</v>
      </c>
      <c r="X1804" s="32">
        <f t="shared" ref="X1804:X1810" si="4964">X1805</f>
        <v>0</v>
      </c>
      <c r="Y1804" s="32">
        <f t="shared" ref="Y1804:Y1810" si="4965">Y1805</f>
        <v>0</v>
      </c>
      <c r="Z1804" s="32">
        <f t="shared" ref="Z1804:Z1810" si="4966">Z1805</f>
        <v>0</v>
      </c>
      <c r="AA1804" s="32">
        <f t="shared" ref="AA1804:AA1810" si="4967">AA1805</f>
        <v>0</v>
      </c>
      <c r="AB1804" s="32">
        <f t="shared" ref="AB1804:AB1810" si="4968">AB1805</f>
        <v>654.95609000000002</v>
      </c>
      <c r="AC1804" s="33">
        <f t="shared" ref="AC1804:AC1810" si="4969">AC1805</f>
        <v>850.3</v>
      </c>
      <c r="AD1804" s="33">
        <f t="shared" ref="AD1804:AD1810" si="4970">AD1805</f>
        <v>850.29917</v>
      </c>
      <c r="AE1804" s="34">
        <f t="shared" si="4869"/>
        <v>99.999902387392694</v>
      </c>
      <c r="AF1804" s="32">
        <f t="shared" ref="AF1804:AF1810" si="4971">AF1805</f>
        <v>850.3</v>
      </c>
      <c r="AG1804" s="32">
        <f t="shared" ref="AG1804:AG1810" si="4972">AG1805</f>
        <v>0</v>
      </c>
      <c r="AH1804" s="32">
        <f t="shared" ref="AH1804:AH1810" si="4973">AH1805</f>
        <v>0</v>
      </c>
      <c r="AI1804" s="32">
        <f t="shared" ref="AI1804:AI1810" si="4974">AI1805</f>
        <v>0</v>
      </c>
      <c r="AJ1804" s="32">
        <f t="shared" ref="AJ1804:AJ1810" si="4975">AJ1805</f>
        <v>0</v>
      </c>
      <c r="AK1804" s="32">
        <f t="shared" ref="AK1804:AK1810" si="4976">AK1805</f>
        <v>0</v>
      </c>
      <c r="AL1804" s="32">
        <f t="shared" si="4870"/>
        <v>850.3</v>
      </c>
      <c r="AM1804" s="32">
        <f t="shared" si="4871"/>
        <v>269.89999999999986</v>
      </c>
    </row>
    <row r="1805" spans="2:40" ht="31.2" x14ac:dyDescent="0.3">
      <c r="B1805" s="30" t="s">
        <v>831</v>
      </c>
      <c r="C1805" s="30" t="s">
        <v>112</v>
      </c>
      <c r="D1805" s="30" t="s">
        <v>114</v>
      </c>
      <c r="E1805" s="15" t="str">
        <f t="shared" si="4894"/>
        <v>0503</v>
      </c>
      <c r="F1805" s="30" t="s">
        <v>212</v>
      </c>
      <c r="G1805" s="30"/>
      <c r="H1805" s="31" t="s">
        <v>213</v>
      </c>
      <c r="I1805" s="32">
        <f t="shared" si="4951"/>
        <v>1148.5999999999999</v>
      </c>
      <c r="J1805" s="32">
        <f t="shared" si="4952"/>
        <v>1148.5999999999999</v>
      </c>
      <c r="K1805" s="32">
        <f t="shared" si="4953"/>
        <v>1148.5999999999999</v>
      </c>
      <c r="L1805" s="32">
        <f t="shared" si="4954"/>
        <v>0</v>
      </c>
      <c r="M1805" s="32">
        <f t="shared" si="4955"/>
        <v>0</v>
      </c>
      <c r="N1805" s="32">
        <f t="shared" si="4956"/>
        <v>0</v>
      </c>
      <c r="O1805" s="32">
        <f t="shared" si="4957"/>
        <v>0</v>
      </c>
      <c r="P1805" s="32">
        <f t="shared" si="4958"/>
        <v>0</v>
      </c>
      <c r="Q1805" s="32">
        <f t="shared" si="4959"/>
        <v>0</v>
      </c>
      <c r="R1805" s="32">
        <f t="shared" si="4960"/>
        <v>-28.4</v>
      </c>
      <c r="S1805" s="32">
        <f t="shared" si="4961"/>
        <v>0</v>
      </c>
      <c r="T1805" s="32">
        <f t="shared" si="4962"/>
        <v>0</v>
      </c>
      <c r="U1805" s="32">
        <v>0</v>
      </c>
      <c r="V1805" s="32">
        <f t="shared" si="4895"/>
        <v>1120.1999999999998</v>
      </c>
      <c r="W1805" s="32">
        <f t="shared" si="4963"/>
        <v>0</v>
      </c>
      <c r="X1805" s="32">
        <f t="shared" si="4964"/>
        <v>0</v>
      </c>
      <c r="Y1805" s="32">
        <f t="shared" si="4965"/>
        <v>0</v>
      </c>
      <c r="Z1805" s="32">
        <f t="shared" si="4966"/>
        <v>0</v>
      </c>
      <c r="AA1805" s="32">
        <f t="shared" si="4967"/>
        <v>0</v>
      </c>
      <c r="AB1805" s="32">
        <f t="shared" si="4968"/>
        <v>654.95609000000002</v>
      </c>
      <c r="AC1805" s="33">
        <f t="shared" si="4969"/>
        <v>850.3</v>
      </c>
      <c r="AD1805" s="33">
        <f t="shared" si="4970"/>
        <v>850.29917</v>
      </c>
      <c r="AE1805" s="34">
        <f t="shared" si="4869"/>
        <v>99.999902387392694</v>
      </c>
      <c r="AF1805" s="32">
        <f t="shared" si="4971"/>
        <v>850.3</v>
      </c>
      <c r="AG1805" s="32">
        <f t="shared" si="4972"/>
        <v>0</v>
      </c>
      <c r="AH1805" s="32">
        <f t="shared" si="4973"/>
        <v>0</v>
      </c>
      <c r="AI1805" s="32">
        <f t="shared" si="4974"/>
        <v>0</v>
      </c>
      <c r="AJ1805" s="32">
        <f t="shared" si="4975"/>
        <v>0</v>
      </c>
      <c r="AK1805" s="32">
        <f t="shared" si="4976"/>
        <v>0</v>
      </c>
      <c r="AL1805" s="32">
        <f t="shared" si="4870"/>
        <v>850.3</v>
      </c>
      <c r="AM1805" s="32">
        <f t="shared" si="4871"/>
        <v>269.89999999999986</v>
      </c>
    </row>
    <row r="1806" spans="2:40" ht="31.2" x14ac:dyDescent="0.3">
      <c r="B1806" s="30" t="s">
        <v>831</v>
      </c>
      <c r="C1806" s="30" t="s">
        <v>112</v>
      </c>
      <c r="D1806" s="30" t="s">
        <v>114</v>
      </c>
      <c r="E1806" s="15" t="str">
        <f t="shared" si="4894"/>
        <v>0503</v>
      </c>
      <c r="F1806" s="30" t="s">
        <v>798</v>
      </c>
      <c r="G1806" s="30"/>
      <c r="H1806" s="31" t="s">
        <v>799</v>
      </c>
      <c r="I1806" s="32">
        <f t="shared" si="4951"/>
        <v>1148.5999999999999</v>
      </c>
      <c r="J1806" s="32">
        <f t="shared" si="4952"/>
        <v>1148.5999999999999</v>
      </c>
      <c r="K1806" s="32">
        <f t="shared" si="4953"/>
        <v>1148.5999999999999</v>
      </c>
      <c r="L1806" s="32">
        <f t="shared" si="4954"/>
        <v>0</v>
      </c>
      <c r="M1806" s="32">
        <f t="shared" si="4955"/>
        <v>0</v>
      </c>
      <c r="N1806" s="32">
        <f t="shared" si="4956"/>
        <v>0</v>
      </c>
      <c r="O1806" s="32">
        <f t="shared" si="4957"/>
        <v>0</v>
      </c>
      <c r="P1806" s="32">
        <f t="shared" si="4958"/>
        <v>0</v>
      </c>
      <c r="Q1806" s="32">
        <f t="shared" si="4959"/>
        <v>0</v>
      </c>
      <c r="R1806" s="32">
        <f t="shared" si="4960"/>
        <v>-28.4</v>
      </c>
      <c r="S1806" s="32">
        <f t="shared" si="4961"/>
        <v>0</v>
      </c>
      <c r="T1806" s="32">
        <f t="shared" si="4962"/>
        <v>0</v>
      </c>
      <c r="U1806" s="32">
        <v>0</v>
      </c>
      <c r="V1806" s="32">
        <f t="shared" si="4895"/>
        <v>1120.1999999999998</v>
      </c>
      <c r="W1806" s="32">
        <f t="shared" si="4963"/>
        <v>0</v>
      </c>
      <c r="X1806" s="32">
        <f t="shared" si="4964"/>
        <v>0</v>
      </c>
      <c r="Y1806" s="32">
        <f t="shared" si="4965"/>
        <v>0</v>
      </c>
      <c r="Z1806" s="32">
        <f t="shared" si="4966"/>
        <v>0</v>
      </c>
      <c r="AA1806" s="32">
        <f t="shared" si="4967"/>
        <v>0</v>
      </c>
      <c r="AB1806" s="32">
        <f t="shared" si="4968"/>
        <v>654.95609000000002</v>
      </c>
      <c r="AC1806" s="33">
        <f t="shared" si="4969"/>
        <v>850.3</v>
      </c>
      <c r="AD1806" s="33">
        <f t="shared" si="4970"/>
        <v>850.29917</v>
      </c>
      <c r="AE1806" s="34">
        <f t="shared" si="4869"/>
        <v>99.999902387392694</v>
      </c>
      <c r="AF1806" s="32">
        <f t="shared" si="4971"/>
        <v>850.3</v>
      </c>
      <c r="AG1806" s="32">
        <f t="shared" si="4972"/>
        <v>0</v>
      </c>
      <c r="AH1806" s="32">
        <f t="shared" si="4973"/>
        <v>0</v>
      </c>
      <c r="AI1806" s="32">
        <f t="shared" si="4974"/>
        <v>0</v>
      </c>
      <c r="AJ1806" s="32">
        <f t="shared" si="4975"/>
        <v>0</v>
      </c>
      <c r="AK1806" s="32">
        <f t="shared" si="4976"/>
        <v>0</v>
      </c>
      <c r="AL1806" s="32">
        <f t="shared" si="4870"/>
        <v>850.3</v>
      </c>
      <c r="AM1806" s="32">
        <f t="shared" si="4871"/>
        <v>269.89999999999986</v>
      </c>
    </row>
    <row r="1807" spans="2:40" ht="31.2" x14ac:dyDescent="0.3">
      <c r="B1807" s="30" t="s">
        <v>831</v>
      </c>
      <c r="C1807" s="30" t="s">
        <v>112</v>
      </c>
      <c r="D1807" s="30" t="s">
        <v>114</v>
      </c>
      <c r="E1807" s="15" t="str">
        <f t="shared" si="4894"/>
        <v>0503</v>
      </c>
      <c r="F1807" s="30" t="s">
        <v>800</v>
      </c>
      <c r="G1807" s="30"/>
      <c r="H1807" s="31" t="s">
        <v>801</v>
      </c>
      <c r="I1807" s="32">
        <f t="shared" si="4951"/>
        <v>1148.5999999999999</v>
      </c>
      <c r="J1807" s="32">
        <f t="shared" si="4952"/>
        <v>1148.5999999999999</v>
      </c>
      <c r="K1807" s="32">
        <f t="shared" si="4953"/>
        <v>1148.5999999999999</v>
      </c>
      <c r="L1807" s="32">
        <f t="shared" si="4954"/>
        <v>0</v>
      </c>
      <c r="M1807" s="32">
        <f t="shared" si="4955"/>
        <v>0</v>
      </c>
      <c r="N1807" s="32">
        <f t="shared" si="4956"/>
        <v>0</v>
      </c>
      <c r="O1807" s="32">
        <f t="shared" si="4957"/>
        <v>0</v>
      </c>
      <c r="P1807" s="32">
        <f t="shared" si="4958"/>
        <v>0</v>
      </c>
      <c r="Q1807" s="32">
        <f t="shared" si="4959"/>
        <v>0</v>
      </c>
      <c r="R1807" s="32">
        <f t="shared" si="4960"/>
        <v>-28.4</v>
      </c>
      <c r="S1807" s="32">
        <f t="shared" si="4961"/>
        <v>0</v>
      </c>
      <c r="T1807" s="32">
        <f t="shared" si="4962"/>
        <v>0</v>
      </c>
      <c r="U1807" s="32">
        <v>0</v>
      </c>
      <c r="V1807" s="32">
        <f t="shared" si="4895"/>
        <v>1120.1999999999998</v>
      </c>
      <c r="W1807" s="32">
        <f t="shared" si="4963"/>
        <v>0</v>
      </c>
      <c r="X1807" s="32">
        <f t="shared" si="4964"/>
        <v>0</v>
      </c>
      <c r="Y1807" s="32">
        <f t="shared" si="4965"/>
        <v>0</v>
      </c>
      <c r="Z1807" s="32">
        <f t="shared" si="4966"/>
        <v>0</v>
      </c>
      <c r="AA1807" s="32">
        <f t="shared" si="4967"/>
        <v>0</v>
      </c>
      <c r="AB1807" s="32">
        <f t="shared" si="4968"/>
        <v>654.95609000000002</v>
      </c>
      <c r="AC1807" s="33">
        <f t="shared" si="4969"/>
        <v>850.3</v>
      </c>
      <c r="AD1807" s="33">
        <f t="shared" si="4970"/>
        <v>850.29917</v>
      </c>
      <c r="AE1807" s="34">
        <f t="shared" si="4869"/>
        <v>99.999902387392694</v>
      </c>
      <c r="AF1807" s="32">
        <f t="shared" si="4971"/>
        <v>850.3</v>
      </c>
      <c r="AG1807" s="32">
        <f t="shared" si="4972"/>
        <v>0</v>
      </c>
      <c r="AH1807" s="32">
        <f t="shared" si="4973"/>
        <v>0</v>
      </c>
      <c r="AI1807" s="32">
        <f t="shared" si="4974"/>
        <v>0</v>
      </c>
      <c r="AJ1807" s="32">
        <f t="shared" si="4975"/>
        <v>0</v>
      </c>
      <c r="AK1807" s="32">
        <f t="shared" si="4976"/>
        <v>0</v>
      </c>
      <c r="AL1807" s="32">
        <f t="shared" si="4870"/>
        <v>850.3</v>
      </c>
      <c r="AM1807" s="32">
        <f t="shared" si="4871"/>
        <v>269.89999999999986</v>
      </c>
    </row>
    <row r="1808" spans="2:40" ht="31.2" x14ac:dyDescent="0.3">
      <c r="B1808" s="30" t="s">
        <v>831</v>
      </c>
      <c r="C1808" s="30" t="s">
        <v>112</v>
      </c>
      <c r="D1808" s="30" t="s">
        <v>114</v>
      </c>
      <c r="E1808" s="15" t="str">
        <f t="shared" si="4894"/>
        <v>0503</v>
      </c>
      <c r="F1808" s="30" t="s">
        <v>800</v>
      </c>
      <c r="G1808" s="30" t="s">
        <v>50</v>
      </c>
      <c r="H1808" s="31" t="s">
        <v>51</v>
      </c>
      <c r="I1808" s="32">
        <f t="shared" si="4951"/>
        <v>1148.5999999999999</v>
      </c>
      <c r="J1808" s="32">
        <f t="shared" si="4952"/>
        <v>1148.5999999999999</v>
      </c>
      <c r="K1808" s="32">
        <f t="shared" si="4953"/>
        <v>1148.5999999999999</v>
      </c>
      <c r="L1808" s="32">
        <f t="shared" si="4954"/>
        <v>0</v>
      </c>
      <c r="M1808" s="32">
        <f t="shared" si="4955"/>
        <v>0</v>
      </c>
      <c r="N1808" s="32">
        <f t="shared" si="4956"/>
        <v>0</v>
      </c>
      <c r="O1808" s="32">
        <f t="shared" si="4957"/>
        <v>0</v>
      </c>
      <c r="P1808" s="32">
        <f t="shared" si="4958"/>
        <v>0</v>
      </c>
      <c r="Q1808" s="32">
        <f t="shared" si="4959"/>
        <v>0</v>
      </c>
      <c r="R1808" s="32">
        <f t="shared" si="4960"/>
        <v>-28.4</v>
      </c>
      <c r="S1808" s="32">
        <f t="shared" si="4961"/>
        <v>0</v>
      </c>
      <c r="T1808" s="32">
        <f t="shared" si="4962"/>
        <v>0</v>
      </c>
      <c r="U1808" s="32">
        <v>0</v>
      </c>
      <c r="V1808" s="32">
        <f t="shared" si="4895"/>
        <v>1120.1999999999998</v>
      </c>
      <c r="W1808" s="32">
        <f t="shared" si="4963"/>
        <v>0</v>
      </c>
      <c r="X1808" s="32">
        <f t="shared" si="4964"/>
        <v>0</v>
      </c>
      <c r="Y1808" s="32">
        <f t="shared" si="4965"/>
        <v>0</v>
      </c>
      <c r="Z1808" s="32">
        <f t="shared" si="4966"/>
        <v>0</v>
      </c>
      <c r="AA1808" s="32">
        <f t="shared" si="4967"/>
        <v>0</v>
      </c>
      <c r="AB1808" s="32">
        <f t="shared" si="4968"/>
        <v>654.95609000000002</v>
      </c>
      <c r="AC1808" s="33">
        <f t="shared" si="4969"/>
        <v>850.3</v>
      </c>
      <c r="AD1808" s="33">
        <f t="shared" si="4970"/>
        <v>850.29917</v>
      </c>
      <c r="AE1808" s="34">
        <f t="shared" si="4869"/>
        <v>99.999902387392694</v>
      </c>
      <c r="AF1808" s="32">
        <f t="shared" si="4971"/>
        <v>850.3</v>
      </c>
      <c r="AG1808" s="32">
        <f t="shared" si="4972"/>
        <v>0</v>
      </c>
      <c r="AH1808" s="32">
        <f t="shared" si="4973"/>
        <v>0</v>
      </c>
      <c r="AI1808" s="32">
        <f t="shared" si="4974"/>
        <v>0</v>
      </c>
      <c r="AJ1808" s="32">
        <f t="shared" si="4975"/>
        <v>0</v>
      </c>
      <c r="AK1808" s="32">
        <f t="shared" si="4976"/>
        <v>0</v>
      </c>
      <c r="AL1808" s="32">
        <f t="shared" si="4870"/>
        <v>850.3</v>
      </c>
      <c r="AM1808" s="32">
        <f t="shared" si="4871"/>
        <v>269.89999999999986</v>
      </c>
    </row>
    <row r="1809" spans="2:40" ht="31.2" x14ac:dyDescent="0.3">
      <c r="B1809" s="30" t="s">
        <v>831</v>
      </c>
      <c r="C1809" s="30" t="s">
        <v>112</v>
      </c>
      <c r="D1809" s="30" t="s">
        <v>114</v>
      </c>
      <c r="E1809" s="15" t="str">
        <f t="shared" si="4894"/>
        <v>0503</v>
      </c>
      <c r="F1809" s="30" t="s">
        <v>800</v>
      </c>
      <c r="G1809" s="30" t="s">
        <v>52</v>
      </c>
      <c r="H1809" s="31" t="s">
        <v>53</v>
      </c>
      <c r="I1809" s="32">
        <v>1148.5999999999999</v>
      </c>
      <c r="J1809" s="32">
        <v>1148.5999999999999</v>
      </c>
      <c r="K1809" s="32">
        <v>1148.5999999999999</v>
      </c>
      <c r="L1809" s="32"/>
      <c r="M1809" s="32"/>
      <c r="N1809" s="32"/>
      <c r="O1809" s="32">
        <v>0</v>
      </c>
      <c r="P1809" s="32">
        <v>0</v>
      </c>
      <c r="Q1809" s="32">
        <v>0</v>
      </c>
      <c r="R1809" s="32">
        <v>-28.4</v>
      </c>
      <c r="S1809" s="32">
        <v>0</v>
      </c>
      <c r="T1809" s="32">
        <v>0</v>
      </c>
      <c r="U1809" s="32">
        <v>0</v>
      </c>
      <c r="V1809" s="32">
        <f t="shared" si="4895"/>
        <v>1120.1999999999998</v>
      </c>
      <c r="W1809" s="32"/>
      <c r="X1809" s="32"/>
      <c r="Y1809" s="32"/>
      <c r="Z1809" s="32"/>
      <c r="AA1809" s="32"/>
      <c r="AB1809" s="32">
        <v>654.95609000000002</v>
      </c>
      <c r="AC1809" s="33">
        <v>850.3</v>
      </c>
      <c r="AD1809" s="33">
        <v>850.29917</v>
      </c>
      <c r="AE1809" s="34">
        <f t="shared" si="4869"/>
        <v>99.999902387392694</v>
      </c>
      <c r="AF1809" s="32">
        <v>850.3</v>
      </c>
      <c r="AG1809" s="32">
        <v>0</v>
      </c>
      <c r="AH1809" s="32">
        <v>0</v>
      </c>
      <c r="AI1809" s="32">
        <v>0</v>
      </c>
      <c r="AJ1809" s="32">
        <v>0</v>
      </c>
      <c r="AK1809" s="32">
        <v>0</v>
      </c>
      <c r="AL1809" s="32">
        <f t="shared" si="4870"/>
        <v>850.3</v>
      </c>
      <c r="AM1809" s="32">
        <f t="shared" si="4871"/>
        <v>269.89999999999986</v>
      </c>
      <c r="AN1809" s="12"/>
    </row>
    <row r="1810" spans="2:40" ht="31.2" x14ac:dyDescent="0.3">
      <c r="B1810" s="30" t="s">
        <v>831</v>
      </c>
      <c r="C1810" s="30" t="s">
        <v>112</v>
      </c>
      <c r="D1810" s="30" t="s">
        <v>114</v>
      </c>
      <c r="E1810" s="15" t="str">
        <f t="shared" si="4894"/>
        <v>0503</v>
      </c>
      <c r="F1810" s="30" t="s">
        <v>760</v>
      </c>
      <c r="G1810" s="30"/>
      <c r="H1810" s="31" t="s">
        <v>761</v>
      </c>
      <c r="I1810" s="32">
        <f t="shared" si="4951"/>
        <v>8723.7999999999993</v>
      </c>
      <c r="J1810" s="32">
        <f t="shared" si="4952"/>
        <v>2323.8000000000002</v>
      </c>
      <c r="K1810" s="32">
        <f t="shared" si="4953"/>
        <v>2323.8000000000002</v>
      </c>
      <c r="L1810" s="32">
        <f t="shared" si="4954"/>
        <v>5250</v>
      </c>
      <c r="M1810" s="32">
        <f t="shared" si="4955"/>
        <v>5250</v>
      </c>
      <c r="N1810" s="32">
        <f t="shared" si="4956"/>
        <v>5145</v>
      </c>
      <c r="O1810" s="32">
        <f t="shared" si="4957"/>
        <v>0</v>
      </c>
      <c r="P1810" s="32">
        <f t="shared" si="4958"/>
        <v>0</v>
      </c>
      <c r="Q1810" s="32">
        <f t="shared" si="4959"/>
        <v>0</v>
      </c>
      <c r="R1810" s="32">
        <f t="shared" si="4960"/>
        <v>242.45800000000003</v>
      </c>
      <c r="S1810" s="32">
        <f t="shared" si="4961"/>
        <v>0</v>
      </c>
      <c r="T1810" s="32">
        <f t="shared" si="4962"/>
        <v>0</v>
      </c>
      <c r="U1810" s="32">
        <v>0</v>
      </c>
      <c r="V1810" s="32">
        <f t="shared" si="4895"/>
        <v>14216.258</v>
      </c>
      <c r="W1810" s="32">
        <f t="shared" si="4963"/>
        <v>0</v>
      </c>
      <c r="X1810" s="32">
        <f t="shared" si="4964"/>
        <v>0</v>
      </c>
      <c r="Y1810" s="32">
        <f t="shared" si="4965"/>
        <v>0</v>
      </c>
      <c r="Z1810" s="32">
        <f t="shared" si="4966"/>
        <v>0</v>
      </c>
      <c r="AA1810" s="32">
        <f t="shared" si="4967"/>
        <v>0</v>
      </c>
      <c r="AB1810" s="32">
        <f t="shared" si="4968"/>
        <v>1874.1570999999999</v>
      </c>
      <c r="AC1810" s="33">
        <f t="shared" si="4969"/>
        <v>14167.82814</v>
      </c>
      <c r="AD1810" s="33">
        <f t="shared" si="4970"/>
        <v>13807.4925</v>
      </c>
      <c r="AE1810" s="34">
        <f t="shared" si="4869"/>
        <v>97.456662824821649</v>
      </c>
      <c r="AF1810" s="32">
        <f t="shared" si="4971"/>
        <v>24138.440580000002</v>
      </c>
      <c r="AG1810" s="32">
        <f t="shared" si="4972"/>
        <v>0</v>
      </c>
      <c r="AH1810" s="32">
        <f t="shared" si="4973"/>
        <v>0</v>
      </c>
      <c r="AI1810" s="32">
        <f t="shared" si="4974"/>
        <v>0</v>
      </c>
      <c r="AJ1810" s="32">
        <f t="shared" si="4975"/>
        <v>0</v>
      </c>
      <c r="AK1810" s="32">
        <f t="shared" si="4976"/>
        <v>0</v>
      </c>
      <c r="AL1810" s="32">
        <f t="shared" si="4870"/>
        <v>24138.440580000002</v>
      </c>
      <c r="AM1810" s="32">
        <f t="shared" si="4871"/>
        <v>-9922.1825800000024</v>
      </c>
    </row>
    <row r="1811" spans="2:40" ht="31.2" x14ac:dyDescent="0.3">
      <c r="B1811" s="30" t="s">
        <v>831</v>
      </c>
      <c r="C1811" s="30" t="s">
        <v>112</v>
      </c>
      <c r="D1811" s="30" t="s">
        <v>114</v>
      </c>
      <c r="E1811" s="15" t="str">
        <f t="shared" si="4894"/>
        <v>0503</v>
      </c>
      <c r="F1811" s="30" t="s">
        <v>802</v>
      </c>
      <c r="G1811" s="30"/>
      <c r="H1811" s="31" t="s">
        <v>803</v>
      </c>
      <c r="I1811" s="32">
        <f t="shared" ref="I1811:T1811" si="4977">I1812+I1816</f>
        <v>8723.7999999999993</v>
      </c>
      <c r="J1811" s="32">
        <f t="shared" si="4977"/>
        <v>2323.8000000000002</v>
      </c>
      <c r="K1811" s="32">
        <f t="shared" si="4977"/>
        <v>2323.8000000000002</v>
      </c>
      <c r="L1811" s="32">
        <f t="shared" si="4977"/>
        <v>5250</v>
      </c>
      <c r="M1811" s="32">
        <f t="shared" si="4977"/>
        <v>5250</v>
      </c>
      <c r="N1811" s="32">
        <f t="shared" si="4977"/>
        <v>5145</v>
      </c>
      <c r="O1811" s="32">
        <f t="shared" si="4977"/>
        <v>0</v>
      </c>
      <c r="P1811" s="32">
        <f t="shared" si="4977"/>
        <v>0</v>
      </c>
      <c r="Q1811" s="32">
        <f t="shared" si="4977"/>
        <v>0</v>
      </c>
      <c r="R1811" s="32">
        <f t="shared" si="4977"/>
        <v>242.45800000000003</v>
      </c>
      <c r="S1811" s="32">
        <f t="shared" si="4977"/>
        <v>0</v>
      </c>
      <c r="T1811" s="32">
        <f t="shared" si="4977"/>
        <v>0</v>
      </c>
      <c r="U1811" s="32">
        <v>0</v>
      </c>
      <c r="V1811" s="32">
        <f t="shared" si="4895"/>
        <v>14216.258</v>
      </c>
      <c r="W1811" s="32">
        <f t="shared" ref="W1811:AD1811" si="4978">W1812+W1816</f>
        <v>0</v>
      </c>
      <c r="X1811" s="32">
        <f t="shared" si="4978"/>
        <v>0</v>
      </c>
      <c r="Y1811" s="32">
        <f t="shared" si="4978"/>
        <v>0</v>
      </c>
      <c r="Z1811" s="32">
        <f t="shared" si="4978"/>
        <v>0</v>
      </c>
      <c r="AA1811" s="32">
        <f t="shared" si="4978"/>
        <v>0</v>
      </c>
      <c r="AB1811" s="32">
        <f t="shared" si="4978"/>
        <v>1874.1570999999999</v>
      </c>
      <c r="AC1811" s="33">
        <f t="shared" si="4978"/>
        <v>14167.82814</v>
      </c>
      <c r="AD1811" s="33">
        <f t="shared" si="4978"/>
        <v>13807.4925</v>
      </c>
      <c r="AE1811" s="34">
        <f t="shared" si="4869"/>
        <v>97.456662824821649</v>
      </c>
      <c r="AF1811" s="32">
        <f t="shared" ref="AF1811:AK1811" si="4979">AF1812+AF1816</f>
        <v>24138.440580000002</v>
      </c>
      <c r="AG1811" s="32">
        <f t="shared" si="4979"/>
        <v>0</v>
      </c>
      <c r="AH1811" s="32">
        <f t="shared" si="4979"/>
        <v>0</v>
      </c>
      <c r="AI1811" s="32">
        <f t="shared" si="4979"/>
        <v>0</v>
      </c>
      <c r="AJ1811" s="32">
        <f t="shared" si="4979"/>
        <v>0</v>
      </c>
      <c r="AK1811" s="32">
        <f t="shared" si="4979"/>
        <v>0</v>
      </c>
      <c r="AL1811" s="32">
        <f t="shared" si="4870"/>
        <v>24138.440580000002</v>
      </c>
      <c r="AM1811" s="32">
        <f t="shared" si="4871"/>
        <v>-9922.1825800000024</v>
      </c>
    </row>
    <row r="1812" spans="2:40" ht="46.8" x14ac:dyDescent="0.3">
      <c r="B1812" s="30" t="s">
        <v>831</v>
      </c>
      <c r="C1812" s="30" t="s">
        <v>112</v>
      </c>
      <c r="D1812" s="30" t="s">
        <v>114</v>
      </c>
      <c r="E1812" s="15" t="str">
        <f t="shared" si="4894"/>
        <v>0503</v>
      </c>
      <c r="F1812" s="30" t="s">
        <v>804</v>
      </c>
      <c r="G1812" s="30"/>
      <c r="H1812" s="31" t="s">
        <v>805</v>
      </c>
      <c r="I1812" s="32">
        <f t="shared" ref="I1812:I1814" si="4980">I1813</f>
        <v>2323.8000000000002</v>
      </c>
      <c r="J1812" s="32">
        <f t="shared" ref="J1812:J1814" si="4981">J1813</f>
        <v>2323.8000000000002</v>
      </c>
      <c r="K1812" s="32">
        <f t="shared" ref="K1812:K1814" si="4982">K1813</f>
        <v>2323.8000000000002</v>
      </c>
      <c r="L1812" s="32">
        <f t="shared" ref="L1812:L1814" si="4983">L1813</f>
        <v>0</v>
      </c>
      <c r="M1812" s="32">
        <f t="shared" ref="M1812:M1814" si="4984">M1813</f>
        <v>0</v>
      </c>
      <c r="N1812" s="32">
        <f t="shared" ref="N1812:N1814" si="4985">N1813</f>
        <v>0</v>
      </c>
      <c r="O1812" s="32">
        <f t="shared" ref="O1812:O1814" si="4986">O1813</f>
        <v>0</v>
      </c>
      <c r="P1812" s="32">
        <f t="shared" ref="P1812:P1814" si="4987">P1813</f>
        <v>0</v>
      </c>
      <c r="Q1812" s="32">
        <f t="shared" ref="Q1812:Q1814" si="4988">Q1813</f>
        <v>0</v>
      </c>
      <c r="R1812" s="32">
        <f t="shared" ref="R1812:R1814" si="4989">R1813</f>
        <v>242.45800000000003</v>
      </c>
      <c r="S1812" s="32">
        <f t="shared" ref="S1812:S1814" si="4990">S1813</f>
        <v>0</v>
      </c>
      <c r="T1812" s="32">
        <f t="shared" ref="T1812:T1814" si="4991">T1813</f>
        <v>0</v>
      </c>
      <c r="U1812" s="32">
        <v>0</v>
      </c>
      <c r="V1812" s="32">
        <f t="shared" si="4895"/>
        <v>2566.2580000000003</v>
      </c>
      <c r="W1812" s="32">
        <f t="shared" ref="W1812:W1814" si="4992">W1813</f>
        <v>0</v>
      </c>
      <c r="X1812" s="32">
        <f t="shared" ref="X1812:X1814" si="4993">X1813</f>
        <v>0</v>
      </c>
      <c r="Y1812" s="32">
        <f t="shared" ref="Y1812:Y1814" si="4994">Y1813</f>
        <v>0</v>
      </c>
      <c r="Z1812" s="32">
        <f t="shared" ref="Z1812:Z1814" si="4995">Z1813</f>
        <v>0</v>
      </c>
      <c r="AA1812" s="32">
        <f t="shared" ref="AA1812:AA1814" si="4996">AA1813</f>
        <v>0</v>
      </c>
      <c r="AB1812" s="32">
        <f t="shared" ref="AB1812:AB1814" si="4997">AB1813</f>
        <v>1874.1570999999999</v>
      </c>
      <c r="AC1812" s="33">
        <f t="shared" ref="AC1812:AC1814" si="4998">AC1813</f>
        <v>2975.49145</v>
      </c>
      <c r="AD1812" s="33">
        <f t="shared" ref="AD1812:AD1814" si="4999">AD1813</f>
        <v>2952.7950599999999</v>
      </c>
      <c r="AE1812" s="34">
        <f t="shared" si="4869"/>
        <v>99.237222140228297</v>
      </c>
      <c r="AF1812" s="32">
        <f t="shared" ref="AF1812:AF1814" si="5000">AF1813</f>
        <v>2566.2579999999998</v>
      </c>
      <c r="AG1812" s="32">
        <f t="shared" ref="AG1812:AG1814" si="5001">AG1813</f>
        <v>0</v>
      </c>
      <c r="AH1812" s="32">
        <f t="shared" ref="AH1812:AH1814" si="5002">AH1813</f>
        <v>0</v>
      </c>
      <c r="AI1812" s="32">
        <f t="shared" ref="AI1812:AI1814" si="5003">AI1813</f>
        <v>0</v>
      </c>
      <c r="AJ1812" s="32">
        <f t="shared" ref="AJ1812:AJ1814" si="5004">AJ1813</f>
        <v>0</v>
      </c>
      <c r="AK1812" s="32">
        <f t="shared" ref="AK1812:AK1814" si="5005">AK1813</f>
        <v>0</v>
      </c>
      <c r="AL1812" s="32">
        <f t="shared" si="4870"/>
        <v>2566.2579999999998</v>
      </c>
      <c r="AM1812" s="32">
        <f t="shared" si="4871"/>
        <v>0</v>
      </c>
    </row>
    <row r="1813" spans="2:40" ht="31.2" x14ac:dyDescent="0.3">
      <c r="B1813" s="30" t="s">
        <v>831</v>
      </c>
      <c r="C1813" s="30" t="s">
        <v>112</v>
      </c>
      <c r="D1813" s="30" t="s">
        <v>114</v>
      </c>
      <c r="E1813" s="15" t="str">
        <f t="shared" si="4894"/>
        <v>0503</v>
      </c>
      <c r="F1813" s="30" t="s">
        <v>806</v>
      </c>
      <c r="G1813" s="30"/>
      <c r="H1813" s="31" t="s">
        <v>807</v>
      </c>
      <c r="I1813" s="32">
        <f t="shared" si="4980"/>
        <v>2323.8000000000002</v>
      </c>
      <c r="J1813" s="32">
        <f t="shared" si="4981"/>
        <v>2323.8000000000002</v>
      </c>
      <c r="K1813" s="32">
        <f t="shared" si="4982"/>
        <v>2323.8000000000002</v>
      </c>
      <c r="L1813" s="32">
        <f t="shared" si="4983"/>
        <v>0</v>
      </c>
      <c r="M1813" s="32">
        <f t="shared" si="4984"/>
        <v>0</v>
      </c>
      <c r="N1813" s="32">
        <f t="shared" si="4985"/>
        <v>0</v>
      </c>
      <c r="O1813" s="32">
        <f t="shared" si="4986"/>
        <v>0</v>
      </c>
      <c r="P1813" s="32">
        <f t="shared" si="4987"/>
        <v>0</v>
      </c>
      <c r="Q1813" s="32">
        <f t="shared" si="4988"/>
        <v>0</v>
      </c>
      <c r="R1813" s="32">
        <f t="shared" si="4989"/>
        <v>242.45800000000003</v>
      </c>
      <c r="S1813" s="32">
        <f t="shared" si="4990"/>
        <v>0</v>
      </c>
      <c r="T1813" s="32">
        <f t="shared" si="4991"/>
        <v>0</v>
      </c>
      <c r="U1813" s="32">
        <v>0</v>
      </c>
      <c r="V1813" s="32">
        <f t="shared" si="4895"/>
        <v>2566.2580000000003</v>
      </c>
      <c r="W1813" s="32">
        <f t="shared" si="4992"/>
        <v>0</v>
      </c>
      <c r="X1813" s="32">
        <f t="shared" si="4993"/>
        <v>0</v>
      </c>
      <c r="Y1813" s="32">
        <f t="shared" si="4994"/>
        <v>0</v>
      </c>
      <c r="Z1813" s="32">
        <f t="shared" si="4995"/>
        <v>0</v>
      </c>
      <c r="AA1813" s="32">
        <f t="shared" si="4996"/>
        <v>0</v>
      </c>
      <c r="AB1813" s="32">
        <f t="shared" si="4997"/>
        <v>1874.1570999999999</v>
      </c>
      <c r="AC1813" s="33">
        <f t="shared" si="4998"/>
        <v>2975.49145</v>
      </c>
      <c r="AD1813" s="33">
        <f t="shared" si="4999"/>
        <v>2952.7950599999999</v>
      </c>
      <c r="AE1813" s="34">
        <f t="shared" si="4869"/>
        <v>99.237222140228297</v>
      </c>
      <c r="AF1813" s="32">
        <f t="shared" si="5000"/>
        <v>2566.2579999999998</v>
      </c>
      <c r="AG1813" s="32">
        <f t="shared" si="5001"/>
        <v>0</v>
      </c>
      <c r="AH1813" s="32">
        <f t="shared" si="5002"/>
        <v>0</v>
      </c>
      <c r="AI1813" s="32">
        <f t="shared" si="5003"/>
        <v>0</v>
      </c>
      <c r="AJ1813" s="32">
        <f t="shared" si="5004"/>
        <v>0</v>
      </c>
      <c r="AK1813" s="32">
        <f t="shared" si="5005"/>
        <v>0</v>
      </c>
      <c r="AL1813" s="32">
        <f t="shared" si="4870"/>
        <v>2566.2579999999998</v>
      </c>
      <c r="AM1813" s="32">
        <f t="shared" si="4871"/>
        <v>0</v>
      </c>
    </row>
    <row r="1814" spans="2:40" ht="31.2" x14ac:dyDescent="0.3">
      <c r="B1814" s="30" t="s">
        <v>831</v>
      </c>
      <c r="C1814" s="30" t="s">
        <v>112</v>
      </c>
      <c r="D1814" s="30" t="s">
        <v>114</v>
      </c>
      <c r="E1814" s="15" t="str">
        <f t="shared" si="4894"/>
        <v>0503</v>
      </c>
      <c r="F1814" s="30" t="s">
        <v>806</v>
      </c>
      <c r="G1814" s="30" t="s">
        <v>50</v>
      </c>
      <c r="H1814" s="31" t="s">
        <v>51</v>
      </c>
      <c r="I1814" s="32">
        <f t="shared" si="4980"/>
        <v>2323.8000000000002</v>
      </c>
      <c r="J1814" s="32">
        <f t="shared" si="4981"/>
        <v>2323.8000000000002</v>
      </c>
      <c r="K1814" s="32">
        <f t="shared" si="4982"/>
        <v>2323.8000000000002</v>
      </c>
      <c r="L1814" s="32">
        <f t="shared" si="4983"/>
        <v>0</v>
      </c>
      <c r="M1814" s="32">
        <f t="shared" si="4984"/>
        <v>0</v>
      </c>
      <c r="N1814" s="32">
        <f t="shared" si="4985"/>
        <v>0</v>
      </c>
      <c r="O1814" s="32">
        <f t="shared" si="4986"/>
        <v>0</v>
      </c>
      <c r="P1814" s="32">
        <f t="shared" si="4987"/>
        <v>0</v>
      </c>
      <c r="Q1814" s="32">
        <f t="shared" si="4988"/>
        <v>0</v>
      </c>
      <c r="R1814" s="32">
        <f t="shared" si="4989"/>
        <v>242.45800000000003</v>
      </c>
      <c r="S1814" s="32">
        <f t="shared" si="4990"/>
        <v>0</v>
      </c>
      <c r="T1814" s="32">
        <f t="shared" si="4991"/>
        <v>0</v>
      </c>
      <c r="U1814" s="32">
        <v>0</v>
      </c>
      <c r="V1814" s="32">
        <f t="shared" si="4895"/>
        <v>2566.2580000000003</v>
      </c>
      <c r="W1814" s="32">
        <f t="shared" si="4992"/>
        <v>0</v>
      </c>
      <c r="X1814" s="32">
        <f t="shared" si="4993"/>
        <v>0</v>
      </c>
      <c r="Y1814" s="32">
        <f t="shared" si="4994"/>
        <v>0</v>
      </c>
      <c r="Z1814" s="32">
        <f t="shared" si="4995"/>
        <v>0</v>
      </c>
      <c r="AA1814" s="32">
        <f t="shared" si="4996"/>
        <v>0</v>
      </c>
      <c r="AB1814" s="32">
        <f t="shared" si="4997"/>
        <v>1874.1570999999999</v>
      </c>
      <c r="AC1814" s="33">
        <f t="shared" si="4998"/>
        <v>2975.49145</v>
      </c>
      <c r="AD1814" s="33">
        <f t="shared" si="4999"/>
        <v>2952.7950599999999</v>
      </c>
      <c r="AE1814" s="34">
        <f t="shared" si="4869"/>
        <v>99.237222140228297</v>
      </c>
      <c r="AF1814" s="32">
        <f t="shared" si="5000"/>
        <v>2566.2579999999998</v>
      </c>
      <c r="AG1814" s="32">
        <f t="shared" si="5001"/>
        <v>0</v>
      </c>
      <c r="AH1814" s="32">
        <f t="shared" si="5002"/>
        <v>0</v>
      </c>
      <c r="AI1814" s="32">
        <f t="shared" si="5003"/>
        <v>0</v>
      </c>
      <c r="AJ1814" s="32">
        <f t="shared" si="5004"/>
        <v>0</v>
      </c>
      <c r="AK1814" s="32">
        <f t="shared" si="5005"/>
        <v>0</v>
      </c>
      <c r="AL1814" s="32">
        <f t="shared" si="4870"/>
        <v>2566.2579999999998</v>
      </c>
      <c r="AM1814" s="32">
        <f t="shared" si="4871"/>
        <v>0</v>
      </c>
    </row>
    <row r="1815" spans="2:40" ht="31.2" x14ac:dyDescent="0.3">
      <c r="B1815" s="30" t="s">
        <v>831</v>
      </c>
      <c r="C1815" s="30" t="s">
        <v>112</v>
      </c>
      <c r="D1815" s="30" t="s">
        <v>114</v>
      </c>
      <c r="E1815" s="15" t="str">
        <f t="shared" si="4894"/>
        <v>0503</v>
      </c>
      <c r="F1815" s="30" t="s">
        <v>806</v>
      </c>
      <c r="G1815" s="30" t="s">
        <v>52</v>
      </c>
      <c r="H1815" s="31" t="s">
        <v>53</v>
      </c>
      <c r="I1815" s="32">
        <v>2323.8000000000002</v>
      </c>
      <c r="J1815" s="32">
        <v>2323.8000000000002</v>
      </c>
      <c r="K1815" s="32">
        <v>2323.8000000000002</v>
      </c>
      <c r="L1815" s="32"/>
      <c r="M1815" s="32"/>
      <c r="N1815" s="32"/>
      <c r="O1815" s="32">
        <v>0</v>
      </c>
      <c r="P1815" s="32">
        <v>0</v>
      </c>
      <c r="Q1815" s="32">
        <v>0</v>
      </c>
      <c r="R1815" s="32">
        <f>611.354-368.896</f>
        <v>242.45800000000003</v>
      </c>
      <c r="S1815" s="32">
        <v>0</v>
      </c>
      <c r="T1815" s="32">
        <v>0</v>
      </c>
      <c r="U1815" s="32">
        <v>0</v>
      </c>
      <c r="V1815" s="32">
        <f t="shared" si="4895"/>
        <v>2566.2580000000003</v>
      </c>
      <c r="W1815" s="32"/>
      <c r="X1815" s="32"/>
      <c r="Y1815" s="32"/>
      <c r="Z1815" s="32"/>
      <c r="AA1815" s="32"/>
      <c r="AB1815" s="32">
        <v>1874.1570999999999</v>
      </c>
      <c r="AC1815" s="33">
        <v>2975.49145</v>
      </c>
      <c r="AD1815" s="33">
        <v>2952.7950599999999</v>
      </c>
      <c r="AE1815" s="34">
        <f t="shared" si="4869"/>
        <v>99.237222140228297</v>
      </c>
      <c r="AF1815" s="32">
        <v>2566.2579999999998</v>
      </c>
      <c r="AG1815" s="32">
        <v>0</v>
      </c>
      <c r="AH1815" s="32">
        <v>0</v>
      </c>
      <c r="AI1815" s="32">
        <v>0</v>
      </c>
      <c r="AJ1815" s="32">
        <v>0</v>
      </c>
      <c r="AK1815" s="32">
        <v>0</v>
      </c>
      <c r="AL1815" s="32">
        <f t="shared" si="4870"/>
        <v>2566.2579999999998</v>
      </c>
      <c r="AM1815" s="32">
        <f t="shared" si="4871"/>
        <v>0</v>
      </c>
      <c r="AN1815" s="12"/>
    </row>
    <row r="1816" spans="2:40" ht="31.2" x14ac:dyDescent="0.3">
      <c r="B1816" s="30" t="s">
        <v>831</v>
      </c>
      <c r="C1816" s="30" t="s">
        <v>112</v>
      </c>
      <c r="D1816" s="30" t="s">
        <v>114</v>
      </c>
      <c r="E1816" s="15" t="str">
        <f t="shared" si="4894"/>
        <v>0503</v>
      </c>
      <c r="F1816" s="30" t="s">
        <v>808</v>
      </c>
      <c r="G1816" s="30"/>
      <c r="H1816" s="31" t="s">
        <v>809</v>
      </c>
      <c r="I1816" s="32">
        <f t="shared" ref="I1816:T1816" si="5006">I1820+I1817</f>
        <v>6400</v>
      </c>
      <c r="J1816" s="32">
        <f t="shared" si="5006"/>
        <v>0</v>
      </c>
      <c r="K1816" s="32">
        <f t="shared" si="5006"/>
        <v>0</v>
      </c>
      <c r="L1816" s="32">
        <f t="shared" si="5006"/>
        <v>5250</v>
      </c>
      <c r="M1816" s="32">
        <f t="shared" si="5006"/>
        <v>5250</v>
      </c>
      <c r="N1816" s="32">
        <f t="shared" si="5006"/>
        <v>5145</v>
      </c>
      <c r="O1816" s="32">
        <f t="shared" si="5006"/>
        <v>0</v>
      </c>
      <c r="P1816" s="32">
        <f t="shared" si="5006"/>
        <v>0</v>
      </c>
      <c r="Q1816" s="32">
        <f t="shared" si="5006"/>
        <v>0</v>
      </c>
      <c r="R1816" s="32">
        <f t="shared" si="5006"/>
        <v>0</v>
      </c>
      <c r="S1816" s="32">
        <f t="shared" si="5006"/>
        <v>0</v>
      </c>
      <c r="T1816" s="32">
        <f t="shared" si="5006"/>
        <v>0</v>
      </c>
      <c r="U1816" s="32">
        <v>0</v>
      </c>
      <c r="V1816" s="32">
        <f t="shared" si="4895"/>
        <v>11650</v>
      </c>
      <c r="W1816" s="32">
        <f t="shared" ref="W1816:AD1816" si="5007">W1820+W1817</f>
        <v>0</v>
      </c>
      <c r="X1816" s="32">
        <f t="shared" si="5007"/>
        <v>0</v>
      </c>
      <c r="Y1816" s="32">
        <f t="shared" si="5007"/>
        <v>0</v>
      </c>
      <c r="Z1816" s="32">
        <f t="shared" si="5007"/>
        <v>0</v>
      </c>
      <c r="AA1816" s="32">
        <f t="shared" si="5007"/>
        <v>0</v>
      </c>
      <c r="AB1816" s="32">
        <f t="shared" si="5007"/>
        <v>0</v>
      </c>
      <c r="AC1816" s="33">
        <f t="shared" si="5007"/>
        <v>11192.33669</v>
      </c>
      <c r="AD1816" s="33">
        <f t="shared" si="5007"/>
        <v>10854.69744</v>
      </c>
      <c r="AE1816" s="34">
        <f t="shared" si="4869"/>
        <v>96.983299740243964</v>
      </c>
      <c r="AF1816" s="32">
        <f t="shared" ref="AF1816:AK1816" si="5008">AF1820+AF1817</f>
        <v>21572.182580000001</v>
      </c>
      <c r="AG1816" s="32">
        <f t="shared" si="5008"/>
        <v>0</v>
      </c>
      <c r="AH1816" s="32">
        <f t="shared" si="5008"/>
        <v>0</v>
      </c>
      <c r="AI1816" s="32">
        <f t="shared" si="5008"/>
        <v>0</v>
      </c>
      <c r="AJ1816" s="32">
        <f t="shared" si="5008"/>
        <v>0</v>
      </c>
      <c r="AK1816" s="32">
        <f t="shared" si="5008"/>
        <v>0</v>
      </c>
      <c r="AL1816" s="32">
        <f t="shared" si="4870"/>
        <v>21572.182580000001</v>
      </c>
      <c r="AM1816" s="32">
        <f t="shared" si="4871"/>
        <v>-9922.1825800000006</v>
      </c>
    </row>
    <row r="1817" spans="2:40" ht="31.2" x14ac:dyDescent="0.3">
      <c r="B1817" s="30" t="s">
        <v>831</v>
      </c>
      <c r="C1817" s="30" t="s">
        <v>112</v>
      </c>
      <c r="D1817" s="30" t="s">
        <v>114</v>
      </c>
      <c r="E1817" s="15" t="str">
        <f t="shared" si="4894"/>
        <v>0503</v>
      </c>
      <c r="F1817" s="30" t="s">
        <v>810</v>
      </c>
      <c r="G1817" s="30"/>
      <c r="H1817" s="31" t="s">
        <v>811</v>
      </c>
      <c r="I1817" s="32">
        <f t="shared" ref="I1817:I1825" si="5009">I1818</f>
        <v>6400</v>
      </c>
      <c r="J1817" s="32">
        <f t="shared" ref="J1817:J1825" si="5010">J1818</f>
        <v>0</v>
      </c>
      <c r="K1817" s="32">
        <f t="shared" ref="K1817:K1825" si="5011">K1818</f>
        <v>0</v>
      </c>
      <c r="L1817" s="32">
        <f t="shared" ref="L1817:L1825" si="5012">L1818</f>
        <v>5250</v>
      </c>
      <c r="M1817" s="32">
        <f t="shared" ref="M1817:M1825" si="5013">M1818</f>
        <v>5250</v>
      </c>
      <c r="N1817" s="32">
        <f t="shared" ref="N1817:N1825" si="5014">N1818</f>
        <v>5145</v>
      </c>
      <c r="O1817" s="32">
        <f t="shared" ref="O1817:O1825" si="5015">O1818</f>
        <v>0</v>
      </c>
      <c r="P1817" s="32">
        <f t="shared" ref="P1817:P1825" si="5016">P1818</f>
        <v>0</v>
      </c>
      <c r="Q1817" s="32">
        <f t="shared" ref="Q1817:Q1825" si="5017">Q1818</f>
        <v>0</v>
      </c>
      <c r="R1817" s="32">
        <f t="shared" ref="R1817:R1825" si="5018">R1818</f>
        <v>0</v>
      </c>
      <c r="S1817" s="32">
        <f t="shared" ref="S1817:S1825" si="5019">S1818</f>
        <v>0</v>
      </c>
      <c r="T1817" s="32">
        <f t="shared" ref="T1817:T1825" si="5020">T1818</f>
        <v>0</v>
      </c>
      <c r="U1817" s="32">
        <v>0</v>
      </c>
      <c r="V1817" s="32">
        <f t="shared" si="4895"/>
        <v>11650</v>
      </c>
      <c r="W1817" s="32">
        <f t="shared" ref="W1817:W1825" si="5021">W1818</f>
        <v>0</v>
      </c>
      <c r="X1817" s="32">
        <f t="shared" ref="X1817:X1825" si="5022">X1818</f>
        <v>0</v>
      </c>
      <c r="Y1817" s="32">
        <f t="shared" ref="Y1817:Y1825" si="5023">Y1818</f>
        <v>0</v>
      </c>
      <c r="Z1817" s="32">
        <f t="shared" ref="Z1817:Z1825" si="5024">Z1818</f>
        <v>0</v>
      </c>
      <c r="AA1817" s="32">
        <f t="shared" ref="AA1817:AA1825" si="5025">AA1818</f>
        <v>0</v>
      </c>
      <c r="AB1817" s="32">
        <f t="shared" ref="AB1817:AB1825" si="5026">AB1818</f>
        <v>0</v>
      </c>
      <c r="AC1817" s="33">
        <f t="shared" ref="AC1817:AC1825" si="5027">AC1818</f>
        <v>2511.4283099999998</v>
      </c>
      <c r="AD1817" s="33">
        <f t="shared" ref="AD1817:AD1818" si="5028">AD1818</f>
        <v>2308.4017199999998</v>
      </c>
      <c r="AE1817" s="34">
        <f t="shared" si="4869"/>
        <v>91.91589147929929</v>
      </c>
      <c r="AF1817" s="32">
        <f t="shared" ref="AF1817:AF1818" si="5029">AF1818</f>
        <v>4716.2776299999996</v>
      </c>
      <c r="AG1817" s="32">
        <f t="shared" ref="AG1817:AG1818" si="5030">AG1818</f>
        <v>0</v>
      </c>
      <c r="AH1817" s="32">
        <f t="shared" ref="AH1817:AH1818" si="5031">AH1818</f>
        <v>0</v>
      </c>
      <c r="AI1817" s="32">
        <f t="shared" ref="AI1817:AI1818" si="5032">AI1818</f>
        <v>0</v>
      </c>
      <c r="AJ1817" s="32">
        <f t="shared" ref="AJ1817:AJ1818" si="5033">AJ1818</f>
        <v>0</v>
      </c>
      <c r="AK1817" s="32">
        <f t="shared" ref="AK1817:AK1818" si="5034">AK1818</f>
        <v>0</v>
      </c>
      <c r="AL1817" s="32">
        <f t="shared" si="4870"/>
        <v>4716.2776299999996</v>
      </c>
      <c r="AM1817" s="32">
        <f t="shared" si="4871"/>
        <v>6933.7223700000004</v>
      </c>
    </row>
    <row r="1818" spans="2:40" x14ac:dyDescent="0.3">
      <c r="B1818" s="30" t="s">
        <v>831</v>
      </c>
      <c r="C1818" s="30" t="s">
        <v>112</v>
      </c>
      <c r="D1818" s="30" t="s">
        <v>114</v>
      </c>
      <c r="E1818" s="15" t="str">
        <f t="shared" si="4894"/>
        <v>0503</v>
      </c>
      <c r="F1818" s="30" t="s">
        <v>810</v>
      </c>
      <c r="G1818" s="30" t="s">
        <v>56</v>
      </c>
      <c r="H1818" s="31" t="s">
        <v>57</v>
      </c>
      <c r="I1818" s="32">
        <f t="shared" si="5009"/>
        <v>6400</v>
      </c>
      <c r="J1818" s="32">
        <f t="shared" si="5010"/>
        <v>0</v>
      </c>
      <c r="K1818" s="32">
        <f t="shared" si="5011"/>
        <v>0</v>
      </c>
      <c r="L1818" s="32">
        <f t="shared" si="5012"/>
        <v>5250</v>
      </c>
      <c r="M1818" s="32">
        <f t="shared" si="5013"/>
        <v>5250</v>
      </c>
      <c r="N1818" s="32">
        <f t="shared" si="5014"/>
        <v>5145</v>
      </c>
      <c r="O1818" s="32">
        <f t="shared" si="5015"/>
        <v>0</v>
      </c>
      <c r="P1818" s="32">
        <f t="shared" si="5016"/>
        <v>0</v>
      </c>
      <c r="Q1818" s="32">
        <f t="shared" si="5017"/>
        <v>0</v>
      </c>
      <c r="R1818" s="32">
        <f t="shared" si="5018"/>
        <v>0</v>
      </c>
      <c r="S1818" s="32">
        <f t="shared" si="5019"/>
        <v>0</v>
      </c>
      <c r="T1818" s="32">
        <f t="shared" si="5020"/>
        <v>0</v>
      </c>
      <c r="U1818" s="32">
        <v>0</v>
      </c>
      <c r="V1818" s="32">
        <f t="shared" si="4895"/>
        <v>11650</v>
      </c>
      <c r="W1818" s="32">
        <f t="shared" si="5021"/>
        <v>0</v>
      </c>
      <c r="X1818" s="32">
        <f t="shared" si="5022"/>
        <v>0</v>
      </c>
      <c r="Y1818" s="32">
        <f t="shared" si="5023"/>
        <v>0</v>
      </c>
      <c r="Z1818" s="32">
        <f t="shared" si="5024"/>
        <v>0</v>
      </c>
      <c r="AA1818" s="32">
        <f t="shared" si="5025"/>
        <v>0</v>
      </c>
      <c r="AB1818" s="32">
        <f t="shared" si="5026"/>
        <v>0</v>
      </c>
      <c r="AC1818" s="33">
        <f t="shared" si="5027"/>
        <v>2511.4283099999998</v>
      </c>
      <c r="AD1818" s="33">
        <f t="shared" si="5028"/>
        <v>2308.4017199999998</v>
      </c>
      <c r="AE1818" s="34">
        <f t="shared" si="4869"/>
        <v>91.91589147929929</v>
      </c>
      <c r="AF1818" s="32">
        <f t="shared" si="5029"/>
        <v>4716.2776299999996</v>
      </c>
      <c r="AG1818" s="32">
        <f t="shared" si="5030"/>
        <v>0</v>
      </c>
      <c r="AH1818" s="32">
        <f t="shared" si="5031"/>
        <v>0</v>
      </c>
      <c r="AI1818" s="32">
        <f t="shared" si="5032"/>
        <v>0</v>
      </c>
      <c r="AJ1818" s="32">
        <f t="shared" si="5033"/>
        <v>0</v>
      </c>
      <c r="AK1818" s="32">
        <f t="shared" si="5034"/>
        <v>0</v>
      </c>
      <c r="AL1818" s="32">
        <f t="shared" si="4870"/>
        <v>4716.2776299999996</v>
      </c>
      <c r="AM1818" s="32">
        <f t="shared" si="4871"/>
        <v>6933.7223700000004</v>
      </c>
    </row>
    <row r="1819" spans="2:40" ht="62.4" x14ac:dyDescent="0.3">
      <c r="B1819" s="30" t="s">
        <v>831</v>
      </c>
      <c r="C1819" s="30" t="s">
        <v>112</v>
      </c>
      <c r="D1819" s="30" t="s">
        <v>114</v>
      </c>
      <c r="E1819" s="15" t="str">
        <f t="shared" si="4894"/>
        <v>0503</v>
      </c>
      <c r="F1819" s="30" t="s">
        <v>810</v>
      </c>
      <c r="G1819" s="30" t="s">
        <v>472</v>
      </c>
      <c r="H1819" s="31" t="s">
        <v>473</v>
      </c>
      <c r="I1819" s="32">
        <v>6400</v>
      </c>
      <c r="J1819" s="32"/>
      <c r="K1819" s="32"/>
      <c r="L1819" s="32">
        <v>5250</v>
      </c>
      <c r="M1819" s="32">
        <v>5250</v>
      </c>
      <c r="N1819" s="32">
        <v>5145</v>
      </c>
      <c r="O1819" s="32">
        <v>0</v>
      </c>
      <c r="P1819" s="32">
        <v>0</v>
      </c>
      <c r="Q1819" s="32">
        <v>0</v>
      </c>
      <c r="R1819" s="32">
        <v>0</v>
      </c>
      <c r="S1819" s="32">
        <v>0</v>
      </c>
      <c r="T1819" s="32">
        <v>0</v>
      </c>
      <c r="U1819" s="32">
        <v>0</v>
      </c>
      <c r="V1819" s="32">
        <f t="shared" si="4895"/>
        <v>11650</v>
      </c>
      <c r="W1819" s="32"/>
      <c r="X1819" s="32"/>
      <c r="Y1819" s="32"/>
      <c r="Z1819" s="32"/>
      <c r="AA1819" s="32"/>
      <c r="AB1819" s="32">
        <v>0</v>
      </c>
      <c r="AC1819" s="33">
        <v>2511.4283099999998</v>
      </c>
      <c r="AD1819" s="33">
        <v>2308.4017199999998</v>
      </c>
      <c r="AE1819" s="34">
        <f t="shared" si="4869"/>
        <v>91.91589147929929</v>
      </c>
      <c r="AF1819" s="32">
        <v>4716.2776299999996</v>
      </c>
      <c r="AG1819" s="32">
        <v>0</v>
      </c>
      <c r="AH1819" s="32">
        <v>0</v>
      </c>
      <c r="AI1819" s="32">
        <v>0</v>
      </c>
      <c r="AJ1819" s="32">
        <v>0</v>
      </c>
      <c r="AK1819" s="32">
        <v>0</v>
      </c>
      <c r="AL1819" s="32">
        <f t="shared" si="4870"/>
        <v>4716.2776299999996</v>
      </c>
      <c r="AM1819" s="32">
        <f t="shared" si="4871"/>
        <v>6933.7223700000004</v>
      </c>
      <c r="AN1819" s="12"/>
    </row>
    <row r="1820" spans="2:40" x14ac:dyDescent="0.3">
      <c r="B1820" s="30" t="s">
        <v>831</v>
      </c>
      <c r="C1820" s="30" t="s">
        <v>112</v>
      </c>
      <c r="D1820" s="30" t="s">
        <v>114</v>
      </c>
      <c r="E1820" s="15" t="str">
        <f t="shared" si="4894"/>
        <v>0503</v>
      </c>
      <c r="F1820" s="30" t="s">
        <v>812</v>
      </c>
      <c r="G1820" s="30"/>
      <c r="H1820" s="31" t="s">
        <v>264</v>
      </c>
      <c r="I1820" s="32">
        <f t="shared" ref="I1820:T1820" si="5035">I1823</f>
        <v>0</v>
      </c>
      <c r="J1820" s="32">
        <f t="shared" si="5035"/>
        <v>0</v>
      </c>
      <c r="K1820" s="32">
        <f t="shared" si="5035"/>
        <v>0</v>
      </c>
      <c r="L1820" s="32">
        <f t="shared" si="5035"/>
        <v>0</v>
      </c>
      <c r="M1820" s="32">
        <f t="shared" si="5035"/>
        <v>0</v>
      </c>
      <c r="N1820" s="32">
        <f t="shared" si="5035"/>
        <v>0</v>
      </c>
      <c r="O1820" s="32">
        <f t="shared" si="5035"/>
        <v>0</v>
      </c>
      <c r="P1820" s="32">
        <f t="shared" si="5035"/>
        <v>0</v>
      </c>
      <c r="Q1820" s="32">
        <f t="shared" si="5035"/>
        <v>0</v>
      </c>
      <c r="R1820" s="32">
        <f t="shared" si="5035"/>
        <v>0</v>
      </c>
      <c r="S1820" s="32">
        <f t="shared" si="5035"/>
        <v>0</v>
      </c>
      <c r="T1820" s="32">
        <f t="shared" si="5035"/>
        <v>0</v>
      </c>
      <c r="U1820" s="32">
        <v>0</v>
      </c>
      <c r="V1820" s="32">
        <f t="shared" si="4895"/>
        <v>0</v>
      </c>
      <c r="W1820" s="32">
        <f t="shared" ref="W1820:AB1820" si="5036">W1823</f>
        <v>0</v>
      </c>
      <c r="X1820" s="32">
        <f t="shared" si="5036"/>
        <v>0</v>
      </c>
      <c r="Y1820" s="32">
        <f t="shared" si="5036"/>
        <v>0</v>
      </c>
      <c r="Z1820" s="32">
        <f t="shared" si="5036"/>
        <v>0</v>
      </c>
      <c r="AA1820" s="32">
        <f t="shared" si="5036"/>
        <v>0</v>
      </c>
      <c r="AB1820" s="32">
        <f t="shared" si="5036"/>
        <v>0</v>
      </c>
      <c r="AC1820" s="33">
        <f>AC1823+AC1821</f>
        <v>8680.9083800000008</v>
      </c>
      <c r="AD1820" s="33">
        <f>AD1823+AD1821</f>
        <v>8546.2957200000001</v>
      </c>
      <c r="AE1820" s="34">
        <f t="shared" si="4869"/>
        <v>98.449325184560919</v>
      </c>
      <c r="AF1820" s="32">
        <f t="shared" ref="AF1820:AK1820" si="5037">AF1823</f>
        <v>16855.90495</v>
      </c>
      <c r="AG1820" s="32">
        <f t="shared" si="5037"/>
        <v>0</v>
      </c>
      <c r="AH1820" s="32">
        <f t="shared" si="5037"/>
        <v>0</v>
      </c>
      <c r="AI1820" s="32">
        <f t="shared" si="5037"/>
        <v>0</v>
      </c>
      <c r="AJ1820" s="32">
        <f t="shared" si="5037"/>
        <v>0</v>
      </c>
      <c r="AK1820" s="32">
        <f t="shared" si="5037"/>
        <v>0</v>
      </c>
      <c r="AL1820" s="32">
        <f t="shared" si="4870"/>
        <v>16855.90495</v>
      </c>
      <c r="AM1820" s="32">
        <f t="shared" si="4871"/>
        <v>-16855.90495</v>
      </c>
    </row>
    <row r="1821" spans="2:40" ht="31.2" x14ac:dyDescent="0.3">
      <c r="B1821" s="30" t="s">
        <v>831</v>
      </c>
      <c r="C1821" s="30" t="s">
        <v>112</v>
      </c>
      <c r="D1821" s="30" t="s">
        <v>114</v>
      </c>
      <c r="E1821" s="15" t="str">
        <f t="shared" si="4894"/>
        <v>0503</v>
      </c>
      <c r="F1821" s="30" t="s">
        <v>812</v>
      </c>
      <c r="G1821" s="30" t="s">
        <v>174</v>
      </c>
      <c r="H1821" s="31" t="s">
        <v>175</v>
      </c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>
        <f>V1822</f>
        <v>0</v>
      </c>
      <c r="W1821" s="32"/>
      <c r="X1821" s="32"/>
      <c r="Y1821" s="32"/>
      <c r="Z1821" s="32"/>
      <c r="AA1821" s="32"/>
      <c r="AB1821" s="32"/>
      <c r="AC1821" s="33">
        <f>AC1822</f>
        <v>2407.3314500000001</v>
      </c>
      <c r="AD1821" s="33">
        <f>AD1822</f>
        <v>2390.5315900000001</v>
      </c>
      <c r="AE1821" s="34">
        <f t="shared" si="4869"/>
        <v>99.302137642907468</v>
      </c>
      <c r="AF1821" s="32"/>
      <c r="AG1821" s="32"/>
      <c r="AH1821" s="32"/>
      <c r="AI1821" s="32"/>
      <c r="AJ1821" s="32"/>
      <c r="AK1821" s="32"/>
      <c r="AL1821" s="32"/>
      <c r="AM1821" s="32"/>
    </row>
    <row r="1822" spans="2:40" ht="62.4" x14ac:dyDescent="0.3">
      <c r="B1822" s="30" t="s">
        <v>831</v>
      </c>
      <c r="C1822" s="30" t="s">
        <v>112</v>
      </c>
      <c r="D1822" s="30" t="s">
        <v>114</v>
      </c>
      <c r="E1822" s="15" t="str">
        <f t="shared" si="4894"/>
        <v>0503</v>
      </c>
      <c r="F1822" s="30" t="s">
        <v>812</v>
      </c>
      <c r="G1822" s="30" t="s">
        <v>370</v>
      </c>
      <c r="H1822" s="31" t="s">
        <v>371</v>
      </c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>
        <v>0</v>
      </c>
      <c r="W1822" s="32"/>
      <c r="X1822" s="32"/>
      <c r="Y1822" s="32"/>
      <c r="Z1822" s="32"/>
      <c r="AA1822" s="32"/>
      <c r="AB1822" s="32"/>
      <c r="AC1822" s="33">
        <v>2407.3314500000001</v>
      </c>
      <c r="AD1822" s="33">
        <v>2390.5315900000001</v>
      </c>
      <c r="AE1822" s="34">
        <f t="shared" si="4869"/>
        <v>99.302137642907468</v>
      </c>
      <c r="AF1822" s="32"/>
      <c r="AG1822" s="32"/>
      <c r="AH1822" s="32"/>
      <c r="AI1822" s="32"/>
      <c r="AJ1822" s="32"/>
      <c r="AK1822" s="32"/>
      <c r="AL1822" s="32"/>
      <c r="AM1822" s="32"/>
    </row>
    <row r="1823" spans="2:40" x14ac:dyDescent="0.3">
      <c r="B1823" s="30" t="s">
        <v>831</v>
      </c>
      <c r="C1823" s="30" t="s">
        <v>112</v>
      </c>
      <c r="D1823" s="30" t="s">
        <v>114</v>
      </c>
      <c r="E1823" s="15" t="str">
        <f t="shared" si="4894"/>
        <v>0503</v>
      </c>
      <c r="F1823" s="30" t="s">
        <v>812</v>
      </c>
      <c r="G1823" s="30" t="s">
        <v>56</v>
      </c>
      <c r="H1823" s="31" t="s">
        <v>57</v>
      </c>
      <c r="I1823" s="32">
        <f t="shared" si="5009"/>
        <v>0</v>
      </c>
      <c r="J1823" s="32">
        <f t="shared" si="5010"/>
        <v>0</v>
      </c>
      <c r="K1823" s="32">
        <f t="shared" si="5011"/>
        <v>0</v>
      </c>
      <c r="L1823" s="32">
        <f t="shared" si="5012"/>
        <v>0</v>
      </c>
      <c r="M1823" s="32">
        <f t="shared" si="5013"/>
        <v>0</v>
      </c>
      <c r="N1823" s="32">
        <f t="shared" si="5014"/>
        <v>0</v>
      </c>
      <c r="O1823" s="32">
        <f t="shared" si="5015"/>
        <v>0</v>
      </c>
      <c r="P1823" s="32">
        <f t="shared" si="5016"/>
        <v>0</v>
      </c>
      <c r="Q1823" s="32">
        <f t="shared" si="5017"/>
        <v>0</v>
      </c>
      <c r="R1823" s="32">
        <f t="shared" si="5018"/>
        <v>0</v>
      </c>
      <c r="S1823" s="32">
        <f t="shared" si="5019"/>
        <v>0</v>
      </c>
      <c r="T1823" s="32">
        <f t="shared" si="5020"/>
        <v>0</v>
      </c>
      <c r="U1823" s="32">
        <v>0</v>
      </c>
      <c r="V1823" s="32">
        <f t="shared" si="4895"/>
        <v>0</v>
      </c>
      <c r="W1823" s="32">
        <f t="shared" si="5021"/>
        <v>0</v>
      </c>
      <c r="X1823" s="32">
        <f t="shared" si="5022"/>
        <v>0</v>
      </c>
      <c r="Y1823" s="32">
        <f t="shared" si="5023"/>
        <v>0</v>
      </c>
      <c r="Z1823" s="32">
        <f t="shared" si="5024"/>
        <v>0</v>
      </c>
      <c r="AA1823" s="32">
        <f t="shared" si="5025"/>
        <v>0</v>
      </c>
      <c r="AB1823" s="32">
        <f t="shared" si="5026"/>
        <v>0</v>
      </c>
      <c r="AC1823" s="33">
        <f t="shared" si="5027"/>
        <v>6273.5769300000002</v>
      </c>
      <c r="AD1823" s="33">
        <f>AD1824</f>
        <v>6155.7641299999996</v>
      </c>
      <c r="AE1823" s="34">
        <f t="shared" si="4869"/>
        <v>98.122079296794396</v>
      </c>
      <c r="AF1823" s="32">
        <f t="shared" ref="AF1823:AK1823" si="5038">AF1824</f>
        <v>16855.90495</v>
      </c>
      <c r="AG1823" s="32">
        <f t="shared" si="5038"/>
        <v>0</v>
      </c>
      <c r="AH1823" s="32">
        <f t="shared" si="5038"/>
        <v>0</v>
      </c>
      <c r="AI1823" s="32">
        <f t="shared" si="5038"/>
        <v>0</v>
      </c>
      <c r="AJ1823" s="32">
        <f t="shared" si="5038"/>
        <v>0</v>
      </c>
      <c r="AK1823" s="32">
        <f t="shared" si="5038"/>
        <v>0</v>
      </c>
      <c r="AL1823" s="32">
        <f t="shared" si="4870"/>
        <v>16855.90495</v>
      </c>
      <c r="AM1823" s="32">
        <f t="shared" si="4871"/>
        <v>-16855.90495</v>
      </c>
    </row>
    <row r="1824" spans="2:40" ht="62.4" x14ac:dyDescent="0.3">
      <c r="B1824" s="30" t="s">
        <v>831</v>
      </c>
      <c r="C1824" s="30" t="s">
        <v>112</v>
      </c>
      <c r="D1824" s="30" t="s">
        <v>114</v>
      </c>
      <c r="E1824" s="15" t="str">
        <f t="shared" si="4894"/>
        <v>0503</v>
      </c>
      <c r="F1824" s="30" t="s">
        <v>812</v>
      </c>
      <c r="G1824" s="30" t="s">
        <v>472</v>
      </c>
      <c r="H1824" s="31" t="s">
        <v>473</v>
      </c>
      <c r="I1824" s="32"/>
      <c r="J1824" s="32"/>
      <c r="K1824" s="32"/>
      <c r="L1824" s="32"/>
      <c r="M1824" s="32"/>
      <c r="N1824" s="32"/>
      <c r="O1824" s="32">
        <v>0</v>
      </c>
      <c r="P1824" s="32">
        <v>0</v>
      </c>
      <c r="Q1824" s="32">
        <v>0</v>
      </c>
      <c r="R1824" s="32">
        <v>0</v>
      </c>
      <c r="S1824" s="32">
        <v>0</v>
      </c>
      <c r="T1824" s="32">
        <v>0</v>
      </c>
      <c r="U1824" s="32">
        <v>0</v>
      </c>
      <c r="V1824" s="32">
        <f t="shared" si="4895"/>
        <v>0</v>
      </c>
      <c r="W1824" s="32"/>
      <c r="X1824" s="32"/>
      <c r="Y1824" s="32"/>
      <c r="Z1824" s="32"/>
      <c r="AA1824" s="32"/>
      <c r="AB1824" s="32">
        <v>0</v>
      </c>
      <c r="AC1824" s="33">
        <v>6273.5769300000002</v>
      </c>
      <c r="AD1824" s="33">
        <v>6155.7641299999996</v>
      </c>
      <c r="AE1824" s="34">
        <f t="shared" si="4869"/>
        <v>98.122079296794396</v>
      </c>
      <c r="AF1824" s="32">
        <v>16855.90495</v>
      </c>
      <c r="AG1824" s="32">
        <v>0</v>
      </c>
      <c r="AH1824" s="32">
        <v>0</v>
      </c>
      <c r="AI1824" s="32">
        <v>0</v>
      </c>
      <c r="AJ1824" s="32">
        <v>0</v>
      </c>
      <c r="AK1824" s="32">
        <v>0</v>
      </c>
      <c r="AL1824" s="32">
        <f t="shared" si="4870"/>
        <v>16855.90495</v>
      </c>
      <c r="AM1824" s="32">
        <f t="shared" si="4871"/>
        <v>-16855.90495</v>
      </c>
      <c r="AN1824" s="12"/>
    </row>
    <row r="1825" spans="2:40" ht="31.2" x14ac:dyDescent="0.3">
      <c r="B1825" s="30" t="s">
        <v>831</v>
      </c>
      <c r="C1825" s="30" t="s">
        <v>112</v>
      </c>
      <c r="D1825" s="30" t="s">
        <v>114</v>
      </c>
      <c r="E1825" s="15" t="str">
        <f t="shared" si="4894"/>
        <v>0503</v>
      </c>
      <c r="F1825" s="30" t="s">
        <v>78</v>
      </c>
      <c r="G1825" s="30"/>
      <c r="H1825" s="31" t="s">
        <v>79</v>
      </c>
      <c r="I1825" s="32">
        <f t="shared" si="5009"/>
        <v>0</v>
      </c>
      <c r="J1825" s="32">
        <f t="shared" si="5010"/>
        <v>0</v>
      </c>
      <c r="K1825" s="32">
        <f t="shared" si="5011"/>
        <v>0</v>
      </c>
      <c r="L1825" s="32">
        <f t="shared" si="5012"/>
        <v>0</v>
      </c>
      <c r="M1825" s="32">
        <f t="shared" si="5013"/>
        <v>0</v>
      </c>
      <c r="N1825" s="32">
        <f t="shared" si="5014"/>
        <v>0</v>
      </c>
      <c r="O1825" s="32">
        <f t="shared" si="5015"/>
        <v>0</v>
      </c>
      <c r="P1825" s="32">
        <f t="shared" si="5016"/>
        <v>0</v>
      </c>
      <c r="Q1825" s="32">
        <f t="shared" si="5017"/>
        <v>0</v>
      </c>
      <c r="R1825" s="32">
        <f t="shared" si="5018"/>
        <v>0</v>
      </c>
      <c r="S1825" s="32">
        <f t="shared" si="5019"/>
        <v>0</v>
      </c>
      <c r="T1825" s="32">
        <f t="shared" si="5020"/>
        <v>0</v>
      </c>
      <c r="U1825" s="32">
        <v>0.93200000000000005</v>
      </c>
      <c r="V1825" s="32">
        <f t="shared" si="4895"/>
        <v>0.93200000000000005</v>
      </c>
      <c r="W1825" s="32">
        <f t="shared" si="5021"/>
        <v>0.93200000000000005</v>
      </c>
      <c r="X1825" s="32">
        <f t="shared" si="5022"/>
        <v>0</v>
      </c>
      <c r="Y1825" s="32">
        <f t="shared" si="5023"/>
        <v>0</v>
      </c>
      <c r="Z1825" s="32">
        <f t="shared" si="5024"/>
        <v>0</v>
      </c>
      <c r="AA1825" s="32">
        <f t="shared" si="5025"/>
        <v>0</v>
      </c>
      <c r="AB1825" s="32">
        <f t="shared" si="5026"/>
        <v>525</v>
      </c>
      <c r="AC1825" s="33">
        <f t="shared" si="5027"/>
        <v>1259</v>
      </c>
      <c r="AD1825" s="33">
        <f>AD1826</f>
        <v>924</v>
      </c>
      <c r="AE1825" s="34">
        <f t="shared" si="4869"/>
        <v>73.391580619539326</v>
      </c>
      <c r="AF1825" s="32">
        <f t="shared" ref="AF1825:AK1825" si="5039">AF1826</f>
        <v>1259.6425300000001</v>
      </c>
      <c r="AG1825" s="32">
        <f t="shared" si="5039"/>
        <v>0</v>
      </c>
      <c r="AH1825" s="32">
        <f t="shared" si="5039"/>
        <v>0</v>
      </c>
      <c r="AI1825" s="32">
        <f t="shared" si="5039"/>
        <v>0</v>
      </c>
      <c r="AJ1825" s="32">
        <f t="shared" si="5039"/>
        <v>0</v>
      </c>
      <c r="AK1825" s="32">
        <f t="shared" si="5039"/>
        <v>0</v>
      </c>
      <c r="AL1825" s="32">
        <f t="shared" si="4870"/>
        <v>1259.6425300000001</v>
      </c>
      <c r="AM1825" s="32">
        <f t="shared" si="4871"/>
        <v>-1258.7105300000001</v>
      </c>
    </row>
    <row r="1826" spans="2:40" ht="46.8" x14ac:dyDescent="0.3">
      <c r="B1826" s="30" t="s">
        <v>831</v>
      </c>
      <c r="C1826" s="30" t="s">
        <v>112</v>
      </c>
      <c r="D1826" s="30" t="s">
        <v>114</v>
      </c>
      <c r="E1826" s="15" t="str">
        <f t="shared" si="4894"/>
        <v>0503</v>
      </c>
      <c r="F1826" s="30" t="s">
        <v>378</v>
      </c>
      <c r="G1826" s="30"/>
      <c r="H1826" s="31" t="s">
        <v>379</v>
      </c>
      <c r="I1826" s="32">
        <f t="shared" ref="I1826:N1826" si="5040">I1831+I1827</f>
        <v>0</v>
      </c>
      <c r="J1826" s="32">
        <f t="shared" si="5040"/>
        <v>0</v>
      </c>
      <c r="K1826" s="32">
        <f t="shared" si="5040"/>
        <v>0</v>
      </c>
      <c r="L1826" s="32">
        <f t="shared" si="5040"/>
        <v>0</v>
      </c>
      <c r="M1826" s="32">
        <f t="shared" si="5040"/>
        <v>0</v>
      </c>
      <c r="N1826" s="32">
        <f t="shared" si="5040"/>
        <v>0</v>
      </c>
      <c r="O1826" s="32">
        <f>O1831+O1827+O1829</f>
        <v>0</v>
      </c>
      <c r="P1826" s="32">
        <f>P1831+P1827+P1829</f>
        <v>0</v>
      </c>
      <c r="Q1826" s="32">
        <f>Q1831+Q1827+Q1829</f>
        <v>0</v>
      </c>
      <c r="R1826" s="32">
        <f>R1831+R1827+R1829</f>
        <v>0</v>
      </c>
      <c r="S1826" s="32">
        <f>S1831+S1827</f>
        <v>0</v>
      </c>
      <c r="T1826" s="32">
        <f>T1831+T1827</f>
        <v>0</v>
      </c>
      <c r="U1826" s="32">
        <v>0.93200000000000005</v>
      </c>
      <c r="V1826" s="32">
        <f t="shared" si="4895"/>
        <v>0.93200000000000005</v>
      </c>
      <c r="W1826" s="32">
        <f>W1831+W1827</f>
        <v>0.93200000000000005</v>
      </c>
      <c r="X1826" s="32">
        <f>X1831+X1827</f>
        <v>0</v>
      </c>
      <c r="Y1826" s="32">
        <f>Y1831+Y1827</f>
        <v>0</v>
      </c>
      <c r="Z1826" s="32">
        <f>Z1831+Z1827</f>
        <v>0</v>
      </c>
      <c r="AA1826" s="32">
        <f>AA1831+AA1827</f>
        <v>0</v>
      </c>
      <c r="AB1826" s="32">
        <f>AB1831+AB1827+AB1829</f>
        <v>525</v>
      </c>
      <c r="AC1826" s="33">
        <f>AC1831+AC1827+AC1829</f>
        <v>1259</v>
      </c>
      <c r="AD1826" s="33">
        <f>AD1831+AD1827+AD1829</f>
        <v>924</v>
      </c>
      <c r="AE1826" s="34">
        <f t="shared" si="4869"/>
        <v>73.391580619539326</v>
      </c>
      <c r="AF1826" s="32">
        <f t="shared" ref="AF1826:AK1826" si="5041">AF1831+AF1827+AF1829</f>
        <v>1259.6425300000001</v>
      </c>
      <c r="AG1826" s="32">
        <f t="shared" si="5041"/>
        <v>0</v>
      </c>
      <c r="AH1826" s="32">
        <f t="shared" si="5041"/>
        <v>0</v>
      </c>
      <c r="AI1826" s="32">
        <f t="shared" si="5041"/>
        <v>0</v>
      </c>
      <c r="AJ1826" s="32">
        <f t="shared" si="5041"/>
        <v>0</v>
      </c>
      <c r="AK1826" s="32">
        <f t="shared" si="5041"/>
        <v>0</v>
      </c>
      <c r="AL1826" s="32">
        <f t="shared" si="4870"/>
        <v>1259.6425300000001</v>
      </c>
      <c r="AM1826" s="32">
        <f t="shared" si="4871"/>
        <v>-1258.7105300000001</v>
      </c>
    </row>
    <row r="1827" spans="2:40" ht="31.2" x14ac:dyDescent="0.3">
      <c r="B1827" s="30" t="s">
        <v>831</v>
      </c>
      <c r="C1827" s="30" t="s">
        <v>112</v>
      </c>
      <c r="D1827" s="30" t="s">
        <v>114</v>
      </c>
      <c r="E1827" s="15" t="str">
        <f t="shared" si="4894"/>
        <v>0503</v>
      </c>
      <c r="F1827" s="30" t="s">
        <v>378</v>
      </c>
      <c r="G1827" s="30" t="s">
        <v>50</v>
      </c>
      <c r="H1827" s="31" t="s">
        <v>51</v>
      </c>
      <c r="I1827" s="32">
        <f t="shared" ref="I1827:T1827" si="5042">I1828</f>
        <v>0</v>
      </c>
      <c r="J1827" s="32">
        <f t="shared" si="5042"/>
        <v>0</v>
      </c>
      <c r="K1827" s="32">
        <f t="shared" si="5042"/>
        <v>0</v>
      </c>
      <c r="L1827" s="32">
        <f t="shared" si="5042"/>
        <v>0</v>
      </c>
      <c r="M1827" s="32">
        <f t="shared" si="5042"/>
        <v>0</v>
      </c>
      <c r="N1827" s="32">
        <f t="shared" si="5042"/>
        <v>0</v>
      </c>
      <c r="O1827" s="32">
        <f t="shared" si="5042"/>
        <v>0</v>
      </c>
      <c r="P1827" s="32">
        <f t="shared" si="5042"/>
        <v>0</v>
      </c>
      <c r="Q1827" s="32">
        <f t="shared" si="5042"/>
        <v>0</v>
      </c>
      <c r="R1827" s="32">
        <f t="shared" si="5042"/>
        <v>0</v>
      </c>
      <c r="S1827" s="32">
        <f t="shared" si="5042"/>
        <v>0</v>
      </c>
      <c r="T1827" s="32">
        <f t="shared" si="5042"/>
        <v>0</v>
      </c>
      <c r="U1827" s="32">
        <v>0.93200000000000005</v>
      </c>
      <c r="V1827" s="32">
        <f t="shared" si="4895"/>
        <v>0.93200000000000005</v>
      </c>
      <c r="W1827" s="32">
        <f t="shared" ref="W1827:AD1827" si="5043">W1828</f>
        <v>0.93200000000000005</v>
      </c>
      <c r="X1827" s="32">
        <f t="shared" si="5043"/>
        <v>0</v>
      </c>
      <c r="Y1827" s="32">
        <f t="shared" si="5043"/>
        <v>0</v>
      </c>
      <c r="Z1827" s="32">
        <f t="shared" si="5043"/>
        <v>0</v>
      </c>
      <c r="AA1827" s="32">
        <f t="shared" si="5043"/>
        <v>0</v>
      </c>
      <c r="AB1827" s="32">
        <f t="shared" si="5043"/>
        <v>0</v>
      </c>
      <c r="AC1827" s="33">
        <f t="shared" si="5043"/>
        <v>200</v>
      </c>
      <c r="AD1827" s="33">
        <f t="shared" si="5043"/>
        <v>170</v>
      </c>
      <c r="AE1827" s="34">
        <f t="shared" si="4869"/>
        <v>85</v>
      </c>
      <c r="AF1827" s="32">
        <f t="shared" ref="AF1827:AK1827" si="5044">AF1828</f>
        <v>200.64252999999999</v>
      </c>
      <c r="AG1827" s="32">
        <f t="shared" si="5044"/>
        <v>0</v>
      </c>
      <c r="AH1827" s="32">
        <f t="shared" si="5044"/>
        <v>0</v>
      </c>
      <c r="AI1827" s="32">
        <f t="shared" si="5044"/>
        <v>0</v>
      </c>
      <c r="AJ1827" s="32">
        <f t="shared" si="5044"/>
        <v>0</v>
      </c>
      <c r="AK1827" s="32">
        <f t="shared" si="5044"/>
        <v>0</v>
      </c>
      <c r="AL1827" s="32">
        <f t="shared" si="4870"/>
        <v>200.64252999999999</v>
      </c>
      <c r="AM1827" s="32">
        <f t="shared" si="4871"/>
        <v>-199.71053000000001</v>
      </c>
    </row>
    <row r="1828" spans="2:40" ht="31.2" x14ac:dyDescent="0.3">
      <c r="B1828" s="30" t="s">
        <v>831</v>
      </c>
      <c r="C1828" s="30" t="s">
        <v>112</v>
      </c>
      <c r="D1828" s="30" t="s">
        <v>114</v>
      </c>
      <c r="E1828" s="15" t="str">
        <f t="shared" si="4894"/>
        <v>0503</v>
      </c>
      <c r="F1828" s="30" t="s">
        <v>378</v>
      </c>
      <c r="G1828" s="30" t="s">
        <v>52</v>
      </c>
      <c r="H1828" s="31" t="s">
        <v>53</v>
      </c>
      <c r="I1828" s="32"/>
      <c r="J1828" s="32"/>
      <c r="K1828" s="32"/>
      <c r="L1828" s="32"/>
      <c r="M1828" s="32"/>
      <c r="N1828" s="32"/>
      <c r="O1828" s="32">
        <v>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2">
        <v>0.93200000000000005</v>
      </c>
      <c r="V1828" s="32">
        <f t="shared" si="4895"/>
        <v>0.93200000000000005</v>
      </c>
      <c r="W1828" s="32">
        <v>0.93200000000000005</v>
      </c>
      <c r="X1828" s="32"/>
      <c r="Y1828" s="32"/>
      <c r="Z1828" s="32"/>
      <c r="AA1828" s="32"/>
      <c r="AB1828" s="32">
        <v>0</v>
      </c>
      <c r="AC1828" s="33">
        <v>200</v>
      </c>
      <c r="AD1828" s="33">
        <v>170</v>
      </c>
      <c r="AE1828" s="34">
        <f t="shared" si="4869"/>
        <v>85</v>
      </c>
      <c r="AF1828" s="32">
        <v>200.64252999999999</v>
      </c>
      <c r="AG1828" s="32">
        <v>0</v>
      </c>
      <c r="AH1828" s="32">
        <v>0</v>
      </c>
      <c r="AI1828" s="32">
        <v>0</v>
      </c>
      <c r="AJ1828" s="32">
        <v>0</v>
      </c>
      <c r="AK1828" s="32">
        <v>0</v>
      </c>
      <c r="AL1828" s="32">
        <f t="shared" si="4870"/>
        <v>200.64252999999999</v>
      </c>
      <c r="AM1828" s="32">
        <f t="shared" si="4871"/>
        <v>-199.71053000000001</v>
      </c>
    </row>
    <row r="1829" spans="2:40" ht="31.2" x14ac:dyDescent="0.3">
      <c r="B1829" s="30" t="s">
        <v>831</v>
      </c>
      <c r="C1829" s="30" t="s">
        <v>112</v>
      </c>
      <c r="D1829" s="30" t="s">
        <v>114</v>
      </c>
      <c r="E1829" s="15" t="str">
        <f t="shared" si="4894"/>
        <v>0503</v>
      </c>
      <c r="F1829" s="30" t="s">
        <v>378</v>
      </c>
      <c r="G1829" s="30" t="s">
        <v>174</v>
      </c>
      <c r="H1829" s="31" t="s">
        <v>175</v>
      </c>
      <c r="I1829" s="32"/>
      <c r="J1829" s="32"/>
      <c r="K1829" s="32"/>
      <c r="L1829" s="32"/>
      <c r="M1829" s="32"/>
      <c r="N1829" s="32"/>
      <c r="O1829" s="32">
        <f>O1830</f>
        <v>0</v>
      </c>
      <c r="P1829" s="32">
        <f>P1830</f>
        <v>0</v>
      </c>
      <c r="Q1829" s="32">
        <f>Q1830</f>
        <v>0</v>
      </c>
      <c r="R1829" s="32">
        <f>R1830</f>
        <v>0</v>
      </c>
      <c r="S1829" s="32"/>
      <c r="T1829" s="32"/>
      <c r="U1829" s="32"/>
      <c r="V1829" s="32">
        <f t="shared" si="4895"/>
        <v>0</v>
      </c>
      <c r="W1829" s="32"/>
      <c r="X1829" s="32"/>
      <c r="Y1829" s="32"/>
      <c r="Z1829" s="32"/>
      <c r="AA1829" s="32"/>
      <c r="AB1829" s="32">
        <f>AB1830</f>
        <v>250</v>
      </c>
      <c r="AC1829" s="33">
        <f>AC1830</f>
        <v>325</v>
      </c>
      <c r="AD1829" s="33">
        <f>AD1830</f>
        <v>325</v>
      </c>
      <c r="AE1829" s="34">
        <f t="shared" si="4869"/>
        <v>100</v>
      </c>
      <c r="AF1829" s="32">
        <f t="shared" ref="AF1829:AK1829" si="5045">AF1830</f>
        <v>325</v>
      </c>
      <c r="AG1829" s="32">
        <f t="shared" si="5045"/>
        <v>0</v>
      </c>
      <c r="AH1829" s="32">
        <f t="shared" si="5045"/>
        <v>0</v>
      </c>
      <c r="AI1829" s="32">
        <f t="shared" si="5045"/>
        <v>0</v>
      </c>
      <c r="AJ1829" s="32">
        <f t="shared" si="5045"/>
        <v>0</v>
      </c>
      <c r="AK1829" s="32">
        <f t="shared" si="5045"/>
        <v>0</v>
      </c>
      <c r="AL1829" s="32">
        <f t="shared" si="4870"/>
        <v>325</v>
      </c>
      <c r="AM1829" s="32">
        <f t="shared" si="4871"/>
        <v>-325</v>
      </c>
    </row>
    <row r="1830" spans="2:40" ht="62.4" x14ac:dyDescent="0.3">
      <c r="B1830" s="30" t="s">
        <v>831</v>
      </c>
      <c r="C1830" s="30" t="s">
        <v>112</v>
      </c>
      <c r="D1830" s="30" t="s">
        <v>114</v>
      </c>
      <c r="E1830" s="15" t="str">
        <f t="shared" si="4894"/>
        <v>0503</v>
      </c>
      <c r="F1830" s="30" t="s">
        <v>378</v>
      </c>
      <c r="G1830" s="30" t="s">
        <v>370</v>
      </c>
      <c r="H1830" s="31" t="s">
        <v>371</v>
      </c>
      <c r="I1830" s="32"/>
      <c r="J1830" s="32"/>
      <c r="K1830" s="32"/>
      <c r="L1830" s="32"/>
      <c r="M1830" s="32"/>
      <c r="N1830" s="32"/>
      <c r="O1830" s="32">
        <v>0</v>
      </c>
      <c r="P1830" s="32">
        <v>0</v>
      </c>
      <c r="Q1830" s="32">
        <v>0</v>
      </c>
      <c r="R1830" s="32">
        <v>0</v>
      </c>
      <c r="S1830" s="32"/>
      <c r="T1830" s="32"/>
      <c r="U1830" s="32"/>
      <c r="V1830" s="32">
        <f t="shared" si="4895"/>
        <v>0</v>
      </c>
      <c r="W1830" s="32"/>
      <c r="X1830" s="32"/>
      <c r="Y1830" s="32"/>
      <c r="Z1830" s="32"/>
      <c r="AA1830" s="32"/>
      <c r="AB1830" s="32">
        <v>250</v>
      </c>
      <c r="AC1830" s="33">
        <v>325</v>
      </c>
      <c r="AD1830" s="33">
        <v>325</v>
      </c>
      <c r="AE1830" s="34">
        <f t="shared" si="4869"/>
        <v>100</v>
      </c>
      <c r="AF1830" s="32">
        <v>325</v>
      </c>
      <c r="AG1830" s="32">
        <v>0</v>
      </c>
      <c r="AH1830" s="32">
        <v>0</v>
      </c>
      <c r="AI1830" s="32">
        <v>0</v>
      </c>
      <c r="AJ1830" s="32">
        <v>0</v>
      </c>
      <c r="AK1830" s="32">
        <v>0</v>
      </c>
      <c r="AL1830" s="32">
        <f t="shared" si="4870"/>
        <v>325</v>
      </c>
      <c r="AM1830" s="32">
        <f t="shared" si="4871"/>
        <v>-325</v>
      </c>
    </row>
    <row r="1831" spans="2:40" x14ac:dyDescent="0.3">
      <c r="B1831" s="30" t="s">
        <v>831</v>
      </c>
      <c r="C1831" s="30" t="s">
        <v>112</v>
      </c>
      <c r="D1831" s="30" t="s">
        <v>114</v>
      </c>
      <c r="E1831" s="15" t="str">
        <f t="shared" si="4894"/>
        <v>0503</v>
      </c>
      <c r="F1831" s="30" t="s">
        <v>378</v>
      </c>
      <c r="G1831" s="30" t="s">
        <v>56</v>
      </c>
      <c r="H1831" s="31" t="s">
        <v>57</v>
      </c>
      <c r="I1831" s="32">
        <f t="shared" ref="I1831:T1831" si="5046">I1832</f>
        <v>0</v>
      </c>
      <c r="J1831" s="32">
        <f t="shared" si="5046"/>
        <v>0</v>
      </c>
      <c r="K1831" s="32">
        <f t="shared" si="5046"/>
        <v>0</v>
      </c>
      <c r="L1831" s="32">
        <f t="shared" si="5046"/>
        <v>0</v>
      </c>
      <c r="M1831" s="32">
        <f t="shared" si="5046"/>
        <v>0</v>
      </c>
      <c r="N1831" s="32">
        <f t="shared" si="5046"/>
        <v>0</v>
      </c>
      <c r="O1831" s="32">
        <f t="shared" si="5046"/>
        <v>0</v>
      </c>
      <c r="P1831" s="32">
        <f t="shared" si="5046"/>
        <v>0</v>
      </c>
      <c r="Q1831" s="32">
        <f t="shared" si="5046"/>
        <v>0</v>
      </c>
      <c r="R1831" s="32">
        <f t="shared" si="5046"/>
        <v>0</v>
      </c>
      <c r="S1831" s="32">
        <f t="shared" si="5046"/>
        <v>0</v>
      </c>
      <c r="T1831" s="32">
        <f t="shared" si="5046"/>
        <v>0</v>
      </c>
      <c r="U1831" s="32">
        <v>0</v>
      </c>
      <c r="V1831" s="32">
        <f t="shared" si="4895"/>
        <v>0</v>
      </c>
      <c r="W1831" s="32">
        <f t="shared" ref="W1831:AD1831" si="5047">W1832</f>
        <v>0</v>
      </c>
      <c r="X1831" s="32">
        <f t="shared" si="5047"/>
        <v>0</v>
      </c>
      <c r="Y1831" s="32">
        <f t="shared" si="5047"/>
        <v>0</v>
      </c>
      <c r="Z1831" s="32">
        <f t="shared" si="5047"/>
        <v>0</v>
      </c>
      <c r="AA1831" s="32">
        <f t="shared" si="5047"/>
        <v>0</v>
      </c>
      <c r="AB1831" s="32">
        <f t="shared" si="5047"/>
        <v>275</v>
      </c>
      <c r="AC1831" s="33">
        <f t="shared" si="5047"/>
        <v>734</v>
      </c>
      <c r="AD1831" s="33">
        <f t="shared" si="5047"/>
        <v>429</v>
      </c>
      <c r="AE1831" s="34">
        <f t="shared" si="4869"/>
        <v>58.446866485013629</v>
      </c>
      <c r="AF1831" s="32">
        <f t="shared" ref="AF1831:AK1831" si="5048">AF1832</f>
        <v>734</v>
      </c>
      <c r="AG1831" s="32">
        <f t="shared" si="5048"/>
        <v>0</v>
      </c>
      <c r="AH1831" s="32">
        <f t="shared" si="5048"/>
        <v>0</v>
      </c>
      <c r="AI1831" s="32">
        <f t="shared" si="5048"/>
        <v>0</v>
      </c>
      <c r="AJ1831" s="32">
        <f t="shared" si="5048"/>
        <v>0</v>
      </c>
      <c r="AK1831" s="32">
        <f t="shared" si="5048"/>
        <v>0</v>
      </c>
      <c r="AL1831" s="32">
        <f t="shared" si="4870"/>
        <v>734</v>
      </c>
      <c r="AM1831" s="32">
        <f t="shared" si="4871"/>
        <v>-734</v>
      </c>
      <c r="AN1831" s="12"/>
    </row>
    <row r="1832" spans="2:40" ht="62.4" x14ac:dyDescent="0.3">
      <c r="B1832" s="30" t="s">
        <v>831</v>
      </c>
      <c r="C1832" s="30" t="s">
        <v>112</v>
      </c>
      <c r="D1832" s="30" t="s">
        <v>114</v>
      </c>
      <c r="E1832" s="15" t="str">
        <f t="shared" si="4894"/>
        <v>0503</v>
      </c>
      <c r="F1832" s="30" t="s">
        <v>378</v>
      </c>
      <c r="G1832" s="30" t="s">
        <v>472</v>
      </c>
      <c r="H1832" s="31" t="s">
        <v>473</v>
      </c>
      <c r="I1832" s="32"/>
      <c r="J1832" s="32"/>
      <c r="K1832" s="32"/>
      <c r="L1832" s="32"/>
      <c r="M1832" s="32"/>
      <c r="N1832" s="32"/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2">
        <v>0</v>
      </c>
      <c r="V1832" s="32">
        <f t="shared" si="4895"/>
        <v>0</v>
      </c>
      <c r="W1832" s="32"/>
      <c r="X1832" s="32"/>
      <c r="Y1832" s="32"/>
      <c r="Z1832" s="32"/>
      <c r="AA1832" s="32"/>
      <c r="AB1832" s="32">
        <v>275</v>
      </c>
      <c r="AC1832" s="33">
        <v>734</v>
      </c>
      <c r="AD1832" s="33">
        <v>429</v>
      </c>
      <c r="AE1832" s="34">
        <f t="shared" si="4869"/>
        <v>58.446866485013629</v>
      </c>
      <c r="AF1832" s="32">
        <v>734</v>
      </c>
      <c r="AG1832" s="32">
        <v>0</v>
      </c>
      <c r="AH1832" s="32">
        <v>0</v>
      </c>
      <c r="AI1832" s="32">
        <v>0</v>
      </c>
      <c r="AJ1832" s="32">
        <v>0</v>
      </c>
      <c r="AK1832" s="32">
        <v>0</v>
      </c>
      <c r="AL1832" s="32">
        <f t="shared" si="4870"/>
        <v>734</v>
      </c>
      <c r="AM1832" s="32">
        <f t="shared" si="4871"/>
        <v>-734</v>
      </c>
      <c r="AN1832" s="12"/>
    </row>
    <row r="1833" spans="2:40" s="22" customFormat="1" ht="31.2" hidden="1" customHeight="1" x14ac:dyDescent="0.3">
      <c r="B1833" s="23" t="s">
        <v>831</v>
      </c>
      <c r="C1833" s="23" t="s">
        <v>112</v>
      </c>
      <c r="D1833" s="23" t="s">
        <v>112</v>
      </c>
      <c r="E1833" s="24" t="str">
        <f t="shared" si="4894"/>
        <v>0505</v>
      </c>
      <c r="F1833" s="23"/>
      <c r="G1833" s="23"/>
      <c r="H1833" s="25" t="s">
        <v>124</v>
      </c>
      <c r="I1833" s="26">
        <f t="shared" ref="I1833:I1836" si="5049">I1834</f>
        <v>0</v>
      </c>
      <c r="J1833" s="26">
        <f t="shared" ref="J1833:J1836" si="5050">J1834</f>
        <v>0</v>
      </c>
      <c r="K1833" s="26">
        <f t="shared" ref="K1833:K1836" si="5051">K1834</f>
        <v>0</v>
      </c>
      <c r="L1833" s="26">
        <f t="shared" ref="L1833:L1836" si="5052">L1834</f>
        <v>0</v>
      </c>
      <c r="M1833" s="26">
        <f t="shared" ref="M1833:M1836" si="5053">M1834</f>
        <v>0</v>
      </c>
      <c r="N1833" s="26">
        <f t="shared" ref="N1833:N1836" si="5054">N1834</f>
        <v>0</v>
      </c>
      <c r="O1833" s="26">
        <f t="shared" ref="O1833:U1833" si="5055">O1834+O1844</f>
        <v>0</v>
      </c>
      <c r="P1833" s="26">
        <f t="shared" si="5055"/>
        <v>0</v>
      </c>
      <c r="Q1833" s="26">
        <f t="shared" si="5055"/>
        <v>0</v>
      </c>
      <c r="R1833" s="26">
        <f t="shared" si="5055"/>
        <v>0</v>
      </c>
      <c r="S1833" s="26">
        <f t="shared" si="5055"/>
        <v>0</v>
      </c>
      <c r="T1833" s="26">
        <f t="shared" si="5055"/>
        <v>0</v>
      </c>
      <c r="U1833" s="26">
        <f t="shared" si="5055"/>
        <v>0</v>
      </c>
      <c r="V1833" s="26">
        <f t="shared" si="4895"/>
        <v>0</v>
      </c>
      <c r="W1833" s="26">
        <f t="shared" ref="W1833:AD1833" si="5056">W1834+W1844</f>
        <v>1700</v>
      </c>
      <c r="X1833" s="26">
        <f t="shared" si="5056"/>
        <v>0</v>
      </c>
      <c r="Y1833" s="26">
        <f t="shared" si="5056"/>
        <v>0</v>
      </c>
      <c r="Z1833" s="26">
        <f t="shared" si="5056"/>
        <v>1976.8</v>
      </c>
      <c r="AA1833" s="26">
        <f t="shared" si="5056"/>
        <v>0</v>
      </c>
      <c r="AB1833" s="32">
        <f t="shared" si="5056"/>
        <v>0</v>
      </c>
      <c r="AC1833" s="27">
        <f t="shared" si="5056"/>
        <v>0</v>
      </c>
      <c r="AD1833" s="33">
        <f t="shared" si="5056"/>
        <v>0</v>
      </c>
      <c r="AE1833" s="28" t="e">
        <f t="shared" si="4869"/>
        <v>#DIV/0!</v>
      </c>
      <c r="AF1833" s="42">
        <f t="shared" ref="AF1833:AK1833" si="5057">AF1834+AF1844</f>
        <v>0</v>
      </c>
      <c r="AG1833" s="42">
        <f t="shared" si="5057"/>
        <v>0</v>
      </c>
      <c r="AH1833" s="43">
        <f t="shared" si="5057"/>
        <v>0</v>
      </c>
      <c r="AI1833" s="43">
        <f t="shared" si="5057"/>
        <v>0</v>
      </c>
      <c r="AJ1833" s="43">
        <f t="shared" si="5057"/>
        <v>0</v>
      </c>
      <c r="AK1833" s="43">
        <f t="shared" si="5057"/>
        <v>0</v>
      </c>
      <c r="AL1833" s="43">
        <f t="shared" si="4870"/>
        <v>0</v>
      </c>
      <c r="AM1833" s="43">
        <f t="shared" si="4871"/>
        <v>0</v>
      </c>
      <c r="AN1833" s="37" t="s">
        <v>35</v>
      </c>
    </row>
    <row r="1834" spans="2:40" ht="31.2" hidden="1" customHeight="1" x14ac:dyDescent="0.3">
      <c r="B1834" s="30" t="s">
        <v>831</v>
      </c>
      <c r="C1834" s="30" t="s">
        <v>112</v>
      </c>
      <c r="D1834" s="30" t="s">
        <v>112</v>
      </c>
      <c r="E1834" s="15" t="str">
        <f t="shared" si="4894"/>
        <v>0505</v>
      </c>
      <c r="F1834" s="30" t="s">
        <v>712</v>
      </c>
      <c r="G1834" s="30"/>
      <c r="H1834" s="31" t="s">
        <v>713</v>
      </c>
      <c r="I1834" s="32">
        <f t="shared" si="5049"/>
        <v>0</v>
      </c>
      <c r="J1834" s="32">
        <f t="shared" si="5050"/>
        <v>0</v>
      </c>
      <c r="K1834" s="32">
        <f t="shared" si="5051"/>
        <v>0</v>
      </c>
      <c r="L1834" s="32">
        <f t="shared" si="5052"/>
        <v>0</v>
      </c>
      <c r="M1834" s="32">
        <f t="shared" si="5053"/>
        <v>0</v>
      </c>
      <c r="N1834" s="32">
        <f t="shared" si="5054"/>
        <v>0</v>
      </c>
      <c r="O1834" s="32">
        <f t="shared" ref="O1834:O1836" si="5058">O1835</f>
        <v>0</v>
      </c>
      <c r="P1834" s="32">
        <f t="shared" ref="P1834:P1836" si="5059">P1835</f>
        <v>0</v>
      </c>
      <c r="Q1834" s="32">
        <f t="shared" ref="Q1834:Q1836" si="5060">Q1835</f>
        <v>0</v>
      </c>
      <c r="R1834" s="32">
        <f t="shared" ref="R1834:R1836" si="5061">R1835</f>
        <v>0</v>
      </c>
      <c r="S1834" s="32">
        <f t="shared" ref="S1834:S1836" si="5062">S1835</f>
        <v>0</v>
      </c>
      <c r="T1834" s="32">
        <f t="shared" ref="T1834:T1836" si="5063">T1835</f>
        <v>0</v>
      </c>
      <c r="U1834" s="32">
        <v>0</v>
      </c>
      <c r="V1834" s="32">
        <f t="shared" si="4895"/>
        <v>0</v>
      </c>
      <c r="W1834" s="32">
        <f t="shared" ref="W1834:W1836" si="5064">W1835</f>
        <v>0</v>
      </c>
      <c r="X1834" s="32">
        <f t="shared" ref="X1834:X1836" si="5065">X1835</f>
        <v>0</v>
      </c>
      <c r="Y1834" s="32">
        <f t="shared" ref="Y1834:Y1836" si="5066">Y1835</f>
        <v>0</v>
      </c>
      <c r="Z1834" s="32">
        <f t="shared" ref="Z1834:Z1836" si="5067">Z1835</f>
        <v>0</v>
      </c>
      <c r="AA1834" s="32">
        <f t="shared" ref="AA1834:AA1836" si="5068">AA1835</f>
        <v>0</v>
      </c>
      <c r="AB1834" s="32">
        <f t="shared" ref="AB1834:AB1836" si="5069">AB1835</f>
        <v>0</v>
      </c>
      <c r="AC1834" s="33">
        <f t="shared" ref="AC1834:AC1836" si="5070">AC1835</f>
        <v>0</v>
      </c>
      <c r="AD1834" s="33">
        <f t="shared" ref="AD1834:AD1836" si="5071">AD1835</f>
        <v>0</v>
      </c>
      <c r="AE1834" s="34" t="e">
        <f t="shared" ref="AE1834:AE1897" si="5072">AD1834/AC1834*100</f>
        <v>#DIV/0!</v>
      </c>
      <c r="AF1834" s="35">
        <f t="shared" ref="AF1834:AF1836" si="5073">AF1835</f>
        <v>0</v>
      </c>
      <c r="AG1834" s="35">
        <f t="shared" ref="AG1834:AG1836" si="5074">AG1835</f>
        <v>0</v>
      </c>
      <c r="AH1834" s="36">
        <f t="shared" ref="AH1834:AH1836" si="5075">AH1835</f>
        <v>0</v>
      </c>
      <c r="AI1834" s="36">
        <f t="shared" ref="AI1834:AI1836" si="5076">AI1835</f>
        <v>0</v>
      </c>
      <c r="AJ1834" s="36">
        <f t="shared" ref="AJ1834:AJ1836" si="5077">AJ1835</f>
        <v>0</v>
      </c>
      <c r="AK1834" s="36">
        <f t="shared" ref="AK1834:AK1836" si="5078">AK1835</f>
        <v>0</v>
      </c>
      <c r="AL1834" s="36">
        <f t="shared" ref="AL1834:AL1897" si="5079">AF1834+AH1834+AK1834+AI1834+AJ1834+AG1834</f>
        <v>0</v>
      </c>
      <c r="AM1834" s="36">
        <f t="shared" ref="AM1834:AM1897" si="5080">V1834-AL1834</f>
        <v>0</v>
      </c>
      <c r="AN1834" s="37" t="s">
        <v>35</v>
      </c>
    </row>
    <row r="1835" spans="2:40" ht="31.2" hidden="1" customHeight="1" x14ac:dyDescent="0.3">
      <c r="B1835" s="30" t="s">
        <v>831</v>
      </c>
      <c r="C1835" s="30" t="s">
        <v>112</v>
      </c>
      <c r="D1835" s="30" t="s">
        <v>112</v>
      </c>
      <c r="E1835" s="15" t="str">
        <f t="shared" si="4894"/>
        <v>0505</v>
      </c>
      <c r="F1835" s="30" t="s">
        <v>813</v>
      </c>
      <c r="G1835" s="30"/>
      <c r="H1835" s="31" t="s">
        <v>814</v>
      </c>
      <c r="I1835" s="32">
        <f t="shared" si="5049"/>
        <v>0</v>
      </c>
      <c r="J1835" s="32">
        <f t="shared" si="5050"/>
        <v>0</v>
      </c>
      <c r="K1835" s="32">
        <f t="shared" si="5051"/>
        <v>0</v>
      </c>
      <c r="L1835" s="32">
        <f t="shared" si="5052"/>
        <v>0</v>
      </c>
      <c r="M1835" s="32">
        <f t="shared" si="5053"/>
        <v>0</v>
      </c>
      <c r="N1835" s="32">
        <f t="shared" si="5054"/>
        <v>0</v>
      </c>
      <c r="O1835" s="32">
        <f t="shared" si="5058"/>
        <v>0</v>
      </c>
      <c r="P1835" s="32">
        <f t="shared" si="5059"/>
        <v>0</v>
      </c>
      <c r="Q1835" s="32">
        <f t="shared" si="5060"/>
        <v>0</v>
      </c>
      <c r="R1835" s="32">
        <f t="shared" si="5061"/>
        <v>0</v>
      </c>
      <c r="S1835" s="32">
        <f t="shared" si="5062"/>
        <v>0</v>
      </c>
      <c r="T1835" s="32">
        <f t="shared" si="5063"/>
        <v>0</v>
      </c>
      <c r="U1835" s="32">
        <v>0</v>
      </c>
      <c r="V1835" s="32">
        <f t="shared" si="4895"/>
        <v>0</v>
      </c>
      <c r="W1835" s="32">
        <f t="shared" si="5064"/>
        <v>0</v>
      </c>
      <c r="X1835" s="32">
        <f t="shared" si="5065"/>
        <v>0</v>
      </c>
      <c r="Y1835" s="32">
        <f t="shared" si="5066"/>
        <v>0</v>
      </c>
      <c r="Z1835" s="32">
        <f t="shared" si="5067"/>
        <v>0</v>
      </c>
      <c r="AA1835" s="32">
        <f t="shared" si="5068"/>
        <v>0</v>
      </c>
      <c r="AB1835" s="32">
        <f t="shared" si="5069"/>
        <v>0</v>
      </c>
      <c r="AC1835" s="33">
        <f t="shared" si="5070"/>
        <v>0</v>
      </c>
      <c r="AD1835" s="33">
        <f t="shared" si="5071"/>
        <v>0</v>
      </c>
      <c r="AE1835" s="34" t="e">
        <f t="shared" si="5072"/>
        <v>#DIV/0!</v>
      </c>
      <c r="AF1835" s="35">
        <f t="shared" si="5073"/>
        <v>0</v>
      </c>
      <c r="AG1835" s="35">
        <f t="shared" si="5074"/>
        <v>0</v>
      </c>
      <c r="AH1835" s="36">
        <f t="shared" si="5075"/>
        <v>0</v>
      </c>
      <c r="AI1835" s="36">
        <f t="shared" si="5076"/>
        <v>0</v>
      </c>
      <c r="AJ1835" s="36">
        <f t="shared" si="5077"/>
        <v>0</v>
      </c>
      <c r="AK1835" s="36">
        <f t="shared" si="5078"/>
        <v>0</v>
      </c>
      <c r="AL1835" s="36">
        <f t="shared" si="5079"/>
        <v>0</v>
      </c>
      <c r="AM1835" s="36">
        <f t="shared" si="5080"/>
        <v>0</v>
      </c>
      <c r="AN1835" s="37" t="s">
        <v>35</v>
      </c>
    </row>
    <row r="1836" spans="2:40" ht="31.2" hidden="1" customHeight="1" x14ac:dyDescent="0.3">
      <c r="B1836" s="30" t="s">
        <v>831</v>
      </c>
      <c r="C1836" s="30" t="s">
        <v>112</v>
      </c>
      <c r="D1836" s="30" t="s">
        <v>112</v>
      </c>
      <c r="E1836" s="15" t="str">
        <f t="shared" si="4894"/>
        <v>0505</v>
      </c>
      <c r="F1836" s="30" t="s">
        <v>815</v>
      </c>
      <c r="G1836" s="30"/>
      <c r="H1836" s="31" t="s">
        <v>816</v>
      </c>
      <c r="I1836" s="32">
        <f t="shared" si="5049"/>
        <v>0</v>
      </c>
      <c r="J1836" s="32">
        <f t="shared" si="5050"/>
        <v>0</v>
      </c>
      <c r="K1836" s="32">
        <f t="shared" si="5051"/>
        <v>0</v>
      </c>
      <c r="L1836" s="32">
        <f t="shared" si="5052"/>
        <v>0</v>
      </c>
      <c r="M1836" s="32">
        <f t="shared" si="5053"/>
        <v>0</v>
      </c>
      <c r="N1836" s="32">
        <f t="shared" si="5054"/>
        <v>0</v>
      </c>
      <c r="O1836" s="32">
        <f t="shared" si="5058"/>
        <v>0</v>
      </c>
      <c r="P1836" s="32">
        <f t="shared" si="5059"/>
        <v>0</v>
      </c>
      <c r="Q1836" s="32">
        <f t="shared" si="5060"/>
        <v>0</v>
      </c>
      <c r="R1836" s="32">
        <f t="shared" si="5061"/>
        <v>0</v>
      </c>
      <c r="S1836" s="32">
        <f t="shared" si="5062"/>
        <v>0</v>
      </c>
      <c r="T1836" s="32">
        <f t="shared" si="5063"/>
        <v>0</v>
      </c>
      <c r="U1836" s="32">
        <v>0</v>
      </c>
      <c r="V1836" s="32">
        <f t="shared" si="4895"/>
        <v>0</v>
      </c>
      <c r="W1836" s="32">
        <f t="shared" si="5064"/>
        <v>0</v>
      </c>
      <c r="X1836" s="32">
        <f t="shared" si="5065"/>
        <v>0</v>
      </c>
      <c r="Y1836" s="32">
        <f t="shared" si="5066"/>
        <v>0</v>
      </c>
      <c r="Z1836" s="32">
        <f t="shared" si="5067"/>
        <v>0</v>
      </c>
      <c r="AA1836" s="32">
        <f t="shared" si="5068"/>
        <v>0</v>
      </c>
      <c r="AB1836" s="32">
        <f t="shared" si="5069"/>
        <v>0</v>
      </c>
      <c r="AC1836" s="33">
        <f t="shared" si="5070"/>
        <v>0</v>
      </c>
      <c r="AD1836" s="33">
        <f t="shared" si="5071"/>
        <v>0</v>
      </c>
      <c r="AE1836" s="34" t="e">
        <f t="shared" si="5072"/>
        <v>#DIV/0!</v>
      </c>
      <c r="AF1836" s="35">
        <f t="shared" si="5073"/>
        <v>0</v>
      </c>
      <c r="AG1836" s="35">
        <f t="shared" si="5074"/>
        <v>0</v>
      </c>
      <c r="AH1836" s="36">
        <f t="shared" si="5075"/>
        <v>0</v>
      </c>
      <c r="AI1836" s="36">
        <f t="shared" si="5076"/>
        <v>0</v>
      </c>
      <c r="AJ1836" s="36">
        <f t="shared" si="5077"/>
        <v>0</v>
      </c>
      <c r="AK1836" s="36">
        <f t="shared" si="5078"/>
        <v>0</v>
      </c>
      <c r="AL1836" s="36">
        <f t="shared" si="5079"/>
        <v>0</v>
      </c>
      <c r="AM1836" s="36">
        <f t="shared" si="5080"/>
        <v>0</v>
      </c>
      <c r="AN1836" s="37" t="s">
        <v>35</v>
      </c>
    </row>
    <row r="1837" spans="2:40" ht="31.2" hidden="1" customHeight="1" x14ac:dyDescent="0.3">
      <c r="B1837" s="30" t="s">
        <v>831</v>
      </c>
      <c r="C1837" s="30" t="s">
        <v>112</v>
      </c>
      <c r="D1837" s="30" t="s">
        <v>112</v>
      </c>
      <c r="E1837" s="15" t="str">
        <f t="shared" si="4894"/>
        <v>0505</v>
      </c>
      <c r="F1837" s="30" t="s">
        <v>817</v>
      </c>
      <c r="G1837" s="30"/>
      <c r="H1837" s="31" t="s">
        <v>67</v>
      </c>
      <c r="I1837" s="32">
        <f t="shared" ref="I1837:T1837" si="5081">I1838+I1840+I1842</f>
        <v>0</v>
      </c>
      <c r="J1837" s="32">
        <f t="shared" si="5081"/>
        <v>0</v>
      </c>
      <c r="K1837" s="32">
        <f t="shared" si="5081"/>
        <v>0</v>
      </c>
      <c r="L1837" s="32">
        <f t="shared" si="5081"/>
        <v>0</v>
      </c>
      <c r="M1837" s="32">
        <f t="shared" si="5081"/>
        <v>0</v>
      </c>
      <c r="N1837" s="32">
        <f t="shared" si="5081"/>
        <v>0</v>
      </c>
      <c r="O1837" s="32">
        <f t="shared" si="5081"/>
        <v>0</v>
      </c>
      <c r="P1837" s="32">
        <f t="shared" si="5081"/>
        <v>0</v>
      </c>
      <c r="Q1837" s="32">
        <f t="shared" si="5081"/>
        <v>0</v>
      </c>
      <c r="R1837" s="32">
        <f t="shared" si="5081"/>
        <v>0</v>
      </c>
      <c r="S1837" s="32">
        <f t="shared" si="5081"/>
        <v>0</v>
      </c>
      <c r="T1837" s="32">
        <f t="shared" si="5081"/>
        <v>0</v>
      </c>
      <c r="U1837" s="32">
        <v>0</v>
      </c>
      <c r="V1837" s="32">
        <f t="shared" si="4895"/>
        <v>0</v>
      </c>
      <c r="W1837" s="32">
        <f t="shared" ref="W1837:AD1837" si="5082">W1838+W1840+W1842</f>
        <v>0</v>
      </c>
      <c r="X1837" s="32">
        <f t="shared" si="5082"/>
        <v>0</v>
      </c>
      <c r="Y1837" s="32">
        <f t="shared" si="5082"/>
        <v>0</v>
      </c>
      <c r="Z1837" s="32">
        <f t="shared" si="5082"/>
        <v>0</v>
      </c>
      <c r="AA1837" s="32">
        <f t="shared" si="5082"/>
        <v>0</v>
      </c>
      <c r="AB1837" s="32">
        <f t="shared" si="5082"/>
        <v>0</v>
      </c>
      <c r="AC1837" s="33">
        <f t="shared" si="5082"/>
        <v>0</v>
      </c>
      <c r="AD1837" s="33">
        <f t="shared" si="5082"/>
        <v>0</v>
      </c>
      <c r="AE1837" s="34" t="e">
        <f t="shared" si="5072"/>
        <v>#DIV/0!</v>
      </c>
      <c r="AF1837" s="35">
        <f t="shared" ref="AF1837:AK1837" si="5083">AF1838+AF1840+AF1842</f>
        <v>0</v>
      </c>
      <c r="AG1837" s="35">
        <f t="shared" si="5083"/>
        <v>0</v>
      </c>
      <c r="AH1837" s="36">
        <f t="shared" si="5083"/>
        <v>0</v>
      </c>
      <c r="AI1837" s="36">
        <f t="shared" si="5083"/>
        <v>0</v>
      </c>
      <c r="AJ1837" s="36">
        <f t="shared" si="5083"/>
        <v>0</v>
      </c>
      <c r="AK1837" s="36">
        <f t="shared" si="5083"/>
        <v>0</v>
      </c>
      <c r="AL1837" s="36">
        <f t="shared" si="5079"/>
        <v>0</v>
      </c>
      <c r="AM1837" s="36">
        <f t="shared" si="5080"/>
        <v>0</v>
      </c>
      <c r="AN1837" s="37" t="s">
        <v>35</v>
      </c>
    </row>
    <row r="1838" spans="2:40" ht="78" hidden="1" customHeight="1" x14ac:dyDescent="0.3">
      <c r="B1838" s="30" t="s">
        <v>831</v>
      </c>
      <c r="C1838" s="30" t="s">
        <v>112</v>
      </c>
      <c r="D1838" s="30" t="s">
        <v>112</v>
      </c>
      <c r="E1838" s="15" t="str">
        <f t="shared" si="4894"/>
        <v>0505</v>
      </c>
      <c r="F1838" s="30" t="s">
        <v>817</v>
      </c>
      <c r="G1838" s="30" t="s">
        <v>68</v>
      </c>
      <c r="H1838" s="31" t="s">
        <v>69</v>
      </c>
      <c r="I1838" s="32">
        <f t="shared" ref="I1838:T1838" si="5084">I1839</f>
        <v>0</v>
      </c>
      <c r="J1838" s="32">
        <f t="shared" si="5084"/>
        <v>0</v>
      </c>
      <c r="K1838" s="32">
        <f t="shared" si="5084"/>
        <v>0</v>
      </c>
      <c r="L1838" s="32">
        <f t="shared" si="5084"/>
        <v>0</v>
      </c>
      <c r="M1838" s="32">
        <f t="shared" si="5084"/>
        <v>0</v>
      </c>
      <c r="N1838" s="32">
        <f t="shared" si="5084"/>
        <v>0</v>
      </c>
      <c r="O1838" s="32">
        <f t="shared" si="5084"/>
        <v>0</v>
      </c>
      <c r="P1838" s="32">
        <f t="shared" si="5084"/>
        <v>0</v>
      </c>
      <c r="Q1838" s="32">
        <f t="shared" si="5084"/>
        <v>0</v>
      </c>
      <c r="R1838" s="32">
        <f t="shared" si="5084"/>
        <v>0</v>
      </c>
      <c r="S1838" s="32">
        <f t="shared" si="5084"/>
        <v>0</v>
      </c>
      <c r="T1838" s="32">
        <f t="shared" si="5084"/>
        <v>0</v>
      </c>
      <c r="U1838" s="32">
        <v>0</v>
      </c>
      <c r="V1838" s="32">
        <f t="shared" si="4895"/>
        <v>0</v>
      </c>
      <c r="W1838" s="32">
        <f t="shared" ref="W1838:AD1838" si="5085">W1839</f>
        <v>0</v>
      </c>
      <c r="X1838" s="32">
        <f t="shared" si="5085"/>
        <v>0</v>
      </c>
      <c r="Y1838" s="32">
        <f t="shared" si="5085"/>
        <v>0</v>
      </c>
      <c r="Z1838" s="32">
        <f t="shared" si="5085"/>
        <v>0</v>
      </c>
      <c r="AA1838" s="32">
        <f t="shared" si="5085"/>
        <v>0</v>
      </c>
      <c r="AB1838" s="32">
        <f t="shared" si="5085"/>
        <v>0</v>
      </c>
      <c r="AC1838" s="33">
        <f t="shared" si="5085"/>
        <v>0</v>
      </c>
      <c r="AD1838" s="33">
        <f t="shared" si="5085"/>
        <v>0</v>
      </c>
      <c r="AE1838" s="34" t="e">
        <f t="shared" si="5072"/>
        <v>#DIV/0!</v>
      </c>
      <c r="AF1838" s="35">
        <f t="shared" ref="AF1838:AK1838" si="5086">AF1839</f>
        <v>0</v>
      </c>
      <c r="AG1838" s="35">
        <f t="shared" si="5086"/>
        <v>0</v>
      </c>
      <c r="AH1838" s="36">
        <f t="shared" si="5086"/>
        <v>0</v>
      </c>
      <c r="AI1838" s="36">
        <f t="shared" si="5086"/>
        <v>0</v>
      </c>
      <c r="AJ1838" s="36">
        <f t="shared" si="5086"/>
        <v>0</v>
      </c>
      <c r="AK1838" s="36">
        <f t="shared" si="5086"/>
        <v>0</v>
      </c>
      <c r="AL1838" s="36">
        <f t="shared" si="5079"/>
        <v>0</v>
      </c>
      <c r="AM1838" s="36">
        <f t="shared" si="5080"/>
        <v>0</v>
      </c>
      <c r="AN1838" s="37" t="s">
        <v>35</v>
      </c>
    </row>
    <row r="1839" spans="2:40" ht="15.6" hidden="1" customHeight="1" x14ac:dyDescent="0.3">
      <c r="B1839" s="30" t="s">
        <v>831</v>
      </c>
      <c r="C1839" s="30" t="s">
        <v>112</v>
      </c>
      <c r="D1839" s="30" t="s">
        <v>112</v>
      </c>
      <c r="E1839" s="15" t="str">
        <f t="shared" si="4894"/>
        <v>0505</v>
      </c>
      <c r="F1839" s="30" t="s">
        <v>817</v>
      </c>
      <c r="G1839" s="30" t="s">
        <v>70</v>
      </c>
      <c r="H1839" s="31" t="s">
        <v>71</v>
      </c>
      <c r="I1839" s="32"/>
      <c r="J1839" s="32"/>
      <c r="K1839" s="32"/>
      <c r="L1839" s="32"/>
      <c r="M1839" s="32"/>
      <c r="N1839" s="32"/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2">
        <v>0</v>
      </c>
      <c r="V1839" s="32">
        <f t="shared" si="4895"/>
        <v>0</v>
      </c>
      <c r="W1839" s="32"/>
      <c r="X1839" s="32"/>
      <c r="Y1839" s="32"/>
      <c r="Z1839" s="32"/>
      <c r="AA1839" s="32"/>
      <c r="AB1839" s="32">
        <v>0</v>
      </c>
      <c r="AC1839" s="33">
        <v>0</v>
      </c>
      <c r="AD1839" s="33">
        <v>0</v>
      </c>
      <c r="AE1839" s="34" t="e">
        <f t="shared" si="5072"/>
        <v>#DIV/0!</v>
      </c>
      <c r="AF1839" s="35">
        <v>0</v>
      </c>
      <c r="AG1839" s="35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f t="shared" si="5079"/>
        <v>0</v>
      </c>
      <c r="AM1839" s="36">
        <f t="shared" si="5080"/>
        <v>0</v>
      </c>
      <c r="AN1839" s="37" t="s">
        <v>35</v>
      </c>
    </row>
    <row r="1840" spans="2:40" ht="31.2" hidden="1" customHeight="1" x14ac:dyDescent="0.3">
      <c r="B1840" s="30" t="s">
        <v>831</v>
      </c>
      <c r="C1840" s="30" t="s">
        <v>112</v>
      </c>
      <c r="D1840" s="30" t="s">
        <v>112</v>
      </c>
      <c r="E1840" s="15" t="str">
        <f t="shared" si="4894"/>
        <v>0505</v>
      </c>
      <c r="F1840" s="30" t="s">
        <v>817</v>
      </c>
      <c r="G1840" s="30" t="s">
        <v>50</v>
      </c>
      <c r="H1840" s="31" t="s">
        <v>51</v>
      </c>
      <c r="I1840" s="32">
        <f t="shared" ref="I1840:T1840" si="5087">I1841</f>
        <v>0</v>
      </c>
      <c r="J1840" s="32">
        <f t="shared" si="5087"/>
        <v>0</v>
      </c>
      <c r="K1840" s="32">
        <f t="shared" si="5087"/>
        <v>0</v>
      </c>
      <c r="L1840" s="32">
        <f t="shared" si="5087"/>
        <v>0</v>
      </c>
      <c r="M1840" s="32">
        <f t="shared" si="5087"/>
        <v>0</v>
      </c>
      <c r="N1840" s="32">
        <f t="shared" si="5087"/>
        <v>0</v>
      </c>
      <c r="O1840" s="32">
        <f t="shared" si="5087"/>
        <v>0</v>
      </c>
      <c r="P1840" s="32">
        <f t="shared" si="5087"/>
        <v>0</v>
      </c>
      <c r="Q1840" s="32">
        <f t="shared" si="5087"/>
        <v>0</v>
      </c>
      <c r="R1840" s="32">
        <f t="shared" si="5087"/>
        <v>0</v>
      </c>
      <c r="S1840" s="32">
        <f t="shared" si="5087"/>
        <v>0</v>
      </c>
      <c r="T1840" s="32">
        <f t="shared" si="5087"/>
        <v>0</v>
      </c>
      <c r="U1840" s="32">
        <v>0</v>
      </c>
      <c r="V1840" s="32">
        <f t="shared" si="4895"/>
        <v>0</v>
      </c>
      <c r="W1840" s="32">
        <f t="shared" ref="W1840:AD1840" si="5088">W1841</f>
        <v>0</v>
      </c>
      <c r="X1840" s="32">
        <f t="shared" si="5088"/>
        <v>0</v>
      </c>
      <c r="Y1840" s="32">
        <f t="shared" si="5088"/>
        <v>0</v>
      </c>
      <c r="Z1840" s="32">
        <f t="shared" si="5088"/>
        <v>0</v>
      </c>
      <c r="AA1840" s="32">
        <f t="shared" si="5088"/>
        <v>0</v>
      </c>
      <c r="AB1840" s="32">
        <f t="shared" si="5088"/>
        <v>0</v>
      </c>
      <c r="AC1840" s="33">
        <f t="shared" si="5088"/>
        <v>0</v>
      </c>
      <c r="AD1840" s="33">
        <f t="shared" si="5088"/>
        <v>0</v>
      </c>
      <c r="AE1840" s="34" t="e">
        <f t="shared" si="5072"/>
        <v>#DIV/0!</v>
      </c>
      <c r="AF1840" s="35">
        <f t="shared" ref="AF1840:AK1840" si="5089">AF1841</f>
        <v>0</v>
      </c>
      <c r="AG1840" s="35">
        <f t="shared" si="5089"/>
        <v>0</v>
      </c>
      <c r="AH1840" s="36">
        <f t="shared" si="5089"/>
        <v>0</v>
      </c>
      <c r="AI1840" s="36">
        <f t="shared" si="5089"/>
        <v>0</v>
      </c>
      <c r="AJ1840" s="36">
        <f t="shared" si="5089"/>
        <v>0</v>
      </c>
      <c r="AK1840" s="36">
        <f t="shared" si="5089"/>
        <v>0</v>
      </c>
      <c r="AL1840" s="36">
        <f t="shared" si="5079"/>
        <v>0</v>
      </c>
      <c r="AM1840" s="36">
        <f t="shared" si="5080"/>
        <v>0</v>
      </c>
      <c r="AN1840" s="37" t="s">
        <v>35</v>
      </c>
    </row>
    <row r="1841" spans="2:40" ht="31.2" hidden="1" customHeight="1" x14ac:dyDescent="0.3">
      <c r="B1841" s="30" t="s">
        <v>831</v>
      </c>
      <c r="C1841" s="30" t="s">
        <v>112</v>
      </c>
      <c r="D1841" s="30" t="s">
        <v>112</v>
      </c>
      <c r="E1841" s="15" t="str">
        <f t="shared" ref="E1841:E1904" si="5090">CONCATENATE(C1841,D1841)</f>
        <v>0505</v>
      </c>
      <c r="F1841" s="30" t="s">
        <v>817</v>
      </c>
      <c r="G1841" s="30" t="s">
        <v>52</v>
      </c>
      <c r="H1841" s="31" t="s">
        <v>53</v>
      </c>
      <c r="I1841" s="32"/>
      <c r="J1841" s="32"/>
      <c r="K1841" s="32"/>
      <c r="L1841" s="32"/>
      <c r="M1841" s="32"/>
      <c r="N1841" s="32"/>
      <c r="O1841" s="32">
        <v>0</v>
      </c>
      <c r="P1841" s="32">
        <v>0</v>
      </c>
      <c r="Q1841" s="32">
        <v>0</v>
      </c>
      <c r="R1841" s="32">
        <v>0</v>
      </c>
      <c r="S1841" s="32">
        <v>0</v>
      </c>
      <c r="T1841" s="32">
        <v>0</v>
      </c>
      <c r="U1841" s="32">
        <v>0</v>
      </c>
      <c r="V1841" s="32">
        <f t="shared" ref="V1841:V1904" si="5091">I1841+L1841+U1841+T1841+S1841+R1841+Q1841+P1841+O1841</f>
        <v>0</v>
      </c>
      <c r="W1841" s="32"/>
      <c r="X1841" s="32"/>
      <c r="Y1841" s="32"/>
      <c r="Z1841" s="32"/>
      <c r="AA1841" s="32"/>
      <c r="AB1841" s="32">
        <v>0</v>
      </c>
      <c r="AC1841" s="33">
        <v>0</v>
      </c>
      <c r="AD1841" s="33">
        <v>0</v>
      </c>
      <c r="AE1841" s="34" t="e">
        <f t="shared" si="5072"/>
        <v>#DIV/0!</v>
      </c>
      <c r="AF1841" s="35">
        <v>0</v>
      </c>
      <c r="AG1841" s="35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f t="shared" si="5079"/>
        <v>0</v>
      </c>
      <c r="AM1841" s="36">
        <f t="shared" si="5080"/>
        <v>0</v>
      </c>
      <c r="AN1841" s="37" t="s">
        <v>35</v>
      </c>
    </row>
    <row r="1842" spans="2:40" ht="15.6" hidden="1" customHeight="1" x14ac:dyDescent="0.3">
      <c r="B1842" s="30" t="s">
        <v>831</v>
      </c>
      <c r="C1842" s="30" t="s">
        <v>112</v>
      </c>
      <c r="D1842" s="30" t="s">
        <v>112</v>
      </c>
      <c r="E1842" s="15" t="str">
        <f t="shared" si="5090"/>
        <v>0505</v>
      </c>
      <c r="F1842" s="30" t="s">
        <v>817</v>
      </c>
      <c r="G1842" s="30" t="s">
        <v>56</v>
      </c>
      <c r="H1842" s="31" t="s">
        <v>57</v>
      </c>
      <c r="I1842" s="32">
        <f t="shared" ref="I1842:T1842" si="5092">I1843</f>
        <v>0</v>
      </c>
      <c r="J1842" s="32">
        <f t="shared" si="5092"/>
        <v>0</v>
      </c>
      <c r="K1842" s="32">
        <f t="shared" si="5092"/>
        <v>0</v>
      </c>
      <c r="L1842" s="32">
        <f t="shared" si="5092"/>
        <v>0</v>
      </c>
      <c r="M1842" s="32">
        <f t="shared" si="5092"/>
        <v>0</v>
      </c>
      <c r="N1842" s="32">
        <f t="shared" si="5092"/>
        <v>0</v>
      </c>
      <c r="O1842" s="32">
        <f t="shared" si="5092"/>
        <v>0</v>
      </c>
      <c r="P1842" s="32">
        <f t="shared" si="5092"/>
        <v>0</v>
      </c>
      <c r="Q1842" s="32">
        <f t="shared" si="5092"/>
        <v>0</v>
      </c>
      <c r="R1842" s="32">
        <f t="shared" si="5092"/>
        <v>0</v>
      </c>
      <c r="S1842" s="32">
        <f t="shared" si="5092"/>
        <v>0</v>
      </c>
      <c r="T1842" s="32">
        <f t="shared" si="5092"/>
        <v>0</v>
      </c>
      <c r="U1842" s="32">
        <v>0</v>
      </c>
      <c r="V1842" s="32">
        <f t="shared" si="5091"/>
        <v>0</v>
      </c>
      <c r="W1842" s="32">
        <f t="shared" ref="W1842:AD1842" si="5093">W1843</f>
        <v>0</v>
      </c>
      <c r="X1842" s="32">
        <f t="shared" si="5093"/>
        <v>0</v>
      </c>
      <c r="Y1842" s="32">
        <f t="shared" si="5093"/>
        <v>0</v>
      </c>
      <c r="Z1842" s="32">
        <f t="shared" si="5093"/>
        <v>0</v>
      </c>
      <c r="AA1842" s="32">
        <f t="shared" si="5093"/>
        <v>0</v>
      </c>
      <c r="AB1842" s="32">
        <f t="shared" si="5093"/>
        <v>0</v>
      </c>
      <c r="AC1842" s="33">
        <f t="shared" si="5093"/>
        <v>0</v>
      </c>
      <c r="AD1842" s="33">
        <f t="shared" si="5093"/>
        <v>0</v>
      </c>
      <c r="AE1842" s="34" t="e">
        <f t="shared" si="5072"/>
        <v>#DIV/0!</v>
      </c>
      <c r="AF1842" s="35">
        <f t="shared" ref="AF1842:AK1842" si="5094">AF1843</f>
        <v>0</v>
      </c>
      <c r="AG1842" s="35">
        <f t="shared" si="5094"/>
        <v>0</v>
      </c>
      <c r="AH1842" s="36">
        <f t="shared" si="5094"/>
        <v>0</v>
      </c>
      <c r="AI1842" s="36">
        <f t="shared" si="5094"/>
        <v>0</v>
      </c>
      <c r="AJ1842" s="36">
        <f t="shared" si="5094"/>
        <v>0</v>
      </c>
      <c r="AK1842" s="36">
        <f t="shared" si="5094"/>
        <v>0</v>
      </c>
      <c r="AL1842" s="36">
        <f t="shared" si="5079"/>
        <v>0</v>
      </c>
      <c r="AM1842" s="36">
        <f t="shared" si="5080"/>
        <v>0</v>
      </c>
      <c r="AN1842" s="37" t="s">
        <v>35</v>
      </c>
    </row>
    <row r="1843" spans="2:40" ht="15.6" hidden="1" customHeight="1" x14ac:dyDescent="0.3">
      <c r="B1843" s="30" t="s">
        <v>831</v>
      </c>
      <c r="C1843" s="30" t="s">
        <v>112</v>
      </c>
      <c r="D1843" s="30" t="s">
        <v>112</v>
      </c>
      <c r="E1843" s="15" t="str">
        <f t="shared" si="5090"/>
        <v>0505</v>
      </c>
      <c r="F1843" s="30" t="s">
        <v>817</v>
      </c>
      <c r="G1843" s="30" t="s">
        <v>60</v>
      </c>
      <c r="H1843" s="31" t="s">
        <v>61</v>
      </c>
      <c r="I1843" s="32"/>
      <c r="J1843" s="32"/>
      <c r="K1843" s="32"/>
      <c r="L1843" s="32"/>
      <c r="M1843" s="32"/>
      <c r="N1843" s="32"/>
      <c r="O1843" s="32">
        <v>0</v>
      </c>
      <c r="P1843" s="32">
        <v>0</v>
      </c>
      <c r="Q1843" s="32">
        <v>0</v>
      </c>
      <c r="R1843" s="32">
        <v>0</v>
      </c>
      <c r="S1843" s="32">
        <v>0</v>
      </c>
      <c r="T1843" s="32">
        <v>0</v>
      </c>
      <c r="U1843" s="32">
        <v>0</v>
      </c>
      <c r="V1843" s="32">
        <f t="shared" si="5091"/>
        <v>0</v>
      </c>
      <c r="W1843" s="32"/>
      <c r="X1843" s="32"/>
      <c r="Y1843" s="32"/>
      <c r="Z1843" s="32"/>
      <c r="AA1843" s="32"/>
      <c r="AB1843" s="32">
        <v>0</v>
      </c>
      <c r="AC1843" s="33">
        <v>0</v>
      </c>
      <c r="AD1843" s="33">
        <v>0</v>
      </c>
      <c r="AE1843" s="34" t="e">
        <f t="shared" si="5072"/>
        <v>#DIV/0!</v>
      </c>
      <c r="AF1843" s="35">
        <v>0</v>
      </c>
      <c r="AG1843" s="35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f t="shared" si="5079"/>
        <v>0</v>
      </c>
      <c r="AM1843" s="36">
        <f t="shared" si="5080"/>
        <v>0</v>
      </c>
      <c r="AN1843" s="37" t="s">
        <v>35</v>
      </c>
    </row>
    <row r="1844" spans="2:40" ht="31.2" hidden="1" customHeight="1" x14ac:dyDescent="0.3">
      <c r="B1844" s="30" t="s">
        <v>831</v>
      </c>
      <c r="C1844" s="30" t="s">
        <v>112</v>
      </c>
      <c r="D1844" s="30" t="s">
        <v>112</v>
      </c>
      <c r="E1844" s="15" t="str">
        <f t="shared" si="5090"/>
        <v>0505</v>
      </c>
      <c r="F1844" s="30" t="s">
        <v>78</v>
      </c>
      <c r="G1844" s="30"/>
      <c r="H1844" s="31" t="s">
        <v>79</v>
      </c>
      <c r="I1844" s="32"/>
      <c r="J1844" s="32"/>
      <c r="K1844" s="32"/>
      <c r="L1844" s="32"/>
      <c r="M1844" s="32"/>
      <c r="N1844" s="32"/>
      <c r="O1844" s="32">
        <f t="shared" ref="O1844:O1849" si="5095">O1845</f>
        <v>0</v>
      </c>
      <c r="P1844" s="32">
        <f t="shared" ref="P1844:P1851" si="5096">P1845</f>
        <v>0</v>
      </c>
      <c r="Q1844" s="32">
        <f t="shared" ref="Q1844:Q1851" si="5097">Q1845</f>
        <v>0</v>
      </c>
      <c r="R1844" s="32">
        <f t="shared" ref="R1844:R1851" si="5098">R1845</f>
        <v>0</v>
      </c>
      <c r="S1844" s="32">
        <f t="shared" ref="S1844:S1851" si="5099">S1845</f>
        <v>0</v>
      </c>
      <c r="T1844" s="32">
        <f t="shared" ref="T1844:T1851" si="5100">T1845</f>
        <v>0</v>
      </c>
      <c r="U1844" s="32">
        <f t="shared" ref="U1844:U1847" si="5101">U1845</f>
        <v>0</v>
      </c>
      <c r="V1844" s="32">
        <f t="shared" si="5091"/>
        <v>0</v>
      </c>
      <c r="W1844" s="32">
        <f t="shared" ref="W1844:W1851" si="5102">W1845</f>
        <v>1700</v>
      </c>
      <c r="X1844" s="32">
        <f t="shared" ref="X1844:X1851" si="5103">X1845</f>
        <v>0</v>
      </c>
      <c r="Y1844" s="32">
        <f t="shared" ref="Y1844:Y1851" si="5104">Y1845</f>
        <v>0</v>
      </c>
      <c r="Z1844" s="32">
        <f t="shared" ref="Z1844:Z1851" si="5105">Z1845</f>
        <v>1976.8</v>
      </c>
      <c r="AA1844" s="32">
        <f t="shared" ref="AA1844:AA1851" si="5106">AA1845</f>
        <v>0</v>
      </c>
      <c r="AB1844" s="32">
        <f t="shared" ref="AB1844:AB1849" si="5107">AB1845</f>
        <v>0</v>
      </c>
      <c r="AC1844" s="33">
        <f t="shared" ref="AC1844:AC1849" si="5108">AC1845</f>
        <v>0</v>
      </c>
      <c r="AD1844" s="33">
        <f t="shared" ref="AD1844:AD1849" si="5109">AD1845</f>
        <v>0</v>
      </c>
      <c r="AE1844" s="34" t="e">
        <f t="shared" si="5072"/>
        <v>#DIV/0!</v>
      </c>
      <c r="AF1844" s="35">
        <f t="shared" ref="AF1844:AF1849" si="5110">AF1845</f>
        <v>0</v>
      </c>
      <c r="AG1844" s="35">
        <f t="shared" ref="AG1844:AG1849" si="5111">AG1845</f>
        <v>0</v>
      </c>
      <c r="AH1844" s="36">
        <f t="shared" ref="AH1844:AH1849" si="5112">AH1845</f>
        <v>0</v>
      </c>
      <c r="AI1844" s="36">
        <f t="shared" ref="AI1844:AI1849" si="5113">AI1845</f>
        <v>0</v>
      </c>
      <c r="AJ1844" s="36">
        <f t="shared" ref="AJ1844:AJ1849" si="5114">AJ1845</f>
        <v>0</v>
      </c>
      <c r="AK1844" s="36">
        <f t="shared" ref="AK1844:AK1849" si="5115">AK1845</f>
        <v>0</v>
      </c>
      <c r="AL1844" s="36">
        <f t="shared" si="5079"/>
        <v>0</v>
      </c>
      <c r="AM1844" s="36">
        <f t="shared" si="5080"/>
        <v>0</v>
      </c>
      <c r="AN1844" s="37" t="s">
        <v>35</v>
      </c>
    </row>
    <row r="1845" spans="2:40" ht="15.6" hidden="1" customHeight="1" x14ac:dyDescent="0.3">
      <c r="B1845" s="30" t="s">
        <v>831</v>
      </c>
      <c r="C1845" s="30" t="s">
        <v>112</v>
      </c>
      <c r="D1845" s="30" t="s">
        <v>112</v>
      </c>
      <c r="E1845" s="15" t="str">
        <f t="shared" si="5090"/>
        <v>0505</v>
      </c>
      <c r="F1845" s="30" t="s">
        <v>80</v>
      </c>
      <c r="G1845" s="30"/>
      <c r="H1845" s="31" t="s">
        <v>81</v>
      </c>
      <c r="I1845" s="32"/>
      <c r="J1845" s="32"/>
      <c r="K1845" s="32"/>
      <c r="L1845" s="32"/>
      <c r="M1845" s="32"/>
      <c r="N1845" s="32"/>
      <c r="O1845" s="32">
        <f t="shared" si="5095"/>
        <v>0</v>
      </c>
      <c r="P1845" s="32">
        <f t="shared" si="5096"/>
        <v>0</v>
      </c>
      <c r="Q1845" s="32">
        <f t="shared" si="5097"/>
        <v>0</v>
      </c>
      <c r="R1845" s="32">
        <f t="shared" si="5098"/>
        <v>0</v>
      </c>
      <c r="S1845" s="32">
        <f t="shared" si="5099"/>
        <v>0</v>
      </c>
      <c r="T1845" s="32">
        <f t="shared" si="5100"/>
        <v>0</v>
      </c>
      <c r="U1845" s="32">
        <f t="shared" si="5101"/>
        <v>0</v>
      </c>
      <c r="V1845" s="32">
        <f t="shared" si="5091"/>
        <v>0</v>
      </c>
      <c r="W1845" s="32">
        <f t="shared" si="5102"/>
        <v>1700</v>
      </c>
      <c r="X1845" s="32">
        <f t="shared" si="5103"/>
        <v>0</v>
      </c>
      <c r="Y1845" s="32">
        <f t="shared" si="5104"/>
        <v>0</v>
      </c>
      <c r="Z1845" s="32">
        <f t="shared" si="5105"/>
        <v>1976.8</v>
      </c>
      <c r="AA1845" s="32">
        <f t="shared" si="5106"/>
        <v>0</v>
      </c>
      <c r="AB1845" s="32">
        <f t="shared" si="5107"/>
        <v>0</v>
      </c>
      <c r="AC1845" s="33">
        <f t="shared" si="5108"/>
        <v>0</v>
      </c>
      <c r="AD1845" s="33">
        <f t="shared" si="5109"/>
        <v>0</v>
      </c>
      <c r="AE1845" s="34" t="e">
        <f t="shared" si="5072"/>
        <v>#DIV/0!</v>
      </c>
      <c r="AF1845" s="35">
        <f t="shared" si="5110"/>
        <v>0</v>
      </c>
      <c r="AG1845" s="35">
        <f t="shared" si="5111"/>
        <v>0</v>
      </c>
      <c r="AH1845" s="36">
        <f t="shared" si="5112"/>
        <v>0</v>
      </c>
      <c r="AI1845" s="36">
        <f t="shared" si="5113"/>
        <v>0</v>
      </c>
      <c r="AJ1845" s="36">
        <f t="shared" si="5114"/>
        <v>0</v>
      </c>
      <c r="AK1845" s="36">
        <f t="shared" si="5115"/>
        <v>0</v>
      </c>
      <c r="AL1845" s="36">
        <f t="shared" si="5079"/>
        <v>0</v>
      </c>
      <c r="AM1845" s="36">
        <f t="shared" si="5080"/>
        <v>0</v>
      </c>
      <c r="AN1845" s="37" t="s">
        <v>35</v>
      </c>
    </row>
    <row r="1846" spans="2:40" ht="31.2" hidden="1" customHeight="1" x14ac:dyDescent="0.3">
      <c r="B1846" s="30" t="s">
        <v>831</v>
      </c>
      <c r="C1846" s="30" t="s">
        <v>112</v>
      </c>
      <c r="D1846" s="30" t="s">
        <v>112</v>
      </c>
      <c r="E1846" s="15" t="str">
        <f t="shared" si="5090"/>
        <v>0505</v>
      </c>
      <c r="F1846" s="30" t="s">
        <v>818</v>
      </c>
      <c r="G1846" s="30"/>
      <c r="H1846" s="31" t="s">
        <v>819</v>
      </c>
      <c r="I1846" s="32"/>
      <c r="J1846" s="32"/>
      <c r="K1846" s="32"/>
      <c r="L1846" s="32"/>
      <c r="M1846" s="32"/>
      <c r="N1846" s="32"/>
      <c r="O1846" s="32">
        <f t="shared" si="5095"/>
        <v>0</v>
      </c>
      <c r="P1846" s="32">
        <f t="shared" si="5096"/>
        <v>0</v>
      </c>
      <c r="Q1846" s="32">
        <f t="shared" si="5097"/>
        <v>0</v>
      </c>
      <c r="R1846" s="32">
        <f t="shared" si="5098"/>
        <v>0</v>
      </c>
      <c r="S1846" s="32">
        <f t="shared" si="5099"/>
        <v>0</v>
      </c>
      <c r="T1846" s="32">
        <f t="shared" si="5100"/>
        <v>0</v>
      </c>
      <c r="U1846" s="32">
        <f t="shared" si="5101"/>
        <v>0</v>
      </c>
      <c r="V1846" s="32">
        <f t="shared" si="5091"/>
        <v>0</v>
      </c>
      <c r="W1846" s="32">
        <f t="shared" si="5102"/>
        <v>1700</v>
      </c>
      <c r="X1846" s="32">
        <f t="shared" si="5103"/>
        <v>0</v>
      </c>
      <c r="Y1846" s="32">
        <f t="shared" si="5104"/>
        <v>0</v>
      </c>
      <c r="Z1846" s="32">
        <f t="shared" si="5105"/>
        <v>1976.8</v>
      </c>
      <c r="AA1846" s="32">
        <f t="shared" si="5106"/>
        <v>0</v>
      </c>
      <c r="AB1846" s="32">
        <f t="shared" si="5107"/>
        <v>0</v>
      </c>
      <c r="AC1846" s="33">
        <f t="shared" si="5108"/>
        <v>0</v>
      </c>
      <c r="AD1846" s="33">
        <f t="shared" si="5109"/>
        <v>0</v>
      </c>
      <c r="AE1846" s="34" t="e">
        <f t="shared" si="5072"/>
        <v>#DIV/0!</v>
      </c>
      <c r="AF1846" s="35">
        <f t="shared" si="5110"/>
        <v>0</v>
      </c>
      <c r="AG1846" s="35">
        <f t="shared" si="5111"/>
        <v>0</v>
      </c>
      <c r="AH1846" s="36">
        <f t="shared" si="5112"/>
        <v>0</v>
      </c>
      <c r="AI1846" s="36">
        <f t="shared" si="5113"/>
        <v>0</v>
      </c>
      <c r="AJ1846" s="36">
        <f t="shared" si="5114"/>
        <v>0</v>
      </c>
      <c r="AK1846" s="36">
        <f t="shared" si="5115"/>
        <v>0</v>
      </c>
      <c r="AL1846" s="36">
        <f t="shared" si="5079"/>
        <v>0</v>
      </c>
      <c r="AM1846" s="36">
        <f t="shared" si="5080"/>
        <v>0</v>
      </c>
      <c r="AN1846" s="37" t="s">
        <v>35</v>
      </c>
    </row>
    <row r="1847" spans="2:40" ht="31.2" hidden="1" customHeight="1" x14ac:dyDescent="0.3">
      <c r="B1847" s="30" t="s">
        <v>831</v>
      </c>
      <c r="C1847" s="30" t="s">
        <v>112</v>
      </c>
      <c r="D1847" s="30" t="s">
        <v>112</v>
      </c>
      <c r="E1847" s="15" t="str">
        <f t="shared" si="5090"/>
        <v>0505</v>
      </c>
      <c r="F1847" s="30" t="s">
        <v>818</v>
      </c>
      <c r="G1847" s="30" t="s">
        <v>50</v>
      </c>
      <c r="H1847" s="31" t="s">
        <v>51</v>
      </c>
      <c r="I1847" s="32"/>
      <c r="J1847" s="32"/>
      <c r="K1847" s="32"/>
      <c r="L1847" s="32"/>
      <c r="M1847" s="32"/>
      <c r="N1847" s="32"/>
      <c r="O1847" s="32">
        <f t="shared" si="5095"/>
        <v>0</v>
      </c>
      <c r="P1847" s="32">
        <f t="shared" si="5096"/>
        <v>0</v>
      </c>
      <c r="Q1847" s="32">
        <f t="shared" si="5097"/>
        <v>0</v>
      </c>
      <c r="R1847" s="32">
        <f t="shared" si="5098"/>
        <v>0</v>
      </c>
      <c r="S1847" s="32">
        <f t="shared" si="5099"/>
        <v>0</v>
      </c>
      <c r="T1847" s="32">
        <f t="shared" si="5100"/>
        <v>0</v>
      </c>
      <c r="U1847" s="32">
        <f t="shared" si="5101"/>
        <v>0</v>
      </c>
      <c r="V1847" s="32">
        <f t="shared" si="5091"/>
        <v>0</v>
      </c>
      <c r="W1847" s="32">
        <f t="shared" si="5102"/>
        <v>1700</v>
      </c>
      <c r="X1847" s="32">
        <f t="shared" si="5103"/>
        <v>0</v>
      </c>
      <c r="Y1847" s="32">
        <f t="shared" si="5104"/>
        <v>0</v>
      </c>
      <c r="Z1847" s="32">
        <f t="shared" si="5105"/>
        <v>1976.8</v>
      </c>
      <c r="AA1847" s="32">
        <f t="shared" si="5106"/>
        <v>0</v>
      </c>
      <c r="AB1847" s="32">
        <f t="shared" si="5107"/>
        <v>0</v>
      </c>
      <c r="AC1847" s="33">
        <f t="shared" si="5108"/>
        <v>0</v>
      </c>
      <c r="AD1847" s="33">
        <f t="shared" si="5109"/>
        <v>0</v>
      </c>
      <c r="AE1847" s="34" t="e">
        <f t="shared" si="5072"/>
        <v>#DIV/0!</v>
      </c>
      <c r="AF1847" s="35">
        <f t="shared" si="5110"/>
        <v>0</v>
      </c>
      <c r="AG1847" s="35">
        <f t="shared" si="5111"/>
        <v>0</v>
      </c>
      <c r="AH1847" s="36">
        <f t="shared" si="5112"/>
        <v>0</v>
      </c>
      <c r="AI1847" s="36">
        <f t="shared" si="5113"/>
        <v>0</v>
      </c>
      <c r="AJ1847" s="36">
        <f t="shared" si="5114"/>
        <v>0</v>
      </c>
      <c r="AK1847" s="36">
        <f t="shared" si="5115"/>
        <v>0</v>
      </c>
      <c r="AL1847" s="36">
        <f t="shared" si="5079"/>
        <v>0</v>
      </c>
      <c r="AM1847" s="36">
        <f t="shared" si="5080"/>
        <v>0</v>
      </c>
      <c r="AN1847" s="37" t="s">
        <v>35</v>
      </c>
    </row>
    <row r="1848" spans="2:40" ht="31.2" hidden="1" customHeight="1" x14ac:dyDescent="0.3">
      <c r="B1848" s="30" t="s">
        <v>831</v>
      </c>
      <c r="C1848" s="30" t="s">
        <v>112</v>
      </c>
      <c r="D1848" s="30" t="s">
        <v>112</v>
      </c>
      <c r="E1848" s="15" t="str">
        <f t="shared" si="5090"/>
        <v>0505</v>
      </c>
      <c r="F1848" s="30" t="s">
        <v>818</v>
      </c>
      <c r="G1848" s="30" t="s">
        <v>52</v>
      </c>
      <c r="H1848" s="31" t="s">
        <v>53</v>
      </c>
      <c r="I1848" s="32"/>
      <c r="J1848" s="32"/>
      <c r="K1848" s="32"/>
      <c r="L1848" s="32"/>
      <c r="M1848" s="32"/>
      <c r="N1848" s="32"/>
      <c r="O1848" s="32">
        <v>0</v>
      </c>
      <c r="P1848" s="32">
        <v>0</v>
      </c>
      <c r="Q1848" s="32">
        <v>0</v>
      </c>
      <c r="R1848" s="32">
        <v>0</v>
      </c>
      <c r="S1848" s="32">
        <v>0</v>
      </c>
      <c r="T1848" s="32">
        <v>0</v>
      </c>
      <c r="U1848" s="32">
        <f>3676.8-3676.8</f>
        <v>0</v>
      </c>
      <c r="V1848" s="32">
        <f t="shared" si="5091"/>
        <v>0</v>
      </c>
      <c r="W1848" s="32">
        <v>1700</v>
      </c>
      <c r="X1848" s="32"/>
      <c r="Y1848" s="32"/>
      <c r="Z1848" s="32">
        <v>1976.8</v>
      </c>
      <c r="AA1848" s="32"/>
      <c r="AB1848" s="32">
        <v>0</v>
      </c>
      <c r="AC1848" s="33">
        <v>0</v>
      </c>
      <c r="AD1848" s="33">
        <v>0</v>
      </c>
      <c r="AE1848" s="34" t="e">
        <f t="shared" si="5072"/>
        <v>#DIV/0!</v>
      </c>
      <c r="AF1848" s="35">
        <v>0</v>
      </c>
      <c r="AG1848" s="35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f t="shared" si="5079"/>
        <v>0</v>
      </c>
      <c r="AM1848" s="36">
        <f t="shared" si="5080"/>
        <v>0</v>
      </c>
      <c r="AN1848" s="37" t="s">
        <v>35</v>
      </c>
    </row>
    <row r="1849" spans="2:40" s="13" customFormat="1" x14ac:dyDescent="0.3">
      <c r="B1849" s="14" t="s">
        <v>831</v>
      </c>
      <c r="C1849" s="14" t="s">
        <v>132</v>
      </c>
      <c r="D1849" s="14"/>
      <c r="E1849" s="21" t="str">
        <f t="shared" si="5090"/>
        <v>06</v>
      </c>
      <c r="F1849" s="14"/>
      <c r="G1849" s="14"/>
      <c r="H1849" s="16" t="s">
        <v>271</v>
      </c>
      <c r="I1849" s="17">
        <f t="shared" ref="I1849:I1851" si="5116">I1850</f>
        <v>0</v>
      </c>
      <c r="J1849" s="17">
        <f t="shared" ref="J1849:J1851" si="5117">J1850</f>
        <v>0</v>
      </c>
      <c r="K1849" s="17">
        <f t="shared" ref="K1849:K1851" si="5118">K1850</f>
        <v>0</v>
      </c>
      <c r="L1849" s="17">
        <f t="shared" ref="L1849:L1851" si="5119">L1850</f>
        <v>0</v>
      </c>
      <c r="M1849" s="17">
        <f t="shared" ref="M1849:M1851" si="5120">M1850</f>
        <v>0</v>
      </c>
      <c r="N1849" s="17">
        <f t="shared" ref="N1849:N1851" si="5121">N1850</f>
        <v>0</v>
      </c>
      <c r="O1849" s="17">
        <f t="shared" si="5095"/>
        <v>0</v>
      </c>
      <c r="P1849" s="17">
        <f t="shared" si="5096"/>
        <v>0</v>
      </c>
      <c r="Q1849" s="17">
        <f t="shared" si="5097"/>
        <v>0</v>
      </c>
      <c r="R1849" s="17">
        <f t="shared" si="5098"/>
        <v>0</v>
      </c>
      <c r="S1849" s="17">
        <f t="shared" si="5099"/>
        <v>0</v>
      </c>
      <c r="T1849" s="17">
        <f t="shared" si="5100"/>
        <v>0</v>
      </c>
      <c r="U1849" s="17">
        <v>0</v>
      </c>
      <c r="V1849" s="17">
        <f t="shared" si="5091"/>
        <v>0</v>
      </c>
      <c r="W1849" s="17">
        <f t="shared" si="5102"/>
        <v>0</v>
      </c>
      <c r="X1849" s="17">
        <f t="shared" si="5103"/>
        <v>0</v>
      </c>
      <c r="Y1849" s="17">
        <f t="shared" si="5104"/>
        <v>0</v>
      </c>
      <c r="Z1849" s="17">
        <f t="shared" si="5105"/>
        <v>0</v>
      </c>
      <c r="AA1849" s="17">
        <f t="shared" si="5106"/>
        <v>0</v>
      </c>
      <c r="AB1849" s="17">
        <f t="shared" si="5107"/>
        <v>0</v>
      </c>
      <c r="AC1849" s="18">
        <f t="shared" si="5108"/>
        <v>3228.0309999999999</v>
      </c>
      <c r="AD1849" s="18">
        <f t="shared" si="5109"/>
        <v>3228.0309999999999</v>
      </c>
      <c r="AE1849" s="19">
        <f t="shared" si="5072"/>
        <v>100</v>
      </c>
      <c r="AF1849" s="54">
        <f t="shared" si="5110"/>
        <v>3228.0309999999999</v>
      </c>
      <c r="AG1849" s="54">
        <f t="shared" si="5111"/>
        <v>0</v>
      </c>
      <c r="AH1849" s="55">
        <f t="shared" si="5112"/>
        <v>0</v>
      </c>
      <c r="AI1849" s="55">
        <f t="shared" si="5113"/>
        <v>0</v>
      </c>
      <c r="AJ1849" s="55">
        <f t="shared" si="5114"/>
        <v>0</v>
      </c>
      <c r="AK1849" s="55">
        <f t="shared" si="5115"/>
        <v>0</v>
      </c>
      <c r="AL1849" s="55">
        <f t="shared" si="5079"/>
        <v>3228.0309999999999</v>
      </c>
      <c r="AM1849" s="55">
        <f t="shared" si="5080"/>
        <v>-3228.0309999999999</v>
      </c>
      <c r="AN1849" s="37"/>
    </row>
    <row r="1850" spans="2:40" s="22" customFormat="1" ht="31.2" x14ac:dyDescent="0.3">
      <c r="B1850" s="23" t="s">
        <v>831</v>
      </c>
      <c r="C1850" s="23" t="s">
        <v>132</v>
      </c>
      <c r="D1850" s="23" t="s">
        <v>114</v>
      </c>
      <c r="E1850" s="24" t="str">
        <f t="shared" si="5090"/>
        <v>0603</v>
      </c>
      <c r="F1850" s="23"/>
      <c r="G1850" s="23"/>
      <c r="H1850" s="25" t="s">
        <v>272</v>
      </c>
      <c r="I1850" s="26">
        <f t="shared" si="5116"/>
        <v>0</v>
      </c>
      <c r="J1850" s="26">
        <f t="shared" si="5117"/>
        <v>0</v>
      </c>
      <c r="K1850" s="26">
        <f t="shared" si="5118"/>
        <v>0</v>
      </c>
      <c r="L1850" s="26">
        <f t="shared" si="5119"/>
        <v>0</v>
      </c>
      <c r="M1850" s="26">
        <f t="shared" si="5120"/>
        <v>0</v>
      </c>
      <c r="N1850" s="26">
        <f t="shared" si="5121"/>
        <v>0</v>
      </c>
      <c r="O1850" s="26">
        <f>O1851+O1861</f>
        <v>0</v>
      </c>
      <c r="P1850" s="26">
        <f t="shared" si="5096"/>
        <v>0</v>
      </c>
      <c r="Q1850" s="26">
        <f t="shared" si="5097"/>
        <v>0</v>
      </c>
      <c r="R1850" s="26">
        <f t="shared" si="5098"/>
        <v>0</v>
      </c>
      <c r="S1850" s="26">
        <f t="shared" si="5099"/>
        <v>0</v>
      </c>
      <c r="T1850" s="26">
        <f t="shared" si="5100"/>
        <v>0</v>
      </c>
      <c r="U1850" s="26">
        <v>0</v>
      </c>
      <c r="V1850" s="26">
        <f t="shared" si="5091"/>
        <v>0</v>
      </c>
      <c r="W1850" s="26">
        <f t="shared" si="5102"/>
        <v>0</v>
      </c>
      <c r="X1850" s="26">
        <f t="shared" si="5103"/>
        <v>0</v>
      </c>
      <c r="Y1850" s="26">
        <f t="shared" si="5104"/>
        <v>0</v>
      </c>
      <c r="Z1850" s="26">
        <f t="shared" si="5105"/>
        <v>0</v>
      </c>
      <c r="AA1850" s="26">
        <f t="shared" si="5106"/>
        <v>0</v>
      </c>
      <c r="AB1850" s="26">
        <f>AB1851+AB1861</f>
        <v>0</v>
      </c>
      <c r="AC1850" s="27">
        <f>AC1851+AC1861</f>
        <v>3228.0309999999999</v>
      </c>
      <c r="AD1850" s="27">
        <f>AD1851+AD1861</f>
        <v>3228.0309999999999</v>
      </c>
      <c r="AE1850" s="28">
        <f t="shared" si="5072"/>
        <v>100</v>
      </c>
      <c r="AF1850" s="26">
        <f t="shared" ref="AF1850:AK1850" si="5122">AF1851+AF1861</f>
        <v>3228.0309999999999</v>
      </c>
      <c r="AG1850" s="26">
        <f t="shared" si="5122"/>
        <v>0</v>
      </c>
      <c r="AH1850" s="26">
        <f t="shared" si="5122"/>
        <v>0</v>
      </c>
      <c r="AI1850" s="26">
        <f t="shared" si="5122"/>
        <v>0</v>
      </c>
      <c r="AJ1850" s="26">
        <f t="shared" si="5122"/>
        <v>0</v>
      </c>
      <c r="AK1850" s="26">
        <f t="shared" si="5122"/>
        <v>0</v>
      </c>
      <c r="AL1850" s="43">
        <f t="shared" si="5079"/>
        <v>3228.0309999999999</v>
      </c>
      <c r="AM1850" s="43">
        <f t="shared" si="5080"/>
        <v>-3228.0309999999999</v>
      </c>
      <c r="AN1850" s="37"/>
    </row>
    <row r="1851" spans="2:40" ht="31.2" hidden="1" customHeight="1" x14ac:dyDescent="0.3">
      <c r="B1851" s="30" t="s">
        <v>831</v>
      </c>
      <c r="C1851" s="30" t="s">
        <v>132</v>
      </c>
      <c r="D1851" s="30" t="s">
        <v>114</v>
      </c>
      <c r="E1851" s="15" t="str">
        <f t="shared" si="5090"/>
        <v>0603</v>
      </c>
      <c r="F1851" s="30" t="s">
        <v>204</v>
      </c>
      <c r="G1851" s="30"/>
      <c r="H1851" s="31" t="s">
        <v>205</v>
      </c>
      <c r="I1851" s="32">
        <f t="shared" si="5116"/>
        <v>0</v>
      </c>
      <c r="J1851" s="32">
        <f t="shared" si="5117"/>
        <v>0</v>
      </c>
      <c r="K1851" s="32">
        <f t="shared" si="5118"/>
        <v>0</v>
      </c>
      <c r="L1851" s="32">
        <f t="shared" si="5119"/>
        <v>0</v>
      </c>
      <c r="M1851" s="32">
        <f t="shared" si="5120"/>
        <v>0</v>
      </c>
      <c r="N1851" s="32">
        <f t="shared" si="5121"/>
        <v>0</v>
      </c>
      <c r="O1851" s="32">
        <f>O1852</f>
        <v>0</v>
      </c>
      <c r="P1851" s="32">
        <f t="shared" si="5096"/>
        <v>0</v>
      </c>
      <c r="Q1851" s="32">
        <f t="shared" si="5097"/>
        <v>0</v>
      </c>
      <c r="R1851" s="32">
        <f t="shared" si="5098"/>
        <v>0</v>
      </c>
      <c r="S1851" s="32">
        <f t="shared" si="5099"/>
        <v>0</v>
      </c>
      <c r="T1851" s="32">
        <f t="shared" si="5100"/>
        <v>0</v>
      </c>
      <c r="U1851" s="32">
        <v>0</v>
      </c>
      <c r="V1851" s="32">
        <f t="shared" si="5091"/>
        <v>0</v>
      </c>
      <c r="W1851" s="32">
        <f t="shared" si="5102"/>
        <v>0</v>
      </c>
      <c r="X1851" s="32">
        <f t="shared" si="5103"/>
        <v>0</v>
      </c>
      <c r="Y1851" s="32">
        <f t="shared" si="5104"/>
        <v>0</v>
      </c>
      <c r="Z1851" s="32">
        <f t="shared" si="5105"/>
        <v>0</v>
      </c>
      <c r="AA1851" s="32">
        <f t="shared" si="5106"/>
        <v>0</v>
      </c>
      <c r="AB1851" s="32">
        <f>AB1852</f>
        <v>0</v>
      </c>
      <c r="AC1851" s="33">
        <f>AC1852</f>
        <v>0</v>
      </c>
      <c r="AD1851" s="33">
        <f>AD1852</f>
        <v>0</v>
      </c>
      <c r="AE1851" s="34" t="e">
        <f t="shared" si="5072"/>
        <v>#DIV/0!</v>
      </c>
      <c r="AF1851" s="35">
        <f t="shared" ref="AF1851:AK1851" si="5123">AF1852</f>
        <v>0</v>
      </c>
      <c r="AG1851" s="35">
        <f t="shared" si="5123"/>
        <v>0</v>
      </c>
      <c r="AH1851" s="36">
        <f t="shared" si="5123"/>
        <v>0</v>
      </c>
      <c r="AI1851" s="36">
        <f t="shared" si="5123"/>
        <v>0</v>
      </c>
      <c r="AJ1851" s="36">
        <f t="shared" si="5123"/>
        <v>0</v>
      </c>
      <c r="AK1851" s="36">
        <f t="shared" si="5123"/>
        <v>0</v>
      </c>
      <c r="AL1851" s="36">
        <f t="shared" si="5079"/>
        <v>0</v>
      </c>
      <c r="AM1851" s="36">
        <f t="shared" si="5080"/>
        <v>0</v>
      </c>
      <c r="AN1851" s="37" t="s">
        <v>35</v>
      </c>
    </row>
    <row r="1852" spans="2:40" ht="31.2" hidden="1" customHeight="1" x14ac:dyDescent="0.3">
      <c r="B1852" s="30" t="s">
        <v>831</v>
      </c>
      <c r="C1852" s="30" t="s">
        <v>132</v>
      </c>
      <c r="D1852" s="30" t="s">
        <v>114</v>
      </c>
      <c r="E1852" s="15" t="str">
        <f t="shared" si="5090"/>
        <v>0603</v>
      </c>
      <c r="F1852" s="30" t="s">
        <v>206</v>
      </c>
      <c r="G1852" s="30"/>
      <c r="H1852" s="31" t="s">
        <v>207</v>
      </c>
      <c r="I1852" s="32">
        <f t="shared" ref="I1852:T1852" si="5124">I1857+I1853</f>
        <v>0</v>
      </c>
      <c r="J1852" s="32">
        <f t="shared" si="5124"/>
        <v>0</v>
      </c>
      <c r="K1852" s="32">
        <f t="shared" si="5124"/>
        <v>0</v>
      </c>
      <c r="L1852" s="32">
        <f t="shared" si="5124"/>
        <v>0</v>
      </c>
      <c r="M1852" s="32">
        <f t="shared" si="5124"/>
        <v>0</v>
      </c>
      <c r="N1852" s="32">
        <f t="shared" si="5124"/>
        <v>0</v>
      </c>
      <c r="O1852" s="32">
        <f t="shared" si="5124"/>
        <v>0</v>
      </c>
      <c r="P1852" s="32">
        <f t="shared" si="5124"/>
        <v>0</v>
      </c>
      <c r="Q1852" s="32">
        <f t="shared" si="5124"/>
        <v>0</v>
      </c>
      <c r="R1852" s="32">
        <f t="shared" si="5124"/>
        <v>0</v>
      </c>
      <c r="S1852" s="32">
        <f t="shared" si="5124"/>
        <v>0</v>
      </c>
      <c r="T1852" s="32">
        <f t="shared" si="5124"/>
        <v>0</v>
      </c>
      <c r="U1852" s="32">
        <v>0</v>
      </c>
      <c r="V1852" s="32">
        <f t="shared" si="5091"/>
        <v>0</v>
      </c>
      <c r="W1852" s="32">
        <f t="shared" ref="W1852:AD1852" si="5125">W1857+W1853</f>
        <v>0</v>
      </c>
      <c r="X1852" s="32">
        <f t="shared" si="5125"/>
        <v>0</v>
      </c>
      <c r="Y1852" s="32">
        <f t="shared" si="5125"/>
        <v>0</v>
      </c>
      <c r="Z1852" s="32">
        <f t="shared" si="5125"/>
        <v>0</v>
      </c>
      <c r="AA1852" s="32">
        <f t="shared" si="5125"/>
        <v>0</v>
      </c>
      <c r="AB1852" s="32">
        <f t="shared" si="5125"/>
        <v>0</v>
      </c>
      <c r="AC1852" s="33">
        <f t="shared" si="5125"/>
        <v>0</v>
      </c>
      <c r="AD1852" s="33">
        <f t="shared" si="5125"/>
        <v>0</v>
      </c>
      <c r="AE1852" s="34" t="e">
        <f t="shared" si="5072"/>
        <v>#DIV/0!</v>
      </c>
      <c r="AF1852" s="35">
        <f t="shared" ref="AF1852:AK1852" si="5126">AF1857+AF1853</f>
        <v>0</v>
      </c>
      <c r="AG1852" s="35">
        <f t="shared" si="5126"/>
        <v>0</v>
      </c>
      <c r="AH1852" s="36">
        <f t="shared" si="5126"/>
        <v>0</v>
      </c>
      <c r="AI1852" s="36">
        <f t="shared" si="5126"/>
        <v>0</v>
      </c>
      <c r="AJ1852" s="36">
        <f t="shared" si="5126"/>
        <v>0</v>
      </c>
      <c r="AK1852" s="36">
        <f t="shared" si="5126"/>
        <v>0</v>
      </c>
      <c r="AL1852" s="36">
        <f t="shared" si="5079"/>
        <v>0</v>
      </c>
      <c r="AM1852" s="36">
        <f t="shared" si="5080"/>
        <v>0</v>
      </c>
      <c r="AN1852" s="37" t="s">
        <v>35</v>
      </c>
    </row>
    <row r="1853" spans="2:40" ht="31.2" hidden="1" customHeight="1" x14ac:dyDescent="0.3">
      <c r="B1853" s="30" t="s">
        <v>831</v>
      </c>
      <c r="C1853" s="30" t="s">
        <v>132</v>
      </c>
      <c r="D1853" s="30" t="s">
        <v>114</v>
      </c>
      <c r="E1853" s="15" t="str">
        <f t="shared" si="5090"/>
        <v>0603</v>
      </c>
      <c r="F1853" s="30" t="s">
        <v>257</v>
      </c>
      <c r="G1853" s="30"/>
      <c r="H1853" s="31" t="s">
        <v>258</v>
      </c>
      <c r="I1853" s="32">
        <f t="shared" ref="I1853:I1866" si="5127">I1854</f>
        <v>0</v>
      </c>
      <c r="J1853" s="32">
        <f t="shared" ref="J1853:J1866" si="5128">J1854</f>
        <v>0</v>
      </c>
      <c r="K1853" s="32">
        <f t="shared" ref="K1853:K1866" si="5129">K1854</f>
        <v>0</v>
      </c>
      <c r="L1853" s="32">
        <f t="shared" ref="L1853:L1866" si="5130">L1854</f>
        <v>0</v>
      </c>
      <c r="M1853" s="32">
        <f t="shared" ref="M1853:M1866" si="5131">M1854</f>
        <v>0</v>
      </c>
      <c r="N1853" s="32">
        <f t="shared" ref="N1853:N1866" si="5132">N1854</f>
        <v>0</v>
      </c>
      <c r="O1853" s="32">
        <f t="shared" ref="O1853:O1866" si="5133">O1854</f>
        <v>0</v>
      </c>
      <c r="P1853" s="32">
        <f t="shared" ref="P1853:P1866" si="5134">P1854</f>
        <v>0</v>
      </c>
      <c r="Q1853" s="32">
        <f t="shared" ref="Q1853:Q1866" si="5135">Q1854</f>
        <v>0</v>
      </c>
      <c r="R1853" s="32">
        <f t="shared" ref="R1853:R1866" si="5136">R1854</f>
        <v>0</v>
      </c>
      <c r="S1853" s="32">
        <f t="shared" ref="S1853:S1866" si="5137">S1854</f>
        <v>0</v>
      </c>
      <c r="T1853" s="32">
        <f t="shared" ref="T1853:T1866" si="5138">T1854</f>
        <v>0</v>
      </c>
      <c r="U1853" s="32">
        <v>0</v>
      </c>
      <c r="V1853" s="32">
        <f t="shared" si="5091"/>
        <v>0</v>
      </c>
      <c r="W1853" s="32">
        <f t="shared" ref="W1853:W1866" si="5139">W1854</f>
        <v>0</v>
      </c>
      <c r="X1853" s="32">
        <f t="shared" ref="X1853:X1866" si="5140">X1854</f>
        <v>0</v>
      </c>
      <c r="Y1853" s="32">
        <f t="shared" ref="Y1853:Y1866" si="5141">Y1854</f>
        <v>0</v>
      </c>
      <c r="Z1853" s="32">
        <f t="shared" ref="Z1853:Z1866" si="5142">Z1854</f>
        <v>0</v>
      </c>
      <c r="AA1853" s="32">
        <f t="shared" ref="AA1853:AA1866" si="5143">AA1854</f>
        <v>0</v>
      </c>
      <c r="AB1853" s="32">
        <f t="shared" ref="AB1853:AB1866" si="5144">AB1854</f>
        <v>0</v>
      </c>
      <c r="AC1853" s="33">
        <f t="shared" ref="AC1853:AC1866" si="5145">AC1854</f>
        <v>0</v>
      </c>
      <c r="AD1853" s="33">
        <f t="shared" ref="AD1853:AD1866" si="5146">AD1854</f>
        <v>0</v>
      </c>
      <c r="AE1853" s="34" t="e">
        <f t="shared" si="5072"/>
        <v>#DIV/0!</v>
      </c>
      <c r="AF1853" s="35">
        <f t="shared" ref="AF1853:AF1866" si="5147">AF1854</f>
        <v>0</v>
      </c>
      <c r="AG1853" s="35">
        <f t="shared" ref="AG1853:AG1866" si="5148">AG1854</f>
        <v>0</v>
      </c>
      <c r="AH1853" s="36">
        <f t="shared" ref="AH1853:AH1866" si="5149">AH1854</f>
        <v>0</v>
      </c>
      <c r="AI1853" s="36">
        <f t="shared" ref="AI1853:AI1866" si="5150">AI1854</f>
        <v>0</v>
      </c>
      <c r="AJ1853" s="36">
        <f t="shared" ref="AJ1853:AJ1866" si="5151">AJ1854</f>
        <v>0</v>
      </c>
      <c r="AK1853" s="36">
        <f t="shared" ref="AK1853:AK1866" si="5152">AK1854</f>
        <v>0</v>
      </c>
      <c r="AL1853" s="36">
        <f t="shared" si="5079"/>
        <v>0</v>
      </c>
      <c r="AM1853" s="36">
        <f t="shared" si="5080"/>
        <v>0</v>
      </c>
      <c r="AN1853" s="37" t="s">
        <v>35</v>
      </c>
    </row>
    <row r="1854" spans="2:40" ht="15.6" hidden="1" customHeight="1" x14ac:dyDescent="0.3">
      <c r="B1854" s="30" t="s">
        <v>831</v>
      </c>
      <c r="C1854" s="30" t="s">
        <v>132</v>
      </c>
      <c r="D1854" s="30" t="s">
        <v>114</v>
      </c>
      <c r="E1854" s="15" t="str">
        <f t="shared" si="5090"/>
        <v>0603</v>
      </c>
      <c r="F1854" s="30" t="s">
        <v>259</v>
      </c>
      <c r="G1854" s="30"/>
      <c r="H1854" s="31" t="s">
        <v>260</v>
      </c>
      <c r="I1854" s="32">
        <f t="shared" si="5127"/>
        <v>0</v>
      </c>
      <c r="J1854" s="32">
        <f t="shared" si="5128"/>
        <v>0</v>
      </c>
      <c r="K1854" s="32">
        <f t="shared" si="5129"/>
        <v>0</v>
      </c>
      <c r="L1854" s="32">
        <f t="shared" si="5130"/>
        <v>0</v>
      </c>
      <c r="M1854" s="32">
        <f t="shared" si="5131"/>
        <v>0</v>
      </c>
      <c r="N1854" s="32">
        <f t="shared" si="5132"/>
        <v>0</v>
      </c>
      <c r="O1854" s="32">
        <f t="shared" si="5133"/>
        <v>0</v>
      </c>
      <c r="P1854" s="32">
        <f t="shared" si="5134"/>
        <v>0</v>
      </c>
      <c r="Q1854" s="32">
        <f t="shared" si="5135"/>
        <v>0</v>
      </c>
      <c r="R1854" s="32">
        <f t="shared" si="5136"/>
        <v>0</v>
      </c>
      <c r="S1854" s="32">
        <f t="shared" si="5137"/>
        <v>0</v>
      </c>
      <c r="T1854" s="32">
        <f t="shared" si="5138"/>
        <v>0</v>
      </c>
      <c r="U1854" s="32">
        <v>0</v>
      </c>
      <c r="V1854" s="32">
        <f t="shared" si="5091"/>
        <v>0</v>
      </c>
      <c r="W1854" s="32">
        <f t="shared" si="5139"/>
        <v>0</v>
      </c>
      <c r="X1854" s="32">
        <f t="shared" si="5140"/>
        <v>0</v>
      </c>
      <c r="Y1854" s="32">
        <f t="shared" si="5141"/>
        <v>0</v>
      </c>
      <c r="Z1854" s="32">
        <f t="shared" si="5142"/>
        <v>0</v>
      </c>
      <c r="AA1854" s="32">
        <f t="shared" si="5143"/>
        <v>0</v>
      </c>
      <c r="AB1854" s="32">
        <f t="shared" si="5144"/>
        <v>0</v>
      </c>
      <c r="AC1854" s="33">
        <f t="shared" si="5145"/>
        <v>0</v>
      </c>
      <c r="AD1854" s="33">
        <f t="shared" si="5146"/>
        <v>0</v>
      </c>
      <c r="AE1854" s="34" t="e">
        <f t="shared" si="5072"/>
        <v>#DIV/0!</v>
      </c>
      <c r="AF1854" s="35">
        <f t="shared" si="5147"/>
        <v>0</v>
      </c>
      <c r="AG1854" s="35">
        <f t="shared" si="5148"/>
        <v>0</v>
      </c>
      <c r="AH1854" s="36">
        <f t="shared" si="5149"/>
        <v>0</v>
      </c>
      <c r="AI1854" s="36">
        <f t="shared" si="5150"/>
        <v>0</v>
      </c>
      <c r="AJ1854" s="36">
        <f t="shared" si="5151"/>
        <v>0</v>
      </c>
      <c r="AK1854" s="36">
        <f t="shared" si="5152"/>
        <v>0</v>
      </c>
      <c r="AL1854" s="36">
        <f t="shared" si="5079"/>
        <v>0</v>
      </c>
      <c r="AM1854" s="36">
        <f t="shared" si="5080"/>
        <v>0</v>
      </c>
      <c r="AN1854" s="37" t="s">
        <v>35</v>
      </c>
    </row>
    <row r="1855" spans="2:40" ht="31.2" hidden="1" customHeight="1" x14ac:dyDescent="0.3">
      <c r="B1855" s="30" t="s">
        <v>831</v>
      </c>
      <c r="C1855" s="30" t="s">
        <v>132</v>
      </c>
      <c r="D1855" s="30" t="s">
        <v>114</v>
      </c>
      <c r="E1855" s="15" t="str">
        <f t="shared" si="5090"/>
        <v>0603</v>
      </c>
      <c r="F1855" s="30" t="s">
        <v>259</v>
      </c>
      <c r="G1855" s="30" t="s">
        <v>50</v>
      </c>
      <c r="H1855" s="31" t="s">
        <v>51</v>
      </c>
      <c r="I1855" s="32">
        <f t="shared" si="5127"/>
        <v>0</v>
      </c>
      <c r="J1855" s="32">
        <f t="shared" si="5128"/>
        <v>0</v>
      </c>
      <c r="K1855" s="32">
        <f t="shared" si="5129"/>
        <v>0</v>
      </c>
      <c r="L1855" s="32">
        <f t="shared" si="5130"/>
        <v>0</v>
      </c>
      <c r="M1855" s="32">
        <f t="shared" si="5131"/>
        <v>0</v>
      </c>
      <c r="N1855" s="32">
        <f t="shared" si="5132"/>
        <v>0</v>
      </c>
      <c r="O1855" s="32">
        <f t="shared" si="5133"/>
        <v>0</v>
      </c>
      <c r="P1855" s="32">
        <f t="shared" si="5134"/>
        <v>0</v>
      </c>
      <c r="Q1855" s="32">
        <f t="shared" si="5135"/>
        <v>0</v>
      </c>
      <c r="R1855" s="32">
        <f t="shared" si="5136"/>
        <v>0</v>
      </c>
      <c r="S1855" s="32">
        <f t="shared" si="5137"/>
        <v>0</v>
      </c>
      <c r="T1855" s="32">
        <f t="shared" si="5138"/>
        <v>0</v>
      </c>
      <c r="U1855" s="32">
        <v>0</v>
      </c>
      <c r="V1855" s="32">
        <f t="shared" si="5091"/>
        <v>0</v>
      </c>
      <c r="W1855" s="32">
        <f t="shared" si="5139"/>
        <v>0</v>
      </c>
      <c r="X1855" s="32">
        <f t="shared" si="5140"/>
        <v>0</v>
      </c>
      <c r="Y1855" s="32">
        <f t="shared" si="5141"/>
        <v>0</v>
      </c>
      <c r="Z1855" s="32">
        <f t="shared" si="5142"/>
        <v>0</v>
      </c>
      <c r="AA1855" s="32">
        <f t="shared" si="5143"/>
        <v>0</v>
      </c>
      <c r="AB1855" s="32">
        <f t="shared" si="5144"/>
        <v>0</v>
      </c>
      <c r="AC1855" s="33">
        <f t="shared" si="5145"/>
        <v>0</v>
      </c>
      <c r="AD1855" s="33">
        <f t="shared" si="5146"/>
        <v>0</v>
      </c>
      <c r="AE1855" s="34" t="e">
        <f t="shared" si="5072"/>
        <v>#DIV/0!</v>
      </c>
      <c r="AF1855" s="35">
        <f t="shared" si="5147"/>
        <v>0</v>
      </c>
      <c r="AG1855" s="35">
        <f t="shared" si="5148"/>
        <v>0</v>
      </c>
      <c r="AH1855" s="36">
        <f t="shared" si="5149"/>
        <v>0</v>
      </c>
      <c r="AI1855" s="36">
        <f t="shared" si="5150"/>
        <v>0</v>
      </c>
      <c r="AJ1855" s="36">
        <f t="shared" si="5151"/>
        <v>0</v>
      </c>
      <c r="AK1855" s="36">
        <f t="shared" si="5152"/>
        <v>0</v>
      </c>
      <c r="AL1855" s="36">
        <f t="shared" si="5079"/>
        <v>0</v>
      </c>
      <c r="AM1855" s="36">
        <f t="shared" si="5080"/>
        <v>0</v>
      </c>
      <c r="AN1855" s="37" t="s">
        <v>35</v>
      </c>
    </row>
    <row r="1856" spans="2:40" ht="31.2" hidden="1" customHeight="1" x14ac:dyDescent="0.3">
      <c r="B1856" s="30" t="s">
        <v>831</v>
      </c>
      <c r="C1856" s="30" t="s">
        <v>132</v>
      </c>
      <c r="D1856" s="30" t="s">
        <v>114</v>
      </c>
      <c r="E1856" s="15" t="str">
        <f t="shared" si="5090"/>
        <v>0603</v>
      </c>
      <c r="F1856" s="30" t="s">
        <v>259</v>
      </c>
      <c r="G1856" s="30" t="s">
        <v>52</v>
      </c>
      <c r="H1856" s="31" t="s">
        <v>53</v>
      </c>
      <c r="I1856" s="32"/>
      <c r="J1856" s="32"/>
      <c r="K1856" s="32"/>
      <c r="L1856" s="32"/>
      <c r="M1856" s="32"/>
      <c r="N1856" s="32"/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2">
        <v>0</v>
      </c>
      <c r="V1856" s="32">
        <f t="shared" si="5091"/>
        <v>0</v>
      </c>
      <c r="W1856" s="32"/>
      <c r="X1856" s="32"/>
      <c r="Y1856" s="32"/>
      <c r="Z1856" s="32"/>
      <c r="AA1856" s="32"/>
      <c r="AB1856" s="32">
        <v>0</v>
      </c>
      <c r="AC1856" s="33">
        <v>0</v>
      </c>
      <c r="AD1856" s="33">
        <v>0</v>
      </c>
      <c r="AE1856" s="34" t="e">
        <f t="shared" si="5072"/>
        <v>#DIV/0!</v>
      </c>
      <c r="AF1856" s="35">
        <v>0</v>
      </c>
      <c r="AG1856" s="35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f t="shared" si="5079"/>
        <v>0</v>
      </c>
      <c r="AM1856" s="36">
        <f t="shared" si="5080"/>
        <v>0</v>
      </c>
      <c r="AN1856" s="37" t="s">
        <v>35</v>
      </c>
    </row>
    <row r="1857" spans="2:40" ht="31.2" hidden="1" customHeight="1" x14ac:dyDescent="0.3">
      <c r="B1857" s="30" t="s">
        <v>831</v>
      </c>
      <c r="C1857" s="30" t="s">
        <v>132</v>
      </c>
      <c r="D1857" s="30" t="s">
        <v>114</v>
      </c>
      <c r="E1857" s="15" t="str">
        <f t="shared" si="5090"/>
        <v>0603</v>
      </c>
      <c r="F1857" s="30" t="s">
        <v>279</v>
      </c>
      <c r="G1857" s="30"/>
      <c r="H1857" s="31" t="s">
        <v>280</v>
      </c>
      <c r="I1857" s="32">
        <f t="shared" si="5127"/>
        <v>0</v>
      </c>
      <c r="J1857" s="32">
        <f t="shared" si="5128"/>
        <v>0</v>
      </c>
      <c r="K1857" s="32">
        <f t="shared" si="5129"/>
        <v>0</v>
      </c>
      <c r="L1857" s="32">
        <f t="shared" si="5130"/>
        <v>0</v>
      </c>
      <c r="M1857" s="32">
        <f t="shared" si="5131"/>
        <v>0</v>
      </c>
      <c r="N1857" s="32">
        <f t="shared" si="5132"/>
        <v>0</v>
      </c>
      <c r="O1857" s="32">
        <f t="shared" si="5133"/>
        <v>0</v>
      </c>
      <c r="P1857" s="32">
        <f t="shared" si="5134"/>
        <v>0</v>
      </c>
      <c r="Q1857" s="32">
        <f t="shared" si="5135"/>
        <v>0</v>
      </c>
      <c r="R1857" s="32">
        <f t="shared" si="5136"/>
        <v>0</v>
      </c>
      <c r="S1857" s="32">
        <f t="shared" si="5137"/>
        <v>0</v>
      </c>
      <c r="T1857" s="32">
        <f t="shared" si="5138"/>
        <v>0</v>
      </c>
      <c r="U1857" s="32">
        <v>0</v>
      </c>
      <c r="V1857" s="32">
        <f t="shared" si="5091"/>
        <v>0</v>
      </c>
      <c r="W1857" s="32">
        <f t="shared" si="5139"/>
        <v>0</v>
      </c>
      <c r="X1857" s="32">
        <f t="shared" si="5140"/>
        <v>0</v>
      </c>
      <c r="Y1857" s="32">
        <f t="shared" si="5141"/>
        <v>0</v>
      </c>
      <c r="Z1857" s="32">
        <f t="shared" si="5142"/>
        <v>0</v>
      </c>
      <c r="AA1857" s="32">
        <f t="shared" si="5143"/>
        <v>0</v>
      </c>
      <c r="AB1857" s="32">
        <f t="shared" si="5144"/>
        <v>0</v>
      </c>
      <c r="AC1857" s="33">
        <f t="shared" si="5145"/>
        <v>0</v>
      </c>
      <c r="AD1857" s="33">
        <f t="shared" si="5146"/>
        <v>0</v>
      </c>
      <c r="AE1857" s="34" t="e">
        <f t="shared" si="5072"/>
        <v>#DIV/0!</v>
      </c>
      <c r="AF1857" s="35">
        <f t="shared" si="5147"/>
        <v>0</v>
      </c>
      <c r="AG1857" s="35">
        <f t="shared" si="5148"/>
        <v>0</v>
      </c>
      <c r="AH1857" s="36">
        <f t="shared" si="5149"/>
        <v>0</v>
      </c>
      <c r="AI1857" s="36">
        <f t="shared" si="5150"/>
        <v>0</v>
      </c>
      <c r="AJ1857" s="36">
        <f t="shared" si="5151"/>
        <v>0</v>
      </c>
      <c r="AK1857" s="36">
        <f t="shared" si="5152"/>
        <v>0</v>
      </c>
      <c r="AL1857" s="36">
        <f t="shared" si="5079"/>
        <v>0</v>
      </c>
      <c r="AM1857" s="36">
        <f t="shared" si="5080"/>
        <v>0</v>
      </c>
      <c r="AN1857" s="37" t="s">
        <v>35</v>
      </c>
    </row>
    <row r="1858" spans="2:40" ht="31.2" hidden="1" customHeight="1" x14ac:dyDescent="0.3">
      <c r="B1858" s="30" t="s">
        <v>831</v>
      </c>
      <c r="C1858" s="30" t="s">
        <v>132</v>
      </c>
      <c r="D1858" s="30" t="s">
        <v>114</v>
      </c>
      <c r="E1858" s="15" t="str">
        <f t="shared" si="5090"/>
        <v>0603</v>
      </c>
      <c r="F1858" s="30" t="s">
        <v>281</v>
      </c>
      <c r="G1858" s="30"/>
      <c r="H1858" s="31" t="s">
        <v>282</v>
      </c>
      <c r="I1858" s="32">
        <f t="shared" si="5127"/>
        <v>0</v>
      </c>
      <c r="J1858" s="32">
        <f t="shared" si="5128"/>
        <v>0</v>
      </c>
      <c r="K1858" s="32">
        <f t="shared" si="5129"/>
        <v>0</v>
      </c>
      <c r="L1858" s="32">
        <f t="shared" si="5130"/>
        <v>0</v>
      </c>
      <c r="M1858" s="32">
        <f t="shared" si="5131"/>
        <v>0</v>
      </c>
      <c r="N1858" s="32">
        <f t="shared" si="5132"/>
        <v>0</v>
      </c>
      <c r="O1858" s="32">
        <f t="shared" si="5133"/>
        <v>0</v>
      </c>
      <c r="P1858" s="32">
        <f t="shared" si="5134"/>
        <v>0</v>
      </c>
      <c r="Q1858" s="32">
        <f t="shared" si="5135"/>
        <v>0</v>
      </c>
      <c r="R1858" s="32">
        <f t="shared" si="5136"/>
        <v>0</v>
      </c>
      <c r="S1858" s="32">
        <f t="shared" si="5137"/>
        <v>0</v>
      </c>
      <c r="T1858" s="32">
        <f t="shared" si="5138"/>
        <v>0</v>
      </c>
      <c r="U1858" s="32">
        <v>0</v>
      </c>
      <c r="V1858" s="32">
        <f t="shared" si="5091"/>
        <v>0</v>
      </c>
      <c r="W1858" s="32">
        <f t="shared" si="5139"/>
        <v>0</v>
      </c>
      <c r="X1858" s="32">
        <f t="shared" si="5140"/>
        <v>0</v>
      </c>
      <c r="Y1858" s="32">
        <f t="shared" si="5141"/>
        <v>0</v>
      </c>
      <c r="Z1858" s="32">
        <f t="shared" si="5142"/>
        <v>0</v>
      </c>
      <c r="AA1858" s="32">
        <f t="shared" si="5143"/>
        <v>0</v>
      </c>
      <c r="AB1858" s="32">
        <f t="shared" si="5144"/>
        <v>0</v>
      </c>
      <c r="AC1858" s="33">
        <f t="shared" si="5145"/>
        <v>0</v>
      </c>
      <c r="AD1858" s="33">
        <f t="shared" si="5146"/>
        <v>0</v>
      </c>
      <c r="AE1858" s="34" t="e">
        <f t="shared" si="5072"/>
        <v>#DIV/0!</v>
      </c>
      <c r="AF1858" s="35">
        <f t="shared" si="5147"/>
        <v>0</v>
      </c>
      <c r="AG1858" s="35">
        <f t="shared" si="5148"/>
        <v>0</v>
      </c>
      <c r="AH1858" s="36">
        <f t="shared" si="5149"/>
        <v>0</v>
      </c>
      <c r="AI1858" s="36">
        <f t="shared" si="5150"/>
        <v>0</v>
      </c>
      <c r="AJ1858" s="36">
        <f t="shared" si="5151"/>
        <v>0</v>
      </c>
      <c r="AK1858" s="36">
        <f t="shared" si="5152"/>
        <v>0</v>
      </c>
      <c r="AL1858" s="36">
        <f t="shared" si="5079"/>
        <v>0</v>
      </c>
      <c r="AM1858" s="36">
        <f t="shared" si="5080"/>
        <v>0</v>
      </c>
      <c r="AN1858" s="37" t="s">
        <v>35</v>
      </c>
    </row>
    <row r="1859" spans="2:40" ht="31.2" hidden="1" customHeight="1" x14ac:dyDescent="0.3">
      <c r="B1859" s="30" t="s">
        <v>831</v>
      </c>
      <c r="C1859" s="30" t="s">
        <v>132</v>
      </c>
      <c r="D1859" s="30" t="s">
        <v>114</v>
      </c>
      <c r="E1859" s="15" t="str">
        <f t="shared" si="5090"/>
        <v>0603</v>
      </c>
      <c r="F1859" s="30" t="s">
        <v>281</v>
      </c>
      <c r="G1859" s="30" t="s">
        <v>50</v>
      </c>
      <c r="H1859" s="31" t="s">
        <v>51</v>
      </c>
      <c r="I1859" s="32">
        <f t="shared" si="5127"/>
        <v>0</v>
      </c>
      <c r="J1859" s="32">
        <f t="shared" si="5128"/>
        <v>0</v>
      </c>
      <c r="K1859" s="32">
        <f t="shared" si="5129"/>
        <v>0</v>
      </c>
      <c r="L1859" s="32">
        <f t="shared" si="5130"/>
        <v>0</v>
      </c>
      <c r="M1859" s="32">
        <f t="shared" si="5131"/>
        <v>0</v>
      </c>
      <c r="N1859" s="32">
        <f t="shared" si="5132"/>
        <v>0</v>
      </c>
      <c r="O1859" s="32">
        <f t="shared" si="5133"/>
        <v>0</v>
      </c>
      <c r="P1859" s="32">
        <f t="shared" si="5134"/>
        <v>0</v>
      </c>
      <c r="Q1859" s="32">
        <f t="shared" si="5135"/>
        <v>0</v>
      </c>
      <c r="R1859" s="32">
        <f t="shared" si="5136"/>
        <v>0</v>
      </c>
      <c r="S1859" s="32">
        <f t="shared" si="5137"/>
        <v>0</v>
      </c>
      <c r="T1859" s="32">
        <f t="shared" si="5138"/>
        <v>0</v>
      </c>
      <c r="U1859" s="32">
        <v>0</v>
      </c>
      <c r="V1859" s="32">
        <f t="shared" si="5091"/>
        <v>0</v>
      </c>
      <c r="W1859" s="32">
        <f t="shared" si="5139"/>
        <v>0</v>
      </c>
      <c r="X1859" s="32">
        <f t="shared" si="5140"/>
        <v>0</v>
      </c>
      <c r="Y1859" s="32">
        <f t="shared" si="5141"/>
        <v>0</v>
      </c>
      <c r="Z1859" s="32">
        <f t="shared" si="5142"/>
        <v>0</v>
      </c>
      <c r="AA1859" s="32">
        <f t="shared" si="5143"/>
        <v>0</v>
      </c>
      <c r="AB1859" s="32">
        <f t="shared" si="5144"/>
        <v>0</v>
      </c>
      <c r="AC1859" s="33">
        <f t="shared" si="5145"/>
        <v>0</v>
      </c>
      <c r="AD1859" s="33">
        <f t="shared" si="5146"/>
        <v>0</v>
      </c>
      <c r="AE1859" s="34" t="e">
        <f t="shared" si="5072"/>
        <v>#DIV/0!</v>
      </c>
      <c r="AF1859" s="35">
        <f t="shared" si="5147"/>
        <v>0</v>
      </c>
      <c r="AG1859" s="35">
        <f t="shared" si="5148"/>
        <v>0</v>
      </c>
      <c r="AH1859" s="36">
        <f t="shared" si="5149"/>
        <v>0</v>
      </c>
      <c r="AI1859" s="36">
        <f t="shared" si="5150"/>
        <v>0</v>
      </c>
      <c r="AJ1859" s="36">
        <f t="shared" si="5151"/>
        <v>0</v>
      </c>
      <c r="AK1859" s="36">
        <f t="shared" si="5152"/>
        <v>0</v>
      </c>
      <c r="AL1859" s="36">
        <f t="shared" si="5079"/>
        <v>0</v>
      </c>
      <c r="AM1859" s="36">
        <f t="shared" si="5080"/>
        <v>0</v>
      </c>
      <c r="AN1859" s="37" t="s">
        <v>35</v>
      </c>
    </row>
    <row r="1860" spans="2:40" ht="31.2" hidden="1" customHeight="1" x14ac:dyDescent="0.3">
      <c r="B1860" s="30" t="s">
        <v>831</v>
      </c>
      <c r="C1860" s="30" t="s">
        <v>132</v>
      </c>
      <c r="D1860" s="30" t="s">
        <v>114</v>
      </c>
      <c r="E1860" s="15" t="str">
        <f t="shared" si="5090"/>
        <v>0603</v>
      </c>
      <c r="F1860" s="30" t="s">
        <v>281</v>
      </c>
      <c r="G1860" s="30" t="s">
        <v>52</v>
      </c>
      <c r="H1860" s="31" t="s">
        <v>53</v>
      </c>
      <c r="I1860" s="32"/>
      <c r="J1860" s="32"/>
      <c r="K1860" s="32"/>
      <c r="L1860" s="32"/>
      <c r="M1860" s="32"/>
      <c r="N1860" s="32"/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2">
        <v>0</v>
      </c>
      <c r="V1860" s="32">
        <f t="shared" si="5091"/>
        <v>0</v>
      </c>
      <c r="W1860" s="32"/>
      <c r="X1860" s="32"/>
      <c r="Y1860" s="32"/>
      <c r="Z1860" s="32"/>
      <c r="AA1860" s="32"/>
      <c r="AB1860" s="32">
        <v>0</v>
      </c>
      <c r="AC1860" s="33">
        <v>0</v>
      </c>
      <c r="AD1860" s="33">
        <v>0</v>
      </c>
      <c r="AE1860" s="34" t="e">
        <f t="shared" si="5072"/>
        <v>#DIV/0!</v>
      </c>
      <c r="AF1860" s="51">
        <v>0</v>
      </c>
      <c r="AG1860" s="51">
        <v>0</v>
      </c>
      <c r="AH1860" s="52">
        <v>0</v>
      </c>
      <c r="AI1860" s="52">
        <v>0</v>
      </c>
      <c r="AJ1860" s="52">
        <v>0</v>
      </c>
      <c r="AK1860" s="52">
        <v>0</v>
      </c>
      <c r="AL1860" s="36">
        <f t="shared" si="5079"/>
        <v>0</v>
      </c>
      <c r="AM1860" s="36">
        <f t="shared" si="5080"/>
        <v>0</v>
      </c>
      <c r="AN1860" s="37" t="s">
        <v>35</v>
      </c>
    </row>
    <row r="1861" spans="2:40" ht="46.8" x14ac:dyDescent="0.3">
      <c r="B1861" s="30" t="s">
        <v>831</v>
      </c>
      <c r="C1861" s="30" t="s">
        <v>132</v>
      </c>
      <c r="D1861" s="30" t="s">
        <v>114</v>
      </c>
      <c r="E1861" s="15" t="str">
        <f t="shared" si="5090"/>
        <v>0603</v>
      </c>
      <c r="F1861" s="30" t="s">
        <v>98</v>
      </c>
      <c r="G1861" s="30"/>
      <c r="H1861" s="31" t="s">
        <v>99</v>
      </c>
      <c r="I1861" s="32"/>
      <c r="J1861" s="32"/>
      <c r="K1861" s="32"/>
      <c r="L1861" s="32"/>
      <c r="M1861" s="32"/>
      <c r="N1861" s="32"/>
      <c r="O1861" s="32">
        <f t="shared" si="5133"/>
        <v>0</v>
      </c>
      <c r="P1861" s="32"/>
      <c r="Q1861" s="32"/>
      <c r="R1861" s="32"/>
      <c r="S1861" s="32"/>
      <c r="T1861" s="32"/>
      <c r="U1861" s="32"/>
      <c r="V1861" s="32">
        <f t="shared" si="5091"/>
        <v>0</v>
      </c>
      <c r="W1861" s="32"/>
      <c r="X1861" s="32"/>
      <c r="Y1861" s="32"/>
      <c r="Z1861" s="32"/>
      <c r="AA1861" s="32"/>
      <c r="AB1861" s="32">
        <f t="shared" si="5144"/>
        <v>0</v>
      </c>
      <c r="AC1861" s="33">
        <f t="shared" si="5145"/>
        <v>3228.0309999999999</v>
      </c>
      <c r="AD1861" s="33">
        <f t="shared" si="5146"/>
        <v>3228.0309999999999</v>
      </c>
      <c r="AE1861" s="34">
        <f t="shared" si="5072"/>
        <v>100</v>
      </c>
      <c r="AF1861" s="32">
        <f t="shared" si="5147"/>
        <v>3228.0309999999999</v>
      </c>
      <c r="AG1861" s="32">
        <f t="shared" si="5148"/>
        <v>0</v>
      </c>
      <c r="AH1861" s="32">
        <f t="shared" si="5149"/>
        <v>0</v>
      </c>
      <c r="AI1861" s="32">
        <f t="shared" si="5150"/>
        <v>0</v>
      </c>
      <c r="AJ1861" s="32">
        <f t="shared" si="5151"/>
        <v>0</v>
      </c>
      <c r="AK1861" s="32">
        <f t="shared" si="5152"/>
        <v>0</v>
      </c>
      <c r="AL1861" s="36">
        <f t="shared" si="5079"/>
        <v>3228.0309999999999</v>
      </c>
      <c r="AM1861" s="36">
        <f t="shared" si="5080"/>
        <v>-3228.0309999999999</v>
      </c>
      <c r="AN1861" s="12"/>
    </row>
    <row r="1862" spans="2:40" x14ac:dyDescent="0.3">
      <c r="B1862" s="30" t="s">
        <v>831</v>
      </c>
      <c r="C1862" s="30" t="s">
        <v>132</v>
      </c>
      <c r="D1862" s="30" t="s">
        <v>114</v>
      </c>
      <c r="E1862" s="15" t="str">
        <f t="shared" si="5090"/>
        <v>0603</v>
      </c>
      <c r="F1862" s="30" t="s">
        <v>108</v>
      </c>
      <c r="G1862" s="30"/>
      <c r="H1862" s="31" t="s">
        <v>109</v>
      </c>
      <c r="I1862" s="32"/>
      <c r="J1862" s="32"/>
      <c r="K1862" s="32"/>
      <c r="L1862" s="32"/>
      <c r="M1862" s="32"/>
      <c r="N1862" s="32"/>
      <c r="O1862" s="32">
        <f t="shared" si="5133"/>
        <v>0</v>
      </c>
      <c r="P1862" s="32"/>
      <c r="Q1862" s="32"/>
      <c r="R1862" s="32"/>
      <c r="S1862" s="32"/>
      <c r="T1862" s="32"/>
      <c r="U1862" s="32"/>
      <c r="V1862" s="32">
        <f t="shared" si="5091"/>
        <v>0</v>
      </c>
      <c r="W1862" s="32"/>
      <c r="X1862" s="32"/>
      <c r="Y1862" s="32"/>
      <c r="Z1862" s="32"/>
      <c r="AA1862" s="32"/>
      <c r="AB1862" s="32">
        <f t="shared" si="5144"/>
        <v>0</v>
      </c>
      <c r="AC1862" s="33">
        <f t="shared" si="5145"/>
        <v>3228.0309999999999</v>
      </c>
      <c r="AD1862" s="33">
        <f t="shared" si="5146"/>
        <v>3228.0309999999999</v>
      </c>
      <c r="AE1862" s="34">
        <f t="shared" si="5072"/>
        <v>100</v>
      </c>
      <c r="AF1862" s="32">
        <f t="shared" si="5147"/>
        <v>3228.0309999999999</v>
      </c>
      <c r="AG1862" s="32">
        <f t="shared" si="5148"/>
        <v>0</v>
      </c>
      <c r="AH1862" s="32">
        <f t="shared" si="5149"/>
        <v>0</v>
      </c>
      <c r="AI1862" s="32">
        <f t="shared" si="5150"/>
        <v>0</v>
      </c>
      <c r="AJ1862" s="32">
        <f t="shared" si="5151"/>
        <v>0</v>
      </c>
      <c r="AK1862" s="32">
        <f t="shared" si="5152"/>
        <v>0</v>
      </c>
      <c r="AL1862" s="36">
        <f t="shared" si="5079"/>
        <v>3228.0309999999999</v>
      </c>
      <c r="AM1862" s="36">
        <f t="shared" si="5080"/>
        <v>-3228.0309999999999</v>
      </c>
      <c r="AN1862" s="12"/>
    </row>
    <row r="1863" spans="2:40" x14ac:dyDescent="0.3">
      <c r="B1863" s="30" t="s">
        <v>831</v>
      </c>
      <c r="C1863" s="30" t="s">
        <v>132</v>
      </c>
      <c r="D1863" s="30" t="s">
        <v>114</v>
      </c>
      <c r="E1863" s="15" t="str">
        <f t="shared" si="5090"/>
        <v>0603</v>
      </c>
      <c r="F1863" s="30" t="s">
        <v>110</v>
      </c>
      <c r="G1863" s="30"/>
      <c r="H1863" s="31" t="s">
        <v>111</v>
      </c>
      <c r="I1863" s="32"/>
      <c r="J1863" s="32"/>
      <c r="K1863" s="32"/>
      <c r="L1863" s="32"/>
      <c r="M1863" s="32"/>
      <c r="N1863" s="32"/>
      <c r="O1863" s="32">
        <f t="shared" si="5133"/>
        <v>0</v>
      </c>
      <c r="P1863" s="32"/>
      <c r="Q1863" s="32"/>
      <c r="R1863" s="32"/>
      <c r="S1863" s="32"/>
      <c r="T1863" s="32"/>
      <c r="U1863" s="32"/>
      <c r="V1863" s="32">
        <f t="shared" si="5091"/>
        <v>0</v>
      </c>
      <c r="W1863" s="32"/>
      <c r="X1863" s="32"/>
      <c r="Y1863" s="32"/>
      <c r="Z1863" s="32"/>
      <c r="AA1863" s="32"/>
      <c r="AB1863" s="32">
        <f t="shared" si="5144"/>
        <v>0</v>
      </c>
      <c r="AC1863" s="33">
        <f t="shared" si="5145"/>
        <v>3228.0309999999999</v>
      </c>
      <c r="AD1863" s="33">
        <f t="shared" si="5146"/>
        <v>3228.0309999999999</v>
      </c>
      <c r="AE1863" s="34">
        <f t="shared" si="5072"/>
        <v>100</v>
      </c>
      <c r="AF1863" s="32">
        <f t="shared" si="5147"/>
        <v>3228.0309999999999</v>
      </c>
      <c r="AG1863" s="32">
        <f t="shared" si="5148"/>
        <v>0</v>
      </c>
      <c r="AH1863" s="32">
        <f t="shared" si="5149"/>
        <v>0</v>
      </c>
      <c r="AI1863" s="32">
        <f t="shared" si="5150"/>
        <v>0</v>
      </c>
      <c r="AJ1863" s="32">
        <f t="shared" si="5151"/>
        <v>0</v>
      </c>
      <c r="AK1863" s="32">
        <f t="shared" si="5152"/>
        <v>0</v>
      </c>
      <c r="AL1863" s="36">
        <f t="shared" si="5079"/>
        <v>3228.0309999999999</v>
      </c>
      <c r="AM1863" s="36">
        <f t="shared" si="5080"/>
        <v>-3228.0309999999999</v>
      </c>
      <c r="AN1863" s="12"/>
    </row>
    <row r="1864" spans="2:40" ht="31.2" x14ac:dyDescent="0.3">
      <c r="B1864" s="30" t="s">
        <v>831</v>
      </c>
      <c r="C1864" s="30" t="s">
        <v>132</v>
      </c>
      <c r="D1864" s="30" t="s">
        <v>114</v>
      </c>
      <c r="E1864" s="15" t="str">
        <f t="shared" si="5090"/>
        <v>0603</v>
      </c>
      <c r="F1864" s="30" t="s">
        <v>110</v>
      </c>
      <c r="G1864" s="30" t="s">
        <v>50</v>
      </c>
      <c r="H1864" s="31" t="s">
        <v>51</v>
      </c>
      <c r="I1864" s="32"/>
      <c r="J1864" s="32"/>
      <c r="K1864" s="32"/>
      <c r="L1864" s="32"/>
      <c r="M1864" s="32"/>
      <c r="N1864" s="32"/>
      <c r="O1864" s="32">
        <f t="shared" si="5133"/>
        <v>0</v>
      </c>
      <c r="P1864" s="32"/>
      <c r="Q1864" s="32"/>
      <c r="R1864" s="32"/>
      <c r="S1864" s="32"/>
      <c r="T1864" s="32"/>
      <c r="U1864" s="32"/>
      <c r="V1864" s="32">
        <f t="shared" si="5091"/>
        <v>0</v>
      </c>
      <c r="W1864" s="32"/>
      <c r="X1864" s="32"/>
      <c r="Y1864" s="32"/>
      <c r="Z1864" s="32"/>
      <c r="AA1864" s="32"/>
      <c r="AB1864" s="32">
        <f t="shared" si="5144"/>
        <v>0</v>
      </c>
      <c r="AC1864" s="33">
        <f t="shared" si="5145"/>
        <v>3228.0309999999999</v>
      </c>
      <c r="AD1864" s="33">
        <f t="shared" si="5146"/>
        <v>3228.0309999999999</v>
      </c>
      <c r="AE1864" s="34">
        <f t="shared" si="5072"/>
        <v>100</v>
      </c>
      <c r="AF1864" s="32">
        <f t="shared" si="5147"/>
        <v>3228.0309999999999</v>
      </c>
      <c r="AG1864" s="32">
        <f t="shared" si="5148"/>
        <v>0</v>
      </c>
      <c r="AH1864" s="32">
        <f t="shared" si="5149"/>
        <v>0</v>
      </c>
      <c r="AI1864" s="32">
        <f t="shared" si="5150"/>
        <v>0</v>
      </c>
      <c r="AJ1864" s="32">
        <f t="shared" si="5151"/>
        <v>0</v>
      </c>
      <c r="AK1864" s="32">
        <f t="shared" si="5152"/>
        <v>0</v>
      </c>
      <c r="AL1864" s="36">
        <f t="shared" si="5079"/>
        <v>3228.0309999999999</v>
      </c>
      <c r="AM1864" s="36">
        <f t="shared" si="5080"/>
        <v>-3228.0309999999999</v>
      </c>
      <c r="AN1864" s="12"/>
    </row>
    <row r="1865" spans="2:40" ht="31.2" x14ac:dyDescent="0.3">
      <c r="B1865" s="30" t="s">
        <v>831</v>
      </c>
      <c r="C1865" s="30" t="s">
        <v>132</v>
      </c>
      <c r="D1865" s="30" t="s">
        <v>114</v>
      </c>
      <c r="E1865" s="15" t="str">
        <f t="shared" si="5090"/>
        <v>0603</v>
      </c>
      <c r="F1865" s="30" t="s">
        <v>110</v>
      </c>
      <c r="G1865" s="30" t="s">
        <v>52</v>
      </c>
      <c r="H1865" s="31" t="s">
        <v>53</v>
      </c>
      <c r="I1865" s="32"/>
      <c r="J1865" s="32"/>
      <c r="K1865" s="32"/>
      <c r="L1865" s="32"/>
      <c r="M1865" s="32"/>
      <c r="N1865" s="32"/>
      <c r="O1865" s="32">
        <v>0</v>
      </c>
      <c r="P1865" s="32"/>
      <c r="Q1865" s="32"/>
      <c r="R1865" s="32"/>
      <c r="S1865" s="32"/>
      <c r="T1865" s="32"/>
      <c r="U1865" s="32"/>
      <c r="V1865" s="32">
        <f t="shared" si="5091"/>
        <v>0</v>
      </c>
      <c r="W1865" s="32"/>
      <c r="X1865" s="32"/>
      <c r="Y1865" s="32"/>
      <c r="Z1865" s="32"/>
      <c r="AA1865" s="32"/>
      <c r="AB1865" s="32">
        <v>0</v>
      </c>
      <c r="AC1865" s="33">
        <v>3228.0309999999999</v>
      </c>
      <c r="AD1865" s="33">
        <v>3228.0309999999999</v>
      </c>
      <c r="AE1865" s="34">
        <f t="shared" si="5072"/>
        <v>100</v>
      </c>
      <c r="AF1865" s="32">
        <v>3228.0309999999999</v>
      </c>
      <c r="AG1865" s="32">
        <v>0</v>
      </c>
      <c r="AH1865" s="32">
        <v>0</v>
      </c>
      <c r="AI1865" s="32">
        <v>0</v>
      </c>
      <c r="AJ1865" s="32">
        <v>0</v>
      </c>
      <c r="AK1865" s="32">
        <v>0</v>
      </c>
      <c r="AL1865" s="36">
        <f t="shared" si="5079"/>
        <v>3228.0309999999999</v>
      </c>
      <c r="AM1865" s="36">
        <f t="shared" si="5080"/>
        <v>-3228.0309999999999</v>
      </c>
      <c r="AN1865" s="12"/>
    </row>
    <row r="1866" spans="2:40" s="13" customFormat="1" x14ac:dyDescent="0.3">
      <c r="B1866" s="14" t="s">
        <v>831</v>
      </c>
      <c r="C1866" s="14" t="s">
        <v>224</v>
      </c>
      <c r="D1866" s="14"/>
      <c r="E1866" s="21" t="str">
        <f t="shared" si="5090"/>
        <v>07</v>
      </c>
      <c r="F1866" s="14"/>
      <c r="G1866" s="14"/>
      <c r="H1866" s="16" t="s">
        <v>292</v>
      </c>
      <c r="I1866" s="17">
        <f t="shared" si="5127"/>
        <v>5209.8999999999996</v>
      </c>
      <c r="J1866" s="17">
        <f t="shared" si="5128"/>
        <v>5209.8999999999996</v>
      </c>
      <c r="K1866" s="17">
        <f t="shared" si="5129"/>
        <v>5209.8999999999996</v>
      </c>
      <c r="L1866" s="17">
        <f t="shared" si="5130"/>
        <v>0</v>
      </c>
      <c r="M1866" s="17">
        <f t="shared" si="5131"/>
        <v>0</v>
      </c>
      <c r="N1866" s="17">
        <f t="shared" si="5132"/>
        <v>0</v>
      </c>
      <c r="O1866" s="17">
        <f t="shared" si="5133"/>
        <v>0</v>
      </c>
      <c r="P1866" s="17">
        <f t="shared" si="5134"/>
        <v>0</v>
      </c>
      <c r="Q1866" s="17">
        <f t="shared" si="5135"/>
        <v>0</v>
      </c>
      <c r="R1866" s="17">
        <f t="shared" si="5136"/>
        <v>0</v>
      </c>
      <c r="S1866" s="17">
        <f t="shared" si="5137"/>
        <v>0</v>
      </c>
      <c r="T1866" s="17">
        <f t="shared" si="5138"/>
        <v>0</v>
      </c>
      <c r="U1866" s="17">
        <v>0</v>
      </c>
      <c r="V1866" s="17">
        <f t="shared" si="5091"/>
        <v>5209.8999999999996</v>
      </c>
      <c r="W1866" s="17">
        <f t="shared" si="5139"/>
        <v>0</v>
      </c>
      <c r="X1866" s="17">
        <f t="shared" si="5140"/>
        <v>0</v>
      </c>
      <c r="Y1866" s="17">
        <f t="shared" si="5141"/>
        <v>0</v>
      </c>
      <c r="Z1866" s="17">
        <f t="shared" si="5142"/>
        <v>0</v>
      </c>
      <c r="AA1866" s="17">
        <f t="shared" si="5143"/>
        <v>0</v>
      </c>
      <c r="AB1866" s="17">
        <f t="shared" si="5144"/>
        <v>5209.8883999999998</v>
      </c>
      <c r="AC1866" s="18">
        <f t="shared" si="5145"/>
        <v>5209.8999999999996</v>
      </c>
      <c r="AD1866" s="18">
        <f t="shared" si="5146"/>
        <v>5209.8883999999998</v>
      </c>
      <c r="AE1866" s="19">
        <f t="shared" si="5072"/>
        <v>99.999777346974042</v>
      </c>
      <c r="AF1866" s="17">
        <f t="shared" si="5147"/>
        <v>5209.8999999999996</v>
      </c>
      <c r="AG1866" s="17">
        <f t="shared" si="5148"/>
        <v>0</v>
      </c>
      <c r="AH1866" s="17">
        <f t="shared" si="5149"/>
        <v>0</v>
      </c>
      <c r="AI1866" s="17">
        <f t="shared" si="5150"/>
        <v>0</v>
      </c>
      <c r="AJ1866" s="17">
        <f t="shared" si="5151"/>
        <v>0</v>
      </c>
      <c r="AK1866" s="17">
        <f t="shared" si="5152"/>
        <v>0</v>
      </c>
      <c r="AL1866" s="17">
        <f t="shared" si="5079"/>
        <v>5209.8999999999996</v>
      </c>
      <c r="AM1866" s="17">
        <f t="shared" si="5080"/>
        <v>0</v>
      </c>
      <c r="AN1866" s="2"/>
    </row>
    <row r="1867" spans="2:40" s="22" customFormat="1" x14ac:dyDescent="0.3">
      <c r="B1867" s="23" t="s">
        <v>831</v>
      </c>
      <c r="C1867" s="23" t="s">
        <v>224</v>
      </c>
      <c r="D1867" s="23" t="s">
        <v>224</v>
      </c>
      <c r="E1867" s="24" t="str">
        <f t="shared" si="5090"/>
        <v>0707</v>
      </c>
      <c r="F1867" s="23"/>
      <c r="G1867" s="23"/>
      <c r="H1867" s="25" t="s">
        <v>333</v>
      </c>
      <c r="I1867" s="26">
        <f t="shared" ref="I1867:T1867" si="5153">I1868+I1874</f>
        <v>5209.8999999999996</v>
      </c>
      <c r="J1867" s="26">
        <f t="shared" si="5153"/>
        <v>5209.8999999999996</v>
      </c>
      <c r="K1867" s="26">
        <f t="shared" si="5153"/>
        <v>5209.8999999999996</v>
      </c>
      <c r="L1867" s="26">
        <f t="shared" si="5153"/>
        <v>0</v>
      </c>
      <c r="M1867" s="26">
        <f t="shared" si="5153"/>
        <v>0</v>
      </c>
      <c r="N1867" s="26">
        <f t="shared" si="5153"/>
        <v>0</v>
      </c>
      <c r="O1867" s="26">
        <f t="shared" si="5153"/>
        <v>0</v>
      </c>
      <c r="P1867" s="26">
        <f t="shared" si="5153"/>
        <v>0</v>
      </c>
      <c r="Q1867" s="26">
        <f t="shared" si="5153"/>
        <v>0</v>
      </c>
      <c r="R1867" s="26">
        <f t="shared" si="5153"/>
        <v>0</v>
      </c>
      <c r="S1867" s="26">
        <f t="shared" si="5153"/>
        <v>0</v>
      </c>
      <c r="T1867" s="26">
        <f t="shared" si="5153"/>
        <v>0</v>
      </c>
      <c r="U1867" s="26">
        <v>0</v>
      </c>
      <c r="V1867" s="26">
        <f t="shared" si="5091"/>
        <v>5209.8999999999996</v>
      </c>
      <c r="W1867" s="26">
        <f t="shared" ref="W1867:AD1867" si="5154">W1868+W1874</f>
        <v>0</v>
      </c>
      <c r="X1867" s="26">
        <f t="shared" si="5154"/>
        <v>0</v>
      </c>
      <c r="Y1867" s="26">
        <f t="shared" si="5154"/>
        <v>0</v>
      </c>
      <c r="Z1867" s="26">
        <f t="shared" si="5154"/>
        <v>0</v>
      </c>
      <c r="AA1867" s="26">
        <f t="shared" si="5154"/>
        <v>0</v>
      </c>
      <c r="AB1867" s="26">
        <f t="shared" si="5154"/>
        <v>5209.8883999999998</v>
      </c>
      <c r="AC1867" s="27">
        <f t="shared" si="5154"/>
        <v>5209.8999999999996</v>
      </c>
      <c r="AD1867" s="27">
        <f t="shared" si="5154"/>
        <v>5209.8883999999998</v>
      </c>
      <c r="AE1867" s="28">
        <f t="shared" si="5072"/>
        <v>99.999777346974042</v>
      </c>
      <c r="AF1867" s="26">
        <f t="shared" ref="AF1867:AK1867" si="5155">AF1868+AF1874</f>
        <v>5209.8999999999996</v>
      </c>
      <c r="AG1867" s="26">
        <f t="shared" si="5155"/>
        <v>0</v>
      </c>
      <c r="AH1867" s="26">
        <f t="shared" si="5155"/>
        <v>0</v>
      </c>
      <c r="AI1867" s="26">
        <f t="shared" si="5155"/>
        <v>0</v>
      </c>
      <c r="AJ1867" s="26">
        <f t="shared" si="5155"/>
        <v>0</v>
      </c>
      <c r="AK1867" s="26">
        <f t="shared" si="5155"/>
        <v>0</v>
      </c>
      <c r="AL1867" s="26">
        <f t="shared" si="5079"/>
        <v>5209.8999999999996</v>
      </c>
      <c r="AM1867" s="26">
        <f t="shared" si="5080"/>
        <v>0</v>
      </c>
      <c r="AN1867" s="29"/>
    </row>
    <row r="1868" spans="2:40" x14ac:dyDescent="0.3">
      <c r="B1868" s="30" t="s">
        <v>831</v>
      </c>
      <c r="C1868" s="30" t="s">
        <v>224</v>
      </c>
      <c r="D1868" s="30" t="s">
        <v>224</v>
      </c>
      <c r="E1868" s="15" t="str">
        <f t="shared" si="5090"/>
        <v>0707</v>
      </c>
      <c r="F1868" s="30" t="s">
        <v>356</v>
      </c>
      <c r="G1868" s="30"/>
      <c r="H1868" s="31" t="s">
        <v>357</v>
      </c>
      <c r="I1868" s="32">
        <f t="shared" ref="I1868:I1886" si="5156">I1869</f>
        <v>4957.8999999999996</v>
      </c>
      <c r="J1868" s="32">
        <f t="shared" ref="J1868:J1886" si="5157">J1869</f>
        <v>4957.8999999999996</v>
      </c>
      <c r="K1868" s="32">
        <f t="shared" ref="K1868:K1886" si="5158">K1869</f>
        <v>4957.8999999999996</v>
      </c>
      <c r="L1868" s="32">
        <f t="shared" ref="L1868:L1886" si="5159">L1869</f>
        <v>0</v>
      </c>
      <c r="M1868" s="32">
        <f t="shared" ref="M1868:M1886" si="5160">M1869</f>
        <v>0</v>
      </c>
      <c r="N1868" s="32">
        <f t="shared" ref="N1868:N1886" si="5161">N1869</f>
        <v>0</v>
      </c>
      <c r="O1868" s="32">
        <f t="shared" ref="O1868:O1880" si="5162">O1869</f>
        <v>0</v>
      </c>
      <c r="P1868" s="32">
        <f t="shared" ref="P1868:P1880" si="5163">P1869</f>
        <v>0</v>
      </c>
      <c r="Q1868" s="32">
        <f t="shared" ref="Q1868:Q1880" si="5164">Q1869</f>
        <v>0</v>
      </c>
      <c r="R1868" s="32">
        <f t="shared" ref="R1868:R1880" si="5165">R1869</f>
        <v>0</v>
      </c>
      <c r="S1868" s="32">
        <f t="shared" ref="S1868:S1880" si="5166">S1869</f>
        <v>0</v>
      </c>
      <c r="T1868" s="32">
        <f t="shared" ref="T1868:T1880" si="5167">T1869</f>
        <v>0</v>
      </c>
      <c r="U1868" s="32">
        <v>0</v>
      </c>
      <c r="V1868" s="32">
        <f t="shared" si="5091"/>
        <v>4957.8999999999996</v>
      </c>
      <c r="W1868" s="32">
        <f t="shared" ref="W1868:W1888" si="5168">W1869</f>
        <v>0</v>
      </c>
      <c r="X1868" s="32">
        <f t="shared" ref="X1868:X1888" si="5169">X1869</f>
        <v>0</v>
      </c>
      <c r="Y1868" s="32">
        <f t="shared" ref="Y1868:Y1888" si="5170">Y1869</f>
        <v>0</v>
      </c>
      <c r="Z1868" s="32">
        <f t="shared" ref="Z1868:Z1888" si="5171">Z1869</f>
        <v>0</v>
      </c>
      <c r="AA1868" s="32">
        <f t="shared" ref="AA1868:AA1888" si="5172">AA1869</f>
        <v>0</v>
      </c>
      <c r="AB1868" s="32">
        <f t="shared" ref="AB1868:AB1880" si="5173">AB1869</f>
        <v>4957.8984</v>
      </c>
      <c r="AC1868" s="33">
        <f t="shared" ref="AC1868:AC1880" si="5174">AC1869</f>
        <v>4957.8999999999996</v>
      </c>
      <c r="AD1868" s="33">
        <f t="shared" ref="AD1868:AD1880" si="5175">AD1869</f>
        <v>4957.8984</v>
      </c>
      <c r="AE1868" s="34">
        <f t="shared" si="5072"/>
        <v>99.999967728272054</v>
      </c>
      <c r="AF1868" s="32">
        <f t="shared" ref="AF1868:AF1880" si="5176">AF1869</f>
        <v>4957.8999999999996</v>
      </c>
      <c r="AG1868" s="32">
        <f t="shared" ref="AG1868:AG1880" si="5177">AG1869</f>
        <v>0</v>
      </c>
      <c r="AH1868" s="32">
        <f t="shared" ref="AH1868:AH1880" si="5178">AH1869</f>
        <v>0</v>
      </c>
      <c r="AI1868" s="32">
        <f t="shared" ref="AI1868:AI1880" si="5179">AI1869</f>
        <v>0</v>
      </c>
      <c r="AJ1868" s="32">
        <f t="shared" ref="AJ1868:AJ1880" si="5180">AJ1869</f>
        <v>0</v>
      </c>
      <c r="AK1868" s="32">
        <f t="shared" ref="AK1868:AK1880" si="5181">AK1869</f>
        <v>0</v>
      </c>
      <c r="AL1868" s="32">
        <f t="shared" si="5079"/>
        <v>4957.8999999999996</v>
      </c>
      <c r="AM1868" s="32">
        <f t="shared" si="5080"/>
        <v>0</v>
      </c>
    </row>
    <row r="1869" spans="2:40" ht="46.8" x14ac:dyDescent="0.3">
      <c r="B1869" s="30" t="s">
        <v>831</v>
      </c>
      <c r="C1869" s="30" t="s">
        <v>224</v>
      </c>
      <c r="D1869" s="30" t="s">
        <v>224</v>
      </c>
      <c r="E1869" s="15" t="str">
        <f t="shared" si="5090"/>
        <v>0707</v>
      </c>
      <c r="F1869" s="30" t="s">
        <v>372</v>
      </c>
      <c r="G1869" s="30"/>
      <c r="H1869" s="31" t="s">
        <v>373</v>
      </c>
      <c r="I1869" s="32">
        <f t="shared" si="5156"/>
        <v>4957.8999999999996</v>
      </c>
      <c r="J1869" s="32">
        <f t="shared" si="5157"/>
        <v>4957.8999999999996</v>
      </c>
      <c r="K1869" s="32">
        <f t="shared" si="5158"/>
        <v>4957.8999999999996</v>
      </c>
      <c r="L1869" s="32">
        <f t="shared" si="5159"/>
        <v>0</v>
      </c>
      <c r="M1869" s="32">
        <f t="shared" si="5160"/>
        <v>0</v>
      </c>
      <c r="N1869" s="32">
        <f t="shared" si="5161"/>
        <v>0</v>
      </c>
      <c r="O1869" s="32">
        <f t="shared" si="5162"/>
        <v>0</v>
      </c>
      <c r="P1869" s="32">
        <f t="shared" si="5163"/>
        <v>0</v>
      </c>
      <c r="Q1869" s="32">
        <f t="shared" si="5164"/>
        <v>0</v>
      </c>
      <c r="R1869" s="32">
        <f t="shared" si="5165"/>
        <v>0</v>
      </c>
      <c r="S1869" s="32">
        <f t="shared" si="5166"/>
        <v>0</v>
      </c>
      <c r="T1869" s="32">
        <f t="shared" si="5167"/>
        <v>0</v>
      </c>
      <c r="U1869" s="32">
        <v>0</v>
      </c>
      <c r="V1869" s="32">
        <f t="shared" si="5091"/>
        <v>4957.8999999999996</v>
      </c>
      <c r="W1869" s="32">
        <f t="shared" si="5168"/>
        <v>0</v>
      </c>
      <c r="X1869" s="32">
        <f t="shared" si="5169"/>
        <v>0</v>
      </c>
      <c r="Y1869" s="32">
        <f t="shared" si="5170"/>
        <v>0</v>
      </c>
      <c r="Z1869" s="32">
        <f t="shared" si="5171"/>
        <v>0</v>
      </c>
      <c r="AA1869" s="32">
        <f t="shared" si="5172"/>
        <v>0</v>
      </c>
      <c r="AB1869" s="32">
        <f t="shared" si="5173"/>
        <v>4957.8984</v>
      </c>
      <c r="AC1869" s="33">
        <f t="shared" si="5174"/>
        <v>4957.8999999999996</v>
      </c>
      <c r="AD1869" s="33">
        <f t="shared" si="5175"/>
        <v>4957.8984</v>
      </c>
      <c r="AE1869" s="34">
        <f t="shared" si="5072"/>
        <v>99.999967728272054</v>
      </c>
      <c r="AF1869" s="32">
        <f t="shared" si="5176"/>
        <v>4957.8999999999996</v>
      </c>
      <c r="AG1869" s="32">
        <f t="shared" si="5177"/>
        <v>0</v>
      </c>
      <c r="AH1869" s="32">
        <f t="shared" si="5178"/>
        <v>0</v>
      </c>
      <c r="AI1869" s="32">
        <f t="shared" si="5179"/>
        <v>0</v>
      </c>
      <c r="AJ1869" s="32">
        <f t="shared" si="5180"/>
        <v>0</v>
      </c>
      <c r="AK1869" s="32">
        <f t="shared" si="5181"/>
        <v>0</v>
      </c>
      <c r="AL1869" s="32">
        <f t="shared" si="5079"/>
        <v>4957.8999999999996</v>
      </c>
      <c r="AM1869" s="32">
        <f t="shared" si="5080"/>
        <v>0</v>
      </c>
    </row>
    <row r="1870" spans="2:40" ht="31.2" x14ac:dyDescent="0.3">
      <c r="B1870" s="30" t="s">
        <v>831</v>
      </c>
      <c r="C1870" s="30" t="s">
        <v>224</v>
      </c>
      <c r="D1870" s="30" t="s">
        <v>224</v>
      </c>
      <c r="E1870" s="15" t="str">
        <f t="shared" si="5090"/>
        <v>0707</v>
      </c>
      <c r="F1870" s="30" t="s">
        <v>374</v>
      </c>
      <c r="G1870" s="30"/>
      <c r="H1870" s="31" t="s">
        <v>375</v>
      </c>
      <c r="I1870" s="32">
        <f t="shared" si="5156"/>
        <v>4957.8999999999996</v>
      </c>
      <c r="J1870" s="32">
        <f t="shared" si="5157"/>
        <v>4957.8999999999996</v>
      </c>
      <c r="K1870" s="32">
        <f t="shared" si="5158"/>
        <v>4957.8999999999996</v>
      </c>
      <c r="L1870" s="32">
        <f t="shared" si="5159"/>
        <v>0</v>
      </c>
      <c r="M1870" s="32">
        <f t="shared" si="5160"/>
        <v>0</v>
      </c>
      <c r="N1870" s="32">
        <f t="shared" si="5161"/>
        <v>0</v>
      </c>
      <c r="O1870" s="32">
        <f t="shared" si="5162"/>
        <v>0</v>
      </c>
      <c r="P1870" s="32">
        <f t="shared" si="5163"/>
        <v>0</v>
      </c>
      <c r="Q1870" s="32">
        <f t="shared" si="5164"/>
        <v>0</v>
      </c>
      <c r="R1870" s="32">
        <f t="shared" si="5165"/>
        <v>0</v>
      </c>
      <c r="S1870" s="32">
        <f t="shared" si="5166"/>
        <v>0</v>
      </c>
      <c r="T1870" s="32">
        <f t="shared" si="5167"/>
        <v>0</v>
      </c>
      <c r="U1870" s="32">
        <v>0</v>
      </c>
      <c r="V1870" s="32">
        <f t="shared" si="5091"/>
        <v>4957.8999999999996</v>
      </c>
      <c r="W1870" s="32">
        <f t="shared" si="5168"/>
        <v>0</v>
      </c>
      <c r="X1870" s="32">
        <f t="shared" si="5169"/>
        <v>0</v>
      </c>
      <c r="Y1870" s="32">
        <f t="shared" si="5170"/>
        <v>0</v>
      </c>
      <c r="Z1870" s="32">
        <f t="shared" si="5171"/>
        <v>0</v>
      </c>
      <c r="AA1870" s="32">
        <f t="shared" si="5172"/>
        <v>0</v>
      </c>
      <c r="AB1870" s="32">
        <f t="shared" si="5173"/>
        <v>4957.8984</v>
      </c>
      <c r="AC1870" s="33">
        <f t="shared" si="5174"/>
        <v>4957.8999999999996</v>
      </c>
      <c r="AD1870" s="33">
        <f t="shared" si="5175"/>
        <v>4957.8984</v>
      </c>
      <c r="AE1870" s="34">
        <f t="shared" si="5072"/>
        <v>99.999967728272054</v>
      </c>
      <c r="AF1870" s="32">
        <f t="shared" si="5176"/>
        <v>4957.8999999999996</v>
      </c>
      <c r="AG1870" s="32">
        <f t="shared" si="5177"/>
        <v>0</v>
      </c>
      <c r="AH1870" s="32">
        <f t="shared" si="5178"/>
        <v>0</v>
      </c>
      <c r="AI1870" s="32">
        <f t="shared" si="5179"/>
        <v>0</v>
      </c>
      <c r="AJ1870" s="32">
        <f t="shared" si="5180"/>
        <v>0</v>
      </c>
      <c r="AK1870" s="32">
        <f t="shared" si="5181"/>
        <v>0</v>
      </c>
      <c r="AL1870" s="32">
        <f t="shared" si="5079"/>
        <v>4957.8999999999996</v>
      </c>
      <c r="AM1870" s="32">
        <f t="shared" si="5080"/>
        <v>0</v>
      </c>
    </row>
    <row r="1871" spans="2:40" ht="62.4" x14ac:dyDescent="0.3">
      <c r="B1871" s="30" t="s">
        <v>831</v>
      </c>
      <c r="C1871" s="30" t="s">
        <v>224</v>
      </c>
      <c r="D1871" s="30" t="s">
        <v>224</v>
      </c>
      <c r="E1871" s="15" t="str">
        <f t="shared" si="5090"/>
        <v>0707</v>
      </c>
      <c r="F1871" s="30" t="s">
        <v>820</v>
      </c>
      <c r="G1871" s="30"/>
      <c r="H1871" s="31" t="s">
        <v>821</v>
      </c>
      <c r="I1871" s="32">
        <f t="shared" si="5156"/>
        <v>4957.8999999999996</v>
      </c>
      <c r="J1871" s="32">
        <f t="shared" si="5157"/>
        <v>4957.8999999999996</v>
      </c>
      <c r="K1871" s="32">
        <f t="shared" si="5158"/>
        <v>4957.8999999999996</v>
      </c>
      <c r="L1871" s="32">
        <f t="shared" si="5159"/>
        <v>0</v>
      </c>
      <c r="M1871" s="32">
        <f t="shared" si="5160"/>
        <v>0</v>
      </c>
      <c r="N1871" s="32">
        <f t="shared" si="5161"/>
        <v>0</v>
      </c>
      <c r="O1871" s="32">
        <f t="shared" si="5162"/>
        <v>0</v>
      </c>
      <c r="P1871" s="32">
        <f t="shared" si="5163"/>
        <v>0</v>
      </c>
      <c r="Q1871" s="32">
        <f t="shared" si="5164"/>
        <v>0</v>
      </c>
      <c r="R1871" s="32">
        <f t="shared" si="5165"/>
        <v>0</v>
      </c>
      <c r="S1871" s="32">
        <f t="shared" si="5166"/>
        <v>0</v>
      </c>
      <c r="T1871" s="32">
        <f t="shared" si="5167"/>
        <v>0</v>
      </c>
      <c r="U1871" s="32">
        <v>0</v>
      </c>
      <c r="V1871" s="32">
        <f t="shared" si="5091"/>
        <v>4957.8999999999996</v>
      </c>
      <c r="W1871" s="32">
        <f t="shared" si="5168"/>
        <v>0</v>
      </c>
      <c r="X1871" s="32">
        <f t="shared" si="5169"/>
        <v>0</v>
      </c>
      <c r="Y1871" s="32">
        <f t="shared" si="5170"/>
        <v>0</v>
      </c>
      <c r="Z1871" s="32">
        <f t="shared" si="5171"/>
        <v>0</v>
      </c>
      <c r="AA1871" s="32">
        <f t="shared" si="5172"/>
        <v>0</v>
      </c>
      <c r="AB1871" s="32">
        <f t="shared" si="5173"/>
        <v>4957.8984</v>
      </c>
      <c r="AC1871" s="33">
        <f t="shared" si="5174"/>
        <v>4957.8999999999996</v>
      </c>
      <c r="AD1871" s="33">
        <f t="shared" si="5175"/>
        <v>4957.8984</v>
      </c>
      <c r="AE1871" s="34">
        <f t="shared" si="5072"/>
        <v>99.999967728272054</v>
      </c>
      <c r="AF1871" s="32">
        <f t="shared" si="5176"/>
        <v>4957.8999999999996</v>
      </c>
      <c r="AG1871" s="32">
        <f t="shared" si="5177"/>
        <v>0</v>
      </c>
      <c r="AH1871" s="32">
        <f t="shared" si="5178"/>
        <v>0</v>
      </c>
      <c r="AI1871" s="32">
        <f t="shared" si="5179"/>
        <v>0</v>
      </c>
      <c r="AJ1871" s="32">
        <f t="shared" si="5180"/>
        <v>0</v>
      </c>
      <c r="AK1871" s="32">
        <f t="shared" si="5181"/>
        <v>0</v>
      </c>
      <c r="AL1871" s="32">
        <f t="shared" si="5079"/>
        <v>4957.8999999999996</v>
      </c>
      <c r="AM1871" s="32">
        <f t="shared" si="5080"/>
        <v>0</v>
      </c>
    </row>
    <row r="1872" spans="2:40" ht="31.2" x14ac:dyDescent="0.3">
      <c r="B1872" s="30" t="s">
        <v>831</v>
      </c>
      <c r="C1872" s="30" t="s">
        <v>224</v>
      </c>
      <c r="D1872" s="30" t="s">
        <v>224</v>
      </c>
      <c r="E1872" s="15" t="str">
        <f t="shared" si="5090"/>
        <v>0707</v>
      </c>
      <c r="F1872" s="30" t="s">
        <v>820</v>
      </c>
      <c r="G1872" s="30" t="s">
        <v>174</v>
      </c>
      <c r="H1872" s="31" t="s">
        <v>175</v>
      </c>
      <c r="I1872" s="32">
        <f t="shared" si="5156"/>
        <v>4957.8999999999996</v>
      </c>
      <c r="J1872" s="32">
        <f t="shared" si="5157"/>
        <v>4957.8999999999996</v>
      </c>
      <c r="K1872" s="32">
        <f t="shared" si="5158"/>
        <v>4957.8999999999996</v>
      </c>
      <c r="L1872" s="32">
        <f t="shared" si="5159"/>
        <v>0</v>
      </c>
      <c r="M1872" s="32">
        <f t="shared" si="5160"/>
        <v>0</v>
      </c>
      <c r="N1872" s="32">
        <f t="shared" si="5161"/>
        <v>0</v>
      </c>
      <c r="O1872" s="32">
        <f t="shared" si="5162"/>
        <v>0</v>
      </c>
      <c r="P1872" s="32">
        <f t="shared" si="5163"/>
        <v>0</v>
      </c>
      <c r="Q1872" s="32">
        <f t="shared" si="5164"/>
        <v>0</v>
      </c>
      <c r="R1872" s="32">
        <f t="shared" si="5165"/>
        <v>0</v>
      </c>
      <c r="S1872" s="32">
        <f t="shared" si="5166"/>
        <v>0</v>
      </c>
      <c r="T1872" s="32">
        <f t="shared" si="5167"/>
        <v>0</v>
      </c>
      <c r="U1872" s="32">
        <v>0</v>
      </c>
      <c r="V1872" s="32">
        <f t="shared" si="5091"/>
        <v>4957.8999999999996</v>
      </c>
      <c r="W1872" s="32">
        <f t="shared" si="5168"/>
        <v>0</v>
      </c>
      <c r="X1872" s="32">
        <f t="shared" si="5169"/>
        <v>0</v>
      </c>
      <c r="Y1872" s="32">
        <f t="shared" si="5170"/>
        <v>0</v>
      </c>
      <c r="Z1872" s="32">
        <f t="shared" si="5171"/>
        <v>0</v>
      </c>
      <c r="AA1872" s="32">
        <f t="shared" si="5172"/>
        <v>0</v>
      </c>
      <c r="AB1872" s="32">
        <f t="shared" si="5173"/>
        <v>4957.8984</v>
      </c>
      <c r="AC1872" s="33">
        <f t="shared" si="5174"/>
        <v>4957.8999999999996</v>
      </c>
      <c r="AD1872" s="33">
        <f t="shared" si="5175"/>
        <v>4957.8984</v>
      </c>
      <c r="AE1872" s="34">
        <f t="shared" si="5072"/>
        <v>99.999967728272054</v>
      </c>
      <c r="AF1872" s="32">
        <f t="shared" si="5176"/>
        <v>4957.8999999999996</v>
      </c>
      <c r="AG1872" s="32">
        <f t="shared" si="5177"/>
        <v>0</v>
      </c>
      <c r="AH1872" s="32">
        <f t="shared" si="5178"/>
        <v>0</v>
      </c>
      <c r="AI1872" s="32">
        <f t="shared" si="5179"/>
        <v>0</v>
      </c>
      <c r="AJ1872" s="32">
        <f t="shared" si="5180"/>
        <v>0</v>
      </c>
      <c r="AK1872" s="32">
        <f t="shared" si="5181"/>
        <v>0</v>
      </c>
      <c r="AL1872" s="32">
        <f t="shared" si="5079"/>
        <v>4957.8999999999996</v>
      </c>
      <c r="AM1872" s="32">
        <f t="shared" si="5080"/>
        <v>0</v>
      </c>
    </row>
    <row r="1873" spans="2:40" ht="62.4" x14ac:dyDescent="0.3">
      <c r="B1873" s="30" t="s">
        <v>831</v>
      </c>
      <c r="C1873" s="30" t="s">
        <v>224</v>
      </c>
      <c r="D1873" s="30" t="s">
        <v>224</v>
      </c>
      <c r="E1873" s="15" t="str">
        <f t="shared" si="5090"/>
        <v>0707</v>
      </c>
      <c r="F1873" s="30" t="s">
        <v>820</v>
      </c>
      <c r="G1873" s="30" t="s">
        <v>370</v>
      </c>
      <c r="H1873" s="31" t="s">
        <v>371</v>
      </c>
      <c r="I1873" s="32">
        <v>4957.8999999999996</v>
      </c>
      <c r="J1873" s="32">
        <v>4957.8999999999996</v>
      </c>
      <c r="K1873" s="32">
        <v>4957.8999999999996</v>
      </c>
      <c r="L1873" s="32"/>
      <c r="M1873" s="32"/>
      <c r="N1873" s="32"/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2">
        <v>0</v>
      </c>
      <c r="V1873" s="32">
        <f t="shared" si="5091"/>
        <v>4957.8999999999996</v>
      </c>
      <c r="W1873" s="32"/>
      <c r="X1873" s="32"/>
      <c r="Y1873" s="32"/>
      <c r="Z1873" s="32"/>
      <c r="AA1873" s="32"/>
      <c r="AB1873" s="32">
        <v>4957.8984</v>
      </c>
      <c r="AC1873" s="33">
        <v>4957.8999999999996</v>
      </c>
      <c r="AD1873" s="33">
        <v>4957.8984</v>
      </c>
      <c r="AE1873" s="34">
        <f t="shared" si="5072"/>
        <v>99.999967728272054</v>
      </c>
      <c r="AF1873" s="32">
        <v>4957.8999999999996</v>
      </c>
      <c r="AG1873" s="32">
        <v>0</v>
      </c>
      <c r="AH1873" s="32">
        <v>0</v>
      </c>
      <c r="AI1873" s="32">
        <v>0</v>
      </c>
      <c r="AJ1873" s="32">
        <v>0</v>
      </c>
      <c r="AK1873" s="32">
        <v>0</v>
      </c>
      <c r="AL1873" s="32">
        <f t="shared" si="5079"/>
        <v>4957.8999999999996</v>
      </c>
      <c r="AM1873" s="32">
        <f t="shared" si="5080"/>
        <v>0</v>
      </c>
      <c r="AN1873" s="12"/>
    </row>
    <row r="1874" spans="2:40" ht="46.8" x14ac:dyDescent="0.3">
      <c r="B1874" s="30" t="s">
        <v>831</v>
      </c>
      <c r="C1874" s="30" t="s">
        <v>224</v>
      </c>
      <c r="D1874" s="30" t="s">
        <v>224</v>
      </c>
      <c r="E1874" s="15" t="str">
        <f t="shared" si="5090"/>
        <v>0707</v>
      </c>
      <c r="F1874" s="30" t="s">
        <v>325</v>
      </c>
      <c r="G1874" s="30"/>
      <c r="H1874" s="31" t="s">
        <v>326</v>
      </c>
      <c r="I1874" s="32">
        <f t="shared" si="5156"/>
        <v>252</v>
      </c>
      <c r="J1874" s="32">
        <f t="shared" si="5157"/>
        <v>252</v>
      </c>
      <c r="K1874" s="32">
        <f t="shared" si="5158"/>
        <v>252</v>
      </c>
      <c r="L1874" s="32">
        <f t="shared" si="5159"/>
        <v>0</v>
      </c>
      <c r="M1874" s="32">
        <f t="shared" si="5160"/>
        <v>0</v>
      </c>
      <c r="N1874" s="32">
        <f t="shared" si="5161"/>
        <v>0</v>
      </c>
      <c r="O1874" s="32">
        <f t="shared" si="5162"/>
        <v>0</v>
      </c>
      <c r="P1874" s="32">
        <f t="shared" si="5163"/>
        <v>0</v>
      </c>
      <c r="Q1874" s="32">
        <f t="shared" si="5164"/>
        <v>0</v>
      </c>
      <c r="R1874" s="32">
        <f t="shared" si="5165"/>
        <v>0</v>
      </c>
      <c r="S1874" s="32">
        <f t="shared" si="5166"/>
        <v>0</v>
      </c>
      <c r="T1874" s="32">
        <f t="shared" si="5167"/>
        <v>0</v>
      </c>
      <c r="U1874" s="32">
        <v>0</v>
      </c>
      <c r="V1874" s="32">
        <f t="shared" si="5091"/>
        <v>252</v>
      </c>
      <c r="W1874" s="32">
        <f t="shared" si="5168"/>
        <v>0</v>
      </c>
      <c r="X1874" s="32">
        <f t="shared" si="5169"/>
        <v>0</v>
      </c>
      <c r="Y1874" s="32">
        <f t="shared" si="5170"/>
        <v>0</v>
      </c>
      <c r="Z1874" s="32">
        <f t="shared" si="5171"/>
        <v>0</v>
      </c>
      <c r="AA1874" s="32">
        <f t="shared" si="5172"/>
        <v>0</v>
      </c>
      <c r="AB1874" s="32">
        <f t="shared" si="5173"/>
        <v>251.99</v>
      </c>
      <c r="AC1874" s="33">
        <f t="shared" si="5174"/>
        <v>252</v>
      </c>
      <c r="AD1874" s="33">
        <f t="shared" si="5175"/>
        <v>251.99</v>
      </c>
      <c r="AE1874" s="34">
        <f t="shared" si="5072"/>
        <v>99.996031746031761</v>
      </c>
      <c r="AF1874" s="32">
        <f t="shared" si="5176"/>
        <v>252</v>
      </c>
      <c r="AG1874" s="32">
        <f t="shared" si="5177"/>
        <v>0</v>
      </c>
      <c r="AH1874" s="32">
        <f t="shared" si="5178"/>
        <v>0</v>
      </c>
      <c r="AI1874" s="32">
        <f t="shared" si="5179"/>
        <v>0</v>
      </c>
      <c r="AJ1874" s="32">
        <f t="shared" si="5180"/>
        <v>0</v>
      </c>
      <c r="AK1874" s="32">
        <f t="shared" si="5181"/>
        <v>0</v>
      </c>
      <c r="AL1874" s="32">
        <f t="shared" si="5079"/>
        <v>252</v>
      </c>
      <c r="AM1874" s="32">
        <f t="shared" si="5080"/>
        <v>0</v>
      </c>
    </row>
    <row r="1875" spans="2:40" ht="31.2" x14ac:dyDescent="0.3">
      <c r="B1875" s="30" t="s">
        <v>831</v>
      </c>
      <c r="C1875" s="30" t="s">
        <v>224</v>
      </c>
      <c r="D1875" s="30" t="s">
        <v>224</v>
      </c>
      <c r="E1875" s="15" t="str">
        <f t="shared" si="5090"/>
        <v>0707</v>
      </c>
      <c r="F1875" s="30" t="s">
        <v>387</v>
      </c>
      <c r="G1875" s="30"/>
      <c r="H1875" s="31" t="s">
        <v>388</v>
      </c>
      <c r="I1875" s="32">
        <f t="shared" si="5156"/>
        <v>252</v>
      </c>
      <c r="J1875" s="32">
        <f t="shared" si="5157"/>
        <v>252</v>
      </c>
      <c r="K1875" s="32">
        <f t="shared" si="5158"/>
        <v>252</v>
      </c>
      <c r="L1875" s="32">
        <f t="shared" si="5159"/>
        <v>0</v>
      </c>
      <c r="M1875" s="32">
        <f t="shared" si="5160"/>
        <v>0</v>
      </c>
      <c r="N1875" s="32">
        <f t="shared" si="5161"/>
        <v>0</v>
      </c>
      <c r="O1875" s="32">
        <f t="shared" si="5162"/>
        <v>0</v>
      </c>
      <c r="P1875" s="32">
        <f t="shared" si="5163"/>
        <v>0</v>
      </c>
      <c r="Q1875" s="32">
        <f t="shared" si="5164"/>
        <v>0</v>
      </c>
      <c r="R1875" s="32">
        <f t="shared" si="5165"/>
        <v>0</v>
      </c>
      <c r="S1875" s="32">
        <f t="shared" si="5166"/>
        <v>0</v>
      </c>
      <c r="T1875" s="32">
        <f t="shared" si="5167"/>
        <v>0</v>
      </c>
      <c r="U1875" s="32">
        <v>0</v>
      </c>
      <c r="V1875" s="32">
        <f t="shared" si="5091"/>
        <v>252</v>
      </c>
      <c r="W1875" s="32">
        <f t="shared" si="5168"/>
        <v>0</v>
      </c>
      <c r="X1875" s="32">
        <f t="shared" si="5169"/>
        <v>0</v>
      </c>
      <c r="Y1875" s="32">
        <f t="shared" si="5170"/>
        <v>0</v>
      </c>
      <c r="Z1875" s="32">
        <f t="shared" si="5171"/>
        <v>0</v>
      </c>
      <c r="AA1875" s="32">
        <f t="shared" si="5172"/>
        <v>0</v>
      </c>
      <c r="AB1875" s="32">
        <f t="shared" si="5173"/>
        <v>251.99</v>
      </c>
      <c r="AC1875" s="33">
        <f t="shared" si="5174"/>
        <v>252</v>
      </c>
      <c r="AD1875" s="33">
        <f t="shared" si="5175"/>
        <v>251.99</v>
      </c>
      <c r="AE1875" s="34">
        <f t="shared" si="5072"/>
        <v>99.996031746031761</v>
      </c>
      <c r="AF1875" s="32">
        <f t="shared" si="5176"/>
        <v>252</v>
      </c>
      <c r="AG1875" s="32">
        <f t="shared" si="5177"/>
        <v>0</v>
      </c>
      <c r="AH1875" s="32">
        <f t="shared" si="5178"/>
        <v>0</v>
      </c>
      <c r="AI1875" s="32">
        <f t="shared" si="5179"/>
        <v>0</v>
      </c>
      <c r="AJ1875" s="32">
        <f t="shared" si="5180"/>
        <v>0</v>
      </c>
      <c r="AK1875" s="32">
        <f t="shared" si="5181"/>
        <v>0</v>
      </c>
      <c r="AL1875" s="32">
        <f t="shared" si="5079"/>
        <v>252</v>
      </c>
      <c r="AM1875" s="32">
        <f t="shared" si="5080"/>
        <v>0</v>
      </c>
    </row>
    <row r="1876" spans="2:40" ht="46.8" x14ac:dyDescent="0.3">
      <c r="B1876" s="30" t="s">
        <v>831</v>
      </c>
      <c r="C1876" s="30" t="s">
        <v>224</v>
      </c>
      <c r="D1876" s="30" t="s">
        <v>224</v>
      </c>
      <c r="E1876" s="15" t="str">
        <f t="shared" si="5090"/>
        <v>0707</v>
      </c>
      <c r="F1876" s="30" t="s">
        <v>822</v>
      </c>
      <c r="G1876" s="30"/>
      <c r="H1876" s="31" t="s">
        <v>823</v>
      </c>
      <c r="I1876" s="32">
        <f t="shared" si="5156"/>
        <v>252</v>
      </c>
      <c r="J1876" s="32">
        <f t="shared" si="5157"/>
        <v>252</v>
      </c>
      <c r="K1876" s="32">
        <f t="shared" si="5158"/>
        <v>252</v>
      </c>
      <c r="L1876" s="32">
        <f t="shared" si="5159"/>
        <v>0</v>
      </c>
      <c r="M1876" s="32">
        <f t="shared" si="5160"/>
        <v>0</v>
      </c>
      <c r="N1876" s="32">
        <f t="shared" si="5161"/>
        <v>0</v>
      </c>
      <c r="O1876" s="32">
        <f t="shared" si="5162"/>
        <v>0</v>
      </c>
      <c r="P1876" s="32">
        <f t="shared" si="5163"/>
        <v>0</v>
      </c>
      <c r="Q1876" s="32">
        <f t="shared" si="5164"/>
        <v>0</v>
      </c>
      <c r="R1876" s="32">
        <f t="shared" si="5165"/>
        <v>0</v>
      </c>
      <c r="S1876" s="32">
        <f t="shared" si="5166"/>
        <v>0</v>
      </c>
      <c r="T1876" s="32">
        <f t="shared" si="5167"/>
        <v>0</v>
      </c>
      <c r="U1876" s="32">
        <v>0</v>
      </c>
      <c r="V1876" s="32">
        <f t="shared" si="5091"/>
        <v>252</v>
      </c>
      <c r="W1876" s="32">
        <f t="shared" si="5168"/>
        <v>0</v>
      </c>
      <c r="X1876" s="32">
        <f t="shared" si="5169"/>
        <v>0</v>
      </c>
      <c r="Y1876" s="32">
        <f t="shared" si="5170"/>
        <v>0</v>
      </c>
      <c r="Z1876" s="32">
        <f t="shared" si="5171"/>
        <v>0</v>
      </c>
      <c r="AA1876" s="32">
        <f t="shared" si="5172"/>
        <v>0</v>
      </c>
      <c r="AB1876" s="32">
        <f t="shared" si="5173"/>
        <v>251.99</v>
      </c>
      <c r="AC1876" s="33">
        <f t="shared" si="5174"/>
        <v>252</v>
      </c>
      <c r="AD1876" s="33">
        <f t="shared" si="5175"/>
        <v>251.99</v>
      </c>
      <c r="AE1876" s="34">
        <f t="shared" si="5072"/>
        <v>99.996031746031761</v>
      </c>
      <c r="AF1876" s="32">
        <f t="shared" si="5176"/>
        <v>252</v>
      </c>
      <c r="AG1876" s="32">
        <f t="shared" si="5177"/>
        <v>0</v>
      </c>
      <c r="AH1876" s="32">
        <f t="shared" si="5178"/>
        <v>0</v>
      </c>
      <c r="AI1876" s="32">
        <f t="shared" si="5179"/>
        <v>0</v>
      </c>
      <c r="AJ1876" s="32">
        <f t="shared" si="5180"/>
        <v>0</v>
      </c>
      <c r="AK1876" s="32">
        <f t="shared" si="5181"/>
        <v>0</v>
      </c>
      <c r="AL1876" s="32">
        <f t="shared" si="5079"/>
        <v>252</v>
      </c>
      <c r="AM1876" s="32">
        <f t="shared" si="5080"/>
        <v>0</v>
      </c>
    </row>
    <row r="1877" spans="2:40" ht="31.2" x14ac:dyDescent="0.3">
      <c r="B1877" s="30" t="s">
        <v>831</v>
      </c>
      <c r="C1877" s="30" t="s">
        <v>224</v>
      </c>
      <c r="D1877" s="30" t="s">
        <v>224</v>
      </c>
      <c r="E1877" s="15" t="str">
        <f t="shared" si="5090"/>
        <v>0707</v>
      </c>
      <c r="F1877" s="30" t="s">
        <v>824</v>
      </c>
      <c r="G1877" s="30"/>
      <c r="H1877" s="31" t="s">
        <v>825</v>
      </c>
      <c r="I1877" s="32">
        <f t="shared" si="5156"/>
        <v>252</v>
      </c>
      <c r="J1877" s="32">
        <f t="shared" si="5157"/>
        <v>252</v>
      </c>
      <c r="K1877" s="32">
        <f t="shared" si="5158"/>
        <v>252</v>
      </c>
      <c r="L1877" s="32">
        <f t="shared" si="5159"/>
        <v>0</v>
      </c>
      <c r="M1877" s="32">
        <f t="shared" si="5160"/>
        <v>0</v>
      </c>
      <c r="N1877" s="32">
        <f t="shared" si="5161"/>
        <v>0</v>
      </c>
      <c r="O1877" s="32">
        <f t="shared" si="5162"/>
        <v>0</v>
      </c>
      <c r="P1877" s="32">
        <f t="shared" si="5163"/>
        <v>0</v>
      </c>
      <c r="Q1877" s="32">
        <f t="shared" si="5164"/>
        <v>0</v>
      </c>
      <c r="R1877" s="32">
        <f t="shared" si="5165"/>
        <v>0</v>
      </c>
      <c r="S1877" s="32">
        <f t="shared" si="5166"/>
        <v>0</v>
      </c>
      <c r="T1877" s="32">
        <f t="shared" si="5167"/>
        <v>0</v>
      </c>
      <c r="U1877" s="32">
        <v>0</v>
      </c>
      <c r="V1877" s="32">
        <f t="shared" si="5091"/>
        <v>252</v>
      </c>
      <c r="W1877" s="32">
        <f t="shared" si="5168"/>
        <v>0</v>
      </c>
      <c r="X1877" s="32">
        <f t="shared" si="5169"/>
        <v>0</v>
      </c>
      <c r="Y1877" s="32">
        <f t="shared" si="5170"/>
        <v>0</v>
      </c>
      <c r="Z1877" s="32">
        <f t="shared" si="5171"/>
        <v>0</v>
      </c>
      <c r="AA1877" s="32">
        <f t="shared" si="5172"/>
        <v>0</v>
      </c>
      <c r="AB1877" s="32">
        <f t="shared" si="5173"/>
        <v>251.99</v>
      </c>
      <c r="AC1877" s="33">
        <f t="shared" si="5174"/>
        <v>252</v>
      </c>
      <c r="AD1877" s="33">
        <f t="shared" si="5175"/>
        <v>251.99</v>
      </c>
      <c r="AE1877" s="34">
        <f t="shared" si="5072"/>
        <v>99.996031746031761</v>
      </c>
      <c r="AF1877" s="32">
        <f t="shared" si="5176"/>
        <v>252</v>
      </c>
      <c r="AG1877" s="32">
        <f t="shared" si="5177"/>
        <v>0</v>
      </c>
      <c r="AH1877" s="32">
        <f t="shared" si="5178"/>
        <v>0</v>
      </c>
      <c r="AI1877" s="32">
        <f t="shared" si="5179"/>
        <v>0</v>
      </c>
      <c r="AJ1877" s="32">
        <f t="shared" si="5180"/>
        <v>0</v>
      </c>
      <c r="AK1877" s="32">
        <f t="shared" si="5181"/>
        <v>0</v>
      </c>
      <c r="AL1877" s="32">
        <f t="shared" si="5079"/>
        <v>252</v>
      </c>
      <c r="AM1877" s="32">
        <f t="shared" si="5080"/>
        <v>0</v>
      </c>
    </row>
    <row r="1878" spans="2:40" ht="31.2" x14ac:dyDescent="0.3">
      <c r="B1878" s="30" t="s">
        <v>831</v>
      </c>
      <c r="C1878" s="30" t="s">
        <v>224</v>
      </c>
      <c r="D1878" s="30" t="s">
        <v>224</v>
      </c>
      <c r="E1878" s="15" t="str">
        <f t="shared" si="5090"/>
        <v>0707</v>
      </c>
      <c r="F1878" s="30" t="s">
        <v>824</v>
      </c>
      <c r="G1878" s="30" t="s">
        <v>50</v>
      </c>
      <c r="H1878" s="31" t="s">
        <v>51</v>
      </c>
      <c r="I1878" s="32">
        <f t="shared" si="5156"/>
        <v>252</v>
      </c>
      <c r="J1878" s="32">
        <f t="shared" si="5157"/>
        <v>252</v>
      </c>
      <c r="K1878" s="32">
        <f t="shared" si="5158"/>
        <v>252</v>
      </c>
      <c r="L1878" s="32">
        <f t="shared" si="5159"/>
        <v>0</v>
      </c>
      <c r="M1878" s="32">
        <f t="shared" si="5160"/>
        <v>0</v>
      </c>
      <c r="N1878" s="32">
        <f t="shared" si="5161"/>
        <v>0</v>
      </c>
      <c r="O1878" s="32">
        <f t="shared" si="5162"/>
        <v>0</v>
      </c>
      <c r="P1878" s="32">
        <f t="shared" si="5163"/>
        <v>0</v>
      </c>
      <c r="Q1878" s="32">
        <f t="shared" si="5164"/>
        <v>0</v>
      </c>
      <c r="R1878" s="32">
        <f t="shared" si="5165"/>
        <v>0</v>
      </c>
      <c r="S1878" s="32">
        <f t="shared" si="5166"/>
        <v>0</v>
      </c>
      <c r="T1878" s="32">
        <f t="shared" si="5167"/>
        <v>0</v>
      </c>
      <c r="U1878" s="32">
        <v>0</v>
      </c>
      <c r="V1878" s="32">
        <f t="shared" si="5091"/>
        <v>252</v>
      </c>
      <c r="W1878" s="32">
        <f t="shared" si="5168"/>
        <v>0</v>
      </c>
      <c r="X1878" s="32">
        <f t="shared" si="5169"/>
        <v>0</v>
      </c>
      <c r="Y1878" s="32">
        <f t="shared" si="5170"/>
        <v>0</v>
      </c>
      <c r="Z1878" s="32">
        <f t="shared" si="5171"/>
        <v>0</v>
      </c>
      <c r="AA1878" s="32">
        <f t="shared" si="5172"/>
        <v>0</v>
      </c>
      <c r="AB1878" s="32">
        <f t="shared" si="5173"/>
        <v>251.99</v>
      </c>
      <c r="AC1878" s="33">
        <f t="shared" si="5174"/>
        <v>252</v>
      </c>
      <c r="AD1878" s="33">
        <f t="shared" si="5175"/>
        <v>251.99</v>
      </c>
      <c r="AE1878" s="34">
        <f t="shared" si="5072"/>
        <v>99.996031746031761</v>
      </c>
      <c r="AF1878" s="32">
        <f t="shared" si="5176"/>
        <v>252</v>
      </c>
      <c r="AG1878" s="32">
        <f t="shared" si="5177"/>
        <v>0</v>
      </c>
      <c r="AH1878" s="32">
        <f t="shared" si="5178"/>
        <v>0</v>
      </c>
      <c r="AI1878" s="32">
        <f t="shared" si="5179"/>
        <v>0</v>
      </c>
      <c r="AJ1878" s="32">
        <f t="shared" si="5180"/>
        <v>0</v>
      </c>
      <c r="AK1878" s="32">
        <f t="shared" si="5181"/>
        <v>0</v>
      </c>
      <c r="AL1878" s="32">
        <f t="shared" si="5079"/>
        <v>252</v>
      </c>
      <c r="AM1878" s="32">
        <f t="shared" si="5080"/>
        <v>0</v>
      </c>
    </row>
    <row r="1879" spans="2:40" ht="31.2" x14ac:dyDescent="0.3">
      <c r="B1879" s="30" t="s">
        <v>831</v>
      </c>
      <c r="C1879" s="30" t="s">
        <v>224</v>
      </c>
      <c r="D1879" s="30" t="s">
        <v>224</v>
      </c>
      <c r="E1879" s="15" t="str">
        <f t="shared" si="5090"/>
        <v>0707</v>
      </c>
      <c r="F1879" s="30" t="s">
        <v>824</v>
      </c>
      <c r="G1879" s="30" t="s">
        <v>52</v>
      </c>
      <c r="H1879" s="31" t="s">
        <v>53</v>
      </c>
      <c r="I1879" s="32">
        <v>252</v>
      </c>
      <c r="J1879" s="32">
        <v>252</v>
      </c>
      <c r="K1879" s="32">
        <v>252</v>
      </c>
      <c r="L1879" s="32"/>
      <c r="M1879" s="32"/>
      <c r="N1879" s="32"/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2">
        <v>0</v>
      </c>
      <c r="V1879" s="32">
        <f t="shared" si="5091"/>
        <v>252</v>
      </c>
      <c r="W1879" s="32"/>
      <c r="X1879" s="32"/>
      <c r="Y1879" s="32"/>
      <c r="Z1879" s="32"/>
      <c r="AA1879" s="32"/>
      <c r="AB1879" s="32">
        <v>251.99</v>
      </c>
      <c r="AC1879" s="33">
        <v>252</v>
      </c>
      <c r="AD1879" s="33">
        <v>251.99</v>
      </c>
      <c r="AE1879" s="34">
        <f t="shared" si="5072"/>
        <v>99.996031746031761</v>
      </c>
      <c r="AF1879" s="32">
        <v>252</v>
      </c>
      <c r="AG1879" s="32">
        <v>0</v>
      </c>
      <c r="AH1879" s="32">
        <v>0</v>
      </c>
      <c r="AI1879" s="32">
        <v>0</v>
      </c>
      <c r="AJ1879" s="32">
        <v>0</v>
      </c>
      <c r="AK1879" s="32">
        <v>0</v>
      </c>
      <c r="AL1879" s="32">
        <f t="shared" si="5079"/>
        <v>252</v>
      </c>
      <c r="AM1879" s="32">
        <f t="shared" si="5080"/>
        <v>0</v>
      </c>
      <c r="AN1879" s="12"/>
    </row>
    <row r="1880" spans="2:40" s="13" customFormat="1" x14ac:dyDescent="0.3">
      <c r="B1880" s="14" t="s">
        <v>831</v>
      </c>
      <c r="C1880" s="14" t="s">
        <v>392</v>
      </c>
      <c r="D1880" s="14"/>
      <c r="E1880" s="21" t="str">
        <f t="shared" si="5090"/>
        <v>08</v>
      </c>
      <c r="F1880" s="14"/>
      <c r="G1880" s="14"/>
      <c r="H1880" s="16" t="s">
        <v>393</v>
      </c>
      <c r="I1880" s="17">
        <f t="shared" si="5156"/>
        <v>1281.5999999999999</v>
      </c>
      <c r="J1880" s="17">
        <f t="shared" si="5157"/>
        <v>1281.5999999999999</v>
      </c>
      <c r="K1880" s="17">
        <f t="shared" si="5158"/>
        <v>1981.6</v>
      </c>
      <c r="L1880" s="17">
        <f t="shared" si="5159"/>
        <v>0</v>
      </c>
      <c r="M1880" s="17">
        <f t="shared" si="5160"/>
        <v>0</v>
      </c>
      <c r="N1880" s="17">
        <f t="shared" si="5161"/>
        <v>0</v>
      </c>
      <c r="O1880" s="17">
        <f t="shared" si="5162"/>
        <v>0</v>
      </c>
      <c r="P1880" s="17">
        <f t="shared" si="5163"/>
        <v>0</v>
      </c>
      <c r="Q1880" s="17">
        <f t="shared" si="5164"/>
        <v>0</v>
      </c>
      <c r="R1880" s="17">
        <f t="shared" si="5165"/>
        <v>0</v>
      </c>
      <c r="S1880" s="17">
        <f t="shared" si="5166"/>
        <v>0</v>
      </c>
      <c r="T1880" s="17">
        <f t="shared" si="5167"/>
        <v>0</v>
      </c>
      <c r="U1880" s="17">
        <v>0</v>
      </c>
      <c r="V1880" s="17">
        <f t="shared" si="5091"/>
        <v>1281.5999999999999</v>
      </c>
      <c r="W1880" s="17">
        <f t="shared" si="5168"/>
        <v>0</v>
      </c>
      <c r="X1880" s="17">
        <f t="shared" si="5169"/>
        <v>0</v>
      </c>
      <c r="Y1880" s="17">
        <f t="shared" si="5170"/>
        <v>0</v>
      </c>
      <c r="Z1880" s="17">
        <f t="shared" si="5171"/>
        <v>0</v>
      </c>
      <c r="AA1880" s="17">
        <f t="shared" si="5172"/>
        <v>0</v>
      </c>
      <c r="AB1880" s="17">
        <f t="shared" si="5173"/>
        <v>4222.0260399999997</v>
      </c>
      <c r="AC1880" s="18">
        <f t="shared" si="5174"/>
        <v>6015.20651</v>
      </c>
      <c r="AD1880" s="18">
        <f t="shared" si="5175"/>
        <v>6015.20651</v>
      </c>
      <c r="AE1880" s="19">
        <f t="shared" si="5072"/>
        <v>100</v>
      </c>
      <c r="AF1880" s="17">
        <f t="shared" si="5176"/>
        <v>5783.4639800000004</v>
      </c>
      <c r="AG1880" s="17">
        <f t="shared" si="5177"/>
        <v>0</v>
      </c>
      <c r="AH1880" s="17">
        <f t="shared" si="5178"/>
        <v>0</v>
      </c>
      <c r="AI1880" s="17">
        <f t="shared" si="5179"/>
        <v>0</v>
      </c>
      <c r="AJ1880" s="17">
        <f t="shared" si="5180"/>
        <v>0</v>
      </c>
      <c r="AK1880" s="17">
        <f t="shared" si="5181"/>
        <v>0</v>
      </c>
      <c r="AL1880" s="17">
        <f t="shared" si="5079"/>
        <v>5783.4639800000004</v>
      </c>
      <c r="AM1880" s="17">
        <f t="shared" si="5080"/>
        <v>-4501.8639800000001</v>
      </c>
      <c r="AN1880" s="2"/>
    </row>
    <row r="1881" spans="2:40" s="22" customFormat="1" x14ac:dyDescent="0.3">
      <c r="B1881" s="23" t="s">
        <v>831</v>
      </c>
      <c r="C1881" s="23" t="s">
        <v>392</v>
      </c>
      <c r="D1881" s="23" t="s">
        <v>38</v>
      </c>
      <c r="E1881" s="24" t="str">
        <f t="shared" si="5090"/>
        <v>0801</v>
      </c>
      <c r="F1881" s="23"/>
      <c r="G1881" s="23"/>
      <c r="H1881" s="25" t="s">
        <v>394</v>
      </c>
      <c r="I1881" s="26">
        <f t="shared" si="5156"/>
        <v>1281.5999999999999</v>
      </c>
      <c r="J1881" s="26">
        <f t="shared" si="5157"/>
        <v>1281.5999999999999</v>
      </c>
      <c r="K1881" s="26">
        <f t="shared" si="5158"/>
        <v>1981.6</v>
      </c>
      <c r="L1881" s="26">
        <f t="shared" si="5159"/>
        <v>0</v>
      </c>
      <c r="M1881" s="26">
        <f t="shared" si="5160"/>
        <v>0</v>
      </c>
      <c r="N1881" s="26">
        <f t="shared" si="5161"/>
        <v>0</v>
      </c>
      <c r="O1881" s="26">
        <f t="shared" ref="O1881:T1881" si="5182">O1882+O1888</f>
        <v>0</v>
      </c>
      <c r="P1881" s="26">
        <f t="shared" si="5182"/>
        <v>0</v>
      </c>
      <c r="Q1881" s="26">
        <f t="shared" si="5182"/>
        <v>0</v>
      </c>
      <c r="R1881" s="26">
        <f t="shared" si="5182"/>
        <v>0</v>
      </c>
      <c r="S1881" s="26">
        <f t="shared" si="5182"/>
        <v>0</v>
      </c>
      <c r="T1881" s="26">
        <f t="shared" si="5182"/>
        <v>0</v>
      </c>
      <c r="U1881" s="26">
        <v>0</v>
      </c>
      <c r="V1881" s="26">
        <f t="shared" si="5091"/>
        <v>1281.5999999999999</v>
      </c>
      <c r="W1881" s="26">
        <f t="shared" si="5168"/>
        <v>0</v>
      </c>
      <c r="X1881" s="26">
        <f t="shared" si="5169"/>
        <v>0</v>
      </c>
      <c r="Y1881" s="26">
        <f t="shared" si="5170"/>
        <v>0</v>
      </c>
      <c r="Z1881" s="26">
        <f t="shared" si="5171"/>
        <v>0</v>
      </c>
      <c r="AA1881" s="26">
        <f t="shared" si="5172"/>
        <v>0</v>
      </c>
      <c r="AB1881" s="26">
        <f>AB1882+AB1888</f>
        <v>4222.0260399999997</v>
      </c>
      <c r="AC1881" s="27">
        <f>AC1882+AC1888</f>
        <v>6015.20651</v>
      </c>
      <c r="AD1881" s="27">
        <f>AD1882+AD1888</f>
        <v>6015.20651</v>
      </c>
      <c r="AE1881" s="28">
        <f t="shared" si="5072"/>
        <v>100</v>
      </c>
      <c r="AF1881" s="26">
        <f t="shared" ref="AF1881:AK1881" si="5183">AF1882+AF1888</f>
        <v>5783.4639800000004</v>
      </c>
      <c r="AG1881" s="26">
        <f t="shared" si="5183"/>
        <v>0</v>
      </c>
      <c r="AH1881" s="26">
        <f t="shared" si="5183"/>
        <v>0</v>
      </c>
      <c r="AI1881" s="26">
        <f t="shared" si="5183"/>
        <v>0</v>
      </c>
      <c r="AJ1881" s="26">
        <f t="shared" si="5183"/>
        <v>0</v>
      </c>
      <c r="AK1881" s="26">
        <f t="shared" si="5183"/>
        <v>0</v>
      </c>
      <c r="AL1881" s="26">
        <f t="shared" si="5079"/>
        <v>5783.4639800000004</v>
      </c>
      <c r="AM1881" s="26">
        <f t="shared" si="5080"/>
        <v>-4501.8639800000001</v>
      </c>
      <c r="AN1881" s="29"/>
    </row>
    <row r="1882" spans="2:40" x14ac:dyDescent="0.3">
      <c r="B1882" s="30" t="s">
        <v>831</v>
      </c>
      <c r="C1882" s="30" t="s">
        <v>392</v>
      </c>
      <c r="D1882" s="30" t="s">
        <v>38</v>
      </c>
      <c r="E1882" s="15" t="str">
        <f t="shared" si="5090"/>
        <v>0801</v>
      </c>
      <c r="F1882" s="30" t="s">
        <v>294</v>
      </c>
      <c r="G1882" s="30"/>
      <c r="H1882" s="31" t="s">
        <v>295</v>
      </c>
      <c r="I1882" s="32">
        <f t="shared" si="5156"/>
        <v>1281.5999999999999</v>
      </c>
      <c r="J1882" s="32">
        <f t="shared" si="5157"/>
        <v>1281.5999999999999</v>
      </c>
      <c r="K1882" s="32">
        <f t="shared" si="5158"/>
        <v>1981.6</v>
      </c>
      <c r="L1882" s="32">
        <f t="shared" si="5159"/>
        <v>0</v>
      </c>
      <c r="M1882" s="32">
        <f t="shared" si="5160"/>
        <v>0</v>
      </c>
      <c r="N1882" s="32">
        <f t="shared" si="5161"/>
        <v>0</v>
      </c>
      <c r="O1882" s="32">
        <f t="shared" ref="O1882:O1888" si="5184">O1883</f>
        <v>0</v>
      </c>
      <c r="P1882" s="32">
        <f t="shared" ref="P1882:P1888" si="5185">P1883</f>
        <v>0</v>
      </c>
      <c r="Q1882" s="32">
        <f t="shared" ref="Q1882:Q1888" si="5186">Q1883</f>
        <v>0</v>
      </c>
      <c r="R1882" s="32">
        <f t="shared" ref="R1882:R1888" si="5187">R1883</f>
        <v>0</v>
      </c>
      <c r="S1882" s="32">
        <f t="shared" ref="S1882:S1888" si="5188">S1883</f>
        <v>0</v>
      </c>
      <c r="T1882" s="32">
        <f t="shared" ref="T1882:T1888" si="5189">T1883</f>
        <v>0</v>
      </c>
      <c r="U1882" s="32">
        <v>0</v>
      </c>
      <c r="V1882" s="32">
        <f t="shared" si="5091"/>
        <v>1281.5999999999999</v>
      </c>
      <c r="W1882" s="32">
        <f t="shared" si="5168"/>
        <v>0</v>
      </c>
      <c r="X1882" s="32">
        <f t="shared" si="5169"/>
        <v>0</v>
      </c>
      <c r="Y1882" s="32">
        <f t="shared" si="5170"/>
        <v>0</v>
      </c>
      <c r="Z1882" s="32">
        <f t="shared" si="5171"/>
        <v>0</v>
      </c>
      <c r="AA1882" s="32">
        <f t="shared" si="5172"/>
        <v>0</v>
      </c>
      <c r="AB1882" s="32">
        <f t="shared" ref="AB1882:AB1888" si="5190">AB1883</f>
        <v>852.58604000000003</v>
      </c>
      <c r="AC1882" s="33">
        <f t="shared" ref="AC1882:AC1888" si="5191">AC1883</f>
        <v>963.58604000000003</v>
      </c>
      <c r="AD1882" s="33">
        <f t="shared" ref="AD1882:AD1888" si="5192">AD1883</f>
        <v>963.58604000000003</v>
      </c>
      <c r="AE1882" s="34">
        <f t="shared" si="5072"/>
        <v>100</v>
      </c>
      <c r="AF1882" s="32">
        <f t="shared" ref="AF1882:AF1888" si="5193">AF1883</f>
        <v>963.58604000000003</v>
      </c>
      <c r="AG1882" s="32">
        <f t="shared" ref="AG1882:AG1888" si="5194">AG1883</f>
        <v>0</v>
      </c>
      <c r="AH1882" s="32">
        <f t="shared" ref="AH1882:AH1888" si="5195">AH1883</f>
        <v>0</v>
      </c>
      <c r="AI1882" s="32">
        <f t="shared" ref="AI1882:AI1888" si="5196">AI1883</f>
        <v>0</v>
      </c>
      <c r="AJ1882" s="32">
        <f t="shared" ref="AJ1882:AJ1888" si="5197">AJ1883</f>
        <v>0</v>
      </c>
      <c r="AK1882" s="32">
        <f t="shared" ref="AK1882:AK1888" si="5198">AK1883</f>
        <v>0</v>
      </c>
      <c r="AL1882" s="32">
        <f t="shared" si="5079"/>
        <v>963.58604000000003</v>
      </c>
      <c r="AM1882" s="32">
        <f t="shared" si="5080"/>
        <v>318.01395999999988</v>
      </c>
    </row>
    <row r="1883" spans="2:40" ht="31.2" x14ac:dyDescent="0.3">
      <c r="B1883" s="30" t="s">
        <v>831</v>
      </c>
      <c r="C1883" s="30" t="s">
        <v>392</v>
      </c>
      <c r="D1883" s="30" t="s">
        <v>38</v>
      </c>
      <c r="E1883" s="15" t="str">
        <f t="shared" si="5090"/>
        <v>0801</v>
      </c>
      <c r="F1883" s="30" t="s">
        <v>397</v>
      </c>
      <c r="G1883" s="30"/>
      <c r="H1883" s="31" t="s">
        <v>398</v>
      </c>
      <c r="I1883" s="32">
        <f t="shared" si="5156"/>
        <v>1281.5999999999999</v>
      </c>
      <c r="J1883" s="32">
        <f t="shared" si="5157"/>
        <v>1281.5999999999999</v>
      </c>
      <c r="K1883" s="32">
        <f t="shared" si="5158"/>
        <v>1981.6</v>
      </c>
      <c r="L1883" s="32">
        <f t="shared" si="5159"/>
        <v>0</v>
      </c>
      <c r="M1883" s="32">
        <f t="shared" si="5160"/>
        <v>0</v>
      </c>
      <c r="N1883" s="32">
        <f t="shared" si="5161"/>
        <v>0</v>
      </c>
      <c r="O1883" s="32">
        <f t="shared" si="5184"/>
        <v>0</v>
      </c>
      <c r="P1883" s="32">
        <f t="shared" si="5185"/>
        <v>0</v>
      </c>
      <c r="Q1883" s="32">
        <f t="shared" si="5186"/>
        <v>0</v>
      </c>
      <c r="R1883" s="32">
        <f t="shared" si="5187"/>
        <v>0</v>
      </c>
      <c r="S1883" s="32">
        <f t="shared" si="5188"/>
        <v>0</v>
      </c>
      <c r="T1883" s="32">
        <f t="shared" si="5189"/>
        <v>0</v>
      </c>
      <c r="U1883" s="32">
        <v>0</v>
      </c>
      <c r="V1883" s="32">
        <f t="shared" si="5091"/>
        <v>1281.5999999999999</v>
      </c>
      <c r="W1883" s="32">
        <f t="shared" si="5168"/>
        <v>0</v>
      </c>
      <c r="X1883" s="32">
        <f t="shared" si="5169"/>
        <v>0</v>
      </c>
      <c r="Y1883" s="32">
        <f t="shared" si="5170"/>
        <v>0</v>
      </c>
      <c r="Z1883" s="32">
        <f t="shared" si="5171"/>
        <v>0</v>
      </c>
      <c r="AA1883" s="32">
        <f t="shared" si="5172"/>
        <v>0</v>
      </c>
      <c r="AB1883" s="32">
        <f t="shared" si="5190"/>
        <v>852.58604000000003</v>
      </c>
      <c r="AC1883" s="33">
        <f t="shared" si="5191"/>
        <v>963.58604000000003</v>
      </c>
      <c r="AD1883" s="33">
        <f t="shared" si="5192"/>
        <v>963.58604000000003</v>
      </c>
      <c r="AE1883" s="34">
        <f t="shared" si="5072"/>
        <v>100</v>
      </c>
      <c r="AF1883" s="32">
        <f t="shared" si="5193"/>
        <v>963.58604000000003</v>
      </c>
      <c r="AG1883" s="32">
        <f t="shared" si="5194"/>
        <v>0</v>
      </c>
      <c r="AH1883" s="32">
        <f t="shared" si="5195"/>
        <v>0</v>
      </c>
      <c r="AI1883" s="32">
        <f t="shared" si="5196"/>
        <v>0</v>
      </c>
      <c r="AJ1883" s="32">
        <f t="shared" si="5197"/>
        <v>0</v>
      </c>
      <c r="AK1883" s="32">
        <f t="shared" si="5198"/>
        <v>0</v>
      </c>
      <c r="AL1883" s="32">
        <f t="shared" si="5079"/>
        <v>963.58604000000003</v>
      </c>
      <c r="AM1883" s="32">
        <f t="shared" si="5080"/>
        <v>318.01395999999988</v>
      </c>
    </row>
    <row r="1884" spans="2:40" ht="31.2" x14ac:dyDescent="0.3">
      <c r="B1884" s="30" t="s">
        <v>831</v>
      </c>
      <c r="C1884" s="30" t="s">
        <v>392</v>
      </c>
      <c r="D1884" s="30" t="s">
        <v>38</v>
      </c>
      <c r="E1884" s="15" t="str">
        <f t="shared" si="5090"/>
        <v>0801</v>
      </c>
      <c r="F1884" s="30" t="s">
        <v>399</v>
      </c>
      <c r="G1884" s="30"/>
      <c r="H1884" s="31" t="s">
        <v>400</v>
      </c>
      <c r="I1884" s="32">
        <f t="shared" si="5156"/>
        <v>1281.5999999999999</v>
      </c>
      <c r="J1884" s="32">
        <f t="shared" si="5157"/>
        <v>1281.5999999999999</v>
      </c>
      <c r="K1884" s="32">
        <f t="shared" si="5158"/>
        <v>1981.6</v>
      </c>
      <c r="L1884" s="32">
        <f t="shared" si="5159"/>
        <v>0</v>
      </c>
      <c r="M1884" s="32">
        <f t="shared" si="5160"/>
        <v>0</v>
      </c>
      <c r="N1884" s="32">
        <f t="shared" si="5161"/>
        <v>0</v>
      </c>
      <c r="O1884" s="32">
        <f t="shared" si="5184"/>
        <v>0</v>
      </c>
      <c r="P1884" s="32">
        <f t="shared" si="5185"/>
        <v>0</v>
      </c>
      <c r="Q1884" s="32">
        <f t="shared" si="5186"/>
        <v>0</v>
      </c>
      <c r="R1884" s="32">
        <f t="shared" si="5187"/>
        <v>0</v>
      </c>
      <c r="S1884" s="32">
        <f t="shared" si="5188"/>
        <v>0</v>
      </c>
      <c r="T1884" s="32">
        <f t="shared" si="5189"/>
        <v>0</v>
      </c>
      <c r="U1884" s="32">
        <v>0</v>
      </c>
      <c r="V1884" s="32">
        <f t="shared" si="5091"/>
        <v>1281.5999999999999</v>
      </c>
      <c r="W1884" s="32">
        <f t="shared" si="5168"/>
        <v>0</v>
      </c>
      <c r="X1884" s="32">
        <f t="shared" si="5169"/>
        <v>0</v>
      </c>
      <c r="Y1884" s="32">
        <f t="shared" si="5170"/>
        <v>0</v>
      </c>
      <c r="Z1884" s="32">
        <f t="shared" si="5171"/>
        <v>0</v>
      </c>
      <c r="AA1884" s="32">
        <f t="shared" si="5172"/>
        <v>0</v>
      </c>
      <c r="AB1884" s="32">
        <f t="shared" si="5190"/>
        <v>852.58604000000003</v>
      </c>
      <c r="AC1884" s="33">
        <f t="shared" si="5191"/>
        <v>963.58604000000003</v>
      </c>
      <c r="AD1884" s="33">
        <f t="shared" si="5192"/>
        <v>963.58604000000003</v>
      </c>
      <c r="AE1884" s="34">
        <f t="shared" si="5072"/>
        <v>100</v>
      </c>
      <c r="AF1884" s="32">
        <f t="shared" si="5193"/>
        <v>963.58604000000003</v>
      </c>
      <c r="AG1884" s="32">
        <f t="shared" si="5194"/>
        <v>0</v>
      </c>
      <c r="AH1884" s="32">
        <f t="shared" si="5195"/>
        <v>0</v>
      </c>
      <c r="AI1884" s="32">
        <f t="shared" si="5196"/>
        <v>0</v>
      </c>
      <c r="AJ1884" s="32">
        <f t="shared" si="5197"/>
        <v>0</v>
      </c>
      <c r="AK1884" s="32">
        <f t="shared" si="5198"/>
        <v>0</v>
      </c>
      <c r="AL1884" s="32">
        <f t="shared" si="5079"/>
        <v>963.58604000000003</v>
      </c>
      <c r="AM1884" s="32">
        <f t="shared" si="5080"/>
        <v>318.01395999999988</v>
      </c>
    </row>
    <row r="1885" spans="2:40" ht="46.8" x14ac:dyDescent="0.3">
      <c r="B1885" s="30" t="s">
        <v>831</v>
      </c>
      <c r="C1885" s="30" t="s">
        <v>392</v>
      </c>
      <c r="D1885" s="30" t="s">
        <v>38</v>
      </c>
      <c r="E1885" s="15" t="str">
        <f t="shared" si="5090"/>
        <v>0801</v>
      </c>
      <c r="F1885" s="30" t="s">
        <v>402</v>
      </c>
      <c r="G1885" s="30"/>
      <c r="H1885" s="31" t="s">
        <v>403</v>
      </c>
      <c r="I1885" s="32">
        <f t="shared" si="5156"/>
        <v>1281.5999999999999</v>
      </c>
      <c r="J1885" s="32">
        <f t="shared" si="5157"/>
        <v>1281.5999999999999</v>
      </c>
      <c r="K1885" s="32">
        <f t="shared" si="5158"/>
        <v>1981.6</v>
      </c>
      <c r="L1885" s="32">
        <f t="shared" si="5159"/>
        <v>0</v>
      </c>
      <c r="M1885" s="32">
        <f t="shared" si="5160"/>
        <v>0</v>
      </c>
      <c r="N1885" s="32">
        <f t="shared" si="5161"/>
        <v>0</v>
      </c>
      <c r="O1885" s="32">
        <f t="shared" si="5184"/>
        <v>0</v>
      </c>
      <c r="P1885" s="32">
        <f t="shared" si="5185"/>
        <v>0</v>
      </c>
      <c r="Q1885" s="32">
        <f t="shared" si="5186"/>
        <v>0</v>
      </c>
      <c r="R1885" s="32">
        <f t="shared" si="5187"/>
        <v>0</v>
      </c>
      <c r="S1885" s="32">
        <f t="shared" si="5188"/>
        <v>0</v>
      </c>
      <c r="T1885" s="32">
        <f t="shared" si="5189"/>
        <v>0</v>
      </c>
      <c r="U1885" s="32">
        <v>0</v>
      </c>
      <c r="V1885" s="32">
        <f t="shared" si="5091"/>
        <v>1281.5999999999999</v>
      </c>
      <c r="W1885" s="32">
        <f t="shared" si="5168"/>
        <v>0</v>
      </c>
      <c r="X1885" s="32">
        <f t="shared" si="5169"/>
        <v>0</v>
      </c>
      <c r="Y1885" s="32">
        <f t="shared" si="5170"/>
        <v>0</v>
      </c>
      <c r="Z1885" s="32">
        <f t="shared" si="5171"/>
        <v>0</v>
      </c>
      <c r="AA1885" s="32">
        <f t="shared" si="5172"/>
        <v>0</v>
      </c>
      <c r="AB1885" s="32">
        <f t="shared" si="5190"/>
        <v>852.58604000000003</v>
      </c>
      <c r="AC1885" s="33">
        <f t="shared" si="5191"/>
        <v>963.58604000000003</v>
      </c>
      <c r="AD1885" s="33">
        <f t="shared" si="5192"/>
        <v>963.58604000000003</v>
      </c>
      <c r="AE1885" s="34">
        <f t="shared" si="5072"/>
        <v>100</v>
      </c>
      <c r="AF1885" s="32">
        <f t="shared" si="5193"/>
        <v>963.58604000000003</v>
      </c>
      <c r="AG1885" s="32">
        <f t="shared" si="5194"/>
        <v>0</v>
      </c>
      <c r="AH1885" s="32">
        <f t="shared" si="5195"/>
        <v>0</v>
      </c>
      <c r="AI1885" s="32">
        <f t="shared" si="5196"/>
        <v>0</v>
      </c>
      <c r="AJ1885" s="32">
        <f t="shared" si="5197"/>
        <v>0</v>
      </c>
      <c r="AK1885" s="32">
        <f t="shared" si="5198"/>
        <v>0</v>
      </c>
      <c r="AL1885" s="32">
        <f t="shared" si="5079"/>
        <v>963.58604000000003</v>
      </c>
      <c r="AM1885" s="32">
        <f t="shared" si="5080"/>
        <v>318.01395999999988</v>
      </c>
    </row>
    <row r="1886" spans="2:40" ht="31.2" x14ac:dyDescent="0.3">
      <c r="B1886" s="30" t="s">
        <v>831</v>
      </c>
      <c r="C1886" s="30" t="s">
        <v>392</v>
      </c>
      <c r="D1886" s="30" t="s">
        <v>38</v>
      </c>
      <c r="E1886" s="15" t="str">
        <f t="shared" si="5090"/>
        <v>0801</v>
      </c>
      <c r="F1886" s="30" t="s">
        <v>402</v>
      </c>
      <c r="G1886" s="30" t="s">
        <v>50</v>
      </c>
      <c r="H1886" s="31" t="s">
        <v>51</v>
      </c>
      <c r="I1886" s="32">
        <f t="shared" si="5156"/>
        <v>1281.5999999999999</v>
      </c>
      <c r="J1886" s="32">
        <f t="shared" si="5157"/>
        <v>1281.5999999999999</v>
      </c>
      <c r="K1886" s="32">
        <f t="shared" si="5158"/>
        <v>1981.6</v>
      </c>
      <c r="L1886" s="32">
        <f t="shared" si="5159"/>
        <v>0</v>
      </c>
      <c r="M1886" s="32">
        <f t="shared" si="5160"/>
        <v>0</v>
      </c>
      <c r="N1886" s="32">
        <f t="shared" si="5161"/>
        <v>0</v>
      </c>
      <c r="O1886" s="32">
        <f t="shared" si="5184"/>
        <v>0</v>
      </c>
      <c r="P1886" s="32">
        <f t="shared" si="5185"/>
        <v>0</v>
      </c>
      <c r="Q1886" s="32">
        <f t="shared" si="5186"/>
        <v>0</v>
      </c>
      <c r="R1886" s="32">
        <f t="shared" si="5187"/>
        <v>0</v>
      </c>
      <c r="S1886" s="32">
        <f t="shared" si="5188"/>
        <v>0</v>
      </c>
      <c r="T1886" s="32">
        <f t="shared" si="5189"/>
        <v>0</v>
      </c>
      <c r="U1886" s="32">
        <v>0</v>
      </c>
      <c r="V1886" s="32">
        <f t="shared" si="5091"/>
        <v>1281.5999999999999</v>
      </c>
      <c r="W1886" s="32">
        <f t="shared" si="5168"/>
        <v>0</v>
      </c>
      <c r="X1886" s="32">
        <f t="shared" si="5169"/>
        <v>0</v>
      </c>
      <c r="Y1886" s="32">
        <f t="shared" si="5170"/>
        <v>0</v>
      </c>
      <c r="Z1886" s="32">
        <f t="shared" si="5171"/>
        <v>0</v>
      </c>
      <c r="AA1886" s="32">
        <f t="shared" si="5172"/>
        <v>0</v>
      </c>
      <c r="AB1886" s="32">
        <f t="shared" si="5190"/>
        <v>852.58604000000003</v>
      </c>
      <c r="AC1886" s="33">
        <f t="shared" si="5191"/>
        <v>963.58604000000003</v>
      </c>
      <c r="AD1886" s="33">
        <f t="shared" si="5192"/>
        <v>963.58604000000003</v>
      </c>
      <c r="AE1886" s="34">
        <f t="shared" si="5072"/>
        <v>100</v>
      </c>
      <c r="AF1886" s="32">
        <f t="shared" si="5193"/>
        <v>963.58604000000003</v>
      </c>
      <c r="AG1886" s="32">
        <f t="shared" si="5194"/>
        <v>0</v>
      </c>
      <c r="AH1886" s="32">
        <f t="shared" si="5195"/>
        <v>0</v>
      </c>
      <c r="AI1886" s="32">
        <f t="shared" si="5196"/>
        <v>0</v>
      </c>
      <c r="AJ1886" s="32">
        <f t="shared" si="5197"/>
        <v>0</v>
      </c>
      <c r="AK1886" s="32">
        <f t="shared" si="5198"/>
        <v>0</v>
      </c>
      <c r="AL1886" s="32">
        <f t="shared" si="5079"/>
        <v>963.58604000000003</v>
      </c>
      <c r="AM1886" s="32">
        <f t="shared" si="5080"/>
        <v>318.01395999999988</v>
      </c>
    </row>
    <row r="1887" spans="2:40" ht="31.2" x14ac:dyDescent="0.3">
      <c r="B1887" s="30" t="s">
        <v>831</v>
      </c>
      <c r="C1887" s="30" t="s">
        <v>392</v>
      </c>
      <c r="D1887" s="30" t="s">
        <v>38</v>
      </c>
      <c r="E1887" s="15" t="str">
        <f t="shared" si="5090"/>
        <v>0801</v>
      </c>
      <c r="F1887" s="30" t="s">
        <v>402</v>
      </c>
      <c r="G1887" s="30" t="s">
        <v>52</v>
      </c>
      <c r="H1887" s="31" t="s">
        <v>53</v>
      </c>
      <c r="I1887" s="32">
        <v>1281.5999999999999</v>
      </c>
      <c r="J1887" s="32">
        <v>1281.5999999999999</v>
      </c>
      <c r="K1887" s="32">
        <v>1981.6</v>
      </c>
      <c r="L1887" s="32"/>
      <c r="M1887" s="32"/>
      <c r="N1887" s="32"/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2">
        <v>0</v>
      </c>
      <c r="V1887" s="32">
        <f t="shared" si="5091"/>
        <v>1281.5999999999999</v>
      </c>
      <c r="W1887" s="32"/>
      <c r="X1887" s="32"/>
      <c r="Y1887" s="32"/>
      <c r="Z1887" s="32"/>
      <c r="AA1887" s="32"/>
      <c r="AB1887" s="32">
        <v>852.58604000000003</v>
      </c>
      <c r="AC1887" s="33">
        <v>963.58604000000003</v>
      </c>
      <c r="AD1887" s="33">
        <v>963.58604000000003</v>
      </c>
      <c r="AE1887" s="34">
        <f t="shared" si="5072"/>
        <v>100</v>
      </c>
      <c r="AF1887" s="32">
        <v>963.58604000000003</v>
      </c>
      <c r="AG1887" s="32">
        <v>0</v>
      </c>
      <c r="AH1887" s="32">
        <v>0</v>
      </c>
      <c r="AI1887" s="32">
        <v>0</v>
      </c>
      <c r="AJ1887" s="32">
        <v>0</v>
      </c>
      <c r="AK1887" s="32">
        <v>0</v>
      </c>
      <c r="AL1887" s="32">
        <f t="shared" si="5079"/>
        <v>963.58604000000003</v>
      </c>
      <c r="AM1887" s="32">
        <f t="shared" si="5080"/>
        <v>318.01395999999988</v>
      </c>
      <c r="AN1887" s="12"/>
    </row>
    <row r="1888" spans="2:40" ht="31.2" x14ac:dyDescent="0.3">
      <c r="B1888" s="30" t="s">
        <v>831</v>
      </c>
      <c r="C1888" s="30" t="s">
        <v>392</v>
      </c>
      <c r="D1888" s="30" t="s">
        <v>38</v>
      </c>
      <c r="E1888" s="15" t="str">
        <f t="shared" si="5090"/>
        <v>0801</v>
      </c>
      <c r="F1888" s="30" t="s">
        <v>78</v>
      </c>
      <c r="G1888" s="30"/>
      <c r="H1888" s="31" t="s">
        <v>79</v>
      </c>
      <c r="I1888" s="32"/>
      <c r="J1888" s="32"/>
      <c r="K1888" s="32"/>
      <c r="L1888" s="32"/>
      <c r="M1888" s="32"/>
      <c r="N1888" s="32"/>
      <c r="O1888" s="32">
        <f t="shared" si="5184"/>
        <v>0</v>
      </c>
      <c r="P1888" s="32">
        <f t="shared" si="5185"/>
        <v>0</v>
      </c>
      <c r="Q1888" s="32">
        <f t="shared" si="5186"/>
        <v>0</v>
      </c>
      <c r="R1888" s="32">
        <f t="shared" si="5187"/>
        <v>0</v>
      </c>
      <c r="S1888" s="32">
        <f t="shared" si="5188"/>
        <v>0</v>
      </c>
      <c r="T1888" s="32">
        <f t="shared" si="5189"/>
        <v>0</v>
      </c>
      <c r="U1888" s="32"/>
      <c r="V1888" s="32">
        <f t="shared" si="5091"/>
        <v>0</v>
      </c>
      <c r="W1888" s="32">
        <f t="shared" si="5168"/>
        <v>0</v>
      </c>
      <c r="X1888" s="32">
        <f t="shared" si="5169"/>
        <v>0</v>
      </c>
      <c r="Y1888" s="32">
        <f t="shared" si="5170"/>
        <v>0</v>
      </c>
      <c r="Z1888" s="32">
        <f t="shared" si="5171"/>
        <v>0</v>
      </c>
      <c r="AA1888" s="32">
        <f t="shared" si="5172"/>
        <v>0</v>
      </c>
      <c r="AB1888" s="32">
        <f t="shared" si="5190"/>
        <v>3369.44</v>
      </c>
      <c r="AC1888" s="33">
        <f t="shared" si="5191"/>
        <v>5051.6204699999998</v>
      </c>
      <c r="AD1888" s="33">
        <f t="shared" si="5192"/>
        <v>5051.6204699999998</v>
      </c>
      <c r="AE1888" s="34">
        <f t="shared" si="5072"/>
        <v>100</v>
      </c>
      <c r="AF1888" s="32">
        <f t="shared" si="5193"/>
        <v>4819.8779400000003</v>
      </c>
      <c r="AG1888" s="32">
        <f t="shared" si="5194"/>
        <v>0</v>
      </c>
      <c r="AH1888" s="32">
        <f t="shared" si="5195"/>
        <v>0</v>
      </c>
      <c r="AI1888" s="32">
        <f t="shared" si="5196"/>
        <v>0</v>
      </c>
      <c r="AJ1888" s="32">
        <f t="shared" si="5197"/>
        <v>0</v>
      </c>
      <c r="AK1888" s="32">
        <f t="shared" si="5198"/>
        <v>0</v>
      </c>
      <c r="AL1888" s="32">
        <f t="shared" si="5079"/>
        <v>4819.8779400000003</v>
      </c>
      <c r="AM1888" s="32">
        <f t="shared" si="5080"/>
        <v>-4819.8779400000003</v>
      </c>
      <c r="AN1888" s="12"/>
    </row>
    <row r="1889" spans="2:40" ht="46.8" x14ac:dyDescent="0.3">
      <c r="B1889" s="30" t="s">
        <v>831</v>
      </c>
      <c r="C1889" s="30" t="s">
        <v>392</v>
      </c>
      <c r="D1889" s="30" t="s">
        <v>38</v>
      </c>
      <c r="E1889" s="15" t="str">
        <f t="shared" si="5090"/>
        <v>0801</v>
      </c>
      <c r="F1889" s="30" t="s">
        <v>378</v>
      </c>
      <c r="G1889" s="30"/>
      <c r="H1889" s="31" t="s">
        <v>379</v>
      </c>
      <c r="I1889" s="32">
        <f t="shared" ref="I1889:T1889" si="5199">I1890+I1892</f>
        <v>0</v>
      </c>
      <c r="J1889" s="32">
        <f t="shared" si="5199"/>
        <v>0</v>
      </c>
      <c r="K1889" s="32">
        <f t="shared" si="5199"/>
        <v>0</v>
      </c>
      <c r="L1889" s="32">
        <f t="shared" si="5199"/>
        <v>0</v>
      </c>
      <c r="M1889" s="32">
        <f t="shared" si="5199"/>
        <v>0</v>
      </c>
      <c r="N1889" s="32">
        <f t="shared" si="5199"/>
        <v>0</v>
      </c>
      <c r="O1889" s="32">
        <f t="shared" si="5199"/>
        <v>0</v>
      </c>
      <c r="P1889" s="32">
        <f t="shared" si="5199"/>
        <v>0</v>
      </c>
      <c r="Q1889" s="32">
        <f t="shared" si="5199"/>
        <v>0</v>
      </c>
      <c r="R1889" s="32">
        <f t="shared" si="5199"/>
        <v>0</v>
      </c>
      <c r="S1889" s="32">
        <f t="shared" si="5199"/>
        <v>0</v>
      </c>
      <c r="T1889" s="32">
        <f t="shared" si="5199"/>
        <v>0</v>
      </c>
      <c r="U1889" s="32">
        <v>0</v>
      </c>
      <c r="V1889" s="32">
        <f t="shared" si="5091"/>
        <v>0</v>
      </c>
      <c r="W1889" s="32">
        <f t="shared" ref="W1889:AD1889" si="5200">W1890+W1892</f>
        <v>0</v>
      </c>
      <c r="X1889" s="32">
        <f t="shared" si="5200"/>
        <v>0</v>
      </c>
      <c r="Y1889" s="32">
        <f t="shared" si="5200"/>
        <v>0</v>
      </c>
      <c r="Z1889" s="32">
        <f t="shared" si="5200"/>
        <v>0</v>
      </c>
      <c r="AA1889" s="32">
        <f t="shared" si="5200"/>
        <v>0</v>
      </c>
      <c r="AB1889" s="32">
        <f t="shared" si="5200"/>
        <v>3369.44</v>
      </c>
      <c r="AC1889" s="33">
        <f t="shared" si="5200"/>
        <v>5051.6204699999998</v>
      </c>
      <c r="AD1889" s="33">
        <f t="shared" si="5200"/>
        <v>5051.6204699999998</v>
      </c>
      <c r="AE1889" s="34">
        <f t="shared" si="5072"/>
        <v>100</v>
      </c>
      <c r="AF1889" s="32">
        <f t="shared" ref="AF1889:AK1889" si="5201">AF1890+AF1892</f>
        <v>4819.8779400000003</v>
      </c>
      <c r="AG1889" s="32">
        <f t="shared" si="5201"/>
        <v>0</v>
      </c>
      <c r="AH1889" s="32">
        <f t="shared" si="5201"/>
        <v>0</v>
      </c>
      <c r="AI1889" s="32">
        <f t="shared" si="5201"/>
        <v>0</v>
      </c>
      <c r="AJ1889" s="32">
        <f t="shared" si="5201"/>
        <v>0</v>
      </c>
      <c r="AK1889" s="32">
        <f t="shared" si="5201"/>
        <v>0</v>
      </c>
      <c r="AL1889" s="32">
        <f t="shared" si="5079"/>
        <v>4819.8779400000003</v>
      </c>
      <c r="AM1889" s="32">
        <f t="shared" si="5080"/>
        <v>-4819.8779400000003</v>
      </c>
    </row>
    <row r="1890" spans="2:40" ht="31.2" x14ac:dyDescent="0.3">
      <c r="B1890" s="30" t="s">
        <v>831</v>
      </c>
      <c r="C1890" s="30" t="s">
        <v>392</v>
      </c>
      <c r="D1890" s="30" t="s">
        <v>38</v>
      </c>
      <c r="E1890" s="15" t="str">
        <f t="shared" si="5090"/>
        <v>0801</v>
      </c>
      <c r="F1890" s="30" t="s">
        <v>378</v>
      </c>
      <c r="G1890" s="30" t="s">
        <v>50</v>
      </c>
      <c r="H1890" s="31" t="s">
        <v>51</v>
      </c>
      <c r="I1890" s="32">
        <f t="shared" ref="I1890:T1890" si="5202">I1891</f>
        <v>0</v>
      </c>
      <c r="J1890" s="32">
        <f t="shared" si="5202"/>
        <v>0</v>
      </c>
      <c r="K1890" s="32">
        <f t="shared" si="5202"/>
        <v>0</v>
      </c>
      <c r="L1890" s="32">
        <f t="shared" si="5202"/>
        <v>0</v>
      </c>
      <c r="M1890" s="32">
        <f t="shared" si="5202"/>
        <v>0</v>
      </c>
      <c r="N1890" s="32">
        <f t="shared" si="5202"/>
        <v>0</v>
      </c>
      <c r="O1890" s="32">
        <f t="shared" si="5202"/>
        <v>0</v>
      </c>
      <c r="P1890" s="32">
        <f t="shared" si="5202"/>
        <v>0</v>
      </c>
      <c r="Q1890" s="32">
        <f t="shared" si="5202"/>
        <v>0</v>
      </c>
      <c r="R1890" s="32">
        <f t="shared" si="5202"/>
        <v>0</v>
      </c>
      <c r="S1890" s="32">
        <f t="shared" si="5202"/>
        <v>0</v>
      </c>
      <c r="T1890" s="32">
        <f t="shared" si="5202"/>
        <v>0</v>
      </c>
      <c r="U1890" s="32">
        <v>0</v>
      </c>
      <c r="V1890" s="32">
        <f t="shared" si="5091"/>
        <v>0</v>
      </c>
      <c r="W1890" s="32">
        <f t="shared" ref="W1890:AD1890" si="5203">W1891</f>
        <v>0</v>
      </c>
      <c r="X1890" s="32">
        <f t="shared" si="5203"/>
        <v>0</v>
      </c>
      <c r="Y1890" s="32">
        <f t="shared" si="5203"/>
        <v>0</v>
      </c>
      <c r="Z1890" s="32">
        <f t="shared" si="5203"/>
        <v>0</v>
      </c>
      <c r="AA1890" s="32">
        <f t="shared" si="5203"/>
        <v>0</v>
      </c>
      <c r="AB1890" s="32">
        <f t="shared" si="5203"/>
        <v>0</v>
      </c>
      <c r="AC1890" s="33">
        <f t="shared" si="5203"/>
        <v>85.642529999999994</v>
      </c>
      <c r="AD1890" s="33">
        <f t="shared" si="5203"/>
        <v>85.642529999999994</v>
      </c>
      <c r="AE1890" s="34">
        <f t="shared" si="5072"/>
        <v>100</v>
      </c>
      <c r="AF1890" s="32">
        <f t="shared" ref="AF1890:AK1890" si="5204">AF1891</f>
        <v>0</v>
      </c>
      <c r="AG1890" s="32">
        <f t="shared" si="5204"/>
        <v>0</v>
      </c>
      <c r="AH1890" s="32">
        <f t="shared" si="5204"/>
        <v>0</v>
      </c>
      <c r="AI1890" s="32">
        <f t="shared" si="5204"/>
        <v>0</v>
      </c>
      <c r="AJ1890" s="32">
        <f t="shared" si="5204"/>
        <v>0</v>
      </c>
      <c r="AK1890" s="32">
        <f t="shared" si="5204"/>
        <v>0</v>
      </c>
      <c r="AL1890" s="32">
        <f t="shared" si="5079"/>
        <v>0</v>
      </c>
      <c r="AM1890" s="32">
        <f t="shared" si="5080"/>
        <v>0</v>
      </c>
    </row>
    <row r="1891" spans="2:40" ht="31.2" x14ac:dyDescent="0.3">
      <c r="B1891" s="30" t="s">
        <v>831</v>
      </c>
      <c r="C1891" s="30" t="s">
        <v>392</v>
      </c>
      <c r="D1891" s="30" t="s">
        <v>38</v>
      </c>
      <c r="E1891" s="15" t="str">
        <f t="shared" si="5090"/>
        <v>0801</v>
      </c>
      <c r="F1891" s="30" t="s">
        <v>378</v>
      </c>
      <c r="G1891" s="30" t="s">
        <v>52</v>
      </c>
      <c r="H1891" s="31" t="s">
        <v>53</v>
      </c>
      <c r="I1891" s="32"/>
      <c r="J1891" s="32"/>
      <c r="K1891" s="32"/>
      <c r="L1891" s="32"/>
      <c r="M1891" s="32"/>
      <c r="N1891" s="32"/>
      <c r="O1891" s="32">
        <v>0</v>
      </c>
      <c r="P1891" s="32">
        <v>0</v>
      </c>
      <c r="Q1891" s="32">
        <v>0</v>
      </c>
      <c r="R1891" s="32">
        <v>0</v>
      </c>
      <c r="S1891" s="32">
        <v>0</v>
      </c>
      <c r="T1891" s="32">
        <v>0</v>
      </c>
      <c r="U1891" s="32">
        <v>0</v>
      </c>
      <c r="V1891" s="32">
        <f t="shared" si="5091"/>
        <v>0</v>
      </c>
      <c r="W1891" s="32"/>
      <c r="X1891" s="32"/>
      <c r="Y1891" s="32"/>
      <c r="Z1891" s="32"/>
      <c r="AA1891" s="32"/>
      <c r="AB1891" s="32">
        <v>0</v>
      </c>
      <c r="AC1891" s="33">
        <v>85.642529999999994</v>
      </c>
      <c r="AD1891" s="33">
        <v>85.642529999999994</v>
      </c>
      <c r="AE1891" s="34">
        <f t="shared" si="5072"/>
        <v>100</v>
      </c>
      <c r="AF1891" s="32">
        <v>0</v>
      </c>
      <c r="AG1891" s="32">
        <v>0</v>
      </c>
      <c r="AH1891" s="32">
        <v>0</v>
      </c>
      <c r="AI1891" s="32">
        <v>0</v>
      </c>
      <c r="AJ1891" s="32">
        <v>0</v>
      </c>
      <c r="AK1891" s="32">
        <v>0</v>
      </c>
      <c r="AL1891" s="32">
        <f t="shared" si="5079"/>
        <v>0</v>
      </c>
      <c r="AM1891" s="32">
        <f t="shared" si="5080"/>
        <v>0</v>
      </c>
      <c r="AN1891" s="12"/>
    </row>
    <row r="1892" spans="2:40" ht="31.2" x14ac:dyDescent="0.3">
      <c r="B1892" s="30" t="s">
        <v>831</v>
      </c>
      <c r="C1892" s="30" t="s">
        <v>392</v>
      </c>
      <c r="D1892" s="30" t="s">
        <v>38</v>
      </c>
      <c r="E1892" s="15" t="str">
        <f t="shared" si="5090"/>
        <v>0801</v>
      </c>
      <c r="F1892" s="30" t="s">
        <v>378</v>
      </c>
      <c r="G1892" s="30" t="s">
        <v>174</v>
      </c>
      <c r="H1892" s="31" t="s">
        <v>175</v>
      </c>
      <c r="I1892" s="32">
        <f t="shared" ref="I1892:T1892" si="5205">I1893</f>
        <v>0</v>
      </c>
      <c r="J1892" s="32">
        <f t="shared" si="5205"/>
        <v>0</v>
      </c>
      <c r="K1892" s="32">
        <f t="shared" si="5205"/>
        <v>0</v>
      </c>
      <c r="L1892" s="32">
        <f t="shared" si="5205"/>
        <v>0</v>
      </c>
      <c r="M1892" s="32">
        <f t="shared" si="5205"/>
        <v>0</v>
      </c>
      <c r="N1892" s="32">
        <f t="shared" si="5205"/>
        <v>0</v>
      </c>
      <c r="O1892" s="32">
        <f t="shared" si="5205"/>
        <v>0</v>
      </c>
      <c r="P1892" s="32">
        <f t="shared" si="5205"/>
        <v>0</v>
      </c>
      <c r="Q1892" s="32">
        <f t="shared" si="5205"/>
        <v>0</v>
      </c>
      <c r="R1892" s="32">
        <f t="shared" si="5205"/>
        <v>0</v>
      </c>
      <c r="S1892" s="32">
        <f t="shared" si="5205"/>
        <v>0</v>
      </c>
      <c r="T1892" s="32">
        <f t="shared" si="5205"/>
        <v>0</v>
      </c>
      <c r="U1892" s="32">
        <v>0</v>
      </c>
      <c r="V1892" s="32">
        <f t="shared" si="5091"/>
        <v>0</v>
      </c>
      <c r="W1892" s="32">
        <f t="shared" ref="W1892:AD1892" si="5206">W1893</f>
        <v>0</v>
      </c>
      <c r="X1892" s="32">
        <f t="shared" si="5206"/>
        <v>0</v>
      </c>
      <c r="Y1892" s="32">
        <f t="shared" si="5206"/>
        <v>0</v>
      </c>
      <c r="Z1892" s="32">
        <f t="shared" si="5206"/>
        <v>0</v>
      </c>
      <c r="AA1892" s="32">
        <f t="shared" si="5206"/>
        <v>0</v>
      </c>
      <c r="AB1892" s="32">
        <f t="shared" si="5206"/>
        <v>3369.44</v>
      </c>
      <c r="AC1892" s="33">
        <f t="shared" si="5206"/>
        <v>4965.9779399999998</v>
      </c>
      <c r="AD1892" s="33">
        <f t="shared" si="5206"/>
        <v>4965.9779399999998</v>
      </c>
      <c r="AE1892" s="34">
        <f t="shared" si="5072"/>
        <v>100</v>
      </c>
      <c r="AF1892" s="32">
        <f t="shared" ref="AF1892:AK1892" si="5207">AF1893</f>
        <v>4819.8779400000003</v>
      </c>
      <c r="AG1892" s="32">
        <f t="shared" si="5207"/>
        <v>0</v>
      </c>
      <c r="AH1892" s="32">
        <f t="shared" si="5207"/>
        <v>0</v>
      </c>
      <c r="AI1892" s="32">
        <f t="shared" si="5207"/>
        <v>0</v>
      </c>
      <c r="AJ1892" s="32">
        <f t="shared" si="5207"/>
        <v>0</v>
      </c>
      <c r="AK1892" s="32">
        <f t="shared" si="5207"/>
        <v>0</v>
      </c>
      <c r="AL1892" s="32">
        <f t="shared" si="5079"/>
        <v>4819.8779400000003</v>
      </c>
      <c r="AM1892" s="32">
        <f t="shared" si="5080"/>
        <v>-4819.8779400000003</v>
      </c>
    </row>
    <row r="1893" spans="2:40" ht="62.4" x14ac:dyDescent="0.3">
      <c r="B1893" s="30" t="s">
        <v>831</v>
      </c>
      <c r="C1893" s="30" t="s">
        <v>392</v>
      </c>
      <c r="D1893" s="30" t="s">
        <v>38</v>
      </c>
      <c r="E1893" s="15" t="str">
        <f t="shared" si="5090"/>
        <v>0801</v>
      </c>
      <c r="F1893" s="30" t="s">
        <v>378</v>
      </c>
      <c r="G1893" s="30" t="s">
        <v>370</v>
      </c>
      <c r="H1893" s="31" t="s">
        <v>371</v>
      </c>
      <c r="I1893" s="32"/>
      <c r="J1893" s="32"/>
      <c r="K1893" s="32"/>
      <c r="L1893" s="32"/>
      <c r="M1893" s="32"/>
      <c r="N1893" s="32"/>
      <c r="O1893" s="32">
        <v>0</v>
      </c>
      <c r="P1893" s="32">
        <v>0</v>
      </c>
      <c r="Q1893" s="32">
        <v>0</v>
      </c>
      <c r="R1893" s="32">
        <v>0</v>
      </c>
      <c r="S1893" s="32">
        <v>0</v>
      </c>
      <c r="T1893" s="32">
        <v>0</v>
      </c>
      <c r="U1893" s="32">
        <v>0</v>
      </c>
      <c r="V1893" s="32">
        <f t="shared" si="5091"/>
        <v>0</v>
      </c>
      <c r="W1893" s="32"/>
      <c r="X1893" s="32"/>
      <c r="Y1893" s="32"/>
      <c r="Z1893" s="32"/>
      <c r="AA1893" s="32"/>
      <c r="AB1893" s="32">
        <v>3369.44</v>
      </c>
      <c r="AC1893" s="33">
        <v>4965.9779399999998</v>
      </c>
      <c r="AD1893" s="33">
        <v>4965.9779399999998</v>
      </c>
      <c r="AE1893" s="34">
        <f t="shared" si="5072"/>
        <v>100</v>
      </c>
      <c r="AF1893" s="32">
        <v>4819.8779400000003</v>
      </c>
      <c r="AG1893" s="32">
        <v>0</v>
      </c>
      <c r="AH1893" s="32">
        <v>0</v>
      </c>
      <c r="AI1893" s="32">
        <v>0</v>
      </c>
      <c r="AJ1893" s="32">
        <v>0</v>
      </c>
      <c r="AK1893" s="32">
        <v>0</v>
      </c>
      <c r="AL1893" s="32">
        <f t="shared" si="5079"/>
        <v>4819.8779400000003</v>
      </c>
      <c r="AM1893" s="32">
        <f t="shared" si="5080"/>
        <v>-4819.8779400000003</v>
      </c>
      <c r="AN1893" s="12"/>
    </row>
    <row r="1894" spans="2:40" s="13" customFormat="1" x14ac:dyDescent="0.3">
      <c r="B1894" s="14" t="s">
        <v>831</v>
      </c>
      <c r="C1894" s="14" t="s">
        <v>134</v>
      </c>
      <c r="D1894" s="14"/>
      <c r="E1894" s="21" t="str">
        <f t="shared" si="5090"/>
        <v>11</v>
      </c>
      <c r="F1894" s="14"/>
      <c r="G1894" s="14"/>
      <c r="H1894" s="16" t="s">
        <v>654</v>
      </c>
      <c r="I1894" s="17">
        <f t="shared" ref="I1894:I1900" si="5208">I1895</f>
        <v>1860.9</v>
      </c>
      <c r="J1894" s="17">
        <f t="shared" ref="J1894:J1900" si="5209">J1895</f>
        <v>1860.9</v>
      </c>
      <c r="K1894" s="17">
        <f t="shared" ref="K1894:K1900" si="5210">K1895</f>
        <v>1860.9</v>
      </c>
      <c r="L1894" s="17">
        <f t="shared" ref="L1894:L1900" si="5211">L1895</f>
        <v>-123</v>
      </c>
      <c r="M1894" s="17">
        <f t="shared" ref="M1894:M1900" si="5212">M1895</f>
        <v>-123</v>
      </c>
      <c r="N1894" s="17">
        <f t="shared" ref="N1894:N1900" si="5213">N1895</f>
        <v>-123</v>
      </c>
      <c r="O1894" s="17">
        <f t="shared" ref="O1894:T1894" si="5214">O1895</f>
        <v>0</v>
      </c>
      <c r="P1894" s="17">
        <f t="shared" si="5214"/>
        <v>0</v>
      </c>
      <c r="Q1894" s="17">
        <f t="shared" si="5214"/>
        <v>0</v>
      </c>
      <c r="R1894" s="17">
        <f t="shared" si="5214"/>
        <v>0</v>
      </c>
      <c r="S1894" s="17">
        <f t="shared" si="5214"/>
        <v>0</v>
      </c>
      <c r="T1894" s="17">
        <f t="shared" si="5214"/>
        <v>0</v>
      </c>
      <c r="U1894" s="17">
        <v>0</v>
      </c>
      <c r="V1894" s="17">
        <f t="shared" si="5091"/>
        <v>1737.9</v>
      </c>
      <c r="W1894" s="17">
        <f t="shared" ref="W1894:W1900" si="5215">W1895</f>
        <v>0</v>
      </c>
      <c r="X1894" s="17">
        <f t="shared" ref="X1894:X1900" si="5216">X1895</f>
        <v>0</v>
      </c>
      <c r="Y1894" s="17">
        <f t="shared" ref="Y1894:Y1900" si="5217">Y1895</f>
        <v>0</v>
      </c>
      <c r="Z1894" s="17">
        <f t="shared" ref="Z1894:Z1900" si="5218">Z1895</f>
        <v>0</v>
      </c>
      <c r="AA1894" s="17">
        <f t="shared" ref="AA1894:AA1900" si="5219">AA1895</f>
        <v>0</v>
      </c>
      <c r="AB1894" s="17">
        <f>AB1895</f>
        <v>1500.6</v>
      </c>
      <c r="AC1894" s="18">
        <f>AC1895</f>
        <v>1842</v>
      </c>
      <c r="AD1894" s="18">
        <f>AD1895</f>
        <v>1842</v>
      </c>
      <c r="AE1894" s="19">
        <f t="shared" si="5072"/>
        <v>100</v>
      </c>
      <c r="AF1894" s="17">
        <f t="shared" ref="AF1894:AK1894" si="5220">AF1895</f>
        <v>1842</v>
      </c>
      <c r="AG1894" s="17">
        <f t="shared" si="5220"/>
        <v>0</v>
      </c>
      <c r="AH1894" s="17">
        <f t="shared" si="5220"/>
        <v>0</v>
      </c>
      <c r="AI1894" s="17">
        <f t="shared" si="5220"/>
        <v>0</v>
      </c>
      <c r="AJ1894" s="17">
        <f t="shared" si="5220"/>
        <v>0</v>
      </c>
      <c r="AK1894" s="17">
        <f t="shared" si="5220"/>
        <v>0</v>
      </c>
      <c r="AL1894" s="17">
        <f t="shared" si="5079"/>
        <v>1842</v>
      </c>
      <c r="AM1894" s="17">
        <f t="shared" si="5080"/>
        <v>-104.09999999999991</v>
      </c>
      <c r="AN1894" s="20"/>
    </row>
    <row r="1895" spans="2:40" s="22" customFormat="1" x14ac:dyDescent="0.3">
      <c r="B1895" s="23" t="s">
        <v>831</v>
      </c>
      <c r="C1895" s="23" t="s">
        <v>134</v>
      </c>
      <c r="D1895" s="23" t="s">
        <v>38</v>
      </c>
      <c r="E1895" s="24" t="str">
        <f t="shared" si="5090"/>
        <v>1101</v>
      </c>
      <c r="F1895" s="23"/>
      <c r="G1895" s="23"/>
      <c r="H1895" s="25" t="s">
        <v>826</v>
      </c>
      <c r="I1895" s="26">
        <f t="shared" si="5208"/>
        <v>1860.9</v>
      </c>
      <c r="J1895" s="26">
        <f t="shared" si="5209"/>
        <v>1860.9</v>
      </c>
      <c r="K1895" s="26">
        <f t="shared" si="5210"/>
        <v>1860.9</v>
      </c>
      <c r="L1895" s="26">
        <f t="shared" si="5211"/>
        <v>-123</v>
      </c>
      <c r="M1895" s="26">
        <f t="shared" si="5212"/>
        <v>-123</v>
      </c>
      <c r="N1895" s="26">
        <f t="shared" si="5213"/>
        <v>-123</v>
      </c>
      <c r="O1895" s="26">
        <f t="shared" ref="O1895:T1895" si="5221">O1896+O1902</f>
        <v>0</v>
      </c>
      <c r="P1895" s="26">
        <f t="shared" si="5221"/>
        <v>0</v>
      </c>
      <c r="Q1895" s="26">
        <f t="shared" si="5221"/>
        <v>0</v>
      </c>
      <c r="R1895" s="26">
        <f t="shared" si="5221"/>
        <v>0</v>
      </c>
      <c r="S1895" s="26">
        <f t="shared" si="5221"/>
        <v>0</v>
      </c>
      <c r="T1895" s="26">
        <f t="shared" si="5221"/>
        <v>0</v>
      </c>
      <c r="U1895" s="26">
        <v>0</v>
      </c>
      <c r="V1895" s="26">
        <f t="shared" si="5091"/>
        <v>1737.9</v>
      </c>
      <c r="W1895" s="26">
        <f t="shared" si="5215"/>
        <v>0</v>
      </c>
      <c r="X1895" s="26">
        <f t="shared" si="5216"/>
        <v>0</v>
      </c>
      <c r="Y1895" s="26">
        <f t="shared" si="5217"/>
        <v>0</v>
      </c>
      <c r="Z1895" s="26">
        <f t="shared" si="5218"/>
        <v>0</v>
      </c>
      <c r="AA1895" s="26">
        <f t="shared" si="5219"/>
        <v>0</v>
      </c>
      <c r="AB1895" s="26">
        <f>AB1896+AB1902</f>
        <v>1500.6</v>
      </c>
      <c r="AC1895" s="27">
        <f>AC1896+AC1902</f>
        <v>1842</v>
      </c>
      <c r="AD1895" s="27">
        <f>AD1896+AD1902</f>
        <v>1842</v>
      </c>
      <c r="AE1895" s="28">
        <f t="shared" si="5072"/>
        <v>100</v>
      </c>
      <c r="AF1895" s="26">
        <f t="shared" ref="AF1895:AK1895" si="5222">AF1896+AF1902</f>
        <v>1842</v>
      </c>
      <c r="AG1895" s="26">
        <f t="shared" si="5222"/>
        <v>0</v>
      </c>
      <c r="AH1895" s="26">
        <f t="shared" si="5222"/>
        <v>0</v>
      </c>
      <c r="AI1895" s="26">
        <f t="shared" si="5222"/>
        <v>0</v>
      </c>
      <c r="AJ1895" s="26">
        <f t="shared" si="5222"/>
        <v>0</v>
      </c>
      <c r="AK1895" s="26">
        <f t="shared" si="5222"/>
        <v>0</v>
      </c>
      <c r="AL1895" s="26">
        <f t="shared" si="5079"/>
        <v>1842</v>
      </c>
      <c r="AM1895" s="26">
        <f t="shared" si="5080"/>
        <v>-104.09999999999991</v>
      </c>
      <c r="AN1895" s="29"/>
    </row>
    <row r="1896" spans="2:40" ht="31.2" x14ac:dyDescent="0.3">
      <c r="B1896" s="30" t="s">
        <v>831</v>
      </c>
      <c r="C1896" s="30" t="s">
        <v>134</v>
      </c>
      <c r="D1896" s="30" t="s">
        <v>38</v>
      </c>
      <c r="E1896" s="15" t="str">
        <f t="shared" si="5090"/>
        <v>1101</v>
      </c>
      <c r="F1896" s="30" t="s">
        <v>659</v>
      </c>
      <c r="G1896" s="30"/>
      <c r="H1896" s="31" t="s">
        <v>660</v>
      </c>
      <c r="I1896" s="32">
        <f t="shared" si="5208"/>
        <v>1860.9</v>
      </c>
      <c r="J1896" s="32">
        <f t="shared" si="5209"/>
        <v>1860.9</v>
      </c>
      <c r="K1896" s="32">
        <f t="shared" si="5210"/>
        <v>1860.9</v>
      </c>
      <c r="L1896" s="32">
        <f t="shared" si="5211"/>
        <v>-123</v>
      </c>
      <c r="M1896" s="32">
        <f t="shared" si="5212"/>
        <v>-123</v>
      </c>
      <c r="N1896" s="32">
        <f t="shared" si="5213"/>
        <v>-123</v>
      </c>
      <c r="O1896" s="32">
        <f t="shared" ref="O1896:O1904" si="5223">O1897</f>
        <v>0</v>
      </c>
      <c r="P1896" s="32">
        <f t="shared" ref="P1896:P1904" si="5224">P1897</f>
        <v>0</v>
      </c>
      <c r="Q1896" s="32">
        <f t="shared" ref="Q1896:Q1904" si="5225">Q1897</f>
        <v>0</v>
      </c>
      <c r="R1896" s="32">
        <f t="shared" ref="R1896:R1904" si="5226">R1897</f>
        <v>0</v>
      </c>
      <c r="S1896" s="32">
        <f t="shared" ref="S1896:S1904" si="5227">S1897</f>
        <v>0</v>
      </c>
      <c r="T1896" s="32">
        <f t="shared" ref="T1896:T1904" si="5228">T1897</f>
        <v>0</v>
      </c>
      <c r="U1896" s="32">
        <v>0</v>
      </c>
      <c r="V1896" s="32">
        <f t="shared" si="5091"/>
        <v>1737.9</v>
      </c>
      <c r="W1896" s="32">
        <f t="shared" si="5215"/>
        <v>0</v>
      </c>
      <c r="X1896" s="32">
        <f t="shared" si="5216"/>
        <v>0</v>
      </c>
      <c r="Y1896" s="32">
        <f t="shared" si="5217"/>
        <v>0</v>
      </c>
      <c r="Z1896" s="32">
        <f t="shared" si="5218"/>
        <v>0</v>
      </c>
      <c r="AA1896" s="32">
        <f t="shared" si="5219"/>
        <v>0</v>
      </c>
      <c r="AB1896" s="32">
        <f t="shared" ref="AB1896:AB1904" si="5229">AB1897</f>
        <v>1396.5</v>
      </c>
      <c r="AC1896" s="33">
        <f t="shared" ref="AC1896:AC1904" si="5230">AC1897</f>
        <v>1737.9</v>
      </c>
      <c r="AD1896" s="33">
        <f t="shared" ref="AD1896:AD1904" si="5231">AD1897</f>
        <v>1737.9</v>
      </c>
      <c r="AE1896" s="34">
        <f t="shared" si="5072"/>
        <v>100</v>
      </c>
      <c r="AF1896" s="32">
        <f t="shared" ref="AF1896:AF1904" si="5232">AF1897</f>
        <v>1737.9</v>
      </c>
      <c r="AG1896" s="32">
        <f t="shared" ref="AG1896:AG1904" si="5233">AG1897</f>
        <v>0</v>
      </c>
      <c r="AH1896" s="32">
        <f t="shared" ref="AH1896:AH1904" si="5234">AH1897</f>
        <v>0</v>
      </c>
      <c r="AI1896" s="32">
        <f t="shared" ref="AI1896:AI1904" si="5235">AI1897</f>
        <v>0</v>
      </c>
      <c r="AJ1896" s="32">
        <f t="shared" ref="AJ1896:AJ1904" si="5236">AJ1897</f>
        <v>0</v>
      </c>
      <c r="AK1896" s="32">
        <f t="shared" ref="AK1896:AK1904" si="5237">AK1897</f>
        <v>0</v>
      </c>
      <c r="AL1896" s="32">
        <f t="shared" si="5079"/>
        <v>1737.9</v>
      </c>
      <c r="AM1896" s="32">
        <f t="shared" si="5080"/>
        <v>0</v>
      </c>
    </row>
    <row r="1897" spans="2:40" ht="31.2" x14ac:dyDescent="0.3">
      <c r="B1897" s="30" t="s">
        <v>831</v>
      </c>
      <c r="C1897" s="30" t="s">
        <v>134</v>
      </c>
      <c r="D1897" s="30" t="s">
        <v>38</v>
      </c>
      <c r="E1897" s="15" t="str">
        <f t="shared" si="5090"/>
        <v>1101</v>
      </c>
      <c r="F1897" s="30" t="s">
        <v>661</v>
      </c>
      <c r="G1897" s="30"/>
      <c r="H1897" s="31" t="s">
        <v>662</v>
      </c>
      <c r="I1897" s="32">
        <f t="shared" si="5208"/>
        <v>1860.9</v>
      </c>
      <c r="J1897" s="32">
        <f t="shared" si="5209"/>
        <v>1860.9</v>
      </c>
      <c r="K1897" s="32">
        <f t="shared" si="5210"/>
        <v>1860.9</v>
      </c>
      <c r="L1897" s="32">
        <f t="shared" si="5211"/>
        <v>-123</v>
      </c>
      <c r="M1897" s="32">
        <f t="shared" si="5212"/>
        <v>-123</v>
      </c>
      <c r="N1897" s="32">
        <f t="shared" si="5213"/>
        <v>-123</v>
      </c>
      <c r="O1897" s="32">
        <f t="shared" si="5223"/>
        <v>0</v>
      </c>
      <c r="P1897" s="32">
        <f t="shared" si="5224"/>
        <v>0</v>
      </c>
      <c r="Q1897" s="32">
        <f t="shared" si="5225"/>
        <v>0</v>
      </c>
      <c r="R1897" s="32">
        <f t="shared" si="5226"/>
        <v>0</v>
      </c>
      <c r="S1897" s="32">
        <f t="shared" si="5227"/>
        <v>0</v>
      </c>
      <c r="T1897" s="32">
        <f t="shared" si="5228"/>
        <v>0</v>
      </c>
      <c r="U1897" s="32">
        <v>0</v>
      </c>
      <c r="V1897" s="32">
        <f t="shared" si="5091"/>
        <v>1737.9</v>
      </c>
      <c r="W1897" s="32">
        <f t="shared" si="5215"/>
        <v>0</v>
      </c>
      <c r="X1897" s="32">
        <f t="shared" si="5216"/>
        <v>0</v>
      </c>
      <c r="Y1897" s="32">
        <f t="shared" si="5217"/>
        <v>0</v>
      </c>
      <c r="Z1897" s="32">
        <f t="shared" si="5218"/>
        <v>0</v>
      </c>
      <c r="AA1897" s="32">
        <f t="shared" si="5219"/>
        <v>0</v>
      </c>
      <c r="AB1897" s="32">
        <f t="shared" si="5229"/>
        <v>1396.5</v>
      </c>
      <c r="AC1897" s="33">
        <f t="shared" si="5230"/>
        <v>1737.9</v>
      </c>
      <c r="AD1897" s="33">
        <f t="shared" si="5231"/>
        <v>1737.9</v>
      </c>
      <c r="AE1897" s="34">
        <f t="shared" si="5072"/>
        <v>100</v>
      </c>
      <c r="AF1897" s="32">
        <f t="shared" si="5232"/>
        <v>1737.9</v>
      </c>
      <c r="AG1897" s="32">
        <f t="shared" si="5233"/>
        <v>0</v>
      </c>
      <c r="AH1897" s="32">
        <f t="shared" si="5234"/>
        <v>0</v>
      </c>
      <c r="AI1897" s="32">
        <f t="shared" si="5235"/>
        <v>0</v>
      </c>
      <c r="AJ1897" s="32">
        <f t="shared" si="5236"/>
        <v>0</v>
      </c>
      <c r="AK1897" s="32">
        <f t="shared" si="5237"/>
        <v>0</v>
      </c>
      <c r="AL1897" s="32">
        <f t="shared" si="5079"/>
        <v>1737.9</v>
      </c>
      <c r="AM1897" s="32">
        <f t="shared" si="5080"/>
        <v>0</v>
      </c>
    </row>
    <row r="1898" spans="2:40" ht="78" x14ac:dyDescent="0.3">
      <c r="B1898" s="30" t="s">
        <v>831</v>
      </c>
      <c r="C1898" s="30" t="s">
        <v>134</v>
      </c>
      <c r="D1898" s="30" t="s">
        <v>38</v>
      </c>
      <c r="E1898" s="15" t="str">
        <f t="shared" si="5090"/>
        <v>1101</v>
      </c>
      <c r="F1898" s="30" t="s">
        <v>827</v>
      </c>
      <c r="G1898" s="30"/>
      <c r="H1898" s="31" t="s">
        <v>828</v>
      </c>
      <c r="I1898" s="32">
        <f t="shared" si="5208"/>
        <v>1860.9</v>
      </c>
      <c r="J1898" s="32">
        <f t="shared" si="5209"/>
        <v>1860.9</v>
      </c>
      <c r="K1898" s="32">
        <f t="shared" si="5210"/>
        <v>1860.9</v>
      </c>
      <c r="L1898" s="32">
        <f t="shared" si="5211"/>
        <v>-123</v>
      </c>
      <c r="M1898" s="32">
        <f t="shared" si="5212"/>
        <v>-123</v>
      </c>
      <c r="N1898" s="32">
        <f t="shared" si="5213"/>
        <v>-123</v>
      </c>
      <c r="O1898" s="32">
        <f t="shared" si="5223"/>
        <v>0</v>
      </c>
      <c r="P1898" s="32">
        <f t="shared" si="5224"/>
        <v>0</v>
      </c>
      <c r="Q1898" s="32">
        <f t="shared" si="5225"/>
        <v>0</v>
      </c>
      <c r="R1898" s="32">
        <f t="shared" si="5226"/>
        <v>0</v>
      </c>
      <c r="S1898" s="32">
        <f t="shared" si="5227"/>
        <v>0</v>
      </c>
      <c r="T1898" s="32">
        <f t="shared" si="5228"/>
        <v>0</v>
      </c>
      <c r="U1898" s="32">
        <v>0</v>
      </c>
      <c r="V1898" s="32">
        <f t="shared" si="5091"/>
        <v>1737.9</v>
      </c>
      <c r="W1898" s="32">
        <f t="shared" si="5215"/>
        <v>0</v>
      </c>
      <c r="X1898" s="32">
        <f t="shared" si="5216"/>
        <v>0</v>
      </c>
      <c r="Y1898" s="32">
        <f t="shared" si="5217"/>
        <v>0</v>
      </c>
      <c r="Z1898" s="32">
        <f t="shared" si="5218"/>
        <v>0</v>
      </c>
      <c r="AA1898" s="32">
        <f t="shared" si="5219"/>
        <v>0</v>
      </c>
      <c r="AB1898" s="32">
        <f t="shared" si="5229"/>
        <v>1396.5</v>
      </c>
      <c r="AC1898" s="33">
        <f t="shared" si="5230"/>
        <v>1737.9</v>
      </c>
      <c r="AD1898" s="33">
        <f t="shared" si="5231"/>
        <v>1737.9</v>
      </c>
      <c r="AE1898" s="34">
        <f t="shared" ref="AE1898:AE1961" si="5238">AD1898/AC1898*100</f>
        <v>100</v>
      </c>
      <c r="AF1898" s="32">
        <f t="shared" si="5232"/>
        <v>1737.9</v>
      </c>
      <c r="AG1898" s="32">
        <f t="shared" si="5233"/>
        <v>0</v>
      </c>
      <c r="AH1898" s="32">
        <f t="shared" si="5234"/>
        <v>0</v>
      </c>
      <c r="AI1898" s="32">
        <f t="shared" si="5235"/>
        <v>0</v>
      </c>
      <c r="AJ1898" s="32">
        <f t="shared" si="5236"/>
        <v>0</v>
      </c>
      <c r="AK1898" s="32">
        <f t="shared" si="5237"/>
        <v>0</v>
      </c>
      <c r="AL1898" s="32">
        <f t="shared" ref="AL1898:AL1961" si="5239">AF1898+AH1898+AK1898+AI1898+AJ1898+AG1898</f>
        <v>1737.9</v>
      </c>
      <c r="AM1898" s="32">
        <f t="shared" ref="AM1898:AM1961" si="5240">V1898-AL1898</f>
        <v>0</v>
      </c>
    </row>
    <row r="1899" spans="2:40" ht="31.2" x14ac:dyDescent="0.3">
      <c r="B1899" s="30" t="s">
        <v>831</v>
      </c>
      <c r="C1899" s="30" t="s">
        <v>134</v>
      </c>
      <c r="D1899" s="30" t="s">
        <v>38</v>
      </c>
      <c r="E1899" s="15" t="str">
        <f t="shared" si="5090"/>
        <v>1101</v>
      </c>
      <c r="F1899" s="30" t="s">
        <v>829</v>
      </c>
      <c r="G1899" s="30"/>
      <c r="H1899" s="31" t="s">
        <v>830</v>
      </c>
      <c r="I1899" s="32">
        <f t="shared" si="5208"/>
        <v>1860.9</v>
      </c>
      <c r="J1899" s="32">
        <f t="shared" si="5209"/>
        <v>1860.9</v>
      </c>
      <c r="K1899" s="32">
        <f t="shared" si="5210"/>
        <v>1860.9</v>
      </c>
      <c r="L1899" s="32">
        <f t="shared" si="5211"/>
        <v>-123</v>
      </c>
      <c r="M1899" s="32">
        <f t="shared" si="5212"/>
        <v>-123</v>
      </c>
      <c r="N1899" s="32">
        <f t="shared" si="5213"/>
        <v>-123</v>
      </c>
      <c r="O1899" s="32">
        <f t="shared" si="5223"/>
        <v>0</v>
      </c>
      <c r="P1899" s="32">
        <f t="shared" si="5224"/>
        <v>0</v>
      </c>
      <c r="Q1899" s="32">
        <f t="shared" si="5225"/>
        <v>0</v>
      </c>
      <c r="R1899" s="32">
        <f t="shared" si="5226"/>
        <v>0</v>
      </c>
      <c r="S1899" s="32">
        <f t="shared" si="5227"/>
        <v>0</v>
      </c>
      <c r="T1899" s="32">
        <f t="shared" si="5228"/>
        <v>0</v>
      </c>
      <c r="U1899" s="32">
        <v>0</v>
      </c>
      <c r="V1899" s="32">
        <f t="shared" si="5091"/>
        <v>1737.9</v>
      </c>
      <c r="W1899" s="32">
        <f t="shared" si="5215"/>
        <v>0</v>
      </c>
      <c r="X1899" s="32">
        <f t="shared" si="5216"/>
        <v>0</v>
      </c>
      <c r="Y1899" s="32">
        <f t="shared" si="5217"/>
        <v>0</v>
      </c>
      <c r="Z1899" s="32">
        <f t="shared" si="5218"/>
        <v>0</v>
      </c>
      <c r="AA1899" s="32">
        <f t="shared" si="5219"/>
        <v>0</v>
      </c>
      <c r="AB1899" s="32">
        <f t="shared" si="5229"/>
        <v>1396.5</v>
      </c>
      <c r="AC1899" s="33">
        <f t="shared" si="5230"/>
        <v>1737.9</v>
      </c>
      <c r="AD1899" s="33">
        <f t="shared" si="5231"/>
        <v>1737.9</v>
      </c>
      <c r="AE1899" s="34">
        <f t="shared" si="5238"/>
        <v>100</v>
      </c>
      <c r="AF1899" s="32">
        <f t="shared" si="5232"/>
        <v>1737.9</v>
      </c>
      <c r="AG1899" s="32">
        <f t="shared" si="5233"/>
        <v>0</v>
      </c>
      <c r="AH1899" s="32">
        <f t="shared" si="5234"/>
        <v>0</v>
      </c>
      <c r="AI1899" s="32">
        <f t="shared" si="5235"/>
        <v>0</v>
      </c>
      <c r="AJ1899" s="32">
        <f t="shared" si="5236"/>
        <v>0</v>
      </c>
      <c r="AK1899" s="32">
        <f t="shared" si="5237"/>
        <v>0</v>
      </c>
      <c r="AL1899" s="32">
        <f t="shared" si="5239"/>
        <v>1737.9</v>
      </c>
      <c r="AM1899" s="32">
        <f t="shared" si="5240"/>
        <v>0</v>
      </c>
    </row>
    <row r="1900" spans="2:40" ht="31.2" x14ac:dyDescent="0.3">
      <c r="B1900" s="30" t="s">
        <v>831</v>
      </c>
      <c r="C1900" s="30" t="s">
        <v>134</v>
      </c>
      <c r="D1900" s="30" t="s">
        <v>38</v>
      </c>
      <c r="E1900" s="15" t="str">
        <f t="shared" si="5090"/>
        <v>1101</v>
      </c>
      <c r="F1900" s="30" t="s">
        <v>829</v>
      </c>
      <c r="G1900" s="30" t="s">
        <v>50</v>
      </c>
      <c r="H1900" s="31" t="s">
        <v>51</v>
      </c>
      <c r="I1900" s="32">
        <f t="shared" si="5208"/>
        <v>1860.9</v>
      </c>
      <c r="J1900" s="32">
        <f t="shared" si="5209"/>
        <v>1860.9</v>
      </c>
      <c r="K1900" s="32">
        <f t="shared" si="5210"/>
        <v>1860.9</v>
      </c>
      <c r="L1900" s="32">
        <f t="shared" si="5211"/>
        <v>-123</v>
      </c>
      <c r="M1900" s="32">
        <f t="shared" si="5212"/>
        <v>-123</v>
      </c>
      <c r="N1900" s="32">
        <f t="shared" si="5213"/>
        <v>-123</v>
      </c>
      <c r="O1900" s="32">
        <f t="shared" si="5223"/>
        <v>0</v>
      </c>
      <c r="P1900" s="32">
        <f t="shared" si="5224"/>
        <v>0</v>
      </c>
      <c r="Q1900" s="32">
        <f t="shared" si="5225"/>
        <v>0</v>
      </c>
      <c r="R1900" s="32">
        <f t="shared" si="5226"/>
        <v>0</v>
      </c>
      <c r="S1900" s="32">
        <f t="shared" si="5227"/>
        <v>0</v>
      </c>
      <c r="T1900" s="32">
        <f t="shared" si="5228"/>
        <v>0</v>
      </c>
      <c r="U1900" s="32">
        <v>0</v>
      </c>
      <c r="V1900" s="32">
        <f t="shared" si="5091"/>
        <v>1737.9</v>
      </c>
      <c r="W1900" s="32">
        <f t="shared" si="5215"/>
        <v>0</v>
      </c>
      <c r="X1900" s="32">
        <f t="shared" si="5216"/>
        <v>0</v>
      </c>
      <c r="Y1900" s="32">
        <f t="shared" si="5217"/>
        <v>0</v>
      </c>
      <c r="Z1900" s="32">
        <f t="shared" si="5218"/>
        <v>0</v>
      </c>
      <c r="AA1900" s="32">
        <f t="shared" si="5219"/>
        <v>0</v>
      </c>
      <c r="AB1900" s="32">
        <f t="shared" si="5229"/>
        <v>1396.5</v>
      </c>
      <c r="AC1900" s="33">
        <f t="shared" si="5230"/>
        <v>1737.9</v>
      </c>
      <c r="AD1900" s="33">
        <f t="shared" si="5231"/>
        <v>1737.9</v>
      </c>
      <c r="AE1900" s="34">
        <f t="shared" si="5238"/>
        <v>100</v>
      </c>
      <c r="AF1900" s="32">
        <f t="shared" si="5232"/>
        <v>1737.9</v>
      </c>
      <c r="AG1900" s="32">
        <f t="shared" si="5233"/>
        <v>0</v>
      </c>
      <c r="AH1900" s="32">
        <f t="shared" si="5234"/>
        <v>0</v>
      </c>
      <c r="AI1900" s="32">
        <f t="shared" si="5235"/>
        <v>0</v>
      </c>
      <c r="AJ1900" s="32">
        <f t="shared" si="5236"/>
        <v>0</v>
      </c>
      <c r="AK1900" s="32">
        <f t="shared" si="5237"/>
        <v>0</v>
      </c>
      <c r="AL1900" s="32">
        <f t="shared" si="5239"/>
        <v>1737.9</v>
      </c>
      <c r="AM1900" s="32">
        <f t="shared" si="5240"/>
        <v>0</v>
      </c>
    </row>
    <row r="1901" spans="2:40" ht="31.2" x14ac:dyDescent="0.3">
      <c r="B1901" s="30" t="s">
        <v>831</v>
      </c>
      <c r="C1901" s="30" t="s">
        <v>134</v>
      </c>
      <c r="D1901" s="30" t="s">
        <v>38</v>
      </c>
      <c r="E1901" s="15" t="str">
        <f t="shared" si="5090"/>
        <v>1101</v>
      </c>
      <c r="F1901" s="30" t="s">
        <v>829</v>
      </c>
      <c r="G1901" s="30" t="s">
        <v>52</v>
      </c>
      <c r="H1901" s="31" t="s">
        <v>53</v>
      </c>
      <c r="I1901" s="32">
        <v>1860.9</v>
      </c>
      <c r="J1901" s="32">
        <v>1860.9</v>
      </c>
      <c r="K1901" s="32">
        <v>1860.9</v>
      </c>
      <c r="L1901" s="32">
        <v>-123</v>
      </c>
      <c r="M1901" s="32">
        <v>-123</v>
      </c>
      <c r="N1901" s="32">
        <v>-123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2">
        <v>0</v>
      </c>
      <c r="V1901" s="32">
        <f t="shared" si="5091"/>
        <v>1737.9</v>
      </c>
      <c r="W1901" s="32"/>
      <c r="X1901" s="32"/>
      <c r="Y1901" s="32"/>
      <c r="Z1901" s="32"/>
      <c r="AA1901" s="32"/>
      <c r="AB1901" s="32">
        <v>1396.5</v>
      </c>
      <c r="AC1901" s="33">
        <v>1737.9</v>
      </c>
      <c r="AD1901" s="33">
        <v>1737.9</v>
      </c>
      <c r="AE1901" s="34">
        <f t="shared" si="5238"/>
        <v>100</v>
      </c>
      <c r="AF1901" s="32">
        <v>1737.9</v>
      </c>
      <c r="AG1901" s="32">
        <v>0</v>
      </c>
      <c r="AH1901" s="32">
        <v>0</v>
      </c>
      <c r="AI1901" s="32">
        <v>0</v>
      </c>
      <c r="AJ1901" s="32">
        <v>0</v>
      </c>
      <c r="AK1901" s="32">
        <v>0</v>
      </c>
      <c r="AL1901" s="32">
        <f t="shared" si="5239"/>
        <v>1737.9</v>
      </c>
      <c r="AM1901" s="32">
        <f t="shared" si="5240"/>
        <v>0</v>
      </c>
      <c r="AN1901" s="12"/>
    </row>
    <row r="1902" spans="2:40" ht="31.2" x14ac:dyDescent="0.3">
      <c r="B1902" s="30" t="s">
        <v>831</v>
      </c>
      <c r="C1902" s="30" t="s">
        <v>134</v>
      </c>
      <c r="D1902" s="30" t="s">
        <v>38</v>
      </c>
      <c r="E1902" s="15" t="str">
        <f t="shared" si="5090"/>
        <v>1101</v>
      </c>
      <c r="F1902" s="30" t="s">
        <v>78</v>
      </c>
      <c r="G1902" s="30"/>
      <c r="H1902" s="31" t="s">
        <v>79</v>
      </c>
      <c r="I1902" s="32"/>
      <c r="J1902" s="32"/>
      <c r="K1902" s="32"/>
      <c r="L1902" s="32"/>
      <c r="M1902" s="32"/>
      <c r="N1902" s="32"/>
      <c r="O1902" s="32">
        <f t="shared" si="5223"/>
        <v>0</v>
      </c>
      <c r="P1902" s="32">
        <f t="shared" si="5224"/>
        <v>0</v>
      </c>
      <c r="Q1902" s="32">
        <f t="shared" si="5225"/>
        <v>0</v>
      </c>
      <c r="R1902" s="32">
        <f t="shared" si="5226"/>
        <v>0</v>
      </c>
      <c r="S1902" s="32">
        <f t="shared" si="5227"/>
        <v>0</v>
      </c>
      <c r="T1902" s="32">
        <f t="shared" si="5228"/>
        <v>0</v>
      </c>
      <c r="U1902" s="32"/>
      <c r="V1902" s="32">
        <f t="shared" si="5091"/>
        <v>0</v>
      </c>
      <c r="W1902" s="32"/>
      <c r="X1902" s="32"/>
      <c r="Y1902" s="32"/>
      <c r="Z1902" s="32"/>
      <c r="AA1902" s="32"/>
      <c r="AB1902" s="32">
        <f t="shared" si="5229"/>
        <v>104.1</v>
      </c>
      <c r="AC1902" s="33">
        <f t="shared" si="5230"/>
        <v>104.1</v>
      </c>
      <c r="AD1902" s="33">
        <f t="shared" si="5231"/>
        <v>104.1</v>
      </c>
      <c r="AE1902" s="34">
        <f t="shared" si="5238"/>
        <v>100</v>
      </c>
      <c r="AF1902" s="32">
        <f t="shared" si="5232"/>
        <v>104.1</v>
      </c>
      <c r="AG1902" s="32">
        <f t="shared" si="5233"/>
        <v>0</v>
      </c>
      <c r="AH1902" s="32">
        <f t="shared" si="5234"/>
        <v>0</v>
      </c>
      <c r="AI1902" s="32">
        <f t="shared" si="5235"/>
        <v>0</v>
      </c>
      <c r="AJ1902" s="32">
        <f t="shared" si="5236"/>
        <v>0</v>
      </c>
      <c r="AK1902" s="32">
        <f t="shared" si="5237"/>
        <v>0</v>
      </c>
      <c r="AL1902" s="32">
        <f t="shared" si="5239"/>
        <v>104.1</v>
      </c>
      <c r="AM1902" s="32">
        <f t="shared" si="5240"/>
        <v>-104.1</v>
      </c>
      <c r="AN1902" s="12"/>
    </row>
    <row r="1903" spans="2:40" ht="46.8" x14ac:dyDescent="0.3">
      <c r="B1903" s="30" t="s">
        <v>831</v>
      </c>
      <c r="C1903" s="30" t="s">
        <v>134</v>
      </c>
      <c r="D1903" s="30" t="s">
        <v>38</v>
      </c>
      <c r="E1903" s="15" t="str">
        <f t="shared" si="5090"/>
        <v>1101</v>
      </c>
      <c r="F1903" s="30" t="s">
        <v>378</v>
      </c>
      <c r="G1903" s="30"/>
      <c r="H1903" s="31" t="s">
        <v>379</v>
      </c>
      <c r="I1903" s="32"/>
      <c r="J1903" s="32"/>
      <c r="K1903" s="32"/>
      <c r="L1903" s="32"/>
      <c r="M1903" s="32"/>
      <c r="N1903" s="32"/>
      <c r="O1903" s="32">
        <f t="shared" si="5223"/>
        <v>0</v>
      </c>
      <c r="P1903" s="32">
        <f t="shared" si="5224"/>
        <v>0</v>
      </c>
      <c r="Q1903" s="32">
        <f t="shared" si="5225"/>
        <v>0</v>
      </c>
      <c r="R1903" s="32">
        <f t="shared" si="5226"/>
        <v>0</v>
      </c>
      <c r="S1903" s="32">
        <f t="shared" si="5227"/>
        <v>0</v>
      </c>
      <c r="T1903" s="32">
        <f t="shared" si="5228"/>
        <v>0</v>
      </c>
      <c r="U1903" s="32"/>
      <c r="V1903" s="32">
        <f t="shared" si="5091"/>
        <v>0</v>
      </c>
      <c r="W1903" s="32"/>
      <c r="X1903" s="32"/>
      <c r="Y1903" s="32"/>
      <c r="Z1903" s="32"/>
      <c r="AA1903" s="32"/>
      <c r="AB1903" s="32">
        <f t="shared" si="5229"/>
        <v>104.1</v>
      </c>
      <c r="AC1903" s="33">
        <f t="shared" si="5230"/>
        <v>104.1</v>
      </c>
      <c r="AD1903" s="33">
        <f t="shared" si="5231"/>
        <v>104.1</v>
      </c>
      <c r="AE1903" s="34">
        <f t="shared" si="5238"/>
        <v>100</v>
      </c>
      <c r="AF1903" s="32">
        <f t="shared" si="5232"/>
        <v>104.1</v>
      </c>
      <c r="AG1903" s="32">
        <f t="shared" si="5233"/>
        <v>0</v>
      </c>
      <c r="AH1903" s="32">
        <f t="shared" si="5234"/>
        <v>0</v>
      </c>
      <c r="AI1903" s="32">
        <f t="shared" si="5235"/>
        <v>0</v>
      </c>
      <c r="AJ1903" s="32">
        <f t="shared" si="5236"/>
        <v>0</v>
      </c>
      <c r="AK1903" s="32">
        <f t="shared" si="5237"/>
        <v>0</v>
      </c>
      <c r="AL1903" s="32">
        <f t="shared" si="5239"/>
        <v>104.1</v>
      </c>
      <c r="AM1903" s="32">
        <f t="shared" si="5240"/>
        <v>-104.1</v>
      </c>
      <c r="AN1903" s="12"/>
    </row>
    <row r="1904" spans="2:40" ht="31.2" x14ac:dyDescent="0.3">
      <c r="B1904" s="30" t="s">
        <v>831</v>
      </c>
      <c r="C1904" s="30" t="s">
        <v>134</v>
      </c>
      <c r="D1904" s="30" t="s">
        <v>38</v>
      </c>
      <c r="E1904" s="15" t="str">
        <f t="shared" si="5090"/>
        <v>1101</v>
      </c>
      <c r="F1904" s="30" t="s">
        <v>378</v>
      </c>
      <c r="G1904" s="30" t="s">
        <v>174</v>
      </c>
      <c r="H1904" s="31" t="s">
        <v>175</v>
      </c>
      <c r="I1904" s="32"/>
      <c r="J1904" s="32"/>
      <c r="K1904" s="32"/>
      <c r="L1904" s="32"/>
      <c r="M1904" s="32"/>
      <c r="N1904" s="32"/>
      <c r="O1904" s="32">
        <f t="shared" si="5223"/>
        <v>0</v>
      </c>
      <c r="P1904" s="32">
        <f t="shared" si="5224"/>
        <v>0</v>
      </c>
      <c r="Q1904" s="32">
        <f t="shared" si="5225"/>
        <v>0</v>
      </c>
      <c r="R1904" s="32">
        <f t="shared" si="5226"/>
        <v>0</v>
      </c>
      <c r="S1904" s="32">
        <f t="shared" si="5227"/>
        <v>0</v>
      </c>
      <c r="T1904" s="32">
        <f t="shared" si="5228"/>
        <v>0</v>
      </c>
      <c r="U1904" s="32"/>
      <c r="V1904" s="32">
        <f t="shared" si="5091"/>
        <v>0</v>
      </c>
      <c r="W1904" s="32"/>
      <c r="X1904" s="32"/>
      <c r="Y1904" s="32"/>
      <c r="Z1904" s="32"/>
      <c r="AA1904" s="32"/>
      <c r="AB1904" s="32">
        <f t="shared" si="5229"/>
        <v>104.1</v>
      </c>
      <c r="AC1904" s="33">
        <f t="shared" si="5230"/>
        <v>104.1</v>
      </c>
      <c r="AD1904" s="33">
        <f t="shared" si="5231"/>
        <v>104.1</v>
      </c>
      <c r="AE1904" s="34">
        <f t="shared" si="5238"/>
        <v>100</v>
      </c>
      <c r="AF1904" s="32">
        <f t="shared" si="5232"/>
        <v>104.1</v>
      </c>
      <c r="AG1904" s="32">
        <f t="shared" si="5233"/>
        <v>0</v>
      </c>
      <c r="AH1904" s="32">
        <f t="shared" si="5234"/>
        <v>0</v>
      </c>
      <c r="AI1904" s="32">
        <f t="shared" si="5235"/>
        <v>0</v>
      </c>
      <c r="AJ1904" s="32">
        <f t="shared" si="5236"/>
        <v>0</v>
      </c>
      <c r="AK1904" s="32">
        <f t="shared" si="5237"/>
        <v>0</v>
      </c>
      <c r="AL1904" s="32">
        <f t="shared" si="5239"/>
        <v>104.1</v>
      </c>
      <c r="AM1904" s="32">
        <f t="shared" si="5240"/>
        <v>-104.1</v>
      </c>
      <c r="AN1904" s="12"/>
    </row>
    <row r="1905" spans="2:40" ht="62.4" x14ac:dyDescent="0.3">
      <c r="B1905" s="30" t="s">
        <v>831</v>
      </c>
      <c r="C1905" s="30" t="s">
        <v>134</v>
      </c>
      <c r="D1905" s="30" t="s">
        <v>38</v>
      </c>
      <c r="E1905" s="15" t="str">
        <f t="shared" ref="E1905:E1968" si="5241">CONCATENATE(C1905,D1905)</f>
        <v>1101</v>
      </c>
      <c r="F1905" s="30" t="s">
        <v>378</v>
      </c>
      <c r="G1905" s="30" t="s">
        <v>370</v>
      </c>
      <c r="H1905" s="31" t="s">
        <v>371</v>
      </c>
      <c r="I1905" s="32"/>
      <c r="J1905" s="32"/>
      <c r="K1905" s="32"/>
      <c r="L1905" s="32"/>
      <c r="M1905" s="32"/>
      <c r="N1905" s="32"/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2"/>
      <c r="V1905" s="32">
        <f t="shared" ref="V1905:V1968" si="5242">I1905+L1905+U1905+T1905+S1905+R1905+Q1905+P1905+O1905</f>
        <v>0</v>
      </c>
      <c r="W1905" s="32"/>
      <c r="X1905" s="32"/>
      <c r="Y1905" s="32"/>
      <c r="Z1905" s="32"/>
      <c r="AA1905" s="32"/>
      <c r="AB1905" s="32">
        <v>104.1</v>
      </c>
      <c r="AC1905" s="33">
        <v>104.1</v>
      </c>
      <c r="AD1905" s="33">
        <v>104.1</v>
      </c>
      <c r="AE1905" s="34">
        <f t="shared" si="5238"/>
        <v>100</v>
      </c>
      <c r="AF1905" s="32">
        <v>104.1</v>
      </c>
      <c r="AG1905" s="32">
        <v>0</v>
      </c>
      <c r="AH1905" s="32">
        <v>0</v>
      </c>
      <c r="AI1905" s="32">
        <v>0</v>
      </c>
      <c r="AJ1905" s="32">
        <v>0</v>
      </c>
      <c r="AK1905" s="32">
        <v>0</v>
      </c>
      <c r="AL1905" s="32">
        <f t="shared" si="5239"/>
        <v>104.1</v>
      </c>
      <c r="AM1905" s="32">
        <f t="shared" si="5240"/>
        <v>-104.1</v>
      </c>
      <c r="AN1905" s="12"/>
    </row>
    <row r="1906" spans="2:40" s="13" customFormat="1" ht="31.2" x14ac:dyDescent="0.3">
      <c r="B1906" s="14" t="s">
        <v>845</v>
      </c>
      <c r="C1906" s="14"/>
      <c r="D1906" s="14"/>
      <c r="E1906" s="15" t="str">
        <f t="shared" si="5241"/>
        <v/>
      </c>
      <c r="F1906" s="14"/>
      <c r="G1906" s="14"/>
      <c r="H1906" s="16" t="s">
        <v>846</v>
      </c>
      <c r="I1906" s="17">
        <f t="shared" ref="I1906:U1906" si="5243">I1907+I1976+I2010+I2098+I2193+I2207+I2181+I2221</f>
        <v>182633.90000000005</v>
      </c>
      <c r="J1906" s="17">
        <f t="shared" si="5243"/>
        <v>127278.89999999998</v>
      </c>
      <c r="K1906" s="17">
        <f t="shared" si="5243"/>
        <v>125255.19999999998</v>
      </c>
      <c r="L1906" s="17">
        <f t="shared" si="5243"/>
        <v>-12771</v>
      </c>
      <c r="M1906" s="17">
        <f t="shared" si="5243"/>
        <v>8185.6</v>
      </c>
      <c r="N1906" s="17">
        <f t="shared" si="5243"/>
        <v>8398.2000000000007</v>
      </c>
      <c r="O1906" s="17">
        <f t="shared" si="5243"/>
        <v>-418.07499999999999</v>
      </c>
      <c r="P1906" s="17">
        <f t="shared" si="5243"/>
        <v>-72.568000000000012</v>
      </c>
      <c r="Q1906" s="17">
        <f t="shared" si="5243"/>
        <v>0</v>
      </c>
      <c r="R1906" s="17">
        <f t="shared" si="5243"/>
        <v>23659.487999999998</v>
      </c>
      <c r="S1906" s="17">
        <f t="shared" si="5243"/>
        <v>-3.2229999999999999</v>
      </c>
      <c r="T1906" s="17">
        <f t="shared" si="5243"/>
        <v>0</v>
      </c>
      <c r="U1906" s="17">
        <f t="shared" si="5243"/>
        <v>1159.829</v>
      </c>
      <c r="V1906" s="17">
        <f t="shared" si="5242"/>
        <v>194188.35100000005</v>
      </c>
      <c r="W1906" s="17">
        <f t="shared" ref="W1906:AD1906" si="5244">W1907+W1976+W2010+W2098+W2193+W2207+W2181+W2221</f>
        <v>2859.8290000000002</v>
      </c>
      <c r="X1906" s="17">
        <f t="shared" si="5244"/>
        <v>0</v>
      </c>
      <c r="Y1906" s="17">
        <f t="shared" si="5244"/>
        <v>0</v>
      </c>
      <c r="Z1906" s="17">
        <f t="shared" si="5244"/>
        <v>0</v>
      </c>
      <c r="AA1906" s="17">
        <f t="shared" si="5244"/>
        <v>0</v>
      </c>
      <c r="AB1906" s="17">
        <f t="shared" si="5244"/>
        <v>128707.94065</v>
      </c>
      <c r="AC1906" s="18">
        <f t="shared" si="5244"/>
        <v>201596.07627000002</v>
      </c>
      <c r="AD1906" s="18">
        <f t="shared" si="5244"/>
        <v>200890.97624000002</v>
      </c>
      <c r="AE1906" s="19">
        <f t="shared" si="5238"/>
        <v>99.650241193655148</v>
      </c>
      <c r="AF1906" s="17">
        <f t="shared" ref="AF1906:AK1906" si="5245">AF1907+AF1976+AF2010+AF2098+AF2193+AF2207+AF2181+AF2221</f>
        <v>215573.93357000005</v>
      </c>
      <c r="AG1906" s="17">
        <f t="shared" si="5245"/>
        <v>-418.07499999999999</v>
      </c>
      <c r="AH1906" s="17">
        <f t="shared" si="5245"/>
        <v>0</v>
      </c>
      <c r="AI1906" s="17">
        <f t="shared" si="5245"/>
        <v>0</v>
      </c>
      <c r="AJ1906" s="17">
        <f t="shared" si="5245"/>
        <v>0</v>
      </c>
      <c r="AK1906" s="17">
        <f t="shared" si="5245"/>
        <v>-9272.6</v>
      </c>
      <c r="AL1906" s="17">
        <f t="shared" si="5239"/>
        <v>205883.25857000003</v>
      </c>
      <c r="AM1906" s="17">
        <f t="shared" si="5240"/>
        <v>-11694.907569999981</v>
      </c>
      <c r="AN1906" s="20"/>
    </row>
    <row r="1907" spans="2:40" s="13" customFormat="1" x14ac:dyDescent="0.3">
      <c r="B1907" s="14" t="s">
        <v>845</v>
      </c>
      <c r="C1907" s="14" t="s">
        <v>38</v>
      </c>
      <c r="D1907" s="14"/>
      <c r="E1907" s="21" t="str">
        <f t="shared" si="5241"/>
        <v>01</v>
      </c>
      <c r="F1907" s="14"/>
      <c r="G1907" s="14"/>
      <c r="H1907" s="16" t="s">
        <v>39</v>
      </c>
      <c r="I1907" s="17">
        <f t="shared" ref="I1907:T1907" si="5246">I1908+I1934</f>
        <v>87182.400000000009</v>
      </c>
      <c r="J1907" s="17">
        <f t="shared" si="5246"/>
        <v>87861.7</v>
      </c>
      <c r="K1907" s="17">
        <f t="shared" si="5246"/>
        <v>86361.7</v>
      </c>
      <c r="L1907" s="17">
        <f t="shared" si="5246"/>
        <v>3504.6000000000004</v>
      </c>
      <c r="M1907" s="17">
        <f t="shared" si="5246"/>
        <v>3795.6000000000004</v>
      </c>
      <c r="N1907" s="17">
        <f t="shared" si="5246"/>
        <v>4098.2</v>
      </c>
      <c r="O1907" s="17">
        <f t="shared" si="5246"/>
        <v>0</v>
      </c>
      <c r="P1907" s="17">
        <f t="shared" si="5246"/>
        <v>194.03399999999999</v>
      </c>
      <c r="Q1907" s="17">
        <f t="shared" si="5246"/>
        <v>0</v>
      </c>
      <c r="R1907" s="17">
        <f t="shared" si="5246"/>
        <v>755.4</v>
      </c>
      <c r="S1907" s="17">
        <f t="shared" si="5246"/>
        <v>0</v>
      </c>
      <c r="T1907" s="17">
        <f t="shared" si="5246"/>
        <v>0</v>
      </c>
      <c r="U1907" s="17">
        <v>1151.0219999999999</v>
      </c>
      <c r="V1907" s="17">
        <f t="shared" si="5242"/>
        <v>92787.456000000006</v>
      </c>
      <c r="W1907" s="17">
        <f t="shared" ref="W1907:AD1907" si="5247">W1908+W1934</f>
        <v>1151.0219999999999</v>
      </c>
      <c r="X1907" s="17">
        <f t="shared" si="5247"/>
        <v>0</v>
      </c>
      <c r="Y1907" s="17">
        <f t="shared" si="5247"/>
        <v>0</v>
      </c>
      <c r="Z1907" s="17">
        <f t="shared" si="5247"/>
        <v>0</v>
      </c>
      <c r="AA1907" s="17">
        <f t="shared" si="5247"/>
        <v>0</v>
      </c>
      <c r="AB1907" s="17">
        <f t="shared" si="5247"/>
        <v>66714.344560000012</v>
      </c>
      <c r="AC1907" s="18">
        <f t="shared" si="5247"/>
        <v>89394.74616000001</v>
      </c>
      <c r="AD1907" s="18">
        <f t="shared" si="5247"/>
        <v>89362.793380000017</v>
      </c>
      <c r="AE1907" s="19">
        <f t="shared" si="5238"/>
        <v>99.964256534782479</v>
      </c>
      <c r="AF1907" s="17">
        <f t="shared" ref="AF1907:AK1907" si="5248">AF1908+AF1934</f>
        <v>98653.95928000001</v>
      </c>
      <c r="AG1907" s="17">
        <f t="shared" si="5248"/>
        <v>0</v>
      </c>
      <c r="AH1907" s="17">
        <f t="shared" si="5248"/>
        <v>0</v>
      </c>
      <c r="AI1907" s="17">
        <f t="shared" si="5248"/>
        <v>0</v>
      </c>
      <c r="AJ1907" s="17">
        <f t="shared" si="5248"/>
        <v>0</v>
      </c>
      <c r="AK1907" s="17">
        <f t="shared" si="5248"/>
        <v>-9272.6</v>
      </c>
      <c r="AL1907" s="17">
        <f t="shared" si="5239"/>
        <v>89381.359280000004</v>
      </c>
      <c r="AM1907" s="17">
        <f t="shared" si="5240"/>
        <v>3406.0967200000014</v>
      </c>
      <c r="AN1907" s="20"/>
    </row>
    <row r="1908" spans="2:40" s="22" customFormat="1" ht="46.8" x14ac:dyDescent="0.3">
      <c r="B1908" s="23" t="s">
        <v>845</v>
      </c>
      <c r="C1908" s="23" t="s">
        <v>38</v>
      </c>
      <c r="D1908" s="23" t="s">
        <v>104</v>
      </c>
      <c r="E1908" s="24" t="str">
        <f t="shared" si="5241"/>
        <v>0104</v>
      </c>
      <c r="F1908" s="23"/>
      <c r="G1908" s="23"/>
      <c r="H1908" s="25" t="s">
        <v>669</v>
      </c>
      <c r="I1908" s="26">
        <f t="shared" ref="I1908:T1908" si="5249">I1909+I1922</f>
        <v>69212.200000000012</v>
      </c>
      <c r="J1908" s="26">
        <f t="shared" si="5249"/>
        <v>68841.5</v>
      </c>
      <c r="K1908" s="26">
        <f t="shared" si="5249"/>
        <v>68841.5</v>
      </c>
      <c r="L1908" s="26">
        <f t="shared" si="5249"/>
        <v>0</v>
      </c>
      <c r="M1908" s="26">
        <f t="shared" si="5249"/>
        <v>0</v>
      </c>
      <c r="N1908" s="26">
        <f t="shared" si="5249"/>
        <v>0</v>
      </c>
      <c r="O1908" s="26">
        <f t="shared" si="5249"/>
        <v>0</v>
      </c>
      <c r="P1908" s="26">
        <f t="shared" si="5249"/>
        <v>0</v>
      </c>
      <c r="Q1908" s="26">
        <f t="shared" si="5249"/>
        <v>0</v>
      </c>
      <c r="R1908" s="26">
        <f t="shared" si="5249"/>
        <v>705.4</v>
      </c>
      <c r="S1908" s="26">
        <f t="shared" si="5249"/>
        <v>0</v>
      </c>
      <c r="T1908" s="26">
        <f t="shared" si="5249"/>
        <v>0</v>
      </c>
      <c r="U1908" s="26">
        <v>0</v>
      </c>
      <c r="V1908" s="26">
        <f t="shared" si="5242"/>
        <v>69917.600000000006</v>
      </c>
      <c r="W1908" s="26">
        <f t="shared" ref="W1908:AD1908" si="5250">W1909+W1922</f>
        <v>0</v>
      </c>
      <c r="X1908" s="26">
        <f t="shared" si="5250"/>
        <v>0</v>
      </c>
      <c r="Y1908" s="26">
        <f t="shared" si="5250"/>
        <v>0</v>
      </c>
      <c r="Z1908" s="26">
        <f t="shared" si="5250"/>
        <v>0</v>
      </c>
      <c r="AA1908" s="26">
        <f t="shared" si="5250"/>
        <v>0</v>
      </c>
      <c r="AB1908" s="26">
        <f t="shared" si="5250"/>
        <v>48729.686490000007</v>
      </c>
      <c r="AC1908" s="27">
        <f t="shared" si="5250"/>
        <v>68379.150000000009</v>
      </c>
      <c r="AD1908" s="27">
        <f t="shared" si="5250"/>
        <v>68379.150000000009</v>
      </c>
      <c r="AE1908" s="28">
        <f t="shared" si="5238"/>
        <v>100</v>
      </c>
      <c r="AF1908" s="26">
        <f t="shared" ref="AF1908:AK1908" si="5251">AF1909+AF1922</f>
        <v>77651.75</v>
      </c>
      <c r="AG1908" s="26">
        <f t="shared" si="5251"/>
        <v>0</v>
      </c>
      <c r="AH1908" s="26">
        <f t="shared" si="5251"/>
        <v>0</v>
      </c>
      <c r="AI1908" s="26">
        <f t="shared" si="5251"/>
        <v>0</v>
      </c>
      <c r="AJ1908" s="26">
        <f t="shared" si="5251"/>
        <v>0</v>
      </c>
      <c r="AK1908" s="26">
        <f t="shared" si="5251"/>
        <v>-9272.6</v>
      </c>
      <c r="AL1908" s="26">
        <f t="shared" si="5239"/>
        <v>68379.149999999994</v>
      </c>
      <c r="AM1908" s="26">
        <f t="shared" si="5240"/>
        <v>1538.4500000000116</v>
      </c>
      <c r="AN1908" s="29"/>
    </row>
    <row r="1909" spans="2:40" ht="46.8" x14ac:dyDescent="0.3">
      <c r="B1909" s="30" t="s">
        <v>845</v>
      </c>
      <c r="C1909" s="30" t="s">
        <v>38</v>
      </c>
      <c r="D1909" s="30" t="s">
        <v>104</v>
      </c>
      <c r="E1909" s="15" t="str">
        <f t="shared" si="5241"/>
        <v>0104</v>
      </c>
      <c r="F1909" s="30" t="s">
        <v>325</v>
      </c>
      <c r="G1909" s="30"/>
      <c r="H1909" s="31" t="s">
        <v>326</v>
      </c>
      <c r="I1909" s="32">
        <f t="shared" ref="I1909:I1911" si="5252">I1910</f>
        <v>9023.1</v>
      </c>
      <c r="J1909" s="32">
        <f t="shared" ref="J1909:J1911" si="5253">J1910</f>
        <v>9335.1</v>
      </c>
      <c r="K1909" s="32">
        <f t="shared" ref="K1909:K1911" si="5254">K1910</f>
        <v>9335.1</v>
      </c>
      <c r="L1909" s="32">
        <f t="shared" ref="L1909:L1911" si="5255">L1910</f>
        <v>0</v>
      </c>
      <c r="M1909" s="32">
        <f t="shared" ref="M1909:M1911" si="5256">M1910</f>
        <v>0</v>
      </c>
      <c r="N1909" s="32">
        <f t="shared" ref="N1909:N1911" si="5257">N1910</f>
        <v>0</v>
      </c>
      <c r="O1909" s="32">
        <f t="shared" ref="O1909:O1910" si="5258">O1910</f>
        <v>0</v>
      </c>
      <c r="P1909" s="32">
        <f t="shared" ref="P1909:P1911" si="5259">P1910</f>
        <v>0</v>
      </c>
      <c r="Q1909" s="32">
        <f t="shared" ref="Q1909:Q1911" si="5260">Q1910</f>
        <v>0</v>
      </c>
      <c r="R1909" s="32">
        <f t="shared" ref="R1909:R1911" si="5261">R1910</f>
        <v>0</v>
      </c>
      <c r="S1909" s="32">
        <f t="shared" ref="S1909:S1911" si="5262">S1910</f>
        <v>0</v>
      </c>
      <c r="T1909" s="32">
        <f t="shared" ref="T1909:T1911" si="5263">T1910</f>
        <v>0</v>
      </c>
      <c r="U1909" s="32">
        <v>0</v>
      </c>
      <c r="V1909" s="32">
        <f t="shared" si="5242"/>
        <v>9023.1</v>
      </c>
      <c r="W1909" s="32">
        <f t="shared" ref="W1909:W1911" si="5264">W1910</f>
        <v>0</v>
      </c>
      <c r="X1909" s="32">
        <f t="shared" ref="X1909:X1911" si="5265">X1910</f>
        <v>0</v>
      </c>
      <c r="Y1909" s="32">
        <f t="shared" ref="Y1909:Y1911" si="5266">Y1910</f>
        <v>0</v>
      </c>
      <c r="Z1909" s="32">
        <f t="shared" ref="Z1909:Z1911" si="5267">Z1910</f>
        <v>0</v>
      </c>
      <c r="AA1909" s="32">
        <f t="shared" ref="AA1909:AA1911" si="5268">AA1910</f>
        <v>0</v>
      </c>
      <c r="AB1909" s="32">
        <f t="shared" ref="AB1909:AB1910" si="5269">AB1910</f>
        <v>6691.9965900000007</v>
      </c>
      <c r="AC1909" s="33">
        <f t="shared" ref="AC1909:AC1910" si="5270">AC1910</f>
        <v>9272.6</v>
      </c>
      <c r="AD1909" s="33">
        <f t="shared" ref="AD1909:AD1910" si="5271">AD1910</f>
        <v>9272.6</v>
      </c>
      <c r="AE1909" s="34">
        <f t="shared" si="5238"/>
        <v>100</v>
      </c>
      <c r="AF1909" s="32">
        <f t="shared" ref="AF1909:AF1910" si="5272">AF1910</f>
        <v>18545.2</v>
      </c>
      <c r="AG1909" s="32">
        <f t="shared" ref="AG1909:AG1910" si="5273">AG1910</f>
        <v>0</v>
      </c>
      <c r="AH1909" s="32">
        <f t="shared" ref="AH1909:AH1910" si="5274">AH1910</f>
        <v>0</v>
      </c>
      <c r="AI1909" s="32">
        <f t="shared" ref="AI1909:AI1910" si="5275">AI1910</f>
        <v>0</v>
      </c>
      <c r="AJ1909" s="32">
        <f t="shared" ref="AJ1909:AJ1910" si="5276">AJ1910</f>
        <v>0</v>
      </c>
      <c r="AK1909" s="32">
        <f t="shared" ref="AK1909:AK1910" si="5277">AK1910</f>
        <v>-9272.6</v>
      </c>
      <c r="AL1909" s="32">
        <f t="shared" si="5239"/>
        <v>9272.6</v>
      </c>
      <c r="AM1909" s="32">
        <f t="shared" si="5240"/>
        <v>-249.5</v>
      </c>
    </row>
    <row r="1910" spans="2:40" ht="31.2" x14ac:dyDescent="0.3">
      <c r="B1910" s="30" t="s">
        <v>845</v>
      </c>
      <c r="C1910" s="30" t="s">
        <v>38</v>
      </c>
      <c r="D1910" s="30" t="s">
        <v>104</v>
      </c>
      <c r="E1910" s="15" t="str">
        <f t="shared" si="5241"/>
        <v>0104</v>
      </c>
      <c r="F1910" s="30" t="s">
        <v>610</v>
      </c>
      <c r="G1910" s="30"/>
      <c r="H1910" s="31" t="s">
        <v>611</v>
      </c>
      <c r="I1910" s="32">
        <f t="shared" si="5252"/>
        <v>9023.1</v>
      </c>
      <c r="J1910" s="32">
        <f t="shared" si="5253"/>
        <v>9335.1</v>
      </c>
      <c r="K1910" s="32">
        <f t="shared" si="5254"/>
        <v>9335.1</v>
      </c>
      <c r="L1910" s="32">
        <f t="shared" si="5255"/>
        <v>0</v>
      </c>
      <c r="M1910" s="32">
        <f t="shared" si="5256"/>
        <v>0</v>
      </c>
      <c r="N1910" s="32">
        <f t="shared" si="5257"/>
        <v>0</v>
      </c>
      <c r="O1910" s="32">
        <f t="shared" si="5258"/>
        <v>0</v>
      </c>
      <c r="P1910" s="32">
        <f t="shared" si="5259"/>
        <v>0</v>
      </c>
      <c r="Q1910" s="32">
        <f t="shared" si="5260"/>
        <v>0</v>
      </c>
      <c r="R1910" s="32">
        <f t="shared" si="5261"/>
        <v>0</v>
      </c>
      <c r="S1910" s="32">
        <f t="shared" si="5262"/>
        <v>0</v>
      </c>
      <c r="T1910" s="32">
        <f t="shared" si="5263"/>
        <v>0</v>
      </c>
      <c r="U1910" s="32">
        <v>0</v>
      </c>
      <c r="V1910" s="32">
        <f t="shared" si="5242"/>
        <v>9023.1</v>
      </c>
      <c r="W1910" s="32">
        <f t="shared" si="5264"/>
        <v>0</v>
      </c>
      <c r="X1910" s="32">
        <f t="shared" si="5265"/>
        <v>0</v>
      </c>
      <c r="Y1910" s="32">
        <f t="shared" si="5266"/>
        <v>0</v>
      </c>
      <c r="Z1910" s="32">
        <f t="shared" si="5267"/>
        <v>0</v>
      </c>
      <c r="AA1910" s="32">
        <f t="shared" si="5268"/>
        <v>0</v>
      </c>
      <c r="AB1910" s="32">
        <f t="shared" si="5269"/>
        <v>6691.9965900000007</v>
      </c>
      <c r="AC1910" s="33">
        <f t="shared" si="5270"/>
        <v>9272.6</v>
      </c>
      <c r="AD1910" s="33">
        <f t="shared" si="5271"/>
        <v>9272.6</v>
      </c>
      <c r="AE1910" s="34">
        <f t="shared" si="5238"/>
        <v>100</v>
      </c>
      <c r="AF1910" s="32">
        <f t="shared" si="5272"/>
        <v>18545.2</v>
      </c>
      <c r="AG1910" s="32">
        <f t="shared" si="5273"/>
        <v>0</v>
      </c>
      <c r="AH1910" s="32">
        <f t="shared" si="5274"/>
        <v>0</v>
      </c>
      <c r="AI1910" s="32">
        <f t="shared" si="5275"/>
        <v>0</v>
      </c>
      <c r="AJ1910" s="32">
        <f t="shared" si="5276"/>
        <v>0</v>
      </c>
      <c r="AK1910" s="32">
        <f t="shared" si="5277"/>
        <v>-9272.6</v>
      </c>
      <c r="AL1910" s="32">
        <f t="shared" si="5239"/>
        <v>9272.6</v>
      </c>
      <c r="AM1910" s="32">
        <f t="shared" si="5240"/>
        <v>-249.5</v>
      </c>
    </row>
    <row r="1911" spans="2:40" ht="46.8" x14ac:dyDescent="0.3">
      <c r="B1911" s="30" t="s">
        <v>845</v>
      </c>
      <c r="C1911" s="30" t="s">
        <v>38</v>
      </c>
      <c r="D1911" s="30" t="s">
        <v>104</v>
      </c>
      <c r="E1911" s="15" t="str">
        <f t="shared" si="5241"/>
        <v>0104</v>
      </c>
      <c r="F1911" s="30" t="s">
        <v>670</v>
      </c>
      <c r="G1911" s="30"/>
      <c r="H1911" s="31" t="s">
        <v>671</v>
      </c>
      <c r="I1911" s="32">
        <f t="shared" si="5252"/>
        <v>9023.1</v>
      </c>
      <c r="J1911" s="32">
        <f t="shared" si="5253"/>
        <v>9335.1</v>
      </c>
      <c r="K1911" s="32">
        <f t="shared" si="5254"/>
        <v>9335.1</v>
      </c>
      <c r="L1911" s="32">
        <f t="shared" si="5255"/>
        <v>0</v>
      </c>
      <c r="M1911" s="32">
        <f t="shared" si="5256"/>
        <v>0</v>
      </c>
      <c r="N1911" s="32">
        <f t="shared" si="5257"/>
        <v>0</v>
      </c>
      <c r="O1911" s="32">
        <f>O1912+O1917</f>
        <v>0</v>
      </c>
      <c r="P1911" s="32">
        <f t="shared" si="5259"/>
        <v>0</v>
      </c>
      <c r="Q1911" s="32">
        <f t="shared" si="5260"/>
        <v>0</v>
      </c>
      <c r="R1911" s="32">
        <f t="shared" si="5261"/>
        <v>0</v>
      </c>
      <c r="S1911" s="32">
        <f t="shared" si="5262"/>
        <v>0</v>
      </c>
      <c r="T1911" s="32">
        <f t="shared" si="5263"/>
        <v>0</v>
      </c>
      <c r="U1911" s="32">
        <v>0</v>
      </c>
      <c r="V1911" s="32">
        <f t="shared" si="5242"/>
        <v>9023.1</v>
      </c>
      <c r="W1911" s="32">
        <f t="shared" si="5264"/>
        <v>0</v>
      </c>
      <c r="X1911" s="32">
        <f t="shared" si="5265"/>
        <v>0</v>
      </c>
      <c r="Y1911" s="32">
        <f t="shared" si="5266"/>
        <v>0</v>
      </c>
      <c r="Z1911" s="32">
        <f t="shared" si="5267"/>
        <v>0</v>
      </c>
      <c r="AA1911" s="32">
        <f t="shared" si="5268"/>
        <v>0</v>
      </c>
      <c r="AB1911" s="32">
        <f>AB1912+AB1917</f>
        <v>6691.9965900000007</v>
      </c>
      <c r="AC1911" s="33">
        <f>AC1912+AC1917</f>
        <v>9272.6</v>
      </c>
      <c r="AD1911" s="33">
        <f>AD1912+AD1917</f>
        <v>9272.6</v>
      </c>
      <c r="AE1911" s="34">
        <f t="shared" si="5238"/>
        <v>100</v>
      </c>
      <c r="AF1911" s="32">
        <f t="shared" ref="AF1911:AK1911" si="5278">AF1912+AF1917</f>
        <v>18545.2</v>
      </c>
      <c r="AG1911" s="32">
        <f t="shared" si="5278"/>
        <v>0</v>
      </c>
      <c r="AH1911" s="32">
        <f t="shared" si="5278"/>
        <v>0</v>
      </c>
      <c r="AI1911" s="32">
        <f t="shared" si="5278"/>
        <v>0</v>
      </c>
      <c r="AJ1911" s="32">
        <f t="shared" si="5278"/>
        <v>0</v>
      </c>
      <c r="AK1911" s="32">
        <f t="shared" si="5278"/>
        <v>-9272.6</v>
      </c>
      <c r="AL1911" s="32">
        <f t="shared" si="5239"/>
        <v>9272.6</v>
      </c>
      <c r="AM1911" s="32">
        <f t="shared" si="5240"/>
        <v>-249.5</v>
      </c>
    </row>
    <row r="1912" spans="2:40" ht="31.2" hidden="1" customHeight="1" x14ac:dyDescent="0.3">
      <c r="B1912" s="30" t="s">
        <v>845</v>
      </c>
      <c r="C1912" s="30" t="s">
        <v>38</v>
      </c>
      <c r="D1912" s="30" t="s">
        <v>104</v>
      </c>
      <c r="E1912" s="15" t="str">
        <f t="shared" si="5241"/>
        <v>0104</v>
      </c>
      <c r="F1912" s="30" t="s">
        <v>672</v>
      </c>
      <c r="G1912" s="30"/>
      <c r="H1912" s="31" t="s">
        <v>673</v>
      </c>
      <c r="I1912" s="32">
        <f t="shared" ref="I1912:T1912" si="5279">I1913+I1915</f>
        <v>9023.1</v>
      </c>
      <c r="J1912" s="32">
        <f t="shared" si="5279"/>
        <v>9335.1</v>
      </c>
      <c r="K1912" s="32">
        <f t="shared" si="5279"/>
        <v>9335.1</v>
      </c>
      <c r="L1912" s="32">
        <f t="shared" si="5279"/>
        <v>0</v>
      </c>
      <c r="M1912" s="32">
        <f t="shared" si="5279"/>
        <v>0</v>
      </c>
      <c r="N1912" s="32">
        <f t="shared" si="5279"/>
        <v>0</v>
      </c>
      <c r="O1912" s="32">
        <f t="shared" si="5279"/>
        <v>0</v>
      </c>
      <c r="P1912" s="32">
        <f t="shared" si="5279"/>
        <v>0</v>
      </c>
      <c r="Q1912" s="32">
        <f t="shared" si="5279"/>
        <v>0</v>
      </c>
      <c r="R1912" s="32">
        <f t="shared" si="5279"/>
        <v>0</v>
      </c>
      <c r="S1912" s="32">
        <f t="shared" si="5279"/>
        <v>0</v>
      </c>
      <c r="T1912" s="32">
        <f t="shared" si="5279"/>
        <v>0</v>
      </c>
      <c r="U1912" s="32">
        <v>0</v>
      </c>
      <c r="V1912" s="32">
        <f t="shared" si="5242"/>
        <v>9023.1</v>
      </c>
      <c r="W1912" s="32">
        <f t="shared" ref="W1912:AD1912" si="5280">W1913+W1915</f>
        <v>0</v>
      </c>
      <c r="X1912" s="32">
        <f t="shared" si="5280"/>
        <v>0</v>
      </c>
      <c r="Y1912" s="32">
        <f t="shared" si="5280"/>
        <v>0</v>
      </c>
      <c r="Z1912" s="32">
        <f t="shared" si="5280"/>
        <v>0</v>
      </c>
      <c r="AA1912" s="32">
        <f t="shared" si="5280"/>
        <v>0</v>
      </c>
      <c r="AB1912" s="32">
        <f t="shared" si="5280"/>
        <v>6691.9965900000007</v>
      </c>
      <c r="AC1912" s="33">
        <f t="shared" si="5280"/>
        <v>0</v>
      </c>
      <c r="AD1912" s="33">
        <f t="shared" si="5280"/>
        <v>0</v>
      </c>
      <c r="AE1912" s="34" t="e">
        <f t="shared" si="5238"/>
        <v>#DIV/0!</v>
      </c>
      <c r="AF1912" s="32">
        <f t="shared" ref="AF1912:AK1912" si="5281">AF1913+AF1915</f>
        <v>9272.6</v>
      </c>
      <c r="AG1912" s="32">
        <f t="shared" si="5281"/>
        <v>0</v>
      </c>
      <c r="AH1912" s="32">
        <f t="shared" si="5281"/>
        <v>0</v>
      </c>
      <c r="AI1912" s="32">
        <f t="shared" si="5281"/>
        <v>0</v>
      </c>
      <c r="AJ1912" s="32">
        <f t="shared" si="5281"/>
        <v>0</v>
      </c>
      <c r="AK1912" s="32">
        <f t="shared" si="5281"/>
        <v>0</v>
      </c>
      <c r="AL1912" s="32">
        <f t="shared" si="5239"/>
        <v>9272.6</v>
      </c>
      <c r="AM1912" s="32">
        <f t="shared" si="5240"/>
        <v>-249.5</v>
      </c>
      <c r="AN1912" s="12" t="s">
        <v>35</v>
      </c>
    </row>
    <row r="1913" spans="2:40" ht="78" hidden="1" customHeight="1" x14ac:dyDescent="0.3">
      <c r="B1913" s="30" t="s">
        <v>845</v>
      </c>
      <c r="C1913" s="30" t="s">
        <v>38</v>
      </c>
      <c r="D1913" s="30" t="s">
        <v>104</v>
      </c>
      <c r="E1913" s="15" t="str">
        <f t="shared" si="5241"/>
        <v>0104</v>
      </c>
      <c r="F1913" s="30" t="s">
        <v>672</v>
      </c>
      <c r="G1913" s="30" t="s">
        <v>68</v>
      </c>
      <c r="H1913" s="31" t="s">
        <v>69</v>
      </c>
      <c r="I1913" s="32">
        <f t="shared" ref="I1913:T1913" si="5282">I1914</f>
        <v>8545.4</v>
      </c>
      <c r="J1913" s="32">
        <f t="shared" si="5282"/>
        <v>8855.5</v>
      </c>
      <c r="K1913" s="32">
        <f t="shared" si="5282"/>
        <v>8855.5</v>
      </c>
      <c r="L1913" s="32">
        <f t="shared" si="5282"/>
        <v>0</v>
      </c>
      <c r="M1913" s="32">
        <f t="shared" si="5282"/>
        <v>0</v>
      </c>
      <c r="N1913" s="32">
        <f t="shared" si="5282"/>
        <v>0</v>
      </c>
      <c r="O1913" s="32">
        <f t="shared" si="5282"/>
        <v>0</v>
      </c>
      <c r="P1913" s="32">
        <f t="shared" si="5282"/>
        <v>0</v>
      </c>
      <c r="Q1913" s="32">
        <f t="shared" si="5282"/>
        <v>0</v>
      </c>
      <c r="R1913" s="32">
        <f t="shared" si="5282"/>
        <v>0</v>
      </c>
      <c r="S1913" s="32">
        <f t="shared" si="5282"/>
        <v>0</v>
      </c>
      <c r="T1913" s="32">
        <f t="shared" si="5282"/>
        <v>0</v>
      </c>
      <c r="U1913" s="32">
        <v>0</v>
      </c>
      <c r="V1913" s="32">
        <f t="shared" si="5242"/>
        <v>8545.4</v>
      </c>
      <c r="W1913" s="32">
        <f t="shared" ref="W1913:AD1913" si="5283">W1914</f>
        <v>0</v>
      </c>
      <c r="X1913" s="32">
        <f t="shared" si="5283"/>
        <v>0</v>
      </c>
      <c r="Y1913" s="32">
        <f t="shared" si="5283"/>
        <v>0</v>
      </c>
      <c r="Z1913" s="32">
        <f t="shared" si="5283"/>
        <v>0</v>
      </c>
      <c r="AA1913" s="32">
        <f t="shared" si="5283"/>
        <v>0</v>
      </c>
      <c r="AB1913" s="32">
        <f t="shared" si="5283"/>
        <v>6412.2316600000004</v>
      </c>
      <c r="AC1913" s="33">
        <f t="shared" si="5283"/>
        <v>0</v>
      </c>
      <c r="AD1913" s="33">
        <f t="shared" si="5283"/>
        <v>0</v>
      </c>
      <c r="AE1913" s="34" t="e">
        <f t="shared" si="5238"/>
        <v>#DIV/0!</v>
      </c>
      <c r="AF1913" s="32">
        <f t="shared" ref="AF1913:AK1913" si="5284">AF1914</f>
        <v>8794.9</v>
      </c>
      <c r="AG1913" s="32">
        <f t="shared" si="5284"/>
        <v>0</v>
      </c>
      <c r="AH1913" s="32">
        <f t="shared" si="5284"/>
        <v>0</v>
      </c>
      <c r="AI1913" s="32">
        <f t="shared" si="5284"/>
        <v>0</v>
      </c>
      <c r="AJ1913" s="32">
        <f t="shared" si="5284"/>
        <v>0</v>
      </c>
      <c r="AK1913" s="32">
        <f t="shared" si="5284"/>
        <v>0</v>
      </c>
      <c r="AL1913" s="32">
        <f t="shared" si="5239"/>
        <v>8794.9</v>
      </c>
      <c r="AM1913" s="32">
        <f t="shared" si="5240"/>
        <v>-249.5</v>
      </c>
      <c r="AN1913" s="12" t="s">
        <v>35</v>
      </c>
    </row>
    <row r="1914" spans="2:40" ht="31.2" hidden="1" customHeight="1" x14ac:dyDescent="0.3">
      <c r="B1914" s="30" t="s">
        <v>845</v>
      </c>
      <c r="C1914" s="30" t="s">
        <v>38</v>
      </c>
      <c r="D1914" s="30" t="s">
        <v>104</v>
      </c>
      <c r="E1914" s="15" t="str">
        <f t="shared" si="5241"/>
        <v>0104</v>
      </c>
      <c r="F1914" s="30" t="s">
        <v>672</v>
      </c>
      <c r="G1914" s="30" t="s">
        <v>90</v>
      </c>
      <c r="H1914" s="31" t="s">
        <v>91</v>
      </c>
      <c r="I1914" s="32">
        <v>8545.4</v>
      </c>
      <c r="J1914" s="32">
        <v>8855.5</v>
      </c>
      <c r="K1914" s="32">
        <v>8855.5</v>
      </c>
      <c r="L1914" s="32"/>
      <c r="M1914" s="32"/>
      <c r="N1914" s="32"/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2">
        <v>0</v>
      </c>
      <c r="V1914" s="32">
        <f t="shared" si="5242"/>
        <v>8545.4</v>
      </c>
      <c r="W1914" s="32"/>
      <c r="X1914" s="32"/>
      <c r="Y1914" s="32"/>
      <c r="Z1914" s="32"/>
      <c r="AA1914" s="32"/>
      <c r="AB1914" s="32">
        <v>6412.2316600000004</v>
      </c>
      <c r="AC1914" s="33">
        <v>0</v>
      </c>
      <c r="AD1914" s="33">
        <v>0</v>
      </c>
      <c r="AE1914" s="34" t="e">
        <f t="shared" si="5238"/>
        <v>#DIV/0!</v>
      </c>
      <c r="AF1914" s="32">
        <v>8794.9</v>
      </c>
      <c r="AG1914" s="32">
        <v>0</v>
      </c>
      <c r="AH1914" s="32">
        <v>0</v>
      </c>
      <c r="AI1914" s="32">
        <v>0</v>
      </c>
      <c r="AJ1914" s="32">
        <v>0</v>
      </c>
      <c r="AK1914" s="32">
        <v>0</v>
      </c>
      <c r="AL1914" s="32">
        <f t="shared" si="5239"/>
        <v>8794.9</v>
      </c>
      <c r="AM1914" s="32">
        <f t="shared" si="5240"/>
        <v>-249.5</v>
      </c>
      <c r="AN1914" s="12" t="s">
        <v>35</v>
      </c>
    </row>
    <row r="1915" spans="2:40" ht="31.2" hidden="1" customHeight="1" x14ac:dyDescent="0.3">
      <c r="B1915" s="30" t="s">
        <v>845</v>
      </c>
      <c r="C1915" s="30" t="s">
        <v>38</v>
      </c>
      <c r="D1915" s="30" t="s">
        <v>104</v>
      </c>
      <c r="E1915" s="15" t="str">
        <f t="shared" si="5241"/>
        <v>0104</v>
      </c>
      <c r="F1915" s="30" t="s">
        <v>672</v>
      </c>
      <c r="G1915" s="30" t="s">
        <v>50</v>
      </c>
      <c r="H1915" s="31" t="s">
        <v>51</v>
      </c>
      <c r="I1915" s="32">
        <f t="shared" ref="I1915:T1915" si="5285">I1916</f>
        <v>477.7</v>
      </c>
      <c r="J1915" s="32">
        <f t="shared" si="5285"/>
        <v>479.6</v>
      </c>
      <c r="K1915" s="32">
        <f t="shared" si="5285"/>
        <v>479.6</v>
      </c>
      <c r="L1915" s="32">
        <f t="shared" si="5285"/>
        <v>0</v>
      </c>
      <c r="M1915" s="32">
        <f t="shared" si="5285"/>
        <v>0</v>
      </c>
      <c r="N1915" s="32">
        <f t="shared" si="5285"/>
        <v>0</v>
      </c>
      <c r="O1915" s="32">
        <f t="shared" si="5285"/>
        <v>0</v>
      </c>
      <c r="P1915" s="32">
        <f t="shared" si="5285"/>
        <v>0</v>
      </c>
      <c r="Q1915" s="32">
        <f t="shared" si="5285"/>
        <v>0</v>
      </c>
      <c r="R1915" s="32">
        <f t="shared" si="5285"/>
        <v>0</v>
      </c>
      <c r="S1915" s="32">
        <f t="shared" si="5285"/>
        <v>0</v>
      </c>
      <c r="T1915" s="32">
        <f t="shared" si="5285"/>
        <v>0</v>
      </c>
      <c r="U1915" s="32">
        <v>0</v>
      </c>
      <c r="V1915" s="32">
        <f t="shared" si="5242"/>
        <v>477.7</v>
      </c>
      <c r="W1915" s="32">
        <f t="shared" ref="W1915:AD1915" si="5286">W1916</f>
        <v>0</v>
      </c>
      <c r="X1915" s="32">
        <f t="shared" si="5286"/>
        <v>0</v>
      </c>
      <c r="Y1915" s="32">
        <f t="shared" si="5286"/>
        <v>0</v>
      </c>
      <c r="Z1915" s="32">
        <f t="shared" si="5286"/>
        <v>0</v>
      </c>
      <c r="AA1915" s="32">
        <f t="shared" si="5286"/>
        <v>0</v>
      </c>
      <c r="AB1915" s="32">
        <f t="shared" si="5286"/>
        <v>279.76492999999999</v>
      </c>
      <c r="AC1915" s="33">
        <f t="shared" si="5286"/>
        <v>0</v>
      </c>
      <c r="AD1915" s="33">
        <f t="shared" si="5286"/>
        <v>0</v>
      </c>
      <c r="AE1915" s="34" t="e">
        <f t="shared" si="5238"/>
        <v>#DIV/0!</v>
      </c>
      <c r="AF1915" s="32">
        <f t="shared" ref="AF1915:AK1915" si="5287">AF1916</f>
        <v>477.7</v>
      </c>
      <c r="AG1915" s="32">
        <f t="shared" si="5287"/>
        <v>0</v>
      </c>
      <c r="AH1915" s="32">
        <f t="shared" si="5287"/>
        <v>0</v>
      </c>
      <c r="AI1915" s="32">
        <f t="shared" si="5287"/>
        <v>0</v>
      </c>
      <c r="AJ1915" s="32">
        <f t="shared" si="5287"/>
        <v>0</v>
      </c>
      <c r="AK1915" s="32">
        <f t="shared" si="5287"/>
        <v>0</v>
      </c>
      <c r="AL1915" s="32">
        <f t="shared" si="5239"/>
        <v>477.7</v>
      </c>
      <c r="AM1915" s="32">
        <f t="shared" si="5240"/>
        <v>0</v>
      </c>
      <c r="AN1915" s="12" t="s">
        <v>35</v>
      </c>
    </row>
    <row r="1916" spans="2:40" ht="31.2" hidden="1" customHeight="1" x14ac:dyDescent="0.3">
      <c r="B1916" s="30" t="s">
        <v>845</v>
      </c>
      <c r="C1916" s="30" t="s">
        <v>38</v>
      </c>
      <c r="D1916" s="30" t="s">
        <v>104</v>
      </c>
      <c r="E1916" s="15" t="str">
        <f t="shared" si="5241"/>
        <v>0104</v>
      </c>
      <c r="F1916" s="30" t="s">
        <v>672</v>
      </c>
      <c r="G1916" s="30" t="s">
        <v>52</v>
      </c>
      <c r="H1916" s="31" t="s">
        <v>53</v>
      </c>
      <c r="I1916" s="32">
        <v>477.7</v>
      </c>
      <c r="J1916" s="32">
        <v>479.6</v>
      </c>
      <c r="K1916" s="32">
        <v>479.6</v>
      </c>
      <c r="L1916" s="32"/>
      <c r="M1916" s="32"/>
      <c r="N1916" s="32"/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2">
        <v>0</v>
      </c>
      <c r="V1916" s="32">
        <f t="shared" si="5242"/>
        <v>477.7</v>
      </c>
      <c r="W1916" s="32"/>
      <c r="X1916" s="32"/>
      <c r="Y1916" s="32"/>
      <c r="Z1916" s="32"/>
      <c r="AA1916" s="32"/>
      <c r="AB1916" s="32">
        <v>279.76492999999999</v>
      </c>
      <c r="AC1916" s="33">
        <v>0</v>
      </c>
      <c r="AD1916" s="33">
        <v>0</v>
      </c>
      <c r="AE1916" s="34" t="e">
        <f t="shared" si="5238"/>
        <v>#DIV/0!</v>
      </c>
      <c r="AF1916" s="32">
        <v>477.7</v>
      </c>
      <c r="AG1916" s="32">
        <v>0</v>
      </c>
      <c r="AH1916" s="32">
        <v>0</v>
      </c>
      <c r="AI1916" s="32">
        <v>0</v>
      </c>
      <c r="AJ1916" s="32">
        <v>0</v>
      </c>
      <c r="AK1916" s="32">
        <v>0</v>
      </c>
      <c r="AL1916" s="32">
        <f t="shared" si="5239"/>
        <v>477.7</v>
      </c>
      <c r="AM1916" s="32">
        <f t="shared" si="5240"/>
        <v>0</v>
      </c>
      <c r="AN1916" s="12" t="s">
        <v>35</v>
      </c>
    </row>
    <row r="1917" spans="2:40" ht="31.2" x14ac:dyDescent="0.3">
      <c r="B1917" s="30" t="s">
        <v>845</v>
      </c>
      <c r="C1917" s="30" t="s">
        <v>38</v>
      </c>
      <c r="D1917" s="30" t="s">
        <v>104</v>
      </c>
      <c r="E1917" s="15" t="str">
        <f t="shared" si="5241"/>
        <v>0104</v>
      </c>
      <c r="F1917" s="30" t="s">
        <v>676</v>
      </c>
      <c r="G1917" s="30"/>
      <c r="H1917" s="31" t="s">
        <v>673</v>
      </c>
      <c r="I1917" s="32"/>
      <c r="J1917" s="32"/>
      <c r="K1917" s="32"/>
      <c r="L1917" s="32"/>
      <c r="M1917" s="32"/>
      <c r="N1917" s="32"/>
      <c r="O1917" s="32">
        <f>O1918+O1920</f>
        <v>0</v>
      </c>
      <c r="P1917" s="32"/>
      <c r="Q1917" s="32"/>
      <c r="R1917" s="32"/>
      <c r="S1917" s="32"/>
      <c r="T1917" s="32"/>
      <c r="U1917" s="32"/>
      <c r="V1917" s="32">
        <f t="shared" si="5242"/>
        <v>0</v>
      </c>
      <c r="W1917" s="32"/>
      <c r="X1917" s="32"/>
      <c r="Y1917" s="32"/>
      <c r="Z1917" s="32"/>
      <c r="AA1917" s="32"/>
      <c r="AB1917" s="32">
        <f>AB1918+AB1920</f>
        <v>0</v>
      </c>
      <c r="AC1917" s="33">
        <f>AC1918+AC1920</f>
        <v>9272.6</v>
      </c>
      <c r="AD1917" s="33">
        <f>AD1918+AD1920</f>
        <v>9272.6</v>
      </c>
      <c r="AE1917" s="34">
        <f t="shared" si="5238"/>
        <v>100</v>
      </c>
      <c r="AF1917" s="32">
        <f t="shared" ref="AF1917:AK1917" si="5288">AF1918+AF1920</f>
        <v>9272.6</v>
      </c>
      <c r="AG1917" s="32">
        <f t="shared" si="5288"/>
        <v>0</v>
      </c>
      <c r="AH1917" s="32">
        <f t="shared" si="5288"/>
        <v>0</v>
      </c>
      <c r="AI1917" s="32">
        <f t="shared" si="5288"/>
        <v>0</v>
      </c>
      <c r="AJ1917" s="32">
        <f t="shared" si="5288"/>
        <v>0</v>
      </c>
      <c r="AK1917" s="32">
        <f t="shared" si="5288"/>
        <v>-9272.6</v>
      </c>
      <c r="AL1917" s="32">
        <f t="shared" si="5239"/>
        <v>0</v>
      </c>
      <c r="AM1917" s="32">
        <f t="shared" si="5240"/>
        <v>0</v>
      </c>
      <c r="AN1917" s="12"/>
    </row>
    <row r="1918" spans="2:40" ht="78" x14ac:dyDescent="0.3">
      <c r="B1918" s="30" t="s">
        <v>845</v>
      </c>
      <c r="C1918" s="30" t="s">
        <v>38</v>
      </c>
      <c r="D1918" s="30" t="s">
        <v>104</v>
      </c>
      <c r="E1918" s="15" t="str">
        <f t="shared" si="5241"/>
        <v>0104</v>
      </c>
      <c r="F1918" s="30" t="s">
        <v>676</v>
      </c>
      <c r="G1918" s="30" t="s">
        <v>68</v>
      </c>
      <c r="H1918" s="31" t="s">
        <v>69</v>
      </c>
      <c r="I1918" s="32"/>
      <c r="J1918" s="32"/>
      <c r="K1918" s="32"/>
      <c r="L1918" s="32"/>
      <c r="M1918" s="32"/>
      <c r="N1918" s="32"/>
      <c r="O1918" s="32">
        <f>O1919</f>
        <v>0</v>
      </c>
      <c r="P1918" s="32"/>
      <c r="Q1918" s="32"/>
      <c r="R1918" s="32"/>
      <c r="S1918" s="32"/>
      <c r="T1918" s="32"/>
      <c r="U1918" s="32"/>
      <c r="V1918" s="32">
        <f t="shared" si="5242"/>
        <v>0</v>
      </c>
      <c r="W1918" s="32"/>
      <c r="X1918" s="32"/>
      <c r="Y1918" s="32"/>
      <c r="Z1918" s="32"/>
      <c r="AA1918" s="32"/>
      <c r="AB1918" s="32">
        <f>AB1919</f>
        <v>0</v>
      </c>
      <c r="AC1918" s="33">
        <f>AC1919</f>
        <v>8820.4573400000008</v>
      </c>
      <c r="AD1918" s="33">
        <f>AD1919</f>
        <v>8820.4573400000008</v>
      </c>
      <c r="AE1918" s="34">
        <f t="shared" si="5238"/>
        <v>100</v>
      </c>
      <c r="AF1918" s="32">
        <f t="shared" ref="AF1918:AK1918" si="5289">AF1919</f>
        <v>8794.9</v>
      </c>
      <c r="AG1918" s="32">
        <f t="shared" si="5289"/>
        <v>0</v>
      </c>
      <c r="AH1918" s="32">
        <f t="shared" si="5289"/>
        <v>0</v>
      </c>
      <c r="AI1918" s="32">
        <f t="shared" si="5289"/>
        <v>0</v>
      </c>
      <c r="AJ1918" s="32">
        <f t="shared" si="5289"/>
        <v>0</v>
      </c>
      <c r="AK1918" s="32">
        <f t="shared" si="5289"/>
        <v>-8794.9</v>
      </c>
      <c r="AL1918" s="32">
        <f t="shared" si="5239"/>
        <v>0</v>
      </c>
      <c r="AM1918" s="32">
        <f t="shared" si="5240"/>
        <v>0</v>
      </c>
      <c r="AN1918" s="12"/>
    </row>
    <row r="1919" spans="2:40" ht="31.2" x14ac:dyDescent="0.3">
      <c r="B1919" s="30" t="s">
        <v>845</v>
      </c>
      <c r="C1919" s="30" t="s">
        <v>38</v>
      </c>
      <c r="D1919" s="30" t="s">
        <v>104</v>
      </c>
      <c r="E1919" s="15" t="str">
        <f t="shared" si="5241"/>
        <v>0104</v>
      </c>
      <c r="F1919" s="30" t="s">
        <v>676</v>
      </c>
      <c r="G1919" s="30" t="s">
        <v>90</v>
      </c>
      <c r="H1919" s="31" t="s">
        <v>91</v>
      </c>
      <c r="I1919" s="32"/>
      <c r="J1919" s="32"/>
      <c r="K1919" s="32"/>
      <c r="L1919" s="32"/>
      <c r="M1919" s="32"/>
      <c r="N1919" s="32"/>
      <c r="O1919" s="32">
        <v>0</v>
      </c>
      <c r="P1919" s="32"/>
      <c r="Q1919" s="32"/>
      <c r="R1919" s="32"/>
      <c r="S1919" s="32"/>
      <c r="T1919" s="32"/>
      <c r="U1919" s="32"/>
      <c r="V1919" s="32">
        <f t="shared" si="5242"/>
        <v>0</v>
      </c>
      <c r="W1919" s="32"/>
      <c r="X1919" s="32"/>
      <c r="Y1919" s="32"/>
      <c r="Z1919" s="32"/>
      <c r="AA1919" s="32"/>
      <c r="AB1919" s="32">
        <v>0</v>
      </c>
      <c r="AC1919" s="33">
        <v>8820.4573400000008</v>
      </c>
      <c r="AD1919" s="33">
        <v>8820.4573400000008</v>
      </c>
      <c r="AE1919" s="34">
        <f t="shared" si="5238"/>
        <v>100</v>
      </c>
      <c r="AF1919" s="32">
        <v>8794.9</v>
      </c>
      <c r="AG1919" s="32">
        <v>0</v>
      </c>
      <c r="AH1919" s="32">
        <v>0</v>
      </c>
      <c r="AI1919" s="32">
        <v>0</v>
      </c>
      <c r="AJ1919" s="32">
        <v>0</v>
      </c>
      <c r="AK1919" s="32">
        <v>-8794.9</v>
      </c>
      <c r="AL1919" s="32">
        <f t="shared" si="5239"/>
        <v>0</v>
      </c>
      <c r="AM1919" s="32">
        <f t="shared" si="5240"/>
        <v>0</v>
      </c>
      <c r="AN1919" s="12"/>
    </row>
    <row r="1920" spans="2:40" ht="31.2" x14ac:dyDescent="0.3">
      <c r="B1920" s="30" t="s">
        <v>845</v>
      </c>
      <c r="C1920" s="30" t="s">
        <v>38</v>
      </c>
      <c r="D1920" s="30" t="s">
        <v>104</v>
      </c>
      <c r="E1920" s="15" t="str">
        <f t="shared" si="5241"/>
        <v>0104</v>
      </c>
      <c r="F1920" s="30" t="s">
        <v>676</v>
      </c>
      <c r="G1920" s="30" t="s">
        <v>50</v>
      </c>
      <c r="H1920" s="31" t="s">
        <v>51</v>
      </c>
      <c r="I1920" s="32"/>
      <c r="J1920" s="32"/>
      <c r="K1920" s="32"/>
      <c r="L1920" s="32"/>
      <c r="M1920" s="32"/>
      <c r="N1920" s="32"/>
      <c r="O1920" s="32">
        <f>O1921</f>
        <v>0</v>
      </c>
      <c r="P1920" s="32"/>
      <c r="Q1920" s="32"/>
      <c r="R1920" s="32"/>
      <c r="S1920" s="32"/>
      <c r="T1920" s="32"/>
      <c r="U1920" s="32"/>
      <c r="V1920" s="32">
        <f t="shared" si="5242"/>
        <v>0</v>
      </c>
      <c r="W1920" s="32"/>
      <c r="X1920" s="32"/>
      <c r="Y1920" s="32"/>
      <c r="Z1920" s="32"/>
      <c r="AA1920" s="32"/>
      <c r="AB1920" s="32">
        <f>AB1921</f>
        <v>0</v>
      </c>
      <c r="AC1920" s="33">
        <f>AC1921</f>
        <v>452.14265999999998</v>
      </c>
      <c r="AD1920" s="33">
        <f>AD1921</f>
        <v>452.14265999999998</v>
      </c>
      <c r="AE1920" s="34">
        <f t="shared" si="5238"/>
        <v>100</v>
      </c>
      <c r="AF1920" s="32">
        <f t="shared" ref="AF1920:AK1920" si="5290">AF1921</f>
        <v>477.7</v>
      </c>
      <c r="AG1920" s="32">
        <f t="shared" si="5290"/>
        <v>0</v>
      </c>
      <c r="AH1920" s="32">
        <f t="shared" si="5290"/>
        <v>0</v>
      </c>
      <c r="AI1920" s="32">
        <f t="shared" si="5290"/>
        <v>0</v>
      </c>
      <c r="AJ1920" s="32">
        <f t="shared" si="5290"/>
        <v>0</v>
      </c>
      <c r="AK1920" s="32">
        <f t="shared" si="5290"/>
        <v>-477.7</v>
      </c>
      <c r="AL1920" s="32">
        <f t="shared" si="5239"/>
        <v>0</v>
      </c>
      <c r="AM1920" s="32">
        <f t="shared" si="5240"/>
        <v>0</v>
      </c>
      <c r="AN1920" s="12"/>
    </row>
    <row r="1921" spans="2:40" ht="31.2" x14ac:dyDescent="0.3">
      <c r="B1921" s="30" t="s">
        <v>845</v>
      </c>
      <c r="C1921" s="30" t="s">
        <v>38</v>
      </c>
      <c r="D1921" s="30" t="s">
        <v>104</v>
      </c>
      <c r="E1921" s="15" t="str">
        <f t="shared" si="5241"/>
        <v>0104</v>
      </c>
      <c r="F1921" s="30" t="s">
        <v>676</v>
      </c>
      <c r="G1921" s="30" t="s">
        <v>52</v>
      </c>
      <c r="H1921" s="31" t="s">
        <v>53</v>
      </c>
      <c r="I1921" s="32"/>
      <c r="J1921" s="32"/>
      <c r="K1921" s="32"/>
      <c r="L1921" s="32"/>
      <c r="M1921" s="32"/>
      <c r="N1921" s="32"/>
      <c r="O1921" s="32">
        <v>0</v>
      </c>
      <c r="P1921" s="32"/>
      <c r="Q1921" s="32"/>
      <c r="R1921" s="32"/>
      <c r="S1921" s="32"/>
      <c r="T1921" s="32"/>
      <c r="U1921" s="32"/>
      <c r="V1921" s="32">
        <f t="shared" si="5242"/>
        <v>0</v>
      </c>
      <c r="W1921" s="32"/>
      <c r="X1921" s="32"/>
      <c r="Y1921" s="32"/>
      <c r="Z1921" s="32"/>
      <c r="AA1921" s="32"/>
      <c r="AB1921" s="32">
        <v>0</v>
      </c>
      <c r="AC1921" s="33">
        <v>452.14265999999998</v>
      </c>
      <c r="AD1921" s="33">
        <v>452.14265999999998</v>
      </c>
      <c r="AE1921" s="34">
        <f t="shared" si="5238"/>
        <v>100</v>
      </c>
      <c r="AF1921" s="32">
        <v>477.7</v>
      </c>
      <c r="AG1921" s="32">
        <v>0</v>
      </c>
      <c r="AH1921" s="32">
        <v>0</v>
      </c>
      <c r="AI1921" s="32">
        <v>0</v>
      </c>
      <c r="AJ1921" s="32">
        <v>0</v>
      </c>
      <c r="AK1921" s="32">
        <v>-477.7</v>
      </c>
      <c r="AL1921" s="32">
        <f t="shared" si="5239"/>
        <v>0</v>
      </c>
      <c r="AM1921" s="32">
        <f t="shared" si="5240"/>
        <v>0</v>
      </c>
      <c r="AN1921" s="12"/>
    </row>
    <row r="1922" spans="2:40" ht="31.2" x14ac:dyDescent="0.3">
      <c r="B1922" s="30" t="s">
        <v>845</v>
      </c>
      <c r="C1922" s="30" t="s">
        <v>38</v>
      </c>
      <c r="D1922" s="30" t="s">
        <v>104</v>
      </c>
      <c r="E1922" s="15" t="str">
        <f t="shared" si="5241"/>
        <v>0104</v>
      </c>
      <c r="F1922" s="30" t="s">
        <v>84</v>
      </c>
      <c r="G1922" s="30"/>
      <c r="H1922" s="31" t="s">
        <v>85</v>
      </c>
      <c r="I1922" s="32">
        <f t="shared" ref="I1922:T1922" si="5291">I1923</f>
        <v>60189.100000000006</v>
      </c>
      <c r="J1922" s="32">
        <f t="shared" si="5291"/>
        <v>59506.400000000001</v>
      </c>
      <c r="K1922" s="32">
        <f t="shared" si="5291"/>
        <v>59506.400000000001</v>
      </c>
      <c r="L1922" s="32">
        <f t="shared" si="5291"/>
        <v>0</v>
      </c>
      <c r="M1922" s="32">
        <f t="shared" si="5291"/>
        <v>0</v>
      </c>
      <c r="N1922" s="32">
        <f t="shared" si="5291"/>
        <v>0</v>
      </c>
      <c r="O1922" s="32">
        <f t="shared" si="5291"/>
        <v>0</v>
      </c>
      <c r="P1922" s="32">
        <f t="shared" si="5291"/>
        <v>0</v>
      </c>
      <c r="Q1922" s="32">
        <f t="shared" si="5291"/>
        <v>0</v>
      </c>
      <c r="R1922" s="32">
        <f t="shared" si="5291"/>
        <v>705.4</v>
      </c>
      <c r="S1922" s="32">
        <f t="shared" si="5291"/>
        <v>0</v>
      </c>
      <c r="T1922" s="32">
        <f t="shared" si="5291"/>
        <v>0</v>
      </c>
      <c r="U1922" s="32">
        <v>0</v>
      </c>
      <c r="V1922" s="32">
        <f t="shared" si="5242"/>
        <v>60894.500000000007</v>
      </c>
      <c r="W1922" s="32">
        <f t="shared" ref="W1922:AD1922" si="5292">W1923</f>
        <v>0</v>
      </c>
      <c r="X1922" s="32">
        <f t="shared" si="5292"/>
        <v>0</v>
      </c>
      <c r="Y1922" s="32">
        <f t="shared" si="5292"/>
        <v>0</v>
      </c>
      <c r="Z1922" s="32">
        <f t="shared" si="5292"/>
        <v>0</v>
      </c>
      <c r="AA1922" s="32">
        <f t="shared" si="5292"/>
        <v>0</v>
      </c>
      <c r="AB1922" s="32">
        <f t="shared" si="5292"/>
        <v>42037.689900000005</v>
      </c>
      <c r="AC1922" s="33">
        <f t="shared" si="5292"/>
        <v>59106.55</v>
      </c>
      <c r="AD1922" s="33">
        <f t="shared" si="5292"/>
        <v>59106.55</v>
      </c>
      <c r="AE1922" s="34">
        <f t="shared" si="5238"/>
        <v>100</v>
      </c>
      <c r="AF1922" s="32">
        <f t="shared" ref="AF1922:AK1922" si="5293">AF1923</f>
        <v>59106.55</v>
      </c>
      <c r="AG1922" s="32">
        <f t="shared" si="5293"/>
        <v>0</v>
      </c>
      <c r="AH1922" s="32">
        <f t="shared" si="5293"/>
        <v>0</v>
      </c>
      <c r="AI1922" s="32">
        <f t="shared" si="5293"/>
        <v>0</v>
      </c>
      <c r="AJ1922" s="32">
        <f t="shared" si="5293"/>
        <v>0</v>
      </c>
      <c r="AK1922" s="32">
        <f t="shared" si="5293"/>
        <v>0</v>
      </c>
      <c r="AL1922" s="32">
        <f t="shared" si="5239"/>
        <v>59106.55</v>
      </c>
      <c r="AM1922" s="32">
        <f t="shared" si="5240"/>
        <v>1787.9500000000044</v>
      </c>
    </row>
    <row r="1923" spans="2:40" x14ac:dyDescent="0.3">
      <c r="B1923" s="30" t="s">
        <v>845</v>
      </c>
      <c r="C1923" s="30" t="s">
        <v>38</v>
      </c>
      <c r="D1923" s="30" t="s">
        <v>104</v>
      </c>
      <c r="E1923" s="15" t="str">
        <f t="shared" si="5241"/>
        <v>0104</v>
      </c>
      <c r="F1923" s="30" t="s">
        <v>677</v>
      </c>
      <c r="G1923" s="30"/>
      <c r="H1923" s="31" t="s">
        <v>678</v>
      </c>
      <c r="I1923" s="32">
        <f t="shared" ref="I1923:T1923" si="5294">I1924+I1929</f>
        <v>60189.100000000006</v>
      </c>
      <c r="J1923" s="32">
        <f t="shared" si="5294"/>
        <v>59506.400000000001</v>
      </c>
      <c r="K1923" s="32">
        <f t="shared" si="5294"/>
        <v>59506.400000000001</v>
      </c>
      <c r="L1923" s="32">
        <f t="shared" si="5294"/>
        <v>0</v>
      </c>
      <c r="M1923" s="32">
        <f t="shared" si="5294"/>
        <v>0</v>
      </c>
      <c r="N1923" s="32">
        <f t="shared" si="5294"/>
        <v>0</v>
      </c>
      <c r="O1923" s="32">
        <f t="shared" si="5294"/>
        <v>0</v>
      </c>
      <c r="P1923" s="32">
        <f t="shared" si="5294"/>
        <v>0</v>
      </c>
      <c r="Q1923" s="32">
        <f t="shared" si="5294"/>
        <v>0</v>
      </c>
      <c r="R1923" s="32">
        <f t="shared" si="5294"/>
        <v>705.4</v>
      </c>
      <c r="S1923" s="32">
        <f t="shared" si="5294"/>
        <v>0</v>
      </c>
      <c r="T1923" s="32">
        <f t="shared" si="5294"/>
        <v>0</v>
      </c>
      <c r="U1923" s="32">
        <v>0</v>
      </c>
      <c r="V1923" s="32">
        <f t="shared" si="5242"/>
        <v>60894.500000000007</v>
      </c>
      <c r="W1923" s="32">
        <f t="shared" ref="W1923:AD1923" si="5295">W1924+W1929</f>
        <v>0</v>
      </c>
      <c r="X1923" s="32">
        <f t="shared" si="5295"/>
        <v>0</v>
      </c>
      <c r="Y1923" s="32">
        <f t="shared" si="5295"/>
        <v>0</v>
      </c>
      <c r="Z1923" s="32">
        <f t="shared" si="5295"/>
        <v>0</v>
      </c>
      <c r="AA1923" s="32">
        <f t="shared" si="5295"/>
        <v>0</v>
      </c>
      <c r="AB1923" s="32">
        <f t="shared" si="5295"/>
        <v>42037.689900000005</v>
      </c>
      <c r="AC1923" s="33">
        <f t="shared" si="5295"/>
        <v>59106.55</v>
      </c>
      <c r="AD1923" s="33">
        <f t="shared" si="5295"/>
        <v>59106.55</v>
      </c>
      <c r="AE1923" s="34">
        <f t="shared" si="5238"/>
        <v>100</v>
      </c>
      <c r="AF1923" s="32">
        <f t="shared" ref="AF1923:AK1923" si="5296">AF1924+AF1929</f>
        <v>59106.55</v>
      </c>
      <c r="AG1923" s="32">
        <f t="shared" si="5296"/>
        <v>0</v>
      </c>
      <c r="AH1923" s="32">
        <f t="shared" si="5296"/>
        <v>0</v>
      </c>
      <c r="AI1923" s="32">
        <f t="shared" si="5296"/>
        <v>0</v>
      </c>
      <c r="AJ1923" s="32">
        <f t="shared" si="5296"/>
        <v>0</v>
      </c>
      <c r="AK1923" s="32">
        <f t="shared" si="5296"/>
        <v>0</v>
      </c>
      <c r="AL1923" s="32">
        <f t="shared" si="5239"/>
        <v>59106.55</v>
      </c>
      <c r="AM1923" s="32">
        <f t="shared" si="5240"/>
        <v>1787.9500000000044</v>
      </c>
    </row>
    <row r="1924" spans="2:40" ht="31.2" x14ac:dyDescent="0.3">
      <c r="B1924" s="30" t="s">
        <v>845</v>
      </c>
      <c r="C1924" s="30" t="s">
        <v>38</v>
      </c>
      <c r="D1924" s="30" t="s">
        <v>104</v>
      </c>
      <c r="E1924" s="15" t="str">
        <f t="shared" si="5241"/>
        <v>0104</v>
      </c>
      <c r="F1924" s="30" t="s">
        <v>679</v>
      </c>
      <c r="G1924" s="30"/>
      <c r="H1924" s="31" t="s">
        <v>89</v>
      </c>
      <c r="I1924" s="32">
        <f t="shared" ref="I1924:I1925" si="5297">I1925</f>
        <v>56436.200000000004</v>
      </c>
      <c r="J1924" s="32">
        <f t="shared" ref="J1924:J1925" si="5298">J1925</f>
        <v>55753.5</v>
      </c>
      <c r="K1924" s="32">
        <f t="shared" ref="K1924:K1925" si="5299">K1925</f>
        <v>55753.5</v>
      </c>
      <c r="L1924" s="32">
        <f t="shared" ref="L1924:L1925" si="5300">L1925</f>
        <v>0</v>
      </c>
      <c r="M1924" s="32">
        <f t="shared" ref="M1924:M1925" si="5301">M1925</f>
        <v>0</v>
      </c>
      <c r="N1924" s="32">
        <f t="shared" ref="N1924:N1925" si="5302">N1925</f>
        <v>0</v>
      </c>
      <c r="O1924" s="32">
        <f t="shared" ref="O1924:T1924" si="5303">O1925+O1927</f>
        <v>0</v>
      </c>
      <c r="P1924" s="32">
        <f t="shared" si="5303"/>
        <v>0</v>
      </c>
      <c r="Q1924" s="32">
        <f t="shared" si="5303"/>
        <v>0</v>
      </c>
      <c r="R1924" s="32">
        <f t="shared" si="5303"/>
        <v>705.4</v>
      </c>
      <c r="S1924" s="32">
        <f t="shared" si="5303"/>
        <v>0</v>
      </c>
      <c r="T1924" s="32">
        <f t="shared" si="5303"/>
        <v>0</v>
      </c>
      <c r="U1924" s="32">
        <v>0</v>
      </c>
      <c r="V1924" s="32">
        <f t="shared" si="5242"/>
        <v>57141.600000000006</v>
      </c>
      <c r="W1924" s="32">
        <f t="shared" ref="W1924:W1925" si="5304">W1925</f>
        <v>0</v>
      </c>
      <c r="X1924" s="32">
        <f t="shared" ref="X1924:X1925" si="5305">X1925</f>
        <v>0</v>
      </c>
      <c r="Y1924" s="32">
        <f t="shared" ref="Y1924:Y1925" si="5306">Y1925</f>
        <v>0</v>
      </c>
      <c r="Z1924" s="32">
        <f t="shared" ref="Z1924:Z1925" si="5307">Z1925</f>
        <v>0</v>
      </c>
      <c r="AA1924" s="32">
        <f t="shared" ref="AA1924:AA1925" si="5308">AA1925</f>
        <v>0</v>
      </c>
      <c r="AB1924" s="32">
        <f>AB1925+AB1927</f>
        <v>39636.969090000006</v>
      </c>
      <c r="AC1924" s="33">
        <f>AC1925+AC1927</f>
        <v>55993.202310000001</v>
      </c>
      <c r="AD1924" s="33">
        <f>AD1925+AD1927</f>
        <v>55993.202310000001</v>
      </c>
      <c r="AE1924" s="34">
        <f t="shared" si="5238"/>
        <v>100</v>
      </c>
      <c r="AF1924" s="32">
        <f t="shared" ref="AF1924:AK1924" si="5309">AF1925+AF1927</f>
        <v>55404.4</v>
      </c>
      <c r="AG1924" s="32">
        <f t="shared" si="5309"/>
        <v>0</v>
      </c>
      <c r="AH1924" s="32">
        <f t="shared" si="5309"/>
        <v>0</v>
      </c>
      <c r="AI1924" s="32">
        <f t="shared" si="5309"/>
        <v>0</v>
      </c>
      <c r="AJ1924" s="32">
        <f t="shared" si="5309"/>
        <v>0</v>
      </c>
      <c r="AK1924" s="32">
        <f t="shared" si="5309"/>
        <v>0</v>
      </c>
      <c r="AL1924" s="32">
        <f t="shared" si="5239"/>
        <v>55404.4</v>
      </c>
      <c r="AM1924" s="32">
        <f t="shared" si="5240"/>
        <v>1737.2000000000044</v>
      </c>
    </row>
    <row r="1925" spans="2:40" ht="78" x14ac:dyDescent="0.3">
      <c r="B1925" s="30" t="s">
        <v>845</v>
      </c>
      <c r="C1925" s="30" t="s">
        <v>38</v>
      </c>
      <c r="D1925" s="30" t="s">
        <v>104</v>
      </c>
      <c r="E1925" s="15" t="str">
        <f t="shared" si="5241"/>
        <v>0104</v>
      </c>
      <c r="F1925" s="30" t="s">
        <v>679</v>
      </c>
      <c r="G1925" s="30" t="s">
        <v>68</v>
      </c>
      <c r="H1925" s="31" t="s">
        <v>69</v>
      </c>
      <c r="I1925" s="32">
        <f t="shared" si="5297"/>
        <v>56436.200000000004</v>
      </c>
      <c r="J1925" s="32">
        <f t="shared" si="5298"/>
        <v>55753.5</v>
      </c>
      <c r="K1925" s="32">
        <f t="shared" si="5299"/>
        <v>55753.5</v>
      </c>
      <c r="L1925" s="32">
        <f t="shared" si="5300"/>
        <v>0</v>
      </c>
      <c r="M1925" s="32">
        <f t="shared" si="5301"/>
        <v>0</v>
      </c>
      <c r="N1925" s="32">
        <f t="shared" si="5302"/>
        <v>0</v>
      </c>
      <c r="O1925" s="32">
        <f t="shared" ref="O1925:T1925" si="5310">O1926</f>
        <v>0</v>
      </c>
      <c r="P1925" s="32">
        <f t="shared" si="5310"/>
        <v>0</v>
      </c>
      <c r="Q1925" s="32">
        <f t="shared" si="5310"/>
        <v>0</v>
      </c>
      <c r="R1925" s="32">
        <f t="shared" si="5310"/>
        <v>705.4</v>
      </c>
      <c r="S1925" s="32">
        <f t="shared" si="5310"/>
        <v>0</v>
      </c>
      <c r="T1925" s="32">
        <f t="shared" si="5310"/>
        <v>0</v>
      </c>
      <c r="U1925" s="32">
        <v>0</v>
      </c>
      <c r="V1925" s="32">
        <f t="shared" si="5242"/>
        <v>57141.600000000006</v>
      </c>
      <c r="W1925" s="32">
        <f t="shared" si="5304"/>
        <v>0</v>
      </c>
      <c r="X1925" s="32">
        <f t="shared" si="5305"/>
        <v>0</v>
      </c>
      <c r="Y1925" s="32">
        <f t="shared" si="5306"/>
        <v>0</v>
      </c>
      <c r="Z1925" s="32">
        <f t="shared" si="5307"/>
        <v>0</v>
      </c>
      <c r="AA1925" s="32">
        <f t="shared" si="5308"/>
        <v>0</v>
      </c>
      <c r="AB1925" s="32">
        <f>AB1926</f>
        <v>39629.326050000003</v>
      </c>
      <c r="AC1925" s="33">
        <f>AC1926</f>
        <v>55985.559269999998</v>
      </c>
      <c r="AD1925" s="33">
        <f>AD1926</f>
        <v>55985.559269999998</v>
      </c>
      <c r="AE1925" s="34">
        <f t="shared" si="5238"/>
        <v>100</v>
      </c>
      <c r="AF1925" s="32">
        <f t="shared" ref="AF1925:AK1925" si="5311">AF1926</f>
        <v>55396.756959999999</v>
      </c>
      <c r="AG1925" s="32">
        <f t="shared" si="5311"/>
        <v>0</v>
      </c>
      <c r="AH1925" s="32">
        <f t="shared" si="5311"/>
        <v>0</v>
      </c>
      <c r="AI1925" s="32">
        <f t="shared" si="5311"/>
        <v>0</v>
      </c>
      <c r="AJ1925" s="32">
        <f t="shared" si="5311"/>
        <v>0</v>
      </c>
      <c r="AK1925" s="32">
        <f t="shared" si="5311"/>
        <v>0</v>
      </c>
      <c r="AL1925" s="32">
        <f t="shared" si="5239"/>
        <v>55396.756959999999</v>
      </c>
      <c r="AM1925" s="32">
        <f t="shared" si="5240"/>
        <v>1744.843040000007</v>
      </c>
    </row>
    <row r="1926" spans="2:40" ht="31.2" x14ac:dyDescent="0.3">
      <c r="B1926" s="30" t="s">
        <v>845</v>
      </c>
      <c r="C1926" s="30" t="s">
        <v>38</v>
      </c>
      <c r="D1926" s="30" t="s">
        <v>104</v>
      </c>
      <c r="E1926" s="15" t="str">
        <f t="shared" si="5241"/>
        <v>0104</v>
      </c>
      <c r="F1926" s="30" t="s">
        <v>679</v>
      </c>
      <c r="G1926" s="30" t="s">
        <v>90</v>
      </c>
      <c r="H1926" s="31" t="s">
        <v>91</v>
      </c>
      <c r="I1926" s="32">
        <v>56436.200000000004</v>
      </c>
      <c r="J1926" s="32">
        <v>55753.5</v>
      </c>
      <c r="K1926" s="32">
        <v>55753.5</v>
      </c>
      <c r="L1926" s="32"/>
      <c r="M1926" s="32"/>
      <c r="N1926" s="32"/>
      <c r="O1926" s="32">
        <v>0</v>
      </c>
      <c r="P1926" s="32">
        <v>0</v>
      </c>
      <c r="Q1926" s="32">
        <v>0</v>
      </c>
      <c r="R1926" s="32">
        <v>705.4</v>
      </c>
      <c r="S1926" s="32">
        <v>0</v>
      </c>
      <c r="T1926" s="32">
        <v>0</v>
      </c>
      <c r="U1926" s="32">
        <v>0</v>
      </c>
      <c r="V1926" s="32">
        <f t="shared" si="5242"/>
        <v>57141.600000000006</v>
      </c>
      <c r="W1926" s="32"/>
      <c r="X1926" s="32"/>
      <c r="Y1926" s="32"/>
      <c r="Z1926" s="32"/>
      <c r="AA1926" s="32"/>
      <c r="AB1926" s="32">
        <v>39629.326050000003</v>
      </c>
      <c r="AC1926" s="33">
        <v>55985.559269999998</v>
      </c>
      <c r="AD1926" s="33">
        <v>55985.559269999998</v>
      </c>
      <c r="AE1926" s="34">
        <f t="shared" si="5238"/>
        <v>100</v>
      </c>
      <c r="AF1926" s="32">
        <v>55396.756959999999</v>
      </c>
      <c r="AG1926" s="32">
        <v>0</v>
      </c>
      <c r="AH1926" s="32">
        <v>0</v>
      </c>
      <c r="AI1926" s="32">
        <v>0</v>
      </c>
      <c r="AJ1926" s="32">
        <v>0</v>
      </c>
      <c r="AK1926" s="32">
        <v>0</v>
      </c>
      <c r="AL1926" s="32">
        <f t="shared" si="5239"/>
        <v>55396.756959999999</v>
      </c>
      <c r="AM1926" s="32">
        <f t="shared" si="5240"/>
        <v>1744.843040000007</v>
      </c>
      <c r="AN1926" s="12"/>
    </row>
    <row r="1927" spans="2:40" x14ac:dyDescent="0.3">
      <c r="B1927" s="30" t="s">
        <v>845</v>
      </c>
      <c r="C1927" s="30" t="s">
        <v>38</v>
      </c>
      <c r="D1927" s="30" t="s">
        <v>104</v>
      </c>
      <c r="E1927" s="15" t="str">
        <f t="shared" si="5241"/>
        <v>0104</v>
      </c>
      <c r="F1927" s="30" t="s">
        <v>679</v>
      </c>
      <c r="G1927" s="30" t="s">
        <v>92</v>
      </c>
      <c r="H1927" s="31" t="s">
        <v>93</v>
      </c>
      <c r="I1927" s="32"/>
      <c r="J1927" s="32"/>
      <c r="K1927" s="32"/>
      <c r="L1927" s="32"/>
      <c r="M1927" s="32"/>
      <c r="N1927" s="32"/>
      <c r="O1927" s="32">
        <f t="shared" ref="O1927:T1927" si="5312">O1928</f>
        <v>0</v>
      </c>
      <c r="P1927" s="32">
        <f t="shared" si="5312"/>
        <v>0</v>
      </c>
      <c r="Q1927" s="32">
        <f t="shared" si="5312"/>
        <v>0</v>
      </c>
      <c r="R1927" s="32">
        <f t="shared" si="5312"/>
        <v>0</v>
      </c>
      <c r="S1927" s="32">
        <f t="shared" si="5312"/>
        <v>0</v>
      </c>
      <c r="T1927" s="32">
        <f t="shared" si="5312"/>
        <v>0</v>
      </c>
      <c r="U1927" s="32"/>
      <c r="V1927" s="32">
        <f t="shared" si="5242"/>
        <v>0</v>
      </c>
      <c r="W1927" s="32"/>
      <c r="X1927" s="32"/>
      <c r="Y1927" s="32"/>
      <c r="Z1927" s="32"/>
      <c r="AA1927" s="32"/>
      <c r="AB1927" s="32">
        <f>AB1928</f>
        <v>7.6430400000000001</v>
      </c>
      <c r="AC1927" s="33">
        <f>AC1928</f>
        <v>7.6430400000000001</v>
      </c>
      <c r="AD1927" s="33">
        <f>AD1928</f>
        <v>7.6430400000000001</v>
      </c>
      <c r="AE1927" s="34">
        <f t="shared" si="5238"/>
        <v>100</v>
      </c>
      <c r="AF1927" s="32">
        <f t="shared" ref="AF1927:AK1927" si="5313">AF1928</f>
        <v>7.6430400000000001</v>
      </c>
      <c r="AG1927" s="32">
        <f t="shared" si="5313"/>
        <v>0</v>
      </c>
      <c r="AH1927" s="32">
        <f t="shared" si="5313"/>
        <v>0</v>
      </c>
      <c r="AI1927" s="32">
        <f t="shared" si="5313"/>
        <v>0</v>
      </c>
      <c r="AJ1927" s="32">
        <f t="shared" si="5313"/>
        <v>0</v>
      </c>
      <c r="AK1927" s="32">
        <f t="shared" si="5313"/>
        <v>0</v>
      </c>
      <c r="AL1927" s="32">
        <f t="shared" si="5239"/>
        <v>7.6430400000000001</v>
      </c>
      <c r="AM1927" s="32">
        <f t="shared" si="5240"/>
        <v>-7.6430400000000001</v>
      </c>
      <c r="AN1927" s="12"/>
    </row>
    <row r="1928" spans="2:40" ht="31.2" x14ac:dyDescent="0.3">
      <c r="B1928" s="30" t="s">
        <v>845</v>
      </c>
      <c r="C1928" s="30" t="s">
        <v>38</v>
      </c>
      <c r="D1928" s="30" t="s">
        <v>104</v>
      </c>
      <c r="E1928" s="15" t="str">
        <f t="shared" si="5241"/>
        <v>0104</v>
      </c>
      <c r="F1928" s="30" t="s">
        <v>679</v>
      </c>
      <c r="G1928" s="30" t="s">
        <v>94</v>
      </c>
      <c r="H1928" s="31" t="s">
        <v>95</v>
      </c>
      <c r="I1928" s="32"/>
      <c r="J1928" s="32"/>
      <c r="K1928" s="32"/>
      <c r="L1928" s="32"/>
      <c r="M1928" s="32"/>
      <c r="N1928" s="32"/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2"/>
      <c r="V1928" s="32">
        <f t="shared" si="5242"/>
        <v>0</v>
      </c>
      <c r="W1928" s="32"/>
      <c r="X1928" s="32"/>
      <c r="Y1928" s="32"/>
      <c r="Z1928" s="32"/>
      <c r="AA1928" s="32"/>
      <c r="AB1928" s="32">
        <v>7.6430400000000001</v>
      </c>
      <c r="AC1928" s="33">
        <v>7.6430400000000001</v>
      </c>
      <c r="AD1928" s="33">
        <v>7.6430400000000001</v>
      </c>
      <c r="AE1928" s="34">
        <f t="shared" si="5238"/>
        <v>100</v>
      </c>
      <c r="AF1928" s="32">
        <v>7.6430400000000001</v>
      </c>
      <c r="AG1928" s="32">
        <v>0</v>
      </c>
      <c r="AH1928" s="32">
        <v>0</v>
      </c>
      <c r="AI1928" s="32">
        <v>0</v>
      </c>
      <c r="AJ1928" s="32">
        <v>0</v>
      </c>
      <c r="AK1928" s="32">
        <v>0</v>
      </c>
      <c r="AL1928" s="32">
        <f t="shared" si="5239"/>
        <v>7.6430400000000001</v>
      </c>
      <c r="AM1928" s="32">
        <f t="shared" si="5240"/>
        <v>-7.6430400000000001</v>
      </c>
      <c r="AN1928" s="12"/>
    </row>
    <row r="1929" spans="2:40" ht="31.2" x14ac:dyDescent="0.3">
      <c r="B1929" s="30" t="s">
        <v>845</v>
      </c>
      <c r="C1929" s="30" t="s">
        <v>38</v>
      </c>
      <c r="D1929" s="30" t="s">
        <v>104</v>
      </c>
      <c r="E1929" s="15" t="str">
        <f t="shared" si="5241"/>
        <v>0104</v>
      </c>
      <c r="F1929" s="30" t="s">
        <v>680</v>
      </c>
      <c r="G1929" s="30"/>
      <c r="H1929" s="31" t="s">
        <v>97</v>
      </c>
      <c r="I1929" s="32">
        <f t="shared" ref="I1929:N1929" si="5314">I1932</f>
        <v>3752.9</v>
      </c>
      <c r="J1929" s="32">
        <f t="shared" si="5314"/>
        <v>3752.9</v>
      </c>
      <c r="K1929" s="32">
        <f t="shared" si="5314"/>
        <v>3752.9</v>
      </c>
      <c r="L1929" s="32">
        <f t="shared" si="5314"/>
        <v>0</v>
      </c>
      <c r="M1929" s="32">
        <f t="shared" si="5314"/>
        <v>0</v>
      </c>
      <c r="N1929" s="32">
        <f t="shared" si="5314"/>
        <v>0</v>
      </c>
      <c r="O1929" s="32">
        <f>O1932+O1930</f>
        <v>0</v>
      </c>
      <c r="P1929" s="32">
        <f>P1932+P1930</f>
        <v>0</v>
      </c>
      <c r="Q1929" s="32">
        <f>Q1932</f>
        <v>0</v>
      </c>
      <c r="R1929" s="32">
        <f>R1932</f>
        <v>0</v>
      </c>
      <c r="S1929" s="32">
        <f>S1932</f>
        <v>0</v>
      </c>
      <c r="T1929" s="32">
        <f>T1932</f>
        <v>0</v>
      </c>
      <c r="U1929" s="32">
        <v>0</v>
      </c>
      <c r="V1929" s="32">
        <f t="shared" si="5242"/>
        <v>3752.9</v>
      </c>
      <c r="W1929" s="32">
        <f>W1932</f>
        <v>0</v>
      </c>
      <c r="X1929" s="32">
        <f>X1932</f>
        <v>0</v>
      </c>
      <c r="Y1929" s="32">
        <f>Y1932</f>
        <v>0</v>
      </c>
      <c r="Z1929" s="32">
        <f>Z1932</f>
        <v>0</v>
      </c>
      <c r="AA1929" s="32">
        <f>AA1932</f>
        <v>0</v>
      </c>
      <c r="AB1929" s="32">
        <f>AB1932+AB1930</f>
        <v>2400.7208100000003</v>
      </c>
      <c r="AC1929" s="33">
        <f>AC1932+AC1930</f>
        <v>3113.3476900000001</v>
      </c>
      <c r="AD1929" s="33">
        <f>AD1932+AD1930</f>
        <v>3113.3476900000001</v>
      </c>
      <c r="AE1929" s="34">
        <f t="shared" si="5238"/>
        <v>100</v>
      </c>
      <c r="AF1929" s="32">
        <f t="shared" ref="AF1929:AK1929" si="5315">AF1932+AF1930</f>
        <v>3702.15</v>
      </c>
      <c r="AG1929" s="32">
        <f t="shared" si="5315"/>
        <v>0</v>
      </c>
      <c r="AH1929" s="32">
        <f t="shared" si="5315"/>
        <v>0</v>
      </c>
      <c r="AI1929" s="32">
        <f t="shared" si="5315"/>
        <v>0</v>
      </c>
      <c r="AJ1929" s="32">
        <f t="shared" si="5315"/>
        <v>0</v>
      </c>
      <c r="AK1929" s="32">
        <f t="shared" si="5315"/>
        <v>0</v>
      </c>
      <c r="AL1929" s="32">
        <f t="shared" si="5239"/>
        <v>3702.15</v>
      </c>
      <c r="AM1929" s="32">
        <f t="shared" si="5240"/>
        <v>50.75</v>
      </c>
    </row>
    <row r="1930" spans="2:40" ht="78" x14ac:dyDescent="0.3">
      <c r="B1930" s="30" t="s">
        <v>845</v>
      </c>
      <c r="C1930" s="30" t="s">
        <v>38</v>
      </c>
      <c r="D1930" s="30" t="s">
        <v>104</v>
      </c>
      <c r="E1930" s="15" t="str">
        <f t="shared" si="5241"/>
        <v>0104</v>
      </c>
      <c r="F1930" s="30" t="s">
        <v>680</v>
      </c>
      <c r="G1930" s="30" t="s">
        <v>68</v>
      </c>
      <c r="H1930" s="31" t="s">
        <v>69</v>
      </c>
      <c r="I1930" s="32"/>
      <c r="J1930" s="32"/>
      <c r="K1930" s="32"/>
      <c r="L1930" s="32"/>
      <c r="M1930" s="32"/>
      <c r="N1930" s="32"/>
      <c r="O1930" s="32">
        <f>O1931</f>
        <v>0</v>
      </c>
      <c r="P1930" s="32">
        <f>P1931</f>
        <v>0</v>
      </c>
      <c r="Q1930" s="32"/>
      <c r="R1930" s="32"/>
      <c r="S1930" s="32"/>
      <c r="T1930" s="32"/>
      <c r="U1930" s="32"/>
      <c r="V1930" s="32">
        <f t="shared" si="5242"/>
        <v>0</v>
      </c>
      <c r="W1930" s="32"/>
      <c r="X1930" s="32"/>
      <c r="Y1930" s="32"/>
      <c r="Z1930" s="32"/>
      <c r="AA1930" s="32"/>
      <c r="AB1930" s="32">
        <f>AB1931</f>
        <v>20.3</v>
      </c>
      <c r="AC1930" s="33">
        <f>AC1931</f>
        <v>35.909999999999997</v>
      </c>
      <c r="AD1930" s="33">
        <f>AD1931</f>
        <v>35.909999999999997</v>
      </c>
      <c r="AE1930" s="34">
        <f t="shared" si="5238"/>
        <v>100</v>
      </c>
      <c r="AF1930" s="32">
        <f t="shared" ref="AF1930:AK1930" si="5316">AF1931</f>
        <v>38.9</v>
      </c>
      <c r="AG1930" s="32">
        <f t="shared" si="5316"/>
        <v>0</v>
      </c>
      <c r="AH1930" s="32">
        <f t="shared" si="5316"/>
        <v>0</v>
      </c>
      <c r="AI1930" s="32">
        <f t="shared" si="5316"/>
        <v>0</v>
      </c>
      <c r="AJ1930" s="32">
        <f t="shared" si="5316"/>
        <v>0</v>
      </c>
      <c r="AK1930" s="32">
        <f t="shared" si="5316"/>
        <v>0</v>
      </c>
      <c r="AL1930" s="32">
        <f t="shared" si="5239"/>
        <v>38.9</v>
      </c>
      <c r="AM1930" s="32">
        <f t="shared" si="5240"/>
        <v>-38.9</v>
      </c>
    </row>
    <row r="1931" spans="2:40" ht="31.2" x14ac:dyDescent="0.3">
      <c r="B1931" s="30" t="s">
        <v>845</v>
      </c>
      <c r="C1931" s="30" t="s">
        <v>38</v>
      </c>
      <c r="D1931" s="30" t="s">
        <v>104</v>
      </c>
      <c r="E1931" s="15" t="str">
        <f t="shared" si="5241"/>
        <v>0104</v>
      </c>
      <c r="F1931" s="30" t="s">
        <v>680</v>
      </c>
      <c r="G1931" s="30" t="s">
        <v>90</v>
      </c>
      <c r="H1931" s="31" t="s">
        <v>91</v>
      </c>
      <c r="I1931" s="32"/>
      <c r="J1931" s="32"/>
      <c r="K1931" s="32"/>
      <c r="L1931" s="32"/>
      <c r="M1931" s="32"/>
      <c r="N1931" s="32"/>
      <c r="O1931" s="32">
        <v>0</v>
      </c>
      <c r="P1931" s="32">
        <v>0</v>
      </c>
      <c r="Q1931" s="32"/>
      <c r="R1931" s="32"/>
      <c r="S1931" s="32"/>
      <c r="T1931" s="32"/>
      <c r="U1931" s="32"/>
      <c r="V1931" s="32">
        <f t="shared" si="5242"/>
        <v>0</v>
      </c>
      <c r="W1931" s="32"/>
      <c r="X1931" s="32"/>
      <c r="Y1931" s="32"/>
      <c r="Z1931" s="32"/>
      <c r="AA1931" s="32"/>
      <c r="AB1931" s="32">
        <v>20.3</v>
      </c>
      <c r="AC1931" s="33">
        <v>35.909999999999997</v>
      </c>
      <c r="AD1931" s="33">
        <v>35.909999999999997</v>
      </c>
      <c r="AE1931" s="34">
        <f t="shared" si="5238"/>
        <v>100</v>
      </c>
      <c r="AF1931" s="32">
        <v>38.9</v>
      </c>
      <c r="AG1931" s="32">
        <v>0</v>
      </c>
      <c r="AH1931" s="32">
        <v>0</v>
      </c>
      <c r="AI1931" s="32">
        <v>0</v>
      </c>
      <c r="AJ1931" s="32">
        <v>0</v>
      </c>
      <c r="AK1931" s="32">
        <v>0</v>
      </c>
      <c r="AL1931" s="32">
        <f t="shared" si="5239"/>
        <v>38.9</v>
      </c>
      <c r="AM1931" s="32">
        <f t="shared" si="5240"/>
        <v>-38.9</v>
      </c>
    </row>
    <row r="1932" spans="2:40" ht="31.2" x14ac:dyDescent="0.3">
      <c r="B1932" s="30" t="s">
        <v>845</v>
      </c>
      <c r="C1932" s="30" t="s">
        <v>38</v>
      </c>
      <c r="D1932" s="30" t="s">
        <v>104</v>
      </c>
      <c r="E1932" s="15" t="str">
        <f t="shared" si="5241"/>
        <v>0104</v>
      </c>
      <c r="F1932" s="30" t="s">
        <v>680</v>
      </c>
      <c r="G1932" s="30" t="s">
        <v>50</v>
      </c>
      <c r="H1932" s="31" t="s">
        <v>51</v>
      </c>
      <c r="I1932" s="32">
        <f t="shared" ref="I1932:T1932" si="5317">I1933</f>
        <v>3752.9</v>
      </c>
      <c r="J1932" s="32">
        <f t="shared" si="5317"/>
        <v>3752.9</v>
      </c>
      <c r="K1932" s="32">
        <f t="shared" si="5317"/>
        <v>3752.9</v>
      </c>
      <c r="L1932" s="32">
        <f t="shared" si="5317"/>
        <v>0</v>
      </c>
      <c r="M1932" s="32">
        <f t="shared" si="5317"/>
        <v>0</v>
      </c>
      <c r="N1932" s="32">
        <f t="shared" si="5317"/>
        <v>0</v>
      </c>
      <c r="O1932" s="32">
        <f t="shared" si="5317"/>
        <v>0</v>
      </c>
      <c r="P1932" s="32">
        <f t="shared" si="5317"/>
        <v>0</v>
      </c>
      <c r="Q1932" s="32">
        <f t="shared" si="5317"/>
        <v>0</v>
      </c>
      <c r="R1932" s="32">
        <f t="shared" si="5317"/>
        <v>0</v>
      </c>
      <c r="S1932" s="32">
        <f t="shared" si="5317"/>
        <v>0</v>
      </c>
      <c r="T1932" s="32">
        <f t="shared" si="5317"/>
        <v>0</v>
      </c>
      <c r="U1932" s="32">
        <v>0</v>
      </c>
      <c r="V1932" s="32">
        <f t="shared" si="5242"/>
        <v>3752.9</v>
      </c>
      <c r="W1932" s="32">
        <f t="shared" ref="W1932:AD1932" si="5318">W1933</f>
        <v>0</v>
      </c>
      <c r="X1932" s="32">
        <f t="shared" si="5318"/>
        <v>0</v>
      </c>
      <c r="Y1932" s="32">
        <f t="shared" si="5318"/>
        <v>0</v>
      </c>
      <c r="Z1932" s="32">
        <f t="shared" si="5318"/>
        <v>0</v>
      </c>
      <c r="AA1932" s="32">
        <f t="shared" si="5318"/>
        <v>0</v>
      </c>
      <c r="AB1932" s="32">
        <f t="shared" si="5318"/>
        <v>2380.4208100000001</v>
      </c>
      <c r="AC1932" s="33">
        <f t="shared" si="5318"/>
        <v>3077.4376900000002</v>
      </c>
      <c r="AD1932" s="33">
        <f t="shared" si="5318"/>
        <v>3077.4376900000002</v>
      </c>
      <c r="AE1932" s="34">
        <f t="shared" si="5238"/>
        <v>100</v>
      </c>
      <c r="AF1932" s="32">
        <f t="shared" ref="AF1932:AK1932" si="5319">AF1933</f>
        <v>3663.25</v>
      </c>
      <c r="AG1932" s="32">
        <f t="shared" si="5319"/>
        <v>0</v>
      </c>
      <c r="AH1932" s="32">
        <f t="shared" si="5319"/>
        <v>0</v>
      </c>
      <c r="AI1932" s="32">
        <f t="shared" si="5319"/>
        <v>0</v>
      </c>
      <c r="AJ1932" s="32">
        <f t="shared" si="5319"/>
        <v>0</v>
      </c>
      <c r="AK1932" s="32">
        <f t="shared" si="5319"/>
        <v>0</v>
      </c>
      <c r="AL1932" s="32">
        <f t="shared" si="5239"/>
        <v>3663.25</v>
      </c>
      <c r="AM1932" s="32">
        <f t="shared" si="5240"/>
        <v>89.650000000000091</v>
      </c>
    </row>
    <row r="1933" spans="2:40" ht="31.2" x14ac:dyDescent="0.3">
      <c r="B1933" s="30" t="s">
        <v>845</v>
      </c>
      <c r="C1933" s="30" t="s">
        <v>38</v>
      </c>
      <c r="D1933" s="30" t="s">
        <v>104</v>
      </c>
      <c r="E1933" s="15" t="str">
        <f t="shared" si="5241"/>
        <v>0104</v>
      </c>
      <c r="F1933" s="30" t="s">
        <v>680</v>
      </c>
      <c r="G1933" s="30" t="s">
        <v>52</v>
      </c>
      <c r="H1933" s="31" t="s">
        <v>53</v>
      </c>
      <c r="I1933" s="32">
        <v>3752.9</v>
      </c>
      <c r="J1933" s="32">
        <v>3752.9</v>
      </c>
      <c r="K1933" s="32">
        <v>3752.9</v>
      </c>
      <c r="L1933" s="32"/>
      <c r="M1933" s="32"/>
      <c r="N1933" s="32"/>
      <c r="O1933" s="32">
        <v>0</v>
      </c>
      <c r="P1933" s="32">
        <v>0</v>
      </c>
      <c r="Q1933" s="32">
        <v>0</v>
      </c>
      <c r="R1933" s="32">
        <v>0</v>
      </c>
      <c r="S1933" s="32">
        <v>0</v>
      </c>
      <c r="T1933" s="32">
        <v>0</v>
      </c>
      <c r="U1933" s="32">
        <v>0</v>
      </c>
      <c r="V1933" s="32">
        <f t="shared" si="5242"/>
        <v>3752.9</v>
      </c>
      <c r="W1933" s="32"/>
      <c r="X1933" s="32"/>
      <c r="Y1933" s="32"/>
      <c r="Z1933" s="32"/>
      <c r="AA1933" s="32"/>
      <c r="AB1933" s="32">
        <v>2380.4208100000001</v>
      </c>
      <c r="AC1933" s="33">
        <v>3077.4376900000002</v>
      </c>
      <c r="AD1933" s="33">
        <v>3077.4376900000002</v>
      </c>
      <c r="AE1933" s="34">
        <f t="shared" si="5238"/>
        <v>100</v>
      </c>
      <c r="AF1933" s="32">
        <v>3663.25</v>
      </c>
      <c r="AG1933" s="32">
        <v>0</v>
      </c>
      <c r="AH1933" s="32">
        <v>0</v>
      </c>
      <c r="AI1933" s="32">
        <v>0</v>
      </c>
      <c r="AJ1933" s="32">
        <v>0</v>
      </c>
      <c r="AK1933" s="32">
        <v>0</v>
      </c>
      <c r="AL1933" s="32">
        <f t="shared" si="5239"/>
        <v>3663.25</v>
      </c>
      <c r="AM1933" s="32">
        <f t="shared" si="5240"/>
        <v>89.650000000000091</v>
      </c>
      <c r="AN1933" s="12"/>
    </row>
    <row r="1934" spans="2:40" s="22" customFormat="1" x14ac:dyDescent="0.3">
      <c r="B1934" s="23" t="s">
        <v>845</v>
      </c>
      <c r="C1934" s="23" t="s">
        <v>38</v>
      </c>
      <c r="D1934" s="23" t="s">
        <v>40</v>
      </c>
      <c r="E1934" s="24" t="str">
        <f t="shared" si="5241"/>
        <v>0113</v>
      </c>
      <c r="F1934" s="23"/>
      <c r="G1934" s="23"/>
      <c r="H1934" s="25" t="s">
        <v>41</v>
      </c>
      <c r="I1934" s="26">
        <f t="shared" ref="I1934:T1934" si="5320">I1935+I1968</f>
        <v>17970.2</v>
      </c>
      <c r="J1934" s="26">
        <f t="shared" si="5320"/>
        <v>19020.199999999997</v>
      </c>
      <c r="K1934" s="26">
        <f t="shared" si="5320"/>
        <v>17520.2</v>
      </c>
      <c r="L1934" s="26">
        <f t="shared" si="5320"/>
        <v>3504.6000000000004</v>
      </c>
      <c r="M1934" s="26">
        <f t="shared" si="5320"/>
        <v>3795.6000000000004</v>
      </c>
      <c r="N1934" s="26">
        <f t="shared" si="5320"/>
        <v>4098.2</v>
      </c>
      <c r="O1934" s="26">
        <f t="shared" si="5320"/>
        <v>0</v>
      </c>
      <c r="P1934" s="26">
        <f t="shared" si="5320"/>
        <v>194.03399999999999</v>
      </c>
      <c r="Q1934" s="26">
        <f t="shared" si="5320"/>
        <v>0</v>
      </c>
      <c r="R1934" s="26">
        <f t="shared" si="5320"/>
        <v>50</v>
      </c>
      <c r="S1934" s="26">
        <f t="shared" si="5320"/>
        <v>0</v>
      </c>
      <c r="T1934" s="26">
        <f t="shared" si="5320"/>
        <v>0</v>
      </c>
      <c r="U1934" s="26">
        <v>1151.0219999999999</v>
      </c>
      <c r="V1934" s="26">
        <f t="shared" si="5242"/>
        <v>22869.856000000003</v>
      </c>
      <c r="W1934" s="26">
        <f t="shared" ref="W1934:AD1934" si="5321">W1935+W1968</f>
        <v>1151.0219999999999</v>
      </c>
      <c r="X1934" s="26">
        <f t="shared" si="5321"/>
        <v>0</v>
      </c>
      <c r="Y1934" s="26">
        <f t="shared" si="5321"/>
        <v>0</v>
      </c>
      <c r="Z1934" s="26">
        <f t="shared" si="5321"/>
        <v>0</v>
      </c>
      <c r="AA1934" s="26">
        <f t="shared" si="5321"/>
        <v>0</v>
      </c>
      <c r="AB1934" s="26">
        <f t="shared" si="5321"/>
        <v>17984.658070000001</v>
      </c>
      <c r="AC1934" s="27">
        <f t="shared" si="5321"/>
        <v>21015.596160000001</v>
      </c>
      <c r="AD1934" s="27">
        <f t="shared" si="5321"/>
        <v>20983.643380000001</v>
      </c>
      <c r="AE1934" s="28">
        <f t="shared" si="5238"/>
        <v>99.847956823319549</v>
      </c>
      <c r="AF1934" s="26">
        <f t="shared" ref="AF1934:AK1934" si="5322">AF1935+AF1968</f>
        <v>21002.209280000003</v>
      </c>
      <c r="AG1934" s="26">
        <f t="shared" si="5322"/>
        <v>0</v>
      </c>
      <c r="AH1934" s="26">
        <f t="shared" si="5322"/>
        <v>0</v>
      </c>
      <c r="AI1934" s="26">
        <f t="shared" si="5322"/>
        <v>0</v>
      </c>
      <c r="AJ1934" s="26">
        <f t="shared" si="5322"/>
        <v>0</v>
      </c>
      <c r="AK1934" s="26">
        <f t="shared" si="5322"/>
        <v>0</v>
      </c>
      <c r="AL1934" s="26">
        <f t="shared" si="5239"/>
        <v>21002.209280000003</v>
      </c>
      <c r="AM1934" s="26">
        <f t="shared" si="5240"/>
        <v>1867.6467200000006</v>
      </c>
      <c r="AN1934" s="29"/>
    </row>
    <row r="1935" spans="2:40" x14ac:dyDescent="0.3">
      <c r="B1935" s="30" t="s">
        <v>845</v>
      </c>
      <c r="C1935" s="30" t="s">
        <v>38</v>
      </c>
      <c r="D1935" s="30" t="s">
        <v>40</v>
      </c>
      <c r="E1935" s="15" t="str">
        <f t="shared" si="5241"/>
        <v>0113</v>
      </c>
      <c r="F1935" s="30" t="s">
        <v>334</v>
      </c>
      <c r="G1935" s="30"/>
      <c r="H1935" s="31" t="s">
        <v>335</v>
      </c>
      <c r="I1935" s="32">
        <f t="shared" ref="I1935:T1935" si="5323">I1936+I1960</f>
        <v>17970.2</v>
      </c>
      <c r="J1935" s="32">
        <f t="shared" si="5323"/>
        <v>19020.199999999997</v>
      </c>
      <c r="K1935" s="32">
        <f t="shared" si="5323"/>
        <v>17520.2</v>
      </c>
      <c r="L1935" s="32">
        <f t="shared" si="5323"/>
        <v>3504.6000000000004</v>
      </c>
      <c r="M1935" s="32">
        <f t="shared" si="5323"/>
        <v>3795.6000000000004</v>
      </c>
      <c r="N1935" s="32">
        <f t="shared" si="5323"/>
        <v>4098.2</v>
      </c>
      <c r="O1935" s="32">
        <f t="shared" si="5323"/>
        <v>0</v>
      </c>
      <c r="P1935" s="32">
        <f t="shared" si="5323"/>
        <v>194.03399999999999</v>
      </c>
      <c r="Q1935" s="32">
        <f t="shared" si="5323"/>
        <v>0</v>
      </c>
      <c r="R1935" s="32">
        <f t="shared" si="5323"/>
        <v>50</v>
      </c>
      <c r="S1935" s="32">
        <f t="shared" si="5323"/>
        <v>0</v>
      </c>
      <c r="T1935" s="32">
        <f t="shared" si="5323"/>
        <v>0</v>
      </c>
      <c r="U1935" s="32">
        <v>1151.0219999999999</v>
      </c>
      <c r="V1935" s="32">
        <f t="shared" si="5242"/>
        <v>22869.856000000003</v>
      </c>
      <c r="W1935" s="32">
        <f t="shared" ref="W1935:AD1935" si="5324">W1936+W1960</f>
        <v>1151.0219999999999</v>
      </c>
      <c r="X1935" s="32">
        <f t="shared" si="5324"/>
        <v>0</v>
      </c>
      <c r="Y1935" s="32">
        <f t="shared" si="5324"/>
        <v>0</v>
      </c>
      <c r="Z1935" s="32">
        <f t="shared" si="5324"/>
        <v>0</v>
      </c>
      <c r="AA1935" s="32">
        <f t="shared" si="5324"/>
        <v>0</v>
      </c>
      <c r="AB1935" s="32">
        <f t="shared" si="5324"/>
        <v>16543.93679</v>
      </c>
      <c r="AC1935" s="33">
        <f t="shared" si="5324"/>
        <v>19433.235000000001</v>
      </c>
      <c r="AD1935" s="33">
        <f t="shared" si="5324"/>
        <v>19401.282220000001</v>
      </c>
      <c r="AE1935" s="34">
        <f t="shared" si="5238"/>
        <v>99.835576629418625</v>
      </c>
      <c r="AF1935" s="32">
        <f t="shared" ref="AF1935:AK1935" si="5325">AF1936+AF1960</f>
        <v>19561.488000000001</v>
      </c>
      <c r="AG1935" s="32">
        <f t="shared" si="5325"/>
        <v>0</v>
      </c>
      <c r="AH1935" s="32">
        <f t="shared" si="5325"/>
        <v>0</v>
      </c>
      <c r="AI1935" s="32">
        <f t="shared" si="5325"/>
        <v>0</v>
      </c>
      <c r="AJ1935" s="32">
        <f t="shared" si="5325"/>
        <v>0</v>
      </c>
      <c r="AK1935" s="32">
        <f t="shared" si="5325"/>
        <v>0</v>
      </c>
      <c r="AL1935" s="32">
        <f t="shared" si="5239"/>
        <v>19561.488000000001</v>
      </c>
      <c r="AM1935" s="32">
        <f t="shared" si="5240"/>
        <v>3308.3680000000022</v>
      </c>
    </row>
    <row r="1936" spans="2:40" ht="31.2" x14ac:dyDescent="0.3">
      <c r="B1936" s="30" t="s">
        <v>845</v>
      </c>
      <c r="C1936" s="30" t="s">
        <v>38</v>
      </c>
      <c r="D1936" s="30" t="s">
        <v>40</v>
      </c>
      <c r="E1936" s="15" t="str">
        <f t="shared" si="5241"/>
        <v>0113</v>
      </c>
      <c r="F1936" s="30" t="s">
        <v>336</v>
      </c>
      <c r="G1936" s="30"/>
      <c r="H1936" s="31" t="s">
        <v>337</v>
      </c>
      <c r="I1936" s="32">
        <f t="shared" ref="I1936:T1936" si="5326">I1937+I1950+I1954</f>
        <v>17670.2</v>
      </c>
      <c r="J1936" s="32">
        <f t="shared" si="5326"/>
        <v>18720.199999999997</v>
      </c>
      <c r="K1936" s="32">
        <f t="shared" si="5326"/>
        <v>17220.2</v>
      </c>
      <c r="L1936" s="32">
        <f t="shared" si="5326"/>
        <v>3504.6000000000004</v>
      </c>
      <c r="M1936" s="32">
        <f t="shared" si="5326"/>
        <v>3795.6000000000004</v>
      </c>
      <c r="N1936" s="32">
        <f t="shared" si="5326"/>
        <v>4098.2</v>
      </c>
      <c r="O1936" s="32">
        <f t="shared" si="5326"/>
        <v>0</v>
      </c>
      <c r="P1936" s="32">
        <f t="shared" si="5326"/>
        <v>194.03399999999999</v>
      </c>
      <c r="Q1936" s="32">
        <f t="shared" si="5326"/>
        <v>0</v>
      </c>
      <c r="R1936" s="32">
        <f t="shared" si="5326"/>
        <v>50</v>
      </c>
      <c r="S1936" s="32">
        <f t="shared" si="5326"/>
        <v>0</v>
      </c>
      <c r="T1936" s="32">
        <f t="shared" si="5326"/>
        <v>0</v>
      </c>
      <c r="U1936" s="32">
        <v>1151.0219999999999</v>
      </c>
      <c r="V1936" s="32">
        <f t="shared" si="5242"/>
        <v>22569.856000000003</v>
      </c>
      <c r="W1936" s="32">
        <f t="shared" ref="W1936:AD1936" si="5327">W1937+W1950+W1954</f>
        <v>1151.0219999999999</v>
      </c>
      <c r="X1936" s="32">
        <f t="shared" si="5327"/>
        <v>0</v>
      </c>
      <c r="Y1936" s="32">
        <f t="shared" si="5327"/>
        <v>0</v>
      </c>
      <c r="Z1936" s="32">
        <f t="shared" si="5327"/>
        <v>0</v>
      </c>
      <c r="AA1936" s="32">
        <f t="shared" si="5327"/>
        <v>0</v>
      </c>
      <c r="AB1936" s="32">
        <f t="shared" si="5327"/>
        <v>16243.93679</v>
      </c>
      <c r="AC1936" s="33">
        <f t="shared" si="5327"/>
        <v>19133.235000000001</v>
      </c>
      <c r="AD1936" s="33">
        <f t="shared" si="5327"/>
        <v>19101.282220000001</v>
      </c>
      <c r="AE1936" s="34">
        <f t="shared" si="5238"/>
        <v>99.832998549382793</v>
      </c>
      <c r="AF1936" s="32">
        <f t="shared" ref="AF1936:AK1936" si="5328">AF1937+AF1950+AF1954</f>
        <v>19261.488000000001</v>
      </c>
      <c r="AG1936" s="32">
        <f t="shared" si="5328"/>
        <v>0</v>
      </c>
      <c r="AH1936" s="32">
        <f t="shared" si="5328"/>
        <v>0</v>
      </c>
      <c r="AI1936" s="32">
        <f t="shared" si="5328"/>
        <v>0</v>
      </c>
      <c r="AJ1936" s="32">
        <f t="shared" si="5328"/>
        <v>0</v>
      </c>
      <c r="AK1936" s="32">
        <f t="shared" si="5328"/>
        <v>0</v>
      </c>
      <c r="AL1936" s="32">
        <f t="shared" si="5239"/>
        <v>19261.488000000001</v>
      </c>
      <c r="AM1936" s="32">
        <f t="shared" si="5240"/>
        <v>3308.3680000000022</v>
      </c>
    </row>
    <row r="1937" spans="2:40" ht="62.4" x14ac:dyDescent="0.3">
      <c r="B1937" s="30" t="s">
        <v>845</v>
      </c>
      <c r="C1937" s="30" t="s">
        <v>38</v>
      </c>
      <c r="D1937" s="30" t="s">
        <v>40</v>
      </c>
      <c r="E1937" s="15" t="str">
        <f t="shared" si="5241"/>
        <v>0113</v>
      </c>
      <c r="F1937" s="30" t="s">
        <v>338</v>
      </c>
      <c r="G1937" s="30"/>
      <c r="H1937" s="31" t="s">
        <v>339</v>
      </c>
      <c r="I1937" s="32">
        <f t="shared" ref="I1937:T1937" si="5329">I1938+I1944+I1941+I1947</f>
        <v>4511.6000000000004</v>
      </c>
      <c r="J1937" s="32">
        <f t="shared" si="5329"/>
        <v>4511.6000000000004</v>
      </c>
      <c r="K1937" s="32">
        <f t="shared" si="5329"/>
        <v>4511.6000000000004</v>
      </c>
      <c r="L1937" s="32">
        <f t="shared" si="5329"/>
        <v>1207.5</v>
      </c>
      <c r="M1937" s="32">
        <f t="shared" si="5329"/>
        <v>1207.5</v>
      </c>
      <c r="N1937" s="32">
        <f t="shared" si="5329"/>
        <v>1207.5</v>
      </c>
      <c r="O1937" s="32">
        <f t="shared" si="5329"/>
        <v>0</v>
      </c>
      <c r="P1937" s="32">
        <f t="shared" si="5329"/>
        <v>0</v>
      </c>
      <c r="Q1937" s="32">
        <f t="shared" si="5329"/>
        <v>0</v>
      </c>
      <c r="R1937" s="32">
        <f t="shared" si="5329"/>
        <v>50</v>
      </c>
      <c r="S1937" s="32">
        <f t="shared" si="5329"/>
        <v>0</v>
      </c>
      <c r="T1937" s="32">
        <f t="shared" si="5329"/>
        <v>0</v>
      </c>
      <c r="U1937" s="32">
        <v>0</v>
      </c>
      <c r="V1937" s="32">
        <f t="shared" si="5242"/>
        <v>5769.1</v>
      </c>
      <c r="W1937" s="32">
        <f t="shared" ref="W1937:AD1937" si="5330">W1938+W1944+W1941+W1947</f>
        <v>0</v>
      </c>
      <c r="X1937" s="32">
        <f t="shared" si="5330"/>
        <v>0</v>
      </c>
      <c r="Y1937" s="32">
        <f t="shared" si="5330"/>
        <v>0</v>
      </c>
      <c r="Z1937" s="32">
        <f t="shared" si="5330"/>
        <v>0</v>
      </c>
      <c r="AA1937" s="32">
        <f t="shared" si="5330"/>
        <v>0</v>
      </c>
      <c r="AB1937" s="32">
        <f t="shared" si="5330"/>
        <v>1423.01</v>
      </c>
      <c r="AC1937" s="33">
        <f t="shared" si="5330"/>
        <v>1758.6599999999999</v>
      </c>
      <c r="AD1937" s="33">
        <f t="shared" si="5330"/>
        <v>1758.6599999999999</v>
      </c>
      <c r="AE1937" s="34">
        <f t="shared" si="5238"/>
        <v>100</v>
      </c>
      <c r="AF1937" s="32">
        <f t="shared" ref="AF1937:AK1937" si="5331">AF1938+AF1944+AF1941+AF1947</f>
        <v>1769.1</v>
      </c>
      <c r="AG1937" s="32">
        <f t="shared" si="5331"/>
        <v>0</v>
      </c>
      <c r="AH1937" s="32">
        <f t="shared" si="5331"/>
        <v>0</v>
      </c>
      <c r="AI1937" s="32">
        <f t="shared" si="5331"/>
        <v>0</v>
      </c>
      <c r="AJ1937" s="32">
        <f t="shared" si="5331"/>
        <v>0</v>
      </c>
      <c r="AK1937" s="32">
        <f t="shared" si="5331"/>
        <v>0</v>
      </c>
      <c r="AL1937" s="32">
        <f t="shared" si="5239"/>
        <v>1769.1</v>
      </c>
      <c r="AM1937" s="32">
        <f t="shared" si="5240"/>
        <v>4000.0000000000005</v>
      </c>
    </row>
    <row r="1938" spans="2:40" ht="62.4" x14ac:dyDescent="0.3">
      <c r="B1938" s="30" t="s">
        <v>845</v>
      </c>
      <c r="C1938" s="30" t="s">
        <v>38</v>
      </c>
      <c r="D1938" s="30" t="s">
        <v>40</v>
      </c>
      <c r="E1938" s="15" t="str">
        <f t="shared" si="5241"/>
        <v>0113</v>
      </c>
      <c r="F1938" s="30" t="s">
        <v>340</v>
      </c>
      <c r="G1938" s="30"/>
      <c r="H1938" s="31" t="s">
        <v>341</v>
      </c>
      <c r="I1938" s="32">
        <f t="shared" ref="I1938:I1954" si="5332">I1939</f>
        <v>221.5</v>
      </c>
      <c r="J1938" s="32">
        <f t="shared" ref="J1938:J1954" si="5333">J1939</f>
        <v>221.5</v>
      </c>
      <c r="K1938" s="32">
        <f t="shared" ref="K1938:K1954" si="5334">K1939</f>
        <v>221.5</v>
      </c>
      <c r="L1938" s="32">
        <f t="shared" ref="L1938:L1954" si="5335">L1939</f>
        <v>0</v>
      </c>
      <c r="M1938" s="32">
        <f t="shared" ref="M1938:M1954" si="5336">M1939</f>
        <v>0</v>
      </c>
      <c r="N1938" s="32">
        <f t="shared" ref="N1938:N1954" si="5337">N1939</f>
        <v>0</v>
      </c>
      <c r="O1938" s="32">
        <f t="shared" ref="O1938:O1954" si="5338">O1939</f>
        <v>0</v>
      </c>
      <c r="P1938" s="32">
        <f t="shared" ref="P1938:P1954" si="5339">P1939</f>
        <v>0</v>
      </c>
      <c r="Q1938" s="32">
        <f t="shared" ref="Q1938:Q1954" si="5340">Q1939</f>
        <v>0</v>
      </c>
      <c r="R1938" s="32">
        <f t="shared" ref="R1938:R1954" si="5341">R1939</f>
        <v>50</v>
      </c>
      <c r="S1938" s="32">
        <f t="shared" ref="S1938:S1954" si="5342">S1939</f>
        <v>0</v>
      </c>
      <c r="T1938" s="32">
        <f t="shared" ref="T1938:T1954" si="5343">T1939</f>
        <v>0</v>
      </c>
      <c r="U1938" s="32">
        <v>0</v>
      </c>
      <c r="V1938" s="32">
        <f t="shared" si="5242"/>
        <v>271.5</v>
      </c>
      <c r="W1938" s="32">
        <f t="shared" ref="W1938:W1954" si="5344">W1939</f>
        <v>0</v>
      </c>
      <c r="X1938" s="32">
        <f t="shared" ref="X1938:X1954" si="5345">X1939</f>
        <v>0</v>
      </c>
      <c r="Y1938" s="32">
        <f t="shared" ref="Y1938:Y1954" si="5346">Y1939</f>
        <v>0</v>
      </c>
      <c r="Z1938" s="32">
        <f t="shared" ref="Z1938:Z1954" si="5347">Z1939</f>
        <v>0</v>
      </c>
      <c r="AA1938" s="32">
        <f t="shared" ref="AA1938:AA1954" si="5348">AA1939</f>
        <v>0</v>
      </c>
      <c r="AB1938" s="32">
        <f t="shared" ref="AB1938:AB1954" si="5349">AB1939</f>
        <v>171.5</v>
      </c>
      <c r="AC1938" s="33">
        <f t="shared" ref="AC1938:AC1954" si="5350">AC1939</f>
        <v>271.5</v>
      </c>
      <c r="AD1938" s="33">
        <f t="shared" ref="AD1938:AD1954" si="5351">AD1939</f>
        <v>271.5</v>
      </c>
      <c r="AE1938" s="34">
        <f t="shared" si="5238"/>
        <v>100</v>
      </c>
      <c r="AF1938" s="32">
        <f t="shared" ref="AF1938:AF1954" si="5352">AF1939</f>
        <v>271.5</v>
      </c>
      <c r="AG1938" s="32">
        <f t="shared" ref="AG1938:AG1954" si="5353">AG1939</f>
        <v>0</v>
      </c>
      <c r="AH1938" s="32">
        <f t="shared" ref="AH1938:AH1954" si="5354">AH1939</f>
        <v>0</v>
      </c>
      <c r="AI1938" s="32">
        <f t="shared" ref="AI1938:AI1954" si="5355">AI1939</f>
        <v>0</v>
      </c>
      <c r="AJ1938" s="32">
        <f t="shared" ref="AJ1938:AJ1954" si="5356">AJ1939</f>
        <v>0</v>
      </c>
      <c r="AK1938" s="32">
        <f t="shared" ref="AK1938:AK1954" si="5357">AK1939</f>
        <v>0</v>
      </c>
      <c r="AL1938" s="32">
        <f t="shared" si="5239"/>
        <v>271.5</v>
      </c>
      <c r="AM1938" s="32">
        <f t="shared" si="5240"/>
        <v>0</v>
      </c>
    </row>
    <row r="1939" spans="2:40" ht="31.2" x14ac:dyDescent="0.3">
      <c r="B1939" s="30" t="s">
        <v>845</v>
      </c>
      <c r="C1939" s="30" t="s">
        <v>38</v>
      </c>
      <c r="D1939" s="30" t="s">
        <v>40</v>
      </c>
      <c r="E1939" s="15" t="str">
        <f t="shared" si="5241"/>
        <v>0113</v>
      </c>
      <c r="F1939" s="30" t="s">
        <v>340</v>
      </c>
      <c r="G1939" s="30" t="s">
        <v>174</v>
      </c>
      <c r="H1939" s="31" t="s">
        <v>175</v>
      </c>
      <c r="I1939" s="32">
        <f t="shared" si="5332"/>
        <v>221.5</v>
      </c>
      <c r="J1939" s="32">
        <f t="shared" si="5333"/>
        <v>221.5</v>
      </c>
      <c r="K1939" s="32">
        <f t="shared" si="5334"/>
        <v>221.5</v>
      </c>
      <c r="L1939" s="32">
        <f t="shared" si="5335"/>
        <v>0</v>
      </c>
      <c r="M1939" s="32">
        <f t="shared" si="5336"/>
        <v>0</v>
      </c>
      <c r="N1939" s="32">
        <f t="shared" si="5337"/>
        <v>0</v>
      </c>
      <c r="O1939" s="32">
        <f t="shared" si="5338"/>
        <v>0</v>
      </c>
      <c r="P1939" s="32">
        <f t="shared" si="5339"/>
        <v>0</v>
      </c>
      <c r="Q1939" s="32">
        <f t="shared" si="5340"/>
        <v>0</v>
      </c>
      <c r="R1939" s="32">
        <f t="shared" si="5341"/>
        <v>50</v>
      </c>
      <c r="S1939" s="32">
        <f t="shared" si="5342"/>
        <v>0</v>
      </c>
      <c r="T1939" s="32">
        <f t="shared" si="5343"/>
        <v>0</v>
      </c>
      <c r="U1939" s="32">
        <v>0</v>
      </c>
      <c r="V1939" s="32">
        <f t="shared" si="5242"/>
        <v>271.5</v>
      </c>
      <c r="W1939" s="32">
        <f t="shared" si="5344"/>
        <v>0</v>
      </c>
      <c r="X1939" s="32">
        <f t="shared" si="5345"/>
        <v>0</v>
      </c>
      <c r="Y1939" s="32">
        <f t="shared" si="5346"/>
        <v>0</v>
      </c>
      <c r="Z1939" s="32">
        <f t="shared" si="5347"/>
        <v>0</v>
      </c>
      <c r="AA1939" s="32">
        <f t="shared" si="5348"/>
        <v>0</v>
      </c>
      <c r="AB1939" s="32">
        <f t="shared" si="5349"/>
        <v>171.5</v>
      </c>
      <c r="AC1939" s="33">
        <f t="shared" si="5350"/>
        <v>271.5</v>
      </c>
      <c r="AD1939" s="33">
        <f t="shared" si="5351"/>
        <v>271.5</v>
      </c>
      <c r="AE1939" s="34">
        <f t="shared" si="5238"/>
        <v>100</v>
      </c>
      <c r="AF1939" s="32">
        <f t="shared" si="5352"/>
        <v>271.5</v>
      </c>
      <c r="AG1939" s="32">
        <f t="shared" si="5353"/>
        <v>0</v>
      </c>
      <c r="AH1939" s="32">
        <f t="shared" si="5354"/>
        <v>0</v>
      </c>
      <c r="AI1939" s="32">
        <f t="shared" si="5355"/>
        <v>0</v>
      </c>
      <c r="AJ1939" s="32">
        <f t="shared" si="5356"/>
        <v>0</v>
      </c>
      <c r="AK1939" s="32">
        <f t="shared" si="5357"/>
        <v>0</v>
      </c>
      <c r="AL1939" s="32">
        <f t="shared" si="5239"/>
        <v>271.5</v>
      </c>
      <c r="AM1939" s="32">
        <f t="shared" si="5240"/>
        <v>0</v>
      </c>
    </row>
    <row r="1940" spans="2:40" ht="62.4" x14ac:dyDescent="0.3">
      <c r="B1940" s="30" t="s">
        <v>845</v>
      </c>
      <c r="C1940" s="30" t="s">
        <v>38</v>
      </c>
      <c r="D1940" s="30" t="s">
        <v>40</v>
      </c>
      <c r="E1940" s="15" t="str">
        <f t="shared" si="5241"/>
        <v>0113</v>
      </c>
      <c r="F1940" s="30" t="s">
        <v>340</v>
      </c>
      <c r="G1940" s="30" t="s">
        <v>370</v>
      </c>
      <c r="H1940" s="31" t="s">
        <v>371</v>
      </c>
      <c r="I1940" s="32">
        <v>221.5</v>
      </c>
      <c r="J1940" s="32">
        <v>221.5</v>
      </c>
      <c r="K1940" s="32">
        <v>221.5</v>
      </c>
      <c r="L1940" s="32"/>
      <c r="M1940" s="32"/>
      <c r="N1940" s="32"/>
      <c r="O1940" s="32">
        <v>0</v>
      </c>
      <c r="P1940" s="32">
        <v>0</v>
      </c>
      <c r="Q1940" s="32">
        <v>0</v>
      </c>
      <c r="R1940" s="32">
        <v>50</v>
      </c>
      <c r="S1940" s="32">
        <v>0</v>
      </c>
      <c r="T1940" s="32">
        <v>0</v>
      </c>
      <c r="U1940" s="32">
        <v>0</v>
      </c>
      <c r="V1940" s="32">
        <f t="shared" si="5242"/>
        <v>271.5</v>
      </c>
      <c r="W1940" s="32"/>
      <c r="X1940" s="32"/>
      <c r="Y1940" s="32"/>
      <c r="Z1940" s="32"/>
      <c r="AA1940" s="32"/>
      <c r="AB1940" s="32">
        <v>171.5</v>
      </c>
      <c r="AC1940" s="33">
        <v>271.5</v>
      </c>
      <c r="AD1940" s="33">
        <v>271.5</v>
      </c>
      <c r="AE1940" s="34">
        <f t="shared" si="5238"/>
        <v>100</v>
      </c>
      <c r="AF1940" s="32">
        <v>271.5</v>
      </c>
      <c r="AG1940" s="32">
        <v>0</v>
      </c>
      <c r="AH1940" s="32">
        <v>0</v>
      </c>
      <c r="AI1940" s="32">
        <v>0</v>
      </c>
      <c r="AJ1940" s="32">
        <v>0</v>
      </c>
      <c r="AK1940" s="32">
        <v>0</v>
      </c>
      <c r="AL1940" s="32">
        <f t="shared" si="5239"/>
        <v>271.5</v>
      </c>
      <c r="AM1940" s="32">
        <f t="shared" si="5240"/>
        <v>0</v>
      </c>
      <c r="AN1940" s="12"/>
    </row>
    <row r="1941" spans="2:40" ht="31.2" hidden="1" customHeight="1" x14ac:dyDescent="0.3">
      <c r="B1941" s="30" t="s">
        <v>845</v>
      </c>
      <c r="C1941" s="30" t="s">
        <v>38</v>
      </c>
      <c r="D1941" s="30" t="s">
        <v>40</v>
      </c>
      <c r="E1941" s="15" t="str">
        <f t="shared" si="5241"/>
        <v>0113</v>
      </c>
      <c r="F1941" s="30" t="s">
        <v>681</v>
      </c>
      <c r="G1941" s="30"/>
      <c r="H1941" s="31" t="s">
        <v>682</v>
      </c>
      <c r="I1941" s="32">
        <f t="shared" si="5332"/>
        <v>3000</v>
      </c>
      <c r="J1941" s="32">
        <f t="shared" si="5333"/>
        <v>3000</v>
      </c>
      <c r="K1941" s="32">
        <f t="shared" si="5334"/>
        <v>3000</v>
      </c>
      <c r="L1941" s="32">
        <f t="shared" si="5335"/>
        <v>1000</v>
      </c>
      <c r="M1941" s="32">
        <f t="shared" si="5336"/>
        <v>1000</v>
      </c>
      <c r="N1941" s="32">
        <f t="shared" si="5337"/>
        <v>1000</v>
      </c>
      <c r="O1941" s="32">
        <f t="shared" si="5338"/>
        <v>0</v>
      </c>
      <c r="P1941" s="32">
        <f t="shared" si="5339"/>
        <v>0</v>
      </c>
      <c r="Q1941" s="32">
        <f t="shared" si="5340"/>
        <v>0</v>
      </c>
      <c r="R1941" s="32">
        <f t="shared" si="5341"/>
        <v>0</v>
      </c>
      <c r="S1941" s="32">
        <f t="shared" si="5342"/>
        <v>0</v>
      </c>
      <c r="T1941" s="32">
        <f t="shared" si="5343"/>
        <v>0</v>
      </c>
      <c r="U1941" s="32">
        <v>0</v>
      </c>
      <c r="V1941" s="32">
        <f t="shared" si="5242"/>
        <v>4000</v>
      </c>
      <c r="W1941" s="32">
        <f t="shared" si="5344"/>
        <v>0</v>
      </c>
      <c r="X1941" s="32">
        <f t="shared" si="5345"/>
        <v>0</v>
      </c>
      <c r="Y1941" s="32">
        <f t="shared" si="5346"/>
        <v>0</v>
      </c>
      <c r="Z1941" s="32">
        <f t="shared" si="5347"/>
        <v>0</v>
      </c>
      <c r="AA1941" s="32">
        <f t="shared" si="5348"/>
        <v>0</v>
      </c>
      <c r="AB1941" s="32">
        <f t="shared" si="5349"/>
        <v>0</v>
      </c>
      <c r="AC1941" s="33">
        <f t="shared" si="5350"/>
        <v>0</v>
      </c>
      <c r="AD1941" s="33">
        <f t="shared" si="5351"/>
        <v>0</v>
      </c>
      <c r="AE1941" s="34" t="e">
        <f t="shared" si="5238"/>
        <v>#DIV/0!</v>
      </c>
      <c r="AF1941" s="32">
        <f t="shared" si="5352"/>
        <v>0</v>
      </c>
      <c r="AG1941" s="32">
        <f t="shared" si="5353"/>
        <v>0</v>
      </c>
      <c r="AH1941" s="32">
        <f t="shared" si="5354"/>
        <v>0</v>
      </c>
      <c r="AI1941" s="32">
        <f t="shared" si="5355"/>
        <v>0</v>
      </c>
      <c r="AJ1941" s="32">
        <f t="shared" si="5356"/>
        <v>0</v>
      </c>
      <c r="AK1941" s="32">
        <f t="shared" si="5357"/>
        <v>0</v>
      </c>
      <c r="AL1941" s="32">
        <f t="shared" si="5239"/>
        <v>0</v>
      </c>
      <c r="AM1941" s="32">
        <f t="shared" si="5240"/>
        <v>4000</v>
      </c>
      <c r="AN1941" s="12" t="s">
        <v>35</v>
      </c>
    </row>
    <row r="1942" spans="2:40" ht="31.2" hidden="1" customHeight="1" x14ac:dyDescent="0.3">
      <c r="B1942" s="30" t="s">
        <v>845</v>
      </c>
      <c r="C1942" s="30" t="s">
        <v>38</v>
      </c>
      <c r="D1942" s="30" t="s">
        <v>40</v>
      </c>
      <c r="E1942" s="15" t="str">
        <f t="shared" si="5241"/>
        <v>0113</v>
      </c>
      <c r="F1942" s="30" t="s">
        <v>681</v>
      </c>
      <c r="G1942" s="30" t="s">
        <v>50</v>
      </c>
      <c r="H1942" s="31" t="s">
        <v>51</v>
      </c>
      <c r="I1942" s="32">
        <f t="shared" si="5332"/>
        <v>3000</v>
      </c>
      <c r="J1942" s="32">
        <f t="shared" si="5333"/>
        <v>3000</v>
      </c>
      <c r="K1942" s="32">
        <f t="shared" si="5334"/>
        <v>3000</v>
      </c>
      <c r="L1942" s="32">
        <f t="shared" si="5335"/>
        <v>1000</v>
      </c>
      <c r="M1942" s="32">
        <f t="shared" si="5336"/>
        <v>1000</v>
      </c>
      <c r="N1942" s="32">
        <f t="shared" si="5337"/>
        <v>1000</v>
      </c>
      <c r="O1942" s="32">
        <f t="shared" si="5338"/>
        <v>0</v>
      </c>
      <c r="P1942" s="32">
        <f t="shared" si="5339"/>
        <v>0</v>
      </c>
      <c r="Q1942" s="32">
        <f t="shared" si="5340"/>
        <v>0</v>
      </c>
      <c r="R1942" s="32">
        <f t="shared" si="5341"/>
        <v>0</v>
      </c>
      <c r="S1942" s="32">
        <f t="shared" si="5342"/>
        <v>0</v>
      </c>
      <c r="T1942" s="32">
        <f t="shared" si="5343"/>
        <v>0</v>
      </c>
      <c r="U1942" s="32">
        <v>0</v>
      </c>
      <c r="V1942" s="32">
        <f t="shared" si="5242"/>
        <v>4000</v>
      </c>
      <c r="W1942" s="32">
        <f t="shared" si="5344"/>
        <v>0</v>
      </c>
      <c r="X1942" s="32">
        <f t="shared" si="5345"/>
        <v>0</v>
      </c>
      <c r="Y1942" s="32">
        <f t="shared" si="5346"/>
        <v>0</v>
      </c>
      <c r="Z1942" s="32">
        <f t="shared" si="5347"/>
        <v>0</v>
      </c>
      <c r="AA1942" s="32">
        <f t="shared" si="5348"/>
        <v>0</v>
      </c>
      <c r="AB1942" s="32">
        <f t="shared" si="5349"/>
        <v>0</v>
      </c>
      <c r="AC1942" s="33">
        <f t="shared" si="5350"/>
        <v>0</v>
      </c>
      <c r="AD1942" s="33">
        <f t="shared" si="5351"/>
        <v>0</v>
      </c>
      <c r="AE1942" s="34" t="e">
        <f t="shared" si="5238"/>
        <v>#DIV/0!</v>
      </c>
      <c r="AF1942" s="32">
        <f t="shared" si="5352"/>
        <v>0</v>
      </c>
      <c r="AG1942" s="32">
        <f t="shared" si="5353"/>
        <v>0</v>
      </c>
      <c r="AH1942" s="32">
        <f t="shared" si="5354"/>
        <v>0</v>
      </c>
      <c r="AI1942" s="32">
        <f t="shared" si="5355"/>
        <v>0</v>
      </c>
      <c r="AJ1942" s="32">
        <f t="shared" si="5356"/>
        <v>0</v>
      </c>
      <c r="AK1942" s="32">
        <f t="shared" si="5357"/>
        <v>0</v>
      </c>
      <c r="AL1942" s="32">
        <f t="shared" si="5239"/>
        <v>0</v>
      </c>
      <c r="AM1942" s="32">
        <f t="shared" si="5240"/>
        <v>4000</v>
      </c>
      <c r="AN1942" s="12" t="s">
        <v>35</v>
      </c>
    </row>
    <row r="1943" spans="2:40" ht="31.2" hidden="1" customHeight="1" x14ac:dyDescent="0.3">
      <c r="B1943" s="30" t="s">
        <v>845</v>
      </c>
      <c r="C1943" s="30" t="s">
        <v>38</v>
      </c>
      <c r="D1943" s="30" t="s">
        <v>40</v>
      </c>
      <c r="E1943" s="15" t="str">
        <f t="shared" si="5241"/>
        <v>0113</v>
      </c>
      <c r="F1943" s="30" t="s">
        <v>681</v>
      </c>
      <c r="G1943" s="30" t="s">
        <v>52</v>
      </c>
      <c r="H1943" s="31" t="s">
        <v>53</v>
      </c>
      <c r="I1943" s="32">
        <v>3000</v>
      </c>
      <c r="J1943" s="32">
        <v>3000</v>
      </c>
      <c r="K1943" s="32">
        <v>3000</v>
      </c>
      <c r="L1943" s="32">
        <v>1000</v>
      </c>
      <c r="M1943" s="32">
        <v>1000</v>
      </c>
      <c r="N1943" s="32">
        <v>1000</v>
      </c>
      <c r="O1943" s="32">
        <v>0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2">
        <v>0</v>
      </c>
      <c r="V1943" s="32">
        <f t="shared" si="5242"/>
        <v>4000</v>
      </c>
      <c r="W1943" s="32"/>
      <c r="X1943" s="32"/>
      <c r="Y1943" s="32"/>
      <c r="Z1943" s="32"/>
      <c r="AA1943" s="32"/>
      <c r="AB1943" s="32">
        <v>0</v>
      </c>
      <c r="AC1943" s="33">
        <v>0</v>
      </c>
      <c r="AD1943" s="33">
        <v>0</v>
      </c>
      <c r="AE1943" s="34" t="e">
        <f t="shared" si="5238"/>
        <v>#DIV/0!</v>
      </c>
      <c r="AF1943" s="32">
        <v>0</v>
      </c>
      <c r="AG1943" s="32">
        <v>0</v>
      </c>
      <c r="AH1943" s="32">
        <v>0</v>
      </c>
      <c r="AI1943" s="32">
        <v>0</v>
      </c>
      <c r="AJ1943" s="32">
        <v>0</v>
      </c>
      <c r="AK1943" s="32">
        <v>0</v>
      </c>
      <c r="AL1943" s="32">
        <f t="shared" si="5239"/>
        <v>0</v>
      </c>
      <c r="AM1943" s="32">
        <f t="shared" si="5240"/>
        <v>4000</v>
      </c>
      <c r="AN1943" s="12" t="s">
        <v>35</v>
      </c>
    </row>
    <row r="1944" spans="2:40" ht="31.2" x14ac:dyDescent="0.3">
      <c r="B1944" s="30" t="s">
        <v>845</v>
      </c>
      <c r="C1944" s="30" t="s">
        <v>38</v>
      </c>
      <c r="D1944" s="30" t="s">
        <v>40</v>
      </c>
      <c r="E1944" s="15" t="str">
        <f t="shared" si="5241"/>
        <v>0113</v>
      </c>
      <c r="F1944" s="30" t="s">
        <v>683</v>
      </c>
      <c r="G1944" s="30"/>
      <c r="H1944" s="31" t="s">
        <v>684</v>
      </c>
      <c r="I1944" s="32">
        <f t="shared" si="5332"/>
        <v>942.6</v>
      </c>
      <c r="J1944" s="32">
        <f t="shared" si="5333"/>
        <v>942.6</v>
      </c>
      <c r="K1944" s="32">
        <f t="shared" si="5334"/>
        <v>942.6</v>
      </c>
      <c r="L1944" s="32">
        <f t="shared" si="5335"/>
        <v>0</v>
      </c>
      <c r="M1944" s="32">
        <f t="shared" si="5336"/>
        <v>0</v>
      </c>
      <c r="N1944" s="32">
        <f t="shared" si="5337"/>
        <v>0</v>
      </c>
      <c r="O1944" s="32">
        <f t="shared" si="5338"/>
        <v>0</v>
      </c>
      <c r="P1944" s="32">
        <f t="shared" si="5339"/>
        <v>0</v>
      </c>
      <c r="Q1944" s="32">
        <f t="shared" si="5340"/>
        <v>0</v>
      </c>
      <c r="R1944" s="32">
        <f t="shared" si="5341"/>
        <v>0</v>
      </c>
      <c r="S1944" s="32">
        <f t="shared" si="5342"/>
        <v>0</v>
      </c>
      <c r="T1944" s="32">
        <f t="shared" si="5343"/>
        <v>0</v>
      </c>
      <c r="U1944" s="32">
        <v>0</v>
      </c>
      <c r="V1944" s="32">
        <f t="shared" si="5242"/>
        <v>942.6</v>
      </c>
      <c r="W1944" s="32">
        <f t="shared" si="5344"/>
        <v>0</v>
      </c>
      <c r="X1944" s="32">
        <f t="shared" si="5345"/>
        <v>0</v>
      </c>
      <c r="Y1944" s="32">
        <f t="shared" si="5346"/>
        <v>0</v>
      </c>
      <c r="Z1944" s="32">
        <f t="shared" si="5347"/>
        <v>0</v>
      </c>
      <c r="AA1944" s="32">
        <f t="shared" si="5348"/>
        <v>0</v>
      </c>
      <c r="AB1944" s="32">
        <f t="shared" si="5349"/>
        <v>706.95</v>
      </c>
      <c r="AC1944" s="33">
        <f t="shared" si="5350"/>
        <v>942.6</v>
      </c>
      <c r="AD1944" s="33">
        <f t="shared" si="5351"/>
        <v>942.6</v>
      </c>
      <c r="AE1944" s="34">
        <f t="shared" si="5238"/>
        <v>100</v>
      </c>
      <c r="AF1944" s="32">
        <f t="shared" si="5352"/>
        <v>942.6</v>
      </c>
      <c r="AG1944" s="32">
        <f t="shared" si="5353"/>
        <v>0</v>
      </c>
      <c r="AH1944" s="32">
        <f t="shared" si="5354"/>
        <v>0</v>
      </c>
      <c r="AI1944" s="32">
        <f t="shared" si="5355"/>
        <v>0</v>
      </c>
      <c r="AJ1944" s="32">
        <f t="shared" si="5356"/>
        <v>0</v>
      </c>
      <c r="AK1944" s="32">
        <f t="shared" si="5357"/>
        <v>0</v>
      </c>
      <c r="AL1944" s="32">
        <f t="shared" si="5239"/>
        <v>942.6</v>
      </c>
      <c r="AM1944" s="32">
        <f t="shared" si="5240"/>
        <v>0</v>
      </c>
    </row>
    <row r="1945" spans="2:40" ht="31.2" x14ac:dyDescent="0.3">
      <c r="B1945" s="30" t="s">
        <v>845</v>
      </c>
      <c r="C1945" s="30" t="s">
        <v>38</v>
      </c>
      <c r="D1945" s="30" t="s">
        <v>40</v>
      </c>
      <c r="E1945" s="15" t="str">
        <f t="shared" si="5241"/>
        <v>0113</v>
      </c>
      <c r="F1945" s="30" t="s">
        <v>683</v>
      </c>
      <c r="G1945" s="30" t="s">
        <v>174</v>
      </c>
      <c r="H1945" s="31" t="s">
        <v>175</v>
      </c>
      <c r="I1945" s="32">
        <f t="shared" si="5332"/>
        <v>942.6</v>
      </c>
      <c r="J1945" s="32">
        <f t="shared" si="5333"/>
        <v>942.6</v>
      </c>
      <c r="K1945" s="32">
        <f t="shared" si="5334"/>
        <v>942.6</v>
      </c>
      <c r="L1945" s="32">
        <f t="shared" si="5335"/>
        <v>0</v>
      </c>
      <c r="M1945" s="32">
        <f t="shared" si="5336"/>
        <v>0</v>
      </c>
      <c r="N1945" s="32">
        <f t="shared" si="5337"/>
        <v>0</v>
      </c>
      <c r="O1945" s="32">
        <f t="shared" si="5338"/>
        <v>0</v>
      </c>
      <c r="P1945" s="32">
        <f t="shared" si="5339"/>
        <v>0</v>
      </c>
      <c r="Q1945" s="32">
        <f t="shared" si="5340"/>
        <v>0</v>
      </c>
      <c r="R1945" s="32">
        <f t="shared" si="5341"/>
        <v>0</v>
      </c>
      <c r="S1945" s="32">
        <f t="shared" si="5342"/>
        <v>0</v>
      </c>
      <c r="T1945" s="32">
        <f t="shared" si="5343"/>
        <v>0</v>
      </c>
      <c r="U1945" s="32">
        <v>0</v>
      </c>
      <c r="V1945" s="32">
        <f t="shared" si="5242"/>
        <v>942.6</v>
      </c>
      <c r="W1945" s="32">
        <f t="shared" si="5344"/>
        <v>0</v>
      </c>
      <c r="X1945" s="32">
        <f t="shared" si="5345"/>
        <v>0</v>
      </c>
      <c r="Y1945" s="32">
        <f t="shared" si="5346"/>
        <v>0</v>
      </c>
      <c r="Z1945" s="32">
        <f t="shared" si="5347"/>
        <v>0</v>
      </c>
      <c r="AA1945" s="32">
        <f t="shared" si="5348"/>
        <v>0</v>
      </c>
      <c r="AB1945" s="32">
        <f t="shared" si="5349"/>
        <v>706.95</v>
      </c>
      <c r="AC1945" s="33">
        <f t="shared" si="5350"/>
        <v>942.6</v>
      </c>
      <c r="AD1945" s="33">
        <f t="shared" si="5351"/>
        <v>942.6</v>
      </c>
      <c r="AE1945" s="34">
        <f t="shared" si="5238"/>
        <v>100</v>
      </c>
      <c r="AF1945" s="32">
        <f t="shared" si="5352"/>
        <v>942.6</v>
      </c>
      <c r="AG1945" s="32">
        <f t="shared" si="5353"/>
        <v>0</v>
      </c>
      <c r="AH1945" s="32">
        <f t="shared" si="5354"/>
        <v>0</v>
      </c>
      <c r="AI1945" s="32">
        <f t="shared" si="5355"/>
        <v>0</v>
      </c>
      <c r="AJ1945" s="32">
        <f t="shared" si="5356"/>
        <v>0</v>
      </c>
      <c r="AK1945" s="32">
        <f t="shared" si="5357"/>
        <v>0</v>
      </c>
      <c r="AL1945" s="32">
        <f t="shared" si="5239"/>
        <v>942.6</v>
      </c>
      <c r="AM1945" s="32">
        <f t="shared" si="5240"/>
        <v>0</v>
      </c>
    </row>
    <row r="1946" spans="2:40" ht="62.4" x14ac:dyDescent="0.3">
      <c r="B1946" s="30" t="s">
        <v>845</v>
      </c>
      <c r="C1946" s="30" t="s">
        <v>38</v>
      </c>
      <c r="D1946" s="30" t="s">
        <v>40</v>
      </c>
      <c r="E1946" s="15" t="str">
        <f t="shared" si="5241"/>
        <v>0113</v>
      </c>
      <c r="F1946" s="30" t="s">
        <v>683</v>
      </c>
      <c r="G1946" s="30" t="s">
        <v>370</v>
      </c>
      <c r="H1946" s="31" t="s">
        <v>371</v>
      </c>
      <c r="I1946" s="32">
        <v>942.6</v>
      </c>
      <c r="J1946" s="32">
        <v>942.6</v>
      </c>
      <c r="K1946" s="32">
        <v>942.6</v>
      </c>
      <c r="L1946" s="32"/>
      <c r="M1946" s="32"/>
      <c r="N1946" s="32"/>
      <c r="O1946" s="32">
        <v>0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2">
        <v>0</v>
      </c>
      <c r="V1946" s="32">
        <f t="shared" si="5242"/>
        <v>942.6</v>
      </c>
      <c r="W1946" s="32"/>
      <c r="X1946" s="32"/>
      <c r="Y1946" s="32"/>
      <c r="Z1946" s="32"/>
      <c r="AA1946" s="32"/>
      <c r="AB1946" s="32">
        <v>706.95</v>
      </c>
      <c r="AC1946" s="33">
        <v>942.6</v>
      </c>
      <c r="AD1946" s="33">
        <v>942.6</v>
      </c>
      <c r="AE1946" s="34">
        <f t="shared" si="5238"/>
        <v>100</v>
      </c>
      <c r="AF1946" s="32">
        <v>942.6</v>
      </c>
      <c r="AG1946" s="32">
        <v>0</v>
      </c>
      <c r="AH1946" s="32">
        <v>0</v>
      </c>
      <c r="AI1946" s="32">
        <v>0</v>
      </c>
      <c r="AJ1946" s="32">
        <v>0</v>
      </c>
      <c r="AK1946" s="32">
        <v>0</v>
      </c>
      <c r="AL1946" s="32">
        <f t="shared" si="5239"/>
        <v>942.6</v>
      </c>
      <c r="AM1946" s="32">
        <f t="shared" si="5240"/>
        <v>0</v>
      </c>
      <c r="AN1946" s="12"/>
    </row>
    <row r="1947" spans="2:40" ht="62.4" x14ac:dyDescent="0.3">
      <c r="B1947" s="30" t="s">
        <v>845</v>
      </c>
      <c r="C1947" s="30" t="s">
        <v>38</v>
      </c>
      <c r="D1947" s="30" t="s">
        <v>40</v>
      </c>
      <c r="E1947" s="15" t="str">
        <f t="shared" si="5241"/>
        <v>0113</v>
      </c>
      <c r="F1947" s="30" t="s">
        <v>685</v>
      </c>
      <c r="G1947" s="30"/>
      <c r="H1947" s="31" t="s">
        <v>686</v>
      </c>
      <c r="I1947" s="32">
        <f t="shared" si="5332"/>
        <v>347.5</v>
      </c>
      <c r="J1947" s="32">
        <f t="shared" si="5333"/>
        <v>347.5</v>
      </c>
      <c r="K1947" s="32">
        <f t="shared" si="5334"/>
        <v>347.5</v>
      </c>
      <c r="L1947" s="32">
        <f t="shared" si="5335"/>
        <v>207.5</v>
      </c>
      <c r="M1947" s="32">
        <f t="shared" si="5336"/>
        <v>207.5</v>
      </c>
      <c r="N1947" s="32">
        <f t="shared" si="5337"/>
        <v>207.5</v>
      </c>
      <c r="O1947" s="32">
        <f t="shared" si="5338"/>
        <v>0</v>
      </c>
      <c r="P1947" s="32">
        <f t="shared" si="5339"/>
        <v>0</v>
      </c>
      <c r="Q1947" s="32">
        <f t="shared" si="5340"/>
        <v>0</v>
      </c>
      <c r="R1947" s="32">
        <f t="shared" si="5341"/>
        <v>0</v>
      </c>
      <c r="S1947" s="32">
        <f t="shared" si="5342"/>
        <v>0</v>
      </c>
      <c r="T1947" s="32">
        <f t="shared" si="5343"/>
        <v>0</v>
      </c>
      <c r="U1947" s="32">
        <v>0</v>
      </c>
      <c r="V1947" s="32">
        <f t="shared" si="5242"/>
        <v>555</v>
      </c>
      <c r="W1947" s="32">
        <f t="shared" si="5344"/>
        <v>0</v>
      </c>
      <c r="X1947" s="32">
        <f t="shared" si="5345"/>
        <v>0</v>
      </c>
      <c r="Y1947" s="32">
        <f t="shared" si="5346"/>
        <v>0</v>
      </c>
      <c r="Z1947" s="32">
        <f t="shared" si="5347"/>
        <v>0</v>
      </c>
      <c r="AA1947" s="32">
        <f t="shared" si="5348"/>
        <v>0</v>
      </c>
      <c r="AB1947" s="32">
        <f t="shared" si="5349"/>
        <v>544.55999999999995</v>
      </c>
      <c r="AC1947" s="33">
        <f t="shared" si="5350"/>
        <v>544.55999999999995</v>
      </c>
      <c r="AD1947" s="33">
        <f t="shared" si="5351"/>
        <v>544.55999999999995</v>
      </c>
      <c r="AE1947" s="34">
        <f t="shared" si="5238"/>
        <v>100</v>
      </c>
      <c r="AF1947" s="32">
        <f t="shared" si="5352"/>
        <v>555</v>
      </c>
      <c r="AG1947" s="32">
        <f t="shared" si="5353"/>
        <v>0</v>
      </c>
      <c r="AH1947" s="32">
        <f t="shared" si="5354"/>
        <v>0</v>
      </c>
      <c r="AI1947" s="32">
        <f t="shared" si="5355"/>
        <v>0</v>
      </c>
      <c r="AJ1947" s="32">
        <f t="shared" si="5356"/>
        <v>0</v>
      </c>
      <c r="AK1947" s="32">
        <f t="shared" si="5357"/>
        <v>0</v>
      </c>
      <c r="AL1947" s="32">
        <f t="shared" si="5239"/>
        <v>555</v>
      </c>
      <c r="AM1947" s="32">
        <f t="shared" si="5240"/>
        <v>0</v>
      </c>
    </row>
    <row r="1948" spans="2:40" ht="31.2" x14ac:dyDescent="0.3">
      <c r="B1948" s="30" t="s">
        <v>845</v>
      </c>
      <c r="C1948" s="30" t="s">
        <v>38</v>
      </c>
      <c r="D1948" s="30" t="s">
        <v>40</v>
      </c>
      <c r="E1948" s="15" t="str">
        <f t="shared" si="5241"/>
        <v>0113</v>
      </c>
      <c r="F1948" s="30" t="s">
        <v>685</v>
      </c>
      <c r="G1948" s="30" t="s">
        <v>174</v>
      </c>
      <c r="H1948" s="31" t="s">
        <v>175</v>
      </c>
      <c r="I1948" s="32">
        <f t="shared" si="5332"/>
        <v>347.5</v>
      </c>
      <c r="J1948" s="32">
        <f t="shared" si="5333"/>
        <v>347.5</v>
      </c>
      <c r="K1948" s="32">
        <f t="shared" si="5334"/>
        <v>347.5</v>
      </c>
      <c r="L1948" s="32">
        <f t="shared" si="5335"/>
        <v>207.5</v>
      </c>
      <c r="M1948" s="32">
        <f t="shared" si="5336"/>
        <v>207.5</v>
      </c>
      <c r="N1948" s="32">
        <f t="shared" si="5337"/>
        <v>207.5</v>
      </c>
      <c r="O1948" s="32">
        <f t="shared" si="5338"/>
        <v>0</v>
      </c>
      <c r="P1948" s="32">
        <f t="shared" si="5339"/>
        <v>0</v>
      </c>
      <c r="Q1948" s="32">
        <f t="shared" si="5340"/>
        <v>0</v>
      </c>
      <c r="R1948" s="32">
        <f t="shared" si="5341"/>
        <v>0</v>
      </c>
      <c r="S1948" s="32">
        <f t="shared" si="5342"/>
        <v>0</v>
      </c>
      <c r="T1948" s="32">
        <f t="shared" si="5343"/>
        <v>0</v>
      </c>
      <c r="U1948" s="32">
        <v>0</v>
      </c>
      <c r="V1948" s="32">
        <f t="shared" si="5242"/>
        <v>555</v>
      </c>
      <c r="W1948" s="32">
        <f t="shared" si="5344"/>
        <v>0</v>
      </c>
      <c r="X1948" s="32">
        <f t="shared" si="5345"/>
        <v>0</v>
      </c>
      <c r="Y1948" s="32">
        <f t="shared" si="5346"/>
        <v>0</v>
      </c>
      <c r="Z1948" s="32">
        <f t="shared" si="5347"/>
        <v>0</v>
      </c>
      <c r="AA1948" s="32">
        <f t="shared" si="5348"/>
        <v>0</v>
      </c>
      <c r="AB1948" s="32">
        <f t="shared" si="5349"/>
        <v>544.55999999999995</v>
      </c>
      <c r="AC1948" s="33">
        <f t="shared" si="5350"/>
        <v>544.55999999999995</v>
      </c>
      <c r="AD1948" s="33">
        <f t="shared" si="5351"/>
        <v>544.55999999999995</v>
      </c>
      <c r="AE1948" s="34">
        <f t="shared" si="5238"/>
        <v>100</v>
      </c>
      <c r="AF1948" s="32">
        <f t="shared" si="5352"/>
        <v>555</v>
      </c>
      <c r="AG1948" s="32">
        <f t="shared" si="5353"/>
        <v>0</v>
      </c>
      <c r="AH1948" s="32">
        <f t="shared" si="5354"/>
        <v>0</v>
      </c>
      <c r="AI1948" s="32">
        <f t="shared" si="5355"/>
        <v>0</v>
      </c>
      <c r="AJ1948" s="32">
        <f t="shared" si="5356"/>
        <v>0</v>
      </c>
      <c r="AK1948" s="32">
        <f t="shared" si="5357"/>
        <v>0</v>
      </c>
      <c r="AL1948" s="32">
        <f t="shared" si="5239"/>
        <v>555</v>
      </c>
      <c r="AM1948" s="32">
        <f t="shared" si="5240"/>
        <v>0</v>
      </c>
    </row>
    <row r="1949" spans="2:40" ht="62.4" x14ac:dyDescent="0.3">
      <c r="B1949" s="30" t="s">
        <v>845</v>
      </c>
      <c r="C1949" s="30" t="s">
        <v>38</v>
      </c>
      <c r="D1949" s="30" t="s">
        <v>40</v>
      </c>
      <c r="E1949" s="15" t="str">
        <f t="shared" si="5241"/>
        <v>0113</v>
      </c>
      <c r="F1949" s="30" t="s">
        <v>685</v>
      </c>
      <c r="G1949" s="30" t="s">
        <v>370</v>
      </c>
      <c r="H1949" s="31" t="s">
        <v>371</v>
      </c>
      <c r="I1949" s="32">
        <v>347.5</v>
      </c>
      <c r="J1949" s="32">
        <v>347.5</v>
      </c>
      <c r="K1949" s="32">
        <v>347.5</v>
      </c>
      <c r="L1949" s="32">
        <v>207.5</v>
      </c>
      <c r="M1949" s="32">
        <v>207.5</v>
      </c>
      <c r="N1949" s="32">
        <v>207.5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2">
        <v>0</v>
      </c>
      <c r="V1949" s="32">
        <f t="shared" si="5242"/>
        <v>555</v>
      </c>
      <c r="W1949" s="32"/>
      <c r="X1949" s="32"/>
      <c r="Y1949" s="32"/>
      <c r="Z1949" s="32"/>
      <c r="AA1949" s="32"/>
      <c r="AB1949" s="32">
        <v>544.55999999999995</v>
      </c>
      <c r="AC1949" s="33">
        <v>544.55999999999995</v>
      </c>
      <c r="AD1949" s="33">
        <v>544.55999999999995</v>
      </c>
      <c r="AE1949" s="34">
        <f t="shared" si="5238"/>
        <v>100</v>
      </c>
      <c r="AF1949" s="32">
        <v>555</v>
      </c>
      <c r="AG1949" s="32">
        <v>0</v>
      </c>
      <c r="AH1949" s="32">
        <v>0</v>
      </c>
      <c r="AI1949" s="32">
        <v>0</v>
      </c>
      <c r="AJ1949" s="32">
        <v>0</v>
      </c>
      <c r="AK1949" s="32">
        <v>0</v>
      </c>
      <c r="AL1949" s="32">
        <f t="shared" si="5239"/>
        <v>555</v>
      </c>
      <c r="AM1949" s="32">
        <f t="shared" si="5240"/>
        <v>0</v>
      </c>
      <c r="AN1949" s="12"/>
    </row>
    <row r="1950" spans="2:40" ht="62.4" x14ac:dyDescent="0.3">
      <c r="B1950" s="30" t="s">
        <v>845</v>
      </c>
      <c r="C1950" s="30" t="s">
        <v>38</v>
      </c>
      <c r="D1950" s="30" t="s">
        <v>40</v>
      </c>
      <c r="E1950" s="15" t="str">
        <f t="shared" si="5241"/>
        <v>0113</v>
      </c>
      <c r="F1950" s="30" t="s">
        <v>687</v>
      </c>
      <c r="G1950" s="30"/>
      <c r="H1950" s="31" t="s">
        <v>688</v>
      </c>
      <c r="I1950" s="32">
        <f t="shared" si="5332"/>
        <v>5774</v>
      </c>
      <c r="J1950" s="32">
        <f t="shared" si="5333"/>
        <v>5774</v>
      </c>
      <c r="K1950" s="32">
        <f t="shared" si="5334"/>
        <v>5774</v>
      </c>
      <c r="L1950" s="32">
        <f t="shared" si="5335"/>
        <v>1957.3</v>
      </c>
      <c r="M1950" s="32">
        <f t="shared" si="5336"/>
        <v>1957.3</v>
      </c>
      <c r="N1950" s="32">
        <f t="shared" si="5337"/>
        <v>1957.3</v>
      </c>
      <c r="O1950" s="32">
        <f t="shared" si="5338"/>
        <v>0</v>
      </c>
      <c r="P1950" s="32">
        <f t="shared" si="5339"/>
        <v>0</v>
      </c>
      <c r="Q1950" s="32">
        <f t="shared" si="5340"/>
        <v>0</v>
      </c>
      <c r="R1950" s="32">
        <f t="shared" si="5341"/>
        <v>0</v>
      </c>
      <c r="S1950" s="32">
        <f t="shared" si="5342"/>
        <v>0</v>
      </c>
      <c r="T1950" s="32">
        <f t="shared" si="5343"/>
        <v>0</v>
      </c>
      <c r="U1950" s="32">
        <v>0</v>
      </c>
      <c r="V1950" s="32">
        <f t="shared" si="5242"/>
        <v>7731.3</v>
      </c>
      <c r="W1950" s="32">
        <f t="shared" si="5344"/>
        <v>0</v>
      </c>
      <c r="X1950" s="32">
        <f t="shared" si="5345"/>
        <v>0</v>
      </c>
      <c r="Y1950" s="32">
        <f t="shared" si="5346"/>
        <v>0</v>
      </c>
      <c r="Z1950" s="32">
        <f t="shared" si="5347"/>
        <v>0</v>
      </c>
      <c r="AA1950" s="32">
        <f t="shared" si="5348"/>
        <v>0</v>
      </c>
      <c r="AB1950" s="32">
        <f t="shared" si="5349"/>
        <v>7956.8583399999998</v>
      </c>
      <c r="AC1950" s="33">
        <f t="shared" si="5350"/>
        <v>8061.6239999999998</v>
      </c>
      <c r="AD1950" s="33">
        <f t="shared" si="5351"/>
        <v>8061.6239999999998</v>
      </c>
      <c r="AE1950" s="34">
        <f t="shared" si="5238"/>
        <v>100</v>
      </c>
      <c r="AF1950" s="32">
        <f t="shared" si="5352"/>
        <v>8061.6239999999998</v>
      </c>
      <c r="AG1950" s="32">
        <f t="shared" si="5353"/>
        <v>0</v>
      </c>
      <c r="AH1950" s="32">
        <f t="shared" si="5354"/>
        <v>0</v>
      </c>
      <c r="AI1950" s="32">
        <f t="shared" si="5355"/>
        <v>0</v>
      </c>
      <c r="AJ1950" s="32">
        <f t="shared" si="5356"/>
        <v>0</v>
      </c>
      <c r="AK1950" s="32">
        <f t="shared" si="5357"/>
        <v>0</v>
      </c>
      <c r="AL1950" s="32">
        <f t="shared" si="5239"/>
        <v>8061.6239999999998</v>
      </c>
      <c r="AM1950" s="32">
        <f t="shared" si="5240"/>
        <v>-330.32399999999961</v>
      </c>
    </row>
    <row r="1951" spans="2:40" ht="31.2" x14ac:dyDescent="0.3">
      <c r="B1951" s="30" t="s">
        <v>845</v>
      </c>
      <c r="C1951" s="30" t="s">
        <v>38</v>
      </c>
      <c r="D1951" s="30" t="s">
        <v>40</v>
      </c>
      <c r="E1951" s="15" t="str">
        <f t="shared" si="5241"/>
        <v>0113</v>
      </c>
      <c r="F1951" s="30" t="s">
        <v>689</v>
      </c>
      <c r="G1951" s="30"/>
      <c r="H1951" s="31" t="s">
        <v>690</v>
      </c>
      <c r="I1951" s="32">
        <f t="shared" si="5332"/>
        <v>5774</v>
      </c>
      <c r="J1951" s="32">
        <f t="shared" si="5333"/>
        <v>5774</v>
      </c>
      <c r="K1951" s="32">
        <f t="shared" si="5334"/>
        <v>5774</v>
      </c>
      <c r="L1951" s="32">
        <f t="shared" si="5335"/>
        <v>1957.3</v>
      </c>
      <c r="M1951" s="32">
        <f t="shared" si="5336"/>
        <v>1957.3</v>
      </c>
      <c r="N1951" s="32">
        <f t="shared" si="5337"/>
        <v>1957.3</v>
      </c>
      <c r="O1951" s="32">
        <f t="shared" si="5338"/>
        <v>0</v>
      </c>
      <c r="P1951" s="32">
        <f t="shared" si="5339"/>
        <v>0</v>
      </c>
      <c r="Q1951" s="32">
        <f t="shared" si="5340"/>
        <v>0</v>
      </c>
      <c r="R1951" s="32">
        <f t="shared" si="5341"/>
        <v>0</v>
      </c>
      <c r="S1951" s="32">
        <f t="shared" si="5342"/>
        <v>0</v>
      </c>
      <c r="T1951" s="32">
        <f t="shared" si="5343"/>
        <v>0</v>
      </c>
      <c r="U1951" s="32">
        <v>0</v>
      </c>
      <c r="V1951" s="32">
        <f t="shared" si="5242"/>
        <v>7731.3</v>
      </c>
      <c r="W1951" s="32">
        <f t="shared" si="5344"/>
        <v>0</v>
      </c>
      <c r="X1951" s="32">
        <f t="shared" si="5345"/>
        <v>0</v>
      </c>
      <c r="Y1951" s="32">
        <f t="shared" si="5346"/>
        <v>0</v>
      </c>
      <c r="Z1951" s="32">
        <f t="shared" si="5347"/>
        <v>0</v>
      </c>
      <c r="AA1951" s="32">
        <f t="shared" si="5348"/>
        <v>0</v>
      </c>
      <c r="AB1951" s="32">
        <f t="shared" si="5349"/>
        <v>7956.8583399999998</v>
      </c>
      <c r="AC1951" s="33">
        <f t="shared" si="5350"/>
        <v>8061.6239999999998</v>
      </c>
      <c r="AD1951" s="33">
        <f t="shared" si="5351"/>
        <v>8061.6239999999998</v>
      </c>
      <c r="AE1951" s="34">
        <f t="shared" si="5238"/>
        <v>100</v>
      </c>
      <c r="AF1951" s="32">
        <f t="shared" si="5352"/>
        <v>8061.6239999999998</v>
      </c>
      <c r="AG1951" s="32">
        <f t="shared" si="5353"/>
        <v>0</v>
      </c>
      <c r="AH1951" s="32">
        <f t="shared" si="5354"/>
        <v>0</v>
      </c>
      <c r="AI1951" s="32">
        <f t="shared" si="5355"/>
        <v>0</v>
      </c>
      <c r="AJ1951" s="32">
        <f t="shared" si="5356"/>
        <v>0</v>
      </c>
      <c r="AK1951" s="32">
        <f t="shared" si="5357"/>
        <v>0</v>
      </c>
      <c r="AL1951" s="32">
        <f t="shared" si="5239"/>
        <v>8061.6239999999998</v>
      </c>
      <c r="AM1951" s="32">
        <f t="shared" si="5240"/>
        <v>-330.32399999999961</v>
      </c>
    </row>
    <row r="1952" spans="2:40" ht="31.2" x14ac:dyDescent="0.3">
      <c r="B1952" s="30" t="s">
        <v>845</v>
      </c>
      <c r="C1952" s="30" t="s">
        <v>38</v>
      </c>
      <c r="D1952" s="30" t="s">
        <v>40</v>
      </c>
      <c r="E1952" s="15" t="str">
        <f t="shared" si="5241"/>
        <v>0113</v>
      </c>
      <c r="F1952" s="30" t="s">
        <v>689</v>
      </c>
      <c r="G1952" s="30" t="s">
        <v>174</v>
      </c>
      <c r="H1952" s="31" t="s">
        <v>175</v>
      </c>
      <c r="I1952" s="32">
        <f t="shared" si="5332"/>
        <v>5774</v>
      </c>
      <c r="J1952" s="32">
        <f t="shared" si="5333"/>
        <v>5774</v>
      </c>
      <c r="K1952" s="32">
        <f t="shared" si="5334"/>
        <v>5774</v>
      </c>
      <c r="L1952" s="32">
        <f t="shared" si="5335"/>
        <v>1957.3</v>
      </c>
      <c r="M1952" s="32">
        <f t="shared" si="5336"/>
        <v>1957.3</v>
      </c>
      <c r="N1952" s="32">
        <f t="shared" si="5337"/>
        <v>1957.3</v>
      </c>
      <c r="O1952" s="32">
        <f t="shared" si="5338"/>
        <v>0</v>
      </c>
      <c r="P1952" s="32">
        <f t="shared" si="5339"/>
        <v>0</v>
      </c>
      <c r="Q1952" s="32">
        <f t="shared" si="5340"/>
        <v>0</v>
      </c>
      <c r="R1952" s="32">
        <f t="shared" si="5341"/>
        <v>0</v>
      </c>
      <c r="S1952" s="32">
        <f t="shared" si="5342"/>
        <v>0</v>
      </c>
      <c r="T1952" s="32">
        <f t="shared" si="5343"/>
        <v>0</v>
      </c>
      <c r="U1952" s="32">
        <v>0</v>
      </c>
      <c r="V1952" s="32">
        <f t="shared" si="5242"/>
        <v>7731.3</v>
      </c>
      <c r="W1952" s="32">
        <f t="shared" si="5344"/>
        <v>0</v>
      </c>
      <c r="X1952" s="32">
        <f t="shared" si="5345"/>
        <v>0</v>
      </c>
      <c r="Y1952" s="32">
        <f t="shared" si="5346"/>
        <v>0</v>
      </c>
      <c r="Z1952" s="32">
        <f t="shared" si="5347"/>
        <v>0</v>
      </c>
      <c r="AA1952" s="32">
        <f t="shared" si="5348"/>
        <v>0</v>
      </c>
      <c r="AB1952" s="32">
        <f t="shared" si="5349"/>
        <v>7956.8583399999998</v>
      </c>
      <c r="AC1952" s="33">
        <f t="shared" si="5350"/>
        <v>8061.6239999999998</v>
      </c>
      <c r="AD1952" s="33">
        <f t="shared" si="5351"/>
        <v>8061.6239999999998</v>
      </c>
      <c r="AE1952" s="34">
        <f t="shared" si="5238"/>
        <v>100</v>
      </c>
      <c r="AF1952" s="32">
        <f t="shared" si="5352"/>
        <v>8061.6239999999998</v>
      </c>
      <c r="AG1952" s="32">
        <f t="shared" si="5353"/>
        <v>0</v>
      </c>
      <c r="AH1952" s="32">
        <f t="shared" si="5354"/>
        <v>0</v>
      </c>
      <c r="AI1952" s="32">
        <f t="shared" si="5355"/>
        <v>0</v>
      </c>
      <c r="AJ1952" s="32">
        <f t="shared" si="5356"/>
        <v>0</v>
      </c>
      <c r="AK1952" s="32">
        <f t="shared" si="5357"/>
        <v>0</v>
      </c>
      <c r="AL1952" s="32">
        <f t="shared" si="5239"/>
        <v>8061.6239999999998</v>
      </c>
      <c r="AM1952" s="32">
        <f t="shared" si="5240"/>
        <v>-330.32399999999961</v>
      </c>
    </row>
    <row r="1953" spans="2:40" ht="62.4" x14ac:dyDescent="0.3">
      <c r="B1953" s="30" t="s">
        <v>845</v>
      </c>
      <c r="C1953" s="30" t="s">
        <v>38</v>
      </c>
      <c r="D1953" s="30" t="s">
        <v>40</v>
      </c>
      <c r="E1953" s="15" t="str">
        <f t="shared" si="5241"/>
        <v>0113</v>
      </c>
      <c r="F1953" s="30" t="s">
        <v>689</v>
      </c>
      <c r="G1953" s="30" t="s">
        <v>370</v>
      </c>
      <c r="H1953" s="31" t="s">
        <v>371</v>
      </c>
      <c r="I1953" s="32">
        <v>5774</v>
      </c>
      <c r="J1953" s="32">
        <v>5774</v>
      </c>
      <c r="K1953" s="32">
        <v>5774</v>
      </c>
      <c r="L1953" s="32">
        <v>1957.3</v>
      </c>
      <c r="M1953" s="32">
        <v>1957.3</v>
      </c>
      <c r="N1953" s="32">
        <v>1957.3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2">
        <v>0</v>
      </c>
      <c r="V1953" s="32">
        <f t="shared" si="5242"/>
        <v>7731.3</v>
      </c>
      <c r="W1953" s="32"/>
      <c r="X1953" s="32"/>
      <c r="Y1953" s="32"/>
      <c r="Z1953" s="32"/>
      <c r="AA1953" s="32"/>
      <c r="AB1953" s="32">
        <v>7956.8583399999998</v>
      </c>
      <c r="AC1953" s="33">
        <v>8061.6239999999998</v>
      </c>
      <c r="AD1953" s="33">
        <v>8061.6239999999998</v>
      </c>
      <c r="AE1953" s="34">
        <f t="shared" si="5238"/>
        <v>100</v>
      </c>
      <c r="AF1953" s="32">
        <v>8061.6239999999998</v>
      </c>
      <c r="AG1953" s="32">
        <v>0</v>
      </c>
      <c r="AH1953" s="32">
        <v>0</v>
      </c>
      <c r="AI1953" s="32">
        <v>0</v>
      </c>
      <c r="AJ1953" s="32">
        <v>0</v>
      </c>
      <c r="AK1953" s="32">
        <v>0</v>
      </c>
      <c r="AL1953" s="32">
        <f t="shared" si="5239"/>
        <v>8061.6239999999998</v>
      </c>
      <c r="AM1953" s="32">
        <f t="shared" si="5240"/>
        <v>-330.32399999999961</v>
      </c>
      <c r="AN1953" s="12"/>
    </row>
    <row r="1954" spans="2:40" ht="46.8" x14ac:dyDescent="0.3">
      <c r="B1954" s="30" t="s">
        <v>845</v>
      </c>
      <c r="C1954" s="30" t="s">
        <v>38</v>
      </c>
      <c r="D1954" s="30" t="s">
        <v>40</v>
      </c>
      <c r="E1954" s="15" t="str">
        <f t="shared" si="5241"/>
        <v>0113</v>
      </c>
      <c r="F1954" s="30" t="s">
        <v>691</v>
      </c>
      <c r="G1954" s="30"/>
      <c r="H1954" s="31" t="s">
        <v>692</v>
      </c>
      <c r="I1954" s="32">
        <f t="shared" si="5332"/>
        <v>7384.6</v>
      </c>
      <c r="J1954" s="32">
        <f t="shared" si="5333"/>
        <v>8434.5999999999985</v>
      </c>
      <c r="K1954" s="32">
        <f t="shared" si="5334"/>
        <v>6934.6</v>
      </c>
      <c r="L1954" s="32">
        <f t="shared" si="5335"/>
        <v>339.8</v>
      </c>
      <c r="M1954" s="32">
        <f t="shared" si="5336"/>
        <v>630.79999999999995</v>
      </c>
      <c r="N1954" s="32">
        <f t="shared" si="5337"/>
        <v>933.4</v>
      </c>
      <c r="O1954" s="32">
        <f t="shared" si="5338"/>
        <v>0</v>
      </c>
      <c r="P1954" s="32">
        <f t="shared" si="5339"/>
        <v>194.03399999999999</v>
      </c>
      <c r="Q1954" s="32">
        <f t="shared" si="5340"/>
        <v>0</v>
      </c>
      <c r="R1954" s="32">
        <f t="shared" si="5341"/>
        <v>0</v>
      </c>
      <c r="S1954" s="32">
        <f t="shared" si="5342"/>
        <v>0</v>
      </c>
      <c r="T1954" s="32">
        <f t="shared" si="5343"/>
        <v>0</v>
      </c>
      <c r="U1954" s="32">
        <v>1151.0219999999999</v>
      </c>
      <c r="V1954" s="32">
        <f t="shared" si="5242"/>
        <v>9069.4560000000001</v>
      </c>
      <c r="W1954" s="32">
        <f t="shared" si="5344"/>
        <v>1151.0219999999999</v>
      </c>
      <c r="X1954" s="32">
        <f t="shared" si="5345"/>
        <v>0</v>
      </c>
      <c r="Y1954" s="32">
        <f t="shared" si="5346"/>
        <v>0</v>
      </c>
      <c r="Z1954" s="32">
        <f t="shared" si="5347"/>
        <v>0</v>
      </c>
      <c r="AA1954" s="32">
        <f t="shared" si="5348"/>
        <v>0</v>
      </c>
      <c r="AB1954" s="32">
        <f t="shared" si="5349"/>
        <v>6864.0684499999998</v>
      </c>
      <c r="AC1954" s="33">
        <f t="shared" si="5350"/>
        <v>9312.9510000000009</v>
      </c>
      <c r="AD1954" s="33">
        <f t="shared" si="5351"/>
        <v>9280.9982200000013</v>
      </c>
      <c r="AE1954" s="34">
        <f t="shared" si="5238"/>
        <v>99.656899515524131</v>
      </c>
      <c r="AF1954" s="32">
        <f t="shared" si="5352"/>
        <v>9430.764000000001</v>
      </c>
      <c r="AG1954" s="32">
        <f t="shared" si="5353"/>
        <v>0</v>
      </c>
      <c r="AH1954" s="32">
        <f t="shared" si="5354"/>
        <v>0</v>
      </c>
      <c r="AI1954" s="32">
        <f t="shared" si="5355"/>
        <v>0</v>
      </c>
      <c r="AJ1954" s="32">
        <f t="shared" si="5356"/>
        <v>0</v>
      </c>
      <c r="AK1954" s="32">
        <f t="shared" si="5357"/>
        <v>0</v>
      </c>
      <c r="AL1954" s="32">
        <f t="shared" si="5239"/>
        <v>9430.764000000001</v>
      </c>
      <c r="AM1954" s="32">
        <f t="shared" si="5240"/>
        <v>-361.3080000000009</v>
      </c>
    </row>
    <row r="1955" spans="2:40" ht="31.2" x14ac:dyDescent="0.3">
      <c r="B1955" s="30" t="s">
        <v>845</v>
      </c>
      <c r="C1955" s="30" t="s">
        <v>38</v>
      </c>
      <c r="D1955" s="30" t="s">
        <v>40</v>
      </c>
      <c r="E1955" s="15" t="str">
        <f t="shared" si="5241"/>
        <v>0113</v>
      </c>
      <c r="F1955" s="30" t="s">
        <v>693</v>
      </c>
      <c r="G1955" s="30"/>
      <c r="H1955" s="31" t="s">
        <v>694</v>
      </c>
      <c r="I1955" s="32">
        <f t="shared" ref="I1955:T1955" si="5358">I1956+I1958</f>
        <v>7384.6</v>
      </c>
      <c r="J1955" s="32">
        <f t="shared" si="5358"/>
        <v>8434.5999999999985</v>
      </c>
      <c r="K1955" s="32">
        <f t="shared" si="5358"/>
        <v>6934.6</v>
      </c>
      <c r="L1955" s="32">
        <f t="shared" si="5358"/>
        <v>339.8</v>
      </c>
      <c r="M1955" s="32">
        <f t="shared" si="5358"/>
        <v>630.79999999999995</v>
      </c>
      <c r="N1955" s="32">
        <f t="shared" si="5358"/>
        <v>933.4</v>
      </c>
      <c r="O1955" s="32">
        <f t="shared" si="5358"/>
        <v>0</v>
      </c>
      <c r="P1955" s="32">
        <f t="shared" si="5358"/>
        <v>194.03399999999999</v>
      </c>
      <c r="Q1955" s="32">
        <f t="shared" si="5358"/>
        <v>0</v>
      </c>
      <c r="R1955" s="32">
        <f t="shared" si="5358"/>
        <v>0</v>
      </c>
      <c r="S1955" s="32">
        <f t="shared" si="5358"/>
        <v>0</v>
      </c>
      <c r="T1955" s="32">
        <f t="shared" si="5358"/>
        <v>0</v>
      </c>
      <c r="U1955" s="32">
        <v>1151.0219999999999</v>
      </c>
      <c r="V1955" s="32">
        <f t="shared" si="5242"/>
        <v>9069.4560000000001</v>
      </c>
      <c r="W1955" s="32">
        <f t="shared" ref="W1955:AD1955" si="5359">W1956+W1958</f>
        <v>1151.0219999999999</v>
      </c>
      <c r="X1955" s="32">
        <f t="shared" si="5359"/>
        <v>0</v>
      </c>
      <c r="Y1955" s="32">
        <f t="shared" si="5359"/>
        <v>0</v>
      </c>
      <c r="Z1955" s="32">
        <f t="shared" si="5359"/>
        <v>0</v>
      </c>
      <c r="AA1955" s="32">
        <f t="shared" si="5359"/>
        <v>0</v>
      </c>
      <c r="AB1955" s="32">
        <f t="shared" si="5359"/>
        <v>6864.0684499999998</v>
      </c>
      <c r="AC1955" s="33">
        <f t="shared" si="5359"/>
        <v>9312.9510000000009</v>
      </c>
      <c r="AD1955" s="33">
        <f t="shared" si="5359"/>
        <v>9280.9982200000013</v>
      </c>
      <c r="AE1955" s="34">
        <f t="shared" si="5238"/>
        <v>99.656899515524131</v>
      </c>
      <c r="AF1955" s="32">
        <f t="shared" ref="AF1955:AK1955" si="5360">AF1956+AF1958</f>
        <v>9430.764000000001</v>
      </c>
      <c r="AG1955" s="32">
        <f t="shared" si="5360"/>
        <v>0</v>
      </c>
      <c r="AH1955" s="32">
        <f t="shared" si="5360"/>
        <v>0</v>
      </c>
      <c r="AI1955" s="32">
        <f t="shared" si="5360"/>
        <v>0</v>
      </c>
      <c r="AJ1955" s="32">
        <f t="shared" si="5360"/>
        <v>0</v>
      </c>
      <c r="AK1955" s="32">
        <f t="shared" si="5360"/>
        <v>0</v>
      </c>
      <c r="AL1955" s="32">
        <f t="shared" si="5239"/>
        <v>9430.764000000001</v>
      </c>
      <c r="AM1955" s="32">
        <f t="shared" si="5240"/>
        <v>-361.3080000000009</v>
      </c>
    </row>
    <row r="1956" spans="2:40" ht="31.2" x14ac:dyDescent="0.3">
      <c r="B1956" s="30" t="s">
        <v>845</v>
      </c>
      <c r="C1956" s="30" t="s">
        <v>38</v>
      </c>
      <c r="D1956" s="30" t="s">
        <v>40</v>
      </c>
      <c r="E1956" s="15" t="str">
        <f t="shared" si="5241"/>
        <v>0113</v>
      </c>
      <c r="F1956" s="30" t="s">
        <v>693</v>
      </c>
      <c r="G1956" s="30" t="s">
        <v>50</v>
      </c>
      <c r="H1956" s="31" t="s">
        <v>51</v>
      </c>
      <c r="I1956" s="32">
        <f t="shared" ref="I1956:T1956" si="5361">I1957</f>
        <v>7141.1</v>
      </c>
      <c r="J1956" s="32">
        <f t="shared" si="5361"/>
        <v>8199.2999999999993</v>
      </c>
      <c r="K1956" s="32">
        <f t="shared" si="5361"/>
        <v>6707.5</v>
      </c>
      <c r="L1956" s="32">
        <f t="shared" si="5361"/>
        <v>339.8</v>
      </c>
      <c r="M1956" s="32">
        <f t="shared" si="5361"/>
        <v>630.79999999999995</v>
      </c>
      <c r="N1956" s="32">
        <f t="shared" si="5361"/>
        <v>933.4</v>
      </c>
      <c r="O1956" s="32">
        <f t="shared" si="5361"/>
        <v>0</v>
      </c>
      <c r="P1956" s="32">
        <f t="shared" si="5361"/>
        <v>194.03399999999999</v>
      </c>
      <c r="Q1956" s="32">
        <f t="shared" si="5361"/>
        <v>0</v>
      </c>
      <c r="R1956" s="32">
        <f t="shared" si="5361"/>
        <v>0</v>
      </c>
      <c r="S1956" s="32">
        <f t="shared" si="5361"/>
        <v>0</v>
      </c>
      <c r="T1956" s="32">
        <f t="shared" si="5361"/>
        <v>0</v>
      </c>
      <c r="U1956" s="32">
        <v>1151.0219999999999</v>
      </c>
      <c r="V1956" s="32">
        <f t="shared" si="5242"/>
        <v>8825.9560000000001</v>
      </c>
      <c r="W1956" s="32">
        <f t="shared" ref="W1956:AD1956" si="5362">W1957</f>
        <v>1151.0219999999999</v>
      </c>
      <c r="X1956" s="32">
        <f t="shared" si="5362"/>
        <v>0</v>
      </c>
      <c r="Y1956" s="32">
        <f t="shared" si="5362"/>
        <v>0</v>
      </c>
      <c r="Z1956" s="32">
        <f t="shared" si="5362"/>
        <v>0</v>
      </c>
      <c r="AA1956" s="32">
        <f t="shared" si="5362"/>
        <v>0</v>
      </c>
      <c r="AB1956" s="32">
        <f t="shared" si="5362"/>
        <v>6615.80645</v>
      </c>
      <c r="AC1956" s="33">
        <f t="shared" si="5362"/>
        <v>9064.6890000000003</v>
      </c>
      <c r="AD1956" s="33">
        <f t="shared" si="5362"/>
        <v>9032.7362200000007</v>
      </c>
      <c r="AE1956" s="34">
        <f t="shared" si="5238"/>
        <v>99.647502743888964</v>
      </c>
      <c r="AF1956" s="32">
        <f t="shared" ref="AF1956:AK1956" si="5363">AF1957</f>
        <v>9182.5020000000004</v>
      </c>
      <c r="AG1956" s="32">
        <f t="shared" si="5363"/>
        <v>0</v>
      </c>
      <c r="AH1956" s="32">
        <f t="shared" si="5363"/>
        <v>0</v>
      </c>
      <c r="AI1956" s="32">
        <f t="shared" si="5363"/>
        <v>0</v>
      </c>
      <c r="AJ1956" s="32">
        <f t="shared" si="5363"/>
        <v>0</v>
      </c>
      <c r="AK1956" s="32">
        <f t="shared" si="5363"/>
        <v>0</v>
      </c>
      <c r="AL1956" s="32">
        <f t="shared" si="5239"/>
        <v>9182.5020000000004</v>
      </c>
      <c r="AM1956" s="32">
        <f t="shared" si="5240"/>
        <v>-356.54600000000028</v>
      </c>
    </row>
    <row r="1957" spans="2:40" ht="31.2" x14ac:dyDescent="0.3">
      <c r="B1957" s="30" t="s">
        <v>845</v>
      </c>
      <c r="C1957" s="30" t="s">
        <v>38</v>
      </c>
      <c r="D1957" s="30" t="s">
        <v>40</v>
      </c>
      <c r="E1957" s="15" t="str">
        <f t="shared" si="5241"/>
        <v>0113</v>
      </c>
      <c r="F1957" s="30" t="s">
        <v>693</v>
      </c>
      <c r="G1957" s="30" t="s">
        <v>52</v>
      </c>
      <c r="H1957" s="31" t="s">
        <v>53</v>
      </c>
      <c r="I1957" s="32">
        <v>7141.1</v>
      </c>
      <c r="J1957" s="32">
        <v>8199.2999999999993</v>
      </c>
      <c r="K1957" s="32">
        <v>6707.5</v>
      </c>
      <c r="L1957" s="32">
        <v>339.8</v>
      </c>
      <c r="M1957" s="32">
        <v>630.79999999999995</v>
      </c>
      <c r="N1957" s="32">
        <v>933.4</v>
      </c>
      <c r="O1957" s="32">
        <v>0</v>
      </c>
      <c r="P1957" s="32">
        <v>194.03399999999999</v>
      </c>
      <c r="Q1957" s="32">
        <v>0</v>
      </c>
      <c r="R1957" s="32">
        <v>0</v>
      </c>
      <c r="S1957" s="32">
        <v>0</v>
      </c>
      <c r="T1957" s="32">
        <v>0</v>
      </c>
      <c r="U1957" s="32">
        <v>1151.0219999999999</v>
      </c>
      <c r="V1957" s="32">
        <f t="shared" si="5242"/>
        <v>8825.9560000000001</v>
      </c>
      <c r="W1957" s="32">
        <v>1151.0219999999999</v>
      </c>
      <c r="X1957" s="32"/>
      <c r="Y1957" s="32"/>
      <c r="Z1957" s="32"/>
      <c r="AA1957" s="32"/>
      <c r="AB1957" s="32">
        <v>6615.80645</v>
      </c>
      <c r="AC1957" s="33">
        <v>9064.6890000000003</v>
      </c>
      <c r="AD1957" s="33">
        <v>9032.7362200000007</v>
      </c>
      <c r="AE1957" s="34">
        <f t="shared" si="5238"/>
        <v>99.647502743888964</v>
      </c>
      <c r="AF1957" s="32">
        <v>9182.5020000000004</v>
      </c>
      <c r="AG1957" s="32">
        <v>0</v>
      </c>
      <c r="AH1957" s="32">
        <v>0</v>
      </c>
      <c r="AI1957" s="32">
        <v>0</v>
      </c>
      <c r="AJ1957" s="32">
        <v>0</v>
      </c>
      <c r="AK1957" s="32">
        <v>0</v>
      </c>
      <c r="AL1957" s="32">
        <f t="shared" si="5239"/>
        <v>9182.5020000000004</v>
      </c>
      <c r="AM1957" s="32">
        <f t="shared" si="5240"/>
        <v>-356.54600000000028</v>
      </c>
    </row>
    <row r="1958" spans="2:40" x14ac:dyDescent="0.3">
      <c r="B1958" s="30" t="s">
        <v>845</v>
      </c>
      <c r="C1958" s="30" t="s">
        <v>38</v>
      </c>
      <c r="D1958" s="30" t="s">
        <v>40</v>
      </c>
      <c r="E1958" s="15" t="str">
        <f t="shared" si="5241"/>
        <v>0113</v>
      </c>
      <c r="F1958" s="30" t="s">
        <v>693</v>
      </c>
      <c r="G1958" s="30" t="s">
        <v>56</v>
      </c>
      <c r="H1958" s="31" t="s">
        <v>57</v>
      </c>
      <c r="I1958" s="32">
        <f t="shared" ref="I1958:T1958" si="5364">I1959</f>
        <v>243.5</v>
      </c>
      <c r="J1958" s="32">
        <f t="shared" si="5364"/>
        <v>235.3</v>
      </c>
      <c r="K1958" s="32">
        <f t="shared" si="5364"/>
        <v>227.1</v>
      </c>
      <c r="L1958" s="32">
        <f t="shared" si="5364"/>
        <v>0</v>
      </c>
      <c r="M1958" s="32">
        <f t="shared" si="5364"/>
        <v>0</v>
      </c>
      <c r="N1958" s="32">
        <f t="shared" si="5364"/>
        <v>0</v>
      </c>
      <c r="O1958" s="32">
        <f t="shared" si="5364"/>
        <v>0</v>
      </c>
      <c r="P1958" s="32">
        <f t="shared" si="5364"/>
        <v>0</v>
      </c>
      <c r="Q1958" s="32">
        <f t="shared" si="5364"/>
        <v>0</v>
      </c>
      <c r="R1958" s="32">
        <f t="shared" si="5364"/>
        <v>0</v>
      </c>
      <c r="S1958" s="32">
        <f t="shared" si="5364"/>
        <v>0</v>
      </c>
      <c r="T1958" s="32">
        <f t="shared" si="5364"/>
        <v>0</v>
      </c>
      <c r="U1958" s="32">
        <v>0</v>
      </c>
      <c r="V1958" s="32">
        <f t="shared" si="5242"/>
        <v>243.5</v>
      </c>
      <c r="W1958" s="32">
        <f t="shared" ref="W1958:AD1958" si="5365">W1959</f>
        <v>0</v>
      </c>
      <c r="X1958" s="32">
        <f t="shared" si="5365"/>
        <v>0</v>
      </c>
      <c r="Y1958" s="32">
        <f t="shared" si="5365"/>
        <v>0</v>
      </c>
      <c r="Z1958" s="32">
        <f t="shared" si="5365"/>
        <v>0</v>
      </c>
      <c r="AA1958" s="32">
        <f t="shared" si="5365"/>
        <v>0</v>
      </c>
      <c r="AB1958" s="32">
        <f t="shared" si="5365"/>
        <v>248.262</v>
      </c>
      <c r="AC1958" s="33">
        <f t="shared" si="5365"/>
        <v>248.262</v>
      </c>
      <c r="AD1958" s="33">
        <f t="shared" si="5365"/>
        <v>248.262</v>
      </c>
      <c r="AE1958" s="34">
        <f t="shared" si="5238"/>
        <v>100</v>
      </c>
      <c r="AF1958" s="32">
        <f t="shared" ref="AF1958:AK1958" si="5366">AF1959</f>
        <v>248.262</v>
      </c>
      <c r="AG1958" s="32">
        <f t="shared" si="5366"/>
        <v>0</v>
      </c>
      <c r="AH1958" s="32">
        <f t="shared" si="5366"/>
        <v>0</v>
      </c>
      <c r="AI1958" s="32">
        <f t="shared" si="5366"/>
        <v>0</v>
      </c>
      <c r="AJ1958" s="32">
        <f t="shared" si="5366"/>
        <v>0</v>
      </c>
      <c r="AK1958" s="32">
        <f t="shared" si="5366"/>
        <v>0</v>
      </c>
      <c r="AL1958" s="32">
        <f t="shared" si="5239"/>
        <v>248.262</v>
      </c>
      <c r="AM1958" s="32">
        <f t="shared" si="5240"/>
        <v>-4.7620000000000005</v>
      </c>
    </row>
    <row r="1959" spans="2:40" x14ac:dyDescent="0.3">
      <c r="B1959" s="30" t="s">
        <v>845</v>
      </c>
      <c r="C1959" s="30" t="s">
        <v>38</v>
      </c>
      <c r="D1959" s="30" t="s">
        <v>40</v>
      </c>
      <c r="E1959" s="15" t="str">
        <f t="shared" si="5241"/>
        <v>0113</v>
      </c>
      <c r="F1959" s="30" t="s">
        <v>693</v>
      </c>
      <c r="G1959" s="30" t="s">
        <v>60</v>
      </c>
      <c r="H1959" s="31" t="s">
        <v>61</v>
      </c>
      <c r="I1959" s="32">
        <v>243.5</v>
      </c>
      <c r="J1959" s="32">
        <v>235.3</v>
      </c>
      <c r="K1959" s="32">
        <v>227.1</v>
      </c>
      <c r="L1959" s="32"/>
      <c r="M1959" s="32"/>
      <c r="N1959" s="32"/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2">
        <v>0</v>
      </c>
      <c r="V1959" s="32">
        <f t="shared" si="5242"/>
        <v>243.5</v>
      </c>
      <c r="W1959" s="32"/>
      <c r="X1959" s="32"/>
      <c r="Y1959" s="32"/>
      <c r="Z1959" s="32"/>
      <c r="AA1959" s="32"/>
      <c r="AB1959" s="32">
        <v>248.262</v>
      </c>
      <c r="AC1959" s="33">
        <v>248.262</v>
      </c>
      <c r="AD1959" s="33">
        <v>248.262</v>
      </c>
      <c r="AE1959" s="34">
        <f t="shared" si="5238"/>
        <v>100</v>
      </c>
      <c r="AF1959" s="32">
        <v>248.262</v>
      </c>
      <c r="AG1959" s="32">
        <v>0</v>
      </c>
      <c r="AH1959" s="32">
        <v>0</v>
      </c>
      <c r="AI1959" s="32">
        <v>0</v>
      </c>
      <c r="AJ1959" s="32">
        <v>0</v>
      </c>
      <c r="AK1959" s="32">
        <v>0</v>
      </c>
      <c r="AL1959" s="32">
        <f t="shared" si="5239"/>
        <v>248.262</v>
      </c>
      <c r="AM1959" s="32">
        <f t="shared" si="5240"/>
        <v>-4.7620000000000005</v>
      </c>
      <c r="AN1959" s="12"/>
    </row>
    <row r="1960" spans="2:40" ht="31.2" x14ac:dyDescent="0.3">
      <c r="B1960" s="30" t="s">
        <v>845</v>
      </c>
      <c r="C1960" s="30" t="s">
        <v>38</v>
      </c>
      <c r="D1960" s="30" t="s">
        <v>40</v>
      </c>
      <c r="E1960" s="15" t="str">
        <f t="shared" si="5241"/>
        <v>0113</v>
      </c>
      <c r="F1960" s="30" t="s">
        <v>342</v>
      </c>
      <c r="G1960" s="30"/>
      <c r="H1960" s="31" t="s">
        <v>343</v>
      </c>
      <c r="I1960" s="32">
        <f t="shared" ref="I1960:T1960" si="5367">I1961</f>
        <v>300</v>
      </c>
      <c r="J1960" s="32">
        <f t="shared" si="5367"/>
        <v>300</v>
      </c>
      <c r="K1960" s="32">
        <f t="shared" si="5367"/>
        <v>300</v>
      </c>
      <c r="L1960" s="32">
        <f t="shared" si="5367"/>
        <v>0</v>
      </c>
      <c r="M1960" s="32">
        <f t="shared" si="5367"/>
        <v>0</v>
      </c>
      <c r="N1960" s="32">
        <f t="shared" si="5367"/>
        <v>0</v>
      </c>
      <c r="O1960" s="32">
        <f t="shared" si="5367"/>
        <v>0</v>
      </c>
      <c r="P1960" s="32">
        <f t="shared" si="5367"/>
        <v>0</v>
      </c>
      <c r="Q1960" s="32">
        <f t="shared" si="5367"/>
        <v>0</v>
      </c>
      <c r="R1960" s="32">
        <f t="shared" si="5367"/>
        <v>0</v>
      </c>
      <c r="S1960" s="32">
        <f t="shared" si="5367"/>
        <v>0</v>
      </c>
      <c r="T1960" s="32">
        <f t="shared" si="5367"/>
        <v>0</v>
      </c>
      <c r="U1960" s="32">
        <v>0</v>
      </c>
      <c r="V1960" s="32">
        <f t="shared" si="5242"/>
        <v>300</v>
      </c>
      <c r="W1960" s="32">
        <f t="shared" ref="W1960:AD1960" si="5368">W1961</f>
        <v>0</v>
      </c>
      <c r="X1960" s="32">
        <f t="shared" si="5368"/>
        <v>0</v>
      </c>
      <c r="Y1960" s="32">
        <f t="shared" si="5368"/>
        <v>0</v>
      </c>
      <c r="Z1960" s="32">
        <f t="shared" si="5368"/>
        <v>0</v>
      </c>
      <c r="AA1960" s="32">
        <f t="shared" si="5368"/>
        <v>0</v>
      </c>
      <c r="AB1960" s="32">
        <f t="shared" si="5368"/>
        <v>300</v>
      </c>
      <c r="AC1960" s="33">
        <f t="shared" si="5368"/>
        <v>300</v>
      </c>
      <c r="AD1960" s="33">
        <f t="shared" si="5368"/>
        <v>300</v>
      </c>
      <c r="AE1960" s="34">
        <f t="shared" si="5238"/>
        <v>100</v>
      </c>
      <c r="AF1960" s="32">
        <f t="shared" ref="AF1960:AK1960" si="5369">AF1961</f>
        <v>300</v>
      </c>
      <c r="AG1960" s="32">
        <f t="shared" si="5369"/>
        <v>0</v>
      </c>
      <c r="AH1960" s="32">
        <f t="shared" si="5369"/>
        <v>0</v>
      </c>
      <c r="AI1960" s="32">
        <f t="shared" si="5369"/>
        <v>0</v>
      </c>
      <c r="AJ1960" s="32">
        <f t="shared" si="5369"/>
        <v>0</v>
      </c>
      <c r="AK1960" s="32">
        <f t="shared" si="5369"/>
        <v>0</v>
      </c>
      <c r="AL1960" s="32">
        <f t="shared" si="5239"/>
        <v>300</v>
      </c>
      <c r="AM1960" s="32">
        <f t="shared" si="5240"/>
        <v>0</v>
      </c>
    </row>
    <row r="1961" spans="2:40" ht="62.4" x14ac:dyDescent="0.3">
      <c r="B1961" s="30" t="s">
        <v>845</v>
      </c>
      <c r="C1961" s="30" t="s">
        <v>38</v>
      </c>
      <c r="D1961" s="30" t="s">
        <v>40</v>
      </c>
      <c r="E1961" s="15" t="str">
        <f t="shared" si="5241"/>
        <v>0113</v>
      </c>
      <c r="F1961" s="30" t="s">
        <v>344</v>
      </c>
      <c r="G1961" s="30"/>
      <c r="H1961" s="31" t="s">
        <v>345</v>
      </c>
      <c r="I1961" s="32">
        <f t="shared" ref="I1961:T1961" si="5370">I1962+I1965</f>
        <v>300</v>
      </c>
      <c r="J1961" s="32">
        <f t="shared" si="5370"/>
        <v>300</v>
      </c>
      <c r="K1961" s="32">
        <f t="shared" si="5370"/>
        <v>300</v>
      </c>
      <c r="L1961" s="32">
        <f t="shared" si="5370"/>
        <v>0</v>
      </c>
      <c r="M1961" s="32">
        <f t="shared" si="5370"/>
        <v>0</v>
      </c>
      <c r="N1961" s="32">
        <f t="shared" si="5370"/>
        <v>0</v>
      </c>
      <c r="O1961" s="32">
        <f t="shared" si="5370"/>
        <v>0</v>
      </c>
      <c r="P1961" s="32">
        <f t="shared" si="5370"/>
        <v>0</v>
      </c>
      <c r="Q1961" s="32">
        <f t="shared" si="5370"/>
        <v>0</v>
      </c>
      <c r="R1961" s="32">
        <f t="shared" si="5370"/>
        <v>0</v>
      </c>
      <c r="S1961" s="32">
        <f t="shared" si="5370"/>
        <v>0</v>
      </c>
      <c r="T1961" s="32">
        <f t="shared" si="5370"/>
        <v>0</v>
      </c>
      <c r="U1961" s="32">
        <v>0</v>
      </c>
      <c r="V1961" s="32">
        <f t="shared" si="5242"/>
        <v>300</v>
      </c>
      <c r="W1961" s="32">
        <f t="shared" ref="W1961:AD1961" si="5371">W1962+W1965</f>
        <v>0</v>
      </c>
      <c r="X1961" s="32">
        <f t="shared" si="5371"/>
        <v>0</v>
      </c>
      <c r="Y1961" s="32">
        <f t="shared" si="5371"/>
        <v>0</v>
      </c>
      <c r="Z1961" s="32">
        <f t="shared" si="5371"/>
        <v>0</v>
      </c>
      <c r="AA1961" s="32">
        <f t="shared" si="5371"/>
        <v>0</v>
      </c>
      <c r="AB1961" s="32">
        <f t="shared" si="5371"/>
        <v>300</v>
      </c>
      <c r="AC1961" s="33">
        <f t="shared" si="5371"/>
        <v>300</v>
      </c>
      <c r="AD1961" s="33">
        <f t="shared" si="5371"/>
        <v>300</v>
      </c>
      <c r="AE1961" s="34">
        <f t="shared" si="5238"/>
        <v>100</v>
      </c>
      <c r="AF1961" s="32">
        <f t="shared" ref="AF1961:AK1961" si="5372">AF1962+AF1965</f>
        <v>300</v>
      </c>
      <c r="AG1961" s="32">
        <f t="shared" si="5372"/>
        <v>0</v>
      </c>
      <c r="AH1961" s="32">
        <f t="shared" si="5372"/>
        <v>0</v>
      </c>
      <c r="AI1961" s="32">
        <f t="shared" si="5372"/>
        <v>0</v>
      </c>
      <c r="AJ1961" s="32">
        <f t="shared" si="5372"/>
        <v>0</v>
      </c>
      <c r="AK1961" s="32">
        <f t="shared" si="5372"/>
        <v>0</v>
      </c>
      <c r="AL1961" s="32">
        <f t="shared" si="5239"/>
        <v>300</v>
      </c>
      <c r="AM1961" s="32">
        <f t="shared" si="5240"/>
        <v>0</v>
      </c>
    </row>
    <row r="1962" spans="2:40" ht="78" x14ac:dyDescent="0.3">
      <c r="B1962" s="30" t="s">
        <v>845</v>
      </c>
      <c r="C1962" s="30" t="s">
        <v>38</v>
      </c>
      <c r="D1962" s="30" t="s">
        <v>40</v>
      </c>
      <c r="E1962" s="15" t="str">
        <f t="shared" si="5241"/>
        <v>0113</v>
      </c>
      <c r="F1962" s="30" t="s">
        <v>395</v>
      </c>
      <c r="G1962" s="30"/>
      <c r="H1962" s="31" t="s">
        <v>396</v>
      </c>
      <c r="I1962" s="32">
        <f t="shared" ref="I1962:I1969" si="5373">I1963</f>
        <v>300</v>
      </c>
      <c r="J1962" s="32">
        <f t="shared" ref="J1962:J1969" si="5374">J1963</f>
        <v>300</v>
      </c>
      <c r="K1962" s="32">
        <f t="shared" ref="K1962:K1969" si="5375">K1963</f>
        <v>300</v>
      </c>
      <c r="L1962" s="32">
        <f t="shared" ref="L1962:L1969" si="5376">L1963</f>
        <v>0</v>
      </c>
      <c r="M1962" s="32">
        <f t="shared" ref="M1962:M1969" si="5377">M1963</f>
        <v>0</v>
      </c>
      <c r="N1962" s="32">
        <f t="shared" ref="N1962:N1969" si="5378">N1963</f>
        <v>0</v>
      </c>
      <c r="O1962" s="32">
        <f t="shared" ref="O1962:O1969" si="5379">O1963</f>
        <v>0</v>
      </c>
      <c r="P1962" s="32">
        <f t="shared" ref="P1962:P1969" si="5380">P1963</f>
        <v>0</v>
      </c>
      <c r="Q1962" s="32">
        <f t="shared" ref="Q1962:Q1969" si="5381">Q1963</f>
        <v>0</v>
      </c>
      <c r="R1962" s="32">
        <f t="shared" ref="R1962:R1969" si="5382">R1963</f>
        <v>0</v>
      </c>
      <c r="S1962" s="32">
        <f t="shared" ref="S1962:S1969" si="5383">S1963</f>
        <v>0</v>
      </c>
      <c r="T1962" s="32">
        <f t="shared" ref="T1962:T1969" si="5384">T1963</f>
        <v>0</v>
      </c>
      <c r="U1962" s="32">
        <v>0</v>
      </c>
      <c r="V1962" s="32">
        <f t="shared" si="5242"/>
        <v>300</v>
      </c>
      <c r="W1962" s="32">
        <f t="shared" ref="W1962:W1969" si="5385">W1963</f>
        <v>0</v>
      </c>
      <c r="X1962" s="32">
        <f t="shared" ref="X1962:X1969" si="5386">X1963</f>
        <v>0</v>
      </c>
      <c r="Y1962" s="32">
        <f t="shared" ref="Y1962:Y1969" si="5387">Y1963</f>
        <v>0</v>
      </c>
      <c r="Z1962" s="32">
        <f t="shared" ref="Z1962:Z1969" si="5388">Z1963</f>
        <v>0</v>
      </c>
      <c r="AA1962" s="32">
        <f t="shared" ref="AA1962:AA1969" si="5389">AA1963</f>
        <v>0</v>
      </c>
      <c r="AB1962" s="32">
        <f t="shared" ref="AB1962:AB1969" si="5390">AB1963</f>
        <v>300</v>
      </c>
      <c r="AC1962" s="33">
        <f t="shared" ref="AC1962:AC1969" si="5391">AC1963</f>
        <v>300</v>
      </c>
      <c r="AD1962" s="33">
        <f t="shared" ref="AD1962:AD1969" si="5392">AD1963</f>
        <v>300</v>
      </c>
      <c r="AE1962" s="34">
        <f t="shared" ref="AE1962:AE2025" si="5393">AD1962/AC1962*100</f>
        <v>100</v>
      </c>
      <c r="AF1962" s="32">
        <f t="shared" ref="AF1962:AF1969" si="5394">AF1963</f>
        <v>300</v>
      </c>
      <c r="AG1962" s="32">
        <f t="shared" ref="AG1962:AG1969" si="5395">AG1963</f>
        <v>0</v>
      </c>
      <c r="AH1962" s="32">
        <f t="shared" ref="AH1962:AH1969" si="5396">AH1963</f>
        <v>0</v>
      </c>
      <c r="AI1962" s="32">
        <f t="shared" ref="AI1962:AI1969" si="5397">AI1963</f>
        <v>0</v>
      </c>
      <c r="AJ1962" s="32">
        <f t="shared" ref="AJ1962:AJ1969" si="5398">AJ1963</f>
        <v>0</v>
      </c>
      <c r="AK1962" s="32">
        <f t="shared" ref="AK1962:AK1969" si="5399">AK1963</f>
        <v>0</v>
      </c>
      <c r="AL1962" s="32">
        <f t="shared" ref="AL1962:AL2025" si="5400">AF1962+AH1962+AK1962+AI1962+AJ1962+AG1962</f>
        <v>300</v>
      </c>
      <c r="AM1962" s="32">
        <f t="shared" ref="AM1962:AM2025" si="5401">V1962-AL1962</f>
        <v>0</v>
      </c>
    </row>
    <row r="1963" spans="2:40" ht="31.2" x14ac:dyDescent="0.3">
      <c r="B1963" s="30" t="s">
        <v>845</v>
      </c>
      <c r="C1963" s="30" t="s">
        <v>38</v>
      </c>
      <c r="D1963" s="30" t="s">
        <v>40</v>
      </c>
      <c r="E1963" s="15" t="str">
        <f t="shared" si="5241"/>
        <v>0113</v>
      </c>
      <c r="F1963" s="30" t="s">
        <v>395</v>
      </c>
      <c r="G1963" s="30" t="s">
        <v>174</v>
      </c>
      <c r="H1963" s="31" t="s">
        <v>175</v>
      </c>
      <c r="I1963" s="32">
        <f t="shared" si="5373"/>
        <v>300</v>
      </c>
      <c r="J1963" s="32">
        <f t="shared" si="5374"/>
        <v>300</v>
      </c>
      <c r="K1963" s="32">
        <f t="shared" si="5375"/>
        <v>300</v>
      </c>
      <c r="L1963" s="32">
        <f t="shared" si="5376"/>
        <v>0</v>
      </c>
      <c r="M1963" s="32">
        <f t="shared" si="5377"/>
        <v>0</v>
      </c>
      <c r="N1963" s="32">
        <f t="shared" si="5378"/>
        <v>0</v>
      </c>
      <c r="O1963" s="32">
        <f t="shared" si="5379"/>
        <v>0</v>
      </c>
      <c r="P1963" s="32">
        <f t="shared" si="5380"/>
        <v>0</v>
      </c>
      <c r="Q1963" s="32">
        <f t="shared" si="5381"/>
        <v>0</v>
      </c>
      <c r="R1963" s="32">
        <f t="shared" si="5382"/>
        <v>0</v>
      </c>
      <c r="S1963" s="32">
        <f t="shared" si="5383"/>
        <v>0</v>
      </c>
      <c r="T1963" s="32">
        <f t="shared" si="5384"/>
        <v>0</v>
      </c>
      <c r="U1963" s="32">
        <v>0</v>
      </c>
      <c r="V1963" s="32">
        <f t="shared" si="5242"/>
        <v>300</v>
      </c>
      <c r="W1963" s="32">
        <f t="shared" si="5385"/>
        <v>0</v>
      </c>
      <c r="X1963" s="32">
        <f t="shared" si="5386"/>
        <v>0</v>
      </c>
      <c r="Y1963" s="32">
        <f t="shared" si="5387"/>
        <v>0</v>
      </c>
      <c r="Z1963" s="32">
        <f t="shared" si="5388"/>
        <v>0</v>
      </c>
      <c r="AA1963" s="32">
        <f t="shared" si="5389"/>
        <v>0</v>
      </c>
      <c r="AB1963" s="32">
        <f t="shared" si="5390"/>
        <v>300</v>
      </c>
      <c r="AC1963" s="33">
        <f t="shared" si="5391"/>
        <v>300</v>
      </c>
      <c r="AD1963" s="33">
        <f t="shared" si="5392"/>
        <v>300</v>
      </c>
      <c r="AE1963" s="34">
        <f t="shared" si="5393"/>
        <v>100</v>
      </c>
      <c r="AF1963" s="32">
        <f t="shared" si="5394"/>
        <v>300</v>
      </c>
      <c r="AG1963" s="32">
        <f t="shared" si="5395"/>
        <v>0</v>
      </c>
      <c r="AH1963" s="32">
        <f t="shared" si="5396"/>
        <v>0</v>
      </c>
      <c r="AI1963" s="32">
        <f t="shared" si="5397"/>
        <v>0</v>
      </c>
      <c r="AJ1963" s="32">
        <f t="shared" si="5398"/>
        <v>0</v>
      </c>
      <c r="AK1963" s="32">
        <f t="shared" si="5399"/>
        <v>0</v>
      </c>
      <c r="AL1963" s="32">
        <f t="shared" si="5400"/>
        <v>300</v>
      </c>
      <c r="AM1963" s="32">
        <f t="shared" si="5401"/>
        <v>0</v>
      </c>
    </row>
    <row r="1964" spans="2:40" ht="62.4" x14ac:dyDescent="0.3">
      <c r="B1964" s="30" t="s">
        <v>845</v>
      </c>
      <c r="C1964" s="30" t="s">
        <v>38</v>
      </c>
      <c r="D1964" s="30" t="s">
        <v>40</v>
      </c>
      <c r="E1964" s="15" t="str">
        <f t="shared" si="5241"/>
        <v>0113</v>
      </c>
      <c r="F1964" s="30" t="s">
        <v>395</v>
      </c>
      <c r="G1964" s="30" t="s">
        <v>370</v>
      </c>
      <c r="H1964" s="31" t="s">
        <v>371</v>
      </c>
      <c r="I1964" s="32">
        <v>300</v>
      </c>
      <c r="J1964" s="32">
        <v>300</v>
      </c>
      <c r="K1964" s="32">
        <v>300</v>
      </c>
      <c r="L1964" s="32"/>
      <c r="M1964" s="32"/>
      <c r="N1964" s="32"/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2">
        <v>0</v>
      </c>
      <c r="V1964" s="32">
        <f t="shared" si="5242"/>
        <v>300</v>
      </c>
      <c r="W1964" s="32"/>
      <c r="X1964" s="32"/>
      <c r="Y1964" s="32"/>
      <c r="Z1964" s="32"/>
      <c r="AA1964" s="32"/>
      <c r="AB1964" s="32">
        <v>300</v>
      </c>
      <c r="AC1964" s="33">
        <v>300</v>
      </c>
      <c r="AD1964" s="33">
        <v>300</v>
      </c>
      <c r="AE1964" s="34">
        <f t="shared" si="5393"/>
        <v>100</v>
      </c>
      <c r="AF1964" s="32">
        <v>300</v>
      </c>
      <c r="AG1964" s="32">
        <v>0</v>
      </c>
      <c r="AH1964" s="32">
        <v>0</v>
      </c>
      <c r="AI1964" s="32">
        <v>0</v>
      </c>
      <c r="AJ1964" s="32">
        <v>0</v>
      </c>
      <c r="AK1964" s="32">
        <v>0</v>
      </c>
      <c r="AL1964" s="32">
        <f t="shared" si="5400"/>
        <v>300</v>
      </c>
      <c r="AM1964" s="32">
        <f t="shared" si="5401"/>
        <v>0</v>
      </c>
      <c r="AN1964" s="12"/>
    </row>
    <row r="1965" spans="2:40" ht="62.4" hidden="1" customHeight="1" x14ac:dyDescent="0.3">
      <c r="B1965" s="30" t="s">
        <v>845</v>
      </c>
      <c r="C1965" s="30" t="s">
        <v>38</v>
      </c>
      <c r="D1965" s="30" t="s">
        <v>40</v>
      </c>
      <c r="E1965" s="15" t="str">
        <f t="shared" si="5241"/>
        <v>0113</v>
      </c>
      <c r="F1965" s="30" t="s">
        <v>346</v>
      </c>
      <c r="G1965" s="30"/>
      <c r="H1965" s="31" t="s">
        <v>347</v>
      </c>
      <c r="I1965" s="32">
        <f t="shared" si="5373"/>
        <v>0</v>
      </c>
      <c r="J1965" s="32">
        <f t="shared" si="5374"/>
        <v>0</v>
      </c>
      <c r="K1965" s="32">
        <f t="shared" si="5375"/>
        <v>0</v>
      </c>
      <c r="L1965" s="32">
        <f t="shared" si="5376"/>
        <v>0</v>
      </c>
      <c r="M1965" s="32">
        <f t="shared" si="5377"/>
        <v>0</v>
      </c>
      <c r="N1965" s="32">
        <f t="shared" si="5378"/>
        <v>0</v>
      </c>
      <c r="O1965" s="32">
        <f t="shared" si="5379"/>
        <v>0</v>
      </c>
      <c r="P1965" s="32">
        <f t="shared" si="5380"/>
        <v>0</v>
      </c>
      <c r="Q1965" s="32">
        <f t="shared" si="5381"/>
        <v>0</v>
      </c>
      <c r="R1965" s="32">
        <f t="shared" si="5382"/>
        <v>0</v>
      </c>
      <c r="S1965" s="32">
        <f t="shared" si="5383"/>
        <v>0</v>
      </c>
      <c r="T1965" s="32">
        <f t="shared" si="5384"/>
        <v>0</v>
      </c>
      <c r="U1965" s="32">
        <v>0</v>
      </c>
      <c r="V1965" s="32">
        <f t="shared" si="5242"/>
        <v>0</v>
      </c>
      <c r="W1965" s="32">
        <f t="shared" si="5385"/>
        <v>0</v>
      </c>
      <c r="X1965" s="32">
        <f t="shared" si="5386"/>
        <v>0</v>
      </c>
      <c r="Y1965" s="32">
        <f t="shared" si="5387"/>
        <v>0</v>
      </c>
      <c r="Z1965" s="32">
        <f t="shared" si="5388"/>
        <v>0</v>
      </c>
      <c r="AA1965" s="32">
        <f t="shared" si="5389"/>
        <v>0</v>
      </c>
      <c r="AB1965" s="32">
        <f t="shared" si="5390"/>
        <v>0</v>
      </c>
      <c r="AC1965" s="33">
        <f t="shared" si="5391"/>
        <v>0</v>
      </c>
      <c r="AD1965" s="33">
        <f t="shared" si="5392"/>
        <v>0</v>
      </c>
      <c r="AE1965" s="34" t="e">
        <f t="shared" si="5393"/>
        <v>#DIV/0!</v>
      </c>
      <c r="AF1965" s="35">
        <f t="shared" si="5394"/>
        <v>0</v>
      </c>
      <c r="AG1965" s="35">
        <f t="shared" si="5395"/>
        <v>0</v>
      </c>
      <c r="AH1965" s="36">
        <f t="shared" si="5396"/>
        <v>0</v>
      </c>
      <c r="AI1965" s="36">
        <f t="shared" si="5397"/>
        <v>0</v>
      </c>
      <c r="AJ1965" s="36">
        <f t="shared" si="5398"/>
        <v>0</v>
      </c>
      <c r="AK1965" s="36">
        <f t="shared" si="5399"/>
        <v>0</v>
      </c>
      <c r="AL1965" s="36">
        <f t="shared" si="5400"/>
        <v>0</v>
      </c>
      <c r="AM1965" s="36">
        <f t="shared" si="5401"/>
        <v>0</v>
      </c>
      <c r="AN1965" s="37" t="s">
        <v>35</v>
      </c>
    </row>
    <row r="1966" spans="2:40" ht="31.2" hidden="1" customHeight="1" x14ac:dyDescent="0.3">
      <c r="B1966" s="30" t="s">
        <v>845</v>
      </c>
      <c r="C1966" s="30" t="s">
        <v>38</v>
      </c>
      <c r="D1966" s="30" t="s">
        <v>40</v>
      </c>
      <c r="E1966" s="15" t="str">
        <f t="shared" si="5241"/>
        <v>0113</v>
      </c>
      <c r="F1966" s="30" t="s">
        <v>346</v>
      </c>
      <c r="G1966" s="30" t="s">
        <v>174</v>
      </c>
      <c r="H1966" s="31" t="s">
        <v>175</v>
      </c>
      <c r="I1966" s="32">
        <f t="shared" si="5373"/>
        <v>0</v>
      </c>
      <c r="J1966" s="32">
        <f t="shared" si="5374"/>
        <v>0</v>
      </c>
      <c r="K1966" s="32">
        <f t="shared" si="5375"/>
        <v>0</v>
      </c>
      <c r="L1966" s="32">
        <f t="shared" si="5376"/>
        <v>0</v>
      </c>
      <c r="M1966" s="32">
        <f t="shared" si="5377"/>
        <v>0</v>
      </c>
      <c r="N1966" s="32">
        <f t="shared" si="5378"/>
        <v>0</v>
      </c>
      <c r="O1966" s="32">
        <f t="shared" si="5379"/>
        <v>0</v>
      </c>
      <c r="P1966" s="32">
        <f t="shared" si="5380"/>
        <v>0</v>
      </c>
      <c r="Q1966" s="32">
        <f t="shared" si="5381"/>
        <v>0</v>
      </c>
      <c r="R1966" s="32">
        <f t="shared" si="5382"/>
        <v>0</v>
      </c>
      <c r="S1966" s="32">
        <f t="shared" si="5383"/>
        <v>0</v>
      </c>
      <c r="T1966" s="32">
        <f t="shared" si="5384"/>
        <v>0</v>
      </c>
      <c r="U1966" s="32">
        <v>0</v>
      </c>
      <c r="V1966" s="32">
        <f t="shared" si="5242"/>
        <v>0</v>
      </c>
      <c r="W1966" s="32">
        <f t="shared" si="5385"/>
        <v>0</v>
      </c>
      <c r="X1966" s="32">
        <f t="shared" si="5386"/>
        <v>0</v>
      </c>
      <c r="Y1966" s="32">
        <f t="shared" si="5387"/>
        <v>0</v>
      </c>
      <c r="Z1966" s="32">
        <f t="shared" si="5388"/>
        <v>0</v>
      </c>
      <c r="AA1966" s="32">
        <f t="shared" si="5389"/>
        <v>0</v>
      </c>
      <c r="AB1966" s="32">
        <f t="shared" si="5390"/>
        <v>0</v>
      </c>
      <c r="AC1966" s="33">
        <f t="shared" si="5391"/>
        <v>0</v>
      </c>
      <c r="AD1966" s="33">
        <f t="shared" si="5392"/>
        <v>0</v>
      </c>
      <c r="AE1966" s="34" t="e">
        <f t="shared" si="5393"/>
        <v>#DIV/0!</v>
      </c>
      <c r="AF1966" s="35">
        <f t="shared" si="5394"/>
        <v>0</v>
      </c>
      <c r="AG1966" s="35">
        <f t="shared" si="5395"/>
        <v>0</v>
      </c>
      <c r="AH1966" s="36">
        <f t="shared" si="5396"/>
        <v>0</v>
      </c>
      <c r="AI1966" s="36">
        <f t="shared" si="5397"/>
        <v>0</v>
      </c>
      <c r="AJ1966" s="36">
        <f t="shared" si="5398"/>
        <v>0</v>
      </c>
      <c r="AK1966" s="36">
        <f t="shared" si="5399"/>
        <v>0</v>
      </c>
      <c r="AL1966" s="36">
        <f t="shared" si="5400"/>
        <v>0</v>
      </c>
      <c r="AM1966" s="36">
        <f t="shared" si="5401"/>
        <v>0</v>
      </c>
      <c r="AN1966" s="37" t="s">
        <v>35</v>
      </c>
    </row>
    <row r="1967" spans="2:40" ht="62.4" hidden="1" customHeight="1" x14ac:dyDescent="0.3">
      <c r="B1967" s="30" t="s">
        <v>845</v>
      </c>
      <c r="C1967" s="30" t="s">
        <v>38</v>
      </c>
      <c r="D1967" s="30" t="s">
        <v>40</v>
      </c>
      <c r="E1967" s="15" t="str">
        <f t="shared" si="5241"/>
        <v>0113</v>
      </c>
      <c r="F1967" s="30" t="s">
        <v>346</v>
      </c>
      <c r="G1967" s="30" t="s">
        <v>370</v>
      </c>
      <c r="H1967" s="31" t="s">
        <v>371</v>
      </c>
      <c r="I1967" s="32"/>
      <c r="J1967" s="32"/>
      <c r="K1967" s="32"/>
      <c r="L1967" s="32"/>
      <c r="M1967" s="32"/>
      <c r="N1967" s="32"/>
      <c r="O1967" s="32">
        <v>0</v>
      </c>
      <c r="P1967" s="32">
        <v>0</v>
      </c>
      <c r="Q1967" s="32">
        <v>0</v>
      </c>
      <c r="R1967" s="32">
        <v>0</v>
      </c>
      <c r="S1967" s="32">
        <v>0</v>
      </c>
      <c r="T1967" s="32">
        <v>0</v>
      </c>
      <c r="U1967" s="32">
        <v>0</v>
      </c>
      <c r="V1967" s="32">
        <f t="shared" si="5242"/>
        <v>0</v>
      </c>
      <c r="W1967" s="32"/>
      <c r="X1967" s="32"/>
      <c r="Y1967" s="32"/>
      <c r="Z1967" s="32"/>
      <c r="AA1967" s="32"/>
      <c r="AB1967" s="32">
        <v>0</v>
      </c>
      <c r="AC1967" s="33">
        <v>0</v>
      </c>
      <c r="AD1967" s="33">
        <v>0</v>
      </c>
      <c r="AE1967" s="34" t="e">
        <f t="shared" si="5393"/>
        <v>#DIV/0!</v>
      </c>
      <c r="AF1967" s="35">
        <v>0</v>
      </c>
      <c r="AG1967" s="35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f t="shared" si="5400"/>
        <v>0</v>
      </c>
      <c r="AM1967" s="36">
        <f t="shared" si="5401"/>
        <v>0</v>
      </c>
      <c r="AN1967" s="37" t="s">
        <v>35</v>
      </c>
    </row>
    <row r="1968" spans="2:40" ht="46.8" x14ac:dyDescent="0.3">
      <c r="B1968" s="30" t="s">
        <v>845</v>
      </c>
      <c r="C1968" s="30" t="s">
        <v>38</v>
      </c>
      <c r="D1968" s="30" t="s">
        <v>40</v>
      </c>
      <c r="E1968" s="15" t="str">
        <f t="shared" si="5241"/>
        <v>0113</v>
      </c>
      <c r="F1968" s="30" t="s">
        <v>98</v>
      </c>
      <c r="G1968" s="30"/>
      <c r="H1968" s="31" t="s">
        <v>99</v>
      </c>
      <c r="I1968" s="32">
        <f t="shared" si="5373"/>
        <v>0</v>
      </c>
      <c r="J1968" s="32">
        <f t="shared" si="5374"/>
        <v>0</v>
      </c>
      <c r="K1968" s="32">
        <f t="shared" si="5375"/>
        <v>0</v>
      </c>
      <c r="L1968" s="32">
        <f t="shared" si="5376"/>
        <v>0</v>
      </c>
      <c r="M1968" s="32">
        <f t="shared" si="5377"/>
        <v>0</v>
      </c>
      <c r="N1968" s="32">
        <f t="shared" si="5378"/>
        <v>0</v>
      </c>
      <c r="O1968" s="32">
        <f t="shared" si="5379"/>
        <v>0</v>
      </c>
      <c r="P1968" s="32">
        <f t="shared" si="5380"/>
        <v>0</v>
      </c>
      <c r="Q1968" s="32">
        <f t="shared" si="5381"/>
        <v>0</v>
      </c>
      <c r="R1968" s="32">
        <f t="shared" si="5382"/>
        <v>0</v>
      </c>
      <c r="S1968" s="32">
        <f t="shared" si="5383"/>
        <v>0</v>
      </c>
      <c r="T1968" s="32">
        <f t="shared" si="5384"/>
        <v>0</v>
      </c>
      <c r="U1968" s="32">
        <v>0</v>
      </c>
      <c r="V1968" s="32">
        <f t="shared" si="5242"/>
        <v>0</v>
      </c>
      <c r="W1968" s="32">
        <f t="shared" si="5385"/>
        <v>0</v>
      </c>
      <c r="X1968" s="32">
        <f t="shared" si="5386"/>
        <v>0</v>
      </c>
      <c r="Y1968" s="32">
        <f t="shared" si="5387"/>
        <v>0</v>
      </c>
      <c r="Z1968" s="32">
        <f t="shared" si="5388"/>
        <v>0</v>
      </c>
      <c r="AA1968" s="32">
        <f t="shared" si="5389"/>
        <v>0</v>
      </c>
      <c r="AB1968" s="32">
        <f t="shared" si="5390"/>
        <v>1440.7212800000002</v>
      </c>
      <c r="AC1968" s="33">
        <f t="shared" si="5391"/>
        <v>1582.3611600000002</v>
      </c>
      <c r="AD1968" s="33">
        <f t="shared" si="5392"/>
        <v>1582.3611600000002</v>
      </c>
      <c r="AE1968" s="34">
        <f t="shared" si="5393"/>
        <v>100</v>
      </c>
      <c r="AF1968" s="32">
        <f t="shared" si="5394"/>
        <v>1440.7212800000002</v>
      </c>
      <c r="AG1968" s="32">
        <f t="shared" si="5395"/>
        <v>0</v>
      </c>
      <c r="AH1968" s="32">
        <f t="shared" si="5396"/>
        <v>0</v>
      </c>
      <c r="AI1968" s="32">
        <f t="shared" si="5397"/>
        <v>0</v>
      </c>
      <c r="AJ1968" s="32">
        <f t="shared" si="5398"/>
        <v>0</v>
      </c>
      <c r="AK1968" s="32">
        <f t="shared" si="5399"/>
        <v>0</v>
      </c>
      <c r="AL1968" s="32">
        <f t="shared" si="5400"/>
        <v>1440.7212800000002</v>
      </c>
      <c r="AM1968" s="32">
        <f t="shared" si="5401"/>
        <v>-1440.7212800000002</v>
      </c>
      <c r="AN1968" s="12"/>
    </row>
    <row r="1969" spans="2:40" ht="31.2" x14ac:dyDescent="0.3">
      <c r="B1969" s="30" t="s">
        <v>845</v>
      </c>
      <c r="C1969" s="30" t="s">
        <v>38</v>
      </c>
      <c r="D1969" s="30" t="s">
        <v>40</v>
      </c>
      <c r="E1969" s="15" t="str">
        <f t="shared" ref="E1969:E2032" si="5402">CONCATENATE(C1969,D1969)</f>
        <v>0113</v>
      </c>
      <c r="F1969" s="30" t="s">
        <v>100</v>
      </c>
      <c r="G1969" s="30"/>
      <c r="H1969" s="31" t="s">
        <v>101</v>
      </c>
      <c r="I1969" s="32">
        <f t="shared" si="5373"/>
        <v>0</v>
      </c>
      <c r="J1969" s="32">
        <f t="shared" si="5374"/>
        <v>0</v>
      </c>
      <c r="K1969" s="32">
        <f t="shared" si="5375"/>
        <v>0</v>
      </c>
      <c r="L1969" s="32">
        <f t="shared" si="5376"/>
        <v>0</v>
      </c>
      <c r="M1969" s="32">
        <f t="shared" si="5377"/>
        <v>0</v>
      </c>
      <c r="N1969" s="32">
        <f t="shared" si="5378"/>
        <v>0</v>
      </c>
      <c r="O1969" s="32">
        <f t="shared" si="5379"/>
        <v>0</v>
      </c>
      <c r="P1969" s="32">
        <f t="shared" si="5380"/>
        <v>0</v>
      </c>
      <c r="Q1969" s="32">
        <f t="shared" si="5381"/>
        <v>0</v>
      </c>
      <c r="R1969" s="32">
        <f t="shared" si="5382"/>
        <v>0</v>
      </c>
      <c r="S1969" s="32">
        <f t="shared" si="5383"/>
        <v>0</v>
      </c>
      <c r="T1969" s="32">
        <f t="shared" si="5384"/>
        <v>0</v>
      </c>
      <c r="U1969" s="32">
        <v>0</v>
      </c>
      <c r="V1969" s="32">
        <f t="shared" ref="V1969:V2032" si="5403">I1969+L1969+U1969+T1969+S1969+R1969+Q1969+P1969+O1969</f>
        <v>0</v>
      </c>
      <c r="W1969" s="32">
        <f t="shared" si="5385"/>
        <v>0</v>
      </c>
      <c r="X1969" s="32">
        <f t="shared" si="5386"/>
        <v>0</v>
      </c>
      <c r="Y1969" s="32">
        <f t="shared" si="5387"/>
        <v>0</v>
      </c>
      <c r="Z1969" s="32">
        <f t="shared" si="5388"/>
        <v>0</v>
      </c>
      <c r="AA1969" s="32">
        <f t="shared" si="5389"/>
        <v>0</v>
      </c>
      <c r="AB1969" s="32">
        <f t="shared" si="5390"/>
        <v>1440.7212800000002</v>
      </c>
      <c r="AC1969" s="33">
        <f t="shared" si="5391"/>
        <v>1582.3611600000002</v>
      </c>
      <c r="AD1969" s="33">
        <f t="shared" si="5392"/>
        <v>1582.3611600000002</v>
      </c>
      <c r="AE1969" s="34">
        <f t="shared" si="5393"/>
        <v>100</v>
      </c>
      <c r="AF1969" s="32">
        <f t="shared" si="5394"/>
        <v>1440.7212800000002</v>
      </c>
      <c r="AG1969" s="32">
        <f t="shared" si="5395"/>
        <v>0</v>
      </c>
      <c r="AH1969" s="32">
        <f t="shared" si="5396"/>
        <v>0</v>
      </c>
      <c r="AI1969" s="32">
        <f t="shared" si="5397"/>
        <v>0</v>
      </c>
      <c r="AJ1969" s="32">
        <f t="shared" si="5398"/>
        <v>0</v>
      </c>
      <c r="AK1969" s="32">
        <f t="shared" si="5399"/>
        <v>0</v>
      </c>
      <c r="AL1969" s="32">
        <f t="shared" si="5400"/>
        <v>1440.7212800000002</v>
      </c>
      <c r="AM1969" s="32">
        <f t="shared" si="5401"/>
        <v>-1440.7212800000002</v>
      </c>
      <c r="AN1969" s="12"/>
    </row>
    <row r="1970" spans="2:40" ht="31.2" x14ac:dyDescent="0.3">
      <c r="B1970" s="30" t="s">
        <v>845</v>
      </c>
      <c r="C1970" s="30" t="s">
        <v>38</v>
      </c>
      <c r="D1970" s="30" t="s">
        <v>40</v>
      </c>
      <c r="E1970" s="15" t="str">
        <f t="shared" si="5402"/>
        <v>0113</v>
      </c>
      <c r="F1970" s="30" t="s">
        <v>102</v>
      </c>
      <c r="G1970" s="30"/>
      <c r="H1970" s="31" t="s">
        <v>103</v>
      </c>
      <c r="I1970" s="32">
        <f t="shared" ref="I1970:N1970" si="5404">I1973</f>
        <v>0</v>
      </c>
      <c r="J1970" s="32">
        <f t="shared" si="5404"/>
        <v>0</v>
      </c>
      <c r="K1970" s="32">
        <f t="shared" si="5404"/>
        <v>0</v>
      </c>
      <c r="L1970" s="32">
        <f t="shared" si="5404"/>
        <v>0</v>
      </c>
      <c r="M1970" s="32">
        <f t="shared" si="5404"/>
        <v>0</v>
      </c>
      <c r="N1970" s="32">
        <f t="shared" si="5404"/>
        <v>0</v>
      </c>
      <c r="O1970" s="32">
        <f>O1973+O1971</f>
        <v>0</v>
      </c>
      <c r="P1970" s="32">
        <f>P1973+P1971</f>
        <v>0</v>
      </c>
      <c r="Q1970" s="32">
        <f>Q1973+Q1971</f>
        <v>0</v>
      </c>
      <c r="R1970" s="32">
        <f>R1973</f>
        <v>0</v>
      </c>
      <c r="S1970" s="32">
        <f>S1973</f>
        <v>0</v>
      </c>
      <c r="T1970" s="32">
        <f>T1973</f>
        <v>0</v>
      </c>
      <c r="U1970" s="32">
        <v>0</v>
      </c>
      <c r="V1970" s="32">
        <f t="shared" si="5403"/>
        <v>0</v>
      </c>
      <c r="W1970" s="32">
        <f>W1973</f>
        <v>0</v>
      </c>
      <c r="X1970" s="32">
        <f>X1973</f>
        <v>0</v>
      </c>
      <c r="Y1970" s="32">
        <f>Y1973</f>
        <v>0</v>
      </c>
      <c r="Z1970" s="32">
        <f>Z1973</f>
        <v>0</v>
      </c>
      <c r="AA1970" s="32">
        <f>AA1973</f>
        <v>0</v>
      </c>
      <c r="AB1970" s="32">
        <f>AB1973+AB1971</f>
        <v>1440.7212800000002</v>
      </c>
      <c r="AC1970" s="33">
        <f>AC1973+AC1971</f>
        <v>1582.3611600000002</v>
      </c>
      <c r="AD1970" s="33">
        <f>AD1973+AD1971</f>
        <v>1582.3611600000002</v>
      </c>
      <c r="AE1970" s="34">
        <f t="shared" si="5393"/>
        <v>100</v>
      </c>
      <c r="AF1970" s="32">
        <f t="shared" ref="AF1970:AK1970" si="5405">AF1973+AF1971</f>
        <v>1440.7212800000002</v>
      </c>
      <c r="AG1970" s="32">
        <f t="shared" si="5405"/>
        <v>0</v>
      </c>
      <c r="AH1970" s="32">
        <f t="shared" si="5405"/>
        <v>0</v>
      </c>
      <c r="AI1970" s="32">
        <f t="shared" si="5405"/>
        <v>0</v>
      </c>
      <c r="AJ1970" s="32">
        <f t="shared" si="5405"/>
        <v>0</v>
      </c>
      <c r="AK1970" s="32">
        <f t="shared" si="5405"/>
        <v>0</v>
      </c>
      <c r="AL1970" s="32">
        <f t="shared" si="5400"/>
        <v>1440.7212800000002</v>
      </c>
      <c r="AM1970" s="32">
        <f t="shared" si="5401"/>
        <v>-1440.7212800000002</v>
      </c>
      <c r="AN1970" s="12"/>
    </row>
    <row r="1971" spans="2:40" ht="31.2" x14ac:dyDescent="0.3">
      <c r="B1971" s="30" t="s">
        <v>845</v>
      </c>
      <c r="C1971" s="30" t="s">
        <v>38</v>
      </c>
      <c r="D1971" s="30" t="s">
        <v>40</v>
      </c>
      <c r="E1971" s="15" t="str">
        <f t="shared" si="5402"/>
        <v>0113</v>
      </c>
      <c r="F1971" s="30" t="s">
        <v>102</v>
      </c>
      <c r="G1971" s="30" t="s">
        <v>50</v>
      </c>
      <c r="H1971" s="31" t="s">
        <v>51</v>
      </c>
      <c r="I1971" s="32"/>
      <c r="J1971" s="32"/>
      <c r="K1971" s="32"/>
      <c r="L1971" s="32"/>
      <c r="M1971" s="32"/>
      <c r="N1971" s="32"/>
      <c r="O1971" s="32">
        <f>O1972</f>
        <v>0</v>
      </c>
      <c r="P1971" s="32">
        <f>P1972</f>
        <v>0</v>
      </c>
      <c r="Q1971" s="32">
        <f>Q1972</f>
        <v>0</v>
      </c>
      <c r="R1971" s="32"/>
      <c r="S1971" s="32"/>
      <c r="T1971" s="32"/>
      <c r="U1971" s="32"/>
      <c r="V1971" s="32">
        <f t="shared" si="5403"/>
        <v>0</v>
      </c>
      <c r="W1971" s="32"/>
      <c r="X1971" s="32"/>
      <c r="Y1971" s="32"/>
      <c r="Z1971" s="32"/>
      <c r="AA1971" s="32"/>
      <c r="AB1971" s="32">
        <f>AB1972</f>
        <v>40.986899999999999</v>
      </c>
      <c r="AC1971" s="33">
        <f>AC1972</f>
        <v>40.986899999999999</v>
      </c>
      <c r="AD1971" s="33">
        <f>AD1972</f>
        <v>40.986899999999999</v>
      </c>
      <c r="AE1971" s="34">
        <f t="shared" si="5393"/>
        <v>100</v>
      </c>
      <c r="AF1971" s="32">
        <f t="shared" ref="AF1971:AK1971" si="5406">AF1972</f>
        <v>40.986899999999999</v>
      </c>
      <c r="AG1971" s="32">
        <f t="shared" si="5406"/>
        <v>0</v>
      </c>
      <c r="AH1971" s="32">
        <f t="shared" si="5406"/>
        <v>0</v>
      </c>
      <c r="AI1971" s="32">
        <f t="shared" si="5406"/>
        <v>0</v>
      </c>
      <c r="AJ1971" s="32">
        <f t="shared" si="5406"/>
        <v>0</v>
      </c>
      <c r="AK1971" s="32">
        <f t="shared" si="5406"/>
        <v>0</v>
      </c>
      <c r="AL1971" s="32">
        <f t="shared" si="5400"/>
        <v>40.986899999999999</v>
      </c>
      <c r="AM1971" s="32">
        <f t="shared" si="5401"/>
        <v>-40.986899999999999</v>
      </c>
      <c r="AN1971" s="12"/>
    </row>
    <row r="1972" spans="2:40" ht="31.2" x14ac:dyDescent="0.3">
      <c r="B1972" s="30" t="s">
        <v>845</v>
      </c>
      <c r="C1972" s="30" t="s">
        <v>38</v>
      </c>
      <c r="D1972" s="30" t="s">
        <v>40</v>
      </c>
      <c r="E1972" s="15" t="str">
        <f t="shared" si="5402"/>
        <v>0113</v>
      </c>
      <c r="F1972" s="30" t="s">
        <v>102</v>
      </c>
      <c r="G1972" s="30" t="s">
        <v>52</v>
      </c>
      <c r="H1972" s="31" t="s">
        <v>53</v>
      </c>
      <c r="I1972" s="32"/>
      <c r="J1972" s="32"/>
      <c r="K1972" s="32"/>
      <c r="L1972" s="32"/>
      <c r="M1972" s="32"/>
      <c r="N1972" s="32"/>
      <c r="O1972" s="32">
        <v>0</v>
      </c>
      <c r="P1972" s="32">
        <v>0</v>
      </c>
      <c r="Q1972" s="32">
        <v>0</v>
      </c>
      <c r="R1972" s="32"/>
      <c r="S1972" s="32"/>
      <c r="T1972" s="32"/>
      <c r="U1972" s="32"/>
      <c r="V1972" s="32">
        <f t="shared" si="5403"/>
        <v>0</v>
      </c>
      <c r="W1972" s="32"/>
      <c r="X1972" s="32"/>
      <c r="Y1972" s="32"/>
      <c r="Z1972" s="32"/>
      <c r="AA1972" s="32"/>
      <c r="AB1972" s="32">
        <v>40.986899999999999</v>
      </c>
      <c r="AC1972" s="33">
        <v>40.986899999999999</v>
      </c>
      <c r="AD1972" s="33">
        <v>40.986899999999999</v>
      </c>
      <c r="AE1972" s="34">
        <f t="shared" si="5393"/>
        <v>100</v>
      </c>
      <c r="AF1972" s="32">
        <v>40.986899999999999</v>
      </c>
      <c r="AG1972" s="32">
        <v>0</v>
      </c>
      <c r="AH1972" s="32">
        <v>0</v>
      </c>
      <c r="AI1972" s="32">
        <v>0</v>
      </c>
      <c r="AJ1972" s="32">
        <v>0</v>
      </c>
      <c r="AK1972" s="32">
        <v>0</v>
      </c>
      <c r="AL1972" s="32">
        <f t="shared" si="5400"/>
        <v>40.986899999999999</v>
      </c>
      <c r="AM1972" s="32">
        <f t="shared" si="5401"/>
        <v>-40.986899999999999</v>
      </c>
      <c r="AN1972" s="12"/>
    </row>
    <row r="1973" spans="2:40" x14ac:dyDescent="0.3">
      <c r="B1973" s="30" t="s">
        <v>845</v>
      </c>
      <c r="C1973" s="30" t="s">
        <v>38</v>
      </c>
      <c r="D1973" s="30" t="s">
        <v>40</v>
      </c>
      <c r="E1973" s="15" t="str">
        <f t="shared" si="5402"/>
        <v>0113</v>
      </c>
      <c r="F1973" s="30" t="s">
        <v>102</v>
      </c>
      <c r="G1973" s="30" t="s">
        <v>56</v>
      </c>
      <c r="H1973" s="31" t="s">
        <v>57</v>
      </c>
      <c r="I1973" s="32">
        <f t="shared" ref="I1973:T1973" si="5407">I1974</f>
        <v>0</v>
      </c>
      <c r="J1973" s="32">
        <f t="shared" si="5407"/>
        <v>0</v>
      </c>
      <c r="K1973" s="32">
        <f t="shared" si="5407"/>
        <v>0</v>
      </c>
      <c r="L1973" s="32">
        <f t="shared" si="5407"/>
        <v>0</v>
      </c>
      <c r="M1973" s="32">
        <f t="shared" si="5407"/>
        <v>0</v>
      </c>
      <c r="N1973" s="32">
        <f t="shared" si="5407"/>
        <v>0</v>
      </c>
      <c r="O1973" s="32">
        <f t="shared" si="5407"/>
        <v>0</v>
      </c>
      <c r="P1973" s="32">
        <f t="shared" si="5407"/>
        <v>0</v>
      </c>
      <c r="Q1973" s="32">
        <f t="shared" si="5407"/>
        <v>0</v>
      </c>
      <c r="R1973" s="32">
        <f t="shared" si="5407"/>
        <v>0</v>
      </c>
      <c r="S1973" s="32">
        <f t="shared" si="5407"/>
        <v>0</v>
      </c>
      <c r="T1973" s="32">
        <f t="shared" si="5407"/>
        <v>0</v>
      </c>
      <c r="U1973" s="32">
        <v>0</v>
      </c>
      <c r="V1973" s="32">
        <f t="shared" si="5403"/>
        <v>0</v>
      </c>
      <c r="W1973" s="32">
        <f t="shared" ref="W1973:AB1973" si="5408">W1974</f>
        <v>0</v>
      </c>
      <c r="X1973" s="32">
        <f t="shared" si="5408"/>
        <v>0</v>
      </c>
      <c r="Y1973" s="32">
        <f t="shared" si="5408"/>
        <v>0</v>
      </c>
      <c r="Z1973" s="32">
        <f t="shared" si="5408"/>
        <v>0</v>
      </c>
      <c r="AA1973" s="32">
        <f t="shared" si="5408"/>
        <v>0</v>
      </c>
      <c r="AB1973" s="32">
        <f t="shared" si="5408"/>
        <v>1399.7343800000001</v>
      </c>
      <c r="AC1973" s="33">
        <f>AC1974+AC1975</f>
        <v>1541.37426</v>
      </c>
      <c r="AD1973" s="33">
        <f>AD1974+AD1975</f>
        <v>1541.37426</v>
      </c>
      <c r="AE1973" s="34">
        <f t="shared" si="5393"/>
        <v>100</v>
      </c>
      <c r="AF1973" s="32">
        <f t="shared" ref="AF1973:AK1973" si="5409">AF1974</f>
        <v>1399.7343800000001</v>
      </c>
      <c r="AG1973" s="32">
        <f t="shared" si="5409"/>
        <v>0</v>
      </c>
      <c r="AH1973" s="32">
        <f t="shared" si="5409"/>
        <v>0</v>
      </c>
      <c r="AI1973" s="32">
        <f t="shared" si="5409"/>
        <v>0</v>
      </c>
      <c r="AJ1973" s="32">
        <f t="shared" si="5409"/>
        <v>0</v>
      </c>
      <c r="AK1973" s="32">
        <f t="shared" si="5409"/>
        <v>0</v>
      </c>
      <c r="AL1973" s="32">
        <f t="shared" si="5400"/>
        <v>1399.7343800000001</v>
      </c>
      <c r="AM1973" s="32">
        <f t="shared" si="5401"/>
        <v>-1399.7343800000001</v>
      </c>
      <c r="AN1973" s="12"/>
    </row>
    <row r="1974" spans="2:40" x14ac:dyDescent="0.3">
      <c r="B1974" s="30" t="s">
        <v>845</v>
      </c>
      <c r="C1974" s="30" t="s">
        <v>38</v>
      </c>
      <c r="D1974" s="30" t="s">
        <v>40</v>
      </c>
      <c r="E1974" s="15" t="str">
        <f t="shared" si="5402"/>
        <v>0113</v>
      </c>
      <c r="F1974" s="30" t="s">
        <v>102</v>
      </c>
      <c r="G1974" s="30" t="s">
        <v>58</v>
      </c>
      <c r="H1974" s="31" t="s">
        <v>59</v>
      </c>
      <c r="I1974" s="32"/>
      <c r="J1974" s="32"/>
      <c r="K1974" s="32"/>
      <c r="L1974" s="32"/>
      <c r="M1974" s="32"/>
      <c r="N1974" s="32"/>
      <c r="O1974" s="32">
        <v>0</v>
      </c>
      <c r="P1974" s="32">
        <v>0</v>
      </c>
      <c r="Q1974" s="32">
        <v>0</v>
      </c>
      <c r="R1974" s="32">
        <v>0</v>
      </c>
      <c r="S1974" s="32">
        <v>0</v>
      </c>
      <c r="T1974" s="32">
        <v>0</v>
      </c>
      <c r="U1974" s="32">
        <v>0</v>
      </c>
      <c r="V1974" s="32">
        <f t="shared" si="5403"/>
        <v>0</v>
      </c>
      <c r="W1974" s="32"/>
      <c r="X1974" s="32"/>
      <c r="Y1974" s="32"/>
      <c r="Z1974" s="32"/>
      <c r="AA1974" s="32"/>
      <c r="AB1974" s="32">
        <v>1399.7343800000001</v>
      </c>
      <c r="AC1974" s="33">
        <v>1539.7343800000001</v>
      </c>
      <c r="AD1974" s="33">
        <v>1539.7343800000001</v>
      </c>
      <c r="AE1974" s="34">
        <f t="shared" si="5393"/>
        <v>100</v>
      </c>
      <c r="AF1974" s="32">
        <v>1399.7343800000001</v>
      </c>
      <c r="AG1974" s="32">
        <v>0</v>
      </c>
      <c r="AH1974" s="32">
        <v>0</v>
      </c>
      <c r="AI1974" s="32">
        <v>0</v>
      </c>
      <c r="AJ1974" s="32">
        <v>0</v>
      </c>
      <c r="AK1974" s="32">
        <v>0</v>
      </c>
      <c r="AL1974" s="32">
        <f t="shared" si="5400"/>
        <v>1399.7343800000001</v>
      </c>
      <c r="AM1974" s="32">
        <f t="shared" si="5401"/>
        <v>-1399.7343800000001</v>
      </c>
      <c r="AN1974" s="12"/>
    </row>
    <row r="1975" spans="2:40" x14ac:dyDescent="0.3">
      <c r="B1975" s="30" t="s">
        <v>845</v>
      </c>
      <c r="C1975" s="30" t="s">
        <v>38</v>
      </c>
      <c r="D1975" s="30" t="s">
        <v>40</v>
      </c>
      <c r="E1975" s="15" t="str">
        <f t="shared" si="5402"/>
        <v>0113</v>
      </c>
      <c r="F1975" s="30" t="s">
        <v>102</v>
      </c>
      <c r="G1975" s="30" t="s">
        <v>60</v>
      </c>
      <c r="H1975" s="31" t="s">
        <v>61</v>
      </c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>
        <v>0</v>
      </c>
      <c r="W1975" s="32">
        <v>0</v>
      </c>
      <c r="X1975" s="32">
        <v>0</v>
      </c>
      <c r="Y1975" s="32">
        <v>0</v>
      </c>
      <c r="Z1975" s="32">
        <v>0</v>
      </c>
      <c r="AA1975" s="32">
        <v>0</v>
      </c>
      <c r="AB1975" s="32">
        <v>0</v>
      </c>
      <c r="AC1975" s="33">
        <v>1.63988</v>
      </c>
      <c r="AD1975" s="33">
        <v>1.63988</v>
      </c>
      <c r="AE1975" s="34">
        <f t="shared" si="5393"/>
        <v>100</v>
      </c>
      <c r="AF1975" s="32"/>
      <c r="AG1975" s="32"/>
      <c r="AH1975" s="32"/>
      <c r="AI1975" s="32"/>
      <c r="AJ1975" s="32"/>
      <c r="AK1975" s="32"/>
      <c r="AL1975" s="32"/>
      <c r="AM1975" s="32"/>
      <c r="AN1975" s="12"/>
    </row>
    <row r="1976" spans="2:40" s="13" customFormat="1" ht="31.2" x14ac:dyDescent="0.3">
      <c r="B1976" s="14" t="s">
        <v>845</v>
      </c>
      <c r="C1976" s="14" t="s">
        <v>114</v>
      </c>
      <c r="D1976" s="14"/>
      <c r="E1976" s="21" t="str">
        <f t="shared" si="5402"/>
        <v>03</v>
      </c>
      <c r="F1976" s="14"/>
      <c r="G1976" s="14"/>
      <c r="H1976" s="16" t="s">
        <v>196</v>
      </c>
      <c r="I1976" s="17">
        <f t="shared" ref="I1976:T1976" si="5410">I1996+I1977</f>
        <v>2983.6</v>
      </c>
      <c r="J1976" s="17">
        <f t="shared" si="5410"/>
        <v>2889.2</v>
      </c>
      <c r="K1976" s="17">
        <f t="shared" si="5410"/>
        <v>2352.7999999999997</v>
      </c>
      <c r="L1976" s="17">
        <f t="shared" si="5410"/>
        <v>-294.39999999999998</v>
      </c>
      <c r="M1976" s="17">
        <f t="shared" si="5410"/>
        <v>0</v>
      </c>
      <c r="N1976" s="17">
        <f t="shared" si="5410"/>
        <v>0</v>
      </c>
      <c r="O1976" s="17">
        <f t="shared" si="5410"/>
        <v>0</v>
      </c>
      <c r="P1976" s="17">
        <f t="shared" si="5410"/>
        <v>-135.435</v>
      </c>
      <c r="Q1976" s="17">
        <f t="shared" si="5410"/>
        <v>0</v>
      </c>
      <c r="R1976" s="17">
        <f t="shared" si="5410"/>
        <v>6693.29</v>
      </c>
      <c r="S1976" s="17">
        <f t="shared" si="5410"/>
        <v>0</v>
      </c>
      <c r="T1976" s="17">
        <f t="shared" si="5410"/>
        <v>0</v>
      </c>
      <c r="U1976" s="17">
        <v>0</v>
      </c>
      <c r="V1976" s="17">
        <f t="shared" si="5403"/>
        <v>9247.0550000000003</v>
      </c>
      <c r="W1976" s="17">
        <f t="shared" ref="W1976:AD1976" si="5411">W1996+W1977</f>
        <v>0</v>
      </c>
      <c r="X1976" s="17">
        <f t="shared" si="5411"/>
        <v>0</v>
      </c>
      <c r="Y1976" s="17">
        <f t="shared" si="5411"/>
        <v>0</v>
      </c>
      <c r="Z1976" s="17">
        <f t="shared" si="5411"/>
        <v>0</v>
      </c>
      <c r="AA1976" s="17">
        <f t="shared" si="5411"/>
        <v>0</v>
      </c>
      <c r="AB1976" s="17">
        <f t="shared" si="5411"/>
        <v>5834.63724</v>
      </c>
      <c r="AC1976" s="18">
        <f t="shared" si="5411"/>
        <v>11414.373240000001</v>
      </c>
      <c r="AD1976" s="18">
        <f t="shared" si="5411"/>
        <v>11414.372749999999</v>
      </c>
      <c r="AE1976" s="19">
        <f t="shared" si="5393"/>
        <v>99.999995707166818</v>
      </c>
      <c r="AF1976" s="17">
        <f t="shared" ref="AF1976:AK1976" si="5412">AF1996+AF1977</f>
        <v>11414.373240000001</v>
      </c>
      <c r="AG1976" s="17">
        <f t="shared" si="5412"/>
        <v>0</v>
      </c>
      <c r="AH1976" s="17">
        <f t="shared" si="5412"/>
        <v>0</v>
      </c>
      <c r="AI1976" s="17">
        <f t="shared" si="5412"/>
        <v>0</v>
      </c>
      <c r="AJ1976" s="17">
        <f t="shared" si="5412"/>
        <v>0</v>
      </c>
      <c r="AK1976" s="17">
        <f t="shared" si="5412"/>
        <v>0</v>
      </c>
      <c r="AL1976" s="17">
        <f t="shared" si="5400"/>
        <v>11414.373240000001</v>
      </c>
      <c r="AM1976" s="17">
        <f t="shared" si="5401"/>
        <v>-2167.3182400000005</v>
      </c>
      <c r="AN1976" s="20"/>
    </row>
    <row r="1977" spans="2:40" s="22" customFormat="1" ht="46.8" x14ac:dyDescent="0.3">
      <c r="B1977" s="23" t="s">
        <v>845</v>
      </c>
      <c r="C1977" s="23" t="s">
        <v>114</v>
      </c>
      <c r="D1977" s="23" t="s">
        <v>443</v>
      </c>
      <c r="E1977" s="24" t="str">
        <f t="shared" si="5402"/>
        <v>0310</v>
      </c>
      <c r="F1977" s="23"/>
      <c r="G1977" s="23"/>
      <c r="H1977" s="25" t="s">
        <v>697</v>
      </c>
      <c r="I1977" s="26">
        <f t="shared" ref="I1977:N1977" si="5413">I1978</f>
        <v>1652.5</v>
      </c>
      <c r="J1977" s="26">
        <f t="shared" si="5413"/>
        <v>1522</v>
      </c>
      <c r="K1977" s="26">
        <f t="shared" si="5413"/>
        <v>985.59999999999991</v>
      </c>
      <c r="L1977" s="26">
        <f t="shared" si="5413"/>
        <v>-294.39999999999998</v>
      </c>
      <c r="M1977" s="26">
        <f t="shared" si="5413"/>
        <v>0</v>
      </c>
      <c r="N1977" s="26">
        <f t="shared" si="5413"/>
        <v>0</v>
      </c>
      <c r="O1977" s="26">
        <f>O1978+O1991</f>
        <v>0</v>
      </c>
      <c r="P1977" s="26">
        <f>P1978+P1991</f>
        <v>-135.435</v>
      </c>
      <c r="Q1977" s="26">
        <f>Q1978+Q1991</f>
        <v>0</v>
      </c>
      <c r="R1977" s="26">
        <f>R1978+R1991</f>
        <v>6693.29</v>
      </c>
      <c r="S1977" s="26">
        <f>S1978+S1991</f>
        <v>0</v>
      </c>
      <c r="T1977" s="26">
        <f>T1978</f>
        <v>0</v>
      </c>
      <c r="U1977" s="26">
        <v>0</v>
      </c>
      <c r="V1977" s="26">
        <f t="shared" si="5403"/>
        <v>7915.954999999999</v>
      </c>
      <c r="W1977" s="26">
        <f>W1978</f>
        <v>0</v>
      </c>
      <c r="X1977" s="26">
        <f>X1978</f>
        <v>0</v>
      </c>
      <c r="Y1977" s="26">
        <f>Y1978</f>
        <v>0</v>
      </c>
      <c r="Z1977" s="26">
        <f>Z1978</f>
        <v>0</v>
      </c>
      <c r="AA1977" s="26">
        <f>AA1978</f>
        <v>0</v>
      </c>
      <c r="AB1977" s="26">
        <f>AB1978+AB1991</f>
        <v>4948.4762000000001</v>
      </c>
      <c r="AC1977" s="27">
        <f>AC1978+AC1991</f>
        <v>9980.0732400000015</v>
      </c>
      <c r="AD1977" s="27">
        <f>AD1978+AD1991</f>
        <v>9980.0727499999994</v>
      </c>
      <c r="AE1977" s="28">
        <f t="shared" si="5393"/>
        <v>99.999995090216359</v>
      </c>
      <c r="AF1977" s="26">
        <f t="shared" ref="AF1977:AK1977" si="5414">AF1978+AF1991</f>
        <v>9980.0732400000015</v>
      </c>
      <c r="AG1977" s="26">
        <f t="shared" si="5414"/>
        <v>0</v>
      </c>
      <c r="AH1977" s="26">
        <f t="shared" si="5414"/>
        <v>0</v>
      </c>
      <c r="AI1977" s="26">
        <f t="shared" si="5414"/>
        <v>0</v>
      </c>
      <c r="AJ1977" s="26">
        <f t="shared" si="5414"/>
        <v>0</v>
      </c>
      <c r="AK1977" s="26">
        <f t="shared" si="5414"/>
        <v>0</v>
      </c>
      <c r="AL1977" s="26">
        <f t="shared" si="5400"/>
        <v>9980.0732400000015</v>
      </c>
      <c r="AM1977" s="26">
        <f t="shared" si="5401"/>
        <v>-2064.1182400000025</v>
      </c>
      <c r="AN1977" s="29"/>
    </row>
    <row r="1978" spans="2:40" x14ac:dyDescent="0.3">
      <c r="B1978" s="30" t="s">
        <v>845</v>
      </c>
      <c r="C1978" s="30" t="s">
        <v>114</v>
      </c>
      <c r="D1978" s="30" t="s">
        <v>443</v>
      </c>
      <c r="E1978" s="15" t="str">
        <f t="shared" si="5402"/>
        <v>0310</v>
      </c>
      <c r="F1978" s="30" t="s">
        <v>348</v>
      </c>
      <c r="G1978" s="30"/>
      <c r="H1978" s="31" t="s">
        <v>349</v>
      </c>
      <c r="I1978" s="32">
        <f t="shared" ref="I1978:T1978" si="5415">I1984+I1979</f>
        <v>1652.5</v>
      </c>
      <c r="J1978" s="32">
        <f t="shared" si="5415"/>
        <v>1522</v>
      </c>
      <c r="K1978" s="32">
        <f t="shared" si="5415"/>
        <v>985.59999999999991</v>
      </c>
      <c r="L1978" s="32">
        <f t="shared" si="5415"/>
        <v>-294.39999999999998</v>
      </c>
      <c r="M1978" s="32">
        <f t="shared" si="5415"/>
        <v>0</v>
      </c>
      <c r="N1978" s="32">
        <f t="shared" si="5415"/>
        <v>0</v>
      </c>
      <c r="O1978" s="32">
        <f t="shared" si="5415"/>
        <v>0</v>
      </c>
      <c r="P1978" s="32">
        <f t="shared" si="5415"/>
        <v>-135.435</v>
      </c>
      <c r="Q1978" s="32">
        <f t="shared" si="5415"/>
        <v>0</v>
      </c>
      <c r="R1978" s="32">
        <f t="shared" si="5415"/>
        <v>6693.29</v>
      </c>
      <c r="S1978" s="32">
        <f t="shared" si="5415"/>
        <v>0</v>
      </c>
      <c r="T1978" s="32">
        <f t="shared" si="5415"/>
        <v>0</v>
      </c>
      <c r="U1978" s="32">
        <v>0</v>
      </c>
      <c r="V1978" s="32">
        <f t="shared" si="5403"/>
        <v>7915.954999999999</v>
      </c>
      <c r="W1978" s="32">
        <f t="shared" ref="W1978:AD1978" si="5416">W1984+W1979</f>
        <v>0</v>
      </c>
      <c r="X1978" s="32">
        <f t="shared" si="5416"/>
        <v>0</v>
      </c>
      <c r="Y1978" s="32">
        <f t="shared" si="5416"/>
        <v>0</v>
      </c>
      <c r="Z1978" s="32">
        <f t="shared" si="5416"/>
        <v>0</v>
      </c>
      <c r="AA1978" s="32">
        <f t="shared" si="5416"/>
        <v>0</v>
      </c>
      <c r="AB1978" s="32">
        <f t="shared" si="5416"/>
        <v>1173.8924500000001</v>
      </c>
      <c r="AC1978" s="33">
        <f t="shared" si="5416"/>
        <v>6205.4894900000008</v>
      </c>
      <c r="AD1978" s="33">
        <f t="shared" si="5416"/>
        <v>6205.4890000000005</v>
      </c>
      <c r="AE1978" s="34">
        <f t="shared" si="5393"/>
        <v>99.999992103765521</v>
      </c>
      <c r="AF1978" s="32">
        <f t="shared" ref="AF1978:AK1978" si="5417">AF1984+AF1979</f>
        <v>6205.4894900000008</v>
      </c>
      <c r="AG1978" s="32">
        <f t="shared" si="5417"/>
        <v>0</v>
      </c>
      <c r="AH1978" s="32">
        <f t="shared" si="5417"/>
        <v>0</v>
      </c>
      <c r="AI1978" s="32">
        <f t="shared" si="5417"/>
        <v>0</v>
      </c>
      <c r="AJ1978" s="32">
        <f t="shared" si="5417"/>
        <v>0</v>
      </c>
      <c r="AK1978" s="32">
        <f t="shared" si="5417"/>
        <v>0</v>
      </c>
      <c r="AL1978" s="32">
        <f t="shared" si="5400"/>
        <v>6205.4894900000008</v>
      </c>
      <c r="AM1978" s="32">
        <f t="shared" si="5401"/>
        <v>1710.4655099999982</v>
      </c>
    </row>
    <row r="1979" spans="2:40" ht="62.4" x14ac:dyDescent="0.3">
      <c r="B1979" s="30" t="s">
        <v>845</v>
      </c>
      <c r="C1979" s="30" t="s">
        <v>114</v>
      </c>
      <c r="D1979" s="30" t="s">
        <v>443</v>
      </c>
      <c r="E1979" s="15" t="str">
        <f t="shared" si="5402"/>
        <v>0310</v>
      </c>
      <c r="F1979" s="30" t="s">
        <v>698</v>
      </c>
      <c r="G1979" s="30"/>
      <c r="H1979" s="31" t="s">
        <v>699</v>
      </c>
      <c r="I1979" s="32">
        <f t="shared" ref="I1979:I1985" si="5418">I1980</f>
        <v>36.799999999999997</v>
      </c>
      <c r="J1979" s="32">
        <f t="shared" ref="J1979:J1985" si="5419">J1980</f>
        <v>36.799999999999997</v>
      </c>
      <c r="K1979" s="32">
        <f t="shared" ref="K1979:K1985" si="5420">K1980</f>
        <v>36.799999999999997</v>
      </c>
      <c r="L1979" s="32">
        <f t="shared" ref="L1979:L1985" si="5421">L1980</f>
        <v>0</v>
      </c>
      <c r="M1979" s="32">
        <f t="shared" ref="M1979:M1985" si="5422">M1980</f>
        <v>0</v>
      </c>
      <c r="N1979" s="32">
        <f t="shared" ref="N1979:N1985" si="5423">N1980</f>
        <v>0</v>
      </c>
      <c r="O1979" s="32">
        <f t="shared" ref="O1979:O1985" si="5424">O1980</f>
        <v>0</v>
      </c>
      <c r="P1979" s="32">
        <f t="shared" ref="P1979:P1985" si="5425">P1980</f>
        <v>0</v>
      </c>
      <c r="Q1979" s="32">
        <f t="shared" ref="Q1979:Q1985" si="5426">Q1980</f>
        <v>0</v>
      </c>
      <c r="R1979" s="32">
        <f t="shared" ref="R1979:R1985" si="5427">R1980</f>
        <v>0</v>
      </c>
      <c r="S1979" s="32">
        <f t="shared" ref="S1979:S1985" si="5428">S1980</f>
        <v>0</v>
      </c>
      <c r="T1979" s="32">
        <f t="shared" ref="T1979:T1985" si="5429">T1980</f>
        <v>0</v>
      </c>
      <c r="U1979" s="32">
        <v>0</v>
      </c>
      <c r="V1979" s="32">
        <f t="shared" si="5403"/>
        <v>36.799999999999997</v>
      </c>
      <c r="W1979" s="32">
        <f t="shared" ref="W1979:W1985" si="5430">W1980</f>
        <v>0</v>
      </c>
      <c r="X1979" s="32">
        <f t="shared" ref="X1979:X1985" si="5431">X1980</f>
        <v>0</v>
      </c>
      <c r="Y1979" s="32">
        <f t="shared" ref="Y1979:Y1985" si="5432">Y1980</f>
        <v>0</v>
      </c>
      <c r="Z1979" s="32">
        <f t="shared" ref="Z1979:Z1985" si="5433">Z1980</f>
        <v>0</v>
      </c>
      <c r="AA1979" s="32">
        <f t="shared" ref="AA1979:AA1985" si="5434">AA1980</f>
        <v>0</v>
      </c>
      <c r="AB1979" s="32">
        <f t="shared" ref="AB1979:AB1985" si="5435">AB1980</f>
        <v>36.799999999999997</v>
      </c>
      <c r="AC1979" s="33">
        <f t="shared" ref="AC1979:AC1985" si="5436">AC1980</f>
        <v>36.799999999999997</v>
      </c>
      <c r="AD1979" s="33">
        <f t="shared" ref="AD1979:AD1985" si="5437">AD1980</f>
        <v>36.799999999999997</v>
      </c>
      <c r="AE1979" s="34">
        <f t="shared" si="5393"/>
        <v>100</v>
      </c>
      <c r="AF1979" s="32">
        <f t="shared" ref="AF1979:AF1985" si="5438">AF1980</f>
        <v>36.799999999999997</v>
      </c>
      <c r="AG1979" s="32">
        <f t="shared" ref="AG1979:AG1985" si="5439">AG1980</f>
        <v>0</v>
      </c>
      <c r="AH1979" s="32">
        <f t="shared" ref="AH1979:AH1985" si="5440">AH1980</f>
        <v>0</v>
      </c>
      <c r="AI1979" s="32">
        <f t="shared" ref="AI1979:AI1985" si="5441">AI1980</f>
        <v>0</v>
      </c>
      <c r="AJ1979" s="32">
        <f t="shared" ref="AJ1979:AJ1985" si="5442">AJ1980</f>
        <v>0</v>
      </c>
      <c r="AK1979" s="32">
        <f t="shared" ref="AK1979:AK1985" si="5443">AK1980</f>
        <v>0</v>
      </c>
      <c r="AL1979" s="32">
        <f t="shared" si="5400"/>
        <v>36.799999999999997</v>
      </c>
      <c r="AM1979" s="32">
        <f t="shared" si="5401"/>
        <v>0</v>
      </c>
    </row>
    <row r="1980" spans="2:40" ht="46.8" x14ac:dyDescent="0.3">
      <c r="B1980" s="30" t="s">
        <v>845</v>
      </c>
      <c r="C1980" s="30" t="s">
        <v>114</v>
      </c>
      <c r="D1980" s="30" t="s">
        <v>443</v>
      </c>
      <c r="E1980" s="15" t="str">
        <f t="shared" si="5402"/>
        <v>0310</v>
      </c>
      <c r="F1980" s="30" t="s">
        <v>700</v>
      </c>
      <c r="G1980" s="30"/>
      <c r="H1980" s="31" t="s">
        <v>701</v>
      </c>
      <c r="I1980" s="32">
        <f t="shared" si="5418"/>
        <v>36.799999999999997</v>
      </c>
      <c r="J1980" s="32">
        <f t="shared" si="5419"/>
        <v>36.799999999999997</v>
      </c>
      <c r="K1980" s="32">
        <f t="shared" si="5420"/>
        <v>36.799999999999997</v>
      </c>
      <c r="L1980" s="32">
        <f t="shared" si="5421"/>
        <v>0</v>
      </c>
      <c r="M1980" s="32">
        <f t="shared" si="5422"/>
        <v>0</v>
      </c>
      <c r="N1980" s="32">
        <f t="shared" si="5423"/>
        <v>0</v>
      </c>
      <c r="O1980" s="32">
        <f t="shared" si="5424"/>
        <v>0</v>
      </c>
      <c r="P1980" s="32">
        <f t="shared" si="5425"/>
        <v>0</v>
      </c>
      <c r="Q1980" s="32">
        <f t="shared" si="5426"/>
        <v>0</v>
      </c>
      <c r="R1980" s="32">
        <f t="shared" si="5427"/>
        <v>0</v>
      </c>
      <c r="S1980" s="32">
        <f t="shared" si="5428"/>
        <v>0</v>
      </c>
      <c r="T1980" s="32">
        <f t="shared" si="5429"/>
        <v>0</v>
      </c>
      <c r="U1980" s="32">
        <v>0</v>
      </c>
      <c r="V1980" s="32">
        <f t="shared" si="5403"/>
        <v>36.799999999999997</v>
      </c>
      <c r="W1980" s="32">
        <f t="shared" si="5430"/>
        <v>0</v>
      </c>
      <c r="X1980" s="32">
        <f t="shared" si="5431"/>
        <v>0</v>
      </c>
      <c r="Y1980" s="32">
        <f t="shared" si="5432"/>
        <v>0</v>
      </c>
      <c r="Z1980" s="32">
        <f t="shared" si="5433"/>
        <v>0</v>
      </c>
      <c r="AA1980" s="32">
        <f t="shared" si="5434"/>
        <v>0</v>
      </c>
      <c r="AB1980" s="32">
        <f t="shared" si="5435"/>
        <v>36.799999999999997</v>
      </c>
      <c r="AC1980" s="33">
        <f t="shared" si="5436"/>
        <v>36.799999999999997</v>
      </c>
      <c r="AD1980" s="33">
        <f t="shared" si="5437"/>
        <v>36.799999999999997</v>
      </c>
      <c r="AE1980" s="34">
        <f t="shared" si="5393"/>
        <v>100</v>
      </c>
      <c r="AF1980" s="32">
        <f t="shared" si="5438"/>
        <v>36.799999999999997</v>
      </c>
      <c r="AG1980" s="32">
        <f t="shared" si="5439"/>
        <v>0</v>
      </c>
      <c r="AH1980" s="32">
        <f t="shared" si="5440"/>
        <v>0</v>
      </c>
      <c r="AI1980" s="32">
        <f t="shared" si="5441"/>
        <v>0</v>
      </c>
      <c r="AJ1980" s="32">
        <f t="shared" si="5442"/>
        <v>0</v>
      </c>
      <c r="AK1980" s="32">
        <f t="shared" si="5443"/>
        <v>0</v>
      </c>
      <c r="AL1980" s="32">
        <f t="shared" si="5400"/>
        <v>36.799999999999997</v>
      </c>
      <c r="AM1980" s="32">
        <f t="shared" si="5401"/>
        <v>0</v>
      </c>
    </row>
    <row r="1981" spans="2:40" ht="31.2" x14ac:dyDescent="0.3">
      <c r="B1981" s="30" t="s">
        <v>845</v>
      </c>
      <c r="C1981" s="30" t="s">
        <v>114</v>
      </c>
      <c r="D1981" s="30" t="s">
        <v>443</v>
      </c>
      <c r="E1981" s="15" t="str">
        <f t="shared" si="5402"/>
        <v>0310</v>
      </c>
      <c r="F1981" s="30" t="s">
        <v>702</v>
      </c>
      <c r="G1981" s="30"/>
      <c r="H1981" s="31" t="s">
        <v>703</v>
      </c>
      <c r="I1981" s="32">
        <f t="shared" si="5418"/>
        <v>36.799999999999997</v>
      </c>
      <c r="J1981" s="32">
        <f t="shared" si="5419"/>
        <v>36.799999999999997</v>
      </c>
      <c r="K1981" s="32">
        <f t="shared" si="5420"/>
        <v>36.799999999999997</v>
      </c>
      <c r="L1981" s="32">
        <f t="shared" si="5421"/>
        <v>0</v>
      </c>
      <c r="M1981" s="32">
        <f t="shared" si="5422"/>
        <v>0</v>
      </c>
      <c r="N1981" s="32">
        <f t="shared" si="5423"/>
        <v>0</v>
      </c>
      <c r="O1981" s="32">
        <f t="shared" si="5424"/>
        <v>0</v>
      </c>
      <c r="P1981" s="32">
        <f t="shared" si="5425"/>
        <v>0</v>
      </c>
      <c r="Q1981" s="32">
        <f t="shared" si="5426"/>
        <v>0</v>
      </c>
      <c r="R1981" s="32">
        <f t="shared" si="5427"/>
        <v>0</v>
      </c>
      <c r="S1981" s="32">
        <f t="shared" si="5428"/>
        <v>0</v>
      </c>
      <c r="T1981" s="32">
        <f t="shared" si="5429"/>
        <v>0</v>
      </c>
      <c r="U1981" s="32">
        <v>0</v>
      </c>
      <c r="V1981" s="32">
        <f t="shared" si="5403"/>
        <v>36.799999999999997</v>
      </c>
      <c r="W1981" s="32">
        <f t="shared" si="5430"/>
        <v>0</v>
      </c>
      <c r="X1981" s="32">
        <f t="shared" si="5431"/>
        <v>0</v>
      </c>
      <c r="Y1981" s="32">
        <f t="shared" si="5432"/>
        <v>0</v>
      </c>
      <c r="Z1981" s="32">
        <f t="shared" si="5433"/>
        <v>0</v>
      </c>
      <c r="AA1981" s="32">
        <f t="shared" si="5434"/>
        <v>0</v>
      </c>
      <c r="AB1981" s="32">
        <f t="shared" si="5435"/>
        <v>36.799999999999997</v>
      </c>
      <c r="AC1981" s="33">
        <f t="shared" si="5436"/>
        <v>36.799999999999997</v>
      </c>
      <c r="AD1981" s="33">
        <f t="shared" si="5437"/>
        <v>36.799999999999997</v>
      </c>
      <c r="AE1981" s="34">
        <f t="shared" si="5393"/>
        <v>100</v>
      </c>
      <c r="AF1981" s="32">
        <f t="shared" si="5438"/>
        <v>36.799999999999997</v>
      </c>
      <c r="AG1981" s="32">
        <f t="shared" si="5439"/>
        <v>0</v>
      </c>
      <c r="AH1981" s="32">
        <f t="shared" si="5440"/>
        <v>0</v>
      </c>
      <c r="AI1981" s="32">
        <f t="shared" si="5441"/>
        <v>0</v>
      </c>
      <c r="AJ1981" s="32">
        <f t="shared" si="5442"/>
        <v>0</v>
      </c>
      <c r="AK1981" s="32">
        <f t="shared" si="5443"/>
        <v>0</v>
      </c>
      <c r="AL1981" s="32">
        <f t="shared" si="5400"/>
        <v>36.799999999999997</v>
      </c>
      <c r="AM1981" s="32">
        <f t="shared" si="5401"/>
        <v>0</v>
      </c>
    </row>
    <row r="1982" spans="2:40" ht="31.2" x14ac:dyDescent="0.3">
      <c r="B1982" s="30" t="s">
        <v>845</v>
      </c>
      <c r="C1982" s="30" t="s">
        <v>114</v>
      </c>
      <c r="D1982" s="30" t="s">
        <v>443</v>
      </c>
      <c r="E1982" s="15" t="str">
        <f t="shared" si="5402"/>
        <v>0310</v>
      </c>
      <c r="F1982" s="30" t="s">
        <v>702</v>
      </c>
      <c r="G1982" s="30" t="s">
        <v>50</v>
      </c>
      <c r="H1982" s="31" t="s">
        <v>51</v>
      </c>
      <c r="I1982" s="32">
        <f t="shared" si="5418"/>
        <v>36.799999999999997</v>
      </c>
      <c r="J1982" s="32">
        <f t="shared" si="5419"/>
        <v>36.799999999999997</v>
      </c>
      <c r="K1982" s="32">
        <f t="shared" si="5420"/>
        <v>36.799999999999997</v>
      </c>
      <c r="L1982" s="32">
        <f t="shared" si="5421"/>
        <v>0</v>
      </c>
      <c r="M1982" s="32">
        <f t="shared" si="5422"/>
        <v>0</v>
      </c>
      <c r="N1982" s="32">
        <f t="shared" si="5423"/>
        <v>0</v>
      </c>
      <c r="O1982" s="32">
        <f t="shared" si="5424"/>
        <v>0</v>
      </c>
      <c r="P1982" s="32">
        <f t="shared" si="5425"/>
        <v>0</v>
      </c>
      <c r="Q1982" s="32">
        <f t="shared" si="5426"/>
        <v>0</v>
      </c>
      <c r="R1982" s="32">
        <f t="shared" si="5427"/>
        <v>0</v>
      </c>
      <c r="S1982" s="32">
        <f t="shared" si="5428"/>
        <v>0</v>
      </c>
      <c r="T1982" s="32">
        <f t="shared" si="5429"/>
        <v>0</v>
      </c>
      <c r="U1982" s="32">
        <v>0</v>
      </c>
      <c r="V1982" s="32">
        <f t="shared" si="5403"/>
        <v>36.799999999999997</v>
      </c>
      <c r="W1982" s="32">
        <f t="shared" si="5430"/>
        <v>0</v>
      </c>
      <c r="X1982" s="32">
        <f t="shared" si="5431"/>
        <v>0</v>
      </c>
      <c r="Y1982" s="32">
        <f t="shared" si="5432"/>
        <v>0</v>
      </c>
      <c r="Z1982" s="32">
        <f t="shared" si="5433"/>
        <v>0</v>
      </c>
      <c r="AA1982" s="32">
        <f t="shared" si="5434"/>
        <v>0</v>
      </c>
      <c r="AB1982" s="32">
        <f t="shared" si="5435"/>
        <v>36.799999999999997</v>
      </c>
      <c r="AC1982" s="33">
        <f t="shared" si="5436"/>
        <v>36.799999999999997</v>
      </c>
      <c r="AD1982" s="33">
        <f t="shared" si="5437"/>
        <v>36.799999999999997</v>
      </c>
      <c r="AE1982" s="34">
        <f t="shared" si="5393"/>
        <v>100</v>
      </c>
      <c r="AF1982" s="32">
        <f t="shared" si="5438"/>
        <v>36.799999999999997</v>
      </c>
      <c r="AG1982" s="32">
        <f t="shared" si="5439"/>
        <v>0</v>
      </c>
      <c r="AH1982" s="32">
        <f t="shared" si="5440"/>
        <v>0</v>
      </c>
      <c r="AI1982" s="32">
        <f t="shared" si="5441"/>
        <v>0</v>
      </c>
      <c r="AJ1982" s="32">
        <f t="shared" si="5442"/>
        <v>0</v>
      </c>
      <c r="AK1982" s="32">
        <f t="shared" si="5443"/>
        <v>0</v>
      </c>
      <c r="AL1982" s="32">
        <f t="shared" si="5400"/>
        <v>36.799999999999997</v>
      </c>
      <c r="AM1982" s="32">
        <f t="shared" si="5401"/>
        <v>0</v>
      </c>
    </row>
    <row r="1983" spans="2:40" ht="31.2" x14ac:dyDescent="0.3">
      <c r="B1983" s="30" t="s">
        <v>845</v>
      </c>
      <c r="C1983" s="30" t="s">
        <v>114</v>
      </c>
      <c r="D1983" s="30" t="s">
        <v>443</v>
      </c>
      <c r="E1983" s="15" t="str">
        <f t="shared" si="5402"/>
        <v>0310</v>
      </c>
      <c r="F1983" s="30" t="s">
        <v>702</v>
      </c>
      <c r="G1983" s="30" t="s">
        <v>52</v>
      </c>
      <c r="H1983" s="31" t="s">
        <v>53</v>
      </c>
      <c r="I1983" s="32">
        <v>36.799999999999997</v>
      </c>
      <c r="J1983" s="32">
        <v>36.799999999999997</v>
      </c>
      <c r="K1983" s="32">
        <v>36.799999999999997</v>
      </c>
      <c r="L1983" s="32"/>
      <c r="M1983" s="32"/>
      <c r="N1983" s="32"/>
      <c r="O1983" s="32">
        <v>0</v>
      </c>
      <c r="P1983" s="32">
        <v>0</v>
      </c>
      <c r="Q1983" s="32">
        <v>0</v>
      </c>
      <c r="R1983" s="32">
        <v>0</v>
      </c>
      <c r="S1983" s="32">
        <v>0</v>
      </c>
      <c r="T1983" s="32">
        <v>0</v>
      </c>
      <c r="U1983" s="32">
        <v>0</v>
      </c>
      <c r="V1983" s="32">
        <f t="shared" si="5403"/>
        <v>36.799999999999997</v>
      </c>
      <c r="W1983" s="32"/>
      <c r="X1983" s="32"/>
      <c r="Y1983" s="32"/>
      <c r="Z1983" s="32"/>
      <c r="AA1983" s="32"/>
      <c r="AB1983" s="32">
        <v>36.799999999999997</v>
      </c>
      <c r="AC1983" s="33">
        <v>36.799999999999997</v>
      </c>
      <c r="AD1983" s="33">
        <v>36.799999999999997</v>
      </c>
      <c r="AE1983" s="34">
        <f t="shared" si="5393"/>
        <v>100</v>
      </c>
      <c r="AF1983" s="32">
        <v>36.799999999999997</v>
      </c>
      <c r="AG1983" s="32">
        <v>0</v>
      </c>
      <c r="AH1983" s="32">
        <v>0</v>
      </c>
      <c r="AI1983" s="32">
        <v>0</v>
      </c>
      <c r="AJ1983" s="32">
        <v>0</v>
      </c>
      <c r="AK1983" s="32">
        <v>0</v>
      </c>
      <c r="AL1983" s="32">
        <f t="shared" si="5400"/>
        <v>36.799999999999997</v>
      </c>
      <c r="AM1983" s="32">
        <f t="shared" si="5401"/>
        <v>0</v>
      </c>
      <c r="AN1983" s="12"/>
    </row>
    <row r="1984" spans="2:40" ht="46.8" x14ac:dyDescent="0.3">
      <c r="B1984" s="30" t="s">
        <v>845</v>
      </c>
      <c r="C1984" s="30" t="s">
        <v>114</v>
      </c>
      <c r="D1984" s="30" t="s">
        <v>443</v>
      </c>
      <c r="E1984" s="15" t="str">
        <f t="shared" si="5402"/>
        <v>0310</v>
      </c>
      <c r="F1984" s="30" t="s">
        <v>704</v>
      </c>
      <c r="G1984" s="30"/>
      <c r="H1984" s="31" t="s">
        <v>705</v>
      </c>
      <c r="I1984" s="32">
        <f t="shared" si="5418"/>
        <v>1615.7</v>
      </c>
      <c r="J1984" s="32">
        <f t="shared" si="5419"/>
        <v>1485.2</v>
      </c>
      <c r="K1984" s="32">
        <f t="shared" si="5420"/>
        <v>948.8</v>
      </c>
      <c r="L1984" s="32">
        <f t="shared" si="5421"/>
        <v>-294.39999999999998</v>
      </c>
      <c r="M1984" s="32">
        <f t="shared" si="5422"/>
        <v>0</v>
      </c>
      <c r="N1984" s="32">
        <f t="shared" si="5423"/>
        <v>0</v>
      </c>
      <c r="O1984" s="32">
        <f t="shared" si="5424"/>
        <v>0</v>
      </c>
      <c r="P1984" s="32">
        <f t="shared" si="5425"/>
        <v>-135.435</v>
      </c>
      <c r="Q1984" s="32">
        <f t="shared" si="5426"/>
        <v>0</v>
      </c>
      <c r="R1984" s="32">
        <f t="shared" si="5427"/>
        <v>6693.29</v>
      </c>
      <c r="S1984" s="32">
        <f t="shared" si="5428"/>
        <v>0</v>
      </c>
      <c r="T1984" s="32">
        <f t="shared" si="5429"/>
        <v>0</v>
      </c>
      <c r="U1984" s="32">
        <v>0</v>
      </c>
      <c r="V1984" s="32">
        <f t="shared" si="5403"/>
        <v>7879.1549999999997</v>
      </c>
      <c r="W1984" s="32">
        <f t="shared" si="5430"/>
        <v>0</v>
      </c>
      <c r="X1984" s="32">
        <f t="shared" si="5431"/>
        <v>0</v>
      </c>
      <c r="Y1984" s="32">
        <f t="shared" si="5432"/>
        <v>0</v>
      </c>
      <c r="Z1984" s="32">
        <f t="shared" si="5433"/>
        <v>0</v>
      </c>
      <c r="AA1984" s="32">
        <f t="shared" si="5434"/>
        <v>0</v>
      </c>
      <c r="AB1984" s="32">
        <f t="shared" si="5435"/>
        <v>1137.0924500000001</v>
      </c>
      <c r="AC1984" s="33">
        <f t="shared" si="5436"/>
        <v>6168.6894900000007</v>
      </c>
      <c r="AD1984" s="33">
        <f t="shared" si="5437"/>
        <v>6168.6890000000003</v>
      </c>
      <c r="AE1984" s="34">
        <f t="shared" si="5393"/>
        <v>99.999992056659664</v>
      </c>
      <c r="AF1984" s="32">
        <f t="shared" si="5438"/>
        <v>6168.6894900000007</v>
      </c>
      <c r="AG1984" s="32">
        <f t="shared" si="5439"/>
        <v>0</v>
      </c>
      <c r="AH1984" s="32">
        <f t="shared" si="5440"/>
        <v>0</v>
      </c>
      <c r="AI1984" s="32">
        <f t="shared" si="5441"/>
        <v>0</v>
      </c>
      <c r="AJ1984" s="32">
        <f t="shared" si="5442"/>
        <v>0</v>
      </c>
      <c r="AK1984" s="32">
        <f t="shared" si="5443"/>
        <v>0</v>
      </c>
      <c r="AL1984" s="32">
        <f t="shared" si="5400"/>
        <v>6168.6894900000007</v>
      </c>
      <c r="AM1984" s="32">
        <f t="shared" si="5401"/>
        <v>1710.4655099999991</v>
      </c>
    </row>
    <row r="1985" spans="2:40" ht="31.2" x14ac:dyDescent="0.3">
      <c r="B1985" s="30" t="s">
        <v>845</v>
      </c>
      <c r="C1985" s="30" t="s">
        <v>114</v>
      </c>
      <c r="D1985" s="30" t="s">
        <v>443</v>
      </c>
      <c r="E1985" s="15" t="str">
        <f t="shared" si="5402"/>
        <v>0310</v>
      </c>
      <c r="F1985" s="30" t="s">
        <v>706</v>
      </c>
      <c r="G1985" s="30"/>
      <c r="H1985" s="31" t="s">
        <v>707</v>
      </c>
      <c r="I1985" s="32">
        <f t="shared" si="5418"/>
        <v>1615.7</v>
      </c>
      <c r="J1985" s="32">
        <f t="shared" si="5419"/>
        <v>1485.2</v>
      </c>
      <c r="K1985" s="32">
        <f t="shared" si="5420"/>
        <v>948.8</v>
      </c>
      <c r="L1985" s="32">
        <f t="shared" si="5421"/>
        <v>-294.39999999999998</v>
      </c>
      <c r="M1985" s="32">
        <f t="shared" si="5422"/>
        <v>0</v>
      </c>
      <c r="N1985" s="32">
        <f t="shared" si="5423"/>
        <v>0</v>
      </c>
      <c r="O1985" s="32">
        <f t="shared" si="5424"/>
        <v>0</v>
      </c>
      <c r="P1985" s="32">
        <f t="shared" si="5425"/>
        <v>-135.435</v>
      </c>
      <c r="Q1985" s="32">
        <f t="shared" si="5426"/>
        <v>0</v>
      </c>
      <c r="R1985" s="32">
        <f t="shared" si="5427"/>
        <v>6693.29</v>
      </c>
      <c r="S1985" s="32">
        <f t="shared" si="5428"/>
        <v>0</v>
      </c>
      <c r="T1985" s="32">
        <f t="shared" si="5429"/>
        <v>0</v>
      </c>
      <c r="U1985" s="32">
        <v>0</v>
      </c>
      <c r="V1985" s="32">
        <f t="shared" si="5403"/>
        <v>7879.1549999999997</v>
      </c>
      <c r="W1985" s="32">
        <f t="shared" si="5430"/>
        <v>0</v>
      </c>
      <c r="X1985" s="32">
        <f t="shared" si="5431"/>
        <v>0</v>
      </c>
      <c r="Y1985" s="32">
        <f t="shared" si="5432"/>
        <v>0</v>
      </c>
      <c r="Z1985" s="32">
        <f t="shared" si="5433"/>
        <v>0</v>
      </c>
      <c r="AA1985" s="32">
        <f t="shared" si="5434"/>
        <v>0</v>
      </c>
      <c r="AB1985" s="32">
        <f t="shared" si="5435"/>
        <v>1137.0924500000001</v>
      </c>
      <c r="AC1985" s="33">
        <f t="shared" si="5436"/>
        <v>6168.6894900000007</v>
      </c>
      <c r="AD1985" s="33">
        <f t="shared" si="5437"/>
        <v>6168.6890000000003</v>
      </c>
      <c r="AE1985" s="34">
        <f t="shared" si="5393"/>
        <v>99.999992056659664</v>
      </c>
      <c r="AF1985" s="32">
        <f t="shared" si="5438"/>
        <v>6168.6894900000007</v>
      </c>
      <c r="AG1985" s="32">
        <f t="shared" si="5439"/>
        <v>0</v>
      </c>
      <c r="AH1985" s="32">
        <f t="shared" si="5440"/>
        <v>0</v>
      </c>
      <c r="AI1985" s="32">
        <f t="shared" si="5441"/>
        <v>0</v>
      </c>
      <c r="AJ1985" s="32">
        <f t="shared" si="5442"/>
        <v>0</v>
      </c>
      <c r="AK1985" s="32">
        <f t="shared" si="5443"/>
        <v>0</v>
      </c>
      <c r="AL1985" s="32">
        <f t="shared" si="5400"/>
        <v>6168.6894900000007</v>
      </c>
      <c r="AM1985" s="32">
        <f t="shared" si="5401"/>
        <v>1710.4655099999991</v>
      </c>
    </row>
    <row r="1986" spans="2:40" ht="62.4" x14ac:dyDescent="0.3">
      <c r="B1986" s="30" t="s">
        <v>845</v>
      </c>
      <c r="C1986" s="30" t="s">
        <v>114</v>
      </c>
      <c r="D1986" s="30" t="s">
        <v>443</v>
      </c>
      <c r="E1986" s="15" t="str">
        <f t="shared" si="5402"/>
        <v>0310</v>
      </c>
      <c r="F1986" s="30" t="s">
        <v>708</v>
      </c>
      <c r="G1986" s="30"/>
      <c r="H1986" s="31" t="s">
        <v>709</v>
      </c>
      <c r="I1986" s="32">
        <f t="shared" ref="I1986:T1986" si="5444">I1987+I1989</f>
        <v>1615.7</v>
      </c>
      <c r="J1986" s="32">
        <f t="shared" si="5444"/>
        <v>1485.2</v>
      </c>
      <c r="K1986" s="32">
        <f t="shared" si="5444"/>
        <v>948.8</v>
      </c>
      <c r="L1986" s="32">
        <f t="shared" si="5444"/>
        <v>-294.39999999999998</v>
      </c>
      <c r="M1986" s="32">
        <f t="shared" si="5444"/>
        <v>0</v>
      </c>
      <c r="N1986" s="32">
        <f t="shared" si="5444"/>
        <v>0</v>
      </c>
      <c r="O1986" s="32">
        <f t="shared" si="5444"/>
        <v>0</v>
      </c>
      <c r="P1986" s="32">
        <f t="shared" si="5444"/>
        <v>-135.435</v>
      </c>
      <c r="Q1986" s="32">
        <f t="shared" si="5444"/>
        <v>0</v>
      </c>
      <c r="R1986" s="32">
        <f t="shared" si="5444"/>
        <v>6693.29</v>
      </c>
      <c r="S1986" s="32">
        <f t="shared" si="5444"/>
        <v>0</v>
      </c>
      <c r="T1986" s="32">
        <f t="shared" si="5444"/>
        <v>0</v>
      </c>
      <c r="U1986" s="32">
        <v>0</v>
      </c>
      <c r="V1986" s="32">
        <f t="shared" si="5403"/>
        <v>7879.1549999999997</v>
      </c>
      <c r="W1986" s="32">
        <f t="shared" ref="W1986:AD1986" si="5445">W1987+W1989</f>
        <v>0</v>
      </c>
      <c r="X1986" s="32">
        <f t="shared" si="5445"/>
        <v>0</v>
      </c>
      <c r="Y1986" s="32">
        <f t="shared" si="5445"/>
        <v>0</v>
      </c>
      <c r="Z1986" s="32">
        <f t="shared" si="5445"/>
        <v>0</v>
      </c>
      <c r="AA1986" s="32">
        <f t="shared" si="5445"/>
        <v>0</v>
      </c>
      <c r="AB1986" s="32">
        <f t="shared" si="5445"/>
        <v>1137.0924500000001</v>
      </c>
      <c r="AC1986" s="33">
        <f t="shared" si="5445"/>
        <v>6168.6894900000007</v>
      </c>
      <c r="AD1986" s="33">
        <f t="shared" si="5445"/>
        <v>6168.6890000000003</v>
      </c>
      <c r="AE1986" s="34">
        <f t="shared" si="5393"/>
        <v>99.999992056659664</v>
      </c>
      <c r="AF1986" s="32">
        <f t="shared" ref="AF1986:AK1986" si="5446">AF1987+AF1989</f>
        <v>6168.6894900000007</v>
      </c>
      <c r="AG1986" s="32">
        <f t="shared" si="5446"/>
        <v>0</v>
      </c>
      <c r="AH1986" s="32">
        <f t="shared" si="5446"/>
        <v>0</v>
      </c>
      <c r="AI1986" s="32">
        <f t="shared" si="5446"/>
        <v>0</v>
      </c>
      <c r="AJ1986" s="32">
        <f t="shared" si="5446"/>
        <v>0</v>
      </c>
      <c r="AK1986" s="32">
        <f t="shared" si="5446"/>
        <v>0</v>
      </c>
      <c r="AL1986" s="32">
        <f t="shared" si="5400"/>
        <v>6168.6894900000007</v>
      </c>
      <c r="AM1986" s="32">
        <f t="shared" si="5401"/>
        <v>1710.4655099999991</v>
      </c>
    </row>
    <row r="1987" spans="2:40" ht="31.2" x14ac:dyDescent="0.3">
      <c r="B1987" s="30" t="s">
        <v>845</v>
      </c>
      <c r="C1987" s="30" t="s">
        <v>114</v>
      </c>
      <c r="D1987" s="30" t="s">
        <v>443</v>
      </c>
      <c r="E1987" s="15" t="str">
        <f t="shared" si="5402"/>
        <v>0310</v>
      </c>
      <c r="F1987" s="30" t="s">
        <v>708</v>
      </c>
      <c r="G1987" s="30" t="s">
        <v>50</v>
      </c>
      <c r="H1987" s="31" t="s">
        <v>51</v>
      </c>
      <c r="I1987" s="32">
        <f t="shared" ref="I1987:T1987" si="5447">I1988</f>
        <v>1456.4</v>
      </c>
      <c r="J1987" s="32">
        <f t="shared" si="5447"/>
        <v>1325.9</v>
      </c>
      <c r="K1987" s="32">
        <f t="shared" si="5447"/>
        <v>789.5</v>
      </c>
      <c r="L1987" s="32">
        <f t="shared" si="5447"/>
        <v>-294.39999999999998</v>
      </c>
      <c r="M1987" s="32">
        <f t="shared" si="5447"/>
        <v>0</v>
      </c>
      <c r="N1987" s="32">
        <f t="shared" si="5447"/>
        <v>0</v>
      </c>
      <c r="O1987" s="32">
        <f t="shared" si="5447"/>
        <v>0</v>
      </c>
      <c r="P1987" s="32">
        <f t="shared" si="5447"/>
        <v>-135.435</v>
      </c>
      <c r="Q1987" s="32">
        <f t="shared" si="5447"/>
        <v>0</v>
      </c>
      <c r="R1987" s="32">
        <f t="shared" si="5447"/>
        <v>6693.29</v>
      </c>
      <c r="S1987" s="32">
        <f t="shared" si="5447"/>
        <v>0</v>
      </c>
      <c r="T1987" s="32">
        <f t="shared" si="5447"/>
        <v>0</v>
      </c>
      <c r="U1987" s="32">
        <v>0</v>
      </c>
      <c r="V1987" s="32">
        <f t="shared" si="5403"/>
        <v>7719.8549999999996</v>
      </c>
      <c r="W1987" s="32">
        <f t="shared" ref="W1987:AD1987" si="5448">W1988</f>
        <v>0</v>
      </c>
      <c r="X1987" s="32">
        <f t="shared" si="5448"/>
        <v>0</v>
      </c>
      <c r="Y1987" s="32">
        <f t="shared" si="5448"/>
        <v>0</v>
      </c>
      <c r="Z1987" s="32">
        <f t="shared" si="5448"/>
        <v>0</v>
      </c>
      <c r="AA1987" s="32">
        <f t="shared" si="5448"/>
        <v>0</v>
      </c>
      <c r="AB1987" s="32">
        <f t="shared" si="5448"/>
        <v>966.04145000000005</v>
      </c>
      <c r="AC1987" s="33">
        <f t="shared" si="5448"/>
        <v>5997.6384900000003</v>
      </c>
      <c r="AD1987" s="33">
        <f t="shared" si="5448"/>
        <v>5997.6379999999999</v>
      </c>
      <c r="AE1987" s="34">
        <f t="shared" si="5393"/>
        <v>99.999991830117779</v>
      </c>
      <c r="AF1987" s="32">
        <f t="shared" ref="AF1987:AK1987" si="5449">AF1988</f>
        <v>5997.6384900000003</v>
      </c>
      <c r="AG1987" s="32">
        <f t="shared" si="5449"/>
        <v>0</v>
      </c>
      <c r="AH1987" s="32">
        <f t="shared" si="5449"/>
        <v>0</v>
      </c>
      <c r="AI1987" s="32">
        <f t="shared" si="5449"/>
        <v>0</v>
      </c>
      <c r="AJ1987" s="32">
        <f t="shared" si="5449"/>
        <v>0</v>
      </c>
      <c r="AK1987" s="32">
        <f t="shared" si="5449"/>
        <v>0</v>
      </c>
      <c r="AL1987" s="32">
        <f t="shared" si="5400"/>
        <v>5997.6384900000003</v>
      </c>
      <c r="AM1987" s="32">
        <f t="shared" si="5401"/>
        <v>1722.2165099999993</v>
      </c>
    </row>
    <row r="1988" spans="2:40" ht="31.2" x14ac:dyDescent="0.3">
      <c r="B1988" s="30" t="s">
        <v>845</v>
      </c>
      <c r="C1988" s="30" t="s">
        <v>114</v>
      </c>
      <c r="D1988" s="30" t="s">
        <v>443</v>
      </c>
      <c r="E1988" s="15" t="str">
        <f t="shared" si="5402"/>
        <v>0310</v>
      </c>
      <c r="F1988" s="30" t="s">
        <v>708</v>
      </c>
      <c r="G1988" s="30" t="s">
        <v>52</v>
      </c>
      <c r="H1988" s="31" t="s">
        <v>53</v>
      </c>
      <c r="I1988" s="32">
        <v>1456.4</v>
      </c>
      <c r="J1988" s="32">
        <v>1325.9</v>
      </c>
      <c r="K1988" s="32">
        <v>789.5</v>
      </c>
      <c r="L1988" s="32">
        <v>-294.39999999999998</v>
      </c>
      <c r="M1988" s="32"/>
      <c r="N1988" s="32"/>
      <c r="O1988" s="32">
        <v>0</v>
      </c>
      <c r="P1988" s="32">
        <v>-135.435</v>
      </c>
      <c r="Q1988" s="32">
        <v>0</v>
      </c>
      <c r="R1988" s="32">
        <v>6693.29</v>
      </c>
      <c r="S1988" s="32">
        <v>0</v>
      </c>
      <c r="T1988" s="32">
        <v>0</v>
      </c>
      <c r="U1988" s="32">
        <v>0</v>
      </c>
      <c r="V1988" s="32">
        <f t="shared" si="5403"/>
        <v>7719.8549999999996</v>
      </c>
      <c r="W1988" s="32"/>
      <c r="X1988" s="32"/>
      <c r="Y1988" s="32"/>
      <c r="Z1988" s="32"/>
      <c r="AA1988" s="32"/>
      <c r="AB1988" s="32">
        <v>966.04145000000005</v>
      </c>
      <c r="AC1988" s="33">
        <v>5997.6384900000003</v>
      </c>
      <c r="AD1988" s="33">
        <v>5997.6379999999999</v>
      </c>
      <c r="AE1988" s="34">
        <f t="shared" si="5393"/>
        <v>99.999991830117779</v>
      </c>
      <c r="AF1988" s="32">
        <v>5997.6384900000003</v>
      </c>
      <c r="AG1988" s="32">
        <v>0</v>
      </c>
      <c r="AH1988" s="32">
        <v>0</v>
      </c>
      <c r="AI1988" s="32">
        <v>0</v>
      </c>
      <c r="AJ1988" s="32">
        <v>0</v>
      </c>
      <c r="AK1988" s="32">
        <v>0</v>
      </c>
      <c r="AL1988" s="32">
        <f t="shared" si="5400"/>
        <v>5997.6384900000003</v>
      </c>
      <c r="AM1988" s="32">
        <f t="shared" si="5401"/>
        <v>1722.2165099999993</v>
      </c>
      <c r="AN1988" s="12"/>
    </row>
    <row r="1989" spans="2:40" x14ac:dyDescent="0.3">
      <c r="B1989" s="30" t="s">
        <v>845</v>
      </c>
      <c r="C1989" s="30" t="s">
        <v>114</v>
      </c>
      <c r="D1989" s="30" t="s">
        <v>443</v>
      </c>
      <c r="E1989" s="15" t="str">
        <f t="shared" si="5402"/>
        <v>0310</v>
      </c>
      <c r="F1989" s="30" t="s">
        <v>708</v>
      </c>
      <c r="G1989" s="30" t="s">
        <v>56</v>
      </c>
      <c r="H1989" s="31" t="s">
        <v>57</v>
      </c>
      <c r="I1989" s="32">
        <f t="shared" ref="I1989:T1989" si="5450">I1990</f>
        <v>159.30000000000001</v>
      </c>
      <c r="J1989" s="32">
        <f t="shared" si="5450"/>
        <v>159.30000000000001</v>
      </c>
      <c r="K1989" s="32">
        <f t="shared" si="5450"/>
        <v>159.30000000000001</v>
      </c>
      <c r="L1989" s="32">
        <f t="shared" si="5450"/>
        <v>0</v>
      </c>
      <c r="M1989" s="32">
        <f t="shared" si="5450"/>
        <v>0</v>
      </c>
      <c r="N1989" s="32">
        <f t="shared" si="5450"/>
        <v>0</v>
      </c>
      <c r="O1989" s="32">
        <f t="shared" si="5450"/>
        <v>0</v>
      </c>
      <c r="P1989" s="32">
        <f t="shared" si="5450"/>
        <v>0</v>
      </c>
      <c r="Q1989" s="32">
        <f t="shared" si="5450"/>
        <v>0</v>
      </c>
      <c r="R1989" s="32">
        <f t="shared" si="5450"/>
        <v>0</v>
      </c>
      <c r="S1989" s="32">
        <f t="shared" si="5450"/>
        <v>0</v>
      </c>
      <c r="T1989" s="32">
        <f t="shared" si="5450"/>
        <v>0</v>
      </c>
      <c r="U1989" s="32">
        <v>0</v>
      </c>
      <c r="V1989" s="32">
        <f t="shared" si="5403"/>
        <v>159.30000000000001</v>
      </c>
      <c r="W1989" s="32">
        <f t="shared" ref="W1989:AD1989" si="5451">W1990</f>
        <v>0</v>
      </c>
      <c r="X1989" s="32">
        <f t="shared" si="5451"/>
        <v>0</v>
      </c>
      <c r="Y1989" s="32">
        <f t="shared" si="5451"/>
        <v>0</v>
      </c>
      <c r="Z1989" s="32">
        <f t="shared" si="5451"/>
        <v>0</v>
      </c>
      <c r="AA1989" s="32">
        <f t="shared" si="5451"/>
        <v>0</v>
      </c>
      <c r="AB1989" s="32">
        <f t="shared" si="5451"/>
        <v>171.05099999999999</v>
      </c>
      <c r="AC1989" s="33">
        <f t="shared" si="5451"/>
        <v>171.05099999999999</v>
      </c>
      <c r="AD1989" s="33">
        <f t="shared" si="5451"/>
        <v>171.05099999999999</v>
      </c>
      <c r="AE1989" s="34">
        <f t="shared" si="5393"/>
        <v>100</v>
      </c>
      <c r="AF1989" s="32">
        <f t="shared" ref="AF1989:AK1989" si="5452">AF1990</f>
        <v>171.05099999999999</v>
      </c>
      <c r="AG1989" s="32">
        <f t="shared" si="5452"/>
        <v>0</v>
      </c>
      <c r="AH1989" s="32">
        <f t="shared" si="5452"/>
        <v>0</v>
      </c>
      <c r="AI1989" s="32">
        <f t="shared" si="5452"/>
        <v>0</v>
      </c>
      <c r="AJ1989" s="32">
        <f t="shared" si="5452"/>
        <v>0</v>
      </c>
      <c r="AK1989" s="32">
        <f t="shared" si="5452"/>
        <v>0</v>
      </c>
      <c r="AL1989" s="32">
        <f t="shared" si="5400"/>
        <v>171.05099999999999</v>
      </c>
      <c r="AM1989" s="32">
        <f t="shared" si="5401"/>
        <v>-11.750999999999976</v>
      </c>
    </row>
    <row r="1990" spans="2:40" x14ac:dyDescent="0.3">
      <c r="B1990" s="30" t="s">
        <v>845</v>
      </c>
      <c r="C1990" s="30" t="s">
        <v>114</v>
      </c>
      <c r="D1990" s="30" t="s">
        <v>443</v>
      </c>
      <c r="E1990" s="15" t="str">
        <f t="shared" si="5402"/>
        <v>0310</v>
      </c>
      <c r="F1990" s="30" t="s">
        <v>708</v>
      </c>
      <c r="G1990" s="30" t="s">
        <v>60</v>
      </c>
      <c r="H1990" s="31" t="s">
        <v>61</v>
      </c>
      <c r="I1990" s="32">
        <v>159.30000000000001</v>
      </c>
      <c r="J1990" s="32">
        <v>159.30000000000001</v>
      </c>
      <c r="K1990" s="32">
        <v>159.30000000000001</v>
      </c>
      <c r="L1990" s="32"/>
      <c r="M1990" s="32"/>
      <c r="N1990" s="32"/>
      <c r="O1990" s="32">
        <v>0</v>
      </c>
      <c r="P1990" s="32">
        <v>0</v>
      </c>
      <c r="Q1990" s="32">
        <v>0</v>
      </c>
      <c r="R1990" s="32">
        <v>0</v>
      </c>
      <c r="S1990" s="32">
        <v>0</v>
      </c>
      <c r="T1990" s="32">
        <v>0</v>
      </c>
      <c r="U1990" s="32">
        <v>0</v>
      </c>
      <c r="V1990" s="32">
        <f t="shared" si="5403"/>
        <v>159.30000000000001</v>
      </c>
      <c r="W1990" s="32"/>
      <c r="X1990" s="32"/>
      <c r="Y1990" s="32"/>
      <c r="Z1990" s="32"/>
      <c r="AA1990" s="32"/>
      <c r="AB1990" s="32">
        <v>171.05099999999999</v>
      </c>
      <c r="AC1990" s="33">
        <v>171.05099999999999</v>
      </c>
      <c r="AD1990" s="33">
        <v>171.05099999999999</v>
      </c>
      <c r="AE1990" s="34">
        <f t="shared" si="5393"/>
        <v>100</v>
      </c>
      <c r="AF1990" s="32">
        <v>171.05099999999999</v>
      </c>
      <c r="AG1990" s="32">
        <v>0</v>
      </c>
      <c r="AH1990" s="32">
        <v>0</v>
      </c>
      <c r="AI1990" s="32">
        <v>0</v>
      </c>
      <c r="AJ1990" s="32">
        <v>0</v>
      </c>
      <c r="AK1990" s="32">
        <v>0</v>
      </c>
      <c r="AL1990" s="32">
        <f t="shared" si="5400"/>
        <v>171.05099999999999</v>
      </c>
      <c r="AM1990" s="32">
        <f t="shared" si="5401"/>
        <v>-11.750999999999976</v>
      </c>
      <c r="AN1990" s="12"/>
    </row>
    <row r="1991" spans="2:40" ht="46.8" x14ac:dyDescent="0.3">
      <c r="B1991" s="30" t="s">
        <v>845</v>
      </c>
      <c r="C1991" s="30" t="s">
        <v>114</v>
      </c>
      <c r="D1991" s="30" t="s">
        <v>443</v>
      </c>
      <c r="E1991" s="15" t="str">
        <f t="shared" si="5402"/>
        <v>0310</v>
      </c>
      <c r="F1991" s="30" t="s">
        <v>98</v>
      </c>
      <c r="G1991" s="30"/>
      <c r="H1991" s="31" t="s">
        <v>99</v>
      </c>
      <c r="I1991" s="32"/>
      <c r="J1991" s="32"/>
      <c r="K1991" s="32"/>
      <c r="L1991" s="32"/>
      <c r="M1991" s="32"/>
      <c r="N1991" s="32"/>
      <c r="O1991" s="32">
        <f t="shared" ref="O1991:O1997" si="5453">O1992</f>
        <v>0</v>
      </c>
      <c r="P1991" s="32">
        <f t="shared" ref="P1991:P1997" si="5454">P1992</f>
        <v>0</v>
      </c>
      <c r="Q1991" s="32">
        <f t="shared" ref="Q1991:Q1997" si="5455">Q1992</f>
        <v>0</v>
      </c>
      <c r="R1991" s="32">
        <f t="shared" ref="R1991:R1997" si="5456">R1992</f>
        <v>0</v>
      </c>
      <c r="S1991" s="32">
        <f t="shared" ref="S1991:S1997" si="5457">S1992</f>
        <v>0</v>
      </c>
      <c r="T1991" s="32"/>
      <c r="U1991" s="32"/>
      <c r="V1991" s="32">
        <f t="shared" si="5403"/>
        <v>0</v>
      </c>
      <c r="W1991" s="32"/>
      <c r="X1991" s="32"/>
      <c r="Y1991" s="32"/>
      <c r="Z1991" s="32"/>
      <c r="AA1991" s="32"/>
      <c r="AB1991" s="32">
        <f t="shared" ref="AB1991:AB1997" si="5458">AB1992</f>
        <v>3774.5837499999998</v>
      </c>
      <c r="AC1991" s="33">
        <f t="shared" ref="AC1991:AC1997" si="5459">AC1992</f>
        <v>3774.5837499999998</v>
      </c>
      <c r="AD1991" s="33">
        <f t="shared" ref="AD1991:AD1997" si="5460">AD1992</f>
        <v>3774.5837499999998</v>
      </c>
      <c r="AE1991" s="34">
        <f t="shared" si="5393"/>
        <v>100</v>
      </c>
      <c r="AF1991" s="32">
        <f t="shared" ref="AF1991:AF1997" si="5461">AF1992</f>
        <v>3774.5837499999998</v>
      </c>
      <c r="AG1991" s="32">
        <f t="shared" ref="AG1991:AG1997" si="5462">AG1992</f>
        <v>0</v>
      </c>
      <c r="AH1991" s="32">
        <f t="shared" ref="AH1991:AH1997" si="5463">AH1992</f>
        <v>0</v>
      </c>
      <c r="AI1991" s="32">
        <f t="shared" ref="AI1991:AI1997" si="5464">AI1992</f>
        <v>0</v>
      </c>
      <c r="AJ1991" s="32">
        <f t="shared" ref="AJ1991:AJ1997" si="5465">AJ1992</f>
        <v>0</v>
      </c>
      <c r="AK1991" s="32">
        <f t="shared" ref="AK1991:AK1997" si="5466">AK1992</f>
        <v>0</v>
      </c>
      <c r="AL1991" s="32">
        <f t="shared" si="5400"/>
        <v>3774.5837499999998</v>
      </c>
      <c r="AM1991" s="32">
        <f t="shared" si="5401"/>
        <v>-3774.5837499999998</v>
      </c>
      <c r="AN1991" s="12"/>
    </row>
    <row r="1992" spans="2:40" x14ac:dyDescent="0.3">
      <c r="B1992" s="30" t="s">
        <v>845</v>
      </c>
      <c r="C1992" s="30" t="s">
        <v>114</v>
      </c>
      <c r="D1992" s="30" t="s">
        <v>443</v>
      </c>
      <c r="E1992" s="15" t="str">
        <f t="shared" si="5402"/>
        <v>0310</v>
      </c>
      <c r="F1992" s="30" t="s">
        <v>108</v>
      </c>
      <c r="G1992" s="30"/>
      <c r="H1992" s="31" t="s">
        <v>109</v>
      </c>
      <c r="I1992" s="32"/>
      <c r="J1992" s="32"/>
      <c r="K1992" s="32"/>
      <c r="L1992" s="32"/>
      <c r="M1992" s="32"/>
      <c r="N1992" s="32"/>
      <c r="O1992" s="32">
        <f t="shared" si="5453"/>
        <v>0</v>
      </c>
      <c r="P1992" s="32">
        <f t="shared" si="5454"/>
        <v>0</v>
      </c>
      <c r="Q1992" s="32">
        <f t="shared" si="5455"/>
        <v>0</v>
      </c>
      <c r="R1992" s="32">
        <f t="shared" si="5456"/>
        <v>0</v>
      </c>
      <c r="S1992" s="32">
        <f t="shared" si="5457"/>
        <v>0</v>
      </c>
      <c r="T1992" s="32"/>
      <c r="U1992" s="32"/>
      <c r="V1992" s="32">
        <f t="shared" si="5403"/>
        <v>0</v>
      </c>
      <c r="W1992" s="32"/>
      <c r="X1992" s="32"/>
      <c r="Y1992" s="32"/>
      <c r="Z1992" s="32"/>
      <c r="AA1992" s="32"/>
      <c r="AB1992" s="32">
        <f t="shared" si="5458"/>
        <v>3774.5837499999998</v>
      </c>
      <c r="AC1992" s="33">
        <f t="shared" si="5459"/>
        <v>3774.5837499999998</v>
      </c>
      <c r="AD1992" s="33">
        <f t="shared" si="5460"/>
        <v>3774.5837499999998</v>
      </c>
      <c r="AE1992" s="34">
        <f t="shared" si="5393"/>
        <v>100</v>
      </c>
      <c r="AF1992" s="32">
        <f t="shared" si="5461"/>
        <v>3774.5837499999998</v>
      </c>
      <c r="AG1992" s="32">
        <f t="shared" si="5462"/>
        <v>0</v>
      </c>
      <c r="AH1992" s="32">
        <f t="shared" si="5463"/>
        <v>0</v>
      </c>
      <c r="AI1992" s="32">
        <f t="shared" si="5464"/>
        <v>0</v>
      </c>
      <c r="AJ1992" s="32">
        <f t="shared" si="5465"/>
        <v>0</v>
      </c>
      <c r="AK1992" s="32">
        <f t="shared" si="5466"/>
        <v>0</v>
      </c>
      <c r="AL1992" s="32">
        <f t="shared" si="5400"/>
        <v>3774.5837499999998</v>
      </c>
      <c r="AM1992" s="32">
        <f t="shared" si="5401"/>
        <v>-3774.5837499999998</v>
      </c>
      <c r="AN1992" s="12"/>
    </row>
    <row r="1993" spans="2:40" x14ac:dyDescent="0.3">
      <c r="B1993" s="30" t="s">
        <v>845</v>
      </c>
      <c r="C1993" s="30" t="s">
        <v>114</v>
      </c>
      <c r="D1993" s="30" t="s">
        <v>443</v>
      </c>
      <c r="E1993" s="15" t="str">
        <f t="shared" si="5402"/>
        <v>0310</v>
      </c>
      <c r="F1993" s="30" t="s">
        <v>110</v>
      </c>
      <c r="G1993" s="30"/>
      <c r="H1993" s="31" t="s">
        <v>111</v>
      </c>
      <c r="I1993" s="32"/>
      <c r="J1993" s="32"/>
      <c r="K1993" s="32"/>
      <c r="L1993" s="32"/>
      <c r="M1993" s="32"/>
      <c r="N1993" s="32"/>
      <c r="O1993" s="32">
        <f t="shared" si="5453"/>
        <v>0</v>
      </c>
      <c r="P1993" s="32">
        <f t="shared" si="5454"/>
        <v>0</v>
      </c>
      <c r="Q1993" s="32">
        <f t="shared" si="5455"/>
        <v>0</v>
      </c>
      <c r="R1993" s="32">
        <f t="shared" si="5456"/>
        <v>0</v>
      </c>
      <c r="S1993" s="32">
        <f t="shared" si="5457"/>
        <v>0</v>
      </c>
      <c r="T1993" s="32"/>
      <c r="U1993" s="32"/>
      <c r="V1993" s="32">
        <f t="shared" si="5403"/>
        <v>0</v>
      </c>
      <c r="W1993" s="32"/>
      <c r="X1993" s="32"/>
      <c r="Y1993" s="32"/>
      <c r="Z1993" s="32"/>
      <c r="AA1993" s="32"/>
      <c r="AB1993" s="32">
        <f t="shared" si="5458"/>
        <v>3774.5837499999998</v>
      </c>
      <c r="AC1993" s="33">
        <f t="shared" si="5459"/>
        <v>3774.5837499999998</v>
      </c>
      <c r="AD1993" s="33">
        <f t="shared" si="5460"/>
        <v>3774.5837499999998</v>
      </c>
      <c r="AE1993" s="34">
        <f t="shared" si="5393"/>
        <v>100</v>
      </c>
      <c r="AF1993" s="32">
        <f t="shared" si="5461"/>
        <v>3774.5837499999998</v>
      </c>
      <c r="AG1993" s="32">
        <f t="shared" si="5462"/>
        <v>0</v>
      </c>
      <c r="AH1993" s="32">
        <f t="shared" si="5463"/>
        <v>0</v>
      </c>
      <c r="AI1993" s="32">
        <f t="shared" si="5464"/>
        <v>0</v>
      </c>
      <c r="AJ1993" s="32">
        <f t="shared" si="5465"/>
        <v>0</v>
      </c>
      <c r="AK1993" s="32">
        <f t="shared" si="5466"/>
        <v>0</v>
      </c>
      <c r="AL1993" s="32">
        <f t="shared" si="5400"/>
        <v>3774.5837499999998</v>
      </c>
      <c r="AM1993" s="32">
        <f t="shared" si="5401"/>
        <v>-3774.5837499999998</v>
      </c>
      <c r="AN1993" s="12"/>
    </row>
    <row r="1994" spans="2:40" ht="31.2" x14ac:dyDescent="0.3">
      <c r="B1994" s="30" t="s">
        <v>845</v>
      </c>
      <c r="C1994" s="30" t="s">
        <v>114</v>
      </c>
      <c r="D1994" s="30" t="s">
        <v>443</v>
      </c>
      <c r="E1994" s="15" t="str">
        <f t="shared" si="5402"/>
        <v>0310</v>
      </c>
      <c r="F1994" s="30" t="s">
        <v>110</v>
      </c>
      <c r="G1994" s="30" t="s">
        <v>50</v>
      </c>
      <c r="H1994" s="31" t="s">
        <v>51</v>
      </c>
      <c r="I1994" s="32"/>
      <c r="J1994" s="32"/>
      <c r="K1994" s="32"/>
      <c r="L1994" s="32"/>
      <c r="M1994" s="32"/>
      <c r="N1994" s="32"/>
      <c r="O1994" s="32">
        <f t="shared" si="5453"/>
        <v>0</v>
      </c>
      <c r="P1994" s="32">
        <f t="shared" si="5454"/>
        <v>0</v>
      </c>
      <c r="Q1994" s="32">
        <f t="shared" si="5455"/>
        <v>0</v>
      </c>
      <c r="R1994" s="32">
        <f t="shared" si="5456"/>
        <v>0</v>
      </c>
      <c r="S1994" s="32">
        <f t="shared" si="5457"/>
        <v>0</v>
      </c>
      <c r="T1994" s="32"/>
      <c r="U1994" s="32"/>
      <c r="V1994" s="32">
        <f t="shared" si="5403"/>
        <v>0</v>
      </c>
      <c r="W1994" s="32"/>
      <c r="X1994" s="32"/>
      <c r="Y1994" s="32"/>
      <c r="Z1994" s="32"/>
      <c r="AA1994" s="32"/>
      <c r="AB1994" s="32">
        <f t="shared" si="5458"/>
        <v>3774.5837499999998</v>
      </c>
      <c r="AC1994" s="33">
        <f t="shared" si="5459"/>
        <v>3774.5837499999998</v>
      </c>
      <c r="AD1994" s="33">
        <f t="shared" si="5460"/>
        <v>3774.5837499999998</v>
      </c>
      <c r="AE1994" s="34">
        <f t="shared" si="5393"/>
        <v>100</v>
      </c>
      <c r="AF1994" s="32">
        <f t="shared" si="5461"/>
        <v>3774.5837499999998</v>
      </c>
      <c r="AG1994" s="32">
        <f t="shared" si="5462"/>
        <v>0</v>
      </c>
      <c r="AH1994" s="32">
        <f t="shared" si="5463"/>
        <v>0</v>
      </c>
      <c r="AI1994" s="32">
        <f t="shared" si="5464"/>
        <v>0</v>
      </c>
      <c r="AJ1994" s="32">
        <f t="shared" si="5465"/>
        <v>0</v>
      </c>
      <c r="AK1994" s="32">
        <f t="shared" si="5466"/>
        <v>0</v>
      </c>
      <c r="AL1994" s="32">
        <f t="shared" si="5400"/>
        <v>3774.5837499999998</v>
      </c>
      <c r="AM1994" s="32">
        <f t="shared" si="5401"/>
        <v>-3774.5837499999998</v>
      </c>
      <c r="AN1994" s="12"/>
    </row>
    <row r="1995" spans="2:40" ht="31.2" x14ac:dyDescent="0.3">
      <c r="B1995" s="30" t="s">
        <v>845</v>
      </c>
      <c r="C1995" s="30" t="s">
        <v>114</v>
      </c>
      <c r="D1995" s="30" t="s">
        <v>443</v>
      </c>
      <c r="E1995" s="15" t="str">
        <f t="shared" si="5402"/>
        <v>0310</v>
      </c>
      <c r="F1995" s="30" t="s">
        <v>110</v>
      </c>
      <c r="G1995" s="30" t="s">
        <v>52</v>
      </c>
      <c r="H1995" s="31" t="s">
        <v>53</v>
      </c>
      <c r="I1995" s="32"/>
      <c r="J1995" s="32"/>
      <c r="K1995" s="32"/>
      <c r="L1995" s="32"/>
      <c r="M1995" s="32"/>
      <c r="N1995" s="32"/>
      <c r="O1995" s="32">
        <v>0</v>
      </c>
      <c r="P1995" s="32">
        <v>0</v>
      </c>
      <c r="Q1995" s="32">
        <v>0</v>
      </c>
      <c r="R1995" s="32">
        <v>0</v>
      </c>
      <c r="S1995" s="32">
        <v>0</v>
      </c>
      <c r="T1995" s="32"/>
      <c r="U1995" s="32"/>
      <c r="V1995" s="32">
        <f t="shared" si="5403"/>
        <v>0</v>
      </c>
      <c r="W1995" s="32"/>
      <c r="X1995" s="32"/>
      <c r="Y1995" s="32"/>
      <c r="Z1995" s="32"/>
      <c r="AA1995" s="32"/>
      <c r="AB1995" s="32">
        <v>3774.5837499999998</v>
      </c>
      <c r="AC1995" s="33">
        <v>3774.5837499999998</v>
      </c>
      <c r="AD1995" s="33">
        <v>3774.5837499999998</v>
      </c>
      <c r="AE1995" s="34">
        <f t="shared" si="5393"/>
        <v>100</v>
      </c>
      <c r="AF1995" s="32">
        <v>3774.5837499999998</v>
      </c>
      <c r="AG1995" s="32">
        <v>0</v>
      </c>
      <c r="AH1995" s="32">
        <v>0</v>
      </c>
      <c r="AI1995" s="32">
        <v>0</v>
      </c>
      <c r="AJ1995" s="32">
        <v>0</v>
      </c>
      <c r="AK1995" s="32">
        <v>0</v>
      </c>
      <c r="AL1995" s="32">
        <f t="shared" si="5400"/>
        <v>3774.5837499999998</v>
      </c>
      <c r="AM1995" s="32">
        <f t="shared" si="5401"/>
        <v>-3774.5837499999998</v>
      </c>
      <c r="AN1995" s="12"/>
    </row>
    <row r="1996" spans="2:40" s="22" customFormat="1" ht="31.2" x14ac:dyDescent="0.3">
      <c r="B1996" s="23" t="s">
        <v>845</v>
      </c>
      <c r="C1996" s="23" t="s">
        <v>114</v>
      </c>
      <c r="D1996" s="23" t="s">
        <v>197</v>
      </c>
      <c r="E1996" s="24" t="str">
        <f t="shared" si="5402"/>
        <v>0314</v>
      </c>
      <c r="F1996" s="23"/>
      <c r="G1996" s="23"/>
      <c r="H1996" s="25" t="s">
        <v>198</v>
      </c>
      <c r="I1996" s="26">
        <f t="shared" ref="I1996:I1997" si="5467">I1997</f>
        <v>1331.1</v>
      </c>
      <c r="J1996" s="26">
        <f t="shared" ref="J1996:J1997" si="5468">J1997</f>
        <v>1367.1999999999998</v>
      </c>
      <c r="K1996" s="26">
        <f t="shared" ref="K1996:K1997" si="5469">K1997</f>
        <v>1367.1999999999998</v>
      </c>
      <c r="L1996" s="26">
        <f t="shared" ref="L1996:L1997" si="5470">L1997</f>
        <v>0</v>
      </c>
      <c r="M1996" s="26">
        <f t="shared" ref="M1996:M1997" si="5471">M1997</f>
        <v>0</v>
      </c>
      <c r="N1996" s="26">
        <f t="shared" ref="N1996:N1997" si="5472">N1997</f>
        <v>0</v>
      </c>
      <c r="O1996" s="26">
        <f t="shared" si="5453"/>
        <v>0</v>
      </c>
      <c r="P1996" s="26">
        <f t="shared" si="5454"/>
        <v>0</v>
      </c>
      <c r="Q1996" s="26">
        <f t="shared" si="5455"/>
        <v>0</v>
      </c>
      <c r="R1996" s="26">
        <f t="shared" si="5456"/>
        <v>0</v>
      </c>
      <c r="S1996" s="26">
        <f t="shared" si="5457"/>
        <v>0</v>
      </c>
      <c r="T1996" s="26">
        <f t="shared" ref="T1996:T1997" si="5473">T1997</f>
        <v>0</v>
      </c>
      <c r="U1996" s="26">
        <v>0</v>
      </c>
      <c r="V1996" s="26">
        <f t="shared" si="5403"/>
        <v>1331.1</v>
      </c>
      <c r="W1996" s="26">
        <f t="shared" ref="W1996:W1997" si="5474">W1997</f>
        <v>0</v>
      </c>
      <c r="X1996" s="26">
        <f t="shared" ref="X1996:X1997" si="5475">X1997</f>
        <v>0</v>
      </c>
      <c r="Y1996" s="26">
        <f t="shared" ref="Y1996:Y1997" si="5476">Y1997</f>
        <v>0</v>
      </c>
      <c r="Z1996" s="26">
        <f t="shared" ref="Z1996:Z1997" si="5477">Z1997</f>
        <v>0</v>
      </c>
      <c r="AA1996" s="26">
        <f t="shared" ref="AA1996:AA1997" si="5478">AA1997</f>
        <v>0</v>
      </c>
      <c r="AB1996" s="32">
        <f t="shared" si="5458"/>
        <v>886.16103999999996</v>
      </c>
      <c r="AC1996" s="27">
        <f t="shared" si="5459"/>
        <v>1434.3000000000002</v>
      </c>
      <c r="AD1996" s="33">
        <f t="shared" si="5460"/>
        <v>1434.3000000000002</v>
      </c>
      <c r="AE1996" s="28">
        <f t="shared" si="5393"/>
        <v>100</v>
      </c>
      <c r="AF1996" s="26">
        <f t="shared" si="5461"/>
        <v>1434.3000000000002</v>
      </c>
      <c r="AG1996" s="26">
        <f t="shared" si="5462"/>
        <v>0</v>
      </c>
      <c r="AH1996" s="26">
        <f t="shared" si="5463"/>
        <v>0</v>
      </c>
      <c r="AI1996" s="26">
        <f t="shared" si="5464"/>
        <v>0</v>
      </c>
      <c r="AJ1996" s="26">
        <f t="shared" si="5465"/>
        <v>0</v>
      </c>
      <c r="AK1996" s="26">
        <f t="shared" si="5466"/>
        <v>0</v>
      </c>
      <c r="AL1996" s="26">
        <f t="shared" si="5400"/>
        <v>1434.3000000000002</v>
      </c>
      <c r="AM1996" s="26">
        <f t="shared" si="5401"/>
        <v>-103.20000000000027</v>
      </c>
      <c r="AN1996" s="29"/>
    </row>
    <row r="1997" spans="2:40" ht="31.2" x14ac:dyDescent="0.3">
      <c r="B1997" s="30" t="s">
        <v>845</v>
      </c>
      <c r="C1997" s="30" t="s">
        <v>114</v>
      </c>
      <c r="D1997" s="30" t="s">
        <v>197</v>
      </c>
      <c r="E1997" s="15" t="str">
        <f t="shared" si="5402"/>
        <v>0314</v>
      </c>
      <c r="F1997" s="30" t="s">
        <v>78</v>
      </c>
      <c r="G1997" s="30"/>
      <c r="H1997" s="31" t="s">
        <v>79</v>
      </c>
      <c r="I1997" s="32">
        <f t="shared" si="5467"/>
        <v>1331.1</v>
      </c>
      <c r="J1997" s="32">
        <f t="shared" si="5468"/>
        <v>1367.1999999999998</v>
      </c>
      <c r="K1997" s="32">
        <f t="shared" si="5469"/>
        <v>1367.1999999999998</v>
      </c>
      <c r="L1997" s="32">
        <f t="shared" si="5470"/>
        <v>0</v>
      </c>
      <c r="M1997" s="32">
        <f t="shared" si="5471"/>
        <v>0</v>
      </c>
      <c r="N1997" s="32">
        <f t="shared" si="5472"/>
        <v>0</v>
      </c>
      <c r="O1997" s="32">
        <f t="shared" si="5453"/>
        <v>0</v>
      </c>
      <c r="P1997" s="32">
        <f t="shared" si="5454"/>
        <v>0</v>
      </c>
      <c r="Q1997" s="32">
        <f t="shared" si="5455"/>
        <v>0</v>
      </c>
      <c r="R1997" s="32">
        <f t="shared" si="5456"/>
        <v>0</v>
      </c>
      <c r="S1997" s="32">
        <f t="shared" si="5457"/>
        <v>0</v>
      </c>
      <c r="T1997" s="32">
        <f t="shared" si="5473"/>
        <v>0</v>
      </c>
      <c r="U1997" s="32">
        <v>0</v>
      </c>
      <c r="V1997" s="32">
        <f t="shared" si="5403"/>
        <v>1331.1</v>
      </c>
      <c r="W1997" s="32">
        <f t="shared" si="5474"/>
        <v>0</v>
      </c>
      <c r="X1997" s="32">
        <f t="shared" si="5475"/>
        <v>0</v>
      </c>
      <c r="Y1997" s="32">
        <f t="shared" si="5476"/>
        <v>0</v>
      </c>
      <c r="Z1997" s="32">
        <f t="shared" si="5477"/>
        <v>0</v>
      </c>
      <c r="AA1997" s="32">
        <f t="shared" si="5478"/>
        <v>0</v>
      </c>
      <c r="AB1997" s="32">
        <f t="shared" si="5458"/>
        <v>886.16103999999996</v>
      </c>
      <c r="AC1997" s="33">
        <f t="shared" si="5459"/>
        <v>1434.3000000000002</v>
      </c>
      <c r="AD1997" s="33">
        <f t="shared" si="5460"/>
        <v>1434.3000000000002</v>
      </c>
      <c r="AE1997" s="34">
        <f t="shared" si="5393"/>
        <v>100</v>
      </c>
      <c r="AF1997" s="32">
        <f t="shared" si="5461"/>
        <v>1434.3000000000002</v>
      </c>
      <c r="AG1997" s="32">
        <f t="shared" si="5462"/>
        <v>0</v>
      </c>
      <c r="AH1997" s="32">
        <f t="shared" si="5463"/>
        <v>0</v>
      </c>
      <c r="AI1997" s="32">
        <f t="shared" si="5464"/>
        <v>0</v>
      </c>
      <c r="AJ1997" s="32">
        <f t="shared" si="5465"/>
        <v>0</v>
      </c>
      <c r="AK1997" s="32">
        <f t="shared" si="5466"/>
        <v>0</v>
      </c>
      <c r="AL1997" s="32">
        <f t="shared" si="5400"/>
        <v>1434.3000000000002</v>
      </c>
      <c r="AM1997" s="32">
        <f t="shared" si="5401"/>
        <v>-103.20000000000027</v>
      </c>
    </row>
    <row r="1998" spans="2:40" x14ac:dyDescent="0.3">
      <c r="B1998" s="30" t="s">
        <v>845</v>
      </c>
      <c r="C1998" s="30" t="s">
        <v>114</v>
      </c>
      <c r="D1998" s="30" t="s">
        <v>197</v>
      </c>
      <c r="E1998" s="15" t="str">
        <f t="shared" si="5402"/>
        <v>0314</v>
      </c>
      <c r="F1998" s="30" t="s">
        <v>80</v>
      </c>
      <c r="G1998" s="30"/>
      <c r="H1998" s="31" t="s">
        <v>81</v>
      </c>
      <c r="I1998" s="32">
        <f t="shared" ref="I1998:T1998" si="5479">I2002+I2005+I1999</f>
        <v>1331.1</v>
      </c>
      <c r="J1998" s="32">
        <f t="shared" si="5479"/>
        <v>1367.1999999999998</v>
      </c>
      <c r="K1998" s="32">
        <f t="shared" si="5479"/>
        <v>1367.1999999999998</v>
      </c>
      <c r="L1998" s="32">
        <f t="shared" si="5479"/>
        <v>0</v>
      </c>
      <c r="M1998" s="32">
        <f t="shared" si="5479"/>
        <v>0</v>
      </c>
      <c r="N1998" s="32">
        <f t="shared" si="5479"/>
        <v>0</v>
      </c>
      <c r="O1998" s="32">
        <f t="shared" si="5479"/>
        <v>0</v>
      </c>
      <c r="P1998" s="32">
        <f t="shared" si="5479"/>
        <v>0</v>
      </c>
      <c r="Q1998" s="32">
        <f t="shared" si="5479"/>
        <v>0</v>
      </c>
      <c r="R1998" s="32">
        <f t="shared" si="5479"/>
        <v>0</v>
      </c>
      <c r="S1998" s="32">
        <f t="shared" si="5479"/>
        <v>0</v>
      </c>
      <c r="T1998" s="32">
        <f t="shared" si="5479"/>
        <v>0</v>
      </c>
      <c r="U1998" s="32">
        <v>0</v>
      </c>
      <c r="V1998" s="32">
        <f t="shared" si="5403"/>
        <v>1331.1</v>
      </c>
      <c r="W1998" s="32">
        <f t="shared" ref="W1998:AD1998" si="5480">W2002+W2005+W1999</f>
        <v>0</v>
      </c>
      <c r="X1998" s="32">
        <f t="shared" si="5480"/>
        <v>0</v>
      </c>
      <c r="Y1998" s="32">
        <f t="shared" si="5480"/>
        <v>0</v>
      </c>
      <c r="Z1998" s="32">
        <f t="shared" si="5480"/>
        <v>0</v>
      </c>
      <c r="AA1998" s="32">
        <f t="shared" si="5480"/>
        <v>0</v>
      </c>
      <c r="AB1998" s="32">
        <f t="shared" si="5480"/>
        <v>886.16103999999996</v>
      </c>
      <c r="AC1998" s="33">
        <f t="shared" si="5480"/>
        <v>1434.3000000000002</v>
      </c>
      <c r="AD1998" s="33">
        <f t="shared" si="5480"/>
        <v>1434.3000000000002</v>
      </c>
      <c r="AE1998" s="34">
        <f t="shared" si="5393"/>
        <v>100</v>
      </c>
      <c r="AF1998" s="32">
        <f t="shared" ref="AF1998:AK1998" si="5481">AF2002+AF2005+AF1999</f>
        <v>1434.3000000000002</v>
      </c>
      <c r="AG1998" s="32">
        <f t="shared" si="5481"/>
        <v>0</v>
      </c>
      <c r="AH1998" s="32">
        <f t="shared" si="5481"/>
        <v>0</v>
      </c>
      <c r="AI1998" s="32">
        <f t="shared" si="5481"/>
        <v>0</v>
      </c>
      <c r="AJ1998" s="32">
        <f t="shared" si="5481"/>
        <v>0</v>
      </c>
      <c r="AK1998" s="32">
        <f t="shared" si="5481"/>
        <v>0</v>
      </c>
      <c r="AL1998" s="32">
        <f t="shared" si="5400"/>
        <v>1434.3000000000002</v>
      </c>
      <c r="AM1998" s="32">
        <f t="shared" si="5401"/>
        <v>-103.20000000000027</v>
      </c>
    </row>
    <row r="1999" spans="2:40" ht="46.8" hidden="1" customHeight="1" x14ac:dyDescent="0.3">
      <c r="B1999" s="30" t="s">
        <v>845</v>
      </c>
      <c r="C1999" s="30" t="s">
        <v>114</v>
      </c>
      <c r="D1999" s="30" t="s">
        <v>197</v>
      </c>
      <c r="E1999" s="15" t="str">
        <f t="shared" si="5402"/>
        <v>0314</v>
      </c>
      <c r="F1999" s="30" t="s">
        <v>199</v>
      </c>
      <c r="G1999" s="30"/>
      <c r="H1999" s="31" t="s">
        <v>200</v>
      </c>
      <c r="I1999" s="32">
        <f t="shared" ref="I1999:I2003" si="5482">I2000</f>
        <v>0</v>
      </c>
      <c r="J1999" s="32">
        <f t="shared" ref="J1999:J2003" si="5483">J2000</f>
        <v>0</v>
      </c>
      <c r="K1999" s="32">
        <f t="shared" ref="K1999:K2003" si="5484">K2000</f>
        <v>0</v>
      </c>
      <c r="L1999" s="32">
        <f t="shared" ref="L1999:L2003" si="5485">L2000</f>
        <v>0</v>
      </c>
      <c r="M1999" s="32">
        <f t="shared" ref="M1999:M2003" si="5486">M2000</f>
        <v>0</v>
      </c>
      <c r="N1999" s="32">
        <f t="shared" ref="N1999:N2003" si="5487">N2000</f>
        <v>0</v>
      </c>
      <c r="O1999" s="32">
        <f t="shared" ref="O1999:O2003" si="5488">O2000</f>
        <v>0</v>
      </c>
      <c r="P1999" s="32">
        <f t="shared" ref="P1999:P2003" si="5489">P2000</f>
        <v>0</v>
      </c>
      <c r="Q1999" s="32">
        <f t="shared" ref="Q1999:Q2003" si="5490">Q2000</f>
        <v>0</v>
      </c>
      <c r="R1999" s="32">
        <f t="shared" ref="R1999:R2003" si="5491">R2000</f>
        <v>0</v>
      </c>
      <c r="S1999" s="32">
        <f t="shared" ref="S1999:S2003" si="5492">S2000</f>
        <v>0</v>
      </c>
      <c r="T1999" s="32">
        <f t="shared" ref="T1999:T2003" si="5493">T2000</f>
        <v>0</v>
      </c>
      <c r="U1999" s="32">
        <v>0</v>
      </c>
      <c r="V1999" s="32">
        <f t="shared" si="5403"/>
        <v>0</v>
      </c>
      <c r="W1999" s="32">
        <f t="shared" ref="W1999:W2003" si="5494">W2000</f>
        <v>0</v>
      </c>
      <c r="X1999" s="32">
        <f t="shared" ref="X1999:X2003" si="5495">X2000</f>
        <v>0</v>
      </c>
      <c r="Y1999" s="32">
        <f t="shared" ref="Y1999:Y2003" si="5496">Y2000</f>
        <v>0</v>
      </c>
      <c r="Z1999" s="32">
        <f t="shared" ref="Z1999:Z2003" si="5497">Z2000</f>
        <v>0</v>
      </c>
      <c r="AA1999" s="32">
        <f t="shared" ref="AA1999:AA2003" si="5498">AA2000</f>
        <v>0</v>
      </c>
      <c r="AB1999" s="32">
        <f t="shared" ref="AB1999:AB2003" si="5499">AB2000</f>
        <v>0</v>
      </c>
      <c r="AC1999" s="33">
        <f t="shared" ref="AC1999:AC2003" si="5500">AC2000</f>
        <v>0</v>
      </c>
      <c r="AD1999" s="33">
        <f t="shared" ref="AD1999:AD2003" si="5501">AD2000</f>
        <v>0</v>
      </c>
      <c r="AE1999" s="34" t="e">
        <f t="shared" si="5393"/>
        <v>#DIV/0!</v>
      </c>
      <c r="AF1999" s="35">
        <f t="shared" ref="AF1999:AF2003" si="5502">AF2000</f>
        <v>0</v>
      </c>
      <c r="AG1999" s="35">
        <f t="shared" ref="AG1999:AG2003" si="5503">AG2000</f>
        <v>0</v>
      </c>
      <c r="AH1999" s="36">
        <f t="shared" ref="AH1999:AH2003" si="5504">AH2000</f>
        <v>0</v>
      </c>
      <c r="AI1999" s="36">
        <f t="shared" ref="AI1999:AI2003" si="5505">AI2000</f>
        <v>0</v>
      </c>
      <c r="AJ1999" s="36">
        <f t="shared" ref="AJ1999:AJ2003" si="5506">AJ2000</f>
        <v>0</v>
      </c>
      <c r="AK1999" s="36">
        <f t="shared" ref="AK1999:AK2003" si="5507">AK2000</f>
        <v>0</v>
      </c>
      <c r="AL1999" s="36">
        <f t="shared" si="5400"/>
        <v>0</v>
      </c>
      <c r="AM1999" s="36">
        <f t="shared" si="5401"/>
        <v>0</v>
      </c>
      <c r="AN1999" s="37" t="s">
        <v>35</v>
      </c>
    </row>
    <row r="2000" spans="2:40" ht="31.2" hidden="1" customHeight="1" x14ac:dyDescent="0.3">
      <c r="B2000" s="30" t="s">
        <v>845</v>
      </c>
      <c r="C2000" s="30" t="s">
        <v>114</v>
      </c>
      <c r="D2000" s="30" t="s">
        <v>197</v>
      </c>
      <c r="E2000" s="15" t="str">
        <f t="shared" si="5402"/>
        <v>0314</v>
      </c>
      <c r="F2000" s="30" t="s">
        <v>199</v>
      </c>
      <c r="G2000" s="30" t="s">
        <v>50</v>
      </c>
      <c r="H2000" s="31" t="s">
        <v>51</v>
      </c>
      <c r="I2000" s="32">
        <f t="shared" si="5482"/>
        <v>0</v>
      </c>
      <c r="J2000" s="32">
        <f t="shared" si="5483"/>
        <v>0</v>
      </c>
      <c r="K2000" s="32">
        <f t="shared" si="5484"/>
        <v>0</v>
      </c>
      <c r="L2000" s="32">
        <f t="shared" si="5485"/>
        <v>0</v>
      </c>
      <c r="M2000" s="32">
        <f t="shared" si="5486"/>
        <v>0</v>
      </c>
      <c r="N2000" s="32">
        <f t="shared" si="5487"/>
        <v>0</v>
      </c>
      <c r="O2000" s="32">
        <f t="shared" si="5488"/>
        <v>0</v>
      </c>
      <c r="P2000" s="32">
        <f t="shared" si="5489"/>
        <v>0</v>
      </c>
      <c r="Q2000" s="32">
        <f t="shared" si="5490"/>
        <v>0</v>
      </c>
      <c r="R2000" s="32">
        <f t="shared" si="5491"/>
        <v>0</v>
      </c>
      <c r="S2000" s="32">
        <f t="shared" si="5492"/>
        <v>0</v>
      </c>
      <c r="T2000" s="32">
        <f t="shared" si="5493"/>
        <v>0</v>
      </c>
      <c r="U2000" s="32">
        <v>0</v>
      </c>
      <c r="V2000" s="32">
        <f t="shared" si="5403"/>
        <v>0</v>
      </c>
      <c r="W2000" s="32">
        <f t="shared" si="5494"/>
        <v>0</v>
      </c>
      <c r="X2000" s="32">
        <f t="shared" si="5495"/>
        <v>0</v>
      </c>
      <c r="Y2000" s="32">
        <f t="shared" si="5496"/>
        <v>0</v>
      </c>
      <c r="Z2000" s="32">
        <f t="shared" si="5497"/>
        <v>0</v>
      </c>
      <c r="AA2000" s="32">
        <f t="shared" si="5498"/>
        <v>0</v>
      </c>
      <c r="AB2000" s="32">
        <f t="shared" si="5499"/>
        <v>0</v>
      </c>
      <c r="AC2000" s="33">
        <f t="shared" si="5500"/>
        <v>0</v>
      </c>
      <c r="AD2000" s="33">
        <f t="shared" si="5501"/>
        <v>0</v>
      </c>
      <c r="AE2000" s="34" t="e">
        <f t="shared" si="5393"/>
        <v>#DIV/0!</v>
      </c>
      <c r="AF2000" s="35">
        <f t="shared" si="5502"/>
        <v>0</v>
      </c>
      <c r="AG2000" s="35">
        <f t="shared" si="5503"/>
        <v>0</v>
      </c>
      <c r="AH2000" s="36">
        <f t="shared" si="5504"/>
        <v>0</v>
      </c>
      <c r="AI2000" s="36">
        <f t="shared" si="5505"/>
        <v>0</v>
      </c>
      <c r="AJ2000" s="36">
        <f t="shared" si="5506"/>
        <v>0</v>
      </c>
      <c r="AK2000" s="36">
        <f t="shared" si="5507"/>
        <v>0</v>
      </c>
      <c r="AL2000" s="36">
        <f t="shared" si="5400"/>
        <v>0</v>
      </c>
      <c r="AM2000" s="36">
        <f t="shared" si="5401"/>
        <v>0</v>
      </c>
      <c r="AN2000" s="37" t="s">
        <v>35</v>
      </c>
    </row>
    <row r="2001" spans="2:40" ht="31.2" hidden="1" customHeight="1" x14ac:dyDescent="0.3">
      <c r="B2001" s="30" t="s">
        <v>845</v>
      </c>
      <c r="C2001" s="30" t="s">
        <v>114</v>
      </c>
      <c r="D2001" s="30" t="s">
        <v>197</v>
      </c>
      <c r="E2001" s="15" t="str">
        <f t="shared" si="5402"/>
        <v>0314</v>
      </c>
      <c r="F2001" s="30" t="s">
        <v>199</v>
      </c>
      <c r="G2001" s="30" t="s">
        <v>52</v>
      </c>
      <c r="H2001" s="31" t="s">
        <v>53</v>
      </c>
      <c r="I2001" s="32"/>
      <c r="J2001" s="32"/>
      <c r="K2001" s="32"/>
      <c r="L2001" s="32"/>
      <c r="M2001" s="32"/>
      <c r="N2001" s="32"/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2">
        <v>0</v>
      </c>
      <c r="V2001" s="32">
        <f t="shared" si="5403"/>
        <v>0</v>
      </c>
      <c r="W2001" s="32"/>
      <c r="X2001" s="32"/>
      <c r="Y2001" s="32"/>
      <c r="Z2001" s="32"/>
      <c r="AA2001" s="32"/>
      <c r="AB2001" s="32">
        <v>0</v>
      </c>
      <c r="AC2001" s="33">
        <v>0</v>
      </c>
      <c r="AD2001" s="33">
        <v>0</v>
      </c>
      <c r="AE2001" s="34" t="e">
        <f t="shared" si="5393"/>
        <v>#DIV/0!</v>
      </c>
      <c r="AF2001" s="35">
        <v>0</v>
      </c>
      <c r="AG2001" s="35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f t="shared" si="5400"/>
        <v>0</v>
      </c>
      <c r="AM2001" s="36">
        <f t="shared" si="5401"/>
        <v>0</v>
      </c>
      <c r="AN2001" s="37" t="s">
        <v>35</v>
      </c>
    </row>
    <row r="2002" spans="2:40" ht="31.2" x14ac:dyDescent="0.3">
      <c r="B2002" s="30" t="s">
        <v>845</v>
      </c>
      <c r="C2002" s="30" t="s">
        <v>114</v>
      </c>
      <c r="D2002" s="30" t="s">
        <v>197</v>
      </c>
      <c r="E2002" s="15" t="str">
        <f t="shared" si="5402"/>
        <v>0314</v>
      </c>
      <c r="F2002" s="30" t="s">
        <v>201</v>
      </c>
      <c r="G2002" s="30"/>
      <c r="H2002" s="31" t="s">
        <v>202</v>
      </c>
      <c r="I2002" s="32">
        <f t="shared" si="5482"/>
        <v>297.60000000000002</v>
      </c>
      <c r="J2002" s="32">
        <f t="shared" si="5483"/>
        <v>297.60000000000002</v>
      </c>
      <c r="K2002" s="32">
        <f t="shared" si="5484"/>
        <v>297.60000000000002</v>
      </c>
      <c r="L2002" s="32">
        <f t="shared" si="5485"/>
        <v>0</v>
      </c>
      <c r="M2002" s="32">
        <f t="shared" si="5486"/>
        <v>0</v>
      </c>
      <c r="N2002" s="32">
        <f t="shared" si="5487"/>
        <v>0</v>
      </c>
      <c r="O2002" s="32">
        <f t="shared" si="5488"/>
        <v>0</v>
      </c>
      <c r="P2002" s="32">
        <f t="shared" si="5489"/>
        <v>0</v>
      </c>
      <c r="Q2002" s="32">
        <f t="shared" si="5490"/>
        <v>0</v>
      </c>
      <c r="R2002" s="32">
        <f t="shared" si="5491"/>
        <v>0</v>
      </c>
      <c r="S2002" s="32">
        <f t="shared" si="5492"/>
        <v>0</v>
      </c>
      <c r="T2002" s="32">
        <f t="shared" si="5493"/>
        <v>0</v>
      </c>
      <c r="U2002" s="32">
        <v>0</v>
      </c>
      <c r="V2002" s="32">
        <f t="shared" si="5403"/>
        <v>297.60000000000002</v>
      </c>
      <c r="W2002" s="32">
        <f t="shared" si="5494"/>
        <v>0</v>
      </c>
      <c r="X2002" s="32">
        <f t="shared" si="5495"/>
        <v>0</v>
      </c>
      <c r="Y2002" s="32">
        <f t="shared" si="5496"/>
        <v>0</v>
      </c>
      <c r="Z2002" s="32">
        <f t="shared" si="5497"/>
        <v>0</v>
      </c>
      <c r="AA2002" s="32">
        <f t="shared" si="5498"/>
        <v>0</v>
      </c>
      <c r="AB2002" s="32">
        <f t="shared" si="5499"/>
        <v>151.87200000000001</v>
      </c>
      <c r="AC2002" s="33">
        <f t="shared" si="5500"/>
        <v>297.60000000000002</v>
      </c>
      <c r="AD2002" s="33">
        <f t="shared" si="5501"/>
        <v>297.60000000000002</v>
      </c>
      <c r="AE2002" s="34">
        <f t="shared" si="5393"/>
        <v>100</v>
      </c>
      <c r="AF2002" s="32">
        <f t="shared" si="5502"/>
        <v>297.60000000000002</v>
      </c>
      <c r="AG2002" s="32">
        <f t="shared" si="5503"/>
        <v>0</v>
      </c>
      <c r="AH2002" s="32">
        <f t="shared" si="5504"/>
        <v>0</v>
      </c>
      <c r="AI2002" s="32">
        <f t="shared" si="5505"/>
        <v>0</v>
      </c>
      <c r="AJ2002" s="32">
        <f t="shared" si="5506"/>
        <v>0</v>
      </c>
      <c r="AK2002" s="32">
        <f t="shared" si="5507"/>
        <v>0</v>
      </c>
      <c r="AL2002" s="32">
        <f t="shared" si="5400"/>
        <v>297.60000000000002</v>
      </c>
      <c r="AM2002" s="32">
        <f t="shared" si="5401"/>
        <v>0</v>
      </c>
    </row>
    <row r="2003" spans="2:40" ht="31.2" x14ac:dyDescent="0.3">
      <c r="B2003" s="30" t="s">
        <v>845</v>
      </c>
      <c r="C2003" s="30" t="s">
        <v>114</v>
      </c>
      <c r="D2003" s="30" t="s">
        <v>197</v>
      </c>
      <c r="E2003" s="15" t="str">
        <f t="shared" si="5402"/>
        <v>0314</v>
      </c>
      <c r="F2003" s="30" t="s">
        <v>201</v>
      </c>
      <c r="G2003" s="30" t="s">
        <v>50</v>
      </c>
      <c r="H2003" s="31" t="s">
        <v>51</v>
      </c>
      <c r="I2003" s="32">
        <f t="shared" si="5482"/>
        <v>297.60000000000002</v>
      </c>
      <c r="J2003" s="32">
        <f t="shared" si="5483"/>
        <v>297.60000000000002</v>
      </c>
      <c r="K2003" s="32">
        <f t="shared" si="5484"/>
        <v>297.60000000000002</v>
      </c>
      <c r="L2003" s="32">
        <f t="shared" si="5485"/>
        <v>0</v>
      </c>
      <c r="M2003" s="32">
        <f t="shared" si="5486"/>
        <v>0</v>
      </c>
      <c r="N2003" s="32">
        <f t="shared" si="5487"/>
        <v>0</v>
      </c>
      <c r="O2003" s="32">
        <f t="shared" si="5488"/>
        <v>0</v>
      </c>
      <c r="P2003" s="32">
        <f t="shared" si="5489"/>
        <v>0</v>
      </c>
      <c r="Q2003" s="32">
        <f t="shared" si="5490"/>
        <v>0</v>
      </c>
      <c r="R2003" s="32">
        <f t="shared" si="5491"/>
        <v>0</v>
      </c>
      <c r="S2003" s="32">
        <f t="shared" si="5492"/>
        <v>0</v>
      </c>
      <c r="T2003" s="32">
        <f t="shared" si="5493"/>
        <v>0</v>
      </c>
      <c r="U2003" s="32">
        <v>0</v>
      </c>
      <c r="V2003" s="32">
        <f t="shared" si="5403"/>
        <v>297.60000000000002</v>
      </c>
      <c r="W2003" s="32">
        <f t="shared" si="5494"/>
        <v>0</v>
      </c>
      <c r="X2003" s="32">
        <f t="shared" si="5495"/>
        <v>0</v>
      </c>
      <c r="Y2003" s="32">
        <f t="shared" si="5496"/>
        <v>0</v>
      </c>
      <c r="Z2003" s="32">
        <f t="shared" si="5497"/>
        <v>0</v>
      </c>
      <c r="AA2003" s="32">
        <f t="shared" si="5498"/>
        <v>0</v>
      </c>
      <c r="AB2003" s="32">
        <f t="shared" si="5499"/>
        <v>151.87200000000001</v>
      </c>
      <c r="AC2003" s="33">
        <f t="shared" si="5500"/>
        <v>297.60000000000002</v>
      </c>
      <c r="AD2003" s="33">
        <f t="shared" si="5501"/>
        <v>297.60000000000002</v>
      </c>
      <c r="AE2003" s="34">
        <f t="shared" si="5393"/>
        <v>100</v>
      </c>
      <c r="AF2003" s="32">
        <f t="shared" si="5502"/>
        <v>297.60000000000002</v>
      </c>
      <c r="AG2003" s="32">
        <f t="shared" si="5503"/>
        <v>0</v>
      </c>
      <c r="AH2003" s="32">
        <f t="shared" si="5504"/>
        <v>0</v>
      </c>
      <c r="AI2003" s="32">
        <f t="shared" si="5505"/>
        <v>0</v>
      </c>
      <c r="AJ2003" s="32">
        <f t="shared" si="5506"/>
        <v>0</v>
      </c>
      <c r="AK2003" s="32">
        <f t="shared" si="5507"/>
        <v>0</v>
      </c>
      <c r="AL2003" s="32">
        <f t="shared" si="5400"/>
        <v>297.60000000000002</v>
      </c>
      <c r="AM2003" s="32">
        <f t="shared" si="5401"/>
        <v>0</v>
      </c>
    </row>
    <row r="2004" spans="2:40" ht="31.2" x14ac:dyDescent="0.3">
      <c r="B2004" s="30" t="s">
        <v>845</v>
      </c>
      <c r="C2004" s="30" t="s">
        <v>114</v>
      </c>
      <c r="D2004" s="30" t="s">
        <v>197</v>
      </c>
      <c r="E2004" s="15" t="str">
        <f t="shared" si="5402"/>
        <v>0314</v>
      </c>
      <c r="F2004" s="30" t="s">
        <v>201</v>
      </c>
      <c r="G2004" s="30" t="s">
        <v>52</v>
      </c>
      <c r="H2004" s="31" t="s">
        <v>53</v>
      </c>
      <c r="I2004" s="32">
        <v>297.60000000000002</v>
      </c>
      <c r="J2004" s="32">
        <v>297.60000000000002</v>
      </c>
      <c r="K2004" s="32">
        <v>297.60000000000002</v>
      </c>
      <c r="L2004" s="32"/>
      <c r="M2004" s="32"/>
      <c r="N2004" s="32"/>
      <c r="O2004" s="32">
        <v>0</v>
      </c>
      <c r="P2004" s="32">
        <v>0</v>
      </c>
      <c r="Q2004" s="32">
        <v>0</v>
      </c>
      <c r="R2004" s="32">
        <v>0</v>
      </c>
      <c r="S2004" s="32">
        <v>0</v>
      </c>
      <c r="T2004" s="32">
        <v>0</v>
      </c>
      <c r="U2004" s="32">
        <v>0</v>
      </c>
      <c r="V2004" s="32">
        <f t="shared" si="5403"/>
        <v>297.60000000000002</v>
      </c>
      <c r="W2004" s="32"/>
      <c r="X2004" s="32"/>
      <c r="Y2004" s="32"/>
      <c r="Z2004" s="32"/>
      <c r="AA2004" s="32"/>
      <c r="AB2004" s="32">
        <v>151.87200000000001</v>
      </c>
      <c r="AC2004" s="33">
        <v>297.60000000000002</v>
      </c>
      <c r="AD2004" s="33">
        <v>297.60000000000002</v>
      </c>
      <c r="AE2004" s="34">
        <f t="shared" si="5393"/>
        <v>100</v>
      </c>
      <c r="AF2004" s="32">
        <v>297.60000000000002</v>
      </c>
      <c r="AG2004" s="32">
        <v>0</v>
      </c>
      <c r="AH2004" s="32">
        <v>0</v>
      </c>
      <c r="AI2004" s="32">
        <v>0</v>
      </c>
      <c r="AJ2004" s="32">
        <v>0</v>
      </c>
      <c r="AK2004" s="32">
        <v>0</v>
      </c>
      <c r="AL2004" s="32">
        <f t="shared" si="5400"/>
        <v>297.60000000000002</v>
      </c>
      <c r="AM2004" s="32">
        <f t="shared" si="5401"/>
        <v>0</v>
      </c>
      <c r="AN2004" s="12"/>
    </row>
    <row r="2005" spans="2:40" ht="31.2" x14ac:dyDescent="0.3">
      <c r="B2005" s="30" t="s">
        <v>845</v>
      </c>
      <c r="C2005" s="30" t="s">
        <v>114</v>
      </c>
      <c r="D2005" s="30" t="s">
        <v>197</v>
      </c>
      <c r="E2005" s="15" t="str">
        <f t="shared" si="5402"/>
        <v>0314</v>
      </c>
      <c r="F2005" s="30" t="s">
        <v>710</v>
      </c>
      <c r="G2005" s="30"/>
      <c r="H2005" s="31" t="s">
        <v>711</v>
      </c>
      <c r="I2005" s="32">
        <f t="shared" ref="I2005:T2005" si="5508">I2008+I2006</f>
        <v>1033.5</v>
      </c>
      <c r="J2005" s="32">
        <f t="shared" si="5508"/>
        <v>1069.5999999999999</v>
      </c>
      <c r="K2005" s="32">
        <f t="shared" si="5508"/>
        <v>1069.5999999999999</v>
      </c>
      <c r="L2005" s="32">
        <f t="shared" si="5508"/>
        <v>0</v>
      </c>
      <c r="M2005" s="32">
        <f t="shared" si="5508"/>
        <v>0</v>
      </c>
      <c r="N2005" s="32">
        <f t="shared" si="5508"/>
        <v>0</v>
      </c>
      <c r="O2005" s="32">
        <f t="shared" si="5508"/>
        <v>0</v>
      </c>
      <c r="P2005" s="32">
        <f t="shared" si="5508"/>
        <v>0</v>
      </c>
      <c r="Q2005" s="32">
        <f t="shared" si="5508"/>
        <v>0</v>
      </c>
      <c r="R2005" s="32">
        <f t="shared" si="5508"/>
        <v>0</v>
      </c>
      <c r="S2005" s="32">
        <f t="shared" si="5508"/>
        <v>0</v>
      </c>
      <c r="T2005" s="32">
        <f t="shared" si="5508"/>
        <v>0</v>
      </c>
      <c r="U2005" s="32">
        <v>0</v>
      </c>
      <c r="V2005" s="32">
        <f t="shared" si="5403"/>
        <v>1033.5</v>
      </c>
      <c r="W2005" s="32">
        <f t="shared" ref="W2005:AD2005" si="5509">W2008+W2006</f>
        <v>0</v>
      </c>
      <c r="X2005" s="32">
        <f t="shared" si="5509"/>
        <v>0</v>
      </c>
      <c r="Y2005" s="32">
        <f t="shared" si="5509"/>
        <v>0</v>
      </c>
      <c r="Z2005" s="32">
        <f t="shared" si="5509"/>
        <v>0</v>
      </c>
      <c r="AA2005" s="32">
        <f t="shared" si="5509"/>
        <v>0</v>
      </c>
      <c r="AB2005" s="32">
        <f t="shared" si="5509"/>
        <v>734.28904</v>
      </c>
      <c r="AC2005" s="33">
        <f t="shared" si="5509"/>
        <v>1136.7</v>
      </c>
      <c r="AD2005" s="33">
        <f t="shared" si="5509"/>
        <v>1136.7</v>
      </c>
      <c r="AE2005" s="34">
        <f t="shared" si="5393"/>
        <v>100</v>
      </c>
      <c r="AF2005" s="32">
        <f t="shared" ref="AF2005:AK2005" si="5510">AF2008+AF2006</f>
        <v>1136.7</v>
      </c>
      <c r="AG2005" s="32">
        <f t="shared" si="5510"/>
        <v>0</v>
      </c>
      <c r="AH2005" s="32">
        <f t="shared" si="5510"/>
        <v>0</v>
      </c>
      <c r="AI2005" s="32">
        <f t="shared" si="5510"/>
        <v>0</v>
      </c>
      <c r="AJ2005" s="32">
        <f t="shared" si="5510"/>
        <v>0</v>
      </c>
      <c r="AK2005" s="32">
        <f t="shared" si="5510"/>
        <v>0</v>
      </c>
      <c r="AL2005" s="32">
        <f t="shared" si="5400"/>
        <v>1136.7</v>
      </c>
      <c r="AM2005" s="32">
        <f t="shared" si="5401"/>
        <v>-103.20000000000005</v>
      </c>
    </row>
    <row r="2006" spans="2:40" ht="78" x14ac:dyDescent="0.3">
      <c r="B2006" s="30" t="s">
        <v>845</v>
      </c>
      <c r="C2006" s="30" t="s">
        <v>114</v>
      </c>
      <c r="D2006" s="30" t="s">
        <v>197</v>
      </c>
      <c r="E2006" s="15" t="str">
        <f t="shared" si="5402"/>
        <v>0314</v>
      </c>
      <c r="F2006" s="30" t="s">
        <v>710</v>
      </c>
      <c r="G2006" s="30" t="s">
        <v>68</v>
      </c>
      <c r="H2006" s="31" t="s">
        <v>69</v>
      </c>
      <c r="I2006" s="32">
        <f t="shared" ref="I2006:T2006" si="5511">I2007</f>
        <v>698.5</v>
      </c>
      <c r="J2006" s="32">
        <f t="shared" si="5511"/>
        <v>723.9</v>
      </c>
      <c r="K2006" s="32">
        <f t="shared" si="5511"/>
        <v>723.9</v>
      </c>
      <c r="L2006" s="32">
        <f t="shared" si="5511"/>
        <v>0</v>
      </c>
      <c r="M2006" s="32">
        <f t="shared" si="5511"/>
        <v>0</v>
      </c>
      <c r="N2006" s="32">
        <f t="shared" si="5511"/>
        <v>0</v>
      </c>
      <c r="O2006" s="32">
        <f t="shared" si="5511"/>
        <v>0</v>
      </c>
      <c r="P2006" s="32">
        <f t="shared" si="5511"/>
        <v>0</v>
      </c>
      <c r="Q2006" s="32">
        <f t="shared" si="5511"/>
        <v>0</v>
      </c>
      <c r="R2006" s="32">
        <f t="shared" si="5511"/>
        <v>0</v>
      </c>
      <c r="S2006" s="32">
        <f t="shared" si="5511"/>
        <v>0</v>
      </c>
      <c r="T2006" s="32">
        <f t="shared" si="5511"/>
        <v>0</v>
      </c>
      <c r="U2006" s="32">
        <v>0</v>
      </c>
      <c r="V2006" s="32">
        <f t="shared" si="5403"/>
        <v>698.5</v>
      </c>
      <c r="W2006" s="32">
        <f t="shared" ref="W2006:AD2006" si="5512">W2007</f>
        <v>0</v>
      </c>
      <c r="X2006" s="32">
        <f t="shared" si="5512"/>
        <v>0</v>
      </c>
      <c r="Y2006" s="32">
        <f t="shared" si="5512"/>
        <v>0</v>
      </c>
      <c r="Z2006" s="32">
        <f t="shared" si="5512"/>
        <v>0</v>
      </c>
      <c r="AA2006" s="32">
        <f t="shared" si="5512"/>
        <v>0</v>
      </c>
      <c r="AB2006" s="32">
        <f t="shared" si="5512"/>
        <v>557.00703999999996</v>
      </c>
      <c r="AC2006" s="33">
        <f t="shared" si="5512"/>
        <v>837.42100000000005</v>
      </c>
      <c r="AD2006" s="33">
        <f t="shared" si="5512"/>
        <v>837.42100000000005</v>
      </c>
      <c r="AE2006" s="34">
        <f t="shared" si="5393"/>
        <v>100</v>
      </c>
      <c r="AF2006" s="32">
        <f t="shared" ref="AF2006:AK2006" si="5513">AF2007</f>
        <v>758.7</v>
      </c>
      <c r="AG2006" s="32">
        <f t="shared" si="5513"/>
        <v>0</v>
      </c>
      <c r="AH2006" s="32">
        <f t="shared" si="5513"/>
        <v>0</v>
      </c>
      <c r="AI2006" s="32">
        <f t="shared" si="5513"/>
        <v>0</v>
      </c>
      <c r="AJ2006" s="32">
        <f t="shared" si="5513"/>
        <v>0</v>
      </c>
      <c r="AK2006" s="32">
        <f t="shared" si="5513"/>
        <v>0</v>
      </c>
      <c r="AL2006" s="32">
        <f t="shared" si="5400"/>
        <v>758.7</v>
      </c>
      <c r="AM2006" s="32">
        <f t="shared" si="5401"/>
        <v>-60.200000000000045</v>
      </c>
    </row>
    <row r="2007" spans="2:40" ht="31.2" x14ac:dyDescent="0.3">
      <c r="B2007" s="30" t="s">
        <v>845</v>
      </c>
      <c r="C2007" s="30" t="s">
        <v>114</v>
      </c>
      <c r="D2007" s="30" t="s">
        <v>197</v>
      </c>
      <c r="E2007" s="15" t="str">
        <f t="shared" si="5402"/>
        <v>0314</v>
      </c>
      <c r="F2007" s="30" t="s">
        <v>710</v>
      </c>
      <c r="G2007" s="30" t="s">
        <v>90</v>
      </c>
      <c r="H2007" s="31" t="s">
        <v>91</v>
      </c>
      <c r="I2007" s="32">
        <v>698.5</v>
      </c>
      <c r="J2007" s="32">
        <v>723.9</v>
      </c>
      <c r="K2007" s="32">
        <v>723.9</v>
      </c>
      <c r="L2007" s="32"/>
      <c r="M2007" s="32"/>
      <c r="N2007" s="32"/>
      <c r="O2007" s="32">
        <v>0</v>
      </c>
      <c r="P2007" s="32">
        <v>0</v>
      </c>
      <c r="Q2007" s="32">
        <v>0</v>
      </c>
      <c r="R2007" s="32">
        <v>0</v>
      </c>
      <c r="S2007" s="32">
        <v>0</v>
      </c>
      <c r="T2007" s="32">
        <v>0</v>
      </c>
      <c r="U2007" s="32">
        <v>0</v>
      </c>
      <c r="V2007" s="32">
        <f t="shared" si="5403"/>
        <v>698.5</v>
      </c>
      <c r="W2007" s="32"/>
      <c r="X2007" s="32"/>
      <c r="Y2007" s="32"/>
      <c r="Z2007" s="32"/>
      <c r="AA2007" s="32"/>
      <c r="AB2007" s="32">
        <v>557.00703999999996</v>
      </c>
      <c r="AC2007" s="33">
        <v>837.42100000000005</v>
      </c>
      <c r="AD2007" s="33">
        <v>837.42100000000005</v>
      </c>
      <c r="AE2007" s="34">
        <f t="shared" si="5393"/>
        <v>100</v>
      </c>
      <c r="AF2007" s="32">
        <v>758.7</v>
      </c>
      <c r="AG2007" s="32">
        <v>0</v>
      </c>
      <c r="AH2007" s="32">
        <v>0</v>
      </c>
      <c r="AI2007" s="32">
        <v>0</v>
      </c>
      <c r="AJ2007" s="32">
        <v>0</v>
      </c>
      <c r="AK2007" s="32">
        <v>0</v>
      </c>
      <c r="AL2007" s="32">
        <f t="shared" si="5400"/>
        <v>758.7</v>
      </c>
      <c r="AM2007" s="32">
        <f t="shared" si="5401"/>
        <v>-60.200000000000045</v>
      </c>
      <c r="AN2007" s="12"/>
    </row>
    <row r="2008" spans="2:40" ht="31.2" x14ac:dyDescent="0.3">
      <c r="B2008" s="30" t="s">
        <v>845</v>
      </c>
      <c r="C2008" s="30" t="s">
        <v>114</v>
      </c>
      <c r="D2008" s="30" t="s">
        <v>197</v>
      </c>
      <c r="E2008" s="15" t="str">
        <f t="shared" si="5402"/>
        <v>0314</v>
      </c>
      <c r="F2008" s="30" t="s">
        <v>710</v>
      </c>
      <c r="G2008" s="30" t="s">
        <v>50</v>
      </c>
      <c r="H2008" s="31" t="s">
        <v>51</v>
      </c>
      <c r="I2008" s="32">
        <f t="shared" ref="I2008:T2008" si="5514">I2009</f>
        <v>335</v>
      </c>
      <c r="J2008" s="32">
        <f t="shared" si="5514"/>
        <v>345.7</v>
      </c>
      <c r="K2008" s="32">
        <f t="shared" si="5514"/>
        <v>345.7</v>
      </c>
      <c r="L2008" s="32">
        <f t="shared" si="5514"/>
        <v>0</v>
      </c>
      <c r="M2008" s="32">
        <f t="shared" si="5514"/>
        <v>0</v>
      </c>
      <c r="N2008" s="32">
        <f t="shared" si="5514"/>
        <v>0</v>
      </c>
      <c r="O2008" s="32">
        <f t="shared" si="5514"/>
        <v>0</v>
      </c>
      <c r="P2008" s="32">
        <f t="shared" si="5514"/>
        <v>0</v>
      </c>
      <c r="Q2008" s="32">
        <f t="shared" si="5514"/>
        <v>0</v>
      </c>
      <c r="R2008" s="32">
        <f t="shared" si="5514"/>
        <v>0</v>
      </c>
      <c r="S2008" s="32">
        <f t="shared" si="5514"/>
        <v>0</v>
      </c>
      <c r="T2008" s="32">
        <f t="shared" si="5514"/>
        <v>0</v>
      </c>
      <c r="U2008" s="32">
        <v>0</v>
      </c>
      <c r="V2008" s="32">
        <f t="shared" si="5403"/>
        <v>335</v>
      </c>
      <c r="W2008" s="32">
        <f t="shared" ref="W2008:AD2008" si="5515">W2009</f>
        <v>0</v>
      </c>
      <c r="X2008" s="32">
        <f t="shared" si="5515"/>
        <v>0</v>
      </c>
      <c r="Y2008" s="32">
        <f t="shared" si="5515"/>
        <v>0</v>
      </c>
      <c r="Z2008" s="32">
        <f t="shared" si="5515"/>
        <v>0</v>
      </c>
      <c r="AA2008" s="32">
        <f t="shared" si="5515"/>
        <v>0</v>
      </c>
      <c r="AB2008" s="32">
        <f t="shared" si="5515"/>
        <v>177.28200000000001</v>
      </c>
      <c r="AC2008" s="33">
        <f t="shared" si="5515"/>
        <v>299.279</v>
      </c>
      <c r="AD2008" s="33">
        <f t="shared" si="5515"/>
        <v>299.279</v>
      </c>
      <c r="AE2008" s="34">
        <f t="shared" si="5393"/>
        <v>100</v>
      </c>
      <c r="AF2008" s="32">
        <f t="shared" ref="AF2008:AK2008" si="5516">AF2009</f>
        <v>378</v>
      </c>
      <c r="AG2008" s="32">
        <f t="shared" si="5516"/>
        <v>0</v>
      </c>
      <c r="AH2008" s="32">
        <f t="shared" si="5516"/>
        <v>0</v>
      </c>
      <c r="AI2008" s="32">
        <f t="shared" si="5516"/>
        <v>0</v>
      </c>
      <c r="AJ2008" s="32">
        <f t="shared" si="5516"/>
        <v>0</v>
      </c>
      <c r="AK2008" s="32">
        <f t="shared" si="5516"/>
        <v>0</v>
      </c>
      <c r="AL2008" s="32">
        <f t="shared" si="5400"/>
        <v>378</v>
      </c>
      <c r="AM2008" s="32">
        <f t="shared" si="5401"/>
        <v>-43</v>
      </c>
    </row>
    <row r="2009" spans="2:40" ht="31.2" x14ac:dyDescent="0.3">
      <c r="B2009" s="30" t="s">
        <v>845</v>
      </c>
      <c r="C2009" s="30" t="s">
        <v>114</v>
      </c>
      <c r="D2009" s="30" t="s">
        <v>197</v>
      </c>
      <c r="E2009" s="15" t="str">
        <f t="shared" si="5402"/>
        <v>0314</v>
      </c>
      <c r="F2009" s="30" t="s">
        <v>710</v>
      </c>
      <c r="G2009" s="30" t="s">
        <v>52</v>
      </c>
      <c r="H2009" s="31" t="s">
        <v>53</v>
      </c>
      <c r="I2009" s="32">
        <v>335</v>
      </c>
      <c r="J2009" s="32">
        <v>345.7</v>
      </c>
      <c r="K2009" s="32">
        <v>345.7</v>
      </c>
      <c r="L2009" s="32"/>
      <c r="M2009" s="32"/>
      <c r="N2009" s="32"/>
      <c r="O2009" s="32">
        <v>0</v>
      </c>
      <c r="P2009" s="32">
        <v>0</v>
      </c>
      <c r="Q2009" s="32">
        <v>0</v>
      </c>
      <c r="R2009" s="32">
        <v>0</v>
      </c>
      <c r="S2009" s="32">
        <v>0</v>
      </c>
      <c r="T2009" s="32">
        <v>0</v>
      </c>
      <c r="U2009" s="32">
        <v>0</v>
      </c>
      <c r="V2009" s="32">
        <f t="shared" si="5403"/>
        <v>335</v>
      </c>
      <c r="W2009" s="32"/>
      <c r="X2009" s="32"/>
      <c r="Y2009" s="32"/>
      <c r="Z2009" s="32"/>
      <c r="AA2009" s="32"/>
      <c r="AB2009" s="32">
        <v>177.28200000000001</v>
      </c>
      <c r="AC2009" s="33">
        <v>299.279</v>
      </c>
      <c r="AD2009" s="33">
        <v>299.279</v>
      </c>
      <c r="AE2009" s="34">
        <f t="shared" si="5393"/>
        <v>100</v>
      </c>
      <c r="AF2009" s="32">
        <v>378</v>
      </c>
      <c r="AG2009" s="32">
        <v>0</v>
      </c>
      <c r="AH2009" s="32">
        <v>0</v>
      </c>
      <c r="AI2009" s="32">
        <v>0</v>
      </c>
      <c r="AJ2009" s="32">
        <v>0</v>
      </c>
      <c r="AK2009" s="32">
        <v>0</v>
      </c>
      <c r="AL2009" s="32">
        <f t="shared" si="5400"/>
        <v>378</v>
      </c>
      <c r="AM2009" s="32">
        <f t="shared" si="5401"/>
        <v>-43</v>
      </c>
      <c r="AN2009" s="12"/>
    </row>
    <row r="2010" spans="2:40" s="13" customFormat="1" x14ac:dyDescent="0.3">
      <c r="B2010" s="14" t="s">
        <v>845</v>
      </c>
      <c r="C2010" s="14" t="s">
        <v>104</v>
      </c>
      <c r="D2010" s="14"/>
      <c r="E2010" s="21" t="str">
        <f t="shared" si="5402"/>
        <v>04</v>
      </c>
      <c r="F2010" s="14"/>
      <c r="G2010" s="14"/>
      <c r="H2010" s="16" t="s">
        <v>105</v>
      </c>
      <c r="I2010" s="17">
        <f t="shared" ref="I2010:T2010" si="5517">I2018+I2079+I2011</f>
        <v>20329.3</v>
      </c>
      <c r="J2010" s="17">
        <f t="shared" si="5517"/>
        <v>20289</v>
      </c>
      <c r="K2010" s="17">
        <f t="shared" si="5517"/>
        <v>20301.7</v>
      </c>
      <c r="L2010" s="17">
        <f t="shared" si="5517"/>
        <v>0</v>
      </c>
      <c r="M2010" s="17">
        <f t="shared" si="5517"/>
        <v>0</v>
      </c>
      <c r="N2010" s="17">
        <f t="shared" si="5517"/>
        <v>0</v>
      </c>
      <c r="O2010" s="17">
        <f t="shared" si="5517"/>
        <v>-166.47499999999999</v>
      </c>
      <c r="P2010" s="17">
        <f t="shared" si="5517"/>
        <v>-131.167</v>
      </c>
      <c r="Q2010" s="17">
        <f t="shared" si="5517"/>
        <v>0</v>
      </c>
      <c r="R2010" s="17">
        <f t="shared" si="5517"/>
        <v>1051.6020000000001</v>
      </c>
      <c r="S2010" s="17">
        <f t="shared" si="5517"/>
        <v>0</v>
      </c>
      <c r="T2010" s="17">
        <f t="shared" si="5517"/>
        <v>0</v>
      </c>
      <c r="U2010" s="17">
        <v>0</v>
      </c>
      <c r="V2010" s="17">
        <f t="shared" si="5403"/>
        <v>21083.26</v>
      </c>
      <c r="W2010" s="17">
        <f t="shared" ref="W2010:AD2010" si="5518">W2018+W2079+W2011</f>
        <v>0</v>
      </c>
      <c r="X2010" s="17">
        <f t="shared" si="5518"/>
        <v>0</v>
      </c>
      <c r="Y2010" s="17">
        <f t="shared" si="5518"/>
        <v>0</v>
      </c>
      <c r="Z2010" s="17">
        <f t="shared" si="5518"/>
        <v>0</v>
      </c>
      <c r="AA2010" s="17">
        <f t="shared" si="5518"/>
        <v>0</v>
      </c>
      <c r="AB2010" s="17">
        <f t="shared" si="5518"/>
        <v>39858.375639999998</v>
      </c>
      <c r="AC2010" s="18">
        <f t="shared" si="5518"/>
        <v>62079.033410000004</v>
      </c>
      <c r="AD2010" s="18">
        <f t="shared" si="5518"/>
        <v>61888.761920000004</v>
      </c>
      <c r="AE2010" s="19">
        <f t="shared" si="5393"/>
        <v>99.693501203951811</v>
      </c>
      <c r="AF2010" s="17">
        <f t="shared" ref="AF2010:AK2010" si="5519">AF2018+AF2079+AF2011</f>
        <v>62261.875410000008</v>
      </c>
      <c r="AG2010" s="17">
        <f t="shared" si="5519"/>
        <v>-166.47499999999999</v>
      </c>
      <c r="AH2010" s="17">
        <f t="shared" si="5519"/>
        <v>0</v>
      </c>
      <c r="AI2010" s="17">
        <f t="shared" si="5519"/>
        <v>0</v>
      </c>
      <c r="AJ2010" s="17">
        <f t="shared" si="5519"/>
        <v>0</v>
      </c>
      <c r="AK2010" s="17">
        <f t="shared" si="5519"/>
        <v>0</v>
      </c>
      <c r="AL2010" s="17">
        <f t="shared" si="5400"/>
        <v>62095.400410000009</v>
      </c>
      <c r="AM2010" s="17">
        <f t="shared" si="5401"/>
        <v>-41012.140410000007</v>
      </c>
      <c r="AN2010" s="20"/>
    </row>
    <row r="2011" spans="2:40" s="22" customFormat="1" x14ac:dyDescent="0.3">
      <c r="B2011" s="23" t="s">
        <v>845</v>
      </c>
      <c r="C2011" s="23" t="s">
        <v>104</v>
      </c>
      <c r="D2011" s="23" t="s">
        <v>112</v>
      </c>
      <c r="E2011" s="24" t="str">
        <f t="shared" si="5402"/>
        <v>0405</v>
      </c>
      <c r="F2011" s="23"/>
      <c r="G2011" s="23"/>
      <c r="H2011" s="25" t="s">
        <v>203</v>
      </c>
      <c r="I2011" s="26">
        <f t="shared" ref="I2011:I2016" si="5520">I2012</f>
        <v>119.6</v>
      </c>
      <c r="J2011" s="26">
        <f t="shared" ref="J2011:J2016" si="5521">J2012</f>
        <v>119.6</v>
      </c>
      <c r="K2011" s="26">
        <f t="shared" ref="K2011:K2016" si="5522">K2012</f>
        <v>119.6</v>
      </c>
      <c r="L2011" s="26">
        <f t="shared" ref="L2011:L2016" si="5523">L2012</f>
        <v>0</v>
      </c>
      <c r="M2011" s="26">
        <f t="shared" ref="M2011:M2016" si="5524">M2012</f>
        <v>0</v>
      </c>
      <c r="N2011" s="26">
        <f t="shared" ref="N2011:N2016" si="5525">N2012</f>
        <v>0</v>
      </c>
      <c r="O2011" s="26">
        <f t="shared" ref="O2011:O2016" si="5526">O2012</f>
        <v>0</v>
      </c>
      <c r="P2011" s="26">
        <f t="shared" ref="P2011:P2016" si="5527">P2012</f>
        <v>0</v>
      </c>
      <c r="Q2011" s="26">
        <f t="shared" ref="Q2011:Q2016" si="5528">Q2012</f>
        <v>0</v>
      </c>
      <c r="R2011" s="26">
        <f t="shared" ref="R2011:R2016" si="5529">R2012</f>
        <v>0</v>
      </c>
      <c r="S2011" s="26">
        <f t="shared" ref="S2011:S2016" si="5530">S2012</f>
        <v>0</v>
      </c>
      <c r="T2011" s="26">
        <f t="shared" ref="T2011:T2016" si="5531">T2012</f>
        <v>0</v>
      </c>
      <c r="U2011" s="26">
        <v>0</v>
      </c>
      <c r="V2011" s="26">
        <f t="shared" si="5403"/>
        <v>119.6</v>
      </c>
      <c r="W2011" s="26">
        <f t="shared" ref="W2011:W2016" si="5532">W2012</f>
        <v>0</v>
      </c>
      <c r="X2011" s="26">
        <f t="shared" ref="X2011:X2016" si="5533">X2012</f>
        <v>0</v>
      </c>
      <c r="Y2011" s="26">
        <f t="shared" ref="Y2011:Y2016" si="5534">Y2012</f>
        <v>0</v>
      </c>
      <c r="Z2011" s="26">
        <f t="shared" ref="Z2011:Z2016" si="5535">Z2012</f>
        <v>0</v>
      </c>
      <c r="AA2011" s="26">
        <f t="shared" ref="AA2011:AA2016" si="5536">AA2012</f>
        <v>0</v>
      </c>
      <c r="AB2011" s="26">
        <f t="shared" ref="AB2011:AB2016" si="5537">AB2012</f>
        <v>119.6</v>
      </c>
      <c r="AC2011" s="27">
        <f t="shared" ref="AC2011:AC2016" si="5538">AC2012</f>
        <v>119.6</v>
      </c>
      <c r="AD2011" s="27">
        <f t="shared" ref="AD2011:AD2016" si="5539">AD2012</f>
        <v>119.6</v>
      </c>
      <c r="AE2011" s="28">
        <f t="shared" si="5393"/>
        <v>100</v>
      </c>
      <c r="AF2011" s="26">
        <f t="shared" ref="AF2011:AF2016" si="5540">AF2012</f>
        <v>119.6</v>
      </c>
      <c r="AG2011" s="26">
        <f t="shared" ref="AG2011:AG2016" si="5541">AG2012</f>
        <v>0</v>
      </c>
      <c r="AH2011" s="26">
        <f t="shared" ref="AH2011:AH2016" si="5542">AH2012</f>
        <v>0</v>
      </c>
      <c r="AI2011" s="26">
        <f t="shared" ref="AI2011:AI2016" si="5543">AI2012</f>
        <v>0</v>
      </c>
      <c r="AJ2011" s="26">
        <f t="shared" ref="AJ2011:AJ2016" si="5544">AJ2012</f>
        <v>0</v>
      </c>
      <c r="AK2011" s="26">
        <f t="shared" ref="AK2011:AK2016" si="5545">AK2012</f>
        <v>0</v>
      </c>
      <c r="AL2011" s="26">
        <f t="shared" si="5400"/>
        <v>119.6</v>
      </c>
      <c r="AM2011" s="26">
        <f t="shared" si="5401"/>
        <v>0</v>
      </c>
      <c r="AN2011" s="29"/>
    </row>
    <row r="2012" spans="2:40" ht="31.2" x14ac:dyDescent="0.3">
      <c r="B2012" s="30" t="s">
        <v>845</v>
      </c>
      <c r="C2012" s="30" t="s">
        <v>104</v>
      </c>
      <c r="D2012" s="30" t="s">
        <v>112</v>
      </c>
      <c r="E2012" s="15" t="str">
        <f t="shared" si="5402"/>
        <v>0405</v>
      </c>
      <c r="F2012" s="30" t="s">
        <v>204</v>
      </c>
      <c r="G2012" s="30"/>
      <c r="H2012" s="31" t="s">
        <v>205</v>
      </c>
      <c r="I2012" s="32">
        <f t="shared" si="5520"/>
        <v>119.6</v>
      </c>
      <c r="J2012" s="32">
        <f t="shared" si="5521"/>
        <v>119.6</v>
      </c>
      <c r="K2012" s="32">
        <f t="shared" si="5522"/>
        <v>119.6</v>
      </c>
      <c r="L2012" s="32">
        <f t="shared" si="5523"/>
        <v>0</v>
      </c>
      <c r="M2012" s="32">
        <f t="shared" si="5524"/>
        <v>0</v>
      </c>
      <c r="N2012" s="32">
        <f t="shared" si="5525"/>
        <v>0</v>
      </c>
      <c r="O2012" s="32">
        <f t="shared" si="5526"/>
        <v>0</v>
      </c>
      <c r="P2012" s="32">
        <f t="shared" si="5527"/>
        <v>0</v>
      </c>
      <c r="Q2012" s="32">
        <f t="shared" si="5528"/>
        <v>0</v>
      </c>
      <c r="R2012" s="32">
        <f t="shared" si="5529"/>
        <v>0</v>
      </c>
      <c r="S2012" s="32">
        <f t="shared" si="5530"/>
        <v>0</v>
      </c>
      <c r="T2012" s="32">
        <f t="shared" si="5531"/>
        <v>0</v>
      </c>
      <c r="U2012" s="32">
        <v>0</v>
      </c>
      <c r="V2012" s="32">
        <f t="shared" si="5403"/>
        <v>119.6</v>
      </c>
      <c r="W2012" s="32">
        <f t="shared" si="5532"/>
        <v>0</v>
      </c>
      <c r="X2012" s="32">
        <f t="shared" si="5533"/>
        <v>0</v>
      </c>
      <c r="Y2012" s="32">
        <f t="shared" si="5534"/>
        <v>0</v>
      </c>
      <c r="Z2012" s="32">
        <f t="shared" si="5535"/>
        <v>0</v>
      </c>
      <c r="AA2012" s="32">
        <f t="shared" si="5536"/>
        <v>0</v>
      </c>
      <c r="AB2012" s="32">
        <f t="shared" si="5537"/>
        <v>119.6</v>
      </c>
      <c r="AC2012" s="33">
        <f t="shared" si="5538"/>
        <v>119.6</v>
      </c>
      <c r="AD2012" s="33">
        <f t="shared" si="5539"/>
        <v>119.6</v>
      </c>
      <c r="AE2012" s="34">
        <f t="shared" si="5393"/>
        <v>100</v>
      </c>
      <c r="AF2012" s="32">
        <f t="shared" si="5540"/>
        <v>119.6</v>
      </c>
      <c r="AG2012" s="32">
        <f t="shared" si="5541"/>
        <v>0</v>
      </c>
      <c r="AH2012" s="32">
        <f t="shared" si="5542"/>
        <v>0</v>
      </c>
      <c r="AI2012" s="32">
        <f t="shared" si="5543"/>
        <v>0</v>
      </c>
      <c r="AJ2012" s="32">
        <f t="shared" si="5544"/>
        <v>0</v>
      </c>
      <c r="AK2012" s="32">
        <f t="shared" si="5545"/>
        <v>0</v>
      </c>
      <c r="AL2012" s="32">
        <f t="shared" si="5400"/>
        <v>119.6</v>
      </c>
      <c r="AM2012" s="32">
        <f t="shared" si="5401"/>
        <v>0</v>
      </c>
    </row>
    <row r="2013" spans="2:40" ht="31.2" x14ac:dyDescent="0.3">
      <c r="B2013" s="30" t="s">
        <v>845</v>
      </c>
      <c r="C2013" s="30" t="s">
        <v>104</v>
      </c>
      <c r="D2013" s="30" t="s">
        <v>112</v>
      </c>
      <c r="E2013" s="15" t="str">
        <f t="shared" si="5402"/>
        <v>0405</v>
      </c>
      <c r="F2013" s="30" t="s">
        <v>206</v>
      </c>
      <c r="G2013" s="30"/>
      <c r="H2013" s="31" t="s">
        <v>207</v>
      </c>
      <c r="I2013" s="32">
        <f t="shared" si="5520"/>
        <v>119.6</v>
      </c>
      <c r="J2013" s="32">
        <f t="shared" si="5521"/>
        <v>119.6</v>
      </c>
      <c r="K2013" s="32">
        <f t="shared" si="5522"/>
        <v>119.6</v>
      </c>
      <c r="L2013" s="32">
        <f t="shared" si="5523"/>
        <v>0</v>
      </c>
      <c r="M2013" s="32">
        <f t="shared" si="5524"/>
        <v>0</v>
      </c>
      <c r="N2013" s="32">
        <f t="shared" si="5525"/>
        <v>0</v>
      </c>
      <c r="O2013" s="32">
        <f t="shared" si="5526"/>
        <v>0</v>
      </c>
      <c r="P2013" s="32">
        <f t="shared" si="5527"/>
        <v>0</v>
      </c>
      <c r="Q2013" s="32">
        <f t="shared" si="5528"/>
        <v>0</v>
      </c>
      <c r="R2013" s="32">
        <f t="shared" si="5529"/>
        <v>0</v>
      </c>
      <c r="S2013" s="32">
        <f t="shared" si="5530"/>
        <v>0</v>
      </c>
      <c r="T2013" s="32">
        <f t="shared" si="5531"/>
        <v>0</v>
      </c>
      <c r="U2013" s="32">
        <v>0</v>
      </c>
      <c r="V2013" s="32">
        <f t="shared" si="5403"/>
        <v>119.6</v>
      </c>
      <c r="W2013" s="32">
        <f t="shared" si="5532"/>
        <v>0</v>
      </c>
      <c r="X2013" s="32">
        <f t="shared" si="5533"/>
        <v>0</v>
      </c>
      <c r="Y2013" s="32">
        <f t="shared" si="5534"/>
        <v>0</v>
      </c>
      <c r="Z2013" s="32">
        <f t="shared" si="5535"/>
        <v>0</v>
      </c>
      <c r="AA2013" s="32">
        <f t="shared" si="5536"/>
        <v>0</v>
      </c>
      <c r="AB2013" s="32">
        <f t="shared" si="5537"/>
        <v>119.6</v>
      </c>
      <c r="AC2013" s="33">
        <f t="shared" si="5538"/>
        <v>119.6</v>
      </c>
      <c r="AD2013" s="33">
        <f t="shared" si="5539"/>
        <v>119.6</v>
      </c>
      <c r="AE2013" s="34">
        <f t="shared" si="5393"/>
        <v>100</v>
      </c>
      <c r="AF2013" s="32">
        <f t="shared" si="5540"/>
        <v>119.6</v>
      </c>
      <c r="AG2013" s="32">
        <f t="shared" si="5541"/>
        <v>0</v>
      </c>
      <c r="AH2013" s="32">
        <f t="shared" si="5542"/>
        <v>0</v>
      </c>
      <c r="AI2013" s="32">
        <f t="shared" si="5543"/>
        <v>0</v>
      </c>
      <c r="AJ2013" s="32">
        <f t="shared" si="5544"/>
        <v>0</v>
      </c>
      <c r="AK2013" s="32">
        <f t="shared" si="5545"/>
        <v>0</v>
      </c>
      <c r="AL2013" s="32">
        <f t="shared" si="5400"/>
        <v>119.6</v>
      </c>
      <c r="AM2013" s="32">
        <f t="shared" si="5401"/>
        <v>0</v>
      </c>
    </row>
    <row r="2014" spans="2:40" ht="31.2" x14ac:dyDescent="0.3">
      <c r="B2014" s="30" t="s">
        <v>845</v>
      </c>
      <c r="C2014" s="30" t="s">
        <v>104</v>
      </c>
      <c r="D2014" s="30" t="s">
        <v>112</v>
      </c>
      <c r="E2014" s="15" t="str">
        <f t="shared" si="5402"/>
        <v>0405</v>
      </c>
      <c r="F2014" s="30" t="s">
        <v>208</v>
      </c>
      <c r="G2014" s="30"/>
      <c r="H2014" s="31" t="s">
        <v>209</v>
      </c>
      <c r="I2014" s="32">
        <f t="shared" si="5520"/>
        <v>119.6</v>
      </c>
      <c r="J2014" s="32">
        <f t="shared" si="5521"/>
        <v>119.6</v>
      </c>
      <c r="K2014" s="32">
        <f t="shared" si="5522"/>
        <v>119.6</v>
      </c>
      <c r="L2014" s="32">
        <f t="shared" si="5523"/>
        <v>0</v>
      </c>
      <c r="M2014" s="32">
        <f t="shared" si="5524"/>
        <v>0</v>
      </c>
      <c r="N2014" s="32">
        <f t="shared" si="5525"/>
        <v>0</v>
      </c>
      <c r="O2014" s="32">
        <f t="shared" si="5526"/>
        <v>0</v>
      </c>
      <c r="P2014" s="32">
        <f t="shared" si="5527"/>
        <v>0</v>
      </c>
      <c r="Q2014" s="32">
        <f t="shared" si="5528"/>
        <v>0</v>
      </c>
      <c r="R2014" s="32">
        <f t="shared" si="5529"/>
        <v>0</v>
      </c>
      <c r="S2014" s="32">
        <f t="shared" si="5530"/>
        <v>0</v>
      </c>
      <c r="T2014" s="32">
        <f t="shared" si="5531"/>
        <v>0</v>
      </c>
      <c r="U2014" s="32">
        <v>0</v>
      </c>
      <c r="V2014" s="32">
        <f t="shared" si="5403"/>
        <v>119.6</v>
      </c>
      <c r="W2014" s="32">
        <f t="shared" si="5532"/>
        <v>0</v>
      </c>
      <c r="X2014" s="32">
        <f t="shared" si="5533"/>
        <v>0</v>
      </c>
      <c r="Y2014" s="32">
        <f t="shared" si="5534"/>
        <v>0</v>
      </c>
      <c r="Z2014" s="32">
        <f t="shared" si="5535"/>
        <v>0</v>
      </c>
      <c r="AA2014" s="32">
        <f t="shared" si="5536"/>
        <v>0</v>
      </c>
      <c r="AB2014" s="32">
        <f t="shared" si="5537"/>
        <v>119.6</v>
      </c>
      <c r="AC2014" s="33">
        <f t="shared" si="5538"/>
        <v>119.6</v>
      </c>
      <c r="AD2014" s="33">
        <f t="shared" si="5539"/>
        <v>119.6</v>
      </c>
      <c r="AE2014" s="34">
        <f t="shared" si="5393"/>
        <v>100</v>
      </c>
      <c r="AF2014" s="32">
        <f t="shared" si="5540"/>
        <v>119.6</v>
      </c>
      <c r="AG2014" s="32">
        <f t="shared" si="5541"/>
        <v>0</v>
      </c>
      <c r="AH2014" s="32">
        <f t="shared" si="5542"/>
        <v>0</v>
      </c>
      <c r="AI2014" s="32">
        <f t="shared" si="5543"/>
        <v>0</v>
      </c>
      <c r="AJ2014" s="32">
        <f t="shared" si="5544"/>
        <v>0</v>
      </c>
      <c r="AK2014" s="32">
        <f t="shared" si="5545"/>
        <v>0</v>
      </c>
      <c r="AL2014" s="32">
        <f t="shared" si="5400"/>
        <v>119.6</v>
      </c>
      <c r="AM2014" s="32">
        <f t="shared" si="5401"/>
        <v>0</v>
      </c>
    </row>
    <row r="2015" spans="2:40" ht="62.4" x14ac:dyDescent="0.3">
      <c r="B2015" s="30" t="s">
        <v>845</v>
      </c>
      <c r="C2015" s="30" t="s">
        <v>104</v>
      </c>
      <c r="D2015" s="30" t="s">
        <v>112</v>
      </c>
      <c r="E2015" s="15" t="str">
        <f t="shared" si="5402"/>
        <v>0405</v>
      </c>
      <c r="F2015" s="30" t="s">
        <v>210</v>
      </c>
      <c r="G2015" s="30"/>
      <c r="H2015" s="31" t="s">
        <v>211</v>
      </c>
      <c r="I2015" s="32">
        <f t="shared" si="5520"/>
        <v>119.6</v>
      </c>
      <c r="J2015" s="32">
        <f t="shared" si="5521"/>
        <v>119.6</v>
      </c>
      <c r="K2015" s="32">
        <f t="shared" si="5522"/>
        <v>119.6</v>
      </c>
      <c r="L2015" s="32">
        <f t="shared" si="5523"/>
        <v>0</v>
      </c>
      <c r="M2015" s="32">
        <f t="shared" si="5524"/>
        <v>0</v>
      </c>
      <c r="N2015" s="32">
        <f t="shared" si="5525"/>
        <v>0</v>
      </c>
      <c r="O2015" s="32">
        <f t="shared" si="5526"/>
        <v>0</v>
      </c>
      <c r="P2015" s="32">
        <f t="shared" si="5527"/>
        <v>0</v>
      </c>
      <c r="Q2015" s="32">
        <f t="shared" si="5528"/>
        <v>0</v>
      </c>
      <c r="R2015" s="32">
        <f t="shared" si="5529"/>
        <v>0</v>
      </c>
      <c r="S2015" s="32">
        <f t="shared" si="5530"/>
        <v>0</v>
      </c>
      <c r="T2015" s="32">
        <f t="shared" si="5531"/>
        <v>0</v>
      </c>
      <c r="U2015" s="32">
        <v>0</v>
      </c>
      <c r="V2015" s="32">
        <f t="shared" si="5403"/>
        <v>119.6</v>
      </c>
      <c r="W2015" s="32">
        <f t="shared" si="5532"/>
        <v>0</v>
      </c>
      <c r="X2015" s="32">
        <f t="shared" si="5533"/>
        <v>0</v>
      </c>
      <c r="Y2015" s="32">
        <f t="shared" si="5534"/>
        <v>0</v>
      </c>
      <c r="Z2015" s="32">
        <f t="shared" si="5535"/>
        <v>0</v>
      </c>
      <c r="AA2015" s="32">
        <f t="shared" si="5536"/>
        <v>0</v>
      </c>
      <c r="AB2015" s="32">
        <f t="shared" si="5537"/>
        <v>119.6</v>
      </c>
      <c r="AC2015" s="33">
        <f t="shared" si="5538"/>
        <v>119.6</v>
      </c>
      <c r="AD2015" s="33">
        <f t="shared" si="5539"/>
        <v>119.6</v>
      </c>
      <c r="AE2015" s="34">
        <f t="shared" si="5393"/>
        <v>100</v>
      </c>
      <c r="AF2015" s="32">
        <f t="shared" si="5540"/>
        <v>119.6</v>
      </c>
      <c r="AG2015" s="32">
        <f t="shared" si="5541"/>
        <v>0</v>
      </c>
      <c r="AH2015" s="32">
        <f t="shared" si="5542"/>
        <v>0</v>
      </c>
      <c r="AI2015" s="32">
        <f t="shared" si="5543"/>
        <v>0</v>
      </c>
      <c r="AJ2015" s="32">
        <f t="shared" si="5544"/>
        <v>0</v>
      </c>
      <c r="AK2015" s="32">
        <f t="shared" si="5545"/>
        <v>0</v>
      </c>
      <c r="AL2015" s="32">
        <f t="shared" si="5400"/>
        <v>119.6</v>
      </c>
      <c r="AM2015" s="32">
        <f t="shared" si="5401"/>
        <v>0</v>
      </c>
    </row>
    <row r="2016" spans="2:40" ht="31.2" x14ac:dyDescent="0.3">
      <c r="B2016" s="30" t="s">
        <v>845</v>
      </c>
      <c r="C2016" s="30" t="s">
        <v>104</v>
      </c>
      <c r="D2016" s="30" t="s">
        <v>112</v>
      </c>
      <c r="E2016" s="15" t="str">
        <f t="shared" si="5402"/>
        <v>0405</v>
      </c>
      <c r="F2016" s="30" t="s">
        <v>210</v>
      </c>
      <c r="G2016" s="30" t="s">
        <v>50</v>
      </c>
      <c r="H2016" s="31" t="s">
        <v>51</v>
      </c>
      <c r="I2016" s="32">
        <f t="shared" si="5520"/>
        <v>119.6</v>
      </c>
      <c r="J2016" s="32">
        <f t="shared" si="5521"/>
        <v>119.6</v>
      </c>
      <c r="K2016" s="32">
        <f t="shared" si="5522"/>
        <v>119.6</v>
      </c>
      <c r="L2016" s="32">
        <f t="shared" si="5523"/>
        <v>0</v>
      </c>
      <c r="M2016" s="32">
        <f t="shared" si="5524"/>
        <v>0</v>
      </c>
      <c r="N2016" s="32">
        <f t="shared" si="5525"/>
        <v>0</v>
      </c>
      <c r="O2016" s="32">
        <f t="shared" si="5526"/>
        <v>0</v>
      </c>
      <c r="P2016" s="32">
        <f t="shared" si="5527"/>
        <v>0</v>
      </c>
      <c r="Q2016" s="32">
        <f t="shared" si="5528"/>
        <v>0</v>
      </c>
      <c r="R2016" s="32">
        <f t="shared" si="5529"/>
        <v>0</v>
      </c>
      <c r="S2016" s="32">
        <f t="shared" si="5530"/>
        <v>0</v>
      </c>
      <c r="T2016" s="32">
        <f t="shared" si="5531"/>
        <v>0</v>
      </c>
      <c r="U2016" s="32">
        <v>0</v>
      </c>
      <c r="V2016" s="32">
        <f t="shared" si="5403"/>
        <v>119.6</v>
      </c>
      <c r="W2016" s="32">
        <f t="shared" si="5532"/>
        <v>0</v>
      </c>
      <c r="X2016" s="32">
        <f t="shared" si="5533"/>
        <v>0</v>
      </c>
      <c r="Y2016" s="32">
        <f t="shared" si="5534"/>
        <v>0</v>
      </c>
      <c r="Z2016" s="32">
        <f t="shared" si="5535"/>
        <v>0</v>
      </c>
      <c r="AA2016" s="32">
        <f t="shared" si="5536"/>
        <v>0</v>
      </c>
      <c r="AB2016" s="32">
        <f t="shared" si="5537"/>
        <v>119.6</v>
      </c>
      <c r="AC2016" s="33">
        <f t="shared" si="5538"/>
        <v>119.6</v>
      </c>
      <c r="AD2016" s="33">
        <f t="shared" si="5539"/>
        <v>119.6</v>
      </c>
      <c r="AE2016" s="34">
        <f t="shared" si="5393"/>
        <v>100</v>
      </c>
      <c r="AF2016" s="32">
        <f t="shared" si="5540"/>
        <v>119.6</v>
      </c>
      <c r="AG2016" s="32">
        <f t="shared" si="5541"/>
        <v>0</v>
      </c>
      <c r="AH2016" s="32">
        <f t="shared" si="5542"/>
        <v>0</v>
      </c>
      <c r="AI2016" s="32">
        <f t="shared" si="5543"/>
        <v>0</v>
      </c>
      <c r="AJ2016" s="32">
        <f t="shared" si="5544"/>
        <v>0</v>
      </c>
      <c r="AK2016" s="32">
        <f t="shared" si="5545"/>
        <v>0</v>
      </c>
      <c r="AL2016" s="32">
        <f t="shared" si="5400"/>
        <v>119.6</v>
      </c>
      <c r="AM2016" s="32">
        <f t="shared" si="5401"/>
        <v>0</v>
      </c>
    </row>
    <row r="2017" spans="2:40" ht="31.2" x14ac:dyDescent="0.3">
      <c r="B2017" s="30" t="s">
        <v>845</v>
      </c>
      <c r="C2017" s="30" t="s">
        <v>104</v>
      </c>
      <c r="D2017" s="30" t="s">
        <v>112</v>
      </c>
      <c r="E2017" s="15" t="str">
        <f t="shared" si="5402"/>
        <v>0405</v>
      </c>
      <c r="F2017" s="30" t="s">
        <v>210</v>
      </c>
      <c r="G2017" s="30" t="s">
        <v>52</v>
      </c>
      <c r="H2017" s="31" t="s">
        <v>53</v>
      </c>
      <c r="I2017" s="32">
        <v>119.6</v>
      </c>
      <c r="J2017" s="32">
        <v>119.6</v>
      </c>
      <c r="K2017" s="32">
        <v>119.6</v>
      </c>
      <c r="L2017" s="32"/>
      <c r="M2017" s="32"/>
      <c r="N2017" s="32"/>
      <c r="O2017" s="32">
        <v>0</v>
      </c>
      <c r="P2017" s="32">
        <v>0</v>
      </c>
      <c r="Q2017" s="32">
        <v>0</v>
      </c>
      <c r="R2017" s="32">
        <v>0</v>
      </c>
      <c r="S2017" s="32">
        <v>0</v>
      </c>
      <c r="T2017" s="32">
        <v>0</v>
      </c>
      <c r="U2017" s="32">
        <v>0</v>
      </c>
      <c r="V2017" s="32">
        <f t="shared" si="5403"/>
        <v>119.6</v>
      </c>
      <c r="W2017" s="32"/>
      <c r="X2017" s="32"/>
      <c r="Y2017" s="32"/>
      <c r="Z2017" s="32"/>
      <c r="AA2017" s="32"/>
      <c r="AB2017" s="32">
        <v>119.6</v>
      </c>
      <c r="AC2017" s="33">
        <v>119.6</v>
      </c>
      <c r="AD2017" s="33">
        <v>119.6</v>
      </c>
      <c r="AE2017" s="34">
        <f t="shared" si="5393"/>
        <v>100</v>
      </c>
      <c r="AF2017" s="32">
        <v>119.6</v>
      </c>
      <c r="AG2017" s="32">
        <v>0</v>
      </c>
      <c r="AH2017" s="32">
        <v>0</v>
      </c>
      <c r="AI2017" s="32">
        <v>0</v>
      </c>
      <c r="AJ2017" s="32">
        <v>0</v>
      </c>
      <c r="AK2017" s="32">
        <v>0</v>
      </c>
      <c r="AL2017" s="32">
        <f t="shared" si="5400"/>
        <v>119.6</v>
      </c>
      <c r="AM2017" s="32">
        <f t="shared" si="5401"/>
        <v>0</v>
      </c>
      <c r="AN2017" s="12"/>
    </row>
    <row r="2018" spans="2:40" s="22" customFormat="1" x14ac:dyDescent="0.3">
      <c r="B2018" s="23" t="s">
        <v>845</v>
      </c>
      <c r="C2018" s="23" t="s">
        <v>104</v>
      </c>
      <c r="D2018" s="23" t="s">
        <v>106</v>
      </c>
      <c r="E2018" s="24" t="str">
        <f t="shared" si="5402"/>
        <v>0409</v>
      </c>
      <c r="F2018" s="23"/>
      <c r="G2018" s="23"/>
      <c r="H2018" s="25" t="s">
        <v>107</v>
      </c>
      <c r="I2018" s="26">
        <f t="shared" ref="I2018:T2018" si="5546">I2019+I2037+I2063+I2043+I2049+I2071</f>
        <v>19851.2</v>
      </c>
      <c r="J2018" s="26">
        <f t="shared" si="5546"/>
        <v>19851.2</v>
      </c>
      <c r="K2018" s="26">
        <f t="shared" si="5546"/>
        <v>19851.2</v>
      </c>
      <c r="L2018" s="26">
        <f t="shared" si="5546"/>
        <v>0</v>
      </c>
      <c r="M2018" s="26">
        <f t="shared" si="5546"/>
        <v>0</v>
      </c>
      <c r="N2018" s="26">
        <f t="shared" si="5546"/>
        <v>0</v>
      </c>
      <c r="O2018" s="26">
        <f t="shared" si="5546"/>
        <v>0</v>
      </c>
      <c r="P2018" s="26">
        <f t="shared" si="5546"/>
        <v>0</v>
      </c>
      <c r="Q2018" s="26">
        <f t="shared" si="5546"/>
        <v>0</v>
      </c>
      <c r="R2018" s="26">
        <f t="shared" si="5546"/>
        <v>0</v>
      </c>
      <c r="S2018" s="26">
        <f t="shared" si="5546"/>
        <v>0</v>
      </c>
      <c r="T2018" s="26">
        <f t="shared" si="5546"/>
        <v>0</v>
      </c>
      <c r="U2018" s="26">
        <v>0</v>
      </c>
      <c r="V2018" s="26">
        <f t="shared" si="5403"/>
        <v>19851.2</v>
      </c>
      <c r="W2018" s="26">
        <f t="shared" ref="W2018:AD2018" si="5547">W2019+W2037+W2063+W2043+W2049+W2071</f>
        <v>0</v>
      </c>
      <c r="X2018" s="26">
        <f t="shared" si="5547"/>
        <v>0</v>
      </c>
      <c r="Y2018" s="26">
        <f t="shared" si="5547"/>
        <v>0</v>
      </c>
      <c r="Z2018" s="26">
        <f t="shared" si="5547"/>
        <v>0</v>
      </c>
      <c r="AA2018" s="26">
        <f t="shared" si="5547"/>
        <v>0</v>
      </c>
      <c r="AB2018" s="26">
        <f t="shared" si="5547"/>
        <v>39738.77564</v>
      </c>
      <c r="AC2018" s="27">
        <f t="shared" si="5547"/>
        <v>61169.232960000008</v>
      </c>
      <c r="AD2018" s="27">
        <f t="shared" si="5547"/>
        <v>60978.961800000005</v>
      </c>
      <c r="AE2018" s="28">
        <f t="shared" si="5393"/>
        <v>99.688943034279305</v>
      </c>
      <c r="AF2018" s="26">
        <f t="shared" ref="AF2018:AK2018" si="5548">AF2019+AF2037+AF2063+AF2043+AF2049+AF2071</f>
        <v>61169.232960000008</v>
      </c>
      <c r="AG2018" s="26">
        <f t="shared" si="5548"/>
        <v>0</v>
      </c>
      <c r="AH2018" s="26">
        <f t="shared" si="5548"/>
        <v>0</v>
      </c>
      <c r="AI2018" s="26">
        <f t="shared" si="5548"/>
        <v>0</v>
      </c>
      <c r="AJ2018" s="26">
        <f t="shared" si="5548"/>
        <v>0</v>
      </c>
      <c r="AK2018" s="26">
        <f t="shared" si="5548"/>
        <v>0</v>
      </c>
      <c r="AL2018" s="26">
        <f t="shared" si="5400"/>
        <v>61169.232960000008</v>
      </c>
      <c r="AM2018" s="26">
        <f t="shared" si="5401"/>
        <v>-41318.032960000011</v>
      </c>
      <c r="AN2018" s="29"/>
    </row>
    <row r="2019" spans="2:40" ht="31.2" x14ac:dyDescent="0.3">
      <c r="B2019" s="30" t="s">
        <v>845</v>
      </c>
      <c r="C2019" s="30" t="s">
        <v>104</v>
      </c>
      <c r="D2019" s="30" t="s">
        <v>106</v>
      </c>
      <c r="E2019" s="15" t="str">
        <f t="shared" si="5402"/>
        <v>0409</v>
      </c>
      <c r="F2019" s="30" t="s">
        <v>712</v>
      </c>
      <c r="G2019" s="30"/>
      <c r="H2019" s="31" t="s">
        <v>713</v>
      </c>
      <c r="I2019" s="32">
        <f t="shared" ref="I2019:T2019" si="5549">I2020+I2032</f>
        <v>3910.7</v>
      </c>
      <c r="J2019" s="32">
        <f t="shared" si="5549"/>
        <v>3910.7</v>
      </c>
      <c r="K2019" s="32">
        <f t="shared" si="5549"/>
        <v>3910.7</v>
      </c>
      <c r="L2019" s="32">
        <f t="shared" si="5549"/>
        <v>0</v>
      </c>
      <c r="M2019" s="32">
        <f t="shared" si="5549"/>
        <v>0</v>
      </c>
      <c r="N2019" s="32">
        <f t="shared" si="5549"/>
        <v>0</v>
      </c>
      <c r="O2019" s="32">
        <f t="shared" si="5549"/>
        <v>0</v>
      </c>
      <c r="P2019" s="32">
        <f t="shared" si="5549"/>
        <v>0</v>
      </c>
      <c r="Q2019" s="32">
        <f t="shared" si="5549"/>
        <v>0</v>
      </c>
      <c r="R2019" s="32">
        <f t="shared" si="5549"/>
        <v>0</v>
      </c>
      <c r="S2019" s="32">
        <f t="shared" si="5549"/>
        <v>0</v>
      </c>
      <c r="T2019" s="32">
        <f t="shared" si="5549"/>
        <v>0</v>
      </c>
      <c r="U2019" s="32">
        <v>0</v>
      </c>
      <c r="V2019" s="32">
        <f t="shared" si="5403"/>
        <v>3910.7</v>
      </c>
      <c r="W2019" s="32">
        <f t="shared" ref="W2019:AD2019" si="5550">W2020+W2032</f>
        <v>0</v>
      </c>
      <c r="X2019" s="32">
        <f t="shared" si="5550"/>
        <v>0</v>
      </c>
      <c r="Y2019" s="32">
        <f t="shared" si="5550"/>
        <v>0</v>
      </c>
      <c r="Z2019" s="32">
        <f t="shared" si="5550"/>
        <v>0</v>
      </c>
      <c r="AA2019" s="32">
        <f t="shared" si="5550"/>
        <v>0</v>
      </c>
      <c r="AB2019" s="32">
        <f t="shared" si="5550"/>
        <v>0</v>
      </c>
      <c r="AC2019" s="33">
        <f t="shared" si="5550"/>
        <v>3910.7</v>
      </c>
      <c r="AD2019" s="33">
        <f t="shared" si="5550"/>
        <v>3720.42884</v>
      </c>
      <c r="AE2019" s="34">
        <f t="shared" si="5393"/>
        <v>95.134600966578873</v>
      </c>
      <c r="AF2019" s="32">
        <f t="shared" ref="AF2019:AK2019" si="5551">AF2020+AF2032</f>
        <v>3910.7</v>
      </c>
      <c r="AG2019" s="32">
        <f t="shared" si="5551"/>
        <v>0</v>
      </c>
      <c r="AH2019" s="32">
        <f t="shared" si="5551"/>
        <v>0</v>
      </c>
      <c r="AI2019" s="32">
        <f t="shared" si="5551"/>
        <v>0</v>
      </c>
      <c r="AJ2019" s="32">
        <f t="shared" si="5551"/>
        <v>0</v>
      </c>
      <c r="AK2019" s="32">
        <f t="shared" si="5551"/>
        <v>0</v>
      </c>
      <c r="AL2019" s="32">
        <f t="shared" si="5400"/>
        <v>3910.7</v>
      </c>
      <c r="AM2019" s="32">
        <f t="shared" si="5401"/>
        <v>0</v>
      </c>
    </row>
    <row r="2020" spans="2:40" ht="46.8" x14ac:dyDescent="0.3">
      <c r="B2020" s="30" t="s">
        <v>845</v>
      </c>
      <c r="C2020" s="30" t="s">
        <v>104</v>
      </c>
      <c r="D2020" s="30" t="s">
        <v>106</v>
      </c>
      <c r="E2020" s="15" t="str">
        <f t="shared" si="5402"/>
        <v>0409</v>
      </c>
      <c r="F2020" s="30" t="s">
        <v>714</v>
      </c>
      <c r="G2020" s="30"/>
      <c r="H2020" s="31" t="s">
        <v>715</v>
      </c>
      <c r="I2020" s="32">
        <f t="shared" ref="I2020:T2020" si="5552">I2021+I2028</f>
        <v>3910.7</v>
      </c>
      <c r="J2020" s="32">
        <f t="shared" si="5552"/>
        <v>3910.7</v>
      </c>
      <c r="K2020" s="32">
        <f t="shared" si="5552"/>
        <v>3910.7</v>
      </c>
      <c r="L2020" s="32">
        <f t="shared" si="5552"/>
        <v>0</v>
      </c>
      <c r="M2020" s="32">
        <f t="shared" si="5552"/>
        <v>0</v>
      </c>
      <c r="N2020" s="32">
        <f t="shared" si="5552"/>
        <v>0</v>
      </c>
      <c r="O2020" s="32">
        <f t="shared" si="5552"/>
        <v>0</v>
      </c>
      <c r="P2020" s="32">
        <f t="shared" si="5552"/>
        <v>0</v>
      </c>
      <c r="Q2020" s="32">
        <f t="shared" si="5552"/>
        <v>0</v>
      </c>
      <c r="R2020" s="32">
        <f t="shared" si="5552"/>
        <v>0</v>
      </c>
      <c r="S2020" s="32">
        <f t="shared" si="5552"/>
        <v>0</v>
      </c>
      <c r="T2020" s="32">
        <f t="shared" si="5552"/>
        <v>0</v>
      </c>
      <c r="U2020" s="32">
        <v>0</v>
      </c>
      <c r="V2020" s="32">
        <f t="shared" si="5403"/>
        <v>3910.7</v>
      </c>
      <c r="W2020" s="32">
        <f t="shared" ref="W2020:AD2020" si="5553">W2021+W2028</f>
        <v>0</v>
      </c>
      <c r="X2020" s="32">
        <f t="shared" si="5553"/>
        <v>0</v>
      </c>
      <c r="Y2020" s="32">
        <f t="shared" si="5553"/>
        <v>0</v>
      </c>
      <c r="Z2020" s="32">
        <f t="shared" si="5553"/>
        <v>0</v>
      </c>
      <c r="AA2020" s="32">
        <f t="shared" si="5553"/>
        <v>0</v>
      </c>
      <c r="AB2020" s="32">
        <f t="shared" si="5553"/>
        <v>0</v>
      </c>
      <c r="AC2020" s="33">
        <f t="shared" si="5553"/>
        <v>3910.7</v>
      </c>
      <c r="AD2020" s="33">
        <f t="shared" si="5553"/>
        <v>3720.42884</v>
      </c>
      <c r="AE2020" s="34">
        <f t="shared" si="5393"/>
        <v>95.134600966578873</v>
      </c>
      <c r="AF2020" s="32">
        <f t="shared" ref="AF2020:AK2020" si="5554">AF2021+AF2028</f>
        <v>3910.7</v>
      </c>
      <c r="AG2020" s="32">
        <f t="shared" si="5554"/>
        <v>0</v>
      </c>
      <c r="AH2020" s="32">
        <f t="shared" si="5554"/>
        <v>0</v>
      </c>
      <c r="AI2020" s="32">
        <f t="shared" si="5554"/>
        <v>0</v>
      </c>
      <c r="AJ2020" s="32">
        <f t="shared" si="5554"/>
        <v>0</v>
      </c>
      <c r="AK2020" s="32">
        <f t="shared" si="5554"/>
        <v>0</v>
      </c>
      <c r="AL2020" s="32">
        <f t="shared" si="5400"/>
        <v>3910.7</v>
      </c>
      <c r="AM2020" s="32">
        <f t="shared" si="5401"/>
        <v>0</v>
      </c>
    </row>
    <row r="2021" spans="2:40" ht="46.8" x14ac:dyDescent="0.3">
      <c r="B2021" s="30" t="s">
        <v>845</v>
      </c>
      <c r="C2021" s="30" t="s">
        <v>104</v>
      </c>
      <c r="D2021" s="30" t="s">
        <v>106</v>
      </c>
      <c r="E2021" s="15" t="str">
        <f t="shared" si="5402"/>
        <v>0409</v>
      </c>
      <c r="F2021" s="30" t="s">
        <v>716</v>
      </c>
      <c r="G2021" s="30"/>
      <c r="H2021" s="31" t="s">
        <v>717</v>
      </c>
      <c r="I2021" s="32">
        <f t="shared" ref="I2021:T2021" si="5555">I2022+I2025</f>
        <v>3910.7</v>
      </c>
      <c r="J2021" s="32">
        <f t="shared" si="5555"/>
        <v>3910.7</v>
      </c>
      <c r="K2021" s="32">
        <f t="shared" si="5555"/>
        <v>3910.7</v>
      </c>
      <c r="L2021" s="32">
        <f t="shared" si="5555"/>
        <v>0</v>
      </c>
      <c r="M2021" s="32">
        <f t="shared" si="5555"/>
        <v>0</v>
      </c>
      <c r="N2021" s="32">
        <f t="shared" si="5555"/>
        <v>0</v>
      </c>
      <c r="O2021" s="32">
        <f t="shared" si="5555"/>
        <v>0</v>
      </c>
      <c r="P2021" s="32">
        <f t="shared" si="5555"/>
        <v>0</v>
      </c>
      <c r="Q2021" s="32">
        <f t="shared" si="5555"/>
        <v>0</v>
      </c>
      <c r="R2021" s="32">
        <f t="shared" si="5555"/>
        <v>0</v>
      </c>
      <c r="S2021" s="32">
        <f t="shared" si="5555"/>
        <v>0</v>
      </c>
      <c r="T2021" s="32">
        <f t="shared" si="5555"/>
        <v>0</v>
      </c>
      <c r="U2021" s="32">
        <v>0</v>
      </c>
      <c r="V2021" s="32">
        <f t="shared" si="5403"/>
        <v>3910.7</v>
      </c>
      <c r="W2021" s="32">
        <f t="shared" ref="W2021:AD2021" si="5556">W2022+W2025</f>
        <v>0</v>
      </c>
      <c r="X2021" s="32">
        <f t="shared" si="5556"/>
        <v>0</v>
      </c>
      <c r="Y2021" s="32">
        <f t="shared" si="5556"/>
        <v>0</v>
      </c>
      <c r="Z2021" s="32">
        <f t="shared" si="5556"/>
        <v>0</v>
      </c>
      <c r="AA2021" s="32">
        <f t="shared" si="5556"/>
        <v>0</v>
      </c>
      <c r="AB2021" s="32">
        <f t="shared" si="5556"/>
        <v>0</v>
      </c>
      <c r="AC2021" s="33">
        <f t="shared" si="5556"/>
        <v>3910.7</v>
      </c>
      <c r="AD2021" s="33">
        <f t="shared" si="5556"/>
        <v>3720.42884</v>
      </c>
      <c r="AE2021" s="34">
        <f t="shared" si="5393"/>
        <v>95.134600966578873</v>
      </c>
      <c r="AF2021" s="32">
        <f t="shared" ref="AF2021:AK2021" si="5557">AF2022+AF2025</f>
        <v>3910.7</v>
      </c>
      <c r="AG2021" s="32">
        <f t="shared" si="5557"/>
        <v>0</v>
      </c>
      <c r="AH2021" s="32">
        <f t="shared" si="5557"/>
        <v>0</v>
      </c>
      <c r="AI2021" s="32">
        <f t="shared" si="5557"/>
        <v>0</v>
      </c>
      <c r="AJ2021" s="32">
        <f t="shared" si="5557"/>
        <v>0</v>
      </c>
      <c r="AK2021" s="32">
        <f t="shared" si="5557"/>
        <v>0</v>
      </c>
      <c r="AL2021" s="32">
        <f t="shared" si="5400"/>
        <v>3910.7</v>
      </c>
      <c r="AM2021" s="32">
        <f t="shared" si="5401"/>
        <v>0</v>
      </c>
    </row>
    <row r="2022" spans="2:40" x14ac:dyDescent="0.3">
      <c r="B2022" s="30" t="s">
        <v>845</v>
      </c>
      <c r="C2022" s="30" t="s">
        <v>104</v>
      </c>
      <c r="D2022" s="30" t="s">
        <v>106</v>
      </c>
      <c r="E2022" s="15" t="str">
        <f t="shared" si="5402"/>
        <v>0409</v>
      </c>
      <c r="F2022" s="30" t="s">
        <v>718</v>
      </c>
      <c r="G2022" s="30"/>
      <c r="H2022" s="31" t="s">
        <v>719</v>
      </c>
      <c r="I2022" s="32">
        <f t="shared" ref="I2022:I2057" si="5558">I2023</f>
        <v>3910.7</v>
      </c>
      <c r="J2022" s="32">
        <f t="shared" ref="J2022:J2057" si="5559">J2023</f>
        <v>3910.7</v>
      </c>
      <c r="K2022" s="32">
        <f t="shared" ref="K2022:K2057" si="5560">K2023</f>
        <v>3910.7</v>
      </c>
      <c r="L2022" s="32">
        <f t="shared" ref="L2022:L2057" si="5561">L2023</f>
        <v>0</v>
      </c>
      <c r="M2022" s="32">
        <f t="shared" ref="M2022:M2057" si="5562">M2023</f>
        <v>0</v>
      </c>
      <c r="N2022" s="32">
        <f t="shared" ref="N2022:N2057" si="5563">N2023</f>
        <v>0</v>
      </c>
      <c r="O2022" s="32">
        <f t="shared" ref="O2022:O2049" si="5564">O2023</f>
        <v>0</v>
      </c>
      <c r="P2022" s="32">
        <f t="shared" ref="P2022:P2049" si="5565">P2023</f>
        <v>0</v>
      </c>
      <c r="Q2022" s="32">
        <f t="shared" ref="Q2022:Q2049" si="5566">Q2023</f>
        <v>0</v>
      </c>
      <c r="R2022" s="32">
        <f t="shared" ref="R2022:R2049" si="5567">R2023</f>
        <v>0</v>
      </c>
      <c r="S2022" s="32">
        <f t="shared" ref="S2022:S2049" si="5568">S2023</f>
        <v>0</v>
      </c>
      <c r="T2022" s="32">
        <f t="shared" ref="T2022:T2049" si="5569">T2023</f>
        <v>0</v>
      </c>
      <c r="U2022" s="32">
        <v>0</v>
      </c>
      <c r="V2022" s="32">
        <f t="shared" si="5403"/>
        <v>3910.7</v>
      </c>
      <c r="W2022" s="32">
        <f t="shared" ref="W2022:W2049" si="5570">W2023</f>
        <v>0</v>
      </c>
      <c r="X2022" s="32">
        <f t="shared" ref="X2022:X2049" si="5571">X2023</f>
        <v>0</v>
      </c>
      <c r="Y2022" s="32">
        <f t="shared" ref="Y2022:Y2049" si="5572">Y2023</f>
        <v>0</v>
      </c>
      <c r="Z2022" s="32">
        <f t="shared" ref="Z2022:Z2049" si="5573">Z2023</f>
        <v>0</v>
      </c>
      <c r="AA2022" s="32">
        <f t="shared" ref="AA2022:AA2049" si="5574">AA2023</f>
        <v>0</v>
      </c>
      <c r="AB2022" s="32">
        <f t="shared" ref="AB2022:AB2049" si="5575">AB2023</f>
        <v>0</v>
      </c>
      <c r="AC2022" s="33">
        <f t="shared" ref="AC2022:AC2049" si="5576">AC2023</f>
        <v>3910.7</v>
      </c>
      <c r="AD2022" s="33">
        <f t="shared" ref="AD2022:AD2049" si="5577">AD2023</f>
        <v>3720.42884</v>
      </c>
      <c r="AE2022" s="34">
        <f t="shared" si="5393"/>
        <v>95.134600966578873</v>
      </c>
      <c r="AF2022" s="32">
        <f t="shared" ref="AF2022:AF2049" si="5578">AF2023</f>
        <v>3910.7</v>
      </c>
      <c r="AG2022" s="32">
        <f t="shared" ref="AG2022:AG2049" si="5579">AG2023</f>
        <v>0</v>
      </c>
      <c r="AH2022" s="32">
        <f t="shared" ref="AH2022:AH2049" si="5580">AH2023</f>
        <v>0</v>
      </c>
      <c r="AI2022" s="32">
        <f t="shared" ref="AI2022:AI2049" si="5581">AI2023</f>
        <v>0</v>
      </c>
      <c r="AJ2022" s="32">
        <f t="shared" ref="AJ2022:AJ2049" si="5582">AJ2023</f>
        <v>0</v>
      </c>
      <c r="AK2022" s="32">
        <f t="shared" ref="AK2022:AK2049" si="5583">AK2023</f>
        <v>0</v>
      </c>
      <c r="AL2022" s="32">
        <f t="shared" si="5400"/>
        <v>3910.7</v>
      </c>
      <c r="AM2022" s="32">
        <f t="shared" si="5401"/>
        <v>0</v>
      </c>
    </row>
    <row r="2023" spans="2:40" ht="31.2" x14ac:dyDescent="0.3">
      <c r="B2023" s="30" t="s">
        <v>845</v>
      </c>
      <c r="C2023" s="30" t="s">
        <v>104</v>
      </c>
      <c r="D2023" s="30" t="s">
        <v>106</v>
      </c>
      <c r="E2023" s="15" t="str">
        <f t="shared" si="5402"/>
        <v>0409</v>
      </c>
      <c r="F2023" s="30" t="s">
        <v>718</v>
      </c>
      <c r="G2023" s="30" t="s">
        <v>50</v>
      </c>
      <c r="H2023" s="31" t="s">
        <v>51</v>
      </c>
      <c r="I2023" s="32">
        <f t="shared" si="5558"/>
        <v>3910.7</v>
      </c>
      <c r="J2023" s="32">
        <f t="shared" si="5559"/>
        <v>3910.7</v>
      </c>
      <c r="K2023" s="32">
        <f t="shared" si="5560"/>
        <v>3910.7</v>
      </c>
      <c r="L2023" s="32">
        <f t="shared" si="5561"/>
        <v>0</v>
      </c>
      <c r="M2023" s="32">
        <f t="shared" si="5562"/>
        <v>0</v>
      </c>
      <c r="N2023" s="32">
        <f t="shared" si="5563"/>
        <v>0</v>
      </c>
      <c r="O2023" s="32">
        <f t="shared" si="5564"/>
        <v>0</v>
      </c>
      <c r="P2023" s="32">
        <f t="shared" si="5565"/>
        <v>0</v>
      </c>
      <c r="Q2023" s="32">
        <f t="shared" si="5566"/>
        <v>0</v>
      </c>
      <c r="R2023" s="32">
        <f t="shared" si="5567"/>
        <v>0</v>
      </c>
      <c r="S2023" s="32">
        <f t="shared" si="5568"/>
        <v>0</v>
      </c>
      <c r="T2023" s="32">
        <f t="shared" si="5569"/>
        <v>0</v>
      </c>
      <c r="U2023" s="32">
        <v>0</v>
      </c>
      <c r="V2023" s="32">
        <f t="shared" si="5403"/>
        <v>3910.7</v>
      </c>
      <c r="W2023" s="32">
        <f t="shared" si="5570"/>
        <v>0</v>
      </c>
      <c r="X2023" s="32">
        <f t="shared" si="5571"/>
        <v>0</v>
      </c>
      <c r="Y2023" s="32">
        <f t="shared" si="5572"/>
        <v>0</v>
      </c>
      <c r="Z2023" s="32">
        <f t="shared" si="5573"/>
        <v>0</v>
      </c>
      <c r="AA2023" s="32">
        <f t="shared" si="5574"/>
        <v>0</v>
      </c>
      <c r="AB2023" s="32">
        <f t="shared" si="5575"/>
        <v>0</v>
      </c>
      <c r="AC2023" s="33">
        <f t="shared" si="5576"/>
        <v>3910.7</v>
      </c>
      <c r="AD2023" s="33">
        <f t="shared" si="5577"/>
        <v>3720.42884</v>
      </c>
      <c r="AE2023" s="34">
        <f t="shared" si="5393"/>
        <v>95.134600966578873</v>
      </c>
      <c r="AF2023" s="32">
        <f t="shared" si="5578"/>
        <v>3910.7</v>
      </c>
      <c r="AG2023" s="32">
        <f t="shared" si="5579"/>
        <v>0</v>
      </c>
      <c r="AH2023" s="32">
        <f t="shared" si="5580"/>
        <v>0</v>
      </c>
      <c r="AI2023" s="32">
        <f t="shared" si="5581"/>
        <v>0</v>
      </c>
      <c r="AJ2023" s="32">
        <f t="shared" si="5582"/>
        <v>0</v>
      </c>
      <c r="AK2023" s="32">
        <f t="shared" si="5583"/>
        <v>0</v>
      </c>
      <c r="AL2023" s="32">
        <f t="shared" si="5400"/>
        <v>3910.7</v>
      </c>
      <c r="AM2023" s="32">
        <f t="shared" si="5401"/>
        <v>0</v>
      </c>
    </row>
    <row r="2024" spans="2:40" ht="31.2" x14ac:dyDescent="0.3">
      <c r="B2024" s="30" t="s">
        <v>845</v>
      </c>
      <c r="C2024" s="30" t="s">
        <v>104</v>
      </c>
      <c r="D2024" s="30" t="s">
        <v>106</v>
      </c>
      <c r="E2024" s="15" t="str">
        <f t="shared" si="5402"/>
        <v>0409</v>
      </c>
      <c r="F2024" s="30" t="s">
        <v>718</v>
      </c>
      <c r="G2024" s="30" t="s">
        <v>52</v>
      </c>
      <c r="H2024" s="31" t="s">
        <v>53</v>
      </c>
      <c r="I2024" s="32">
        <v>3910.7</v>
      </c>
      <c r="J2024" s="32">
        <v>3910.7</v>
      </c>
      <c r="K2024" s="32">
        <v>3910.7</v>
      </c>
      <c r="L2024" s="32"/>
      <c r="M2024" s="32"/>
      <c r="N2024" s="32"/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2">
        <v>0</v>
      </c>
      <c r="V2024" s="32">
        <f t="shared" si="5403"/>
        <v>3910.7</v>
      </c>
      <c r="W2024" s="32"/>
      <c r="X2024" s="32"/>
      <c r="Y2024" s="32"/>
      <c r="Z2024" s="32"/>
      <c r="AA2024" s="32"/>
      <c r="AB2024" s="32">
        <v>0</v>
      </c>
      <c r="AC2024" s="33">
        <v>3910.7</v>
      </c>
      <c r="AD2024" s="33">
        <v>3720.42884</v>
      </c>
      <c r="AE2024" s="34">
        <f t="shared" si="5393"/>
        <v>95.134600966578873</v>
      </c>
      <c r="AF2024" s="32">
        <v>3910.7</v>
      </c>
      <c r="AG2024" s="32">
        <v>0</v>
      </c>
      <c r="AH2024" s="32">
        <v>0</v>
      </c>
      <c r="AI2024" s="32">
        <v>0</v>
      </c>
      <c r="AJ2024" s="32">
        <v>0</v>
      </c>
      <c r="AK2024" s="32">
        <v>0</v>
      </c>
      <c r="AL2024" s="32">
        <f t="shared" si="5400"/>
        <v>3910.7</v>
      </c>
      <c r="AM2024" s="32">
        <f t="shared" si="5401"/>
        <v>0</v>
      </c>
      <c r="AN2024" s="12"/>
    </row>
    <row r="2025" spans="2:40" ht="31.2" hidden="1" customHeight="1" x14ac:dyDescent="0.3">
      <c r="B2025" s="30" t="s">
        <v>845</v>
      </c>
      <c r="C2025" s="30" t="s">
        <v>104</v>
      </c>
      <c r="D2025" s="30" t="s">
        <v>106</v>
      </c>
      <c r="E2025" s="15" t="str">
        <f t="shared" si="5402"/>
        <v>0409</v>
      </c>
      <c r="F2025" s="30" t="s">
        <v>720</v>
      </c>
      <c r="G2025" s="30"/>
      <c r="H2025" s="31" t="s">
        <v>721</v>
      </c>
      <c r="I2025" s="32">
        <f t="shared" si="5558"/>
        <v>0</v>
      </c>
      <c r="J2025" s="32">
        <f t="shared" si="5559"/>
        <v>0</v>
      </c>
      <c r="K2025" s="32">
        <f t="shared" si="5560"/>
        <v>0</v>
      </c>
      <c r="L2025" s="32">
        <f t="shared" si="5561"/>
        <v>0</v>
      </c>
      <c r="M2025" s="32">
        <f t="shared" si="5562"/>
        <v>0</v>
      </c>
      <c r="N2025" s="32">
        <f t="shared" si="5563"/>
        <v>0</v>
      </c>
      <c r="O2025" s="32">
        <f t="shared" si="5564"/>
        <v>0</v>
      </c>
      <c r="P2025" s="32">
        <f t="shared" si="5565"/>
        <v>0</v>
      </c>
      <c r="Q2025" s="32">
        <f t="shared" si="5566"/>
        <v>0</v>
      </c>
      <c r="R2025" s="32">
        <f t="shared" si="5567"/>
        <v>0</v>
      </c>
      <c r="S2025" s="32">
        <f t="shared" si="5568"/>
        <v>0</v>
      </c>
      <c r="T2025" s="32">
        <f t="shared" si="5569"/>
        <v>0</v>
      </c>
      <c r="U2025" s="32">
        <v>0</v>
      </c>
      <c r="V2025" s="32">
        <f t="shared" si="5403"/>
        <v>0</v>
      </c>
      <c r="W2025" s="32">
        <f t="shared" si="5570"/>
        <v>0</v>
      </c>
      <c r="X2025" s="32">
        <f t="shared" si="5571"/>
        <v>0</v>
      </c>
      <c r="Y2025" s="32">
        <f t="shared" si="5572"/>
        <v>0</v>
      </c>
      <c r="Z2025" s="32">
        <f t="shared" si="5573"/>
        <v>0</v>
      </c>
      <c r="AA2025" s="32">
        <f t="shared" si="5574"/>
        <v>0</v>
      </c>
      <c r="AB2025" s="32">
        <f t="shared" si="5575"/>
        <v>0</v>
      </c>
      <c r="AC2025" s="33">
        <f t="shared" si="5576"/>
        <v>0</v>
      </c>
      <c r="AD2025" s="33">
        <f t="shared" si="5577"/>
        <v>0</v>
      </c>
      <c r="AE2025" s="34" t="e">
        <f t="shared" si="5393"/>
        <v>#DIV/0!</v>
      </c>
      <c r="AF2025" s="35">
        <f t="shared" si="5578"/>
        <v>0</v>
      </c>
      <c r="AG2025" s="35">
        <f t="shared" si="5579"/>
        <v>0</v>
      </c>
      <c r="AH2025" s="36">
        <f t="shared" si="5580"/>
        <v>0</v>
      </c>
      <c r="AI2025" s="36">
        <f t="shared" si="5581"/>
        <v>0</v>
      </c>
      <c r="AJ2025" s="36">
        <f t="shared" si="5582"/>
        <v>0</v>
      </c>
      <c r="AK2025" s="36">
        <f t="shared" si="5583"/>
        <v>0</v>
      </c>
      <c r="AL2025" s="36">
        <f t="shared" si="5400"/>
        <v>0</v>
      </c>
      <c r="AM2025" s="36">
        <f t="shared" si="5401"/>
        <v>0</v>
      </c>
      <c r="AN2025" s="37" t="s">
        <v>35</v>
      </c>
    </row>
    <row r="2026" spans="2:40" ht="31.2" hidden="1" customHeight="1" x14ac:dyDescent="0.3">
      <c r="B2026" s="30" t="s">
        <v>845</v>
      </c>
      <c r="C2026" s="30" t="s">
        <v>104</v>
      </c>
      <c r="D2026" s="30" t="s">
        <v>106</v>
      </c>
      <c r="E2026" s="15" t="str">
        <f t="shared" si="5402"/>
        <v>0409</v>
      </c>
      <c r="F2026" s="30" t="s">
        <v>720</v>
      </c>
      <c r="G2026" s="30" t="s">
        <v>50</v>
      </c>
      <c r="H2026" s="31" t="s">
        <v>51</v>
      </c>
      <c r="I2026" s="32">
        <f t="shared" si="5558"/>
        <v>0</v>
      </c>
      <c r="J2026" s="32">
        <f t="shared" si="5559"/>
        <v>0</v>
      </c>
      <c r="K2026" s="32">
        <f t="shared" si="5560"/>
        <v>0</v>
      </c>
      <c r="L2026" s="32">
        <f t="shared" si="5561"/>
        <v>0</v>
      </c>
      <c r="M2026" s="32">
        <f t="shared" si="5562"/>
        <v>0</v>
      </c>
      <c r="N2026" s="32">
        <f t="shared" si="5563"/>
        <v>0</v>
      </c>
      <c r="O2026" s="32">
        <f t="shared" si="5564"/>
        <v>0</v>
      </c>
      <c r="P2026" s="32">
        <f t="shared" si="5565"/>
        <v>0</v>
      </c>
      <c r="Q2026" s="32">
        <f t="shared" si="5566"/>
        <v>0</v>
      </c>
      <c r="R2026" s="32">
        <f t="shared" si="5567"/>
        <v>0</v>
      </c>
      <c r="S2026" s="32">
        <f t="shared" si="5568"/>
        <v>0</v>
      </c>
      <c r="T2026" s="32">
        <f t="shared" si="5569"/>
        <v>0</v>
      </c>
      <c r="U2026" s="32">
        <v>0</v>
      </c>
      <c r="V2026" s="32">
        <f t="shared" si="5403"/>
        <v>0</v>
      </c>
      <c r="W2026" s="32">
        <f t="shared" si="5570"/>
        <v>0</v>
      </c>
      <c r="X2026" s="32">
        <f t="shared" si="5571"/>
        <v>0</v>
      </c>
      <c r="Y2026" s="32">
        <f t="shared" si="5572"/>
        <v>0</v>
      </c>
      <c r="Z2026" s="32">
        <f t="shared" si="5573"/>
        <v>0</v>
      </c>
      <c r="AA2026" s="32">
        <f t="shared" si="5574"/>
        <v>0</v>
      </c>
      <c r="AB2026" s="32">
        <f t="shared" si="5575"/>
        <v>0</v>
      </c>
      <c r="AC2026" s="33">
        <f t="shared" si="5576"/>
        <v>0</v>
      </c>
      <c r="AD2026" s="33">
        <f t="shared" si="5577"/>
        <v>0</v>
      </c>
      <c r="AE2026" s="34" t="e">
        <f t="shared" ref="AE2026:AE2089" si="5584">AD2026/AC2026*100</f>
        <v>#DIV/0!</v>
      </c>
      <c r="AF2026" s="35">
        <f t="shared" si="5578"/>
        <v>0</v>
      </c>
      <c r="AG2026" s="35">
        <f t="shared" si="5579"/>
        <v>0</v>
      </c>
      <c r="AH2026" s="36">
        <f t="shared" si="5580"/>
        <v>0</v>
      </c>
      <c r="AI2026" s="36">
        <f t="shared" si="5581"/>
        <v>0</v>
      </c>
      <c r="AJ2026" s="36">
        <f t="shared" si="5582"/>
        <v>0</v>
      </c>
      <c r="AK2026" s="36">
        <f t="shared" si="5583"/>
        <v>0</v>
      </c>
      <c r="AL2026" s="36">
        <f t="shared" ref="AL2026:AL2089" si="5585">AF2026+AH2026+AK2026+AI2026+AJ2026+AG2026</f>
        <v>0</v>
      </c>
      <c r="AM2026" s="36">
        <f t="shared" ref="AM2026:AM2089" si="5586">V2026-AL2026</f>
        <v>0</v>
      </c>
      <c r="AN2026" s="37" t="s">
        <v>35</v>
      </c>
    </row>
    <row r="2027" spans="2:40" ht="31.2" hidden="1" customHeight="1" x14ac:dyDescent="0.3">
      <c r="B2027" s="30" t="s">
        <v>845</v>
      </c>
      <c r="C2027" s="30" t="s">
        <v>104</v>
      </c>
      <c r="D2027" s="30" t="s">
        <v>106</v>
      </c>
      <c r="E2027" s="15" t="str">
        <f t="shared" si="5402"/>
        <v>0409</v>
      </c>
      <c r="F2027" s="30" t="s">
        <v>720</v>
      </c>
      <c r="G2027" s="30" t="s">
        <v>52</v>
      </c>
      <c r="H2027" s="31" t="s">
        <v>53</v>
      </c>
      <c r="I2027" s="32"/>
      <c r="J2027" s="32"/>
      <c r="K2027" s="32"/>
      <c r="L2027" s="32"/>
      <c r="M2027" s="32"/>
      <c r="N2027" s="32"/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2">
        <v>0</v>
      </c>
      <c r="V2027" s="32">
        <f t="shared" si="5403"/>
        <v>0</v>
      </c>
      <c r="W2027" s="32"/>
      <c r="X2027" s="32"/>
      <c r="Y2027" s="32"/>
      <c r="Z2027" s="32"/>
      <c r="AA2027" s="32"/>
      <c r="AB2027" s="32">
        <v>0</v>
      </c>
      <c r="AC2027" s="33">
        <v>0</v>
      </c>
      <c r="AD2027" s="33">
        <v>0</v>
      </c>
      <c r="AE2027" s="34" t="e">
        <f t="shared" si="5584"/>
        <v>#DIV/0!</v>
      </c>
      <c r="AF2027" s="35">
        <v>0</v>
      </c>
      <c r="AG2027" s="35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f t="shared" si="5585"/>
        <v>0</v>
      </c>
      <c r="AM2027" s="36">
        <f t="shared" si="5586"/>
        <v>0</v>
      </c>
      <c r="AN2027" s="37" t="s">
        <v>35</v>
      </c>
    </row>
    <row r="2028" spans="2:40" ht="31.2" hidden="1" customHeight="1" x14ac:dyDescent="0.3">
      <c r="B2028" s="30" t="s">
        <v>845</v>
      </c>
      <c r="C2028" s="30" t="s">
        <v>104</v>
      </c>
      <c r="D2028" s="30" t="s">
        <v>106</v>
      </c>
      <c r="E2028" s="15" t="str">
        <f t="shared" si="5402"/>
        <v>0409</v>
      </c>
      <c r="F2028" s="30" t="s">
        <v>839</v>
      </c>
      <c r="G2028" s="30"/>
      <c r="H2028" s="31" t="s">
        <v>840</v>
      </c>
      <c r="I2028" s="32">
        <f t="shared" si="5558"/>
        <v>0</v>
      </c>
      <c r="J2028" s="32">
        <f t="shared" si="5559"/>
        <v>0</v>
      </c>
      <c r="K2028" s="32">
        <f t="shared" si="5560"/>
        <v>0</v>
      </c>
      <c r="L2028" s="32">
        <f t="shared" si="5561"/>
        <v>0</v>
      </c>
      <c r="M2028" s="32">
        <f t="shared" si="5562"/>
        <v>0</v>
      </c>
      <c r="N2028" s="32">
        <f t="shared" si="5563"/>
        <v>0</v>
      </c>
      <c r="O2028" s="32">
        <f t="shared" si="5564"/>
        <v>0</v>
      </c>
      <c r="P2028" s="32">
        <f t="shared" si="5565"/>
        <v>0</v>
      </c>
      <c r="Q2028" s="32">
        <f t="shared" si="5566"/>
        <v>0</v>
      </c>
      <c r="R2028" s="32">
        <f t="shared" si="5567"/>
        <v>0</v>
      </c>
      <c r="S2028" s="32">
        <f t="shared" si="5568"/>
        <v>0</v>
      </c>
      <c r="T2028" s="32">
        <f t="shared" si="5569"/>
        <v>0</v>
      </c>
      <c r="U2028" s="32">
        <v>0</v>
      </c>
      <c r="V2028" s="32">
        <f t="shared" si="5403"/>
        <v>0</v>
      </c>
      <c r="W2028" s="32">
        <f t="shared" si="5570"/>
        <v>0</v>
      </c>
      <c r="X2028" s="32">
        <f t="shared" si="5571"/>
        <v>0</v>
      </c>
      <c r="Y2028" s="32">
        <f t="shared" si="5572"/>
        <v>0</v>
      </c>
      <c r="Z2028" s="32">
        <f t="shared" si="5573"/>
        <v>0</v>
      </c>
      <c r="AA2028" s="32">
        <f t="shared" si="5574"/>
        <v>0</v>
      </c>
      <c r="AB2028" s="32">
        <f t="shared" si="5575"/>
        <v>0</v>
      </c>
      <c r="AC2028" s="33">
        <f t="shared" si="5576"/>
        <v>0</v>
      </c>
      <c r="AD2028" s="33">
        <f t="shared" si="5577"/>
        <v>0</v>
      </c>
      <c r="AE2028" s="34" t="e">
        <f t="shared" si="5584"/>
        <v>#DIV/0!</v>
      </c>
      <c r="AF2028" s="35">
        <f t="shared" si="5578"/>
        <v>0</v>
      </c>
      <c r="AG2028" s="35">
        <f t="shared" si="5579"/>
        <v>0</v>
      </c>
      <c r="AH2028" s="36">
        <f t="shared" si="5580"/>
        <v>0</v>
      </c>
      <c r="AI2028" s="36">
        <f t="shared" si="5581"/>
        <v>0</v>
      </c>
      <c r="AJ2028" s="36">
        <f t="shared" si="5582"/>
        <v>0</v>
      </c>
      <c r="AK2028" s="36">
        <f t="shared" si="5583"/>
        <v>0</v>
      </c>
      <c r="AL2028" s="36">
        <f t="shared" si="5585"/>
        <v>0</v>
      </c>
      <c r="AM2028" s="36">
        <f t="shared" si="5586"/>
        <v>0</v>
      </c>
      <c r="AN2028" s="37" t="s">
        <v>35</v>
      </c>
    </row>
    <row r="2029" spans="2:40" ht="124.8" hidden="1" customHeight="1" x14ac:dyDescent="0.3">
      <c r="B2029" s="30" t="s">
        <v>845</v>
      </c>
      <c r="C2029" s="30" t="s">
        <v>104</v>
      </c>
      <c r="D2029" s="30" t="s">
        <v>106</v>
      </c>
      <c r="E2029" s="15" t="str">
        <f t="shared" si="5402"/>
        <v>0409</v>
      </c>
      <c r="F2029" s="30" t="s">
        <v>841</v>
      </c>
      <c r="G2029" s="30"/>
      <c r="H2029" s="31" t="s">
        <v>842</v>
      </c>
      <c r="I2029" s="32">
        <f t="shared" si="5558"/>
        <v>0</v>
      </c>
      <c r="J2029" s="32">
        <f t="shared" si="5559"/>
        <v>0</v>
      </c>
      <c r="K2029" s="32">
        <f t="shared" si="5560"/>
        <v>0</v>
      </c>
      <c r="L2029" s="32">
        <f t="shared" si="5561"/>
        <v>0</v>
      </c>
      <c r="M2029" s="32">
        <f t="shared" si="5562"/>
        <v>0</v>
      </c>
      <c r="N2029" s="32">
        <f t="shared" si="5563"/>
        <v>0</v>
      </c>
      <c r="O2029" s="32">
        <f t="shared" si="5564"/>
        <v>0</v>
      </c>
      <c r="P2029" s="32">
        <f t="shared" si="5565"/>
        <v>0</v>
      </c>
      <c r="Q2029" s="32">
        <f t="shared" si="5566"/>
        <v>0</v>
      </c>
      <c r="R2029" s="32">
        <f t="shared" si="5567"/>
        <v>0</v>
      </c>
      <c r="S2029" s="32">
        <f t="shared" si="5568"/>
        <v>0</v>
      </c>
      <c r="T2029" s="32">
        <f t="shared" si="5569"/>
        <v>0</v>
      </c>
      <c r="U2029" s="32">
        <v>0</v>
      </c>
      <c r="V2029" s="32">
        <f t="shared" si="5403"/>
        <v>0</v>
      </c>
      <c r="W2029" s="32">
        <f t="shared" si="5570"/>
        <v>0</v>
      </c>
      <c r="X2029" s="32">
        <f t="shared" si="5571"/>
        <v>0</v>
      </c>
      <c r="Y2029" s="32">
        <f t="shared" si="5572"/>
        <v>0</v>
      </c>
      <c r="Z2029" s="32">
        <f t="shared" si="5573"/>
        <v>0</v>
      </c>
      <c r="AA2029" s="32">
        <f t="shared" si="5574"/>
        <v>0</v>
      </c>
      <c r="AB2029" s="32">
        <f t="shared" si="5575"/>
        <v>0</v>
      </c>
      <c r="AC2029" s="33">
        <f t="shared" si="5576"/>
        <v>0</v>
      </c>
      <c r="AD2029" s="33">
        <f t="shared" si="5577"/>
        <v>0</v>
      </c>
      <c r="AE2029" s="34" t="e">
        <f t="shared" si="5584"/>
        <v>#DIV/0!</v>
      </c>
      <c r="AF2029" s="35">
        <f t="shared" si="5578"/>
        <v>0</v>
      </c>
      <c r="AG2029" s="35">
        <f t="shared" si="5579"/>
        <v>0</v>
      </c>
      <c r="AH2029" s="36">
        <f t="shared" si="5580"/>
        <v>0</v>
      </c>
      <c r="AI2029" s="36">
        <f t="shared" si="5581"/>
        <v>0</v>
      </c>
      <c r="AJ2029" s="36">
        <f t="shared" si="5582"/>
        <v>0</v>
      </c>
      <c r="AK2029" s="36">
        <f t="shared" si="5583"/>
        <v>0</v>
      </c>
      <c r="AL2029" s="36">
        <f t="shared" si="5585"/>
        <v>0</v>
      </c>
      <c r="AM2029" s="36">
        <f t="shared" si="5586"/>
        <v>0</v>
      </c>
      <c r="AN2029" s="37" t="s">
        <v>35</v>
      </c>
    </row>
    <row r="2030" spans="2:40" ht="31.2" hidden="1" customHeight="1" x14ac:dyDescent="0.3">
      <c r="B2030" s="30" t="s">
        <v>845</v>
      </c>
      <c r="C2030" s="30" t="s">
        <v>104</v>
      </c>
      <c r="D2030" s="30" t="s">
        <v>106</v>
      </c>
      <c r="E2030" s="15" t="str">
        <f t="shared" si="5402"/>
        <v>0409</v>
      </c>
      <c r="F2030" s="30" t="s">
        <v>841</v>
      </c>
      <c r="G2030" s="30" t="s">
        <v>50</v>
      </c>
      <c r="H2030" s="31" t="s">
        <v>51</v>
      </c>
      <c r="I2030" s="32">
        <f t="shared" si="5558"/>
        <v>0</v>
      </c>
      <c r="J2030" s="32">
        <f t="shared" si="5559"/>
        <v>0</v>
      </c>
      <c r="K2030" s="32">
        <f t="shared" si="5560"/>
        <v>0</v>
      </c>
      <c r="L2030" s="32">
        <f t="shared" si="5561"/>
        <v>0</v>
      </c>
      <c r="M2030" s="32">
        <f t="shared" si="5562"/>
        <v>0</v>
      </c>
      <c r="N2030" s="32">
        <f t="shared" si="5563"/>
        <v>0</v>
      </c>
      <c r="O2030" s="32">
        <f t="shared" si="5564"/>
        <v>0</v>
      </c>
      <c r="P2030" s="32">
        <f t="shared" si="5565"/>
        <v>0</v>
      </c>
      <c r="Q2030" s="32">
        <f t="shared" si="5566"/>
        <v>0</v>
      </c>
      <c r="R2030" s="32">
        <f t="shared" si="5567"/>
        <v>0</v>
      </c>
      <c r="S2030" s="32">
        <f t="shared" si="5568"/>
        <v>0</v>
      </c>
      <c r="T2030" s="32">
        <f t="shared" si="5569"/>
        <v>0</v>
      </c>
      <c r="U2030" s="32">
        <v>0</v>
      </c>
      <c r="V2030" s="32">
        <f t="shared" si="5403"/>
        <v>0</v>
      </c>
      <c r="W2030" s="32">
        <f t="shared" si="5570"/>
        <v>0</v>
      </c>
      <c r="X2030" s="32">
        <f t="shared" si="5571"/>
        <v>0</v>
      </c>
      <c r="Y2030" s="32">
        <f t="shared" si="5572"/>
        <v>0</v>
      </c>
      <c r="Z2030" s="32">
        <f t="shared" si="5573"/>
        <v>0</v>
      </c>
      <c r="AA2030" s="32">
        <f t="shared" si="5574"/>
        <v>0</v>
      </c>
      <c r="AB2030" s="32">
        <f t="shared" si="5575"/>
        <v>0</v>
      </c>
      <c r="AC2030" s="33">
        <f t="shared" si="5576"/>
        <v>0</v>
      </c>
      <c r="AD2030" s="33">
        <f t="shared" si="5577"/>
        <v>0</v>
      </c>
      <c r="AE2030" s="34" t="e">
        <f t="shared" si="5584"/>
        <v>#DIV/0!</v>
      </c>
      <c r="AF2030" s="35">
        <f t="shared" si="5578"/>
        <v>0</v>
      </c>
      <c r="AG2030" s="35">
        <f t="shared" si="5579"/>
        <v>0</v>
      </c>
      <c r="AH2030" s="36">
        <f t="shared" si="5580"/>
        <v>0</v>
      </c>
      <c r="AI2030" s="36">
        <f t="shared" si="5581"/>
        <v>0</v>
      </c>
      <c r="AJ2030" s="36">
        <f t="shared" si="5582"/>
        <v>0</v>
      </c>
      <c r="AK2030" s="36">
        <f t="shared" si="5583"/>
        <v>0</v>
      </c>
      <c r="AL2030" s="36">
        <f t="shared" si="5585"/>
        <v>0</v>
      </c>
      <c r="AM2030" s="36">
        <f t="shared" si="5586"/>
        <v>0</v>
      </c>
      <c r="AN2030" s="37" t="s">
        <v>35</v>
      </c>
    </row>
    <row r="2031" spans="2:40" ht="31.2" hidden="1" customHeight="1" x14ac:dyDescent="0.3">
      <c r="B2031" s="30" t="s">
        <v>845</v>
      </c>
      <c r="C2031" s="30" t="s">
        <v>104</v>
      </c>
      <c r="D2031" s="30" t="s">
        <v>106</v>
      </c>
      <c r="E2031" s="15" t="str">
        <f t="shared" si="5402"/>
        <v>0409</v>
      </c>
      <c r="F2031" s="30" t="s">
        <v>841</v>
      </c>
      <c r="G2031" s="30" t="s">
        <v>52</v>
      </c>
      <c r="H2031" s="31" t="s">
        <v>53</v>
      </c>
      <c r="I2031" s="32"/>
      <c r="J2031" s="32"/>
      <c r="K2031" s="32"/>
      <c r="L2031" s="32"/>
      <c r="M2031" s="32"/>
      <c r="N2031" s="32"/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2">
        <v>0</v>
      </c>
      <c r="V2031" s="32">
        <f t="shared" si="5403"/>
        <v>0</v>
      </c>
      <c r="W2031" s="32"/>
      <c r="X2031" s="32"/>
      <c r="Y2031" s="32"/>
      <c r="Z2031" s="32"/>
      <c r="AA2031" s="32"/>
      <c r="AB2031" s="32">
        <v>0</v>
      </c>
      <c r="AC2031" s="33">
        <v>0</v>
      </c>
      <c r="AD2031" s="33">
        <v>0</v>
      </c>
      <c r="AE2031" s="34" t="e">
        <f t="shared" si="5584"/>
        <v>#DIV/0!</v>
      </c>
      <c r="AF2031" s="35">
        <v>0</v>
      </c>
      <c r="AG2031" s="35">
        <v>0</v>
      </c>
      <c r="AH2031" s="36">
        <v>0</v>
      </c>
      <c r="AI2031" s="36">
        <v>0</v>
      </c>
      <c r="AJ2031" s="36">
        <v>0</v>
      </c>
      <c r="AK2031" s="36">
        <v>0</v>
      </c>
      <c r="AL2031" s="36">
        <f t="shared" si="5585"/>
        <v>0</v>
      </c>
      <c r="AM2031" s="36">
        <f t="shared" si="5586"/>
        <v>0</v>
      </c>
      <c r="AN2031" s="37" t="s">
        <v>35</v>
      </c>
    </row>
    <row r="2032" spans="2:40" ht="46.8" hidden="1" customHeight="1" x14ac:dyDescent="0.3">
      <c r="B2032" s="30" t="s">
        <v>845</v>
      </c>
      <c r="C2032" s="30" t="s">
        <v>104</v>
      </c>
      <c r="D2032" s="30" t="s">
        <v>106</v>
      </c>
      <c r="E2032" s="15" t="str">
        <f t="shared" si="5402"/>
        <v>0409</v>
      </c>
      <c r="F2032" s="30" t="s">
        <v>726</v>
      </c>
      <c r="G2032" s="30"/>
      <c r="H2032" s="31" t="s">
        <v>727</v>
      </c>
      <c r="I2032" s="32">
        <f t="shared" si="5558"/>
        <v>0</v>
      </c>
      <c r="J2032" s="32">
        <f t="shared" si="5559"/>
        <v>0</v>
      </c>
      <c r="K2032" s="32">
        <f t="shared" si="5560"/>
        <v>0</v>
      </c>
      <c r="L2032" s="32">
        <f t="shared" si="5561"/>
        <v>0</v>
      </c>
      <c r="M2032" s="32">
        <f t="shared" si="5562"/>
        <v>0</v>
      </c>
      <c r="N2032" s="32">
        <f t="shared" si="5563"/>
        <v>0</v>
      </c>
      <c r="O2032" s="32">
        <f t="shared" si="5564"/>
        <v>0</v>
      </c>
      <c r="P2032" s="32">
        <f t="shared" si="5565"/>
        <v>0</v>
      </c>
      <c r="Q2032" s="32">
        <f t="shared" si="5566"/>
        <v>0</v>
      </c>
      <c r="R2032" s="32">
        <f t="shared" si="5567"/>
        <v>0</v>
      </c>
      <c r="S2032" s="32">
        <f t="shared" si="5568"/>
        <v>0</v>
      </c>
      <c r="T2032" s="32">
        <f t="shared" si="5569"/>
        <v>0</v>
      </c>
      <c r="U2032" s="32">
        <v>0</v>
      </c>
      <c r="V2032" s="32">
        <f t="shared" si="5403"/>
        <v>0</v>
      </c>
      <c r="W2032" s="32">
        <f t="shared" si="5570"/>
        <v>0</v>
      </c>
      <c r="X2032" s="32">
        <f t="shared" si="5571"/>
        <v>0</v>
      </c>
      <c r="Y2032" s="32">
        <f t="shared" si="5572"/>
        <v>0</v>
      </c>
      <c r="Z2032" s="32">
        <f t="shared" si="5573"/>
        <v>0</v>
      </c>
      <c r="AA2032" s="32">
        <f t="shared" si="5574"/>
        <v>0</v>
      </c>
      <c r="AB2032" s="32">
        <f t="shared" si="5575"/>
        <v>0</v>
      </c>
      <c r="AC2032" s="33">
        <f t="shared" si="5576"/>
        <v>0</v>
      </c>
      <c r="AD2032" s="33">
        <f t="shared" si="5577"/>
        <v>0</v>
      </c>
      <c r="AE2032" s="34" t="e">
        <f t="shared" si="5584"/>
        <v>#DIV/0!</v>
      </c>
      <c r="AF2032" s="35">
        <f t="shared" si="5578"/>
        <v>0</v>
      </c>
      <c r="AG2032" s="35">
        <f t="shared" si="5579"/>
        <v>0</v>
      </c>
      <c r="AH2032" s="36">
        <f t="shared" si="5580"/>
        <v>0</v>
      </c>
      <c r="AI2032" s="36">
        <f t="shared" si="5581"/>
        <v>0</v>
      </c>
      <c r="AJ2032" s="36">
        <f t="shared" si="5582"/>
        <v>0</v>
      </c>
      <c r="AK2032" s="36">
        <f t="shared" si="5583"/>
        <v>0</v>
      </c>
      <c r="AL2032" s="36">
        <f t="shared" si="5585"/>
        <v>0</v>
      </c>
      <c r="AM2032" s="36">
        <f t="shared" si="5586"/>
        <v>0</v>
      </c>
      <c r="AN2032" s="37" t="s">
        <v>35</v>
      </c>
    </row>
    <row r="2033" spans="2:40" ht="62.4" hidden="1" customHeight="1" x14ac:dyDescent="0.3">
      <c r="B2033" s="30" t="s">
        <v>845</v>
      </c>
      <c r="C2033" s="30" t="s">
        <v>104</v>
      </c>
      <c r="D2033" s="30" t="s">
        <v>106</v>
      </c>
      <c r="E2033" s="15" t="str">
        <f t="shared" ref="E2033:E2096" si="5587">CONCATENATE(C2033,D2033)</f>
        <v>0409</v>
      </c>
      <c r="F2033" s="30" t="s">
        <v>728</v>
      </c>
      <c r="G2033" s="30"/>
      <c r="H2033" s="31" t="s">
        <v>729</v>
      </c>
      <c r="I2033" s="32">
        <f t="shared" si="5558"/>
        <v>0</v>
      </c>
      <c r="J2033" s="32">
        <f t="shared" si="5559"/>
        <v>0</v>
      </c>
      <c r="K2033" s="32">
        <f t="shared" si="5560"/>
        <v>0</v>
      </c>
      <c r="L2033" s="32">
        <f t="shared" si="5561"/>
        <v>0</v>
      </c>
      <c r="M2033" s="32">
        <f t="shared" si="5562"/>
        <v>0</v>
      </c>
      <c r="N2033" s="32">
        <f t="shared" si="5563"/>
        <v>0</v>
      </c>
      <c r="O2033" s="32">
        <f t="shared" si="5564"/>
        <v>0</v>
      </c>
      <c r="P2033" s="32">
        <f t="shared" si="5565"/>
        <v>0</v>
      </c>
      <c r="Q2033" s="32">
        <f t="shared" si="5566"/>
        <v>0</v>
      </c>
      <c r="R2033" s="32">
        <f t="shared" si="5567"/>
        <v>0</v>
      </c>
      <c r="S2033" s="32">
        <f t="shared" si="5568"/>
        <v>0</v>
      </c>
      <c r="T2033" s="32">
        <f t="shared" si="5569"/>
        <v>0</v>
      </c>
      <c r="U2033" s="32">
        <v>0</v>
      </c>
      <c r="V2033" s="32">
        <f t="shared" ref="V2033:V2096" si="5588">I2033+L2033+U2033+T2033+S2033+R2033+Q2033+P2033+O2033</f>
        <v>0</v>
      </c>
      <c r="W2033" s="32">
        <f t="shared" si="5570"/>
        <v>0</v>
      </c>
      <c r="X2033" s="32">
        <f t="shared" si="5571"/>
        <v>0</v>
      </c>
      <c r="Y2033" s="32">
        <f t="shared" si="5572"/>
        <v>0</v>
      </c>
      <c r="Z2033" s="32">
        <f t="shared" si="5573"/>
        <v>0</v>
      </c>
      <c r="AA2033" s="32">
        <f t="shared" si="5574"/>
        <v>0</v>
      </c>
      <c r="AB2033" s="32">
        <f t="shared" si="5575"/>
        <v>0</v>
      </c>
      <c r="AC2033" s="33">
        <f t="shared" si="5576"/>
        <v>0</v>
      </c>
      <c r="AD2033" s="33">
        <f t="shared" si="5577"/>
        <v>0</v>
      </c>
      <c r="AE2033" s="34" t="e">
        <f t="shared" si="5584"/>
        <v>#DIV/0!</v>
      </c>
      <c r="AF2033" s="35">
        <f t="shared" si="5578"/>
        <v>0</v>
      </c>
      <c r="AG2033" s="35">
        <f t="shared" si="5579"/>
        <v>0</v>
      </c>
      <c r="AH2033" s="36">
        <f t="shared" si="5580"/>
        <v>0</v>
      </c>
      <c r="AI2033" s="36">
        <f t="shared" si="5581"/>
        <v>0</v>
      </c>
      <c r="AJ2033" s="36">
        <f t="shared" si="5582"/>
        <v>0</v>
      </c>
      <c r="AK2033" s="36">
        <f t="shared" si="5583"/>
        <v>0</v>
      </c>
      <c r="AL2033" s="36">
        <f t="shared" si="5585"/>
        <v>0</v>
      </c>
      <c r="AM2033" s="36">
        <f t="shared" si="5586"/>
        <v>0</v>
      </c>
      <c r="AN2033" s="37" t="s">
        <v>35</v>
      </c>
    </row>
    <row r="2034" spans="2:40" ht="46.8" hidden="1" customHeight="1" x14ac:dyDescent="0.3">
      <c r="B2034" s="30" t="s">
        <v>845</v>
      </c>
      <c r="C2034" s="30" t="s">
        <v>104</v>
      </c>
      <c r="D2034" s="30" t="s">
        <v>106</v>
      </c>
      <c r="E2034" s="15" t="str">
        <f t="shared" si="5587"/>
        <v>0409</v>
      </c>
      <c r="F2034" s="30" t="s">
        <v>730</v>
      </c>
      <c r="G2034" s="30"/>
      <c r="H2034" s="31" t="s">
        <v>731</v>
      </c>
      <c r="I2034" s="32">
        <f t="shared" si="5558"/>
        <v>0</v>
      </c>
      <c r="J2034" s="32">
        <f t="shared" si="5559"/>
        <v>0</v>
      </c>
      <c r="K2034" s="32">
        <f t="shared" si="5560"/>
        <v>0</v>
      </c>
      <c r="L2034" s="32">
        <f t="shared" si="5561"/>
        <v>0</v>
      </c>
      <c r="M2034" s="32">
        <f t="shared" si="5562"/>
        <v>0</v>
      </c>
      <c r="N2034" s="32">
        <f t="shared" si="5563"/>
        <v>0</v>
      </c>
      <c r="O2034" s="32">
        <f t="shared" si="5564"/>
        <v>0</v>
      </c>
      <c r="P2034" s="32">
        <f t="shared" si="5565"/>
        <v>0</v>
      </c>
      <c r="Q2034" s="32">
        <f t="shared" si="5566"/>
        <v>0</v>
      </c>
      <c r="R2034" s="32">
        <f t="shared" si="5567"/>
        <v>0</v>
      </c>
      <c r="S2034" s="32">
        <f t="shared" si="5568"/>
        <v>0</v>
      </c>
      <c r="T2034" s="32">
        <f t="shared" si="5569"/>
        <v>0</v>
      </c>
      <c r="U2034" s="32">
        <v>0</v>
      </c>
      <c r="V2034" s="32">
        <f t="shared" si="5588"/>
        <v>0</v>
      </c>
      <c r="W2034" s="32">
        <f t="shared" si="5570"/>
        <v>0</v>
      </c>
      <c r="X2034" s="32">
        <f t="shared" si="5571"/>
        <v>0</v>
      </c>
      <c r="Y2034" s="32">
        <f t="shared" si="5572"/>
        <v>0</v>
      </c>
      <c r="Z2034" s="32">
        <f t="shared" si="5573"/>
        <v>0</v>
      </c>
      <c r="AA2034" s="32">
        <f t="shared" si="5574"/>
        <v>0</v>
      </c>
      <c r="AB2034" s="32">
        <f t="shared" si="5575"/>
        <v>0</v>
      </c>
      <c r="AC2034" s="33">
        <f t="shared" si="5576"/>
        <v>0</v>
      </c>
      <c r="AD2034" s="33">
        <f t="shared" si="5577"/>
        <v>0</v>
      </c>
      <c r="AE2034" s="34" t="e">
        <f t="shared" si="5584"/>
        <v>#DIV/0!</v>
      </c>
      <c r="AF2034" s="35">
        <f t="shared" si="5578"/>
        <v>0</v>
      </c>
      <c r="AG2034" s="35">
        <f t="shared" si="5579"/>
        <v>0</v>
      </c>
      <c r="AH2034" s="36">
        <f t="shared" si="5580"/>
        <v>0</v>
      </c>
      <c r="AI2034" s="36">
        <f t="shared" si="5581"/>
        <v>0</v>
      </c>
      <c r="AJ2034" s="36">
        <f t="shared" si="5582"/>
        <v>0</v>
      </c>
      <c r="AK2034" s="36">
        <f t="shared" si="5583"/>
        <v>0</v>
      </c>
      <c r="AL2034" s="36">
        <f t="shared" si="5585"/>
        <v>0</v>
      </c>
      <c r="AM2034" s="36">
        <f t="shared" si="5586"/>
        <v>0</v>
      </c>
      <c r="AN2034" s="37" t="s">
        <v>35</v>
      </c>
    </row>
    <row r="2035" spans="2:40" ht="31.2" hidden="1" customHeight="1" x14ac:dyDescent="0.3">
      <c r="B2035" s="30" t="s">
        <v>845</v>
      </c>
      <c r="C2035" s="30" t="s">
        <v>104</v>
      </c>
      <c r="D2035" s="30" t="s">
        <v>106</v>
      </c>
      <c r="E2035" s="15" t="str">
        <f t="shared" si="5587"/>
        <v>0409</v>
      </c>
      <c r="F2035" s="30" t="s">
        <v>730</v>
      </c>
      <c r="G2035" s="30" t="s">
        <v>50</v>
      </c>
      <c r="H2035" s="31" t="s">
        <v>51</v>
      </c>
      <c r="I2035" s="32">
        <f t="shared" si="5558"/>
        <v>0</v>
      </c>
      <c r="J2035" s="32">
        <f t="shared" si="5559"/>
        <v>0</v>
      </c>
      <c r="K2035" s="32">
        <f t="shared" si="5560"/>
        <v>0</v>
      </c>
      <c r="L2035" s="32">
        <f t="shared" si="5561"/>
        <v>0</v>
      </c>
      <c r="M2035" s="32">
        <f t="shared" si="5562"/>
        <v>0</v>
      </c>
      <c r="N2035" s="32">
        <f t="shared" si="5563"/>
        <v>0</v>
      </c>
      <c r="O2035" s="32">
        <f t="shared" si="5564"/>
        <v>0</v>
      </c>
      <c r="P2035" s="32">
        <f t="shared" si="5565"/>
        <v>0</v>
      </c>
      <c r="Q2035" s="32">
        <f t="shared" si="5566"/>
        <v>0</v>
      </c>
      <c r="R2035" s="32">
        <f t="shared" si="5567"/>
        <v>0</v>
      </c>
      <c r="S2035" s="32">
        <f t="shared" si="5568"/>
        <v>0</v>
      </c>
      <c r="T2035" s="32">
        <f t="shared" si="5569"/>
        <v>0</v>
      </c>
      <c r="U2035" s="32">
        <v>0</v>
      </c>
      <c r="V2035" s="32">
        <f t="shared" si="5588"/>
        <v>0</v>
      </c>
      <c r="W2035" s="32">
        <f t="shared" si="5570"/>
        <v>0</v>
      </c>
      <c r="X2035" s="32">
        <f t="shared" si="5571"/>
        <v>0</v>
      </c>
      <c r="Y2035" s="32">
        <f t="shared" si="5572"/>
        <v>0</v>
      </c>
      <c r="Z2035" s="32">
        <f t="shared" si="5573"/>
        <v>0</v>
      </c>
      <c r="AA2035" s="32">
        <f t="shared" si="5574"/>
        <v>0</v>
      </c>
      <c r="AB2035" s="32">
        <f t="shared" si="5575"/>
        <v>0</v>
      </c>
      <c r="AC2035" s="33">
        <f t="shared" si="5576"/>
        <v>0</v>
      </c>
      <c r="AD2035" s="33">
        <f t="shared" si="5577"/>
        <v>0</v>
      </c>
      <c r="AE2035" s="34" t="e">
        <f t="shared" si="5584"/>
        <v>#DIV/0!</v>
      </c>
      <c r="AF2035" s="35">
        <f t="shared" si="5578"/>
        <v>0</v>
      </c>
      <c r="AG2035" s="35">
        <f t="shared" si="5579"/>
        <v>0</v>
      </c>
      <c r="AH2035" s="36">
        <f t="shared" si="5580"/>
        <v>0</v>
      </c>
      <c r="AI2035" s="36">
        <f t="shared" si="5581"/>
        <v>0</v>
      </c>
      <c r="AJ2035" s="36">
        <f t="shared" si="5582"/>
        <v>0</v>
      </c>
      <c r="AK2035" s="36">
        <f t="shared" si="5583"/>
        <v>0</v>
      </c>
      <c r="AL2035" s="36">
        <f t="shared" si="5585"/>
        <v>0</v>
      </c>
      <c r="AM2035" s="36">
        <f t="shared" si="5586"/>
        <v>0</v>
      </c>
      <c r="AN2035" s="37" t="s">
        <v>35</v>
      </c>
    </row>
    <row r="2036" spans="2:40" ht="31.2" hidden="1" customHeight="1" x14ac:dyDescent="0.3">
      <c r="B2036" s="30" t="s">
        <v>845</v>
      </c>
      <c r="C2036" s="30" t="s">
        <v>104</v>
      </c>
      <c r="D2036" s="30" t="s">
        <v>106</v>
      </c>
      <c r="E2036" s="15" t="str">
        <f t="shared" si="5587"/>
        <v>0409</v>
      </c>
      <c r="F2036" s="30" t="s">
        <v>730</v>
      </c>
      <c r="G2036" s="30" t="s">
        <v>52</v>
      </c>
      <c r="H2036" s="31" t="s">
        <v>53</v>
      </c>
      <c r="I2036" s="32"/>
      <c r="J2036" s="32"/>
      <c r="K2036" s="32"/>
      <c r="L2036" s="32"/>
      <c r="M2036" s="32"/>
      <c r="N2036" s="32"/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2">
        <v>0</v>
      </c>
      <c r="V2036" s="32">
        <f t="shared" si="5588"/>
        <v>0</v>
      </c>
      <c r="W2036" s="32"/>
      <c r="X2036" s="32"/>
      <c r="Y2036" s="32"/>
      <c r="Z2036" s="32"/>
      <c r="AA2036" s="32"/>
      <c r="AB2036" s="32">
        <v>0</v>
      </c>
      <c r="AC2036" s="33">
        <v>0</v>
      </c>
      <c r="AD2036" s="33">
        <v>0</v>
      </c>
      <c r="AE2036" s="34" t="e">
        <f t="shared" si="5584"/>
        <v>#DIV/0!</v>
      </c>
      <c r="AF2036" s="35">
        <v>0</v>
      </c>
      <c r="AG2036" s="35">
        <v>0</v>
      </c>
      <c r="AH2036" s="36">
        <v>0</v>
      </c>
      <c r="AI2036" s="36">
        <v>0</v>
      </c>
      <c r="AJ2036" s="36">
        <v>0</v>
      </c>
      <c r="AK2036" s="36">
        <v>0</v>
      </c>
      <c r="AL2036" s="36">
        <f t="shared" si="5585"/>
        <v>0</v>
      </c>
      <c r="AM2036" s="36">
        <f t="shared" si="5586"/>
        <v>0</v>
      </c>
      <c r="AN2036" s="37" t="s">
        <v>35</v>
      </c>
    </row>
    <row r="2037" spans="2:40" ht="31.2" hidden="1" customHeight="1" x14ac:dyDescent="0.3">
      <c r="B2037" s="30" t="s">
        <v>845</v>
      </c>
      <c r="C2037" s="30" t="s">
        <v>104</v>
      </c>
      <c r="D2037" s="30" t="s">
        <v>106</v>
      </c>
      <c r="E2037" s="15" t="str">
        <f t="shared" si="5587"/>
        <v>0409</v>
      </c>
      <c r="F2037" s="30" t="s">
        <v>116</v>
      </c>
      <c r="G2037" s="30"/>
      <c r="H2037" s="31" t="s">
        <v>117</v>
      </c>
      <c r="I2037" s="32">
        <f t="shared" si="5558"/>
        <v>0</v>
      </c>
      <c r="J2037" s="32">
        <f t="shared" si="5559"/>
        <v>0</v>
      </c>
      <c r="K2037" s="32">
        <f t="shared" si="5560"/>
        <v>0</v>
      </c>
      <c r="L2037" s="32">
        <f t="shared" si="5561"/>
        <v>0</v>
      </c>
      <c r="M2037" s="32">
        <f t="shared" si="5562"/>
        <v>0</v>
      </c>
      <c r="N2037" s="32">
        <f t="shared" si="5563"/>
        <v>0</v>
      </c>
      <c r="O2037" s="32">
        <f t="shared" si="5564"/>
        <v>0</v>
      </c>
      <c r="P2037" s="32">
        <f t="shared" si="5565"/>
        <v>0</v>
      </c>
      <c r="Q2037" s="32">
        <f t="shared" si="5566"/>
        <v>0</v>
      </c>
      <c r="R2037" s="32">
        <f t="shared" si="5567"/>
        <v>0</v>
      </c>
      <c r="S2037" s="32">
        <f t="shared" si="5568"/>
        <v>0</v>
      </c>
      <c r="T2037" s="32">
        <f t="shared" si="5569"/>
        <v>0</v>
      </c>
      <c r="U2037" s="32">
        <v>0</v>
      </c>
      <c r="V2037" s="32">
        <f t="shared" si="5588"/>
        <v>0</v>
      </c>
      <c r="W2037" s="32">
        <f t="shared" si="5570"/>
        <v>0</v>
      </c>
      <c r="X2037" s="32">
        <f t="shared" si="5571"/>
        <v>0</v>
      </c>
      <c r="Y2037" s="32">
        <f t="shared" si="5572"/>
        <v>0</v>
      </c>
      <c r="Z2037" s="32">
        <f t="shared" si="5573"/>
        <v>0</v>
      </c>
      <c r="AA2037" s="32">
        <f t="shared" si="5574"/>
        <v>0</v>
      </c>
      <c r="AB2037" s="32">
        <f t="shared" si="5575"/>
        <v>0</v>
      </c>
      <c r="AC2037" s="33">
        <f t="shared" si="5576"/>
        <v>0</v>
      </c>
      <c r="AD2037" s="33">
        <f t="shared" si="5577"/>
        <v>0</v>
      </c>
      <c r="AE2037" s="34" t="e">
        <f t="shared" si="5584"/>
        <v>#DIV/0!</v>
      </c>
      <c r="AF2037" s="35">
        <f t="shared" si="5578"/>
        <v>0</v>
      </c>
      <c r="AG2037" s="35">
        <f t="shared" si="5579"/>
        <v>0</v>
      </c>
      <c r="AH2037" s="36">
        <f t="shared" si="5580"/>
        <v>0</v>
      </c>
      <c r="AI2037" s="36">
        <f t="shared" si="5581"/>
        <v>0</v>
      </c>
      <c r="AJ2037" s="36">
        <f t="shared" si="5582"/>
        <v>0</v>
      </c>
      <c r="AK2037" s="36">
        <f t="shared" si="5583"/>
        <v>0</v>
      </c>
      <c r="AL2037" s="36">
        <f t="shared" si="5585"/>
        <v>0</v>
      </c>
      <c r="AM2037" s="36">
        <f t="shared" si="5586"/>
        <v>0</v>
      </c>
      <c r="AN2037" s="37" t="s">
        <v>35</v>
      </c>
    </row>
    <row r="2038" spans="2:40" ht="46.8" hidden="1" customHeight="1" x14ac:dyDescent="0.3">
      <c r="B2038" s="30" t="s">
        <v>845</v>
      </c>
      <c r="C2038" s="30" t="s">
        <v>104</v>
      </c>
      <c r="D2038" s="30" t="s">
        <v>106</v>
      </c>
      <c r="E2038" s="15" t="str">
        <f t="shared" si="5587"/>
        <v>0409</v>
      </c>
      <c r="F2038" s="30" t="s">
        <v>736</v>
      </c>
      <c r="G2038" s="30"/>
      <c r="H2038" s="31" t="s">
        <v>737</v>
      </c>
      <c r="I2038" s="32">
        <f t="shared" si="5558"/>
        <v>0</v>
      </c>
      <c r="J2038" s="32">
        <f t="shared" si="5559"/>
        <v>0</v>
      </c>
      <c r="K2038" s="32">
        <f t="shared" si="5560"/>
        <v>0</v>
      </c>
      <c r="L2038" s="32">
        <f t="shared" si="5561"/>
        <v>0</v>
      </c>
      <c r="M2038" s="32">
        <f t="shared" si="5562"/>
        <v>0</v>
      </c>
      <c r="N2038" s="32">
        <f t="shared" si="5563"/>
        <v>0</v>
      </c>
      <c r="O2038" s="32">
        <f t="shared" si="5564"/>
        <v>0</v>
      </c>
      <c r="P2038" s="32">
        <f t="shared" si="5565"/>
        <v>0</v>
      </c>
      <c r="Q2038" s="32">
        <f t="shared" si="5566"/>
        <v>0</v>
      </c>
      <c r="R2038" s="32">
        <f t="shared" si="5567"/>
        <v>0</v>
      </c>
      <c r="S2038" s="32">
        <f t="shared" si="5568"/>
        <v>0</v>
      </c>
      <c r="T2038" s="32">
        <f t="shared" si="5569"/>
        <v>0</v>
      </c>
      <c r="U2038" s="32">
        <v>0</v>
      </c>
      <c r="V2038" s="32">
        <f t="shared" si="5588"/>
        <v>0</v>
      </c>
      <c r="W2038" s="32">
        <f t="shared" si="5570"/>
        <v>0</v>
      </c>
      <c r="X2038" s="32">
        <f t="shared" si="5571"/>
        <v>0</v>
      </c>
      <c r="Y2038" s="32">
        <f t="shared" si="5572"/>
        <v>0</v>
      </c>
      <c r="Z2038" s="32">
        <f t="shared" si="5573"/>
        <v>0</v>
      </c>
      <c r="AA2038" s="32">
        <f t="shared" si="5574"/>
        <v>0</v>
      </c>
      <c r="AB2038" s="32">
        <f t="shared" si="5575"/>
        <v>0</v>
      </c>
      <c r="AC2038" s="33">
        <f t="shared" si="5576"/>
        <v>0</v>
      </c>
      <c r="AD2038" s="33">
        <f t="shared" si="5577"/>
        <v>0</v>
      </c>
      <c r="AE2038" s="34" t="e">
        <f t="shared" si="5584"/>
        <v>#DIV/0!</v>
      </c>
      <c r="AF2038" s="35">
        <f t="shared" si="5578"/>
        <v>0</v>
      </c>
      <c r="AG2038" s="35">
        <f t="shared" si="5579"/>
        <v>0</v>
      </c>
      <c r="AH2038" s="36">
        <f t="shared" si="5580"/>
        <v>0</v>
      </c>
      <c r="AI2038" s="36">
        <f t="shared" si="5581"/>
        <v>0</v>
      </c>
      <c r="AJ2038" s="36">
        <f t="shared" si="5582"/>
        <v>0</v>
      </c>
      <c r="AK2038" s="36">
        <f t="shared" si="5583"/>
        <v>0</v>
      </c>
      <c r="AL2038" s="36">
        <f t="shared" si="5585"/>
        <v>0</v>
      </c>
      <c r="AM2038" s="36">
        <f t="shared" si="5586"/>
        <v>0</v>
      </c>
      <c r="AN2038" s="37" t="s">
        <v>35</v>
      </c>
    </row>
    <row r="2039" spans="2:40" ht="62.4" hidden="1" customHeight="1" x14ac:dyDescent="0.3">
      <c r="B2039" s="30" t="s">
        <v>845</v>
      </c>
      <c r="C2039" s="30" t="s">
        <v>104</v>
      </c>
      <c r="D2039" s="30" t="s">
        <v>106</v>
      </c>
      <c r="E2039" s="15" t="str">
        <f t="shared" si="5587"/>
        <v>0409</v>
      </c>
      <c r="F2039" s="30" t="s">
        <v>738</v>
      </c>
      <c r="G2039" s="30"/>
      <c r="H2039" s="31" t="s">
        <v>739</v>
      </c>
      <c r="I2039" s="32">
        <f t="shared" si="5558"/>
        <v>0</v>
      </c>
      <c r="J2039" s="32">
        <f t="shared" si="5559"/>
        <v>0</v>
      </c>
      <c r="K2039" s="32">
        <f t="shared" si="5560"/>
        <v>0</v>
      </c>
      <c r="L2039" s="32">
        <f t="shared" si="5561"/>
        <v>0</v>
      </c>
      <c r="M2039" s="32">
        <f t="shared" si="5562"/>
        <v>0</v>
      </c>
      <c r="N2039" s="32">
        <f t="shared" si="5563"/>
        <v>0</v>
      </c>
      <c r="O2039" s="32">
        <f t="shared" si="5564"/>
        <v>0</v>
      </c>
      <c r="P2039" s="32">
        <f t="shared" si="5565"/>
        <v>0</v>
      </c>
      <c r="Q2039" s="32">
        <f t="shared" si="5566"/>
        <v>0</v>
      </c>
      <c r="R2039" s="32">
        <f t="shared" si="5567"/>
        <v>0</v>
      </c>
      <c r="S2039" s="32">
        <f t="shared" si="5568"/>
        <v>0</v>
      </c>
      <c r="T2039" s="32">
        <f t="shared" si="5569"/>
        <v>0</v>
      </c>
      <c r="U2039" s="32">
        <v>0</v>
      </c>
      <c r="V2039" s="32">
        <f t="shared" si="5588"/>
        <v>0</v>
      </c>
      <c r="W2039" s="32">
        <f t="shared" si="5570"/>
        <v>0</v>
      </c>
      <c r="X2039" s="32">
        <f t="shared" si="5571"/>
        <v>0</v>
      </c>
      <c r="Y2039" s="32">
        <f t="shared" si="5572"/>
        <v>0</v>
      </c>
      <c r="Z2039" s="32">
        <f t="shared" si="5573"/>
        <v>0</v>
      </c>
      <c r="AA2039" s="32">
        <f t="shared" si="5574"/>
        <v>0</v>
      </c>
      <c r="AB2039" s="32">
        <f t="shared" si="5575"/>
        <v>0</v>
      </c>
      <c r="AC2039" s="33">
        <f t="shared" si="5576"/>
        <v>0</v>
      </c>
      <c r="AD2039" s="33">
        <f t="shared" si="5577"/>
        <v>0</v>
      </c>
      <c r="AE2039" s="34" t="e">
        <f t="shared" si="5584"/>
        <v>#DIV/0!</v>
      </c>
      <c r="AF2039" s="35">
        <f t="shared" si="5578"/>
        <v>0</v>
      </c>
      <c r="AG2039" s="35">
        <f t="shared" si="5579"/>
        <v>0</v>
      </c>
      <c r="AH2039" s="36">
        <f t="shared" si="5580"/>
        <v>0</v>
      </c>
      <c r="AI2039" s="36">
        <f t="shared" si="5581"/>
        <v>0</v>
      </c>
      <c r="AJ2039" s="36">
        <f t="shared" si="5582"/>
        <v>0</v>
      </c>
      <c r="AK2039" s="36">
        <f t="shared" si="5583"/>
        <v>0</v>
      </c>
      <c r="AL2039" s="36">
        <f t="shared" si="5585"/>
        <v>0</v>
      </c>
      <c r="AM2039" s="36">
        <f t="shared" si="5586"/>
        <v>0</v>
      </c>
      <c r="AN2039" s="37" t="s">
        <v>35</v>
      </c>
    </row>
    <row r="2040" spans="2:40" ht="31.2" hidden="1" customHeight="1" x14ac:dyDescent="0.3">
      <c r="B2040" s="30" t="s">
        <v>845</v>
      </c>
      <c r="C2040" s="30" t="s">
        <v>104</v>
      </c>
      <c r="D2040" s="30" t="s">
        <v>106</v>
      </c>
      <c r="E2040" s="15" t="str">
        <f t="shared" si="5587"/>
        <v>0409</v>
      </c>
      <c r="F2040" s="30" t="s">
        <v>740</v>
      </c>
      <c r="G2040" s="30"/>
      <c r="H2040" s="31" t="s">
        <v>741</v>
      </c>
      <c r="I2040" s="32">
        <f t="shared" si="5558"/>
        <v>0</v>
      </c>
      <c r="J2040" s="32">
        <f t="shared" si="5559"/>
        <v>0</v>
      </c>
      <c r="K2040" s="32">
        <f t="shared" si="5560"/>
        <v>0</v>
      </c>
      <c r="L2040" s="32">
        <f t="shared" si="5561"/>
        <v>0</v>
      </c>
      <c r="M2040" s="32">
        <f t="shared" si="5562"/>
        <v>0</v>
      </c>
      <c r="N2040" s="32">
        <f t="shared" si="5563"/>
        <v>0</v>
      </c>
      <c r="O2040" s="32">
        <f t="shared" si="5564"/>
        <v>0</v>
      </c>
      <c r="P2040" s="32">
        <f t="shared" si="5565"/>
        <v>0</v>
      </c>
      <c r="Q2040" s="32">
        <f t="shared" si="5566"/>
        <v>0</v>
      </c>
      <c r="R2040" s="32">
        <f t="shared" si="5567"/>
        <v>0</v>
      </c>
      <c r="S2040" s="32">
        <f t="shared" si="5568"/>
        <v>0</v>
      </c>
      <c r="T2040" s="32">
        <f t="shared" si="5569"/>
        <v>0</v>
      </c>
      <c r="U2040" s="32">
        <v>0</v>
      </c>
      <c r="V2040" s="32">
        <f t="shared" si="5588"/>
        <v>0</v>
      </c>
      <c r="W2040" s="32">
        <f t="shared" si="5570"/>
        <v>0</v>
      </c>
      <c r="X2040" s="32">
        <f t="shared" si="5571"/>
        <v>0</v>
      </c>
      <c r="Y2040" s="32">
        <f t="shared" si="5572"/>
        <v>0</v>
      </c>
      <c r="Z2040" s="32">
        <f t="shared" si="5573"/>
        <v>0</v>
      </c>
      <c r="AA2040" s="32">
        <f t="shared" si="5574"/>
        <v>0</v>
      </c>
      <c r="AB2040" s="32">
        <f t="shared" si="5575"/>
        <v>0</v>
      </c>
      <c r="AC2040" s="33">
        <f t="shared" si="5576"/>
        <v>0</v>
      </c>
      <c r="AD2040" s="33">
        <f t="shared" si="5577"/>
        <v>0</v>
      </c>
      <c r="AE2040" s="34" t="e">
        <f t="shared" si="5584"/>
        <v>#DIV/0!</v>
      </c>
      <c r="AF2040" s="35">
        <f t="shared" si="5578"/>
        <v>0</v>
      </c>
      <c r="AG2040" s="35">
        <f t="shared" si="5579"/>
        <v>0</v>
      </c>
      <c r="AH2040" s="36">
        <f t="shared" si="5580"/>
        <v>0</v>
      </c>
      <c r="AI2040" s="36">
        <f t="shared" si="5581"/>
        <v>0</v>
      </c>
      <c r="AJ2040" s="36">
        <f t="shared" si="5582"/>
        <v>0</v>
      </c>
      <c r="AK2040" s="36">
        <f t="shared" si="5583"/>
        <v>0</v>
      </c>
      <c r="AL2040" s="36">
        <f t="shared" si="5585"/>
        <v>0</v>
      </c>
      <c r="AM2040" s="36">
        <f t="shared" si="5586"/>
        <v>0</v>
      </c>
      <c r="AN2040" s="37" t="s">
        <v>35</v>
      </c>
    </row>
    <row r="2041" spans="2:40" ht="31.2" hidden="1" customHeight="1" x14ac:dyDescent="0.3">
      <c r="B2041" s="30" t="s">
        <v>845</v>
      </c>
      <c r="C2041" s="30" t="s">
        <v>104</v>
      </c>
      <c r="D2041" s="30" t="s">
        <v>106</v>
      </c>
      <c r="E2041" s="15" t="str">
        <f t="shared" si="5587"/>
        <v>0409</v>
      </c>
      <c r="F2041" s="30" t="s">
        <v>740</v>
      </c>
      <c r="G2041" s="30" t="s">
        <v>50</v>
      </c>
      <c r="H2041" s="31" t="s">
        <v>51</v>
      </c>
      <c r="I2041" s="32">
        <f t="shared" si="5558"/>
        <v>0</v>
      </c>
      <c r="J2041" s="32">
        <f t="shared" si="5559"/>
        <v>0</v>
      </c>
      <c r="K2041" s="32">
        <f t="shared" si="5560"/>
        <v>0</v>
      </c>
      <c r="L2041" s="32">
        <f t="shared" si="5561"/>
        <v>0</v>
      </c>
      <c r="M2041" s="32">
        <f t="shared" si="5562"/>
        <v>0</v>
      </c>
      <c r="N2041" s="32">
        <f t="shared" si="5563"/>
        <v>0</v>
      </c>
      <c r="O2041" s="32">
        <f t="shared" si="5564"/>
        <v>0</v>
      </c>
      <c r="P2041" s="32">
        <f t="shared" si="5565"/>
        <v>0</v>
      </c>
      <c r="Q2041" s="32">
        <f t="shared" si="5566"/>
        <v>0</v>
      </c>
      <c r="R2041" s="32">
        <f t="shared" si="5567"/>
        <v>0</v>
      </c>
      <c r="S2041" s="32">
        <f t="shared" si="5568"/>
        <v>0</v>
      </c>
      <c r="T2041" s="32">
        <f t="shared" si="5569"/>
        <v>0</v>
      </c>
      <c r="U2041" s="32">
        <v>0</v>
      </c>
      <c r="V2041" s="32">
        <f t="shared" si="5588"/>
        <v>0</v>
      </c>
      <c r="W2041" s="32">
        <f t="shared" si="5570"/>
        <v>0</v>
      </c>
      <c r="X2041" s="32">
        <f t="shared" si="5571"/>
        <v>0</v>
      </c>
      <c r="Y2041" s="32">
        <f t="shared" si="5572"/>
        <v>0</v>
      </c>
      <c r="Z2041" s="32">
        <f t="shared" si="5573"/>
        <v>0</v>
      </c>
      <c r="AA2041" s="32">
        <f t="shared" si="5574"/>
        <v>0</v>
      </c>
      <c r="AB2041" s="32">
        <f t="shared" si="5575"/>
        <v>0</v>
      </c>
      <c r="AC2041" s="33">
        <f t="shared" si="5576"/>
        <v>0</v>
      </c>
      <c r="AD2041" s="33">
        <f t="shared" si="5577"/>
        <v>0</v>
      </c>
      <c r="AE2041" s="34" t="e">
        <f t="shared" si="5584"/>
        <v>#DIV/0!</v>
      </c>
      <c r="AF2041" s="35">
        <f t="shared" si="5578"/>
        <v>0</v>
      </c>
      <c r="AG2041" s="35">
        <f t="shared" si="5579"/>
        <v>0</v>
      </c>
      <c r="AH2041" s="36">
        <f t="shared" si="5580"/>
        <v>0</v>
      </c>
      <c r="AI2041" s="36">
        <f t="shared" si="5581"/>
        <v>0</v>
      </c>
      <c r="AJ2041" s="36">
        <f t="shared" si="5582"/>
        <v>0</v>
      </c>
      <c r="AK2041" s="36">
        <f t="shared" si="5583"/>
        <v>0</v>
      </c>
      <c r="AL2041" s="36">
        <f t="shared" si="5585"/>
        <v>0</v>
      </c>
      <c r="AM2041" s="36">
        <f t="shared" si="5586"/>
        <v>0</v>
      </c>
      <c r="AN2041" s="37" t="s">
        <v>35</v>
      </c>
    </row>
    <row r="2042" spans="2:40" ht="31.2" hidden="1" customHeight="1" x14ac:dyDescent="0.3">
      <c r="B2042" s="30" t="s">
        <v>845</v>
      </c>
      <c r="C2042" s="30" t="s">
        <v>104</v>
      </c>
      <c r="D2042" s="30" t="s">
        <v>106</v>
      </c>
      <c r="E2042" s="15" t="str">
        <f t="shared" si="5587"/>
        <v>0409</v>
      </c>
      <c r="F2042" s="30" t="s">
        <v>740</v>
      </c>
      <c r="G2042" s="30" t="s">
        <v>52</v>
      </c>
      <c r="H2042" s="31" t="s">
        <v>53</v>
      </c>
      <c r="I2042" s="32"/>
      <c r="J2042" s="32"/>
      <c r="K2042" s="32"/>
      <c r="L2042" s="32"/>
      <c r="M2042" s="32"/>
      <c r="N2042" s="32"/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2">
        <v>0</v>
      </c>
      <c r="V2042" s="32">
        <f t="shared" si="5588"/>
        <v>0</v>
      </c>
      <c r="W2042" s="32"/>
      <c r="X2042" s="32"/>
      <c r="Y2042" s="32"/>
      <c r="Z2042" s="32"/>
      <c r="AA2042" s="32"/>
      <c r="AB2042" s="32">
        <v>0</v>
      </c>
      <c r="AC2042" s="33">
        <v>0</v>
      </c>
      <c r="AD2042" s="33">
        <v>0</v>
      </c>
      <c r="AE2042" s="34" t="e">
        <f t="shared" si="5584"/>
        <v>#DIV/0!</v>
      </c>
      <c r="AF2042" s="35">
        <v>0</v>
      </c>
      <c r="AG2042" s="35">
        <v>0</v>
      </c>
      <c r="AH2042" s="36">
        <v>0</v>
      </c>
      <c r="AI2042" s="36">
        <v>0</v>
      </c>
      <c r="AJ2042" s="36">
        <v>0</v>
      </c>
      <c r="AK2042" s="36">
        <v>0</v>
      </c>
      <c r="AL2042" s="36">
        <f t="shared" si="5585"/>
        <v>0</v>
      </c>
      <c r="AM2042" s="36">
        <f t="shared" si="5586"/>
        <v>0</v>
      </c>
      <c r="AN2042" s="37" t="s">
        <v>35</v>
      </c>
    </row>
    <row r="2043" spans="2:40" ht="46.8" hidden="1" customHeight="1" x14ac:dyDescent="0.3">
      <c r="B2043" s="30" t="s">
        <v>845</v>
      </c>
      <c r="C2043" s="30" t="s">
        <v>104</v>
      </c>
      <c r="D2043" s="30" t="s">
        <v>106</v>
      </c>
      <c r="E2043" s="15" t="str">
        <f t="shared" si="5587"/>
        <v>0409</v>
      </c>
      <c r="F2043" s="30" t="s">
        <v>742</v>
      </c>
      <c r="G2043" s="30"/>
      <c r="H2043" s="31" t="s">
        <v>743</v>
      </c>
      <c r="I2043" s="32">
        <f t="shared" si="5558"/>
        <v>0</v>
      </c>
      <c r="J2043" s="32">
        <f t="shared" si="5559"/>
        <v>0</v>
      </c>
      <c r="K2043" s="32">
        <f t="shared" si="5560"/>
        <v>0</v>
      </c>
      <c r="L2043" s="32">
        <f t="shared" si="5561"/>
        <v>0</v>
      </c>
      <c r="M2043" s="32">
        <f t="shared" si="5562"/>
        <v>0</v>
      </c>
      <c r="N2043" s="32">
        <f t="shared" si="5563"/>
        <v>0</v>
      </c>
      <c r="O2043" s="32">
        <f t="shared" si="5564"/>
        <v>0</v>
      </c>
      <c r="P2043" s="32">
        <f t="shared" si="5565"/>
        <v>0</v>
      </c>
      <c r="Q2043" s="32">
        <f t="shared" si="5566"/>
        <v>0</v>
      </c>
      <c r="R2043" s="32">
        <f t="shared" si="5567"/>
        <v>0</v>
      </c>
      <c r="S2043" s="32">
        <f t="shared" si="5568"/>
        <v>0</v>
      </c>
      <c r="T2043" s="32">
        <f t="shared" si="5569"/>
        <v>0</v>
      </c>
      <c r="U2043" s="32">
        <v>0</v>
      </c>
      <c r="V2043" s="32">
        <f t="shared" si="5588"/>
        <v>0</v>
      </c>
      <c r="W2043" s="32">
        <f t="shared" si="5570"/>
        <v>0</v>
      </c>
      <c r="X2043" s="32">
        <f t="shared" si="5571"/>
        <v>0</v>
      </c>
      <c r="Y2043" s="32">
        <f t="shared" si="5572"/>
        <v>0</v>
      </c>
      <c r="Z2043" s="32">
        <f t="shared" si="5573"/>
        <v>0</v>
      </c>
      <c r="AA2043" s="32">
        <f t="shared" si="5574"/>
        <v>0</v>
      </c>
      <c r="AB2043" s="32">
        <f t="shared" si="5575"/>
        <v>0</v>
      </c>
      <c r="AC2043" s="33">
        <f t="shared" si="5576"/>
        <v>0</v>
      </c>
      <c r="AD2043" s="33">
        <f t="shared" si="5577"/>
        <v>0</v>
      </c>
      <c r="AE2043" s="34" t="e">
        <f t="shared" si="5584"/>
        <v>#DIV/0!</v>
      </c>
      <c r="AF2043" s="35">
        <f t="shared" si="5578"/>
        <v>0</v>
      </c>
      <c r="AG2043" s="35">
        <f t="shared" si="5579"/>
        <v>0</v>
      </c>
      <c r="AH2043" s="36">
        <f t="shared" si="5580"/>
        <v>0</v>
      </c>
      <c r="AI2043" s="36">
        <f t="shared" si="5581"/>
        <v>0</v>
      </c>
      <c r="AJ2043" s="36">
        <f t="shared" si="5582"/>
        <v>0</v>
      </c>
      <c r="AK2043" s="36">
        <f t="shared" si="5583"/>
        <v>0</v>
      </c>
      <c r="AL2043" s="36">
        <f t="shared" si="5585"/>
        <v>0</v>
      </c>
      <c r="AM2043" s="36">
        <f t="shared" si="5586"/>
        <v>0</v>
      </c>
      <c r="AN2043" s="37" t="s">
        <v>35</v>
      </c>
    </row>
    <row r="2044" spans="2:40" ht="31.2" hidden="1" customHeight="1" x14ac:dyDescent="0.3">
      <c r="B2044" s="30" t="s">
        <v>845</v>
      </c>
      <c r="C2044" s="30" t="s">
        <v>104</v>
      </c>
      <c r="D2044" s="30" t="s">
        <v>106</v>
      </c>
      <c r="E2044" s="15" t="str">
        <f t="shared" si="5587"/>
        <v>0409</v>
      </c>
      <c r="F2044" s="30" t="s">
        <v>744</v>
      </c>
      <c r="G2044" s="30"/>
      <c r="H2044" s="31" t="s">
        <v>745</v>
      </c>
      <c r="I2044" s="32">
        <f t="shared" si="5558"/>
        <v>0</v>
      </c>
      <c r="J2044" s="32">
        <f t="shared" si="5559"/>
        <v>0</v>
      </c>
      <c r="K2044" s="32">
        <f t="shared" si="5560"/>
        <v>0</v>
      </c>
      <c r="L2044" s="32">
        <f t="shared" si="5561"/>
        <v>0</v>
      </c>
      <c r="M2044" s="32">
        <f t="shared" si="5562"/>
        <v>0</v>
      </c>
      <c r="N2044" s="32">
        <f t="shared" si="5563"/>
        <v>0</v>
      </c>
      <c r="O2044" s="32">
        <f t="shared" si="5564"/>
        <v>0</v>
      </c>
      <c r="P2044" s="32">
        <f t="shared" si="5565"/>
        <v>0</v>
      </c>
      <c r="Q2044" s="32">
        <f t="shared" si="5566"/>
        <v>0</v>
      </c>
      <c r="R2044" s="32">
        <f t="shared" si="5567"/>
        <v>0</v>
      </c>
      <c r="S2044" s="32">
        <f t="shared" si="5568"/>
        <v>0</v>
      </c>
      <c r="T2044" s="32">
        <f t="shared" si="5569"/>
        <v>0</v>
      </c>
      <c r="U2044" s="32">
        <v>0</v>
      </c>
      <c r="V2044" s="32">
        <f t="shared" si="5588"/>
        <v>0</v>
      </c>
      <c r="W2044" s="32">
        <f t="shared" si="5570"/>
        <v>0</v>
      </c>
      <c r="X2044" s="32">
        <f t="shared" si="5571"/>
        <v>0</v>
      </c>
      <c r="Y2044" s="32">
        <f t="shared" si="5572"/>
        <v>0</v>
      </c>
      <c r="Z2044" s="32">
        <f t="shared" si="5573"/>
        <v>0</v>
      </c>
      <c r="AA2044" s="32">
        <f t="shared" si="5574"/>
        <v>0</v>
      </c>
      <c r="AB2044" s="32">
        <f t="shared" si="5575"/>
        <v>0</v>
      </c>
      <c r="AC2044" s="33">
        <f t="shared" si="5576"/>
        <v>0</v>
      </c>
      <c r="AD2044" s="33">
        <f t="shared" si="5577"/>
        <v>0</v>
      </c>
      <c r="AE2044" s="34" t="e">
        <f t="shared" si="5584"/>
        <v>#DIV/0!</v>
      </c>
      <c r="AF2044" s="35">
        <f t="shared" si="5578"/>
        <v>0</v>
      </c>
      <c r="AG2044" s="35">
        <f t="shared" si="5579"/>
        <v>0</v>
      </c>
      <c r="AH2044" s="36">
        <f t="shared" si="5580"/>
        <v>0</v>
      </c>
      <c r="AI2044" s="36">
        <f t="shared" si="5581"/>
        <v>0</v>
      </c>
      <c r="AJ2044" s="36">
        <f t="shared" si="5582"/>
        <v>0</v>
      </c>
      <c r="AK2044" s="36">
        <f t="shared" si="5583"/>
        <v>0</v>
      </c>
      <c r="AL2044" s="36">
        <f t="shared" si="5585"/>
        <v>0</v>
      </c>
      <c r="AM2044" s="36">
        <f t="shared" si="5586"/>
        <v>0</v>
      </c>
      <c r="AN2044" s="37" t="s">
        <v>35</v>
      </c>
    </row>
    <row r="2045" spans="2:40" ht="31.2" hidden="1" customHeight="1" x14ac:dyDescent="0.3">
      <c r="B2045" s="30" t="s">
        <v>845</v>
      </c>
      <c r="C2045" s="30" t="s">
        <v>104</v>
      </c>
      <c r="D2045" s="30" t="s">
        <v>106</v>
      </c>
      <c r="E2045" s="15" t="str">
        <f t="shared" si="5587"/>
        <v>0409</v>
      </c>
      <c r="F2045" s="30" t="s">
        <v>746</v>
      </c>
      <c r="G2045" s="30"/>
      <c r="H2045" s="31" t="s">
        <v>747</v>
      </c>
      <c r="I2045" s="32">
        <f t="shared" si="5558"/>
        <v>0</v>
      </c>
      <c r="J2045" s="32">
        <f t="shared" si="5559"/>
        <v>0</v>
      </c>
      <c r="K2045" s="32">
        <f t="shared" si="5560"/>
        <v>0</v>
      </c>
      <c r="L2045" s="32">
        <f t="shared" si="5561"/>
        <v>0</v>
      </c>
      <c r="M2045" s="32">
        <f t="shared" si="5562"/>
        <v>0</v>
      </c>
      <c r="N2045" s="32">
        <f t="shared" si="5563"/>
        <v>0</v>
      </c>
      <c r="O2045" s="32">
        <f t="shared" si="5564"/>
        <v>0</v>
      </c>
      <c r="P2045" s="32">
        <f t="shared" si="5565"/>
        <v>0</v>
      </c>
      <c r="Q2045" s="32">
        <f t="shared" si="5566"/>
        <v>0</v>
      </c>
      <c r="R2045" s="32">
        <f t="shared" si="5567"/>
        <v>0</v>
      </c>
      <c r="S2045" s="32">
        <f t="shared" si="5568"/>
        <v>0</v>
      </c>
      <c r="T2045" s="32">
        <f t="shared" si="5569"/>
        <v>0</v>
      </c>
      <c r="U2045" s="32">
        <v>0</v>
      </c>
      <c r="V2045" s="32">
        <f t="shared" si="5588"/>
        <v>0</v>
      </c>
      <c r="W2045" s="32">
        <f t="shared" si="5570"/>
        <v>0</v>
      </c>
      <c r="X2045" s="32">
        <f t="shared" si="5571"/>
        <v>0</v>
      </c>
      <c r="Y2045" s="32">
        <f t="shared" si="5572"/>
        <v>0</v>
      </c>
      <c r="Z2045" s="32">
        <f t="shared" si="5573"/>
        <v>0</v>
      </c>
      <c r="AA2045" s="32">
        <f t="shared" si="5574"/>
        <v>0</v>
      </c>
      <c r="AB2045" s="32">
        <f t="shared" si="5575"/>
        <v>0</v>
      </c>
      <c r="AC2045" s="33">
        <f t="shared" si="5576"/>
        <v>0</v>
      </c>
      <c r="AD2045" s="33">
        <f t="shared" si="5577"/>
        <v>0</v>
      </c>
      <c r="AE2045" s="34" t="e">
        <f t="shared" si="5584"/>
        <v>#DIV/0!</v>
      </c>
      <c r="AF2045" s="35">
        <f t="shared" si="5578"/>
        <v>0</v>
      </c>
      <c r="AG2045" s="35">
        <f t="shared" si="5579"/>
        <v>0</v>
      </c>
      <c r="AH2045" s="36">
        <f t="shared" si="5580"/>
        <v>0</v>
      </c>
      <c r="AI2045" s="36">
        <f t="shared" si="5581"/>
        <v>0</v>
      </c>
      <c r="AJ2045" s="36">
        <f t="shared" si="5582"/>
        <v>0</v>
      </c>
      <c r="AK2045" s="36">
        <f t="shared" si="5583"/>
        <v>0</v>
      </c>
      <c r="AL2045" s="36">
        <f t="shared" si="5585"/>
        <v>0</v>
      </c>
      <c r="AM2045" s="36">
        <f t="shared" si="5586"/>
        <v>0</v>
      </c>
      <c r="AN2045" s="37" t="s">
        <v>35</v>
      </c>
    </row>
    <row r="2046" spans="2:40" ht="31.2" hidden="1" customHeight="1" x14ac:dyDescent="0.3">
      <c r="B2046" s="30" t="s">
        <v>845</v>
      </c>
      <c r="C2046" s="30" t="s">
        <v>104</v>
      </c>
      <c r="D2046" s="30" t="s">
        <v>106</v>
      </c>
      <c r="E2046" s="15" t="str">
        <f t="shared" si="5587"/>
        <v>0409</v>
      </c>
      <c r="F2046" s="30" t="s">
        <v>748</v>
      </c>
      <c r="G2046" s="30"/>
      <c r="H2046" s="31" t="s">
        <v>749</v>
      </c>
      <c r="I2046" s="32">
        <f t="shared" si="5558"/>
        <v>0</v>
      </c>
      <c r="J2046" s="32">
        <f t="shared" si="5559"/>
        <v>0</v>
      </c>
      <c r="K2046" s="32">
        <f t="shared" si="5560"/>
        <v>0</v>
      </c>
      <c r="L2046" s="32">
        <f t="shared" si="5561"/>
        <v>0</v>
      </c>
      <c r="M2046" s="32">
        <f t="shared" si="5562"/>
        <v>0</v>
      </c>
      <c r="N2046" s="32">
        <f t="shared" si="5563"/>
        <v>0</v>
      </c>
      <c r="O2046" s="32">
        <f t="shared" si="5564"/>
        <v>0</v>
      </c>
      <c r="P2046" s="32">
        <f t="shared" si="5565"/>
        <v>0</v>
      </c>
      <c r="Q2046" s="32">
        <f t="shared" si="5566"/>
        <v>0</v>
      </c>
      <c r="R2046" s="32">
        <f t="shared" si="5567"/>
        <v>0</v>
      </c>
      <c r="S2046" s="32">
        <f t="shared" si="5568"/>
        <v>0</v>
      </c>
      <c r="T2046" s="32">
        <f t="shared" si="5569"/>
        <v>0</v>
      </c>
      <c r="U2046" s="32">
        <v>0</v>
      </c>
      <c r="V2046" s="32">
        <f t="shared" si="5588"/>
        <v>0</v>
      </c>
      <c r="W2046" s="32">
        <f t="shared" si="5570"/>
        <v>0</v>
      </c>
      <c r="X2046" s="32">
        <f t="shared" si="5571"/>
        <v>0</v>
      </c>
      <c r="Y2046" s="32">
        <f t="shared" si="5572"/>
        <v>0</v>
      </c>
      <c r="Z2046" s="32">
        <f t="shared" si="5573"/>
        <v>0</v>
      </c>
      <c r="AA2046" s="32">
        <f t="shared" si="5574"/>
        <v>0</v>
      </c>
      <c r="AB2046" s="32">
        <f t="shared" si="5575"/>
        <v>0</v>
      </c>
      <c r="AC2046" s="33">
        <f t="shared" si="5576"/>
        <v>0</v>
      </c>
      <c r="AD2046" s="33">
        <f t="shared" si="5577"/>
        <v>0</v>
      </c>
      <c r="AE2046" s="34" t="e">
        <f t="shared" si="5584"/>
        <v>#DIV/0!</v>
      </c>
      <c r="AF2046" s="35">
        <f t="shared" si="5578"/>
        <v>0</v>
      </c>
      <c r="AG2046" s="35">
        <f t="shared" si="5579"/>
        <v>0</v>
      </c>
      <c r="AH2046" s="36">
        <f t="shared" si="5580"/>
        <v>0</v>
      </c>
      <c r="AI2046" s="36">
        <f t="shared" si="5581"/>
        <v>0</v>
      </c>
      <c r="AJ2046" s="36">
        <f t="shared" si="5582"/>
        <v>0</v>
      </c>
      <c r="AK2046" s="36">
        <f t="shared" si="5583"/>
        <v>0</v>
      </c>
      <c r="AL2046" s="36">
        <f t="shared" si="5585"/>
        <v>0</v>
      </c>
      <c r="AM2046" s="36">
        <f t="shared" si="5586"/>
        <v>0</v>
      </c>
      <c r="AN2046" s="37" t="s">
        <v>35</v>
      </c>
    </row>
    <row r="2047" spans="2:40" ht="31.2" hidden="1" customHeight="1" x14ac:dyDescent="0.3">
      <c r="B2047" s="30" t="s">
        <v>845</v>
      </c>
      <c r="C2047" s="30" t="s">
        <v>104</v>
      </c>
      <c r="D2047" s="30" t="s">
        <v>106</v>
      </c>
      <c r="E2047" s="15" t="str">
        <f t="shared" si="5587"/>
        <v>0409</v>
      </c>
      <c r="F2047" s="30" t="s">
        <v>748</v>
      </c>
      <c r="G2047" s="30" t="s">
        <v>50</v>
      </c>
      <c r="H2047" s="31" t="s">
        <v>51</v>
      </c>
      <c r="I2047" s="32">
        <f t="shared" si="5558"/>
        <v>0</v>
      </c>
      <c r="J2047" s="32">
        <f t="shared" si="5559"/>
        <v>0</v>
      </c>
      <c r="K2047" s="32">
        <f t="shared" si="5560"/>
        <v>0</v>
      </c>
      <c r="L2047" s="32">
        <f t="shared" si="5561"/>
        <v>0</v>
      </c>
      <c r="M2047" s="32">
        <f t="shared" si="5562"/>
        <v>0</v>
      </c>
      <c r="N2047" s="32">
        <f t="shared" si="5563"/>
        <v>0</v>
      </c>
      <c r="O2047" s="32">
        <f t="shared" si="5564"/>
        <v>0</v>
      </c>
      <c r="P2047" s="32">
        <f t="shared" si="5565"/>
        <v>0</v>
      </c>
      <c r="Q2047" s="32">
        <f t="shared" si="5566"/>
        <v>0</v>
      </c>
      <c r="R2047" s="32">
        <f t="shared" si="5567"/>
        <v>0</v>
      </c>
      <c r="S2047" s="32">
        <f t="shared" si="5568"/>
        <v>0</v>
      </c>
      <c r="T2047" s="32">
        <f t="shared" si="5569"/>
        <v>0</v>
      </c>
      <c r="U2047" s="32">
        <v>0</v>
      </c>
      <c r="V2047" s="32">
        <f t="shared" si="5588"/>
        <v>0</v>
      </c>
      <c r="W2047" s="32">
        <f t="shared" si="5570"/>
        <v>0</v>
      </c>
      <c r="X2047" s="32">
        <f t="shared" si="5571"/>
        <v>0</v>
      </c>
      <c r="Y2047" s="32">
        <f t="shared" si="5572"/>
        <v>0</v>
      </c>
      <c r="Z2047" s="32">
        <f t="shared" si="5573"/>
        <v>0</v>
      </c>
      <c r="AA2047" s="32">
        <f t="shared" si="5574"/>
        <v>0</v>
      </c>
      <c r="AB2047" s="32">
        <f t="shared" si="5575"/>
        <v>0</v>
      </c>
      <c r="AC2047" s="33">
        <f t="shared" si="5576"/>
        <v>0</v>
      </c>
      <c r="AD2047" s="33">
        <f t="shared" si="5577"/>
        <v>0</v>
      </c>
      <c r="AE2047" s="34" t="e">
        <f t="shared" si="5584"/>
        <v>#DIV/0!</v>
      </c>
      <c r="AF2047" s="35">
        <f t="shared" si="5578"/>
        <v>0</v>
      </c>
      <c r="AG2047" s="35">
        <f t="shared" si="5579"/>
        <v>0</v>
      </c>
      <c r="AH2047" s="36">
        <f t="shared" si="5580"/>
        <v>0</v>
      </c>
      <c r="AI2047" s="36">
        <f t="shared" si="5581"/>
        <v>0</v>
      </c>
      <c r="AJ2047" s="36">
        <f t="shared" si="5582"/>
        <v>0</v>
      </c>
      <c r="AK2047" s="36">
        <f t="shared" si="5583"/>
        <v>0</v>
      </c>
      <c r="AL2047" s="36">
        <f t="shared" si="5585"/>
        <v>0</v>
      </c>
      <c r="AM2047" s="36">
        <f t="shared" si="5586"/>
        <v>0</v>
      </c>
      <c r="AN2047" s="37" t="s">
        <v>35</v>
      </c>
    </row>
    <row r="2048" spans="2:40" ht="31.2" hidden="1" customHeight="1" x14ac:dyDescent="0.3">
      <c r="B2048" s="30" t="s">
        <v>845</v>
      </c>
      <c r="C2048" s="30" t="s">
        <v>104</v>
      </c>
      <c r="D2048" s="30" t="s">
        <v>106</v>
      </c>
      <c r="E2048" s="15" t="str">
        <f t="shared" si="5587"/>
        <v>0409</v>
      </c>
      <c r="F2048" s="30" t="s">
        <v>748</v>
      </c>
      <c r="G2048" s="30" t="s">
        <v>52</v>
      </c>
      <c r="H2048" s="31" t="s">
        <v>53</v>
      </c>
      <c r="I2048" s="32"/>
      <c r="J2048" s="32"/>
      <c r="K2048" s="32"/>
      <c r="L2048" s="32"/>
      <c r="M2048" s="32"/>
      <c r="N2048" s="32"/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2">
        <v>0</v>
      </c>
      <c r="V2048" s="32">
        <f t="shared" si="5588"/>
        <v>0</v>
      </c>
      <c r="W2048" s="32"/>
      <c r="X2048" s="32"/>
      <c r="Y2048" s="32"/>
      <c r="Z2048" s="32"/>
      <c r="AA2048" s="32"/>
      <c r="AB2048" s="32">
        <v>0</v>
      </c>
      <c r="AC2048" s="33">
        <v>0</v>
      </c>
      <c r="AD2048" s="33">
        <v>0</v>
      </c>
      <c r="AE2048" s="34" t="e">
        <f t="shared" si="5584"/>
        <v>#DIV/0!</v>
      </c>
      <c r="AF2048" s="35">
        <v>0</v>
      </c>
      <c r="AG2048" s="35">
        <v>0</v>
      </c>
      <c r="AH2048" s="36">
        <v>0</v>
      </c>
      <c r="AI2048" s="36">
        <v>0</v>
      </c>
      <c r="AJ2048" s="36">
        <v>0</v>
      </c>
      <c r="AK2048" s="36">
        <v>0</v>
      </c>
      <c r="AL2048" s="36">
        <f t="shared" si="5585"/>
        <v>0</v>
      </c>
      <c r="AM2048" s="36">
        <f t="shared" si="5586"/>
        <v>0</v>
      </c>
      <c r="AN2048" s="37" t="s">
        <v>35</v>
      </c>
    </row>
    <row r="2049" spans="2:40" ht="31.2" x14ac:dyDescent="0.3">
      <c r="B2049" s="30" t="s">
        <v>845</v>
      </c>
      <c r="C2049" s="30" t="s">
        <v>104</v>
      </c>
      <c r="D2049" s="30" t="s">
        <v>106</v>
      </c>
      <c r="E2049" s="15" t="str">
        <f t="shared" si="5587"/>
        <v>0409</v>
      </c>
      <c r="F2049" s="30" t="s">
        <v>249</v>
      </c>
      <c r="G2049" s="30"/>
      <c r="H2049" s="31" t="s">
        <v>250</v>
      </c>
      <c r="I2049" s="32">
        <f t="shared" si="5558"/>
        <v>0</v>
      </c>
      <c r="J2049" s="32">
        <f t="shared" si="5559"/>
        <v>0</v>
      </c>
      <c r="K2049" s="32">
        <f t="shared" si="5560"/>
        <v>0</v>
      </c>
      <c r="L2049" s="32">
        <f t="shared" si="5561"/>
        <v>0</v>
      </c>
      <c r="M2049" s="32">
        <f t="shared" si="5562"/>
        <v>0</v>
      </c>
      <c r="N2049" s="32">
        <f t="shared" si="5563"/>
        <v>0</v>
      </c>
      <c r="O2049" s="32">
        <f t="shared" si="5564"/>
        <v>0</v>
      </c>
      <c r="P2049" s="32">
        <f t="shared" si="5565"/>
        <v>0</v>
      </c>
      <c r="Q2049" s="32">
        <f t="shared" si="5566"/>
        <v>0</v>
      </c>
      <c r="R2049" s="32">
        <f t="shared" si="5567"/>
        <v>0</v>
      </c>
      <c r="S2049" s="32">
        <f t="shared" si="5568"/>
        <v>0</v>
      </c>
      <c r="T2049" s="32">
        <f t="shared" si="5569"/>
        <v>0</v>
      </c>
      <c r="U2049" s="32">
        <v>0</v>
      </c>
      <c r="V2049" s="32">
        <f t="shared" si="5588"/>
        <v>0</v>
      </c>
      <c r="W2049" s="32">
        <f t="shared" si="5570"/>
        <v>0</v>
      </c>
      <c r="X2049" s="32">
        <f t="shared" si="5571"/>
        <v>0</v>
      </c>
      <c r="Y2049" s="32">
        <f t="shared" si="5572"/>
        <v>0</v>
      </c>
      <c r="Z2049" s="32">
        <f t="shared" si="5573"/>
        <v>0</v>
      </c>
      <c r="AA2049" s="32">
        <f t="shared" si="5574"/>
        <v>0</v>
      </c>
      <c r="AB2049" s="32">
        <f t="shared" si="5575"/>
        <v>25338.86407</v>
      </c>
      <c r="AC2049" s="33">
        <f t="shared" si="5576"/>
        <v>41035.122390000004</v>
      </c>
      <c r="AD2049" s="33">
        <f t="shared" si="5577"/>
        <v>41035.122390000004</v>
      </c>
      <c r="AE2049" s="34">
        <f t="shared" si="5584"/>
        <v>100</v>
      </c>
      <c r="AF2049" s="32">
        <f t="shared" si="5578"/>
        <v>41035.122390000004</v>
      </c>
      <c r="AG2049" s="32">
        <f t="shared" si="5579"/>
        <v>0</v>
      </c>
      <c r="AH2049" s="32">
        <f t="shared" si="5580"/>
        <v>0</v>
      </c>
      <c r="AI2049" s="32">
        <f t="shared" si="5581"/>
        <v>0</v>
      </c>
      <c r="AJ2049" s="32">
        <f t="shared" si="5582"/>
        <v>0</v>
      </c>
      <c r="AK2049" s="32">
        <f t="shared" si="5583"/>
        <v>0</v>
      </c>
      <c r="AL2049" s="32">
        <f t="shared" si="5585"/>
        <v>41035.122390000004</v>
      </c>
      <c r="AM2049" s="32">
        <f t="shared" si="5586"/>
        <v>-41035.122390000004</v>
      </c>
    </row>
    <row r="2050" spans="2:40" ht="46.8" x14ac:dyDescent="0.3">
      <c r="B2050" s="30" t="s">
        <v>845</v>
      </c>
      <c r="C2050" s="30" t="s">
        <v>104</v>
      </c>
      <c r="D2050" s="30" t="s">
        <v>106</v>
      </c>
      <c r="E2050" s="15" t="str">
        <f t="shared" si="5587"/>
        <v>0409</v>
      </c>
      <c r="F2050" s="30" t="s">
        <v>750</v>
      </c>
      <c r="G2050" s="30"/>
      <c r="H2050" s="31" t="s">
        <v>751</v>
      </c>
      <c r="I2050" s="32">
        <f t="shared" ref="I2050:N2050" si="5589">I2057</f>
        <v>0</v>
      </c>
      <c r="J2050" s="32">
        <f t="shared" si="5589"/>
        <v>0</v>
      </c>
      <c r="K2050" s="32">
        <f t="shared" si="5589"/>
        <v>0</v>
      </c>
      <c r="L2050" s="32">
        <f t="shared" si="5589"/>
        <v>0</v>
      </c>
      <c r="M2050" s="32">
        <f t="shared" si="5589"/>
        <v>0</v>
      </c>
      <c r="N2050" s="32">
        <f t="shared" si="5589"/>
        <v>0</v>
      </c>
      <c r="O2050" s="32">
        <f>O2057+O2051</f>
        <v>0</v>
      </c>
      <c r="P2050" s="32">
        <f>P2057</f>
        <v>0</v>
      </c>
      <c r="Q2050" s="32">
        <f>Q2057</f>
        <v>0</v>
      </c>
      <c r="R2050" s="32">
        <f>R2057</f>
        <v>0</v>
      </c>
      <c r="S2050" s="32">
        <f>S2057</f>
        <v>0</v>
      </c>
      <c r="T2050" s="32">
        <f>T2057</f>
        <v>0</v>
      </c>
      <c r="U2050" s="32">
        <v>0</v>
      </c>
      <c r="V2050" s="32">
        <f t="shared" si="5588"/>
        <v>0</v>
      </c>
      <c r="W2050" s="32">
        <f>W2057</f>
        <v>0</v>
      </c>
      <c r="X2050" s="32">
        <f>X2057</f>
        <v>0</v>
      </c>
      <c r="Y2050" s="32">
        <f>Y2057</f>
        <v>0</v>
      </c>
      <c r="Z2050" s="32">
        <f>Z2057</f>
        <v>0</v>
      </c>
      <c r="AA2050" s="32">
        <f>AA2057</f>
        <v>0</v>
      </c>
      <c r="AB2050" s="32">
        <f>AB2057+AB2051</f>
        <v>25338.86407</v>
      </c>
      <c r="AC2050" s="33">
        <f>AC2057+AC2051</f>
        <v>41035.122390000004</v>
      </c>
      <c r="AD2050" s="33">
        <f>AD2057+AD2051</f>
        <v>41035.122390000004</v>
      </c>
      <c r="AE2050" s="34">
        <f t="shared" si="5584"/>
        <v>100</v>
      </c>
      <c r="AF2050" s="32">
        <f t="shared" ref="AF2050:AK2050" si="5590">AF2057+AF2051</f>
        <v>41035.122390000004</v>
      </c>
      <c r="AG2050" s="32">
        <f t="shared" si="5590"/>
        <v>0</v>
      </c>
      <c r="AH2050" s="32">
        <f t="shared" si="5590"/>
        <v>0</v>
      </c>
      <c r="AI2050" s="32">
        <f t="shared" si="5590"/>
        <v>0</v>
      </c>
      <c r="AJ2050" s="32">
        <f t="shared" si="5590"/>
        <v>0</v>
      </c>
      <c r="AK2050" s="32">
        <f t="shared" si="5590"/>
        <v>0</v>
      </c>
      <c r="AL2050" s="32">
        <f t="shared" si="5585"/>
        <v>41035.122390000004</v>
      </c>
      <c r="AM2050" s="32">
        <f t="shared" si="5586"/>
        <v>-41035.122390000004</v>
      </c>
    </row>
    <row r="2051" spans="2:40" ht="31.2" x14ac:dyDescent="0.3">
      <c r="B2051" s="30" t="s">
        <v>845</v>
      </c>
      <c r="C2051" s="30" t="s">
        <v>104</v>
      </c>
      <c r="D2051" s="30" t="s">
        <v>106</v>
      </c>
      <c r="E2051" s="15" t="str">
        <f t="shared" si="5587"/>
        <v>0409</v>
      </c>
      <c r="F2051" s="30" t="s">
        <v>752</v>
      </c>
      <c r="G2051" s="30"/>
      <c r="H2051" s="31" t="s">
        <v>753</v>
      </c>
      <c r="I2051" s="32"/>
      <c r="J2051" s="32"/>
      <c r="K2051" s="32"/>
      <c r="L2051" s="32"/>
      <c r="M2051" s="32"/>
      <c r="N2051" s="32"/>
      <c r="O2051" s="32">
        <f>O2052</f>
        <v>0</v>
      </c>
      <c r="P2051" s="32"/>
      <c r="Q2051" s="32"/>
      <c r="R2051" s="32"/>
      <c r="S2051" s="32"/>
      <c r="T2051" s="32"/>
      <c r="U2051" s="32"/>
      <c r="V2051" s="32">
        <f t="shared" si="5588"/>
        <v>0</v>
      </c>
      <c r="W2051" s="32"/>
      <c r="X2051" s="32"/>
      <c r="Y2051" s="32"/>
      <c r="Z2051" s="32"/>
      <c r="AA2051" s="32"/>
      <c r="AB2051" s="32">
        <f>AB2052</f>
        <v>0</v>
      </c>
      <c r="AC2051" s="33">
        <f>AC2052</f>
        <v>14453.865000000002</v>
      </c>
      <c r="AD2051" s="33">
        <f>AD2052</f>
        <v>14453.865000000002</v>
      </c>
      <c r="AE2051" s="34">
        <f t="shared" si="5584"/>
        <v>100</v>
      </c>
      <c r="AF2051" s="32">
        <f t="shared" ref="AF2051:AK2051" si="5591">AF2052</f>
        <v>14453.865000000002</v>
      </c>
      <c r="AG2051" s="32">
        <f t="shared" si="5591"/>
        <v>0</v>
      </c>
      <c r="AH2051" s="32">
        <f t="shared" si="5591"/>
        <v>0</v>
      </c>
      <c r="AI2051" s="32">
        <f t="shared" si="5591"/>
        <v>0</v>
      </c>
      <c r="AJ2051" s="32">
        <f t="shared" si="5591"/>
        <v>0</v>
      </c>
      <c r="AK2051" s="32">
        <f t="shared" si="5591"/>
        <v>0</v>
      </c>
      <c r="AL2051" s="32">
        <f t="shared" si="5585"/>
        <v>14453.865000000002</v>
      </c>
      <c r="AM2051" s="32">
        <f t="shared" si="5586"/>
        <v>-14453.865000000002</v>
      </c>
    </row>
    <row r="2052" spans="2:40" ht="46.8" x14ac:dyDescent="0.3">
      <c r="B2052" s="30" t="s">
        <v>845</v>
      </c>
      <c r="C2052" s="30" t="s">
        <v>104</v>
      </c>
      <c r="D2052" s="30" t="s">
        <v>106</v>
      </c>
      <c r="E2052" s="15" t="str">
        <f t="shared" si="5587"/>
        <v>0409</v>
      </c>
      <c r="F2052" s="30" t="s">
        <v>754</v>
      </c>
      <c r="G2052" s="30"/>
      <c r="H2052" s="31" t="s">
        <v>755</v>
      </c>
      <c r="I2052" s="32"/>
      <c r="J2052" s="32"/>
      <c r="K2052" s="32"/>
      <c r="L2052" s="32"/>
      <c r="M2052" s="32"/>
      <c r="N2052" s="32"/>
      <c r="O2052" s="32">
        <f>O2053+O2055</f>
        <v>0</v>
      </c>
      <c r="P2052" s="32"/>
      <c r="Q2052" s="32"/>
      <c r="R2052" s="32"/>
      <c r="S2052" s="32"/>
      <c r="T2052" s="32"/>
      <c r="U2052" s="32"/>
      <c r="V2052" s="32">
        <f t="shared" si="5588"/>
        <v>0</v>
      </c>
      <c r="W2052" s="32"/>
      <c r="X2052" s="32"/>
      <c r="Y2052" s="32"/>
      <c r="Z2052" s="32"/>
      <c r="AA2052" s="32"/>
      <c r="AB2052" s="32">
        <f>AB2053+AB2055</f>
        <v>0</v>
      </c>
      <c r="AC2052" s="33">
        <f>AC2053+AC2055</f>
        <v>14453.865000000002</v>
      </c>
      <c r="AD2052" s="33">
        <f>AD2053+AD2055</f>
        <v>14453.865000000002</v>
      </c>
      <c r="AE2052" s="34">
        <f t="shared" si="5584"/>
        <v>100</v>
      </c>
      <c r="AF2052" s="32">
        <f t="shared" ref="AF2052:AK2052" si="5592">AF2053+AF2055</f>
        <v>14453.865000000002</v>
      </c>
      <c r="AG2052" s="32">
        <f t="shared" si="5592"/>
        <v>0</v>
      </c>
      <c r="AH2052" s="32">
        <f t="shared" si="5592"/>
        <v>0</v>
      </c>
      <c r="AI2052" s="32">
        <f t="shared" si="5592"/>
        <v>0</v>
      </c>
      <c r="AJ2052" s="32">
        <f t="shared" si="5592"/>
        <v>0</v>
      </c>
      <c r="AK2052" s="32">
        <f t="shared" si="5592"/>
        <v>0</v>
      </c>
      <c r="AL2052" s="32">
        <f t="shared" si="5585"/>
        <v>14453.865000000002</v>
      </c>
      <c r="AM2052" s="32">
        <f t="shared" si="5586"/>
        <v>-14453.865000000002</v>
      </c>
    </row>
    <row r="2053" spans="2:40" ht="31.2" x14ac:dyDescent="0.3">
      <c r="B2053" s="30" t="s">
        <v>845</v>
      </c>
      <c r="C2053" s="30" t="s">
        <v>104</v>
      </c>
      <c r="D2053" s="30" t="s">
        <v>106</v>
      </c>
      <c r="E2053" s="15" t="str">
        <f t="shared" si="5587"/>
        <v>0409</v>
      </c>
      <c r="F2053" s="30" t="s">
        <v>754</v>
      </c>
      <c r="G2053" s="30" t="s">
        <v>174</v>
      </c>
      <c r="H2053" s="31" t="s">
        <v>175</v>
      </c>
      <c r="I2053" s="32"/>
      <c r="J2053" s="32"/>
      <c r="K2053" s="32"/>
      <c r="L2053" s="32"/>
      <c r="M2053" s="32"/>
      <c r="N2053" s="32"/>
      <c r="O2053" s="32">
        <f>O2054</f>
        <v>0</v>
      </c>
      <c r="P2053" s="32"/>
      <c r="Q2053" s="32"/>
      <c r="R2053" s="32"/>
      <c r="S2053" s="32"/>
      <c r="T2053" s="32"/>
      <c r="U2053" s="32"/>
      <c r="V2053" s="32">
        <f t="shared" si="5588"/>
        <v>0</v>
      </c>
      <c r="W2053" s="32"/>
      <c r="X2053" s="32"/>
      <c r="Y2053" s="32"/>
      <c r="Z2053" s="32"/>
      <c r="AA2053" s="32"/>
      <c r="AB2053" s="32">
        <f>AB2054</f>
        <v>0</v>
      </c>
      <c r="AC2053" s="33">
        <f>AC2054</f>
        <v>8840.8136300000006</v>
      </c>
      <c r="AD2053" s="33">
        <f>AD2054</f>
        <v>8840.8136300000006</v>
      </c>
      <c r="AE2053" s="34">
        <f t="shared" si="5584"/>
        <v>100</v>
      </c>
      <c r="AF2053" s="32">
        <f t="shared" ref="AF2053:AK2053" si="5593">AF2054</f>
        <v>8840.8136300000006</v>
      </c>
      <c r="AG2053" s="32">
        <f t="shared" si="5593"/>
        <v>0</v>
      </c>
      <c r="AH2053" s="32">
        <f t="shared" si="5593"/>
        <v>0</v>
      </c>
      <c r="AI2053" s="32">
        <f t="shared" si="5593"/>
        <v>0</v>
      </c>
      <c r="AJ2053" s="32">
        <f t="shared" si="5593"/>
        <v>0</v>
      </c>
      <c r="AK2053" s="32">
        <f t="shared" si="5593"/>
        <v>0</v>
      </c>
      <c r="AL2053" s="32">
        <f t="shared" si="5585"/>
        <v>8840.8136300000006</v>
      </c>
      <c r="AM2053" s="32">
        <f t="shared" si="5586"/>
        <v>-8840.8136300000006</v>
      </c>
    </row>
    <row r="2054" spans="2:40" ht="62.4" x14ac:dyDescent="0.3">
      <c r="B2054" s="30" t="s">
        <v>845</v>
      </c>
      <c r="C2054" s="30" t="s">
        <v>104</v>
      </c>
      <c r="D2054" s="30" t="s">
        <v>106</v>
      </c>
      <c r="E2054" s="15" t="str">
        <f t="shared" si="5587"/>
        <v>0409</v>
      </c>
      <c r="F2054" s="30" t="s">
        <v>754</v>
      </c>
      <c r="G2054" s="30" t="s">
        <v>370</v>
      </c>
      <c r="H2054" s="31" t="s">
        <v>371</v>
      </c>
      <c r="I2054" s="32"/>
      <c r="J2054" s="32"/>
      <c r="K2054" s="32"/>
      <c r="L2054" s="32"/>
      <c r="M2054" s="32"/>
      <c r="N2054" s="32"/>
      <c r="O2054" s="32">
        <v>0</v>
      </c>
      <c r="P2054" s="32"/>
      <c r="Q2054" s="32"/>
      <c r="R2054" s="32"/>
      <c r="S2054" s="32"/>
      <c r="T2054" s="32"/>
      <c r="U2054" s="32"/>
      <c r="V2054" s="32">
        <f t="shared" si="5588"/>
        <v>0</v>
      </c>
      <c r="W2054" s="32"/>
      <c r="X2054" s="32"/>
      <c r="Y2054" s="32"/>
      <c r="Z2054" s="32"/>
      <c r="AA2054" s="32"/>
      <c r="AB2054" s="32">
        <v>0</v>
      </c>
      <c r="AC2054" s="33">
        <v>8840.8136300000006</v>
      </c>
      <c r="AD2054" s="33">
        <v>8840.8136300000006</v>
      </c>
      <c r="AE2054" s="34">
        <f t="shared" si="5584"/>
        <v>100</v>
      </c>
      <c r="AF2054" s="32">
        <v>8840.8136300000006</v>
      </c>
      <c r="AG2054" s="32">
        <v>0</v>
      </c>
      <c r="AH2054" s="32">
        <v>0</v>
      </c>
      <c r="AI2054" s="32">
        <v>0</v>
      </c>
      <c r="AJ2054" s="32">
        <v>0</v>
      </c>
      <c r="AK2054" s="32">
        <v>0</v>
      </c>
      <c r="AL2054" s="32">
        <f t="shared" si="5585"/>
        <v>8840.8136300000006</v>
      </c>
      <c r="AM2054" s="32">
        <f t="shared" si="5586"/>
        <v>-8840.8136300000006</v>
      </c>
    </row>
    <row r="2055" spans="2:40" x14ac:dyDescent="0.3">
      <c r="B2055" s="30" t="s">
        <v>845</v>
      </c>
      <c r="C2055" s="30" t="s">
        <v>104</v>
      </c>
      <c r="D2055" s="30" t="s">
        <v>106</v>
      </c>
      <c r="E2055" s="15" t="str">
        <f t="shared" si="5587"/>
        <v>0409</v>
      </c>
      <c r="F2055" s="30" t="s">
        <v>754</v>
      </c>
      <c r="G2055" s="30" t="s">
        <v>56</v>
      </c>
      <c r="H2055" s="31" t="s">
        <v>57</v>
      </c>
      <c r="I2055" s="32"/>
      <c r="J2055" s="32"/>
      <c r="K2055" s="32"/>
      <c r="L2055" s="32"/>
      <c r="M2055" s="32"/>
      <c r="N2055" s="32"/>
      <c r="O2055" s="32">
        <f>O2056</f>
        <v>0</v>
      </c>
      <c r="P2055" s="32"/>
      <c r="Q2055" s="32"/>
      <c r="R2055" s="32"/>
      <c r="S2055" s="32"/>
      <c r="T2055" s="32"/>
      <c r="U2055" s="32"/>
      <c r="V2055" s="32">
        <f t="shared" si="5588"/>
        <v>0</v>
      </c>
      <c r="W2055" s="32"/>
      <c r="X2055" s="32"/>
      <c r="Y2055" s="32"/>
      <c r="Z2055" s="32"/>
      <c r="AA2055" s="32"/>
      <c r="AB2055" s="32">
        <f>AB2056</f>
        <v>0</v>
      </c>
      <c r="AC2055" s="33">
        <f>AC2056</f>
        <v>5613.0513700000001</v>
      </c>
      <c r="AD2055" s="33">
        <f>AD2056</f>
        <v>5613.0513700000001</v>
      </c>
      <c r="AE2055" s="34">
        <f t="shared" si="5584"/>
        <v>100</v>
      </c>
      <c r="AF2055" s="32">
        <f t="shared" ref="AF2055:AK2055" si="5594">AF2056</f>
        <v>5613.0513700000001</v>
      </c>
      <c r="AG2055" s="32">
        <f t="shared" si="5594"/>
        <v>0</v>
      </c>
      <c r="AH2055" s="32">
        <f t="shared" si="5594"/>
        <v>0</v>
      </c>
      <c r="AI2055" s="32">
        <f t="shared" si="5594"/>
        <v>0</v>
      </c>
      <c r="AJ2055" s="32">
        <f t="shared" si="5594"/>
        <v>0</v>
      </c>
      <c r="AK2055" s="32">
        <f t="shared" si="5594"/>
        <v>0</v>
      </c>
      <c r="AL2055" s="32">
        <f t="shared" si="5585"/>
        <v>5613.0513700000001</v>
      </c>
      <c r="AM2055" s="32">
        <f t="shared" si="5586"/>
        <v>-5613.0513700000001</v>
      </c>
    </row>
    <row r="2056" spans="2:40" ht="62.4" x14ac:dyDescent="0.3">
      <c r="B2056" s="30" t="s">
        <v>845</v>
      </c>
      <c r="C2056" s="30" t="s">
        <v>104</v>
      </c>
      <c r="D2056" s="30" t="s">
        <v>106</v>
      </c>
      <c r="E2056" s="15" t="str">
        <f t="shared" si="5587"/>
        <v>0409</v>
      </c>
      <c r="F2056" s="30" t="s">
        <v>754</v>
      </c>
      <c r="G2056" s="30" t="s">
        <v>472</v>
      </c>
      <c r="H2056" s="31" t="s">
        <v>473</v>
      </c>
      <c r="I2056" s="32"/>
      <c r="J2056" s="32"/>
      <c r="K2056" s="32"/>
      <c r="L2056" s="32"/>
      <c r="M2056" s="32"/>
      <c r="N2056" s="32"/>
      <c r="O2056" s="32">
        <v>0</v>
      </c>
      <c r="P2056" s="32"/>
      <c r="Q2056" s="32"/>
      <c r="R2056" s="32"/>
      <c r="S2056" s="32"/>
      <c r="T2056" s="32"/>
      <c r="U2056" s="32"/>
      <c r="V2056" s="32">
        <f t="shared" si="5588"/>
        <v>0</v>
      </c>
      <c r="W2056" s="32"/>
      <c r="X2056" s="32"/>
      <c r="Y2056" s="32"/>
      <c r="Z2056" s="32"/>
      <c r="AA2056" s="32"/>
      <c r="AB2056" s="32">
        <v>0</v>
      </c>
      <c r="AC2056" s="33">
        <v>5613.0513700000001</v>
      </c>
      <c r="AD2056" s="33">
        <v>5613.0513700000001</v>
      </c>
      <c r="AE2056" s="34">
        <f t="shared" si="5584"/>
        <v>100</v>
      </c>
      <c r="AF2056" s="32">
        <v>5613.0513700000001</v>
      </c>
      <c r="AG2056" s="32">
        <v>0</v>
      </c>
      <c r="AH2056" s="32">
        <v>0</v>
      </c>
      <c r="AI2056" s="32">
        <v>0</v>
      </c>
      <c r="AJ2056" s="32">
        <v>0</v>
      </c>
      <c r="AK2056" s="32">
        <v>0</v>
      </c>
      <c r="AL2056" s="32">
        <f t="shared" si="5585"/>
        <v>5613.0513700000001</v>
      </c>
      <c r="AM2056" s="32">
        <f t="shared" si="5586"/>
        <v>-5613.0513700000001</v>
      </c>
    </row>
    <row r="2057" spans="2:40" ht="31.2" x14ac:dyDescent="0.3">
      <c r="B2057" s="30" t="s">
        <v>845</v>
      </c>
      <c r="C2057" s="30" t="s">
        <v>104</v>
      </c>
      <c r="D2057" s="30" t="s">
        <v>106</v>
      </c>
      <c r="E2057" s="15" t="str">
        <f t="shared" si="5587"/>
        <v>0409</v>
      </c>
      <c r="F2057" s="30" t="s">
        <v>756</v>
      </c>
      <c r="G2057" s="30"/>
      <c r="H2057" s="31" t="s">
        <v>757</v>
      </c>
      <c r="I2057" s="32">
        <f t="shared" si="5558"/>
        <v>0</v>
      </c>
      <c r="J2057" s="32">
        <f t="shared" si="5559"/>
        <v>0</v>
      </c>
      <c r="K2057" s="32">
        <f t="shared" si="5560"/>
        <v>0</v>
      </c>
      <c r="L2057" s="32">
        <f t="shared" si="5561"/>
        <v>0</v>
      </c>
      <c r="M2057" s="32">
        <f t="shared" si="5562"/>
        <v>0</v>
      </c>
      <c r="N2057" s="32">
        <f t="shared" si="5563"/>
        <v>0</v>
      </c>
      <c r="O2057" s="32">
        <f t="shared" ref="O2057:T2057" si="5595">O2058</f>
        <v>0</v>
      </c>
      <c r="P2057" s="32">
        <f t="shared" si="5595"/>
        <v>0</v>
      </c>
      <c r="Q2057" s="32">
        <f t="shared" si="5595"/>
        <v>0</v>
      </c>
      <c r="R2057" s="32">
        <f t="shared" si="5595"/>
        <v>0</v>
      </c>
      <c r="S2057" s="32">
        <f t="shared" si="5595"/>
        <v>0</v>
      </c>
      <c r="T2057" s="32">
        <f t="shared" si="5595"/>
        <v>0</v>
      </c>
      <c r="U2057" s="32">
        <v>0</v>
      </c>
      <c r="V2057" s="32">
        <f t="shared" si="5588"/>
        <v>0</v>
      </c>
      <c r="W2057" s="32">
        <f t="shared" ref="W2057:AD2057" si="5596">W2058</f>
        <v>0</v>
      </c>
      <c r="X2057" s="32">
        <f t="shared" si="5596"/>
        <v>0</v>
      </c>
      <c r="Y2057" s="32">
        <f t="shared" si="5596"/>
        <v>0</v>
      </c>
      <c r="Z2057" s="32">
        <f t="shared" si="5596"/>
        <v>0</v>
      </c>
      <c r="AA2057" s="32">
        <f t="shared" si="5596"/>
        <v>0</v>
      </c>
      <c r="AB2057" s="32">
        <f t="shared" si="5596"/>
        <v>25338.86407</v>
      </c>
      <c r="AC2057" s="33">
        <f t="shared" si="5596"/>
        <v>26581.257389999999</v>
      </c>
      <c r="AD2057" s="33">
        <f t="shared" si="5596"/>
        <v>26581.257389999999</v>
      </c>
      <c r="AE2057" s="34">
        <f t="shared" si="5584"/>
        <v>100</v>
      </c>
      <c r="AF2057" s="32">
        <f t="shared" ref="AF2057:AK2057" si="5597">AF2058</f>
        <v>26581.257389999999</v>
      </c>
      <c r="AG2057" s="32">
        <f t="shared" si="5597"/>
        <v>0</v>
      </c>
      <c r="AH2057" s="32">
        <f t="shared" si="5597"/>
        <v>0</v>
      </c>
      <c r="AI2057" s="32">
        <f t="shared" si="5597"/>
        <v>0</v>
      </c>
      <c r="AJ2057" s="32">
        <f t="shared" si="5597"/>
        <v>0</v>
      </c>
      <c r="AK2057" s="32">
        <f t="shared" si="5597"/>
        <v>0</v>
      </c>
      <c r="AL2057" s="32">
        <f t="shared" si="5585"/>
        <v>26581.257389999999</v>
      </c>
      <c r="AM2057" s="32">
        <f t="shared" si="5586"/>
        <v>-26581.257389999999</v>
      </c>
    </row>
    <row r="2058" spans="2:40" ht="31.2" x14ac:dyDescent="0.3">
      <c r="B2058" s="30" t="s">
        <v>845</v>
      </c>
      <c r="C2058" s="30" t="s">
        <v>104</v>
      </c>
      <c r="D2058" s="30" t="s">
        <v>106</v>
      </c>
      <c r="E2058" s="15" t="str">
        <f t="shared" si="5587"/>
        <v>0409</v>
      </c>
      <c r="F2058" s="30" t="s">
        <v>758</v>
      </c>
      <c r="G2058" s="30"/>
      <c r="H2058" s="31" t="s">
        <v>759</v>
      </c>
      <c r="I2058" s="32">
        <f t="shared" ref="I2058:T2058" si="5598">I2059+I2061</f>
        <v>0</v>
      </c>
      <c r="J2058" s="32">
        <f t="shared" si="5598"/>
        <v>0</v>
      </c>
      <c r="K2058" s="32">
        <f t="shared" si="5598"/>
        <v>0</v>
      </c>
      <c r="L2058" s="32">
        <f t="shared" si="5598"/>
        <v>0</v>
      </c>
      <c r="M2058" s="32">
        <f t="shared" si="5598"/>
        <v>0</v>
      </c>
      <c r="N2058" s="32">
        <f t="shared" si="5598"/>
        <v>0</v>
      </c>
      <c r="O2058" s="32">
        <f t="shared" si="5598"/>
        <v>0</v>
      </c>
      <c r="P2058" s="32">
        <f t="shared" si="5598"/>
        <v>0</v>
      </c>
      <c r="Q2058" s="32">
        <f t="shared" si="5598"/>
        <v>0</v>
      </c>
      <c r="R2058" s="32">
        <f t="shared" si="5598"/>
        <v>0</v>
      </c>
      <c r="S2058" s="32">
        <f t="shared" si="5598"/>
        <v>0</v>
      </c>
      <c r="T2058" s="32">
        <f t="shared" si="5598"/>
        <v>0</v>
      </c>
      <c r="U2058" s="32">
        <v>0</v>
      </c>
      <c r="V2058" s="32">
        <f t="shared" si="5588"/>
        <v>0</v>
      </c>
      <c r="W2058" s="32">
        <f t="shared" ref="W2058:AD2058" si="5599">W2059+W2061</f>
        <v>0</v>
      </c>
      <c r="X2058" s="32">
        <f t="shared" si="5599"/>
        <v>0</v>
      </c>
      <c r="Y2058" s="32">
        <f t="shared" si="5599"/>
        <v>0</v>
      </c>
      <c r="Z2058" s="32">
        <f t="shared" si="5599"/>
        <v>0</v>
      </c>
      <c r="AA2058" s="32">
        <f t="shared" si="5599"/>
        <v>0</v>
      </c>
      <c r="AB2058" s="32">
        <f t="shared" si="5599"/>
        <v>25338.86407</v>
      </c>
      <c r="AC2058" s="33">
        <f t="shared" si="5599"/>
        <v>26581.257389999999</v>
      </c>
      <c r="AD2058" s="33">
        <f t="shared" si="5599"/>
        <v>26581.257389999999</v>
      </c>
      <c r="AE2058" s="34">
        <f t="shared" si="5584"/>
        <v>100</v>
      </c>
      <c r="AF2058" s="32">
        <f t="shared" ref="AF2058:AK2058" si="5600">AF2059+AF2061</f>
        <v>26581.257389999999</v>
      </c>
      <c r="AG2058" s="32">
        <f t="shared" si="5600"/>
        <v>0</v>
      </c>
      <c r="AH2058" s="32">
        <f t="shared" si="5600"/>
        <v>0</v>
      </c>
      <c r="AI2058" s="32">
        <f t="shared" si="5600"/>
        <v>0</v>
      </c>
      <c r="AJ2058" s="32">
        <f t="shared" si="5600"/>
        <v>0</v>
      </c>
      <c r="AK2058" s="32">
        <f t="shared" si="5600"/>
        <v>0</v>
      </c>
      <c r="AL2058" s="32">
        <f t="shared" si="5585"/>
        <v>26581.257389999999</v>
      </c>
      <c r="AM2058" s="32">
        <f t="shared" si="5586"/>
        <v>-26581.257389999999</v>
      </c>
    </row>
    <row r="2059" spans="2:40" ht="31.2" x14ac:dyDescent="0.3">
      <c r="B2059" s="30" t="s">
        <v>845</v>
      </c>
      <c r="C2059" s="30" t="s">
        <v>104</v>
      </c>
      <c r="D2059" s="30" t="s">
        <v>106</v>
      </c>
      <c r="E2059" s="15" t="str">
        <f t="shared" si="5587"/>
        <v>0409</v>
      </c>
      <c r="F2059" s="30" t="s">
        <v>758</v>
      </c>
      <c r="G2059" s="30" t="s">
        <v>174</v>
      </c>
      <c r="H2059" s="31" t="s">
        <v>175</v>
      </c>
      <c r="I2059" s="32">
        <f t="shared" ref="I2059:T2059" si="5601">I2060</f>
        <v>0</v>
      </c>
      <c r="J2059" s="32">
        <f t="shared" si="5601"/>
        <v>0</v>
      </c>
      <c r="K2059" s="32">
        <f t="shared" si="5601"/>
        <v>0</v>
      </c>
      <c r="L2059" s="32">
        <f t="shared" si="5601"/>
        <v>0</v>
      </c>
      <c r="M2059" s="32">
        <f t="shared" si="5601"/>
        <v>0</v>
      </c>
      <c r="N2059" s="32">
        <f t="shared" si="5601"/>
        <v>0</v>
      </c>
      <c r="O2059" s="32">
        <f t="shared" si="5601"/>
        <v>0</v>
      </c>
      <c r="P2059" s="32">
        <f t="shared" si="5601"/>
        <v>0</v>
      </c>
      <c r="Q2059" s="32">
        <f t="shared" si="5601"/>
        <v>0</v>
      </c>
      <c r="R2059" s="32">
        <f t="shared" si="5601"/>
        <v>0</v>
      </c>
      <c r="S2059" s="32">
        <f t="shared" si="5601"/>
        <v>0</v>
      </c>
      <c r="T2059" s="32">
        <f t="shared" si="5601"/>
        <v>0</v>
      </c>
      <c r="U2059" s="32">
        <v>0</v>
      </c>
      <c r="V2059" s="32">
        <f t="shared" si="5588"/>
        <v>0</v>
      </c>
      <c r="W2059" s="32">
        <f t="shared" ref="W2059:AD2059" si="5602">W2060</f>
        <v>0</v>
      </c>
      <c r="X2059" s="32">
        <f t="shared" si="5602"/>
        <v>0</v>
      </c>
      <c r="Y2059" s="32">
        <f t="shared" si="5602"/>
        <v>0</v>
      </c>
      <c r="Z2059" s="32">
        <f t="shared" si="5602"/>
        <v>0</v>
      </c>
      <c r="AA2059" s="32">
        <f t="shared" si="5602"/>
        <v>0</v>
      </c>
      <c r="AB2059" s="32">
        <f t="shared" si="5602"/>
        <v>9948.6848300000001</v>
      </c>
      <c r="AC2059" s="33">
        <f t="shared" si="5602"/>
        <v>10973.831829999999</v>
      </c>
      <c r="AD2059" s="33">
        <f t="shared" si="5602"/>
        <v>10973.831829999999</v>
      </c>
      <c r="AE2059" s="34">
        <f t="shared" si="5584"/>
        <v>100</v>
      </c>
      <c r="AF2059" s="32">
        <f t="shared" ref="AF2059:AK2059" si="5603">AF2060</f>
        <v>10973.831829999999</v>
      </c>
      <c r="AG2059" s="32">
        <f t="shared" si="5603"/>
        <v>0</v>
      </c>
      <c r="AH2059" s="32">
        <f t="shared" si="5603"/>
        <v>0</v>
      </c>
      <c r="AI2059" s="32">
        <f t="shared" si="5603"/>
        <v>0</v>
      </c>
      <c r="AJ2059" s="32">
        <f t="shared" si="5603"/>
        <v>0</v>
      </c>
      <c r="AK2059" s="32">
        <f t="shared" si="5603"/>
        <v>0</v>
      </c>
      <c r="AL2059" s="32">
        <f t="shared" si="5585"/>
        <v>10973.831829999999</v>
      </c>
      <c r="AM2059" s="32">
        <f t="shared" si="5586"/>
        <v>-10973.831829999999</v>
      </c>
    </row>
    <row r="2060" spans="2:40" ht="62.4" x14ac:dyDescent="0.3">
      <c r="B2060" s="30" t="s">
        <v>845</v>
      </c>
      <c r="C2060" s="30" t="s">
        <v>104</v>
      </c>
      <c r="D2060" s="30" t="s">
        <v>106</v>
      </c>
      <c r="E2060" s="15" t="str">
        <f t="shared" si="5587"/>
        <v>0409</v>
      </c>
      <c r="F2060" s="30" t="s">
        <v>758</v>
      </c>
      <c r="G2060" s="30" t="s">
        <v>370</v>
      </c>
      <c r="H2060" s="31" t="s">
        <v>371</v>
      </c>
      <c r="I2060" s="32"/>
      <c r="J2060" s="32"/>
      <c r="K2060" s="32"/>
      <c r="L2060" s="32"/>
      <c r="M2060" s="32"/>
      <c r="N2060" s="32"/>
      <c r="O2060" s="32">
        <v>0</v>
      </c>
      <c r="P2060" s="32">
        <v>0</v>
      </c>
      <c r="Q2060" s="32">
        <v>0</v>
      </c>
      <c r="R2060" s="32">
        <v>0</v>
      </c>
      <c r="S2060" s="32">
        <v>0</v>
      </c>
      <c r="T2060" s="32">
        <v>0</v>
      </c>
      <c r="U2060" s="32">
        <v>0</v>
      </c>
      <c r="V2060" s="32">
        <f t="shared" si="5588"/>
        <v>0</v>
      </c>
      <c r="W2060" s="32"/>
      <c r="X2060" s="32"/>
      <c r="Y2060" s="32"/>
      <c r="Z2060" s="32"/>
      <c r="AA2060" s="32"/>
      <c r="AB2060" s="32">
        <v>9948.6848300000001</v>
      </c>
      <c r="AC2060" s="33">
        <v>10973.831829999999</v>
      </c>
      <c r="AD2060" s="33">
        <v>10973.831829999999</v>
      </c>
      <c r="AE2060" s="34">
        <f t="shared" si="5584"/>
        <v>100</v>
      </c>
      <c r="AF2060" s="32">
        <v>10973.831829999999</v>
      </c>
      <c r="AG2060" s="32">
        <v>0</v>
      </c>
      <c r="AH2060" s="32">
        <v>0</v>
      </c>
      <c r="AI2060" s="32">
        <v>0</v>
      </c>
      <c r="AJ2060" s="32">
        <v>0</v>
      </c>
      <c r="AK2060" s="32">
        <v>0</v>
      </c>
      <c r="AL2060" s="32">
        <f t="shared" si="5585"/>
        <v>10973.831829999999</v>
      </c>
      <c r="AM2060" s="32">
        <f t="shared" si="5586"/>
        <v>-10973.831829999999</v>
      </c>
      <c r="AN2060" s="12"/>
    </row>
    <row r="2061" spans="2:40" x14ac:dyDescent="0.3">
      <c r="B2061" s="30" t="s">
        <v>845</v>
      </c>
      <c r="C2061" s="30" t="s">
        <v>104</v>
      </c>
      <c r="D2061" s="30" t="s">
        <v>106</v>
      </c>
      <c r="E2061" s="15" t="str">
        <f t="shared" si="5587"/>
        <v>0409</v>
      </c>
      <c r="F2061" s="30" t="s">
        <v>758</v>
      </c>
      <c r="G2061" s="30" t="s">
        <v>56</v>
      </c>
      <c r="H2061" s="31" t="s">
        <v>57</v>
      </c>
      <c r="I2061" s="32">
        <f t="shared" ref="I2061:T2061" si="5604">I2062</f>
        <v>0</v>
      </c>
      <c r="J2061" s="32">
        <f t="shared" si="5604"/>
        <v>0</v>
      </c>
      <c r="K2061" s="32">
        <f t="shared" si="5604"/>
        <v>0</v>
      </c>
      <c r="L2061" s="32">
        <f t="shared" si="5604"/>
        <v>0</v>
      </c>
      <c r="M2061" s="32">
        <f t="shared" si="5604"/>
        <v>0</v>
      </c>
      <c r="N2061" s="32">
        <f t="shared" si="5604"/>
        <v>0</v>
      </c>
      <c r="O2061" s="32">
        <f t="shared" si="5604"/>
        <v>0</v>
      </c>
      <c r="P2061" s="32">
        <f t="shared" si="5604"/>
        <v>0</v>
      </c>
      <c r="Q2061" s="32">
        <f t="shared" si="5604"/>
        <v>0</v>
      </c>
      <c r="R2061" s="32">
        <f t="shared" si="5604"/>
        <v>0</v>
      </c>
      <c r="S2061" s="32">
        <f t="shared" si="5604"/>
        <v>0</v>
      </c>
      <c r="T2061" s="32">
        <f t="shared" si="5604"/>
        <v>0</v>
      </c>
      <c r="U2061" s="32">
        <v>0</v>
      </c>
      <c r="V2061" s="32">
        <f t="shared" si="5588"/>
        <v>0</v>
      </c>
      <c r="W2061" s="32">
        <f t="shared" ref="W2061:AD2061" si="5605">W2062</f>
        <v>0</v>
      </c>
      <c r="X2061" s="32">
        <f t="shared" si="5605"/>
        <v>0</v>
      </c>
      <c r="Y2061" s="32">
        <f t="shared" si="5605"/>
        <v>0</v>
      </c>
      <c r="Z2061" s="32">
        <f t="shared" si="5605"/>
        <v>0</v>
      </c>
      <c r="AA2061" s="32">
        <f t="shared" si="5605"/>
        <v>0</v>
      </c>
      <c r="AB2061" s="32">
        <f t="shared" si="5605"/>
        <v>15390.179239999999</v>
      </c>
      <c r="AC2061" s="33">
        <f t="shared" si="5605"/>
        <v>15607.42556</v>
      </c>
      <c r="AD2061" s="33">
        <f t="shared" si="5605"/>
        <v>15607.42556</v>
      </c>
      <c r="AE2061" s="34">
        <f t="shared" si="5584"/>
        <v>100</v>
      </c>
      <c r="AF2061" s="32">
        <f t="shared" ref="AF2061:AK2061" si="5606">AF2062</f>
        <v>15607.42556</v>
      </c>
      <c r="AG2061" s="32">
        <f t="shared" si="5606"/>
        <v>0</v>
      </c>
      <c r="AH2061" s="32">
        <f t="shared" si="5606"/>
        <v>0</v>
      </c>
      <c r="AI2061" s="32">
        <f t="shared" si="5606"/>
        <v>0</v>
      </c>
      <c r="AJ2061" s="32">
        <f t="shared" si="5606"/>
        <v>0</v>
      </c>
      <c r="AK2061" s="32">
        <f t="shared" si="5606"/>
        <v>0</v>
      </c>
      <c r="AL2061" s="32">
        <f t="shared" si="5585"/>
        <v>15607.42556</v>
      </c>
      <c r="AM2061" s="32">
        <f t="shared" si="5586"/>
        <v>-15607.42556</v>
      </c>
    </row>
    <row r="2062" spans="2:40" ht="62.4" x14ac:dyDescent="0.3">
      <c r="B2062" s="30" t="s">
        <v>845</v>
      </c>
      <c r="C2062" s="30" t="s">
        <v>104</v>
      </c>
      <c r="D2062" s="30" t="s">
        <v>106</v>
      </c>
      <c r="E2062" s="15" t="str">
        <f t="shared" si="5587"/>
        <v>0409</v>
      </c>
      <c r="F2062" s="30" t="s">
        <v>758</v>
      </c>
      <c r="G2062" s="30" t="s">
        <v>472</v>
      </c>
      <c r="H2062" s="31" t="s">
        <v>473</v>
      </c>
      <c r="I2062" s="32"/>
      <c r="J2062" s="32"/>
      <c r="K2062" s="32"/>
      <c r="L2062" s="32"/>
      <c r="M2062" s="32"/>
      <c r="N2062" s="32"/>
      <c r="O2062" s="32">
        <v>0</v>
      </c>
      <c r="P2062" s="32">
        <v>0</v>
      </c>
      <c r="Q2062" s="32">
        <v>0</v>
      </c>
      <c r="R2062" s="32">
        <v>0</v>
      </c>
      <c r="S2062" s="32">
        <v>0</v>
      </c>
      <c r="T2062" s="32">
        <v>0</v>
      </c>
      <c r="U2062" s="32">
        <v>0</v>
      </c>
      <c r="V2062" s="32">
        <f t="shared" si="5588"/>
        <v>0</v>
      </c>
      <c r="W2062" s="32"/>
      <c r="X2062" s="32"/>
      <c r="Y2062" s="32"/>
      <c r="Z2062" s="32"/>
      <c r="AA2062" s="32"/>
      <c r="AB2062" s="32">
        <v>15390.179239999999</v>
      </c>
      <c r="AC2062" s="33">
        <v>15607.42556</v>
      </c>
      <c r="AD2062" s="33">
        <v>15607.42556</v>
      </c>
      <c r="AE2062" s="34">
        <f t="shared" si="5584"/>
        <v>100</v>
      </c>
      <c r="AF2062" s="32">
        <v>15607.42556</v>
      </c>
      <c r="AG2062" s="32">
        <v>0</v>
      </c>
      <c r="AH2062" s="32">
        <v>0</v>
      </c>
      <c r="AI2062" s="32">
        <v>0</v>
      </c>
      <c r="AJ2062" s="32">
        <v>0</v>
      </c>
      <c r="AK2062" s="32">
        <v>0</v>
      </c>
      <c r="AL2062" s="32">
        <f t="shared" si="5585"/>
        <v>15607.42556</v>
      </c>
      <c r="AM2062" s="32">
        <f t="shared" si="5586"/>
        <v>-15607.42556</v>
      </c>
      <c r="AN2062" s="12"/>
    </row>
    <row r="2063" spans="2:40" ht="31.2" x14ac:dyDescent="0.3">
      <c r="B2063" s="30" t="s">
        <v>845</v>
      </c>
      <c r="C2063" s="30" t="s">
        <v>104</v>
      </c>
      <c r="D2063" s="30" t="s">
        <v>106</v>
      </c>
      <c r="E2063" s="15" t="str">
        <f t="shared" si="5587"/>
        <v>0409</v>
      </c>
      <c r="F2063" s="30" t="s">
        <v>760</v>
      </c>
      <c r="G2063" s="30"/>
      <c r="H2063" s="31" t="s">
        <v>761</v>
      </c>
      <c r="I2063" s="32">
        <f t="shared" ref="I2063:I2065" si="5607">I2064</f>
        <v>15940.5</v>
      </c>
      <c r="J2063" s="32">
        <f t="shared" ref="J2063:J2065" si="5608">J2064</f>
        <v>15940.5</v>
      </c>
      <c r="K2063" s="32">
        <f t="shared" ref="K2063:K2065" si="5609">K2064</f>
        <v>15940.5</v>
      </c>
      <c r="L2063" s="32">
        <f t="shared" ref="L2063:L2065" si="5610">L2064</f>
        <v>0</v>
      </c>
      <c r="M2063" s="32">
        <f t="shared" ref="M2063:M2065" si="5611">M2064</f>
        <v>0</v>
      </c>
      <c r="N2063" s="32">
        <f t="shared" ref="N2063:N2065" si="5612">N2064</f>
        <v>0</v>
      </c>
      <c r="O2063" s="32">
        <f t="shared" ref="O2063:O2065" si="5613">O2064</f>
        <v>0</v>
      </c>
      <c r="P2063" s="32">
        <f t="shared" ref="P2063:P2065" si="5614">P2064</f>
        <v>0</v>
      </c>
      <c r="Q2063" s="32">
        <f t="shared" ref="Q2063:Q2065" si="5615">Q2064</f>
        <v>0</v>
      </c>
      <c r="R2063" s="32">
        <f t="shared" ref="R2063:R2065" si="5616">R2064</f>
        <v>0</v>
      </c>
      <c r="S2063" s="32">
        <f t="shared" ref="S2063:S2065" si="5617">S2064</f>
        <v>0</v>
      </c>
      <c r="T2063" s="32">
        <f t="shared" ref="T2063:T2065" si="5618">T2064</f>
        <v>0</v>
      </c>
      <c r="U2063" s="32">
        <v>0</v>
      </c>
      <c r="V2063" s="32">
        <f t="shared" si="5588"/>
        <v>15940.5</v>
      </c>
      <c r="W2063" s="32">
        <f t="shared" ref="W2063:W2065" si="5619">W2064</f>
        <v>0</v>
      </c>
      <c r="X2063" s="32">
        <f t="shared" ref="X2063:X2065" si="5620">X2064</f>
        <v>0</v>
      </c>
      <c r="Y2063" s="32">
        <f t="shared" ref="Y2063:Y2065" si="5621">Y2064</f>
        <v>0</v>
      </c>
      <c r="Z2063" s="32">
        <f t="shared" ref="Z2063:Z2065" si="5622">Z2064</f>
        <v>0</v>
      </c>
      <c r="AA2063" s="32">
        <f t="shared" ref="AA2063:AA2065" si="5623">AA2064</f>
        <v>0</v>
      </c>
      <c r="AB2063" s="32">
        <f t="shared" ref="AB2063:AB2065" si="5624">AB2064</f>
        <v>13499.91157</v>
      </c>
      <c r="AC2063" s="33">
        <f t="shared" ref="AC2063:AC2065" si="5625">AC2064</f>
        <v>15323.41057</v>
      </c>
      <c r="AD2063" s="33">
        <f t="shared" ref="AD2063:AD2065" si="5626">AD2064</f>
        <v>15323.41057</v>
      </c>
      <c r="AE2063" s="34">
        <f t="shared" si="5584"/>
        <v>100</v>
      </c>
      <c r="AF2063" s="32">
        <f t="shared" ref="AF2063:AF2065" si="5627">AF2064</f>
        <v>15323.41057</v>
      </c>
      <c r="AG2063" s="32">
        <f t="shared" ref="AG2063:AG2065" si="5628">AG2064</f>
        <v>0</v>
      </c>
      <c r="AH2063" s="32">
        <f t="shared" ref="AH2063:AH2065" si="5629">AH2064</f>
        <v>0</v>
      </c>
      <c r="AI2063" s="32">
        <f t="shared" ref="AI2063:AI2065" si="5630">AI2064</f>
        <v>0</v>
      </c>
      <c r="AJ2063" s="32">
        <f t="shared" ref="AJ2063:AJ2065" si="5631">AJ2064</f>
        <v>0</v>
      </c>
      <c r="AK2063" s="32">
        <f t="shared" ref="AK2063:AK2065" si="5632">AK2064</f>
        <v>0</v>
      </c>
      <c r="AL2063" s="32">
        <f t="shared" si="5585"/>
        <v>15323.41057</v>
      </c>
      <c r="AM2063" s="32">
        <f t="shared" si="5586"/>
        <v>617.08942999999999</v>
      </c>
    </row>
    <row r="2064" spans="2:40" ht="31.2" x14ac:dyDescent="0.3">
      <c r="B2064" s="30" t="s">
        <v>845</v>
      </c>
      <c r="C2064" s="30" t="s">
        <v>104</v>
      </c>
      <c r="D2064" s="30" t="s">
        <v>106</v>
      </c>
      <c r="E2064" s="15" t="str">
        <f t="shared" si="5587"/>
        <v>0409</v>
      </c>
      <c r="F2064" s="30" t="s">
        <v>762</v>
      </c>
      <c r="G2064" s="30"/>
      <c r="H2064" s="31" t="s">
        <v>763</v>
      </c>
      <c r="I2064" s="32">
        <f t="shared" si="5607"/>
        <v>15940.5</v>
      </c>
      <c r="J2064" s="32">
        <f t="shared" si="5608"/>
        <v>15940.5</v>
      </c>
      <c r="K2064" s="32">
        <f t="shared" si="5609"/>
        <v>15940.5</v>
      </c>
      <c r="L2064" s="32">
        <f t="shared" si="5610"/>
        <v>0</v>
      </c>
      <c r="M2064" s="32">
        <f t="shared" si="5611"/>
        <v>0</v>
      </c>
      <c r="N2064" s="32">
        <f t="shared" si="5612"/>
        <v>0</v>
      </c>
      <c r="O2064" s="32">
        <f t="shared" si="5613"/>
        <v>0</v>
      </c>
      <c r="P2064" s="32">
        <f t="shared" si="5614"/>
        <v>0</v>
      </c>
      <c r="Q2064" s="32">
        <f t="shared" si="5615"/>
        <v>0</v>
      </c>
      <c r="R2064" s="32">
        <f t="shared" si="5616"/>
        <v>0</v>
      </c>
      <c r="S2064" s="32">
        <f t="shared" si="5617"/>
        <v>0</v>
      </c>
      <c r="T2064" s="32">
        <f t="shared" si="5618"/>
        <v>0</v>
      </c>
      <c r="U2064" s="32">
        <v>0</v>
      </c>
      <c r="V2064" s="32">
        <f t="shared" si="5588"/>
        <v>15940.5</v>
      </c>
      <c r="W2064" s="32">
        <f t="shared" si="5619"/>
        <v>0</v>
      </c>
      <c r="X2064" s="32">
        <f t="shared" si="5620"/>
        <v>0</v>
      </c>
      <c r="Y2064" s="32">
        <f t="shared" si="5621"/>
        <v>0</v>
      </c>
      <c r="Z2064" s="32">
        <f t="shared" si="5622"/>
        <v>0</v>
      </c>
      <c r="AA2064" s="32">
        <f t="shared" si="5623"/>
        <v>0</v>
      </c>
      <c r="AB2064" s="32">
        <f t="shared" si="5624"/>
        <v>13499.91157</v>
      </c>
      <c r="AC2064" s="33">
        <f t="shared" si="5625"/>
        <v>15323.41057</v>
      </c>
      <c r="AD2064" s="33">
        <f t="shared" si="5626"/>
        <v>15323.41057</v>
      </c>
      <c r="AE2064" s="34">
        <f t="shared" si="5584"/>
        <v>100</v>
      </c>
      <c r="AF2064" s="32">
        <f t="shared" si="5627"/>
        <v>15323.41057</v>
      </c>
      <c r="AG2064" s="32">
        <f t="shared" si="5628"/>
        <v>0</v>
      </c>
      <c r="AH2064" s="32">
        <f t="shared" si="5629"/>
        <v>0</v>
      </c>
      <c r="AI2064" s="32">
        <f t="shared" si="5630"/>
        <v>0</v>
      </c>
      <c r="AJ2064" s="32">
        <f t="shared" si="5631"/>
        <v>0</v>
      </c>
      <c r="AK2064" s="32">
        <f t="shared" si="5632"/>
        <v>0</v>
      </c>
      <c r="AL2064" s="32">
        <f t="shared" si="5585"/>
        <v>15323.41057</v>
      </c>
      <c r="AM2064" s="32">
        <f t="shared" si="5586"/>
        <v>617.08942999999999</v>
      </c>
    </row>
    <row r="2065" spans="2:40" ht="46.8" x14ac:dyDescent="0.3">
      <c r="B2065" s="30" t="s">
        <v>845</v>
      </c>
      <c r="C2065" s="30" t="s">
        <v>104</v>
      </c>
      <c r="D2065" s="30" t="s">
        <v>106</v>
      </c>
      <c r="E2065" s="15" t="str">
        <f t="shared" si="5587"/>
        <v>0409</v>
      </c>
      <c r="F2065" s="30" t="s">
        <v>764</v>
      </c>
      <c r="G2065" s="30"/>
      <c r="H2065" s="31" t="s">
        <v>765</v>
      </c>
      <c r="I2065" s="32">
        <f t="shared" si="5607"/>
        <v>15940.5</v>
      </c>
      <c r="J2065" s="32">
        <f t="shared" si="5608"/>
        <v>15940.5</v>
      </c>
      <c r="K2065" s="32">
        <f t="shared" si="5609"/>
        <v>15940.5</v>
      </c>
      <c r="L2065" s="32">
        <f t="shared" si="5610"/>
        <v>0</v>
      </c>
      <c r="M2065" s="32">
        <f t="shared" si="5611"/>
        <v>0</v>
      </c>
      <c r="N2065" s="32">
        <f t="shared" si="5612"/>
        <v>0</v>
      </c>
      <c r="O2065" s="32">
        <f t="shared" si="5613"/>
        <v>0</v>
      </c>
      <c r="P2065" s="32">
        <f t="shared" si="5614"/>
        <v>0</v>
      </c>
      <c r="Q2065" s="32">
        <f t="shared" si="5615"/>
        <v>0</v>
      </c>
      <c r="R2065" s="32">
        <f t="shared" si="5616"/>
        <v>0</v>
      </c>
      <c r="S2065" s="32">
        <f t="shared" si="5617"/>
        <v>0</v>
      </c>
      <c r="T2065" s="32">
        <f t="shared" si="5618"/>
        <v>0</v>
      </c>
      <c r="U2065" s="32">
        <v>0</v>
      </c>
      <c r="V2065" s="32">
        <f t="shared" si="5588"/>
        <v>15940.5</v>
      </c>
      <c r="W2065" s="32">
        <f t="shared" si="5619"/>
        <v>0</v>
      </c>
      <c r="X2065" s="32">
        <f t="shared" si="5620"/>
        <v>0</v>
      </c>
      <c r="Y2065" s="32">
        <f t="shared" si="5621"/>
        <v>0</v>
      </c>
      <c r="Z2065" s="32">
        <f t="shared" si="5622"/>
        <v>0</v>
      </c>
      <c r="AA2065" s="32">
        <f t="shared" si="5623"/>
        <v>0</v>
      </c>
      <c r="AB2065" s="32">
        <f t="shared" si="5624"/>
        <v>13499.91157</v>
      </c>
      <c r="AC2065" s="33">
        <f t="shared" si="5625"/>
        <v>15323.41057</v>
      </c>
      <c r="AD2065" s="33">
        <f t="shared" si="5626"/>
        <v>15323.41057</v>
      </c>
      <c r="AE2065" s="34">
        <f t="shared" si="5584"/>
        <v>100</v>
      </c>
      <c r="AF2065" s="32">
        <f t="shared" si="5627"/>
        <v>15323.41057</v>
      </c>
      <c r="AG2065" s="32">
        <f t="shared" si="5628"/>
        <v>0</v>
      </c>
      <c r="AH2065" s="32">
        <f t="shared" si="5629"/>
        <v>0</v>
      </c>
      <c r="AI2065" s="32">
        <f t="shared" si="5630"/>
        <v>0</v>
      </c>
      <c r="AJ2065" s="32">
        <f t="shared" si="5631"/>
        <v>0</v>
      </c>
      <c r="AK2065" s="32">
        <f t="shared" si="5632"/>
        <v>0</v>
      </c>
      <c r="AL2065" s="32">
        <f t="shared" si="5585"/>
        <v>15323.41057</v>
      </c>
      <c r="AM2065" s="32">
        <f t="shared" si="5586"/>
        <v>617.08942999999999</v>
      </c>
    </row>
    <row r="2066" spans="2:40" ht="31.2" x14ac:dyDescent="0.3">
      <c r="B2066" s="30" t="s">
        <v>845</v>
      </c>
      <c r="C2066" s="30" t="s">
        <v>104</v>
      </c>
      <c r="D2066" s="30" t="s">
        <v>106</v>
      </c>
      <c r="E2066" s="15" t="str">
        <f t="shared" si="5587"/>
        <v>0409</v>
      </c>
      <c r="F2066" s="30" t="s">
        <v>766</v>
      </c>
      <c r="G2066" s="30"/>
      <c r="H2066" s="31" t="s">
        <v>767</v>
      </c>
      <c r="I2066" s="32">
        <f t="shared" ref="I2066:N2066" si="5633">I2069</f>
        <v>15940.5</v>
      </c>
      <c r="J2066" s="32">
        <f t="shared" si="5633"/>
        <v>15940.5</v>
      </c>
      <c r="K2066" s="32">
        <f t="shared" si="5633"/>
        <v>15940.5</v>
      </c>
      <c r="L2066" s="32">
        <f t="shared" si="5633"/>
        <v>0</v>
      </c>
      <c r="M2066" s="32">
        <f t="shared" si="5633"/>
        <v>0</v>
      </c>
      <c r="N2066" s="32">
        <f t="shared" si="5633"/>
        <v>0</v>
      </c>
      <c r="O2066" s="32">
        <f>O2069+O2067</f>
        <v>0</v>
      </c>
      <c r="P2066" s="32">
        <f>P2069+P2067</f>
        <v>0</v>
      </c>
      <c r="Q2066" s="32">
        <f>Q2069+Q2067</f>
        <v>0</v>
      </c>
      <c r="R2066" s="32">
        <f>R2069</f>
        <v>0</v>
      </c>
      <c r="S2066" s="32">
        <f>S2069</f>
        <v>0</v>
      </c>
      <c r="T2066" s="32">
        <f>T2069</f>
        <v>0</v>
      </c>
      <c r="U2066" s="32">
        <v>0</v>
      </c>
      <c r="V2066" s="32">
        <f t="shared" si="5588"/>
        <v>15940.5</v>
      </c>
      <c r="W2066" s="32">
        <f>W2069</f>
        <v>0</v>
      </c>
      <c r="X2066" s="32">
        <f>X2069</f>
        <v>0</v>
      </c>
      <c r="Y2066" s="32">
        <f>Y2069</f>
        <v>0</v>
      </c>
      <c r="Z2066" s="32">
        <f>Z2069</f>
        <v>0</v>
      </c>
      <c r="AA2066" s="32">
        <f>AA2069</f>
        <v>0</v>
      </c>
      <c r="AB2066" s="32">
        <f>AB2069+AB2067</f>
        <v>13499.91157</v>
      </c>
      <c r="AC2066" s="33">
        <f>AC2069+AC2067</f>
        <v>15323.41057</v>
      </c>
      <c r="AD2066" s="33">
        <f>AD2069+AD2067</f>
        <v>15323.41057</v>
      </c>
      <c r="AE2066" s="34">
        <f t="shared" si="5584"/>
        <v>100</v>
      </c>
      <c r="AF2066" s="32">
        <f t="shared" ref="AF2066:AK2066" si="5634">AF2069+AF2067</f>
        <v>15323.41057</v>
      </c>
      <c r="AG2066" s="32">
        <f t="shared" si="5634"/>
        <v>0</v>
      </c>
      <c r="AH2066" s="32">
        <f t="shared" si="5634"/>
        <v>0</v>
      </c>
      <c r="AI2066" s="32">
        <f t="shared" si="5634"/>
        <v>0</v>
      </c>
      <c r="AJ2066" s="32">
        <f t="shared" si="5634"/>
        <v>0</v>
      </c>
      <c r="AK2066" s="32">
        <f t="shared" si="5634"/>
        <v>0</v>
      </c>
      <c r="AL2066" s="32">
        <f t="shared" si="5585"/>
        <v>15323.41057</v>
      </c>
      <c r="AM2066" s="32">
        <f t="shared" si="5586"/>
        <v>617.08942999999999</v>
      </c>
    </row>
    <row r="2067" spans="2:40" ht="31.2" x14ac:dyDescent="0.3">
      <c r="B2067" s="30" t="s">
        <v>845</v>
      </c>
      <c r="C2067" s="30" t="s">
        <v>104</v>
      </c>
      <c r="D2067" s="30" t="s">
        <v>106</v>
      </c>
      <c r="E2067" s="15" t="str">
        <f t="shared" si="5587"/>
        <v>0409</v>
      </c>
      <c r="F2067" s="30" t="s">
        <v>766</v>
      </c>
      <c r="G2067" s="30" t="s">
        <v>174</v>
      </c>
      <c r="H2067" s="31" t="s">
        <v>175</v>
      </c>
      <c r="I2067" s="32"/>
      <c r="J2067" s="32"/>
      <c r="K2067" s="32"/>
      <c r="L2067" s="32"/>
      <c r="M2067" s="32"/>
      <c r="N2067" s="32"/>
      <c r="O2067" s="32">
        <f>O2068</f>
        <v>0</v>
      </c>
      <c r="P2067" s="32">
        <f>P2068</f>
        <v>0</v>
      </c>
      <c r="Q2067" s="32">
        <f>Q2068</f>
        <v>0</v>
      </c>
      <c r="R2067" s="32"/>
      <c r="S2067" s="32"/>
      <c r="T2067" s="32"/>
      <c r="U2067" s="32"/>
      <c r="V2067" s="32">
        <f t="shared" si="5588"/>
        <v>0</v>
      </c>
      <c r="W2067" s="32"/>
      <c r="X2067" s="32"/>
      <c r="Y2067" s="32"/>
      <c r="Z2067" s="32"/>
      <c r="AA2067" s="32"/>
      <c r="AB2067" s="32">
        <f>AB2068</f>
        <v>1167</v>
      </c>
      <c r="AC2067" s="33">
        <f>AC2068</f>
        <v>2990.4989999999998</v>
      </c>
      <c r="AD2067" s="33">
        <f>AD2068</f>
        <v>2990.4989999999998</v>
      </c>
      <c r="AE2067" s="34">
        <f t="shared" si="5584"/>
        <v>100</v>
      </c>
      <c r="AF2067" s="32">
        <f t="shared" ref="AF2067:AK2067" si="5635">AF2068</f>
        <v>2990.4989999999998</v>
      </c>
      <c r="AG2067" s="32">
        <f t="shared" si="5635"/>
        <v>0</v>
      </c>
      <c r="AH2067" s="32">
        <f t="shared" si="5635"/>
        <v>0</v>
      </c>
      <c r="AI2067" s="32">
        <f t="shared" si="5635"/>
        <v>0</v>
      </c>
      <c r="AJ2067" s="32">
        <f t="shared" si="5635"/>
        <v>0</v>
      </c>
      <c r="AK2067" s="32">
        <f t="shared" si="5635"/>
        <v>0</v>
      </c>
      <c r="AL2067" s="32">
        <f t="shared" si="5585"/>
        <v>2990.4989999999998</v>
      </c>
      <c r="AM2067" s="32">
        <f t="shared" si="5586"/>
        <v>-2990.4989999999998</v>
      </c>
    </row>
    <row r="2068" spans="2:40" ht="62.4" x14ac:dyDescent="0.3">
      <c r="B2068" s="30" t="s">
        <v>845</v>
      </c>
      <c r="C2068" s="30" t="s">
        <v>104</v>
      </c>
      <c r="D2068" s="30" t="s">
        <v>106</v>
      </c>
      <c r="E2068" s="15" t="str">
        <f t="shared" si="5587"/>
        <v>0409</v>
      </c>
      <c r="F2068" s="30" t="s">
        <v>766</v>
      </c>
      <c r="G2068" s="30" t="s">
        <v>370</v>
      </c>
      <c r="H2068" s="31" t="s">
        <v>371</v>
      </c>
      <c r="I2068" s="32"/>
      <c r="J2068" s="32"/>
      <c r="K2068" s="32"/>
      <c r="L2068" s="32"/>
      <c r="M2068" s="32"/>
      <c r="N2068" s="32"/>
      <c r="O2068" s="32">
        <v>0</v>
      </c>
      <c r="P2068" s="32">
        <v>0</v>
      </c>
      <c r="Q2068" s="32">
        <v>0</v>
      </c>
      <c r="R2068" s="32"/>
      <c r="S2068" s="32"/>
      <c r="T2068" s="32"/>
      <c r="U2068" s="32"/>
      <c r="V2068" s="32">
        <f t="shared" si="5588"/>
        <v>0</v>
      </c>
      <c r="W2068" s="32"/>
      <c r="X2068" s="32"/>
      <c r="Y2068" s="32"/>
      <c r="Z2068" s="32"/>
      <c r="AA2068" s="32"/>
      <c r="AB2068" s="32">
        <v>1167</v>
      </c>
      <c r="AC2068" s="33">
        <v>2990.4989999999998</v>
      </c>
      <c r="AD2068" s="33">
        <v>2990.4989999999998</v>
      </c>
      <c r="AE2068" s="34">
        <f t="shared" si="5584"/>
        <v>100</v>
      </c>
      <c r="AF2068" s="32">
        <v>2990.4989999999998</v>
      </c>
      <c r="AG2068" s="32">
        <v>0</v>
      </c>
      <c r="AH2068" s="32">
        <v>0</v>
      </c>
      <c r="AI2068" s="32">
        <v>0</v>
      </c>
      <c r="AJ2068" s="32">
        <v>0</v>
      </c>
      <c r="AK2068" s="32">
        <v>0</v>
      </c>
      <c r="AL2068" s="32">
        <f t="shared" si="5585"/>
        <v>2990.4989999999998</v>
      </c>
      <c r="AM2068" s="32">
        <f t="shared" si="5586"/>
        <v>-2990.4989999999998</v>
      </c>
    </row>
    <row r="2069" spans="2:40" x14ac:dyDescent="0.3">
      <c r="B2069" s="30" t="s">
        <v>845</v>
      </c>
      <c r="C2069" s="30" t="s">
        <v>104</v>
      </c>
      <c r="D2069" s="30" t="s">
        <v>106</v>
      </c>
      <c r="E2069" s="15" t="str">
        <f t="shared" si="5587"/>
        <v>0409</v>
      </c>
      <c r="F2069" s="30" t="s">
        <v>766</v>
      </c>
      <c r="G2069" s="30" t="s">
        <v>56</v>
      </c>
      <c r="H2069" s="31" t="s">
        <v>57</v>
      </c>
      <c r="I2069" s="32">
        <f t="shared" ref="I2069:T2069" si="5636">I2070</f>
        <v>15940.5</v>
      </c>
      <c r="J2069" s="32">
        <f t="shared" si="5636"/>
        <v>15940.5</v>
      </c>
      <c r="K2069" s="32">
        <f t="shared" si="5636"/>
        <v>15940.5</v>
      </c>
      <c r="L2069" s="32">
        <f t="shared" si="5636"/>
        <v>0</v>
      </c>
      <c r="M2069" s="32">
        <f t="shared" si="5636"/>
        <v>0</v>
      </c>
      <c r="N2069" s="32">
        <f t="shared" si="5636"/>
        <v>0</v>
      </c>
      <c r="O2069" s="32">
        <f t="shared" si="5636"/>
        <v>0</v>
      </c>
      <c r="P2069" s="32">
        <f t="shared" si="5636"/>
        <v>0</v>
      </c>
      <c r="Q2069" s="32">
        <f t="shared" si="5636"/>
        <v>0</v>
      </c>
      <c r="R2069" s="32">
        <f t="shared" si="5636"/>
        <v>0</v>
      </c>
      <c r="S2069" s="32">
        <f t="shared" si="5636"/>
        <v>0</v>
      </c>
      <c r="T2069" s="32">
        <f t="shared" si="5636"/>
        <v>0</v>
      </c>
      <c r="U2069" s="32">
        <v>0</v>
      </c>
      <c r="V2069" s="32">
        <f t="shared" si="5588"/>
        <v>15940.5</v>
      </c>
      <c r="W2069" s="32">
        <f t="shared" ref="W2069:AD2069" si="5637">W2070</f>
        <v>0</v>
      </c>
      <c r="X2069" s="32">
        <f t="shared" si="5637"/>
        <v>0</v>
      </c>
      <c r="Y2069" s="32">
        <f t="shared" si="5637"/>
        <v>0</v>
      </c>
      <c r="Z2069" s="32">
        <f t="shared" si="5637"/>
        <v>0</v>
      </c>
      <c r="AA2069" s="32">
        <f t="shared" si="5637"/>
        <v>0</v>
      </c>
      <c r="AB2069" s="32">
        <f t="shared" si="5637"/>
        <v>12332.91157</v>
      </c>
      <c r="AC2069" s="33">
        <f t="shared" si="5637"/>
        <v>12332.91157</v>
      </c>
      <c r="AD2069" s="33">
        <f t="shared" si="5637"/>
        <v>12332.91157</v>
      </c>
      <c r="AE2069" s="34">
        <f t="shared" si="5584"/>
        <v>100</v>
      </c>
      <c r="AF2069" s="32">
        <f t="shared" ref="AF2069:AK2069" si="5638">AF2070</f>
        <v>12332.91157</v>
      </c>
      <c r="AG2069" s="32">
        <f t="shared" si="5638"/>
        <v>0</v>
      </c>
      <c r="AH2069" s="32">
        <f t="shared" si="5638"/>
        <v>0</v>
      </c>
      <c r="AI2069" s="32">
        <f t="shared" si="5638"/>
        <v>0</v>
      </c>
      <c r="AJ2069" s="32">
        <f t="shared" si="5638"/>
        <v>0</v>
      </c>
      <c r="AK2069" s="32">
        <f t="shared" si="5638"/>
        <v>0</v>
      </c>
      <c r="AL2069" s="32">
        <f t="shared" si="5585"/>
        <v>12332.91157</v>
      </c>
      <c r="AM2069" s="32">
        <f t="shared" si="5586"/>
        <v>3607.5884299999998</v>
      </c>
    </row>
    <row r="2070" spans="2:40" ht="62.4" x14ac:dyDescent="0.3">
      <c r="B2070" s="30" t="s">
        <v>845</v>
      </c>
      <c r="C2070" s="30" t="s">
        <v>104</v>
      </c>
      <c r="D2070" s="30" t="s">
        <v>106</v>
      </c>
      <c r="E2070" s="15" t="str">
        <f t="shared" si="5587"/>
        <v>0409</v>
      </c>
      <c r="F2070" s="30" t="s">
        <v>766</v>
      </c>
      <c r="G2070" s="30" t="s">
        <v>472</v>
      </c>
      <c r="H2070" s="31" t="s">
        <v>473</v>
      </c>
      <c r="I2070" s="32">
        <v>15940.5</v>
      </c>
      <c r="J2070" s="32">
        <v>15940.5</v>
      </c>
      <c r="K2070" s="32">
        <v>15940.5</v>
      </c>
      <c r="L2070" s="32"/>
      <c r="M2070" s="32"/>
      <c r="N2070" s="32"/>
      <c r="O2070" s="32">
        <v>0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2">
        <v>0</v>
      </c>
      <c r="V2070" s="32">
        <f t="shared" si="5588"/>
        <v>15940.5</v>
      </c>
      <c r="W2070" s="32"/>
      <c r="X2070" s="32"/>
      <c r="Y2070" s="32"/>
      <c r="Z2070" s="32"/>
      <c r="AA2070" s="32"/>
      <c r="AB2070" s="32">
        <v>12332.91157</v>
      </c>
      <c r="AC2070" s="33">
        <v>12332.91157</v>
      </c>
      <c r="AD2070" s="33">
        <v>12332.91157</v>
      </c>
      <c r="AE2070" s="34">
        <f t="shared" si="5584"/>
        <v>100</v>
      </c>
      <c r="AF2070" s="32">
        <v>12332.91157</v>
      </c>
      <c r="AG2070" s="32">
        <v>0</v>
      </c>
      <c r="AH2070" s="32">
        <v>0</v>
      </c>
      <c r="AI2070" s="32">
        <v>0</v>
      </c>
      <c r="AJ2070" s="32">
        <v>0</v>
      </c>
      <c r="AK2070" s="32">
        <v>0</v>
      </c>
      <c r="AL2070" s="32">
        <f t="shared" si="5585"/>
        <v>12332.91157</v>
      </c>
      <c r="AM2070" s="32">
        <f t="shared" si="5586"/>
        <v>3607.5884299999998</v>
      </c>
      <c r="AN2070" s="12"/>
    </row>
    <row r="2071" spans="2:40" ht="31.2" x14ac:dyDescent="0.3">
      <c r="B2071" s="30" t="s">
        <v>845</v>
      </c>
      <c r="C2071" s="30" t="s">
        <v>104</v>
      </c>
      <c r="D2071" s="30" t="s">
        <v>106</v>
      </c>
      <c r="E2071" s="15" t="str">
        <f t="shared" si="5587"/>
        <v>0409</v>
      </c>
      <c r="F2071" s="30" t="s">
        <v>78</v>
      </c>
      <c r="G2071" s="30"/>
      <c r="H2071" s="31" t="s">
        <v>79</v>
      </c>
      <c r="I2071" s="32">
        <f t="shared" ref="I2071:T2071" si="5639">I2072</f>
        <v>0</v>
      </c>
      <c r="J2071" s="32">
        <f t="shared" si="5639"/>
        <v>0</v>
      </c>
      <c r="K2071" s="32">
        <f t="shared" si="5639"/>
        <v>0</v>
      </c>
      <c r="L2071" s="32">
        <f t="shared" si="5639"/>
        <v>0</v>
      </c>
      <c r="M2071" s="32">
        <f t="shared" si="5639"/>
        <v>0</v>
      </c>
      <c r="N2071" s="32">
        <f t="shared" si="5639"/>
        <v>0</v>
      </c>
      <c r="O2071" s="32">
        <f t="shared" si="5639"/>
        <v>0</v>
      </c>
      <c r="P2071" s="32">
        <f t="shared" si="5639"/>
        <v>0</v>
      </c>
      <c r="Q2071" s="32">
        <f t="shared" si="5639"/>
        <v>0</v>
      </c>
      <c r="R2071" s="32">
        <f t="shared" si="5639"/>
        <v>0</v>
      </c>
      <c r="S2071" s="32">
        <f t="shared" si="5639"/>
        <v>0</v>
      </c>
      <c r="T2071" s="32">
        <f t="shared" si="5639"/>
        <v>0</v>
      </c>
      <c r="U2071" s="32">
        <v>0</v>
      </c>
      <c r="V2071" s="32">
        <f t="shared" si="5588"/>
        <v>0</v>
      </c>
      <c r="W2071" s="32">
        <f t="shared" ref="W2071:AD2071" si="5640">W2072</f>
        <v>0</v>
      </c>
      <c r="X2071" s="32">
        <f t="shared" si="5640"/>
        <v>0</v>
      </c>
      <c r="Y2071" s="32">
        <f t="shared" si="5640"/>
        <v>0</v>
      </c>
      <c r="Z2071" s="32">
        <f t="shared" si="5640"/>
        <v>0</v>
      </c>
      <c r="AA2071" s="32">
        <f t="shared" si="5640"/>
        <v>0</v>
      </c>
      <c r="AB2071" s="32">
        <f t="shared" si="5640"/>
        <v>900</v>
      </c>
      <c r="AC2071" s="33">
        <f t="shared" si="5640"/>
        <v>900</v>
      </c>
      <c r="AD2071" s="33">
        <f t="shared" si="5640"/>
        <v>900</v>
      </c>
      <c r="AE2071" s="34">
        <f t="shared" si="5584"/>
        <v>100</v>
      </c>
      <c r="AF2071" s="32">
        <f t="shared" ref="AF2071:AK2071" si="5641">AF2072</f>
        <v>900</v>
      </c>
      <c r="AG2071" s="32">
        <f t="shared" si="5641"/>
        <v>0</v>
      </c>
      <c r="AH2071" s="32">
        <f t="shared" si="5641"/>
        <v>0</v>
      </c>
      <c r="AI2071" s="32">
        <f t="shared" si="5641"/>
        <v>0</v>
      </c>
      <c r="AJ2071" s="32">
        <f t="shared" si="5641"/>
        <v>0</v>
      </c>
      <c r="AK2071" s="32">
        <f t="shared" si="5641"/>
        <v>0</v>
      </c>
      <c r="AL2071" s="32">
        <f t="shared" si="5585"/>
        <v>900</v>
      </c>
      <c r="AM2071" s="32">
        <f t="shared" si="5586"/>
        <v>-900</v>
      </c>
    </row>
    <row r="2072" spans="2:40" ht="46.8" x14ac:dyDescent="0.3">
      <c r="B2072" s="30" t="s">
        <v>845</v>
      </c>
      <c r="C2072" s="30" t="s">
        <v>104</v>
      </c>
      <c r="D2072" s="30" t="s">
        <v>106</v>
      </c>
      <c r="E2072" s="15" t="str">
        <f t="shared" si="5587"/>
        <v>0409</v>
      </c>
      <c r="F2072" s="30" t="s">
        <v>378</v>
      </c>
      <c r="G2072" s="30"/>
      <c r="H2072" s="31" t="s">
        <v>379</v>
      </c>
      <c r="I2072" s="32">
        <f t="shared" ref="I2072:T2072" si="5642">I2077+I2073+I2075</f>
        <v>0</v>
      </c>
      <c r="J2072" s="32">
        <f t="shared" si="5642"/>
        <v>0</v>
      </c>
      <c r="K2072" s="32">
        <f t="shared" si="5642"/>
        <v>0</v>
      </c>
      <c r="L2072" s="32">
        <f t="shared" si="5642"/>
        <v>0</v>
      </c>
      <c r="M2072" s="32">
        <f t="shared" si="5642"/>
        <v>0</v>
      </c>
      <c r="N2072" s="32">
        <f t="shared" si="5642"/>
        <v>0</v>
      </c>
      <c r="O2072" s="32">
        <f t="shared" si="5642"/>
        <v>0</v>
      </c>
      <c r="P2072" s="32">
        <f t="shared" si="5642"/>
        <v>0</v>
      </c>
      <c r="Q2072" s="32">
        <f t="shared" si="5642"/>
        <v>0</v>
      </c>
      <c r="R2072" s="32">
        <f t="shared" si="5642"/>
        <v>0</v>
      </c>
      <c r="S2072" s="32">
        <f t="shared" si="5642"/>
        <v>0</v>
      </c>
      <c r="T2072" s="32">
        <f t="shared" si="5642"/>
        <v>0</v>
      </c>
      <c r="U2072" s="32">
        <v>0</v>
      </c>
      <c r="V2072" s="32">
        <f t="shared" si="5588"/>
        <v>0</v>
      </c>
      <c r="W2072" s="32">
        <f t="shared" ref="W2072:AD2072" si="5643">W2077+W2073+W2075</f>
        <v>0</v>
      </c>
      <c r="X2072" s="32">
        <f t="shared" si="5643"/>
        <v>0</v>
      </c>
      <c r="Y2072" s="32">
        <f t="shared" si="5643"/>
        <v>0</v>
      </c>
      <c r="Z2072" s="32">
        <f t="shared" si="5643"/>
        <v>0</v>
      </c>
      <c r="AA2072" s="32">
        <f t="shared" si="5643"/>
        <v>0</v>
      </c>
      <c r="AB2072" s="32">
        <f t="shared" si="5643"/>
        <v>900</v>
      </c>
      <c r="AC2072" s="33">
        <f t="shared" si="5643"/>
        <v>900</v>
      </c>
      <c r="AD2072" s="33">
        <f t="shared" si="5643"/>
        <v>900</v>
      </c>
      <c r="AE2072" s="34">
        <f t="shared" si="5584"/>
        <v>100</v>
      </c>
      <c r="AF2072" s="32">
        <f t="shared" ref="AF2072:AK2072" si="5644">AF2077+AF2073+AF2075</f>
        <v>900</v>
      </c>
      <c r="AG2072" s="32">
        <f t="shared" si="5644"/>
        <v>0</v>
      </c>
      <c r="AH2072" s="32">
        <f t="shared" si="5644"/>
        <v>0</v>
      </c>
      <c r="AI2072" s="32">
        <f t="shared" si="5644"/>
        <v>0</v>
      </c>
      <c r="AJ2072" s="32">
        <f t="shared" si="5644"/>
        <v>0</v>
      </c>
      <c r="AK2072" s="32">
        <f t="shared" si="5644"/>
        <v>0</v>
      </c>
      <c r="AL2072" s="32">
        <f t="shared" si="5585"/>
        <v>900</v>
      </c>
      <c r="AM2072" s="32">
        <f t="shared" si="5586"/>
        <v>-900</v>
      </c>
    </row>
    <row r="2073" spans="2:40" ht="31.2" hidden="1" customHeight="1" x14ac:dyDescent="0.3">
      <c r="B2073" s="30" t="s">
        <v>845</v>
      </c>
      <c r="C2073" s="30" t="s">
        <v>104</v>
      </c>
      <c r="D2073" s="30" t="s">
        <v>106</v>
      </c>
      <c r="E2073" s="15" t="str">
        <f t="shared" si="5587"/>
        <v>0409</v>
      </c>
      <c r="F2073" s="30" t="s">
        <v>378</v>
      </c>
      <c r="G2073" s="30" t="s">
        <v>50</v>
      </c>
      <c r="H2073" s="31" t="s">
        <v>51</v>
      </c>
      <c r="I2073" s="32">
        <f t="shared" ref="I2073:T2073" si="5645">I2074</f>
        <v>0</v>
      </c>
      <c r="J2073" s="32">
        <f t="shared" si="5645"/>
        <v>0</v>
      </c>
      <c r="K2073" s="32">
        <f t="shared" si="5645"/>
        <v>0</v>
      </c>
      <c r="L2073" s="32">
        <f t="shared" si="5645"/>
        <v>0</v>
      </c>
      <c r="M2073" s="32">
        <f t="shared" si="5645"/>
        <v>0</v>
      </c>
      <c r="N2073" s="32">
        <f t="shared" si="5645"/>
        <v>0</v>
      </c>
      <c r="O2073" s="32">
        <f t="shared" si="5645"/>
        <v>0</v>
      </c>
      <c r="P2073" s="32">
        <f t="shared" si="5645"/>
        <v>0</v>
      </c>
      <c r="Q2073" s="32">
        <f t="shared" si="5645"/>
        <v>0</v>
      </c>
      <c r="R2073" s="32">
        <f t="shared" si="5645"/>
        <v>0</v>
      </c>
      <c r="S2073" s="32">
        <f t="shared" si="5645"/>
        <v>0</v>
      </c>
      <c r="T2073" s="32">
        <f t="shared" si="5645"/>
        <v>0</v>
      </c>
      <c r="U2073" s="32">
        <v>0</v>
      </c>
      <c r="V2073" s="32">
        <f t="shared" si="5588"/>
        <v>0</v>
      </c>
      <c r="W2073" s="32">
        <f t="shared" ref="W2073:AD2073" si="5646">W2074</f>
        <v>0</v>
      </c>
      <c r="X2073" s="32">
        <f t="shared" si="5646"/>
        <v>0</v>
      </c>
      <c r="Y2073" s="32">
        <f t="shared" si="5646"/>
        <v>0</v>
      </c>
      <c r="Z2073" s="32">
        <f t="shared" si="5646"/>
        <v>0</v>
      </c>
      <c r="AA2073" s="32">
        <f t="shared" si="5646"/>
        <v>0</v>
      </c>
      <c r="AB2073" s="32">
        <f t="shared" si="5646"/>
        <v>0</v>
      </c>
      <c r="AC2073" s="33">
        <f t="shared" si="5646"/>
        <v>0</v>
      </c>
      <c r="AD2073" s="33">
        <f t="shared" si="5646"/>
        <v>0</v>
      </c>
      <c r="AE2073" s="34" t="e">
        <f t="shared" si="5584"/>
        <v>#DIV/0!</v>
      </c>
      <c r="AF2073" s="35">
        <f t="shared" ref="AF2073:AK2073" si="5647">AF2074</f>
        <v>0</v>
      </c>
      <c r="AG2073" s="35">
        <f t="shared" si="5647"/>
        <v>0</v>
      </c>
      <c r="AH2073" s="36">
        <f t="shared" si="5647"/>
        <v>0</v>
      </c>
      <c r="AI2073" s="36">
        <f t="shared" si="5647"/>
        <v>0</v>
      </c>
      <c r="AJ2073" s="36">
        <f t="shared" si="5647"/>
        <v>0</v>
      </c>
      <c r="AK2073" s="36">
        <f t="shared" si="5647"/>
        <v>0</v>
      </c>
      <c r="AL2073" s="36">
        <f t="shared" si="5585"/>
        <v>0</v>
      </c>
      <c r="AM2073" s="36">
        <f t="shared" si="5586"/>
        <v>0</v>
      </c>
      <c r="AN2073" s="37" t="s">
        <v>35</v>
      </c>
    </row>
    <row r="2074" spans="2:40" ht="31.2" hidden="1" customHeight="1" x14ac:dyDescent="0.3">
      <c r="B2074" s="30" t="s">
        <v>845</v>
      </c>
      <c r="C2074" s="30" t="s">
        <v>104</v>
      </c>
      <c r="D2074" s="30" t="s">
        <v>106</v>
      </c>
      <c r="E2074" s="15" t="str">
        <f t="shared" si="5587"/>
        <v>0409</v>
      </c>
      <c r="F2074" s="30" t="s">
        <v>378</v>
      </c>
      <c r="G2074" s="30" t="s">
        <v>52</v>
      </c>
      <c r="H2074" s="31" t="s">
        <v>53</v>
      </c>
      <c r="I2074" s="32"/>
      <c r="J2074" s="32"/>
      <c r="K2074" s="32"/>
      <c r="L2074" s="32"/>
      <c r="M2074" s="32"/>
      <c r="N2074" s="32"/>
      <c r="O2074" s="32">
        <v>0</v>
      </c>
      <c r="P2074" s="32">
        <v>0</v>
      </c>
      <c r="Q2074" s="32">
        <v>0</v>
      </c>
      <c r="R2074" s="32">
        <v>0</v>
      </c>
      <c r="S2074" s="32">
        <v>0</v>
      </c>
      <c r="T2074" s="32">
        <v>0</v>
      </c>
      <c r="U2074" s="32">
        <v>0</v>
      </c>
      <c r="V2074" s="32">
        <f t="shared" si="5588"/>
        <v>0</v>
      </c>
      <c r="W2074" s="32"/>
      <c r="X2074" s="32"/>
      <c r="Y2074" s="32"/>
      <c r="Z2074" s="32"/>
      <c r="AA2074" s="32"/>
      <c r="AB2074" s="32">
        <v>0</v>
      </c>
      <c r="AC2074" s="33">
        <v>0</v>
      </c>
      <c r="AD2074" s="33">
        <v>0</v>
      </c>
      <c r="AE2074" s="34" t="e">
        <f t="shared" si="5584"/>
        <v>#DIV/0!</v>
      </c>
      <c r="AF2074" s="35">
        <v>0</v>
      </c>
      <c r="AG2074" s="35">
        <v>0</v>
      </c>
      <c r="AH2074" s="36">
        <v>0</v>
      </c>
      <c r="AI2074" s="36">
        <v>0</v>
      </c>
      <c r="AJ2074" s="36">
        <v>0</v>
      </c>
      <c r="AK2074" s="36">
        <v>0</v>
      </c>
      <c r="AL2074" s="36">
        <f t="shared" si="5585"/>
        <v>0</v>
      </c>
      <c r="AM2074" s="36">
        <f t="shared" si="5586"/>
        <v>0</v>
      </c>
      <c r="AN2074" s="37" t="s">
        <v>35</v>
      </c>
    </row>
    <row r="2075" spans="2:40" ht="31.2" x14ac:dyDescent="0.3">
      <c r="B2075" s="30" t="s">
        <v>845</v>
      </c>
      <c r="C2075" s="30" t="s">
        <v>104</v>
      </c>
      <c r="D2075" s="30" t="s">
        <v>106</v>
      </c>
      <c r="E2075" s="15" t="str">
        <f t="shared" si="5587"/>
        <v>0409</v>
      </c>
      <c r="F2075" s="30" t="s">
        <v>378</v>
      </c>
      <c r="G2075" s="30" t="s">
        <v>174</v>
      </c>
      <c r="H2075" s="31" t="s">
        <v>175</v>
      </c>
      <c r="I2075" s="32">
        <f t="shared" ref="I2075:T2075" si="5648">I2076</f>
        <v>0</v>
      </c>
      <c r="J2075" s="32">
        <f t="shared" si="5648"/>
        <v>0</v>
      </c>
      <c r="K2075" s="32">
        <f t="shared" si="5648"/>
        <v>0</v>
      </c>
      <c r="L2075" s="32">
        <f t="shared" si="5648"/>
        <v>0</v>
      </c>
      <c r="M2075" s="32">
        <f t="shared" si="5648"/>
        <v>0</v>
      </c>
      <c r="N2075" s="32">
        <f t="shared" si="5648"/>
        <v>0</v>
      </c>
      <c r="O2075" s="32">
        <f t="shared" si="5648"/>
        <v>0</v>
      </c>
      <c r="P2075" s="32">
        <f t="shared" si="5648"/>
        <v>0</v>
      </c>
      <c r="Q2075" s="32">
        <f t="shared" si="5648"/>
        <v>0</v>
      </c>
      <c r="R2075" s="32">
        <f t="shared" si="5648"/>
        <v>0</v>
      </c>
      <c r="S2075" s="32">
        <f t="shared" si="5648"/>
        <v>0</v>
      </c>
      <c r="T2075" s="32">
        <f t="shared" si="5648"/>
        <v>0</v>
      </c>
      <c r="U2075" s="32">
        <v>0</v>
      </c>
      <c r="V2075" s="32">
        <f t="shared" si="5588"/>
        <v>0</v>
      </c>
      <c r="W2075" s="32">
        <f t="shared" ref="W2075:AD2075" si="5649">W2076</f>
        <v>0</v>
      </c>
      <c r="X2075" s="32">
        <f t="shared" si="5649"/>
        <v>0</v>
      </c>
      <c r="Y2075" s="32">
        <f t="shared" si="5649"/>
        <v>0</v>
      </c>
      <c r="Z2075" s="32">
        <f t="shared" si="5649"/>
        <v>0</v>
      </c>
      <c r="AA2075" s="32">
        <f t="shared" si="5649"/>
        <v>0</v>
      </c>
      <c r="AB2075" s="32">
        <f t="shared" si="5649"/>
        <v>900</v>
      </c>
      <c r="AC2075" s="33">
        <f t="shared" si="5649"/>
        <v>900</v>
      </c>
      <c r="AD2075" s="33">
        <f t="shared" si="5649"/>
        <v>900</v>
      </c>
      <c r="AE2075" s="34">
        <f t="shared" si="5584"/>
        <v>100</v>
      </c>
      <c r="AF2075" s="32">
        <f t="shared" ref="AF2075:AK2075" si="5650">AF2076</f>
        <v>900</v>
      </c>
      <c r="AG2075" s="32">
        <f t="shared" si="5650"/>
        <v>0</v>
      </c>
      <c r="AH2075" s="32">
        <f t="shared" si="5650"/>
        <v>0</v>
      </c>
      <c r="AI2075" s="32">
        <f t="shared" si="5650"/>
        <v>0</v>
      </c>
      <c r="AJ2075" s="32">
        <f t="shared" si="5650"/>
        <v>0</v>
      </c>
      <c r="AK2075" s="32">
        <f t="shared" si="5650"/>
        <v>0</v>
      </c>
      <c r="AL2075" s="32">
        <f t="shared" si="5585"/>
        <v>900</v>
      </c>
      <c r="AM2075" s="32">
        <f t="shared" si="5586"/>
        <v>-900</v>
      </c>
      <c r="AN2075" s="12"/>
    </row>
    <row r="2076" spans="2:40" ht="62.4" x14ac:dyDescent="0.3">
      <c r="B2076" s="30" t="s">
        <v>845</v>
      </c>
      <c r="C2076" s="30" t="s">
        <v>104</v>
      </c>
      <c r="D2076" s="30" t="s">
        <v>106</v>
      </c>
      <c r="E2076" s="15" t="str">
        <f t="shared" si="5587"/>
        <v>0409</v>
      </c>
      <c r="F2076" s="30" t="s">
        <v>378</v>
      </c>
      <c r="G2076" s="30" t="s">
        <v>370</v>
      </c>
      <c r="H2076" s="31" t="s">
        <v>371</v>
      </c>
      <c r="I2076" s="32"/>
      <c r="J2076" s="32"/>
      <c r="K2076" s="32"/>
      <c r="L2076" s="32"/>
      <c r="M2076" s="32"/>
      <c r="N2076" s="32"/>
      <c r="O2076" s="32">
        <v>0</v>
      </c>
      <c r="P2076" s="32">
        <v>0</v>
      </c>
      <c r="Q2076" s="32">
        <v>0</v>
      </c>
      <c r="R2076" s="32">
        <v>0</v>
      </c>
      <c r="S2076" s="32">
        <v>0</v>
      </c>
      <c r="T2076" s="32">
        <v>0</v>
      </c>
      <c r="U2076" s="32">
        <v>0</v>
      </c>
      <c r="V2076" s="32">
        <f t="shared" si="5588"/>
        <v>0</v>
      </c>
      <c r="W2076" s="32"/>
      <c r="X2076" s="32"/>
      <c r="Y2076" s="32"/>
      <c r="Z2076" s="32"/>
      <c r="AA2076" s="32"/>
      <c r="AB2076" s="32">
        <v>900</v>
      </c>
      <c r="AC2076" s="33">
        <v>900</v>
      </c>
      <c r="AD2076" s="33">
        <v>900</v>
      </c>
      <c r="AE2076" s="34">
        <f t="shared" si="5584"/>
        <v>100</v>
      </c>
      <c r="AF2076" s="32">
        <v>900</v>
      </c>
      <c r="AG2076" s="32">
        <v>0</v>
      </c>
      <c r="AH2076" s="32">
        <v>0</v>
      </c>
      <c r="AI2076" s="32">
        <v>0</v>
      </c>
      <c r="AJ2076" s="32">
        <v>0</v>
      </c>
      <c r="AK2076" s="32">
        <v>0</v>
      </c>
      <c r="AL2076" s="32">
        <f t="shared" si="5585"/>
        <v>900</v>
      </c>
      <c r="AM2076" s="32">
        <f t="shared" si="5586"/>
        <v>-900</v>
      </c>
      <c r="AN2076" s="12"/>
    </row>
    <row r="2077" spans="2:40" ht="15.6" hidden="1" customHeight="1" x14ac:dyDescent="0.3">
      <c r="B2077" s="30" t="s">
        <v>845</v>
      </c>
      <c r="C2077" s="30" t="s">
        <v>104</v>
      </c>
      <c r="D2077" s="30" t="s">
        <v>106</v>
      </c>
      <c r="E2077" s="15" t="str">
        <f t="shared" si="5587"/>
        <v>0409</v>
      </c>
      <c r="F2077" s="30" t="s">
        <v>378</v>
      </c>
      <c r="G2077" s="30" t="s">
        <v>56</v>
      </c>
      <c r="H2077" s="31" t="s">
        <v>57</v>
      </c>
      <c r="I2077" s="32">
        <f t="shared" ref="I2077:T2077" si="5651">I2078</f>
        <v>0</v>
      </c>
      <c r="J2077" s="32">
        <f t="shared" si="5651"/>
        <v>0</v>
      </c>
      <c r="K2077" s="32">
        <f t="shared" si="5651"/>
        <v>0</v>
      </c>
      <c r="L2077" s="32">
        <f t="shared" si="5651"/>
        <v>0</v>
      </c>
      <c r="M2077" s="32">
        <f t="shared" si="5651"/>
        <v>0</v>
      </c>
      <c r="N2077" s="32">
        <f t="shared" si="5651"/>
        <v>0</v>
      </c>
      <c r="O2077" s="32">
        <f t="shared" si="5651"/>
        <v>0</v>
      </c>
      <c r="P2077" s="32">
        <f t="shared" si="5651"/>
        <v>0</v>
      </c>
      <c r="Q2077" s="32">
        <f t="shared" si="5651"/>
        <v>0</v>
      </c>
      <c r="R2077" s="32">
        <f t="shared" si="5651"/>
        <v>0</v>
      </c>
      <c r="S2077" s="32">
        <f t="shared" si="5651"/>
        <v>0</v>
      </c>
      <c r="T2077" s="32">
        <f t="shared" si="5651"/>
        <v>0</v>
      </c>
      <c r="U2077" s="32">
        <v>0</v>
      </c>
      <c r="V2077" s="32">
        <f t="shared" si="5588"/>
        <v>0</v>
      </c>
      <c r="W2077" s="32">
        <f t="shared" ref="W2077:AD2077" si="5652">W2078</f>
        <v>0</v>
      </c>
      <c r="X2077" s="32">
        <f t="shared" si="5652"/>
        <v>0</v>
      </c>
      <c r="Y2077" s="32">
        <f t="shared" si="5652"/>
        <v>0</v>
      </c>
      <c r="Z2077" s="32">
        <f t="shared" si="5652"/>
        <v>0</v>
      </c>
      <c r="AA2077" s="32">
        <f t="shared" si="5652"/>
        <v>0</v>
      </c>
      <c r="AB2077" s="32">
        <f t="shared" si="5652"/>
        <v>0</v>
      </c>
      <c r="AC2077" s="33">
        <f t="shared" si="5652"/>
        <v>0</v>
      </c>
      <c r="AD2077" s="33">
        <f t="shared" si="5652"/>
        <v>0</v>
      </c>
      <c r="AE2077" s="34" t="e">
        <f t="shared" si="5584"/>
        <v>#DIV/0!</v>
      </c>
      <c r="AF2077" s="35">
        <f t="shared" ref="AF2077:AK2077" si="5653">AF2078</f>
        <v>0</v>
      </c>
      <c r="AG2077" s="35">
        <f t="shared" si="5653"/>
        <v>0</v>
      </c>
      <c r="AH2077" s="36">
        <f t="shared" si="5653"/>
        <v>0</v>
      </c>
      <c r="AI2077" s="36">
        <f t="shared" si="5653"/>
        <v>0</v>
      </c>
      <c r="AJ2077" s="36">
        <f t="shared" si="5653"/>
        <v>0</v>
      </c>
      <c r="AK2077" s="36">
        <f t="shared" si="5653"/>
        <v>0</v>
      </c>
      <c r="AL2077" s="36">
        <f t="shared" si="5585"/>
        <v>0</v>
      </c>
      <c r="AM2077" s="36">
        <f t="shared" si="5586"/>
        <v>0</v>
      </c>
      <c r="AN2077" s="12" t="s">
        <v>35</v>
      </c>
    </row>
    <row r="2078" spans="2:40" ht="62.4" hidden="1" customHeight="1" x14ac:dyDescent="0.3">
      <c r="B2078" s="30" t="s">
        <v>845</v>
      </c>
      <c r="C2078" s="30" t="s">
        <v>104</v>
      </c>
      <c r="D2078" s="30" t="s">
        <v>106</v>
      </c>
      <c r="E2078" s="15" t="str">
        <f t="shared" si="5587"/>
        <v>0409</v>
      </c>
      <c r="F2078" s="30" t="s">
        <v>378</v>
      </c>
      <c r="G2078" s="30" t="s">
        <v>472</v>
      </c>
      <c r="H2078" s="31" t="s">
        <v>473</v>
      </c>
      <c r="I2078" s="32"/>
      <c r="J2078" s="32"/>
      <c r="K2078" s="32"/>
      <c r="L2078" s="32"/>
      <c r="M2078" s="32"/>
      <c r="N2078" s="32"/>
      <c r="O2078" s="32">
        <v>0</v>
      </c>
      <c r="P2078" s="32">
        <v>0</v>
      </c>
      <c r="Q2078" s="32">
        <v>0</v>
      </c>
      <c r="R2078" s="32">
        <v>0</v>
      </c>
      <c r="S2078" s="32">
        <v>0</v>
      </c>
      <c r="T2078" s="32">
        <v>0</v>
      </c>
      <c r="U2078" s="32">
        <v>0</v>
      </c>
      <c r="V2078" s="32">
        <f t="shared" si="5588"/>
        <v>0</v>
      </c>
      <c r="W2078" s="32"/>
      <c r="X2078" s="32"/>
      <c r="Y2078" s="32"/>
      <c r="Z2078" s="32"/>
      <c r="AA2078" s="32"/>
      <c r="AB2078" s="32">
        <v>0</v>
      </c>
      <c r="AC2078" s="33">
        <v>0</v>
      </c>
      <c r="AD2078" s="33">
        <v>0</v>
      </c>
      <c r="AE2078" s="34" t="e">
        <f t="shared" si="5584"/>
        <v>#DIV/0!</v>
      </c>
      <c r="AF2078" s="35">
        <v>0</v>
      </c>
      <c r="AG2078" s="35">
        <v>0</v>
      </c>
      <c r="AH2078" s="36">
        <v>0</v>
      </c>
      <c r="AI2078" s="36">
        <v>0</v>
      </c>
      <c r="AJ2078" s="36">
        <v>0</v>
      </c>
      <c r="AK2078" s="36">
        <v>0</v>
      </c>
      <c r="AL2078" s="36">
        <f t="shared" si="5585"/>
        <v>0</v>
      </c>
      <c r="AM2078" s="36">
        <f t="shared" si="5586"/>
        <v>0</v>
      </c>
      <c r="AN2078" s="12" t="s">
        <v>35</v>
      </c>
    </row>
    <row r="2079" spans="2:40" s="22" customFormat="1" x14ac:dyDescent="0.3">
      <c r="B2079" s="23" t="s">
        <v>845</v>
      </c>
      <c r="C2079" s="23" t="s">
        <v>104</v>
      </c>
      <c r="D2079" s="23" t="s">
        <v>152</v>
      </c>
      <c r="E2079" s="24" t="str">
        <f t="shared" si="5587"/>
        <v>0412</v>
      </c>
      <c r="F2079" s="23"/>
      <c r="G2079" s="23"/>
      <c r="H2079" s="25" t="s">
        <v>153</v>
      </c>
      <c r="I2079" s="26">
        <f t="shared" ref="I2079:T2079" si="5654">I2086+I2080</f>
        <v>358.5</v>
      </c>
      <c r="J2079" s="26">
        <f t="shared" si="5654"/>
        <v>318.20000000000005</v>
      </c>
      <c r="K2079" s="26">
        <f t="shared" si="5654"/>
        <v>330.9</v>
      </c>
      <c r="L2079" s="26">
        <f t="shared" si="5654"/>
        <v>0</v>
      </c>
      <c r="M2079" s="26">
        <f t="shared" si="5654"/>
        <v>0</v>
      </c>
      <c r="N2079" s="26">
        <f t="shared" si="5654"/>
        <v>0</v>
      </c>
      <c r="O2079" s="26">
        <f t="shared" si="5654"/>
        <v>-166.47499999999999</v>
      </c>
      <c r="P2079" s="26">
        <f t="shared" si="5654"/>
        <v>-131.167</v>
      </c>
      <c r="Q2079" s="26">
        <f t="shared" si="5654"/>
        <v>0</v>
      </c>
      <c r="R2079" s="26">
        <f t="shared" si="5654"/>
        <v>1051.6020000000001</v>
      </c>
      <c r="S2079" s="26">
        <f t="shared" si="5654"/>
        <v>0</v>
      </c>
      <c r="T2079" s="26">
        <f t="shared" si="5654"/>
        <v>0</v>
      </c>
      <c r="U2079" s="26">
        <v>0</v>
      </c>
      <c r="V2079" s="26">
        <f t="shared" si="5588"/>
        <v>1112.4600000000003</v>
      </c>
      <c r="W2079" s="26">
        <f t="shared" ref="W2079:AD2079" si="5655">W2086+W2080</f>
        <v>0</v>
      </c>
      <c r="X2079" s="26">
        <f t="shared" si="5655"/>
        <v>0</v>
      </c>
      <c r="Y2079" s="26">
        <f t="shared" si="5655"/>
        <v>0</v>
      </c>
      <c r="Z2079" s="26">
        <f t="shared" si="5655"/>
        <v>0</v>
      </c>
      <c r="AA2079" s="26">
        <f t="shared" si="5655"/>
        <v>0</v>
      </c>
      <c r="AB2079" s="26">
        <f t="shared" si="5655"/>
        <v>0</v>
      </c>
      <c r="AC2079" s="27">
        <f t="shared" si="5655"/>
        <v>790.20044999999993</v>
      </c>
      <c r="AD2079" s="27">
        <f t="shared" si="5655"/>
        <v>790.20011999999997</v>
      </c>
      <c r="AE2079" s="28">
        <f t="shared" si="5584"/>
        <v>99.999958238444435</v>
      </c>
      <c r="AF2079" s="26">
        <f t="shared" ref="AF2079:AK2079" si="5656">AF2086+AF2080</f>
        <v>973.04244999999992</v>
      </c>
      <c r="AG2079" s="26">
        <f t="shared" si="5656"/>
        <v>-166.47499999999999</v>
      </c>
      <c r="AH2079" s="26">
        <f t="shared" si="5656"/>
        <v>0</v>
      </c>
      <c r="AI2079" s="26">
        <f t="shared" si="5656"/>
        <v>0</v>
      </c>
      <c r="AJ2079" s="26">
        <f t="shared" si="5656"/>
        <v>0</v>
      </c>
      <c r="AK2079" s="26">
        <f t="shared" si="5656"/>
        <v>0</v>
      </c>
      <c r="AL2079" s="26">
        <f t="shared" si="5585"/>
        <v>806.56744999999989</v>
      </c>
      <c r="AM2079" s="26">
        <f t="shared" si="5586"/>
        <v>305.89255000000037</v>
      </c>
      <c r="AN2079" s="29"/>
    </row>
    <row r="2080" spans="2:40" ht="31.2" x14ac:dyDescent="0.3">
      <c r="B2080" s="30" t="s">
        <v>845</v>
      </c>
      <c r="C2080" s="30" t="s">
        <v>104</v>
      </c>
      <c r="D2080" s="30" t="s">
        <v>152</v>
      </c>
      <c r="E2080" s="15" t="str">
        <f t="shared" si="5587"/>
        <v>0412</v>
      </c>
      <c r="F2080" s="30" t="s">
        <v>116</v>
      </c>
      <c r="G2080" s="30"/>
      <c r="H2080" s="31" t="s">
        <v>117</v>
      </c>
      <c r="I2080" s="32">
        <f t="shared" ref="I2080:I2084" si="5657">I2081</f>
        <v>305.89999999999998</v>
      </c>
      <c r="J2080" s="32">
        <f t="shared" ref="J2080:J2084" si="5658">J2081</f>
        <v>318.20000000000005</v>
      </c>
      <c r="K2080" s="32">
        <f t="shared" ref="K2080:K2084" si="5659">K2081</f>
        <v>330.9</v>
      </c>
      <c r="L2080" s="32">
        <f t="shared" ref="L2080:L2088" si="5660">L2081</f>
        <v>0</v>
      </c>
      <c r="M2080" s="32">
        <f t="shared" ref="M2080:M2088" si="5661">M2081</f>
        <v>0</v>
      </c>
      <c r="N2080" s="32">
        <f t="shared" ref="N2080:N2088" si="5662">N2081</f>
        <v>0</v>
      </c>
      <c r="O2080" s="32">
        <f t="shared" ref="O2080:O2086" si="5663">O2081</f>
        <v>0</v>
      </c>
      <c r="P2080" s="32">
        <f t="shared" ref="P2080:P2086" si="5664">P2081</f>
        <v>0</v>
      </c>
      <c r="Q2080" s="32">
        <f t="shared" ref="Q2080:Q2088" si="5665">Q2081</f>
        <v>0</v>
      </c>
      <c r="R2080" s="32">
        <f t="shared" ref="R2080:R2084" si="5666">R2081</f>
        <v>0</v>
      </c>
      <c r="S2080" s="32">
        <f t="shared" ref="S2080:S2088" si="5667">S2081</f>
        <v>0</v>
      </c>
      <c r="T2080" s="32">
        <f t="shared" ref="T2080:T2088" si="5668">T2081</f>
        <v>0</v>
      </c>
      <c r="U2080" s="32">
        <v>0</v>
      </c>
      <c r="V2080" s="32">
        <f t="shared" si="5588"/>
        <v>305.89999999999998</v>
      </c>
      <c r="W2080" s="32">
        <f t="shared" ref="W2080:W2088" si="5669">W2081</f>
        <v>0</v>
      </c>
      <c r="X2080" s="32">
        <f t="shared" ref="X2080:X2088" si="5670">X2081</f>
        <v>0</v>
      </c>
      <c r="Y2080" s="32">
        <f t="shared" ref="Y2080:Y2088" si="5671">Y2081</f>
        <v>0</v>
      </c>
      <c r="Z2080" s="32">
        <f t="shared" ref="Z2080:Z2088" si="5672">Z2081</f>
        <v>0</v>
      </c>
      <c r="AA2080" s="32">
        <f t="shared" ref="AA2080:AA2088" si="5673">AA2081</f>
        <v>0</v>
      </c>
      <c r="AB2080" s="32">
        <f t="shared" ref="AB2080:AB2086" si="5674">AB2081</f>
        <v>0</v>
      </c>
      <c r="AC2080" s="33">
        <f t="shared" ref="AC2080:AC2086" si="5675">AC2081</f>
        <v>7.45E-3</v>
      </c>
      <c r="AD2080" s="33">
        <f t="shared" ref="AD2080:AD2086" si="5676">AD2081</f>
        <v>7.45E-3</v>
      </c>
      <c r="AE2080" s="34">
        <f t="shared" si="5584"/>
        <v>100</v>
      </c>
      <c r="AF2080" s="32">
        <f t="shared" ref="AF2080:AF2086" si="5677">AF2081</f>
        <v>7.45E-3</v>
      </c>
      <c r="AG2080" s="32">
        <f t="shared" ref="AG2080:AG2086" si="5678">AG2081</f>
        <v>0</v>
      </c>
      <c r="AH2080" s="32">
        <f t="shared" ref="AH2080:AH2086" si="5679">AH2081</f>
        <v>0</v>
      </c>
      <c r="AI2080" s="32">
        <f t="shared" ref="AI2080:AI2086" si="5680">AI2081</f>
        <v>0</v>
      </c>
      <c r="AJ2080" s="32">
        <f t="shared" ref="AJ2080:AJ2086" si="5681">AJ2081</f>
        <v>0</v>
      </c>
      <c r="AK2080" s="32">
        <f t="shared" ref="AK2080:AK2086" si="5682">AK2081</f>
        <v>0</v>
      </c>
      <c r="AL2080" s="32">
        <f t="shared" si="5585"/>
        <v>7.45E-3</v>
      </c>
      <c r="AM2080" s="32">
        <f t="shared" si="5586"/>
        <v>305.89254999999997</v>
      </c>
    </row>
    <row r="2081" spans="2:40" ht="46.8" x14ac:dyDescent="0.3">
      <c r="B2081" s="30" t="s">
        <v>845</v>
      </c>
      <c r="C2081" s="30" t="s">
        <v>104</v>
      </c>
      <c r="D2081" s="30" t="s">
        <v>152</v>
      </c>
      <c r="E2081" s="15" t="str">
        <f t="shared" si="5587"/>
        <v>0412</v>
      </c>
      <c r="F2081" s="30" t="s">
        <v>125</v>
      </c>
      <c r="G2081" s="30"/>
      <c r="H2081" s="31" t="s">
        <v>126</v>
      </c>
      <c r="I2081" s="32">
        <f t="shared" si="5657"/>
        <v>305.89999999999998</v>
      </c>
      <c r="J2081" s="32">
        <f t="shared" si="5658"/>
        <v>318.20000000000005</v>
      </c>
      <c r="K2081" s="32">
        <f t="shared" si="5659"/>
        <v>330.9</v>
      </c>
      <c r="L2081" s="32">
        <f t="shared" si="5660"/>
        <v>0</v>
      </c>
      <c r="M2081" s="32">
        <f t="shared" si="5661"/>
        <v>0</v>
      </c>
      <c r="N2081" s="32">
        <f t="shared" si="5662"/>
        <v>0</v>
      </c>
      <c r="O2081" s="32">
        <f t="shared" si="5663"/>
        <v>0</v>
      </c>
      <c r="P2081" s="32">
        <f t="shared" si="5664"/>
        <v>0</v>
      </c>
      <c r="Q2081" s="32">
        <f t="shared" si="5665"/>
        <v>0</v>
      </c>
      <c r="R2081" s="32">
        <f t="shared" si="5666"/>
        <v>0</v>
      </c>
      <c r="S2081" s="32">
        <f t="shared" si="5667"/>
        <v>0</v>
      </c>
      <c r="T2081" s="32">
        <f t="shared" si="5668"/>
        <v>0</v>
      </c>
      <c r="U2081" s="32">
        <v>0</v>
      </c>
      <c r="V2081" s="32">
        <f t="shared" si="5588"/>
        <v>305.89999999999998</v>
      </c>
      <c r="W2081" s="32">
        <f t="shared" si="5669"/>
        <v>0</v>
      </c>
      <c r="X2081" s="32">
        <f t="shared" si="5670"/>
        <v>0</v>
      </c>
      <c r="Y2081" s="32">
        <f t="shared" si="5671"/>
        <v>0</v>
      </c>
      <c r="Z2081" s="32">
        <f t="shared" si="5672"/>
        <v>0</v>
      </c>
      <c r="AA2081" s="32">
        <f t="shared" si="5673"/>
        <v>0</v>
      </c>
      <c r="AB2081" s="32">
        <f t="shared" si="5674"/>
        <v>0</v>
      </c>
      <c r="AC2081" s="33">
        <f t="shared" si="5675"/>
        <v>7.45E-3</v>
      </c>
      <c r="AD2081" s="33">
        <f t="shared" si="5676"/>
        <v>7.45E-3</v>
      </c>
      <c r="AE2081" s="34">
        <f t="shared" si="5584"/>
        <v>100</v>
      </c>
      <c r="AF2081" s="32">
        <f t="shared" si="5677"/>
        <v>7.45E-3</v>
      </c>
      <c r="AG2081" s="32">
        <f t="shared" si="5678"/>
        <v>0</v>
      </c>
      <c r="AH2081" s="32">
        <f t="shared" si="5679"/>
        <v>0</v>
      </c>
      <c r="AI2081" s="32">
        <f t="shared" si="5680"/>
        <v>0</v>
      </c>
      <c r="AJ2081" s="32">
        <f t="shared" si="5681"/>
        <v>0</v>
      </c>
      <c r="AK2081" s="32">
        <f t="shared" si="5682"/>
        <v>0</v>
      </c>
      <c r="AL2081" s="32">
        <f t="shared" si="5585"/>
        <v>7.45E-3</v>
      </c>
      <c r="AM2081" s="32">
        <f t="shared" si="5586"/>
        <v>305.89254999999997</v>
      </c>
    </row>
    <row r="2082" spans="2:40" ht="46.8" x14ac:dyDescent="0.3">
      <c r="B2082" s="30" t="s">
        <v>845</v>
      </c>
      <c r="C2082" s="30" t="s">
        <v>104</v>
      </c>
      <c r="D2082" s="30" t="s">
        <v>152</v>
      </c>
      <c r="E2082" s="15" t="str">
        <f t="shared" si="5587"/>
        <v>0412</v>
      </c>
      <c r="F2082" s="30" t="s">
        <v>127</v>
      </c>
      <c r="G2082" s="30"/>
      <c r="H2082" s="31" t="s">
        <v>128</v>
      </c>
      <c r="I2082" s="32">
        <f t="shared" si="5657"/>
        <v>305.89999999999998</v>
      </c>
      <c r="J2082" s="32">
        <f t="shared" si="5658"/>
        <v>318.20000000000005</v>
      </c>
      <c r="K2082" s="32">
        <f t="shared" si="5659"/>
        <v>330.9</v>
      </c>
      <c r="L2082" s="32">
        <f t="shared" si="5660"/>
        <v>0</v>
      </c>
      <c r="M2082" s="32">
        <f t="shared" si="5661"/>
        <v>0</v>
      </c>
      <c r="N2082" s="32">
        <f t="shared" si="5662"/>
        <v>0</v>
      </c>
      <c r="O2082" s="32">
        <f t="shared" si="5663"/>
        <v>0</v>
      </c>
      <c r="P2082" s="32">
        <f t="shared" si="5664"/>
        <v>0</v>
      </c>
      <c r="Q2082" s="32">
        <f t="shared" si="5665"/>
        <v>0</v>
      </c>
      <c r="R2082" s="32">
        <f t="shared" si="5666"/>
        <v>0</v>
      </c>
      <c r="S2082" s="32">
        <f t="shared" si="5667"/>
        <v>0</v>
      </c>
      <c r="T2082" s="32">
        <f t="shared" si="5668"/>
        <v>0</v>
      </c>
      <c r="U2082" s="32">
        <v>0</v>
      </c>
      <c r="V2082" s="32">
        <f t="shared" si="5588"/>
        <v>305.89999999999998</v>
      </c>
      <c r="W2082" s="32">
        <f t="shared" si="5669"/>
        <v>0</v>
      </c>
      <c r="X2082" s="32">
        <f t="shared" si="5670"/>
        <v>0</v>
      </c>
      <c r="Y2082" s="32">
        <f t="shared" si="5671"/>
        <v>0</v>
      </c>
      <c r="Z2082" s="32">
        <f t="shared" si="5672"/>
        <v>0</v>
      </c>
      <c r="AA2082" s="32">
        <f t="shared" si="5673"/>
        <v>0</v>
      </c>
      <c r="AB2082" s="32">
        <f t="shared" si="5674"/>
        <v>0</v>
      </c>
      <c r="AC2082" s="33">
        <f t="shared" si="5675"/>
        <v>7.45E-3</v>
      </c>
      <c r="AD2082" s="33">
        <f t="shared" si="5676"/>
        <v>7.45E-3</v>
      </c>
      <c r="AE2082" s="34">
        <f t="shared" si="5584"/>
        <v>100</v>
      </c>
      <c r="AF2082" s="32">
        <f t="shared" si="5677"/>
        <v>7.45E-3</v>
      </c>
      <c r="AG2082" s="32">
        <f t="shared" si="5678"/>
        <v>0</v>
      </c>
      <c r="AH2082" s="32">
        <f t="shared" si="5679"/>
        <v>0</v>
      </c>
      <c r="AI2082" s="32">
        <f t="shared" si="5680"/>
        <v>0</v>
      </c>
      <c r="AJ2082" s="32">
        <f t="shared" si="5681"/>
        <v>0</v>
      </c>
      <c r="AK2082" s="32">
        <f t="shared" si="5682"/>
        <v>0</v>
      </c>
      <c r="AL2082" s="32">
        <f t="shared" si="5585"/>
        <v>7.45E-3</v>
      </c>
      <c r="AM2082" s="32">
        <f t="shared" si="5586"/>
        <v>305.89254999999997</v>
      </c>
    </row>
    <row r="2083" spans="2:40" ht="62.4" x14ac:dyDescent="0.3">
      <c r="B2083" s="30" t="s">
        <v>845</v>
      </c>
      <c r="C2083" s="30" t="s">
        <v>104</v>
      </c>
      <c r="D2083" s="30" t="s">
        <v>152</v>
      </c>
      <c r="E2083" s="15" t="str">
        <f t="shared" si="5587"/>
        <v>0412</v>
      </c>
      <c r="F2083" s="30" t="s">
        <v>768</v>
      </c>
      <c r="G2083" s="30"/>
      <c r="H2083" s="31" t="s">
        <v>769</v>
      </c>
      <c r="I2083" s="32">
        <f t="shared" si="5657"/>
        <v>305.89999999999998</v>
      </c>
      <c r="J2083" s="32">
        <f t="shared" si="5658"/>
        <v>318.20000000000005</v>
      </c>
      <c r="K2083" s="32">
        <f t="shared" si="5659"/>
        <v>330.9</v>
      </c>
      <c r="L2083" s="32">
        <f t="shared" si="5660"/>
        <v>0</v>
      </c>
      <c r="M2083" s="32">
        <f t="shared" si="5661"/>
        <v>0</v>
      </c>
      <c r="N2083" s="32">
        <f t="shared" si="5662"/>
        <v>0</v>
      </c>
      <c r="O2083" s="32">
        <f t="shared" si="5663"/>
        <v>0</v>
      </c>
      <c r="P2083" s="32">
        <f t="shared" si="5664"/>
        <v>0</v>
      </c>
      <c r="Q2083" s="32">
        <f t="shared" si="5665"/>
        <v>0</v>
      </c>
      <c r="R2083" s="32">
        <f t="shared" si="5666"/>
        <v>0</v>
      </c>
      <c r="S2083" s="32">
        <f t="shared" si="5667"/>
        <v>0</v>
      </c>
      <c r="T2083" s="32">
        <f t="shared" si="5668"/>
        <v>0</v>
      </c>
      <c r="U2083" s="32">
        <v>0</v>
      </c>
      <c r="V2083" s="32">
        <f t="shared" si="5588"/>
        <v>305.89999999999998</v>
      </c>
      <c r="W2083" s="32">
        <f t="shared" si="5669"/>
        <v>0</v>
      </c>
      <c r="X2083" s="32">
        <f t="shared" si="5670"/>
        <v>0</v>
      </c>
      <c r="Y2083" s="32">
        <f t="shared" si="5671"/>
        <v>0</v>
      </c>
      <c r="Z2083" s="32">
        <f t="shared" si="5672"/>
        <v>0</v>
      </c>
      <c r="AA2083" s="32">
        <f t="shared" si="5673"/>
        <v>0</v>
      </c>
      <c r="AB2083" s="32">
        <f t="shared" si="5674"/>
        <v>0</v>
      </c>
      <c r="AC2083" s="33">
        <f t="shared" si="5675"/>
        <v>7.45E-3</v>
      </c>
      <c r="AD2083" s="33">
        <f t="shared" si="5676"/>
        <v>7.45E-3</v>
      </c>
      <c r="AE2083" s="34">
        <f t="shared" si="5584"/>
        <v>100</v>
      </c>
      <c r="AF2083" s="32">
        <f t="shared" si="5677"/>
        <v>7.45E-3</v>
      </c>
      <c r="AG2083" s="32">
        <f t="shared" si="5678"/>
        <v>0</v>
      </c>
      <c r="AH2083" s="32">
        <f t="shared" si="5679"/>
        <v>0</v>
      </c>
      <c r="AI2083" s="32">
        <f t="shared" si="5680"/>
        <v>0</v>
      </c>
      <c r="AJ2083" s="32">
        <f t="shared" si="5681"/>
        <v>0</v>
      </c>
      <c r="AK2083" s="32">
        <f t="shared" si="5682"/>
        <v>0</v>
      </c>
      <c r="AL2083" s="32">
        <f t="shared" si="5585"/>
        <v>7.45E-3</v>
      </c>
      <c r="AM2083" s="32">
        <f t="shared" si="5586"/>
        <v>305.89254999999997</v>
      </c>
    </row>
    <row r="2084" spans="2:40" ht="31.2" x14ac:dyDescent="0.3">
      <c r="B2084" s="30" t="s">
        <v>845</v>
      </c>
      <c r="C2084" s="30" t="s">
        <v>104</v>
      </c>
      <c r="D2084" s="30" t="s">
        <v>152</v>
      </c>
      <c r="E2084" s="15" t="str">
        <f t="shared" si="5587"/>
        <v>0412</v>
      </c>
      <c r="F2084" s="30" t="s">
        <v>768</v>
      </c>
      <c r="G2084" s="30" t="s">
        <v>50</v>
      </c>
      <c r="H2084" s="31" t="s">
        <v>51</v>
      </c>
      <c r="I2084" s="32">
        <f t="shared" si="5657"/>
        <v>305.89999999999998</v>
      </c>
      <c r="J2084" s="32">
        <f t="shared" si="5658"/>
        <v>318.20000000000005</v>
      </c>
      <c r="K2084" s="32">
        <f t="shared" si="5659"/>
        <v>330.9</v>
      </c>
      <c r="L2084" s="32">
        <f t="shared" si="5660"/>
        <v>0</v>
      </c>
      <c r="M2084" s="32">
        <f t="shared" si="5661"/>
        <v>0</v>
      </c>
      <c r="N2084" s="32">
        <f t="shared" si="5662"/>
        <v>0</v>
      </c>
      <c r="O2084" s="32">
        <f t="shared" si="5663"/>
        <v>0</v>
      </c>
      <c r="P2084" s="32">
        <f t="shared" si="5664"/>
        <v>0</v>
      </c>
      <c r="Q2084" s="32">
        <f t="shared" si="5665"/>
        <v>0</v>
      </c>
      <c r="R2084" s="32">
        <f t="shared" si="5666"/>
        <v>0</v>
      </c>
      <c r="S2084" s="32">
        <f t="shared" si="5667"/>
        <v>0</v>
      </c>
      <c r="T2084" s="32">
        <f t="shared" si="5668"/>
        <v>0</v>
      </c>
      <c r="U2084" s="32">
        <v>0</v>
      </c>
      <c r="V2084" s="32">
        <f t="shared" si="5588"/>
        <v>305.89999999999998</v>
      </c>
      <c r="W2084" s="32">
        <f t="shared" si="5669"/>
        <v>0</v>
      </c>
      <c r="X2084" s="32">
        <f t="shared" si="5670"/>
        <v>0</v>
      </c>
      <c r="Y2084" s="32">
        <f t="shared" si="5671"/>
        <v>0</v>
      </c>
      <c r="Z2084" s="32">
        <f t="shared" si="5672"/>
        <v>0</v>
      </c>
      <c r="AA2084" s="32">
        <f t="shared" si="5673"/>
        <v>0</v>
      </c>
      <c r="AB2084" s="32">
        <f t="shared" si="5674"/>
        <v>0</v>
      </c>
      <c r="AC2084" s="33">
        <f t="shared" si="5675"/>
        <v>7.45E-3</v>
      </c>
      <c r="AD2084" s="33">
        <f t="shared" si="5676"/>
        <v>7.45E-3</v>
      </c>
      <c r="AE2084" s="34">
        <f t="shared" si="5584"/>
        <v>100</v>
      </c>
      <c r="AF2084" s="32">
        <f t="shared" si="5677"/>
        <v>7.45E-3</v>
      </c>
      <c r="AG2084" s="32">
        <f t="shared" si="5678"/>
        <v>0</v>
      </c>
      <c r="AH2084" s="32">
        <f t="shared" si="5679"/>
        <v>0</v>
      </c>
      <c r="AI2084" s="32">
        <f t="shared" si="5680"/>
        <v>0</v>
      </c>
      <c r="AJ2084" s="32">
        <f t="shared" si="5681"/>
        <v>0</v>
      </c>
      <c r="AK2084" s="32">
        <f t="shared" si="5682"/>
        <v>0</v>
      </c>
      <c r="AL2084" s="32">
        <f t="shared" si="5585"/>
        <v>7.45E-3</v>
      </c>
      <c r="AM2084" s="32">
        <f t="shared" si="5586"/>
        <v>305.89254999999997</v>
      </c>
    </row>
    <row r="2085" spans="2:40" ht="31.2" x14ac:dyDescent="0.3">
      <c r="B2085" s="30" t="s">
        <v>845</v>
      </c>
      <c r="C2085" s="30" t="s">
        <v>104</v>
      </c>
      <c r="D2085" s="30" t="s">
        <v>152</v>
      </c>
      <c r="E2085" s="15" t="str">
        <f t="shared" si="5587"/>
        <v>0412</v>
      </c>
      <c r="F2085" s="30" t="s">
        <v>768</v>
      </c>
      <c r="G2085" s="30" t="s">
        <v>52</v>
      </c>
      <c r="H2085" s="31" t="s">
        <v>53</v>
      </c>
      <c r="I2085" s="32">
        <f>305.5+0.4</f>
        <v>305.89999999999998</v>
      </c>
      <c r="J2085" s="32">
        <f>317.6+0.6</f>
        <v>318.20000000000005</v>
      </c>
      <c r="K2085" s="32">
        <f>314+16.9</f>
        <v>330.9</v>
      </c>
      <c r="L2085" s="32"/>
      <c r="M2085" s="32"/>
      <c r="N2085" s="32"/>
      <c r="O2085" s="32">
        <v>0</v>
      </c>
      <c r="P2085" s="32">
        <v>0</v>
      </c>
      <c r="Q2085" s="32">
        <v>0</v>
      </c>
      <c r="R2085" s="32">
        <f>5750.598-5750.598</f>
        <v>0</v>
      </c>
      <c r="S2085" s="32">
        <v>0</v>
      </c>
      <c r="T2085" s="32">
        <v>0</v>
      </c>
      <c r="U2085" s="32">
        <v>0</v>
      </c>
      <c r="V2085" s="32">
        <f t="shared" si="5588"/>
        <v>305.89999999999998</v>
      </c>
      <c r="W2085" s="32"/>
      <c r="X2085" s="32"/>
      <c r="Y2085" s="32"/>
      <c r="Z2085" s="32"/>
      <c r="AA2085" s="32"/>
      <c r="AB2085" s="32">
        <v>0</v>
      </c>
      <c r="AC2085" s="33">
        <v>7.45E-3</v>
      </c>
      <c r="AD2085" s="33">
        <v>7.45E-3</v>
      </c>
      <c r="AE2085" s="34">
        <f t="shared" si="5584"/>
        <v>100</v>
      </c>
      <c r="AF2085" s="32">
        <v>7.45E-3</v>
      </c>
      <c r="AG2085" s="32">
        <v>0</v>
      </c>
      <c r="AH2085" s="32">
        <v>0</v>
      </c>
      <c r="AI2085" s="32">
        <v>0</v>
      </c>
      <c r="AJ2085" s="32">
        <v>0</v>
      </c>
      <c r="AK2085" s="32">
        <v>0</v>
      </c>
      <c r="AL2085" s="32">
        <f t="shared" si="5585"/>
        <v>7.45E-3</v>
      </c>
      <c r="AM2085" s="32">
        <f t="shared" si="5586"/>
        <v>305.89254999999997</v>
      </c>
      <c r="AN2085" s="12"/>
    </row>
    <row r="2086" spans="2:40" ht="31.2" x14ac:dyDescent="0.3">
      <c r="B2086" s="30" t="s">
        <v>845</v>
      </c>
      <c r="C2086" s="30" t="s">
        <v>104</v>
      </c>
      <c r="D2086" s="30" t="s">
        <v>152</v>
      </c>
      <c r="E2086" s="15" t="str">
        <f t="shared" si="5587"/>
        <v>0412</v>
      </c>
      <c r="F2086" s="30" t="s">
        <v>154</v>
      </c>
      <c r="G2086" s="30"/>
      <c r="H2086" s="31" t="s">
        <v>155</v>
      </c>
      <c r="I2086" s="32">
        <f t="shared" ref="I2086:I2088" si="5683">I2087</f>
        <v>52.6</v>
      </c>
      <c r="J2086" s="32">
        <f t="shared" ref="J2086:J2088" si="5684">J2087</f>
        <v>0</v>
      </c>
      <c r="K2086" s="32">
        <f t="shared" ref="K2086:K2088" si="5685">K2087</f>
        <v>0</v>
      </c>
      <c r="L2086" s="32">
        <f t="shared" si="5660"/>
        <v>0</v>
      </c>
      <c r="M2086" s="32">
        <f t="shared" si="5661"/>
        <v>0</v>
      </c>
      <c r="N2086" s="32">
        <f t="shared" si="5662"/>
        <v>0</v>
      </c>
      <c r="O2086" s="32">
        <f t="shared" si="5663"/>
        <v>-166.47499999999999</v>
      </c>
      <c r="P2086" s="32">
        <f t="shared" si="5664"/>
        <v>-131.167</v>
      </c>
      <c r="Q2086" s="32">
        <f t="shared" si="5665"/>
        <v>0</v>
      </c>
      <c r="R2086" s="32">
        <f t="shared" ref="R2086:R2088" si="5686">R2087</f>
        <v>1051.6020000000001</v>
      </c>
      <c r="S2086" s="32">
        <f t="shared" si="5667"/>
        <v>0</v>
      </c>
      <c r="T2086" s="32">
        <f t="shared" si="5668"/>
        <v>0</v>
      </c>
      <c r="U2086" s="32">
        <v>0</v>
      </c>
      <c r="V2086" s="32">
        <f t="shared" si="5588"/>
        <v>806.56</v>
      </c>
      <c r="W2086" s="32">
        <f t="shared" si="5669"/>
        <v>0</v>
      </c>
      <c r="X2086" s="32">
        <f t="shared" si="5670"/>
        <v>0</v>
      </c>
      <c r="Y2086" s="32">
        <f t="shared" si="5671"/>
        <v>0</v>
      </c>
      <c r="Z2086" s="32">
        <f t="shared" si="5672"/>
        <v>0</v>
      </c>
      <c r="AA2086" s="32">
        <f t="shared" si="5673"/>
        <v>0</v>
      </c>
      <c r="AB2086" s="32">
        <f t="shared" si="5674"/>
        <v>0</v>
      </c>
      <c r="AC2086" s="33">
        <f t="shared" si="5675"/>
        <v>790.19299999999998</v>
      </c>
      <c r="AD2086" s="33">
        <f t="shared" si="5676"/>
        <v>790.19267000000002</v>
      </c>
      <c r="AE2086" s="34">
        <f t="shared" si="5584"/>
        <v>99.999958238050709</v>
      </c>
      <c r="AF2086" s="32">
        <f t="shared" si="5677"/>
        <v>973.03499999999997</v>
      </c>
      <c r="AG2086" s="32">
        <f t="shared" si="5678"/>
        <v>-166.47499999999999</v>
      </c>
      <c r="AH2086" s="32">
        <f t="shared" si="5679"/>
        <v>0</v>
      </c>
      <c r="AI2086" s="32">
        <f t="shared" si="5680"/>
        <v>0</v>
      </c>
      <c r="AJ2086" s="32">
        <f t="shared" si="5681"/>
        <v>0</v>
      </c>
      <c r="AK2086" s="32">
        <f t="shared" si="5682"/>
        <v>0</v>
      </c>
      <c r="AL2086" s="32">
        <f t="shared" si="5585"/>
        <v>806.56</v>
      </c>
      <c r="AM2086" s="32">
        <f t="shared" si="5586"/>
        <v>0</v>
      </c>
    </row>
    <row r="2087" spans="2:40" ht="31.2" x14ac:dyDescent="0.3">
      <c r="B2087" s="30" t="s">
        <v>845</v>
      </c>
      <c r="C2087" s="30" t="s">
        <v>104</v>
      </c>
      <c r="D2087" s="30" t="s">
        <v>152</v>
      </c>
      <c r="E2087" s="15" t="str">
        <f t="shared" si="5587"/>
        <v>0412</v>
      </c>
      <c r="F2087" s="30" t="s">
        <v>166</v>
      </c>
      <c r="G2087" s="30"/>
      <c r="H2087" s="31" t="s">
        <v>167</v>
      </c>
      <c r="I2087" s="32">
        <f t="shared" si="5683"/>
        <v>52.6</v>
      </c>
      <c r="J2087" s="32">
        <f t="shared" si="5684"/>
        <v>0</v>
      </c>
      <c r="K2087" s="32">
        <f t="shared" si="5685"/>
        <v>0</v>
      </c>
      <c r="L2087" s="32">
        <f t="shared" si="5660"/>
        <v>0</v>
      </c>
      <c r="M2087" s="32">
        <f t="shared" si="5661"/>
        <v>0</v>
      </c>
      <c r="N2087" s="32">
        <f t="shared" si="5662"/>
        <v>0</v>
      </c>
      <c r="O2087" s="32">
        <f>O2088+O2094</f>
        <v>-166.47499999999999</v>
      </c>
      <c r="P2087" s="32">
        <f>P2088+P2094</f>
        <v>-131.167</v>
      </c>
      <c r="Q2087" s="32">
        <f t="shared" si="5665"/>
        <v>0</v>
      </c>
      <c r="R2087" s="32">
        <f t="shared" si="5686"/>
        <v>1051.6020000000001</v>
      </c>
      <c r="S2087" s="32">
        <f t="shared" si="5667"/>
        <v>0</v>
      </c>
      <c r="T2087" s="32">
        <f t="shared" si="5668"/>
        <v>0</v>
      </c>
      <c r="U2087" s="32">
        <v>0</v>
      </c>
      <c r="V2087" s="32">
        <f t="shared" si="5588"/>
        <v>806.56</v>
      </c>
      <c r="W2087" s="32">
        <f t="shared" si="5669"/>
        <v>0</v>
      </c>
      <c r="X2087" s="32">
        <f t="shared" si="5670"/>
        <v>0</v>
      </c>
      <c r="Y2087" s="32">
        <f t="shared" si="5671"/>
        <v>0</v>
      </c>
      <c r="Z2087" s="32">
        <f t="shared" si="5672"/>
        <v>0</v>
      </c>
      <c r="AA2087" s="32">
        <f t="shared" si="5673"/>
        <v>0</v>
      </c>
      <c r="AB2087" s="32">
        <f>AB2088+AB2094</f>
        <v>0</v>
      </c>
      <c r="AC2087" s="33">
        <f>AC2088+AC2094</f>
        <v>790.19299999999998</v>
      </c>
      <c r="AD2087" s="33">
        <f>AD2088+AD2094</f>
        <v>790.19267000000002</v>
      </c>
      <c r="AE2087" s="34">
        <f t="shared" si="5584"/>
        <v>99.999958238050709</v>
      </c>
      <c r="AF2087" s="32">
        <f t="shared" ref="AF2087:AK2087" si="5687">AF2088+AF2094</f>
        <v>973.03499999999997</v>
      </c>
      <c r="AG2087" s="32">
        <f t="shared" si="5687"/>
        <v>-166.47499999999999</v>
      </c>
      <c r="AH2087" s="32">
        <f t="shared" si="5687"/>
        <v>0</v>
      </c>
      <c r="AI2087" s="32">
        <f t="shared" si="5687"/>
        <v>0</v>
      </c>
      <c r="AJ2087" s="32">
        <f t="shared" si="5687"/>
        <v>0</v>
      </c>
      <c r="AK2087" s="32">
        <f t="shared" si="5687"/>
        <v>0</v>
      </c>
      <c r="AL2087" s="32">
        <f t="shared" si="5585"/>
        <v>806.56</v>
      </c>
      <c r="AM2087" s="32">
        <f t="shared" si="5586"/>
        <v>0</v>
      </c>
    </row>
    <row r="2088" spans="2:40" ht="62.4" x14ac:dyDescent="0.3">
      <c r="B2088" s="30" t="s">
        <v>845</v>
      </c>
      <c r="C2088" s="30" t="s">
        <v>104</v>
      </c>
      <c r="D2088" s="30" t="s">
        <v>152</v>
      </c>
      <c r="E2088" s="15" t="str">
        <f t="shared" si="5587"/>
        <v>0412</v>
      </c>
      <c r="F2088" s="30" t="s">
        <v>770</v>
      </c>
      <c r="G2088" s="30"/>
      <c r="H2088" s="31" t="s">
        <v>771</v>
      </c>
      <c r="I2088" s="32">
        <f t="shared" si="5683"/>
        <v>52.6</v>
      </c>
      <c r="J2088" s="32">
        <f t="shared" si="5684"/>
        <v>0</v>
      </c>
      <c r="K2088" s="32">
        <f t="shared" si="5685"/>
        <v>0</v>
      </c>
      <c r="L2088" s="32">
        <f t="shared" si="5660"/>
        <v>0</v>
      </c>
      <c r="M2088" s="32">
        <f t="shared" si="5661"/>
        <v>0</v>
      </c>
      <c r="N2088" s="32">
        <f t="shared" si="5662"/>
        <v>0</v>
      </c>
      <c r="O2088" s="32">
        <f>O2089</f>
        <v>-166.47499999999999</v>
      </c>
      <c r="P2088" s="32">
        <f>P2089</f>
        <v>-194.03399999999999</v>
      </c>
      <c r="Q2088" s="32">
        <f t="shared" si="5665"/>
        <v>0</v>
      </c>
      <c r="R2088" s="32">
        <f t="shared" si="5686"/>
        <v>1051.6020000000001</v>
      </c>
      <c r="S2088" s="32">
        <f t="shared" si="5667"/>
        <v>0</v>
      </c>
      <c r="T2088" s="32">
        <f t="shared" si="5668"/>
        <v>0</v>
      </c>
      <c r="U2088" s="32">
        <v>0</v>
      </c>
      <c r="V2088" s="32">
        <f t="shared" si="5588"/>
        <v>743.69299999999998</v>
      </c>
      <c r="W2088" s="32">
        <f t="shared" si="5669"/>
        <v>0</v>
      </c>
      <c r="X2088" s="32">
        <f t="shared" si="5670"/>
        <v>0</v>
      </c>
      <c r="Y2088" s="32">
        <f t="shared" si="5671"/>
        <v>0</v>
      </c>
      <c r="Z2088" s="32">
        <f t="shared" si="5672"/>
        <v>0</v>
      </c>
      <c r="AA2088" s="32">
        <f t="shared" si="5673"/>
        <v>0</v>
      </c>
      <c r="AB2088" s="32">
        <f>AB2089</f>
        <v>0</v>
      </c>
      <c r="AC2088" s="33">
        <f>AC2089</f>
        <v>728.69299999999998</v>
      </c>
      <c r="AD2088" s="33">
        <f>AD2089</f>
        <v>728.69267000000002</v>
      </c>
      <c r="AE2088" s="34">
        <f t="shared" si="5584"/>
        <v>99.999954713438996</v>
      </c>
      <c r="AF2088" s="32">
        <f t="shared" ref="AF2088:AK2088" si="5688">AF2089</f>
        <v>910.16800000000001</v>
      </c>
      <c r="AG2088" s="32">
        <f t="shared" si="5688"/>
        <v>-166.47499999999999</v>
      </c>
      <c r="AH2088" s="32">
        <f t="shared" si="5688"/>
        <v>0</v>
      </c>
      <c r="AI2088" s="32">
        <f t="shared" si="5688"/>
        <v>0</v>
      </c>
      <c r="AJ2088" s="32">
        <f t="shared" si="5688"/>
        <v>0</v>
      </c>
      <c r="AK2088" s="32">
        <f t="shared" si="5688"/>
        <v>0</v>
      </c>
      <c r="AL2088" s="32">
        <f t="shared" si="5585"/>
        <v>743.69299999999998</v>
      </c>
      <c r="AM2088" s="32">
        <f t="shared" si="5586"/>
        <v>0</v>
      </c>
    </row>
    <row r="2089" spans="2:40" ht="46.8" x14ac:dyDescent="0.3">
      <c r="B2089" s="30" t="s">
        <v>845</v>
      </c>
      <c r="C2089" s="30" t="s">
        <v>104</v>
      </c>
      <c r="D2089" s="30" t="s">
        <v>152</v>
      </c>
      <c r="E2089" s="15" t="str">
        <f t="shared" si="5587"/>
        <v>0412</v>
      </c>
      <c r="F2089" s="30" t="s">
        <v>772</v>
      </c>
      <c r="G2089" s="30"/>
      <c r="H2089" s="31" t="s">
        <v>773</v>
      </c>
      <c r="I2089" s="32">
        <f t="shared" ref="I2089:T2089" si="5689">I2090+I2092</f>
        <v>52.6</v>
      </c>
      <c r="J2089" s="32">
        <f t="shared" si="5689"/>
        <v>0</v>
      </c>
      <c r="K2089" s="32">
        <f t="shared" si="5689"/>
        <v>0</v>
      </c>
      <c r="L2089" s="32">
        <f t="shared" si="5689"/>
        <v>0</v>
      </c>
      <c r="M2089" s="32">
        <f t="shared" si="5689"/>
        <v>0</v>
      </c>
      <c r="N2089" s="32">
        <f t="shared" si="5689"/>
        <v>0</v>
      </c>
      <c r="O2089" s="32">
        <f t="shared" si="5689"/>
        <v>-166.47499999999999</v>
      </c>
      <c r="P2089" s="32">
        <f t="shared" si="5689"/>
        <v>-194.03399999999999</v>
      </c>
      <c r="Q2089" s="32">
        <f t="shared" si="5689"/>
        <v>0</v>
      </c>
      <c r="R2089" s="32">
        <f t="shared" si="5689"/>
        <v>1051.6020000000001</v>
      </c>
      <c r="S2089" s="32">
        <f t="shared" si="5689"/>
        <v>0</v>
      </c>
      <c r="T2089" s="32">
        <f t="shared" si="5689"/>
        <v>0</v>
      </c>
      <c r="U2089" s="32">
        <v>0</v>
      </c>
      <c r="V2089" s="32">
        <f t="shared" si="5588"/>
        <v>743.69299999999998</v>
      </c>
      <c r="W2089" s="32">
        <f t="shared" ref="W2089:AD2089" si="5690">W2090+W2092</f>
        <v>0</v>
      </c>
      <c r="X2089" s="32">
        <f t="shared" si="5690"/>
        <v>0</v>
      </c>
      <c r="Y2089" s="32">
        <f t="shared" si="5690"/>
        <v>0</v>
      </c>
      <c r="Z2089" s="32">
        <f t="shared" si="5690"/>
        <v>0</v>
      </c>
      <c r="AA2089" s="32">
        <f t="shared" si="5690"/>
        <v>0</v>
      </c>
      <c r="AB2089" s="32">
        <f t="shared" si="5690"/>
        <v>0</v>
      </c>
      <c r="AC2089" s="33">
        <f t="shared" si="5690"/>
        <v>728.69299999999998</v>
      </c>
      <c r="AD2089" s="33">
        <f t="shared" si="5690"/>
        <v>728.69267000000002</v>
      </c>
      <c r="AE2089" s="34">
        <f t="shared" si="5584"/>
        <v>99.999954713438996</v>
      </c>
      <c r="AF2089" s="32">
        <f t="shared" ref="AF2089:AK2089" si="5691">AF2090+AF2092</f>
        <v>910.16800000000001</v>
      </c>
      <c r="AG2089" s="32">
        <f t="shared" si="5691"/>
        <v>-166.47499999999999</v>
      </c>
      <c r="AH2089" s="32">
        <f t="shared" si="5691"/>
        <v>0</v>
      </c>
      <c r="AI2089" s="32">
        <f t="shared" si="5691"/>
        <v>0</v>
      </c>
      <c r="AJ2089" s="32">
        <f t="shared" si="5691"/>
        <v>0</v>
      </c>
      <c r="AK2089" s="32">
        <f t="shared" si="5691"/>
        <v>0</v>
      </c>
      <c r="AL2089" s="32">
        <f t="shared" si="5585"/>
        <v>743.69299999999998</v>
      </c>
      <c r="AM2089" s="32">
        <f t="shared" si="5586"/>
        <v>0</v>
      </c>
    </row>
    <row r="2090" spans="2:40" ht="31.2" x14ac:dyDescent="0.3">
      <c r="B2090" s="30" t="s">
        <v>845</v>
      </c>
      <c r="C2090" s="30" t="s">
        <v>104</v>
      </c>
      <c r="D2090" s="30" t="s">
        <v>152</v>
      </c>
      <c r="E2090" s="15" t="str">
        <f t="shared" si="5587"/>
        <v>0412</v>
      </c>
      <c r="F2090" s="30" t="s">
        <v>772</v>
      </c>
      <c r="G2090" s="30" t="s">
        <v>50</v>
      </c>
      <c r="H2090" s="31" t="s">
        <v>51</v>
      </c>
      <c r="I2090" s="32">
        <f t="shared" ref="I2090:T2090" si="5692">I2091</f>
        <v>52.6</v>
      </c>
      <c r="J2090" s="32">
        <f t="shared" si="5692"/>
        <v>0</v>
      </c>
      <c r="K2090" s="32">
        <f t="shared" si="5692"/>
        <v>0</v>
      </c>
      <c r="L2090" s="32">
        <f t="shared" si="5692"/>
        <v>0</v>
      </c>
      <c r="M2090" s="32">
        <f t="shared" si="5692"/>
        <v>0</v>
      </c>
      <c r="N2090" s="32">
        <f t="shared" si="5692"/>
        <v>0</v>
      </c>
      <c r="O2090" s="32">
        <f t="shared" si="5692"/>
        <v>-166.47499999999999</v>
      </c>
      <c r="P2090" s="32">
        <f t="shared" si="5692"/>
        <v>-194.03399999999999</v>
      </c>
      <c r="Q2090" s="32">
        <f t="shared" si="5692"/>
        <v>0</v>
      </c>
      <c r="R2090" s="32">
        <f t="shared" si="5692"/>
        <v>1051.6020000000001</v>
      </c>
      <c r="S2090" s="32">
        <f t="shared" si="5692"/>
        <v>0</v>
      </c>
      <c r="T2090" s="32">
        <f t="shared" si="5692"/>
        <v>0</v>
      </c>
      <c r="U2090" s="32">
        <v>0</v>
      </c>
      <c r="V2090" s="32">
        <f t="shared" si="5588"/>
        <v>743.69299999999998</v>
      </c>
      <c r="W2090" s="32">
        <f t="shared" ref="W2090:AD2090" si="5693">W2091</f>
        <v>0</v>
      </c>
      <c r="X2090" s="32">
        <f t="shared" si="5693"/>
        <v>0</v>
      </c>
      <c r="Y2090" s="32">
        <f t="shared" si="5693"/>
        <v>0</v>
      </c>
      <c r="Z2090" s="32">
        <f t="shared" si="5693"/>
        <v>0</v>
      </c>
      <c r="AA2090" s="32">
        <f t="shared" si="5693"/>
        <v>0</v>
      </c>
      <c r="AB2090" s="32">
        <f t="shared" si="5693"/>
        <v>0</v>
      </c>
      <c r="AC2090" s="33">
        <f t="shared" si="5693"/>
        <v>728.69299999999998</v>
      </c>
      <c r="AD2090" s="33">
        <f t="shared" si="5693"/>
        <v>728.69267000000002</v>
      </c>
      <c r="AE2090" s="34">
        <f t="shared" ref="AE2090:AE2153" si="5694">AD2090/AC2090*100</f>
        <v>99.999954713438996</v>
      </c>
      <c r="AF2090" s="32">
        <f t="shared" ref="AF2090:AK2090" si="5695">AF2091</f>
        <v>910.16800000000001</v>
      </c>
      <c r="AG2090" s="32">
        <f t="shared" si="5695"/>
        <v>-166.47499999999999</v>
      </c>
      <c r="AH2090" s="32">
        <f t="shared" si="5695"/>
        <v>0</v>
      </c>
      <c r="AI2090" s="32">
        <f t="shared" si="5695"/>
        <v>0</v>
      </c>
      <c r="AJ2090" s="32">
        <f t="shared" si="5695"/>
        <v>0</v>
      </c>
      <c r="AK2090" s="32">
        <f t="shared" si="5695"/>
        <v>0</v>
      </c>
      <c r="AL2090" s="32">
        <f t="shared" ref="AL2090:AL2153" si="5696">AF2090+AH2090+AK2090+AI2090+AJ2090+AG2090</f>
        <v>743.69299999999998</v>
      </c>
      <c r="AM2090" s="32">
        <f t="shared" ref="AM2090:AM2153" si="5697">V2090-AL2090</f>
        <v>0</v>
      </c>
    </row>
    <row r="2091" spans="2:40" ht="31.2" x14ac:dyDescent="0.3">
      <c r="B2091" s="30" t="s">
        <v>845</v>
      </c>
      <c r="C2091" s="30" t="s">
        <v>104</v>
      </c>
      <c r="D2091" s="30" t="s">
        <v>152</v>
      </c>
      <c r="E2091" s="15" t="str">
        <f t="shared" si="5587"/>
        <v>0412</v>
      </c>
      <c r="F2091" s="30" t="s">
        <v>772</v>
      </c>
      <c r="G2091" s="30" t="s">
        <v>52</v>
      </c>
      <c r="H2091" s="31" t="s">
        <v>53</v>
      </c>
      <c r="I2091" s="32">
        <v>52.6</v>
      </c>
      <c r="J2091" s="32"/>
      <c r="K2091" s="32"/>
      <c r="L2091" s="32"/>
      <c r="M2091" s="32"/>
      <c r="N2091" s="32"/>
      <c r="O2091" s="32">
        <v>-166.47499999999999</v>
      </c>
      <c r="P2091" s="32">
        <v>-194.03399999999999</v>
      </c>
      <c r="Q2091" s="32">
        <v>0</v>
      </c>
      <c r="R2091" s="32">
        <v>1051.6020000000001</v>
      </c>
      <c r="S2091" s="32">
        <v>0</v>
      </c>
      <c r="T2091" s="32">
        <v>0</v>
      </c>
      <c r="U2091" s="32">
        <v>0</v>
      </c>
      <c r="V2091" s="32">
        <f t="shared" si="5588"/>
        <v>743.69299999999998</v>
      </c>
      <c r="W2091" s="32"/>
      <c r="X2091" s="32"/>
      <c r="Y2091" s="32"/>
      <c r="Z2091" s="32"/>
      <c r="AA2091" s="32"/>
      <c r="AB2091" s="32">
        <v>0</v>
      </c>
      <c r="AC2091" s="33">
        <v>728.69299999999998</v>
      </c>
      <c r="AD2091" s="33">
        <v>728.69267000000002</v>
      </c>
      <c r="AE2091" s="34">
        <f t="shared" si="5694"/>
        <v>99.999954713438996</v>
      </c>
      <c r="AF2091" s="32">
        <v>910.16800000000001</v>
      </c>
      <c r="AG2091" s="32">
        <v>-166.47499999999999</v>
      </c>
      <c r="AH2091" s="32">
        <v>0</v>
      </c>
      <c r="AI2091" s="32">
        <v>0</v>
      </c>
      <c r="AJ2091" s="32">
        <v>0</v>
      </c>
      <c r="AK2091" s="32">
        <v>0</v>
      </c>
      <c r="AL2091" s="32">
        <f t="shared" si="5696"/>
        <v>743.69299999999998</v>
      </c>
      <c r="AM2091" s="32">
        <f t="shared" si="5697"/>
        <v>0</v>
      </c>
      <c r="AN2091" s="12"/>
    </row>
    <row r="2092" spans="2:40" ht="15.6" hidden="1" customHeight="1" x14ac:dyDescent="0.3">
      <c r="B2092" s="30" t="s">
        <v>845</v>
      </c>
      <c r="C2092" s="30" t="s">
        <v>104</v>
      </c>
      <c r="D2092" s="30" t="s">
        <v>152</v>
      </c>
      <c r="E2092" s="15" t="str">
        <f t="shared" si="5587"/>
        <v>0412</v>
      </c>
      <c r="F2092" s="30" t="s">
        <v>772</v>
      </c>
      <c r="G2092" s="30" t="s">
        <v>56</v>
      </c>
      <c r="H2092" s="31" t="s">
        <v>57</v>
      </c>
      <c r="I2092" s="32">
        <f t="shared" ref="I2092:T2092" si="5698">I2093</f>
        <v>0</v>
      </c>
      <c r="J2092" s="32">
        <f t="shared" si="5698"/>
        <v>0</v>
      </c>
      <c r="K2092" s="32">
        <f t="shared" si="5698"/>
        <v>0</v>
      </c>
      <c r="L2092" s="32">
        <f t="shared" si="5698"/>
        <v>0</v>
      </c>
      <c r="M2092" s="32">
        <f t="shared" si="5698"/>
        <v>0</v>
      </c>
      <c r="N2092" s="32">
        <f t="shared" si="5698"/>
        <v>0</v>
      </c>
      <c r="O2092" s="32">
        <f t="shared" si="5698"/>
        <v>0</v>
      </c>
      <c r="P2092" s="32">
        <f t="shared" si="5698"/>
        <v>0</v>
      </c>
      <c r="Q2092" s="32">
        <f t="shared" si="5698"/>
        <v>0</v>
      </c>
      <c r="R2092" s="32">
        <f t="shared" si="5698"/>
        <v>0</v>
      </c>
      <c r="S2092" s="32">
        <f t="shared" si="5698"/>
        <v>0</v>
      </c>
      <c r="T2092" s="32">
        <f t="shared" si="5698"/>
        <v>0</v>
      </c>
      <c r="U2092" s="32">
        <v>0</v>
      </c>
      <c r="V2092" s="32">
        <f t="shared" si="5588"/>
        <v>0</v>
      </c>
      <c r="W2092" s="32">
        <f t="shared" ref="W2092:AD2092" si="5699">W2093</f>
        <v>0</v>
      </c>
      <c r="X2092" s="32">
        <f t="shared" si="5699"/>
        <v>0</v>
      </c>
      <c r="Y2092" s="32">
        <f t="shared" si="5699"/>
        <v>0</v>
      </c>
      <c r="Z2092" s="32">
        <f t="shared" si="5699"/>
        <v>0</v>
      </c>
      <c r="AA2092" s="32">
        <f t="shared" si="5699"/>
        <v>0</v>
      </c>
      <c r="AB2092" s="32">
        <f t="shared" si="5699"/>
        <v>0</v>
      </c>
      <c r="AC2092" s="33">
        <f t="shared" si="5699"/>
        <v>0</v>
      </c>
      <c r="AD2092" s="33">
        <f t="shared" si="5699"/>
        <v>0</v>
      </c>
      <c r="AE2092" s="34" t="e">
        <f t="shared" si="5694"/>
        <v>#DIV/0!</v>
      </c>
      <c r="AF2092" s="35">
        <f t="shared" ref="AF2092:AK2092" si="5700">AF2093</f>
        <v>0</v>
      </c>
      <c r="AG2092" s="35">
        <f t="shared" si="5700"/>
        <v>0</v>
      </c>
      <c r="AH2092" s="36">
        <f t="shared" si="5700"/>
        <v>0</v>
      </c>
      <c r="AI2092" s="36">
        <f t="shared" si="5700"/>
        <v>0</v>
      </c>
      <c r="AJ2092" s="36">
        <f t="shared" si="5700"/>
        <v>0</v>
      </c>
      <c r="AK2092" s="36">
        <f t="shared" si="5700"/>
        <v>0</v>
      </c>
      <c r="AL2092" s="36">
        <f t="shared" si="5696"/>
        <v>0</v>
      </c>
      <c r="AM2092" s="36">
        <f t="shared" si="5697"/>
        <v>0</v>
      </c>
      <c r="AN2092" s="37" t="s">
        <v>35</v>
      </c>
    </row>
    <row r="2093" spans="2:40" ht="15.6" hidden="1" customHeight="1" x14ac:dyDescent="0.3">
      <c r="B2093" s="30" t="s">
        <v>845</v>
      </c>
      <c r="C2093" s="30" t="s">
        <v>104</v>
      </c>
      <c r="D2093" s="30" t="s">
        <v>152</v>
      </c>
      <c r="E2093" s="15" t="str">
        <f t="shared" si="5587"/>
        <v>0412</v>
      </c>
      <c r="F2093" s="30" t="s">
        <v>772</v>
      </c>
      <c r="G2093" s="30" t="s">
        <v>58</v>
      </c>
      <c r="H2093" s="31" t="s">
        <v>59</v>
      </c>
      <c r="I2093" s="32"/>
      <c r="J2093" s="32"/>
      <c r="K2093" s="32"/>
      <c r="L2093" s="32"/>
      <c r="M2093" s="32"/>
      <c r="N2093" s="32"/>
      <c r="O2093" s="32">
        <v>0</v>
      </c>
      <c r="P2093" s="32">
        <v>0</v>
      </c>
      <c r="Q2093" s="32">
        <v>0</v>
      </c>
      <c r="R2093" s="32">
        <v>0</v>
      </c>
      <c r="S2093" s="32">
        <v>0</v>
      </c>
      <c r="T2093" s="32">
        <v>0</v>
      </c>
      <c r="U2093" s="32">
        <v>0</v>
      </c>
      <c r="V2093" s="32">
        <f t="shared" si="5588"/>
        <v>0</v>
      </c>
      <c r="W2093" s="32"/>
      <c r="X2093" s="32"/>
      <c r="Y2093" s="32"/>
      <c r="Z2093" s="32"/>
      <c r="AA2093" s="32"/>
      <c r="AB2093" s="32">
        <v>0</v>
      </c>
      <c r="AC2093" s="33">
        <v>0</v>
      </c>
      <c r="AD2093" s="33">
        <v>0</v>
      </c>
      <c r="AE2093" s="34" t="e">
        <f t="shared" si="5694"/>
        <v>#DIV/0!</v>
      </c>
      <c r="AF2093" s="51">
        <v>0</v>
      </c>
      <c r="AG2093" s="51">
        <v>0</v>
      </c>
      <c r="AH2093" s="52">
        <v>0</v>
      </c>
      <c r="AI2093" s="52">
        <v>0</v>
      </c>
      <c r="AJ2093" s="52">
        <v>0</v>
      </c>
      <c r="AK2093" s="52">
        <v>0</v>
      </c>
      <c r="AL2093" s="36">
        <f t="shared" si="5696"/>
        <v>0</v>
      </c>
      <c r="AM2093" s="36">
        <f t="shared" si="5697"/>
        <v>0</v>
      </c>
      <c r="AN2093" s="37" t="s">
        <v>35</v>
      </c>
    </row>
    <row r="2094" spans="2:40" ht="46.8" x14ac:dyDescent="0.3">
      <c r="B2094" s="30" t="s">
        <v>845</v>
      </c>
      <c r="C2094" s="30" t="s">
        <v>104</v>
      </c>
      <c r="D2094" s="30" t="s">
        <v>152</v>
      </c>
      <c r="E2094" s="15" t="str">
        <f t="shared" si="5587"/>
        <v>0412</v>
      </c>
      <c r="F2094" s="30" t="s">
        <v>774</v>
      </c>
      <c r="G2094" s="30"/>
      <c r="H2094" s="31" t="s">
        <v>775</v>
      </c>
      <c r="I2094" s="32"/>
      <c r="J2094" s="32"/>
      <c r="K2094" s="32"/>
      <c r="L2094" s="32"/>
      <c r="M2094" s="32"/>
      <c r="N2094" s="32"/>
      <c r="O2094" s="32">
        <f t="shared" ref="O2094:O2096" si="5701">O2095</f>
        <v>0</v>
      </c>
      <c r="P2094" s="32">
        <f t="shared" ref="P2094:P2096" si="5702">P2095</f>
        <v>62.866999999999997</v>
      </c>
      <c r="Q2094" s="32"/>
      <c r="R2094" s="32"/>
      <c r="S2094" s="32"/>
      <c r="T2094" s="32"/>
      <c r="U2094" s="32"/>
      <c r="V2094" s="32">
        <f t="shared" si="5588"/>
        <v>62.866999999999997</v>
      </c>
      <c r="W2094" s="32"/>
      <c r="X2094" s="32"/>
      <c r="Y2094" s="32"/>
      <c r="Z2094" s="32"/>
      <c r="AA2094" s="32"/>
      <c r="AB2094" s="32">
        <f t="shared" ref="AB2094:AB2096" si="5703">AB2095</f>
        <v>0</v>
      </c>
      <c r="AC2094" s="33">
        <f t="shared" ref="AC2094:AC2096" si="5704">AC2095</f>
        <v>61.5</v>
      </c>
      <c r="AD2094" s="33">
        <f t="shared" ref="AD2094:AD2096" si="5705">AD2095</f>
        <v>61.5</v>
      </c>
      <c r="AE2094" s="34">
        <f t="shared" si="5694"/>
        <v>100</v>
      </c>
      <c r="AF2094" s="32">
        <f t="shared" ref="AF2094:AF2096" si="5706">AF2095</f>
        <v>62.866999999999997</v>
      </c>
      <c r="AG2094" s="32">
        <f t="shared" ref="AG2094:AG2096" si="5707">AG2095</f>
        <v>0</v>
      </c>
      <c r="AH2094" s="32">
        <f t="shared" ref="AH2094:AH2096" si="5708">AH2095</f>
        <v>0</v>
      </c>
      <c r="AI2094" s="32">
        <f t="shared" ref="AI2094:AI2096" si="5709">AI2095</f>
        <v>0</v>
      </c>
      <c r="AJ2094" s="32">
        <f t="shared" ref="AJ2094:AJ2096" si="5710">AJ2095</f>
        <v>0</v>
      </c>
      <c r="AK2094" s="32">
        <f t="shared" ref="AK2094:AK2096" si="5711">AK2095</f>
        <v>0</v>
      </c>
      <c r="AL2094" s="32">
        <f t="shared" si="5696"/>
        <v>62.866999999999997</v>
      </c>
      <c r="AM2094" s="32">
        <f t="shared" si="5697"/>
        <v>0</v>
      </c>
      <c r="AN2094" s="12"/>
    </row>
    <row r="2095" spans="2:40" ht="31.2" x14ac:dyDescent="0.3">
      <c r="B2095" s="30" t="s">
        <v>845</v>
      </c>
      <c r="C2095" s="30" t="s">
        <v>104</v>
      </c>
      <c r="D2095" s="30" t="s">
        <v>152</v>
      </c>
      <c r="E2095" s="15" t="str">
        <f t="shared" si="5587"/>
        <v>0412</v>
      </c>
      <c r="F2095" s="30" t="s">
        <v>776</v>
      </c>
      <c r="G2095" s="30"/>
      <c r="H2095" s="31" t="s">
        <v>777</v>
      </c>
      <c r="I2095" s="32"/>
      <c r="J2095" s="32"/>
      <c r="K2095" s="32"/>
      <c r="L2095" s="32"/>
      <c r="M2095" s="32"/>
      <c r="N2095" s="32"/>
      <c r="O2095" s="32">
        <f t="shared" si="5701"/>
        <v>0</v>
      </c>
      <c r="P2095" s="32">
        <f t="shared" si="5702"/>
        <v>62.866999999999997</v>
      </c>
      <c r="Q2095" s="32"/>
      <c r="R2095" s="32"/>
      <c r="S2095" s="32"/>
      <c r="T2095" s="32"/>
      <c r="U2095" s="32"/>
      <c r="V2095" s="32">
        <f t="shared" si="5588"/>
        <v>62.866999999999997</v>
      </c>
      <c r="W2095" s="32"/>
      <c r="X2095" s="32"/>
      <c r="Y2095" s="32"/>
      <c r="Z2095" s="32"/>
      <c r="AA2095" s="32"/>
      <c r="AB2095" s="32">
        <f t="shared" si="5703"/>
        <v>0</v>
      </c>
      <c r="AC2095" s="33">
        <f t="shared" si="5704"/>
        <v>61.5</v>
      </c>
      <c r="AD2095" s="33">
        <f t="shared" si="5705"/>
        <v>61.5</v>
      </c>
      <c r="AE2095" s="34">
        <f t="shared" si="5694"/>
        <v>100</v>
      </c>
      <c r="AF2095" s="32">
        <f t="shared" si="5706"/>
        <v>62.866999999999997</v>
      </c>
      <c r="AG2095" s="32">
        <f t="shared" si="5707"/>
        <v>0</v>
      </c>
      <c r="AH2095" s="32">
        <f t="shared" si="5708"/>
        <v>0</v>
      </c>
      <c r="AI2095" s="32">
        <f t="shared" si="5709"/>
        <v>0</v>
      </c>
      <c r="AJ2095" s="32">
        <f t="shared" si="5710"/>
        <v>0</v>
      </c>
      <c r="AK2095" s="32">
        <f t="shared" si="5711"/>
        <v>0</v>
      </c>
      <c r="AL2095" s="32">
        <f t="shared" si="5696"/>
        <v>62.866999999999997</v>
      </c>
      <c r="AM2095" s="32">
        <f t="shared" si="5697"/>
        <v>0</v>
      </c>
      <c r="AN2095" s="12"/>
    </row>
    <row r="2096" spans="2:40" ht="31.2" x14ac:dyDescent="0.3">
      <c r="B2096" s="30" t="s">
        <v>845</v>
      </c>
      <c r="C2096" s="30" t="s">
        <v>104</v>
      </c>
      <c r="D2096" s="30" t="s">
        <v>152</v>
      </c>
      <c r="E2096" s="15" t="str">
        <f t="shared" si="5587"/>
        <v>0412</v>
      </c>
      <c r="F2096" s="30" t="s">
        <v>776</v>
      </c>
      <c r="G2096" s="30" t="s">
        <v>50</v>
      </c>
      <c r="H2096" s="31" t="s">
        <v>51</v>
      </c>
      <c r="I2096" s="32"/>
      <c r="J2096" s="32"/>
      <c r="K2096" s="32"/>
      <c r="L2096" s="32"/>
      <c r="M2096" s="32"/>
      <c r="N2096" s="32"/>
      <c r="O2096" s="32">
        <f t="shared" si="5701"/>
        <v>0</v>
      </c>
      <c r="P2096" s="32">
        <f t="shared" si="5702"/>
        <v>62.866999999999997</v>
      </c>
      <c r="Q2096" s="32"/>
      <c r="R2096" s="32"/>
      <c r="S2096" s="32"/>
      <c r="T2096" s="32"/>
      <c r="U2096" s="32"/>
      <c r="V2096" s="32">
        <f t="shared" si="5588"/>
        <v>62.866999999999997</v>
      </c>
      <c r="W2096" s="32"/>
      <c r="X2096" s="32"/>
      <c r="Y2096" s="32"/>
      <c r="Z2096" s="32"/>
      <c r="AA2096" s="32"/>
      <c r="AB2096" s="32">
        <f t="shared" si="5703"/>
        <v>0</v>
      </c>
      <c r="AC2096" s="33">
        <f t="shared" si="5704"/>
        <v>61.5</v>
      </c>
      <c r="AD2096" s="33">
        <f t="shared" si="5705"/>
        <v>61.5</v>
      </c>
      <c r="AE2096" s="34">
        <f t="shared" si="5694"/>
        <v>100</v>
      </c>
      <c r="AF2096" s="32">
        <f t="shared" si="5706"/>
        <v>62.866999999999997</v>
      </c>
      <c r="AG2096" s="32">
        <f t="shared" si="5707"/>
        <v>0</v>
      </c>
      <c r="AH2096" s="32">
        <f t="shared" si="5708"/>
        <v>0</v>
      </c>
      <c r="AI2096" s="32">
        <f t="shared" si="5709"/>
        <v>0</v>
      </c>
      <c r="AJ2096" s="32">
        <f t="shared" si="5710"/>
        <v>0</v>
      </c>
      <c r="AK2096" s="32">
        <f t="shared" si="5711"/>
        <v>0</v>
      </c>
      <c r="AL2096" s="32">
        <f t="shared" si="5696"/>
        <v>62.866999999999997</v>
      </c>
      <c r="AM2096" s="32">
        <f t="shared" si="5697"/>
        <v>0</v>
      </c>
      <c r="AN2096" s="12"/>
    </row>
    <row r="2097" spans="2:40" ht="31.2" x14ac:dyDescent="0.3">
      <c r="B2097" s="30" t="s">
        <v>845</v>
      </c>
      <c r="C2097" s="30" t="s">
        <v>104</v>
      </c>
      <c r="D2097" s="30" t="s">
        <v>152</v>
      </c>
      <c r="E2097" s="15" t="str">
        <f t="shared" ref="E2097:E2160" si="5712">CONCATENATE(C2097,D2097)</f>
        <v>0412</v>
      </c>
      <c r="F2097" s="30" t="s">
        <v>776</v>
      </c>
      <c r="G2097" s="30" t="s">
        <v>52</v>
      </c>
      <c r="H2097" s="31" t="s">
        <v>53</v>
      </c>
      <c r="I2097" s="32"/>
      <c r="J2097" s="32"/>
      <c r="K2097" s="32"/>
      <c r="L2097" s="32"/>
      <c r="M2097" s="32"/>
      <c r="N2097" s="32"/>
      <c r="O2097" s="32">
        <v>0</v>
      </c>
      <c r="P2097" s="32">
        <v>62.866999999999997</v>
      </c>
      <c r="Q2097" s="32"/>
      <c r="R2097" s="32"/>
      <c r="S2097" s="32"/>
      <c r="T2097" s="32"/>
      <c r="U2097" s="32"/>
      <c r="V2097" s="32">
        <f t="shared" ref="V2097:V2160" si="5713">I2097+L2097+U2097+T2097+S2097+R2097+Q2097+P2097+O2097</f>
        <v>62.866999999999997</v>
      </c>
      <c r="W2097" s="32"/>
      <c r="X2097" s="32"/>
      <c r="Y2097" s="32"/>
      <c r="Z2097" s="32"/>
      <c r="AA2097" s="32"/>
      <c r="AB2097" s="32">
        <v>0</v>
      </c>
      <c r="AC2097" s="33">
        <v>61.5</v>
      </c>
      <c r="AD2097" s="33">
        <v>61.5</v>
      </c>
      <c r="AE2097" s="34">
        <f t="shared" si="5694"/>
        <v>100</v>
      </c>
      <c r="AF2097" s="32">
        <v>62.866999999999997</v>
      </c>
      <c r="AG2097" s="32">
        <v>0</v>
      </c>
      <c r="AH2097" s="32">
        <v>0</v>
      </c>
      <c r="AI2097" s="32">
        <v>0</v>
      </c>
      <c r="AJ2097" s="32">
        <v>0</v>
      </c>
      <c r="AK2097" s="32">
        <v>0</v>
      </c>
      <c r="AL2097" s="32">
        <f t="shared" si="5696"/>
        <v>62.866999999999997</v>
      </c>
      <c r="AM2097" s="32">
        <f t="shared" si="5697"/>
        <v>0</v>
      </c>
      <c r="AN2097" s="12"/>
    </row>
    <row r="2098" spans="2:40" s="13" customFormat="1" x14ac:dyDescent="0.3">
      <c r="B2098" s="14" t="s">
        <v>845</v>
      </c>
      <c r="C2098" s="14" t="s">
        <v>112</v>
      </c>
      <c r="D2098" s="14"/>
      <c r="E2098" s="21" t="str">
        <f t="shared" si="5712"/>
        <v>05</v>
      </c>
      <c r="F2098" s="14"/>
      <c r="G2098" s="14"/>
      <c r="H2098" s="16" t="s">
        <v>113</v>
      </c>
      <c r="I2098" s="17">
        <f t="shared" ref="I2098:U2098" si="5714">I2106+I2167+I2099</f>
        <v>63818.80000000001</v>
      </c>
      <c r="J2098" s="17">
        <f t="shared" si="5714"/>
        <v>7919.2</v>
      </c>
      <c r="K2098" s="17">
        <f t="shared" si="5714"/>
        <v>7919.2</v>
      </c>
      <c r="L2098" s="17">
        <f t="shared" si="5714"/>
        <v>-15871.2</v>
      </c>
      <c r="M2098" s="17">
        <f t="shared" si="5714"/>
        <v>4500</v>
      </c>
      <c r="N2098" s="17">
        <f t="shared" si="5714"/>
        <v>4410</v>
      </c>
      <c r="O2098" s="17">
        <f t="shared" si="5714"/>
        <v>-251.6</v>
      </c>
      <c r="P2098" s="17">
        <f t="shared" si="5714"/>
        <v>0</v>
      </c>
      <c r="Q2098" s="17">
        <f t="shared" si="5714"/>
        <v>0</v>
      </c>
      <c r="R2098" s="17">
        <f t="shared" si="5714"/>
        <v>15159.196</v>
      </c>
      <c r="S2098" s="17">
        <f t="shared" si="5714"/>
        <v>0</v>
      </c>
      <c r="T2098" s="17">
        <f t="shared" si="5714"/>
        <v>0</v>
      </c>
      <c r="U2098" s="17">
        <f t="shared" si="5714"/>
        <v>1.157</v>
      </c>
      <c r="V2098" s="17">
        <f t="shared" si="5713"/>
        <v>62856.35300000001</v>
      </c>
      <c r="W2098" s="17">
        <f t="shared" ref="W2098:AD2098" si="5715">W2106+W2167+W2099</f>
        <v>1701.1569999999999</v>
      </c>
      <c r="X2098" s="17">
        <f t="shared" si="5715"/>
        <v>0</v>
      </c>
      <c r="Y2098" s="17">
        <f t="shared" si="5715"/>
        <v>0</v>
      </c>
      <c r="Z2098" s="17">
        <f t="shared" si="5715"/>
        <v>0</v>
      </c>
      <c r="AA2098" s="17">
        <f t="shared" si="5715"/>
        <v>0</v>
      </c>
      <c r="AB2098" s="17">
        <f t="shared" si="5715"/>
        <v>7362.1384099999996</v>
      </c>
      <c r="AC2098" s="18">
        <f t="shared" si="5715"/>
        <v>27312.456989999999</v>
      </c>
      <c r="AD2098" s="18">
        <f t="shared" si="5715"/>
        <v>26833.579220000003</v>
      </c>
      <c r="AE2098" s="19">
        <f t="shared" si="5694"/>
        <v>98.246669019285491</v>
      </c>
      <c r="AF2098" s="17">
        <f t="shared" ref="AF2098:AK2098" si="5716">AF2106+AF2167+AF2099</f>
        <v>31848.259170000001</v>
      </c>
      <c r="AG2098" s="17">
        <f t="shared" si="5716"/>
        <v>-251.6</v>
      </c>
      <c r="AH2098" s="17">
        <f t="shared" si="5716"/>
        <v>0</v>
      </c>
      <c r="AI2098" s="17">
        <f t="shared" si="5716"/>
        <v>0</v>
      </c>
      <c r="AJ2098" s="17">
        <f t="shared" si="5716"/>
        <v>0</v>
      </c>
      <c r="AK2098" s="17">
        <f t="shared" si="5716"/>
        <v>0</v>
      </c>
      <c r="AL2098" s="17">
        <f t="shared" si="5696"/>
        <v>31596.659170000003</v>
      </c>
      <c r="AM2098" s="17">
        <f t="shared" si="5697"/>
        <v>31259.693830000007</v>
      </c>
      <c r="AN2098" s="20"/>
    </row>
    <row r="2099" spans="2:40" s="22" customFormat="1" x14ac:dyDescent="0.3">
      <c r="B2099" s="23" t="s">
        <v>845</v>
      </c>
      <c r="C2099" s="23" t="s">
        <v>112</v>
      </c>
      <c r="D2099" s="23" t="s">
        <v>502</v>
      </c>
      <c r="E2099" s="24" t="str">
        <f t="shared" si="5712"/>
        <v>0502</v>
      </c>
      <c r="F2099" s="23"/>
      <c r="G2099" s="23"/>
      <c r="H2099" s="25" t="s">
        <v>778</v>
      </c>
      <c r="I2099" s="26">
        <f t="shared" ref="I2099:I2104" si="5717">I2100</f>
        <v>604.4</v>
      </c>
      <c r="J2099" s="26">
        <f t="shared" ref="J2099:J2104" si="5718">J2100</f>
        <v>0</v>
      </c>
      <c r="K2099" s="26">
        <f t="shared" ref="K2099:K2104" si="5719">K2100</f>
        <v>0</v>
      </c>
      <c r="L2099" s="26">
        <f t="shared" ref="L2099:L2104" si="5720">L2100</f>
        <v>0</v>
      </c>
      <c r="M2099" s="26">
        <f t="shared" ref="M2099:M2104" si="5721">M2100</f>
        <v>0</v>
      </c>
      <c r="N2099" s="26">
        <f t="shared" ref="N2099:N2104" si="5722">N2100</f>
        <v>0</v>
      </c>
      <c r="O2099" s="26">
        <f t="shared" ref="O2099:O2104" si="5723">O2100</f>
        <v>-214.45</v>
      </c>
      <c r="P2099" s="26">
        <f t="shared" ref="P2099:P2104" si="5724">P2100</f>
        <v>0</v>
      </c>
      <c r="Q2099" s="26">
        <f t="shared" ref="Q2099:Q2104" si="5725">Q2100</f>
        <v>0</v>
      </c>
      <c r="R2099" s="26">
        <f t="shared" ref="R2099:R2104" si="5726">R2100</f>
        <v>0</v>
      </c>
      <c r="S2099" s="26">
        <f t="shared" ref="S2099:S2104" si="5727">S2100</f>
        <v>0</v>
      </c>
      <c r="T2099" s="26">
        <f t="shared" ref="T2099:T2104" si="5728">T2100</f>
        <v>0</v>
      </c>
      <c r="U2099" s="26">
        <f t="shared" ref="U2099:U2104" si="5729">U2100</f>
        <v>0</v>
      </c>
      <c r="V2099" s="26">
        <f t="shared" si="5713"/>
        <v>389.95</v>
      </c>
      <c r="W2099" s="26">
        <f t="shared" ref="W2099:W2104" si="5730">W2100</f>
        <v>0</v>
      </c>
      <c r="X2099" s="26">
        <f t="shared" ref="X2099:X2104" si="5731">X2100</f>
        <v>0</v>
      </c>
      <c r="Y2099" s="26">
        <f t="shared" ref="Y2099:Y2104" si="5732">Y2100</f>
        <v>0</v>
      </c>
      <c r="Z2099" s="26">
        <f t="shared" ref="Z2099:Z2104" si="5733">Z2100</f>
        <v>-604.4</v>
      </c>
      <c r="AA2099" s="26">
        <f t="shared" ref="AA2099:AA2104" si="5734">AA2100</f>
        <v>0</v>
      </c>
      <c r="AB2099" s="26">
        <f t="shared" ref="AB2099:AB2104" si="5735">AB2100</f>
        <v>0</v>
      </c>
      <c r="AC2099" s="27">
        <f t="shared" ref="AC2099:AC2104" si="5736">AC2100</f>
        <v>389.95</v>
      </c>
      <c r="AD2099" s="27">
        <f t="shared" ref="AD2099:AD2104" si="5737">AD2100</f>
        <v>0</v>
      </c>
      <c r="AE2099" s="28">
        <f t="shared" si="5694"/>
        <v>0</v>
      </c>
      <c r="AF2099" s="26">
        <f t="shared" ref="AF2099:AF2104" si="5738">AF2100</f>
        <v>604.4</v>
      </c>
      <c r="AG2099" s="26">
        <f t="shared" ref="AG2099:AG2104" si="5739">AG2100</f>
        <v>-214.45</v>
      </c>
      <c r="AH2099" s="26">
        <f t="shared" ref="AH2099:AH2104" si="5740">AH2100</f>
        <v>0</v>
      </c>
      <c r="AI2099" s="26">
        <f t="shared" ref="AI2099:AI2104" si="5741">AI2100</f>
        <v>0</v>
      </c>
      <c r="AJ2099" s="26">
        <f t="shared" ref="AJ2099:AJ2104" si="5742">AJ2100</f>
        <v>0</v>
      </c>
      <c r="AK2099" s="26">
        <f t="shared" ref="AK2099:AK2104" si="5743">AK2100</f>
        <v>0</v>
      </c>
      <c r="AL2099" s="26">
        <f t="shared" si="5696"/>
        <v>389.95</v>
      </c>
      <c r="AM2099" s="26">
        <f t="shared" si="5697"/>
        <v>0</v>
      </c>
      <c r="AN2099" s="2"/>
    </row>
    <row r="2100" spans="2:40" ht="31.2" x14ac:dyDescent="0.3">
      <c r="B2100" s="30" t="s">
        <v>845</v>
      </c>
      <c r="C2100" s="30" t="s">
        <v>112</v>
      </c>
      <c r="D2100" s="30" t="s">
        <v>502</v>
      </c>
      <c r="E2100" s="15" t="str">
        <f t="shared" si="5712"/>
        <v>0502</v>
      </c>
      <c r="F2100" s="30" t="s">
        <v>760</v>
      </c>
      <c r="G2100" s="30"/>
      <c r="H2100" s="31" t="s">
        <v>761</v>
      </c>
      <c r="I2100" s="32">
        <f t="shared" si="5717"/>
        <v>604.4</v>
      </c>
      <c r="J2100" s="32">
        <f t="shared" si="5718"/>
        <v>0</v>
      </c>
      <c r="K2100" s="32">
        <f t="shared" si="5719"/>
        <v>0</v>
      </c>
      <c r="L2100" s="32">
        <f t="shared" si="5720"/>
        <v>0</v>
      </c>
      <c r="M2100" s="32">
        <f t="shared" si="5721"/>
        <v>0</v>
      </c>
      <c r="N2100" s="32">
        <f t="shared" si="5722"/>
        <v>0</v>
      </c>
      <c r="O2100" s="32">
        <f t="shared" si="5723"/>
        <v>-214.45</v>
      </c>
      <c r="P2100" s="32">
        <f t="shared" si="5724"/>
        <v>0</v>
      </c>
      <c r="Q2100" s="32">
        <f t="shared" si="5725"/>
        <v>0</v>
      </c>
      <c r="R2100" s="32">
        <f t="shared" si="5726"/>
        <v>0</v>
      </c>
      <c r="S2100" s="32">
        <f t="shared" si="5727"/>
        <v>0</v>
      </c>
      <c r="T2100" s="32">
        <f t="shared" si="5728"/>
        <v>0</v>
      </c>
      <c r="U2100" s="32">
        <f t="shared" si="5729"/>
        <v>0</v>
      </c>
      <c r="V2100" s="32">
        <f t="shared" si="5713"/>
        <v>389.95</v>
      </c>
      <c r="W2100" s="32">
        <f t="shared" si="5730"/>
        <v>0</v>
      </c>
      <c r="X2100" s="32">
        <f t="shared" si="5731"/>
        <v>0</v>
      </c>
      <c r="Y2100" s="32">
        <f t="shared" si="5732"/>
        <v>0</v>
      </c>
      <c r="Z2100" s="32">
        <f t="shared" si="5733"/>
        <v>-604.4</v>
      </c>
      <c r="AA2100" s="32">
        <f t="shared" si="5734"/>
        <v>0</v>
      </c>
      <c r="AB2100" s="32">
        <f t="shared" si="5735"/>
        <v>0</v>
      </c>
      <c r="AC2100" s="33">
        <f t="shared" si="5736"/>
        <v>389.95</v>
      </c>
      <c r="AD2100" s="33">
        <f t="shared" si="5737"/>
        <v>0</v>
      </c>
      <c r="AE2100" s="34">
        <f t="shared" si="5694"/>
        <v>0</v>
      </c>
      <c r="AF2100" s="32">
        <f t="shared" si="5738"/>
        <v>604.4</v>
      </c>
      <c r="AG2100" s="32">
        <f t="shared" si="5739"/>
        <v>-214.45</v>
      </c>
      <c r="AH2100" s="32">
        <f t="shared" si="5740"/>
        <v>0</v>
      </c>
      <c r="AI2100" s="32">
        <f t="shared" si="5741"/>
        <v>0</v>
      </c>
      <c r="AJ2100" s="32">
        <f t="shared" si="5742"/>
        <v>0</v>
      </c>
      <c r="AK2100" s="32">
        <f t="shared" si="5743"/>
        <v>0</v>
      </c>
      <c r="AL2100" s="32">
        <f t="shared" si="5696"/>
        <v>389.95</v>
      </c>
      <c r="AM2100" s="32">
        <f t="shared" si="5697"/>
        <v>0</v>
      </c>
    </row>
    <row r="2101" spans="2:40" ht="31.2" x14ac:dyDescent="0.3">
      <c r="B2101" s="30" t="s">
        <v>845</v>
      </c>
      <c r="C2101" s="30" t="s">
        <v>112</v>
      </c>
      <c r="D2101" s="30" t="s">
        <v>502</v>
      </c>
      <c r="E2101" s="15" t="str">
        <f t="shared" si="5712"/>
        <v>0502</v>
      </c>
      <c r="F2101" s="30" t="s">
        <v>779</v>
      </c>
      <c r="G2101" s="30"/>
      <c r="H2101" s="31" t="s">
        <v>780</v>
      </c>
      <c r="I2101" s="32">
        <f t="shared" si="5717"/>
        <v>604.4</v>
      </c>
      <c r="J2101" s="32">
        <f t="shared" si="5718"/>
        <v>0</v>
      </c>
      <c r="K2101" s="32">
        <f t="shared" si="5719"/>
        <v>0</v>
      </c>
      <c r="L2101" s="32">
        <f t="shared" si="5720"/>
        <v>0</v>
      </c>
      <c r="M2101" s="32">
        <f t="shared" si="5721"/>
        <v>0</v>
      </c>
      <c r="N2101" s="32">
        <f t="shared" si="5722"/>
        <v>0</v>
      </c>
      <c r="O2101" s="32">
        <f t="shared" si="5723"/>
        <v>-214.45</v>
      </c>
      <c r="P2101" s="32">
        <f t="shared" si="5724"/>
        <v>0</v>
      </c>
      <c r="Q2101" s="32">
        <f t="shared" si="5725"/>
        <v>0</v>
      </c>
      <c r="R2101" s="32">
        <f t="shared" si="5726"/>
        <v>0</v>
      </c>
      <c r="S2101" s="32">
        <f t="shared" si="5727"/>
        <v>0</v>
      </c>
      <c r="T2101" s="32">
        <f t="shared" si="5728"/>
        <v>0</v>
      </c>
      <c r="U2101" s="32">
        <f t="shared" si="5729"/>
        <v>0</v>
      </c>
      <c r="V2101" s="32">
        <f t="shared" si="5713"/>
        <v>389.95</v>
      </c>
      <c r="W2101" s="32">
        <f t="shared" si="5730"/>
        <v>0</v>
      </c>
      <c r="X2101" s="32">
        <f t="shared" si="5731"/>
        <v>0</v>
      </c>
      <c r="Y2101" s="32">
        <f t="shared" si="5732"/>
        <v>0</v>
      </c>
      <c r="Z2101" s="32">
        <f t="shared" si="5733"/>
        <v>-604.4</v>
      </c>
      <c r="AA2101" s="32">
        <f t="shared" si="5734"/>
        <v>0</v>
      </c>
      <c r="AB2101" s="32">
        <f t="shared" si="5735"/>
        <v>0</v>
      </c>
      <c r="AC2101" s="33">
        <f t="shared" si="5736"/>
        <v>389.95</v>
      </c>
      <c r="AD2101" s="33">
        <f t="shared" si="5737"/>
        <v>0</v>
      </c>
      <c r="AE2101" s="34">
        <f t="shared" si="5694"/>
        <v>0</v>
      </c>
      <c r="AF2101" s="32">
        <f t="shared" si="5738"/>
        <v>604.4</v>
      </c>
      <c r="AG2101" s="32">
        <f t="shared" si="5739"/>
        <v>-214.45</v>
      </c>
      <c r="AH2101" s="32">
        <f t="shared" si="5740"/>
        <v>0</v>
      </c>
      <c r="AI2101" s="32">
        <f t="shared" si="5741"/>
        <v>0</v>
      </c>
      <c r="AJ2101" s="32">
        <f t="shared" si="5742"/>
        <v>0</v>
      </c>
      <c r="AK2101" s="32">
        <f t="shared" si="5743"/>
        <v>0</v>
      </c>
      <c r="AL2101" s="32">
        <f t="shared" si="5696"/>
        <v>389.95</v>
      </c>
      <c r="AM2101" s="32">
        <f t="shared" si="5697"/>
        <v>0</v>
      </c>
    </row>
    <row r="2102" spans="2:40" ht="62.4" x14ac:dyDescent="0.3">
      <c r="B2102" s="30" t="s">
        <v>845</v>
      </c>
      <c r="C2102" s="30" t="s">
        <v>112</v>
      </c>
      <c r="D2102" s="30" t="s">
        <v>502</v>
      </c>
      <c r="E2102" s="15" t="str">
        <f t="shared" si="5712"/>
        <v>0502</v>
      </c>
      <c r="F2102" s="30" t="s">
        <v>781</v>
      </c>
      <c r="G2102" s="30"/>
      <c r="H2102" s="31" t="s">
        <v>782</v>
      </c>
      <c r="I2102" s="32">
        <f t="shared" si="5717"/>
        <v>604.4</v>
      </c>
      <c r="J2102" s="32">
        <f t="shared" si="5718"/>
        <v>0</v>
      </c>
      <c r="K2102" s="32">
        <f t="shared" si="5719"/>
        <v>0</v>
      </c>
      <c r="L2102" s="32">
        <f t="shared" si="5720"/>
        <v>0</v>
      </c>
      <c r="M2102" s="32">
        <f t="shared" si="5721"/>
        <v>0</v>
      </c>
      <c r="N2102" s="32">
        <f t="shared" si="5722"/>
        <v>0</v>
      </c>
      <c r="O2102" s="32">
        <f t="shared" si="5723"/>
        <v>-214.45</v>
      </c>
      <c r="P2102" s="32">
        <f t="shared" si="5724"/>
        <v>0</v>
      </c>
      <c r="Q2102" s="32">
        <f t="shared" si="5725"/>
        <v>0</v>
      </c>
      <c r="R2102" s="32">
        <f t="shared" si="5726"/>
        <v>0</v>
      </c>
      <c r="S2102" s="32">
        <f t="shared" si="5727"/>
        <v>0</v>
      </c>
      <c r="T2102" s="32">
        <f t="shared" si="5728"/>
        <v>0</v>
      </c>
      <c r="U2102" s="32">
        <f t="shared" si="5729"/>
        <v>0</v>
      </c>
      <c r="V2102" s="32">
        <f t="shared" si="5713"/>
        <v>389.95</v>
      </c>
      <c r="W2102" s="32">
        <f t="shared" si="5730"/>
        <v>0</v>
      </c>
      <c r="X2102" s="32">
        <f t="shared" si="5731"/>
        <v>0</v>
      </c>
      <c r="Y2102" s="32">
        <f t="shared" si="5732"/>
        <v>0</v>
      </c>
      <c r="Z2102" s="32">
        <f t="shared" si="5733"/>
        <v>-604.4</v>
      </c>
      <c r="AA2102" s="32">
        <f t="shared" si="5734"/>
        <v>0</v>
      </c>
      <c r="AB2102" s="32">
        <f t="shared" si="5735"/>
        <v>0</v>
      </c>
      <c r="AC2102" s="33">
        <f t="shared" si="5736"/>
        <v>389.95</v>
      </c>
      <c r="AD2102" s="33">
        <f t="shared" si="5737"/>
        <v>0</v>
      </c>
      <c r="AE2102" s="34">
        <f t="shared" si="5694"/>
        <v>0</v>
      </c>
      <c r="AF2102" s="32">
        <f t="shared" si="5738"/>
        <v>604.4</v>
      </c>
      <c r="AG2102" s="32">
        <f t="shared" si="5739"/>
        <v>-214.45</v>
      </c>
      <c r="AH2102" s="32">
        <f t="shared" si="5740"/>
        <v>0</v>
      </c>
      <c r="AI2102" s="32">
        <f t="shared" si="5741"/>
        <v>0</v>
      </c>
      <c r="AJ2102" s="32">
        <f t="shared" si="5742"/>
        <v>0</v>
      </c>
      <c r="AK2102" s="32">
        <f t="shared" si="5743"/>
        <v>0</v>
      </c>
      <c r="AL2102" s="32">
        <f t="shared" si="5696"/>
        <v>389.95</v>
      </c>
      <c r="AM2102" s="32">
        <f t="shared" si="5697"/>
        <v>0</v>
      </c>
    </row>
    <row r="2103" spans="2:40" ht="31.2" x14ac:dyDescent="0.3">
      <c r="B2103" s="30" t="s">
        <v>845</v>
      </c>
      <c r="C2103" s="30" t="s">
        <v>112</v>
      </c>
      <c r="D2103" s="30" t="s">
        <v>502</v>
      </c>
      <c r="E2103" s="15" t="str">
        <f t="shared" si="5712"/>
        <v>0502</v>
      </c>
      <c r="F2103" s="30" t="s">
        <v>783</v>
      </c>
      <c r="G2103" s="30"/>
      <c r="H2103" s="31" t="s">
        <v>784</v>
      </c>
      <c r="I2103" s="32">
        <f t="shared" si="5717"/>
        <v>604.4</v>
      </c>
      <c r="J2103" s="32">
        <f t="shared" si="5718"/>
        <v>0</v>
      </c>
      <c r="K2103" s="32">
        <f t="shared" si="5719"/>
        <v>0</v>
      </c>
      <c r="L2103" s="32">
        <f t="shared" si="5720"/>
        <v>0</v>
      </c>
      <c r="M2103" s="32">
        <f t="shared" si="5721"/>
        <v>0</v>
      </c>
      <c r="N2103" s="32">
        <f t="shared" si="5722"/>
        <v>0</v>
      </c>
      <c r="O2103" s="32">
        <f t="shared" si="5723"/>
        <v>-214.45</v>
      </c>
      <c r="P2103" s="32">
        <f t="shared" si="5724"/>
        <v>0</v>
      </c>
      <c r="Q2103" s="32">
        <f t="shared" si="5725"/>
        <v>0</v>
      </c>
      <c r="R2103" s="32">
        <f t="shared" si="5726"/>
        <v>0</v>
      </c>
      <c r="S2103" s="32">
        <f t="shared" si="5727"/>
        <v>0</v>
      </c>
      <c r="T2103" s="32">
        <f t="shared" si="5728"/>
        <v>0</v>
      </c>
      <c r="U2103" s="32">
        <f t="shared" si="5729"/>
        <v>0</v>
      </c>
      <c r="V2103" s="32">
        <f t="shared" si="5713"/>
        <v>389.95</v>
      </c>
      <c r="W2103" s="32">
        <f t="shared" si="5730"/>
        <v>0</v>
      </c>
      <c r="X2103" s="32">
        <f t="shared" si="5731"/>
        <v>0</v>
      </c>
      <c r="Y2103" s="32">
        <f t="shared" si="5732"/>
        <v>0</v>
      </c>
      <c r="Z2103" s="32">
        <f t="shared" si="5733"/>
        <v>-604.4</v>
      </c>
      <c r="AA2103" s="32">
        <f t="shared" si="5734"/>
        <v>0</v>
      </c>
      <c r="AB2103" s="32">
        <f t="shared" si="5735"/>
        <v>0</v>
      </c>
      <c r="AC2103" s="33">
        <f t="shared" si="5736"/>
        <v>389.95</v>
      </c>
      <c r="AD2103" s="33">
        <f t="shared" si="5737"/>
        <v>0</v>
      </c>
      <c r="AE2103" s="34">
        <f t="shared" si="5694"/>
        <v>0</v>
      </c>
      <c r="AF2103" s="32">
        <f t="shared" si="5738"/>
        <v>604.4</v>
      </c>
      <c r="AG2103" s="32">
        <f t="shared" si="5739"/>
        <v>-214.45</v>
      </c>
      <c r="AH2103" s="32">
        <f t="shared" si="5740"/>
        <v>0</v>
      </c>
      <c r="AI2103" s="32">
        <f t="shared" si="5741"/>
        <v>0</v>
      </c>
      <c r="AJ2103" s="32">
        <f t="shared" si="5742"/>
        <v>0</v>
      </c>
      <c r="AK2103" s="32">
        <f t="shared" si="5743"/>
        <v>0</v>
      </c>
      <c r="AL2103" s="32">
        <f t="shared" si="5696"/>
        <v>389.95</v>
      </c>
      <c r="AM2103" s="32">
        <f t="shared" si="5697"/>
        <v>0</v>
      </c>
    </row>
    <row r="2104" spans="2:40" ht="31.2" x14ac:dyDescent="0.3">
      <c r="B2104" s="30" t="s">
        <v>845</v>
      </c>
      <c r="C2104" s="30" t="s">
        <v>112</v>
      </c>
      <c r="D2104" s="30" t="s">
        <v>502</v>
      </c>
      <c r="E2104" s="15" t="str">
        <f t="shared" si="5712"/>
        <v>0502</v>
      </c>
      <c r="F2104" s="30" t="s">
        <v>783</v>
      </c>
      <c r="G2104" s="30" t="s">
        <v>50</v>
      </c>
      <c r="H2104" s="31" t="s">
        <v>51</v>
      </c>
      <c r="I2104" s="32">
        <f t="shared" si="5717"/>
        <v>604.4</v>
      </c>
      <c r="J2104" s="32">
        <f t="shared" si="5718"/>
        <v>0</v>
      </c>
      <c r="K2104" s="32">
        <f t="shared" si="5719"/>
        <v>0</v>
      </c>
      <c r="L2104" s="32">
        <f t="shared" si="5720"/>
        <v>0</v>
      </c>
      <c r="M2104" s="32">
        <f t="shared" si="5721"/>
        <v>0</v>
      </c>
      <c r="N2104" s="32">
        <f t="shared" si="5722"/>
        <v>0</v>
      </c>
      <c r="O2104" s="32">
        <f t="shared" si="5723"/>
        <v>-214.45</v>
      </c>
      <c r="P2104" s="32">
        <f t="shared" si="5724"/>
        <v>0</v>
      </c>
      <c r="Q2104" s="32">
        <f t="shared" si="5725"/>
        <v>0</v>
      </c>
      <c r="R2104" s="32">
        <f t="shared" si="5726"/>
        <v>0</v>
      </c>
      <c r="S2104" s="32">
        <f t="shared" si="5727"/>
        <v>0</v>
      </c>
      <c r="T2104" s="32">
        <f t="shared" si="5728"/>
        <v>0</v>
      </c>
      <c r="U2104" s="32">
        <f t="shared" si="5729"/>
        <v>0</v>
      </c>
      <c r="V2104" s="32">
        <f t="shared" si="5713"/>
        <v>389.95</v>
      </c>
      <c r="W2104" s="32">
        <f t="shared" si="5730"/>
        <v>0</v>
      </c>
      <c r="X2104" s="32">
        <f t="shared" si="5731"/>
        <v>0</v>
      </c>
      <c r="Y2104" s="32">
        <f t="shared" si="5732"/>
        <v>0</v>
      </c>
      <c r="Z2104" s="32">
        <f t="shared" si="5733"/>
        <v>-604.4</v>
      </c>
      <c r="AA2104" s="32">
        <f t="shared" si="5734"/>
        <v>0</v>
      </c>
      <c r="AB2104" s="32">
        <f t="shared" si="5735"/>
        <v>0</v>
      </c>
      <c r="AC2104" s="33">
        <f t="shared" si="5736"/>
        <v>389.95</v>
      </c>
      <c r="AD2104" s="33">
        <f t="shared" si="5737"/>
        <v>0</v>
      </c>
      <c r="AE2104" s="34">
        <f t="shared" si="5694"/>
        <v>0</v>
      </c>
      <c r="AF2104" s="32">
        <f t="shared" si="5738"/>
        <v>604.4</v>
      </c>
      <c r="AG2104" s="32">
        <f t="shared" si="5739"/>
        <v>-214.45</v>
      </c>
      <c r="AH2104" s="32">
        <f t="shared" si="5740"/>
        <v>0</v>
      </c>
      <c r="AI2104" s="32">
        <f t="shared" si="5741"/>
        <v>0</v>
      </c>
      <c r="AJ2104" s="32">
        <f t="shared" si="5742"/>
        <v>0</v>
      </c>
      <c r="AK2104" s="32">
        <f t="shared" si="5743"/>
        <v>0</v>
      </c>
      <c r="AL2104" s="32">
        <f t="shared" si="5696"/>
        <v>389.95</v>
      </c>
      <c r="AM2104" s="32">
        <f t="shared" si="5697"/>
        <v>0</v>
      </c>
    </row>
    <row r="2105" spans="2:40" ht="31.2" x14ac:dyDescent="0.3">
      <c r="B2105" s="30" t="s">
        <v>845</v>
      </c>
      <c r="C2105" s="30" t="s">
        <v>112</v>
      </c>
      <c r="D2105" s="30" t="s">
        <v>502</v>
      </c>
      <c r="E2105" s="15" t="str">
        <f t="shared" si="5712"/>
        <v>0502</v>
      </c>
      <c r="F2105" s="30" t="s">
        <v>783</v>
      </c>
      <c r="G2105" s="30" t="s">
        <v>52</v>
      </c>
      <c r="H2105" s="31" t="s">
        <v>53</v>
      </c>
      <c r="I2105" s="32">
        <v>604.4</v>
      </c>
      <c r="J2105" s="32"/>
      <c r="K2105" s="32"/>
      <c r="L2105" s="32"/>
      <c r="M2105" s="32"/>
      <c r="N2105" s="32"/>
      <c r="O2105" s="32">
        <v>-214.45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2">
        <f>-604.4+604.4</f>
        <v>0</v>
      </c>
      <c r="V2105" s="32">
        <f t="shared" si="5713"/>
        <v>389.95</v>
      </c>
      <c r="W2105" s="32"/>
      <c r="X2105" s="32"/>
      <c r="Y2105" s="32"/>
      <c r="Z2105" s="32">
        <v>-604.4</v>
      </c>
      <c r="AA2105" s="32"/>
      <c r="AB2105" s="32">
        <v>0</v>
      </c>
      <c r="AC2105" s="33">
        <v>389.95</v>
      </c>
      <c r="AD2105" s="33">
        <v>0</v>
      </c>
      <c r="AE2105" s="34">
        <f t="shared" si="5694"/>
        <v>0</v>
      </c>
      <c r="AF2105" s="32">
        <v>604.4</v>
      </c>
      <c r="AG2105" s="32">
        <v>-214.45</v>
      </c>
      <c r="AH2105" s="32">
        <v>0</v>
      </c>
      <c r="AI2105" s="32">
        <v>0</v>
      </c>
      <c r="AJ2105" s="32">
        <v>0</v>
      </c>
      <c r="AK2105" s="32">
        <v>0</v>
      </c>
      <c r="AL2105" s="32">
        <f t="shared" si="5696"/>
        <v>389.95</v>
      </c>
      <c r="AM2105" s="32">
        <f t="shared" si="5697"/>
        <v>0</v>
      </c>
    </row>
    <row r="2106" spans="2:40" s="22" customFormat="1" x14ac:dyDescent="0.3">
      <c r="B2106" s="23" t="s">
        <v>845</v>
      </c>
      <c r="C2106" s="23" t="s">
        <v>112</v>
      </c>
      <c r="D2106" s="23" t="s">
        <v>114</v>
      </c>
      <c r="E2106" s="24" t="str">
        <f t="shared" si="5712"/>
        <v>0503</v>
      </c>
      <c r="F2106" s="23"/>
      <c r="G2106" s="23"/>
      <c r="H2106" s="25" t="s">
        <v>115</v>
      </c>
      <c r="I2106" s="26">
        <f t="shared" ref="I2106:T2106" si="5744">I2107+I2121+I2139+I2159+I2133</f>
        <v>63214.400000000009</v>
      </c>
      <c r="J2106" s="26">
        <f t="shared" si="5744"/>
        <v>7919.2</v>
      </c>
      <c r="K2106" s="26">
        <f t="shared" si="5744"/>
        <v>7919.2</v>
      </c>
      <c r="L2106" s="26">
        <f t="shared" si="5744"/>
        <v>-15871.2</v>
      </c>
      <c r="M2106" s="26">
        <f t="shared" si="5744"/>
        <v>4500</v>
      </c>
      <c r="N2106" s="26">
        <f t="shared" si="5744"/>
        <v>4410</v>
      </c>
      <c r="O2106" s="26">
        <f t="shared" si="5744"/>
        <v>-37.15</v>
      </c>
      <c r="P2106" s="26">
        <f t="shared" si="5744"/>
        <v>0</v>
      </c>
      <c r="Q2106" s="26">
        <f t="shared" si="5744"/>
        <v>0</v>
      </c>
      <c r="R2106" s="26">
        <f t="shared" si="5744"/>
        <v>15159.196</v>
      </c>
      <c r="S2106" s="26">
        <f t="shared" si="5744"/>
        <v>0</v>
      </c>
      <c r="T2106" s="26">
        <f t="shared" si="5744"/>
        <v>0</v>
      </c>
      <c r="U2106" s="26">
        <v>1.157</v>
      </c>
      <c r="V2106" s="26">
        <f t="shared" si="5713"/>
        <v>62466.403000000013</v>
      </c>
      <c r="W2106" s="26">
        <f t="shared" ref="W2106:AD2106" si="5745">W2107+W2121+W2139+W2159+W2133</f>
        <v>1.157</v>
      </c>
      <c r="X2106" s="26">
        <f t="shared" si="5745"/>
        <v>0</v>
      </c>
      <c r="Y2106" s="26">
        <f t="shared" si="5745"/>
        <v>0</v>
      </c>
      <c r="Z2106" s="26">
        <f t="shared" si="5745"/>
        <v>0</v>
      </c>
      <c r="AA2106" s="26">
        <f t="shared" si="5745"/>
        <v>0</v>
      </c>
      <c r="AB2106" s="26">
        <f t="shared" si="5745"/>
        <v>7362.1384099999996</v>
      </c>
      <c r="AC2106" s="27">
        <f t="shared" si="5745"/>
        <v>26922.506989999998</v>
      </c>
      <c r="AD2106" s="27">
        <f t="shared" si="5745"/>
        <v>26833.579220000003</v>
      </c>
      <c r="AE2106" s="28">
        <f t="shared" si="5694"/>
        <v>99.669689861969303</v>
      </c>
      <c r="AF2106" s="26">
        <f t="shared" ref="AF2106:AK2106" si="5746">AF2107+AF2121+AF2139+AF2159+AF2133</f>
        <v>31243.85917</v>
      </c>
      <c r="AG2106" s="26">
        <f t="shared" si="5746"/>
        <v>-37.15</v>
      </c>
      <c r="AH2106" s="26">
        <f t="shared" si="5746"/>
        <v>0</v>
      </c>
      <c r="AI2106" s="26">
        <f t="shared" si="5746"/>
        <v>0</v>
      </c>
      <c r="AJ2106" s="26">
        <f t="shared" si="5746"/>
        <v>0</v>
      </c>
      <c r="AK2106" s="26">
        <f t="shared" si="5746"/>
        <v>0</v>
      </c>
      <c r="AL2106" s="26">
        <f t="shared" si="5696"/>
        <v>31206.709169999998</v>
      </c>
      <c r="AM2106" s="26">
        <f t="shared" si="5697"/>
        <v>31259.693830000015</v>
      </c>
      <c r="AN2106" s="29"/>
    </row>
    <row r="2107" spans="2:40" ht="31.2" hidden="1" customHeight="1" x14ac:dyDescent="0.3">
      <c r="B2107" s="30" t="s">
        <v>845</v>
      </c>
      <c r="C2107" s="30" t="s">
        <v>112</v>
      </c>
      <c r="D2107" s="30" t="s">
        <v>114</v>
      </c>
      <c r="E2107" s="15" t="str">
        <f t="shared" si="5712"/>
        <v>0503</v>
      </c>
      <c r="F2107" s="30" t="s">
        <v>116</v>
      </c>
      <c r="G2107" s="30"/>
      <c r="H2107" s="31" t="s">
        <v>117</v>
      </c>
      <c r="I2107" s="32">
        <f t="shared" ref="I2107:T2107" si="5747">I2108</f>
        <v>0</v>
      </c>
      <c r="J2107" s="32">
        <f t="shared" si="5747"/>
        <v>0</v>
      </c>
      <c r="K2107" s="32">
        <f t="shared" si="5747"/>
        <v>0</v>
      </c>
      <c r="L2107" s="32">
        <f t="shared" si="5747"/>
        <v>0</v>
      </c>
      <c r="M2107" s="32">
        <f t="shared" si="5747"/>
        <v>0</v>
      </c>
      <c r="N2107" s="32">
        <f t="shared" si="5747"/>
        <v>0</v>
      </c>
      <c r="O2107" s="32">
        <f t="shared" si="5747"/>
        <v>0</v>
      </c>
      <c r="P2107" s="32">
        <f t="shared" si="5747"/>
        <v>0</v>
      </c>
      <c r="Q2107" s="32">
        <f t="shared" si="5747"/>
        <v>0</v>
      </c>
      <c r="R2107" s="32">
        <f t="shared" si="5747"/>
        <v>0</v>
      </c>
      <c r="S2107" s="32">
        <f t="shared" si="5747"/>
        <v>0</v>
      </c>
      <c r="T2107" s="32">
        <f t="shared" si="5747"/>
        <v>0</v>
      </c>
      <c r="U2107" s="32">
        <v>0</v>
      </c>
      <c r="V2107" s="32">
        <f t="shared" si="5713"/>
        <v>0</v>
      </c>
      <c r="W2107" s="32">
        <f t="shared" ref="W2107:AD2107" si="5748">W2108</f>
        <v>0</v>
      </c>
      <c r="X2107" s="32">
        <f t="shared" si="5748"/>
        <v>0</v>
      </c>
      <c r="Y2107" s="32">
        <f t="shared" si="5748"/>
        <v>0</v>
      </c>
      <c r="Z2107" s="32">
        <f t="shared" si="5748"/>
        <v>0</v>
      </c>
      <c r="AA2107" s="32">
        <f t="shared" si="5748"/>
        <v>0</v>
      </c>
      <c r="AB2107" s="32">
        <f t="shared" si="5748"/>
        <v>0</v>
      </c>
      <c r="AC2107" s="33">
        <f t="shared" si="5748"/>
        <v>0</v>
      </c>
      <c r="AD2107" s="33">
        <f t="shared" si="5748"/>
        <v>0</v>
      </c>
      <c r="AE2107" s="34" t="e">
        <f t="shared" si="5694"/>
        <v>#DIV/0!</v>
      </c>
      <c r="AF2107" s="35">
        <f t="shared" ref="AF2107:AK2107" si="5749">AF2108</f>
        <v>0</v>
      </c>
      <c r="AG2107" s="35">
        <f t="shared" si="5749"/>
        <v>0</v>
      </c>
      <c r="AH2107" s="36">
        <f t="shared" si="5749"/>
        <v>0</v>
      </c>
      <c r="AI2107" s="36">
        <f t="shared" si="5749"/>
        <v>0</v>
      </c>
      <c r="AJ2107" s="36">
        <f t="shared" si="5749"/>
        <v>0</v>
      </c>
      <c r="AK2107" s="36">
        <f t="shared" si="5749"/>
        <v>0</v>
      </c>
      <c r="AL2107" s="36">
        <f t="shared" si="5696"/>
        <v>0</v>
      </c>
      <c r="AM2107" s="36">
        <f t="shared" si="5697"/>
        <v>0</v>
      </c>
      <c r="AN2107" s="37" t="s">
        <v>35</v>
      </c>
    </row>
    <row r="2108" spans="2:40" ht="46.8" hidden="1" customHeight="1" x14ac:dyDescent="0.3">
      <c r="B2108" s="30" t="s">
        <v>845</v>
      </c>
      <c r="C2108" s="30" t="s">
        <v>112</v>
      </c>
      <c r="D2108" s="30" t="s">
        <v>114</v>
      </c>
      <c r="E2108" s="15" t="str">
        <f t="shared" si="5712"/>
        <v>0503</v>
      </c>
      <c r="F2108" s="30" t="s">
        <v>125</v>
      </c>
      <c r="G2108" s="30"/>
      <c r="H2108" s="31" t="s">
        <v>126</v>
      </c>
      <c r="I2108" s="32">
        <f t="shared" ref="I2108:T2108" si="5750">I2109+I2113+I2117</f>
        <v>0</v>
      </c>
      <c r="J2108" s="32">
        <f t="shared" si="5750"/>
        <v>0</v>
      </c>
      <c r="K2108" s="32">
        <f t="shared" si="5750"/>
        <v>0</v>
      </c>
      <c r="L2108" s="32">
        <f t="shared" si="5750"/>
        <v>0</v>
      </c>
      <c r="M2108" s="32">
        <f t="shared" si="5750"/>
        <v>0</v>
      </c>
      <c r="N2108" s="32">
        <f t="shared" si="5750"/>
        <v>0</v>
      </c>
      <c r="O2108" s="32">
        <f t="shared" si="5750"/>
        <v>0</v>
      </c>
      <c r="P2108" s="32">
        <f t="shared" si="5750"/>
        <v>0</v>
      </c>
      <c r="Q2108" s="32">
        <f t="shared" si="5750"/>
        <v>0</v>
      </c>
      <c r="R2108" s="32">
        <f t="shared" si="5750"/>
        <v>0</v>
      </c>
      <c r="S2108" s="32">
        <f t="shared" si="5750"/>
        <v>0</v>
      </c>
      <c r="T2108" s="32">
        <f t="shared" si="5750"/>
        <v>0</v>
      </c>
      <c r="U2108" s="32">
        <v>0</v>
      </c>
      <c r="V2108" s="32">
        <f t="shared" si="5713"/>
        <v>0</v>
      </c>
      <c r="W2108" s="32">
        <f t="shared" ref="W2108:AD2108" si="5751">W2109+W2113+W2117</f>
        <v>0</v>
      </c>
      <c r="X2108" s="32">
        <f t="shared" si="5751"/>
        <v>0</v>
      </c>
      <c r="Y2108" s="32">
        <f t="shared" si="5751"/>
        <v>0</v>
      </c>
      <c r="Z2108" s="32">
        <f t="shared" si="5751"/>
        <v>0</v>
      </c>
      <c r="AA2108" s="32">
        <f t="shared" si="5751"/>
        <v>0</v>
      </c>
      <c r="AB2108" s="32">
        <f t="shared" si="5751"/>
        <v>0</v>
      </c>
      <c r="AC2108" s="33">
        <f t="shared" si="5751"/>
        <v>0</v>
      </c>
      <c r="AD2108" s="33">
        <f t="shared" si="5751"/>
        <v>0</v>
      </c>
      <c r="AE2108" s="34" t="e">
        <f t="shared" si="5694"/>
        <v>#DIV/0!</v>
      </c>
      <c r="AF2108" s="35">
        <f t="shared" ref="AF2108:AK2108" si="5752">AF2109+AF2113+AF2117</f>
        <v>0</v>
      </c>
      <c r="AG2108" s="35">
        <f t="shared" si="5752"/>
        <v>0</v>
      </c>
      <c r="AH2108" s="36">
        <f t="shared" si="5752"/>
        <v>0</v>
      </c>
      <c r="AI2108" s="36">
        <f t="shared" si="5752"/>
        <v>0</v>
      </c>
      <c r="AJ2108" s="36">
        <f t="shared" si="5752"/>
        <v>0</v>
      </c>
      <c r="AK2108" s="36">
        <f t="shared" si="5752"/>
        <v>0</v>
      </c>
      <c r="AL2108" s="36">
        <f t="shared" si="5696"/>
        <v>0</v>
      </c>
      <c r="AM2108" s="36">
        <f t="shared" si="5697"/>
        <v>0</v>
      </c>
      <c r="AN2108" s="37" t="s">
        <v>35</v>
      </c>
    </row>
    <row r="2109" spans="2:40" ht="31.2" hidden="1" customHeight="1" x14ac:dyDescent="0.3">
      <c r="B2109" s="30" t="s">
        <v>845</v>
      </c>
      <c r="C2109" s="30" t="s">
        <v>112</v>
      </c>
      <c r="D2109" s="30" t="s">
        <v>114</v>
      </c>
      <c r="E2109" s="15" t="str">
        <f t="shared" si="5712"/>
        <v>0503</v>
      </c>
      <c r="F2109" s="30" t="s">
        <v>785</v>
      </c>
      <c r="G2109" s="30"/>
      <c r="H2109" s="31" t="s">
        <v>786</v>
      </c>
      <c r="I2109" s="32">
        <f t="shared" ref="I2109:I2121" si="5753">I2110</f>
        <v>0</v>
      </c>
      <c r="J2109" s="32">
        <f t="shared" ref="J2109:J2121" si="5754">J2110</f>
        <v>0</v>
      </c>
      <c r="K2109" s="32">
        <f t="shared" ref="K2109:K2121" si="5755">K2110</f>
        <v>0</v>
      </c>
      <c r="L2109" s="32">
        <f t="shared" ref="L2109:L2121" si="5756">L2110</f>
        <v>0</v>
      </c>
      <c r="M2109" s="32">
        <f t="shared" ref="M2109:M2121" si="5757">M2110</f>
        <v>0</v>
      </c>
      <c r="N2109" s="32">
        <f t="shared" ref="N2109:N2121" si="5758">N2110</f>
        <v>0</v>
      </c>
      <c r="O2109" s="32">
        <f t="shared" ref="O2109:O2121" si="5759">O2110</f>
        <v>0</v>
      </c>
      <c r="P2109" s="32">
        <f t="shared" ref="P2109:P2121" si="5760">P2110</f>
        <v>0</v>
      </c>
      <c r="Q2109" s="32">
        <f t="shared" ref="Q2109:Q2121" si="5761">Q2110</f>
        <v>0</v>
      </c>
      <c r="R2109" s="32">
        <f t="shared" ref="R2109:R2121" si="5762">R2110</f>
        <v>0</v>
      </c>
      <c r="S2109" s="32">
        <f t="shared" ref="S2109:S2121" si="5763">S2110</f>
        <v>0</v>
      </c>
      <c r="T2109" s="32">
        <f t="shared" ref="T2109:T2121" si="5764">T2110</f>
        <v>0</v>
      </c>
      <c r="U2109" s="32">
        <v>0</v>
      </c>
      <c r="V2109" s="32">
        <f t="shared" si="5713"/>
        <v>0</v>
      </c>
      <c r="W2109" s="32">
        <f t="shared" ref="W2109:W2121" si="5765">W2110</f>
        <v>0</v>
      </c>
      <c r="X2109" s="32">
        <f t="shared" ref="X2109:X2121" si="5766">X2110</f>
        <v>0</v>
      </c>
      <c r="Y2109" s="32">
        <f t="shared" ref="Y2109:Y2121" si="5767">Y2110</f>
        <v>0</v>
      </c>
      <c r="Z2109" s="32">
        <f t="shared" ref="Z2109:Z2121" si="5768">Z2110</f>
        <v>0</v>
      </c>
      <c r="AA2109" s="32">
        <f t="shared" ref="AA2109:AA2121" si="5769">AA2110</f>
        <v>0</v>
      </c>
      <c r="AB2109" s="32">
        <f t="shared" ref="AB2109:AB2121" si="5770">AB2110</f>
        <v>0</v>
      </c>
      <c r="AC2109" s="33">
        <f t="shared" ref="AC2109:AC2121" si="5771">AC2110</f>
        <v>0</v>
      </c>
      <c r="AD2109" s="33">
        <f t="shared" ref="AD2109:AD2121" si="5772">AD2110</f>
        <v>0</v>
      </c>
      <c r="AE2109" s="34" t="e">
        <f t="shared" si="5694"/>
        <v>#DIV/0!</v>
      </c>
      <c r="AF2109" s="35">
        <f t="shared" ref="AF2109:AF2121" si="5773">AF2110</f>
        <v>0</v>
      </c>
      <c r="AG2109" s="35">
        <f t="shared" ref="AG2109:AG2121" si="5774">AG2110</f>
        <v>0</v>
      </c>
      <c r="AH2109" s="36">
        <f t="shared" ref="AH2109:AH2121" si="5775">AH2110</f>
        <v>0</v>
      </c>
      <c r="AI2109" s="36">
        <f t="shared" ref="AI2109:AI2121" si="5776">AI2110</f>
        <v>0</v>
      </c>
      <c r="AJ2109" s="36">
        <f t="shared" ref="AJ2109:AJ2121" si="5777">AJ2110</f>
        <v>0</v>
      </c>
      <c r="AK2109" s="36">
        <f t="shared" ref="AK2109:AK2121" si="5778">AK2110</f>
        <v>0</v>
      </c>
      <c r="AL2109" s="36">
        <f t="shared" si="5696"/>
        <v>0</v>
      </c>
      <c r="AM2109" s="36">
        <f t="shared" si="5697"/>
        <v>0</v>
      </c>
      <c r="AN2109" s="37" t="s">
        <v>35</v>
      </c>
    </row>
    <row r="2110" spans="2:40" ht="31.2" hidden="1" customHeight="1" x14ac:dyDescent="0.3">
      <c r="B2110" s="30" t="s">
        <v>845</v>
      </c>
      <c r="C2110" s="30" t="s">
        <v>112</v>
      </c>
      <c r="D2110" s="30" t="s">
        <v>114</v>
      </c>
      <c r="E2110" s="15" t="str">
        <f t="shared" si="5712"/>
        <v>0503</v>
      </c>
      <c r="F2110" s="30" t="s">
        <v>787</v>
      </c>
      <c r="G2110" s="30"/>
      <c r="H2110" s="31" t="s">
        <v>788</v>
      </c>
      <c r="I2110" s="32">
        <f t="shared" si="5753"/>
        <v>0</v>
      </c>
      <c r="J2110" s="32">
        <f t="shared" si="5754"/>
        <v>0</v>
      </c>
      <c r="K2110" s="32">
        <f t="shared" si="5755"/>
        <v>0</v>
      </c>
      <c r="L2110" s="32">
        <f t="shared" si="5756"/>
        <v>0</v>
      </c>
      <c r="M2110" s="32">
        <f t="shared" si="5757"/>
        <v>0</v>
      </c>
      <c r="N2110" s="32">
        <f t="shared" si="5758"/>
        <v>0</v>
      </c>
      <c r="O2110" s="32">
        <f t="shared" si="5759"/>
        <v>0</v>
      </c>
      <c r="P2110" s="32">
        <f t="shared" si="5760"/>
        <v>0</v>
      </c>
      <c r="Q2110" s="32">
        <f t="shared" si="5761"/>
        <v>0</v>
      </c>
      <c r="R2110" s="32">
        <f t="shared" si="5762"/>
        <v>0</v>
      </c>
      <c r="S2110" s="32">
        <f t="shared" si="5763"/>
        <v>0</v>
      </c>
      <c r="T2110" s="32">
        <f t="shared" si="5764"/>
        <v>0</v>
      </c>
      <c r="U2110" s="32">
        <v>0</v>
      </c>
      <c r="V2110" s="32">
        <f t="shared" si="5713"/>
        <v>0</v>
      </c>
      <c r="W2110" s="32">
        <f t="shared" si="5765"/>
        <v>0</v>
      </c>
      <c r="X2110" s="32">
        <f t="shared" si="5766"/>
        <v>0</v>
      </c>
      <c r="Y2110" s="32">
        <f t="shared" si="5767"/>
        <v>0</v>
      </c>
      <c r="Z2110" s="32">
        <f t="shared" si="5768"/>
        <v>0</v>
      </c>
      <c r="AA2110" s="32">
        <f t="shared" si="5769"/>
        <v>0</v>
      </c>
      <c r="AB2110" s="32">
        <f t="shared" si="5770"/>
        <v>0</v>
      </c>
      <c r="AC2110" s="33">
        <f t="shared" si="5771"/>
        <v>0</v>
      </c>
      <c r="AD2110" s="33">
        <f t="shared" si="5772"/>
        <v>0</v>
      </c>
      <c r="AE2110" s="34" t="e">
        <f t="shared" si="5694"/>
        <v>#DIV/0!</v>
      </c>
      <c r="AF2110" s="35">
        <f t="shared" si="5773"/>
        <v>0</v>
      </c>
      <c r="AG2110" s="35">
        <f t="shared" si="5774"/>
        <v>0</v>
      </c>
      <c r="AH2110" s="36">
        <f t="shared" si="5775"/>
        <v>0</v>
      </c>
      <c r="AI2110" s="36">
        <f t="shared" si="5776"/>
        <v>0</v>
      </c>
      <c r="AJ2110" s="36">
        <f t="shared" si="5777"/>
        <v>0</v>
      </c>
      <c r="AK2110" s="36">
        <f t="shared" si="5778"/>
        <v>0</v>
      </c>
      <c r="AL2110" s="36">
        <f t="shared" si="5696"/>
        <v>0</v>
      </c>
      <c r="AM2110" s="36">
        <f t="shared" si="5697"/>
        <v>0</v>
      </c>
      <c r="AN2110" s="37" t="s">
        <v>35</v>
      </c>
    </row>
    <row r="2111" spans="2:40" ht="31.2" hidden="1" customHeight="1" x14ac:dyDescent="0.3">
      <c r="B2111" s="30" t="s">
        <v>845</v>
      </c>
      <c r="C2111" s="30" t="s">
        <v>112</v>
      </c>
      <c r="D2111" s="30" t="s">
        <v>114</v>
      </c>
      <c r="E2111" s="15" t="str">
        <f t="shared" si="5712"/>
        <v>0503</v>
      </c>
      <c r="F2111" s="30" t="s">
        <v>787</v>
      </c>
      <c r="G2111" s="30" t="s">
        <v>50</v>
      </c>
      <c r="H2111" s="31" t="s">
        <v>51</v>
      </c>
      <c r="I2111" s="32">
        <f t="shared" si="5753"/>
        <v>0</v>
      </c>
      <c r="J2111" s="32">
        <f t="shared" si="5754"/>
        <v>0</v>
      </c>
      <c r="K2111" s="32">
        <f t="shared" si="5755"/>
        <v>0</v>
      </c>
      <c r="L2111" s="32">
        <f t="shared" si="5756"/>
        <v>0</v>
      </c>
      <c r="M2111" s="32">
        <f t="shared" si="5757"/>
        <v>0</v>
      </c>
      <c r="N2111" s="32">
        <f t="shared" si="5758"/>
        <v>0</v>
      </c>
      <c r="O2111" s="32">
        <f t="shared" si="5759"/>
        <v>0</v>
      </c>
      <c r="P2111" s="32">
        <f t="shared" si="5760"/>
        <v>0</v>
      </c>
      <c r="Q2111" s="32">
        <f t="shared" si="5761"/>
        <v>0</v>
      </c>
      <c r="R2111" s="32">
        <f t="shared" si="5762"/>
        <v>0</v>
      </c>
      <c r="S2111" s="32">
        <f t="shared" si="5763"/>
        <v>0</v>
      </c>
      <c r="T2111" s="32">
        <f t="shared" si="5764"/>
        <v>0</v>
      </c>
      <c r="U2111" s="32">
        <v>0</v>
      </c>
      <c r="V2111" s="32">
        <f t="shared" si="5713"/>
        <v>0</v>
      </c>
      <c r="W2111" s="32">
        <f t="shared" si="5765"/>
        <v>0</v>
      </c>
      <c r="X2111" s="32">
        <f t="shared" si="5766"/>
        <v>0</v>
      </c>
      <c r="Y2111" s="32">
        <f t="shared" si="5767"/>
        <v>0</v>
      </c>
      <c r="Z2111" s="32">
        <f t="shared" si="5768"/>
        <v>0</v>
      </c>
      <c r="AA2111" s="32">
        <f t="shared" si="5769"/>
        <v>0</v>
      </c>
      <c r="AB2111" s="32">
        <f t="shared" si="5770"/>
        <v>0</v>
      </c>
      <c r="AC2111" s="33">
        <f t="shared" si="5771"/>
        <v>0</v>
      </c>
      <c r="AD2111" s="33">
        <f t="shared" si="5772"/>
        <v>0</v>
      </c>
      <c r="AE2111" s="34" t="e">
        <f t="shared" si="5694"/>
        <v>#DIV/0!</v>
      </c>
      <c r="AF2111" s="35">
        <f t="shared" si="5773"/>
        <v>0</v>
      </c>
      <c r="AG2111" s="35">
        <f t="shared" si="5774"/>
        <v>0</v>
      </c>
      <c r="AH2111" s="36">
        <f t="shared" si="5775"/>
        <v>0</v>
      </c>
      <c r="AI2111" s="36">
        <f t="shared" si="5776"/>
        <v>0</v>
      </c>
      <c r="AJ2111" s="36">
        <f t="shared" si="5777"/>
        <v>0</v>
      </c>
      <c r="AK2111" s="36">
        <f t="shared" si="5778"/>
        <v>0</v>
      </c>
      <c r="AL2111" s="36">
        <f t="shared" si="5696"/>
        <v>0</v>
      </c>
      <c r="AM2111" s="36">
        <f t="shared" si="5697"/>
        <v>0</v>
      </c>
      <c r="AN2111" s="37" t="s">
        <v>35</v>
      </c>
    </row>
    <row r="2112" spans="2:40" ht="31.2" hidden="1" customHeight="1" x14ac:dyDescent="0.3">
      <c r="B2112" s="30" t="s">
        <v>845</v>
      </c>
      <c r="C2112" s="30" t="s">
        <v>112</v>
      </c>
      <c r="D2112" s="30" t="s">
        <v>114</v>
      </c>
      <c r="E2112" s="15" t="str">
        <f t="shared" si="5712"/>
        <v>0503</v>
      </c>
      <c r="F2112" s="30" t="s">
        <v>787</v>
      </c>
      <c r="G2112" s="30" t="s">
        <v>52</v>
      </c>
      <c r="H2112" s="31" t="s">
        <v>53</v>
      </c>
      <c r="I2112" s="32"/>
      <c r="J2112" s="32"/>
      <c r="K2112" s="32"/>
      <c r="L2112" s="32"/>
      <c r="M2112" s="32"/>
      <c r="N2112" s="32"/>
      <c r="O2112" s="32">
        <v>0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2">
        <v>0</v>
      </c>
      <c r="V2112" s="32">
        <f t="shared" si="5713"/>
        <v>0</v>
      </c>
      <c r="W2112" s="32"/>
      <c r="X2112" s="32"/>
      <c r="Y2112" s="32"/>
      <c r="Z2112" s="32"/>
      <c r="AA2112" s="32"/>
      <c r="AB2112" s="32">
        <v>0</v>
      </c>
      <c r="AC2112" s="33">
        <v>0</v>
      </c>
      <c r="AD2112" s="33">
        <v>0</v>
      </c>
      <c r="AE2112" s="34" t="e">
        <f t="shared" si="5694"/>
        <v>#DIV/0!</v>
      </c>
      <c r="AF2112" s="35">
        <v>0</v>
      </c>
      <c r="AG2112" s="35">
        <v>0</v>
      </c>
      <c r="AH2112" s="36">
        <v>0</v>
      </c>
      <c r="AI2112" s="36">
        <v>0</v>
      </c>
      <c r="AJ2112" s="36">
        <v>0</v>
      </c>
      <c r="AK2112" s="36">
        <v>0</v>
      </c>
      <c r="AL2112" s="36">
        <f t="shared" si="5696"/>
        <v>0</v>
      </c>
      <c r="AM2112" s="36">
        <f t="shared" si="5697"/>
        <v>0</v>
      </c>
      <c r="AN2112" s="37" t="s">
        <v>35</v>
      </c>
    </row>
    <row r="2113" spans="2:40" ht="46.8" hidden="1" customHeight="1" x14ac:dyDescent="0.3">
      <c r="B2113" s="30" t="s">
        <v>845</v>
      </c>
      <c r="C2113" s="30" t="s">
        <v>112</v>
      </c>
      <c r="D2113" s="30" t="s">
        <v>114</v>
      </c>
      <c r="E2113" s="15" t="str">
        <f t="shared" si="5712"/>
        <v>0503</v>
      </c>
      <c r="F2113" s="30" t="s">
        <v>790</v>
      </c>
      <c r="G2113" s="30"/>
      <c r="H2113" s="31" t="s">
        <v>791</v>
      </c>
      <c r="I2113" s="32">
        <f t="shared" si="5753"/>
        <v>0</v>
      </c>
      <c r="J2113" s="32">
        <f t="shared" si="5754"/>
        <v>0</v>
      </c>
      <c r="K2113" s="32">
        <f t="shared" si="5755"/>
        <v>0</v>
      </c>
      <c r="L2113" s="32">
        <f t="shared" si="5756"/>
        <v>0</v>
      </c>
      <c r="M2113" s="32">
        <f t="shared" si="5757"/>
        <v>0</v>
      </c>
      <c r="N2113" s="32">
        <f t="shared" si="5758"/>
        <v>0</v>
      </c>
      <c r="O2113" s="32">
        <f t="shared" si="5759"/>
        <v>0</v>
      </c>
      <c r="P2113" s="32">
        <f t="shared" si="5760"/>
        <v>0</v>
      </c>
      <c r="Q2113" s="32">
        <f t="shared" si="5761"/>
        <v>0</v>
      </c>
      <c r="R2113" s="32">
        <f t="shared" si="5762"/>
        <v>0</v>
      </c>
      <c r="S2113" s="32">
        <f t="shared" si="5763"/>
        <v>0</v>
      </c>
      <c r="T2113" s="32">
        <f t="shared" si="5764"/>
        <v>0</v>
      </c>
      <c r="U2113" s="32">
        <v>0</v>
      </c>
      <c r="V2113" s="32">
        <f t="shared" si="5713"/>
        <v>0</v>
      </c>
      <c r="W2113" s="32">
        <f t="shared" si="5765"/>
        <v>0</v>
      </c>
      <c r="X2113" s="32">
        <f t="shared" si="5766"/>
        <v>0</v>
      </c>
      <c r="Y2113" s="32">
        <f t="shared" si="5767"/>
        <v>0</v>
      </c>
      <c r="Z2113" s="32">
        <f t="shared" si="5768"/>
        <v>0</v>
      </c>
      <c r="AA2113" s="32">
        <f t="shared" si="5769"/>
        <v>0</v>
      </c>
      <c r="AB2113" s="32">
        <f t="shared" si="5770"/>
        <v>0</v>
      </c>
      <c r="AC2113" s="33">
        <f t="shared" si="5771"/>
        <v>0</v>
      </c>
      <c r="AD2113" s="33">
        <f t="shared" si="5772"/>
        <v>0</v>
      </c>
      <c r="AE2113" s="34" t="e">
        <f t="shared" si="5694"/>
        <v>#DIV/0!</v>
      </c>
      <c r="AF2113" s="35">
        <f t="shared" si="5773"/>
        <v>0</v>
      </c>
      <c r="AG2113" s="35">
        <f t="shared" si="5774"/>
        <v>0</v>
      </c>
      <c r="AH2113" s="36">
        <f t="shared" si="5775"/>
        <v>0</v>
      </c>
      <c r="AI2113" s="36">
        <f t="shared" si="5776"/>
        <v>0</v>
      </c>
      <c r="AJ2113" s="36">
        <f t="shared" si="5777"/>
        <v>0</v>
      </c>
      <c r="AK2113" s="36">
        <f t="shared" si="5778"/>
        <v>0</v>
      </c>
      <c r="AL2113" s="36">
        <f t="shared" si="5696"/>
        <v>0</v>
      </c>
      <c r="AM2113" s="36">
        <f t="shared" si="5697"/>
        <v>0</v>
      </c>
      <c r="AN2113" s="37" t="s">
        <v>35</v>
      </c>
    </row>
    <row r="2114" spans="2:40" ht="31.2" hidden="1" customHeight="1" x14ac:dyDescent="0.3">
      <c r="B2114" s="30" t="s">
        <v>845</v>
      </c>
      <c r="C2114" s="30" t="s">
        <v>112</v>
      </c>
      <c r="D2114" s="30" t="s">
        <v>114</v>
      </c>
      <c r="E2114" s="15" t="str">
        <f t="shared" si="5712"/>
        <v>0503</v>
      </c>
      <c r="F2114" s="30" t="s">
        <v>792</v>
      </c>
      <c r="G2114" s="30"/>
      <c r="H2114" s="31" t="s">
        <v>793</v>
      </c>
      <c r="I2114" s="32">
        <f t="shared" si="5753"/>
        <v>0</v>
      </c>
      <c r="J2114" s="32">
        <f t="shared" si="5754"/>
        <v>0</v>
      </c>
      <c r="K2114" s="32">
        <f t="shared" si="5755"/>
        <v>0</v>
      </c>
      <c r="L2114" s="32">
        <f t="shared" si="5756"/>
        <v>0</v>
      </c>
      <c r="M2114" s="32">
        <f t="shared" si="5757"/>
        <v>0</v>
      </c>
      <c r="N2114" s="32">
        <f t="shared" si="5758"/>
        <v>0</v>
      </c>
      <c r="O2114" s="32">
        <f t="shared" si="5759"/>
        <v>0</v>
      </c>
      <c r="P2114" s="32">
        <f t="shared" si="5760"/>
        <v>0</v>
      </c>
      <c r="Q2114" s="32">
        <f t="shared" si="5761"/>
        <v>0</v>
      </c>
      <c r="R2114" s="32">
        <f t="shared" si="5762"/>
        <v>0</v>
      </c>
      <c r="S2114" s="32">
        <f t="shared" si="5763"/>
        <v>0</v>
      </c>
      <c r="T2114" s="32">
        <f t="shared" si="5764"/>
        <v>0</v>
      </c>
      <c r="U2114" s="32">
        <v>0</v>
      </c>
      <c r="V2114" s="32">
        <f t="shared" si="5713"/>
        <v>0</v>
      </c>
      <c r="W2114" s="32">
        <f t="shared" si="5765"/>
        <v>0</v>
      </c>
      <c r="X2114" s="32">
        <f t="shared" si="5766"/>
        <v>0</v>
      </c>
      <c r="Y2114" s="32">
        <f t="shared" si="5767"/>
        <v>0</v>
      </c>
      <c r="Z2114" s="32">
        <f t="shared" si="5768"/>
        <v>0</v>
      </c>
      <c r="AA2114" s="32">
        <f t="shared" si="5769"/>
        <v>0</v>
      </c>
      <c r="AB2114" s="32">
        <f t="shared" si="5770"/>
        <v>0</v>
      </c>
      <c r="AC2114" s="33">
        <f t="shared" si="5771"/>
        <v>0</v>
      </c>
      <c r="AD2114" s="33">
        <f t="shared" si="5772"/>
        <v>0</v>
      </c>
      <c r="AE2114" s="34" t="e">
        <f t="shared" si="5694"/>
        <v>#DIV/0!</v>
      </c>
      <c r="AF2114" s="35">
        <f t="shared" si="5773"/>
        <v>0</v>
      </c>
      <c r="AG2114" s="35">
        <f t="shared" si="5774"/>
        <v>0</v>
      </c>
      <c r="AH2114" s="36">
        <f t="shared" si="5775"/>
        <v>0</v>
      </c>
      <c r="AI2114" s="36">
        <f t="shared" si="5776"/>
        <v>0</v>
      </c>
      <c r="AJ2114" s="36">
        <f t="shared" si="5777"/>
        <v>0</v>
      </c>
      <c r="AK2114" s="36">
        <f t="shared" si="5778"/>
        <v>0</v>
      </c>
      <c r="AL2114" s="36">
        <f t="shared" si="5696"/>
        <v>0</v>
      </c>
      <c r="AM2114" s="36">
        <f t="shared" si="5697"/>
        <v>0</v>
      </c>
      <c r="AN2114" s="37" t="s">
        <v>35</v>
      </c>
    </row>
    <row r="2115" spans="2:40" ht="31.2" hidden="1" customHeight="1" x14ac:dyDescent="0.3">
      <c r="B2115" s="30" t="s">
        <v>845</v>
      </c>
      <c r="C2115" s="30" t="s">
        <v>112</v>
      </c>
      <c r="D2115" s="30" t="s">
        <v>114</v>
      </c>
      <c r="E2115" s="15" t="str">
        <f t="shared" si="5712"/>
        <v>0503</v>
      </c>
      <c r="F2115" s="30" t="s">
        <v>792</v>
      </c>
      <c r="G2115" s="30" t="s">
        <v>50</v>
      </c>
      <c r="H2115" s="31" t="s">
        <v>51</v>
      </c>
      <c r="I2115" s="32">
        <f t="shared" si="5753"/>
        <v>0</v>
      </c>
      <c r="J2115" s="32">
        <f t="shared" si="5754"/>
        <v>0</v>
      </c>
      <c r="K2115" s="32">
        <f t="shared" si="5755"/>
        <v>0</v>
      </c>
      <c r="L2115" s="32">
        <f t="shared" si="5756"/>
        <v>0</v>
      </c>
      <c r="M2115" s="32">
        <f t="shared" si="5757"/>
        <v>0</v>
      </c>
      <c r="N2115" s="32">
        <f t="shared" si="5758"/>
        <v>0</v>
      </c>
      <c r="O2115" s="32">
        <f t="shared" si="5759"/>
        <v>0</v>
      </c>
      <c r="P2115" s="32">
        <f t="shared" si="5760"/>
        <v>0</v>
      </c>
      <c r="Q2115" s="32">
        <f t="shared" si="5761"/>
        <v>0</v>
      </c>
      <c r="R2115" s="32">
        <f t="shared" si="5762"/>
        <v>0</v>
      </c>
      <c r="S2115" s="32">
        <f t="shared" si="5763"/>
        <v>0</v>
      </c>
      <c r="T2115" s="32">
        <f t="shared" si="5764"/>
        <v>0</v>
      </c>
      <c r="U2115" s="32">
        <v>0</v>
      </c>
      <c r="V2115" s="32">
        <f t="shared" si="5713"/>
        <v>0</v>
      </c>
      <c r="W2115" s="32">
        <f t="shared" si="5765"/>
        <v>0</v>
      </c>
      <c r="X2115" s="32">
        <f t="shared" si="5766"/>
        <v>0</v>
      </c>
      <c r="Y2115" s="32">
        <f t="shared" si="5767"/>
        <v>0</v>
      </c>
      <c r="Z2115" s="32">
        <f t="shared" si="5768"/>
        <v>0</v>
      </c>
      <c r="AA2115" s="32">
        <f t="shared" si="5769"/>
        <v>0</v>
      </c>
      <c r="AB2115" s="32">
        <f t="shared" si="5770"/>
        <v>0</v>
      </c>
      <c r="AC2115" s="33">
        <f t="shared" si="5771"/>
        <v>0</v>
      </c>
      <c r="AD2115" s="33">
        <f t="shared" si="5772"/>
        <v>0</v>
      </c>
      <c r="AE2115" s="34" t="e">
        <f t="shared" si="5694"/>
        <v>#DIV/0!</v>
      </c>
      <c r="AF2115" s="35">
        <f t="shared" si="5773"/>
        <v>0</v>
      </c>
      <c r="AG2115" s="35">
        <f t="shared" si="5774"/>
        <v>0</v>
      </c>
      <c r="AH2115" s="36">
        <f t="shared" si="5775"/>
        <v>0</v>
      </c>
      <c r="AI2115" s="36">
        <f t="shared" si="5776"/>
        <v>0</v>
      </c>
      <c r="AJ2115" s="36">
        <f t="shared" si="5777"/>
        <v>0</v>
      </c>
      <c r="AK2115" s="36">
        <f t="shared" si="5778"/>
        <v>0</v>
      </c>
      <c r="AL2115" s="36">
        <f t="shared" si="5696"/>
        <v>0</v>
      </c>
      <c r="AM2115" s="36">
        <f t="shared" si="5697"/>
        <v>0</v>
      </c>
      <c r="AN2115" s="37" t="s">
        <v>35</v>
      </c>
    </row>
    <row r="2116" spans="2:40" ht="31.2" hidden="1" customHeight="1" x14ac:dyDescent="0.3">
      <c r="B2116" s="30" t="s">
        <v>845</v>
      </c>
      <c r="C2116" s="30" t="s">
        <v>112</v>
      </c>
      <c r="D2116" s="30" t="s">
        <v>114</v>
      </c>
      <c r="E2116" s="15" t="str">
        <f t="shared" si="5712"/>
        <v>0503</v>
      </c>
      <c r="F2116" s="30" t="s">
        <v>792</v>
      </c>
      <c r="G2116" s="30" t="s">
        <v>52</v>
      </c>
      <c r="H2116" s="31" t="s">
        <v>53</v>
      </c>
      <c r="I2116" s="32"/>
      <c r="J2116" s="32"/>
      <c r="K2116" s="32"/>
      <c r="L2116" s="32"/>
      <c r="M2116" s="32"/>
      <c r="N2116" s="32"/>
      <c r="O2116" s="32">
        <v>0</v>
      </c>
      <c r="P2116" s="32">
        <v>0</v>
      </c>
      <c r="Q2116" s="32">
        <v>0</v>
      </c>
      <c r="R2116" s="32">
        <v>0</v>
      </c>
      <c r="S2116" s="32">
        <v>0</v>
      </c>
      <c r="T2116" s="32">
        <v>0</v>
      </c>
      <c r="U2116" s="32">
        <v>0</v>
      </c>
      <c r="V2116" s="32">
        <f t="shared" si="5713"/>
        <v>0</v>
      </c>
      <c r="W2116" s="32"/>
      <c r="X2116" s="32"/>
      <c r="Y2116" s="32"/>
      <c r="Z2116" s="32"/>
      <c r="AA2116" s="32"/>
      <c r="AB2116" s="32">
        <v>0</v>
      </c>
      <c r="AC2116" s="33">
        <v>0</v>
      </c>
      <c r="AD2116" s="33">
        <v>0</v>
      </c>
      <c r="AE2116" s="34" t="e">
        <f t="shared" si="5694"/>
        <v>#DIV/0!</v>
      </c>
      <c r="AF2116" s="35">
        <v>0</v>
      </c>
      <c r="AG2116" s="35">
        <v>0</v>
      </c>
      <c r="AH2116" s="36">
        <v>0</v>
      </c>
      <c r="AI2116" s="36">
        <v>0</v>
      </c>
      <c r="AJ2116" s="36">
        <v>0</v>
      </c>
      <c r="AK2116" s="36">
        <v>0</v>
      </c>
      <c r="AL2116" s="36">
        <f t="shared" si="5696"/>
        <v>0</v>
      </c>
      <c r="AM2116" s="36">
        <f t="shared" si="5697"/>
        <v>0</v>
      </c>
      <c r="AN2116" s="37" t="s">
        <v>35</v>
      </c>
    </row>
    <row r="2117" spans="2:40" ht="62.4" hidden="1" customHeight="1" x14ac:dyDescent="0.3">
      <c r="B2117" s="30" t="s">
        <v>845</v>
      </c>
      <c r="C2117" s="30" t="s">
        <v>112</v>
      </c>
      <c r="D2117" s="30" t="s">
        <v>114</v>
      </c>
      <c r="E2117" s="15" t="str">
        <f t="shared" si="5712"/>
        <v>0503</v>
      </c>
      <c r="F2117" s="30" t="s">
        <v>794</v>
      </c>
      <c r="G2117" s="30"/>
      <c r="H2117" s="31" t="s">
        <v>795</v>
      </c>
      <c r="I2117" s="32">
        <f t="shared" si="5753"/>
        <v>0</v>
      </c>
      <c r="J2117" s="32">
        <f t="shared" si="5754"/>
        <v>0</v>
      </c>
      <c r="K2117" s="32">
        <f t="shared" si="5755"/>
        <v>0</v>
      </c>
      <c r="L2117" s="32">
        <f t="shared" si="5756"/>
        <v>0</v>
      </c>
      <c r="M2117" s="32">
        <f t="shared" si="5757"/>
        <v>0</v>
      </c>
      <c r="N2117" s="32">
        <f t="shared" si="5758"/>
        <v>0</v>
      </c>
      <c r="O2117" s="32">
        <f t="shared" si="5759"/>
        <v>0</v>
      </c>
      <c r="P2117" s="32">
        <f t="shared" si="5760"/>
        <v>0</v>
      </c>
      <c r="Q2117" s="32">
        <f t="shared" si="5761"/>
        <v>0</v>
      </c>
      <c r="R2117" s="32">
        <f t="shared" si="5762"/>
        <v>0</v>
      </c>
      <c r="S2117" s="32">
        <f t="shared" si="5763"/>
        <v>0</v>
      </c>
      <c r="T2117" s="32">
        <f t="shared" si="5764"/>
        <v>0</v>
      </c>
      <c r="U2117" s="32">
        <v>0</v>
      </c>
      <c r="V2117" s="32">
        <f t="shared" si="5713"/>
        <v>0</v>
      </c>
      <c r="W2117" s="32">
        <f t="shared" si="5765"/>
        <v>0</v>
      </c>
      <c r="X2117" s="32">
        <f t="shared" si="5766"/>
        <v>0</v>
      </c>
      <c r="Y2117" s="32">
        <f t="shared" si="5767"/>
        <v>0</v>
      </c>
      <c r="Z2117" s="32">
        <f t="shared" si="5768"/>
        <v>0</v>
      </c>
      <c r="AA2117" s="32">
        <f t="shared" si="5769"/>
        <v>0</v>
      </c>
      <c r="AB2117" s="32">
        <f t="shared" si="5770"/>
        <v>0</v>
      </c>
      <c r="AC2117" s="33">
        <f t="shared" si="5771"/>
        <v>0</v>
      </c>
      <c r="AD2117" s="33">
        <f t="shared" si="5772"/>
        <v>0</v>
      </c>
      <c r="AE2117" s="34" t="e">
        <f t="shared" si="5694"/>
        <v>#DIV/0!</v>
      </c>
      <c r="AF2117" s="35">
        <f t="shared" si="5773"/>
        <v>0</v>
      </c>
      <c r="AG2117" s="35">
        <f t="shared" si="5774"/>
        <v>0</v>
      </c>
      <c r="AH2117" s="36">
        <f t="shared" si="5775"/>
        <v>0</v>
      </c>
      <c r="AI2117" s="36">
        <f t="shared" si="5776"/>
        <v>0</v>
      </c>
      <c r="AJ2117" s="36">
        <f t="shared" si="5777"/>
        <v>0</v>
      </c>
      <c r="AK2117" s="36">
        <f t="shared" si="5778"/>
        <v>0</v>
      </c>
      <c r="AL2117" s="36">
        <f t="shared" si="5696"/>
        <v>0</v>
      </c>
      <c r="AM2117" s="36">
        <f t="shared" si="5697"/>
        <v>0</v>
      </c>
      <c r="AN2117" s="37" t="s">
        <v>35</v>
      </c>
    </row>
    <row r="2118" spans="2:40" ht="31.2" hidden="1" customHeight="1" x14ac:dyDescent="0.3">
      <c r="B2118" s="30" t="s">
        <v>845</v>
      </c>
      <c r="C2118" s="30" t="s">
        <v>112</v>
      </c>
      <c r="D2118" s="30" t="s">
        <v>114</v>
      </c>
      <c r="E2118" s="15" t="str">
        <f t="shared" si="5712"/>
        <v>0503</v>
      </c>
      <c r="F2118" s="30" t="s">
        <v>796</v>
      </c>
      <c r="G2118" s="30"/>
      <c r="H2118" s="31" t="s">
        <v>797</v>
      </c>
      <c r="I2118" s="32">
        <f t="shared" si="5753"/>
        <v>0</v>
      </c>
      <c r="J2118" s="32">
        <f t="shared" si="5754"/>
        <v>0</v>
      </c>
      <c r="K2118" s="32">
        <f t="shared" si="5755"/>
        <v>0</v>
      </c>
      <c r="L2118" s="32">
        <f t="shared" si="5756"/>
        <v>0</v>
      </c>
      <c r="M2118" s="32">
        <f t="shared" si="5757"/>
        <v>0</v>
      </c>
      <c r="N2118" s="32">
        <f t="shared" si="5758"/>
        <v>0</v>
      </c>
      <c r="O2118" s="32">
        <f t="shared" si="5759"/>
        <v>0</v>
      </c>
      <c r="P2118" s="32">
        <f t="shared" si="5760"/>
        <v>0</v>
      </c>
      <c r="Q2118" s="32">
        <f t="shared" si="5761"/>
        <v>0</v>
      </c>
      <c r="R2118" s="32">
        <f t="shared" si="5762"/>
        <v>0</v>
      </c>
      <c r="S2118" s="32">
        <f t="shared" si="5763"/>
        <v>0</v>
      </c>
      <c r="T2118" s="32">
        <f t="shared" si="5764"/>
        <v>0</v>
      </c>
      <c r="U2118" s="32">
        <v>0</v>
      </c>
      <c r="V2118" s="32">
        <f t="shared" si="5713"/>
        <v>0</v>
      </c>
      <c r="W2118" s="32">
        <f t="shared" si="5765"/>
        <v>0</v>
      </c>
      <c r="X2118" s="32">
        <f t="shared" si="5766"/>
        <v>0</v>
      </c>
      <c r="Y2118" s="32">
        <f t="shared" si="5767"/>
        <v>0</v>
      </c>
      <c r="Z2118" s="32">
        <f t="shared" si="5768"/>
        <v>0</v>
      </c>
      <c r="AA2118" s="32">
        <f t="shared" si="5769"/>
        <v>0</v>
      </c>
      <c r="AB2118" s="32">
        <f t="shared" si="5770"/>
        <v>0</v>
      </c>
      <c r="AC2118" s="33">
        <f t="shared" si="5771"/>
        <v>0</v>
      </c>
      <c r="AD2118" s="33">
        <f t="shared" si="5772"/>
        <v>0</v>
      </c>
      <c r="AE2118" s="34" t="e">
        <f t="shared" si="5694"/>
        <v>#DIV/0!</v>
      </c>
      <c r="AF2118" s="35">
        <f t="shared" si="5773"/>
        <v>0</v>
      </c>
      <c r="AG2118" s="35">
        <f t="shared" si="5774"/>
        <v>0</v>
      </c>
      <c r="AH2118" s="36">
        <f t="shared" si="5775"/>
        <v>0</v>
      </c>
      <c r="AI2118" s="36">
        <f t="shared" si="5776"/>
        <v>0</v>
      </c>
      <c r="AJ2118" s="36">
        <f t="shared" si="5777"/>
        <v>0</v>
      </c>
      <c r="AK2118" s="36">
        <f t="shared" si="5778"/>
        <v>0</v>
      </c>
      <c r="AL2118" s="36">
        <f t="shared" si="5696"/>
        <v>0</v>
      </c>
      <c r="AM2118" s="36">
        <f t="shared" si="5697"/>
        <v>0</v>
      </c>
      <c r="AN2118" s="37" t="s">
        <v>35</v>
      </c>
    </row>
    <row r="2119" spans="2:40" ht="31.2" hidden="1" customHeight="1" x14ac:dyDescent="0.3">
      <c r="B2119" s="30" t="s">
        <v>845</v>
      </c>
      <c r="C2119" s="30" t="s">
        <v>112</v>
      </c>
      <c r="D2119" s="30" t="s">
        <v>114</v>
      </c>
      <c r="E2119" s="15" t="str">
        <f t="shared" si="5712"/>
        <v>0503</v>
      </c>
      <c r="F2119" s="30" t="s">
        <v>796</v>
      </c>
      <c r="G2119" s="30" t="s">
        <v>50</v>
      </c>
      <c r="H2119" s="31" t="s">
        <v>51</v>
      </c>
      <c r="I2119" s="32">
        <f t="shared" si="5753"/>
        <v>0</v>
      </c>
      <c r="J2119" s="32">
        <f t="shared" si="5754"/>
        <v>0</v>
      </c>
      <c r="K2119" s="32">
        <f t="shared" si="5755"/>
        <v>0</v>
      </c>
      <c r="L2119" s="32">
        <f t="shared" si="5756"/>
        <v>0</v>
      </c>
      <c r="M2119" s="32">
        <f t="shared" si="5757"/>
        <v>0</v>
      </c>
      <c r="N2119" s="32">
        <f t="shared" si="5758"/>
        <v>0</v>
      </c>
      <c r="O2119" s="32">
        <f t="shared" si="5759"/>
        <v>0</v>
      </c>
      <c r="P2119" s="32">
        <f t="shared" si="5760"/>
        <v>0</v>
      </c>
      <c r="Q2119" s="32">
        <f t="shared" si="5761"/>
        <v>0</v>
      </c>
      <c r="R2119" s="32">
        <f t="shared" si="5762"/>
        <v>0</v>
      </c>
      <c r="S2119" s="32">
        <f t="shared" si="5763"/>
        <v>0</v>
      </c>
      <c r="T2119" s="32">
        <f t="shared" si="5764"/>
        <v>0</v>
      </c>
      <c r="U2119" s="32">
        <v>0</v>
      </c>
      <c r="V2119" s="32">
        <f t="shared" si="5713"/>
        <v>0</v>
      </c>
      <c r="W2119" s="32">
        <f t="shared" si="5765"/>
        <v>0</v>
      </c>
      <c r="X2119" s="32">
        <f t="shared" si="5766"/>
        <v>0</v>
      </c>
      <c r="Y2119" s="32">
        <f t="shared" si="5767"/>
        <v>0</v>
      </c>
      <c r="Z2119" s="32">
        <f t="shared" si="5768"/>
        <v>0</v>
      </c>
      <c r="AA2119" s="32">
        <f t="shared" si="5769"/>
        <v>0</v>
      </c>
      <c r="AB2119" s="32">
        <f t="shared" si="5770"/>
        <v>0</v>
      </c>
      <c r="AC2119" s="33">
        <f t="shared" si="5771"/>
        <v>0</v>
      </c>
      <c r="AD2119" s="33">
        <f t="shared" si="5772"/>
        <v>0</v>
      </c>
      <c r="AE2119" s="34" t="e">
        <f t="shared" si="5694"/>
        <v>#DIV/0!</v>
      </c>
      <c r="AF2119" s="35">
        <f t="shared" si="5773"/>
        <v>0</v>
      </c>
      <c r="AG2119" s="35">
        <f t="shared" si="5774"/>
        <v>0</v>
      </c>
      <c r="AH2119" s="36">
        <f t="shared" si="5775"/>
        <v>0</v>
      </c>
      <c r="AI2119" s="36">
        <f t="shared" si="5776"/>
        <v>0</v>
      </c>
      <c r="AJ2119" s="36">
        <f t="shared" si="5777"/>
        <v>0</v>
      </c>
      <c r="AK2119" s="36">
        <f t="shared" si="5778"/>
        <v>0</v>
      </c>
      <c r="AL2119" s="36">
        <f t="shared" si="5696"/>
        <v>0</v>
      </c>
      <c r="AM2119" s="36">
        <f t="shared" si="5697"/>
        <v>0</v>
      </c>
      <c r="AN2119" s="37" t="s">
        <v>35</v>
      </c>
    </row>
    <row r="2120" spans="2:40" ht="31.2" hidden="1" customHeight="1" x14ac:dyDescent="0.3">
      <c r="B2120" s="30" t="s">
        <v>845</v>
      </c>
      <c r="C2120" s="30" t="s">
        <v>112</v>
      </c>
      <c r="D2120" s="30" t="s">
        <v>114</v>
      </c>
      <c r="E2120" s="15" t="str">
        <f t="shared" si="5712"/>
        <v>0503</v>
      </c>
      <c r="F2120" s="30" t="s">
        <v>796</v>
      </c>
      <c r="G2120" s="30" t="s">
        <v>52</v>
      </c>
      <c r="H2120" s="31" t="s">
        <v>53</v>
      </c>
      <c r="I2120" s="32"/>
      <c r="J2120" s="32"/>
      <c r="K2120" s="32"/>
      <c r="L2120" s="32"/>
      <c r="M2120" s="32"/>
      <c r="N2120" s="32"/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2">
        <v>0</v>
      </c>
      <c r="V2120" s="32">
        <f t="shared" si="5713"/>
        <v>0</v>
      </c>
      <c r="W2120" s="32"/>
      <c r="X2120" s="32"/>
      <c r="Y2120" s="32"/>
      <c r="Z2120" s="32"/>
      <c r="AA2120" s="32"/>
      <c r="AB2120" s="32">
        <v>0</v>
      </c>
      <c r="AC2120" s="33">
        <v>0</v>
      </c>
      <c r="AD2120" s="33">
        <v>0</v>
      </c>
      <c r="AE2120" s="34" t="e">
        <f t="shared" si="5694"/>
        <v>#DIV/0!</v>
      </c>
      <c r="AF2120" s="35">
        <v>0</v>
      </c>
      <c r="AG2120" s="35">
        <v>0</v>
      </c>
      <c r="AH2120" s="36">
        <v>0</v>
      </c>
      <c r="AI2120" s="36">
        <v>0</v>
      </c>
      <c r="AJ2120" s="36">
        <v>0</v>
      </c>
      <c r="AK2120" s="36">
        <v>0</v>
      </c>
      <c r="AL2120" s="36">
        <f t="shared" si="5696"/>
        <v>0</v>
      </c>
      <c r="AM2120" s="36">
        <f t="shared" si="5697"/>
        <v>0</v>
      </c>
      <c r="AN2120" s="37" t="s">
        <v>35</v>
      </c>
    </row>
    <row r="2121" spans="2:40" ht="31.2" x14ac:dyDescent="0.3">
      <c r="B2121" s="30" t="s">
        <v>845</v>
      </c>
      <c r="C2121" s="30" t="s">
        <v>112</v>
      </c>
      <c r="D2121" s="30" t="s">
        <v>114</v>
      </c>
      <c r="E2121" s="15" t="str">
        <f t="shared" si="5712"/>
        <v>0503</v>
      </c>
      <c r="F2121" s="30" t="s">
        <v>249</v>
      </c>
      <c r="G2121" s="30"/>
      <c r="H2121" s="31" t="s">
        <v>250</v>
      </c>
      <c r="I2121" s="32">
        <f t="shared" si="5753"/>
        <v>47940.800000000003</v>
      </c>
      <c r="J2121" s="32">
        <f t="shared" si="5754"/>
        <v>0</v>
      </c>
      <c r="K2121" s="32">
        <f t="shared" si="5755"/>
        <v>0</v>
      </c>
      <c r="L2121" s="32">
        <f t="shared" si="5756"/>
        <v>-20371.2</v>
      </c>
      <c r="M2121" s="32">
        <f t="shared" si="5757"/>
        <v>0</v>
      </c>
      <c r="N2121" s="32">
        <f t="shared" si="5758"/>
        <v>0</v>
      </c>
      <c r="O2121" s="32">
        <f t="shared" si="5759"/>
        <v>0</v>
      </c>
      <c r="P2121" s="32">
        <f t="shared" si="5760"/>
        <v>0</v>
      </c>
      <c r="Q2121" s="32">
        <f t="shared" si="5761"/>
        <v>0</v>
      </c>
      <c r="R2121" s="32">
        <f t="shared" si="5762"/>
        <v>14453.865</v>
      </c>
      <c r="S2121" s="32">
        <f t="shared" si="5763"/>
        <v>0</v>
      </c>
      <c r="T2121" s="32">
        <f t="shared" si="5764"/>
        <v>0</v>
      </c>
      <c r="U2121" s="32">
        <v>0</v>
      </c>
      <c r="V2121" s="32">
        <f t="shared" si="5713"/>
        <v>42023.465000000004</v>
      </c>
      <c r="W2121" s="32">
        <f t="shared" si="5765"/>
        <v>0</v>
      </c>
      <c r="X2121" s="32">
        <f t="shared" si="5766"/>
        <v>0</v>
      </c>
      <c r="Y2121" s="32">
        <f t="shared" si="5767"/>
        <v>0</v>
      </c>
      <c r="Z2121" s="32">
        <f t="shared" si="5768"/>
        <v>0</v>
      </c>
      <c r="AA2121" s="32">
        <f t="shared" si="5769"/>
        <v>0</v>
      </c>
      <c r="AB2121" s="32">
        <f t="shared" si="5770"/>
        <v>988.35149999999999</v>
      </c>
      <c r="AC2121" s="33">
        <f t="shared" si="5771"/>
        <v>988.35149999999999</v>
      </c>
      <c r="AD2121" s="33">
        <f t="shared" si="5772"/>
        <v>988.35149999999999</v>
      </c>
      <c r="AE2121" s="34">
        <f t="shared" si="5694"/>
        <v>100</v>
      </c>
      <c r="AF2121" s="32">
        <f t="shared" si="5773"/>
        <v>988.35149999999999</v>
      </c>
      <c r="AG2121" s="32">
        <f t="shared" si="5774"/>
        <v>0</v>
      </c>
      <c r="AH2121" s="32">
        <f t="shared" si="5775"/>
        <v>0</v>
      </c>
      <c r="AI2121" s="32">
        <f t="shared" si="5776"/>
        <v>0</v>
      </c>
      <c r="AJ2121" s="32">
        <f t="shared" si="5777"/>
        <v>0</v>
      </c>
      <c r="AK2121" s="32">
        <f t="shared" si="5778"/>
        <v>0</v>
      </c>
      <c r="AL2121" s="32">
        <f t="shared" si="5696"/>
        <v>988.35149999999999</v>
      </c>
      <c r="AM2121" s="32">
        <f t="shared" si="5697"/>
        <v>41035.113500000007</v>
      </c>
    </row>
    <row r="2122" spans="2:40" ht="46.8" x14ac:dyDescent="0.3">
      <c r="B2122" s="30" t="s">
        <v>845</v>
      </c>
      <c r="C2122" s="30" t="s">
        <v>112</v>
      </c>
      <c r="D2122" s="30" t="s">
        <v>114</v>
      </c>
      <c r="E2122" s="15" t="str">
        <f t="shared" si="5712"/>
        <v>0503</v>
      </c>
      <c r="F2122" s="30" t="s">
        <v>750</v>
      </c>
      <c r="G2122" s="30"/>
      <c r="H2122" s="31" t="s">
        <v>751</v>
      </c>
      <c r="I2122" s="32">
        <f t="shared" ref="I2122:N2122" si="5779">I2127</f>
        <v>47940.800000000003</v>
      </c>
      <c r="J2122" s="32">
        <f t="shared" si="5779"/>
        <v>0</v>
      </c>
      <c r="K2122" s="32">
        <f t="shared" si="5779"/>
        <v>0</v>
      </c>
      <c r="L2122" s="32">
        <f t="shared" si="5779"/>
        <v>-20371.2</v>
      </c>
      <c r="M2122" s="32">
        <f t="shared" si="5779"/>
        <v>0</v>
      </c>
      <c r="N2122" s="32">
        <f t="shared" si="5779"/>
        <v>0</v>
      </c>
      <c r="O2122" s="32">
        <f>O2127+O2123</f>
        <v>0</v>
      </c>
      <c r="P2122" s="32">
        <f>P2127+P2123</f>
        <v>0</v>
      </c>
      <c r="Q2122" s="32">
        <f>Q2127+Q2123</f>
        <v>0</v>
      </c>
      <c r="R2122" s="32">
        <f>R2127+R2123</f>
        <v>14453.865</v>
      </c>
      <c r="S2122" s="32">
        <f>S2127</f>
        <v>0</v>
      </c>
      <c r="T2122" s="32">
        <f>T2127</f>
        <v>0</v>
      </c>
      <c r="U2122" s="32">
        <v>0</v>
      </c>
      <c r="V2122" s="32">
        <f t="shared" si="5713"/>
        <v>42023.465000000004</v>
      </c>
      <c r="W2122" s="32">
        <f>W2127</f>
        <v>0</v>
      </c>
      <c r="X2122" s="32">
        <f>X2127</f>
        <v>0</v>
      </c>
      <c r="Y2122" s="32">
        <f>Y2127</f>
        <v>0</v>
      </c>
      <c r="Z2122" s="32">
        <f>Z2127</f>
        <v>0</v>
      </c>
      <c r="AA2122" s="32">
        <f>AA2127</f>
        <v>0</v>
      </c>
      <c r="AB2122" s="32">
        <f>AB2127+AB2123</f>
        <v>988.35149999999999</v>
      </c>
      <c r="AC2122" s="33">
        <f>AC2127+AC2123</f>
        <v>988.35149999999999</v>
      </c>
      <c r="AD2122" s="33">
        <f>AD2127+AD2123</f>
        <v>988.35149999999999</v>
      </c>
      <c r="AE2122" s="34">
        <f t="shared" si="5694"/>
        <v>100</v>
      </c>
      <c r="AF2122" s="32">
        <f t="shared" ref="AF2122:AK2122" si="5780">AF2127+AF2123</f>
        <v>988.35149999999999</v>
      </c>
      <c r="AG2122" s="32">
        <f t="shared" si="5780"/>
        <v>0</v>
      </c>
      <c r="AH2122" s="32">
        <f t="shared" si="5780"/>
        <v>0</v>
      </c>
      <c r="AI2122" s="32">
        <f t="shared" si="5780"/>
        <v>0</v>
      </c>
      <c r="AJ2122" s="32">
        <f t="shared" si="5780"/>
        <v>0</v>
      </c>
      <c r="AK2122" s="32">
        <f t="shared" si="5780"/>
        <v>0</v>
      </c>
      <c r="AL2122" s="32">
        <f t="shared" si="5696"/>
        <v>988.35149999999999</v>
      </c>
      <c r="AM2122" s="32">
        <f t="shared" si="5697"/>
        <v>41035.113500000007</v>
      </c>
    </row>
    <row r="2123" spans="2:40" ht="31.2" hidden="1" customHeight="1" x14ac:dyDescent="0.3">
      <c r="B2123" s="30" t="s">
        <v>845</v>
      </c>
      <c r="C2123" s="30" t="s">
        <v>112</v>
      </c>
      <c r="D2123" s="30" t="s">
        <v>114</v>
      </c>
      <c r="E2123" s="15" t="str">
        <f t="shared" si="5712"/>
        <v>0503</v>
      </c>
      <c r="F2123" s="30" t="s">
        <v>752</v>
      </c>
      <c r="G2123" s="30"/>
      <c r="H2123" s="31" t="s">
        <v>753</v>
      </c>
      <c r="I2123" s="32"/>
      <c r="J2123" s="32"/>
      <c r="K2123" s="32"/>
      <c r="L2123" s="32"/>
      <c r="M2123" s="32"/>
      <c r="N2123" s="32"/>
      <c r="O2123" s="32">
        <f t="shared" ref="O2123:O2127" si="5781">O2124</f>
        <v>0</v>
      </c>
      <c r="P2123" s="32">
        <f t="shared" ref="P2123:P2127" si="5782">P2124</f>
        <v>0</v>
      </c>
      <c r="Q2123" s="32">
        <f t="shared" ref="Q2123:Q2127" si="5783">Q2124</f>
        <v>0</v>
      </c>
      <c r="R2123" s="32">
        <f t="shared" ref="R2123:R2127" si="5784">R2124</f>
        <v>14453.865</v>
      </c>
      <c r="S2123" s="32"/>
      <c r="T2123" s="32"/>
      <c r="U2123" s="32"/>
      <c r="V2123" s="32">
        <f t="shared" si="5713"/>
        <v>14453.865</v>
      </c>
      <c r="W2123" s="32"/>
      <c r="X2123" s="32"/>
      <c r="Y2123" s="32"/>
      <c r="Z2123" s="32"/>
      <c r="AA2123" s="32"/>
      <c r="AB2123" s="32">
        <f t="shared" ref="AB2123:AB2127" si="5785">AB2124</f>
        <v>0</v>
      </c>
      <c r="AC2123" s="33">
        <f t="shared" ref="AC2123:AC2127" si="5786">AC2124</f>
        <v>0</v>
      </c>
      <c r="AD2123" s="33">
        <f t="shared" ref="AD2123:AD2127" si="5787">AD2124</f>
        <v>0</v>
      </c>
      <c r="AE2123" s="34" t="e">
        <f t="shared" si="5694"/>
        <v>#DIV/0!</v>
      </c>
      <c r="AF2123" s="32">
        <f t="shared" ref="AF2123:AF2127" si="5788">AF2124</f>
        <v>0</v>
      </c>
      <c r="AG2123" s="32">
        <f t="shared" ref="AG2123:AG2127" si="5789">AG2124</f>
        <v>0</v>
      </c>
      <c r="AH2123" s="32">
        <f t="shared" ref="AH2123:AH2127" si="5790">AH2124</f>
        <v>0</v>
      </c>
      <c r="AI2123" s="32">
        <f t="shared" ref="AI2123:AI2127" si="5791">AI2124</f>
        <v>0</v>
      </c>
      <c r="AJ2123" s="32">
        <f t="shared" ref="AJ2123:AJ2127" si="5792">AJ2124</f>
        <v>0</v>
      </c>
      <c r="AK2123" s="32">
        <f t="shared" ref="AK2123:AK2127" si="5793">AK2124</f>
        <v>0</v>
      </c>
      <c r="AL2123" s="32">
        <f t="shared" si="5696"/>
        <v>0</v>
      </c>
      <c r="AM2123" s="32">
        <f t="shared" si="5697"/>
        <v>14453.865</v>
      </c>
      <c r="AN2123" s="12" t="s">
        <v>35</v>
      </c>
    </row>
    <row r="2124" spans="2:40" ht="46.8" hidden="1" customHeight="1" x14ac:dyDescent="0.3">
      <c r="B2124" s="30" t="s">
        <v>845</v>
      </c>
      <c r="C2124" s="30" t="s">
        <v>112</v>
      </c>
      <c r="D2124" s="30" t="s">
        <v>114</v>
      </c>
      <c r="E2124" s="15" t="str">
        <f t="shared" si="5712"/>
        <v>0503</v>
      </c>
      <c r="F2124" s="30" t="s">
        <v>754</v>
      </c>
      <c r="G2124" s="30"/>
      <c r="H2124" s="31" t="s">
        <v>755</v>
      </c>
      <c r="I2124" s="32"/>
      <c r="J2124" s="32"/>
      <c r="K2124" s="32"/>
      <c r="L2124" s="32"/>
      <c r="M2124" s="32"/>
      <c r="N2124" s="32"/>
      <c r="O2124" s="32">
        <f t="shared" si="5781"/>
        <v>0</v>
      </c>
      <c r="P2124" s="32">
        <f t="shared" si="5782"/>
        <v>0</v>
      </c>
      <c r="Q2124" s="32">
        <f t="shared" si="5783"/>
        <v>0</v>
      </c>
      <c r="R2124" s="32">
        <f t="shared" si="5784"/>
        <v>14453.865</v>
      </c>
      <c r="S2124" s="32"/>
      <c r="T2124" s="32"/>
      <c r="U2124" s="32"/>
      <c r="V2124" s="32">
        <f t="shared" si="5713"/>
        <v>14453.865</v>
      </c>
      <c r="W2124" s="32"/>
      <c r="X2124" s="32"/>
      <c r="Y2124" s="32"/>
      <c r="Z2124" s="32"/>
      <c r="AA2124" s="32"/>
      <c r="AB2124" s="32">
        <f t="shared" si="5785"/>
        <v>0</v>
      </c>
      <c r="AC2124" s="33">
        <f t="shared" si="5786"/>
        <v>0</v>
      </c>
      <c r="AD2124" s="33">
        <f t="shared" si="5787"/>
        <v>0</v>
      </c>
      <c r="AE2124" s="34" t="e">
        <f t="shared" si="5694"/>
        <v>#DIV/0!</v>
      </c>
      <c r="AF2124" s="32">
        <f t="shared" si="5788"/>
        <v>0</v>
      </c>
      <c r="AG2124" s="32">
        <f t="shared" si="5789"/>
        <v>0</v>
      </c>
      <c r="AH2124" s="32">
        <f t="shared" si="5790"/>
        <v>0</v>
      </c>
      <c r="AI2124" s="32">
        <f t="shared" si="5791"/>
        <v>0</v>
      </c>
      <c r="AJ2124" s="32">
        <f t="shared" si="5792"/>
        <v>0</v>
      </c>
      <c r="AK2124" s="32">
        <f t="shared" si="5793"/>
        <v>0</v>
      </c>
      <c r="AL2124" s="32">
        <f t="shared" si="5696"/>
        <v>0</v>
      </c>
      <c r="AM2124" s="32">
        <f t="shared" si="5697"/>
        <v>14453.865</v>
      </c>
      <c r="AN2124" s="12" t="s">
        <v>35</v>
      </c>
    </row>
    <row r="2125" spans="2:40" ht="15.6" hidden="1" customHeight="1" x14ac:dyDescent="0.3">
      <c r="B2125" s="30" t="s">
        <v>845</v>
      </c>
      <c r="C2125" s="30" t="s">
        <v>112</v>
      </c>
      <c r="D2125" s="30" t="s">
        <v>114</v>
      </c>
      <c r="E2125" s="15" t="str">
        <f t="shared" si="5712"/>
        <v>0503</v>
      </c>
      <c r="F2125" s="30" t="s">
        <v>754</v>
      </c>
      <c r="G2125" s="30" t="s">
        <v>56</v>
      </c>
      <c r="H2125" s="31" t="s">
        <v>57</v>
      </c>
      <c r="I2125" s="32"/>
      <c r="J2125" s="32"/>
      <c r="K2125" s="32"/>
      <c r="L2125" s="32"/>
      <c r="M2125" s="32"/>
      <c r="N2125" s="32"/>
      <c r="O2125" s="32">
        <f t="shared" si="5781"/>
        <v>0</v>
      </c>
      <c r="P2125" s="32">
        <f t="shared" si="5782"/>
        <v>0</v>
      </c>
      <c r="Q2125" s="32">
        <f t="shared" si="5783"/>
        <v>0</v>
      </c>
      <c r="R2125" s="32">
        <f t="shared" si="5784"/>
        <v>14453.865</v>
      </c>
      <c r="S2125" s="32"/>
      <c r="T2125" s="32"/>
      <c r="U2125" s="32"/>
      <c r="V2125" s="32">
        <f t="shared" si="5713"/>
        <v>14453.865</v>
      </c>
      <c r="W2125" s="32"/>
      <c r="X2125" s="32"/>
      <c r="Y2125" s="32"/>
      <c r="Z2125" s="32"/>
      <c r="AA2125" s="32"/>
      <c r="AB2125" s="32">
        <f t="shared" si="5785"/>
        <v>0</v>
      </c>
      <c r="AC2125" s="33">
        <f t="shared" si="5786"/>
        <v>0</v>
      </c>
      <c r="AD2125" s="33">
        <f t="shared" si="5787"/>
        <v>0</v>
      </c>
      <c r="AE2125" s="34" t="e">
        <f t="shared" si="5694"/>
        <v>#DIV/0!</v>
      </c>
      <c r="AF2125" s="32">
        <f t="shared" si="5788"/>
        <v>0</v>
      </c>
      <c r="AG2125" s="32">
        <f t="shared" si="5789"/>
        <v>0</v>
      </c>
      <c r="AH2125" s="32">
        <f t="shared" si="5790"/>
        <v>0</v>
      </c>
      <c r="AI2125" s="32">
        <f t="shared" si="5791"/>
        <v>0</v>
      </c>
      <c r="AJ2125" s="32">
        <f t="shared" si="5792"/>
        <v>0</v>
      </c>
      <c r="AK2125" s="32">
        <f t="shared" si="5793"/>
        <v>0</v>
      </c>
      <c r="AL2125" s="32">
        <f t="shared" si="5696"/>
        <v>0</v>
      </c>
      <c r="AM2125" s="32">
        <f t="shared" si="5697"/>
        <v>14453.865</v>
      </c>
      <c r="AN2125" s="12" t="s">
        <v>35</v>
      </c>
    </row>
    <row r="2126" spans="2:40" ht="62.4" hidden="1" customHeight="1" x14ac:dyDescent="0.3">
      <c r="B2126" s="30" t="s">
        <v>845</v>
      </c>
      <c r="C2126" s="30" t="s">
        <v>112</v>
      </c>
      <c r="D2126" s="30" t="s">
        <v>114</v>
      </c>
      <c r="E2126" s="15" t="str">
        <f t="shared" si="5712"/>
        <v>0503</v>
      </c>
      <c r="F2126" s="30" t="s">
        <v>754</v>
      </c>
      <c r="G2126" s="30" t="s">
        <v>472</v>
      </c>
      <c r="H2126" s="31" t="s">
        <v>473</v>
      </c>
      <c r="I2126" s="32"/>
      <c r="J2126" s="32"/>
      <c r="K2126" s="32"/>
      <c r="L2126" s="32"/>
      <c r="M2126" s="32"/>
      <c r="N2126" s="32"/>
      <c r="O2126" s="32">
        <v>0</v>
      </c>
      <c r="P2126" s="32">
        <v>0</v>
      </c>
      <c r="Q2126" s="32">
        <v>0</v>
      </c>
      <c r="R2126" s="32">
        <v>14453.865</v>
      </c>
      <c r="S2126" s="32"/>
      <c r="T2126" s="32"/>
      <c r="U2126" s="32"/>
      <c r="V2126" s="32">
        <f t="shared" si="5713"/>
        <v>14453.865</v>
      </c>
      <c r="W2126" s="32"/>
      <c r="X2126" s="32"/>
      <c r="Y2126" s="32"/>
      <c r="Z2126" s="32"/>
      <c r="AA2126" s="32"/>
      <c r="AB2126" s="32">
        <v>0</v>
      </c>
      <c r="AC2126" s="33">
        <v>0</v>
      </c>
      <c r="AD2126" s="33">
        <v>0</v>
      </c>
      <c r="AE2126" s="34" t="e">
        <f t="shared" si="5694"/>
        <v>#DIV/0!</v>
      </c>
      <c r="AF2126" s="32">
        <v>0</v>
      </c>
      <c r="AG2126" s="32">
        <v>0</v>
      </c>
      <c r="AH2126" s="32">
        <v>0</v>
      </c>
      <c r="AI2126" s="32">
        <v>0</v>
      </c>
      <c r="AJ2126" s="32">
        <v>0</v>
      </c>
      <c r="AK2126" s="32">
        <v>0</v>
      </c>
      <c r="AL2126" s="32">
        <f t="shared" si="5696"/>
        <v>0</v>
      </c>
      <c r="AM2126" s="32">
        <f t="shared" si="5697"/>
        <v>14453.865</v>
      </c>
      <c r="AN2126" s="12" t="s">
        <v>35</v>
      </c>
    </row>
    <row r="2127" spans="2:40" ht="31.2" x14ac:dyDescent="0.3">
      <c r="B2127" s="30" t="s">
        <v>845</v>
      </c>
      <c r="C2127" s="30" t="s">
        <v>112</v>
      </c>
      <c r="D2127" s="30" t="s">
        <v>114</v>
      </c>
      <c r="E2127" s="15" t="str">
        <f t="shared" si="5712"/>
        <v>0503</v>
      </c>
      <c r="F2127" s="30" t="s">
        <v>756</v>
      </c>
      <c r="G2127" s="30"/>
      <c r="H2127" s="31" t="s">
        <v>757</v>
      </c>
      <c r="I2127" s="32">
        <f t="shared" ref="I2127:N2127" si="5794">I2128</f>
        <v>47940.800000000003</v>
      </c>
      <c r="J2127" s="32">
        <f t="shared" si="5794"/>
        <v>0</v>
      </c>
      <c r="K2127" s="32">
        <f t="shared" si="5794"/>
        <v>0</v>
      </c>
      <c r="L2127" s="32">
        <f t="shared" si="5794"/>
        <v>-20371.2</v>
      </c>
      <c r="M2127" s="32">
        <f t="shared" si="5794"/>
        <v>0</v>
      </c>
      <c r="N2127" s="32">
        <f t="shared" si="5794"/>
        <v>0</v>
      </c>
      <c r="O2127" s="32">
        <f t="shared" si="5781"/>
        <v>0</v>
      </c>
      <c r="P2127" s="32">
        <f t="shared" si="5782"/>
        <v>0</v>
      </c>
      <c r="Q2127" s="32">
        <f t="shared" si="5783"/>
        <v>0</v>
      </c>
      <c r="R2127" s="32">
        <f t="shared" si="5784"/>
        <v>0</v>
      </c>
      <c r="S2127" s="32">
        <f>S2128</f>
        <v>0</v>
      </c>
      <c r="T2127" s="32">
        <f>T2128</f>
        <v>0</v>
      </c>
      <c r="U2127" s="32">
        <v>0</v>
      </c>
      <c r="V2127" s="32">
        <f t="shared" si="5713"/>
        <v>27569.600000000002</v>
      </c>
      <c r="W2127" s="32">
        <f>W2128</f>
        <v>0</v>
      </c>
      <c r="X2127" s="32">
        <f>X2128</f>
        <v>0</v>
      </c>
      <c r="Y2127" s="32">
        <f>Y2128</f>
        <v>0</v>
      </c>
      <c r="Z2127" s="32">
        <f>Z2128</f>
        <v>0</v>
      </c>
      <c r="AA2127" s="32">
        <f>AA2128</f>
        <v>0</v>
      </c>
      <c r="AB2127" s="32">
        <f t="shared" si="5785"/>
        <v>988.35149999999999</v>
      </c>
      <c r="AC2127" s="33">
        <f t="shared" si="5786"/>
        <v>988.35149999999999</v>
      </c>
      <c r="AD2127" s="33">
        <f t="shared" si="5787"/>
        <v>988.35149999999999</v>
      </c>
      <c r="AE2127" s="34">
        <f t="shared" si="5694"/>
        <v>100</v>
      </c>
      <c r="AF2127" s="32">
        <f t="shared" si="5788"/>
        <v>988.35149999999999</v>
      </c>
      <c r="AG2127" s="32">
        <f t="shared" si="5789"/>
        <v>0</v>
      </c>
      <c r="AH2127" s="32">
        <f t="shared" si="5790"/>
        <v>0</v>
      </c>
      <c r="AI2127" s="32">
        <f t="shared" si="5791"/>
        <v>0</v>
      </c>
      <c r="AJ2127" s="32">
        <f t="shared" si="5792"/>
        <v>0</v>
      </c>
      <c r="AK2127" s="32">
        <f t="shared" si="5793"/>
        <v>0</v>
      </c>
      <c r="AL2127" s="32">
        <f t="shared" si="5696"/>
        <v>988.35149999999999</v>
      </c>
      <c r="AM2127" s="32">
        <f t="shared" si="5697"/>
        <v>26581.248500000002</v>
      </c>
    </row>
    <row r="2128" spans="2:40" ht="31.2" x14ac:dyDescent="0.3">
      <c r="B2128" s="30" t="s">
        <v>845</v>
      </c>
      <c r="C2128" s="30" t="s">
        <v>112</v>
      </c>
      <c r="D2128" s="30" t="s">
        <v>114</v>
      </c>
      <c r="E2128" s="15" t="str">
        <f t="shared" si="5712"/>
        <v>0503</v>
      </c>
      <c r="F2128" s="30" t="s">
        <v>758</v>
      </c>
      <c r="G2128" s="30"/>
      <c r="H2128" s="31" t="s">
        <v>759</v>
      </c>
      <c r="I2128" s="32">
        <f t="shared" ref="I2128:T2128" si="5795">I2131+I2129</f>
        <v>47940.800000000003</v>
      </c>
      <c r="J2128" s="32">
        <f t="shared" si="5795"/>
        <v>0</v>
      </c>
      <c r="K2128" s="32">
        <f t="shared" si="5795"/>
        <v>0</v>
      </c>
      <c r="L2128" s="32">
        <f t="shared" si="5795"/>
        <v>-20371.2</v>
      </c>
      <c r="M2128" s="32">
        <f t="shared" si="5795"/>
        <v>0</v>
      </c>
      <c r="N2128" s="32">
        <f t="shared" si="5795"/>
        <v>0</v>
      </c>
      <c r="O2128" s="32">
        <f t="shared" si="5795"/>
        <v>0</v>
      </c>
      <c r="P2128" s="32">
        <f t="shared" si="5795"/>
        <v>0</v>
      </c>
      <c r="Q2128" s="32">
        <f t="shared" si="5795"/>
        <v>0</v>
      </c>
      <c r="R2128" s="32">
        <f t="shared" si="5795"/>
        <v>0</v>
      </c>
      <c r="S2128" s="32">
        <f t="shared" si="5795"/>
        <v>0</v>
      </c>
      <c r="T2128" s="32">
        <f t="shared" si="5795"/>
        <v>0</v>
      </c>
      <c r="U2128" s="32">
        <v>0</v>
      </c>
      <c r="V2128" s="32">
        <f t="shared" si="5713"/>
        <v>27569.600000000002</v>
      </c>
      <c r="W2128" s="32">
        <f t="shared" ref="W2128:AD2128" si="5796">W2131+W2129</f>
        <v>0</v>
      </c>
      <c r="X2128" s="32">
        <f t="shared" si="5796"/>
        <v>0</v>
      </c>
      <c r="Y2128" s="32">
        <f t="shared" si="5796"/>
        <v>0</v>
      </c>
      <c r="Z2128" s="32">
        <f t="shared" si="5796"/>
        <v>0</v>
      </c>
      <c r="AA2128" s="32">
        <f t="shared" si="5796"/>
        <v>0</v>
      </c>
      <c r="AB2128" s="32">
        <f t="shared" si="5796"/>
        <v>988.35149999999999</v>
      </c>
      <c r="AC2128" s="33">
        <f t="shared" si="5796"/>
        <v>988.35149999999999</v>
      </c>
      <c r="AD2128" s="33">
        <f t="shared" si="5796"/>
        <v>988.35149999999999</v>
      </c>
      <c r="AE2128" s="34">
        <f t="shared" si="5694"/>
        <v>100</v>
      </c>
      <c r="AF2128" s="32">
        <f t="shared" ref="AF2128:AK2128" si="5797">AF2131+AF2129</f>
        <v>988.35149999999999</v>
      </c>
      <c r="AG2128" s="32">
        <f t="shared" si="5797"/>
        <v>0</v>
      </c>
      <c r="AH2128" s="32">
        <f t="shared" si="5797"/>
        <v>0</v>
      </c>
      <c r="AI2128" s="32">
        <f t="shared" si="5797"/>
        <v>0</v>
      </c>
      <c r="AJ2128" s="32">
        <f t="shared" si="5797"/>
        <v>0</v>
      </c>
      <c r="AK2128" s="32">
        <f t="shared" si="5797"/>
        <v>0</v>
      </c>
      <c r="AL2128" s="32">
        <f t="shared" si="5696"/>
        <v>988.35149999999999</v>
      </c>
      <c r="AM2128" s="32">
        <f t="shared" si="5697"/>
        <v>26581.248500000002</v>
      </c>
    </row>
    <row r="2129" spans="2:40" ht="31.2" x14ac:dyDescent="0.3">
      <c r="B2129" s="30" t="s">
        <v>845</v>
      </c>
      <c r="C2129" s="30" t="s">
        <v>112</v>
      </c>
      <c r="D2129" s="30" t="s">
        <v>114</v>
      </c>
      <c r="E2129" s="15" t="str">
        <f t="shared" si="5712"/>
        <v>0503</v>
      </c>
      <c r="F2129" s="30" t="s">
        <v>758</v>
      </c>
      <c r="G2129" s="30" t="s">
        <v>174</v>
      </c>
      <c r="H2129" s="31" t="s">
        <v>175</v>
      </c>
      <c r="I2129" s="32">
        <f t="shared" ref="I2129:T2129" si="5798">I2130</f>
        <v>0</v>
      </c>
      <c r="J2129" s="32">
        <f t="shared" si="5798"/>
        <v>0</v>
      </c>
      <c r="K2129" s="32">
        <f t="shared" si="5798"/>
        <v>0</v>
      </c>
      <c r="L2129" s="32">
        <f t="shared" si="5798"/>
        <v>0</v>
      </c>
      <c r="M2129" s="32">
        <f t="shared" si="5798"/>
        <v>0</v>
      </c>
      <c r="N2129" s="32">
        <f t="shared" si="5798"/>
        <v>0</v>
      </c>
      <c r="O2129" s="32">
        <f t="shared" si="5798"/>
        <v>0</v>
      </c>
      <c r="P2129" s="32">
        <f t="shared" si="5798"/>
        <v>0</v>
      </c>
      <c r="Q2129" s="32">
        <f t="shared" si="5798"/>
        <v>0</v>
      </c>
      <c r="R2129" s="32">
        <f t="shared" si="5798"/>
        <v>0</v>
      </c>
      <c r="S2129" s="32">
        <f t="shared" si="5798"/>
        <v>0</v>
      </c>
      <c r="T2129" s="32">
        <f t="shared" si="5798"/>
        <v>0</v>
      </c>
      <c r="U2129" s="32">
        <v>0</v>
      </c>
      <c r="V2129" s="32">
        <f t="shared" si="5713"/>
        <v>0</v>
      </c>
      <c r="W2129" s="32">
        <f t="shared" ref="W2129:AD2129" si="5799">W2130</f>
        <v>0</v>
      </c>
      <c r="X2129" s="32">
        <f t="shared" si="5799"/>
        <v>0</v>
      </c>
      <c r="Y2129" s="32">
        <f t="shared" si="5799"/>
        <v>0</v>
      </c>
      <c r="Z2129" s="32">
        <f t="shared" si="5799"/>
        <v>0</v>
      </c>
      <c r="AA2129" s="32">
        <f t="shared" si="5799"/>
        <v>0</v>
      </c>
      <c r="AB2129" s="32">
        <f t="shared" si="5799"/>
        <v>988.35149999999999</v>
      </c>
      <c r="AC2129" s="33">
        <f t="shared" si="5799"/>
        <v>988.35149999999999</v>
      </c>
      <c r="AD2129" s="33">
        <f t="shared" si="5799"/>
        <v>988.35149999999999</v>
      </c>
      <c r="AE2129" s="34">
        <f t="shared" si="5694"/>
        <v>100</v>
      </c>
      <c r="AF2129" s="32">
        <f t="shared" ref="AF2129:AK2129" si="5800">AF2130</f>
        <v>988.35149999999999</v>
      </c>
      <c r="AG2129" s="32">
        <f t="shared" si="5800"/>
        <v>0</v>
      </c>
      <c r="AH2129" s="32">
        <f t="shared" si="5800"/>
        <v>0</v>
      </c>
      <c r="AI2129" s="32">
        <f t="shared" si="5800"/>
        <v>0</v>
      </c>
      <c r="AJ2129" s="32">
        <f t="shared" si="5800"/>
        <v>0</v>
      </c>
      <c r="AK2129" s="32">
        <f t="shared" si="5800"/>
        <v>0</v>
      </c>
      <c r="AL2129" s="32">
        <f t="shared" si="5696"/>
        <v>988.35149999999999</v>
      </c>
      <c r="AM2129" s="32">
        <f t="shared" si="5697"/>
        <v>-988.35149999999999</v>
      </c>
    </row>
    <row r="2130" spans="2:40" ht="62.4" x14ac:dyDescent="0.3">
      <c r="B2130" s="30" t="s">
        <v>845</v>
      </c>
      <c r="C2130" s="30" t="s">
        <v>112</v>
      </c>
      <c r="D2130" s="30" t="s">
        <v>114</v>
      </c>
      <c r="E2130" s="15" t="str">
        <f t="shared" si="5712"/>
        <v>0503</v>
      </c>
      <c r="F2130" s="30" t="s">
        <v>758</v>
      </c>
      <c r="G2130" s="30" t="s">
        <v>370</v>
      </c>
      <c r="H2130" s="31" t="s">
        <v>371</v>
      </c>
      <c r="I2130" s="32"/>
      <c r="J2130" s="32"/>
      <c r="K2130" s="32"/>
      <c r="L2130" s="32"/>
      <c r="M2130" s="32"/>
      <c r="N2130" s="32"/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2">
        <v>0</v>
      </c>
      <c r="V2130" s="32">
        <f t="shared" si="5713"/>
        <v>0</v>
      </c>
      <c r="W2130" s="32"/>
      <c r="X2130" s="32"/>
      <c r="Y2130" s="32"/>
      <c r="Z2130" s="32"/>
      <c r="AA2130" s="32"/>
      <c r="AB2130" s="32">
        <v>988.35149999999999</v>
      </c>
      <c r="AC2130" s="33">
        <v>988.35149999999999</v>
      </c>
      <c r="AD2130" s="33">
        <v>988.35149999999999</v>
      </c>
      <c r="AE2130" s="34">
        <f t="shared" si="5694"/>
        <v>100</v>
      </c>
      <c r="AF2130" s="32">
        <v>988.35149999999999</v>
      </c>
      <c r="AG2130" s="32">
        <v>0</v>
      </c>
      <c r="AH2130" s="32">
        <v>0</v>
      </c>
      <c r="AI2130" s="32">
        <v>0</v>
      </c>
      <c r="AJ2130" s="32">
        <v>0</v>
      </c>
      <c r="AK2130" s="32">
        <v>0</v>
      </c>
      <c r="AL2130" s="32">
        <f t="shared" si="5696"/>
        <v>988.35149999999999</v>
      </c>
      <c r="AM2130" s="32">
        <f t="shared" si="5697"/>
        <v>-988.35149999999999</v>
      </c>
      <c r="AN2130" s="12"/>
    </row>
    <row r="2131" spans="2:40" ht="15.6" hidden="1" customHeight="1" x14ac:dyDescent="0.3">
      <c r="B2131" s="30" t="s">
        <v>845</v>
      </c>
      <c r="C2131" s="30" t="s">
        <v>112</v>
      </c>
      <c r="D2131" s="30" t="s">
        <v>114</v>
      </c>
      <c r="E2131" s="15" t="str">
        <f t="shared" si="5712"/>
        <v>0503</v>
      </c>
      <c r="F2131" s="30" t="s">
        <v>758</v>
      </c>
      <c r="G2131" s="30" t="s">
        <v>56</v>
      </c>
      <c r="H2131" s="31" t="s">
        <v>57</v>
      </c>
      <c r="I2131" s="32">
        <f t="shared" ref="I2131:T2131" si="5801">I2132</f>
        <v>47940.800000000003</v>
      </c>
      <c r="J2131" s="32">
        <f t="shared" si="5801"/>
        <v>0</v>
      </c>
      <c r="K2131" s="32">
        <f t="shared" si="5801"/>
        <v>0</v>
      </c>
      <c r="L2131" s="32">
        <f t="shared" si="5801"/>
        <v>-20371.2</v>
      </c>
      <c r="M2131" s="32">
        <f t="shared" si="5801"/>
        <v>0</v>
      </c>
      <c r="N2131" s="32">
        <f t="shared" si="5801"/>
        <v>0</v>
      </c>
      <c r="O2131" s="32">
        <f t="shared" si="5801"/>
        <v>0</v>
      </c>
      <c r="P2131" s="32">
        <f t="shared" si="5801"/>
        <v>0</v>
      </c>
      <c r="Q2131" s="32">
        <f t="shared" si="5801"/>
        <v>0</v>
      </c>
      <c r="R2131" s="32">
        <f t="shared" si="5801"/>
        <v>0</v>
      </c>
      <c r="S2131" s="32">
        <f t="shared" si="5801"/>
        <v>0</v>
      </c>
      <c r="T2131" s="32">
        <f t="shared" si="5801"/>
        <v>0</v>
      </c>
      <c r="U2131" s="32">
        <v>0</v>
      </c>
      <c r="V2131" s="32">
        <f t="shared" si="5713"/>
        <v>27569.600000000002</v>
      </c>
      <c r="W2131" s="32">
        <f t="shared" ref="W2131:AD2131" si="5802">W2132</f>
        <v>0</v>
      </c>
      <c r="X2131" s="32">
        <f t="shared" si="5802"/>
        <v>0</v>
      </c>
      <c r="Y2131" s="32">
        <f t="shared" si="5802"/>
        <v>0</v>
      </c>
      <c r="Z2131" s="32">
        <f t="shared" si="5802"/>
        <v>0</v>
      </c>
      <c r="AA2131" s="32">
        <f t="shared" si="5802"/>
        <v>0</v>
      </c>
      <c r="AB2131" s="32">
        <f t="shared" si="5802"/>
        <v>0</v>
      </c>
      <c r="AC2131" s="33">
        <f t="shared" si="5802"/>
        <v>0</v>
      </c>
      <c r="AD2131" s="33">
        <f t="shared" si="5802"/>
        <v>0</v>
      </c>
      <c r="AE2131" s="34" t="e">
        <f t="shared" si="5694"/>
        <v>#DIV/0!</v>
      </c>
      <c r="AF2131" s="32">
        <f t="shared" ref="AF2131:AK2131" si="5803">AF2132</f>
        <v>0</v>
      </c>
      <c r="AG2131" s="32">
        <f t="shared" si="5803"/>
        <v>0</v>
      </c>
      <c r="AH2131" s="32">
        <f t="shared" si="5803"/>
        <v>0</v>
      </c>
      <c r="AI2131" s="32">
        <f t="shared" si="5803"/>
        <v>0</v>
      </c>
      <c r="AJ2131" s="32">
        <f t="shared" si="5803"/>
        <v>0</v>
      </c>
      <c r="AK2131" s="32">
        <f t="shared" si="5803"/>
        <v>0</v>
      </c>
      <c r="AL2131" s="32">
        <f t="shared" si="5696"/>
        <v>0</v>
      </c>
      <c r="AM2131" s="32">
        <f t="shared" si="5697"/>
        <v>27569.600000000002</v>
      </c>
      <c r="AN2131" s="12" t="s">
        <v>35</v>
      </c>
    </row>
    <row r="2132" spans="2:40" ht="62.4" hidden="1" customHeight="1" x14ac:dyDescent="0.3">
      <c r="B2132" s="30" t="s">
        <v>845</v>
      </c>
      <c r="C2132" s="30" t="s">
        <v>112</v>
      </c>
      <c r="D2132" s="30" t="s">
        <v>114</v>
      </c>
      <c r="E2132" s="15" t="str">
        <f t="shared" si="5712"/>
        <v>0503</v>
      </c>
      <c r="F2132" s="30" t="s">
        <v>758</v>
      </c>
      <c r="G2132" s="30" t="s">
        <v>472</v>
      </c>
      <c r="H2132" s="31" t="s">
        <v>473</v>
      </c>
      <c r="I2132" s="32">
        <v>47940.800000000003</v>
      </c>
      <c r="J2132" s="32"/>
      <c r="K2132" s="32"/>
      <c r="L2132" s="32">
        <v>-20371.2</v>
      </c>
      <c r="M2132" s="32"/>
      <c r="N2132" s="32"/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2">
        <v>0</v>
      </c>
      <c r="V2132" s="32">
        <f t="shared" si="5713"/>
        <v>27569.600000000002</v>
      </c>
      <c r="W2132" s="32"/>
      <c r="X2132" s="32"/>
      <c r="Y2132" s="32"/>
      <c r="Z2132" s="32"/>
      <c r="AA2132" s="32"/>
      <c r="AB2132" s="32">
        <v>0</v>
      </c>
      <c r="AC2132" s="33">
        <v>0</v>
      </c>
      <c r="AD2132" s="33">
        <v>0</v>
      </c>
      <c r="AE2132" s="34" t="e">
        <f t="shared" si="5694"/>
        <v>#DIV/0!</v>
      </c>
      <c r="AF2132" s="32">
        <v>0</v>
      </c>
      <c r="AG2132" s="32">
        <v>0</v>
      </c>
      <c r="AH2132" s="32">
        <v>0</v>
      </c>
      <c r="AI2132" s="32">
        <v>0</v>
      </c>
      <c r="AJ2132" s="32">
        <v>0</v>
      </c>
      <c r="AK2132" s="32">
        <v>0</v>
      </c>
      <c r="AL2132" s="32">
        <f t="shared" si="5696"/>
        <v>0</v>
      </c>
      <c r="AM2132" s="32">
        <f t="shared" si="5697"/>
        <v>27569.600000000002</v>
      </c>
      <c r="AN2132" s="12" t="s">
        <v>35</v>
      </c>
    </row>
    <row r="2133" spans="2:40" ht="31.2" x14ac:dyDescent="0.3">
      <c r="B2133" s="30" t="s">
        <v>845</v>
      </c>
      <c r="C2133" s="30" t="s">
        <v>112</v>
      </c>
      <c r="D2133" s="30" t="s">
        <v>114</v>
      </c>
      <c r="E2133" s="15" t="str">
        <f t="shared" si="5712"/>
        <v>0503</v>
      </c>
      <c r="F2133" s="30" t="s">
        <v>204</v>
      </c>
      <c r="G2133" s="30"/>
      <c r="H2133" s="31" t="s">
        <v>205</v>
      </c>
      <c r="I2133" s="32">
        <f t="shared" ref="I2133:I2139" si="5804">I2134</f>
        <v>242.3</v>
      </c>
      <c r="J2133" s="32">
        <f t="shared" ref="J2133:J2139" si="5805">J2134</f>
        <v>242.3</v>
      </c>
      <c r="K2133" s="32">
        <f t="shared" ref="K2133:K2139" si="5806">K2134</f>
        <v>242.3</v>
      </c>
      <c r="L2133" s="32">
        <f t="shared" ref="L2133:L2139" si="5807">L2134</f>
        <v>0</v>
      </c>
      <c r="M2133" s="32">
        <f t="shared" ref="M2133:M2139" si="5808">M2134</f>
        <v>0</v>
      </c>
      <c r="N2133" s="32">
        <f t="shared" ref="N2133:N2139" si="5809">N2134</f>
        <v>0</v>
      </c>
      <c r="O2133" s="32">
        <f t="shared" ref="O2133:O2137" si="5810">O2134</f>
        <v>-9.6379999999999999</v>
      </c>
      <c r="P2133" s="32">
        <f t="shared" ref="P2133:P2137" si="5811">P2134</f>
        <v>0</v>
      </c>
      <c r="Q2133" s="32">
        <f t="shared" ref="Q2133:Q2137" si="5812">Q2134</f>
        <v>0</v>
      </c>
      <c r="R2133" s="32">
        <f t="shared" ref="R2133:R2139" si="5813">R2134</f>
        <v>0</v>
      </c>
      <c r="S2133" s="32">
        <f t="shared" ref="S2133:S2139" si="5814">S2134</f>
        <v>0</v>
      </c>
      <c r="T2133" s="32">
        <f t="shared" ref="T2133:T2139" si="5815">T2134</f>
        <v>0</v>
      </c>
      <c r="U2133" s="32">
        <v>0</v>
      </c>
      <c r="V2133" s="32">
        <f t="shared" si="5713"/>
        <v>232.66200000000001</v>
      </c>
      <c r="W2133" s="32">
        <f t="shared" ref="W2133:W2139" si="5816">W2134</f>
        <v>0</v>
      </c>
      <c r="X2133" s="32">
        <f t="shared" ref="X2133:X2139" si="5817">X2134</f>
        <v>0</v>
      </c>
      <c r="Y2133" s="32">
        <f t="shared" ref="Y2133:Y2139" si="5818">Y2134</f>
        <v>0</v>
      </c>
      <c r="Z2133" s="32">
        <f t="shared" ref="Z2133:Z2139" si="5819">Z2134</f>
        <v>0</v>
      </c>
      <c r="AA2133" s="32">
        <f t="shared" ref="AA2133:AA2139" si="5820">AA2134</f>
        <v>0</v>
      </c>
      <c r="AB2133" s="32">
        <f t="shared" ref="AB2133:AB2137" si="5821">AB2134</f>
        <v>73.75</v>
      </c>
      <c r="AC2133" s="33">
        <f t="shared" ref="AC2133:AC2137" si="5822">AC2134</f>
        <v>118</v>
      </c>
      <c r="AD2133" s="33">
        <f t="shared" ref="AD2133:AD2137" si="5823">AD2134</f>
        <v>118</v>
      </c>
      <c r="AE2133" s="34">
        <f t="shared" si="5694"/>
        <v>100</v>
      </c>
      <c r="AF2133" s="32">
        <f t="shared" ref="AF2133:AF2137" si="5824">AF2134</f>
        <v>127.63800000000001</v>
      </c>
      <c r="AG2133" s="32">
        <f t="shared" ref="AG2133:AG2137" si="5825">AG2134</f>
        <v>-9.6379999999999999</v>
      </c>
      <c r="AH2133" s="32">
        <f t="shared" ref="AH2133:AH2137" si="5826">AH2134</f>
        <v>0</v>
      </c>
      <c r="AI2133" s="32">
        <f t="shared" ref="AI2133:AI2137" si="5827">AI2134</f>
        <v>0</v>
      </c>
      <c r="AJ2133" s="32">
        <f t="shared" ref="AJ2133:AJ2137" si="5828">AJ2134</f>
        <v>0</v>
      </c>
      <c r="AK2133" s="32">
        <f t="shared" ref="AK2133:AK2137" si="5829">AK2134</f>
        <v>0</v>
      </c>
      <c r="AL2133" s="32">
        <f t="shared" si="5696"/>
        <v>118</v>
      </c>
      <c r="AM2133" s="32">
        <f t="shared" si="5697"/>
        <v>114.66200000000001</v>
      </c>
    </row>
    <row r="2134" spans="2:40" ht="31.2" x14ac:dyDescent="0.3">
      <c r="B2134" s="30" t="s">
        <v>845</v>
      </c>
      <c r="C2134" s="30" t="s">
        <v>112</v>
      </c>
      <c r="D2134" s="30" t="s">
        <v>114</v>
      </c>
      <c r="E2134" s="15" t="str">
        <f t="shared" si="5712"/>
        <v>0503</v>
      </c>
      <c r="F2134" s="30" t="s">
        <v>212</v>
      </c>
      <c r="G2134" s="30"/>
      <c r="H2134" s="31" t="s">
        <v>213</v>
      </c>
      <c r="I2134" s="32">
        <f t="shared" si="5804"/>
        <v>242.3</v>
      </c>
      <c r="J2134" s="32">
        <f t="shared" si="5805"/>
        <v>242.3</v>
      </c>
      <c r="K2134" s="32">
        <f t="shared" si="5806"/>
        <v>242.3</v>
      </c>
      <c r="L2134" s="32">
        <f t="shared" si="5807"/>
        <v>0</v>
      </c>
      <c r="M2134" s="32">
        <f t="shared" si="5808"/>
        <v>0</v>
      </c>
      <c r="N2134" s="32">
        <f t="shared" si="5809"/>
        <v>0</v>
      </c>
      <c r="O2134" s="32">
        <f t="shared" si="5810"/>
        <v>-9.6379999999999999</v>
      </c>
      <c r="P2134" s="32">
        <f t="shared" si="5811"/>
        <v>0</v>
      </c>
      <c r="Q2134" s="32">
        <f t="shared" si="5812"/>
        <v>0</v>
      </c>
      <c r="R2134" s="32">
        <f t="shared" si="5813"/>
        <v>0</v>
      </c>
      <c r="S2134" s="32">
        <f t="shared" si="5814"/>
        <v>0</v>
      </c>
      <c r="T2134" s="32">
        <f t="shared" si="5815"/>
        <v>0</v>
      </c>
      <c r="U2134" s="32">
        <v>0</v>
      </c>
      <c r="V2134" s="32">
        <f t="shared" si="5713"/>
        <v>232.66200000000001</v>
      </c>
      <c r="W2134" s="32">
        <f t="shared" si="5816"/>
        <v>0</v>
      </c>
      <c r="X2134" s="32">
        <f t="shared" si="5817"/>
        <v>0</v>
      </c>
      <c r="Y2134" s="32">
        <f t="shared" si="5818"/>
        <v>0</v>
      </c>
      <c r="Z2134" s="32">
        <f t="shared" si="5819"/>
        <v>0</v>
      </c>
      <c r="AA2134" s="32">
        <f t="shared" si="5820"/>
        <v>0</v>
      </c>
      <c r="AB2134" s="32">
        <f t="shared" si="5821"/>
        <v>73.75</v>
      </c>
      <c r="AC2134" s="33">
        <f t="shared" si="5822"/>
        <v>118</v>
      </c>
      <c r="AD2134" s="33">
        <f t="shared" si="5823"/>
        <v>118</v>
      </c>
      <c r="AE2134" s="34">
        <f t="shared" si="5694"/>
        <v>100</v>
      </c>
      <c r="AF2134" s="32">
        <f t="shared" si="5824"/>
        <v>127.63800000000001</v>
      </c>
      <c r="AG2134" s="32">
        <f t="shared" si="5825"/>
        <v>-9.6379999999999999</v>
      </c>
      <c r="AH2134" s="32">
        <f t="shared" si="5826"/>
        <v>0</v>
      </c>
      <c r="AI2134" s="32">
        <f t="shared" si="5827"/>
        <v>0</v>
      </c>
      <c r="AJ2134" s="32">
        <f t="shared" si="5828"/>
        <v>0</v>
      </c>
      <c r="AK2134" s="32">
        <f t="shared" si="5829"/>
        <v>0</v>
      </c>
      <c r="AL2134" s="32">
        <f t="shared" si="5696"/>
        <v>118</v>
      </c>
      <c r="AM2134" s="32">
        <f t="shared" si="5697"/>
        <v>114.66200000000001</v>
      </c>
    </row>
    <row r="2135" spans="2:40" ht="31.2" x14ac:dyDescent="0.3">
      <c r="B2135" s="30" t="s">
        <v>845</v>
      </c>
      <c r="C2135" s="30" t="s">
        <v>112</v>
      </c>
      <c r="D2135" s="30" t="s">
        <v>114</v>
      </c>
      <c r="E2135" s="15" t="str">
        <f t="shared" si="5712"/>
        <v>0503</v>
      </c>
      <c r="F2135" s="30" t="s">
        <v>798</v>
      </c>
      <c r="G2135" s="30"/>
      <c r="H2135" s="31" t="s">
        <v>799</v>
      </c>
      <c r="I2135" s="32">
        <f t="shared" si="5804"/>
        <v>242.3</v>
      </c>
      <c r="J2135" s="32">
        <f t="shared" si="5805"/>
        <v>242.3</v>
      </c>
      <c r="K2135" s="32">
        <f t="shared" si="5806"/>
        <v>242.3</v>
      </c>
      <c r="L2135" s="32">
        <f t="shared" si="5807"/>
        <v>0</v>
      </c>
      <c r="M2135" s="32">
        <f t="shared" si="5808"/>
        <v>0</v>
      </c>
      <c r="N2135" s="32">
        <f t="shared" si="5809"/>
        <v>0</v>
      </c>
      <c r="O2135" s="32">
        <f t="shared" si="5810"/>
        <v>-9.6379999999999999</v>
      </c>
      <c r="P2135" s="32">
        <f t="shared" si="5811"/>
        <v>0</v>
      </c>
      <c r="Q2135" s="32">
        <f t="shared" si="5812"/>
        <v>0</v>
      </c>
      <c r="R2135" s="32">
        <f t="shared" si="5813"/>
        <v>0</v>
      </c>
      <c r="S2135" s="32">
        <f t="shared" si="5814"/>
        <v>0</v>
      </c>
      <c r="T2135" s="32">
        <f t="shared" si="5815"/>
        <v>0</v>
      </c>
      <c r="U2135" s="32">
        <v>0</v>
      </c>
      <c r="V2135" s="32">
        <f t="shared" si="5713"/>
        <v>232.66200000000001</v>
      </c>
      <c r="W2135" s="32">
        <f t="shared" si="5816"/>
        <v>0</v>
      </c>
      <c r="X2135" s="32">
        <f t="shared" si="5817"/>
        <v>0</v>
      </c>
      <c r="Y2135" s="32">
        <f t="shared" si="5818"/>
        <v>0</v>
      </c>
      <c r="Z2135" s="32">
        <f t="shared" si="5819"/>
        <v>0</v>
      </c>
      <c r="AA2135" s="32">
        <f t="shared" si="5820"/>
        <v>0</v>
      </c>
      <c r="AB2135" s="32">
        <f t="shared" si="5821"/>
        <v>73.75</v>
      </c>
      <c r="AC2135" s="33">
        <f t="shared" si="5822"/>
        <v>118</v>
      </c>
      <c r="AD2135" s="33">
        <f t="shared" si="5823"/>
        <v>118</v>
      </c>
      <c r="AE2135" s="34">
        <f t="shared" si="5694"/>
        <v>100</v>
      </c>
      <c r="AF2135" s="32">
        <f t="shared" si="5824"/>
        <v>127.63800000000001</v>
      </c>
      <c r="AG2135" s="32">
        <f t="shared" si="5825"/>
        <v>-9.6379999999999999</v>
      </c>
      <c r="AH2135" s="32">
        <f t="shared" si="5826"/>
        <v>0</v>
      </c>
      <c r="AI2135" s="32">
        <f t="shared" si="5827"/>
        <v>0</v>
      </c>
      <c r="AJ2135" s="32">
        <f t="shared" si="5828"/>
        <v>0</v>
      </c>
      <c r="AK2135" s="32">
        <f t="shared" si="5829"/>
        <v>0</v>
      </c>
      <c r="AL2135" s="32">
        <f t="shared" si="5696"/>
        <v>118</v>
      </c>
      <c r="AM2135" s="32">
        <f t="shared" si="5697"/>
        <v>114.66200000000001</v>
      </c>
    </row>
    <row r="2136" spans="2:40" ht="31.2" x14ac:dyDescent="0.3">
      <c r="B2136" s="30" t="s">
        <v>845</v>
      </c>
      <c r="C2136" s="30" t="s">
        <v>112</v>
      </c>
      <c r="D2136" s="30" t="s">
        <v>114</v>
      </c>
      <c r="E2136" s="15" t="str">
        <f t="shared" si="5712"/>
        <v>0503</v>
      </c>
      <c r="F2136" s="30" t="s">
        <v>800</v>
      </c>
      <c r="G2136" s="30"/>
      <c r="H2136" s="31" t="s">
        <v>801</v>
      </c>
      <c r="I2136" s="32">
        <f t="shared" si="5804"/>
        <v>242.3</v>
      </c>
      <c r="J2136" s="32">
        <f t="shared" si="5805"/>
        <v>242.3</v>
      </c>
      <c r="K2136" s="32">
        <f t="shared" si="5806"/>
        <v>242.3</v>
      </c>
      <c r="L2136" s="32">
        <f t="shared" si="5807"/>
        <v>0</v>
      </c>
      <c r="M2136" s="32">
        <f t="shared" si="5808"/>
        <v>0</v>
      </c>
      <c r="N2136" s="32">
        <f t="shared" si="5809"/>
        <v>0</v>
      </c>
      <c r="O2136" s="32">
        <f t="shared" si="5810"/>
        <v>-9.6379999999999999</v>
      </c>
      <c r="P2136" s="32">
        <f t="shared" si="5811"/>
        <v>0</v>
      </c>
      <c r="Q2136" s="32">
        <f t="shared" si="5812"/>
        <v>0</v>
      </c>
      <c r="R2136" s="32">
        <f t="shared" si="5813"/>
        <v>0</v>
      </c>
      <c r="S2136" s="32">
        <f t="shared" si="5814"/>
        <v>0</v>
      </c>
      <c r="T2136" s="32">
        <f t="shared" si="5815"/>
        <v>0</v>
      </c>
      <c r="U2136" s="32">
        <v>0</v>
      </c>
      <c r="V2136" s="32">
        <f t="shared" si="5713"/>
        <v>232.66200000000001</v>
      </c>
      <c r="W2136" s="32">
        <f t="shared" si="5816"/>
        <v>0</v>
      </c>
      <c r="X2136" s="32">
        <f t="shared" si="5817"/>
        <v>0</v>
      </c>
      <c r="Y2136" s="32">
        <f t="shared" si="5818"/>
        <v>0</v>
      </c>
      <c r="Z2136" s="32">
        <f t="shared" si="5819"/>
        <v>0</v>
      </c>
      <c r="AA2136" s="32">
        <f t="shared" si="5820"/>
        <v>0</v>
      </c>
      <c r="AB2136" s="32">
        <f t="shared" si="5821"/>
        <v>73.75</v>
      </c>
      <c r="AC2136" s="33">
        <f t="shared" si="5822"/>
        <v>118</v>
      </c>
      <c r="AD2136" s="33">
        <f t="shared" si="5823"/>
        <v>118</v>
      </c>
      <c r="AE2136" s="34">
        <f t="shared" si="5694"/>
        <v>100</v>
      </c>
      <c r="AF2136" s="32">
        <f t="shared" si="5824"/>
        <v>127.63800000000001</v>
      </c>
      <c r="AG2136" s="32">
        <f t="shared" si="5825"/>
        <v>-9.6379999999999999</v>
      </c>
      <c r="AH2136" s="32">
        <f t="shared" si="5826"/>
        <v>0</v>
      </c>
      <c r="AI2136" s="32">
        <f t="shared" si="5827"/>
        <v>0</v>
      </c>
      <c r="AJ2136" s="32">
        <f t="shared" si="5828"/>
        <v>0</v>
      </c>
      <c r="AK2136" s="32">
        <f t="shared" si="5829"/>
        <v>0</v>
      </c>
      <c r="AL2136" s="32">
        <f t="shared" si="5696"/>
        <v>118</v>
      </c>
      <c r="AM2136" s="32">
        <f t="shared" si="5697"/>
        <v>114.66200000000001</v>
      </c>
    </row>
    <row r="2137" spans="2:40" ht="31.2" x14ac:dyDescent="0.3">
      <c r="B2137" s="30" t="s">
        <v>845</v>
      </c>
      <c r="C2137" s="30" t="s">
        <v>112</v>
      </c>
      <c r="D2137" s="30" t="s">
        <v>114</v>
      </c>
      <c r="E2137" s="15" t="str">
        <f t="shared" si="5712"/>
        <v>0503</v>
      </c>
      <c r="F2137" s="30" t="s">
        <v>800</v>
      </c>
      <c r="G2137" s="30" t="s">
        <v>50</v>
      </c>
      <c r="H2137" s="31" t="s">
        <v>51</v>
      </c>
      <c r="I2137" s="32">
        <f t="shared" si="5804"/>
        <v>242.3</v>
      </c>
      <c r="J2137" s="32">
        <f t="shared" si="5805"/>
        <v>242.3</v>
      </c>
      <c r="K2137" s="32">
        <f t="shared" si="5806"/>
        <v>242.3</v>
      </c>
      <c r="L2137" s="32">
        <f t="shared" si="5807"/>
        <v>0</v>
      </c>
      <c r="M2137" s="32">
        <f t="shared" si="5808"/>
        <v>0</v>
      </c>
      <c r="N2137" s="32">
        <f t="shared" si="5809"/>
        <v>0</v>
      </c>
      <c r="O2137" s="32">
        <f t="shared" si="5810"/>
        <v>-9.6379999999999999</v>
      </c>
      <c r="P2137" s="32">
        <f t="shared" si="5811"/>
        <v>0</v>
      </c>
      <c r="Q2137" s="32">
        <f t="shared" si="5812"/>
        <v>0</v>
      </c>
      <c r="R2137" s="32">
        <f t="shared" si="5813"/>
        <v>0</v>
      </c>
      <c r="S2137" s="32">
        <f t="shared" si="5814"/>
        <v>0</v>
      </c>
      <c r="T2137" s="32">
        <f t="shared" si="5815"/>
        <v>0</v>
      </c>
      <c r="U2137" s="32">
        <v>0</v>
      </c>
      <c r="V2137" s="32">
        <f t="shared" si="5713"/>
        <v>232.66200000000001</v>
      </c>
      <c r="W2137" s="32">
        <f t="shared" si="5816"/>
        <v>0</v>
      </c>
      <c r="X2137" s="32">
        <f t="shared" si="5817"/>
        <v>0</v>
      </c>
      <c r="Y2137" s="32">
        <f t="shared" si="5818"/>
        <v>0</v>
      </c>
      <c r="Z2137" s="32">
        <f t="shared" si="5819"/>
        <v>0</v>
      </c>
      <c r="AA2137" s="32">
        <f t="shared" si="5820"/>
        <v>0</v>
      </c>
      <c r="AB2137" s="32">
        <f t="shared" si="5821"/>
        <v>73.75</v>
      </c>
      <c r="AC2137" s="33">
        <f t="shared" si="5822"/>
        <v>118</v>
      </c>
      <c r="AD2137" s="33">
        <f t="shared" si="5823"/>
        <v>118</v>
      </c>
      <c r="AE2137" s="34">
        <f t="shared" si="5694"/>
        <v>100</v>
      </c>
      <c r="AF2137" s="32">
        <f t="shared" si="5824"/>
        <v>127.63800000000001</v>
      </c>
      <c r="AG2137" s="32">
        <f t="shared" si="5825"/>
        <v>-9.6379999999999999</v>
      </c>
      <c r="AH2137" s="32">
        <f t="shared" si="5826"/>
        <v>0</v>
      </c>
      <c r="AI2137" s="32">
        <f t="shared" si="5827"/>
        <v>0</v>
      </c>
      <c r="AJ2137" s="32">
        <f t="shared" si="5828"/>
        <v>0</v>
      </c>
      <c r="AK2137" s="32">
        <f t="shared" si="5829"/>
        <v>0</v>
      </c>
      <c r="AL2137" s="32">
        <f t="shared" si="5696"/>
        <v>118</v>
      </c>
      <c r="AM2137" s="32">
        <f t="shared" si="5697"/>
        <v>114.66200000000001</v>
      </c>
    </row>
    <row r="2138" spans="2:40" ht="31.2" x14ac:dyDescent="0.3">
      <c r="B2138" s="30" t="s">
        <v>845</v>
      </c>
      <c r="C2138" s="30" t="s">
        <v>112</v>
      </c>
      <c r="D2138" s="30" t="s">
        <v>114</v>
      </c>
      <c r="E2138" s="15" t="str">
        <f t="shared" si="5712"/>
        <v>0503</v>
      </c>
      <c r="F2138" s="30" t="s">
        <v>800</v>
      </c>
      <c r="G2138" s="30" t="s">
        <v>52</v>
      </c>
      <c r="H2138" s="31" t="s">
        <v>53</v>
      </c>
      <c r="I2138" s="32">
        <v>242.3</v>
      </c>
      <c r="J2138" s="32">
        <v>242.3</v>
      </c>
      <c r="K2138" s="32">
        <v>242.3</v>
      </c>
      <c r="L2138" s="32"/>
      <c r="M2138" s="32"/>
      <c r="N2138" s="32"/>
      <c r="O2138" s="32">
        <v>-9.6379999999999999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2">
        <v>0</v>
      </c>
      <c r="V2138" s="32">
        <f t="shared" si="5713"/>
        <v>232.66200000000001</v>
      </c>
      <c r="W2138" s="32"/>
      <c r="X2138" s="32"/>
      <c r="Y2138" s="32"/>
      <c r="Z2138" s="32"/>
      <c r="AA2138" s="32"/>
      <c r="AB2138" s="32">
        <v>73.75</v>
      </c>
      <c r="AC2138" s="33">
        <v>118</v>
      </c>
      <c r="AD2138" s="33">
        <v>118</v>
      </c>
      <c r="AE2138" s="34">
        <f t="shared" si="5694"/>
        <v>100</v>
      </c>
      <c r="AF2138" s="32">
        <v>127.63800000000001</v>
      </c>
      <c r="AG2138" s="32">
        <v>-9.6379999999999999</v>
      </c>
      <c r="AH2138" s="32">
        <v>0</v>
      </c>
      <c r="AI2138" s="32">
        <v>0</v>
      </c>
      <c r="AJ2138" s="32">
        <v>0</v>
      </c>
      <c r="AK2138" s="32">
        <v>0</v>
      </c>
      <c r="AL2138" s="32">
        <f t="shared" si="5696"/>
        <v>118</v>
      </c>
      <c r="AM2138" s="32">
        <f t="shared" si="5697"/>
        <v>114.66200000000001</v>
      </c>
      <c r="AN2138" s="12"/>
    </row>
    <row r="2139" spans="2:40" ht="31.2" x14ac:dyDescent="0.3">
      <c r="B2139" s="30" t="s">
        <v>845</v>
      </c>
      <c r="C2139" s="30" t="s">
        <v>112</v>
      </c>
      <c r="D2139" s="30" t="s">
        <v>114</v>
      </c>
      <c r="E2139" s="15" t="str">
        <f t="shared" si="5712"/>
        <v>0503</v>
      </c>
      <c r="F2139" s="30" t="s">
        <v>760</v>
      </c>
      <c r="G2139" s="30"/>
      <c r="H2139" s="31" t="s">
        <v>761</v>
      </c>
      <c r="I2139" s="32">
        <f t="shared" si="5804"/>
        <v>15031.3</v>
      </c>
      <c r="J2139" s="32">
        <f t="shared" si="5805"/>
        <v>7676.9</v>
      </c>
      <c r="K2139" s="32">
        <f t="shared" si="5806"/>
        <v>7676.9</v>
      </c>
      <c r="L2139" s="32">
        <f t="shared" si="5807"/>
        <v>4500</v>
      </c>
      <c r="M2139" s="32">
        <f t="shared" si="5808"/>
        <v>4500</v>
      </c>
      <c r="N2139" s="32">
        <f t="shared" si="5809"/>
        <v>4410</v>
      </c>
      <c r="O2139" s="32">
        <f>O2140+O2154</f>
        <v>-27.512</v>
      </c>
      <c r="P2139" s="32">
        <f>P2140+P2154</f>
        <v>0</v>
      </c>
      <c r="Q2139" s="32">
        <f>Q2140+Q2154</f>
        <v>0</v>
      </c>
      <c r="R2139" s="32">
        <f t="shared" si="5813"/>
        <v>705.3309999999999</v>
      </c>
      <c r="S2139" s="32">
        <f t="shared" si="5814"/>
        <v>0</v>
      </c>
      <c r="T2139" s="32">
        <f t="shared" si="5815"/>
        <v>0</v>
      </c>
      <c r="U2139" s="32">
        <v>0</v>
      </c>
      <c r="V2139" s="32">
        <f t="shared" si="5713"/>
        <v>20209.118999999999</v>
      </c>
      <c r="W2139" s="32">
        <f t="shared" si="5816"/>
        <v>0</v>
      </c>
      <c r="X2139" s="32">
        <f t="shared" si="5817"/>
        <v>0</v>
      </c>
      <c r="Y2139" s="32">
        <f t="shared" si="5818"/>
        <v>0</v>
      </c>
      <c r="Z2139" s="32">
        <f t="shared" si="5819"/>
        <v>0</v>
      </c>
      <c r="AA2139" s="32">
        <f t="shared" si="5820"/>
        <v>0</v>
      </c>
      <c r="AB2139" s="32">
        <f>AB2140+AB2154</f>
        <v>6230.0369099999998</v>
      </c>
      <c r="AC2139" s="33">
        <f>AC2140+AC2154</f>
        <v>25036.155489999997</v>
      </c>
      <c r="AD2139" s="33">
        <f>AD2140+AD2154</f>
        <v>24947.227720000003</v>
      </c>
      <c r="AE2139" s="34">
        <f t="shared" si="5694"/>
        <v>99.644802613422357</v>
      </c>
      <c r="AF2139" s="32">
        <f t="shared" ref="AF2139:AK2139" si="5830">AF2140+AF2154</f>
        <v>29347.86967</v>
      </c>
      <c r="AG2139" s="32">
        <f t="shared" si="5830"/>
        <v>-27.512</v>
      </c>
      <c r="AH2139" s="32">
        <f t="shared" si="5830"/>
        <v>0</v>
      </c>
      <c r="AI2139" s="32">
        <f t="shared" si="5830"/>
        <v>0</v>
      </c>
      <c r="AJ2139" s="32">
        <f t="shared" si="5830"/>
        <v>0</v>
      </c>
      <c r="AK2139" s="32">
        <f t="shared" si="5830"/>
        <v>0</v>
      </c>
      <c r="AL2139" s="32">
        <f t="shared" si="5696"/>
        <v>29320.357670000001</v>
      </c>
      <c r="AM2139" s="32">
        <f t="shared" si="5697"/>
        <v>-9111.2386700000025</v>
      </c>
    </row>
    <row r="2140" spans="2:40" ht="31.2" x14ac:dyDescent="0.3">
      <c r="B2140" s="30" t="s">
        <v>845</v>
      </c>
      <c r="C2140" s="30" t="s">
        <v>112</v>
      </c>
      <c r="D2140" s="30" t="s">
        <v>114</v>
      </c>
      <c r="E2140" s="15" t="str">
        <f t="shared" si="5712"/>
        <v>0503</v>
      </c>
      <c r="F2140" s="30" t="s">
        <v>802</v>
      </c>
      <c r="G2140" s="30"/>
      <c r="H2140" s="31" t="s">
        <v>803</v>
      </c>
      <c r="I2140" s="32">
        <f t="shared" ref="I2140:T2140" si="5831">I2141+I2145</f>
        <v>15031.3</v>
      </c>
      <c r="J2140" s="32">
        <f t="shared" si="5831"/>
        <v>7676.9</v>
      </c>
      <c r="K2140" s="32">
        <f t="shared" si="5831"/>
        <v>7676.9</v>
      </c>
      <c r="L2140" s="32">
        <f t="shared" si="5831"/>
        <v>4500</v>
      </c>
      <c r="M2140" s="32">
        <f t="shared" si="5831"/>
        <v>4500</v>
      </c>
      <c r="N2140" s="32">
        <f t="shared" si="5831"/>
        <v>4410</v>
      </c>
      <c r="O2140" s="32">
        <f t="shared" si="5831"/>
        <v>-27.512</v>
      </c>
      <c r="P2140" s="32">
        <f t="shared" si="5831"/>
        <v>0</v>
      </c>
      <c r="Q2140" s="32">
        <f t="shared" si="5831"/>
        <v>0</v>
      </c>
      <c r="R2140" s="32">
        <f t="shared" si="5831"/>
        <v>705.3309999999999</v>
      </c>
      <c r="S2140" s="32">
        <f t="shared" si="5831"/>
        <v>0</v>
      </c>
      <c r="T2140" s="32">
        <f t="shared" si="5831"/>
        <v>0</v>
      </c>
      <c r="U2140" s="32">
        <v>0</v>
      </c>
      <c r="V2140" s="32">
        <f t="shared" si="5713"/>
        <v>20209.118999999999</v>
      </c>
      <c r="W2140" s="32">
        <f t="shared" ref="W2140:AD2140" si="5832">W2141+W2145</f>
        <v>0</v>
      </c>
      <c r="X2140" s="32">
        <f t="shared" si="5832"/>
        <v>0</v>
      </c>
      <c r="Y2140" s="32">
        <f t="shared" si="5832"/>
        <v>0</v>
      </c>
      <c r="Z2140" s="32">
        <f t="shared" si="5832"/>
        <v>0</v>
      </c>
      <c r="AA2140" s="32">
        <f t="shared" si="5832"/>
        <v>0</v>
      </c>
      <c r="AB2140" s="32">
        <f t="shared" si="5832"/>
        <v>6029.6359199999997</v>
      </c>
      <c r="AC2140" s="33">
        <f t="shared" si="5832"/>
        <v>24219.066059999997</v>
      </c>
      <c r="AD2140" s="33">
        <f t="shared" si="5832"/>
        <v>24130.138290000003</v>
      </c>
      <c r="AE2140" s="34">
        <f t="shared" si="5694"/>
        <v>99.632819160822777</v>
      </c>
      <c r="AF2140" s="32">
        <f t="shared" ref="AF2140:AK2140" si="5833">AF2141+AF2145</f>
        <v>28530.78024</v>
      </c>
      <c r="AG2140" s="32">
        <f t="shared" si="5833"/>
        <v>-27.512</v>
      </c>
      <c r="AH2140" s="32">
        <f t="shared" si="5833"/>
        <v>0</v>
      </c>
      <c r="AI2140" s="32">
        <f t="shared" si="5833"/>
        <v>0</v>
      </c>
      <c r="AJ2140" s="32">
        <f t="shared" si="5833"/>
        <v>0</v>
      </c>
      <c r="AK2140" s="32">
        <f t="shared" si="5833"/>
        <v>0</v>
      </c>
      <c r="AL2140" s="32">
        <f t="shared" si="5696"/>
        <v>28503.268240000001</v>
      </c>
      <c r="AM2140" s="32">
        <f t="shared" si="5697"/>
        <v>-8294.1492400000025</v>
      </c>
    </row>
    <row r="2141" spans="2:40" ht="46.8" x14ac:dyDescent="0.3">
      <c r="B2141" s="30" t="s">
        <v>845</v>
      </c>
      <c r="C2141" s="30" t="s">
        <v>112</v>
      </c>
      <c r="D2141" s="30" t="s">
        <v>114</v>
      </c>
      <c r="E2141" s="15" t="str">
        <f t="shared" si="5712"/>
        <v>0503</v>
      </c>
      <c r="F2141" s="30" t="s">
        <v>804</v>
      </c>
      <c r="G2141" s="30"/>
      <c r="H2141" s="31" t="s">
        <v>805</v>
      </c>
      <c r="I2141" s="32">
        <f t="shared" ref="I2141:I2143" si="5834">I2142</f>
        <v>9271.2999999999993</v>
      </c>
      <c r="J2141" s="32">
        <f t="shared" ref="J2141:J2143" si="5835">J2142</f>
        <v>7676.9</v>
      </c>
      <c r="K2141" s="32">
        <f t="shared" ref="K2141:K2143" si="5836">K2142</f>
        <v>7676.9</v>
      </c>
      <c r="L2141" s="32">
        <f t="shared" ref="L2141:L2143" si="5837">L2142</f>
        <v>0</v>
      </c>
      <c r="M2141" s="32">
        <f t="shared" ref="M2141:M2143" si="5838">M2142</f>
        <v>0</v>
      </c>
      <c r="N2141" s="32">
        <f t="shared" ref="N2141:N2143" si="5839">N2142</f>
        <v>0</v>
      </c>
      <c r="O2141" s="32">
        <f t="shared" ref="O2141:O2143" si="5840">O2142</f>
        <v>-27.512</v>
      </c>
      <c r="P2141" s="32">
        <f t="shared" ref="P2141:P2143" si="5841">P2142</f>
        <v>0</v>
      </c>
      <c r="Q2141" s="32">
        <f t="shared" ref="Q2141:Q2143" si="5842">Q2142</f>
        <v>0</v>
      </c>
      <c r="R2141" s="32">
        <f t="shared" ref="R2141:R2143" si="5843">R2142</f>
        <v>705.3309999999999</v>
      </c>
      <c r="S2141" s="32">
        <f t="shared" ref="S2141:S2143" si="5844">S2142</f>
        <v>0</v>
      </c>
      <c r="T2141" s="32">
        <f t="shared" ref="T2141:T2143" si="5845">T2142</f>
        <v>0</v>
      </c>
      <c r="U2141" s="32">
        <v>0</v>
      </c>
      <c r="V2141" s="32">
        <f t="shared" si="5713"/>
        <v>9949.1189999999988</v>
      </c>
      <c r="W2141" s="32">
        <f t="shared" ref="W2141:W2143" si="5846">W2142</f>
        <v>0</v>
      </c>
      <c r="X2141" s="32">
        <f t="shared" ref="X2141:X2143" si="5847">X2142</f>
        <v>0</v>
      </c>
      <c r="Y2141" s="32">
        <f t="shared" ref="Y2141:Y2143" si="5848">Y2142</f>
        <v>0</v>
      </c>
      <c r="Z2141" s="32">
        <f t="shared" ref="Z2141:Z2143" si="5849">Z2142</f>
        <v>0</v>
      </c>
      <c r="AA2141" s="32">
        <f t="shared" ref="AA2141:AA2143" si="5850">AA2142</f>
        <v>0</v>
      </c>
      <c r="AB2141" s="32">
        <f t="shared" ref="AB2141:AB2143" si="5851">AB2142</f>
        <v>6029.6359199999997</v>
      </c>
      <c r="AC2141" s="33">
        <f t="shared" ref="AC2141:AC2143" si="5852">AC2142</f>
        <v>9949.1190000000006</v>
      </c>
      <c r="AD2141" s="33">
        <f t="shared" ref="AD2141:AD2143" si="5853">AD2142</f>
        <v>9911.8313099999996</v>
      </c>
      <c r="AE2141" s="34">
        <f t="shared" si="5694"/>
        <v>99.62521616235567</v>
      </c>
      <c r="AF2141" s="32">
        <f t="shared" ref="AF2141:AF2143" si="5854">AF2142</f>
        <v>9976.6309999999994</v>
      </c>
      <c r="AG2141" s="32">
        <f t="shared" ref="AG2141:AG2143" si="5855">AG2142</f>
        <v>-27.512</v>
      </c>
      <c r="AH2141" s="32">
        <f t="shared" ref="AH2141:AH2143" si="5856">AH2142</f>
        <v>0</v>
      </c>
      <c r="AI2141" s="32">
        <f t="shared" ref="AI2141:AI2143" si="5857">AI2142</f>
        <v>0</v>
      </c>
      <c r="AJ2141" s="32">
        <f t="shared" ref="AJ2141:AJ2143" si="5858">AJ2142</f>
        <v>0</v>
      </c>
      <c r="AK2141" s="32">
        <f t="shared" ref="AK2141:AK2143" si="5859">AK2142</f>
        <v>0</v>
      </c>
      <c r="AL2141" s="32">
        <f t="shared" si="5696"/>
        <v>9949.1189999999988</v>
      </c>
      <c r="AM2141" s="32">
        <f t="shared" si="5697"/>
        <v>0</v>
      </c>
    </row>
    <row r="2142" spans="2:40" ht="31.2" x14ac:dyDescent="0.3">
      <c r="B2142" s="30" t="s">
        <v>845</v>
      </c>
      <c r="C2142" s="30" t="s">
        <v>112</v>
      </c>
      <c r="D2142" s="30" t="s">
        <v>114</v>
      </c>
      <c r="E2142" s="15" t="str">
        <f t="shared" si="5712"/>
        <v>0503</v>
      </c>
      <c r="F2142" s="30" t="s">
        <v>806</v>
      </c>
      <c r="G2142" s="30"/>
      <c r="H2142" s="31" t="s">
        <v>807</v>
      </c>
      <c r="I2142" s="32">
        <f t="shared" si="5834"/>
        <v>9271.2999999999993</v>
      </c>
      <c r="J2142" s="32">
        <f t="shared" si="5835"/>
        <v>7676.9</v>
      </c>
      <c r="K2142" s="32">
        <f t="shared" si="5836"/>
        <v>7676.9</v>
      </c>
      <c r="L2142" s="32">
        <f t="shared" si="5837"/>
        <v>0</v>
      </c>
      <c r="M2142" s="32">
        <f t="shared" si="5838"/>
        <v>0</v>
      </c>
      <c r="N2142" s="32">
        <f t="shared" si="5839"/>
        <v>0</v>
      </c>
      <c r="O2142" s="32">
        <f t="shared" si="5840"/>
        <v>-27.512</v>
      </c>
      <c r="P2142" s="32">
        <f t="shared" si="5841"/>
        <v>0</v>
      </c>
      <c r="Q2142" s="32">
        <f t="shared" si="5842"/>
        <v>0</v>
      </c>
      <c r="R2142" s="32">
        <f t="shared" si="5843"/>
        <v>705.3309999999999</v>
      </c>
      <c r="S2142" s="32">
        <f t="shared" si="5844"/>
        <v>0</v>
      </c>
      <c r="T2142" s="32">
        <f t="shared" si="5845"/>
        <v>0</v>
      </c>
      <c r="U2142" s="32">
        <v>0</v>
      </c>
      <c r="V2142" s="32">
        <f t="shared" si="5713"/>
        <v>9949.1189999999988</v>
      </c>
      <c r="W2142" s="32">
        <f t="shared" si="5846"/>
        <v>0</v>
      </c>
      <c r="X2142" s="32">
        <f t="shared" si="5847"/>
        <v>0</v>
      </c>
      <c r="Y2142" s="32">
        <f t="shared" si="5848"/>
        <v>0</v>
      </c>
      <c r="Z2142" s="32">
        <f t="shared" si="5849"/>
        <v>0</v>
      </c>
      <c r="AA2142" s="32">
        <f t="shared" si="5850"/>
        <v>0</v>
      </c>
      <c r="AB2142" s="32">
        <f t="shared" si="5851"/>
        <v>6029.6359199999997</v>
      </c>
      <c r="AC2142" s="33">
        <f t="shared" si="5852"/>
        <v>9949.1190000000006</v>
      </c>
      <c r="AD2142" s="33">
        <f t="shared" si="5853"/>
        <v>9911.8313099999996</v>
      </c>
      <c r="AE2142" s="34">
        <f t="shared" si="5694"/>
        <v>99.62521616235567</v>
      </c>
      <c r="AF2142" s="32">
        <f t="shared" si="5854"/>
        <v>9976.6309999999994</v>
      </c>
      <c r="AG2142" s="32">
        <f t="shared" si="5855"/>
        <v>-27.512</v>
      </c>
      <c r="AH2142" s="32">
        <f t="shared" si="5856"/>
        <v>0</v>
      </c>
      <c r="AI2142" s="32">
        <f t="shared" si="5857"/>
        <v>0</v>
      </c>
      <c r="AJ2142" s="32">
        <f t="shared" si="5858"/>
        <v>0</v>
      </c>
      <c r="AK2142" s="32">
        <f t="shared" si="5859"/>
        <v>0</v>
      </c>
      <c r="AL2142" s="32">
        <f t="shared" si="5696"/>
        <v>9949.1189999999988</v>
      </c>
      <c r="AM2142" s="32">
        <f t="shared" si="5697"/>
        <v>0</v>
      </c>
    </row>
    <row r="2143" spans="2:40" ht="31.2" x14ac:dyDescent="0.3">
      <c r="B2143" s="30" t="s">
        <v>845</v>
      </c>
      <c r="C2143" s="30" t="s">
        <v>112</v>
      </c>
      <c r="D2143" s="30" t="s">
        <v>114</v>
      </c>
      <c r="E2143" s="15" t="str">
        <f t="shared" si="5712"/>
        <v>0503</v>
      </c>
      <c r="F2143" s="30" t="s">
        <v>806</v>
      </c>
      <c r="G2143" s="30" t="s">
        <v>50</v>
      </c>
      <c r="H2143" s="31" t="s">
        <v>51</v>
      </c>
      <c r="I2143" s="32">
        <f t="shared" si="5834"/>
        <v>9271.2999999999993</v>
      </c>
      <c r="J2143" s="32">
        <f t="shared" si="5835"/>
        <v>7676.9</v>
      </c>
      <c r="K2143" s="32">
        <f t="shared" si="5836"/>
        <v>7676.9</v>
      </c>
      <c r="L2143" s="32">
        <f t="shared" si="5837"/>
        <v>0</v>
      </c>
      <c r="M2143" s="32">
        <f t="shared" si="5838"/>
        <v>0</v>
      </c>
      <c r="N2143" s="32">
        <f t="shared" si="5839"/>
        <v>0</v>
      </c>
      <c r="O2143" s="32">
        <f t="shared" si="5840"/>
        <v>-27.512</v>
      </c>
      <c r="P2143" s="32">
        <f t="shared" si="5841"/>
        <v>0</v>
      </c>
      <c r="Q2143" s="32">
        <f t="shared" si="5842"/>
        <v>0</v>
      </c>
      <c r="R2143" s="32">
        <f t="shared" si="5843"/>
        <v>705.3309999999999</v>
      </c>
      <c r="S2143" s="32">
        <f t="shared" si="5844"/>
        <v>0</v>
      </c>
      <c r="T2143" s="32">
        <f t="shared" si="5845"/>
        <v>0</v>
      </c>
      <c r="U2143" s="32">
        <v>0</v>
      </c>
      <c r="V2143" s="32">
        <f t="shared" si="5713"/>
        <v>9949.1189999999988</v>
      </c>
      <c r="W2143" s="32">
        <f t="shared" si="5846"/>
        <v>0</v>
      </c>
      <c r="X2143" s="32">
        <f t="shared" si="5847"/>
        <v>0</v>
      </c>
      <c r="Y2143" s="32">
        <f t="shared" si="5848"/>
        <v>0</v>
      </c>
      <c r="Z2143" s="32">
        <f t="shared" si="5849"/>
        <v>0</v>
      </c>
      <c r="AA2143" s="32">
        <f t="shared" si="5850"/>
        <v>0</v>
      </c>
      <c r="AB2143" s="32">
        <f t="shared" si="5851"/>
        <v>6029.6359199999997</v>
      </c>
      <c r="AC2143" s="33">
        <f t="shared" si="5852"/>
        <v>9949.1190000000006</v>
      </c>
      <c r="AD2143" s="33">
        <f t="shared" si="5853"/>
        <v>9911.8313099999996</v>
      </c>
      <c r="AE2143" s="34">
        <f t="shared" si="5694"/>
        <v>99.62521616235567</v>
      </c>
      <c r="AF2143" s="32">
        <f t="shared" si="5854"/>
        <v>9976.6309999999994</v>
      </c>
      <c r="AG2143" s="32">
        <f t="shared" si="5855"/>
        <v>-27.512</v>
      </c>
      <c r="AH2143" s="32">
        <f t="shared" si="5856"/>
        <v>0</v>
      </c>
      <c r="AI2143" s="32">
        <f t="shared" si="5857"/>
        <v>0</v>
      </c>
      <c r="AJ2143" s="32">
        <f t="shared" si="5858"/>
        <v>0</v>
      </c>
      <c r="AK2143" s="32">
        <f t="shared" si="5859"/>
        <v>0</v>
      </c>
      <c r="AL2143" s="32">
        <f t="shared" si="5696"/>
        <v>9949.1189999999988</v>
      </c>
      <c r="AM2143" s="32">
        <f t="shared" si="5697"/>
        <v>0</v>
      </c>
    </row>
    <row r="2144" spans="2:40" ht="31.2" x14ac:dyDescent="0.3">
      <c r="B2144" s="30" t="s">
        <v>845</v>
      </c>
      <c r="C2144" s="30" t="s">
        <v>112</v>
      </c>
      <c r="D2144" s="30" t="s">
        <v>114</v>
      </c>
      <c r="E2144" s="15" t="str">
        <f t="shared" si="5712"/>
        <v>0503</v>
      </c>
      <c r="F2144" s="30" t="s">
        <v>806</v>
      </c>
      <c r="G2144" s="30" t="s">
        <v>52</v>
      </c>
      <c r="H2144" s="31" t="s">
        <v>53</v>
      </c>
      <c r="I2144" s="32">
        <f>1594.4+7676.9</f>
        <v>9271.2999999999993</v>
      </c>
      <c r="J2144" s="32">
        <v>7676.9</v>
      </c>
      <c r="K2144" s="32">
        <v>7676.9</v>
      </c>
      <c r="L2144" s="32"/>
      <c r="M2144" s="32"/>
      <c r="N2144" s="32"/>
      <c r="O2144" s="32">
        <v>-27.512</v>
      </c>
      <c r="P2144" s="32">
        <v>0</v>
      </c>
      <c r="Q2144" s="32">
        <v>0</v>
      </c>
      <c r="R2144" s="32">
        <f>1778.485-1073.154</f>
        <v>705.3309999999999</v>
      </c>
      <c r="S2144" s="32">
        <v>0</v>
      </c>
      <c r="T2144" s="32">
        <v>0</v>
      </c>
      <c r="U2144" s="32">
        <v>0</v>
      </c>
      <c r="V2144" s="32">
        <f t="shared" si="5713"/>
        <v>9949.1189999999988</v>
      </c>
      <c r="W2144" s="32"/>
      <c r="X2144" s="32"/>
      <c r="Y2144" s="32"/>
      <c r="Z2144" s="32"/>
      <c r="AA2144" s="32"/>
      <c r="AB2144" s="32">
        <v>6029.6359199999997</v>
      </c>
      <c r="AC2144" s="33">
        <v>9949.1190000000006</v>
      </c>
      <c r="AD2144" s="33">
        <v>9911.8313099999996</v>
      </c>
      <c r="AE2144" s="34">
        <f t="shared" si="5694"/>
        <v>99.62521616235567</v>
      </c>
      <c r="AF2144" s="32">
        <v>9976.6309999999994</v>
      </c>
      <c r="AG2144" s="32">
        <v>-27.512</v>
      </c>
      <c r="AH2144" s="32">
        <v>0</v>
      </c>
      <c r="AI2144" s="32">
        <v>0</v>
      </c>
      <c r="AJ2144" s="32">
        <v>0</v>
      </c>
      <c r="AK2144" s="32">
        <v>0</v>
      </c>
      <c r="AL2144" s="32">
        <f t="shared" si="5696"/>
        <v>9949.1189999999988</v>
      </c>
      <c r="AM2144" s="32">
        <f t="shared" si="5697"/>
        <v>0</v>
      </c>
      <c r="AN2144" s="12"/>
    </row>
    <row r="2145" spans="2:40" ht="31.2" x14ac:dyDescent="0.3">
      <c r="B2145" s="30" t="s">
        <v>845</v>
      </c>
      <c r="C2145" s="30" t="s">
        <v>112</v>
      </c>
      <c r="D2145" s="30" t="s">
        <v>114</v>
      </c>
      <c r="E2145" s="15" t="str">
        <f t="shared" si="5712"/>
        <v>0503</v>
      </c>
      <c r="F2145" s="30" t="s">
        <v>808</v>
      </c>
      <c r="G2145" s="30"/>
      <c r="H2145" s="31" t="s">
        <v>809</v>
      </c>
      <c r="I2145" s="32">
        <f t="shared" ref="I2145:T2145" si="5860">I2149+I2146</f>
        <v>5760</v>
      </c>
      <c r="J2145" s="32">
        <f t="shared" si="5860"/>
        <v>0</v>
      </c>
      <c r="K2145" s="32">
        <f t="shared" si="5860"/>
        <v>0</v>
      </c>
      <c r="L2145" s="32">
        <f t="shared" si="5860"/>
        <v>4500</v>
      </c>
      <c r="M2145" s="32">
        <f t="shared" si="5860"/>
        <v>4500</v>
      </c>
      <c r="N2145" s="32">
        <f t="shared" si="5860"/>
        <v>4410</v>
      </c>
      <c r="O2145" s="32">
        <f t="shared" si="5860"/>
        <v>0</v>
      </c>
      <c r="P2145" s="32">
        <f t="shared" si="5860"/>
        <v>0</v>
      </c>
      <c r="Q2145" s="32">
        <f t="shared" si="5860"/>
        <v>0</v>
      </c>
      <c r="R2145" s="32">
        <f t="shared" si="5860"/>
        <v>0</v>
      </c>
      <c r="S2145" s="32">
        <f t="shared" si="5860"/>
        <v>0</v>
      </c>
      <c r="T2145" s="32">
        <f t="shared" si="5860"/>
        <v>0</v>
      </c>
      <c r="U2145" s="32">
        <v>0</v>
      </c>
      <c r="V2145" s="32">
        <f t="shared" si="5713"/>
        <v>10260</v>
      </c>
      <c r="W2145" s="32">
        <f t="shared" ref="W2145:AD2145" si="5861">W2149+W2146</f>
        <v>0</v>
      </c>
      <c r="X2145" s="32">
        <f t="shared" si="5861"/>
        <v>0</v>
      </c>
      <c r="Y2145" s="32">
        <f t="shared" si="5861"/>
        <v>0</v>
      </c>
      <c r="Z2145" s="32">
        <f t="shared" si="5861"/>
        <v>0</v>
      </c>
      <c r="AA2145" s="32">
        <f t="shared" si="5861"/>
        <v>0</v>
      </c>
      <c r="AB2145" s="32">
        <f t="shared" si="5861"/>
        <v>0</v>
      </c>
      <c r="AC2145" s="33">
        <f t="shared" si="5861"/>
        <v>14269.947059999999</v>
      </c>
      <c r="AD2145" s="33">
        <f t="shared" si="5861"/>
        <v>14218.306980000001</v>
      </c>
      <c r="AE2145" s="34">
        <f t="shared" si="5694"/>
        <v>99.638120030979309</v>
      </c>
      <c r="AF2145" s="32">
        <f t="shared" ref="AF2145:AK2145" si="5862">AF2149+AF2146</f>
        <v>18554.149239999999</v>
      </c>
      <c r="AG2145" s="32">
        <f t="shared" si="5862"/>
        <v>0</v>
      </c>
      <c r="AH2145" s="32">
        <f t="shared" si="5862"/>
        <v>0</v>
      </c>
      <c r="AI2145" s="32">
        <f t="shared" si="5862"/>
        <v>0</v>
      </c>
      <c r="AJ2145" s="32">
        <f t="shared" si="5862"/>
        <v>0</v>
      </c>
      <c r="AK2145" s="32">
        <f t="shared" si="5862"/>
        <v>0</v>
      </c>
      <c r="AL2145" s="32">
        <f t="shared" si="5696"/>
        <v>18554.149239999999</v>
      </c>
      <c r="AM2145" s="32">
        <f t="shared" si="5697"/>
        <v>-8294.1492399999988</v>
      </c>
    </row>
    <row r="2146" spans="2:40" ht="31.2" x14ac:dyDescent="0.3">
      <c r="B2146" s="30" t="s">
        <v>845</v>
      </c>
      <c r="C2146" s="30" t="s">
        <v>112</v>
      </c>
      <c r="D2146" s="30" t="s">
        <v>114</v>
      </c>
      <c r="E2146" s="15" t="str">
        <f t="shared" si="5712"/>
        <v>0503</v>
      </c>
      <c r="F2146" s="30" t="s">
        <v>810</v>
      </c>
      <c r="G2146" s="30"/>
      <c r="H2146" s="31" t="s">
        <v>811</v>
      </c>
      <c r="I2146" s="32">
        <f t="shared" ref="I2146:I2159" si="5863">I2147</f>
        <v>5760</v>
      </c>
      <c r="J2146" s="32">
        <f t="shared" ref="J2146:J2159" si="5864">J2147</f>
        <v>0</v>
      </c>
      <c r="K2146" s="32">
        <f t="shared" ref="K2146:K2159" si="5865">K2147</f>
        <v>0</v>
      </c>
      <c r="L2146" s="32">
        <f t="shared" ref="L2146:L2159" si="5866">L2147</f>
        <v>4500</v>
      </c>
      <c r="M2146" s="32">
        <f t="shared" ref="M2146:M2159" si="5867">M2147</f>
        <v>4500</v>
      </c>
      <c r="N2146" s="32">
        <f t="shared" ref="N2146:N2159" si="5868">N2147</f>
        <v>4410</v>
      </c>
      <c r="O2146" s="32">
        <f t="shared" ref="O2146:O2147" si="5869">O2147</f>
        <v>0</v>
      </c>
      <c r="P2146" s="32">
        <f t="shared" ref="P2146:P2147" si="5870">P2147</f>
        <v>0</v>
      </c>
      <c r="Q2146" s="32">
        <f t="shared" ref="Q2146:Q2147" si="5871">Q2147</f>
        <v>0</v>
      </c>
      <c r="R2146" s="32">
        <f t="shared" ref="R2146:R2147" si="5872">R2147</f>
        <v>0</v>
      </c>
      <c r="S2146" s="32">
        <f t="shared" ref="S2146:S2147" si="5873">S2147</f>
        <v>0</v>
      </c>
      <c r="T2146" s="32">
        <f t="shared" ref="T2146:T2147" si="5874">T2147</f>
        <v>0</v>
      </c>
      <c r="U2146" s="32">
        <v>0</v>
      </c>
      <c r="V2146" s="32">
        <f t="shared" si="5713"/>
        <v>10260</v>
      </c>
      <c r="W2146" s="32">
        <f t="shared" ref="W2146:W2147" si="5875">W2147</f>
        <v>0</v>
      </c>
      <c r="X2146" s="32">
        <f t="shared" ref="X2146:X2147" si="5876">X2147</f>
        <v>0</v>
      </c>
      <c r="Y2146" s="32">
        <f t="shared" ref="Y2146:Y2147" si="5877">Y2147</f>
        <v>0</v>
      </c>
      <c r="Z2146" s="32">
        <f t="shared" ref="Z2146:Z2147" si="5878">Z2147</f>
        <v>0</v>
      </c>
      <c r="AA2146" s="32">
        <f t="shared" ref="AA2146:AA2147" si="5879">AA2147</f>
        <v>0</v>
      </c>
      <c r="AB2146" s="32">
        <f t="shared" ref="AB2146:AB2147" si="5880">AB2147</f>
        <v>0</v>
      </c>
      <c r="AC2146" s="33">
        <f t="shared" ref="AC2146:AC2147" si="5881">AC2147</f>
        <v>7923.80519</v>
      </c>
      <c r="AD2146" s="33">
        <f t="shared" ref="AD2146:AD2147" si="5882">AD2147</f>
        <v>7892.9213900000004</v>
      </c>
      <c r="AE2146" s="34">
        <f t="shared" si="5694"/>
        <v>99.610240291634426</v>
      </c>
      <c r="AF2146" s="32">
        <f t="shared" ref="AF2146:AF2147" si="5883">AF2147</f>
        <v>3913.8581300000001</v>
      </c>
      <c r="AG2146" s="32">
        <f t="shared" ref="AG2146:AG2147" si="5884">AG2147</f>
        <v>0</v>
      </c>
      <c r="AH2146" s="32">
        <f t="shared" ref="AH2146:AH2147" si="5885">AH2147</f>
        <v>0</v>
      </c>
      <c r="AI2146" s="32">
        <f t="shared" ref="AI2146:AI2147" si="5886">AI2147</f>
        <v>0</v>
      </c>
      <c r="AJ2146" s="32">
        <f t="shared" ref="AJ2146:AJ2147" si="5887">AJ2147</f>
        <v>0</v>
      </c>
      <c r="AK2146" s="32">
        <f t="shared" ref="AK2146:AK2147" si="5888">AK2147</f>
        <v>0</v>
      </c>
      <c r="AL2146" s="32">
        <f t="shared" si="5696"/>
        <v>3913.8581300000001</v>
      </c>
      <c r="AM2146" s="32">
        <f t="shared" si="5697"/>
        <v>6346.1418699999995</v>
      </c>
    </row>
    <row r="2147" spans="2:40" x14ac:dyDescent="0.3">
      <c r="B2147" s="30" t="s">
        <v>845</v>
      </c>
      <c r="C2147" s="30" t="s">
        <v>112</v>
      </c>
      <c r="D2147" s="30" t="s">
        <v>114</v>
      </c>
      <c r="E2147" s="15" t="str">
        <f t="shared" si="5712"/>
        <v>0503</v>
      </c>
      <c r="F2147" s="30" t="s">
        <v>810</v>
      </c>
      <c r="G2147" s="30" t="s">
        <v>56</v>
      </c>
      <c r="H2147" s="31" t="s">
        <v>57</v>
      </c>
      <c r="I2147" s="32">
        <f t="shared" si="5863"/>
        <v>5760</v>
      </c>
      <c r="J2147" s="32">
        <f t="shared" si="5864"/>
        <v>0</v>
      </c>
      <c r="K2147" s="32">
        <f t="shared" si="5865"/>
        <v>0</v>
      </c>
      <c r="L2147" s="32">
        <f t="shared" si="5866"/>
        <v>4500</v>
      </c>
      <c r="M2147" s="32">
        <f t="shared" si="5867"/>
        <v>4500</v>
      </c>
      <c r="N2147" s="32">
        <f t="shared" si="5868"/>
        <v>4410</v>
      </c>
      <c r="O2147" s="32">
        <f t="shared" si="5869"/>
        <v>0</v>
      </c>
      <c r="P2147" s="32">
        <f t="shared" si="5870"/>
        <v>0</v>
      </c>
      <c r="Q2147" s="32">
        <f t="shared" si="5871"/>
        <v>0</v>
      </c>
      <c r="R2147" s="32">
        <f t="shared" si="5872"/>
        <v>0</v>
      </c>
      <c r="S2147" s="32">
        <f t="shared" si="5873"/>
        <v>0</v>
      </c>
      <c r="T2147" s="32">
        <f t="shared" si="5874"/>
        <v>0</v>
      </c>
      <c r="U2147" s="32">
        <v>0</v>
      </c>
      <c r="V2147" s="32">
        <f t="shared" si="5713"/>
        <v>10260</v>
      </c>
      <c r="W2147" s="32">
        <f t="shared" si="5875"/>
        <v>0</v>
      </c>
      <c r="X2147" s="32">
        <f t="shared" si="5876"/>
        <v>0</v>
      </c>
      <c r="Y2147" s="32">
        <f t="shared" si="5877"/>
        <v>0</v>
      </c>
      <c r="Z2147" s="32">
        <f t="shared" si="5878"/>
        <v>0</v>
      </c>
      <c r="AA2147" s="32">
        <f t="shared" si="5879"/>
        <v>0</v>
      </c>
      <c r="AB2147" s="32">
        <f t="shared" si="5880"/>
        <v>0</v>
      </c>
      <c r="AC2147" s="33">
        <f t="shared" si="5881"/>
        <v>7923.80519</v>
      </c>
      <c r="AD2147" s="33">
        <f t="shared" si="5882"/>
        <v>7892.9213900000004</v>
      </c>
      <c r="AE2147" s="34">
        <f t="shared" si="5694"/>
        <v>99.610240291634426</v>
      </c>
      <c r="AF2147" s="32">
        <f t="shared" si="5883"/>
        <v>3913.8581300000001</v>
      </c>
      <c r="AG2147" s="32">
        <f t="shared" si="5884"/>
        <v>0</v>
      </c>
      <c r="AH2147" s="32">
        <f t="shared" si="5885"/>
        <v>0</v>
      </c>
      <c r="AI2147" s="32">
        <f t="shared" si="5886"/>
        <v>0</v>
      </c>
      <c r="AJ2147" s="32">
        <f t="shared" si="5887"/>
        <v>0</v>
      </c>
      <c r="AK2147" s="32">
        <f t="shared" si="5888"/>
        <v>0</v>
      </c>
      <c r="AL2147" s="32">
        <f t="shared" si="5696"/>
        <v>3913.8581300000001</v>
      </c>
      <c r="AM2147" s="32">
        <f t="shared" si="5697"/>
        <v>6346.1418699999995</v>
      </c>
    </row>
    <row r="2148" spans="2:40" ht="62.4" x14ac:dyDescent="0.3">
      <c r="B2148" s="30" t="s">
        <v>845</v>
      </c>
      <c r="C2148" s="30" t="s">
        <v>112</v>
      </c>
      <c r="D2148" s="30" t="s">
        <v>114</v>
      </c>
      <c r="E2148" s="15" t="str">
        <f t="shared" si="5712"/>
        <v>0503</v>
      </c>
      <c r="F2148" s="30" t="s">
        <v>810</v>
      </c>
      <c r="G2148" s="30" t="s">
        <v>472</v>
      </c>
      <c r="H2148" s="31" t="s">
        <v>473</v>
      </c>
      <c r="I2148" s="32">
        <v>5760</v>
      </c>
      <c r="J2148" s="32"/>
      <c r="K2148" s="32"/>
      <c r="L2148" s="32">
        <v>4500</v>
      </c>
      <c r="M2148" s="32">
        <v>4500</v>
      </c>
      <c r="N2148" s="32">
        <v>4410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2">
        <v>0</v>
      </c>
      <c r="V2148" s="32">
        <f t="shared" si="5713"/>
        <v>10260</v>
      </c>
      <c r="W2148" s="32"/>
      <c r="X2148" s="32"/>
      <c r="Y2148" s="32"/>
      <c r="Z2148" s="32"/>
      <c r="AA2148" s="32"/>
      <c r="AB2148" s="32">
        <v>0</v>
      </c>
      <c r="AC2148" s="33">
        <v>7923.80519</v>
      </c>
      <c r="AD2148" s="33">
        <v>7892.9213900000004</v>
      </c>
      <c r="AE2148" s="34">
        <f t="shared" si="5694"/>
        <v>99.610240291634426</v>
      </c>
      <c r="AF2148" s="32">
        <v>3913.8581300000001</v>
      </c>
      <c r="AG2148" s="32">
        <v>0</v>
      </c>
      <c r="AH2148" s="32">
        <v>0</v>
      </c>
      <c r="AI2148" s="32">
        <v>0</v>
      </c>
      <c r="AJ2148" s="32">
        <v>0</v>
      </c>
      <c r="AK2148" s="32">
        <v>0</v>
      </c>
      <c r="AL2148" s="32">
        <f t="shared" si="5696"/>
        <v>3913.8581300000001</v>
      </c>
      <c r="AM2148" s="32">
        <f t="shared" si="5697"/>
        <v>6346.1418699999995</v>
      </c>
      <c r="AN2148" s="12"/>
    </row>
    <row r="2149" spans="2:40" x14ac:dyDescent="0.3">
      <c r="B2149" s="30" t="s">
        <v>845</v>
      </c>
      <c r="C2149" s="30" t="s">
        <v>112</v>
      </c>
      <c r="D2149" s="30" t="s">
        <v>114</v>
      </c>
      <c r="E2149" s="15" t="str">
        <f t="shared" si="5712"/>
        <v>0503</v>
      </c>
      <c r="F2149" s="30" t="s">
        <v>812</v>
      </c>
      <c r="G2149" s="30"/>
      <c r="H2149" s="31" t="s">
        <v>264</v>
      </c>
      <c r="I2149" s="32">
        <f t="shared" ref="I2149:N2149" si="5889">I2152</f>
        <v>0</v>
      </c>
      <c r="J2149" s="32">
        <f t="shared" si="5889"/>
        <v>0</v>
      </c>
      <c r="K2149" s="32">
        <f t="shared" si="5889"/>
        <v>0</v>
      </c>
      <c r="L2149" s="32">
        <f t="shared" si="5889"/>
        <v>0</v>
      </c>
      <c r="M2149" s="32">
        <f t="shared" si="5889"/>
        <v>0</v>
      </c>
      <c r="N2149" s="32">
        <f t="shared" si="5889"/>
        <v>0</v>
      </c>
      <c r="O2149" s="32">
        <f>O2152+O2150</f>
        <v>0</v>
      </c>
      <c r="P2149" s="32">
        <f>P2152</f>
        <v>0</v>
      </c>
      <c r="Q2149" s="32">
        <f>Q2152</f>
        <v>0</v>
      </c>
      <c r="R2149" s="32">
        <f>R2152</f>
        <v>0</v>
      </c>
      <c r="S2149" s="32">
        <f>S2152</f>
        <v>0</v>
      </c>
      <c r="T2149" s="32">
        <f>T2152</f>
        <v>0</v>
      </c>
      <c r="U2149" s="32">
        <v>0</v>
      </c>
      <c r="V2149" s="32">
        <f t="shared" si="5713"/>
        <v>0</v>
      </c>
      <c r="W2149" s="32">
        <f>W2152</f>
        <v>0</v>
      </c>
      <c r="X2149" s="32">
        <f>X2152</f>
        <v>0</v>
      </c>
      <c r="Y2149" s="32">
        <f>Y2152</f>
        <v>0</v>
      </c>
      <c r="Z2149" s="32">
        <f>Z2152</f>
        <v>0</v>
      </c>
      <c r="AA2149" s="32">
        <f>AA2152</f>
        <v>0</v>
      </c>
      <c r="AB2149" s="32">
        <f>AB2152+AB2150</f>
        <v>0</v>
      </c>
      <c r="AC2149" s="33">
        <f>AC2152+AC2150</f>
        <v>6346.1418699999995</v>
      </c>
      <c r="AD2149" s="33">
        <f>AD2152+AD2150</f>
        <v>6325.3855899999999</v>
      </c>
      <c r="AE2149" s="34">
        <f t="shared" si="5694"/>
        <v>99.672930728225282</v>
      </c>
      <c r="AF2149" s="32">
        <f t="shared" ref="AF2149:AK2149" si="5890">AF2152+AF2150</f>
        <v>14640.29111</v>
      </c>
      <c r="AG2149" s="32">
        <f t="shared" si="5890"/>
        <v>0</v>
      </c>
      <c r="AH2149" s="32">
        <f t="shared" si="5890"/>
        <v>0</v>
      </c>
      <c r="AI2149" s="32">
        <f t="shared" si="5890"/>
        <v>0</v>
      </c>
      <c r="AJ2149" s="32">
        <f t="shared" si="5890"/>
        <v>0</v>
      </c>
      <c r="AK2149" s="32">
        <f t="shared" si="5890"/>
        <v>0</v>
      </c>
      <c r="AL2149" s="32">
        <f t="shared" si="5696"/>
        <v>14640.29111</v>
      </c>
      <c r="AM2149" s="32">
        <f t="shared" si="5697"/>
        <v>-14640.29111</v>
      </c>
    </row>
    <row r="2150" spans="2:40" ht="31.2" x14ac:dyDescent="0.3">
      <c r="B2150" s="30" t="s">
        <v>845</v>
      </c>
      <c r="C2150" s="30" t="s">
        <v>112</v>
      </c>
      <c r="D2150" s="30" t="s">
        <v>114</v>
      </c>
      <c r="E2150" s="15" t="str">
        <f t="shared" si="5712"/>
        <v>0503</v>
      </c>
      <c r="F2150" s="30" t="s">
        <v>812</v>
      </c>
      <c r="G2150" s="30" t="s">
        <v>174</v>
      </c>
      <c r="H2150" s="31" t="s">
        <v>175</v>
      </c>
      <c r="I2150" s="32"/>
      <c r="J2150" s="32"/>
      <c r="K2150" s="32"/>
      <c r="L2150" s="32"/>
      <c r="M2150" s="32"/>
      <c r="N2150" s="32"/>
      <c r="O2150" s="32">
        <f>O2151</f>
        <v>0</v>
      </c>
      <c r="P2150" s="32"/>
      <c r="Q2150" s="32"/>
      <c r="R2150" s="32"/>
      <c r="S2150" s="32"/>
      <c r="T2150" s="32"/>
      <c r="U2150" s="32"/>
      <c r="V2150" s="32">
        <f t="shared" si="5713"/>
        <v>0</v>
      </c>
      <c r="W2150" s="32"/>
      <c r="X2150" s="32"/>
      <c r="Y2150" s="32"/>
      <c r="Z2150" s="32"/>
      <c r="AA2150" s="32"/>
      <c r="AB2150" s="32">
        <f>AB2151</f>
        <v>0</v>
      </c>
      <c r="AC2150" s="33">
        <f>AC2151</f>
        <v>1809.6353899999999</v>
      </c>
      <c r="AD2150" s="33">
        <f>AD2151</f>
        <v>1806.1304</v>
      </c>
      <c r="AE2150" s="34">
        <f t="shared" si="5694"/>
        <v>99.806315127380444</v>
      </c>
      <c r="AF2150" s="32">
        <f t="shared" ref="AF2150:AK2150" si="5891">AF2151</f>
        <v>1809.6353899999999</v>
      </c>
      <c r="AG2150" s="32">
        <f t="shared" si="5891"/>
        <v>0</v>
      </c>
      <c r="AH2150" s="32">
        <f t="shared" si="5891"/>
        <v>0</v>
      </c>
      <c r="AI2150" s="32">
        <f t="shared" si="5891"/>
        <v>0</v>
      </c>
      <c r="AJ2150" s="32">
        <f t="shared" si="5891"/>
        <v>0</v>
      </c>
      <c r="AK2150" s="32">
        <f t="shared" si="5891"/>
        <v>0</v>
      </c>
      <c r="AL2150" s="32">
        <f t="shared" si="5696"/>
        <v>1809.6353899999999</v>
      </c>
      <c r="AM2150" s="32">
        <f t="shared" si="5697"/>
        <v>-1809.6353899999999</v>
      </c>
    </row>
    <row r="2151" spans="2:40" ht="62.4" x14ac:dyDescent="0.3">
      <c r="B2151" s="30" t="s">
        <v>845</v>
      </c>
      <c r="C2151" s="30" t="s">
        <v>112</v>
      </c>
      <c r="D2151" s="30" t="s">
        <v>114</v>
      </c>
      <c r="E2151" s="15" t="str">
        <f t="shared" si="5712"/>
        <v>0503</v>
      </c>
      <c r="F2151" s="30" t="s">
        <v>812</v>
      </c>
      <c r="G2151" s="30" t="s">
        <v>370</v>
      </c>
      <c r="H2151" s="31" t="s">
        <v>371</v>
      </c>
      <c r="I2151" s="32"/>
      <c r="J2151" s="32"/>
      <c r="K2151" s="32"/>
      <c r="L2151" s="32"/>
      <c r="M2151" s="32"/>
      <c r="N2151" s="32"/>
      <c r="O2151" s="32">
        <v>0</v>
      </c>
      <c r="P2151" s="32"/>
      <c r="Q2151" s="32"/>
      <c r="R2151" s="32"/>
      <c r="S2151" s="32"/>
      <c r="T2151" s="32"/>
      <c r="U2151" s="32"/>
      <c r="V2151" s="32">
        <f t="shared" si="5713"/>
        <v>0</v>
      </c>
      <c r="W2151" s="32"/>
      <c r="X2151" s="32"/>
      <c r="Y2151" s="32"/>
      <c r="Z2151" s="32"/>
      <c r="AA2151" s="32"/>
      <c r="AB2151" s="32">
        <v>0</v>
      </c>
      <c r="AC2151" s="33">
        <v>1809.6353899999999</v>
      </c>
      <c r="AD2151" s="33">
        <v>1806.1304</v>
      </c>
      <c r="AE2151" s="34">
        <f t="shared" si="5694"/>
        <v>99.806315127380444</v>
      </c>
      <c r="AF2151" s="32">
        <v>1809.6353899999999</v>
      </c>
      <c r="AG2151" s="32">
        <v>0</v>
      </c>
      <c r="AH2151" s="32">
        <v>0</v>
      </c>
      <c r="AI2151" s="32">
        <v>0</v>
      </c>
      <c r="AJ2151" s="32">
        <v>0</v>
      </c>
      <c r="AK2151" s="32">
        <v>0</v>
      </c>
      <c r="AL2151" s="32">
        <f t="shared" si="5696"/>
        <v>1809.6353899999999</v>
      </c>
      <c r="AM2151" s="32">
        <f t="shared" si="5697"/>
        <v>-1809.6353899999999</v>
      </c>
    </row>
    <row r="2152" spans="2:40" x14ac:dyDescent="0.3">
      <c r="B2152" s="30" t="s">
        <v>845</v>
      </c>
      <c r="C2152" s="30" t="s">
        <v>112</v>
      </c>
      <c r="D2152" s="30" t="s">
        <v>114</v>
      </c>
      <c r="E2152" s="15" t="str">
        <f t="shared" si="5712"/>
        <v>0503</v>
      </c>
      <c r="F2152" s="30" t="s">
        <v>812</v>
      </c>
      <c r="G2152" s="30" t="s">
        <v>56</v>
      </c>
      <c r="H2152" s="31" t="s">
        <v>57</v>
      </c>
      <c r="I2152" s="32">
        <f t="shared" si="5863"/>
        <v>0</v>
      </c>
      <c r="J2152" s="32">
        <f t="shared" si="5864"/>
        <v>0</v>
      </c>
      <c r="K2152" s="32">
        <f t="shared" si="5865"/>
        <v>0</v>
      </c>
      <c r="L2152" s="32">
        <f t="shared" si="5866"/>
        <v>0</v>
      </c>
      <c r="M2152" s="32">
        <f t="shared" si="5867"/>
        <v>0</v>
      </c>
      <c r="N2152" s="32">
        <f t="shared" si="5868"/>
        <v>0</v>
      </c>
      <c r="O2152" s="32">
        <f t="shared" ref="O2152:T2152" si="5892">O2153</f>
        <v>0</v>
      </c>
      <c r="P2152" s="32">
        <f t="shared" si="5892"/>
        <v>0</v>
      </c>
      <c r="Q2152" s="32">
        <f t="shared" si="5892"/>
        <v>0</v>
      </c>
      <c r="R2152" s="32">
        <f t="shared" si="5892"/>
        <v>0</v>
      </c>
      <c r="S2152" s="32">
        <f t="shared" si="5892"/>
        <v>0</v>
      </c>
      <c r="T2152" s="32">
        <f t="shared" si="5892"/>
        <v>0</v>
      </c>
      <c r="U2152" s="32">
        <v>0</v>
      </c>
      <c r="V2152" s="32">
        <f t="shared" si="5713"/>
        <v>0</v>
      </c>
      <c r="W2152" s="32">
        <f t="shared" ref="W2152:AD2152" si="5893">W2153</f>
        <v>0</v>
      </c>
      <c r="X2152" s="32">
        <f t="shared" si="5893"/>
        <v>0</v>
      </c>
      <c r="Y2152" s="32">
        <f t="shared" si="5893"/>
        <v>0</v>
      </c>
      <c r="Z2152" s="32">
        <f t="shared" si="5893"/>
        <v>0</v>
      </c>
      <c r="AA2152" s="32">
        <f t="shared" si="5893"/>
        <v>0</v>
      </c>
      <c r="AB2152" s="32">
        <f t="shared" si="5893"/>
        <v>0</v>
      </c>
      <c r="AC2152" s="33">
        <f t="shared" si="5893"/>
        <v>4536.50648</v>
      </c>
      <c r="AD2152" s="33">
        <f t="shared" si="5893"/>
        <v>4519.2551899999999</v>
      </c>
      <c r="AE2152" s="34">
        <f t="shared" si="5694"/>
        <v>99.619723016465301</v>
      </c>
      <c r="AF2152" s="32">
        <f t="shared" ref="AF2152:AK2152" si="5894">AF2153</f>
        <v>12830.655720000001</v>
      </c>
      <c r="AG2152" s="32">
        <f t="shared" si="5894"/>
        <v>0</v>
      </c>
      <c r="AH2152" s="32">
        <f t="shared" si="5894"/>
        <v>0</v>
      </c>
      <c r="AI2152" s="32">
        <f t="shared" si="5894"/>
        <v>0</v>
      </c>
      <c r="AJ2152" s="32">
        <f t="shared" si="5894"/>
        <v>0</v>
      </c>
      <c r="AK2152" s="32">
        <f t="shared" si="5894"/>
        <v>0</v>
      </c>
      <c r="AL2152" s="32">
        <f t="shared" si="5696"/>
        <v>12830.655720000001</v>
      </c>
      <c r="AM2152" s="32">
        <f t="shared" si="5697"/>
        <v>-12830.655720000001</v>
      </c>
    </row>
    <row r="2153" spans="2:40" ht="62.4" x14ac:dyDescent="0.3">
      <c r="B2153" s="30" t="s">
        <v>845</v>
      </c>
      <c r="C2153" s="30" t="s">
        <v>112</v>
      </c>
      <c r="D2153" s="30" t="s">
        <v>114</v>
      </c>
      <c r="E2153" s="15" t="str">
        <f t="shared" si="5712"/>
        <v>0503</v>
      </c>
      <c r="F2153" s="30" t="s">
        <v>812</v>
      </c>
      <c r="G2153" s="30" t="s">
        <v>472</v>
      </c>
      <c r="H2153" s="31" t="s">
        <v>473</v>
      </c>
      <c r="I2153" s="32"/>
      <c r="J2153" s="32"/>
      <c r="K2153" s="32"/>
      <c r="L2153" s="32"/>
      <c r="M2153" s="32"/>
      <c r="N2153" s="32"/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2">
        <v>0</v>
      </c>
      <c r="V2153" s="32">
        <f t="shared" si="5713"/>
        <v>0</v>
      </c>
      <c r="W2153" s="32"/>
      <c r="X2153" s="32"/>
      <c r="Y2153" s="32"/>
      <c r="Z2153" s="32"/>
      <c r="AA2153" s="32"/>
      <c r="AB2153" s="32">
        <v>0</v>
      </c>
      <c r="AC2153" s="33">
        <v>4536.50648</v>
      </c>
      <c r="AD2153" s="33">
        <v>4519.2551899999999</v>
      </c>
      <c r="AE2153" s="34">
        <f t="shared" si="5694"/>
        <v>99.619723016465301</v>
      </c>
      <c r="AF2153" s="32">
        <v>12830.655720000001</v>
      </c>
      <c r="AG2153" s="32">
        <v>0</v>
      </c>
      <c r="AH2153" s="32">
        <v>0</v>
      </c>
      <c r="AI2153" s="32">
        <v>0</v>
      </c>
      <c r="AJ2153" s="32">
        <v>0</v>
      </c>
      <c r="AK2153" s="32">
        <v>0</v>
      </c>
      <c r="AL2153" s="32">
        <f t="shared" si="5696"/>
        <v>12830.655720000001</v>
      </c>
      <c r="AM2153" s="32">
        <f t="shared" si="5697"/>
        <v>-12830.655720000001</v>
      </c>
      <c r="AN2153" s="12"/>
    </row>
    <row r="2154" spans="2:40" ht="31.2" x14ac:dyDescent="0.3">
      <c r="B2154" s="30" t="s">
        <v>845</v>
      </c>
      <c r="C2154" s="30" t="s">
        <v>112</v>
      </c>
      <c r="D2154" s="30" t="s">
        <v>114</v>
      </c>
      <c r="E2154" s="15" t="str">
        <f t="shared" si="5712"/>
        <v>0503</v>
      </c>
      <c r="F2154" s="30" t="s">
        <v>762</v>
      </c>
      <c r="G2154" s="30"/>
      <c r="H2154" s="31" t="s">
        <v>763</v>
      </c>
      <c r="I2154" s="32"/>
      <c r="J2154" s="32"/>
      <c r="K2154" s="32"/>
      <c r="L2154" s="32"/>
      <c r="M2154" s="32"/>
      <c r="N2154" s="32"/>
      <c r="O2154" s="32">
        <f t="shared" ref="O2154:O2159" si="5895">O2155</f>
        <v>0</v>
      </c>
      <c r="P2154" s="32">
        <f t="shared" ref="P2154:P2159" si="5896">P2155</f>
        <v>0</v>
      </c>
      <c r="Q2154" s="32">
        <f t="shared" ref="Q2154:Q2159" si="5897">Q2155</f>
        <v>0</v>
      </c>
      <c r="R2154" s="32"/>
      <c r="S2154" s="32"/>
      <c r="T2154" s="32"/>
      <c r="U2154" s="32"/>
      <c r="V2154" s="32">
        <f t="shared" si="5713"/>
        <v>0</v>
      </c>
      <c r="W2154" s="32"/>
      <c r="X2154" s="32"/>
      <c r="Y2154" s="32"/>
      <c r="Z2154" s="32"/>
      <c r="AA2154" s="32"/>
      <c r="AB2154" s="32">
        <f t="shared" ref="AB2154:AB2159" si="5898">AB2155</f>
        <v>200.40099000000001</v>
      </c>
      <c r="AC2154" s="33">
        <f t="shared" ref="AC2154:AC2159" si="5899">AC2155</f>
        <v>817.08942999999999</v>
      </c>
      <c r="AD2154" s="33">
        <f t="shared" ref="AD2154:AD2159" si="5900">AD2155</f>
        <v>817.08942999999999</v>
      </c>
      <c r="AE2154" s="34">
        <f t="shared" ref="AE2154:AE2217" si="5901">AD2154/AC2154*100</f>
        <v>100</v>
      </c>
      <c r="AF2154" s="32">
        <f t="shared" ref="AF2154:AF2159" si="5902">AF2155</f>
        <v>817.08942999999999</v>
      </c>
      <c r="AG2154" s="32">
        <f t="shared" ref="AG2154:AG2159" si="5903">AG2155</f>
        <v>0</v>
      </c>
      <c r="AH2154" s="32">
        <f t="shared" ref="AH2154:AH2159" si="5904">AH2155</f>
        <v>0</v>
      </c>
      <c r="AI2154" s="32">
        <f t="shared" ref="AI2154:AI2159" si="5905">AI2155</f>
        <v>0</v>
      </c>
      <c r="AJ2154" s="32">
        <f t="shared" ref="AJ2154:AJ2159" si="5906">AJ2155</f>
        <v>0</v>
      </c>
      <c r="AK2154" s="32">
        <f t="shared" ref="AK2154:AK2159" si="5907">AK2155</f>
        <v>0</v>
      </c>
      <c r="AL2154" s="32">
        <f t="shared" ref="AL2154:AL2217" si="5908">AF2154+AH2154+AK2154+AI2154+AJ2154+AG2154</f>
        <v>817.08942999999999</v>
      </c>
      <c r="AM2154" s="32">
        <f t="shared" ref="AM2154:AM2217" si="5909">V2154-AL2154</f>
        <v>-817.08942999999999</v>
      </c>
      <c r="AN2154" s="12"/>
    </row>
    <row r="2155" spans="2:40" ht="46.8" x14ac:dyDescent="0.3">
      <c r="B2155" s="30" t="s">
        <v>845</v>
      </c>
      <c r="C2155" s="30" t="s">
        <v>112</v>
      </c>
      <c r="D2155" s="30" t="s">
        <v>114</v>
      </c>
      <c r="E2155" s="15" t="str">
        <f t="shared" si="5712"/>
        <v>0503</v>
      </c>
      <c r="F2155" s="30" t="s">
        <v>764</v>
      </c>
      <c r="G2155" s="30"/>
      <c r="H2155" s="31" t="s">
        <v>765</v>
      </c>
      <c r="I2155" s="32"/>
      <c r="J2155" s="32"/>
      <c r="K2155" s="32"/>
      <c r="L2155" s="32"/>
      <c r="M2155" s="32"/>
      <c r="N2155" s="32"/>
      <c r="O2155" s="32">
        <f t="shared" si="5895"/>
        <v>0</v>
      </c>
      <c r="P2155" s="32">
        <f t="shared" si="5896"/>
        <v>0</v>
      </c>
      <c r="Q2155" s="32">
        <f t="shared" si="5897"/>
        <v>0</v>
      </c>
      <c r="R2155" s="32"/>
      <c r="S2155" s="32"/>
      <c r="T2155" s="32"/>
      <c r="U2155" s="32"/>
      <c r="V2155" s="32">
        <f t="shared" si="5713"/>
        <v>0</v>
      </c>
      <c r="W2155" s="32"/>
      <c r="X2155" s="32"/>
      <c r="Y2155" s="32"/>
      <c r="Z2155" s="32"/>
      <c r="AA2155" s="32"/>
      <c r="AB2155" s="32">
        <f t="shared" si="5898"/>
        <v>200.40099000000001</v>
      </c>
      <c r="AC2155" s="33">
        <f t="shared" si="5899"/>
        <v>817.08942999999999</v>
      </c>
      <c r="AD2155" s="33">
        <f t="shared" si="5900"/>
        <v>817.08942999999999</v>
      </c>
      <c r="AE2155" s="34">
        <f t="shared" si="5901"/>
        <v>100</v>
      </c>
      <c r="AF2155" s="32">
        <f t="shared" si="5902"/>
        <v>817.08942999999999</v>
      </c>
      <c r="AG2155" s="32">
        <f t="shared" si="5903"/>
        <v>0</v>
      </c>
      <c r="AH2155" s="32">
        <f t="shared" si="5904"/>
        <v>0</v>
      </c>
      <c r="AI2155" s="32">
        <f t="shared" si="5905"/>
        <v>0</v>
      </c>
      <c r="AJ2155" s="32">
        <f t="shared" si="5906"/>
        <v>0</v>
      </c>
      <c r="AK2155" s="32">
        <f t="shared" si="5907"/>
        <v>0</v>
      </c>
      <c r="AL2155" s="32">
        <f t="shared" si="5908"/>
        <v>817.08942999999999</v>
      </c>
      <c r="AM2155" s="32">
        <f t="shared" si="5909"/>
        <v>-817.08942999999999</v>
      </c>
      <c r="AN2155" s="12"/>
    </row>
    <row r="2156" spans="2:40" ht="31.2" x14ac:dyDescent="0.3">
      <c r="B2156" s="30" t="s">
        <v>845</v>
      </c>
      <c r="C2156" s="30" t="s">
        <v>112</v>
      </c>
      <c r="D2156" s="30" t="s">
        <v>114</v>
      </c>
      <c r="E2156" s="15" t="str">
        <f t="shared" si="5712"/>
        <v>0503</v>
      </c>
      <c r="F2156" s="30" t="s">
        <v>766</v>
      </c>
      <c r="G2156" s="30"/>
      <c r="H2156" s="31" t="s">
        <v>767</v>
      </c>
      <c r="I2156" s="32"/>
      <c r="J2156" s="32"/>
      <c r="K2156" s="32"/>
      <c r="L2156" s="32"/>
      <c r="M2156" s="32"/>
      <c r="N2156" s="32"/>
      <c r="O2156" s="32">
        <f t="shared" si="5895"/>
        <v>0</v>
      </c>
      <c r="P2156" s="32">
        <f t="shared" si="5896"/>
        <v>0</v>
      </c>
      <c r="Q2156" s="32">
        <f t="shared" si="5897"/>
        <v>0</v>
      </c>
      <c r="R2156" s="32"/>
      <c r="S2156" s="32"/>
      <c r="T2156" s="32"/>
      <c r="U2156" s="32"/>
      <c r="V2156" s="32">
        <f t="shared" si="5713"/>
        <v>0</v>
      </c>
      <c r="W2156" s="32"/>
      <c r="X2156" s="32"/>
      <c r="Y2156" s="32"/>
      <c r="Z2156" s="32"/>
      <c r="AA2156" s="32"/>
      <c r="AB2156" s="32">
        <f t="shared" si="5898"/>
        <v>200.40099000000001</v>
      </c>
      <c r="AC2156" s="33">
        <f t="shared" si="5899"/>
        <v>817.08942999999999</v>
      </c>
      <c r="AD2156" s="33">
        <f t="shared" si="5900"/>
        <v>817.08942999999999</v>
      </c>
      <c r="AE2156" s="34">
        <f t="shared" si="5901"/>
        <v>100</v>
      </c>
      <c r="AF2156" s="32">
        <f t="shared" si="5902"/>
        <v>817.08942999999999</v>
      </c>
      <c r="AG2156" s="32">
        <f t="shared" si="5903"/>
        <v>0</v>
      </c>
      <c r="AH2156" s="32">
        <f t="shared" si="5904"/>
        <v>0</v>
      </c>
      <c r="AI2156" s="32">
        <f t="shared" si="5905"/>
        <v>0</v>
      </c>
      <c r="AJ2156" s="32">
        <f t="shared" si="5906"/>
        <v>0</v>
      </c>
      <c r="AK2156" s="32">
        <f t="shared" si="5907"/>
        <v>0</v>
      </c>
      <c r="AL2156" s="32">
        <f t="shared" si="5908"/>
        <v>817.08942999999999</v>
      </c>
      <c r="AM2156" s="32">
        <f t="shared" si="5909"/>
        <v>-817.08942999999999</v>
      </c>
      <c r="AN2156" s="12"/>
    </row>
    <row r="2157" spans="2:40" x14ac:dyDescent="0.3">
      <c r="B2157" s="30" t="s">
        <v>845</v>
      </c>
      <c r="C2157" s="30" t="s">
        <v>112</v>
      </c>
      <c r="D2157" s="30" t="s">
        <v>114</v>
      </c>
      <c r="E2157" s="15" t="str">
        <f t="shared" si="5712"/>
        <v>0503</v>
      </c>
      <c r="F2157" s="30" t="s">
        <v>766</v>
      </c>
      <c r="G2157" s="30" t="s">
        <v>56</v>
      </c>
      <c r="H2157" s="31" t="s">
        <v>57</v>
      </c>
      <c r="I2157" s="32"/>
      <c r="J2157" s="32"/>
      <c r="K2157" s="32"/>
      <c r="L2157" s="32"/>
      <c r="M2157" s="32"/>
      <c r="N2157" s="32"/>
      <c r="O2157" s="32">
        <f t="shared" si="5895"/>
        <v>0</v>
      </c>
      <c r="P2157" s="32">
        <f t="shared" si="5896"/>
        <v>0</v>
      </c>
      <c r="Q2157" s="32">
        <f t="shared" si="5897"/>
        <v>0</v>
      </c>
      <c r="R2157" s="32"/>
      <c r="S2157" s="32"/>
      <c r="T2157" s="32"/>
      <c r="U2157" s="32"/>
      <c r="V2157" s="32">
        <f t="shared" si="5713"/>
        <v>0</v>
      </c>
      <c r="W2157" s="32"/>
      <c r="X2157" s="32"/>
      <c r="Y2157" s="32"/>
      <c r="Z2157" s="32"/>
      <c r="AA2157" s="32"/>
      <c r="AB2157" s="32">
        <f t="shared" si="5898"/>
        <v>200.40099000000001</v>
      </c>
      <c r="AC2157" s="33">
        <f t="shared" si="5899"/>
        <v>817.08942999999999</v>
      </c>
      <c r="AD2157" s="33">
        <f t="shared" si="5900"/>
        <v>817.08942999999999</v>
      </c>
      <c r="AE2157" s="34">
        <f t="shared" si="5901"/>
        <v>100</v>
      </c>
      <c r="AF2157" s="32">
        <f t="shared" si="5902"/>
        <v>817.08942999999999</v>
      </c>
      <c r="AG2157" s="32">
        <f t="shared" si="5903"/>
        <v>0</v>
      </c>
      <c r="AH2157" s="32">
        <f t="shared" si="5904"/>
        <v>0</v>
      </c>
      <c r="AI2157" s="32">
        <f t="shared" si="5905"/>
        <v>0</v>
      </c>
      <c r="AJ2157" s="32">
        <f t="shared" si="5906"/>
        <v>0</v>
      </c>
      <c r="AK2157" s="32">
        <f t="shared" si="5907"/>
        <v>0</v>
      </c>
      <c r="AL2157" s="32">
        <f t="shared" si="5908"/>
        <v>817.08942999999999</v>
      </c>
      <c r="AM2157" s="32">
        <f t="shared" si="5909"/>
        <v>-817.08942999999999</v>
      </c>
      <c r="AN2157" s="12"/>
    </row>
    <row r="2158" spans="2:40" ht="62.4" x14ac:dyDescent="0.3">
      <c r="B2158" s="30" t="s">
        <v>845</v>
      </c>
      <c r="C2158" s="30" t="s">
        <v>112</v>
      </c>
      <c r="D2158" s="30" t="s">
        <v>114</v>
      </c>
      <c r="E2158" s="15" t="str">
        <f t="shared" si="5712"/>
        <v>0503</v>
      </c>
      <c r="F2158" s="30" t="s">
        <v>766</v>
      </c>
      <c r="G2158" s="30" t="s">
        <v>472</v>
      </c>
      <c r="H2158" s="31" t="s">
        <v>473</v>
      </c>
      <c r="I2158" s="32"/>
      <c r="J2158" s="32"/>
      <c r="K2158" s="32"/>
      <c r="L2158" s="32"/>
      <c r="M2158" s="32"/>
      <c r="N2158" s="32"/>
      <c r="O2158" s="32">
        <v>0</v>
      </c>
      <c r="P2158" s="32">
        <v>0</v>
      </c>
      <c r="Q2158" s="32">
        <v>0</v>
      </c>
      <c r="R2158" s="32"/>
      <c r="S2158" s="32"/>
      <c r="T2158" s="32"/>
      <c r="U2158" s="32"/>
      <c r="V2158" s="32">
        <f t="shared" si="5713"/>
        <v>0</v>
      </c>
      <c r="W2158" s="32"/>
      <c r="X2158" s="32"/>
      <c r="Y2158" s="32"/>
      <c r="Z2158" s="32"/>
      <c r="AA2158" s="32"/>
      <c r="AB2158" s="32">
        <v>200.40099000000001</v>
      </c>
      <c r="AC2158" s="33">
        <v>817.08942999999999</v>
      </c>
      <c r="AD2158" s="33">
        <v>817.08942999999999</v>
      </c>
      <c r="AE2158" s="34">
        <f t="shared" si="5901"/>
        <v>100</v>
      </c>
      <c r="AF2158" s="32">
        <v>817.08942999999999</v>
      </c>
      <c r="AG2158" s="32">
        <v>0</v>
      </c>
      <c r="AH2158" s="32">
        <v>0</v>
      </c>
      <c r="AI2158" s="32">
        <v>0</v>
      </c>
      <c r="AJ2158" s="32">
        <v>0</v>
      </c>
      <c r="AK2158" s="32">
        <v>0</v>
      </c>
      <c r="AL2158" s="32">
        <f t="shared" si="5908"/>
        <v>817.08942999999999</v>
      </c>
      <c r="AM2158" s="32">
        <f t="shared" si="5909"/>
        <v>-817.08942999999999</v>
      </c>
      <c r="AN2158" s="12"/>
    </row>
    <row r="2159" spans="2:40" ht="31.2" x14ac:dyDescent="0.3">
      <c r="B2159" s="30" t="s">
        <v>845</v>
      </c>
      <c r="C2159" s="30" t="s">
        <v>112</v>
      </c>
      <c r="D2159" s="30" t="s">
        <v>114</v>
      </c>
      <c r="E2159" s="15" t="str">
        <f t="shared" si="5712"/>
        <v>0503</v>
      </c>
      <c r="F2159" s="30" t="s">
        <v>78</v>
      </c>
      <c r="G2159" s="30"/>
      <c r="H2159" s="31" t="s">
        <v>79</v>
      </c>
      <c r="I2159" s="32">
        <f t="shared" si="5863"/>
        <v>0</v>
      </c>
      <c r="J2159" s="32">
        <f t="shared" si="5864"/>
        <v>0</v>
      </c>
      <c r="K2159" s="32">
        <f t="shared" si="5865"/>
        <v>0</v>
      </c>
      <c r="L2159" s="32">
        <f t="shared" si="5866"/>
        <v>0</v>
      </c>
      <c r="M2159" s="32">
        <f t="shared" si="5867"/>
        <v>0</v>
      </c>
      <c r="N2159" s="32">
        <f t="shared" si="5868"/>
        <v>0</v>
      </c>
      <c r="O2159" s="32">
        <f t="shared" si="5895"/>
        <v>0</v>
      </c>
      <c r="P2159" s="32">
        <f t="shared" si="5896"/>
        <v>0</v>
      </c>
      <c r="Q2159" s="32">
        <f t="shared" si="5897"/>
        <v>0</v>
      </c>
      <c r="R2159" s="32">
        <f>R2160</f>
        <v>0</v>
      </c>
      <c r="S2159" s="32">
        <f>S2160</f>
        <v>0</v>
      </c>
      <c r="T2159" s="32">
        <f>T2160</f>
        <v>0</v>
      </c>
      <c r="U2159" s="32">
        <v>1.157</v>
      </c>
      <c r="V2159" s="32">
        <f t="shared" si="5713"/>
        <v>1.157</v>
      </c>
      <c r="W2159" s="32">
        <f>W2160</f>
        <v>1.157</v>
      </c>
      <c r="X2159" s="32">
        <f>X2160</f>
        <v>0</v>
      </c>
      <c r="Y2159" s="32">
        <f>Y2160</f>
        <v>0</v>
      </c>
      <c r="Z2159" s="32">
        <f>Z2160</f>
        <v>0</v>
      </c>
      <c r="AA2159" s="32">
        <f>AA2160</f>
        <v>0</v>
      </c>
      <c r="AB2159" s="32">
        <f t="shared" si="5898"/>
        <v>70</v>
      </c>
      <c r="AC2159" s="33">
        <f t="shared" si="5899"/>
        <v>780</v>
      </c>
      <c r="AD2159" s="33">
        <f t="shared" si="5900"/>
        <v>780</v>
      </c>
      <c r="AE2159" s="34">
        <f t="shared" si="5901"/>
        <v>100</v>
      </c>
      <c r="AF2159" s="32">
        <f t="shared" si="5902"/>
        <v>780</v>
      </c>
      <c r="AG2159" s="32">
        <f t="shared" si="5903"/>
        <v>0</v>
      </c>
      <c r="AH2159" s="32">
        <f t="shared" si="5904"/>
        <v>0</v>
      </c>
      <c r="AI2159" s="32">
        <f t="shared" si="5905"/>
        <v>0</v>
      </c>
      <c r="AJ2159" s="32">
        <f t="shared" si="5906"/>
        <v>0</v>
      </c>
      <c r="AK2159" s="32">
        <f t="shared" si="5907"/>
        <v>0</v>
      </c>
      <c r="AL2159" s="32">
        <f t="shared" si="5908"/>
        <v>780</v>
      </c>
      <c r="AM2159" s="32">
        <f t="shared" si="5909"/>
        <v>-778.84299999999996</v>
      </c>
    </row>
    <row r="2160" spans="2:40" ht="46.8" x14ac:dyDescent="0.3">
      <c r="B2160" s="30" t="s">
        <v>845</v>
      </c>
      <c r="C2160" s="30" t="s">
        <v>112</v>
      </c>
      <c r="D2160" s="30" t="s">
        <v>114</v>
      </c>
      <c r="E2160" s="15" t="str">
        <f t="shared" si="5712"/>
        <v>0503</v>
      </c>
      <c r="F2160" s="30" t="s">
        <v>378</v>
      </c>
      <c r="G2160" s="30"/>
      <c r="H2160" s="31" t="s">
        <v>379</v>
      </c>
      <c r="I2160" s="32">
        <f t="shared" ref="I2160:T2160" si="5910">I2165+I2161+I2163</f>
        <v>0</v>
      </c>
      <c r="J2160" s="32">
        <f t="shared" si="5910"/>
        <v>0</v>
      </c>
      <c r="K2160" s="32">
        <f t="shared" si="5910"/>
        <v>0</v>
      </c>
      <c r="L2160" s="32">
        <f t="shared" si="5910"/>
        <v>0</v>
      </c>
      <c r="M2160" s="32">
        <f t="shared" si="5910"/>
        <v>0</v>
      </c>
      <c r="N2160" s="32">
        <f t="shared" si="5910"/>
        <v>0</v>
      </c>
      <c r="O2160" s="32">
        <f t="shared" si="5910"/>
        <v>0</v>
      </c>
      <c r="P2160" s="32">
        <f t="shared" si="5910"/>
        <v>0</v>
      </c>
      <c r="Q2160" s="32">
        <f t="shared" si="5910"/>
        <v>0</v>
      </c>
      <c r="R2160" s="32">
        <f t="shared" si="5910"/>
        <v>0</v>
      </c>
      <c r="S2160" s="32">
        <f t="shared" si="5910"/>
        <v>0</v>
      </c>
      <c r="T2160" s="32">
        <f t="shared" si="5910"/>
        <v>0</v>
      </c>
      <c r="U2160" s="32">
        <v>1.157</v>
      </c>
      <c r="V2160" s="32">
        <f t="shared" si="5713"/>
        <v>1.157</v>
      </c>
      <c r="W2160" s="32">
        <f t="shared" ref="W2160:AD2160" si="5911">W2165+W2161+W2163</f>
        <v>1.157</v>
      </c>
      <c r="X2160" s="32">
        <f t="shared" si="5911"/>
        <v>0</v>
      </c>
      <c r="Y2160" s="32">
        <f t="shared" si="5911"/>
        <v>0</v>
      </c>
      <c r="Z2160" s="32">
        <f t="shared" si="5911"/>
        <v>0</v>
      </c>
      <c r="AA2160" s="32">
        <f t="shared" si="5911"/>
        <v>0</v>
      </c>
      <c r="AB2160" s="32">
        <f t="shared" si="5911"/>
        <v>70</v>
      </c>
      <c r="AC2160" s="33">
        <f t="shared" si="5911"/>
        <v>780</v>
      </c>
      <c r="AD2160" s="33">
        <f t="shared" si="5911"/>
        <v>780</v>
      </c>
      <c r="AE2160" s="34">
        <f t="shared" si="5901"/>
        <v>100</v>
      </c>
      <c r="AF2160" s="32">
        <f t="shared" ref="AF2160:AK2160" si="5912">AF2165+AF2161+AF2163</f>
        <v>780</v>
      </c>
      <c r="AG2160" s="32">
        <f t="shared" si="5912"/>
        <v>0</v>
      </c>
      <c r="AH2160" s="32">
        <f t="shared" si="5912"/>
        <v>0</v>
      </c>
      <c r="AI2160" s="32">
        <f t="shared" si="5912"/>
        <v>0</v>
      </c>
      <c r="AJ2160" s="32">
        <f t="shared" si="5912"/>
        <v>0</v>
      </c>
      <c r="AK2160" s="32">
        <f t="shared" si="5912"/>
        <v>0</v>
      </c>
      <c r="AL2160" s="32">
        <f t="shared" si="5908"/>
        <v>780</v>
      </c>
      <c r="AM2160" s="32">
        <f t="shared" si="5909"/>
        <v>-778.84299999999996</v>
      </c>
    </row>
    <row r="2161" spans="2:40" ht="31.2" hidden="1" customHeight="1" x14ac:dyDescent="0.3">
      <c r="B2161" s="30" t="s">
        <v>845</v>
      </c>
      <c r="C2161" s="30" t="s">
        <v>112</v>
      </c>
      <c r="D2161" s="30" t="s">
        <v>114</v>
      </c>
      <c r="E2161" s="15" t="str">
        <f t="shared" ref="E2161:E2224" si="5913">CONCATENATE(C2161,D2161)</f>
        <v>0503</v>
      </c>
      <c r="F2161" s="30" t="s">
        <v>378</v>
      </c>
      <c r="G2161" s="30" t="s">
        <v>50</v>
      </c>
      <c r="H2161" s="31" t="s">
        <v>51</v>
      </c>
      <c r="I2161" s="32">
        <f t="shared" ref="I2161:T2161" si="5914">I2162</f>
        <v>0</v>
      </c>
      <c r="J2161" s="32">
        <f t="shared" si="5914"/>
        <v>0</v>
      </c>
      <c r="K2161" s="32">
        <f t="shared" si="5914"/>
        <v>0</v>
      </c>
      <c r="L2161" s="32">
        <f t="shared" si="5914"/>
        <v>0</v>
      </c>
      <c r="M2161" s="32">
        <f t="shared" si="5914"/>
        <v>0</v>
      </c>
      <c r="N2161" s="32">
        <f t="shared" si="5914"/>
        <v>0</v>
      </c>
      <c r="O2161" s="32">
        <f t="shared" si="5914"/>
        <v>0</v>
      </c>
      <c r="P2161" s="32">
        <f t="shared" si="5914"/>
        <v>0</v>
      </c>
      <c r="Q2161" s="32">
        <f t="shared" si="5914"/>
        <v>0</v>
      </c>
      <c r="R2161" s="32">
        <f t="shared" si="5914"/>
        <v>0</v>
      </c>
      <c r="S2161" s="32">
        <f t="shared" si="5914"/>
        <v>0</v>
      </c>
      <c r="T2161" s="32">
        <f t="shared" si="5914"/>
        <v>0</v>
      </c>
      <c r="U2161" s="32">
        <v>1.157</v>
      </c>
      <c r="V2161" s="32">
        <f t="shared" ref="V2161:V2224" si="5915">I2161+L2161+U2161+T2161+S2161+R2161+Q2161+P2161+O2161</f>
        <v>1.157</v>
      </c>
      <c r="W2161" s="32">
        <f t="shared" ref="W2161:AD2161" si="5916">W2162</f>
        <v>1.157</v>
      </c>
      <c r="X2161" s="32">
        <f t="shared" si="5916"/>
        <v>0</v>
      </c>
      <c r="Y2161" s="32">
        <f t="shared" si="5916"/>
        <v>0</v>
      </c>
      <c r="Z2161" s="32">
        <f t="shared" si="5916"/>
        <v>0</v>
      </c>
      <c r="AA2161" s="32">
        <f t="shared" si="5916"/>
        <v>0</v>
      </c>
      <c r="AB2161" s="32">
        <f t="shared" si="5916"/>
        <v>0</v>
      </c>
      <c r="AC2161" s="33">
        <f t="shared" si="5916"/>
        <v>0</v>
      </c>
      <c r="AD2161" s="33">
        <f t="shared" si="5916"/>
        <v>0</v>
      </c>
      <c r="AE2161" s="34" t="e">
        <f t="shared" si="5901"/>
        <v>#DIV/0!</v>
      </c>
      <c r="AF2161" s="32">
        <f t="shared" ref="AF2161:AK2161" si="5917">AF2162</f>
        <v>0</v>
      </c>
      <c r="AG2161" s="32">
        <f t="shared" si="5917"/>
        <v>0</v>
      </c>
      <c r="AH2161" s="32">
        <f t="shared" si="5917"/>
        <v>0</v>
      </c>
      <c r="AI2161" s="32">
        <f t="shared" si="5917"/>
        <v>0</v>
      </c>
      <c r="AJ2161" s="32">
        <f t="shared" si="5917"/>
        <v>0</v>
      </c>
      <c r="AK2161" s="32">
        <f t="shared" si="5917"/>
        <v>0</v>
      </c>
      <c r="AL2161" s="32">
        <f t="shared" si="5908"/>
        <v>0</v>
      </c>
      <c r="AM2161" s="32">
        <f t="shared" si="5909"/>
        <v>1.157</v>
      </c>
      <c r="AN2161" s="12" t="s">
        <v>35</v>
      </c>
    </row>
    <row r="2162" spans="2:40" ht="31.2" hidden="1" customHeight="1" x14ac:dyDescent="0.3">
      <c r="B2162" s="30" t="s">
        <v>845</v>
      </c>
      <c r="C2162" s="30" t="s">
        <v>112</v>
      </c>
      <c r="D2162" s="30" t="s">
        <v>114</v>
      </c>
      <c r="E2162" s="15" t="str">
        <f t="shared" si="5913"/>
        <v>0503</v>
      </c>
      <c r="F2162" s="30" t="s">
        <v>378</v>
      </c>
      <c r="G2162" s="30" t="s">
        <v>52</v>
      </c>
      <c r="H2162" s="31" t="s">
        <v>53</v>
      </c>
      <c r="I2162" s="32"/>
      <c r="J2162" s="32"/>
      <c r="K2162" s="32"/>
      <c r="L2162" s="32"/>
      <c r="M2162" s="32"/>
      <c r="N2162" s="32"/>
      <c r="O2162" s="32">
        <v>0</v>
      </c>
      <c r="P2162" s="32">
        <v>0</v>
      </c>
      <c r="Q2162" s="32">
        <v>0</v>
      </c>
      <c r="R2162" s="32">
        <v>0</v>
      </c>
      <c r="S2162" s="32">
        <v>0</v>
      </c>
      <c r="T2162" s="32">
        <v>0</v>
      </c>
      <c r="U2162" s="32">
        <v>1.157</v>
      </c>
      <c r="V2162" s="32">
        <f t="shared" si="5915"/>
        <v>1.157</v>
      </c>
      <c r="W2162" s="32">
        <v>1.157</v>
      </c>
      <c r="X2162" s="32"/>
      <c r="Y2162" s="32"/>
      <c r="Z2162" s="32"/>
      <c r="AA2162" s="32"/>
      <c r="AB2162" s="32">
        <v>0</v>
      </c>
      <c r="AC2162" s="33">
        <v>0</v>
      </c>
      <c r="AD2162" s="33">
        <v>0</v>
      </c>
      <c r="AE2162" s="34" t="e">
        <f t="shared" si="5901"/>
        <v>#DIV/0!</v>
      </c>
      <c r="AF2162" s="32">
        <v>0</v>
      </c>
      <c r="AG2162" s="32">
        <v>0</v>
      </c>
      <c r="AH2162" s="32">
        <v>0</v>
      </c>
      <c r="AI2162" s="32">
        <v>0</v>
      </c>
      <c r="AJ2162" s="32">
        <v>0</v>
      </c>
      <c r="AK2162" s="32">
        <v>0</v>
      </c>
      <c r="AL2162" s="32">
        <f t="shared" si="5908"/>
        <v>0</v>
      </c>
      <c r="AM2162" s="32">
        <f t="shared" si="5909"/>
        <v>1.157</v>
      </c>
      <c r="AN2162" s="12" t="s">
        <v>35</v>
      </c>
    </row>
    <row r="2163" spans="2:40" ht="31.2" x14ac:dyDescent="0.3">
      <c r="B2163" s="30" t="s">
        <v>845</v>
      </c>
      <c r="C2163" s="30" t="s">
        <v>112</v>
      </c>
      <c r="D2163" s="30" t="s">
        <v>114</v>
      </c>
      <c r="E2163" s="15" t="str">
        <f t="shared" si="5913"/>
        <v>0503</v>
      </c>
      <c r="F2163" s="30" t="s">
        <v>378</v>
      </c>
      <c r="G2163" s="30" t="s">
        <v>174</v>
      </c>
      <c r="H2163" s="31" t="s">
        <v>175</v>
      </c>
      <c r="I2163" s="32">
        <f t="shared" ref="I2163:T2163" si="5918">I2164</f>
        <v>0</v>
      </c>
      <c r="J2163" s="32">
        <f t="shared" si="5918"/>
        <v>0</v>
      </c>
      <c r="K2163" s="32">
        <f t="shared" si="5918"/>
        <v>0</v>
      </c>
      <c r="L2163" s="32">
        <f t="shared" si="5918"/>
        <v>0</v>
      </c>
      <c r="M2163" s="32">
        <f t="shared" si="5918"/>
        <v>0</v>
      </c>
      <c r="N2163" s="32">
        <f t="shared" si="5918"/>
        <v>0</v>
      </c>
      <c r="O2163" s="32">
        <f t="shared" si="5918"/>
        <v>0</v>
      </c>
      <c r="P2163" s="32">
        <f t="shared" si="5918"/>
        <v>0</v>
      </c>
      <c r="Q2163" s="32">
        <f t="shared" si="5918"/>
        <v>0</v>
      </c>
      <c r="R2163" s="32">
        <f t="shared" si="5918"/>
        <v>0</v>
      </c>
      <c r="S2163" s="32">
        <f t="shared" si="5918"/>
        <v>0</v>
      </c>
      <c r="T2163" s="32">
        <f t="shared" si="5918"/>
        <v>0</v>
      </c>
      <c r="U2163" s="32">
        <v>0</v>
      </c>
      <c r="V2163" s="32">
        <f t="shared" si="5915"/>
        <v>0</v>
      </c>
      <c r="W2163" s="32">
        <f t="shared" ref="W2163:AD2163" si="5919">W2164</f>
        <v>0</v>
      </c>
      <c r="X2163" s="32">
        <f t="shared" si="5919"/>
        <v>0</v>
      </c>
      <c r="Y2163" s="32">
        <f t="shared" si="5919"/>
        <v>0</v>
      </c>
      <c r="Z2163" s="32">
        <f t="shared" si="5919"/>
        <v>0</v>
      </c>
      <c r="AA2163" s="32">
        <f t="shared" si="5919"/>
        <v>0</v>
      </c>
      <c r="AB2163" s="32">
        <f t="shared" si="5919"/>
        <v>0</v>
      </c>
      <c r="AC2163" s="33">
        <f t="shared" si="5919"/>
        <v>100</v>
      </c>
      <c r="AD2163" s="33">
        <f t="shared" si="5919"/>
        <v>100</v>
      </c>
      <c r="AE2163" s="34">
        <f t="shared" si="5901"/>
        <v>100</v>
      </c>
      <c r="AF2163" s="32">
        <f t="shared" ref="AF2163:AK2163" si="5920">AF2164</f>
        <v>100</v>
      </c>
      <c r="AG2163" s="32">
        <f t="shared" si="5920"/>
        <v>0</v>
      </c>
      <c r="AH2163" s="32">
        <f t="shared" si="5920"/>
        <v>0</v>
      </c>
      <c r="AI2163" s="32">
        <f t="shared" si="5920"/>
        <v>0</v>
      </c>
      <c r="AJ2163" s="32">
        <f t="shared" si="5920"/>
        <v>0</v>
      </c>
      <c r="AK2163" s="32">
        <f t="shared" si="5920"/>
        <v>0</v>
      </c>
      <c r="AL2163" s="32">
        <f t="shared" si="5908"/>
        <v>100</v>
      </c>
      <c r="AM2163" s="32">
        <f t="shared" si="5909"/>
        <v>-100</v>
      </c>
      <c r="AN2163" s="12"/>
    </row>
    <row r="2164" spans="2:40" ht="62.4" x14ac:dyDescent="0.3">
      <c r="B2164" s="30" t="s">
        <v>845</v>
      </c>
      <c r="C2164" s="30" t="s">
        <v>112</v>
      </c>
      <c r="D2164" s="30" t="s">
        <v>114</v>
      </c>
      <c r="E2164" s="15" t="str">
        <f t="shared" si="5913"/>
        <v>0503</v>
      </c>
      <c r="F2164" s="30" t="s">
        <v>378</v>
      </c>
      <c r="G2164" s="30" t="s">
        <v>370</v>
      </c>
      <c r="H2164" s="31" t="s">
        <v>371</v>
      </c>
      <c r="I2164" s="32"/>
      <c r="J2164" s="32"/>
      <c r="K2164" s="32"/>
      <c r="L2164" s="32"/>
      <c r="M2164" s="32"/>
      <c r="N2164" s="32"/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2">
        <v>0</v>
      </c>
      <c r="V2164" s="32">
        <f t="shared" si="5915"/>
        <v>0</v>
      </c>
      <c r="W2164" s="32"/>
      <c r="X2164" s="32"/>
      <c r="Y2164" s="32"/>
      <c r="Z2164" s="32"/>
      <c r="AA2164" s="32"/>
      <c r="AB2164" s="32">
        <v>0</v>
      </c>
      <c r="AC2164" s="33">
        <v>100</v>
      </c>
      <c r="AD2164" s="33">
        <v>100</v>
      </c>
      <c r="AE2164" s="34">
        <f t="shared" si="5901"/>
        <v>100</v>
      </c>
      <c r="AF2164" s="32">
        <v>100</v>
      </c>
      <c r="AG2164" s="32">
        <v>0</v>
      </c>
      <c r="AH2164" s="32">
        <v>0</v>
      </c>
      <c r="AI2164" s="32">
        <v>0</v>
      </c>
      <c r="AJ2164" s="32">
        <v>0</v>
      </c>
      <c r="AK2164" s="32">
        <v>0</v>
      </c>
      <c r="AL2164" s="32">
        <f t="shared" si="5908"/>
        <v>100</v>
      </c>
      <c r="AM2164" s="32">
        <f t="shared" si="5909"/>
        <v>-100</v>
      </c>
      <c r="AN2164" s="12"/>
    </row>
    <row r="2165" spans="2:40" x14ac:dyDescent="0.3">
      <c r="B2165" s="30" t="s">
        <v>845</v>
      </c>
      <c r="C2165" s="30" t="s">
        <v>112</v>
      </c>
      <c r="D2165" s="30" t="s">
        <v>114</v>
      </c>
      <c r="E2165" s="15" t="str">
        <f t="shared" si="5913"/>
        <v>0503</v>
      </c>
      <c r="F2165" s="30" t="s">
        <v>378</v>
      </c>
      <c r="G2165" s="30" t="s">
        <v>56</v>
      </c>
      <c r="H2165" s="31" t="s">
        <v>57</v>
      </c>
      <c r="I2165" s="32">
        <f t="shared" ref="I2165:T2165" si="5921">I2166</f>
        <v>0</v>
      </c>
      <c r="J2165" s="32">
        <f t="shared" si="5921"/>
        <v>0</v>
      </c>
      <c r="K2165" s="32">
        <f t="shared" si="5921"/>
        <v>0</v>
      </c>
      <c r="L2165" s="32">
        <f t="shared" si="5921"/>
        <v>0</v>
      </c>
      <c r="M2165" s="32">
        <f t="shared" si="5921"/>
        <v>0</v>
      </c>
      <c r="N2165" s="32">
        <f t="shared" si="5921"/>
        <v>0</v>
      </c>
      <c r="O2165" s="32">
        <f t="shared" si="5921"/>
        <v>0</v>
      </c>
      <c r="P2165" s="32">
        <f t="shared" si="5921"/>
        <v>0</v>
      </c>
      <c r="Q2165" s="32">
        <f t="shared" si="5921"/>
        <v>0</v>
      </c>
      <c r="R2165" s="32">
        <f t="shared" si="5921"/>
        <v>0</v>
      </c>
      <c r="S2165" s="32">
        <f t="shared" si="5921"/>
        <v>0</v>
      </c>
      <c r="T2165" s="32">
        <f t="shared" si="5921"/>
        <v>0</v>
      </c>
      <c r="U2165" s="32">
        <v>0</v>
      </c>
      <c r="V2165" s="32">
        <f t="shared" si="5915"/>
        <v>0</v>
      </c>
      <c r="W2165" s="32">
        <f t="shared" ref="W2165:AD2165" si="5922">W2166</f>
        <v>0</v>
      </c>
      <c r="X2165" s="32">
        <f t="shared" si="5922"/>
        <v>0</v>
      </c>
      <c r="Y2165" s="32">
        <f t="shared" si="5922"/>
        <v>0</v>
      </c>
      <c r="Z2165" s="32">
        <f t="shared" si="5922"/>
        <v>0</v>
      </c>
      <c r="AA2165" s="32">
        <f t="shared" si="5922"/>
        <v>0</v>
      </c>
      <c r="AB2165" s="32">
        <f t="shared" si="5922"/>
        <v>70</v>
      </c>
      <c r="AC2165" s="33">
        <f t="shared" si="5922"/>
        <v>680</v>
      </c>
      <c r="AD2165" s="33">
        <f t="shared" si="5922"/>
        <v>680</v>
      </c>
      <c r="AE2165" s="34">
        <f t="shared" si="5901"/>
        <v>100</v>
      </c>
      <c r="AF2165" s="32">
        <f t="shared" ref="AF2165:AK2165" si="5923">AF2166</f>
        <v>680</v>
      </c>
      <c r="AG2165" s="32">
        <f t="shared" si="5923"/>
        <v>0</v>
      </c>
      <c r="AH2165" s="32">
        <f t="shared" si="5923"/>
        <v>0</v>
      </c>
      <c r="AI2165" s="32">
        <f t="shared" si="5923"/>
        <v>0</v>
      </c>
      <c r="AJ2165" s="32">
        <f t="shared" si="5923"/>
        <v>0</v>
      </c>
      <c r="AK2165" s="32">
        <f t="shared" si="5923"/>
        <v>0</v>
      </c>
      <c r="AL2165" s="32">
        <f t="shared" si="5908"/>
        <v>680</v>
      </c>
      <c r="AM2165" s="32">
        <f t="shared" si="5909"/>
        <v>-680</v>
      </c>
      <c r="AN2165" s="12"/>
    </row>
    <row r="2166" spans="2:40" ht="62.4" x14ac:dyDescent="0.3">
      <c r="B2166" s="30" t="s">
        <v>845</v>
      </c>
      <c r="C2166" s="30" t="s">
        <v>112</v>
      </c>
      <c r="D2166" s="30" t="s">
        <v>114</v>
      </c>
      <c r="E2166" s="15" t="str">
        <f t="shared" si="5913"/>
        <v>0503</v>
      </c>
      <c r="F2166" s="30" t="s">
        <v>378</v>
      </c>
      <c r="G2166" s="30" t="s">
        <v>472</v>
      </c>
      <c r="H2166" s="31" t="s">
        <v>473</v>
      </c>
      <c r="I2166" s="32"/>
      <c r="J2166" s="32"/>
      <c r="K2166" s="32"/>
      <c r="L2166" s="32"/>
      <c r="M2166" s="32"/>
      <c r="N2166" s="32"/>
      <c r="O2166" s="32">
        <v>0</v>
      </c>
      <c r="P2166" s="32">
        <v>0</v>
      </c>
      <c r="Q2166" s="32">
        <v>0</v>
      </c>
      <c r="R2166" s="32">
        <v>0</v>
      </c>
      <c r="S2166" s="32">
        <v>0</v>
      </c>
      <c r="T2166" s="32">
        <v>0</v>
      </c>
      <c r="U2166" s="32">
        <v>0</v>
      </c>
      <c r="V2166" s="32">
        <f t="shared" si="5915"/>
        <v>0</v>
      </c>
      <c r="W2166" s="32"/>
      <c r="X2166" s="32"/>
      <c r="Y2166" s="32"/>
      <c r="Z2166" s="32"/>
      <c r="AA2166" s="32"/>
      <c r="AB2166" s="32">
        <v>70</v>
      </c>
      <c r="AC2166" s="33">
        <v>680</v>
      </c>
      <c r="AD2166" s="33">
        <v>680</v>
      </c>
      <c r="AE2166" s="34">
        <f t="shared" si="5901"/>
        <v>100</v>
      </c>
      <c r="AF2166" s="32">
        <v>680</v>
      </c>
      <c r="AG2166" s="32">
        <v>0</v>
      </c>
      <c r="AH2166" s="32">
        <v>0</v>
      </c>
      <c r="AI2166" s="32">
        <v>0</v>
      </c>
      <c r="AJ2166" s="32">
        <v>0</v>
      </c>
      <c r="AK2166" s="32">
        <v>0</v>
      </c>
      <c r="AL2166" s="32">
        <f t="shared" si="5908"/>
        <v>680</v>
      </c>
      <c r="AM2166" s="32">
        <f t="shared" si="5909"/>
        <v>-680</v>
      </c>
      <c r="AN2166" s="12"/>
    </row>
    <row r="2167" spans="2:40" s="22" customFormat="1" ht="31.2" hidden="1" customHeight="1" x14ac:dyDescent="0.3">
      <c r="B2167" s="23" t="s">
        <v>845</v>
      </c>
      <c r="C2167" s="23" t="s">
        <v>112</v>
      </c>
      <c r="D2167" s="23" t="s">
        <v>112</v>
      </c>
      <c r="E2167" s="24" t="str">
        <f t="shared" si="5913"/>
        <v>0505</v>
      </c>
      <c r="F2167" s="23"/>
      <c r="G2167" s="23"/>
      <c r="H2167" s="25" t="s">
        <v>124</v>
      </c>
      <c r="I2167" s="26">
        <f t="shared" ref="I2167:I2170" si="5924">I2168</f>
        <v>0</v>
      </c>
      <c r="J2167" s="26">
        <f t="shared" ref="J2167:J2170" si="5925">J2168</f>
        <v>0</v>
      </c>
      <c r="K2167" s="26">
        <f t="shared" ref="K2167:K2170" si="5926">K2168</f>
        <v>0</v>
      </c>
      <c r="L2167" s="26">
        <f t="shared" ref="L2167:L2170" si="5927">L2168</f>
        <v>0</v>
      </c>
      <c r="M2167" s="26">
        <f t="shared" ref="M2167:M2170" si="5928">M2168</f>
        <v>0</v>
      </c>
      <c r="N2167" s="26">
        <f t="shared" ref="N2167:N2170" si="5929">N2168</f>
        <v>0</v>
      </c>
      <c r="O2167" s="26">
        <f t="shared" ref="O2167:U2167" si="5930">O2168+O2176</f>
        <v>0</v>
      </c>
      <c r="P2167" s="26">
        <f t="shared" si="5930"/>
        <v>0</v>
      </c>
      <c r="Q2167" s="26">
        <f t="shared" si="5930"/>
        <v>0</v>
      </c>
      <c r="R2167" s="26">
        <f t="shared" si="5930"/>
        <v>0</v>
      </c>
      <c r="S2167" s="26">
        <f t="shared" si="5930"/>
        <v>0</v>
      </c>
      <c r="T2167" s="26">
        <f t="shared" si="5930"/>
        <v>0</v>
      </c>
      <c r="U2167" s="26">
        <f t="shared" si="5930"/>
        <v>0</v>
      </c>
      <c r="V2167" s="26">
        <f t="shared" si="5915"/>
        <v>0</v>
      </c>
      <c r="W2167" s="26">
        <f t="shared" ref="W2167:AD2167" si="5931">W2168+W2176</f>
        <v>1700</v>
      </c>
      <c r="X2167" s="26">
        <f t="shared" si="5931"/>
        <v>0</v>
      </c>
      <c r="Y2167" s="26">
        <f t="shared" si="5931"/>
        <v>0</v>
      </c>
      <c r="Z2167" s="26">
        <f t="shared" si="5931"/>
        <v>604.4</v>
      </c>
      <c r="AA2167" s="26">
        <f t="shared" si="5931"/>
        <v>0</v>
      </c>
      <c r="AB2167" s="32">
        <f t="shared" si="5931"/>
        <v>0</v>
      </c>
      <c r="AC2167" s="27">
        <f t="shared" si="5931"/>
        <v>0</v>
      </c>
      <c r="AD2167" s="33">
        <f t="shared" si="5931"/>
        <v>0</v>
      </c>
      <c r="AE2167" s="28" t="e">
        <f t="shared" si="5901"/>
        <v>#DIV/0!</v>
      </c>
      <c r="AF2167" s="42">
        <f t="shared" ref="AF2167:AK2167" si="5932">AF2168+AF2176</f>
        <v>0</v>
      </c>
      <c r="AG2167" s="42">
        <f t="shared" si="5932"/>
        <v>0</v>
      </c>
      <c r="AH2167" s="43">
        <f t="shared" si="5932"/>
        <v>0</v>
      </c>
      <c r="AI2167" s="43">
        <f t="shared" si="5932"/>
        <v>0</v>
      </c>
      <c r="AJ2167" s="43">
        <f t="shared" si="5932"/>
        <v>0</v>
      </c>
      <c r="AK2167" s="43">
        <f t="shared" si="5932"/>
        <v>0</v>
      </c>
      <c r="AL2167" s="43">
        <f t="shared" si="5908"/>
        <v>0</v>
      </c>
      <c r="AM2167" s="43">
        <f t="shared" si="5909"/>
        <v>0</v>
      </c>
      <c r="AN2167" s="37" t="s">
        <v>35</v>
      </c>
    </row>
    <row r="2168" spans="2:40" ht="31.2" hidden="1" customHeight="1" x14ac:dyDescent="0.3">
      <c r="B2168" s="30" t="s">
        <v>845</v>
      </c>
      <c r="C2168" s="30" t="s">
        <v>112</v>
      </c>
      <c r="D2168" s="30" t="s">
        <v>112</v>
      </c>
      <c r="E2168" s="15" t="str">
        <f t="shared" si="5913"/>
        <v>0505</v>
      </c>
      <c r="F2168" s="30" t="s">
        <v>712</v>
      </c>
      <c r="G2168" s="30"/>
      <c r="H2168" s="31" t="s">
        <v>713</v>
      </c>
      <c r="I2168" s="32">
        <f t="shared" si="5924"/>
        <v>0</v>
      </c>
      <c r="J2168" s="32">
        <f t="shared" si="5925"/>
        <v>0</v>
      </c>
      <c r="K2168" s="32">
        <f t="shared" si="5926"/>
        <v>0</v>
      </c>
      <c r="L2168" s="32">
        <f t="shared" si="5927"/>
        <v>0</v>
      </c>
      <c r="M2168" s="32">
        <f t="shared" si="5928"/>
        <v>0</v>
      </c>
      <c r="N2168" s="32">
        <f t="shared" si="5929"/>
        <v>0</v>
      </c>
      <c r="O2168" s="32">
        <f t="shared" ref="O2168:O2170" si="5933">O2169</f>
        <v>0</v>
      </c>
      <c r="P2168" s="32">
        <f t="shared" ref="P2168:P2170" si="5934">P2169</f>
        <v>0</v>
      </c>
      <c r="Q2168" s="32">
        <f t="shared" ref="Q2168:Q2170" si="5935">Q2169</f>
        <v>0</v>
      </c>
      <c r="R2168" s="32">
        <f t="shared" ref="R2168:R2170" si="5936">R2169</f>
        <v>0</v>
      </c>
      <c r="S2168" s="32">
        <f t="shared" ref="S2168:S2170" si="5937">S2169</f>
        <v>0</v>
      </c>
      <c r="T2168" s="32">
        <f t="shared" ref="T2168:T2170" si="5938">T2169</f>
        <v>0</v>
      </c>
      <c r="U2168" s="32">
        <v>0</v>
      </c>
      <c r="V2168" s="32">
        <f t="shared" si="5915"/>
        <v>0</v>
      </c>
      <c r="W2168" s="32">
        <f t="shared" ref="W2168:W2170" si="5939">W2169</f>
        <v>0</v>
      </c>
      <c r="X2168" s="32">
        <f t="shared" ref="X2168:X2170" si="5940">X2169</f>
        <v>0</v>
      </c>
      <c r="Y2168" s="32">
        <f t="shared" ref="Y2168:Y2170" si="5941">Y2169</f>
        <v>0</v>
      </c>
      <c r="Z2168" s="32">
        <f t="shared" ref="Z2168:Z2170" si="5942">Z2169</f>
        <v>0</v>
      </c>
      <c r="AA2168" s="32">
        <f t="shared" ref="AA2168:AA2170" si="5943">AA2169</f>
        <v>0</v>
      </c>
      <c r="AB2168" s="32">
        <f t="shared" ref="AB2168:AB2170" si="5944">AB2169</f>
        <v>0</v>
      </c>
      <c r="AC2168" s="33">
        <f t="shared" ref="AC2168:AC2170" si="5945">AC2169</f>
        <v>0</v>
      </c>
      <c r="AD2168" s="33">
        <f t="shared" ref="AD2168:AD2170" si="5946">AD2169</f>
        <v>0</v>
      </c>
      <c r="AE2168" s="34" t="e">
        <f t="shared" si="5901"/>
        <v>#DIV/0!</v>
      </c>
      <c r="AF2168" s="35">
        <f t="shared" ref="AF2168:AF2170" si="5947">AF2169</f>
        <v>0</v>
      </c>
      <c r="AG2168" s="35">
        <f t="shared" ref="AG2168:AG2170" si="5948">AG2169</f>
        <v>0</v>
      </c>
      <c r="AH2168" s="36">
        <f t="shared" ref="AH2168:AH2170" si="5949">AH2169</f>
        <v>0</v>
      </c>
      <c r="AI2168" s="36">
        <f t="shared" ref="AI2168:AI2170" si="5950">AI2169</f>
        <v>0</v>
      </c>
      <c r="AJ2168" s="36">
        <f t="shared" ref="AJ2168:AJ2170" si="5951">AJ2169</f>
        <v>0</v>
      </c>
      <c r="AK2168" s="36">
        <f t="shared" ref="AK2168:AK2170" si="5952">AK2169</f>
        <v>0</v>
      </c>
      <c r="AL2168" s="36">
        <f t="shared" si="5908"/>
        <v>0</v>
      </c>
      <c r="AM2168" s="36">
        <f t="shared" si="5909"/>
        <v>0</v>
      </c>
      <c r="AN2168" s="37" t="s">
        <v>35</v>
      </c>
    </row>
    <row r="2169" spans="2:40" ht="31.2" hidden="1" customHeight="1" x14ac:dyDescent="0.3">
      <c r="B2169" s="30" t="s">
        <v>845</v>
      </c>
      <c r="C2169" s="30" t="s">
        <v>112</v>
      </c>
      <c r="D2169" s="30" t="s">
        <v>112</v>
      </c>
      <c r="E2169" s="15" t="str">
        <f t="shared" si="5913"/>
        <v>0505</v>
      </c>
      <c r="F2169" s="30" t="s">
        <v>813</v>
      </c>
      <c r="G2169" s="30"/>
      <c r="H2169" s="31" t="s">
        <v>814</v>
      </c>
      <c r="I2169" s="32">
        <f t="shared" si="5924"/>
        <v>0</v>
      </c>
      <c r="J2169" s="32">
        <f t="shared" si="5925"/>
        <v>0</v>
      </c>
      <c r="K2169" s="32">
        <f t="shared" si="5926"/>
        <v>0</v>
      </c>
      <c r="L2169" s="32">
        <f t="shared" si="5927"/>
        <v>0</v>
      </c>
      <c r="M2169" s="32">
        <f t="shared" si="5928"/>
        <v>0</v>
      </c>
      <c r="N2169" s="32">
        <f t="shared" si="5929"/>
        <v>0</v>
      </c>
      <c r="O2169" s="32">
        <f t="shared" si="5933"/>
        <v>0</v>
      </c>
      <c r="P2169" s="32">
        <f t="shared" si="5934"/>
        <v>0</v>
      </c>
      <c r="Q2169" s="32">
        <f t="shared" si="5935"/>
        <v>0</v>
      </c>
      <c r="R2169" s="32">
        <f t="shared" si="5936"/>
        <v>0</v>
      </c>
      <c r="S2169" s="32">
        <f t="shared" si="5937"/>
        <v>0</v>
      </c>
      <c r="T2169" s="32">
        <f t="shared" si="5938"/>
        <v>0</v>
      </c>
      <c r="U2169" s="32">
        <v>0</v>
      </c>
      <c r="V2169" s="32">
        <f t="shared" si="5915"/>
        <v>0</v>
      </c>
      <c r="W2169" s="32">
        <f t="shared" si="5939"/>
        <v>0</v>
      </c>
      <c r="X2169" s="32">
        <f t="shared" si="5940"/>
        <v>0</v>
      </c>
      <c r="Y2169" s="32">
        <f t="shared" si="5941"/>
        <v>0</v>
      </c>
      <c r="Z2169" s="32">
        <f t="shared" si="5942"/>
        <v>0</v>
      </c>
      <c r="AA2169" s="32">
        <f t="shared" si="5943"/>
        <v>0</v>
      </c>
      <c r="AB2169" s="32">
        <f t="shared" si="5944"/>
        <v>0</v>
      </c>
      <c r="AC2169" s="33">
        <f t="shared" si="5945"/>
        <v>0</v>
      </c>
      <c r="AD2169" s="33">
        <f t="shared" si="5946"/>
        <v>0</v>
      </c>
      <c r="AE2169" s="34" t="e">
        <f t="shared" si="5901"/>
        <v>#DIV/0!</v>
      </c>
      <c r="AF2169" s="35">
        <f t="shared" si="5947"/>
        <v>0</v>
      </c>
      <c r="AG2169" s="35">
        <f t="shared" si="5948"/>
        <v>0</v>
      </c>
      <c r="AH2169" s="36">
        <f t="shared" si="5949"/>
        <v>0</v>
      </c>
      <c r="AI2169" s="36">
        <f t="shared" si="5950"/>
        <v>0</v>
      </c>
      <c r="AJ2169" s="36">
        <f t="shared" si="5951"/>
        <v>0</v>
      </c>
      <c r="AK2169" s="36">
        <f t="shared" si="5952"/>
        <v>0</v>
      </c>
      <c r="AL2169" s="36">
        <f t="shared" si="5908"/>
        <v>0</v>
      </c>
      <c r="AM2169" s="36">
        <f t="shared" si="5909"/>
        <v>0</v>
      </c>
      <c r="AN2169" s="37" t="s">
        <v>35</v>
      </c>
    </row>
    <row r="2170" spans="2:40" ht="31.2" hidden="1" customHeight="1" x14ac:dyDescent="0.3">
      <c r="B2170" s="30" t="s">
        <v>845</v>
      </c>
      <c r="C2170" s="30" t="s">
        <v>112</v>
      </c>
      <c r="D2170" s="30" t="s">
        <v>112</v>
      </c>
      <c r="E2170" s="15" t="str">
        <f t="shared" si="5913"/>
        <v>0505</v>
      </c>
      <c r="F2170" s="30" t="s">
        <v>815</v>
      </c>
      <c r="G2170" s="30"/>
      <c r="H2170" s="31" t="s">
        <v>816</v>
      </c>
      <c r="I2170" s="32">
        <f t="shared" si="5924"/>
        <v>0</v>
      </c>
      <c r="J2170" s="32">
        <f t="shared" si="5925"/>
        <v>0</v>
      </c>
      <c r="K2170" s="32">
        <f t="shared" si="5926"/>
        <v>0</v>
      </c>
      <c r="L2170" s="32">
        <f t="shared" si="5927"/>
        <v>0</v>
      </c>
      <c r="M2170" s="32">
        <f t="shared" si="5928"/>
        <v>0</v>
      </c>
      <c r="N2170" s="32">
        <f t="shared" si="5929"/>
        <v>0</v>
      </c>
      <c r="O2170" s="32">
        <f t="shared" si="5933"/>
        <v>0</v>
      </c>
      <c r="P2170" s="32">
        <f t="shared" si="5934"/>
        <v>0</v>
      </c>
      <c r="Q2170" s="32">
        <f t="shared" si="5935"/>
        <v>0</v>
      </c>
      <c r="R2170" s="32">
        <f t="shared" si="5936"/>
        <v>0</v>
      </c>
      <c r="S2170" s="32">
        <f t="shared" si="5937"/>
        <v>0</v>
      </c>
      <c r="T2170" s="32">
        <f t="shared" si="5938"/>
        <v>0</v>
      </c>
      <c r="U2170" s="32">
        <v>0</v>
      </c>
      <c r="V2170" s="32">
        <f t="shared" si="5915"/>
        <v>0</v>
      </c>
      <c r="W2170" s="32">
        <f t="shared" si="5939"/>
        <v>0</v>
      </c>
      <c r="X2170" s="32">
        <f t="shared" si="5940"/>
        <v>0</v>
      </c>
      <c r="Y2170" s="32">
        <f t="shared" si="5941"/>
        <v>0</v>
      </c>
      <c r="Z2170" s="32">
        <f t="shared" si="5942"/>
        <v>0</v>
      </c>
      <c r="AA2170" s="32">
        <f t="shared" si="5943"/>
        <v>0</v>
      </c>
      <c r="AB2170" s="32">
        <f t="shared" si="5944"/>
        <v>0</v>
      </c>
      <c r="AC2170" s="33">
        <f t="shared" si="5945"/>
        <v>0</v>
      </c>
      <c r="AD2170" s="33">
        <f t="shared" si="5946"/>
        <v>0</v>
      </c>
      <c r="AE2170" s="34" t="e">
        <f t="shared" si="5901"/>
        <v>#DIV/0!</v>
      </c>
      <c r="AF2170" s="35">
        <f t="shared" si="5947"/>
        <v>0</v>
      </c>
      <c r="AG2170" s="35">
        <f t="shared" si="5948"/>
        <v>0</v>
      </c>
      <c r="AH2170" s="36">
        <f t="shared" si="5949"/>
        <v>0</v>
      </c>
      <c r="AI2170" s="36">
        <f t="shared" si="5950"/>
        <v>0</v>
      </c>
      <c r="AJ2170" s="36">
        <f t="shared" si="5951"/>
        <v>0</v>
      </c>
      <c r="AK2170" s="36">
        <f t="shared" si="5952"/>
        <v>0</v>
      </c>
      <c r="AL2170" s="36">
        <f t="shared" si="5908"/>
        <v>0</v>
      </c>
      <c r="AM2170" s="36">
        <f t="shared" si="5909"/>
        <v>0</v>
      </c>
      <c r="AN2170" s="37" t="s">
        <v>35</v>
      </c>
    </row>
    <row r="2171" spans="2:40" ht="31.2" hidden="1" customHeight="1" x14ac:dyDescent="0.3">
      <c r="B2171" s="30" t="s">
        <v>845</v>
      </c>
      <c r="C2171" s="30" t="s">
        <v>112</v>
      </c>
      <c r="D2171" s="30" t="s">
        <v>112</v>
      </c>
      <c r="E2171" s="15" t="str">
        <f t="shared" si="5913"/>
        <v>0505</v>
      </c>
      <c r="F2171" s="30" t="s">
        <v>817</v>
      </c>
      <c r="G2171" s="30"/>
      <c r="H2171" s="31" t="s">
        <v>67</v>
      </c>
      <c r="I2171" s="32">
        <f t="shared" ref="I2171:T2171" si="5953">I2172+I2174</f>
        <v>0</v>
      </c>
      <c r="J2171" s="32">
        <f t="shared" si="5953"/>
        <v>0</v>
      </c>
      <c r="K2171" s="32">
        <f t="shared" si="5953"/>
        <v>0</v>
      </c>
      <c r="L2171" s="32">
        <f t="shared" si="5953"/>
        <v>0</v>
      </c>
      <c r="M2171" s="32">
        <f t="shared" si="5953"/>
        <v>0</v>
      </c>
      <c r="N2171" s="32">
        <f t="shared" si="5953"/>
        <v>0</v>
      </c>
      <c r="O2171" s="32">
        <f t="shared" si="5953"/>
        <v>0</v>
      </c>
      <c r="P2171" s="32">
        <f t="shared" si="5953"/>
        <v>0</v>
      </c>
      <c r="Q2171" s="32">
        <f t="shared" si="5953"/>
        <v>0</v>
      </c>
      <c r="R2171" s="32">
        <f t="shared" si="5953"/>
        <v>0</v>
      </c>
      <c r="S2171" s="32">
        <f t="shared" si="5953"/>
        <v>0</v>
      </c>
      <c r="T2171" s="32">
        <f t="shared" si="5953"/>
        <v>0</v>
      </c>
      <c r="U2171" s="32">
        <v>0</v>
      </c>
      <c r="V2171" s="32">
        <f t="shared" si="5915"/>
        <v>0</v>
      </c>
      <c r="W2171" s="32">
        <f t="shared" ref="W2171:AD2171" si="5954">W2172+W2174</f>
        <v>0</v>
      </c>
      <c r="X2171" s="32">
        <f t="shared" si="5954"/>
        <v>0</v>
      </c>
      <c r="Y2171" s="32">
        <f t="shared" si="5954"/>
        <v>0</v>
      </c>
      <c r="Z2171" s="32">
        <f t="shared" si="5954"/>
        <v>0</v>
      </c>
      <c r="AA2171" s="32">
        <f t="shared" si="5954"/>
        <v>0</v>
      </c>
      <c r="AB2171" s="32">
        <f t="shared" si="5954"/>
        <v>0</v>
      </c>
      <c r="AC2171" s="33">
        <f t="shared" si="5954"/>
        <v>0</v>
      </c>
      <c r="AD2171" s="33">
        <f t="shared" si="5954"/>
        <v>0</v>
      </c>
      <c r="AE2171" s="34" t="e">
        <f t="shared" si="5901"/>
        <v>#DIV/0!</v>
      </c>
      <c r="AF2171" s="35">
        <f t="shared" ref="AF2171:AK2171" si="5955">AF2172+AF2174</f>
        <v>0</v>
      </c>
      <c r="AG2171" s="35">
        <f t="shared" si="5955"/>
        <v>0</v>
      </c>
      <c r="AH2171" s="36">
        <f t="shared" si="5955"/>
        <v>0</v>
      </c>
      <c r="AI2171" s="36">
        <f t="shared" si="5955"/>
        <v>0</v>
      </c>
      <c r="AJ2171" s="36">
        <f t="shared" si="5955"/>
        <v>0</v>
      </c>
      <c r="AK2171" s="36">
        <f t="shared" si="5955"/>
        <v>0</v>
      </c>
      <c r="AL2171" s="36">
        <f t="shared" si="5908"/>
        <v>0</v>
      </c>
      <c r="AM2171" s="36">
        <f t="shared" si="5909"/>
        <v>0</v>
      </c>
      <c r="AN2171" s="37" t="s">
        <v>35</v>
      </c>
    </row>
    <row r="2172" spans="2:40" ht="78" hidden="1" customHeight="1" x14ac:dyDescent="0.3">
      <c r="B2172" s="30" t="s">
        <v>845</v>
      </c>
      <c r="C2172" s="30" t="s">
        <v>112</v>
      </c>
      <c r="D2172" s="30" t="s">
        <v>112</v>
      </c>
      <c r="E2172" s="15" t="str">
        <f t="shared" si="5913"/>
        <v>0505</v>
      </c>
      <c r="F2172" s="30" t="s">
        <v>817</v>
      </c>
      <c r="G2172" s="30" t="s">
        <v>68</v>
      </c>
      <c r="H2172" s="31" t="s">
        <v>69</v>
      </c>
      <c r="I2172" s="32">
        <f t="shared" ref="I2172:T2172" si="5956">I2173</f>
        <v>0</v>
      </c>
      <c r="J2172" s="32">
        <f t="shared" si="5956"/>
        <v>0</v>
      </c>
      <c r="K2172" s="32">
        <f t="shared" si="5956"/>
        <v>0</v>
      </c>
      <c r="L2172" s="32">
        <f t="shared" si="5956"/>
        <v>0</v>
      </c>
      <c r="M2172" s="32">
        <f t="shared" si="5956"/>
        <v>0</v>
      </c>
      <c r="N2172" s="32">
        <f t="shared" si="5956"/>
        <v>0</v>
      </c>
      <c r="O2172" s="32">
        <f t="shared" si="5956"/>
        <v>0</v>
      </c>
      <c r="P2172" s="32">
        <f t="shared" si="5956"/>
        <v>0</v>
      </c>
      <c r="Q2172" s="32">
        <f t="shared" si="5956"/>
        <v>0</v>
      </c>
      <c r="R2172" s="32">
        <f t="shared" si="5956"/>
        <v>0</v>
      </c>
      <c r="S2172" s="32">
        <f t="shared" si="5956"/>
        <v>0</v>
      </c>
      <c r="T2172" s="32">
        <f t="shared" si="5956"/>
        <v>0</v>
      </c>
      <c r="U2172" s="32">
        <v>0</v>
      </c>
      <c r="V2172" s="32">
        <f t="shared" si="5915"/>
        <v>0</v>
      </c>
      <c r="W2172" s="32">
        <f t="shared" ref="W2172:AD2172" si="5957">W2173</f>
        <v>0</v>
      </c>
      <c r="X2172" s="32">
        <f t="shared" si="5957"/>
        <v>0</v>
      </c>
      <c r="Y2172" s="32">
        <f t="shared" si="5957"/>
        <v>0</v>
      </c>
      <c r="Z2172" s="32">
        <f t="shared" si="5957"/>
        <v>0</v>
      </c>
      <c r="AA2172" s="32">
        <f t="shared" si="5957"/>
        <v>0</v>
      </c>
      <c r="AB2172" s="32">
        <f t="shared" si="5957"/>
        <v>0</v>
      </c>
      <c r="AC2172" s="33">
        <f t="shared" si="5957"/>
        <v>0</v>
      </c>
      <c r="AD2172" s="33">
        <f t="shared" si="5957"/>
        <v>0</v>
      </c>
      <c r="AE2172" s="34" t="e">
        <f t="shared" si="5901"/>
        <v>#DIV/0!</v>
      </c>
      <c r="AF2172" s="35">
        <f t="shared" ref="AF2172:AK2172" si="5958">AF2173</f>
        <v>0</v>
      </c>
      <c r="AG2172" s="35">
        <f t="shared" si="5958"/>
        <v>0</v>
      </c>
      <c r="AH2172" s="36">
        <f t="shared" si="5958"/>
        <v>0</v>
      </c>
      <c r="AI2172" s="36">
        <f t="shared" si="5958"/>
        <v>0</v>
      </c>
      <c r="AJ2172" s="36">
        <f t="shared" si="5958"/>
        <v>0</v>
      </c>
      <c r="AK2172" s="36">
        <f t="shared" si="5958"/>
        <v>0</v>
      </c>
      <c r="AL2172" s="36">
        <f t="shared" si="5908"/>
        <v>0</v>
      </c>
      <c r="AM2172" s="36">
        <f t="shared" si="5909"/>
        <v>0</v>
      </c>
      <c r="AN2172" s="37" t="s">
        <v>35</v>
      </c>
    </row>
    <row r="2173" spans="2:40" ht="15.6" hidden="1" customHeight="1" x14ac:dyDescent="0.3">
      <c r="B2173" s="30" t="s">
        <v>845</v>
      </c>
      <c r="C2173" s="30" t="s">
        <v>112</v>
      </c>
      <c r="D2173" s="30" t="s">
        <v>112</v>
      </c>
      <c r="E2173" s="15" t="str">
        <f t="shared" si="5913"/>
        <v>0505</v>
      </c>
      <c r="F2173" s="30" t="s">
        <v>817</v>
      </c>
      <c r="G2173" s="30" t="s">
        <v>70</v>
      </c>
      <c r="H2173" s="31" t="s">
        <v>71</v>
      </c>
      <c r="I2173" s="32"/>
      <c r="J2173" s="32"/>
      <c r="K2173" s="32"/>
      <c r="L2173" s="32"/>
      <c r="M2173" s="32"/>
      <c r="N2173" s="32"/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2">
        <v>0</v>
      </c>
      <c r="V2173" s="32">
        <f t="shared" si="5915"/>
        <v>0</v>
      </c>
      <c r="W2173" s="32"/>
      <c r="X2173" s="32"/>
      <c r="Y2173" s="32"/>
      <c r="Z2173" s="32"/>
      <c r="AA2173" s="32"/>
      <c r="AB2173" s="32">
        <v>0</v>
      </c>
      <c r="AC2173" s="33">
        <v>0</v>
      </c>
      <c r="AD2173" s="33">
        <v>0</v>
      </c>
      <c r="AE2173" s="34" t="e">
        <f t="shared" si="5901"/>
        <v>#DIV/0!</v>
      </c>
      <c r="AF2173" s="35">
        <v>0</v>
      </c>
      <c r="AG2173" s="35">
        <v>0</v>
      </c>
      <c r="AH2173" s="36">
        <v>0</v>
      </c>
      <c r="AI2173" s="36">
        <v>0</v>
      </c>
      <c r="AJ2173" s="36">
        <v>0</v>
      </c>
      <c r="AK2173" s="36">
        <v>0</v>
      </c>
      <c r="AL2173" s="36">
        <f t="shared" si="5908"/>
        <v>0</v>
      </c>
      <c r="AM2173" s="36">
        <f t="shared" si="5909"/>
        <v>0</v>
      </c>
      <c r="AN2173" s="37" t="s">
        <v>35</v>
      </c>
    </row>
    <row r="2174" spans="2:40" ht="31.2" hidden="1" customHeight="1" x14ac:dyDescent="0.3">
      <c r="B2174" s="30" t="s">
        <v>845</v>
      </c>
      <c r="C2174" s="30" t="s">
        <v>112</v>
      </c>
      <c r="D2174" s="30" t="s">
        <v>112</v>
      </c>
      <c r="E2174" s="15" t="str">
        <f t="shared" si="5913"/>
        <v>0505</v>
      </c>
      <c r="F2174" s="30" t="s">
        <v>817</v>
      </c>
      <c r="G2174" s="30" t="s">
        <v>50</v>
      </c>
      <c r="H2174" s="31" t="s">
        <v>51</v>
      </c>
      <c r="I2174" s="32">
        <f t="shared" ref="I2174:T2174" si="5959">I2175</f>
        <v>0</v>
      </c>
      <c r="J2174" s="32">
        <f t="shared" si="5959"/>
        <v>0</v>
      </c>
      <c r="K2174" s="32">
        <f t="shared" si="5959"/>
        <v>0</v>
      </c>
      <c r="L2174" s="32">
        <f t="shared" si="5959"/>
        <v>0</v>
      </c>
      <c r="M2174" s="32">
        <f t="shared" si="5959"/>
        <v>0</v>
      </c>
      <c r="N2174" s="32">
        <f t="shared" si="5959"/>
        <v>0</v>
      </c>
      <c r="O2174" s="32">
        <f t="shared" si="5959"/>
        <v>0</v>
      </c>
      <c r="P2174" s="32">
        <f t="shared" si="5959"/>
        <v>0</v>
      </c>
      <c r="Q2174" s="32">
        <f t="shared" si="5959"/>
        <v>0</v>
      </c>
      <c r="R2174" s="32">
        <f t="shared" si="5959"/>
        <v>0</v>
      </c>
      <c r="S2174" s="32">
        <f t="shared" si="5959"/>
        <v>0</v>
      </c>
      <c r="T2174" s="32">
        <f t="shared" si="5959"/>
        <v>0</v>
      </c>
      <c r="U2174" s="32">
        <v>0</v>
      </c>
      <c r="V2174" s="32">
        <f t="shared" si="5915"/>
        <v>0</v>
      </c>
      <c r="W2174" s="32">
        <f t="shared" ref="W2174:AD2174" si="5960">W2175</f>
        <v>0</v>
      </c>
      <c r="X2174" s="32">
        <f t="shared" si="5960"/>
        <v>0</v>
      </c>
      <c r="Y2174" s="32">
        <f t="shared" si="5960"/>
        <v>0</v>
      </c>
      <c r="Z2174" s="32">
        <f t="shared" si="5960"/>
        <v>0</v>
      </c>
      <c r="AA2174" s="32">
        <f t="shared" si="5960"/>
        <v>0</v>
      </c>
      <c r="AB2174" s="32">
        <f t="shared" si="5960"/>
        <v>0</v>
      </c>
      <c r="AC2174" s="33">
        <f t="shared" si="5960"/>
        <v>0</v>
      </c>
      <c r="AD2174" s="33">
        <f t="shared" si="5960"/>
        <v>0</v>
      </c>
      <c r="AE2174" s="34" t="e">
        <f t="shared" si="5901"/>
        <v>#DIV/0!</v>
      </c>
      <c r="AF2174" s="35">
        <f t="shared" ref="AF2174:AK2174" si="5961">AF2175</f>
        <v>0</v>
      </c>
      <c r="AG2174" s="35">
        <f t="shared" si="5961"/>
        <v>0</v>
      </c>
      <c r="AH2174" s="36">
        <f t="shared" si="5961"/>
        <v>0</v>
      </c>
      <c r="AI2174" s="36">
        <f t="shared" si="5961"/>
        <v>0</v>
      </c>
      <c r="AJ2174" s="36">
        <f t="shared" si="5961"/>
        <v>0</v>
      </c>
      <c r="AK2174" s="36">
        <f t="shared" si="5961"/>
        <v>0</v>
      </c>
      <c r="AL2174" s="36">
        <f t="shared" si="5908"/>
        <v>0</v>
      </c>
      <c r="AM2174" s="36">
        <f t="shared" si="5909"/>
        <v>0</v>
      </c>
      <c r="AN2174" s="37" t="s">
        <v>35</v>
      </c>
    </row>
    <row r="2175" spans="2:40" ht="31.2" hidden="1" customHeight="1" x14ac:dyDescent="0.3">
      <c r="B2175" s="30" t="s">
        <v>845</v>
      </c>
      <c r="C2175" s="30" t="s">
        <v>112</v>
      </c>
      <c r="D2175" s="30" t="s">
        <v>112</v>
      </c>
      <c r="E2175" s="15" t="str">
        <f t="shared" si="5913"/>
        <v>0505</v>
      </c>
      <c r="F2175" s="30" t="s">
        <v>817</v>
      </c>
      <c r="G2175" s="30" t="s">
        <v>52</v>
      </c>
      <c r="H2175" s="31" t="s">
        <v>53</v>
      </c>
      <c r="I2175" s="32"/>
      <c r="J2175" s="32"/>
      <c r="K2175" s="32"/>
      <c r="L2175" s="32"/>
      <c r="M2175" s="32"/>
      <c r="N2175" s="32"/>
      <c r="O2175" s="32">
        <v>0</v>
      </c>
      <c r="P2175" s="32">
        <v>0</v>
      </c>
      <c r="Q2175" s="32">
        <v>0</v>
      </c>
      <c r="R2175" s="32">
        <v>0</v>
      </c>
      <c r="S2175" s="32">
        <v>0</v>
      </c>
      <c r="T2175" s="32">
        <v>0</v>
      </c>
      <c r="U2175" s="32">
        <v>0</v>
      </c>
      <c r="V2175" s="32">
        <f t="shared" si="5915"/>
        <v>0</v>
      </c>
      <c r="W2175" s="32"/>
      <c r="X2175" s="32"/>
      <c r="Y2175" s="32"/>
      <c r="Z2175" s="32"/>
      <c r="AA2175" s="32"/>
      <c r="AB2175" s="32">
        <v>0</v>
      </c>
      <c r="AC2175" s="33">
        <v>0</v>
      </c>
      <c r="AD2175" s="33">
        <v>0</v>
      </c>
      <c r="AE2175" s="34" t="e">
        <f t="shared" si="5901"/>
        <v>#DIV/0!</v>
      </c>
      <c r="AF2175" s="35">
        <v>0</v>
      </c>
      <c r="AG2175" s="35">
        <v>0</v>
      </c>
      <c r="AH2175" s="36">
        <v>0</v>
      </c>
      <c r="AI2175" s="36">
        <v>0</v>
      </c>
      <c r="AJ2175" s="36">
        <v>0</v>
      </c>
      <c r="AK2175" s="36">
        <v>0</v>
      </c>
      <c r="AL2175" s="36">
        <f t="shared" si="5908"/>
        <v>0</v>
      </c>
      <c r="AM2175" s="36">
        <f t="shared" si="5909"/>
        <v>0</v>
      </c>
      <c r="AN2175" s="37" t="s">
        <v>35</v>
      </c>
    </row>
    <row r="2176" spans="2:40" ht="31.2" hidden="1" customHeight="1" x14ac:dyDescent="0.3">
      <c r="B2176" s="30" t="s">
        <v>845</v>
      </c>
      <c r="C2176" s="30" t="s">
        <v>112</v>
      </c>
      <c r="D2176" s="30" t="s">
        <v>112</v>
      </c>
      <c r="E2176" s="15" t="str">
        <f t="shared" si="5913"/>
        <v>0505</v>
      </c>
      <c r="F2176" s="30" t="s">
        <v>78</v>
      </c>
      <c r="G2176" s="30"/>
      <c r="H2176" s="31" t="s">
        <v>79</v>
      </c>
      <c r="I2176" s="32"/>
      <c r="J2176" s="32"/>
      <c r="K2176" s="32"/>
      <c r="L2176" s="32"/>
      <c r="M2176" s="32"/>
      <c r="N2176" s="32"/>
      <c r="O2176" s="32">
        <f t="shared" ref="O2176:O2183" si="5962">O2177</f>
        <v>0</v>
      </c>
      <c r="P2176" s="32">
        <f t="shared" ref="P2176:P2183" si="5963">P2177</f>
        <v>0</v>
      </c>
      <c r="Q2176" s="32">
        <f t="shared" ref="Q2176:Q2183" si="5964">Q2177</f>
        <v>0</v>
      </c>
      <c r="R2176" s="32">
        <f t="shared" ref="R2176:R2183" si="5965">R2177</f>
        <v>0</v>
      </c>
      <c r="S2176" s="32">
        <f t="shared" ref="S2176:S2183" si="5966">S2177</f>
        <v>0</v>
      </c>
      <c r="T2176" s="32">
        <f t="shared" ref="T2176:T2183" si="5967">T2177</f>
        <v>0</v>
      </c>
      <c r="U2176" s="32">
        <f t="shared" ref="U2176:U2179" si="5968">U2177</f>
        <v>0</v>
      </c>
      <c r="V2176" s="32">
        <f t="shared" si="5915"/>
        <v>0</v>
      </c>
      <c r="W2176" s="32">
        <f t="shared" ref="W2176:W2183" si="5969">W2177</f>
        <v>1700</v>
      </c>
      <c r="X2176" s="32">
        <f t="shared" ref="X2176:X2183" si="5970">X2177</f>
        <v>0</v>
      </c>
      <c r="Y2176" s="32">
        <f t="shared" ref="Y2176:Y2183" si="5971">Y2177</f>
        <v>0</v>
      </c>
      <c r="Z2176" s="32">
        <f t="shared" ref="Z2176:Z2183" si="5972">Z2177</f>
        <v>604.4</v>
      </c>
      <c r="AA2176" s="32">
        <f t="shared" ref="AA2176:AA2183" si="5973">AA2177</f>
        <v>0</v>
      </c>
      <c r="AB2176" s="32">
        <f t="shared" ref="AB2176:AB2183" si="5974">AB2177</f>
        <v>0</v>
      </c>
      <c r="AC2176" s="33">
        <f t="shared" ref="AC2176:AC2183" si="5975">AC2177</f>
        <v>0</v>
      </c>
      <c r="AD2176" s="33">
        <f t="shared" ref="AD2176:AD2183" si="5976">AD2177</f>
        <v>0</v>
      </c>
      <c r="AE2176" s="34" t="e">
        <f t="shared" si="5901"/>
        <v>#DIV/0!</v>
      </c>
      <c r="AF2176" s="35">
        <f t="shared" ref="AF2176:AF2183" si="5977">AF2177</f>
        <v>0</v>
      </c>
      <c r="AG2176" s="35">
        <f t="shared" ref="AG2176:AG2183" si="5978">AG2177</f>
        <v>0</v>
      </c>
      <c r="AH2176" s="36">
        <f t="shared" ref="AH2176:AH2183" si="5979">AH2177</f>
        <v>0</v>
      </c>
      <c r="AI2176" s="36">
        <f t="shared" ref="AI2176:AI2183" si="5980">AI2177</f>
        <v>0</v>
      </c>
      <c r="AJ2176" s="36">
        <f t="shared" ref="AJ2176:AJ2183" si="5981">AJ2177</f>
        <v>0</v>
      </c>
      <c r="AK2176" s="36">
        <f t="shared" ref="AK2176:AK2183" si="5982">AK2177</f>
        <v>0</v>
      </c>
      <c r="AL2176" s="36">
        <f t="shared" si="5908"/>
        <v>0</v>
      </c>
      <c r="AM2176" s="36">
        <f t="shared" si="5909"/>
        <v>0</v>
      </c>
      <c r="AN2176" s="37" t="s">
        <v>35</v>
      </c>
    </row>
    <row r="2177" spans="2:40" ht="15.6" hidden="1" customHeight="1" x14ac:dyDescent="0.3">
      <c r="B2177" s="30" t="s">
        <v>845</v>
      </c>
      <c r="C2177" s="30" t="s">
        <v>112</v>
      </c>
      <c r="D2177" s="30" t="s">
        <v>112</v>
      </c>
      <c r="E2177" s="15" t="str">
        <f t="shared" si="5913"/>
        <v>0505</v>
      </c>
      <c r="F2177" s="30" t="s">
        <v>80</v>
      </c>
      <c r="G2177" s="30"/>
      <c r="H2177" s="31" t="s">
        <v>81</v>
      </c>
      <c r="I2177" s="32"/>
      <c r="J2177" s="32"/>
      <c r="K2177" s="32"/>
      <c r="L2177" s="32"/>
      <c r="M2177" s="32"/>
      <c r="N2177" s="32"/>
      <c r="O2177" s="32">
        <f t="shared" si="5962"/>
        <v>0</v>
      </c>
      <c r="P2177" s="32">
        <f t="shared" si="5963"/>
        <v>0</v>
      </c>
      <c r="Q2177" s="32">
        <f t="shared" si="5964"/>
        <v>0</v>
      </c>
      <c r="R2177" s="32">
        <f t="shared" si="5965"/>
        <v>0</v>
      </c>
      <c r="S2177" s="32">
        <f t="shared" si="5966"/>
        <v>0</v>
      </c>
      <c r="T2177" s="32">
        <f t="shared" si="5967"/>
        <v>0</v>
      </c>
      <c r="U2177" s="32">
        <f t="shared" si="5968"/>
        <v>0</v>
      </c>
      <c r="V2177" s="32">
        <f t="shared" si="5915"/>
        <v>0</v>
      </c>
      <c r="W2177" s="32">
        <f t="shared" si="5969"/>
        <v>1700</v>
      </c>
      <c r="X2177" s="32">
        <f t="shared" si="5970"/>
        <v>0</v>
      </c>
      <c r="Y2177" s="32">
        <f t="shared" si="5971"/>
        <v>0</v>
      </c>
      <c r="Z2177" s="32">
        <f t="shared" si="5972"/>
        <v>604.4</v>
      </c>
      <c r="AA2177" s="32">
        <f t="shared" si="5973"/>
        <v>0</v>
      </c>
      <c r="AB2177" s="32">
        <f t="shared" si="5974"/>
        <v>0</v>
      </c>
      <c r="AC2177" s="33">
        <f t="shared" si="5975"/>
        <v>0</v>
      </c>
      <c r="AD2177" s="33">
        <f t="shared" si="5976"/>
        <v>0</v>
      </c>
      <c r="AE2177" s="34" t="e">
        <f t="shared" si="5901"/>
        <v>#DIV/0!</v>
      </c>
      <c r="AF2177" s="35">
        <f t="shared" si="5977"/>
        <v>0</v>
      </c>
      <c r="AG2177" s="35">
        <f t="shared" si="5978"/>
        <v>0</v>
      </c>
      <c r="AH2177" s="36">
        <f t="shared" si="5979"/>
        <v>0</v>
      </c>
      <c r="AI2177" s="36">
        <f t="shared" si="5980"/>
        <v>0</v>
      </c>
      <c r="AJ2177" s="36">
        <f t="shared" si="5981"/>
        <v>0</v>
      </c>
      <c r="AK2177" s="36">
        <f t="shared" si="5982"/>
        <v>0</v>
      </c>
      <c r="AL2177" s="36">
        <f t="shared" si="5908"/>
        <v>0</v>
      </c>
      <c r="AM2177" s="36">
        <f t="shared" si="5909"/>
        <v>0</v>
      </c>
      <c r="AN2177" s="37" t="s">
        <v>35</v>
      </c>
    </row>
    <row r="2178" spans="2:40" ht="31.2" hidden="1" customHeight="1" x14ac:dyDescent="0.3">
      <c r="B2178" s="30" t="s">
        <v>845</v>
      </c>
      <c r="C2178" s="30" t="s">
        <v>112</v>
      </c>
      <c r="D2178" s="30" t="s">
        <v>112</v>
      </c>
      <c r="E2178" s="15" t="str">
        <f t="shared" si="5913"/>
        <v>0505</v>
      </c>
      <c r="F2178" s="30" t="s">
        <v>818</v>
      </c>
      <c r="G2178" s="30"/>
      <c r="H2178" s="31" t="s">
        <v>819</v>
      </c>
      <c r="I2178" s="32"/>
      <c r="J2178" s="32"/>
      <c r="K2178" s="32"/>
      <c r="L2178" s="32"/>
      <c r="M2178" s="32"/>
      <c r="N2178" s="32"/>
      <c r="O2178" s="32">
        <f t="shared" si="5962"/>
        <v>0</v>
      </c>
      <c r="P2178" s="32">
        <f t="shared" si="5963"/>
        <v>0</v>
      </c>
      <c r="Q2178" s="32">
        <f t="shared" si="5964"/>
        <v>0</v>
      </c>
      <c r="R2178" s="32">
        <f t="shared" si="5965"/>
        <v>0</v>
      </c>
      <c r="S2178" s="32">
        <f t="shared" si="5966"/>
        <v>0</v>
      </c>
      <c r="T2178" s="32">
        <f t="shared" si="5967"/>
        <v>0</v>
      </c>
      <c r="U2178" s="32">
        <f t="shared" si="5968"/>
        <v>0</v>
      </c>
      <c r="V2178" s="32">
        <f t="shared" si="5915"/>
        <v>0</v>
      </c>
      <c r="W2178" s="32">
        <f t="shared" si="5969"/>
        <v>1700</v>
      </c>
      <c r="X2178" s="32">
        <f t="shared" si="5970"/>
        <v>0</v>
      </c>
      <c r="Y2178" s="32">
        <f t="shared" si="5971"/>
        <v>0</v>
      </c>
      <c r="Z2178" s="32">
        <f t="shared" si="5972"/>
        <v>604.4</v>
      </c>
      <c r="AA2178" s="32">
        <f t="shared" si="5973"/>
        <v>0</v>
      </c>
      <c r="AB2178" s="32">
        <f t="shared" si="5974"/>
        <v>0</v>
      </c>
      <c r="AC2178" s="33">
        <f t="shared" si="5975"/>
        <v>0</v>
      </c>
      <c r="AD2178" s="33">
        <f t="shared" si="5976"/>
        <v>0</v>
      </c>
      <c r="AE2178" s="34" t="e">
        <f t="shared" si="5901"/>
        <v>#DIV/0!</v>
      </c>
      <c r="AF2178" s="35">
        <f t="shared" si="5977"/>
        <v>0</v>
      </c>
      <c r="AG2178" s="35">
        <f t="shared" si="5978"/>
        <v>0</v>
      </c>
      <c r="AH2178" s="36">
        <f t="shared" si="5979"/>
        <v>0</v>
      </c>
      <c r="AI2178" s="36">
        <f t="shared" si="5980"/>
        <v>0</v>
      </c>
      <c r="AJ2178" s="36">
        <f t="shared" si="5981"/>
        <v>0</v>
      </c>
      <c r="AK2178" s="36">
        <f t="shared" si="5982"/>
        <v>0</v>
      </c>
      <c r="AL2178" s="36">
        <f t="shared" si="5908"/>
        <v>0</v>
      </c>
      <c r="AM2178" s="36">
        <f t="shared" si="5909"/>
        <v>0</v>
      </c>
      <c r="AN2178" s="37" t="s">
        <v>35</v>
      </c>
    </row>
    <row r="2179" spans="2:40" ht="31.2" hidden="1" customHeight="1" x14ac:dyDescent="0.3">
      <c r="B2179" s="30" t="s">
        <v>845</v>
      </c>
      <c r="C2179" s="30" t="s">
        <v>112</v>
      </c>
      <c r="D2179" s="30" t="s">
        <v>112</v>
      </c>
      <c r="E2179" s="15" t="str">
        <f t="shared" si="5913"/>
        <v>0505</v>
      </c>
      <c r="F2179" s="30" t="s">
        <v>818</v>
      </c>
      <c r="G2179" s="30" t="s">
        <v>50</v>
      </c>
      <c r="H2179" s="31" t="s">
        <v>51</v>
      </c>
      <c r="I2179" s="32"/>
      <c r="J2179" s="32"/>
      <c r="K2179" s="32"/>
      <c r="L2179" s="32"/>
      <c r="M2179" s="32"/>
      <c r="N2179" s="32"/>
      <c r="O2179" s="32">
        <f t="shared" si="5962"/>
        <v>0</v>
      </c>
      <c r="P2179" s="32">
        <f t="shared" si="5963"/>
        <v>0</v>
      </c>
      <c r="Q2179" s="32">
        <f t="shared" si="5964"/>
        <v>0</v>
      </c>
      <c r="R2179" s="32">
        <f t="shared" si="5965"/>
        <v>0</v>
      </c>
      <c r="S2179" s="32">
        <f t="shared" si="5966"/>
        <v>0</v>
      </c>
      <c r="T2179" s="32">
        <f t="shared" si="5967"/>
        <v>0</v>
      </c>
      <c r="U2179" s="32">
        <f t="shared" si="5968"/>
        <v>0</v>
      </c>
      <c r="V2179" s="32">
        <f t="shared" si="5915"/>
        <v>0</v>
      </c>
      <c r="W2179" s="32">
        <f t="shared" si="5969"/>
        <v>1700</v>
      </c>
      <c r="X2179" s="32">
        <f t="shared" si="5970"/>
        <v>0</v>
      </c>
      <c r="Y2179" s="32">
        <f t="shared" si="5971"/>
        <v>0</v>
      </c>
      <c r="Z2179" s="32">
        <f t="shared" si="5972"/>
        <v>604.4</v>
      </c>
      <c r="AA2179" s="32">
        <f t="shared" si="5973"/>
        <v>0</v>
      </c>
      <c r="AB2179" s="32">
        <f t="shared" si="5974"/>
        <v>0</v>
      </c>
      <c r="AC2179" s="33">
        <f t="shared" si="5975"/>
        <v>0</v>
      </c>
      <c r="AD2179" s="33">
        <f t="shared" si="5976"/>
        <v>0</v>
      </c>
      <c r="AE2179" s="34" t="e">
        <f t="shared" si="5901"/>
        <v>#DIV/0!</v>
      </c>
      <c r="AF2179" s="35">
        <f t="shared" si="5977"/>
        <v>0</v>
      </c>
      <c r="AG2179" s="35">
        <f t="shared" si="5978"/>
        <v>0</v>
      </c>
      <c r="AH2179" s="36">
        <f t="shared" si="5979"/>
        <v>0</v>
      </c>
      <c r="AI2179" s="36">
        <f t="shared" si="5980"/>
        <v>0</v>
      </c>
      <c r="AJ2179" s="36">
        <f t="shared" si="5981"/>
        <v>0</v>
      </c>
      <c r="AK2179" s="36">
        <f t="shared" si="5982"/>
        <v>0</v>
      </c>
      <c r="AL2179" s="36">
        <f t="shared" si="5908"/>
        <v>0</v>
      </c>
      <c r="AM2179" s="36">
        <f t="shared" si="5909"/>
        <v>0</v>
      </c>
      <c r="AN2179" s="37" t="s">
        <v>35</v>
      </c>
    </row>
    <row r="2180" spans="2:40" ht="31.2" hidden="1" customHeight="1" x14ac:dyDescent="0.3">
      <c r="B2180" s="30" t="s">
        <v>845</v>
      </c>
      <c r="C2180" s="30" t="s">
        <v>112</v>
      </c>
      <c r="D2180" s="30" t="s">
        <v>112</v>
      </c>
      <c r="E2180" s="15" t="str">
        <f t="shared" si="5913"/>
        <v>0505</v>
      </c>
      <c r="F2180" s="30" t="s">
        <v>818</v>
      </c>
      <c r="G2180" s="30" t="s">
        <v>52</v>
      </c>
      <c r="H2180" s="31" t="s">
        <v>53</v>
      </c>
      <c r="I2180" s="32"/>
      <c r="J2180" s="32"/>
      <c r="K2180" s="32"/>
      <c r="L2180" s="32"/>
      <c r="M2180" s="32"/>
      <c r="N2180" s="32"/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2">
        <f>2304.4-2304.4</f>
        <v>0</v>
      </c>
      <c r="V2180" s="32">
        <f t="shared" si="5915"/>
        <v>0</v>
      </c>
      <c r="W2180" s="32">
        <v>1700</v>
      </c>
      <c r="X2180" s="32"/>
      <c r="Y2180" s="32"/>
      <c r="Z2180" s="32">
        <v>604.4</v>
      </c>
      <c r="AA2180" s="32"/>
      <c r="AB2180" s="32">
        <v>0</v>
      </c>
      <c r="AC2180" s="33">
        <v>0</v>
      </c>
      <c r="AD2180" s="33">
        <v>0</v>
      </c>
      <c r="AE2180" s="34" t="e">
        <f t="shared" si="5901"/>
        <v>#DIV/0!</v>
      </c>
      <c r="AF2180" s="35">
        <v>0</v>
      </c>
      <c r="AG2180" s="35">
        <v>0</v>
      </c>
      <c r="AH2180" s="36">
        <v>0</v>
      </c>
      <c r="AI2180" s="36">
        <v>0</v>
      </c>
      <c r="AJ2180" s="36">
        <v>0</v>
      </c>
      <c r="AK2180" s="36">
        <v>0</v>
      </c>
      <c r="AL2180" s="36">
        <f t="shared" si="5908"/>
        <v>0</v>
      </c>
      <c r="AM2180" s="36">
        <f t="shared" si="5909"/>
        <v>0</v>
      </c>
      <c r="AN2180" s="37" t="s">
        <v>35</v>
      </c>
    </row>
    <row r="2181" spans="2:40" s="13" customFormat="1" ht="15.6" hidden="1" customHeight="1" x14ac:dyDescent="0.3">
      <c r="B2181" s="14" t="s">
        <v>845</v>
      </c>
      <c r="C2181" s="14" t="s">
        <v>132</v>
      </c>
      <c r="D2181" s="14"/>
      <c r="E2181" s="21" t="str">
        <f t="shared" si="5913"/>
        <v>06</v>
      </c>
      <c r="F2181" s="14"/>
      <c r="G2181" s="14"/>
      <c r="H2181" s="16" t="s">
        <v>271</v>
      </c>
      <c r="I2181" s="17">
        <f t="shared" ref="I2181:I2183" si="5983">I2182</f>
        <v>0</v>
      </c>
      <c r="J2181" s="17">
        <f t="shared" ref="J2181:J2183" si="5984">J2182</f>
        <v>0</v>
      </c>
      <c r="K2181" s="17">
        <f t="shared" ref="K2181:K2183" si="5985">K2182</f>
        <v>0</v>
      </c>
      <c r="L2181" s="17">
        <f t="shared" ref="L2181:L2183" si="5986">L2182</f>
        <v>0</v>
      </c>
      <c r="M2181" s="17">
        <f t="shared" ref="M2181:M2183" si="5987">M2182</f>
        <v>0</v>
      </c>
      <c r="N2181" s="17">
        <f t="shared" ref="N2181:N2183" si="5988">N2182</f>
        <v>0</v>
      </c>
      <c r="O2181" s="17">
        <f t="shared" si="5962"/>
        <v>0</v>
      </c>
      <c r="P2181" s="17">
        <f t="shared" si="5963"/>
        <v>0</v>
      </c>
      <c r="Q2181" s="17">
        <f t="shared" si="5964"/>
        <v>0</v>
      </c>
      <c r="R2181" s="17">
        <f t="shared" si="5965"/>
        <v>0</v>
      </c>
      <c r="S2181" s="17">
        <f t="shared" si="5966"/>
        <v>0</v>
      </c>
      <c r="T2181" s="17">
        <f t="shared" si="5967"/>
        <v>0</v>
      </c>
      <c r="U2181" s="17">
        <v>0</v>
      </c>
      <c r="V2181" s="17">
        <f t="shared" si="5915"/>
        <v>0</v>
      </c>
      <c r="W2181" s="17">
        <f t="shared" si="5969"/>
        <v>0</v>
      </c>
      <c r="X2181" s="17">
        <f t="shared" si="5970"/>
        <v>0</v>
      </c>
      <c r="Y2181" s="17">
        <f t="shared" si="5971"/>
        <v>0</v>
      </c>
      <c r="Z2181" s="17">
        <f t="shared" si="5972"/>
        <v>0</v>
      </c>
      <c r="AA2181" s="17">
        <f t="shared" si="5973"/>
        <v>0</v>
      </c>
      <c r="AB2181" s="32">
        <f t="shared" si="5974"/>
        <v>0</v>
      </c>
      <c r="AC2181" s="18">
        <f t="shared" si="5975"/>
        <v>0</v>
      </c>
      <c r="AD2181" s="33">
        <f t="shared" si="5976"/>
        <v>0</v>
      </c>
      <c r="AE2181" s="19" t="e">
        <f t="shared" si="5901"/>
        <v>#DIV/0!</v>
      </c>
      <c r="AF2181" s="54">
        <f t="shared" si="5977"/>
        <v>0</v>
      </c>
      <c r="AG2181" s="54">
        <f t="shared" si="5978"/>
        <v>0</v>
      </c>
      <c r="AH2181" s="55">
        <f t="shared" si="5979"/>
        <v>0</v>
      </c>
      <c r="AI2181" s="55">
        <f t="shared" si="5980"/>
        <v>0</v>
      </c>
      <c r="AJ2181" s="55">
        <f t="shared" si="5981"/>
        <v>0</v>
      </c>
      <c r="AK2181" s="55">
        <f t="shared" si="5982"/>
        <v>0</v>
      </c>
      <c r="AL2181" s="55">
        <f t="shared" si="5908"/>
        <v>0</v>
      </c>
      <c r="AM2181" s="55">
        <f t="shared" si="5909"/>
        <v>0</v>
      </c>
      <c r="AN2181" s="37" t="s">
        <v>35</v>
      </c>
    </row>
    <row r="2182" spans="2:40" s="22" customFormat="1" ht="31.2" hidden="1" customHeight="1" x14ac:dyDescent="0.3">
      <c r="B2182" s="23" t="s">
        <v>845</v>
      </c>
      <c r="C2182" s="23" t="s">
        <v>132</v>
      </c>
      <c r="D2182" s="23" t="s">
        <v>114</v>
      </c>
      <c r="E2182" s="24" t="str">
        <f t="shared" si="5913"/>
        <v>0603</v>
      </c>
      <c r="F2182" s="23"/>
      <c r="G2182" s="23"/>
      <c r="H2182" s="25" t="s">
        <v>272</v>
      </c>
      <c r="I2182" s="26">
        <f t="shared" si="5983"/>
        <v>0</v>
      </c>
      <c r="J2182" s="26">
        <f t="shared" si="5984"/>
        <v>0</v>
      </c>
      <c r="K2182" s="26">
        <f t="shared" si="5985"/>
        <v>0</v>
      </c>
      <c r="L2182" s="26">
        <f t="shared" si="5986"/>
        <v>0</v>
      </c>
      <c r="M2182" s="26">
        <f t="shared" si="5987"/>
        <v>0</v>
      </c>
      <c r="N2182" s="26">
        <f t="shared" si="5988"/>
        <v>0</v>
      </c>
      <c r="O2182" s="26">
        <f t="shared" si="5962"/>
        <v>0</v>
      </c>
      <c r="P2182" s="26">
        <f t="shared" si="5963"/>
        <v>0</v>
      </c>
      <c r="Q2182" s="26">
        <f t="shared" si="5964"/>
        <v>0</v>
      </c>
      <c r="R2182" s="26">
        <f t="shared" si="5965"/>
        <v>0</v>
      </c>
      <c r="S2182" s="26">
        <f t="shared" si="5966"/>
        <v>0</v>
      </c>
      <c r="T2182" s="26">
        <f t="shared" si="5967"/>
        <v>0</v>
      </c>
      <c r="U2182" s="26">
        <v>0</v>
      </c>
      <c r="V2182" s="26">
        <f t="shared" si="5915"/>
        <v>0</v>
      </c>
      <c r="W2182" s="26">
        <f t="shared" si="5969"/>
        <v>0</v>
      </c>
      <c r="X2182" s="26">
        <f t="shared" si="5970"/>
        <v>0</v>
      </c>
      <c r="Y2182" s="26">
        <f t="shared" si="5971"/>
        <v>0</v>
      </c>
      <c r="Z2182" s="26">
        <f t="shared" si="5972"/>
        <v>0</v>
      </c>
      <c r="AA2182" s="26">
        <f t="shared" si="5973"/>
        <v>0</v>
      </c>
      <c r="AB2182" s="32">
        <f t="shared" si="5974"/>
        <v>0</v>
      </c>
      <c r="AC2182" s="27">
        <f t="shared" si="5975"/>
        <v>0</v>
      </c>
      <c r="AD2182" s="33">
        <f t="shared" si="5976"/>
        <v>0</v>
      </c>
      <c r="AE2182" s="28" t="e">
        <f t="shared" si="5901"/>
        <v>#DIV/0!</v>
      </c>
      <c r="AF2182" s="42">
        <f t="shared" si="5977"/>
        <v>0</v>
      </c>
      <c r="AG2182" s="42">
        <f t="shared" si="5978"/>
        <v>0</v>
      </c>
      <c r="AH2182" s="43">
        <f t="shared" si="5979"/>
        <v>0</v>
      </c>
      <c r="AI2182" s="43">
        <f t="shared" si="5980"/>
        <v>0</v>
      </c>
      <c r="AJ2182" s="43">
        <f t="shared" si="5981"/>
        <v>0</v>
      </c>
      <c r="AK2182" s="43">
        <f t="shared" si="5982"/>
        <v>0</v>
      </c>
      <c r="AL2182" s="43">
        <f t="shared" si="5908"/>
        <v>0</v>
      </c>
      <c r="AM2182" s="43">
        <f t="shared" si="5909"/>
        <v>0</v>
      </c>
      <c r="AN2182" s="37" t="s">
        <v>35</v>
      </c>
    </row>
    <row r="2183" spans="2:40" ht="31.2" hidden="1" customHeight="1" x14ac:dyDescent="0.3">
      <c r="B2183" s="30" t="s">
        <v>845</v>
      </c>
      <c r="C2183" s="30" t="s">
        <v>132</v>
      </c>
      <c r="D2183" s="30" t="s">
        <v>114</v>
      </c>
      <c r="E2183" s="15" t="str">
        <f t="shared" si="5913"/>
        <v>0603</v>
      </c>
      <c r="F2183" s="30" t="s">
        <v>204</v>
      </c>
      <c r="G2183" s="30"/>
      <c r="H2183" s="31" t="s">
        <v>205</v>
      </c>
      <c r="I2183" s="32">
        <f t="shared" si="5983"/>
        <v>0</v>
      </c>
      <c r="J2183" s="32">
        <f t="shared" si="5984"/>
        <v>0</v>
      </c>
      <c r="K2183" s="32">
        <f t="shared" si="5985"/>
        <v>0</v>
      </c>
      <c r="L2183" s="32">
        <f t="shared" si="5986"/>
        <v>0</v>
      </c>
      <c r="M2183" s="32">
        <f t="shared" si="5987"/>
        <v>0</v>
      </c>
      <c r="N2183" s="32">
        <f t="shared" si="5988"/>
        <v>0</v>
      </c>
      <c r="O2183" s="32">
        <f t="shared" si="5962"/>
        <v>0</v>
      </c>
      <c r="P2183" s="32">
        <f t="shared" si="5963"/>
        <v>0</v>
      </c>
      <c r="Q2183" s="32">
        <f t="shared" si="5964"/>
        <v>0</v>
      </c>
      <c r="R2183" s="32">
        <f t="shared" si="5965"/>
        <v>0</v>
      </c>
      <c r="S2183" s="32">
        <f t="shared" si="5966"/>
        <v>0</v>
      </c>
      <c r="T2183" s="32">
        <f t="shared" si="5967"/>
        <v>0</v>
      </c>
      <c r="U2183" s="32">
        <v>0</v>
      </c>
      <c r="V2183" s="32">
        <f t="shared" si="5915"/>
        <v>0</v>
      </c>
      <c r="W2183" s="32">
        <f t="shared" si="5969"/>
        <v>0</v>
      </c>
      <c r="X2183" s="32">
        <f t="shared" si="5970"/>
        <v>0</v>
      </c>
      <c r="Y2183" s="32">
        <f t="shared" si="5971"/>
        <v>0</v>
      </c>
      <c r="Z2183" s="32">
        <f t="shared" si="5972"/>
        <v>0</v>
      </c>
      <c r="AA2183" s="32">
        <f t="shared" si="5973"/>
        <v>0</v>
      </c>
      <c r="AB2183" s="32">
        <f t="shared" si="5974"/>
        <v>0</v>
      </c>
      <c r="AC2183" s="33">
        <f t="shared" si="5975"/>
        <v>0</v>
      </c>
      <c r="AD2183" s="33">
        <f t="shared" si="5976"/>
        <v>0</v>
      </c>
      <c r="AE2183" s="34" t="e">
        <f t="shared" si="5901"/>
        <v>#DIV/0!</v>
      </c>
      <c r="AF2183" s="35">
        <f t="shared" si="5977"/>
        <v>0</v>
      </c>
      <c r="AG2183" s="35">
        <f t="shared" si="5978"/>
        <v>0</v>
      </c>
      <c r="AH2183" s="36">
        <f t="shared" si="5979"/>
        <v>0</v>
      </c>
      <c r="AI2183" s="36">
        <f t="shared" si="5980"/>
        <v>0</v>
      </c>
      <c r="AJ2183" s="36">
        <f t="shared" si="5981"/>
        <v>0</v>
      </c>
      <c r="AK2183" s="36">
        <f t="shared" si="5982"/>
        <v>0</v>
      </c>
      <c r="AL2183" s="36">
        <f t="shared" si="5908"/>
        <v>0</v>
      </c>
      <c r="AM2183" s="36">
        <f t="shared" si="5909"/>
        <v>0</v>
      </c>
      <c r="AN2183" s="37" t="s">
        <v>35</v>
      </c>
    </row>
    <row r="2184" spans="2:40" ht="31.2" hidden="1" customHeight="1" x14ac:dyDescent="0.3">
      <c r="B2184" s="30" t="s">
        <v>845</v>
      </c>
      <c r="C2184" s="30" t="s">
        <v>132</v>
      </c>
      <c r="D2184" s="30" t="s">
        <v>114</v>
      </c>
      <c r="E2184" s="15" t="str">
        <f t="shared" si="5913"/>
        <v>0603</v>
      </c>
      <c r="F2184" s="30" t="s">
        <v>206</v>
      </c>
      <c r="G2184" s="30"/>
      <c r="H2184" s="31" t="s">
        <v>207</v>
      </c>
      <c r="I2184" s="32">
        <f t="shared" ref="I2184:T2184" si="5989">I2189+I2185</f>
        <v>0</v>
      </c>
      <c r="J2184" s="32">
        <f t="shared" si="5989"/>
        <v>0</v>
      </c>
      <c r="K2184" s="32">
        <f t="shared" si="5989"/>
        <v>0</v>
      </c>
      <c r="L2184" s="32">
        <f t="shared" si="5989"/>
        <v>0</v>
      </c>
      <c r="M2184" s="32">
        <f t="shared" si="5989"/>
        <v>0</v>
      </c>
      <c r="N2184" s="32">
        <f t="shared" si="5989"/>
        <v>0</v>
      </c>
      <c r="O2184" s="32">
        <f t="shared" si="5989"/>
        <v>0</v>
      </c>
      <c r="P2184" s="32">
        <f t="shared" si="5989"/>
        <v>0</v>
      </c>
      <c r="Q2184" s="32">
        <f t="shared" si="5989"/>
        <v>0</v>
      </c>
      <c r="R2184" s="32">
        <f t="shared" si="5989"/>
        <v>0</v>
      </c>
      <c r="S2184" s="32">
        <f t="shared" si="5989"/>
        <v>0</v>
      </c>
      <c r="T2184" s="32">
        <f t="shared" si="5989"/>
        <v>0</v>
      </c>
      <c r="U2184" s="32">
        <v>0</v>
      </c>
      <c r="V2184" s="32">
        <f t="shared" si="5915"/>
        <v>0</v>
      </c>
      <c r="W2184" s="32">
        <f t="shared" ref="W2184:AD2184" si="5990">W2189+W2185</f>
        <v>0</v>
      </c>
      <c r="X2184" s="32">
        <f t="shared" si="5990"/>
        <v>0</v>
      </c>
      <c r="Y2184" s="32">
        <f t="shared" si="5990"/>
        <v>0</v>
      </c>
      <c r="Z2184" s="32">
        <f t="shared" si="5990"/>
        <v>0</v>
      </c>
      <c r="AA2184" s="32">
        <f t="shared" si="5990"/>
        <v>0</v>
      </c>
      <c r="AB2184" s="32">
        <f t="shared" si="5990"/>
        <v>0</v>
      </c>
      <c r="AC2184" s="33">
        <f t="shared" si="5990"/>
        <v>0</v>
      </c>
      <c r="AD2184" s="33">
        <f t="shared" si="5990"/>
        <v>0</v>
      </c>
      <c r="AE2184" s="34" t="e">
        <f t="shared" si="5901"/>
        <v>#DIV/0!</v>
      </c>
      <c r="AF2184" s="35">
        <f t="shared" ref="AF2184:AK2184" si="5991">AF2189+AF2185</f>
        <v>0</v>
      </c>
      <c r="AG2184" s="35">
        <f t="shared" si="5991"/>
        <v>0</v>
      </c>
      <c r="AH2184" s="36">
        <f t="shared" si="5991"/>
        <v>0</v>
      </c>
      <c r="AI2184" s="36">
        <f t="shared" si="5991"/>
        <v>0</v>
      </c>
      <c r="AJ2184" s="36">
        <f t="shared" si="5991"/>
        <v>0</v>
      </c>
      <c r="AK2184" s="36">
        <f t="shared" si="5991"/>
        <v>0</v>
      </c>
      <c r="AL2184" s="36">
        <f t="shared" si="5908"/>
        <v>0</v>
      </c>
      <c r="AM2184" s="36">
        <f t="shared" si="5909"/>
        <v>0</v>
      </c>
      <c r="AN2184" s="37" t="s">
        <v>35</v>
      </c>
    </row>
    <row r="2185" spans="2:40" ht="31.2" hidden="1" customHeight="1" x14ac:dyDescent="0.3">
      <c r="B2185" s="30" t="s">
        <v>845</v>
      </c>
      <c r="C2185" s="30" t="s">
        <v>132</v>
      </c>
      <c r="D2185" s="30" t="s">
        <v>114</v>
      </c>
      <c r="E2185" s="15" t="str">
        <f t="shared" si="5913"/>
        <v>0603</v>
      </c>
      <c r="F2185" s="30" t="s">
        <v>257</v>
      </c>
      <c r="G2185" s="30"/>
      <c r="H2185" s="31" t="s">
        <v>258</v>
      </c>
      <c r="I2185" s="32">
        <f t="shared" ref="I2185:I2193" si="5992">I2186</f>
        <v>0</v>
      </c>
      <c r="J2185" s="32">
        <f t="shared" ref="J2185:J2193" si="5993">J2186</f>
        <v>0</v>
      </c>
      <c r="K2185" s="32">
        <f t="shared" ref="K2185:K2193" si="5994">K2186</f>
        <v>0</v>
      </c>
      <c r="L2185" s="32">
        <f t="shared" ref="L2185:L2193" si="5995">L2186</f>
        <v>0</v>
      </c>
      <c r="M2185" s="32">
        <f t="shared" ref="M2185:M2193" si="5996">M2186</f>
        <v>0</v>
      </c>
      <c r="N2185" s="32">
        <f t="shared" ref="N2185:N2193" si="5997">N2186</f>
        <v>0</v>
      </c>
      <c r="O2185" s="32">
        <f t="shared" ref="O2185:O2193" si="5998">O2186</f>
        <v>0</v>
      </c>
      <c r="P2185" s="32">
        <f t="shared" ref="P2185:P2193" si="5999">P2186</f>
        <v>0</v>
      </c>
      <c r="Q2185" s="32">
        <f t="shared" ref="Q2185:Q2193" si="6000">Q2186</f>
        <v>0</v>
      </c>
      <c r="R2185" s="32">
        <f t="shared" ref="R2185:R2193" si="6001">R2186</f>
        <v>0</v>
      </c>
      <c r="S2185" s="32">
        <f t="shared" ref="S2185:S2193" si="6002">S2186</f>
        <v>0</v>
      </c>
      <c r="T2185" s="32">
        <f t="shared" ref="T2185:T2193" si="6003">T2186</f>
        <v>0</v>
      </c>
      <c r="U2185" s="32">
        <v>0</v>
      </c>
      <c r="V2185" s="32">
        <f t="shared" si="5915"/>
        <v>0</v>
      </c>
      <c r="W2185" s="32">
        <f t="shared" ref="W2185:W2193" si="6004">W2186</f>
        <v>0</v>
      </c>
      <c r="X2185" s="32">
        <f t="shared" ref="X2185:X2193" si="6005">X2186</f>
        <v>0</v>
      </c>
      <c r="Y2185" s="32">
        <f t="shared" ref="Y2185:Y2193" si="6006">Y2186</f>
        <v>0</v>
      </c>
      <c r="Z2185" s="32">
        <f t="shared" ref="Z2185:Z2193" si="6007">Z2186</f>
        <v>0</v>
      </c>
      <c r="AA2185" s="32">
        <f t="shared" ref="AA2185:AA2193" si="6008">AA2186</f>
        <v>0</v>
      </c>
      <c r="AB2185" s="32">
        <f t="shared" ref="AB2185:AB2193" si="6009">AB2186</f>
        <v>0</v>
      </c>
      <c r="AC2185" s="33">
        <f t="shared" ref="AC2185:AC2193" si="6010">AC2186</f>
        <v>0</v>
      </c>
      <c r="AD2185" s="33">
        <f t="shared" ref="AD2185:AD2193" si="6011">AD2186</f>
        <v>0</v>
      </c>
      <c r="AE2185" s="34" t="e">
        <f t="shared" si="5901"/>
        <v>#DIV/0!</v>
      </c>
      <c r="AF2185" s="35">
        <f t="shared" ref="AF2185:AF2193" si="6012">AF2186</f>
        <v>0</v>
      </c>
      <c r="AG2185" s="35">
        <f t="shared" ref="AG2185:AG2193" si="6013">AG2186</f>
        <v>0</v>
      </c>
      <c r="AH2185" s="36">
        <f t="shared" ref="AH2185:AH2193" si="6014">AH2186</f>
        <v>0</v>
      </c>
      <c r="AI2185" s="36">
        <f t="shared" ref="AI2185:AI2193" si="6015">AI2186</f>
        <v>0</v>
      </c>
      <c r="AJ2185" s="36">
        <f t="shared" ref="AJ2185:AJ2193" si="6016">AJ2186</f>
        <v>0</v>
      </c>
      <c r="AK2185" s="36">
        <f t="shared" ref="AK2185:AK2193" si="6017">AK2186</f>
        <v>0</v>
      </c>
      <c r="AL2185" s="36">
        <f t="shared" si="5908"/>
        <v>0</v>
      </c>
      <c r="AM2185" s="36">
        <f t="shared" si="5909"/>
        <v>0</v>
      </c>
      <c r="AN2185" s="37" t="s">
        <v>35</v>
      </c>
    </row>
    <row r="2186" spans="2:40" ht="15.6" hidden="1" customHeight="1" x14ac:dyDescent="0.3">
      <c r="B2186" s="30" t="s">
        <v>845</v>
      </c>
      <c r="C2186" s="30" t="s">
        <v>132</v>
      </c>
      <c r="D2186" s="30" t="s">
        <v>114</v>
      </c>
      <c r="E2186" s="15" t="str">
        <f t="shared" si="5913"/>
        <v>0603</v>
      </c>
      <c r="F2186" s="30" t="s">
        <v>259</v>
      </c>
      <c r="G2186" s="30"/>
      <c r="H2186" s="31" t="s">
        <v>260</v>
      </c>
      <c r="I2186" s="32">
        <f t="shared" si="5992"/>
        <v>0</v>
      </c>
      <c r="J2186" s="32">
        <f t="shared" si="5993"/>
        <v>0</v>
      </c>
      <c r="K2186" s="32">
        <f t="shared" si="5994"/>
        <v>0</v>
      </c>
      <c r="L2186" s="32">
        <f t="shared" si="5995"/>
        <v>0</v>
      </c>
      <c r="M2186" s="32">
        <f t="shared" si="5996"/>
        <v>0</v>
      </c>
      <c r="N2186" s="32">
        <f t="shared" si="5997"/>
        <v>0</v>
      </c>
      <c r="O2186" s="32">
        <f t="shared" si="5998"/>
        <v>0</v>
      </c>
      <c r="P2186" s="32">
        <f t="shared" si="5999"/>
        <v>0</v>
      </c>
      <c r="Q2186" s="32">
        <f t="shared" si="6000"/>
        <v>0</v>
      </c>
      <c r="R2186" s="32">
        <f t="shared" si="6001"/>
        <v>0</v>
      </c>
      <c r="S2186" s="32">
        <f t="shared" si="6002"/>
        <v>0</v>
      </c>
      <c r="T2186" s="32">
        <f t="shared" si="6003"/>
        <v>0</v>
      </c>
      <c r="U2186" s="32">
        <v>0</v>
      </c>
      <c r="V2186" s="32">
        <f t="shared" si="5915"/>
        <v>0</v>
      </c>
      <c r="W2186" s="32">
        <f t="shared" si="6004"/>
        <v>0</v>
      </c>
      <c r="X2186" s="32">
        <f t="shared" si="6005"/>
        <v>0</v>
      </c>
      <c r="Y2186" s="32">
        <f t="shared" si="6006"/>
        <v>0</v>
      </c>
      <c r="Z2186" s="32">
        <f t="shared" si="6007"/>
        <v>0</v>
      </c>
      <c r="AA2186" s="32">
        <f t="shared" si="6008"/>
        <v>0</v>
      </c>
      <c r="AB2186" s="32">
        <f t="shared" si="6009"/>
        <v>0</v>
      </c>
      <c r="AC2186" s="33">
        <f t="shared" si="6010"/>
        <v>0</v>
      </c>
      <c r="AD2186" s="33">
        <f t="shared" si="6011"/>
        <v>0</v>
      </c>
      <c r="AE2186" s="34" t="e">
        <f t="shared" si="5901"/>
        <v>#DIV/0!</v>
      </c>
      <c r="AF2186" s="35">
        <f t="shared" si="6012"/>
        <v>0</v>
      </c>
      <c r="AG2186" s="35">
        <f t="shared" si="6013"/>
        <v>0</v>
      </c>
      <c r="AH2186" s="36">
        <f t="shared" si="6014"/>
        <v>0</v>
      </c>
      <c r="AI2186" s="36">
        <f t="shared" si="6015"/>
        <v>0</v>
      </c>
      <c r="AJ2186" s="36">
        <f t="shared" si="6016"/>
        <v>0</v>
      </c>
      <c r="AK2186" s="36">
        <f t="shared" si="6017"/>
        <v>0</v>
      </c>
      <c r="AL2186" s="36">
        <f t="shared" si="5908"/>
        <v>0</v>
      </c>
      <c r="AM2186" s="36">
        <f t="shared" si="5909"/>
        <v>0</v>
      </c>
      <c r="AN2186" s="37" t="s">
        <v>35</v>
      </c>
    </row>
    <row r="2187" spans="2:40" ht="31.2" hidden="1" customHeight="1" x14ac:dyDescent="0.3">
      <c r="B2187" s="30" t="s">
        <v>845</v>
      </c>
      <c r="C2187" s="30" t="s">
        <v>132</v>
      </c>
      <c r="D2187" s="30" t="s">
        <v>114</v>
      </c>
      <c r="E2187" s="15" t="str">
        <f t="shared" si="5913"/>
        <v>0603</v>
      </c>
      <c r="F2187" s="30" t="s">
        <v>259</v>
      </c>
      <c r="G2187" s="30" t="s">
        <v>50</v>
      </c>
      <c r="H2187" s="31" t="s">
        <v>51</v>
      </c>
      <c r="I2187" s="32">
        <f t="shared" si="5992"/>
        <v>0</v>
      </c>
      <c r="J2187" s="32">
        <f t="shared" si="5993"/>
        <v>0</v>
      </c>
      <c r="K2187" s="32">
        <f t="shared" si="5994"/>
        <v>0</v>
      </c>
      <c r="L2187" s="32">
        <f t="shared" si="5995"/>
        <v>0</v>
      </c>
      <c r="M2187" s="32">
        <f t="shared" si="5996"/>
        <v>0</v>
      </c>
      <c r="N2187" s="32">
        <f t="shared" si="5997"/>
        <v>0</v>
      </c>
      <c r="O2187" s="32">
        <f t="shared" si="5998"/>
        <v>0</v>
      </c>
      <c r="P2187" s="32">
        <f t="shared" si="5999"/>
        <v>0</v>
      </c>
      <c r="Q2187" s="32">
        <f t="shared" si="6000"/>
        <v>0</v>
      </c>
      <c r="R2187" s="32">
        <f t="shared" si="6001"/>
        <v>0</v>
      </c>
      <c r="S2187" s="32">
        <f t="shared" si="6002"/>
        <v>0</v>
      </c>
      <c r="T2187" s="32">
        <f t="shared" si="6003"/>
        <v>0</v>
      </c>
      <c r="U2187" s="32">
        <v>0</v>
      </c>
      <c r="V2187" s="32">
        <f t="shared" si="5915"/>
        <v>0</v>
      </c>
      <c r="W2187" s="32">
        <f t="shared" si="6004"/>
        <v>0</v>
      </c>
      <c r="X2187" s="32">
        <f t="shared" si="6005"/>
        <v>0</v>
      </c>
      <c r="Y2187" s="32">
        <f t="shared" si="6006"/>
        <v>0</v>
      </c>
      <c r="Z2187" s="32">
        <f t="shared" si="6007"/>
        <v>0</v>
      </c>
      <c r="AA2187" s="32">
        <f t="shared" si="6008"/>
        <v>0</v>
      </c>
      <c r="AB2187" s="32">
        <f t="shared" si="6009"/>
        <v>0</v>
      </c>
      <c r="AC2187" s="33">
        <f t="shared" si="6010"/>
        <v>0</v>
      </c>
      <c r="AD2187" s="33">
        <f t="shared" si="6011"/>
        <v>0</v>
      </c>
      <c r="AE2187" s="34" t="e">
        <f t="shared" si="5901"/>
        <v>#DIV/0!</v>
      </c>
      <c r="AF2187" s="35">
        <f t="shared" si="6012"/>
        <v>0</v>
      </c>
      <c r="AG2187" s="35">
        <f t="shared" si="6013"/>
        <v>0</v>
      </c>
      <c r="AH2187" s="36">
        <f t="shared" si="6014"/>
        <v>0</v>
      </c>
      <c r="AI2187" s="36">
        <f t="shared" si="6015"/>
        <v>0</v>
      </c>
      <c r="AJ2187" s="36">
        <f t="shared" si="6016"/>
        <v>0</v>
      </c>
      <c r="AK2187" s="36">
        <f t="shared" si="6017"/>
        <v>0</v>
      </c>
      <c r="AL2187" s="36">
        <f t="shared" si="5908"/>
        <v>0</v>
      </c>
      <c r="AM2187" s="36">
        <f t="shared" si="5909"/>
        <v>0</v>
      </c>
      <c r="AN2187" s="37" t="s">
        <v>35</v>
      </c>
    </row>
    <row r="2188" spans="2:40" ht="31.2" hidden="1" customHeight="1" x14ac:dyDescent="0.3">
      <c r="B2188" s="30" t="s">
        <v>845</v>
      </c>
      <c r="C2188" s="30" t="s">
        <v>132</v>
      </c>
      <c r="D2188" s="30" t="s">
        <v>114</v>
      </c>
      <c r="E2188" s="15" t="str">
        <f t="shared" si="5913"/>
        <v>0603</v>
      </c>
      <c r="F2188" s="30" t="s">
        <v>259</v>
      </c>
      <c r="G2188" s="30" t="s">
        <v>52</v>
      </c>
      <c r="H2188" s="31" t="s">
        <v>53</v>
      </c>
      <c r="I2188" s="32"/>
      <c r="J2188" s="32"/>
      <c r="K2188" s="32"/>
      <c r="L2188" s="32"/>
      <c r="M2188" s="32"/>
      <c r="N2188" s="32"/>
      <c r="O2188" s="32">
        <v>0</v>
      </c>
      <c r="P2188" s="32">
        <v>0</v>
      </c>
      <c r="Q2188" s="32">
        <v>0</v>
      </c>
      <c r="R2188" s="32">
        <v>0</v>
      </c>
      <c r="S2188" s="32">
        <v>0</v>
      </c>
      <c r="T2188" s="32">
        <v>0</v>
      </c>
      <c r="U2188" s="32">
        <v>0</v>
      </c>
      <c r="V2188" s="32">
        <f t="shared" si="5915"/>
        <v>0</v>
      </c>
      <c r="W2188" s="32"/>
      <c r="X2188" s="32"/>
      <c r="Y2188" s="32"/>
      <c r="Z2188" s="32"/>
      <c r="AA2188" s="32"/>
      <c r="AB2188" s="32">
        <v>0</v>
      </c>
      <c r="AC2188" s="33">
        <v>0</v>
      </c>
      <c r="AD2188" s="33">
        <v>0</v>
      </c>
      <c r="AE2188" s="34" t="e">
        <f t="shared" si="5901"/>
        <v>#DIV/0!</v>
      </c>
      <c r="AF2188" s="35">
        <v>0</v>
      </c>
      <c r="AG2188" s="35">
        <v>0</v>
      </c>
      <c r="AH2188" s="36">
        <v>0</v>
      </c>
      <c r="AI2188" s="36">
        <v>0</v>
      </c>
      <c r="AJ2188" s="36">
        <v>0</v>
      </c>
      <c r="AK2188" s="36">
        <v>0</v>
      </c>
      <c r="AL2188" s="36">
        <f t="shared" si="5908"/>
        <v>0</v>
      </c>
      <c r="AM2188" s="36">
        <f t="shared" si="5909"/>
        <v>0</v>
      </c>
      <c r="AN2188" s="37" t="s">
        <v>35</v>
      </c>
    </row>
    <row r="2189" spans="2:40" ht="31.2" hidden="1" customHeight="1" x14ac:dyDescent="0.3">
      <c r="B2189" s="30" t="s">
        <v>845</v>
      </c>
      <c r="C2189" s="30" t="s">
        <v>132</v>
      </c>
      <c r="D2189" s="30" t="s">
        <v>114</v>
      </c>
      <c r="E2189" s="15" t="str">
        <f t="shared" si="5913"/>
        <v>0603</v>
      </c>
      <c r="F2189" s="30" t="s">
        <v>279</v>
      </c>
      <c r="G2189" s="30"/>
      <c r="H2189" s="31" t="s">
        <v>280</v>
      </c>
      <c r="I2189" s="32">
        <f t="shared" si="5992"/>
        <v>0</v>
      </c>
      <c r="J2189" s="32">
        <f t="shared" si="5993"/>
        <v>0</v>
      </c>
      <c r="K2189" s="32">
        <f t="shared" si="5994"/>
        <v>0</v>
      </c>
      <c r="L2189" s="32">
        <f t="shared" si="5995"/>
        <v>0</v>
      </c>
      <c r="M2189" s="32">
        <f t="shared" si="5996"/>
        <v>0</v>
      </c>
      <c r="N2189" s="32">
        <f t="shared" si="5997"/>
        <v>0</v>
      </c>
      <c r="O2189" s="32">
        <f t="shared" si="5998"/>
        <v>0</v>
      </c>
      <c r="P2189" s="32">
        <f t="shared" si="5999"/>
        <v>0</v>
      </c>
      <c r="Q2189" s="32">
        <f t="shared" si="6000"/>
        <v>0</v>
      </c>
      <c r="R2189" s="32">
        <f t="shared" si="6001"/>
        <v>0</v>
      </c>
      <c r="S2189" s="32">
        <f t="shared" si="6002"/>
        <v>0</v>
      </c>
      <c r="T2189" s="32">
        <f t="shared" si="6003"/>
        <v>0</v>
      </c>
      <c r="U2189" s="32">
        <v>0</v>
      </c>
      <c r="V2189" s="32">
        <f t="shared" si="5915"/>
        <v>0</v>
      </c>
      <c r="W2189" s="32">
        <f t="shared" si="6004"/>
        <v>0</v>
      </c>
      <c r="X2189" s="32">
        <f t="shared" si="6005"/>
        <v>0</v>
      </c>
      <c r="Y2189" s="32">
        <f t="shared" si="6006"/>
        <v>0</v>
      </c>
      <c r="Z2189" s="32">
        <f t="shared" si="6007"/>
        <v>0</v>
      </c>
      <c r="AA2189" s="32">
        <f t="shared" si="6008"/>
        <v>0</v>
      </c>
      <c r="AB2189" s="32">
        <f t="shared" si="6009"/>
        <v>0</v>
      </c>
      <c r="AC2189" s="33">
        <f t="shared" si="6010"/>
        <v>0</v>
      </c>
      <c r="AD2189" s="33">
        <f t="shared" si="6011"/>
        <v>0</v>
      </c>
      <c r="AE2189" s="34" t="e">
        <f t="shared" si="5901"/>
        <v>#DIV/0!</v>
      </c>
      <c r="AF2189" s="35">
        <f t="shared" si="6012"/>
        <v>0</v>
      </c>
      <c r="AG2189" s="35">
        <f t="shared" si="6013"/>
        <v>0</v>
      </c>
      <c r="AH2189" s="36">
        <f t="shared" si="6014"/>
        <v>0</v>
      </c>
      <c r="AI2189" s="36">
        <f t="shared" si="6015"/>
        <v>0</v>
      </c>
      <c r="AJ2189" s="36">
        <f t="shared" si="6016"/>
        <v>0</v>
      </c>
      <c r="AK2189" s="36">
        <f t="shared" si="6017"/>
        <v>0</v>
      </c>
      <c r="AL2189" s="36">
        <f t="shared" si="5908"/>
        <v>0</v>
      </c>
      <c r="AM2189" s="36">
        <f t="shared" si="5909"/>
        <v>0</v>
      </c>
      <c r="AN2189" s="37" t="s">
        <v>35</v>
      </c>
    </row>
    <row r="2190" spans="2:40" ht="31.2" hidden="1" customHeight="1" x14ac:dyDescent="0.3">
      <c r="B2190" s="30" t="s">
        <v>845</v>
      </c>
      <c r="C2190" s="30" t="s">
        <v>132</v>
      </c>
      <c r="D2190" s="30" t="s">
        <v>114</v>
      </c>
      <c r="E2190" s="15" t="str">
        <f t="shared" si="5913"/>
        <v>0603</v>
      </c>
      <c r="F2190" s="30" t="s">
        <v>281</v>
      </c>
      <c r="G2190" s="30"/>
      <c r="H2190" s="31" t="s">
        <v>282</v>
      </c>
      <c r="I2190" s="32">
        <f t="shared" si="5992"/>
        <v>0</v>
      </c>
      <c r="J2190" s="32">
        <f t="shared" si="5993"/>
        <v>0</v>
      </c>
      <c r="K2190" s="32">
        <f t="shared" si="5994"/>
        <v>0</v>
      </c>
      <c r="L2190" s="32">
        <f t="shared" si="5995"/>
        <v>0</v>
      </c>
      <c r="M2190" s="32">
        <f t="shared" si="5996"/>
        <v>0</v>
      </c>
      <c r="N2190" s="32">
        <f t="shared" si="5997"/>
        <v>0</v>
      </c>
      <c r="O2190" s="32">
        <f t="shared" si="5998"/>
        <v>0</v>
      </c>
      <c r="P2190" s="32">
        <f t="shared" si="5999"/>
        <v>0</v>
      </c>
      <c r="Q2190" s="32">
        <f t="shared" si="6000"/>
        <v>0</v>
      </c>
      <c r="R2190" s="32">
        <f t="shared" si="6001"/>
        <v>0</v>
      </c>
      <c r="S2190" s="32">
        <f t="shared" si="6002"/>
        <v>0</v>
      </c>
      <c r="T2190" s="32">
        <f t="shared" si="6003"/>
        <v>0</v>
      </c>
      <c r="U2190" s="32">
        <v>0</v>
      </c>
      <c r="V2190" s="32">
        <f t="shared" si="5915"/>
        <v>0</v>
      </c>
      <c r="W2190" s="32">
        <f t="shared" si="6004"/>
        <v>0</v>
      </c>
      <c r="X2190" s="32">
        <f t="shared" si="6005"/>
        <v>0</v>
      </c>
      <c r="Y2190" s="32">
        <f t="shared" si="6006"/>
        <v>0</v>
      </c>
      <c r="Z2190" s="32">
        <f t="shared" si="6007"/>
        <v>0</v>
      </c>
      <c r="AA2190" s="32">
        <f t="shared" si="6008"/>
        <v>0</v>
      </c>
      <c r="AB2190" s="32">
        <f t="shared" si="6009"/>
        <v>0</v>
      </c>
      <c r="AC2190" s="33">
        <f t="shared" si="6010"/>
        <v>0</v>
      </c>
      <c r="AD2190" s="33">
        <f t="shared" si="6011"/>
        <v>0</v>
      </c>
      <c r="AE2190" s="34" t="e">
        <f t="shared" si="5901"/>
        <v>#DIV/0!</v>
      </c>
      <c r="AF2190" s="35">
        <f t="shared" si="6012"/>
        <v>0</v>
      </c>
      <c r="AG2190" s="35">
        <f t="shared" si="6013"/>
        <v>0</v>
      </c>
      <c r="AH2190" s="36">
        <f t="shared" si="6014"/>
        <v>0</v>
      </c>
      <c r="AI2190" s="36">
        <f t="shared" si="6015"/>
        <v>0</v>
      </c>
      <c r="AJ2190" s="36">
        <f t="shared" si="6016"/>
        <v>0</v>
      </c>
      <c r="AK2190" s="36">
        <f t="shared" si="6017"/>
        <v>0</v>
      </c>
      <c r="AL2190" s="36">
        <f t="shared" si="5908"/>
        <v>0</v>
      </c>
      <c r="AM2190" s="36">
        <f t="shared" si="5909"/>
        <v>0</v>
      </c>
      <c r="AN2190" s="37" t="s">
        <v>35</v>
      </c>
    </row>
    <row r="2191" spans="2:40" ht="31.2" hidden="1" customHeight="1" x14ac:dyDescent="0.3">
      <c r="B2191" s="30" t="s">
        <v>845</v>
      </c>
      <c r="C2191" s="30" t="s">
        <v>132</v>
      </c>
      <c r="D2191" s="30" t="s">
        <v>114</v>
      </c>
      <c r="E2191" s="15" t="str">
        <f t="shared" si="5913"/>
        <v>0603</v>
      </c>
      <c r="F2191" s="30" t="s">
        <v>281</v>
      </c>
      <c r="G2191" s="30" t="s">
        <v>50</v>
      </c>
      <c r="H2191" s="31" t="s">
        <v>51</v>
      </c>
      <c r="I2191" s="32">
        <f t="shared" si="5992"/>
        <v>0</v>
      </c>
      <c r="J2191" s="32">
        <f t="shared" si="5993"/>
        <v>0</v>
      </c>
      <c r="K2191" s="32">
        <f t="shared" si="5994"/>
        <v>0</v>
      </c>
      <c r="L2191" s="32">
        <f t="shared" si="5995"/>
        <v>0</v>
      </c>
      <c r="M2191" s="32">
        <f t="shared" si="5996"/>
        <v>0</v>
      </c>
      <c r="N2191" s="32">
        <f t="shared" si="5997"/>
        <v>0</v>
      </c>
      <c r="O2191" s="32">
        <f t="shared" si="5998"/>
        <v>0</v>
      </c>
      <c r="P2191" s="32">
        <f t="shared" si="5999"/>
        <v>0</v>
      </c>
      <c r="Q2191" s="32">
        <f t="shared" si="6000"/>
        <v>0</v>
      </c>
      <c r="R2191" s="32">
        <f t="shared" si="6001"/>
        <v>0</v>
      </c>
      <c r="S2191" s="32">
        <f t="shared" si="6002"/>
        <v>0</v>
      </c>
      <c r="T2191" s="32">
        <f t="shared" si="6003"/>
        <v>0</v>
      </c>
      <c r="U2191" s="32">
        <v>0</v>
      </c>
      <c r="V2191" s="32">
        <f t="shared" si="5915"/>
        <v>0</v>
      </c>
      <c r="W2191" s="32">
        <f t="shared" si="6004"/>
        <v>0</v>
      </c>
      <c r="X2191" s="32">
        <f t="shared" si="6005"/>
        <v>0</v>
      </c>
      <c r="Y2191" s="32">
        <f t="shared" si="6006"/>
        <v>0</v>
      </c>
      <c r="Z2191" s="32">
        <f t="shared" si="6007"/>
        <v>0</v>
      </c>
      <c r="AA2191" s="32">
        <f t="shared" si="6008"/>
        <v>0</v>
      </c>
      <c r="AB2191" s="32">
        <f t="shared" si="6009"/>
        <v>0</v>
      </c>
      <c r="AC2191" s="33">
        <f t="shared" si="6010"/>
        <v>0</v>
      </c>
      <c r="AD2191" s="33">
        <f t="shared" si="6011"/>
        <v>0</v>
      </c>
      <c r="AE2191" s="34" t="e">
        <f t="shared" si="5901"/>
        <v>#DIV/0!</v>
      </c>
      <c r="AF2191" s="35">
        <f t="shared" si="6012"/>
        <v>0</v>
      </c>
      <c r="AG2191" s="35">
        <f t="shared" si="6013"/>
        <v>0</v>
      </c>
      <c r="AH2191" s="36">
        <f t="shared" si="6014"/>
        <v>0</v>
      </c>
      <c r="AI2191" s="36">
        <f t="shared" si="6015"/>
        <v>0</v>
      </c>
      <c r="AJ2191" s="36">
        <f t="shared" si="6016"/>
        <v>0</v>
      </c>
      <c r="AK2191" s="36">
        <f t="shared" si="6017"/>
        <v>0</v>
      </c>
      <c r="AL2191" s="36">
        <f t="shared" si="5908"/>
        <v>0</v>
      </c>
      <c r="AM2191" s="36">
        <f t="shared" si="5909"/>
        <v>0</v>
      </c>
      <c r="AN2191" s="37" t="s">
        <v>35</v>
      </c>
    </row>
    <row r="2192" spans="2:40" ht="31.2" hidden="1" customHeight="1" x14ac:dyDescent="0.3">
      <c r="B2192" s="30" t="s">
        <v>845</v>
      </c>
      <c r="C2192" s="30" t="s">
        <v>132</v>
      </c>
      <c r="D2192" s="30" t="s">
        <v>114</v>
      </c>
      <c r="E2192" s="15" t="str">
        <f t="shared" si="5913"/>
        <v>0603</v>
      </c>
      <c r="F2192" s="30" t="s">
        <v>281</v>
      </c>
      <c r="G2192" s="30" t="s">
        <v>52</v>
      </c>
      <c r="H2192" s="31" t="s">
        <v>53</v>
      </c>
      <c r="I2192" s="32"/>
      <c r="J2192" s="32"/>
      <c r="K2192" s="32"/>
      <c r="L2192" s="32"/>
      <c r="M2192" s="32"/>
      <c r="N2192" s="32"/>
      <c r="O2192" s="32">
        <v>0</v>
      </c>
      <c r="P2192" s="32">
        <v>0</v>
      </c>
      <c r="Q2192" s="32">
        <v>0</v>
      </c>
      <c r="R2192" s="32">
        <v>0</v>
      </c>
      <c r="S2192" s="32">
        <v>0</v>
      </c>
      <c r="T2192" s="32">
        <v>0</v>
      </c>
      <c r="U2192" s="32">
        <v>0</v>
      </c>
      <c r="V2192" s="32">
        <f t="shared" si="5915"/>
        <v>0</v>
      </c>
      <c r="W2192" s="32"/>
      <c r="X2192" s="32"/>
      <c r="Y2192" s="32"/>
      <c r="Z2192" s="32"/>
      <c r="AA2192" s="32"/>
      <c r="AB2192" s="32">
        <v>0</v>
      </c>
      <c r="AC2192" s="33">
        <v>0</v>
      </c>
      <c r="AD2192" s="33">
        <v>0</v>
      </c>
      <c r="AE2192" s="34" t="e">
        <f t="shared" si="5901"/>
        <v>#DIV/0!</v>
      </c>
      <c r="AF2192" s="35">
        <v>0</v>
      </c>
      <c r="AG2192" s="35">
        <v>0</v>
      </c>
      <c r="AH2192" s="36">
        <v>0</v>
      </c>
      <c r="AI2192" s="36">
        <v>0</v>
      </c>
      <c r="AJ2192" s="36">
        <v>0</v>
      </c>
      <c r="AK2192" s="36">
        <v>0</v>
      </c>
      <c r="AL2192" s="36">
        <f t="shared" si="5908"/>
        <v>0</v>
      </c>
      <c r="AM2192" s="36">
        <f t="shared" si="5909"/>
        <v>0</v>
      </c>
      <c r="AN2192" s="37" t="s">
        <v>35</v>
      </c>
    </row>
    <row r="2193" spans="2:40" s="13" customFormat="1" x14ac:dyDescent="0.3">
      <c r="B2193" s="14" t="s">
        <v>845</v>
      </c>
      <c r="C2193" s="14" t="s">
        <v>224</v>
      </c>
      <c r="D2193" s="14"/>
      <c r="E2193" s="21" t="str">
        <f t="shared" si="5913"/>
        <v>07</v>
      </c>
      <c r="F2193" s="14"/>
      <c r="G2193" s="14"/>
      <c r="H2193" s="16" t="s">
        <v>292</v>
      </c>
      <c r="I2193" s="17">
        <f t="shared" si="5992"/>
        <v>5216.8999999999996</v>
      </c>
      <c r="J2193" s="17">
        <f t="shared" si="5993"/>
        <v>5216.8999999999996</v>
      </c>
      <c r="K2193" s="17">
        <f t="shared" si="5994"/>
        <v>5216.8999999999996</v>
      </c>
      <c r="L2193" s="17">
        <f t="shared" si="5995"/>
        <v>0</v>
      </c>
      <c r="M2193" s="17">
        <f t="shared" si="5996"/>
        <v>0</v>
      </c>
      <c r="N2193" s="17">
        <f t="shared" si="5997"/>
        <v>0</v>
      </c>
      <c r="O2193" s="17">
        <f t="shared" si="5998"/>
        <v>0</v>
      </c>
      <c r="P2193" s="17">
        <f t="shared" si="5999"/>
        <v>0</v>
      </c>
      <c r="Q2193" s="17">
        <f t="shared" si="6000"/>
        <v>0</v>
      </c>
      <c r="R2193" s="17">
        <f t="shared" si="6001"/>
        <v>0</v>
      </c>
      <c r="S2193" s="17">
        <f t="shared" si="6002"/>
        <v>0</v>
      </c>
      <c r="T2193" s="17">
        <f t="shared" si="6003"/>
        <v>0</v>
      </c>
      <c r="U2193" s="17">
        <v>0</v>
      </c>
      <c r="V2193" s="17">
        <f t="shared" si="5915"/>
        <v>5216.8999999999996</v>
      </c>
      <c r="W2193" s="17">
        <f t="shared" si="6004"/>
        <v>0</v>
      </c>
      <c r="X2193" s="17">
        <f t="shared" si="6005"/>
        <v>0</v>
      </c>
      <c r="Y2193" s="17">
        <f t="shared" si="6006"/>
        <v>0</v>
      </c>
      <c r="Z2193" s="17">
        <f t="shared" si="6007"/>
        <v>0</v>
      </c>
      <c r="AA2193" s="17">
        <f t="shared" si="6008"/>
        <v>0</v>
      </c>
      <c r="AB2193" s="17">
        <f t="shared" si="6009"/>
        <v>5216.8999999999996</v>
      </c>
      <c r="AC2193" s="18">
        <f t="shared" si="6010"/>
        <v>5216.8999999999996</v>
      </c>
      <c r="AD2193" s="18">
        <f t="shared" si="6011"/>
        <v>5216.8999999999996</v>
      </c>
      <c r="AE2193" s="19">
        <f t="shared" si="5901"/>
        <v>100</v>
      </c>
      <c r="AF2193" s="17">
        <f t="shared" si="6012"/>
        <v>5216.8999999999996</v>
      </c>
      <c r="AG2193" s="17">
        <f t="shared" si="6013"/>
        <v>0</v>
      </c>
      <c r="AH2193" s="17">
        <f t="shared" si="6014"/>
        <v>0</v>
      </c>
      <c r="AI2193" s="17">
        <f t="shared" si="6015"/>
        <v>0</v>
      </c>
      <c r="AJ2193" s="17">
        <f t="shared" si="6016"/>
        <v>0</v>
      </c>
      <c r="AK2193" s="17">
        <f t="shared" si="6017"/>
        <v>0</v>
      </c>
      <c r="AL2193" s="17">
        <f t="shared" si="5908"/>
        <v>5216.8999999999996</v>
      </c>
      <c r="AM2193" s="17">
        <f t="shared" si="5909"/>
        <v>0</v>
      </c>
      <c r="AN2193" s="2"/>
    </row>
    <row r="2194" spans="2:40" s="22" customFormat="1" x14ac:dyDescent="0.3">
      <c r="B2194" s="23" t="s">
        <v>845</v>
      </c>
      <c r="C2194" s="23" t="s">
        <v>224</v>
      </c>
      <c r="D2194" s="23" t="s">
        <v>224</v>
      </c>
      <c r="E2194" s="24" t="str">
        <f t="shared" si="5913"/>
        <v>0707</v>
      </c>
      <c r="F2194" s="23"/>
      <c r="G2194" s="23"/>
      <c r="H2194" s="25" t="s">
        <v>333</v>
      </c>
      <c r="I2194" s="26">
        <f t="shared" ref="I2194:T2194" si="6018">I2195+I2201</f>
        <v>5216.8999999999996</v>
      </c>
      <c r="J2194" s="26">
        <f t="shared" si="6018"/>
        <v>5216.8999999999996</v>
      </c>
      <c r="K2194" s="26">
        <f t="shared" si="6018"/>
        <v>5216.8999999999996</v>
      </c>
      <c r="L2194" s="26">
        <f t="shared" si="6018"/>
        <v>0</v>
      </c>
      <c r="M2194" s="26">
        <f t="shared" si="6018"/>
        <v>0</v>
      </c>
      <c r="N2194" s="26">
        <f t="shared" si="6018"/>
        <v>0</v>
      </c>
      <c r="O2194" s="26">
        <f t="shared" si="6018"/>
        <v>0</v>
      </c>
      <c r="P2194" s="26">
        <f t="shared" si="6018"/>
        <v>0</v>
      </c>
      <c r="Q2194" s="26">
        <f t="shared" si="6018"/>
        <v>0</v>
      </c>
      <c r="R2194" s="26">
        <f t="shared" si="6018"/>
        <v>0</v>
      </c>
      <c r="S2194" s="26">
        <f t="shared" si="6018"/>
        <v>0</v>
      </c>
      <c r="T2194" s="26">
        <f t="shared" si="6018"/>
        <v>0</v>
      </c>
      <c r="U2194" s="26">
        <v>0</v>
      </c>
      <c r="V2194" s="26">
        <f t="shared" si="5915"/>
        <v>5216.8999999999996</v>
      </c>
      <c r="W2194" s="26">
        <f t="shared" ref="W2194:AD2194" si="6019">W2195+W2201</f>
        <v>0</v>
      </c>
      <c r="X2194" s="26">
        <f t="shared" si="6019"/>
        <v>0</v>
      </c>
      <c r="Y2194" s="26">
        <f t="shared" si="6019"/>
        <v>0</v>
      </c>
      <c r="Z2194" s="26">
        <f t="shared" si="6019"/>
        <v>0</v>
      </c>
      <c r="AA2194" s="26">
        <f t="shared" si="6019"/>
        <v>0</v>
      </c>
      <c r="AB2194" s="26">
        <f t="shared" si="6019"/>
        <v>5216.8999999999996</v>
      </c>
      <c r="AC2194" s="27">
        <f t="shared" si="6019"/>
        <v>5216.8999999999996</v>
      </c>
      <c r="AD2194" s="27">
        <f t="shared" si="6019"/>
        <v>5216.8999999999996</v>
      </c>
      <c r="AE2194" s="28">
        <f t="shared" si="5901"/>
        <v>100</v>
      </c>
      <c r="AF2194" s="26">
        <f t="shared" ref="AF2194:AK2194" si="6020">AF2195+AF2201</f>
        <v>5216.8999999999996</v>
      </c>
      <c r="AG2194" s="26">
        <f t="shared" si="6020"/>
        <v>0</v>
      </c>
      <c r="AH2194" s="26">
        <f t="shared" si="6020"/>
        <v>0</v>
      </c>
      <c r="AI2194" s="26">
        <f t="shared" si="6020"/>
        <v>0</v>
      </c>
      <c r="AJ2194" s="26">
        <f t="shared" si="6020"/>
        <v>0</v>
      </c>
      <c r="AK2194" s="26">
        <f t="shared" si="6020"/>
        <v>0</v>
      </c>
      <c r="AL2194" s="26">
        <f t="shared" si="5908"/>
        <v>5216.8999999999996</v>
      </c>
      <c r="AM2194" s="26">
        <f t="shared" si="5909"/>
        <v>0</v>
      </c>
      <c r="AN2194" s="29"/>
    </row>
    <row r="2195" spans="2:40" x14ac:dyDescent="0.3">
      <c r="B2195" s="30" t="s">
        <v>845</v>
      </c>
      <c r="C2195" s="30" t="s">
        <v>224</v>
      </c>
      <c r="D2195" s="30" t="s">
        <v>224</v>
      </c>
      <c r="E2195" s="15" t="str">
        <f t="shared" si="5913"/>
        <v>0707</v>
      </c>
      <c r="F2195" s="30" t="s">
        <v>356</v>
      </c>
      <c r="G2195" s="30"/>
      <c r="H2195" s="31" t="s">
        <v>357</v>
      </c>
      <c r="I2195" s="32">
        <f t="shared" ref="I2195:I2213" si="6021">I2196</f>
        <v>5016.8999999999996</v>
      </c>
      <c r="J2195" s="32">
        <f t="shared" ref="J2195:J2213" si="6022">J2196</f>
        <v>5016.8999999999996</v>
      </c>
      <c r="K2195" s="32">
        <f t="shared" ref="K2195:K2213" si="6023">K2196</f>
        <v>5016.8999999999996</v>
      </c>
      <c r="L2195" s="32">
        <f t="shared" ref="L2195:L2213" si="6024">L2196</f>
        <v>0</v>
      </c>
      <c r="M2195" s="32">
        <f t="shared" ref="M2195:M2213" si="6025">M2196</f>
        <v>0</v>
      </c>
      <c r="N2195" s="32">
        <f t="shared" ref="N2195:N2213" si="6026">N2196</f>
        <v>0</v>
      </c>
      <c r="O2195" s="32">
        <f t="shared" ref="O2195:O2207" si="6027">O2196</f>
        <v>0</v>
      </c>
      <c r="P2195" s="32">
        <f t="shared" ref="P2195:P2207" si="6028">P2196</f>
        <v>0</v>
      </c>
      <c r="Q2195" s="32">
        <f t="shared" ref="Q2195:Q2207" si="6029">Q2196</f>
        <v>0</v>
      </c>
      <c r="R2195" s="32">
        <f t="shared" ref="R2195:R2207" si="6030">R2196</f>
        <v>0</v>
      </c>
      <c r="S2195" s="32">
        <f t="shared" ref="S2195:S2207" si="6031">S2196</f>
        <v>0</v>
      </c>
      <c r="T2195" s="32">
        <f t="shared" ref="T2195:T2207" si="6032">T2196</f>
        <v>0</v>
      </c>
      <c r="U2195" s="32">
        <v>0</v>
      </c>
      <c r="V2195" s="32">
        <f t="shared" si="5915"/>
        <v>5016.8999999999996</v>
      </c>
      <c r="W2195" s="32">
        <f t="shared" ref="W2195:W2207" si="6033">W2196</f>
        <v>0</v>
      </c>
      <c r="X2195" s="32">
        <f t="shared" ref="X2195:X2207" si="6034">X2196</f>
        <v>0</v>
      </c>
      <c r="Y2195" s="32">
        <f t="shared" ref="Y2195:Y2207" si="6035">Y2196</f>
        <v>0</v>
      </c>
      <c r="Z2195" s="32">
        <f t="shared" ref="Z2195:Z2207" si="6036">Z2196</f>
        <v>0</v>
      </c>
      <c r="AA2195" s="32">
        <f t="shared" ref="AA2195:AA2207" si="6037">AA2196</f>
        <v>0</v>
      </c>
      <c r="AB2195" s="32">
        <f t="shared" ref="AB2195:AB2207" si="6038">AB2196</f>
        <v>5016.8999999999996</v>
      </c>
      <c r="AC2195" s="33">
        <f t="shared" ref="AC2195:AC2207" si="6039">AC2196</f>
        <v>5016.8999999999996</v>
      </c>
      <c r="AD2195" s="33">
        <f t="shared" ref="AD2195:AD2207" si="6040">AD2196</f>
        <v>5016.8999999999996</v>
      </c>
      <c r="AE2195" s="34">
        <f t="shared" si="5901"/>
        <v>100</v>
      </c>
      <c r="AF2195" s="32">
        <f t="shared" ref="AF2195:AF2207" si="6041">AF2196</f>
        <v>5016.8999999999996</v>
      </c>
      <c r="AG2195" s="32">
        <f t="shared" ref="AG2195:AG2207" si="6042">AG2196</f>
        <v>0</v>
      </c>
      <c r="AH2195" s="32">
        <f t="shared" ref="AH2195:AH2207" si="6043">AH2196</f>
        <v>0</v>
      </c>
      <c r="AI2195" s="32">
        <f t="shared" ref="AI2195:AI2207" si="6044">AI2196</f>
        <v>0</v>
      </c>
      <c r="AJ2195" s="32">
        <f t="shared" ref="AJ2195:AJ2207" si="6045">AJ2196</f>
        <v>0</v>
      </c>
      <c r="AK2195" s="32">
        <f t="shared" ref="AK2195:AK2207" si="6046">AK2196</f>
        <v>0</v>
      </c>
      <c r="AL2195" s="32">
        <f t="shared" si="5908"/>
        <v>5016.8999999999996</v>
      </c>
      <c r="AM2195" s="32">
        <f t="shared" si="5909"/>
        <v>0</v>
      </c>
    </row>
    <row r="2196" spans="2:40" ht="46.8" x14ac:dyDescent="0.3">
      <c r="B2196" s="30" t="s">
        <v>845</v>
      </c>
      <c r="C2196" s="30" t="s">
        <v>224</v>
      </c>
      <c r="D2196" s="30" t="s">
        <v>224</v>
      </c>
      <c r="E2196" s="15" t="str">
        <f t="shared" si="5913"/>
        <v>0707</v>
      </c>
      <c r="F2196" s="30" t="s">
        <v>372</v>
      </c>
      <c r="G2196" s="30"/>
      <c r="H2196" s="31" t="s">
        <v>373</v>
      </c>
      <c r="I2196" s="32">
        <f t="shared" si="6021"/>
        <v>5016.8999999999996</v>
      </c>
      <c r="J2196" s="32">
        <f t="shared" si="6022"/>
        <v>5016.8999999999996</v>
      </c>
      <c r="K2196" s="32">
        <f t="shared" si="6023"/>
        <v>5016.8999999999996</v>
      </c>
      <c r="L2196" s="32">
        <f t="shared" si="6024"/>
        <v>0</v>
      </c>
      <c r="M2196" s="32">
        <f t="shared" si="6025"/>
        <v>0</v>
      </c>
      <c r="N2196" s="32">
        <f t="shared" si="6026"/>
        <v>0</v>
      </c>
      <c r="O2196" s="32">
        <f t="shared" si="6027"/>
        <v>0</v>
      </c>
      <c r="P2196" s="32">
        <f t="shared" si="6028"/>
        <v>0</v>
      </c>
      <c r="Q2196" s="32">
        <f t="shared" si="6029"/>
        <v>0</v>
      </c>
      <c r="R2196" s="32">
        <f t="shared" si="6030"/>
        <v>0</v>
      </c>
      <c r="S2196" s="32">
        <f t="shared" si="6031"/>
        <v>0</v>
      </c>
      <c r="T2196" s="32">
        <f t="shared" si="6032"/>
        <v>0</v>
      </c>
      <c r="U2196" s="32">
        <v>0</v>
      </c>
      <c r="V2196" s="32">
        <f t="shared" si="5915"/>
        <v>5016.8999999999996</v>
      </c>
      <c r="W2196" s="32">
        <f t="shared" si="6033"/>
        <v>0</v>
      </c>
      <c r="X2196" s="32">
        <f t="shared" si="6034"/>
        <v>0</v>
      </c>
      <c r="Y2196" s="32">
        <f t="shared" si="6035"/>
        <v>0</v>
      </c>
      <c r="Z2196" s="32">
        <f t="shared" si="6036"/>
        <v>0</v>
      </c>
      <c r="AA2196" s="32">
        <f t="shared" si="6037"/>
        <v>0</v>
      </c>
      <c r="AB2196" s="32">
        <f t="shared" si="6038"/>
        <v>5016.8999999999996</v>
      </c>
      <c r="AC2196" s="33">
        <f t="shared" si="6039"/>
        <v>5016.8999999999996</v>
      </c>
      <c r="AD2196" s="33">
        <f t="shared" si="6040"/>
        <v>5016.8999999999996</v>
      </c>
      <c r="AE2196" s="34">
        <f t="shared" si="5901"/>
        <v>100</v>
      </c>
      <c r="AF2196" s="32">
        <f t="shared" si="6041"/>
        <v>5016.8999999999996</v>
      </c>
      <c r="AG2196" s="32">
        <f t="shared" si="6042"/>
        <v>0</v>
      </c>
      <c r="AH2196" s="32">
        <f t="shared" si="6043"/>
        <v>0</v>
      </c>
      <c r="AI2196" s="32">
        <f t="shared" si="6044"/>
        <v>0</v>
      </c>
      <c r="AJ2196" s="32">
        <f t="shared" si="6045"/>
        <v>0</v>
      </c>
      <c r="AK2196" s="32">
        <f t="shared" si="6046"/>
        <v>0</v>
      </c>
      <c r="AL2196" s="32">
        <f t="shared" si="5908"/>
        <v>5016.8999999999996</v>
      </c>
      <c r="AM2196" s="32">
        <f t="shared" si="5909"/>
        <v>0</v>
      </c>
    </row>
    <row r="2197" spans="2:40" ht="31.2" x14ac:dyDescent="0.3">
      <c r="B2197" s="30" t="s">
        <v>845</v>
      </c>
      <c r="C2197" s="30" t="s">
        <v>224</v>
      </c>
      <c r="D2197" s="30" t="s">
        <v>224</v>
      </c>
      <c r="E2197" s="15" t="str">
        <f t="shared" si="5913"/>
        <v>0707</v>
      </c>
      <c r="F2197" s="30" t="s">
        <v>374</v>
      </c>
      <c r="G2197" s="30"/>
      <c r="H2197" s="31" t="s">
        <v>375</v>
      </c>
      <c r="I2197" s="32">
        <f t="shared" si="6021"/>
        <v>5016.8999999999996</v>
      </c>
      <c r="J2197" s="32">
        <f t="shared" si="6022"/>
        <v>5016.8999999999996</v>
      </c>
      <c r="K2197" s="32">
        <f t="shared" si="6023"/>
        <v>5016.8999999999996</v>
      </c>
      <c r="L2197" s="32">
        <f t="shared" si="6024"/>
        <v>0</v>
      </c>
      <c r="M2197" s="32">
        <f t="shared" si="6025"/>
        <v>0</v>
      </c>
      <c r="N2197" s="32">
        <f t="shared" si="6026"/>
        <v>0</v>
      </c>
      <c r="O2197" s="32">
        <f t="shared" si="6027"/>
        <v>0</v>
      </c>
      <c r="P2197" s="32">
        <f t="shared" si="6028"/>
        <v>0</v>
      </c>
      <c r="Q2197" s="32">
        <f t="shared" si="6029"/>
        <v>0</v>
      </c>
      <c r="R2197" s="32">
        <f t="shared" si="6030"/>
        <v>0</v>
      </c>
      <c r="S2197" s="32">
        <f t="shared" si="6031"/>
        <v>0</v>
      </c>
      <c r="T2197" s="32">
        <f t="shared" si="6032"/>
        <v>0</v>
      </c>
      <c r="U2197" s="32">
        <v>0</v>
      </c>
      <c r="V2197" s="32">
        <f t="shared" si="5915"/>
        <v>5016.8999999999996</v>
      </c>
      <c r="W2197" s="32">
        <f t="shared" si="6033"/>
        <v>0</v>
      </c>
      <c r="X2197" s="32">
        <f t="shared" si="6034"/>
        <v>0</v>
      </c>
      <c r="Y2197" s="32">
        <f t="shared" si="6035"/>
        <v>0</v>
      </c>
      <c r="Z2197" s="32">
        <f t="shared" si="6036"/>
        <v>0</v>
      </c>
      <c r="AA2197" s="32">
        <f t="shared" si="6037"/>
        <v>0</v>
      </c>
      <c r="AB2197" s="32">
        <f t="shared" si="6038"/>
        <v>5016.8999999999996</v>
      </c>
      <c r="AC2197" s="33">
        <f t="shared" si="6039"/>
        <v>5016.8999999999996</v>
      </c>
      <c r="AD2197" s="33">
        <f t="shared" si="6040"/>
        <v>5016.8999999999996</v>
      </c>
      <c r="AE2197" s="34">
        <f t="shared" si="5901"/>
        <v>100</v>
      </c>
      <c r="AF2197" s="32">
        <f t="shared" si="6041"/>
        <v>5016.8999999999996</v>
      </c>
      <c r="AG2197" s="32">
        <f t="shared" si="6042"/>
        <v>0</v>
      </c>
      <c r="AH2197" s="32">
        <f t="shared" si="6043"/>
        <v>0</v>
      </c>
      <c r="AI2197" s="32">
        <f t="shared" si="6044"/>
        <v>0</v>
      </c>
      <c r="AJ2197" s="32">
        <f t="shared" si="6045"/>
        <v>0</v>
      </c>
      <c r="AK2197" s="32">
        <f t="shared" si="6046"/>
        <v>0</v>
      </c>
      <c r="AL2197" s="32">
        <f t="shared" si="5908"/>
        <v>5016.8999999999996</v>
      </c>
      <c r="AM2197" s="32">
        <f t="shared" si="5909"/>
        <v>0</v>
      </c>
    </row>
    <row r="2198" spans="2:40" ht="62.4" x14ac:dyDescent="0.3">
      <c r="B2198" s="30" t="s">
        <v>845</v>
      </c>
      <c r="C2198" s="30" t="s">
        <v>224</v>
      </c>
      <c r="D2198" s="30" t="s">
        <v>224</v>
      </c>
      <c r="E2198" s="15" t="str">
        <f t="shared" si="5913"/>
        <v>0707</v>
      </c>
      <c r="F2198" s="30" t="s">
        <v>820</v>
      </c>
      <c r="G2198" s="30"/>
      <c r="H2198" s="31" t="s">
        <v>821</v>
      </c>
      <c r="I2198" s="32">
        <f t="shared" si="6021"/>
        <v>5016.8999999999996</v>
      </c>
      <c r="J2198" s="32">
        <f t="shared" si="6022"/>
        <v>5016.8999999999996</v>
      </c>
      <c r="K2198" s="32">
        <f t="shared" si="6023"/>
        <v>5016.8999999999996</v>
      </c>
      <c r="L2198" s="32">
        <f t="shared" si="6024"/>
        <v>0</v>
      </c>
      <c r="M2198" s="32">
        <f t="shared" si="6025"/>
        <v>0</v>
      </c>
      <c r="N2198" s="32">
        <f t="shared" si="6026"/>
        <v>0</v>
      </c>
      <c r="O2198" s="32">
        <f t="shared" si="6027"/>
        <v>0</v>
      </c>
      <c r="P2198" s="32">
        <f t="shared" si="6028"/>
        <v>0</v>
      </c>
      <c r="Q2198" s="32">
        <f t="shared" si="6029"/>
        <v>0</v>
      </c>
      <c r="R2198" s="32">
        <f t="shared" si="6030"/>
        <v>0</v>
      </c>
      <c r="S2198" s="32">
        <f t="shared" si="6031"/>
        <v>0</v>
      </c>
      <c r="T2198" s="32">
        <f t="shared" si="6032"/>
        <v>0</v>
      </c>
      <c r="U2198" s="32">
        <v>0</v>
      </c>
      <c r="V2198" s="32">
        <f t="shared" si="5915"/>
        <v>5016.8999999999996</v>
      </c>
      <c r="W2198" s="32">
        <f t="shared" si="6033"/>
        <v>0</v>
      </c>
      <c r="X2198" s="32">
        <f t="shared" si="6034"/>
        <v>0</v>
      </c>
      <c r="Y2198" s="32">
        <f t="shared" si="6035"/>
        <v>0</v>
      </c>
      <c r="Z2198" s="32">
        <f t="shared" si="6036"/>
        <v>0</v>
      </c>
      <c r="AA2198" s="32">
        <f t="shared" si="6037"/>
        <v>0</v>
      </c>
      <c r="AB2198" s="32">
        <f t="shared" si="6038"/>
        <v>5016.8999999999996</v>
      </c>
      <c r="AC2198" s="33">
        <f t="shared" si="6039"/>
        <v>5016.8999999999996</v>
      </c>
      <c r="AD2198" s="33">
        <f t="shared" si="6040"/>
        <v>5016.8999999999996</v>
      </c>
      <c r="AE2198" s="34">
        <f t="shared" si="5901"/>
        <v>100</v>
      </c>
      <c r="AF2198" s="32">
        <f t="shared" si="6041"/>
        <v>5016.8999999999996</v>
      </c>
      <c r="AG2198" s="32">
        <f t="shared" si="6042"/>
        <v>0</v>
      </c>
      <c r="AH2198" s="32">
        <f t="shared" si="6043"/>
        <v>0</v>
      </c>
      <c r="AI2198" s="32">
        <f t="shared" si="6044"/>
        <v>0</v>
      </c>
      <c r="AJ2198" s="32">
        <f t="shared" si="6045"/>
        <v>0</v>
      </c>
      <c r="AK2198" s="32">
        <f t="shared" si="6046"/>
        <v>0</v>
      </c>
      <c r="AL2198" s="32">
        <f t="shared" si="5908"/>
        <v>5016.8999999999996</v>
      </c>
      <c r="AM2198" s="32">
        <f t="shared" si="5909"/>
        <v>0</v>
      </c>
    </row>
    <row r="2199" spans="2:40" ht="31.2" x14ac:dyDescent="0.3">
      <c r="B2199" s="30" t="s">
        <v>845</v>
      </c>
      <c r="C2199" s="30" t="s">
        <v>224</v>
      </c>
      <c r="D2199" s="30" t="s">
        <v>224</v>
      </c>
      <c r="E2199" s="15" t="str">
        <f t="shared" si="5913"/>
        <v>0707</v>
      </c>
      <c r="F2199" s="30" t="s">
        <v>820</v>
      </c>
      <c r="G2199" s="30" t="s">
        <v>174</v>
      </c>
      <c r="H2199" s="31" t="s">
        <v>175</v>
      </c>
      <c r="I2199" s="32">
        <f t="shared" si="6021"/>
        <v>5016.8999999999996</v>
      </c>
      <c r="J2199" s="32">
        <f t="shared" si="6022"/>
        <v>5016.8999999999996</v>
      </c>
      <c r="K2199" s="32">
        <f t="shared" si="6023"/>
        <v>5016.8999999999996</v>
      </c>
      <c r="L2199" s="32">
        <f t="shared" si="6024"/>
        <v>0</v>
      </c>
      <c r="M2199" s="32">
        <f t="shared" si="6025"/>
        <v>0</v>
      </c>
      <c r="N2199" s="32">
        <f t="shared" si="6026"/>
        <v>0</v>
      </c>
      <c r="O2199" s="32">
        <f t="shared" si="6027"/>
        <v>0</v>
      </c>
      <c r="P2199" s="32">
        <f t="shared" si="6028"/>
        <v>0</v>
      </c>
      <c r="Q2199" s="32">
        <f t="shared" si="6029"/>
        <v>0</v>
      </c>
      <c r="R2199" s="32">
        <f t="shared" si="6030"/>
        <v>0</v>
      </c>
      <c r="S2199" s="32">
        <f t="shared" si="6031"/>
        <v>0</v>
      </c>
      <c r="T2199" s="32">
        <f t="shared" si="6032"/>
        <v>0</v>
      </c>
      <c r="U2199" s="32">
        <v>0</v>
      </c>
      <c r="V2199" s="32">
        <f t="shared" si="5915"/>
        <v>5016.8999999999996</v>
      </c>
      <c r="W2199" s="32">
        <f t="shared" si="6033"/>
        <v>0</v>
      </c>
      <c r="X2199" s="32">
        <f t="shared" si="6034"/>
        <v>0</v>
      </c>
      <c r="Y2199" s="32">
        <f t="shared" si="6035"/>
        <v>0</v>
      </c>
      <c r="Z2199" s="32">
        <f t="shared" si="6036"/>
        <v>0</v>
      </c>
      <c r="AA2199" s="32">
        <f t="shared" si="6037"/>
        <v>0</v>
      </c>
      <c r="AB2199" s="32">
        <f t="shared" si="6038"/>
        <v>5016.8999999999996</v>
      </c>
      <c r="AC2199" s="33">
        <f t="shared" si="6039"/>
        <v>5016.8999999999996</v>
      </c>
      <c r="AD2199" s="33">
        <f t="shared" si="6040"/>
        <v>5016.8999999999996</v>
      </c>
      <c r="AE2199" s="34">
        <f t="shared" si="5901"/>
        <v>100</v>
      </c>
      <c r="AF2199" s="32">
        <f t="shared" si="6041"/>
        <v>5016.8999999999996</v>
      </c>
      <c r="AG2199" s="32">
        <f t="shared" si="6042"/>
        <v>0</v>
      </c>
      <c r="AH2199" s="32">
        <f t="shared" si="6043"/>
        <v>0</v>
      </c>
      <c r="AI2199" s="32">
        <f t="shared" si="6044"/>
        <v>0</v>
      </c>
      <c r="AJ2199" s="32">
        <f t="shared" si="6045"/>
        <v>0</v>
      </c>
      <c r="AK2199" s="32">
        <f t="shared" si="6046"/>
        <v>0</v>
      </c>
      <c r="AL2199" s="32">
        <f t="shared" si="5908"/>
        <v>5016.8999999999996</v>
      </c>
      <c r="AM2199" s="32">
        <f t="shared" si="5909"/>
        <v>0</v>
      </c>
    </row>
    <row r="2200" spans="2:40" ht="62.4" x14ac:dyDescent="0.3">
      <c r="B2200" s="30" t="s">
        <v>845</v>
      </c>
      <c r="C2200" s="30" t="s">
        <v>224</v>
      </c>
      <c r="D2200" s="30" t="s">
        <v>224</v>
      </c>
      <c r="E2200" s="15" t="str">
        <f t="shared" si="5913"/>
        <v>0707</v>
      </c>
      <c r="F2200" s="30" t="s">
        <v>820</v>
      </c>
      <c r="G2200" s="30" t="s">
        <v>370</v>
      </c>
      <c r="H2200" s="31" t="s">
        <v>371</v>
      </c>
      <c r="I2200" s="32">
        <v>5016.8999999999996</v>
      </c>
      <c r="J2200" s="32">
        <v>5016.8999999999996</v>
      </c>
      <c r="K2200" s="32">
        <v>5016.8999999999996</v>
      </c>
      <c r="L2200" s="32"/>
      <c r="M2200" s="32"/>
      <c r="N2200" s="32"/>
      <c r="O2200" s="32">
        <v>0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2">
        <v>0</v>
      </c>
      <c r="V2200" s="32">
        <f t="shared" si="5915"/>
        <v>5016.8999999999996</v>
      </c>
      <c r="W2200" s="32"/>
      <c r="X2200" s="32"/>
      <c r="Y2200" s="32"/>
      <c r="Z2200" s="32"/>
      <c r="AA2200" s="32"/>
      <c r="AB2200" s="32">
        <v>5016.8999999999996</v>
      </c>
      <c r="AC2200" s="33">
        <v>5016.8999999999996</v>
      </c>
      <c r="AD2200" s="33">
        <v>5016.8999999999996</v>
      </c>
      <c r="AE2200" s="34">
        <f t="shared" si="5901"/>
        <v>100</v>
      </c>
      <c r="AF2200" s="32">
        <v>5016.8999999999996</v>
      </c>
      <c r="AG2200" s="32">
        <v>0</v>
      </c>
      <c r="AH2200" s="32">
        <v>0</v>
      </c>
      <c r="AI2200" s="32">
        <v>0</v>
      </c>
      <c r="AJ2200" s="32">
        <v>0</v>
      </c>
      <c r="AK2200" s="32">
        <v>0</v>
      </c>
      <c r="AL2200" s="32">
        <f t="shared" si="5908"/>
        <v>5016.8999999999996</v>
      </c>
      <c r="AM2200" s="32">
        <f t="shared" si="5909"/>
        <v>0</v>
      </c>
      <c r="AN2200" s="12"/>
    </row>
    <row r="2201" spans="2:40" ht="46.8" x14ac:dyDescent="0.3">
      <c r="B2201" s="30" t="s">
        <v>845</v>
      </c>
      <c r="C2201" s="30" t="s">
        <v>224</v>
      </c>
      <c r="D2201" s="30" t="s">
        <v>224</v>
      </c>
      <c r="E2201" s="15" t="str">
        <f t="shared" si="5913"/>
        <v>0707</v>
      </c>
      <c r="F2201" s="30" t="s">
        <v>325</v>
      </c>
      <c r="G2201" s="30"/>
      <c r="H2201" s="31" t="s">
        <v>326</v>
      </c>
      <c r="I2201" s="32">
        <f t="shared" si="6021"/>
        <v>200</v>
      </c>
      <c r="J2201" s="32">
        <f t="shared" si="6022"/>
        <v>200</v>
      </c>
      <c r="K2201" s="32">
        <f t="shared" si="6023"/>
        <v>200</v>
      </c>
      <c r="L2201" s="32">
        <f t="shared" si="6024"/>
        <v>0</v>
      </c>
      <c r="M2201" s="32">
        <f t="shared" si="6025"/>
        <v>0</v>
      </c>
      <c r="N2201" s="32">
        <f t="shared" si="6026"/>
        <v>0</v>
      </c>
      <c r="O2201" s="32">
        <f t="shared" si="6027"/>
        <v>0</v>
      </c>
      <c r="P2201" s="32">
        <f t="shared" si="6028"/>
        <v>0</v>
      </c>
      <c r="Q2201" s="32">
        <f t="shared" si="6029"/>
        <v>0</v>
      </c>
      <c r="R2201" s="32">
        <f t="shared" si="6030"/>
        <v>0</v>
      </c>
      <c r="S2201" s="32">
        <f t="shared" si="6031"/>
        <v>0</v>
      </c>
      <c r="T2201" s="32">
        <f t="shared" si="6032"/>
        <v>0</v>
      </c>
      <c r="U2201" s="32">
        <v>0</v>
      </c>
      <c r="V2201" s="32">
        <f t="shared" si="5915"/>
        <v>200</v>
      </c>
      <c r="W2201" s="32">
        <f t="shared" si="6033"/>
        <v>0</v>
      </c>
      <c r="X2201" s="32">
        <f t="shared" si="6034"/>
        <v>0</v>
      </c>
      <c r="Y2201" s="32">
        <f t="shared" si="6035"/>
        <v>0</v>
      </c>
      <c r="Z2201" s="32">
        <f t="shared" si="6036"/>
        <v>0</v>
      </c>
      <c r="AA2201" s="32">
        <f t="shared" si="6037"/>
        <v>0</v>
      </c>
      <c r="AB2201" s="32">
        <f t="shared" si="6038"/>
        <v>200</v>
      </c>
      <c r="AC2201" s="33">
        <f t="shared" si="6039"/>
        <v>200</v>
      </c>
      <c r="AD2201" s="33">
        <f t="shared" si="6040"/>
        <v>200</v>
      </c>
      <c r="AE2201" s="34">
        <f t="shared" si="5901"/>
        <v>100</v>
      </c>
      <c r="AF2201" s="32">
        <f t="shared" si="6041"/>
        <v>200</v>
      </c>
      <c r="AG2201" s="32">
        <f t="shared" si="6042"/>
        <v>0</v>
      </c>
      <c r="AH2201" s="32">
        <f t="shared" si="6043"/>
        <v>0</v>
      </c>
      <c r="AI2201" s="32">
        <f t="shared" si="6044"/>
        <v>0</v>
      </c>
      <c r="AJ2201" s="32">
        <f t="shared" si="6045"/>
        <v>0</v>
      </c>
      <c r="AK2201" s="32">
        <f t="shared" si="6046"/>
        <v>0</v>
      </c>
      <c r="AL2201" s="32">
        <f t="shared" si="5908"/>
        <v>200</v>
      </c>
      <c r="AM2201" s="32">
        <f t="shared" si="5909"/>
        <v>0</v>
      </c>
    </row>
    <row r="2202" spans="2:40" ht="31.2" x14ac:dyDescent="0.3">
      <c r="B2202" s="30" t="s">
        <v>845</v>
      </c>
      <c r="C2202" s="30" t="s">
        <v>224</v>
      </c>
      <c r="D2202" s="30" t="s">
        <v>224</v>
      </c>
      <c r="E2202" s="15" t="str">
        <f t="shared" si="5913"/>
        <v>0707</v>
      </c>
      <c r="F2202" s="30" t="s">
        <v>387</v>
      </c>
      <c r="G2202" s="30"/>
      <c r="H2202" s="31" t="s">
        <v>388</v>
      </c>
      <c r="I2202" s="32">
        <f t="shared" si="6021"/>
        <v>200</v>
      </c>
      <c r="J2202" s="32">
        <f t="shared" si="6022"/>
        <v>200</v>
      </c>
      <c r="K2202" s="32">
        <f t="shared" si="6023"/>
        <v>200</v>
      </c>
      <c r="L2202" s="32">
        <f t="shared" si="6024"/>
        <v>0</v>
      </c>
      <c r="M2202" s="32">
        <f t="shared" si="6025"/>
        <v>0</v>
      </c>
      <c r="N2202" s="32">
        <f t="shared" si="6026"/>
        <v>0</v>
      </c>
      <c r="O2202" s="32">
        <f t="shared" si="6027"/>
        <v>0</v>
      </c>
      <c r="P2202" s="32">
        <f t="shared" si="6028"/>
        <v>0</v>
      </c>
      <c r="Q2202" s="32">
        <f t="shared" si="6029"/>
        <v>0</v>
      </c>
      <c r="R2202" s="32">
        <f t="shared" si="6030"/>
        <v>0</v>
      </c>
      <c r="S2202" s="32">
        <f t="shared" si="6031"/>
        <v>0</v>
      </c>
      <c r="T2202" s="32">
        <f t="shared" si="6032"/>
        <v>0</v>
      </c>
      <c r="U2202" s="32">
        <v>0</v>
      </c>
      <c r="V2202" s="32">
        <f t="shared" si="5915"/>
        <v>200</v>
      </c>
      <c r="W2202" s="32">
        <f t="shared" si="6033"/>
        <v>0</v>
      </c>
      <c r="X2202" s="32">
        <f t="shared" si="6034"/>
        <v>0</v>
      </c>
      <c r="Y2202" s="32">
        <f t="shared" si="6035"/>
        <v>0</v>
      </c>
      <c r="Z2202" s="32">
        <f t="shared" si="6036"/>
        <v>0</v>
      </c>
      <c r="AA2202" s="32">
        <f t="shared" si="6037"/>
        <v>0</v>
      </c>
      <c r="AB2202" s="32">
        <f t="shared" si="6038"/>
        <v>200</v>
      </c>
      <c r="AC2202" s="33">
        <f t="shared" si="6039"/>
        <v>200</v>
      </c>
      <c r="AD2202" s="33">
        <f t="shared" si="6040"/>
        <v>200</v>
      </c>
      <c r="AE2202" s="34">
        <f t="shared" si="5901"/>
        <v>100</v>
      </c>
      <c r="AF2202" s="32">
        <f t="shared" si="6041"/>
        <v>200</v>
      </c>
      <c r="AG2202" s="32">
        <f t="shared" si="6042"/>
        <v>0</v>
      </c>
      <c r="AH2202" s="32">
        <f t="shared" si="6043"/>
        <v>0</v>
      </c>
      <c r="AI2202" s="32">
        <f t="shared" si="6044"/>
        <v>0</v>
      </c>
      <c r="AJ2202" s="32">
        <f t="shared" si="6045"/>
        <v>0</v>
      </c>
      <c r="AK2202" s="32">
        <f t="shared" si="6046"/>
        <v>0</v>
      </c>
      <c r="AL2202" s="32">
        <f t="shared" si="5908"/>
        <v>200</v>
      </c>
      <c r="AM2202" s="32">
        <f t="shared" si="5909"/>
        <v>0</v>
      </c>
    </row>
    <row r="2203" spans="2:40" ht="46.8" x14ac:dyDescent="0.3">
      <c r="B2203" s="30" t="s">
        <v>845</v>
      </c>
      <c r="C2203" s="30" t="s">
        <v>224</v>
      </c>
      <c r="D2203" s="30" t="s">
        <v>224</v>
      </c>
      <c r="E2203" s="15" t="str">
        <f t="shared" si="5913"/>
        <v>0707</v>
      </c>
      <c r="F2203" s="30" t="s">
        <v>822</v>
      </c>
      <c r="G2203" s="30"/>
      <c r="H2203" s="31" t="s">
        <v>823</v>
      </c>
      <c r="I2203" s="32">
        <f t="shared" si="6021"/>
        <v>200</v>
      </c>
      <c r="J2203" s="32">
        <f t="shared" si="6022"/>
        <v>200</v>
      </c>
      <c r="K2203" s="32">
        <f t="shared" si="6023"/>
        <v>200</v>
      </c>
      <c r="L2203" s="32">
        <f t="shared" si="6024"/>
        <v>0</v>
      </c>
      <c r="M2203" s="32">
        <f t="shared" si="6025"/>
        <v>0</v>
      </c>
      <c r="N2203" s="32">
        <f t="shared" si="6026"/>
        <v>0</v>
      </c>
      <c r="O2203" s="32">
        <f t="shared" si="6027"/>
        <v>0</v>
      </c>
      <c r="P2203" s="32">
        <f t="shared" si="6028"/>
        <v>0</v>
      </c>
      <c r="Q2203" s="32">
        <f t="shared" si="6029"/>
        <v>0</v>
      </c>
      <c r="R2203" s="32">
        <f t="shared" si="6030"/>
        <v>0</v>
      </c>
      <c r="S2203" s="32">
        <f t="shared" si="6031"/>
        <v>0</v>
      </c>
      <c r="T2203" s="32">
        <f t="shared" si="6032"/>
        <v>0</v>
      </c>
      <c r="U2203" s="32">
        <v>0</v>
      </c>
      <c r="V2203" s="32">
        <f t="shared" si="5915"/>
        <v>200</v>
      </c>
      <c r="W2203" s="32">
        <f t="shared" si="6033"/>
        <v>0</v>
      </c>
      <c r="X2203" s="32">
        <f t="shared" si="6034"/>
        <v>0</v>
      </c>
      <c r="Y2203" s="32">
        <f t="shared" si="6035"/>
        <v>0</v>
      </c>
      <c r="Z2203" s="32">
        <f t="shared" si="6036"/>
        <v>0</v>
      </c>
      <c r="AA2203" s="32">
        <f t="shared" si="6037"/>
        <v>0</v>
      </c>
      <c r="AB2203" s="32">
        <f t="shared" si="6038"/>
        <v>200</v>
      </c>
      <c r="AC2203" s="33">
        <f t="shared" si="6039"/>
        <v>200</v>
      </c>
      <c r="AD2203" s="33">
        <f t="shared" si="6040"/>
        <v>200</v>
      </c>
      <c r="AE2203" s="34">
        <f t="shared" si="5901"/>
        <v>100</v>
      </c>
      <c r="AF2203" s="32">
        <f t="shared" si="6041"/>
        <v>200</v>
      </c>
      <c r="AG2203" s="32">
        <f t="shared" si="6042"/>
        <v>0</v>
      </c>
      <c r="AH2203" s="32">
        <f t="shared" si="6043"/>
        <v>0</v>
      </c>
      <c r="AI2203" s="32">
        <f t="shared" si="6044"/>
        <v>0</v>
      </c>
      <c r="AJ2203" s="32">
        <f t="shared" si="6045"/>
        <v>0</v>
      </c>
      <c r="AK2203" s="32">
        <f t="shared" si="6046"/>
        <v>0</v>
      </c>
      <c r="AL2203" s="32">
        <f t="shared" si="5908"/>
        <v>200</v>
      </c>
      <c r="AM2203" s="32">
        <f t="shared" si="5909"/>
        <v>0</v>
      </c>
    </row>
    <row r="2204" spans="2:40" ht="31.2" x14ac:dyDescent="0.3">
      <c r="B2204" s="30" t="s">
        <v>845</v>
      </c>
      <c r="C2204" s="30" t="s">
        <v>224</v>
      </c>
      <c r="D2204" s="30" t="s">
        <v>224</v>
      </c>
      <c r="E2204" s="15" t="str">
        <f t="shared" si="5913"/>
        <v>0707</v>
      </c>
      <c r="F2204" s="30" t="s">
        <v>824</v>
      </c>
      <c r="G2204" s="30"/>
      <c r="H2204" s="31" t="s">
        <v>825</v>
      </c>
      <c r="I2204" s="32">
        <f t="shared" si="6021"/>
        <v>200</v>
      </c>
      <c r="J2204" s="32">
        <f t="shared" si="6022"/>
        <v>200</v>
      </c>
      <c r="K2204" s="32">
        <f t="shared" si="6023"/>
        <v>200</v>
      </c>
      <c r="L2204" s="32">
        <f t="shared" si="6024"/>
        <v>0</v>
      </c>
      <c r="M2204" s="32">
        <f t="shared" si="6025"/>
        <v>0</v>
      </c>
      <c r="N2204" s="32">
        <f t="shared" si="6026"/>
        <v>0</v>
      </c>
      <c r="O2204" s="32">
        <f t="shared" si="6027"/>
        <v>0</v>
      </c>
      <c r="P2204" s="32">
        <f t="shared" si="6028"/>
        <v>0</v>
      </c>
      <c r="Q2204" s="32">
        <f t="shared" si="6029"/>
        <v>0</v>
      </c>
      <c r="R2204" s="32">
        <f t="shared" si="6030"/>
        <v>0</v>
      </c>
      <c r="S2204" s="32">
        <f t="shared" si="6031"/>
        <v>0</v>
      </c>
      <c r="T2204" s="32">
        <f t="shared" si="6032"/>
        <v>0</v>
      </c>
      <c r="U2204" s="32">
        <v>0</v>
      </c>
      <c r="V2204" s="32">
        <f t="shared" si="5915"/>
        <v>200</v>
      </c>
      <c r="W2204" s="32">
        <f t="shared" si="6033"/>
        <v>0</v>
      </c>
      <c r="X2204" s="32">
        <f t="shared" si="6034"/>
        <v>0</v>
      </c>
      <c r="Y2204" s="32">
        <f t="shared" si="6035"/>
        <v>0</v>
      </c>
      <c r="Z2204" s="32">
        <f t="shared" si="6036"/>
        <v>0</v>
      </c>
      <c r="AA2204" s="32">
        <f t="shared" si="6037"/>
        <v>0</v>
      </c>
      <c r="AB2204" s="32">
        <f t="shared" si="6038"/>
        <v>200</v>
      </c>
      <c r="AC2204" s="33">
        <f t="shared" si="6039"/>
        <v>200</v>
      </c>
      <c r="AD2204" s="33">
        <f t="shared" si="6040"/>
        <v>200</v>
      </c>
      <c r="AE2204" s="34">
        <f t="shared" si="5901"/>
        <v>100</v>
      </c>
      <c r="AF2204" s="32">
        <f t="shared" si="6041"/>
        <v>200</v>
      </c>
      <c r="AG2204" s="32">
        <f t="shared" si="6042"/>
        <v>0</v>
      </c>
      <c r="AH2204" s="32">
        <f t="shared" si="6043"/>
        <v>0</v>
      </c>
      <c r="AI2204" s="32">
        <f t="shared" si="6044"/>
        <v>0</v>
      </c>
      <c r="AJ2204" s="32">
        <f t="shared" si="6045"/>
        <v>0</v>
      </c>
      <c r="AK2204" s="32">
        <f t="shared" si="6046"/>
        <v>0</v>
      </c>
      <c r="AL2204" s="32">
        <f t="shared" si="5908"/>
        <v>200</v>
      </c>
      <c r="AM2204" s="32">
        <f t="shared" si="5909"/>
        <v>0</v>
      </c>
    </row>
    <row r="2205" spans="2:40" ht="31.2" x14ac:dyDescent="0.3">
      <c r="B2205" s="30" t="s">
        <v>845</v>
      </c>
      <c r="C2205" s="30" t="s">
        <v>224</v>
      </c>
      <c r="D2205" s="30" t="s">
        <v>224</v>
      </c>
      <c r="E2205" s="15" t="str">
        <f t="shared" si="5913"/>
        <v>0707</v>
      </c>
      <c r="F2205" s="30" t="s">
        <v>824</v>
      </c>
      <c r="G2205" s="30" t="s">
        <v>50</v>
      </c>
      <c r="H2205" s="31" t="s">
        <v>51</v>
      </c>
      <c r="I2205" s="32">
        <f t="shared" si="6021"/>
        <v>200</v>
      </c>
      <c r="J2205" s="32">
        <f t="shared" si="6022"/>
        <v>200</v>
      </c>
      <c r="K2205" s="32">
        <f t="shared" si="6023"/>
        <v>200</v>
      </c>
      <c r="L2205" s="32">
        <f t="shared" si="6024"/>
        <v>0</v>
      </c>
      <c r="M2205" s="32">
        <f t="shared" si="6025"/>
        <v>0</v>
      </c>
      <c r="N2205" s="32">
        <f t="shared" si="6026"/>
        <v>0</v>
      </c>
      <c r="O2205" s="32">
        <f t="shared" si="6027"/>
        <v>0</v>
      </c>
      <c r="P2205" s="32">
        <f t="shared" si="6028"/>
        <v>0</v>
      </c>
      <c r="Q2205" s="32">
        <f t="shared" si="6029"/>
        <v>0</v>
      </c>
      <c r="R2205" s="32">
        <f t="shared" si="6030"/>
        <v>0</v>
      </c>
      <c r="S2205" s="32">
        <f t="shared" si="6031"/>
        <v>0</v>
      </c>
      <c r="T2205" s="32">
        <f t="shared" si="6032"/>
        <v>0</v>
      </c>
      <c r="U2205" s="32">
        <v>0</v>
      </c>
      <c r="V2205" s="32">
        <f t="shared" si="5915"/>
        <v>200</v>
      </c>
      <c r="W2205" s="32">
        <f t="shared" si="6033"/>
        <v>0</v>
      </c>
      <c r="X2205" s="32">
        <f t="shared" si="6034"/>
        <v>0</v>
      </c>
      <c r="Y2205" s="32">
        <f t="shared" si="6035"/>
        <v>0</v>
      </c>
      <c r="Z2205" s="32">
        <f t="shared" si="6036"/>
        <v>0</v>
      </c>
      <c r="AA2205" s="32">
        <f t="shared" si="6037"/>
        <v>0</v>
      </c>
      <c r="AB2205" s="32">
        <f t="shared" si="6038"/>
        <v>200</v>
      </c>
      <c r="AC2205" s="33">
        <f t="shared" si="6039"/>
        <v>200</v>
      </c>
      <c r="AD2205" s="33">
        <f t="shared" si="6040"/>
        <v>200</v>
      </c>
      <c r="AE2205" s="34">
        <f t="shared" si="5901"/>
        <v>100</v>
      </c>
      <c r="AF2205" s="32">
        <f t="shared" si="6041"/>
        <v>200</v>
      </c>
      <c r="AG2205" s="32">
        <f t="shared" si="6042"/>
        <v>0</v>
      </c>
      <c r="AH2205" s="32">
        <f t="shared" si="6043"/>
        <v>0</v>
      </c>
      <c r="AI2205" s="32">
        <f t="shared" si="6044"/>
        <v>0</v>
      </c>
      <c r="AJ2205" s="32">
        <f t="shared" si="6045"/>
        <v>0</v>
      </c>
      <c r="AK2205" s="32">
        <f t="shared" si="6046"/>
        <v>0</v>
      </c>
      <c r="AL2205" s="32">
        <f t="shared" si="5908"/>
        <v>200</v>
      </c>
      <c r="AM2205" s="32">
        <f t="shared" si="5909"/>
        <v>0</v>
      </c>
    </row>
    <row r="2206" spans="2:40" ht="31.2" x14ac:dyDescent="0.3">
      <c r="B2206" s="30" t="s">
        <v>845</v>
      </c>
      <c r="C2206" s="30" t="s">
        <v>224</v>
      </c>
      <c r="D2206" s="30" t="s">
        <v>224</v>
      </c>
      <c r="E2206" s="15" t="str">
        <f t="shared" si="5913"/>
        <v>0707</v>
      </c>
      <c r="F2206" s="30" t="s">
        <v>824</v>
      </c>
      <c r="G2206" s="30" t="s">
        <v>52</v>
      </c>
      <c r="H2206" s="31" t="s">
        <v>53</v>
      </c>
      <c r="I2206" s="32">
        <v>200</v>
      </c>
      <c r="J2206" s="32">
        <v>200</v>
      </c>
      <c r="K2206" s="32">
        <v>200</v>
      </c>
      <c r="L2206" s="32"/>
      <c r="M2206" s="32"/>
      <c r="N2206" s="32"/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2">
        <v>0</v>
      </c>
      <c r="V2206" s="32">
        <f t="shared" si="5915"/>
        <v>200</v>
      </c>
      <c r="W2206" s="32"/>
      <c r="X2206" s="32"/>
      <c r="Y2206" s="32"/>
      <c r="Z2206" s="32"/>
      <c r="AA2206" s="32"/>
      <c r="AB2206" s="32">
        <v>200</v>
      </c>
      <c r="AC2206" s="33">
        <v>200</v>
      </c>
      <c r="AD2206" s="33">
        <v>200</v>
      </c>
      <c r="AE2206" s="34">
        <f t="shared" si="5901"/>
        <v>100</v>
      </c>
      <c r="AF2206" s="32">
        <v>200</v>
      </c>
      <c r="AG2206" s="32">
        <v>0</v>
      </c>
      <c r="AH2206" s="32">
        <v>0</v>
      </c>
      <c r="AI2206" s="32">
        <v>0</v>
      </c>
      <c r="AJ2206" s="32">
        <v>0</v>
      </c>
      <c r="AK2206" s="32">
        <v>0</v>
      </c>
      <c r="AL2206" s="32">
        <f t="shared" si="5908"/>
        <v>200</v>
      </c>
      <c r="AM2206" s="32">
        <f t="shared" si="5909"/>
        <v>0</v>
      </c>
      <c r="AN2206" s="12"/>
    </row>
    <row r="2207" spans="2:40" s="13" customFormat="1" x14ac:dyDescent="0.3">
      <c r="B2207" s="14" t="s">
        <v>845</v>
      </c>
      <c r="C2207" s="14" t="s">
        <v>392</v>
      </c>
      <c r="D2207" s="14"/>
      <c r="E2207" s="21" t="str">
        <f t="shared" si="5913"/>
        <v>08</v>
      </c>
      <c r="F2207" s="14"/>
      <c r="G2207" s="14"/>
      <c r="H2207" s="16" t="s">
        <v>393</v>
      </c>
      <c r="I2207" s="17">
        <f t="shared" si="6021"/>
        <v>1344.7</v>
      </c>
      <c r="J2207" s="17">
        <f t="shared" si="6022"/>
        <v>1344.7</v>
      </c>
      <c r="K2207" s="17">
        <f t="shared" si="6023"/>
        <v>1344.7</v>
      </c>
      <c r="L2207" s="17">
        <f t="shared" si="6024"/>
        <v>0</v>
      </c>
      <c r="M2207" s="17">
        <f t="shared" si="6025"/>
        <v>0</v>
      </c>
      <c r="N2207" s="17">
        <f t="shared" si="6026"/>
        <v>0</v>
      </c>
      <c r="O2207" s="17">
        <f t="shared" si="6027"/>
        <v>0</v>
      </c>
      <c r="P2207" s="17">
        <f t="shared" si="6028"/>
        <v>0</v>
      </c>
      <c r="Q2207" s="17">
        <f t="shared" si="6029"/>
        <v>0</v>
      </c>
      <c r="R2207" s="17">
        <f t="shared" si="6030"/>
        <v>0</v>
      </c>
      <c r="S2207" s="17">
        <f t="shared" si="6031"/>
        <v>-3.2229999999999999</v>
      </c>
      <c r="T2207" s="17">
        <f t="shared" si="6032"/>
        <v>0</v>
      </c>
      <c r="U2207" s="17">
        <v>7.65</v>
      </c>
      <c r="V2207" s="17">
        <f t="shared" si="5915"/>
        <v>1349.1270000000002</v>
      </c>
      <c r="W2207" s="17">
        <f t="shared" si="6033"/>
        <v>7.65</v>
      </c>
      <c r="X2207" s="17">
        <f t="shared" si="6034"/>
        <v>0</v>
      </c>
      <c r="Y2207" s="17">
        <f t="shared" si="6035"/>
        <v>0</v>
      </c>
      <c r="Z2207" s="17">
        <f t="shared" si="6036"/>
        <v>0</v>
      </c>
      <c r="AA2207" s="17">
        <f t="shared" si="6037"/>
        <v>0</v>
      </c>
      <c r="AB2207" s="17">
        <f t="shared" si="6038"/>
        <v>2295.4295000000002</v>
      </c>
      <c r="AC2207" s="18">
        <f t="shared" si="6039"/>
        <v>4345.3664699999999</v>
      </c>
      <c r="AD2207" s="18">
        <f t="shared" si="6040"/>
        <v>4345.1939700000003</v>
      </c>
      <c r="AE2207" s="19">
        <f t="shared" si="5901"/>
        <v>99.996030254267609</v>
      </c>
      <c r="AF2207" s="17">
        <f t="shared" si="6041"/>
        <v>4345.3664699999999</v>
      </c>
      <c r="AG2207" s="17">
        <f t="shared" si="6042"/>
        <v>0</v>
      </c>
      <c r="AH2207" s="17">
        <f t="shared" si="6043"/>
        <v>0</v>
      </c>
      <c r="AI2207" s="17">
        <f t="shared" si="6044"/>
        <v>0</v>
      </c>
      <c r="AJ2207" s="17">
        <f t="shared" si="6045"/>
        <v>0</v>
      </c>
      <c r="AK2207" s="17">
        <f t="shared" si="6046"/>
        <v>0</v>
      </c>
      <c r="AL2207" s="17">
        <f t="shared" si="5908"/>
        <v>4345.3664699999999</v>
      </c>
      <c r="AM2207" s="17">
        <f t="shared" si="5909"/>
        <v>-2996.2394699999995</v>
      </c>
      <c r="AN2207" s="2"/>
    </row>
    <row r="2208" spans="2:40" s="22" customFormat="1" x14ac:dyDescent="0.3">
      <c r="B2208" s="23" t="s">
        <v>845</v>
      </c>
      <c r="C2208" s="23" t="s">
        <v>392</v>
      </c>
      <c r="D2208" s="23" t="s">
        <v>38</v>
      </c>
      <c r="E2208" s="24" t="str">
        <f t="shared" si="5913"/>
        <v>0801</v>
      </c>
      <c r="F2208" s="23"/>
      <c r="G2208" s="23"/>
      <c r="H2208" s="25" t="s">
        <v>394</v>
      </c>
      <c r="I2208" s="26">
        <f t="shared" si="6021"/>
        <v>1344.7</v>
      </c>
      <c r="J2208" s="26">
        <f t="shared" si="6022"/>
        <v>1344.7</v>
      </c>
      <c r="K2208" s="26">
        <f t="shared" si="6023"/>
        <v>1344.7</v>
      </c>
      <c r="L2208" s="26">
        <f t="shared" si="6024"/>
        <v>0</v>
      </c>
      <c r="M2208" s="26">
        <f t="shared" si="6025"/>
        <v>0</v>
      </c>
      <c r="N2208" s="26">
        <f t="shared" si="6026"/>
        <v>0</v>
      </c>
      <c r="O2208" s="26">
        <f t="shared" ref="O2208:T2208" si="6047">O2209+O2215</f>
        <v>0</v>
      </c>
      <c r="P2208" s="26">
        <f t="shared" si="6047"/>
        <v>0</v>
      </c>
      <c r="Q2208" s="26">
        <f t="shared" si="6047"/>
        <v>0</v>
      </c>
      <c r="R2208" s="26">
        <f t="shared" si="6047"/>
        <v>0</v>
      </c>
      <c r="S2208" s="26">
        <f t="shared" si="6047"/>
        <v>-3.2229999999999999</v>
      </c>
      <c r="T2208" s="26">
        <f t="shared" si="6047"/>
        <v>0</v>
      </c>
      <c r="U2208" s="26">
        <v>7.65</v>
      </c>
      <c r="V2208" s="26">
        <f t="shared" si="5915"/>
        <v>1349.1270000000002</v>
      </c>
      <c r="W2208" s="26">
        <f t="shared" ref="W2208:AD2208" si="6048">W2209+W2215</f>
        <v>7.65</v>
      </c>
      <c r="X2208" s="26">
        <f t="shared" si="6048"/>
        <v>0</v>
      </c>
      <c r="Y2208" s="26">
        <f t="shared" si="6048"/>
        <v>0</v>
      </c>
      <c r="Z2208" s="26">
        <f t="shared" si="6048"/>
        <v>0</v>
      </c>
      <c r="AA2208" s="26">
        <f t="shared" si="6048"/>
        <v>0</v>
      </c>
      <c r="AB2208" s="26">
        <f t="shared" si="6048"/>
        <v>2295.4295000000002</v>
      </c>
      <c r="AC2208" s="27">
        <f t="shared" si="6048"/>
        <v>4345.3664699999999</v>
      </c>
      <c r="AD2208" s="27">
        <f t="shared" si="6048"/>
        <v>4345.1939700000003</v>
      </c>
      <c r="AE2208" s="28">
        <f t="shared" si="5901"/>
        <v>99.996030254267609</v>
      </c>
      <c r="AF2208" s="26">
        <f t="shared" ref="AF2208:AK2208" si="6049">AF2209+AF2215</f>
        <v>4345.3664699999999</v>
      </c>
      <c r="AG2208" s="26">
        <f t="shared" si="6049"/>
        <v>0</v>
      </c>
      <c r="AH2208" s="26">
        <f t="shared" si="6049"/>
        <v>0</v>
      </c>
      <c r="AI2208" s="26">
        <f t="shared" si="6049"/>
        <v>0</v>
      </c>
      <c r="AJ2208" s="26">
        <f t="shared" si="6049"/>
        <v>0</v>
      </c>
      <c r="AK2208" s="26">
        <f t="shared" si="6049"/>
        <v>0</v>
      </c>
      <c r="AL2208" s="26">
        <f t="shared" si="5908"/>
        <v>4345.3664699999999</v>
      </c>
      <c r="AM2208" s="26">
        <f t="shared" si="5909"/>
        <v>-2996.2394699999995</v>
      </c>
      <c r="AN2208" s="29"/>
    </row>
    <row r="2209" spans="2:40" x14ac:dyDescent="0.3">
      <c r="B2209" s="30" t="s">
        <v>845</v>
      </c>
      <c r="C2209" s="30" t="s">
        <v>392</v>
      </c>
      <c r="D2209" s="30" t="s">
        <v>38</v>
      </c>
      <c r="E2209" s="15" t="str">
        <f t="shared" si="5913"/>
        <v>0801</v>
      </c>
      <c r="F2209" s="30" t="s">
        <v>294</v>
      </c>
      <c r="G2209" s="30"/>
      <c r="H2209" s="31" t="s">
        <v>295</v>
      </c>
      <c r="I2209" s="32">
        <f t="shared" si="6021"/>
        <v>1344.7</v>
      </c>
      <c r="J2209" s="32">
        <f t="shared" si="6022"/>
        <v>1344.7</v>
      </c>
      <c r="K2209" s="32">
        <f t="shared" si="6023"/>
        <v>1344.7</v>
      </c>
      <c r="L2209" s="32">
        <f t="shared" si="6024"/>
        <v>0</v>
      </c>
      <c r="M2209" s="32">
        <f t="shared" si="6025"/>
        <v>0</v>
      </c>
      <c r="N2209" s="32">
        <f t="shared" si="6026"/>
        <v>0</v>
      </c>
      <c r="O2209" s="32">
        <f t="shared" ref="O2209:O2215" si="6050">O2210</f>
        <v>0</v>
      </c>
      <c r="P2209" s="32">
        <f t="shared" ref="P2209:P2215" si="6051">P2210</f>
        <v>0</v>
      </c>
      <c r="Q2209" s="32">
        <f t="shared" ref="Q2209:Q2215" si="6052">Q2210</f>
        <v>0</v>
      </c>
      <c r="R2209" s="32">
        <f t="shared" ref="R2209:R2215" si="6053">R2210</f>
        <v>0</v>
      </c>
      <c r="S2209" s="32">
        <f t="shared" ref="S2209:S2215" si="6054">S2210</f>
        <v>-3.2229999999999999</v>
      </c>
      <c r="T2209" s="32">
        <f t="shared" ref="T2209:T2215" si="6055">T2210</f>
        <v>0</v>
      </c>
      <c r="U2209" s="32">
        <v>0</v>
      </c>
      <c r="V2209" s="32">
        <f t="shared" si="5915"/>
        <v>1341.4770000000001</v>
      </c>
      <c r="W2209" s="32">
        <f t="shared" ref="W2209:W2215" si="6056">W2210</f>
        <v>0</v>
      </c>
      <c r="X2209" s="32">
        <f t="shared" ref="X2209:X2215" si="6057">X2210</f>
        <v>0</v>
      </c>
      <c r="Y2209" s="32">
        <f t="shared" ref="Y2209:Y2215" si="6058">Y2210</f>
        <v>0</v>
      </c>
      <c r="Z2209" s="32">
        <f t="shared" ref="Z2209:Z2215" si="6059">Z2210</f>
        <v>0</v>
      </c>
      <c r="AA2209" s="32">
        <f t="shared" ref="AA2209:AA2215" si="6060">AA2210</f>
        <v>0</v>
      </c>
      <c r="AB2209" s="32">
        <f t="shared" ref="AB2209:AB2215" si="6061">AB2210</f>
        <v>651.92949999999996</v>
      </c>
      <c r="AC2209" s="33">
        <f t="shared" ref="AC2209:AC2215" si="6062">AC2210</f>
        <v>1341.4770000000001</v>
      </c>
      <c r="AD2209" s="33">
        <f t="shared" ref="AD2209:AD2215" si="6063">AD2210</f>
        <v>1341.3045</v>
      </c>
      <c r="AE2209" s="34">
        <f t="shared" si="5901"/>
        <v>99.987141039317109</v>
      </c>
      <c r="AF2209" s="32">
        <f t="shared" ref="AF2209:AF2215" si="6064">AF2210</f>
        <v>1341.4770000000001</v>
      </c>
      <c r="AG2209" s="32">
        <f t="shared" ref="AG2209:AG2215" si="6065">AG2210</f>
        <v>0</v>
      </c>
      <c r="AH2209" s="32">
        <f t="shared" ref="AH2209:AH2215" si="6066">AH2210</f>
        <v>0</v>
      </c>
      <c r="AI2209" s="32">
        <f t="shared" ref="AI2209:AI2215" si="6067">AI2210</f>
        <v>0</v>
      </c>
      <c r="AJ2209" s="32">
        <f t="shared" ref="AJ2209:AJ2215" si="6068">AJ2210</f>
        <v>0</v>
      </c>
      <c r="AK2209" s="32">
        <f t="shared" ref="AK2209:AK2215" si="6069">AK2210</f>
        <v>0</v>
      </c>
      <c r="AL2209" s="32">
        <f t="shared" si="5908"/>
        <v>1341.4770000000001</v>
      </c>
      <c r="AM2209" s="32">
        <f t="shared" si="5909"/>
        <v>0</v>
      </c>
    </row>
    <row r="2210" spans="2:40" ht="31.2" x14ac:dyDescent="0.3">
      <c r="B2210" s="30" t="s">
        <v>845</v>
      </c>
      <c r="C2210" s="30" t="s">
        <v>392</v>
      </c>
      <c r="D2210" s="30" t="s">
        <v>38</v>
      </c>
      <c r="E2210" s="15" t="str">
        <f t="shared" si="5913"/>
        <v>0801</v>
      </c>
      <c r="F2210" s="30" t="s">
        <v>397</v>
      </c>
      <c r="G2210" s="30"/>
      <c r="H2210" s="31" t="s">
        <v>398</v>
      </c>
      <c r="I2210" s="32">
        <f t="shared" si="6021"/>
        <v>1344.7</v>
      </c>
      <c r="J2210" s="32">
        <f t="shared" si="6022"/>
        <v>1344.7</v>
      </c>
      <c r="K2210" s="32">
        <f t="shared" si="6023"/>
        <v>1344.7</v>
      </c>
      <c r="L2210" s="32">
        <f t="shared" si="6024"/>
        <v>0</v>
      </c>
      <c r="M2210" s="32">
        <f t="shared" si="6025"/>
        <v>0</v>
      </c>
      <c r="N2210" s="32">
        <f t="shared" si="6026"/>
        <v>0</v>
      </c>
      <c r="O2210" s="32">
        <f t="shared" si="6050"/>
        <v>0</v>
      </c>
      <c r="P2210" s="32">
        <f t="shared" si="6051"/>
        <v>0</v>
      </c>
      <c r="Q2210" s="32">
        <f t="shared" si="6052"/>
        <v>0</v>
      </c>
      <c r="R2210" s="32">
        <f t="shared" si="6053"/>
        <v>0</v>
      </c>
      <c r="S2210" s="32">
        <f t="shared" si="6054"/>
        <v>-3.2229999999999999</v>
      </c>
      <c r="T2210" s="32">
        <f t="shared" si="6055"/>
        <v>0</v>
      </c>
      <c r="U2210" s="32">
        <v>0</v>
      </c>
      <c r="V2210" s="32">
        <f t="shared" si="5915"/>
        <v>1341.4770000000001</v>
      </c>
      <c r="W2210" s="32">
        <f t="shared" si="6056"/>
        <v>0</v>
      </c>
      <c r="X2210" s="32">
        <f t="shared" si="6057"/>
        <v>0</v>
      </c>
      <c r="Y2210" s="32">
        <f t="shared" si="6058"/>
        <v>0</v>
      </c>
      <c r="Z2210" s="32">
        <f t="shared" si="6059"/>
        <v>0</v>
      </c>
      <c r="AA2210" s="32">
        <f t="shared" si="6060"/>
        <v>0</v>
      </c>
      <c r="AB2210" s="32">
        <f t="shared" si="6061"/>
        <v>651.92949999999996</v>
      </c>
      <c r="AC2210" s="33">
        <f t="shared" si="6062"/>
        <v>1341.4770000000001</v>
      </c>
      <c r="AD2210" s="33">
        <f t="shared" si="6063"/>
        <v>1341.3045</v>
      </c>
      <c r="AE2210" s="34">
        <f t="shared" si="5901"/>
        <v>99.987141039317109</v>
      </c>
      <c r="AF2210" s="32">
        <f t="shared" si="6064"/>
        <v>1341.4770000000001</v>
      </c>
      <c r="AG2210" s="32">
        <f t="shared" si="6065"/>
        <v>0</v>
      </c>
      <c r="AH2210" s="32">
        <f t="shared" si="6066"/>
        <v>0</v>
      </c>
      <c r="AI2210" s="32">
        <f t="shared" si="6067"/>
        <v>0</v>
      </c>
      <c r="AJ2210" s="32">
        <f t="shared" si="6068"/>
        <v>0</v>
      </c>
      <c r="AK2210" s="32">
        <f t="shared" si="6069"/>
        <v>0</v>
      </c>
      <c r="AL2210" s="32">
        <f t="shared" si="5908"/>
        <v>1341.4770000000001</v>
      </c>
      <c r="AM2210" s="32">
        <f t="shared" si="5909"/>
        <v>0</v>
      </c>
    </row>
    <row r="2211" spans="2:40" ht="31.2" x14ac:dyDescent="0.3">
      <c r="B2211" s="30" t="s">
        <v>845</v>
      </c>
      <c r="C2211" s="30" t="s">
        <v>392</v>
      </c>
      <c r="D2211" s="30" t="s">
        <v>38</v>
      </c>
      <c r="E2211" s="15" t="str">
        <f t="shared" si="5913"/>
        <v>0801</v>
      </c>
      <c r="F2211" s="30" t="s">
        <v>399</v>
      </c>
      <c r="G2211" s="30"/>
      <c r="H2211" s="31" t="s">
        <v>400</v>
      </c>
      <c r="I2211" s="32">
        <f t="shared" si="6021"/>
        <v>1344.7</v>
      </c>
      <c r="J2211" s="32">
        <f t="shared" si="6022"/>
        <v>1344.7</v>
      </c>
      <c r="K2211" s="32">
        <f t="shared" si="6023"/>
        <v>1344.7</v>
      </c>
      <c r="L2211" s="32">
        <f t="shared" si="6024"/>
        <v>0</v>
      </c>
      <c r="M2211" s="32">
        <f t="shared" si="6025"/>
        <v>0</v>
      </c>
      <c r="N2211" s="32">
        <f t="shared" si="6026"/>
        <v>0</v>
      </c>
      <c r="O2211" s="32">
        <f t="shared" si="6050"/>
        <v>0</v>
      </c>
      <c r="P2211" s="32">
        <f t="shared" si="6051"/>
        <v>0</v>
      </c>
      <c r="Q2211" s="32">
        <f t="shared" si="6052"/>
        <v>0</v>
      </c>
      <c r="R2211" s="32">
        <f t="shared" si="6053"/>
        <v>0</v>
      </c>
      <c r="S2211" s="32">
        <f t="shared" si="6054"/>
        <v>-3.2229999999999999</v>
      </c>
      <c r="T2211" s="32">
        <f t="shared" si="6055"/>
        <v>0</v>
      </c>
      <c r="U2211" s="32">
        <v>0</v>
      </c>
      <c r="V2211" s="32">
        <f t="shared" si="5915"/>
        <v>1341.4770000000001</v>
      </c>
      <c r="W2211" s="32">
        <f t="shared" si="6056"/>
        <v>0</v>
      </c>
      <c r="X2211" s="32">
        <f t="shared" si="6057"/>
        <v>0</v>
      </c>
      <c r="Y2211" s="32">
        <f t="shared" si="6058"/>
        <v>0</v>
      </c>
      <c r="Z2211" s="32">
        <f t="shared" si="6059"/>
        <v>0</v>
      </c>
      <c r="AA2211" s="32">
        <f t="shared" si="6060"/>
        <v>0</v>
      </c>
      <c r="AB2211" s="32">
        <f t="shared" si="6061"/>
        <v>651.92949999999996</v>
      </c>
      <c r="AC2211" s="33">
        <f t="shared" si="6062"/>
        <v>1341.4770000000001</v>
      </c>
      <c r="AD2211" s="33">
        <f t="shared" si="6063"/>
        <v>1341.3045</v>
      </c>
      <c r="AE2211" s="34">
        <f t="shared" si="5901"/>
        <v>99.987141039317109</v>
      </c>
      <c r="AF2211" s="32">
        <f t="shared" si="6064"/>
        <v>1341.4770000000001</v>
      </c>
      <c r="AG2211" s="32">
        <f t="shared" si="6065"/>
        <v>0</v>
      </c>
      <c r="AH2211" s="32">
        <f t="shared" si="6066"/>
        <v>0</v>
      </c>
      <c r="AI2211" s="32">
        <f t="shared" si="6067"/>
        <v>0</v>
      </c>
      <c r="AJ2211" s="32">
        <f t="shared" si="6068"/>
        <v>0</v>
      </c>
      <c r="AK2211" s="32">
        <f t="shared" si="6069"/>
        <v>0</v>
      </c>
      <c r="AL2211" s="32">
        <f t="shared" si="5908"/>
        <v>1341.4770000000001</v>
      </c>
      <c r="AM2211" s="32">
        <f t="shared" si="5909"/>
        <v>0</v>
      </c>
    </row>
    <row r="2212" spans="2:40" ht="46.8" x14ac:dyDescent="0.3">
      <c r="B2212" s="30" t="s">
        <v>845</v>
      </c>
      <c r="C2212" s="30" t="s">
        <v>392</v>
      </c>
      <c r="D2212" s="30" t="s">
        <v>38</v>
      </c>
      <c r="E2212" s="15" t="str">
        <f t="shared" si="5913"/>
        <v>0801</v>
      </c>
      <c r="F2212" s="30" t="s">
        <v>402</v>
      </c>
      <c r="G2212" s="30"/>
      <c r="H2212" s="31" t="s">
        <v>403</v>
      </c>
      <c r="I2212" s="32">
        <f t="shared" si="6021"/>
        <v>1344.7</v>
      </c>
      <c r="J2212" s="32">
        <f t="shared" si="6022"/>
        <v>1344.7</v>
      </c>
      <c r="K2212" s="32">
        <f t="shared" si="6023"/>
        <v>1344.7</v>
      </c>
      <c r="L2212" s="32">
        <f t="shared" si="6024"/>
        <v>0</v>
      </c>
      <c r="M2212" s="32">
        <f t="shared" si="6025"/>
        <v>0</v>
      </c>
      <c r="N2212" s="32">
        <f t="shared" si="6026"/>
        <v>0</v>
      </c>
      <c r="O2212" s="32">
        <f t="shared" si="6050"/>
        <v>0</v>
      </c>
      <c r="P2212" s="32">
        <f t="shared" si="6051"/>
        <v>0</v>
      </c>
      <c r="Q2212" s="32">
        <f t="shared" si="6052"/>
        <v>0</v>
      </c>
      <c r="R2212" s="32">
        <f t="shared" si="6053"/>
        <v>0</v>
      </c>
      <c r="S2212" s="32">
        <f t="shared" si="6054"/>
        <v>-3.2229999999999999</v>
      </c>
      <c r="T2212" s="32">
        <f t="shared" si="6055"/>
        <v>0</v>
      </c>
      <c r="U2212" s="32">
        <v>0</v>
      </c>
      <c r="V2212" s="32">
        <f t="shared" si="5915"/>
        <v>1341.4770000000001</v>
      </c>
      <c r="W2212" s="32">
        <f t="shared" si="6056"/>
        <v>0</v>
      </c>
      <c r="X2212" s="32">
        <f t="shared" si="6057"/>
        <v>0</v>
      </c>
      <c r="Y2212" s="32">
        <f t="shared" si="6058"/>
        <v>0</v>
      </c>
      <c r="Z2212" s="32">
        <f t="shared" si="6059"/>
        <v>0</v>
      </c>
      <c r="AA2212" s="32">
        <f t="shared" si="6060"/>
        <v>0</v>
      </c>
      <c r="AB2212" s="32">
        <f t="shared" si="6061"/>
        <v>651.92949999999996</v>
      </c>
      <c r="AC2212" s="33">
        <f t="shared" si="6062"/>
        <v>1341.4770000000001</v>
      </c>
      <c r="AD2212" s="33">
        <f t="shared" si="6063"/>
        <v>1341.3045</v>
      </c>
      <c r="AE2212" s="34">
        <f t="shared" si="5901"/>
        <v>99.987141039317109</v>
      </c>
      <c r="AF2212" s="32">
        <f t="shared" si="6064"/>
        <v>1341.4770000000001</v>
      </c>
      <c r="AG2212" s="32">
        <f t="shared" si="6065"/>
        <v>0</v>
      </c>
      <c r="AH2212" s="32">
        <f t="shared" si="6066"/>
        <v>0</v>
      </c>
      <c r="AI2212" s="32">
        <f t="shared" si="6067"/>
        <v>0</v>
      </c>
      <c r="AJ2212" s="32">
        <f t="shared" si="6068"/>
        <v>0</v>
      </c>
      <c r="AK2212" s="32">
        <f t="shared" si="6069"/>
        <v>0</v>
      </c>
      <c r="AL2212" s="32">
        <f t="shared" si="5908"/>
        <v>1341.4770000000001</v>
      </c>
      <c r="AM2212" s="32">
        <f t="shared" si="5909"/>
        <v>0</v>
      </c>
    </row>
    <row r="2213" spans="2:40" ht="31.2" x14ac:dyDescent="0.3">
      <c r="B2213" s="30" t="s">
        <v>845</v>
      </c>
      <c r="C2213" s="30" t="s">
        <v>392</v>
      </c>
      <c r="D2213" s="30" t="s">
        <v>38</v>
      </c>
      <c r="E2213" s="15" t="str">
        <f t="shared" si="5913"/>
        <v>0801</v>
      </c>
      <c r="F2213" s="30" t="s">
        <v>402</v>
      </c>
      <c r="G2213" s="30" t="s">
        <v>50</v>
      </c>
      <c r="H2213" s="31" t="s">
        <v>51</v>
      </c>
      <c r="I2213" s="32">
        <f t="shared" si="6021"/>
        <v>1344.7</v>
      </c>
      <c r="J2213" s="32">
        <f t="shared" si="6022"/>
        <v>1344.7</v>
      </c>
      <c r="K2213" s="32">
        <f t="shared" si="6023"/>
        <v>1344.7</v>
      </c>
      <c r="L2213" s="32">
        <f t="shared" si="6024"/>
        <v>0</v>
      </c>
      <c r="M2213" s="32">
        <f t="shared" si="6025"/>
        <v>0</v>
      </c>
      <c r="N2213" s="32">
        <f t="shared" si="6026"/>
        <v>0</v>
      </c>
      <c r="O2213" s="32">
        <f t="shared" si="6050"/>
        <v>0</v>
      </c>
      <c r="P2213" s="32">
        <f t="shared" si="6051"/>
        <v>0</v>
      </c>
      <c r="Q2213" s="32">
        <f t="shared" si="6052"/>
        <v>0</v>
      </c>
      <c r="R2213" s="32">
        <f t="shared" si="6053"/>
        <v>0</v>
      </c>
      <c r="S2213" s="32">
        <f t="shared" si="6054"/>
        <v>-3.2229999999999999</v>
      </c>
      <c r="T2213" s="32">
        <f t="shared" si="6055"/>
        <v>0</v>
      </c>
      <c r="U2213" s="32">
        <v>0</v>
      </c>
      <c r="V2213" s="32">
        <f t="shared" si="5915"/>
        <v>1341.4770000000001</v>
      </c>
      <c r="W2213" s="32">
        <f t="shared" si="6056"/>
        <v>0</v>
      </c>
      <c r="X2213" s="32">
        <f t="shared" si="6057"/>
        <v>0</v>
      </c>
      <c r="Y2213" s="32">
        <f t="shared" si="6058"/>
        <v>0</v>
      </c>
      <c r="Z2213" s="32">
        <f t="shared" si="6059"/>
        <v>0</v>
      </c>
      <c r="AA2213" s="32">
        <f t="shared" si="6060"/>
        <v>0</v>
      </c>
      <c r="AB2213" s="32">
        <f t="shared" si="6061"/>
        <v>651.92949999999996</v>
      </c>
      <c r="AC2213" s="33">
        <f t="shared" si="6062"/>
        <v>1341.4770000000001</v>
      </c>
      <c r="AD2213" s="33">
        <f t="shared" si="6063"/>
        <v>1341.3045</v>
      </c>
      <c r="AE2213" s="34">
        <f t="shared" si="5901"/>
        <v>99.987141039317109</v>
      </c>
      <c r="AF2213" s="32">
        <f t="shared" si="6064"/>
        <v>1341.4770000000001</v>
      </c>
      <c r="AG2213" s="32">
        <f t="shared" si="6065"/>
        <v>0</v>
      </c>
      <c r="AH2213" s="32">
        <f t="shared" si="6066"/>
        <v>0</v>
      </c>
      <c r="AI2213" s="32">
        <f t="shared" si="6067"/>
        <v>0</v>
      </c>
      <c r="AJ2213" s="32">
        <f t="shared" si="6068"/>
        <v>0</v>
      </c>
      <c r="AK2213" s="32">
        <f t="shared" si="6069"/>
        <v>0</v>
      </c>
      <c r="AL2213" s="32">
        <f t="shared" si="5908"/>
        <v>1341.4770000000001</v>
      </c>
      <c r="AM2213" s="32">
        <f t="shared" si="5909"/>
        <v>0</v>
      </c>
    </row>
    <row r="2214" spans="2:40" ht="31.2" x14ac:dyDescent="0.3">
      <c r="B2214" s="30" t="s">
        <v>845</v>
      </c>
      <c r="C2214" s="30" t="s">
        <v>392</v>
      </c>
      <c r="D2214" s="30" t="s">
        <v>38</v>
      </c>
      <c r="E2214" s="15" t="str">
        <f t="shared" si="5913"/>
        <v>0801</v>
      </c>
      <c r="F2214" s="30" t="s">
        <v>402</v>
      </c>
      <c r="G2214" s="30" t="s">
        <v>52</v>
      </c>
      <c r="H2214" s="31" t="s">
        <v>53</v>
      </c>
      <c r="I2214" s="32">
        <v>1344.7</v>
      </c>
      <c r="J2214" s="32">
        <v>1344.7</v>
      </c>
      <c r="K2214" s="32">
        <v>1344.7</v>
      </c>
      <c r="L2214" s="32"/>
      <c r="M2214" s="32"/>
      <c r="N2214" s="32"/>
      <c r="O2214" s="32">
        <v>0</v>
      </c>
      <c r="P2214" s="32">
        <v>0</v>
      </c>
      <c r="Q2214" s="32">
        <v>0</v>
      </c>
      <c r="R2214" s="32">
        <v>0</v>
      </c>
      <c r="S2214" s="32">
        <v>-3.2229999999999999</v>
      </c>
      <c r="T2214" s="32">
        <v>0</v>
      </c>
      <c r="U2214" s="32">
        <v>0</v>
      </c>
      <c r="V2214" s="32">
        <f t="shared" si="5915"/>
        <v>1341.4770000000001</v>
      </c>
      <c r="W2214" s="32"/>
      <c r="X2214" s="32"/>
      <c r="Y2214" s="32"/>
      <c r="Z2214" s="32"/>
      <c r="AA2214" s="32"/>
      <c r="AB2214" s="32">
        <v>651.92949999999996</v>
      </c>
      <c r="AC2214" s="33">
        <v>1341.4770000000001</v>
      </c>
      <c r="AD2214" s="33">
        <v>1341.3045</v>
      </c>
      <c r="AE2214" s="34">
        <f t="shared" si="5901"/>
        <v>99.987141039317109</v>
      </c>
      <c r="AF2214" s="32">
        <v>1341.4770000000001</v>
      </c>
      <c r="AG2214" s="32">
        <v>0</v>
      </c>
      <c r="AH2214" s="32">
        <v>0</v>
      </c>
      <c r="AI2214" s="32">
        <v>0</v>
      </c>
      <c r="AJ2214" s="32">
        <v>0</v>
      </c>
      <c r="AK2214" s="32">
        <v>0</v>
      </c>
      <c r="AL2214" s="32">
        <f t="shared" si="5908"/>
        <v>1341.4770000000001</v>
      </c>
      <c r="AM2214" s="32">
        <f t="shared" si="5909"/>
        <v>0</v>
      </c>
      <c r="AN2214" s="12"/>
    </row>
    <row r="2215" spans="2:40" ht="31.2" x14ac:dyDescent="0.3">
      <c r="B2215" s="30" t="s">
        <v>845</v>
      </c>
      <c r="C2215" s="30" t="s">
        <v>392</v>
      </c>
      <c r="D2215" s="30" t="s">
        <v>38</v>
      </c>
      <c r="E2215" s="15" t="str">
        <f t="shared" si="5913"/>
        <v>0801</v>
      </c>
      <c r="F2215" s="30" t="s">
        <v>78</v>
      </c>
      <c r="G2215" s="30"/>
      <c r="H2215" s="31" t="s">
        <v>79</v>
      </c>
      <c r="I2215" s="32"/>
      <c r="J2215" s="32"/>
      <c r="K2215" s="32"/>
      <c r="L2215" s="32"/>
      <c r="M2215" s="32"/>
      <c r="N2215" s="32"/>
      <c r="O2215" s="32">
        <f t="shared" si="6050"/>
        <v>0</v>
      </c>
      <c r="P2215" s="32">
        <f t="shared" si="6051"/>
        <v>0</v>
      </c>
      <c r="Q2215" s="32">
        <f t="shared" si="6052"/>
        <v>0</v>
      </c>
      <c r="R2215" s="32">
        <f t="shared" si="6053"/>
        <v>0</v>
      </c>
      <c r="S2215" s="32">
        <f t="shared" si="6054"/>
        <v>0</v>
      </c>
      <c r="T2215" s="32">
        <f t="shared" si="6055"/>
        <v>0</v>
      </c>
      <c r="U2215" s="32">
        <v>7.65</v>
      </c>
      <c r="V2215" s="32">
        <f t="shared" si="5915"/>
        <v>7.65</v>
      </c>
      <c r="W2215" s="32">
        <f t="shared" si="6056"/>
        <v>7.65</v>
      </c>
      <c r="X2215" s="32">
        <f t="shared" si="6057"/>
        <v>0</v>
      </c>
      <c r="Y2215" s="32">
        <f t="shared" si="6058"/>
        <v>0</v>
      </c>
      <c r="Z2215" s="32">
        <f t="shared" si="6059"/>
        <v>0</v>
      </c>
      <c r="AA2215" s="32">
        <f t="shared" si="6060"/>
        <v>0</v>
      </c>
      <c r="AB2215" s="32">
        <f t="shared" si="6061"/>
        <v>1643.5</v>
      </c>
      <c r="AC2215" s="33">
        <f t="shared" si="6062"/>
        <v>3003.8894700000001</v>
      </c>
      <c r="AD2215" s="33">
        <f t="shared" si="6063"/>
        <v>3003.8894700000001</v>
      </c>
      <c r="AE2215" s="34">
        <f t="shared" si="5901"/>
        <v>100</v>
      </c>
      <c r="AF2215" s="32">
        <f t="shared" si="6064"/>
        <v>3003.8894700000001</v>
      </c>
      <c r="AG2215" s="32">
        <f t="shared" si="6065"/>
        <v>0</v>
      </c>
      <c r="AH2215" s="32">
        <f t="shared" si="6066"/>
        <v>0</v>
      </c>
      <c r="AI2215" s="32">
        <f t="shared" si="6067"/>
        <v>0</v>
      </c>
      <c r="AJ2215" s="32">
        <f t="shared" si="6068"/>
        <v>0</v>
      </c>
      <c r="AK2215" s="32">
        <f t="shared" si="6069"/>
        <v>0</v>
      </c>
      <c r="AL2215" s="32">
        <f t="shared" si="5908"/>
        <v>3003.8894700000001</v>
      </c>
      <c r="AM2215" s="32">
        <f t="shared" si="5909"/>
        <v>-2996.23947</v>
      </c>
    </row>
    <row r="2216" spans="2:40" ht="46.8" x14ac:dyDescent="0.3">
      <c r="B2216" s="30" t="s">
        <v>845</v>
      </c>
      <c r="C2216" s="30" t="s">
        <v>392</v>
      </c>
      <c r="D2216" s="30" t="s">
        <v>38</v>
      </c>
      <c r="E2216" s="15" t="str">
        <f t="shared" si="5913"/>
        <v>0801</v>
      </c>
      <c r="F2216" s="30" t="s">
        <v>378</v>
      </c>
      <c r="G2216" s="30"/>
      <c r="H2216" s="31" t="s">
        <v>379</v>
      </c>
      <c r="I2216" s="32">
        <f t="shared" ref="I2216:N2216" si="6070">I2219</f>
        <v>0</v>
      </c>
      <c r="J2216" s="32">
        <f t="shared" si="6070"/>
        <v>0</v>
      </c>
      <c r="K2216" s="32">
        <f t="shared" si="6070"/>
        <v>0</v>
      </c>
      <c r="L2216" s="32">
        <f t="shared" si="6070"/>
        <v>0</v>
      </c>
      <c r="M2216" s="32">
        <f t="shared" si="6070"/>
        <v>0</v>
      </c>
      <c r="N2216" s="32">
        <f t="shared" si="6070"/>
        <v>0</v>
      </c>
      <c r="O2216" s="32">
        <f t="shared" ref="O2216:T2216" si="6071">O2219+O2217</f>
        <v>0</v>
      </c>
      <c r="P2216" s="32">
        <f t="shared" si="6071"/>
        <v>0</v>
      </c>
      <c r="Q2216" s="32">
        <f t="shared" si="6071"/>
        <v>0</v>
      </c>
      <c r="R2216" s="32">
        <f t="shared" si="6071"/>
        <v>0</v>
      </c>
      <c r="S2216" s="32">
        <f t="shared" si="6071"/>
        <v>0</v>
      </c>
      <c r="T2216" s="32">
        <f t="shared" si="6071"/>
        <v>0</v>
      </c>
      <c r="U2216" s="32">
        <v>7.65</v>
      </c>
      <c r="V2216" s="32">
        <f t="shared" si="5915"/>
        <v>7.65</v>
      </c>
      <c r="W2216" s="32">
        <f>W2219</f>
        <v>7.65</v>
      </c>
      <c r="X2216" s="32">
        <f>X2219</f>
        <v>0</v>
      </c>
      <c r="Y2216" s="32">
        <f>Y2219</f>
        <v>0</v>
      </c>
      <c r="Z2216" s="32">
        <f>Z2219</f>
        <v>0</v>
      </c>
      <c r="AA2216" s="32">
        <f>AA2219</f>
        <v>0</v>
      </c>
      <c r="AB2216" s="32">
        <f>AB2219+AB2217</f>
        <v>1643.5</v>
      </c>
      <c r="AC2216" s="33">
        <f>AC2219+AC2217</f>
        <v>3003.8894700000001</v>
      </c>
      <c r="AD2216" s="33">
        <f>AD2219+AD2217</f>
        <v>3003.8894700000001</v>
      </c>
      <c r="AE2216" s="34">
        <f t="shared" si="5901"/>
        <v>100</v>
      </c>
      <c r="AF2216" s="32">
        <f t="shared" ref="AF2216:AK2216" si="6072">AF2219+AF2217</f>
        <v>3003.8894700000001</v>
      </c>
      <c r="AG2216" s="32">
        <f t="shared" si="6072"/>
        <v>0</v>
      </c>
      <c r="AH2216" s="32">
        <f t="shared" si="6072"/>
        <v>0</v>
      </c>
      <c r="AI2216" s="32">
        <f t="shared" si="6072"/>
        <v>0</v>
      </c>
      <c r="AJ2216" s="32">
        <f t="shared" si="6072"/>
        <v>0</v>
      </c>
      <c r="AK2216" s="32">
        <f t="shared" si="6072"/>
        <v>0</v>
      </c>
      <c r="AL2216" s="32">
        <f t="shared" si="5908"/>
        <v>3003.8894700000001</v>
      </c>
      <c r="AM2216" s="32">
        <f t="shared" si="5909"/>
        <v>-2996.23947</v>
      </c>
    </row>
    <row r="2217" spans="2:40" ht="31.2" hidden="1" customHeight="1" x14ac:dyDescent="0.3">
      <c r="B2217" s="30" t="s">
        <v>845</v>
      </c>
      <c r="C2217" s="30" t="s">
        <v>392</v>
      </c>
      <c r="D2217" s="30" t="s">
        <v>38</v>
      </c>
      <c r="E2217" s="15" t="str">
        <f t="shared" si="5913"/>
        <v>0801</v>
      </c>
      <c r="F2217" s="30" t="s">
        <v>378</v>
      </c>
      <c r="G2217" s="30" t="s">
        <v>50</v>
      </c>
      <c r="H2217" s="31" t="s">
        <v>51</v>
      </c>
      <c r="I2217" s="32"/>
      <c r="J2217" s="32"/>
      <c r="K2217" s="32"/>
      <c r="L2217" s="32"/>
      <c r="M2217" s="32"/>
      <c r="N2217" s="32"/>
      <c r="O2217" s="32">
        <f t="shared" ref="O2217:T2217" si="6073">O2218</f>
        <v>0</v>
      </c>
      <c r="P2217" s="32">
        <f t="shared" si="6073"/>
        <v>0</v>
      </c>
      <c r="Q2217" s="32">
        <f t="shared" si="6073"/>
        <v>0</v>
      </c>
      <c r="R2217" s="32">
        <f t="shared" si="6073"/>
        <v>0</v>
      </c>
      <c r="S2217" s="32">
        <f t="shared" si="6073"/>
        <v>0</v>
      </c>
      <c r="T2217" s="32">
        <f t="shared" si="6073"/>
        <v>0</v>
      </c>
      <c r="U2217" s="32"/>
      <c r="V2217" s="32">
        <f t="shared" si="5915"/>
        <v>0</v>
      </c>
      <c r="W2217" s="32"/>
      <c r="X2217" s="32"/>
      <c r="Y2217" s="32"/>
      <c r="Z2217" s="32"/>
      <c r="AA2217" s="32"/>
      <c r="AB2217" s="32">
        <f>AB2218</f>
        <v>0</v>
      </c>
      <c r="AC2217" s="33">
        <f>AC2218</f>
        <v>0</v>
      </c>
      <c r="AD2217" s="33">
        <f>AD2218</f>
        <v>0</v>
      </c>
      <c r="AE2217" s="34" t="e">
        <f t="shared" si="5901"/>
        <v>#DIV/0!</v>
      </c>
      <c r="AF2217" s="35">
        <f t="shared" ref="AF2217:AK2217" si="6074">AF2218</f>
        <v>25</v>
      </c>
      <c r="AG2217" s="35">
        <f t="shared" si="6074"/>
        <v>0</v>
      </c>
      <c r="AH2217" s="36">
        <f t="shared" si="6074"/>
        <v>0</v>
      </c>
      <c r="AI2217" s="36">
        <f t="shared" si="6074"/>
        <v>0</v>
      </c>
      <c r="AJ2217" s="36">
        <f t="shared" si="6074"/>
        <v>0</v>
      </c>
      <c r="AK2217" s="36">
        <f t="shared" si="6074"/>
        <v>0</v>
      </c>
      <c r="AL2217" s="36">
        <f t="shared" si="5908"/>
        <v>25</v>
      </c>
      <c r="AM2217" s="36">
        <f t="shared" si="5909"/>
        <v>-25</v>
      </c>
      <c r="AN2217" s="12" t="s">
        <v>35</v>
      </c>
    </row>
    <row r="2218" spans="2:40" ht="31.2" hidden="1" customHeight="1" x14ac:dyDescent="0.3">
      <c r="B2218" s="30" t="s">
        <v>845</v>
      </c>
      <c r="C2218" s="30" t="s">
        <v>392</v>
      </c>
      <c r="D2218" s="30" t="s">
        <v>38</v>
      </c>
      <c r="E2218" s="15" t="str">
        <f t="shared" si="5913"/>
        <v>0801</v>
      </c>
      <c r="F2218" s="30" t="s">
        <v>378</v>
      </c>
      <c r="G2218" s="30" t="s">
        <v>52</v>
      </c>
      <c r="H2218" s="31" t="s">
        <v>53</v>
      </c>
      <c r="I2218" s="32"/>
      <c r="J2218" s="32"/>
      <c r="K2218" s="32"/>
      <c r="L2218" s="32"/>
      <c r="M2218" s="32"/>
      <c r="N2218" s="32"/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2"/>
      <c r="V2218" s="32">
        <f t="shared" si="5915"/>
        <v>0</v>
      </c>
      <c r="W2218" s="32"/>
      <c r="X2218" s="32"/>
      <c r="Y2218" s="32"/>
      <c r="Z2218" s="32"/>
      <c r="AA2218" s="32"/>
      <c r="AB2218" s="32">
        <v>0</v>
      </c>
      <c r="AC2218" s="33">
        <v>0</v>
      </c>
      <c r="AD2218" s="33">
        <v>0</v>
      </c>
      <c r="AE2218" s="34" t="e">
        <f t="shared" ref="AE2218:AE2281" si="6075">AD2218/AC2218*100</f>
        <v>#DIV/0!</v>
      </c>
      <c r="AF2218" s="35">
        <v>25</v>
      </c>
      <c r="AG2218" s="35">
        <v>0</v>
      </c>
      <c r="AH2218" s="36">
        <v>0</v>
      </c>
      <c r="AI2218" s="36">
        <v>0</v>
      </c>
      <c r="AJ2218" s="36">
        <v>0</v>
      </c>
      <c r="AK2218" s="36">
        <v>0</v>
      </c>
      <c r="AL2218" s="36">
        <f t="shared" ref="AL2218:AL2281" si="6076">AF2218+AH2218+AK2218+AI2218+AJ2218+AG2218</f>
        <v>25</v>
      </c>
      <c r="AM2218" s="36">
        <f t="shared" ref="AM2218:AM2281" si="6077">V2218-AL2218</f>
        <v>-25</v>
      </c>
      <c r="AN2218" s="12" t="s">
        <v>35</v>
      </c>
    </row>
    <row r="2219" spans="2:40" ht="31.2" x14ac:dyDescent="0.3">
      <c r="B2219" s="30" t="s">
        <v>845</v>
      </c>
      <c r="C2219" s="30" t="s">
        <v>392</v>
      </c>
      <c r="D2219" s="30" t="s">
        <v>38</v>
      </c>
      <c r="E2219" s="15" t="str">
        <f t="shared" si="5913"/>
        <v>0801</v>
      </c>
      <c r="F2219" s="30" t="s">
        <v>378</v>
      </c>
      <c r="G2219" s="30" t="s">
        <v>174</v>
      </c>
      <c r="H2219" s="31" t="s">
        <v>175</v>
      </c>
      <c r="I2219" s="32">
        <f t="shared" ref="I2219:T2219" si="6078">I2220</f>
        <v>0</v>
      </c>
      <c r="J2219" s="32">
        <f t="shared" si="6078"/>
        <v>0</v>
      </c>
      <c r="K2219" s="32">
        <f t="shared" si="6078"/>
        <v>0</v>
      </c>
      <c r="L2219" s="32">
        <f t="shared" si="6078"/>
        <v>0</v>
      </c>
      <c r="M2219" s="32">
        <f t="shared" si="6078"/>
        <v>0</v>
      </c>
      <c r="N2219" s="32">
        <f t="shared" si="6078"/>
        <v>0</v>
      </c>
      <c r="O2219" s="32">
        <f t="shared" si="6078"/>
        <v>0</v>
      </c>
      <c r="P2219" s="32">
        <f t="shared" si="6078"/>
        <v>0</v>
      </c>
      <c r="Q2219" s="32">
        <f t="shared" si="6078"/>
        <v>0</v>
      </c>
      <c r="R2219" s="32">
        <f t="shared" si="6078"/>
        <v>0</v>
      </c>
      <c r="S2219" s="32">
        <f t="shared" si="6078"/>
        <v>0</v>
      </c>
      <c r="T2219" s="32">
        <f t="shared" si="6078"/>
        <v>0</v>
      </c>
      <c r="U2219" s="32">
        <v>7.65</v>
      </c>
      <c r="V2219" s="32">
        <f t="shared" si="5915"/>
        <v>7.65</v>
      </c>
      <c r="W2219" s="32">
        <f t="shared" ref="W2219:AD2219" si="6079">W2220</f>
        <v>7.65</v>
      </c>
      <c r="X2219" s="32">
        <f t="shared" si="6079"/>
        <v>0</v>
      </c>
      <c r="Y2219" s="32">
        <f t="shared" si="6079"/>
        <v>0</v>
      </c>
      <c r="Z2219" s="32">
        <f t="shared" si="6079"/>
        <v>0</v>
      </c>
      <c r="AA2219" s="32">
        <f t="shared" si="6079"/>
        <v>0</v>
      </c>
      <c r="AB2219" s="32">
        <f t="shared" si="6079"/>
        <v>1643.5</v>
      </c>
      <c r="AC2219" s="33">
        <f t="shared" si="6079"/>
        <v>3003.8894700000001</v>
      </c>
      <c r="AD2219" s="33">
        <f t="shared" si="6079"/>
        <v>3003.8894700000001</v>
      </c>
      <c r="AE2219" s="34">
        <f t="shared" si="6075"/>
        <v>100</v>
      </c>
      <c r="AF2219" s="32">
        <f t="shared" ref="AF2219:AK2219" si="6080">AF2220</f>
        <v>2978.8894700000001</v>
      </c>
      <c r="AG2219" s="32">
        <f t="shared" si="6080"/>
        <v>0</v>
      </c>
      <c r="AH2219" s="32">
        <f t="shared" si="6080"/>
        <v>0</v>
      </c>
      <c r="AI2219" s="32">
        <f t="shared" si="6080"/>
        <v>0</v>
      </c>
      <c r="AJ2219" s="32">
        <f t="shared" si="6080"/>
        <v>0</v>
      </c>
      <c r="AK2219" s="32">
        <f t="shared" si="6080"/>
        <v>0</v>
      </c>
      <c r="AL2219" s="32">
        <f t="shared" si="6076"/>
        <v>2978.8894700000001</v>
      </c>
      <c r="AM2219" s="32">
        <f t="shared" si="6077"/>
        <v>-2971.23947</v>
      </c>
    </row>
    <row r="2220" spans="2:40" ht="62.4" x14ac:dyDescent="0.3">
      <c r="B2220" s="30" t="s">
        <v>845</v>
      </c>
      <c r="C2220" s="30" t="s">
        <v>392</v>
      </c>
      <c r="D2220" s="30" t="s">
        <v>38</v>
      </c>
      <c r="E2220" s="15" t="str">
        <f t="shared" si="5913"/>
        <v>0801</v>
      </c>
      <c r="F2220" s="30" t="s">
        <v>378</v>
      </c>
      <c r="G2220" s="30" t="s">
        <v>370</v>
      </c>
      <c r="H2220" s="31" t="s">
        <v>371</v>
      </c>
      <c r="I2220" s="32"/>
      <c r="J2220" s="32"/>
      <c r="K2220" s="32"/>
      <c r="L2220" s="32"/>
      <c r="M2220" s="32"/>
      <c r="N2220" s="32"/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2">
        <v>7.65</v>
      </c>
      <c r="V2220" s="32">
        <f t="shared" si="5915"/>
        <v>7.65</v>
      </c>
      <c r="W2220" s="32">
        <v>7.65</v>
      </c>
      <c r="X2220" s="32"/>
      <c r="Y2220" s="32"/>
      <c r="Z2220" s="32"/>
      <c r="AA2220" s="32"/>
      <c r="AB2220" s="32">
        <v>1643.5</v>
      </c>
      <c r="AC2220" s="33">
        <v>3003.8894700000001</v>
      </c>
      <c r="AD2220" s="33">
        <v>3003.8894700000001</v>
      </c>
      <c r="AE2220" s="34">
        <f t="shared" si="6075"/>
        <v>100</v>
      </c>
      <c r="AF2220" s="32">
        <v>2978.8894700000001</v>
      </c>
      <c r="AG2220" s="32">
        <v>0</v>
      </c>
      <c r="AH2220" s="32">
        <v>0</v>
      </c>
      <c r="AI2220" s="32">
        <v>0</v>
      </c>
      <c r="AJ2220" s="32">
        <v>0</v>
      </c>
      <c r="AK2220" s="32">
        <v>0</v>
      </c>
      <c r="AL2220" s="32">
        <f t="shared" si="6076"/>
        <v>2978.8894700000001</v>
      </c>
      <c r="AM2220" s="32">
        <f t="shared" si="6077"/>
        <v>-2971.23947</v>
      </c>
    </row>
    <row r="2221" spans="2:40" x14ac:dyDescent="0.3">
      <c r="B2221" s="14" t="s">
        <v>845</v>
      </c>
      <c r="C2221" s="14" t="s">
        <v>134</v>
      </c>
      <c r="D2221" s="14"/>
      <c r="E2221" s="21" t="str">
        <f t="shared" si="5913"/>
        <v>11</v>
      </c>
      <c r="F2221" s="14"/>
      <c r="G2221" s="14"/>
      <c r="H2221" s="16" t="s">
        <v>654</v>
      </c>
      <c r="I2221" s="17">
        <f t="shared" ref="I2221:I2227" si="6081">I2222</f>
        <v>1758.2</v>
      </c>
      <c r="J2221" s="17">
        <f t="shared" ref="J2221:J2227" si="6082">J2222</f>
        <v>1758.2</v>
      </c>
      <c r="K2221" s="17">
        <f t="shared" ref="K2221:K2227" si="6083">K2222</f>
        <v>1758.2</v>
      </c>
      <c r="L2221" s="17">
        <f t="shared" ref="L2221:L2227" si="6084">L2222</f>
        <v>-110</v>
      </c>
      <c r="M2221" s="17">
        <f t="shared" ref="M2221:M2227" si="6085">M2222</f>
        <v>-110</v>
      </c>
      <c r="N2221" s="17">
        <f t="shared" ref="N2221:N2227" si="6086">N2222</f>
        <v>-110</v>
      </c>
      <c r="O2221" s="17">
        <f t="shared" ref="O2221:T2221" si="6087">O2222</f>
        <v>0</v>
      </c>
      <c r="P2221" s="17">
        <f t="shared" si="6087"/>
        <v>0</v>
      </c>
      <c r="Q2221" s="17">
        <f t="shared" si="6087"/>
        <v>0</v>
      </c>
      <c r="R2221" s="17">
        <f t="shared" si="6087"/>
        <v>0</v>
      </c>
      <c r="S2221" s="17">
        <f t="shared" si="6087"/>
        <v>0</v>
      </c>
      <c r="T2221" s="17">
        <f t="shared" si="6087"/>
        <v>0</v>
      </c>
      <c r="U2221" s="17">
        <v>0</v>
      </c>
      <c r="V2221" s="17">
        <f t="shared" si="5915"/>
        <v>1648.2</v>
      </c>
      <c r="W2221" s="17">
        <f t="shared" ref="W2221:W2227" si="6088">W2222</f>
        <v>0</v>
      </c>
      <c r="X2221" s="17">
        <f t="shared" ref="X2221:X2227" si="6089">X2222</f>
        <v>0</v>
      </c>
      <c r="Y2221" s="17">
        <f t="shared" ref="Y2221:Y2227" si="6090">Y2222</f>
        <v>0</v>
      </c>
      <c r="Z2221" s="17">
        <f t="shared" ref="Z2221:Z2227" si="6091">Z2222</f>
        <v>0</v>
      </c>
      <c r="AA2221" s="17">
        <f t="shared" ref="AA2221:AA2227" si="6092">AA2222</f>
        <v>0</v>
      </c>
      <c r="AB2221" s="17">
        <f>AB2222</f>
        <v>1426.1152999999999</v>
      </c>
      <c r="AC2221" s="18">
        <f>AC2222</f>
        <v>1833.2</v>
      </c>
      <c r="AD2221" s="18">
        <f>AD2222</f>
        <v>1829.375</v>
      </c>
      <c r="AE2221" s="19">
        <f t="shared" si="6075"/>
        <v>99.791348461706306</v>
      </c>
      <c r="AF2221" s="17">
        <f t="shared" ref="AF2221:AK2221" si="6093">AF2222</f>
        <v>1833.2</v>
      </c>
      <c r="AG2221" s="17">
        <f t="shared" si="6093"/>
        <v>0</v>
      </c>
      <c r="AH2221" s="17">
        <f t="shared" si="6093"/>
        <v>0</v>
      </c>
      <c r="AI2221" s="17">
        <f t="shared" si="6093"/>
        <v>0</v>
      </c>
      <c r="AJ2221" s="17">
        <f t="shared" si="6093"/>
        <v>0</v>
      </c>
      <c r="AK2221" s="17">
        <f t="shared" si="6093"/>
        <v>0</v>
      </c>
      <c r="AL2221" s="17">
        <f t="shared" si="6076"/>
        <v>1833.2</v>
      </c>
      <c r="AM2221" s="17">
        <f t="shared" si="6077"/>
        <v>-185</v>
      </c>
    </row>
    <row r="2222" spans="2:40" s="22" customFormat="1" x14ac:dyDescent="0.3">
      <c r="B2222" s="23" t="s">
        <v>845</v>
      </c>
      <c r="C2222" s="23" t="s">
        <v>134</v>
      </c>
      <c r="D2222" s="23" t="s">
        <v>38</v>
      </c>
      <c r="E2222" s="24" t="str">
        <f t="shared" si="5913"/>
        <v>1101</v>
      </c>
      <c r="F2222" s="23"/>
      <c r="G2222" s="23"/>
      <c r="H2222" s="25" t="s">
        <v>826</v>
      </c>
      <c r="I2222" s="26">
        <f t="shared" si="6081"/>
        <v>1758.2</v>
      </c>
      <c r="J2222" s="26">
        <f t="shared" si="6082"/>
        <v>1758.2</v>
      </c>
      <c r="K2222" s="26">
        <f t="shared" si="6083"/>
        <v>1758.2</v>
      </c>
      <c r="L2222" s="26">
        <f t="shared" si="6084"/>
        <v>-110</v>
      </c>
      <c r="M2222" s="26">
        <f t="shared" si="6085"/>
        <v>-110</v>
      </c>
      <c r="N2222" s="26">
        <f t="shared" si="6086"/>
        <v>-110</v>
      </c>
      <c r="O2222" s="26">
        <f t="shared" ref="O2222:T2222" si="6094">O2223+O2229</f>
        <v>0</v>
      </c>
      <c r="P2222" s="26">
        <f t="shared" si="6094"/>
        <v>0</v>
      </c>
      <c r="Q2222" s="26">
        <f t="shared" si="6094"/>
        <v>0</v>
      </c>
      <c r="R2222" s="26">
        <f t="shared" si="6094"/>
        <v>0</v>
      </c>
      <c r="S2222" s="26">
        <f t="shared" si="6094"/>
        <v>0</v>
      </c>
      <c r="T2222" s="26">
        <f t="shared" si="6094"/>
        <v>0</v>
      </c>
      <c r="U2222" s="26">
        <v>0</v>
      </c>
      <c r="V2222" s="26">
        <f t="shared" si="5915"/>
        <v>1648.2</v>
      </c>
      <c r="W2222" s="26">
        <f t="shared" si="6088"/>
        <v>0</v>
      </c>
      <c r="X2222" s="26">
        <f t="shared" si="6089"/>
        <v>0</v>
      </c>
      <c r="Y2222" s="26">
        <f t="shared" si="6090"/>
        <v>0</v>
      </c>
      <c r="Z2222" s="26">
        <f t="shared" si="6091"/>
        <v>0</v>
      </c>
      <c r="AA2222" s="26">
        <f t="shared" si="6092"/>
        <v>0</v>
      </c>
      <c r="AB2222" s="26">
        <f>AB2223+AB2229</f>
        <v>1426.1152999999999</v>
      </c>
      <c r="AC2222" s="27">
        <f>AC2223+AC2229</f>
        <v>1833.2</v>
      </c>
      <c r="AD2222" s="27">
        <f>AD2223+AD2229</f>
        <v>1829.375</v>
      </c>
      <c r="AE2222" s="28">
        <f t="shared" si="6075"/>
        <v>99.791348461706306</v>
      </c>
      <c r="AF2222" s="26">
        <f t="shared" ref="AF2222:AK2222" si="6095">AF2223+AF2229</f>
        <v>1833.2</v>
      </c>
      <c r="AG2222" s="26">
        <f t="shared" si="6095"/>
        <v>0</v>
      </c>
      <c r="AH2222" s="26">
        <f t="shared" si="6095"/>
        <v>0</v>
      </c>
      <c r="AI2222" s="26">
        <f t="shared" si="6095"/>
        <v>0</v>
      </c>
      <c r="AJ2222" s="26">
        <f t="shared" si="6095"/>
        <v>0</v>
      </c>
      <c r="AK2222" s="26">
        <f t="shared" si="6095"/>
        <v>0</v>
      </c>
      <c r="AL2222" s="26">
        <f t="shared" si="6076"/>
        <v>1833.2</v>
      </c>
      <c r="AM2222" s="26">
        <f t="shared" si="6077"/>
        <v>-185</v>
      </c>
      <c r="AN2222" s="29"/>
    </row>
    <row r="2223" spans="2:40" ht="31.2" x14ac:dyDescent="0.3">
      <c r="B2223" s="30" t="s">
        <v>845</v>
      </c>
      <c r="C2223" s="30" t="s">
        <v>134</v>
      </c>
      <c r="D2223" s="30" t="s">
        <v>38</v>
      </c>
      <c r="E2223" s="15" t="str">
        <f t="shared" si="5913"/>
        <v>1101</v>
      </c>
      <c r="F2223" s="30" t="s">
        <v>659</v>
      </c>
      <c r="G2223" s="30"/>
      <c r="H2223" s="31" t="s">
        <v>660</v>
      </c>
      <c r="I2223" s="32">
        <f t="shared" si="6081"/>
        <v>1758.2</v>
      </c>
      <c r="J2223" s="32">
        <f t="shared" si="6082"/>
        <v>1758.2</v>
      </c>
      <c r="K2223" s="32">
        <f t="shared" si="6083"/>
        <v>1758.2</v>
      </c>
      <c r="L2223" s="32">
        <f t="shared" si="6084"/>
        <v>-110</v>
      </c>
      <c r="M2223" s="32">
        <f t="shared" si="6085"/>
        <v>-110</v>
      </c>
      <c r="N2223" s="32">
        <f t="shared" si="6086"/>
        <v>-110</v>
      </c>
      <c r="O2223" s="32">
        <f t="shared" ref="O2223:O2231" si="6096">O2224</f>
        <v>0</v>
      </c>
      <c r="P2223" s="32">
        <f t="shared" ref="P2223:P2231" si="6097">P2224</f>
        <v>0</v>
      </c>
      <c r="Q2223" s="32">
        <f t="shared" ref="Q2223:Q2231" si="6098">Q2224</f>
        <v>0</v>
      </c>
      <c r="R2223" s="32">
        <f t="shared" ref="R2223:R2231" si="6099">R2224</f>
        <v>0</v>
      </c>
      <c r="S2223" s="32">
        <f t="shared" ref="S2223:S2231" si="6100">S2224</f>
        <v>0</v>
      </c>
      <c r="T2223" s="32">
        <f t="shared" ref="T2223:T2231" si="6101">T2224</f>
        <v>0</v>
      </c>
      <c r="U2223" s="32">
        <v>0</v>
      </c>
      <c r="V2223" s="32">
        <f t="shared" si="5915"/>
        <v>1648.2</v>
      </c>
      <c r="W2223" s="32">
        <f t="shared" si="6088"/>
        <v>0</v>
      </c>
      <c r="X2223" s="32">
        <f t="shared" si="6089"/>
        <v>0</v>
      </c>
      <c r="Y2223" s="32">
        <f t="shared" si="6090"/>
        <v>0</v>
      </c>
      <c r="Z2223" s="32">
        <f t="shared" si="6091"/>
        <v>0</v>
      </c>
      <c r="AA2223" s="32">
        <f t="shared" si="6092"/>
        <v>0</v>
      </c>
      <c r="AB2223" s="32">
        <f t="shared" ref="AB2223:AB2231" si="6102">AB2224</f>
        <v>1251.1152999999999</v>
      </c>
      <c r="AC2223" s="33">
        <f t="shared" ref="AC2223:AC2231" si="6103">AC2224</f>
        <v>1648.2</v>
      </c>
      <c r="AD2223" s="33">
        <f t="shared" ref="AD2223:AD2231" si="6104">AD2224</f>
        <v>1644.375</v>
      </c>
      <c r="AE2223" s="34">
        <f t="shared" si="6075"/>
        <v>99.767928649435746</v>
      </c>
      <c r="AF2223" s="32">
        <f t="shared" ref="AF2223:AF2231" si="6105">AF2224</f>
        <v>1648.2</v>
      </c>
      <c r="AG2223" s="32">
        <f t="shared" ref="AG2223:AG2231" si="6106">AG2224</f>
        <v>0</v>
      </c>
      <c r="AH2223" s="32">
        <f t="shared" ref="AH2223:AH2231" si="6107">AH2224</f>
        <v>0</v>
      </c>
      <c r="AI2223" s="32">
        <f t="shared" ref="AI2223:AI2231" si="6108">AI2224</f>
        <v>0</v>
      </c>
      <c r="AJ2223" s="32">
        <f t="shared" ref="AJ2223:AJ2231" si="6109">AJ2224</f>
        <v>0</v>
      </c>
      <c r="AK2223" s="32">
        <f t="shared" ref="AK2223:AK2231" si="6110">AK2224</f>
        <v>0</v>
      </c>
      <c r="AL2223" s="32">
        <f t="shared" si="6076"/>
        <v>1648.2</v>
      </c>
      <c r="AM2223" s="32">
        <f t="shared" si="6077"/>
        <v>0</v>
      </c>
    </row>
    <row r="2224" spans="2:40" ht="31.2" x14ac:dyDescent="0.3">
      <c r="B2224" s="30" t="s">
        <v>845</v>
      </c>
      <c r="C2224" s="30" t="s">
        <v>134</v>
      </c>
      <c r="D2224" s="30" t="s">
        <v>38</v>
      </c>
      <c r="E2224" s="15" t="str">
        <f t="shared" si="5913"/>
        <v>1101</v>
      </c>
      <c r="F2224" s="30" t="s">
        <v>661</v>
      </c>
      <c r="G2224" s="30"/>
      <c r="H2224" s="31" t="s">
        <v>662</v>
      </c>
      <c r="I2224" s="32">
        <f t="shared" si="6081"/>
        <v>1758.2</v>
      </c>
      <c r="J2224" s="32">
        <f t="shared" si="6082"/>
        <v>1758.2</v>
      </c>
      <c r="K2224" s="32">
        <f t="shared" si="6083"/>
        <v>1758.2</v>
      </c>
      <c r="L2224" s="32">
        <f t="shared" si="6084"/>
        <v>-110</v>
      </c>
      <c r="M2224" s="32">
        <f t="shared" si="6085"/>
        <v>-110</v>
      </c>
      <c r="N2224" s="32">
        <f t="shared" si="6086"/>
        <v>-110</v>
      </c>
      <c r="O2224" s="32">
        <f t="shared" si="6096"/>
        <v>0</v>
      </c>
      <c r="P2224" s="32">
        <f t="shared" si="6097"/>
        <v>0</v>
      </c>
      <c r="Q2224" s="32">
        <f t="shared" si="6098"/>
        <v>0</v>
      </c>
      <c r="R2224" s="32">
        <f t="shared" si="6099"/>
        <v>0</v>
      </c>
      <c r="S2224" s="32">
        <f t="shared" si="6100"/>
        <v>0</v>
      </c>
      <c r="T2224" s="32">
        <f t="shared" si="6101"/>
        <v>0</v>
      </c>
      <c r="U2224" s="32">
        <v>0</v>
      </c>
      <c r="V2224" s="32">
        <f t="shared" si="5915"/>
        <v>1648.2</v>
      </c>
      <c r="W2224" s="32">
        <f t="shared" si="6088"/>
        <v>0</v>
      </c>
      <c r="X2224" s="32">
        <f t="shared" si="6089"/>
        <v>0</v>
      </c>
      <c r="Y2224" s="32">
        <f t="shared" si="6090"/>
        <v>0</v>
      </c>
      <c r="Z2224" s="32">
        <f t="shared" si="6091"/>
        <v>0</v>
      </c>
      <c r="AA2224" s="32">
        <f t="shared" si="6092"/>
        <v>0</v>
      </c>
      <c r="AB2224" s="32">
        <f t="shared" si="6102"/>
        <v>1251.1152999999999</v>
      </c>
      <c r="AC2224" s="33">
        <f t="shared" si="6103"/>
        <v>1648.2</v>
      </c>
      <c r="AD2224" s="33">
        <f t="shared" si="6104"/>
        <v>1644.375</v>
      </c>
      <c r="AE2224" s="34">
        <f t="shared" si="6075"/>
        <v>99.767928649435746</v>
      </c>
      <c r="AF2224" s="32">
        <f t="shared" si="6105"/>
        <v>1648.2</v>
      </c>
      <c r="AG2224" s="32">
        <f t="shared" si="6106"/>
        <v>0</v>
      </c>
      <c r="AH2224" s="32">
        <f t="shared" si="6107"/>
        <v>0</v>
      </c>
      <c r="AI2224" s="32">
        <f t="shared" si="6108"/>
        <v>0</v>
      </c>
      <c r="AJ2224" s="32">
        <f t="shared" si="6109"/>
        <v>0</v>
      </c>
      <c r="AK2224" s="32">
        <f t="shared" si="6110"/>
        <v>0</v>
      </c>
      <c r="AL2224" s="32">
        <f t="shared" si="6076"/>
        <v>1648.2</v>
      </c>
      <c r="AM2224" s="32">
        <f t="shared" si="6077"/>
        <v>0</v>
      </c>
    </row>
    <row r="2225" spans="2:40" ht="78" x14ac:dyDescent="0.3">
      <c r="B2225" s="30" t="s">
        <v>845</v>
      </c>
      <c r="C2225" s="30" t="s">
        <v>134</v>
      </c>
      <c r="D2225" s="30" t="s">
        <v>38</v>
      </c>
      <c r="E2225" s="15" t="str">
        <f t="shared" ref="E2225:E2288" si="6111">CONCATENATE(C2225,D2225)</f>
        <v>1101</v>
      </c>
      <c r="F2225" s="30" t="s">
        <v>827</v>
      </c>
      <c r="G2225" s="30"/>
      <c r="H2225" s="31" t="s">
        <v>828</v>
      </c>
      <c r="I2225" s="32">
        <f t="shared" si="6081"/>
        <v>1758.2</v>
      </c>
      <c r="J2225" s="32">
        <f t="shared" si="6082"/>
        <v>1758.2</v>
      </c>
      <c r="K2225" s="32">
        <f t="shared" si="6083"/>
        <v>1758.2</v>
      </c>
      <c r="L2225" s="32">
        <f t="shared" si="6084"/>
        <v>-110</v>
      </c>
      <c r="M2225" s="32">
        <f t="shared" si="6085"/>
        <v>-110</v>
      </c>
      <c r="N2225" s="32">
        <f t="shared" si="6086"/>
        <v>-110</v>
      </c>
      <c r="O2225" s="32">
        <f t="shared" si="6096"/>
        <v>0</v>
      </c>
      <c r="P2225" s="32">
        <f t="shared" si="6097"/>
        <v>0</v>
      </c>
      <c r="Q2225" s="32">
        <f t="shared" si="6098"/>
        <v>0</v>
      </c>
      <c r="R2225" s="32">
        <f t="shared" si="6099"/>
        <v>0</v>
      </c>
      <c r="S2225" s="32">
        <f t="shared" si="6100"/>
        <v>0</v>
      </c>
      <c r="T2225" s="32">
        <f t="shared" si="6101"/>
        <v>0</v>
      </c>
      <c r="U2225" s="32">
        <v>0</v>
      </c>
      <c r="V2225" s="32">
        <f t="shared" ref="V2225:V2288" si="6112">I2225+L2225+U2225+T2225+S2225+R2225+Q2225+P2225+O2225</f>
        <v>1648.2</v>
      </c>
      <c r="W2225" s="32">
        <f t="shared" si="6088"/>
        <v>0</v>
      </c>
      <c r="X2225" s="32">
        <f t="shared" si="6089"/>
        <v>0</v>
      </c>
      <c r="Y2225" s="32">
        <f t="shared" si="6090"/>
        <v>0</v>
      </c>
      <c r="Z2225" s="32">
        <f t="shared" si="6091"/>
        <v>0</v>
      </c>
      <c r="AA2225" s="32">
        <f t="shared" si="6092"/>
        <v>0</v>
      </c>
      <c r="AB2225" s="32">
        <f t="shared" si="6102"/>
        <v>1251.1152999999999</v>
      </c>
      <c r="AC2225" s="33">
        <f t="shared" si="6103"/>
        <v>1648.2</v>
      </c>
      <c r="AD2225" s="33">
        <f t="shared" si="6104"/>
        <v>1644.375</v>
      </c>
      <c r="AE2225" s="34">
        <f t="shared" si="6075"/>
        <v>99.767928649435746</v>
      </c>
      <c r="AF2225" s="32">
        <f t="shared" si="6105"/>
        <v>1648.2</v>
      </c>
      <c r="AG2225" s="32">
        <f t="shared" si="6106"/>
        <v>0</v>
      </c>
      <c r="AH2225" s="32">
        <f t="shared" si="6107"/>
        <v>0</v>
      </c>
      <c r="AI2225" s="32">
        <f t="shared" si="6108"/>
        <v>0</v>
      </c>
      <c r="AJ2225" s="32">
        <f t="shared" si="6109"/>
        <v>0</v>
      </c>
      <c r="AK2225" s="32">
        <f t="shared" si="6110"/>
        <v>0</v>
      </c>
      <c r="AL2225" s="32">
        <f t="shared" si="6076"/>
        <v>1648.2</v>
      </c>
      <c r="AM2225" s="32">
        <f t="shared" si="6077"/>
        <v>0</v>
      </c>
    </row>
    <row r="2226" spans="2:40" ht="31.2" x14ac:dyDescent="0.3">
      <c r="B2226" s="30" t="s">
        <v>845</v>
      </c>
      <c r="C2226" s="30" t="s">
        <v>134</v>
      </c>
      <c r="D2226" s="30" t="s">
        <v>38</v>
      </c>
      <c r="E2226" s="15" t="str">
        <f t="shared" si="6111"/>
        <v>1101</v>
      </c>
      <c r="F2226" s="30" t="s">
        <v>829</v>
      </c>
      <c r="G2226" s="30"/>
      <c r="H2226" s="31" t="s">
        <v>830</v>
      </c>
      <c r="I2226" s="32">
        <f t="shared" si="6081"/>
        <v>1758.2</v>
      </c>
      <c r="J2226" s="32">
        <f t="shared" si="6082"/>
        <v>1758.2</v>
      </c>
      <c r="K2226" s="32">
        <f t="shared" si="6083"/>
        <v>1758.2</v>
      </c>
      <c r="L2226" s="32">
        <f t="shared" si="6084"/>
        <v>-110</v>
      </c>
      <c r="M2226" s="32">
        <f t="shared" si="6085"/>
        <v>-110</v>
      </c>
      <c r="N2226" s="32">
        <f t="shared" si="6086"/>
        <v>-110</v>
      </c>
      <c r="O2226" s="32">
        <f t="shared" si="6096"/>
        <v>0</v>
      </c>
      <c r="P2226" s="32">
        <f t="shared" si="6097"/>
        <v>0</v>
      </c>
      <c r="Q2226" s="32">
        <f t="shared" si="6098"/>
        <v>0</v>
      </c>
      <c r="R2226" s="32">
        <f t="shared" si="6099"/>
        <v>0</v>
      </c>
      <c r="S2226" s="32">
        <f t="shared" si="6100"/>
        <v>0</v>
      </c>
      <c r="T2226" s="32">
        <f t="shared" si="6101"/>
        <v>0</v>
      </c>
      <c r="U2226" s="32">
        <v>0</v>
      </c>
      <c r="V2226" s="32">
        <f t="shared" si="6112"/>
        <v>1648.2</v>
      </c>
      <c r="W2226" s="32">
        <f t="shared" si="6088"/>
        <v>0</v>
      </c>
      <c r="X2226" s="32">
        <f t="shared" si="6089"/>
        <v>0</v>
      </c>
      <c r="Y2226" s="32">
        <f t="shared" si="6090"/>
        <v>0</v>
      </c>
      <c r="Z2226" s="32">
        <f t="shared" si="6091"/>
        <v>0</v>
      </c>
      <c r="AA2226" s="32">
        <f t="shared" si="6092"/>
        <v>0</v>
      </c>
      <c r="AB2226" s="32">
        <f t="shared" si="6102"/>
        <v>1251.1152999999999</v>
      </c>
      <c r="AC2226" s="33">
        <f t="shared" si="6103"/>
        <v>1648.2</v>
      </c>
      <c r="AD2226" s="33">
        <f t="shared" si="6104"/>
        <v>1644.375</v>
      </c>
      <c r="AE2226" s="34">
        <f t="shared" si="6075"/>
        <v>99.767928649435746</v>
      </c>
      <c r="AF2226" s="32">
        <f t="shared" si="6105"/>
        <v>1648.2</v>
      </c>
      <c r="AG2226" s="32">
        <f t="shared" si="6106"/>
        <v>0</v>
      </c>
      <c r="AH2226" s="32">
        <f t="shared" si="6107"/>
        <v>0</v>
      </c>
      <c r="AI2226" s="32">
        <f t="shared" si="6108"/>
        <v>0</v>
      </c>
      <c r="AJ2226" s="32">
        <f t="shared" si="6109"/>
        <v>0</v>
      </c>
      <c r="AK2226" s="32">
        <f t="shared" si="6110"/>
        <v>0</v>
      </c>
      <c r="AL2226" s="32">
        <f t="shared" si="6076"/>
        <v>1648.2</v>
      </c>
      <c r="AM2226" s="32">
        <f t="shared" si="6077"/>
        <v>0</v>
      </c>
    </row>
    <row r="2227" spans="2:40" ht="31.2" x14ac:dyDescent="0.3">
      <c r="B2227" s="30" t="s">
        <v>845</v>
      </c>
      <c r="C2227" s="30" t="s">
        <v>134</v>
      </c>
      <c r="D2227" s="30" t="s">
        <v>38</v>
      </c>
      <c r="E2227" s="15" t="str">
        <f t="shared" si="6111"/>
        <v>1101</v>
      </c>
      <c r="F2227" s="30" t="s">
        <v>829</v>
      </c>
      <c r="G2227" s="30" t="s">
        <v>50</v>
      </c>
      <c r="H2227" s="31" t="s">
        <v>51</v>
      </c>
      <c r="I2227" s="32">
        <f t="shared" si="6081"/>
        <v>1758.2</v>
      </c>
      <c r="J2227" s="32">
        <f t="shared" si="6082"/>
        <v>1758.2</v>
      </c>
      <c r="K2227" s="32">
        <f t="shared" si="6083"/>
        <v>1758.2</v>
      </c>
      <c r="L2227" s="32">
        <f t="shared" si="6084"/>
        <v>-110</v>
      </c>
      <c r="M2227" s="32">
        <f t="shared" si="6085"/>
        <v>-110</v>
      </c>
      <c r="N2227" s="32">
        <f t="shared" si="6086"/>
        <v>-110</v>
      </c>
      <c r="O2227" s="32">
        <f t="shared" si="6096"/>
        <v>0</v>
      </c>
      <c r="P2227" s="32">
        <f t="shared" si="6097"/>
        <v>0</v>
      </c>
      <c r="Q2227" s="32">
        <f t="shared" si="6098"/>
        <v>0</v>
      </c>
      <c r="R2227" s="32">
        <f t="shared" si="6099"/>
        <v>0</v>
      </c>
      <c r="S2227" s="32">
        <f t="shared" si="6100"/>
        <v>0</v>
      </c>
      <c r="T2227" s="32">
        <f t="shared" si="6101"/>
        <v>0</v>
      </c>
      <c r="U2227" s="32">
        <v>0</v>
      </c>
      <c r="V2227" s="32">
        <f t="shared" si="6112"/>
        <v>1648.2</v>
      </c>
      <c r="W2227" s="32">
        <f t="shared" si="6088"/>
        <v>0</v>
      </c>
      <c r="X2227" s="32">
        <f t="shared" si="6089"/>
        <v>0</v>
      </c>
      <c r="Y2227" s="32">
        <f t="shared" si="6090"/>
        <v>0</v>
      </c>
      <c r="Z2227" s="32">
        <f t="shared" si="6091"/>
        <v>0</v>
      </c>
      <c r="AA2227" s="32">
        <f t="shared" si="6092"/>
        <v>0</v>
      </c>
      <c r="AB2227" s="32">
        <f t="shared" si="6102"/>
        <v>1251.1152999999999</v>
      </c>
      <c r="AC2227" s="33">
        <f t="shared" si="6103"/>
        <v>1648.2</v>
      </c>
      <c r="AD2227" s="33">
        <f t="shared" si="6104"/>
        <v>1644.375</v>
      </c>
      <c r="AE2227" s="34">
        <f t="shared" si="6075"/>
        <v>99.767928649435746</v>
      </c>
      <c r="AF2227" s="32">
        <f t="shared" si="6105"/>
        <v>1648.2</v>
      </c>
      <c r="AG2227" s="32">
        <f t="shared" si="6106"/>
        <v>0</v>
      </c>
      <c r="AH2227" s="32">
        <f t="shared" si="6107"/>
        <v>0</v>
      </c>
      <c r="AI2227" s="32">
        <f t="shared" si="6108"/>
        <v>0</v>
      </c>
      <c r="AJ2227" s="32">
        <f t="shared" si="6109"/>
        <v>0</v>
      </c>
      <c r="AK2227" s="32">
        <f t="shared" si="6110"/>
        <v>0</v>
      </c>
      <c r="AL2227" s="32">
        <f t="shared" si="6076"/>
        <v>1648.2</v>
      </c>
      <c r="AM2227" s="32">
        <f t="shared" si="6077"/>
        <v>0</v>
      </c>
    </row>
    <row r="2228" spans="2:40" ht="31.2" x14ac:dyDescent="0.3">
      <c r="B2228" s="30" t="s">
        <v>845</v>
      </c>
      <c r="C2228" s="30" t="s">
        <v>134</v>
      </c>
      <c r="D2228" s="30" t="s">
        <v>38</v>
      </c>
      <c r="E2228" s="15" t="str">
        <f t="shared" si="6111"/>
        <v>1101</v>
      </c>
      <c r="F2228" s="30" t="s">
        <v>829</v>
      </c>
      <c r="G2228" s="30" t="s">
        <v>52</v>
      </c>
      <c r="H2228" s="31" t="s">
        <v>53</v>
      </c>
      <c r="I2228" s="32">
        <v>1758.2</v>
      </c>
      <c r="J2228" s="32">
        <v>1758.2</v>
      </c>
      <c r="K2228" s="32">
        <v>1758.2</v>
      </c>
      <c r="L2228" s="32">
        <v>-110</v>
      </c>
      <c r="M2228" s="32">
        <v>-110</v>
      </c>
      <c r="N2228" s="32">
        <v>-110</v>
      </c>
      <c r="O2228" s="32">
        <v>0</v>
      </c>
      <c r="P2228" s="32">
        <v>0</v>
      </c>
      <c r="Q2228" s="32">
        <v>0</v>
      </c>
      <c r="R2228" s="32">
        <v>0</v>
      </c>
      <c r="S2228" s="32">
        <v>0</v>
      </c>
      <c r="T2228" s="32">
        <v>0</v>
      </c>
      <c r="U2228" s="32">
        <v>0</v>
      </c>
      <c r="V2228" s="32">
        <f t="shared" si="6112"/>
        <v>1648.2</v>
      </c>
      <c r="W2228" s="32"/>
      <c r="X2228" s="32"/>
      <c r="Y2228" s="32"/>
      <c r="Z2228" s="32"/>
      <c r="AA2228" s="32"/>
      <c r="AB2228" s="32">
        <v>1251.1152999999999</v>
      </c>
      <c r="AC2228" s="33">
        <v>1648.2</v>
      </c>
      <c r="AD2228" s="33">
        <v>1644.375</v>
      </c>
      <c r="AE2228" s="34">
        <f t="shared" si="6075"/>
        <v>99.767928649435746</v>
      </c>
      <c r="AF2228" s="32">
        <v>1648.2</v>
      </c>
      <c r="AG2228" s="32">
        <v>0</v>
      </c>
      <c r="AH2228" s="32">
        <v>0</v>
      </c>
      <c r="AI2228" s="32">
        <v>0</v>
      </c>
      <c r="AJ2228" s="32">
        <v>0</v>
      </c>
      <c r="AK2228" s="32">
        <v>0</v>
      </c>
      <c r="AL2228" s="32">
        <f t="shared" si="6076"/>
        <v>1648.2</v>
      </c>
      <c r="AM2228" s="32">
        <f t="shared" si="6077"/>
        <v>0</v>
      </c>
      <c r="AN2228" s="12"/>
    </row>
    <row r="2229" spans="2:40" ht="31.2" x14ac:dyDescent="0.3">
      <c r="B2229" s="30" t="s">
        <v>845</v>
      </c>
      <c r="C2229" s="30" t="s">
        <v>134</v>
      </c>
      <c r="D2229" s="30" t="s">
        <v>38</v>
      </c>
      <c r="E2229" s="15" t="str">
        <f t="shared" si="6111"/>
        <v>1101</v>
      </c>
      <c r="F2229" s="30" t="s">
        <v>78</v>
      </c>
      <c r="G2229" s="30"/>
      <c r="H2229" s="31" t="s">
        <v>79</v>
      </c>
      <c r="I2229" s="32"/>
      <c r="J2229" s="32"/>
      <c r="K2229" s="32"/>
      <c r="L2229" s="32"/>
      <c r="M2229" s="32"/>
      <c r="N2229" s="32"/>
      <c r="O2229" s="32">
        <f t="shared" si="6096"/>
        <v>0</v>
      </c>
      <c r="P2229" s="32">
        <f t="shared" si="6097"/>
        <v>0</v>
      </c>
      <c r="Q2229" s="32">
        <f t="shared" si="6098"/>
        <v>0</v>
      </c>
      <c r="R2229" s="32">
        <f t="shared" si="6099"/>
        <v>0</v>
      </c>
      <c r="S2229" s="32">
        <f t="shared" si="6100"/>
        <v>0</v>
      </c>
      <c r="T2229" s="32">
        <f t="shared" si="6101"/>
        <v>0</v>
      </c>
      <c r="U2229" s="32"/>
      <c r="V2229" s="32">
        <f t="shared" si="6112"/>
        <v>0</v>
      </c>
      <c r="W2229" s="32"/>
      <c r="X2229" s="32"/>
      <c r="Y2229" s="32"/>
      <c r="Z2229" s="32"/>
      <c r="AA2229" s="32"/>
      <c r="AB2229" s="32">
        <f t="shared" si="6102"/>
        <v>175</v>
      </c>
      <c r="AC2229" s="33">
        <f t="shared" si="6103"/>
        <v>185</v>
      </c>
      <c r="AD2229" s="33">
        <f t="shared" si="6104"/>
        <v>185</v>
      </c>
      <c r="AE2229" s="34">
        <f t="shared" si="6075"/>
        <v>100</v>
      </c>
      <c r="AF2229" s="32">
        <f t="shared" si="6105"/>
        <v>185</v>
      </c>
      <c r="AG2229" s="32">
        <f t="shared" si="6106"/>
        <v>0</v>
      </c>
      <c r="AH2229" s="32">
        <f t="shared" si="6107"/>
        <v>0</v>
      </c>
      <c r="AI2229" s="32">
        <f t="shared" si="6108"/>
        <v>0</v>
      </c>
      <c r="AJ2229" s="32">
        <f t="shared" si="6109"/>
        <v>0</v>
      </c>
      <c r="AK2229" s="32">
        <f t="shared" si="6110"/>
        <v>0</v>
      </c>
      <c r="AL2229" s="32">
        <f t="shared" si="6076"/>
        <v>185</v>
      </c>
      <c r="AM2229" s="32">
        <f t="shared" si="6077"/>
        <v>-185</v>
      </c>
      <c r="AN2229" s="12"/>
    </row>
    <row r="2230" spans="2:40" ht="46.8" x14ac:dyDescent="0.3">
      <c r="B2230" s="30" t="s">
        <v>845</v>
      </c>
      <c r="C2230" s="30" t="s">
        <v>134</v>
      </c>
      <c r="D2230" s="30" t="s">
        <v>38</v>
      </c>
      <c r="E2230" s="15" t="str">
        <f t="shared" si="6111"/>
        <v>1101</v>
      </c>
      <c r="F2230" s="30" t="s">
        <v>378</v>
      </c>
      <c r="G2230" s="30"/>
      <c r="H2230" s="31" t="s">
        <v>379</v>
      </c>
      <c r="I2230" s="32"/>
      <c r="J2230" s="32"/>
      <c r="K2230" s="32"/>
      <c r="L2230" s="32"/>
      <c r="M2230" s="32"/>
      <c r="N2230" s="32"/>
      <c r="O2230" s="32">
        <f t="shared" si="6096"/>
        <v>0</v>
      </c>
      <c r="P2230" s="32">
        <f t="shared" si="6097"/>
        <v>0</v>
      </c>
      <c r="Q2230" s="32">
        <f t="shared" si="6098"/>
        <v>0</v>
      </c>
      <c r="R2230" s="32">
        <f t="shared" si="6099"/>
        <v>0</v>
      </c>
      <c r="S2230" s="32">
        <f t="shared" si="6100"/>
        <v>0</v>
      </c>
      <c r="T2230" s="32">
        <f t="shared" si="6101"/>
        <v>0</v>
      </c>
      <c r="U2230" s="32"/>
      <c r="V2230" s="32">
        <f t="shared" si="6112"/>
        <v>0</v>
      </c>
      <c r="W2230" s="32"/>
      <c r="X2230" s="32"/>
      <c r="Y2230" s="32"/>
      <c r="Z2230" s="32"/>
      <c r="AA2230" s="32"/>
      <c r="AB2230" s="32">
        <f t="shared" si="6102"/>
        <v>175</v>
      </c>
      <c r="AC2230" s="33">
        <f t="shared" si="6103"/>
        <v>185</v>
      </c>
      <c r="AD2230" s="33">
        <f t="shared" si="6104"/>
        <v>185</v>
      </c>
      <c r="AE2230" s="34">
        <f t="shared" si="6075"/>
        <v>100</v>
      </c>
      <c r="AF2230" s="32">
        <f t="shared" si="6105"/>
        <v>185</v>
      </c>
      <c r="AG2230" s="32">
        <f t="shared" si="6106"/>
        <v>0</v>
      </c>
      <c r="AH2230" s="32">
        <f t="shared" si="6107"/>
        <v>0</v>
      </c>
      <c r="AI2230" s="32">
        <f t="shared" si="6108"/>
        <v>0</v>
      </c>
      <c r="AJ2230" s="32">
        <f t="shared" si="6109"/>
        <v>0</v>
      </c>
      <c r="AK2230" s="32">
        <f t="shared" si="6110"/>
        <v>0</v>
      </c>
      <c r="AL2230" s="32">
        <f t="shared" si="6076"/>
        <v>185</v>
      </c>
      <c r="AM2230" s="32">
        <f t="shared" si="6077"/>
        <v>-185</v>
      </c>
      <c r="AN2230" s="12"/>
    </row>
    <row r="2231" spans="2:40" ht="31.2" x14ac:dyDescent="0.3">
      <c r="B2231" s="30" t="s">
        <v>845</v>
      </c>
      <c r="C2231" s="30" t="s">
        <v>134</v>
      </c>
      <c r="D2231" s="30" t="s">
        <v>38</v>
      </c>
      <c r="E2231" s="15" t="str">
        <f t="shared" si="6111"/>
        <v>1101</v>
      </c>
      <c r="F2231" s="30" t="s">
        <v>378</v>
      </c>
      <c r="G2231" s="30" t="s">
        <v>174</v>
      </c>
      <c r="H2231" s="31" t="s">
        <v>175</v>
      </c>
      <c r="I2231" s="32"/>
      <c r="J2231" s="32"/>
      <c r="K2231" s="32"/>
      <c r="L2231" s="32"/>
      <c r="M2231" s="32"/>
      <c r="N2231" s="32"/>
      <c r="O2231" s="32">
        <f t="shared" si="6096"/>
        <v>0</v>
      </c>
      <c r="P2231" s="32">
        <f t="shared" si="6097"/>
        <v>0</v>
      </c>
      <c r="Q2231" s="32">
        <f t="shared" si="6098"/>
        <v>0</v>
      </c>
      <c r="R2231" s="32">
        <f t="shared" si="6099"/>
        <v>0</v>
      </c>
      <c r="S2231" s="32">
        <f t="shared" si="6100"/>
        <v>0</v>
      </c>
      <c r="T2231" s="32">
        <f t="shared" si="6101"/>
        <v>0</v>
      </c>
      <c r="U2231" s="32"/>
      <c r="V2231" s="32">
        <f t="shared" si="6112"/>
        <v>0</v>
      </c>
      <c r="W2231" s="32"/>
      <c r="X2231" s="32"/>
      <c r="Y2231" s="32"/>
      <c r="Z2231" s="32"/>
      <c r="AA2231" s="32"/>
      <c r="AB2231" s="32">
        <f t="shared" si="6102"/>
        <v>175</v>
      </c>
      <c r="AC2231" s="33">
        <f t="shared" si="6103"/>
        <v>185</v>
      </c>
      <c r="AD2231" s="33">
        <f t="shared" si="6104"/>
        <v>185</v>
      </c>
      <c r="AE2231" s="34">
        <f t="shared" si="6075"/>
        <v>100</v>
      </c>
      <c r="AF2231" s="32">
        <f t="shared" si="6105"/>
        <v>185</v>
      </c>
      <c r="AG2231" s="32">
        <f t="shared" si="6106"/>
        <v>0</v>
      </c>
      <c r="AH2231" s="32">
        <f t="shared" si="6107"/>
        <v>0</v>
      </c>
      <c r="AI2231" s="32">
        <f t="shared" si="6108"/>
        <v>0</v>
      </c>
      <c r="AJ2231" s="32">
        <f t="shared" si="6109"/>
        <v>0</v>
      </c>
      <c r="AK2231" s="32">
        <f t="shared" si="6110"/>
        <v>0</v>
      </c>
      <c r="AL2231" s="32">
        <f t="shared" si="6076"/>
        <v>185</v>
      </c>
      <c r="AM2231" s="32">
        <f t="shared" si="6077"/>
        <v>-185</v>
      </c>
      <c r="AN2231" s="12"/>
    </row>
    <row r="2232" spans="2:40" ht="62.4" x14ac:dyDescent="0.3">
      <c r="B2232" s="30" t="s">
        <v>845</v>
      </c>
      <c r="C2232" s="30" t="s">
        <v>134</v>
      </c>
      <c r="D2232" s="30" t="s">
        <v>38</v>
      </c>
      <c r="E2232" s="15" t="str">
        <f t="shared" si="6111"/>
        <v>1101</v>
      </c>
      <c r="F2232" s="30" t="s">
        <v>378</v>
      </c>
      <c r="G2232" s="30" t="s">
        <v>370</v>
      </c>
      <c r="H2232" s="31" t="s">
        <v>371</v>
      </c>
      <c r="I2232" s="32"/>
      <c r="J2232" s="32"/>
      <c r="K2232" s="32"/>
      <c r="L2232" s="32"/>
      <c r="M2232" s="32"/>
      <c r="N2232" s="32"/>
      <c r="O2232" s="32">
        <v>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2"/>
      <c r="V2232" s="32">
        <f t="shared" si="6112"/>
        <v>0</v>
      </c>
      <c r="W2232" s="32"/>
      <c r="X2232" s="32"/>
      <c r="Y2232" s="32"/>
      <c r="Z2232" s="32"/>
      <c r="AA2232" s="32"/>
      <c r="AB2232" s="32">
        <v>175</v>
      </c>
      <c r="AC2232" s="33">
        <v>185</v>
      </c>
      <c r="AD2232" s="33">
        <v>185</v>
      </c>
      <c r="AE2232" s="34">
        <f t="shared" si="6075"/>
        <v>100</v>
      </c>
      <c r="AF2232" s="32">
        <v>185</v>
      </c>
      <c r="AG2232" s="32">
        <v>0</v>
      </c>
      <c r="AH2232" s="32">
        <v>0</v>
      </c>
      <c r="AI2232" s="32">
        <v>0</v>
      </c>
      <c r="AJ2232" s="32">
        <v>0</v>
      </c>
      <c r="AK2232" s="32">
        <v>0</v>
      </c>
      <c r="AL2232" s="32">
        <f t="shared" si="6076"/>
        <v>185</v>
      </c>
      <c r="AM2232" s="32">
        <f t="shared" si="6077"/>
        <v>-185</v>
      </c>
      <c r="AN2232" s="12"/>
    </row>
    <row r="2233" spans="2:40" s="13" customFormat="1" x14ac:dyDescent="0.3">
      <c r="B2233" s="14" t="s">
        <v>847</v>
      </c>
      <c r="C2233" s="14"/>
      <c r="D2233" s="14"/>
      <c r="E2233" s="15" t="str">
        <f t="shared" si="6111"/>
        <v/>
      </c>
      <c r="F2233" s="14"/>
      <c r="G2233" s="14"/>
      <c r="H2233" s="16" t="s">
        <v>848</v>
      </c>
      <c r="I2233" s="17">
        <f t="shared" ref="I2233:U2233" si="6113">I2234+I2307+I2336+I2431+I2526+I2540+I2514+I2554</f>
        <v>156508.29999999999</v>
      </c>
      <c r="J2233" s="17">
        <f t="shared" si="6113"/>
        <v>108699.5</v>
      </c>
      <c r="K2233" s="17">
        <f t="shared" si="6113"/>
        <v>108195.1</v>
      </c>
      <c r="L2233" s="17">
        <f t="shared" si="6113"/>
        <v>-11961.499999999998</v>
      </c>
      <c r="M2233" s="17">
        <f t="shared" si="6113"/>
        <v>7349.4000000000005</v>
      </c>
      <c r="N2233" s="17">
        <f t="shared" si="6113"/>
        <v>7413.8</v>
      </c>
      <c r="O2233" s="17">
        <f t="shared" si="6113"/>
        <v>0</v>
      </c>
      <c r="P2233" s="17">
        <f t="shared" si="6113"/>
        <v>62.866999999999997</v>
      </c>
      <c r="Q2233" s="17">
        <f t="shared" si="6113"/>
        <v>0</v>
      </c>
      <c r="R2233" s="17">
        <f t="shared" si="6113"/>
        <v>5305.4369999999999</v>
      </c>
      <c r="S2233" s="17">
        <f t="shared" si="6113"/>
        <v>-333.84499999999997</v>
      </c>
      <c r="T2233" s="17">
        <f t="shared" si="6113"/>
        <v>0</v>
      </c>
      <c r="U2233" s="17">
        <f t="shared" si="6113"/>
        <v>2.4</v>
      </c>
      <c r="V2233" s="17">
        <f t="shared" si="6112"/>
        <v>149583.65899999999</v>
      </c>
      <c r="W2233" s="17">
        <f t="shared" ref="W2233:AD2233" si="6114">W2234+W2307+W2336+W2431+W2526+W2540+W2514+W2554</f>
        <v>1202.4000000000001</v>
      </c>
      <c r="X2233" s="17">
        <f t="shared" si="6114"/>
        <v>0</v>
      </c>
      <c r="Y2233" s="17">
        <f t="shared" si="6114"/>
        <v>0</v>
      </c>
      <c r="Z2233" s="17">
        <f t="shared" si="6114"/>
        <v>0</v>
      </c>
      <c r="AA2233" s="17">
        <f t="shared" si="6114"/>
        <v>0</v>
      </c>
      <c r="AB2233" s="17">
        <f t="shared" si="6114"/>
        <v>73102.427830000001</v>
      </c>
      <c r="AC2233" s="18">
        <f t="shared" si="6114"/>
        <v>145049.89049000002</v>
      </c>
      <c r="AD2233" s="18">
        <f t="shared" si="6114"/>
        <v>139360.56566999998</v>
      </c>
      <c r="AE2233" s="19">
        <f t="shared" si="6075"/>
        <v>96.077677273122603</v>
      </c>
      <c r="AF2233" s="17">
        <f t="shared" ref="AF2233:AK2233" si="6115">AF2234+AF2307+AF2336+AF2431+AF2526+AF2540+AF2514+AF2554</f>
        <v>164316.85107999999</v>
      </c>
      <c r="AG2233" s="17">
        <f t="shared" si="6115"/>
        <v>0</v>
      </c>
      <c r="AH2233" s="17">
        <f t="shared" si="6115"/>
        <v>0</v>
      </c>
      <c r="AI2233" s="17">
        <f t="shared" si="6115"/>
        <v>0</v>
      </c>
      <c r="AJ2233" s="17">
        <f t="shared" si="6115"/>
        <v>0</v>
      </c>
      <c r="AK2233" s="17">
        <f t="shared" si="6115"/>
        <v>-8037.4</v>
      </c>
      <c r="AL2233" s="17">
        <f t="shared" si="6076"/>
        <v>156279.45108</v>
      </c>
      <c r="AM2233" s="17">
        <f t="shared" si="6077"/>
        <v>-6695.7920800000138</v>
      </c>
      <c r="AN2233" s="20"/>
    </row>
    <row r="2234" spans="2:40" s="13" customFormat="1" x14ac:dyDescent="0.3">
      <c r="B2234" s="14" t="s">
        <v>847</v>
      </c>
      <c r="C2234" s="14" t="s">
        <v>38</v>
      </c>
      <c r="D2234" s="14"/>
      <c r="E2234" s="21" t="str">
        <f t="shared" si="6111"/>
        <v>01</v>
      </c>
      <c r="F2234" s="14"/>
      <c r="G2234" s="14"/>
      <c r="H2234" s="16" t="s">
        <v>39</v>
      </c>
      <c r="I2234" s="17">
        <f t="shared" ref="I2234:T2234" si="6116">I2235+I2263</f>
        <v>76840</v>
      </c>
      <c r="J2234" s="17">
        <f t="shared" si="6116"/>
        <v>76469.5</v>
      </c>
      <c r="K2234" s="17">
        <f t="shared" si="6116"/>
        <v>76469.5</v>
      </c>
      <c r="L2234" s="17">
        <f t="shared" si="6116"/>
        <v>3051.1000000000004</v>
      </c>
      <c r="M2234" s="17">
        <f t="shared" si="6116"/>
        <v>3204.7000000000003</v>
      </c>
      <c r="N2234" s="17">
        <f t="shared" si="6116"/>
        <v>3364.4</v>
      </c>
      <c r="O2234" s="17">
        <f t="shared" si="6116"/>
        <v>0</v>
      </c>
      <c r="P2234" s="17">
        <f t="shared" si="6116"/>
        <v>0</v>
      </c>
      <c r="Q2234" s="17">
        <f t="shared" si="6116"/>
        <v>0</v>
      </c>
      <c r="R2234" s="17">
        <f t="shared" si="6116"/>
        <v>755.3</v>
      </c>
      <c r="S2234" s="17">
        <f t="shared" si="6116"/>
        <v>-310.72199999999998</v>
      </c>
      <c r="T2234" s="17">
        <f t="shared" si="6116"/>
        <v>0</v>
      </c>
      <c r="U2234" s="17">
        <v>0</v>
      </c>
      <c r="V2234" s="17">
        <f t="shared" si="6112"/>
        <v>80335.678000000014</v>
      </c>
      <c r="W2234" s="17">
        <f t="shared" ref="W2234:AD2234" si="6117">W2235+W2263</f>
        <v>0</v>
      </c>
      <c r="X2234" s="17">
        <f t="shared" si="6117"/>
        <v>0</v>
      </c>
      <c r="Y2234" s="17">
        <f t="shared" si="6117"/>
        <v>0</v>
      </c>
      <c r="Z2234" s="17">
        <f t="shared" si="6117"/>
        <v>0</v>
      </c>
      <c r="AA2234" s="17">
        <f t="shared" si="6117"/>
        <v>0</v>
      </c>
      <c r="AB2234" s="17">
        <f t="shared" si="6117"/>
        <v>56903.161920000006</v>
      </c>
      <c r="AC2234" s="18">
        <f t="shared" si="6117"/>
        <v>77892.791979999995</v>
      </c>
      <c r="AD2234" s="18">
        <f t="shared" si="6117"/>
        <v>77779.845449999993</v>
      </c>
      <c r="AE2234" s="19">
        <f t="shared" si="6075"/>
        <v>99.854997455953296</v>
      </c>
      <c r="AF2234" s="17">
        <f t="shared" ref="AF2234:AK2234" si="6118">AF2235+AF2263</f>
        <v>85976.603560000003</v>
      </c>
      <c r="AG2234" s="17">
        <f t="shared" si="6118"/>
        <v>0</v>
      </c>
      <c r="AH2234" s="17">
        <f t="shared" si="6118"/>
        <v>0</v>
      </c>
      <c r="AI2234" s="17">
        <f t="shared" si="6118"/>
        <v>0</v>
      </c>
      <c r="AJ2234" s="17">
        <f t="shared" si="6118"/>
        <v>0</v>
      </c>
      <c r="AK2234" s="17">
        <f t="shared" si="6118"/>
        <v>-8037.4</v>
      </c>
      <c r="AL2234" s="17">
        <f t="shared" si="6076"/>
        <v>77939.203560000009</v>
      </c>
      <c r="AM2234" s="17">
        <f t="shared" si="6077"/>
        <v>2396.4744400000054</v>
      </c>
      <c r="AN2234" s="20"/>
    </row>
    <row r="2235" spans="2:40" s="22" customFormat="1" ht="46.8" x14ac:dyDescent="0.3">
      <c r="B2235" s="23" t="s">
        <v>847</v>
      </c>
      <c r="C2235" s="23" t="s">
        <v>38</v>
      </c>
      <c r="D2235" s="23" t="s">
        <v>104</v>
      </c>
      <c r="E2235" s="24" t="str">
        <f t="shared" si="6111"/>
        <v>0104</v>
      </c>
      <c r="F2235" s="23"/>
      <c r="G2235" s="23"/>
      <c r="H2235" s="25" t="s">
        <v>669</v>
      </c>
      <c r="I2235" s="26">
        <f t="shared" ref="I2235:T2235" si="6119">I2236+I2249</f>
        <v>63702.400000000001</v>
      </c>
      <c r="J2235" s="26">
        <f t="shared" si="6119"/>
        <v>63331.9</v>
      </c>
      <c r="K2235" s="26">
        <f t="shared" si="6119"/>
        <v>63331.9</v>
      </c>
      <c r="L2235" s="26">
        <f t="shared" si="6119"/>
        <v>0</v>
      </c>
      <c r="M2235" s="26">
        <f t="shared" si="6119"/>
        <v>0</v>
      </c>
      <c r="N2235" s="26">
        <f t="shared" si="6119"/>
        <v>0</v>
      </c>
      <c r="O2235" s="26">
        <f t="shared" si="6119"/>
        <v>0</v>
      </c>
      <c r="P2235" s="26">
        <f t="shared" si="6119"/>
        <v>0</v>
      </c>
      <c r="Q2235" s="26">
        <f t="shared" si="6119"/>
        <v>0</v>
      </c>
      <c r="R2235" s="26">
        <f t="shared" si="6119"/>
        <v>705.3</v>
      </c>
      <c r="S2235" s="26">
        <f t="shared" si="6119"/>
        <v>0</v>
      </c>
      <c r="T2235" s="26">
        <f t="shared" si="6119"/>
        <v>0</v>
      </c>
      <c r="U2235" s="26">
        <v>0</v>
      </c>
      <c r="V2235" s="26">
        <f t="shared" si="6112"/>
        <v>64407.700000000004</v>
      </c>
      <c r="W2235" s="26">
        <f t="shared" ref="W2235:AD2235" si="6120">W2236+W2249</f>
        <v>0</v>
      </c>
      <c r="X2235" s="26">
        <f t="shared" si="6120"/>
        <v>0</v>
      </c>
      <c r="Y2235" s="26">
        <f t="shared" si="6120"/>
        <v>0</v>
      </c>
      <c r="Z2235" s="26">
        <f t="shared" si="6120"/>
        <v>0</v>
      </c>
      <c r="AA2235" s="26">
        <f t="shared" si="6120"/>
        <v>0</v>
      </c>
      <c r="AB2235" s="26">
        <f t="shared" si="6120"/>
        <v>44680.301280000007</v>
      </c>
      <c r="AC2235" s="27">
        <f t="shared" si="6120"/>
        <v>63660.799999999996</v>
      </c>
      <c r="AD2235" s="27">
        <f t="shared" si="6120"/>
        <v>63649.326089999995</v>
      </c>
      <c r="AE2235" s="28">
        <f t="shared" si="6075"/>
        <v>99.981976491027453</v>
      </c>
      <c r="AF2235" s="26">
        <f t="shared" ref="AF2235:AK2235" si="6121">AF2236+AF2249</f>
        <v>72042.5</v>
      </c>
      <c r="AG2235" s="26">
        <f t="shared" si="6121"/>
        <v>0</v>
      </c>
      <c r="AH2235" s="26">
        <f t="shared" si="6121"/>
        <v>0</v>
      </c>
      <c r="AI2235" s="26">
        <f t="shared" si="6121"/>
        <v>0</v>
      </c>
      <c r="AJ2235" s="26">
        <f t="shared" si="6121"/>
        <v>0</v>
      </c>
      <c r="AK2235" s="26">
        <f t="shared" si="6121"/>
        <v>-8037.4</v>
      </c>
      <c r="AL2235" s="26">
        <f t="shared" si="6076"/>
        <v>64005.1</v>
      </c>
      <c r="AM2235" s="26">
        <f t="shared" si="6077"/>
        <v>402.60000000000582</v>
      </c>
      <c r="AN2235" s="29"/>
    </row>
    <row r="2236" spans="2:40" ht="46.8" x14ac:dyDescent="0.3">
      <c r="B2236" s="30" t="s">
        <v>847</v>
      </c>
      <c r="C2236" s="30" t="s">
        <v>38</v>
      </c>
      <c r="D2236" s="30" t="s">
        <v>104</v>
      </c>
      <c r="E2236" s="15" t="str">
        <f t="shared" si="6111"/>
        <v>0104</v>
      </c>
      <c r="F2236" s="30" t="s">
        <v>325</v>
      </c>
      <c r="G2236" s="30"/>
      <c r="H2236" s="31" t="s">
        <v>326</v>
      </c>
      <c r="I2236" s="32">
        <f t="shared" ref="I2236:I2238" si="6122">I2237</f>
        <v>7635.5</v>
      </c>
      <c r="J2236" s="32">
        <f t="shared" ref="J2236:J2238" si="6123">J2237</f>
        <v>7900.5</v>
      </c>
      <c r="K2236" s="32">
        <f t="shared" ref="K2236:K2238" si="6124">K2237</f>
        <v>7900.5</v>
      </c>
      <c r="L2236" s="32">
        <f t="shared" ref="L2236:L2238" si="6125">L2237</f>
        <v>0</v>
      </c>
      <c r="M2236" s="32">
        <f t="shared" ref="M2236:M2238" si="6126">M2237</f>
        <v>0</v>
      </c>
      <c r="N2236" s="32">
        <f t="shared" ref="N2236:N2238" si="6127">N2237</f>
        <v>0</v>
      </c>
      <c r="O2236" s="32">
        <f t="shared" ref="O2236:O2237" si="6128">O2237</f>
        <v>0</v>
      </c>
      <c r="P2236" s="32">
        <f t="shared" ref="P2236:P2238" si="6129">P2237</f>
        <v>0</v>
      </c>
      <c r="Q2236" s="32">
        <f t="shared" ref="Q2236:Q2238" si="6130">Q2237</f>
        <v>0</v>
      </c>
      <c r="R2236" s="32">
        <f t="shared" ref="R2236:R2238" si="6131">R2237</f>
        <v>0</v>
      </c>
      <c r="S2236" s="32">
        <f t="shared" ref="S2236:S2238" si="6132">S2237</f>
        <v>0</v>
      </c>
      <c r="T2236" s="32">
        <f t="shared" ref="T2236:T2238" si="6133">T2237</f>
        <v>0</v>
      </c>
      <c r="U2236" s="32">
        <v>0</v>
      </c>
      <c r="V2236" s="32">
        <f t="shared" si="6112"/>
        <v>7635.5</v>
      </c>
      <c r="W2236" s="32">
        <f t="shared" ref="W2236:W2238" si="6134">W2237</f>
        <v>0</v>
      </c>
      <c r="X2236" s="32">
        <f t="shared" ref="X2236:X2238" si="6135">X2237</f>
        <v>0</v>
      </c>
      <c r="Y2236" s="32">
        <f t="shared" ref="Y2236:Y2238" si="6136">Y2237</f>
        <v>0</v>
      </c>
      <c r="Z2236" s="32">
        <f t="shared" ref="Z2236:Z2238" si="6137">Z2237</f>
        <v>0</v>
      </c>
      <c r="AA2236" s="32">
        <f t="shared" ref="AA2236:AA2238" si="6138">AA2237</f>
        <v>0</v>
      </c>
      <c r="AB2236" s="32">
        <f t="shared" ref="AB2236:AB2237" si="6139">AB2237</f>
        <v>5542.2578100000001</v>
      </c>
      <c r="AC2236" s="33">
        <f t="shared" ref="AC2236:AC2237" si="6140">AC2237</f>
        <v>8037.4000000000005</v>
      </c>
      <c r="AD2236" s="33">
        <f t="shared" ref="AD2236:AD2237" si="6141">AD2237</f>
        <v>8036.5166099999997</v>
      </c>
      <c r="AE2236" s="34">
        <f t="shared" si="6075"/>
        <v>99.989009007888114</v>
      </c>
      <c r="AF2236" s="32">
        <f t="shared" ref="AF2236:AF2237" si="6142">AF2237</f>
        <v>16074.8</v>
      </c>
      <c r="AG2236" s="32">
        <f t="shared" ref="AG2236:AG2237" si="6143">AG2237</f>
        <v>0</v>
      </c>
      <c r="AH2236" s="32">
        <f t="shared" ref="AH2236:AH2237" si="6144">AH2237</f>
        <v>0</v>
      </c>
      <c r="AI2236" s="32">
        <f t="shared" ref="AI2236:AI2237" si="6145">AI2237</f>
        <v>0</v>
      </c>
      <c r="AJ2236" s="32">
        <f t="shared" ref="AJ2236:AJ2237" si="6146">AJ2237</f>
        <v>0</v>
      </c>
      <c r="AK2236" s="32">
        <f t="shared" ref="AK2236:AK2237" si="6147">AK2237</f>
        <v>-8037.4</v>
      </c>
      <c r="AL2236" s="32">
        <f t="shared" si="6076"/>
        <v>8037.4</v>
      </c>
      <c r="AM2236" s="32">
        <f t="shared" si="6077"/>
        <v>-401.89999999999964</v>
      </c>
    </row>
    <row r="2237" spans="2:40" ht="31.2" x14ac:dyDescent="0.3">
      <c r="B2237" s="30" t="s">
        <v>847</v>
      </c>
      <c r="C2237" s="30" t="s">
        <v>38</v>
      </c>
      <c r="D2237" s="30" t="s">
        <v>104</v>
      </c>
      <c r="E2237" s="15" t="str">
        <f t="shared" si="6111"/>
        <v>0104</v>
      </c>
      <c r="F2237" s="30" t="s">
        <v>610</v>
      </c>
      <c r="G2237" s="30"/>
      <c r="H2237" s="31" t="s">
        <v>611</v>
      </c>
      <c r="I2237" s="32">
        <f t="shared" si="6122"/>
        <v>7635.5</v>
      </c>
      <c r="J2237" s="32">
        <f t="shared" si="6123"/>
        <v>7900.5</v>
      </c>
      <c r="K2237" s="32">
        <f t="shared" si="6124"/>
        <v>7900.5</v>
      </c>
      <c r="L2237" s="32">
        <f t="shared" si="6125"/>
        <v>0</v>
      </c>
      <c r="M2237" s="32">
        <f t="shared" si="6126"/>
        <v>0</v>
      </c>
      <c r="N2237" s="32">
        <f t="shared" si="6127"/>
        <v>0</v>
      </c>
      <c r="O2237" s="32">
        <f t="shared" si="6128"/>
        <v>0</v>
      </c>
      <c r="P2237" s="32">
        <f t="shared" si="6129"/>
        <v>0</v>
      </c>
      <c r="Q2237" s="32">
        <f t="shared" si="6130"/>
        <v>0</v>
      </c>
      <c r="R2237" s="32">
        <f t="shared" si="6131"/>
        <v>0</v>
      </c>
      <c r="S2237" s="32">
        <f t="shared" si="6132"/>
        <v>0</v>
      </c>
      <c r="T2237" s="32">
        <f t="shared" si="6133"/>
        <v>0</v>
      </c>
      <c r="U2237" s="32">
        <v>0</v>
      </c>
      <c r="V2237" s="32">
        <f t="shared" si="6112"/>
        <v>7635.5</v>
      </c>
      <c r="W2237" s="32">
        <f t="shared" si="6134"/>
        <v>0</v>
      </c>
      <c r="X2237" s="32">
        <f t="shared" si="6135"/>
        <v>0</v>
      </c>
      <c r="Y2237" s="32">
        <f t="shared" si="6136"/>
        <v>0</v>
      </c>
      <c r="Z2237" s="32">
        <f t="shared" si="6137"/>
        <v>0</v>
      </c>
      <c r="AA2237" s="32">
        <f t="shared" si="6138"/>
        <v>0</v>
      </c>
      <c r="AB2237" s="32">
        <f t="shared" si="6139"/>
        <v>5542.2578100000001</v>
      </c>
      <c r="AC2237" s="33">
        <f t="shared" si="6140"/>
        <v>8037.4000000000005</v>
      </c>
      <c r="AD2237" s="33">
        <f t="shared" si="6141"/>
        <v>8036.5166099999997</v>
      </c>
      <c r="AE2237" s="34">
        <f t="shared" si="6075"/>
        <v>99.989009007888114</v>
      </c>
      <c r="AF2237" s="32">
        <f t="shared" si="6142"/>
        <v>16074.8</v>
      </c>
      <c r="AG2237" s="32">
        <f t="shared" si="6143"/>
        <v>0</v>
      </c>
      <c r="AH2237" s="32">
        <f t="shared" si="6144"/>
        <v>0</v>
      </c>
      <c r="AI2237" s="32">
        <f t="shared" si="6145"/>
        <v>0</v>
      </c>
      <c r="AJ2237" s="32">
        <f t="shared" si="6146"/>
        <v>0</v>
      </c>
      <c r="AK2237" s="32">
        <f t="shared" si="6147"/>
        <v>-8037.4</v>
      </c>
      <c r="AL2237" s="32">
        <f t="shared" si="6076"/>
        <v>8037.4</v>
      </c>
      <c r="AM2237" s="32">
        <f t="shared" si="6077"/>
        <v>-401.89999999999964</v>
      </c>
    </row>
    <row r="2238" spans="2:40" ht="46.8" x14ac:dyDescent="0.3">
      <c r="B2238" s="30" t="s">
        <v>847</v>
      </c>
      <c r="C2238" s="30" t="s">
        <v>38</v>
      </c>
      <c r="D2238" s="30" t="s">
        <v>104</v>
      </c>
      <c r="E2238" s="15" t="str">
        <f t="shared" si="6111"/>
        <v>0104</v>
      </c>
      <c r="F2238" s="30" t="s">
        <v>670</v>
      </c>
      <c r="G2238" s="30"/>
      <c r="H2238" s="31" t="s">
        <v>671</v>
      </c>
      <c r="I2238" s="32">
        <f t="shared" si="6122"/>
        <v>7635.5</v>
      </c>
      <c r="J2238" s="32">
        <f t="shared" si="6123"/>
        <v>7900.5</v>
      </c>
      <c r="K2238" s="32">
        <f t="shared" si="6124"/>
        <v>7900.5</v>
      </c>
      <c r="L2238" s="32">
        <f t="shared" si="6125"/>
        <v>0</v>
      </c>
      <c r="M2238" s="32">
        <f t="shared" si="6126"/>
        <v>0</v>
      </c>
      <c r="N2238" s="32">
        <f t="shared" si="6127"/>
        <v>0</v>
      </c>
      <c r="O2238" s="32">
        <f>O2239+O2244</f>
        <v>0</v>
      </c>
      <c r="P2238" s="32">
        <f t="shared" si="6129"/>
        <v>0</v>
      </c>
      <c r="Q2238" s="32">
        <f t="shared" si="6130"/>
        <v>0</v>
      </c>
      <c r="R2238" s="32">
        <f t="shared" si="6131"/>
        <v>0</v>
      </c>
      <c r="S2238" s="32">
        <f t="shared" si="6132"/>
        <v>0</v>
      </c>
      <c r="T2238" s="32">
        <f t="shared" si="6133"/>
        <v>0</v>
      </c>
      <c r="U2238" s="32">
        <v>0</v>
      </c>
      <c r="V2238" s="32">
        <f t="shared" si="6112"/>
        <v>7635.5</v>
      </c>
      <c r="W2238" s="32">
        <f t="shared" si="6134"/>
        <v>0</v>
      </c>
      <c r="X2238" s="32">
        <f t="shared" si="6135"/>
        <v>0</v>
      </c>
      <c r="Y2238" s="32">
        <f t="shared" si="6136"/>
        <v>0</v>
      </c>
      <c r="Z2238" s="32">
        <f t="shared" si="6137"/>
        <v>0</v>
      </c>
      <c r="AA2238" s="32">
        <f t="shared" si="6138"/>
        <v>0</v>
      </c>
      <c r="AB2238" s="32">
        <f>AB2239+AB2244</f>
        <v>5542.2578100000001</v>
      </c>
      <c r="AC2238" s="33">
        <f>AC2239+AC2244</f>
        <v>8037.4000000000005</v>
      </c>
      <c r="AD2238" s="33">
        <f>AD2239+AD2244</f>
        <v>8036.5166099999997</v>
      </c>
      <c r="AE2238" s="34">
        <f t="shared" si="6075"/>
        <v>99.989009007888114</v>
      </c>
      <c r="AF2238" s="32">
        <f t="shared" ref="AF2238:AK2238" si="6148">AF2239+AF2244</f>
        <v>16074.8</v>
      </c>
      <c r="AG2238" s="32">
        <f t="shared" si="6148"/>
        <v>0</v>
      </c>
      <c r="AH2238" s="32">
        <f t="shared" si="6148"/>
        <v>0</v>
      </c>
      <c r="AI2238" s="32">
        <f t="shared" si="6148"/>
        <v>0</v>
      </c>
      <c r="AJ2238" s="32">
        <f t="shared" si="6148"/>
        <v>0</v>
      </c>
      <c r="AK2238" s="32">
        <f t="shared" si="6148"/>
        <v>-8037.4</v>
      </c>
      <c r="AL2238" s="32">
        <f t="shared" si="6076"/>
        <v>8037.4</v>
      </c>
      <c r="AM2238" s="32">
        <f t="shared" si="6077"/>
        <v>-401.89999999999964</v>
      </c>
    </row>
    <row r="2239" spans="2:40" ht="31.2" hidden="1" customHeight="1" x14ac:dyDescent="0.3">
      <c r="B2239" s="30" t="s">
        <v>847</v>
      </c>
      <c r="C2239" s="30" t="s">
        <v>38</v>
      </c>
      <c r="D2239" s="30" t="s">
        <v>104</v>
      </c>
      <c r="E2239" s="15" t="str">
        <f t="shared" si="6111"/>
        <v>0104</v>
      </c>
      <c r="F2239" s="30" t="s">
        <v>672</v>
      </c>
      <c r="G2239" s="30"/>
      <c r="H2239" s="31" t="s">
        <v>673</v>
      </c>
      <c r="I2239" s="32">
        <f t="shared" ref="I2239:T2239" si="6149">I2240+I2242</f>
        <v>7635.5</v>
      </c>
      <c r="J2239" s="32">
        <f t="shared" si="6149"/>
        <v>7900.5</v>
      </c>
      <c r="K2239" s="32">
        <f t="shared" si="6149"/>
        <v>7900.5</v>
      </c>
      <c r="L2239" s="32">
        <f t="shared" si="6149"/>
        <v>0</v>
      </c>
      <c r="M2239" s="32">
        <f t="shared" si="6149"/>
        <v>0</v>
      </c>
      <c r="N2239" s="32">
        <f t="shared" si="6149"/>
        <v>0</v>
      </c>
      <c r="O2239" s="32">
        <f t="shared" si="6149"/>
        <v>0</v>
      </c>
      <c r="P2239" s="32">
        <f t="shared" si="6149"/>
        <v>0</v>
      </c>
      <c r="Q2239" s="32">
        <f t="shared" si="6149"/>
        <v>0</v>
      </c>
      <c r="R2239" s="32">
        <f t="shared" si="6149"/>
        <v>0</v>
      </c>
      <c r="S2239" s="32">
        <f t="shared" si="6149"/>
        <v>0</v>
      </c>
      <c r="T2239" s="32">
        <f t="shared" si="6149"/>
        <v>0</v>
      </c>
      <c r="U2239" s="32">
        <v>0</v>
      </c>
      <c r="V2239" s="32">
        <f t="shared" si="6112"/>
        <v>7635.5</v>
      </c>
      <c r="W2239" s="32">
        <f t="shared" ref="W2239:AD2239" si="6150">W2240+W2242</f>
        <v>0</v>
      </c>
      <c r="X2239" s="32">
        <f t="shared" si="6150"/>
        <v>0</v>
      </c>
      <c r="Y2239" s="32">
        <f t="shared" si="6150"/>
        <v>0</v>
      </c>
      <c r="Z2239" s="32">
        <f t="shared" si="6150"/>
        <v>0</v>
      </c>
      <c r="AA2239" s="32">
        <f t="shared" si="6150"/>
        <v>0</v>
      </c>
      <c r="AB2239" s="32">
        <f t="shared" si="6150"/>
        <v>5542.2578100000001</v>
      </c>
      <c r="AC2239" s="33">
        <f t="shared" si="6150"/>
        <v>0</v>
      </c>
      <c r="AD2239" s="33">
        <f t="shared" si="6150"/>
        <v>0</v>
      </c>
      <c r="AE2239" s="34" t="e">
        <f t="shared" si="6075"/>
        <v>#DIV/0!</v>
      </c>
      <c r="AF2239" s="32">
        <f t="shared" ref="AF2239:AK2239" si="6151">AF2240+AF2242</f>
        <v>8037.4</v>
      </c>
      <c r="AG2239" s="32">
        <f t="shared" si="6151"/>
        <v>0</v>
      </c>
      <c r="AH2239" s="32">
        <f t="shared" si="6151"/>
        <v>0</v>
      </c>
      <c r="AI2239" s="32">
        <f t="shared" si="6151"/>
        <v>0</v>
      </c>
      <c r="AJ2239" s="32">
        <f t="shared" si="6151"/>
        <v>0</v>
      </c>
      <c r="AK2239" s="32">
        <f t="shared" si="6151"/>
        <v>0</v>
      </c>
      <c r="AL2239" s="32">
        <f t="shared" si="6076"/>
        <v>8037.4</v>
      </c>
      <c r="AM2239" s="32">
        <f t="shared" si="6077"/>
        <v>-401.89999999999964</v>
      </c>
      <c r="AN2239" s="12" t="s">
        <v>35</v>
      </c>
    </row>
    <row r="2240" spans="2:40" ht="78" hidden="1" customHeight="1" x14ac:dyDescent="0.3">
      <c r="B2240" s="30" t="s">
        <v>847</v>
      </c>
      <c r="C2240" s="30" t="s">
        <v>38</v>
      </c>
      <c r="D2240" s="30" t="s">
        <v>104</v>
      </c>
      <c r="E2240" s="15" t="str">
        <f t="shared" si="6111"/>
        <v>0104</v>
      </c>
      <c r="F2240" s="30" t="s">
        <v>672</v>
      </c>
      <c r="G2240" s="30" t="s">
        <v>68</v>
      </c>
      <c r="H2240" s="31" t="s">
        <v>69</v>
      </c>
      <c r="I2240" s="32">
        <f t="shared" ref="I2240:T2240" si="6152">I2241</f>
        <v>7258.8</v>
      </c>
      <c r="J2240" s="32">
        <f t="shared" si="6152"/>
        <v>7522.2</v>
      </c>
      <c r="K2240" s="32">
        <f t="shared" si="6152"/>
        <v>7522.2</v>
      </c>
      <c r="L2240" s="32">
        <f t="shared" si="6152"/>
        <v>0</v>
      </c>
      <c r="M2240" s="32">
        <f t="shared" si="6152"/>
        <v>0</v>
      </c>
      <c r="N2240" s="32">
        <f t="shared" si="6152"/>
        <v>0</v>
      </c>
      <c r="O2240" s="32">
        <f t="shared" si="6152"/>
        <v>0</v>
      </c>
      <c r="P2240" s="32">
        <f t="shared" si="6152"/>
        <v>0</v>
      </c>
      <c r="Q2240" s="32">
        <f t="shared" si="6152"/>
        <v>0</v>
      </c>
      <c r="R2240" s="32">
        <f t="shared" si="6152"/>
        <v>0</v>
      </c>
      <c r="S2240" s="32">
        <f t="shared" si="6152"/>
        <v>0</v>
      </c>
      <c r="T2240" s="32">
        <f t="shared" si="6152"/>
        <v>0</v>
      </c>
      <c r="U2240" s="32">
        <v>0</v>
      </c>
      <c r="V2240" s="32">
        <f t="shared" si="6112"/>
        <v>7258.8</v>
      </c>
      <c r="W2240" s="32">
        <f t="shared" ref="W2240:AD2240" si="6153">W2241</f>
        <v>0</v>
      </c>
      <c r="X2240" s="32">
        <f t="shared" si="6153"/>
        <v>0</v>
      </c>
      <c r="Y2240" s="32">
        <f t="shared" si="6153"/>
        <v>0</v>
      </c>
      <c r="Z2240" s="32">
        <f t="shared" si="6153"/>
        <v>0</v>
      </c>
      <c r="AA2240" s="32">
        <f t="shared" si="6153"/>
        <v>0</v>
      </c>
      <c r="AB2240" s="32">
        <f t="shared" si="6153"/>
        <v>5254.80548</v>
      </c>
      <c r="AC2240" s="33">
        <f t="shared" si="6153"/>
        <v>0</v>
      </c>
      <c r="AD2240" s="33">
        <f t="shared" si="6153"/>
        <v>0</v>
      </c>
      <c r="AE2240" s="34" t="e">
        <f t="shared" si="6075"/>
        <v>#DIV/0!</v>
      </c>
      <c r="AF2240" s="32">
        <f t="shared" ref="AF2240:AK2240" si="6154">AF2241</f>
        <v>7660.7</v>
      </c>
      <c r="AG2240" s="32">
        <f t="shared" si="6154"/>
        <v>0</v>
      </c>
      <c r="AH2240" s="32">
        <f t="shared" si="6154"/>
        <v>0</v>
      </c>
      <c r="AI2240" s="32">
        <f t="shared" si="6154"/>
        <v>0</v>
      </c>
      <c r="AJ2240" s="32">
        <f t="shared" si="6154"/>
        <v>0</v>
      </c>
      <c r="AK2240" s="32">
        <f t="shared" si="6154"/>
        <v>0</v>
      </c>
      <c r="AL2240" s="32">
        <f t="shared" si="6076"/>
        <v>7660.7</v>
      </c>
      <c r="AM2240" s="32">
        <f t="shared" si="6077"/>
        <v>-401.89999999999964</v>
      </c>
      <c r="AN2240" s="12" t="s">
        <v>35</v>
      </c>
    </row>
    <row r="2241" spans="2:40" ht="31.2" hidden="1" customHeight="1" x14ac:dyDescent="0.3">
      <c r="B2241" s="30" t="s">
        <v>847</v>
      </c>
      <c r="C2241" s="30" t="s">
        <v>38</v>
      </c>
      <c r="D2241" s="30" t="s">
        <v>104</v>
      </c>
      <c r="E2241" s="15" t="str">
        <f t="shared" si="6111"/>
        <v>0104</v>
      </c>
      <c r="F2241" s="30" t="s">
        <v>672</v>
      </c>
      <c r="G2241" s="30" t="s">
        <v>90</v>
      </c>
      <c r="H2241" s="31" t="s">
        <v>91</v>
      </c>
      <c r="I2241" s="32">
        <v>7258.8</v>
      </c>
      <c r="J2241" s="32">
        <v>7522.2</v>
      </c>
      <c r="K2241" s="32">
        <v>7522.2</v>
      </c>
      <c r="L2241" s="32"/>
      <c r="M2241" s="32"/>
      <c r="N2241" s="32"/>
      <c r="O2241" s="32">
        <v>0</v>
      </c>
      <c r="P2241" s="32">
        <v>0</v>
      </c>
      <c r="Q2241" s="32">
        <v>0</v>
      </c>
      <c r="R2241" s="32">
        <v>0</v>
      </c>
      <c r="S2241" s="32">
        <v>0</v>
      </c>
      <c r="T2241" s="32">
        <v>0</v>
      </c>
      <c r="U2241" s="32">
        <v>0</v>
      </c>
      <c r="V2241" s="32">
        <f t="shared" si="6112"/>
        <v>7258.8</v>
      </c>
      <c r="W2241" s="32"/>
      <c r="X2241" s="32"/>
      <c r="Y2241" s="32"/>
      <c r="Z2241" s="32"/>
      <c r="AA2241" s="32"/>
      <c r="AB2241" s="32">
        <v>5254.80548</v>
      </c>
      <c r="AC2241" s="33">
        <v>0</v>
      </c>
      <c r="AD2241" s="33">
        <v>0</v>
      </c>
      <c r="AE2241" s="34" t="e">
        <f t="shared" si="6075"/>
        <v>#DIV/0!</v>
      </c>
      <c r="AF2241" s="32">
        <v>7660.7</v>
      </c>
      <c r="AG2241" s="32">
        <v>0</v>
      </c>
      <c r="AH2241" s="32">
        <v>0</v>
      </c>
      <c r="AI2241" s="32">
        <v>0</v>
      </c>
      <c r="AJ2241" s="32">
        <v>0</v>
      </c>
      <c r="AK2241" s="32">
        <v>0</v>
      </c>
      <c r="AL2241" s="32">
        <f t="shared" si="6076"/>
        <v>7660.7</v>
      </c>
      <c r="AM2241" s="32">
        <f t="shared" si="6077"/>
        <v>-401.89999999999964</v>
      </c>
      <c r="AN2241" s="12" t="s">
        <v>35</v>
      </c>
    </row>
    <row r="2242" spans="2:40" ht="31.2" hidden="1" customHeight="1" x14ac:dyDescent="0.3">
      <c r="B2242" s="30" t="s">
        <v>847</v>
      </c>
      <c r="C2242" s="30" t="s">
        <v>38</v>
      </c>
      <c r="D2242" s="30" t="s">
        <v>104</v>
      </c>
      <c r="E2242" s="15" t="str">
        <f t="shared" si="6111"/>
        <v>0104</v>
      </c>
      <c r="F2242" s="30" t="s">
        <v>672</v>
      </c>
      <c r="G2242" s="30" t="s">
        <v>50</v>
      </c>
      <c r="H2242" s="31" t="s">
        <v>51</v>
      </c>
      <c r="I2242" s="32">
        <f t="shared" ref="I2242:T2242" si="6155">I2243</f>
        <v>376.7</v>
      </c>
      <c r="J2242" s="32">
        <f t="shared" si="6155"/>
        <v>378.3</v>
      </c>
      <c r="K2242" s="32">
        <f t="shared" si="6155"/>
        <v>378.3</v>
      </c>
      <c r="L2242" s="32">
        <f t="shared" si="6155"/>
        <v>0</v>
      </c>
      <c r="M2242" s="32">
        <f t="shared" si="6155"/>
        <v>0</v>
      </c>
      <c r="N2242" s="32">
        <f t="shared" si="6155"/>
        <v>0</v>
      </c>
      <c r="O2242" s="32">
        <f t="shared" si="6155"/>
        <v>0</v>
      </c>
      <c r="P2242" s="32">
        <f t="shared" si="6155"/>
        <v>0</v>
      </c>
      <c r="Q2242" s="32">
        <f t="shared" si="6155"/>
        <v>0</v>
      </c>
      <c r="R2242" s="32">
        <f t="shared" si="6155"/>
        <v>0</v>
      </c>
      <c r="S2242" s="32">
        <f t="shared" si="6155"/>
        <v>0</v>
      </c>
      <c r="T2242" s="32">
        <f t="shared" si="6155"/>
        <v>0</v>
      </c>
      <c r="U2242" s="32">
        <v>0</v>
      </c>
      <c r="V2242" s="32">
        <f t="shared" si="6112"/>
        <v>376.7</v>
      </c>
      <c r="W2242" s="32">
        <f t="shared" ref="W2242:AD2242" si="6156">W2243</f>
        <v>0</v>
      </c>
      <c r="X2242" s="32">
        <f t="shared" si="6156"/>
        <v>0</v>
      </c>
      <c r="Y2242" s="32">
        <f t="shared" si="6156"/>
        <v>0</v>
      </c>
      <c r="Z2242" s="32">
        <f t="shared" si="6156"/>
        <v>0</v>
      </c>
      <c r="AA2242" s="32">
        <f t="shared" si="6156"/>
        <v>0</v>
      </c>
      <c r="AB2242" s="32">
        <f t="shared" si="6156"/>
        <v>287.45233000000002</v>
      </c>
      <c r="AC2242" s="33">
        <f t="shared" si="6156"/>
        <v>0</v>
      </c>
      <c r="AD2242" s="33">
        <f t="shared" si="6156"/>
        <v>0</v>
      </c>
      <c r="AE2242" s="34" t="e">
        <f t="shared" si="6075"/>
        <v>#DIV/0!</v>
      </c>
      <c r="AF2242" s="32">
        <f t="shared" ref="AF2242:AK2242" si="6157">AF2243</f>
        <v>376.7</v>
      </c>
      <c r="AG2242" s="32">
        <f t="shared" si="6157"/>
        <v>0</v>
      </c>
      <c r="AH2242" s="32">
        <f t="shared" si="6157"/>
        <v>0</v>
      </c>
      <c r="AI2242" s="32">
        <f t="shared" si="6157"/>
        <v>0</v>
      </c>
      <c r="AJ2242" s="32">
        <f t="shared" si="6157"/>
        <v>0</v>
      </c>
      <c r="AK2242" s="32">
        <f t="shared" si="6157"/>
        <v>0</v>
      </c>
      <c r="AL2242" s="32">
        <f t="shared" si="6076"/>
        <v>376.7</v>
      </c>
      <c r="AM2242" s="32">
        <f t="shared" si="6077"/>
        <v>0</v>
      </c>
      <c r="AN2242" s="12" t="s">
        <v>35</v>
      </c>
    </row>
    <row r="2243" spans="2:40" ht="31.2" hidden="1" customHeight="1" x14ac:dyDescent="0.3">
      <c r="B2243" s="30" t="s">
        <v>847</v>
      </c>
      <c r="C2243" s="30" t="s">
        <v>38</v>
      </c>
      <c r="D2243" s="30" t="s">
        <v>104</v>
      </c>
      <c r="E2243" s="15" t="str">
        <f t="shared" si="6111"/>
        <v>0104</v>
      </c>
      <c r="F2243" s="30" t="s">
        <v>672</v>
      </c>
      <c r="G2243" s="30" t="s">
        <v>52</v>
      </c>
      <c r="H2243" s="31" t="s">
        <v>53</v>
      </c>
      <c r="I2243" s="32">
        <v>376.7</v>
      </c>
      <c r="J2243" s="32">
        <v>378.3</v>
      </c>
      <c r="K2243" s="32">
        <v>378.3</v>
      </c>
      <c r="L2243" s="32"/>
      <c r="M2243" s="32"/>
      <c r="N2243" s="32"/>
      <c r="O2243" s="32">
        <v>0</v>
      </c>
      <c r="P2243" s="32">
        <v>0</v>
      </c>
      <c r="Q2243" s="32">
        <v>0</v>
      </c>
      <c r="R2243" s="32">
        <v>0</v>
      </c>
      <c r="S2243" s="32">
        <v>0</v>
      </c>
      <c r="T2243" s="32">
        <v>0</v>
      </c>
      <c r="U2243" s="32">
        <v>0</v>
      </c>
      <c r="V2243" s="32">
        <f t="shared" si="6112"/>
        <v>376.7</v>
      </c>
      <c r="W2243" s="32"/>
      <c r="X2243" s="32"/>
      <c r="Y2243" s="32"/>
      <c r="Z2243" s="32"/>
      <c r="AA2243" s="32"/>
      <c r="AB2243" s="32">
        <v>287.45233000000002</v>
      </c>
      <c r="AC2243" s="33">
        <v>0</v>
      </c>
      <c r="AD2243" s="33">
        <v>0</v>
      </c>
      <c r="AE2243" s="34" t="e">
        <f t="shared" si="6075"/>
        <v>#DIV/0!</v>
      </c>
      <c r="AF2243" s="32">
        <v>376.7</v>
      </c>
      <c r="AG2243" s="32">
        <v>0</v>
      </c>
      <c r="AH2243" s="32">
        <v>0</v>
      </c>
      <c r="AI2243" s="32">
        <v>0</v>
      </c>
      <c r="AJ2243" s="32">
        <v>0</v>
      </c>
      <c r="AK2243" s="32">
        <v>0</v>
      </c>
      <c r="AL2243" s="32">
        <f t="shared" si="6076"/>
        <v>376.7</v>
      </c>
      <c r="AM2243" s="32">
        <f t="shared" si="6077"/>
        <v>0</v>
      </c>
      <c r="AN2243" s="12" t="s">
        <v>35</v>
      </c>
    </row>
    <row r="2244" spans="2:40" ht="31.2" x14ac:dyDescent="0.3">
      <c r="B2244" s="30" t="s">
        <v>847</v>
      </c>
      <c r="C2244" s="30" t="s">
        <v>38</v>
      </c>
      <c r="D2244" s="30" t="s">
        <v>104</v>
      </c>
      <c r="E2244" s="15" t="str">
        <f t="shared" si="6111"/>
        <v>0104</v>
      </c>
      <c r="F2244" s="30" t="s">
        <v>676</v>
      </c>
      <c r="G2244" s="30"/>
      <c r="H2244" s="31" t="s">
        <v>673</v>
      </c>
      <c r="I2244" s="32"/>
      <c r="J2244" s="32"/>
      <c r="K2244" s="32"/>
      <c r="L2244" s="32"/>
      <c r="M2244" s="32"/>
      <c r="N2244" s="32"/>
      <c r="O2244" s="32">
        <f>O2245+O2247</f>
        <v>0</v>
      </c>
      <c r="P2244" s="32"/>
      <c r="Q2244" s="32"/>
      <c r="R2244" s="32"/>
      <c r="S2244" s="32"/>
      <c r="T2244" s="32"/>
      <c r="U2244" s="32"/>
      <c r="V2244" s="32">
        <f t="shared" si="6112"/>
        <v>0</v>
      </c>
      <c r="W2244" s="32"/>
      <c r="X2244" s="32"/>
      <c r="Y2244" s="32"/>
      <c r="Z2244" s="32"/>
      <c r="AA2244" s="32"/>
      <c r="AB2244" s="32">
        <f>AB2245+AB2247</f>
        <v>0</v>
      </c>
      <c r="AC2244" s="33">
        <f>AC2245+AC2247</f>
        <v>8037.4000000000005</v>
      </c>
      <c r="AD2244" s="33">
        <f>AD2245+AD2247</f>
        <v>8036.5166099999997</v>
      </c>
      <c r="AE2244" s="34">
        <f t="shared" si="6075"/>
        <v>99.989009007888114</v>
      </c>
      <c r="AF2244" s="32">
        <f t="shared" ref="AF2244:AK2244" si="6158">AF2245+AF2247</f>
        <v>8037.4</v>
      </c>
      <c r="AG2244" s="32">
        <f t="shared" si="6158"/>
        <v>0</v>
      </c>
      <c r="AH2244" s="32">
        <f t="shared" si="6158"/>
        <v>0</v>
      </c>
      <c r="AI2244" s="32">
        <f t="shared" si="6158"/>
        <v>0</v>
      </c>
      <c r="AJ2244" s="32">
        <f t="shared" si="6158"/>
        <v>0</v>
      </c>
      <c r="AK2244" s="32">
        <f t="shared" si="6158"/>
        <v>-8037.4</v>
      </c>
      <c r="AL2244" s="32">
        <f t="shared" si="6076"/>
        <v>0</v>
      </c>
      <c r="AM2244" s="32">
        <f t="shared" si="6077"/>
        <v>0</v>
      </c>
      <c r="AN2244" s="12"/>
    </row>
    <row r="2245" spans="2:40" ht="78" x14ac:dyDescent="0.3">
      <c r="B2245" s="30" t="s">
        <v>847</v>
      </c>
      <c r="C2245" s="30" t="s">
        <v>38</v>
      </c>
      <c r="D2245" s="30" t="s">
        <v>104</v>
      </c>
      <c r="E2245" s="15" t="str">
        <f t="shared" si="6111"/>
        <v>0104</v>
      </c>
      <c r="F2245" s="30" t="s">
        <v>676</v>
      </c>
      <c r="G2245" s="30" t="s">
        <v>68</v>
      </c>
      <c r="H2245" s="31" t="s">
        <v>69</v>
      </c>
      <c r="I2245" s="32"/>
      <c r="J2245" s="32"/>
      <c r="K2245" s="32"/>
      <c r="L2245" s="32"/>
      <c r="M2245" s="32"/>
      <c r="N2245" s="32"/>
      <c r="O2245" s="32">
        <f>O2246</f>
        <v>0</v>
      </c>
      <c r="P2245" s="32"/>
      <c r="Q2245" s="32"/>
      <c r="R2245" s="32"/>
      <c r="S2245" s="32"/>
      <c r="T2245" s="32"/>
      <c r="U2245" s="32"/>
      <c r="V2245" s="32">
        <f t="shared" si="6112"/>
        <v>0</v>
      </c>
      <c r="W2245" s="32"/>
      <c r="X2245" s="32"/>
      <c r="Y2245" s="32"/>
      <c r="Z2245" s="32"/>
      <c r="AA2245" s="32"/>
      <c r="AB2245" s="32">
        <f>AB2246</f>
        <v>0</v>
      </c>
      <c r="AC2245" s="33">
        <f>AC2246</f>
        <v>7641.7974700000004</v>
      </c>
      <c r="AD2245" s="33">
        <f>AD2246</f>
        <v>7640.9140799999996</v>
      </c>
      <c r="AE2245" s="34">
        <f t="shared" si="6075"/>
        <v>99.988440023391504</v>
      </c>
      <c r="AF2245" s="32">
        <f t="shared" ref="AF2245:AK2245" si="6159">AF2246</f>
        <v>7660.7</v>
      </c>
      <c r="AG2245" s="32">
        <f t="shared" si="6159"/>
        <v>0</v>
      </c>
      <c r="AH2245" s="32">
        <f t="shared" si="6159"/>
        <v>0</v>
      </c>
      <c r="AI2245" s="32">
        <f t="shared" si="6159"/>
        <v>0</v>
      </c>
      <c r="AJ2245" s="32">
        <f t="shared" si="6159"/>
        <v>0</v>
      </c>
      <c r="AK2245" s="32">
        <f t="shared" si="6159"/>
        <v>-7660.7</v>
      </c>
      <c r="AL2245" s="32">
        <f t="shared" si="6076"/>
        <v>0</v>
      </c>
      <c r="AM2245" s="32">
        <f t="shared" si="6077"/>
        <v>0</v>
      </c>
      <c r="AN2245" s="12"/>
    </row>
    <row r="2246" spans="2:40" ht="31.2" x14ac:dyDescent="0.3">
      <c r="B2246" s="30" t="s">
        <v>847</v>
      </c>
      <c r="C2246" s="30" t="s">
        <v>38</v>
      </c>
      <c r="D2246" s="30" t="s">
        <v>104</v>
      </c>
      <c r="E2246" s="15" t="str">
        <f t="shared" si="6111"/>
        <v>0104</v>
      </c>
      <c r="F2246" s="30" t="s">
        <v>676</v>
      </c>
      <c r="G2246" s="30" t="s">
        <v>90</v>
      </c>
      <c r="H2246" s="31" t="s">
        <v>91</v>
      </c>
      <c r="I2246" s="32"/>
      <c r="J2246" s="32"/>
      <c r="K2246" s="32"/>
      <c r="L2246" s="32"/>
      <c r="M2246" s="32"/>
      <c r="N2246" s="32"/>
      <c r="O2246" s="32">
        <v>0</v>
      </c>
      <c r="P2246" s="32"/>
      <c r="Q2246" s="32"/>
      <c r="R2246" s="32"/>
      <c r="S2246" s="32"/>
      <c r="T2246" s="32"/>
      <c r="U2246" s="32"/>
      <c r="V2246" s="32">
        <f t="shared" si="6112"/>
        <v>0</v>
      </c>
      <c r="W2246" s="32"/>
      <c r="X2246" s="32"/>
      <c r="Y2246" s="32"/>
      <c r="Z2246" s="32"/>
      <c r="AA2246" s="32"/>
      <c r="AB2246" s="32">
        <v>0</v>
      </c>
      <c r="AC2246" s="33">
        <v>7641.7974700000004</v>
      </c>
      <c r="AD2246" s="33">
        <v>7640.9140799999996</v>
      </c>
      <c r="AE2246" s="34">
        <f t="shared" si="6075"/>
        <v>99.988440023391504</v>
      </c>
      <c r="AF2246" s="32">
        <v>7660.7</v>
      </c>
      <c r="AG2246" s="32">
        <v>0</v>
      </c>
      <c r="AH2246" s="32">
        <v>0</v>
      </c>
      <c r="AI2246" s="32">
        <v>0</v>
      </c>
      <c r="AJ2246" s="32">
        <v>0</v>
      </c>
      <c r="AK2246" s="32">
        <v>-7660.7</v>
      </c>
      <c r="AL2246" s="32">
        <f t="shared" si="6076"/>
        <v>0</v>
      </c>
      <c r="AM2246" s="32">
        <f t="shared" si="6077"/>
        <v>0</v>
      </c>
      <c r="AN2246" s="12"/>
    </row>
    <row r="2247" spans="2:40" ht="31.2" x14ac:dyDescent="0.3">
      <c r="B2247" s="30" t="s">
        <v>847</v>
      </c>
      <c r="C2247" s="30" t="s">
        <v>38</v>
      </c>
      <c r="D2247" s="30" t="s">
        <v>104</v>
      </c>
      <c r="E2247" s="15" t="str">
        <f t="shared" si="6111"/>
        <v>0104</v>
      </c>
      <c r="F2247" s="30" t="s">
        <v>676</v>
      </c>
      <c r="G2247" s="30" t="s">
        <v>50</v>
      </c>
      <c r="H2247" s="31" t="s">
        <v>51</v>
      </c>
      <c r="I2247" s="32"/>
      <c r="J2247" s="32"/>
      <c r="K2247" s="32"/>
      <c r="L2247" s="32"/>
      <c r="M2247" s="32"/>
      <c r="N2247" s="32"/>
      <c r="O2247" s="32">
        <f>O2248</f>
        <v>0</v>
      </c>
      <c r="P2247" s="32"/>
      <c r="Q2247" s="32"/>
      <c r="R2247" s="32"/>
      <c r="S2247" s="32"/>
      <c r="T2247" s="32"/>
      <c r="U2247" s="32"/>
      <c r="V2247" s="32">
        <f t="shared" si="6112"/>
        <v>0</v>
      </c>
      <c r="W2247" s="32"/>
      <c r="X2247" s="32"/>
      <c r="Y2247" s="32"/>
      <c r="Z2247" s="32"/>
      <c r="AA2247" s="32"/>
      <c r="AB2247" s="32">
        <f>AB2248</f>
        <v>0</v>
      </c>
      <c r="AC2247" s="33">
        <f>AC2248</f>
        <v>395.60253</v>
      </c>
      <c r="AD2247" s="33">
        <f>AD2248</f>
        <v>395.60253</v>
      </c>
      <c r="AE2247" s="34">
        <f t="shared" si="6075"/>
        <v>100</v>
      </c>
      <c r="AF2247" s="32">
        <f t="shared" ref="AF2247:AK2247" si="6160">AF2248</f>
        <v>376.7</v>
      </c>
      <c r="AG2247" s="32">
        <f t="shared" si="6160"/>
        <v>0</v>
      </c>
      <c r="AH2247" s="32">
        <f t="shared" si="6160"/>
        <v>0</v>
      </c>
      <c r="AI2247" s="32">
        <f t="shared" si="6160"/>
        <v>0</v>
      </c>
      <c r="AJ2247" s="32">
        <f t="shared" si="6160"/>
        <v>0</v>
      </c>
      <c r="AK2247" s="32">
        <f t="shared" si="6160"/>
        <v>-376.7</v>
      </c>
      <c r="AL2247" s="32">
        <f t="shared" si="6076"/>
        <v>0</v>
      </c>
      <c r="AM2247" s="32">
        <f t="shared" si="6077"/>
        <v>0</v>
      </c>
      <c r="AN2247" s="12"/>
    </row>
    <row r="2248" spans="2:40" ht="31.2" x14ac:dyDescent="0.3">
      <c r="B2248" s="30" t="s">
        <v>847</v>
      </c>
      <c r="C2248" s="30" t="s">
        <v>38</v>
      </c>
      <c r="D2248" s="30" t="s">
        <v>104</v>
      </c>
      <c r="E2248" s="15" t="str">
        <f t="shared" si="6111"/>
        <v>0104</v>
      </c>
      <c r="F2248" s="30" t="s">
        <v>676</v>
      </c>
      <c r="G2248" s="30" t="s">
        <v>52</v>
      </c>
      <c r="H2248" s="31" t="s">
        <v>53</v>
      </c>
      <c r="I2248" s="32"/>
      <c r="J2248" s="32"/>
      <c r="K2248" s="32"/>
      <c r="L2248" s="32"/>
      <c r="M2248" s="32"/>
      <c r="N2248" s="32"/>
      <c r="O2248" s="32">
        <v>0</v>
      </c>
      <c r="P2248" s="32"/>
      <c r="Q2248" s="32"/>
      <c r="R2248" s="32"/>
      <c r="S2248" s="32"/>
      <c r="T2248" s="32"/>
      <c r="U2248" s="32"/>
      <c r="V2248" s="32">
        <f t="shared" si="6112"/>
        <v>0</v>
      </c>
      <c r="W2248" s="32"/>
      <c r="X2248" s="32"/>
      <c r="Y2248" s="32"/>
      <c r="Z2248" s="32"/>
      <c r="AA2248" s="32"/>
      <c r="AB2248" s="32">
        <v>0</v>
      </c>
      <c r="AC2248" s="33">
        <v>395.60253</v>
      </c>
      <c r="AD2248" s="33">
        <v>395.60253</v>
      </c>
      <c r="AE2248" s="34">
        <f t="shared" si="6075"/>
        <v>100</v>
      </c>
      <c r="AF2248" s="32">
        <v>376.7</v>
      </c>
      <c r="AG2248" s="32">
        <v>0</v>
      </c>
      <c r="AH2248" s="32">
        <v>0</v>
      </c>
      <c r="AI2248" s="32">
        <v>0</v>
      </c>
      <c r="AJ2248" s="32">
        <v>0</v>
      </c>
      <c r="AK2248" s="32">
        <v>-376.7</v>
      </c>
      <c r="AL2248" s="32">
        <f t="shared" si="6076"/>
        <v>0</v>
      </c>
      <c r="AM2248" s="32">
        <f t="shared" si="6077"/>
        <v>0</v>
      </c>
      <c r="AN2248" s="12"/>
    </row>
    <row r="2249" spans="2:40" ht="31.2" x14ac:dyDescent="0.3">
      <c r="B2249" s="30" t="s">
        <v>847</v>
      </c>
      <c r="C2249" s="30" t="s">
        <v>38</v>
      </c>
      <c r="D2249" s="30" t="s">
        <v>104</v>
      </c>
      <c r="E2249" s="15" t="str">
        <f t="shared" si="6111"/>
        <v>0104</v>
      </c>
      <c r="F2249" s="30" t="s">
        <v>84</v>
      </c>
      <c r="G2249" s="30"/>
      <c r="H2249" s="31" t="s">
        <v>85</v>
      </c>
      <c r="I2249" s="32">
        <f t="shared" ref="I2249:T2249" si="6161">I2250</f>
        <v>56066.9</v>
      </c>
      <c r="J2249" s="32">
        <f t="shared" si="6161"/>
        <v>55431.4</v>
      </c>
      <c r="K2249" s="32">
        <f t="shared" si="6161"/>
        <v>55431.4</v>
      </c>
      <c r="L2249" s="32">
        <f t="shared" si="6161"/>
        <v>0</v>
      </c>
      <c r="M2249" s="32">
        <f t="shared" si="6161"/>
        <v>0</v>
      </c>
      <c r="N2249" s="32">
        <f t="shared" si="6161"/>
        <v>0</v>
      </c>
      <c r="O2249" s="32">
        <f t="shared" si="6161"/>
        <v>0</v>
      </c>
      <c r="P2249" s="32">
        <f t="shared" si="6161"/>
        <v>0</v>
      </c>
      <c r="Q2249" s="32">
        <f t="shared" si="6161"/>
        <v>0</v>
      </c>
      <c r="R2249" s="32">
        <f t="shared" si="6161"/>
        <v>705.3</v>
      </c>
      <c r="S2249" s="32">
        <f t="shared" si="6161"/>
        <v>0</v>
      </c>
      <c r="T2249" s="32">
        <f t="shared" si="6161"/>
        <v>0</v>
      </c>
      <c r="U2249" s="32">
        <v>0</v>
      </c>
      <c r="V2249" s="32">
        <f t="shared" si="6112"/>
        <v>56772.200000000004</v>
      </c>
      <c r="W2249" s="32">
        <f t="shared" ref="W2249:AD2249" si="6162">W2250</f>
        <v>0</v>
      </c>
      <c r="X2249" s="32">
        <f t="shared" si="6162"/>
        <v>0</v>
      </c>
      <c r="Y2249" s="32">
        <f t="shared" si="6162"/>
        <v>0</v>
      </c>
      <c r="Z2249" s="32">
        <f t="shared" si="6162"/>
        <v>0</v>
      </c>
      <c r="AA2249" s="32">
        <f t="shared" si="6162"/>
        <v>0</v>
      </c>
      <c r="AB2249" s="32">
        <f t="shared" si="6162"/>
        <v>39138.043470000004</v>
      </c>
      <c r="AC2249" s="33">
        <f t="shared" si="6162"/>
        <v>55623.399999999994</v>
      </c>
      <c r="AD2249" s="33">
        <f t="shared" si="6162"/>
        <v>55612.809479999996</v>
      </c>
      <c r="AE2249" s="34">
        <f t="shared" si="6075"/>
        <v>99.980960315263005</v>
      </c>
      <c r="AF2249" s="32">
        <f t="shared" ref="AF2249:AK2249" si="6163">AF2250</f>
        <v>55967.7</v>
      </c>
      <c r="AG2249" s="32">
        <f t="shared" si="6163"/>
        <v>0</v>
      </c>
      <c r="AH2249" s="32">
        <f t="shared" si="6163"/>
        <v>0</v>
      </c>
      <c r="AI2249" s="32">
        <f t="shared" si="6163"/>
        <v>0</v>
      </c>
      <c r="AJ2249" s="32">
        <f t="shared" si="6163"/>
        <v>0</v>
      </c>
      <c r="AK2249" s="32">
        <f t="shared" si="6163"/>
        <v>0</v>
      </c>
      <c r="AL2249" s="32">
        <f t="shared" si="6076"/>
        <v>55967.7</v>
      </c>
      <c r="AM2249" s="32">
        <f t="shared" si="6077"/>
        <v>804.50000000000728</v>
      </c>
    </row>
    <row r="2250" spans="2:40" x14ac:dyDescent="0.3">
      <c r="B2250" s="30" t="s">
        <v>847</v>
      </c>
      <c r="C2250" s="30" t="s">
        <v>38</v>
      </c>
      <c r="D2250" s="30" t="s">
        <v>104</v>
      </c>
      <c r="E2250" s="15" t="str">
        <f t="shared" si="6111"/>
        <v>0104</v>
      </c>
      <c r="F2250" s="30" t="s">
        <v>677</v>
      </c>
      <c r="G2250" s="30"/>
      <c r="H2250" s="31" t="s">
        <v>678</v>
      </c>
      <c r="I2250" s="32">
        <f t="shared" ref="I2250:T2250" si="6164">I2251+I2256</f>
        <v>56066.9</v>
      </c>
      <c r="J2250" s="32">
        <f t="shared" si="6164"/>
        <v>55431.4</v>
      </c>
      <c r="K2250" s="32">
        <f t="shared" si="6164"/>
        <v>55431.4</v>
      </c>
      <c r="L2250" s="32">
        <f t="shared" si="6164"/>
        <v>0</v>
      </c>
      <c r="M2250" s="32">
        <f t="shared" si="6164"/>
        <v>0</v>
      </c>
      <c r="N2250" s="32">
        <f t="shared" si="6164"/>
        <v>0</v>
      </c>
      <c r="O2250" s="32">
        <f t="shared" si="6164"/>
        <v>0</v>
      </c>
      <c r="P2250" s="32">
        <f t="shared" si="6164"/>
        <v>0</v>
      </c>
      <c r="Q2250" s="32">
        <f t="shared" si="6164"/>
        <v>0</v>
      </c>
      <c r="R2250" s="32">
        <f t="shared" si="6164"/>
        <v>705.3</v>
      </c>
      <c r="S2250" s="32">
        <f t="shared" si="6164"/>
        <v>0</v>
      </c>
      <c r="T2250" s="32">
        <f t="shared" si="6164"/>
        <v>0</v>
      </c>
      <c r="U2250" s="32">
        <v>0</v>
      </c>
      <c r="V2250" s="32">
        <f t="shared" si="6112"/>
        <v>56772.200000000004</v>
      </c>
      <c r="W2250" s="32">
        <f t="shared" ref="W2250:AD2250" si="6165">W2251+W2256</f>
        <v>0</v>
      </c>
      <c r="X2250" s="32">
        <f t="shared" si="6165"/>
        <v>0</v>
      </c>
      <c r="Y2250" s="32">
        <f t="shared" si="6165"/>
        <v>0</v>
      </c>
      <c r="Z2250" s="32">
        <f t="shared" si="6165"/>
        <v>0</v>
      </c>
      <c r="AA2250" s="32">
        <f t="shared" si="6165"/>
        <v>0</v>
      </c>
      <c r="AB2250" s="32">
        <f t="shared" si="6165"/>
        <v>39138.043470000004</v>
      </c>
      <c r="AC2250" s="33">
        <f t="shared" si="6165"/>
        <v>55623.399999999994</v>
      </c>
      <c r="AD2250" s="33">
        <f t="shared" si="6165"/>
        <v>55612.809479999996</v>
      </c>
      <c r="AE2250" s="34">
        <f t="shared" si="6075"/>
        <v>99.980960315263005</v>
      </c>
      <c r="AF2250" s="32">
        <f t="shared" ref="AF2250:AK2250" si="6166">AF2251+AF2256</f>
        <v>55967.7</v>
      </c>
      <c r="AG2250" s="32">
        <f t="shared" si="6166"/>
        <v>0</v>
      </c>
      <c r="AH2250" s="32">
        <f t="shared" si="6166"/>
        <v>0</v>
      </c>
      <c r="AI2250" s="32">
        <f t="shared" si="6166"/>
        <v>0</v>
      </c>
      <c r="AJ2250" s="32">
        <f t="shared" si="6166"/>
        <v>0</v>
      </c>
      <c r="AK2250" s="32">
        <f t="shared" si="6166"/>
        <v>0</v>
      </c>
      <c r="AL2250" s="32">
        <f t="shared" si="6076"/>
        <v>55967.7</v>
      </c>
      <c r="AM2250" s="32">
        <f t="shared" si="6077"/>
        <v>804.50000000000728</v>
      </c>
    </row>
    <row r="2251" spans="2:40" ht="31.2" x14ac:dyDescent="0.3">
      <c r="B2251" s="30" t="s">
        <v>847</v>
      </c>
      <c r="C2251" s="30" t="s">
        <v>38</v>
      </c>
      <c r="D2251" s="30" t="s">
        <v>104</v>
      </c>
      <c r="E2251" s="15" t="str">
        <f t="shared" si="6111"/>
        <v>0104</v>
      </c>
      <c r="F2251" s="30" t="s">
        <v>679</v>
      </c>
      <c r="G2251" s="30"/>
      <c r="H2251" s="31" t="s">
        <v>89</v>
      </c>
      <c r="I2251" s="32">
        <f t="shared" ref="I2251:I2263" si="6167">I2252</f>
        <v>52531.5</v>
      </c>
      <c r="J2251" s="32">
        <f t="shared" ref="J2251:J2263" si="6168">J2252</f>
        <v>51896</v>
      </c>
      <c r="K2251" s="32">
        <f t="shared" ref="K2251:K2263" si="6169">K2252</f>
        <v>51896</v>
      </c>
      <c r="L2251" s="32">
        <f t="shared" ref="L2251:L2263" si="6170">L2252</f>
        <v>0</v>
      </c>
      <c r="M2251" s="32">
        <f t="shared" ref="M2251:M2263" si="6171">M2252</f>
        <v>0</v>
      </c>
      <c r="N2251" s="32">
        <f t="shared" ref="N2251:N2263" si="6172">N2252</f>
        <v>0</v>
      </c>
      <c r="O2251" s="32">
        <f t="shared" ref="O2251:O2252" si="6173">O2252</f>
        <v>0</v>
      </c>
      <c r="P2251" s="32">
        <f t="shared" ref="P2251:P2252" si="6174">P2252</f>
        <v>0</v>
      </c>
      <c r="Q2251" s="32">
        <f t="shared" ref="Q2251:Q2252" si="6175">Q2252</f>
        <v>0</v>
      </c>
      <c r="R2251" s="32">
        <f t="shared" ref="R2251:R2252" si="6176">R2252</f>
        <v>705.3</v>
      </c>
      <c r="S2251" s="32">
        <f t="shared" ref="S2251:S2252" si="6177">S2252</f>
        <v>0</v>
      </c>
      <c r="T2251" s="32">
        <f t="shared" ref="T2251:T2252" si="6178">T2252</f>
        <v>0</v>
      </c>
      <c r="U2251" s="32">
        <v>0</v>
      </c>
      <c r="V2251" s="32">
        <f t="shared" si="6112"/>
        <v>53236.800000000003</v>
      </c>
      <c r="W2251" s="32">
        <f t="shared" ref="W2251:W2252" si="6179">W2252</f>
        <v>0</v>
      </c>
      <c r="X2251" s="32">
        <f t="shared" ref="X2251:X2252" si="6180">X2252</f>
        <v>0</v>
      </c>
      <c r="Y2251" s="32">
        <f t="shared" ref="Y2251:Y2252" si="6181">Y2252</f>
        <v>0</v>
      </c>
      <c r="Z2251" s="32">
        <f t="shared" ref="Z2251:Z2252" si="6182">Z2252</f>
        <v>0</v>
      </c>
      <c r="AA2251" s="32">
        <f t="shared" ref="AA2251:AA2252" si="6183">AA2252</f>
        <v>0</v>
      </c>
      <c r="AB2251" s="32">
        <f t="shared" ref="AB2251:AB2252" si="6184">AB2252</f>
        <v>36479.634890000001</v>
      </c>
      <c r="AC2251" s="33">
        <f>AC2252+AC2254</f>
        <v>52167.943079999997</v>
      </c>
      <c r="AD2251" s="33">
        <f>AD2252+AD2254</f>
        <v>52157.352559999999</v>
      </c>
      <c r="AE2251" s="34">
        <f t="shared" si="6075"/>
        <v>99.97969918042628</v>
      </c>
      <c r="AF2251" s="32">
        <f t="shared" ref="AF2251:AF2252" si="6185">AF2252</f>
        <v>52423.199999999997</v>
      </c>
      <c r="AG2251" s="32">
        <f t="shared" ref="AG2251:AG2252" si="6186">AG2252</f>
        <v>0</v>
      </c>
      <c r="AH2251" s="32">
        <f t="shared" ref="AH2251:AH2252" si="6187">AH2252</f>
        <v>0</v>
      </c>
      <c r="AI2251" s="32">
        <f t="shared" ref="AI2251:AI2252" si="6188">AI2252</f>
        <v>0</v>
      </c>
      <c r="AJ2251" s="32">
        <f t="shared" ref="AJ2251:AJ2252" si="6189">AJ2252</f>
        <v>0</v>
      </c>
      <c r="AK2251" s="32">
        <f t="shared" ref="AK2251:AK2252" si="6190">AK2252</f>
        <v>0</v>
      </c>
      <c r="AL2251" s="32">
        <f t="shared" si="6076"/>
        <v>52423.199999999997</v>
      </c>
      <c r="AM2251" s="32">
        <f t="shared" si="6077"/>
        <v>813.60000000000582</v>
      </c>
    </row>
    <row r="2252" spans="2:40" ht="78" x14ac:dyDescent="0.3">
      <c r="B2252" s="30" t="s">
        <v>847</v>
      </c>
      <c r="C2252" s="30" t="s">
        <v>38</v>
      </c>
      <c r="D2252" s="30" t="s">
        <v>104</v>
      </c>
      <c r="E2252" s="15" t="str">
        <f t="shared" si="6111"/>
        <v>0104</v>
      </c>
      <c r="F2252" s="30" t="s">
        <v>679</v>
      </c>
      <c r="G2252" s="30" t="s">
        <v>68</v>
      </c>
      <c r="H2252" s="31" t="s">
        <v>69</v>
      </c>
      <c r="I2252" s="32">
        <f t="shared" si="6167"/>
        <v>52531.5</v>
      </c>
      <c r="J2252" s="32">
        <f t="shared" si="6168"/>
        <v>51896</v>
      </c>
      <c r="K2252" s="32">
        <f t="shared" si="6169"/>
        <v>51896</v>
      </c>
      <c r="L2252" s="32">
        <f t="shared" si="6170"/>
        <v>0</v>
      </c>
      <c r="M2252" s="32">
        <f t="shared" si="6171"/>
        <v>0</v>
      </c>
      <c r="N2252" s="32">
        <f t="shared" si="6172"/>
        <v>0</v>
      </c>
      <c r="O2252" s="32">
        <f t="shared" si="6173"/>
        <v>0</v>
      </c>
      <c r="P2252" s="32">
        <f t="shared" si="6174"/>
        <v>0</v>
      </c>
      <c r="Q2252" s="32">
        <f t="shared" si="6175"/>
        <v>0</v>
      </c>
      <c r="R2252" s="32">
        <f t="shared" si="6176"/>
        <v>705.3</v>
      </c>
      <c r="S2252" s="32">
        <f t="shared" si="6177"/>
        <v>0</v>
      </c>
      <c r="T2252" s="32">
        <f t="shared" si="6178"/>
        <v>0</v>
      </c>
      <c r="U2252" s="32">
        <v>0</v>
      </c>
      <c r="V2252" s="32">
        <f t="shared" si="6112"/>
        <v>53236.800000000003</v>
      </c>
      <c r="W2252" s="32">
        <f t="shared" si="6179"/>
        <v>0</v>
      </c>
      <c r="X2252" s="32">
        <f t="shared" si="6180"/>
        <v>0</v>
      </c>
      <c r="Y2252" s="32">
        <f t="shared" si="6181"/>
        <v>0</v>
      </c>
      <c r="Z2252" s="32">
        <f t="shared" si="6182"/>
        <v>0</v>
      </c>
      <c r="AA2252" s="32">
        <f t="shared" si="6183"/>
        <v>0</v>
      </c>
      <c r="AB2252" s="32">
        <f t="shared" si="6184"/>
        <v>36479.634890000001</v>
      </c>
      <c r="AC2252" s="33">
        <f>AC2253</f>
        <v>52165.730250000001</v>
      </c>
      <c r="AD2252" s="33">
        <f>AD2253</f>
        <v>52155.139730000003</v>
      </c>
      <c r="AE2252" s="34">
        <f t="shared" si="6075"/>
        <v>99.979698319281169</v>
      </c>
      <c r="AF2252" s="32">
        <f t="shared" si="6185"/>
        <v>52423.199999999997</v>
      </c>
      <c r="AG2252" s="32">
        <f t="shared" si="6186"/>
        <v>0</v>
      </c>
      <c r="AH2252" s="32">
        <f t="shared" si="6187"/>
        <v>0</v>
      </c>
      <c r="AI2252" s="32">
        <f t="shared" si="6188"/>
        <v>0</v>
      </c>
      <c r="AJ2252" s="32">
        <f t="shared" si="6189"/>
        <v>0</v>
      </c>
      <c r="AK2252" s="32">
        <f t="shared" si="6190"/>
        <v>0</v>
      </c>
      <c r="AL2252" s="32">
        <f t="shared" si="6076"/>
        <v>52423.199999999997</v>
      </c>
      <c r="AM2252" s="32">
        <f t="shared" si="6077"/>
        <v>813.60000000000582</v>
      </c>
    </row>
    <row r="2253" spans="2:40" ht="31.2" x14ac:dyDescent="0.3">
      <c r="B2253" s="30" t="s">
        <v>847</v>
      </c>
      <c r="C2253" s="30" t="s">
        <v>38</v>
      </c>
      <c r="D2253" s="30" t="s">
        <v>104</v>
      </c>
      <c r="E2253" s="15" t="str">
        <f t="shared" si="6111"/>
        <v>0104</v>
      </c>
      <c r="F2253" s="30" t="s">
        <v>679</v>
      </c>
      <c r="G2253" s="30" t="s">
        <v>90</v>
      </c>
      <c r="H2253" s="31" t="s">
        <v>91</v>
      </c>
      <c r="I2253" s="32">
        <v>52531.5</v>
      </c>
      <c r="J2253" s="32">
        <v>51896</v>
      </c>
      <c r="K2253" s="32">
        <v>51896</v>
      </c>
      <c r="L2253" s="32"/>
      <c r="M2253" s="32"/>
      <c r="N2253" s="32"/>
      <c r="O2253" s="32">
        <v>0</v>
      </c>
      <c r="P2253" s="32">
        <v>0</v>
      </c>
      <c r="Q2253" s="32">
        <v>0</v>
      </c>
      <c r="R2253" s="32">
        <v>705.3</v>
      </c>
      <c r="S2253" s="32">
        <v>0</v>
      </c>
      <c r="T2253" s="32">
        <v>0</v>
      </c>
      <c r="U2253" s="32">
        <v>0</v>
      </c>
      <c r="V2253" s="32">
        <f t="shared" si="6112"/>
        <v>53236.800000000003</v>
      </c>
      <c r="W2253" s="32"/>
      <c r="X2253" s="32"/>
      <c r="Y2253" s="32"/>
      <c r="Z2253" s="32"/>
      <c r="AA2253" s="32"/>
      <c r="AB2253" s="32">
        <v>36479.634890000001</v>
      </c>
      <c r="AC2253" s="33">
        <v>52165.730250000001</v>
      </c>
      <c r="AD2253" s="33">
        <v>52155.139730000003</v>
      </c>
      <c r="AE2253" s="34">
        <f t="shared" si="6075"/>
        <v>99.979698319281169</v>
      </c>
      <c r="AF2253" s="32">
        <v>52423.199999999997</v>
      </c>
      <c r="AG2253" s="32">
        <v>0</v>
      </c>
      <c r="AH2253" s="32">
        <v>0</v>
      </c>
      <c r="AI2253" s="32">
        <v>0</v>
      </c>
      <c r="AJ2253" s="32">
        <v>0</v>
      </c>
      <c r="AK2253" s="32">
        <v>0</v>
      </c>
      <c r="AL2253" s="32">
        <f t="shared" si="6076"/>
        <v>52423.199999999997</v>
      </c>
      <c r="AM2253" s="32">
        <f t="shared" si="6077"/>
        <v>813.60000000000582</v>
      </c>
      <c r="AN2253" s="12"/>
    </row>
    <row r="2254" spans="2:40" x14ac:dyDescent="0.3">
      <c r="B2254" s="30" t="s">
        <v>847</v>
      </c>
      <c r="C2254" s="30" t="s">
        <v>38</v>
      </c>
      <c r="D2254" s="30" t="s">
        <v>104</v>
      </c>
      <c r="E2254" s="15" t="str">
        <f t="shared" si="6111"/>
        <v>0104</v>
      </c>
      <c r="F2254" s="30" t="s">
        <v>679</v>
      </c>
      <c r="G2254" s="30" t="s">
        <v>92</v>
      </c>
      <c r="H2254" s="31" t="s">
        <v>93</v>
      </c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>
        <f>V2255</f>
        <v>0</v>
      </c>
      <c r="W2254" s="32"/>
      <c r="X2254" s="32"/>
      <c r="Y2254" s="32"/>
      <c r="Z2254" s="32"/>
      <c r="AA2254" s="32"/>
      <c r="AB2254" s="32"/>
      <c r="AC2254" s="33">
        <f>AC2255</f>
        <v>2.2128299999999999</v>
      </c>
      <c r="AD2254" s="33">
        <f>AD2255</f>
        <v>2.2128299999999999</v>
      </c>
      <c r="AE2254" s="34">
        <f t="shared" si="6075"/>
        <v>100</v>
      </c>
      <c r="AF2254" s="32"/>
      <c r="AG2254" s="32"/>
      <c r="AH2254" s="32"/>
      <c r="AI2254" s="32"/>
      <c r="AJ2254" s="32"/>
      <c r="AK2254" s="32"/>
      <c r="AL2254" s="32"/>
      <c r="AM2254" s="32"/>
      <c r="AN2254" s="12"/>
    </row>
    <row r="2255" spans="2:40" ht="31.2" x14ac:dyDescent="0.3">
      <c r="B2255" s="30" t="s">
        <v>847</v>
      </c>
      <c r="C2255" s="30" t="s">
        <v>38</v>
      </c>
      <c r="D2255" s="30" t="s">
        <v>104</v>
      </c>
      <c r="E2255" s="15" t="str">
        <f t="shared" si="6111"/>
        <v>0104</v>
      </c>
      <c r="F2255" s="30" t="s">
        <v>679</v>
      </c>
      <c r="G2255" s="30" t="s">
        <v>94</v>
      </c>
      <c r="H2255" s="31" t="s">
        <v>95</v>
      </c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>
        <v>0</v>
      </c>
      <c r="W2255" s="32"/>
      <c r="X2255" s="32"/>
      <c r="Y2255" s="32"/>
      <c r="Z2255" s="32"/>
      <c r="AA2255" s="32"/>
      <c r="AB2255" s="32"/>
      <c r="AC2255" s="33">
        <v>2.2128299999999999</v>
      </c>
      <c r="AD2255" s="33">
        <v>2.2128299999999999</v>
      </c>
      <c r="AE2255" s="34">
        <f t="shared" si="6075"/>
        <v>100</v>
      </c>
      <c r="AF2255" s="32"/>
      <c r="AG2255" s="32"/>
      <c r="AH2255" s="32"/>
      <c r="AI2255" s="32"/>
      <c r="AJ2255" s="32"/>
      <c r="AK2255" s="32"/>
      <c r="AL2255" s="32"/>
      <c r="AM2255" s="32"/>
      <c r="AN2255" s="12"/>
    </row>
    <row r="2256" spans="2:40" ht="31.2" x14ac:dyDescent="0.3">
      <c r="B2256" s="30" t="s">
        <v>847</v>
      </c>
      <c r="C2256" s="30" t="s">
        <v>38</v>
      </c>
      <c r="D2256" s="30" t="s">
        <v>104</v>
      </c>
      <c r="E2256" s="15" t="str">
        <f t="shared" si="6111"/>
        <v>0104</v>
      </c>
      <c r="F2256" s="30" t="s">
        <v>680</v>
      </c>
      <c r="G2256" s="30"/>
      <c r="H2256" s="31" t="s">
        <v>97</v>
      </c>
      <c r="I2256" s="32">
        <f t="shared" ref="I2256:N2256" si="6191">I2259</f>
        <v>3535.4</v>
      </c>
      <c r="J2256" s="32">
        <f t="shared" si="6191"/>
        <v>3535.4</v>
      </c>
      <c r="K2256" s="32">
        <f t="shared" si="6191"/>
        <v>3535.4</v>
      </c>
      <c r="L2256" s="32">
        <f t="shared" si="6191"/>
        <v>0</v>
      </c>
      <c r="M2256" s="32">
        <f t="shared" si="6191"/>
        <v>0</v>
      </c>
      <c r="N2256" s="32">
        <f t="shared" si="6191"/>
        <v>0</v>
      </c>
      <c r="O2256" s="32">
        <f>O2259+O2261+O2257</f>
        <v>0</v>
      </c>
      <c r="P2256" s="32">
        <f>P2259+P2261</f>
        <v>0</v>
      </c>
      <c r="Q2256" s="32">
        <f>Q2259+Q2261</f>
        <v>0</v>
      </c>
      <c r="R2256" s="32">
        <f>R2259+R2261</f>
        <v>0</v>
      </c>
      <c r="S2256" s="32">
        <f>S2259</f>
        <v>0</v>
      </c>
      <c r="T2256" s="32">
        <f>T2259</f>
        <v>0</v>
      </c>
      <c r="U2256" s="32">
        <v>0</v>
      </c>
      <c r="V2256" s="32">
        <f t="shared" si="6112"/>
        <v>3535.4</v>
      </c>
      <c r="W2256" s="32">
        <f>W2259</f>
        <v>0</v>
      </c>
      <c r="X2256" s="32">
        <f>X2259</f>
        <v>0</v>
      </c>
      <c r="Y2256" s="32">
        <f>Y2259</f>
        <v>0</v>
      </c>
      <c r="Z2256" s="32">
        <f>Z2259</f>
        <v>0</v>
      </c>
      <c r="AA2256" s="32">
        <f>AA2259</f>
        <v>0</v>
      </c>
      <c r="AB2256" s="32">
        <f>AB2259+AB2261+AB2257</f>
        <v>2658.4085799999998</v>
      </c>
      <c r="AC2256" s="33">
        <f>AC2259+AC2261+AC2257</f>
        <v>3455.4569200000001</v>
      </c>
      <c r="AD2256" s="33">
        <f>AD2259+AD2261+AD2257</f>
        <v>3455.4569200000001</v>
      </c>
      <c r="AE2256" s="34">
        <f t="shared" si="6075"/>
        <v>100</v>
      </c>
      <c r="AF2256" s="32">
        <f t="shared" ref="AF2256:AK2256" si="6192">AF2259+AF2261+AF2257</f>
        <v>3544.5</v>
      </c>
      <c r="AG2256" s="32">
        <f t="shared" si="6192"/>
        <v>0</v>
      </c>
      <c r="AH2256" s="32">
        <f t="shared" si="6192"/>
        <v>0</v>
      </c>
      <c r="AI2256" s="32">
        <f t="shared" si="6192"/>
        <v>0</v>
      </c>
      <c r="AJ2256" s="32">
        <f t="shared" si="6192"/>
        <v>0</v>
      </c>
      <c r="AK2256" s="32">
        <f t="shared" si="6192"/>
        <v>0</v>
      </c>
      <c r="AL2256" s="32">
        <f t="shared" si="6076"/>
        <v>3544.5</v>
      </c>
      <c r="AM2256" s="32">
        <f t="shared" si="6077"/>
        <v>-9.0999999999999091</v>
      </c>
    </row>
    <row r="2257" spans="2:40" ht="78" x14ac:dyDescent="0.3">
      <c r="B2257" s="30" t="s">
        <v>847</v>
      </c>
      <c r="C2257" s="30" t="s">
        <v>38</v>
      </c>
      <c r="D2257" s="30" t="s">
        <v>104</v>
      </c>
      <c r="E2257" s="15" t="str">
        <f t="shared" si="6111"/>
        <v>0104</v>
      </c>
      <c r="F2257" s="30" t="s">
        <v>680</v>
      </c>
      <c r="G2257" s="30" t="s">
        <v>68</v>
      </c>
      <c r="H2257" s="31" t="s">
        <v>69</v>
      </c>
      <c r="I2257" s="32"/>
      <c r="J2257" s="32"/>
      <c r="K2257" s="32"/>
      <c r="L2257" s="32"/>
      <c r="M2257" s="32"/>
      <c r="N2257" s="32"/>
      <c r="O2257" s="32">
        <f>O2258</f>
        <v>0</v>
      </c>
      <c r="P2257" s="32"/>
      <c r="Q2257" s="32"/>
      <c r="R2257" s="32"/>
      <c r="S2257" s="32"/>
      <c r="T2257" s="32"/>
      <c r="U2257" s="32"/>
      <c r="V2257" s="32">
        <f t="shared" si="6112"/>
        <v>0</v>
      </c>
      <c r="W2257" s="32"/>
      <c r="X2257" s="32"/>
      <c r="Y2257" s="32"/>
      <c r="Z2257" s="32"/>
      <c r="AA2257" s="32"/>
      <c r="AB2257" s="32">
        <f>AB2258</f>
        <v>0</v>
      </c>
      <c r="AC2257" s="33">
        <f>AC2258</f>
        <v>19.100000000000001</v>
      </c>
      <c r="AD2257" s="33">
        <f>AD2258</f>
        <v>19.100000000000001</v>
      </c>
      <c r="AE2257" s="34">
        <f t="shared" si="6075"/>
        <v>100</v>
      </c>
      <c r="AF2257" s="32">
        <f t="shared" ref="AF2257:AK2257" si="6193">AF2258</f>
        <v>19.100000000000001</v>
      </c>
      <c r="AG2257" s="32">
        <f t="shared" si="6193"/>
        <v>0</v>
      </c>
      <c r="AH2257" s="32">
        <f t="shared" si="6193"/>
        <v>0</v>
      </c>
      <c r="AI2257" s="32">
        <f t="shared" si="6193"/>
        <v>0</v>
      </c>
      <c r="AJ2257" s="32">
        <f t="shared" si="6193"/>
        <v>0</v>
      </c>
      <c r="AK2257" s="32">
        <f t="shared" si="6193"/>
        <v>0</v>
      </c>
      <c r="AL2257" s="32">
        <f t="shared" si="6076"/>
        <v>19.100000000000001</v>
      </c>
      <c r="AM2257" s="32">
        <f t="shared" si="6077"/>
        <v>-19.100000000000001</v>
      </c>
    </row>
    <row r="2258" spans="2:40" ht="31.2" x14ac:dyDescent="0.3">
      <c r="B2258" s="30" t="s">
        <v>847</v>
      </c>
      <c r="C2258" s="30" t="s">
        <v>38</v>
      </c>
      <c r="D2258" s="30" t="s">
        <v>104</v>
      </c>
      <c r="E2258" s="15" t="str">
        <f t="shared" si="6111"/>
        <v>0104</v>
      </c>
      <c r="F2258" s="30" t="s">
        <v>680</v>
      </c>
      <c r="G2258" s="30" t="s">
        <v>90</v>
      </c>
      <c r="H2258" s="31" t="s">
        <v>91</v>
      </c>
      <c r="I2258" s="32"/>
      <c r="J2258" s="32"/>
      <c r="K2258" s="32"/>
      <c r="L2258" s="32"/>
      <c r="M2258" s="32"/>
      <c r="N2258" s="32"/>
      <c r="O2258" s="32">
        <v>0</v>
      </c>
      <c r="P2258" s="32"/>
      <c r="Q2258" s="32"/>
      <c r="R2258" s="32"/>
      <c r="S2258" s="32"/>
      <c r="T2258" s="32"/>
      <c r="U2258" s="32"/>
      <c r="V2258" s="32">
        <f t="shared" si="6112"/>
        <v>0</v>
      </c>
      <c r="W2258" s="32"/>
      <c r="X2258" s="32"/>
      <c r="Y2258" s="32"/>
      <c r="Z2258" s="32"/>
      <c r="AA2258" s="32"/>
      <c r="AB2258" s="32">
        <v>0</v>
      </c>
      <c r="AC2258" s="33">
        <v>19.100000000000001</v>
      </c>
      <c r="AD2258" s="33">
        <v>19.100000000000001</v>
      </c>
      <c r="AE2258" s="34">
        <f t="shared" si="6075"/>
        <v>100</v>
      </c>
      <c r="AF2258" s="32">
        <v>19.100000000000001</v>
      </c>
      <c r="AG2258" s="32">
        <v>0</v>
      </c>
      <c r="AH2258" s="32">
        <v>0</v>
      </c>
      <c r="AI2258" s="32">
        <v>0</v>
      </c>
      <c r="AJ2258" s="32">
        <v>0</v>
      </c>
      <c r="AK2258" s="32">
        <v>0</v>
      </c>
      <c r="AL2258" s="32">
        <f t="shared" si="6076"/>
        <v>19.100000000000001</v>
      </c>
      <c r="AM2258" s="32">
        <f t="shared" si="6077"/>
        <v>-19.100000000000001</v>
      </c>
    </row>
    <row r="2259" spans="2:40" ht="31.2" x14ac:dyDescent="0.3">
      <c r="B2259" s="30" t="s">
        <v>847</v>
      </c>
      <c r="C2259" s="30" t="s">
        <v>38</v>
      </c>
      <c r="D2259" s="30" t="s">
        <v>104</v>
      </c>
      <c r="E2259" s="15" t="str">
        <f t="shared" si="6111"/>
        <v>0104</v>
      </c>
      <c r="F2259" s="30" t="s">
        <v>680</v>
      </c>
      <c r="G2259" s="30" t="s">
        <v>50</v>
      </c>
      <c r="H2259" s="31" t="s">
        <v>51</v>
      </c>
      <c r="I2259" s="32">
        <f t="shared" si="6167"/>
        <v>3535.4</v>
      </c>
      <c r="J2259" s="32">
        <f t="shared" si="6168"/>
        <v>3535.4</v>
      </c>
      <c r="K2259" s="32">
        <f t="shared" si="6169"/>
        <v>3535.4</v>
      </c>
      <c r="L2259" s="32">
        <f t="shared" si="6170"/>
        <v>0</v>
      </c>
      <c r="M2259" s="32">
        <f t="shared" si="6171"/>
        <v>0</v>
      </c>
      <c r="N2259" s="32">
        <f t="shared" si="6172"/>
        <v>0</v>
      </c>
      <c r="O2259" s="32">
        <f t="shared" ref="O2259:T2259" si="6194">O2260</f>
        <v>0</v>
      </c>
      <c r="P2259" s="32">
        <f t="shared" si="6194"/>
        <v>0</v>
      </c>
      <c r="Q2259" s="32">
        <f t="shared" si="6194"/>
        <v>0</v>
      </c>
      <c r="R2259" s="32">
        <f t="shared" si="6194"/>
        <v>0</v>
      </c>
      <c r="S2259" s="32">
        <f t="shared" si="6194"/>
        <v>0</v>
      </c>
      <c r="T2259" s="32">
        <f t="shared" si="6194"/>
        <v>0</v>
      </c>
      <c r="U2259" s="32">
        <v>0</v>
      </c>
      <c r="V2259" s="32">
        <f t="shared" si="6112"/>
        <v>3535.4</v>
      </c>
      <c r="W2259" s="32">
        <f t="shared" ref="W2259:AD2259" si="6195">W2260</f>
        <v>0</v>
      </c>
      <c r="X2259" s="32">
        <f t="shared" si="6195"/>
        <v>0</v>
      </c>
      <c r="Y2259" s="32">
        <f t="shared" si="6195"/>
        <v>0</v>
      </c>
      <c r="Z2259" s="32">
        <f t="shared" si="6195"/>
        <v>0</v>
      </c>
      <c r="AA2259" s="32">
        <f t="shared" si="6195"/>
        <v>0</v>
      </c>
      <c r="AB2259" s="32">
        <f t="shared" si="6195"/>
        <v>2593.4085799999998</v>
      </c>
      <c r="AC2259" s="33">
        <f t="shared" si="6195"/>
        <v>3371.3569200000002</v>
      </c>
      <c r="AD2259" s="33">
        <f t="shared" si="6195"/>
        <v>3371.3569200000002</v>
      </c>
      <c r="AE2259" s="34">
        <f t="shared" si="6075"/>
        <v>100</v>
      </c>
      <c r="AF2259" s="32">
        <f t="shared" ref="AF2259:AK2259" si="6196">AF2260</f>
        <v>3460.4</v>
      </c>
      <c r="AG2259" s="32">
        <f t="shared" si="6196"/>
        <v>0</v>
      </c>
      <c r="AH2259" s="32">
        <f t="shared" si="6196"/>
        <v>0</v>
      </c>
      <c r="AI2259" s="32">
        <f t="shared" si="6196"/>
        <v>0</v>
      </c>
      <c r="AJ2259" s="32">
        <f t="shared" si="6196"/>
        <v>0</v>
      </c>
      <c r="AK2259" s="32">
        <f t="shared" si="6196"/>
        <v>0</v>
      </c>
      <c r="AL2259" s="32">
        <f t="shared" si="6076"/>
        <v>3460.4</v>
      </c>
      <c r="AM2259" s="32">
        <f t="shared" si="6077"/>
        <v>75</v>
      </c>
    </row>
    <row r="2260" spans="2:40" ht="31.2" x14ac:dyDescent="0.3">
      <c r="B2260" s="30" t="s">
        <v>847</v>
      </c>
      <c r="C2260" s="30" t="s">
        <v>38</v>
      </c>
      <c r="D2260" s="30" t="s">
        <v>104</v>
      </c>
      <c r="E2260" s="15" t="str">
        <f t="shared" si="6111"/>
        <v>0104</v>
      </c>
      <c r="F2260" s="30" t="s">
        <v>680</v>
      </c>
      <c r="G2260" s="30" t="s">
        <v>52</v>
      </c>
      <c r="H2260" s="31" t="s">
        <v>53</v>
      </c>
      <c r="I2260" s="32">
        <v>3535.4</v>
      </c>
      <c r="J2260" s="32">
        <v>3535.4</v>
      </c>
      <c r="K2260" s="32">
        <v>3535.4</v>
      </c>
      <c r="L2260" s="32"/>
      <c r="M2260" s="32"/>
      <c r="N2260" s="32"/>
      <c r="O2260" s="32">
        <v>0</v>
      </c>
      <c r="P2260" s="32">
        <v>0</v>
      </c>
      <c r="Q2260" s="32">
        <v>0</v>
      </c>
      <c r="R2260" s="32">
        <v>0</v>
      </c>
      <c r="S2260" s="32">
        <v>0</v>
      </c>
      <c r="T2260" s="32">
        <v>0</v>
      </c>
      <c r="U2260" s="32">
        <v>0</v>
      </c>
      <c r="V2260" s="32">
        <f t="shared" si="6112"/>
        <v>3535.4</v>
      </c>
      <c r="W2260" s="32"/>
      <c r="X2260" s="32"/>
      <c r="Y2260" s="32"/>
      <c r="Z2260" s="32"/>
      <c r="AA2260" s="32"/>
      <c r="AB2260" s="32">
        <v>2593.4085799999998</v>
      </c>
      <c r="AC2260" s="33">
        <v>3371.3569200000002</v>
      </c>
      <c r="AD2260" s="33">
        <v>3371.3569200000002</v>
      </c>
      <c r="AE2260" s="34">
        <f t="shared" si="6075"/>
        <v>100</v>
      </c>
      <c r="AF2260" s="32">
        <v>3460.4</v>
      </c>
      <c r="AG2260" s="32">
        <v>0</v>
      </c>
      <c r="AH2260" s="32">
        <v>0</v>
      </c>
      <c r="AI2260" s="32">
        <v>0</v>
      </c>
      <c r="AJ2260" s="32">
        <v>0</v>
      </c>
      <c r="AK2260" s="32">
        <v>0</v>
      </c>
      <c r="AL2260" s="32">
        <f t="shared" si="6076"/>
        <v>3460.4</v>
      </c>
      <c r="AM2260" s="32">
        <f t="shared" si="6077"/>
        <v>75</v>
      </c>
      <c r="AN2260" s="12"/>
    </row>
    <row r="2261" spans="2:40" x14ac:dyDescent="0.3">
      <c r="B2261" s="30" t="s">
        <v>847</v>
      </c>
      <c r="C2261" s="30" t="s">
        <v>38</v>
      </c>
      <c r="D2261" s="30" t="s">
        <v>104</v>
      </c>
      <c r="E2261" s="15" t="str">
        <f t="shared" si="6111"/>
        <v>0104</v>
      </c>
      <c r="F2261" s="30" t="s">
        <v>680</v>
      </c>
      <c r="G2261" s="30" t="s">
        <v>56</v>
      </c>
      <c r="H2261" s="31" t="s">
        <v>57</v>
      </c>
      <c r="I2261" s="32"/>
      <c r="J2261" s="32"/>
      <c r="K2261" s="32"/>
      <c r="L2261" s="32"/>
      <c r="M2261" s="32"/>
      <c r="N2261" s="32"/>
      <c r="O2261" s="32">
        <f>O2262</f>
        <v>0</v>
      </c>
      <c r="P2261" s="32">
        <f>P2262</f>
        <v>0</v>
      </c>
      <c r="Q2261" s="32">
        <f>Q2262</f>
        <v>0</v>
      </c>
      <c r="R2261" s="32">
        <f>R2262</f>
        <v>0</v>
      </c>
      <c r="S2261" s="32"/>
      <c r="T2261" s="32"/>
      <c r="U2261" s="32"/>
      <c r="V2261" s="32">
        <f t="shared" si="6112"/>
        <v>0</v>
      </c>
      <c r="W2261" s="32"/>
      <c r="X2261" s="32"/>
      <c r="Y2261" s="32"/>
      <c r="Z2261" s="32"/>
      <c r="AA2261" s="32"/>
      <c r="AB2261" s="32">
        <f>AB2262</f>
        <v>65</v>
      </c>
      <c r="AC2261" s="33">
        <f>AC2262</f>
        <v>65</v>
      </c>
      <c r="AD2261" s="33">
        <f>AD2262</f>
        <v>65</v>
      </c>
      <c r="AE2261" s="34">
        <f t="shared" si="6075"/>
        <v>100</v>
      </c>
      <c r="AF2261" s="32">
        <f t="shared" ref="AF2261:AK2261" si="6197">AF2262</f>
        <v>65</v>
      </c>
      <c r="AG2261" s="32">
        <f t="shared" si="6197"/>
        <v>0</v>
      </c>
      <c r="AH2261" s="32">
        <f t="shared" si="6197"/>
        <v>0</v>
      </c>
      <c r="AI2261" s="32">
        <f t="shared" si="6197"/>
        <v>0</v>
      </c>
      <c r="AJ2261" s="32">
        <f t="shared" si="6197"/>
        <v>0</v>
      </c>
      <c r="AK2261" s="32">
        <f t="shared" si="6197"/>
        <v>0</v>
      </c>
      <c r="AL2261" s="32">
        <f t="shared" si="6076"/>
        <v>65</v>
      </c>
      <c r="AM2261" s="32">
        <f t="shared" si="6077"/>
        <v>-65</v>
      </c>
      <c r="AN2261" s="12"/>
    </row>
    <row r="2262" spans="2:40" x14ac:dyDescent="0.3">
      <c r="B2262" s="30" t="s">
        <v>847</v>
      </c>
      <c r="C2262" s="30" t="s">
        <v>38</v>
      </c>
      <c r="D2262" s="30" t="s">
        <v>104</v>
      </c>
      <c r="E2262" s="15" t="str">
        <f t="shared" si="6111"/>
        <v>0104</v>
      </c>
      <c r="F2262" s="30" t="s">
        <v>680</v>
      </c>
      <c r="G2262" s="30" t="s">
        <v>60</v>
      </c>
      <c r="H2262" s="31" t="s">
        <v>61</v>
      </c>
      <c r="I2262" s="32"/>
      <c r="J2262" s="32"/>
      <c r="K2262" s="32"/>
      <c r="L2262" s="32"/>
      <c r="M2262" s="32"/>
      <c r="N2262" s="32"/>
      <c r="O2262" s="32">
        <v>0</v>
      </c>
      <c r="P2262" s="32">
        <v>0</v>
      </c>
      <c r="Q2262" s="32">
        <v>0</v>
      </c>
      <c r="R2262" s="32">
        <v>0</v>
      </c>
      <c r="S2262" s="32"/>
      <c r="T2262" s="32"/>
      <c r="U2262" s="32"/>
      <c r="V2262" s="32">
        <f t="shared" si="6112"/>
        <v>0</v>
      </c>
      <c r="W2262" s="32"/>
      <c r="X2262" s="32"/>
      <c r="Y2262" s="32"/>
      <c r="Z2262" s="32"/>
      <c r="AA2262" s="32"/>
      <c r="AB2262" s="32">
        <v>65</v>
      </c>
      <c r="AC2262" s="33">
        <v>65</v>
      </c>
      <c r="AD2262" s="33">
        <v>65</v>
      </c>
      <c r="AE2262" s="34">
        <f t="shared" si="6075"/>
        <v>100</v>
      </c>
      <c r="AF2262" s="32">
        <v>65</v>
      </c>
      <c r="AG2262" s="32">
        <v>0</v>
      </c>
      <c r="AH2262" s="32">
        <v>0</v>
      </c>
      <c r="AI2262" s="32">
        <v>0</v>
      </c>
      <c r="AJ2262" s="32">
        <v>0</v>
      </c>
      <c r="AK2262" s="32">
        <v>0</v>
      </c>
      <c r="AL2262" s="32">
        <f t="shared" si="6076"/>
        <v>65</v>
      </c>
      <c r="AM2262" s="32">
        <f t="shared" si="6077"/>
        <v>-65</v>
      </c>
      <c r="AN2262" s="12"/>
    </row>
    <row r="2263" spans="2:40" s="22" customFormat="1" x14ac:dyDescent="0.3">
      <c r="B2263" s="23" t="s">
        <v>847</v>
      </c>
      <c r="C2263" s="23" t="s">
        <v>38</v>
      </c>
      <c r="D2263" s="23" t="s">
        <v>40</v>
      </c>
      <c r="E2263" s="24" t="str">
        <f t="shared" si="6111"/>
        <v>0113</v>
      </c>
      <c r="F2263" s="23"/>
      <c r="G2263" s="23"/>
      <c r="H2263" s="25" t="s">
        <v>41</v>
      </c>
      <c r="I2263" s="26">
        <f t="shared" si="6167"/>
        <v>13137.6</v>
      </c>
      <c r="J2263" s="26">
        <f t="shared" si="6168"/>
        <v>13137.6</v>
      </c>
      <c r="K2263" s="26">
        <f t="shared" si="6169"/>
        <v>13137.6</v>
      </c>
      <c r="L2263" s="26">
        <f t="shared" si="6170"/>
        <v>3051.1000000000004</v>
      </c>
      <c r="M2263" s="26">
        <f t="shared" si="6171"/>
        <v>3204.7000000000003</v>
      </c>
      <c r="N2263" s="26">
        <f t="shared" si="6172"/>
        <v>3364.4</v>
      </c>
      <c r="O2263" s="26">
        <f>O2264+O2302+O2297</f>
        <v>0</v>
      </c>
      <c r="P2263" s="26">
        <f>P2264+P2302+P2297</f>
        <v>0</v>
      </c>
      <c r="Q2263" s="26">
        <f>Q2264+Q2302+Q2297</f>
        <v>0</v>
      </c>
      <c r="R2263" s="26">
        <f>R2264+R2302</f>
        <v>50</v>
      </c>
      <c r="S2263" s="26">
        <f>S2264+S2302</f>
        <v>-310.72199999999998</v>
      </c>
      <c r="T2263" s="26">
        <f>T2264</f>
        <v>0</v>
      </c>
      <c r="U2263" s="26">
        <v>0</v>
      </c>
      <c r="V2263" s="26">
        <f t="shared" si="6112"/>
        <v>15927.978000000001</v>
      </c>
      <c r="W2263" s="26">
        <f>W2264</f>
        <v>0</v>
      </c>
      <c r="X2263" s="26">
        <f>X2264</f>
        <v>0</v>
      </c>
      <c r="Y2263" s="26">
        <f>Y2264</f>
        <v>0</v>
      </c>
      <c r="Z2263" s="26">
        <f>Z2264</f>
        <v>0</v>
      </c>
      <c r="AA2263" s="26">
        <f>AA2264</f>
        <v>0</v>
      </c>
      <c r="AB2263" s="26">
        <f>AB2264+AB2302+AB2297</f>
        <v>12222.860639999999</v>
      </c>
      <c r="AC2263" s="27">
        <f>AC2264+AC2302+AC2297</f>
        <v>14231.991980000001</v>
      </c>
      <c r="AD2263" s="27">
        <f>AD2264+AD2302+AD2297</f>
        <v>14130.51936</v>
      </c>
      <c r="AE2263" s="28">
        <f t="shared" si="6075"/>
        <v>99.287010418902724</v>
      </c>
      <c r="AF2263" s="26">
        <f t="shared" ref="AF2263:AK2263" si="6198">AF2264+AF2302+AF2297</f>
        <v>13934.10356</v>
      </c>
      <c r="AG2263" s="26">
        <f t="shared" si="6198"/>
        <v>0</v>
      </c>
      <c r="AH2263" s="26">
        <f t="shared" si="6198"/>
        <v>0</v>
      </c>
      <c r="AI2263" s="26">
        <f t="shared" si="6198"/>
        <v>0</v>
      </c>
      <c r="AJ2263" s="26">
        <f t="shared" si="6198"/>
        <v>0</v>
      </c>
      <c r="AK2263" s="26">
        <f t="shared" si="6198"/>
        <v>0</v>
      </c>
      <c r="AL2263" s="26">
        <f t="shared" si="6076"/>
        <v>13934.10356</v>
      </c>
      <c r="AM2263" s="26">
        <f t="shared" si="6077"/>
        <v>1993.8744400000014</v>
      </c>
      <c r="AN2263" s="29"/>
    </row>
    <row r="2264" spans="2:40" x14ac:dyDescent="0.3">
      <c r="B2264" s="30" t="s">
        <v>847</v>
      </c>
      <c r="C2264" s="30" t="s">
        <v>38</v>
      </c>
      <c r="D2264" s="30" t="s">
        <v>40</v>
      </c>
      <c r="E2264" s="15" t="str">
        <f t="shared" si="6111"/>
        <v>0113</v>
      </c>
      <c r="F2264" s="30" t="s">
        <v>334</v>
      </c>
      <c r="G2264" s="30"/>
      <c r="H2264" s="31" t="s">
        <v>335</v>
      </c>
      <c r="I2264" s="32">
        <f t="shared" ref="I2264:T2264" si="6199">I2265+I2289</f>
        <v>13137.6</v>
      </c>
      <c r="J2264" s="32">
        <f t="shared" si="6199"/>
        <v>13137.6</v>
      </c>
      <c r="K2264" s="32">
        <f t="shared" si="6199"/>
        <v>13137.6</v>
      </c>
      <c r="L2264" s="32">
        <f t="shared" si="6199"/>
        <v>3051.1000000000004</v>
      </c>
      <c r="M2264" s="32">
        <f t="shared" si="6199"/>
        <v>3204.7000000000003</v>
      </c>
      <c r="N2264" s="32">
        <f t="shared" si="6199"/>
        <v>3364.4</v>
      </c>
      <c r="O2264" s="32">
        <f t="shared" si="6199"/>
        <v>0</v>
      </c>
      <c r="P2264" s="32">
        <f t="shared" si="6199"/>
        <v>0</v>
      </c>
      <c r="Q2264" s="32">
        <f t="shared" si="6199"/>
        <v>0</v>
      </c>
      <c r="R2264" s="32">
        <f t="shared" si="6199"/>
        <v>50</v>
      </c>
      <c r="S2264" s="32">
        <f t="shared" si="6199"/>
        <v>-310.72199999999998</v>
      </c>
      <c r="T2264" s="32">
        <f t="shared" si="6199"/>
        <v>0</v>
      </c>
      <c r="U2264" s="32">
        <v>0</v>
      </c>
      <c r="V2264" s="32">
        <f t="shared" si="6112"/>
        <v>15927.978000000001</v>
      </c>
      <c r="W2264" s="32">
        <f t="shared" ref="W2264:AD2264" si="6200">W2265+W2289</f>
        <v>0</v>
      </c>
      <c r="X2264" s="32">
        <f t="shared" si="6200"/>
        <v>0</v>
      </c>
      <c r="Y2264" s="32">
        <f t="shared" si="6200"/>
        <v>0</v>
      </c>
      <c r="Z2264" s="32">
        <f t="shared" si="6200"/>
        <v>0</v>
      </c>
      <c r="AA2264" s="32">
        <f t="shared" si="6200"/>
        <v>0</v>
      </c>
      <c r="AB2264" s="32">
        <f t="shared" si="6200"/>
        <v>11070.40827</v>
      </c>
      <c r="AC2264" s="33">
        <f t="shared" si="6200"/>
        <v>12756.65119</v>
      </c>
      <c r="AD2264" s="33">
        <f t="shared" si="6200"/>
        <v>12655.17857</v>
      </c>
      <c r="AE2264" s="34">
        <f t="shared" si="6075"/>
        <v>99.204551269070166</v>
      </c>
      <c r="AF2264" s="32">
        <f t="shared" ref="AF2264:AK2264" si="6201">AF2265+AF2289</f>
        <v>12756.65119</v>
      </c>
      <c r="AG2264" s="32">
        <f t="shared" si="6201"/>
        <v>0</v>
      </c>
      <c r="AH2264" s="32">
        <f t="shared" si="6201"/>
        <v>0</v>
      </c>
      <c r="AI2264" s="32">
        <f t="shared" si="6201"/>
        <v>0</v>
      </c>
      <c r="AJ2264" s="32">
        <f t="shared" si="6201"/>
        <v>0</v>
      </c>
      <c r="AK2264" s="32">
        <f t="shared" si="6201"/>
        <v>0</v>
      </c>
      <c r="AL2264" s="32">
        <f t="shared" si="6076"/>
        <v>12756.65119</v>
      </c>
      <c r="AM2264" s="32">
        <f t="shared" si="6077"/>
        <v>3171.3268100000005</v>
      </c>
    </row>
    <row r="2265" spans="2:40" ht="31.2" x14ac:dyDescent="0.3">
      <c r="B2265" s="30" t="s">
        <v>847</v>
      </c>
      <c r="C2265" s="30" t="s">
        <v>38</v>
      </c>
      <c r="D2265" s="30" t="s">
        <v>40</v>
      </c>
      <c r="E2265" s="15" t="str">
        <f t="shared" si="6111"/>
        <v>0113</v>
      </c>
      <c r="F2265" s="30" t="s">
        <v>336</v>
      </c>
      <c r="G2265" s="30"/>
      <c r="H2265" s="31" t="s">
        <v>337</v>
      </c>
      <c r="I2265" s="32">
        <f t="shared" ref="I2265:T2265" si="6202">I2266+I2279+I2283</f>
        <v>13137.6</v>
      </c>
      <c r="J2265" s="32">
        <f t="shared" si="6202"/>
        <v>13137.6</v>
      </c>
      <c r="K2265" s="32">
        <f t="shared" si="6202"/>
        <v>13137.6</v>
      </c>
      <c r="L2265" s="32">
        <f t="shared" si="6202"/>
        <v>3051.1000000000004</v>
      </c>
      <c r="M2265" s="32">
        <f t="shared" si="6202"/>
        <v>3204.7000000000003</v>
      </c>
      <c r="N2265" s="32">
        <f t="shared" si="6202"/>
        <v>3364.4</v>
      </c>
      <c r="O2265" s="32">
        <f t="shared" si="6202"/>
        <v>0</v>
      </c>
      <c r="P2265" s="32">
        <f t="shared" si="6202"/>
        <v>0</v>
      </c>
      <c r="Q2265" s="32">
        <f t="shared" si="6202"/>
        <v>0</v>
      </c>
      <c r="R2265" s="32">
        <f t="shared" si="6202"/>
        <v>50</v>
      </c>
      <c r="S2265" s="32">
        <f t="shared" si="6202"/>
        <v>-310.72199999999998</v>
      </c>
      <c r="T2265" s="32">
        <f t="shared" si="6202"/>
        <v>0</v>
      </c>
      <c r="U2265" s="32">
        <v>0</v>
      </c>
      <c r="V2265" s="32">
        <f t="shared" si="6112"/>
        <v>15927.978000000001</v>
      </c>
      <c r="W2265" s="32">
        <f t="shared" ref="W2265:AD2265" si="6203">W2266+W2279+W2283</f>
        <v>0</v>
      </c>
      <c r="X2265" s="32">
        <f t="shared" si="6203"/>
        <v>0</v>
      </c>
      <c r="Y2265" s="32">
        <f t="shared" si="6203"/>
        <v>0</v>
      </c>
      <c r="Z2265" s="32">
        <f t="shared" si="6203"/>
        <v>0</v>
      </c>
      <c r="AA2265" s="32">
        <f t="shared" si="6203"/>
        <v>0</v>
      </c>
      <c r="AB2265" s="32">
        <f t="shared" si="6203"/>
        <v>11070.40827</v>
      </c>
      <c r="AC2265" s="33">
        <f t="shared" si="6203"/>
        <v>12756.65119</v>
      </c>
      <c r="AD2265" s="33">
        <f t="shared" si="6203"/>
        <v>12655.17857</v>
      </c>
      <c r="AE2265" s="34">
        <f t="shared" si="6075"/>
        <v>99.204551269070166</v>
      </c>
      <c r="AF2265" s="32">
        <f t="shared" ref="AF2265:AK2265" si="6204">AF2266+AF2279+AF2283</f>
        <v>12756.65119</v>
      </c>
      <c r="AG2265" s="32">
        <f t="shared" si="6204"/>
        <v>0</v>
      </c>
      <c r="AH2265" s="32">
        <f t="shared" si="6204"/>
        <v>0</v>
      </c>
      <c r="AI2265" s="32">
        <f t="shared" si="6204"/>
        <v>0</v>
      </c>
      <c r="AJ2265" s="32">
        <f t="shared" si="6204"/>
        <v>0</v>
      </c>
      <c r="AK2265" s="32">
        <f t="shared" si="6204"/>
        <v>0</v>
      </c>
      <c r="AL2265" s="32">
        <f t="shared" si="6076"/>
        <v>12756.65119</v>
      </c>
      <c r="AM2265" s="32">
        <f t="shared" si="6077"/>
        <v>3171.3268100000005</v>
      </c>
    </row>
    <row r="2266" spans="2:40" ht="62.4" x14ac:dyDescent="0.3">
      <c r="B2266" s="30" t="s">
        <v>847</v>
      </c>
      <c r="C2266" s="30" t="s">
        <v>38</v>
      </c>
      <c r="D2266" s="30" t="s">
        <v>40</v>
      </c>
      <c r="E2266" s="15" t="str">
        <f t="shared" si="6111"/>
        <v>0113</v>
      </c>
      <c r="F2266" s="30" t="s">
        <v>338</v>
      </c>
      <c r="G2266" s="30"/>
      <c r="H2266" s="31" t="s">
        <v>339</v>
      </c>
      <c r="I2266" s="32">
        <f t="shared" ref="I2266:T2266" si="6205">I2267+I2273+I2270+I2276</f>
        <v>4567.1000000000004</v>
      </c>
      <c r="J2266" s="32">
        <f t="shared" si="6205"/>
        <v>4567.1000000000004</v>
      </c>
      <c r="K2266" s="32">
        <f t="shared" si="6205"/>
        <v>4567.1000000000004</v>
      </c>
      <c r="L2266" s="32">
        <f t="shared" si="6205"/>
        <v>1207.5</v>
      </c>
      <c r="M2266" s="32">
        <f t="shared" si="6205"/>
        <v>1207.5</v>
      </c>
      <c r="N2266" s="32">
        <f t="shared" si="6205"/>
        <v>1207.5</v>
      </c>
      <c r="O2266" s="32">
        <f t="shared" si="6205"/>
        <v>0</v>
      </c>
      <c r="P2266" s="32">
        <f t="shared" si="6205"/>
        <v>0</v>
      </c>
      <c r="Q2266" s="32">
        <f t="shared" si="6205"/>
        <v>0</v>
      </c>
      <c r="R2266" s="32">
        <f t="shared" si="6205"/>
        <v>50</v>
      </c>
      <c r="S2266" s="32">
        <f t="shared" si="6205"/>
        <v>-310.72199999999998</v>
      </c>
      <c r="T2266" s="32">
        <f t="shared" si="6205"/>
        <v>0</v>
      </c>
      <c r="U2266" s="32">
        <v>0</v>
      </c>
      <c r="V2266" s="32">
        <f t="shared" si="6112"/>
        <v>5513.8780000000006</v>
      </c>
      <c r="W2266" s="32">
        <f t="shared" ref="W2266:AD2266" si="6206">W2267+W2273+W2270+W2276</f>
        <v>0</v>
      </c>
      <c r="X2266" s="32">
        <f t="shared" si="6206"/>
        <v>0</v>
      </c>
      <c r="Y2266" s="32">
        <f t="shared" si="6206"/>
        <v>0</v>
      </c>
      <c r="Z2266" s="32">
        <f t="shared" si="6206"/>
        <v>0</v>
      </c>
      <c r="AA2266" s="32">
        <f t="shared" si="6206"/>
        <v>0</v>
      </c>
      <c r="AB2266" s="32">
        <f t="shared" si="6206"/>
        <v>2264.6800600000001</v>
      </c>
      <c r="AC2266" s="33">
        <f t="shared" si="6206"/>
        <v>2796.3666699999999</v>
      </c>
      <c r="AD2266" s="33">
        <f t="shared" si="6206"/>
        <v>2796.04106</v>
      </c>
      <c r="AE2266" s="34">
        <f t="shared" si="6075"/>
        <v>99.988355961916824</v>
      </c>
      <c r="AF2266" s="32">
        <f t="shared" ref="AF2266:AK2266" si="6207">AF2267+AF2273+AF2270+AF2276</f>
        <v>2796.3666699999999</v>
      </c>
      <c r="AG2266" s="32">
        <f t="shared" si="6207"/>
        <v>0</v>
      </c>
      <c r="AH2266" s="32">
        <f t="shared" si="6207"/>
        <v>0</v>
      </c>
      <c r="AI2266" s="32">
        <f t="shared" si="6207"/>
        <v>0</v>
      </c>
      <c r="AJ2266" s="32">
        <f t="shared" si="6207"/>
        <v>0</v>
      </c>
      <c r="AK2266" s="32">
        <f t="shared" si="6207"/>
        <v>0</v>
      </c>
      <c r="AL2266" s="32">
        <f t="shared" si="6076"/>
        <v>2796.3666699999999</v>
      </c>
      <c r="AM2266" s="32">
        <f t="shared" si="6077"/>
        <v>2717.5113300000007</v>
      </c>
    </row>
    <row r="2267" spans="2:40" ht="62.4" x14ac:dyDescent="0.3">
      <c r="B2267" s="30" t="s">
        <v>847</v>
      </c>
      <c r="C2267" s="30" t="s">
        <v>38</v>
      </c>
      <c r="D2267" s="30" t="s">
        <v>40</v>
      </c>
      <c r="E2267" s="15" t="str">
        <f t="shared" si="6111"/>
        <v>0113</v>
      </c>
      <c r="F2267" s="30" t="s">
        <v>340</v>
      </c>
      <c r="G2267" s="30"/>
      <c r="H2267" s="31" t="s">
        <v>341</v>
      </c>
      <c r="I2267" s="32">
        <f t="shared" ref="I2267:I2283" si="6208">I2268</f>
        <v>221.5</v>
      </c>
      <c r="J2267" s="32">
        <f t="shared" ref="J2267:J2283" si="6209">J2268</f>
        <v>221.5</v>
      </c>
      <c r="K2267" s="32">
        <f t="shared" ref="K2267:K2283" si="6210">K2268</f>
        <v>221.5</v>
      </c>
      <c r="L2267" s="32">
        <f t="shared" ref="L2267:L2283" si="6211">L2268</f>
        <v>0</v>
      </c>
      <c r="M2267" s="32">
        <f t="shared" ref="M2267:M2283" si="6212">M2268</f>
        <v>0</v>
      </c>
      <c r="N2267" s="32">
        <f t="shared" ref="N2267:N2283" si="6213">N2268</f>
        <v>0</v>
      </c>
      <c r="O2267" s="32">
        <f t="shared" ref="O2267:O2283" si="6214">O2268</f>
        <v>0</v>
      </c>
      <c r="P2267" s="32">
        <f t="shared" ref="P2267:P2283" si="6215">P2268</f>
        <v>0</v>
      </c>
      <c r="Q2267" s="32">
        <f t="shared" ref="Q2267:Q2283" si="6216">Q2268</f>
        <v>0</v>
      </c>
      <c r="R2267" s="32">
        <f t="shared" ref="R2267:R2283" si="6217">R2268</f>
        <v>50</v>
      </c>
      <c r="S2267" s="32">
        <f t="shared" ref="S2267:S2283" si="6218">S2268</f>
        <v>0</v>
      </c>
      <c r="T2267" s="32">
        <f t="shared" ref="T2267:T2283" si="6219">T2268</f>
        <v>0</v>
      </c>
      <c r="U2267" s="32">
        <v>0</v>
      </c>
      <c r="V2267" s="32">
        <f t="shared" si="6112"/>
        <v>271.5</v>
      </c>
      <c r="W2267" s="32">
        <f t="shared" ref="W2267:W2283" si="6220">W2268</f>
        <v>0</v>
      </c>
      <c r="X2267" s="32">
        <f t="shared" ref="X2267:X2283" si="6221">X2268</f>
        <v>0</v>
      </c>
      <c r="Y2267" s="32">
        <f t="shared" ref="Y2267:Y2283" si="6222">Y2268</f>
        <v>0</v>
      </c>
      <c r="Z2267" s="32">
        <f t="shared" ref="Z2267:Z2283" si="6223">Z2268</f>
        <v>0</v>
      </c>
      <c r="AA2267" s="32">
        <f t="shared" ref="AA2267:AA2283" si="6224">AA2268</f>
        <v>0</v>
      </c>
      <c r="AB2267" s="32">
        <f t="shared" ref="AB2267:AB2283" si="6225">AB2268</f>
        <v>111.47499999999999</v>
      </c>
      <c r="AC2267" s="33">
        <f t="shared" ref="AC2267:AC2283" si="6226">AC2268</f>
        <v>271.5</v>
      </c>
      <c r="AD2267" s="33">
        <f t="shared" ref="AD2267:AD2283" si="6227">AD2268</f>
        <v>271.5</v>
      </c>
      <c r="AE2267" s="34">
        <f t="shared" si="6075"/>
        <v>100</v>
      </c>
      <c r="AF2267" s="32">
        <f t="shared" ref="AF2267:AF2283" si="6228">AF2268</f>
        <v>271.5</v>
      </c>
      <c r="AG2267" s="32">
        <f t="shared" ref="AG2267:AG2283" si="6229">AG2268</f>
        <v>0</v>
      </c>
      <c r="AH2267" s="32">
        <f t="shared" ref="AH2267:AH2283" si="6230">AH2268</f>
        <v>0</v>
      </c>
      <c r="AI2267" s="32">
        <f t="shared" ref="AI2267:AI2283" si="6231">AI2268</f>
        <v>0</v>
      </c>
      <c r="AJ2267" s="32">
        <f t="shared" ref="AJ2267:AJ2283" si="6232">AJ2268</f>
        <v>0</v>
      </c>
      <c r="AK2267" s="32">
        <f t="shared" ref="AK2267:AK2283" si="6233">AK2268</f>
        <v>0</v>
      </c>
      <c r="AL2267" s="32">
        <f t="shared" si="6076"/>
        <v>271.5</v>
      </c>
      <c r="AM2267" s="32">
        <f t="shared" si="6077"/>
        <v>0</v>
      </c>
    </row>
    <row r="2268" spans="2:40" ht="31.2" x14ac:dyDescent="0.3">
      <c r="B2268" s="30" t="s">
        <v>847</v>
      </c>
      <c r="C2268" s="30" t="s">
        <v>38</v>
      </c>
      <c r="D2268" s="30" t="s">
        <v>40</v>
      </c>
      <c r="E2268" s="15" t="str">
        <f t="shared" si="6111"/>
        <v>0113</v>
      </c>
      <c r="F2268" s="30" t="s">
        <v>340</v>
      </c>
      <c r="G2268" s="30" t="s">
        <v>174</v>
      </c>
      <c r="H2268" s="31" t="s">
        <v>175</v>
      </c>
      <c r="I2268" s="32">
        <f t="shared" si="6208"/>
        <v>221.5</v>
      </c>
      <c r="J2268" s="32">
        <f t="shared" si="6209"/>
        <v>221.5</v>
      </c>
      <c r="K2268" s="32">
        <f t="shared" si="6210"/>
        <v>221.5</v>
      </c>
      <c r="L2268" s="32">
        <f t="shared" si="6211"/>
        <v>0</v>
      </c>
      <c r="M2268" s="32">
        <f t="shared" si="6212"/>
        <v>0</v>
      </c>
      <c r="N2268" s="32">
        <f t="shared" si="6213"/>
        <v>0</v>
      </c>
      <c r="O2268" s="32">
        <f t="shared" si="6214"/>
        <v>0</v>
      </c>
      <c r="P2268" s="32">
        <f t="shared" si="6215"/>
        <v>0</v>
      </c>
      <c r="Q2268" s="32">
        <f t="shared" si="6216"/>
        <v>0</v>
      </c>
      <c r="R2268" s="32">
        <f t="shared" si="6217"/>
        <v>50</v>
      </c>
      <c r="S2268" s="32">
        <f t="shared" si="6218"/>
        <v>0</v>
      </c>
      <c r="T2268" s="32">
        <f t="shared" si="6219"/>
        <v>0</v>
      </c>
      <c r="U2268" s="32">
        <v>0</v>
      </c>
      <c r="V2268" s="32">
        <f t="shared" si="6112"/>
        <v>271.5</v>
      </c>
      <c r="W2268" s="32">
        <f t="shared" si="6220"/>
        <v>0</v>
      </c>
      <c r="X2268" s="32">
        <f t="shared" si="6221"/>
        <v>0</v>
      </c>
      <c r="Y2268" s="32">
        <f t="shared" si="6222"/>
        <v>0</v>
      </c>
      <c r="Z2268" s="32">
        <f t="shared" si="6223"/>
        <v>0</v>
      </c>
      <c r="AA2268" s="32">
        <f t="shared" si="6224"/>
        <v>0</v>
      </c>
      <c r="AB2268" s="32">
        <f t="shared" si="6225"/>
        <v>111.47499999999999</v>
      </c>
      <c r="AC2268" s="33">
        <f t="shared" si="6226"/>
        <v>271.5</v>
      </c>
      <c r="AD2268" s="33">
        <f t="shared" si="6227"/>
        <v>271.5</v>
      </c>
      <c r="AE2268" s="34">
        <f t="shared" si="6075"/>
        <v>100</v>
      </c>
      <c r="AF2268" s="32">
        <f t="shared" si="6228"/>
        <v>271.5</v>
      </c>
      <c r="AG2268" s="32">
        <f t="shared" si="6229"/>
        <v>0</v>
      </c>
      <c r="AH2268" s="32">
        <f t="shared" si="6230"/>
        <v>0</v>
      </c>
      <c r="AI2268" s="32">
        <f t="shared" si="6231"/>
        <v>0</v>
      </c>
      <c r="AJ2268" s="32">
        <f t="shared" si="6232"/>
        <v>0</v>
      </c>
      <c r="AK2268" s="32">
        <f t="shared" si="6233"/>
        <v>0</v>
      </c>
      <c r="AL2268" s="32">
        <f t="shared" si="6076"/>
        <v>271.5</v>
      </c>
      <c r="AM2268" s="32">
        <f t="shared" si="6077"/>
        <v>0</v>
      </c>
    </row>
    <row r="2269" spans="2:40" ht="62.4" x14ac:dyDescent="0.3">
      <c r="B2269" s="30" t="s">
        <v>847</v>
      </c>
      <c r="C2269" s="30" t="s">
        <v>38</v>
      </c>
      <c r="D2269" s="30" t="s">
        <v>40</v>
      </c>
      <c r="E2269" s="15" t="str">
        <f t="shared" si="6111"/>
        <v>0113</v>
      </c>
      <c r="F2269" s="30" t="s">
        <v>340</v>
      </c>
      <c r="G2269" s="30" t="s">
        <v>370</v>
      </c>
      <c r="H2269" s="31" t="s">
        <v>371</v>
      </c>
      <c r="I2269" s="32">
        <v>221.5</v>
      </c>
      <c r="J2269" s="32">
        <v>221.5</v>
      </c>
      <c r="K2269" s="32">
        <v>221.5</v>
      </c>
      <c r="L2269" s="32"/>
      <c r="M2269" s="32"/>
      <c r="N2269" s="32"/>
      <c r="O2269" s="32">
        <v>0</v>
      </c>
      <c r="P2269" s="32">
        <v>0</v>
      </c>
      <c r="Q2269" s="32">
        <v>0</v>
      </c>
      <c r="R2269" s="32">
        <v>50</v>
      </c>
      <c r="S2269" s="32">
        <v>0</v>
      </c>
      <c r="T2269" s="32">
        <v>0</v>
      </c>
      <c r="U2269" s="32">
        <v>0</v>
      </c>
      <c r="V2269" s="32">
        <f t="shared" si="6112"/>
        <v>271.5</v>
      </c>
      <c r="W2269" s="32"/>
      <c r="X2269" s="32"/>
      <c r="Y2269" s="32"/>
      <c r="Z2269" s="32"/>
      <c r="AA2269" s="32"/>
      <c r="AB2269" s="32">
        <v>111.47499999999999</v>
      </c>
      <c r="AC2269" s="33">
        <v>271.5</v>
      </c>
      <c r="AD2269" s="33">
        <v>271.5</v>
      </c>
      <c r="AE2269" s="34">
        <f t="shared" si="6075"/>
        <v>100</v>
      </c>
      <c r="AF2269" s="32">
        <v>271.5</v>
      </c>
      <c r="AG2269" s="32">
        <v>0</v>
      </c>
      <c r="AH2269" s="32">
        <v>0</v>
      </c>
      <c r="AI2269" s="32">
        <v>0</v>
      </c>
      <c r="AJ2269" s="32">
        <v>0</v>
      </c>
      <c r="AK2269" s="32">
        <v>0</v>
      </c>
      <c r="AL2269" s="32">
        <f t="shared" si="6076"/>
        <v>271.5</v>
      </c>
      <c r="AM2269" s="32">
        <f t="shared" si="6077"/>
        <v>0</v>
      </c>
      <c r="AN2269" s="12"/>
    </row>
    <row r="2270" spans="2:40" ht="31.2" x14ac:dyDescent="0.3">
      <c r="B2270" s="30" t="s">
        <v>847</v>
      </c>
      <c r="C2270" s="30" t="s">
        <v>38</v>
      </c>
      <c r="D2270" s="30" t="s">
        <v>40</v>
      </c>
      <c r="E2270" s="15" t="str">
        <f t="shared" si="6111"/>
        <v>0113</v>
      </c>
      <c r="F2270" s="30" t="s">
        <v>681</v>
      </c>
      <c r="G2270" s="30"/>
      <c r="H2270" s="31" t="s">
        <v>682</v>
      </c>
      <c r="I2270" s="32">
        <f t="shared" si="6208"/>
        <v>3000</v>
      </c>
      <c r="J2270" s="32">
        <f t="shared" si="6209"/>
        <v>3000</v>
      </c>
      <c r="K2270" s="32">
        <f t="shared" si="6210"/>
        <v>3000</v>
      </c>
      <c r="L2270" s="32">
        <f t="shared" si="6211"/>
        <v>1000</v>
      </c>
      <c r="M2270" s="32">
        <f t="shared" si="6212"/>
        <v>1000</v>
      </c>
      <c r="N2270" s="32">
        <f t="shared" si="6213"/>
        <v>1000</v>
      </c>
      <c r="O2270" s="32">
        <f t="shared" si="6214"/>
        <v>0</v>
      </c>
      <c r="P2270" s="32">
        <f t="shared" si="6215"/>
        <v>0</v>
      </c>
      <c r="Q2270" s="32">
        <f t="shared" si="6216"/>
        <v>0</v>
      </c>
      <c r="R2270" s="32">
        <f t="shared" si="6217"/>
        <v>0</v>
      </c>
      <c r="S2270" s="32">
        <f t="shared" si="6218"/>
        <v>-310.72199999999998</v>
      </c>
      <c r="T2270" s="32">
        <f t="shared" si="6219"/>
        <v>0</v>
      </c>
      <c r="U2270" s="32">
        <v>0</v>
      </c>
      <c r="V2270" s="32">
        <f t="shared" si="6112"/>
        <v>3689.2780000000002</v>
      </c>
      <c r="W2270" s="32">
        <f t="shared" si="6220"/>
        <v>0</v>
      </c>
      <c r="X2270" s="32">
        <f t="shared" si="6221"/>
        <v>0</v>
      </c>
      <c r="Y2270" s="32">
        <f t="shared" si="6222"/>
        <v>0</v>
      </c>
      <c r="Z2270" s="32">
        <f t="shared" si="6223"/>
        <v>0</v>
      </c>
      <c r="AA2270" s="32">
        <f t="shared" si="6224"/>
        <v>0</v>
      </c>
      <c r="AB2270" s="32">
        <f t="shared" si="6225"/>
        <v>877.60505999999998</v>
      </c>
      <c r="AC2270" s="33">
        <f t="shared" si="6226"/>
        <v>971.76666999999998</v>
      </c>
      <c r="AD2270" s="33">
        <f t="shared" si="6227"/>
        <v>971.44105999999999</v>
      </c>
      <c r="AE2270" s="34">
        <f t="shared" si="6075"/>
        <v>99.966492985399469</v>
      </c>
      <c r="AF2270" s="32">
        <f t="shared" si="6228"/>
        <v>971.76666999999998</v>
      </c>
      <c r="AG2270" s="32">
        <f t="shared" si="6229"/>
        <v>0</v>
      </c>
      <c r="AH2270" s="32">
        <f t="shared" si="6230"/>
        <v>0</v>
      </c>
      <c r="AI2270" s="32">
        <f t="shared" si="6231"/>
        <v>0</v>
      </c>
      <c r="AJ2270" s="32">
        <f t="shared" si="6232"/>
        <v>0</v>
      </c>
      <c r="AK2270" s="32">
        <f t="shared" si="6233"/>
        <v>0</v>
      </c>
      <c r="AL2270" s="32">
        <f t="shared" si="6076"/>
        <v>971.76666999999998</v>
      </c>
      <c r="AM2270" s="32">
        <f t="shared" si="6077"/>
        <v>2717.5113300000003</v>
      </c>
    </row>
    <row r="2271" spans="2:40" ht="31.2" x14ac:dyDescent="0.3">
      <c r="B2271" s="30" t="s">
        <v>847</v>
      </c>
      <c r="C2271" s="30" t="s">
        <v>38</v>
      </c>
      <c r="D2271" s="30" t="s">
        <v>40</v>
      </c>
      <c r="E2271" s="15" t="str">
        <f t="shared" si="6111"/>
        <v>0113</v>
      </c>
      <c r="F2271" s="30" t="s">
        <v>681</v>
      </c>
      <c r="G2271" s="30" t="s">
        <v>50</v>
      </c>
      <c r="H2271" s="31" t="s">
        <v>51</v>
      </c>
      <c r="I2271" s="32">
        <f t="shared" si="6208"/>
        <v>3000</v>
      </c>
      <c r="J2271" s="32">
        <f t="shared" si="6209"/>
        <v>3000</v>
      </c>
      <c r="K2271" s="32">
        <f t="shared" si="6210"/>
        <v>3000</v>
      </c>
      <c r="L2271" s="32">
        <f t="shared" si="6211"/>
        <v>1000</v>
      </c>
      <c r="M2271" s="32">
        <f t="shared" si="6212"/>
        <v>1000</v>
      </c>
      <c r="N2271" s="32">
        <f t="shared" si="6213"/>
        <v>1000</v>
      </c>
      <c r="O2271" s="32">
        <f t="shared" si="6214"/>
        <v>0</v>
      </c>
      <c r="P2271" s="32">
        <f t="shared" si="6215"/>
        <v>0</v>
      </c>
      <c r="Q2271" s="32">
        <f t="shared" si="6216"/>
        <v>0</v>
      </c>
      <c r="R2271" s="32">
        <f t="shared" si="6217"/>
        <v>0</v>
      </c>
      <c r="S2271" s="32">
        <f t="shared" si="6218"/>
        <v>-310.72199999999998</v>
      </c>
      <c r="T2271" s="32">
        <f t="shared" si="6219"/>
        <v>0</v>
      </c>
      <c r="U2271" s="32">
        <v>0</v>
      </c>
      <c r="V2271" s="32">
        <f t="shared" si="6112"/>
        <v>3689.2780000000002</v>
      </c>
      <c r="W2271" s="32">
        <f t="shared" si="6220"/>
        <v>0</v>
      </c>
      <c r="X2271" s="32">
        <f t="shared" si="6221"/>
        <v>0</v>
      </c>
      <c r="Y2271" s="32">
        <f t="shared" si="6222"/>
        <v>0</v>
      </c>
      <c r="Z2271" s="32">
        <f t="shared" si="6223"/>
        <v>0</v>
      </c>
      <c r="AA2271" s="32">
        <f t="shared" si="6224"/>
        <v>0</v>
      </c>
      <c r="AB2271" s="32">
        <f t="shared" si="6225"/>
        <v>877.60505999999998</v>
      </c>
      <c r="AC2271" s="33">
        <f t="shared" si="6226"/>
        <v>971.76666999999998</v>
      </c>
      <c r="AD2271" s="33">
        <f t="shared" si="6227"/>
        <v>971.44105999999999</v>
      </c>
      <c r="AE2271" s="34">
        <f t="shared" si="6075"/>
        <v>99.966492985399469</v>
      </c>
      <c r="AF2271" s="32">
        <f t="shared" si="6228"/>
        <v>971.76666999999998</v>
      </c>
      <c r="AG2271" s="32">
        <f t="shared" si="6229"/>
        <v>0</v>
      </c>
      <c r="AH2271" s="32">
        <f t="shared" si="6230"/>
        <v>0</v>
      </c>
      <c r="AI2271" s="32">
        <f t="shared" si="6231"/>
        <v>0</v>
      </c>
      <c r="AJ2271" s="32">
        <f t="shared" si="6232"/>
        <v>0</v>
      </c>
      <c r="AK2271" s="32">
        <f t="shared" si="6233"/>
        <v>0</v>
      </c>
      <c r="AL2271" s="32">
        <f t="shared" si="6076"/>
        <v>971.76666999999998</v>
      </c>
      <c r="AM2271" s="32">
        <f t="shared" si="6077"/>
        <v>2717.5113300000003</v>
      </c>
    </row>
    <row r="2272" spans="2:40" ht="31.2" x14ac:dyDescent="0.3">
      <c r="B2272" s="30" t="s">
        <v>847</v>
      </c>
      <c r="C2272" s="30" t="s">
        <v>38</v>
      </c>
      <c r="D2272" s="30" t="s">
        <v>40</v>
      </c>
      <c r="E2272" s="15" t="str">
        <f t="shared" si="6111"/>
        <v>0113</v>
      </c>
      <c r="F2272" s="30" t="s">
        <v>681</v>
      </c>
      <c r="G2272" s="30" t="s">
        <v>52</v>
      </c>
      <c r="H2272" s="31" t="s">
        <v>53</v>
      </c>
      <c r="I2272" s="32">
        <v>3000</v>
      </c>
      <c r="J2272" s="32">
        <v>3000</v>
      </c>
      <c r="K2272" s="32">
        <v>3000</v>
      </c>
      <c r="L2272" s="32">
        <v>1000</v>
      </c>
      <c r="M2272" s="32">
        <v>1000</v>
      </c>
      <c r="N2272" s="32">
        <v>1000</v>
      </c>
      <c r="O2272" s="32">
        <v>0</v>
      </c>
      <c r="P2272" s="32">
        <v>0</v>
      </c>
      <c r="Q2272" s="32">
        <v>0</v>
      </c>
      <c r="R2272" s="32">
        <v>0</v>
      </c>
      <c r="S2272" s="32">
        <v>-310.72199999999998</v>
      </c>
      <c r="T2272" s="32">
        <v>0</v>
      </c>
      <c r="U2272" s="32">
        <v>0</v>
      </c>
      <c r="V2272" s="32">
        <f t="shared" si="6112"/>
        <v>3689.2780000000002</v>
      </c>
      <c r="W2272" s="32"/>
      <c r="X2272" s="32"/>
      <c r="Y2272" s="32"/>
      <c r="Z2272" s="32"/>
      <c r="AA2272" s="32"/>
      <c r="AB2272" s="32">
        <v>877.60505999999998</v>
      </c>
      <c r="AC2272" s="33">
        <v>971.76666999999998</v>
      </c>
      <c r="AD2272" s="33">
        <v>971.44105999999999</v>
      </c>
      <c r="AE2272" s="34">
        <f t="shared" si="6075"/>
        <v>99.966492985399469</v>
      </c>
      <c r="AF2272" s="32">
        <v>971.76666999999998</v>
      </c>
      <c r="AG2272" s="32">
        <v>0</v>
      </c>
      <c r="AH2272" s="32">
        <v>0</v>
      </c>
      <c r="AI2272" s="32">
        <v>0</v>
      </c>
      <c r="AJ2272" s="32">
        <v>0</v>
      </c>
      <c r="AK2272" s="32">
        <v>0</v>
      </c>
      <c r="AL2272" s="32">
        <f t="shared" si="6076"/>
        <v>971.76666999999998</v>
      </c>
      <c r="AM2272" s="32">
        <f t="shared" si="6077"/>
        <v>2717.5113300000003</v>
      </c>
      <c r="AN2272" s="12"/>
    </row>
    <row r="2273" spans="2:40" ht="31.2" x14ac:dyDescent="0.3">
      <c r="B2273" s="30" t="s">
        <v>847</v>
      </c>
      <c r="C2273" s="30" t="s">
        <v>38</v>
      </c>
      <c r="D2273" s="30" t="s">
        <v>40</v>
      </c>
      <c r="E2273" s="15" t="str">
        <f t="shared" si="6111"/>
        <v>0113</v>
      </c>
      <c r="F2273" s="30" t="s">
        <v>683</v>
      </c>
      <c r="G2273" s="30"/>
      <c r="H2273" s="31" t="s">
        <v>684</v>
      </c>
      <c r="I2273" s="32">
        <f t="shared" si="6208"/>
        <v>998.1</v>
      </c>
      <c r="J2273" s="32">
        <f t="shared" si="6209"/>
        <v>998.1</v>
      </c>
      <c r="K2273" s="32">
        <f t="shared" si="6210"/>
        <v>998.1</v>
      </c>
      <c r="L2273" s="32">
        <f t="shared" si="6211"/>
        <v>0</v>
      </c>
      <c r="M2273" s="32">
        <f t="shared" si="6212"/>
        <v>0</v>
      </c>
      <c r="N2273" s="32">
        <f t="shared" si="6213"/>
        <v>0</v>
      </c>
      <c r="O2273" s="32">
        <f t="shared" si="6214"/>
        <v>0</v>
      </c>
      <c r="P2273" s="32">
        <f t="shared" si="6215"/>
        <v>0</v>
      </c>
      <c r="Q2273" s="32">
        <f t="shared" si="6216"/>
        <v>0</v>
      </c>
      <c r="R2273" s="32">
        <f t="shared" si="6217"/>
        <v>0</v>
      </c>
      <c r="S2273" s="32">
        <f t="shared" si="6218"/>
        <v>0</v>
      </c>
      <c r="T2273" s="32">
        <f t="shared" si="6219"/>
        <v>0</v>
      </c>
      <c r="U2273" s="32">
        <v>0</v>
      </c>
      <c r="V2273" s="32">
        <f t="shared" si="6112"/>
        <v>998.1</v>
      </c>
      <c r="W2273" s="32">
        <f t="shared" si="6220"/>
        <v>0</v>
      </c>
      <c r="X2273" s="32">
        <f t="shared" si="6221"/>
        <v>0</v>
      </c>
      <c r="Y2273" s="32">
        <f t="shared" si="6222"/>
        <v>0</v>
      </c>
      <c r="Z2273" s="32">
        <f t="shared" si="6223"/>
        <v>0</v>
      </c>
      <c r="AA2273" s="32">
        <f t="shared" si="6224"/>
        <v>0</v>
      </c>
      <c r="AB2273" s="32">
        <f t="shared" si="6225"/>
        <v>998.1</v>
      </c>
      <c r="AC2273" s="33">
        <f t="shared" si="6226"/>
        <v>998.1</v>
      </c>
      <c r="AD2273" s="33">
        <f t="shared" si="6227"/>
        <v>998.1</v>
      </c>
      <c r="AE2273" s="34">
        <f t="shared" si="6075"/>
        <v>100</v>
      </c>
      <c r="AF2273" s="32">
        <f t="shared" si="6228"/>
        <v>998.1</v>
      </c>
      <c r="AG2273" s="32">
        <f t="shared" si="6229"/>
        <v>0</v>
      </c>
      <c r="AH2273" s="32">
        <f t="shared" si="6230"/>
        <v>0</v>
      </c>
      <c r="AI2273" s="32">
        <f t="shared" si="6231"/>
        <v>0</v>
      </c>
      <c r="AJ2273" s="32">
        <f t="shared" si="6232"/>
        <v>0</v>
      </c>
      <c r="AK2273" s="32">
        <f t="shared" si="6233"/>
        <v>0</v>
      </c>
      <c r="AL2273" s="32">
        <f t="shared" si="6076"/>
        <v>998.1</v>
      </c>
      <c r="AM2273" s="32">
        <f t="shared" si="6077"/>
        <v>0</v>
      </c>
    </row>
    <row r="2274" spans="2:40" ht="31.2" x14ac:dyDescent="0.3">
      <c r="B2274" s="30" t="s">
        <v>847</v>
      </c>
      <c r="C2274" s="30" t="s">
        <v>38</v>
      </c>
      <c r="D2274" s="30" t="s">
        <v>40</v>
      </c>
      <c r="E2274" s="15" t="str">
        <f t="shared" si="6111"/>
        <v>0113</v>
      </c>
      <c r="F2274" s="30" t="s">
        <v>683</v>
      </c>
      <c r="G2274" s="30" t="s">
        <v>174</v>
      </c>
      <c r="H2274" s="31" t="s">
        <v>175</v>
      </c>
      <c r="I2274" s="32">
        <f t="shared" si="6208"/>
        <v>998.1</v>
      </c>
      <c r="J2274" s="32">
        <f t="shared" si="6209"/>
        <v>998.1</v>
      </c>
      <c r="K2274" s="32">
        <f t="shared" si="6210"/>
        <v>998.1</v>
      </c>
      <c r="L2274" s="32">
        <f t="shared" si="6211"/>
        <v>0</v>
      </c>
      <c r="M2274" s="32">
        <f t="shared" si="6212"/>
        <v>0</v>
      </c>
      <c r="N2274" s="32">
        <f t="shared" si="6213"/>
        <v>0</v>
      </c>
      <c r="O2274" s="32">
        <f t="shared" si="6214"/>
        <v>0</v>
      </c>
      <c r="P2274" s="32">
        <f t="shared" si="6215"/>
        <v>0</v>
      </c>
      <c r="Q2274" s="32">
        <f t="shared" si="6216"/>
        <v>0</v>
      </c>
      <c r="R2274" s="32">
        <f t="shared" si="6217"/>
        <v>0</v>
      </c>
      <c r="S2274" s="32">
        <f t="shared" si="6218"/>
        <v>0</v>
      </c>
      <c r="T2274" s="32">
        <f t="shared" si="6219"/>
        <v>0</v>
      </c>
      <c r="U2274" s="32">
        <v>0</v>
      </c>
      <c r="V2274" s="32">
        <f t="shared" si="6112"/>
        <v>998.1</v>
      </c>
      <c r="W2274" s="32">
        <f t="shared" si="6220"/>
        <v>0</v>
      </c>
      <c r="X2274" s="32">
        <f t="shared" si="6221"/>
        <v>0</v>
      </c>
      <c r="Y2274" s="32">
        <f t="shared" si="6222"/>
        <v>0</v>
      </c>
      <c r="Z2274" s="32">
        <f t="shared" si="6223"/>
        <v>0</v>
      </c>
      <c r="AA2274" s="32">
        <f t="shared" si="6224"/>
        <v>0</v>
      </c>
      <c r="AB2274" s="32">
        <f t="shared" si="6225"/>
        <v>998.1</v>
      </c>
      <c r="AC2274" s="33">
        <f t="shared" si="6226"/>
        <v>998.1</v>
      </c>
      <c r="AD2274" s="33">
        <f t="shared" si="6227"/>
        <v>998.1</v>
      </c>
      <c r="AE2274" s="34">
        <f t="shared" si="6075"/>
        <v>100</v>
      </c>
      <c r="AF2274" s="32">
        <f t="shared" si="6228"/>
        <v>998.1</v>
      </c>
      <c r="AG2274" s="32">
        <f t="shared" si="6229"/>
        <v>0</v>
      </c>
      <c r="AH2274" s="32">
        <f t="shared" si="6230"/>
        <v>0</v>
      </c>
      <c r="AI2274" s="32">
        <f t="shared" si="6231"/>
        <v>0</v>
      </c>
      <c r="AJ2274" s="32">
        <f t="shared" si="6232"/>
        <v>0</v>
      </c>
      <c r="AK2274" s="32">
        <f t="shared" si="6233"/>
        <v>0</v>
      </c>
      <c r="AL2274" s="32">
        <f t="shared" si="6076"/>
        <v>998.1</v>
      </c>
      <c r="AM2274" s="32">
        <f t="shared" si="6077"/>
        <v>0</v>
      </c>
    </row>
    <row r="2275" spans="2:40" ht="62.4" x14ac:dyDescent="0.3">
      <c r="B2275" s="30" t="s">
        <v>847</v>
      </c>
      <c r="C2275" s="30" t="s">
        <v>38</v>
      </c>
      <c r="D2275" s="30" t="s">
        <v>40</v>
      </c>
      <c r="E2275" s="15" t="str">
        <f t="shared" si="6111"/>
        <v>0113</v>
      </c>
      <c r="F2275" s="30" t="s">
        <v>683</v>
      </c>
      <c r="G2275" s="30" t="s">
        <v>370</v>
      </c>
      <c r="H2275" s="31" t="s">
        <v>371</v>
      </c>
      <c r="I2275" s="32">
        <v>998.1</v>
      </c>
      <c r="J2275" s="32">
        <v>998.1</v>
      </c>
      <c r="K2275" s="32">
        <v>998.1</v>
      </c>
      <c r="L2275" s="32"/>
      <c r="M2275" s="32"/>
      <c r="N2275" s="32"/>
      <c r="O2275" s="32">
        <v>0</v>
      </c>
      <c r="P2275" s="32">
        <v>0</v>
      </c>
      <c r="Q2275" s="32">
        <v>0</v>
      </c>
      <c r="R2275" s="32">
        <v>0</v>
      </c>
      <c r="S2275" s="32">
        <v>0</v>
      </c>
      <c r="T2275" s="32">
        <v>0</v>
      </c>
      <c r="U2275" s="32">
        <v>0</v>
      </c>
      <c r="V2275" s="32">
        <f t="shared" si="6112"/>
        <v>998.1</v>
      </c>
      <c r="W2275" s="32"/>
      <c r="X2275" s="32"/>
      <c r="Y2275" s="32"/>
      <c r="Z2275" s="32"/>
      <c r="AA2275" s="32"/>
      <c r="AB2275" s="32">
        <v>998.1</v>
      </c>
      <c r="AC2275" s="33">
        <v>998.1</v>
      </c>
      <c r="AD2275" s="33">
        <v>998.1</v>
      </c>
      <c r="AE2275" s="34">
        <f t="shared" si="6075"/>
        <v>100</v>
      </c>
      <c r="AF2275" s="32">
        <v>998.1</v>
      </c>
      <c r="AG2275" s="32">
        <v>0</v>
      </c>
      <c r="AH2275" s="32">
        <v>0</v>
      </c>
      <c r="AI2275" s="32">
        <v>0</v>
      </c>
      <c r="AJ2275" s="32">
        <v>0</v>
      </c>
      <c r="AK2275" s="32">
        <v>0</v>
      </c>
      <c r="AL2275" s="32">
        <f t="shared" si="6076"/>
        <v>998.1</v>
      </c>
      <c r="AM2275" s="32">
        <f t="shared" si="6077"/>
        <v>0</v>
      </c>
      <c r="AN2275" s="12"/>
    </row>
    <row r="2276" spans="2:40" ht="62.4" x14ac:dyDescent="0.3">
      <c r="B2276" s="30" t="s">
        <v>847</v>
      </c>
      <c r="C2276" s="30" t="s">
        <v>38</v>
      </c>
      <c r="D2276" s="30" t="s">
        <v>40</v>
      </c>
      <c r="E2276" s="15" t="str">
        <f t="shared" si="6111"/>
        <v>0113</v>
      </c>
      <c r="F2276" s="30" t="s">
        <v>685</v>
      </c>
      <c r="G2276" s="30"/>
      <c r="H2276" s="31" t="s">
        <v>686</v>
      </c>
      <c r="I2276" s="32">
        <f t="shared" si="6208"/>
        <v>347.5</v>
      </c>
      <c r="J2276" s="32">
        <f t="shared" si="6209"/>
        <v>347.5</v>
      </c>
      <c r="K2276" s="32">
        <f t="shared" si="6210"/>
        <v>347.5</v>
      </c>
      <c r="L2276" s="32">
        <f t="shared" si="6211"/>
        <v>207.5</v>
      </c>
      <c r="M2276" s="32">
        <f t="shared" si="6212"/>
        <v>207.5</v>
      </c>
      <c r="N2276" s="32">
        <f t="shared" si="6213"/>
        <v>207.5</v>
      </c>
      <c r="O2276" s="32">
        <f t="shared" si="6214"/>
        <v>0</v>
      </c>
      <c r="P2276" s="32">
        <f t="shared" si="6215"/>
        <v>0</v>
      </c>
      <c r="Q2276" s="32">
        <f t="shared" si="6216"/>
        <v>0</v>
      </c>
      <c r="R2276" s="32">
        <f t="shared" si="6217"/>
        <v>0</v>
      </c>
      <c r="S2276" s="32">
        <f t="shared" si="6218"/>
        <v>0</v>
      </c>
      <c r="T2276" s="32">
        <f t="shared" si="6219"/>
        <v>0</v>
      </c>
      <c r="U2276" s="32">
        <v>0</v>
      </c>
      <c r="V2276" s="32">
        <f t="shared" si="6112"/>
        <v>555</v>
      </c>
      <c r="W2276" s="32">
        <f t="shared" si="6220"/>
        <v>0</v>
      </c>
      <c r="X2276" s="32">
        <f t="shared" si="6221"/>
        <v>0</v>
      </c>
      <c r="Y2276" s="32">
        <f t="shared" si="6222"/>
        <v>0</v>
      </c>
      <c r="Z2276" s="32">
        <f t="shared" si="6223"/>
        <v>0</v>
      </c>
      <c r="AA2276" s="32">
        <f t="shared" si="6224"/>
        <v>0</v>
      </c>
      <c r="AB2276" s="32">
        <f t="shared" si="6225"/>
        <v>277.5</v>
      </c>
      <c r="AC2276" s="33">
        <f t="shared" si="6226"/>
        <v>555</v>
      </c>
      <c r="AD2276" s="33">
        <f t="shared" si="6227"/>
        <v>555</v>
      </c>
      <c r="AE2276" s="34">
        <f t="shared" si="6075"/>
        <v>100</v>
      </c>
      <c r="AF2276" s="32">
        <f t="shared" si="6228"/>
        <v>555</v>
      </c>
      <c r="AG2276" s="32">
        <f t="shared" si="6229"/>
        <v>0</v>
      </c>
      <c r="AH2276" s="32">
        <f t="shared" si="6230"/>
        <v>0</v>
      </c>
      <c r="AI2276" s="32">
        <f t="shared" si="6231"/>
        <v>0</v>
      </c>
      <c r="AJ2276" s="32">
        <f t="shared" si="6232"/>
        <v>0</v>
      </c>
      <c r="AK2276" s="32">
        <f t="shared" si="6233"/>
        <v>0</v>
      </c>
      <c r="AL2276" s="32">
        <f t="shared" si="6076"/>
        <v>555</v>
      </c>
      <c r="AM2276" s="32">
        <f t="shared" si="6077"/>
        <v>0</v>
      </c>
    </row>
    <row r="2277" spans="2:40" ht="31.2" x14ac:dyDescent="0.3">
      <c r="B2277" s="30" t="s">
        <v>847</v>
      </c>
      <c r="C2277" s="30" t="s">
        <v>38</v>
      </c>
      <c r="D2277" s="30" t="s">
        <v>40</v>
      </c>
      <c r="E2277" s="15" t="str">
        <f t="shared" si="6111"/>
        <v>0113</v>
      </c>
      <c r="F2277" s="30" t="s">
        <v>685</v>
      </c>
      <c r="G2277" s="30" t="s">
        <v>174</v>
      </c>
      <c r="H2277" s="31" t="s">
        <v>175</v>
      </c>
      <c r="I2277" s="32">
        <f t="shared" si="6208"/>
        <v>347.5</v>
      </c>
      <c r="J2277" s="32">
        <f t="shared" si="6209"/>
        <v>347.5</v>
      </c>
      <c r="K2277" s="32">
        <f t="shared" si="6210"/>
        <v>347.5</v>
      </c>
      <c r="L2277" s="32">
        <f t="shared" si="6211"/>
        <v>207.5</v>
      </c>
      <c r="M2277" s="32">
        <f t="shared" si="6212"/>
        <v>207.5</v>
      </c>
      <c r="N2277" s="32">
        <f t="shared" si="6213"/>
        <v>207.5</v>
      </c>
      <c r="O2277" s="32">
        <f t="shared" si="6214"/>
        <v>0</v>
      </c>
      <c r="P2277" s="32">
        <f t="shared" si="6215"/>
        <v>0</v>
      </c>
      <c r="Q2277" s="32">
        <f t="shared" si="6216"/>
        <v>0</v>
      </c>
      <c r="R2277" s="32">
        <f t="shared" si="6217"/>
        <v>0</v>
      </c>
      <c r="S2277" s="32">
        <f t="shared" si="6218"/>
        <v>0</v>
      </c>
      <c r="T2277" s="32">
        <f t="shared" si="6219"/>
        <v>0</v>
      </c>
      <c r="U2277" s="32">
        <v>0</v>
      </c>
      <c r="V2277" s="32">
        <f t="shared" si="6112"/>
        <v>555</v>
      </c>
      <c r="W2277" s="32">
        <f t="shared" si="6220"/>
        <v>0</v>
      </c>
      <c r="X2277" s="32">
        <f t="shared" si="6221"/>
        <v>0</v>
      </c>
      <c r="Y2277" s="32">
        <f t="shared" si="6222"/>
        <v>0</v>
      </c>
      <c r="Z2277" s="32">
        <f t="shared" si="6223"/>
        <v>0</v>
      </c>
      <c r="AA2277" s="32">
        <f t="shared" si="6224"/>
        <v>0</v>
      </c>
      <c r="AB2277" s="32">
        <f t="shared" si="6225"/>
        <v>277.5</v>
      </c>
      <c r="AC2277" s="33">
        <f t="shared" si="6226"/>
        <v>555</v>
      </c>
      <c r="AD2277" s="33">
        <f t="shared" si="6227"/>
        <v>555</v>
      </c>
      <c r="AE2277" s="34">
        <f t="shared" si="6075"/>
        <v>100</v>
      </c>
      <c r="AF2277" s="32">
        <f t="shared" si="6228"/>
        <v>555</v>
      </c>
      <c r="AG2277" s="32">
        <f t="shared" si="6229"/>
        <v>0</v>
      </c>
      <c r="AH2277" s="32">
        <f t="shared" si="6230"/>
        <v>0</v>
      </c>
      <c r="AI2277" s="32">
        <f t="shared" si="6231"/>
        <v>0</v>
      </c>
      <c r="AJ2277" s="32">
        <f t="shared" si="6232"/>
        <v>0</v>
      </c>
      <c r="AK2277" s="32">
        <f t="shared" si="6233"/>
        <v>0</v>
      </c>
      <c r="AL2277" s="32">
        <f t="shared" si="6076"/>
        <v>555</v>
      </c>
      <c r="AM2277" s="32">
        <f t="shared" si="6077"/>
        <v>0</v>
      </c>
    </row>
    <row r="2278" spans="2:40" ht="62.4" x14ac:dyDescent="0.3">
      <c r="B2278" s="30" t="s">
        <v>847</v>
      </c>
      <c r="C2278" s="30" t="s">
        <v>38</v>
      </c>
      <c r="D2278" s="30" t="s">
        <v>40</v>
      </c>
      <c r="E2278" s="15" t="str">
        <f t="shared" si="6111"/>
        <v>0113</v>
      </c>
      <c r="F2278" s="30" t="s">
        <v>685</v>
      </c>
      <c r="G2278" s="30" t="s">
        <v>370</v>
      </c>
      <c r="H2278" s="31" t="s">
        <v>371</v>
      </c>
      <c r="I2278" s="32">
        <v>347.5</v>
      </c>
      <c r="J2278" s="32">
        <v>347.5</v>
      </c>
      <c r="K2278" s="32">
        <v>347.5</v>
      </c>
      <c r="L2278" s="32">
        <v>207.5</v>
      </c>
      <c r="M2278" s="32">
        <v>207.5</v>
      </c>
      <c r="N2278" s="32">
        <v>207.5</v>
      </c>
      <c r="O2278" s="32">
        <v>0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2">
        <v>0</v>
      </c>
      <c r="V2278" s="32">
        <f t="shared" si="6112"/>
        <v>555</v>
      </c>
      <c r="W2278" s="32"/>
      <c r="X2278" s="32"/>
      <c r="Y2278" s="32"/>
      <c r="Z2278" s="32"/>
      <c r="AA2278" s="32"/>
      <c r="AB2278" s="32">
        <v>277.5</v>
      </c>
      <c r="AC2278" s="33">
        <v>555</v>
      </c>
      <c r="AD2278" s="33">
        <v>555</v>
      </c>
      <c r="AE2278" s="34">
        <f t="shared" si="6075"/>
        <v>100</v>
      </c>
      <c r="AF2278" s="32">
        <v>555</v>
      </c>
      <c r="AG2278" s="32">
        <v>0</v>
      </c>
      <c r="AH2278" s="32">
        <v>0</v>
      </c>
      <c r="AI2278" s="32">
        <v>0</v>
      </c>
      <c r="AJ2278" s="32">
        <v>0</v>
      </c>
      <c r="AK2278" s="32">
        <v>0</v>
      </c>
      <c r="AL2278" s="32">
        <f t="shared" si="6076"/>
        <v>555</v>
      </c>
      <c r="AM2278" s="32">
        <f t="shared" si="6077"/>
        <v>0</v>
      </c>
      <c r="AN2278" s="12"/>
    </row>
    <row r="2279" spans="2:40" ht="62.4" x14ac:dyDescent="0.3">
      <c r="B2279" s="30" t="s">
        <v>847</v>
      </c>
      <c r="C2279" s="30" t="s">
        <v>38</v>
      </c>
      <c r="D2279" s="30" t="s">
        <v>40</v>
      </c>
      <c r="E2279" s="15" t="str">
        <f t="shared" si="6111"/>
        <v>0113</v>
      </c>
      <c r="F2279" s="30" t="s">
        <v>687</v>
      </c>
      <c r="G2279" s="30"/>
      <c r="H2279" s="31" t="s">
        <v>688</v>
      </c>
      <c r="I2279" s="32">
        <f t="shared" si="6208"/>
        <v>4911</v>
      </c>
      <c r="J2279" s="32">
        <f t="shared" si="6209"/>
        <v>4911</v>
      </c>
      <c r="K2279" s="32">
        <f t="shared" si="6210"/>
        <v>4911</v>
      </c>
      <c r="L2279" s="32">
        <f t="shared" si="6211"/>
        <v>1664.3</v>
      </c>
      <c r="M2279" s="32">
        <f t="shared" si="6212"/>
        <v>1664.3</v>
      </c>
      <c r="N2279" s="32">
        <f t="shared" si="6213"/>
        <v>1664.3</v>
      </c>
      <c r="O2279" s="32">
        <f t="shared" si="6214"/>
        <v>0</v>
      </c>
      <c r="P2279" s="32">
        <f t="shared" si="6215"/>
        <v>0</v>
      </c>
      <c r="Q2279" s="32">
        <f t="shared" si="6216"/>
        <v>0</v>
      </c>
      <c r="R2279" s="32">
        <f t="shared" si="6217"/>
        <v>0</v>
      </c>
      <c r="S2279" s="32">
        <f t="shared" si="6218"/>
        <v>0</v>
      </c>
      <c r="T2279" s="32">
        <f t="shared" si="6219"/>
        <v>0</v>
      </c>
      <c r="U2279" s="32">
        <v>0</v>
      </c>
      <c r="V2279" s="32">
        <f t="shared" si="6112"/>
        <v>6575.3</v>
      </c>
      <c r="W2279" s="32">
        <f t="shared" si="6220"/>
        <v>0</v>
      </c>
      <c r="X2279" s="32">
        <f t="shared" si="6221"/>
        <v>0</v>
      </c>
      <c r="Y2279" s="32">
        <f t="shared" si="6222"/>
        <v>0</v>
      </c>
      <c r="Z2279" s="32">
        <f t="shared" si="6223"/>
        <v>0</v>
      </c>
      <c r="AA2279" s="32">
        <f t="shared" si="6224"/>
        <v>0</v>
      </c>
      <c r="AB2279" s="32">
        <f t="shared" si="6225"/>
        <v>5968.4981200000002</v>
      </c>
      <c r="AC2279" s="33">
        <f t="shared" si="6226"/>
        <v>6124.4610000000002</v>
      </c>
      <c r="AD2279" s="33">
        <f t="shared" si="6227"/>
        <v>6124.4307600000002</v>
      </c>
      <c r="AE2279" s="34">
        <f t="shared" si="6075"/>
        <v>99.999506242263607</v>
      </c>
      <c r="AF2279" s="32">
        <f t="shared" si="6228"/>
        <v>6124.4610000000002</v>
      </c>
      <c r="AG2279" s="32">
        <f t="shared" si="6229"/>
        <v>0</v>
      </c>
      <c r="AH2279" s="32">
        <f t="shared" si="6230"/>
        <v>0</v>
      </c>
      <c r="AI2279" s="32">
        <f t="shared" si="6231"/>
        <v>0</v>
      </c>
      <c r="AJ2279" s="32">
        <f t="shared" si="6232"/>
        <v>0</v>
      </c>
      <c r="AK2279" s="32">
        <f t="shared" si="6233"/>
        <v>0</v>
      </c>
      <c r="AL2279" s="32">
        <f t="shared" si="6076"/>
        <v>6124.4610000000002</v>
      </c>
      <c r="AM2279" s="32">
        <f t="shared" si="6077"/>
        <v>450.83899999999994</v>
      </c>
    </row>
    <row r="2280" spans="2:40" ht="31.2" x14ac:dyDescent="0.3">
      <c r="B2280" s="30" t="s">
        <v>847</v>
      </c>
      <c r="C2280" s="30" t="s">
        <v>38</v>
      </c>
      <c r="D2280" s="30" t="s">
        <v>40</v>
      </c>
      <c r="E2280" s="15" t="str">
        <f t="shared" si="6111"/>
        <v>0113</v>
      </c>
      <c r="F2280" s="30" t="s">
        <v>689</v>
      </c>
      <c r="G2280" s="30"/>
      <c r="H2280" s="31" t="s">
        <v>690</v>
      </c>
      <c r="I2280" s="32">
        <f t="shared" si="6208"/>
        <v>4911</v>
      </c>
      <c r="J2280" s="32">
        <f t="shared" si="6209"/>
        <v>4911</v>
      </c>
      <c r="K2280" s="32">
        <f t="shared" si="6210"/>
        <v>4911</v>
      </c>
      <c r="L2280" s="32">
        <f t="shared" si="6211"/>
        <v>1664.3</v>
      </c>
      <c r="M2280" s="32">
        <f t="shared" si="6212"/>
        <v>1664.3</v>
      </c>
      <c r="N2280" s="32">
        <f t="shared" si="6213"/>
        <v>1664.3</v>
      </c>
      <c r="O2280" s="32">
        <f t="shared" si="6214"/>
        <v>0</v>
      </c>
      <c r="P2280" s="32">
        <f t="shared" si="6215"/>
        <v>0</v>
      </c>
      <c r="Q2280" s="32">
        <f t="shared" si="6216"/>
        <v>0</v>
      </c>
      <c r="R2280" s="32">
        <f t="shared" si="6217"/>
        <v>0</v>
      </c>
      <c r="S2280" s="32">
        <f t="shared" si="6218"/>
        <v>0</v>
      </c>
      <c r="T2280" s="32">
        <f t="shared" si="6219"/>
        <v>0</v>
      </c>
      <c r="U2280" s="32">
        <v>0</v>
      </c>
      <c r="V2280" s="32">
        <f t="shared" si="6112"/>
        <v>6575.3</v>
      </c>
      <c r="W2280" s="32">
        <f t="shared" si="6220"/>
        <v>0</v>
      </c>
      <c r="X2280" s="32">
        <f t="shared" si="6221"/>
        <v>0</v>
      </c>
      <c r="Y2280" s="32">
        <f t="shared" si="6222"/>
        <v>0</v>
      </c>
      <c r="Z2280" s="32">
        <f t="shared" si="6223"/>
        <v>0</v>
      </c>
      <c r="AA2280" s="32">
        <f t="shared" si="6224"/>
        <v>0</v>
      </c>
      <c r="AB2280" s="32">
        <f t="shared" si="6225"/>
        <v>5968.4981200000002</v>
      </c>
      <c r="AC2280" s="33">
        <f t="shared" si="6226"/>
        <v>6124.4610000000002</v>
      </c>
      <c r="AD2280" s="33">
        <f t="shared" si="6227"/>
        <v>6124.4307600000002</v>
      </c>
      <c r="AE2280" s="34">
        <f t="shared" si="6075"/>
        <v>99.999506242263607</v>
      </c>
      <c r="AF2280" s="32">
        <f t="shared" si="6228"/>
        <v>6124.4610000000002</v>
      </c>
      <c r="AG2280" s="32">
        <f t="shared" si="6229"/>
        <v>0</v>
      </c>
      <c r="AH2280" s="32">
        <f t="shared" si="6230"/>
        <v>0</v>
      </c>
      <c r="AI2280" s="32">
        <f t="shared" si="6231"/>
        <v>0</v>
      </c>
      <c r="AJ2280" s="32">
        <f t="shared" si="6232"/>
        <v>0</v>
      </c>
      <c r="AK2280" s="32">
        <f t="shared" si="6233"/>
        <v>0</v>
      </c>
      <c r="AL2280" s="32">
        <f t="shared" si="6076"/>
        <v>6124.4610000000002</v>
      </c>
      <c r="AM2280" s="32">
        <f t="shared" si="6077"/>
        <v>450.83899999999994</v>
      </c>
    </row>
    <row r="2281" spans="2:40" ht="31.2" x14ac:dyDescent="0.3">
      <c r="B2281" s="30" t="s">
        <v>847</v>
      </c>
      <c r="C2281" s="30" t="s">
        <v>38</v>
      </c>
      <c r="D2281" s="30" t="s">
        <v>40</v>
      </c>
      <c r="E2281" s="15" t="str">
        <f t="shared" si="6111"/>
        <v>0113</v>
      </c>
      <c r="F2281" s="30" t="s">
        <v>689</v>
      </c>
      <c r="G2281" s="30" t="s">
        <v>174</v>
      </c>
      <c r="H2281" s="31" t="s">
        <v>175</v>
      </c>
      <c r="I2281" s="32">
        <f t="shared" si="6208"/>
        <v>4911</v>
      </c>
      <c r="J2281" s="32">
        <f t="shared" si="6209"/>
        <v>4911</v>
      </c>
      <c r="K2281" s="32">
        <f t="shared" si="6210"/>
        <v>4911</v>
      </c>
      <c r="L2281" s="32">
        <f t="shared" si="6211"/>
        <v>1664.3</v>
      </c>
      <c r="M2281" s="32">
        <f t="shared" si="6212"/>
        <v>1664.3</v>
      </c>
      <c r="N2281" s="32">
        <f t="shared" si="6213"/>
        <v>1664.3</v>
      </c>
      <c r="O2281" s="32">
        <f t="shared" si="6214"/>
        <v>0</v>
      </c>
      <c r="P2281" s="32">
        <f t="shared" si="6215"/>
        <v>0</v>
      </c>
      <c r="Q2281" s="32">
        <f t="shared" si="6216"/>
        <v>0</v>
      </c>
      <c r="R2281" s="32">
        <f t="shared" si="6217"/>
        <v>0</v>
      </c>
      <c r="S2281" s="32">
        <f t="shared" si="6218"/>
        <v>0</v>
      </c>
      <c r="T2281" s="32">
        <f t="shared" si="6219"/>
        <v>0</v>
      </c>
      <c r="U2281" s="32">
        <v>0</v>
      </c>
      <c r="V2281" s="32">
        <f t="shared" si="6112"/>
        <v>6575.3</v>
      </c>
      <c r="W2281" s="32">
        <f t="shared" si="6220"/>
        <v>0</v>
      </c>
      <c r="X2281" s="32">
        <f t="shared" si="6221"/>
        <v>0</v>
      </c>
      <c r="Y2281" s="32">
        <f t="shared" si="6222"/>
        <v>0</v>
      </c>
      <c r="Z2281" s="32">
        <f t="shared" si="6223"/>
        <v>0</v>
      </c>
      <c r="AA2281" s="32">
        <f t="shared" si="6224"/>
        <v>0</v>
      </c>
      <c r="AB2281" s="32">
        <f t="shared" si="6225"/>
        <v>5968.4981200000002</v>
      </c>
      <c r="AC2281" s="33">
        <f t="shared" si="6226"/>
        <v>6124.4610000000002</v>
      </c>
      <c r="AD2281" s="33">
        <f t="shared" si="6227"/>
        <v>6124.4307600000002</v>
      </c>
      <c r="AE2281" s="34">
        <f t="shared" si="6075"/>
        <v>99.999506242263607</v>
      </c>
      <c r="AF2281" s="32">
        <f t="shared" si="6228"/>
        <v>6124.4610000000002</v>
      </c>
      <c r="AG2281" s="32">
        <f t="shared" si="6229"/>
        <v>0</v>
      </c>
      <c r="AH2281" s="32">
        <f t="shared" si="6230"/>
        <v>0</v>
      </c>
      <c r="AI2281" s="32">
        <f t="shared" si="6231"/>
        <v>0</v>
      </c>
      <c r="AJ2281" s="32">
        <f t="shared" si="6232"/>
        <v>0</v>
      </c>
      <c r="AK2281" s="32">
        <f t="shared" si="6233"/>
        <v>0</v>
      </c>
      <c r="AL2281" s="32">
        <f t="shared" si="6076"/>
        <v>6124.4610000000002</v>
      </c>
      <c r="AM2281" s="32">
        <f t="shared" si="6077"/>
        <v>450.83899999999994</v>
      </c>
    </row>
    <row r="2282" spans="2:40" ht="62.4" x14ac:dyDescent="0.3">
      <c r="B2282" s="30" t="s">
        <v>847</v>
      </c>
      <c r="C2282" s="30" t="s">
        <v>38</v>
      </c>
      <c r="D2282" s="30" t="s">
        <v>40</v>
      </c>
      <c r="E2282" s="15" t="str">
        <f t="shared" si="6111"/>
        <v>0113</v>
      </c>
      <c r="F2282" s="30" t="s">
        <v>689</v>
      </c>
      <c r="G2282" s="30" t="s">
        <v>370</v>
      </c>
      <c r="H2282" s="31" t="s">
        <v>371</v>
      </c>
      <c r="I2282" s="32">
        <v>4911</v>
      </c>
      <c r="J2282" s="32">
        <v>4911</v>
      </c>
      <c r="K2282" s="32">
        <v>4911</v>
      </c>
      <c r="L2282" s="32">
        <v>1664.3</v>
      </c>
      <c r="M2282" s="32">
        <v>1664.3</v>
      </c>
      <c r="N2282" s="32">
        <v>1664.3</v>
      </c>
      <c r="O2282" s="32">
        <v>0</v>
      </c>
      <c r="P2282" s="32">
        <v>0</v>
      </c>
      <c r="Q2282" s="32">
        <v>0</v>
      </c>
      <c r="R2282" s="32">
        <v>0</v>
      </c>
      <c r="S2282" s="32">
        <v>0</v>
      </c>
      <c r="T2282" s="32">
        <v>0</v>
      </c>
      <c r="U2282" s="32">
        <v>0</v>
      </c>
      <c r="V2282" s="32">
        <f t="shared" si="6112"/>
        <v>6575.3</v>
      </c>
      <c r="W2282" s="32"/>
      <c r="X2282" s="32"/>
      <c r="Y2282" s="32"/>
      <c r="Z2282" s="32"/>
      <c r="AA2282" s="32"/>
      <c r="AB2282" s="32">
        <v>5968.4981200000002</v>
      </c>
      <c r="AC2282" s="33">
        <v>6124.4610000000002</v>
      </c>
      <c r="AD2282" s="33">
        <v>6124.4307600000002</v>
      </c>
      <c r="AE2282" s="34">
        <f t="shared" ref="AE2282:AE2345" si="6234">AD2282/AC2282*100</f>
        <v>99.999506242263607</v>
      </c>
      <c r="AF2282" s="32">
        <v>6124.4610000000002</v>
      </c>
      <c r="AG2282" s="32">
        <v>0</v>
      </c>
      <c r="AH2282" s="32">
        <v>0</v>
      </c>
      <c r="AI2282" s="32">
        <v>0</v>
      </c>
      <c r="AJ2282" s="32">
        <v>0</v>
      </c>
      <c r="AK2282" s="32">
        <v>0</v>
      </c>
      <c r="AL2282" s="32">
        <f t="shared" ref="AL2282:AL2345" si="6235">AF2282+AH2282+AK2282+AI2282+AJ2282+AG2282</f>
        <v>6124.4610000000002</v>
      </c>
      <c r="AM2282" s="32">
        <f t="shared" ref="AM2282:AM2345" si="6236">V2282-AL2282</f>
        <v>450.83899999999994</v>
      </c>
      <c r="AN2282" s="12"/>
    </row>
    <row r="2283" spans="2:40" ht="46.8" x14ac:dyDescent="0.3">
      <c r="B2283" s="30" t="s">
        <v>847</v>
      </c>
      <c r="C2283" s="30" t="s">
        <v>38</v>
      </c>
      <c r="D2283" s="30" t="s">
        <v>40</v>
      </c>
      <c r="E2283" s="15" t="str">
        <f t="shared" si="6111"/>
        <v>0113</v>
      </c>
      <c r="F2283" s="30" t="s">
        <v>691</v>
      </c>
      <c r="G2283" s="30"/>
      <c r="H2283" s="31" t="s">
        <v>692</v>
      </c>
      <c r="I2283" s="32">
        <f t="shared" si="6208"/>
        <v>3659.5</v>
      </c>
      <c r="J2283" s="32">
        <f t="shared" si="6209"/>
        <v>3659.5</v>
      </c>
      <c r="K2283" s="32">
        <f t="shared" si="6210"/>
        <v>3659.5</v>
      </c>
      <c r="L2283" s="32">
        <f t="shared" si="6211"/>
        <v>179.3</v>
      </c>
      <c r="M2283" s="32">
        <f t="shared" si="6212"/>
        <v>332.9</v>
      </c>
      <c r="N2283" s="32">
        <f t="shared" si="6213"/>
        <v>492.6</v>
      </c>
      <c r="O2283" s="32">
        <f t="shared" si="6214"/>
        <v>0</v>
      </c>
      <c r="P2283" s="32">
        <f t="shared" si="6215"/>
        <v>0</v>
      </c>
      <c r="Q2283" s="32">
        <f t="shared" si="6216"/>
        <v>0</v>
      </c>
      <c r="R2283" s="32">
        <f t="shared" si="6217"/>
        <v>0</v>
      </c>
      <c r="S2283" s="32">
        <f t="shared" si="6218"/>
        <v>0</v>
      </c>
      <c r="T2283" s="32">
        <f t="shared" si="6219"/>
        <v>0</v>
      </c>
      <c r="U2283" s="32">
        <v>0</v>
      </c>
      <c r="V2283" s="32">
        <f t="shared" si="6112"/>
        <v>3838.8</v>
      </c>
      <c r="W2283" s="32">
        <f t="shared" si="6220"/>
        <v>0</v>
      </c>
      <c r="X2283" s="32">
        <f t="shared" si="6221"/>
        <v>0</v>
      </c>
      <c r="Y2283" s="32">
        <f t="shared" si="6222"/>
        <v>0</v>
      </c>
      <c r="Z2283" s="32">
        <f t="shared" si="6223"/>
        <v>0</v>
      </c>
      <c r="AA2283" s="32">
        <f t="shared" si="6224"/>
        <v>0</v>
      </c>
      <c r="AB2283" s="32">
        <f t="shared" si="6225"/>
        <v>2837.23009</v>
      </c>
      <c r="AC2283" s="33">
        <f t="shared" si="6226"/>
        <v>3835.8235200000004</v>
      </c>
      <c r="AD2283" s="33">
        <f t="shared" si="6227"/>
        <v>3734.7067500000003</v>
      </c>
      <c r="AE2283" s="34">
        <f t="shared" si="6234"/>
        <v>97.363883675232273</v>
      </c>
      <c r="AF2283" s="32">
        <f t="shared" si="6228"/>
        <v>3835.8235199999999</v>
      </c>
      <c r="AG2283" s="32">
        <f t="shared" si="6229"/>
        <v>0</v>
      </c>
      <c r="AH2283" s="32">
        <f t="shared" si="6230"/>
        <v>0</v>
      </c>
      <c r="AI2283" s="32">
        <f t="shared" si="6231"/>
        <v>0</v>
      </c>
      <c r="AJ2283" s="32">
        <f t="shared" si="6232"/>
        <v>0</v>
      </c>
      <c r="AK2283" s="32">
        <f t="shared" si="6233"/>
        <v>0</v>
      </c>
      <c r="AL2283" s="32">
        <f t="shared" si="6235"/>
        <v>3835.8235199999999</v>
      </c>
      <c r="AM2283" s="32">
        <f t="shared" si="6236"/>
        <v>2.9764800000002651</v>
      </c>
    </row>
    <row r="2284" spans="2:40" ht="31.2" x14ac:dyDescent="0.3">
      <c r="B2284" s="30" t="s">
        <v>847</v>
      </c>
      <c r="C2284" s="30" t="s">
        <v>38</v>
      </c>
      <c r="D2284" s="30" t="s">
        <v>40</v>
      </c>
      <c r="E2284" s="15" t="str">
        <f t="shared" si="6111"/>
        <v>0113</v>
      </c>
      <c r="F2284" s="30" t="s">
        <v>693</v>
      </c>
      <c r="G2284" s="30"/>
      <c r="H2284" s="31" t="s">
        <v>694</v>
      </c>
      <c r="I2284" s="32">
        <f t="shared" ref="I2284:T2284" si="6237">I2285+I2287</f>
        <v>3659.5</v>
      </c>
      <c r="J2284" s="32">
        <f t="shared" si="6237"/>
        <v>3659.5</v>
      </c>
      <c r="K2284" s="32">
        <f t="shared" si="6237"/>
        <v>3659.5</v>
      </c>
      <c r="L2284" s="32">
        <f t="shared" si="6237"/>
        <v>179.3</v>
      </c>
      <c r="M2284" s="32">
        <f t="shared" si="6237"/>
        <v>332.9</v>
      </c>
      <c r="N2284" s="32">
        <f t="shared" si="6237"/>
        <v>492.6</v>
      </c>
      <c r="O2284" s="32">
        <f t="shared" si="6237"/>
        <v>0</v>
      </c>
      <c r="P2284" s="32">
        <f t="shared" si="6237"/>
        <v>0</v>
      </c>
      <c r="Q2284" s="32">
        <f t="shared" si="6237"/>
        <v>0</v>
      </c>
      <c r="R2284" s="32">
        <f t="shared" si="6237"/>
        <v>0</v>
      </c>
      <c r="S2284" s="32">
        <f t="shared" si="6237"/>
        <v>0</v>
      </c>
      <c r="T2284" s="32">
        <f t="shared" si="6237"/>
        <v>0</v>
      </c>
      <c r="U2284" s="32">
        <v>0</v>
      </c>
      <c r="V2284" s="32">
        <f t="shared" si="6112"/>
        <v>3838.8</v>
      </c>
      <c r="W2284" s="32">
        <f t="shared" ref="W2284:AD2284" si="6238">W2285+W2287</f>
        <v>0</v>
      </c>
      <c r="X2284" s="32">
        <f t="shared" si="6238"/>
        <v>0</v>
      </c>
      <c r="Y2284" s="32">
        <f t="shared" si="6238"/>
        <v>0</v>
      </c>
      <c r="Z2284" s="32">
        <f t="shared" si="6238"/>
        <v>0</v>
      </c>
      <c r="AA2284" s="32">
        <f t="shared" si="6238"/>
        <v>0</v>
      </c>
      <c r="AB2284" s="32">
        <f t="shared" si="6238"/>
        <v>2837.23009</v>
      </c>
      <c r="AC2284" s="33">
        <f t="shared" si="6238"/>
        <v>3835.8235200000004</v>
      </c>
      <c r="AD2284" s="33">
        <f t="shared" si="6238"/>
        <v>3734.7067500000003</v>
      </c>
      <c r="AE2284" s="34">
        <f t="shared" si="6234"/>
        <v>97.363883675232273</v>
      </c>
      <c r="AF2284" s="32">
        <f t="shared" ref="AF2284:AK2284" si="6239">AF2285+AF2287</f>
        <v>3835.8235199999999</v>
      </c>
      <c r="AG2284" s="32">
        <f t="shared" si="6239"/>
        <v>0</v>
      </c>
      <c r="AH2284" s="32">
        <f t="shared" si="6239"/>
        <v>0</v>
      </c>
      <c r="AI2284" s="32">
        <f t="shared" si="6239"/>
        <v>0</v>
      </c>
      <c r="AJ2284" s="32">
        <f t="shared" si="6239"/>
        <v>0</v>
      </c>
      <c r="AK2284" s="32">
        <f t="shared" si="6239"/>
        <v>0</v>
      </c>
      <c r="AL2284" s="32">
        <f t="shared" si="6235"/>
        <v>3835.8235199999999</v>
      </c>
      <c r="AM2284" s="32">
        <f t="shared" si="6236"/>
        <v>2.9764800000002651</v>
      </c>
    </row>
    <row r="2285" spans="2:40" ht="31.2" x14ac:dyDescent="0.3">
      <c r="B2285" s="30" t="s">
        <v>847</v>
      </c>
      <c r="C2285" s="30" t="s">
        <v>38</v>
      </c>
      <c r="D2285" s="30" t="s">
        <v>40</v>
      </c>
      <c r="E2285" s="15" t="str">
        <f t="shared" si="6111"/>
        <v>0113</v>
      </c>
      <c r="F2285" s="30" t="s">
        <v>693</v>
      </c>
      <c r="G2285" s="30" t="s">
        <v>50</v>
      </c>
      <c r="H2285" s="31" t="s">
        <v>51</v>
      </c>
      <c r="I2285" s="32">
        <f t="shared" ref="I2285:T2285" si="6240">I2286</f>
        <v>3589.5</v>
      </c>
      <c r="J2285" s="32">
        <f t="shared" si="6240"/>
        <v>3589.5</v>
      </c>
      <c r="K2285" s="32">
        <f t="shared" si="6240"/>
        <v>3589.5</v>
      </c>
      <c r="L2285" s="32">
        <f t="shared" si="6240"/>
        <v>179.3</v>
      </c>
      <c r="M2285" s="32">
        <f t="shared" si="6240"/>
        <v>332.9</v>
      </c>
      <c r="N2285" s="32">
        <f t="shared" si="6240"/>
        <v>492.6</v>
      </c>
      <c r="O2285" s="32">
        <f t="shared" si="6240"/>
        <v>0</v>
      </c>
      <c r="P2285" s="32">
        <f t="shared" si="6240"/>
        <v>0</v>
      </c>
      <c r="Q2285" s="32">
        <f t="shared" si="6240"/>
        <v>0</v>
      </c>
      <c r="R2285" s="32">
        <f t="shared" si="6240"/>
        <v>0</v>
      </c>
      <c r="S2285" s="32">
        <f t="shared" si="6240"/>
        <v>0</v>
      </c>
      <c r="T2285" s="32">
        <f t="shared" si="6240"/>
        <v>0</v>
      </c>
      <c r="U2285" s="32">
        <v>0</v>
      </c>
      <c r="V2285" s="32">
        <f t="shared" si="6112"/>
        <v>3768.8</v>
      </c>
      <c r="W2285" s="32">
        <f t="shared" ref="W2285:AD2285" si="6241">W2286</f>
        <v>0</v>
      </c>
      <c r="X2285" s="32">
        <f t="shared" si="6241"/>
        <v>0</v>
      </c>
      <c r="Y2285" s="32">
        <f t="shared" si="6241"/>
        <v>0</v>
      </c>
      <c r="Z2285" s="32">
        <f t="shared" si="6241"/>
        <v>0</v>
      </c>
      <c r="AA2285" s="32">
        <f t="shared" si="6241"/>
        <v>0</v>
      </c>
      <c r="AB2285" s="32">
        <f t="shared" si="6241"/>
        <v>2774.0080899999998</v>
      </c>
      <c r="AC2285" s="33">
        <f t="shared" si="6241"/>
        <v>3772.6015200000002</v>
      </c>
      <c r="AD2285" s="33">
        <f t="shared" si="6241"/>
        <v>3671.4847500000001</v>
      </c>
      <c r="AE2285" s="34">
        <f t="shared" si="6234"/>
        <v>97.319707118179807</v>
      </c>
      <c r="AF2285" s="32">
        <f t="shared" ref="AF2285:AK2285" si="6242">AF2286</f>
        <v>3765.8235199999999</v>
      </c>
      <c r="AG2285" s="32">
        <f t="shared" si="6242"/>
        <v>0</v>
      </c>
      <c r="AH2285" s="32">
        <f t="shared" si="6242"/>
        <v>0</v>
      </c>
      <c r="AI2285" s="32">
        <f t="shared" si="6242"/>
        <v>0</v>
      </c>
      <c r="AJ2285" s="32">
        <f t="shared" si="6242"/>
        <v>0</v>
      </c>
      <c r="AK2285" s="32">
        <f t="shared" si="6242"/>
        <v>0</v>
      </c>
      <c r="AL2285" s="32">
        <f t="shared" si="6235"/>
        <v>3765.8235199999999</v>
      </c>
      <c r="AM2285" s="32">
        <f t="shared" si="6236"/>
        <v>2.9764800000002651</v>
      </c>
    </row>
    <row r="2286" spans="2:40" ht="31.2" x14ac:dyDescent="0.3">
      <c r="B2286" s="30" t="s">
        <v>847</v>
      </c>
      <c r="C2286" s="30" t="s">
        <v>38</v>
      </c>
      <c r="D2286" s="30" t="s">
        <v>40</v>
      </c>
      <c r="E2286" s="15" t="str">
        <f t="shared" si="6111"/>
        <v>0113</v>
      </c>
      <c r="F2286" s="30" t="s">
        <v>693</v>
      </c>
      <c r="G2286" s="30" t="s">
        <v>52</v>
      </c>
      <c r="H2286" s="31" t="s">
        <v>53</v>
      </c>
      <c r="I2286" s="32">
        <v>3589.5</v>
      </c>
      <c r="J2286" s="32">
        <v>3589.5</v>
      </c>
      <c r="K2286" s="32">
        <v>3589.5</v>
      </c>
      <c r="L2286" s="32">
        <v>179.3</v>
      </c>
      <c r="M2286" s="32">
        <v>332.9</v>
      </c>
      <c r="N2286" s="32">
        <v>492.6</v>
      </c>
      <c r="O2286" s="32">
        <v>0</v>
      </c>
      <c r="P2286" s="32">
        <v>0</v>
      </c>
      <c r="Q2286" s="32">
        <v>0</v>
      </c>
      <c r="R2286" s="32">
        <v>0</v>
      </c>
      <c r="S2286" s="32">
        <v>0</v>
      </c>
      <c r="T2286" s="32">
        <v>0</v>
      </c>
      <c r="U2286" s="32">
        <v>0</v>
      </c>
      <c r="V2286" s="32">
        <f t="shared" si="6112"/>
        <v>3768.8</v>
      </c>
      <c r="W2286" s="32"/>
      <c r="X2286" s="32"/>
      <c r="Y2286" s="32"/>
      <c r="Z2286" s="32"/>
      <c r="AA2286" s="32"/>
      <c r="AB2286" s="32">
        <v>2774.0080899999998</v>
      </c>
      <c r="AC2286" s="33">
        <v>3772.6015200000002</v>
      </c>
      <c r="AD2286" s="33">
        <v>3671.4847500000001</v>
      </c>
      <c r="AE2286" s="34">
        <f t="shared" si="6234"/>
        <v>97.319707118179807</v>
      </c>
      <c r="AF2286" s="32">
        <v>3765.8235199999999</v>
      </c>
      <c r="AG2286" s="32">
        <v>0</v>
      </c>
      <c r="AH2286" s="32">
        <v>0</v>
      </c>
      <c r="AI2286" s="32">
        <v>0</v>
      </c>
      <c r="AJ2286" s="32">
        <v>0</v>
      </c>
      <c r="AK2286" s="32">
        <v>0</v>
      </c>
      <c r="AL2286" s="32">
        <f t="shared" si="6235"/>
        <v>3765.8235199999999</v>
      </c>
      <c r="AM2286" s="32">
        <f t="shared" si="6236"/>
        <v>2.9764800000002651</v>
      </c>
      <c r="AN2286" s="12"/>
    </row>
    <row r="2287" spans="2:40" x14ac:dyDescent="0.3">
      <c r="B2287" s="30" t="s">
        <v>847</v>
      </c>
      <c r="C2287" s="30" t="s">
        <v>38</v>
      </c>
      <c r="D2287" s="30" t="s">
        <v>40</v>
      </c>
      <c r="E2287" s="15" t="str">
        <f t="shared" si="6111"/>
        <v>0113</v>
      </c>
      <c r="F2287" s="30" t="s">
        <v>693</v>
      </c>
      <c r="G2287" s="30" t="s">
        <v>56</v>
      </c>
      <c r="H2287" s="31" t="s">
        <v>57</v>
      </c>
      <c r="I2287" s="32">
        <f t="shared" ref="I2287:T2287" si="6243">I2288</f>
        <v>70</v>
      </c>
      <c r="J2287" s="32">
        <f t="shared" si="6243"/>
        <v>70</v>
      </c>
      <c r="K2287" s="32">
        <f t="shared" si="6243"/>
        <v>70</v>
      </c>
      <c r="L2287" s="32">
        <f t="shared" si="6243"/>
        <v>0</v>
      </c>
      <c r="M2287" s="32">
        <f t="shared" si="6243"/>
        <v>0</v>
      </c>
      <c r="N2287" s="32">
        <f t="shared" si="6243"/>
        <v>0</v>
      </c>
      <c r="O2287" s="32">
        <f t="shared" si="6243"/>
        <v>0</v>
      </c>
      <c r="P2287" s="32">
        <f t="shared" si="6243"/>
        <v>0</v>
      </c>
      <c r="Q2287" s="32">
        <f t="shared" si="6243"/>
        <v>0</v>
      </c>
      <c r="R2287" s="32">
        <f t="shared" si="6243"/>
        <v>0</v>
      </c>
      <c r="S2287" s="32">
        <f t="shared" si="6243"/>
        <v>0</v>
      </c>
      <c r="T2287" s="32">
        <f t="shared" si="6243"/>
        <v>0</v>
      </c>
      <c r="U2287" s="32">
        <v>0</v>
      </c>
      <c r="V2287" s="32">
        <f t="shared" si="6112"/>
        <v>70</v>
      </c>
      <c r="W2287" s="32">
        <f t="shared" ref="W2287:AD2287" si="6244">W2288</f>
        <v>0</v>
      </c>
      <c r="X2287" s="32">
        <f t="shared" si="6244"/>
        <v>0</v>
      </c>
      <c r="Y2287" s="32">
        <f t="shared" si="6244"/>
        <v>0</v>
      </c>
      <c r="Z2287" s="32">
        <f t="shared" si="6244"/>
        <v>0</v>
      </c>
      <c r="AA2287" s="32">
        <f t="shared" si="6244"/>
        <v>0</v>
      </c>
      <c r="AB2287" s="32">
        <f t="shared" si="6244"/>
        <v>63.222000000000001</v>
      </c>
      <c r="AC2287" s="33">
        <f t="shared" si="6244"/>
        <v>63.222000000000001</v>
      </c>
      <c r="AD2287" s="33">
        <f t="shared" si="6244"/>
        <v>63.222000000000001</v>
      </c>
      <c r="AE2287" s="34">
        <f t="shared" si="6234"/>
        <v>100</v>
      </c>
      <c r="AF2287" s="32">
        <f t="shared" ref="AF2287:AK2287" si="6245">AF2288</f>
        <v>70</v>
      </c>
      <c r="AG2287" s="32">
        <f t="shared" si="6245"/>
        <v>0</v>
      </c>
      <c r="AH2287" s="32">
        <f t="shared" si="6245"/>
        <v>0</v>
      </c>
      <c r="AI2287" s="32">
        <f t="shared" si="6245"/>
        <v>0</v>
      </c>
      <c r="AJ2287" s="32">
        <f t="shared" si="6245"/>
        <v>0</v>
      </c>
      <c r="AK2287" s="32">
        <f t="shared" si="6245"/>
        <v>0</v>
      </c>
      <c r="AL2287" s="32">
        <f t="shared" si="6235"/>
        <v>70</v>
      </c>
      <c r="AM2287" s="32">
        <f t="shared" si="6236"/>
        <v>0</v>
      </c>
    </row>
    <row r="2288" spans="2:40" x14ac:dyDescent="0.3">
      <c r="B2288" s="30" t="s">
        <v>847</v>
      </c>
      <c r="C2288" s="30" t="s">
        <v>38</v>
      </c>
      <c r="D2288" s="30" t="s">
        <v>40</v>
      </c>
      <c r="E2288" s="15" t="str">
        <f t="shared" si="6111"/>
        <v>0113</v>
      </c>
      <c r="F2288" s="30" t="s">
        <v>693</v>
      </c>
      <c r="G2288" s="30" t="s">
        <v>60</v>
      </c>
      <c r="H2288" s="31" t="s">
        <v>61</v>
      </c>
      <c r="I2288" s="32">
        <v>70</v>
      </c>
      <c r="J2288" s="32">
        <v>70</v>
      </c>
      <c r="K2288" s="32">
        <v>70</v>
      </c>
      <c r="L2288" s="32"/>
      <c r="M2288" s="32"/>
      <c r="N2288" s="32"/>
      <c r="O2288" s="32">
        <v>0</v>
      </c>
      <c r="P2288" s="32">
        <v>0</v>
      </c>
      <c r="Q2288" s="32">
        <v>0</v>
      </c>
      <c r="R2288" s="32">
        <v>0</v>
      </c>
      <c r="S2288" s="32">
        <v>0</v>
      </c>
      <c r="T2288" s="32">
        <v>0</v>
      </c>
      <c r="U2288" s="32">
        <v>0</v>
      </c>
      <c r="V2288" s="32">
        <f t="shared" si="6112"/>
        <v>70</v>
      </c>
      <c r="W2288" s="32"/>
      <c r="X2288" s="32"/>
      <c r="Y2288" s="32"/>
      <c r="Z2288" s="32"/>
      <c r="AA2288" s="32"/>
      <c r="AB2288" s="32">
        <v>63.222000000000001</v>
      </c>
      <c r="AC2288" s="33">
        <v>63.222000000000001</v>
      </c>
      <c r="AD2288" s="33">
        <v>63.222000000000001</v>
      </c>
      <c r="AE2288" s="34">
        <f t="shared" si="6234"/>
        <v>100</v>
      </c>
      <c r="AF2288" s="32">
        <v>70</v>
      </c>
      <c r="AG2288" s="32">
        <v>0</v>
      </c>
      <c r="AH2288" s="32">
        <v>0</v>
      </c>
      <c r="AI2288" s="32">
        <v>0</v>
      </c>
      <c r="AJ2288" s="32">
        <v>0</v>
      </c>
      <c r="AK2288" s="32">
        <v>0</v>
      </c>
      <c r="AL2288" s="32">
        <f t="shared" si="6235"/>
        <v>70</v>
      </c>
      <c r="AM2288" s="32">
        <f t="shared" si="6236"/>
        <v>0</v>
      </c>
      <c r="AN2288" s="12"/>
    </row>
    <row r="2289" spans="2:40" ht="31.2" hidden="1" customHeight="1" x14ac:dyDescent="0.3">
      <c r="B2289" s="30" t="s">
        <v>847</v>
      </c>
      <c r="C2289" s="30" t="s">
        <v>38</v>
      </c>
      <c r="D2289" s="30" t="s">
        <v>40</v>
      </c>
      <c r="E2289" s="15" t="str">
        <f t="shared" ref="E2289:E2352" si="6246">CONCATENATE(C2289,D2289)</f>
        <v>0113</v>
      </c>
      <c r="F2289" s="30" t="s">
        <v>342</v>
      </c>
      <c r="G2289" s="30"/>
      <c r="H2289" s="31" t="s">
        <v>343</v>
      </c>
      <c r="I2289" s="32">
        <f t="shared" ref="I2289:T2289" si="6247">I2290</f>
        <v>0</v>
      </c>
      <c r="J2289" s="32">
        <f t="shared" si="6247"/>
        <v>0</v>
      </c>
      <c r="K2289" s="32">
        <f t="shared" si="6247"/>
        <v>0</v>
      </c>
      <c r="L2289" s="32">
        <f t="shared" si="6247"/>
        <v>0</v>
      </c>
      <c r="M2289" s="32">
        <f t="shared" si="6247"/>
        <v>0</v>
      </c>
      <c r="N2289" s="32">
        <f t="shared" si="6247"/>
        <v>0</v>
      </c>
      <c r="O2289" s="32">
        <f t="shared" si="6247"/>
        <v>0</v>
      </c>
      <c r="P2289" s="32">
        <f t="shared" si="6247"/>
        <v>0</v>
      </c>
      <c r="Q2289" s="32">
        <f t="shared" si="6247"/>
        <v>0</v>
      </c>
      <c r="R2289" s="32">
        <f t="shared" si="6247"/>
        <v>0</v>
      </c>
      <c r="S2289" s="32">
        <f t="shared" si="6247"/>
        <v>0</v>
      </c>
      <c r="T2289" s="32">
        <f t="shared" si="6247"/>
        <v>0</v>
      </c>
      <c r="U2289" s="32">
        <v>0</v>
      </c>
      <c r="V2289" s="32">
        <f t="shared" ref="V2289:V2352" si="6248">I2289+L2289+U2289+T2289+S2289+R2289+Q2289+P2289+O2289</f>
        <v>0</v>
      </c>
      <c r="W2289" s="32">
        <f t="shared" ref="W2289:AD2289" si="6249">W2290</f>
        <v>0</v>
      </c>
      <c r="X2289" s="32">
        <f t="shared" si="6249"/>
        <v>0</v>
      </c>
      <c r="Y2289" s="32">
        <f t="shared" si="6249"/>
        <v>0</v>
      </c>
      <c r="Z2289" s="32">
        <f t="shared" si="6249"/>
        <v>0</v>
      </c>
      <c r="AA2289" s="32">
        <f t="shared" si="6249"/>
        <v>0</v>
      </c>
      <c r="AB2289" s="32">
        <f t="shared" si="6249"/>
        <v>0</v>
      </c>
      <c r="AC2289" s="33">
        <f t="shared" si="6249"/>
        <v>0</v>
      </c>
      <c r="AD2289" s="33">
        <f t="shared" si="6249"/>
        <v>0</v>
      </c>
      <c r="AE2289" s="34" t="e">
        <f t="shared" si="6234"/>
        <v>#DIV/0!</v>
      </c>
      <c r="AF2289" s="35">
        <f t="shared" ref="AF2289:AK2289" si="6250">AF2290</f>
        <v>0</v>
      </c>
      <c r="AG2289" s="35">
        <f t="shared" si="6250"/>
        <v>0</v>
      </c>
      <c r="AH2289" s="36">
        <f t="shared" si="6250"/>
        <v>0</v>
      </c>
      <c r="AI2289" s="36">
        <f t="shared" si="6250"/>
        <v>0</v>
      </c>
      <c r="AJ2289" s="36">
        <f t="shared" si="6250"/>
        <v>0</v>
      </c>
      <c r="AK2289" s="36">
        <f t="shared" si="6250"/>
        <v>0</v>
      </c>
      <c r="AL2289" s="36">
        <f t="shared" si="6235"/>
        <v>0</v>
      </c>
      <c r="AM2289" s="36">
        <f t="shared" si="6236"/>
        <v>0</v>
      </c>
      <c r="AN2289" s="37" t="s">
        <v>35</v>
      </c>
    </row>
    <row r="2290" spans="2:40" ht="62.4" hidden="1" customHeight="1" x14ac:dyDescent="0.3">
      <c r="B2290" s="30" t="s">
        <v>847</v>
      </c>
      <c r="C2290" s="30" t="s">
        <v>38</v>
      </c>
      <c r="D2290" s="30" t="s">
        <v>40</v>
      </c>
      <c r="E2290" s="15" t="str">
        <f t="shared" si="6246"/>
        <v>0113</v>
      </c>
      <c r="F2290" s="30" t="s">
        <v>344</v>
      </c>
      <c r="G2290" s="30"/>
      <c r="H2290" s="31" t="s">
        <v>345</v>
      </c>
      <c r="I2290" s="32">
        <f t="shared" ref="I2290:T2290" si="6251">I2291+I2294</f>
        <v>0</v>
      </c>
      <c r="J2290" s="32">
        <f t="shared" si="6251"/>
        <v>0</v>
      </c>
      <c r="K2290" s="32">
        <f t="shared" si="6251"/>
        <v>0</v>
      </c>
      <c r="L2290" s="32">
        <f t="shared" si="6251"/>
        <v>0</v>
      </c>
      <c r="M2290" s="32">
        <f t="shared" si="6251"/>
        <v>0</v>
      </c>
      <c r="N2290" s="32">
        <f t="shared" si="6251"/>
        <v>0</v>
      </c>
      <c r="O2290" s="32">
        <f t="shared" si="6251"/>
        <v>0</v>
      </c>
      <c r="P2290" s="32">
        <f t="shared" si="6251"/>
        <v>0</v>
      </c>
      <c r="Q2290" s="32">
        <f t="shared" si="6251"/>
        <v>0</v>
      </c>
      <c r="R2290" s="32">
        <f t="shared" si="6251"/>
        <v>0</v>
      </c>
      <c r="S2290" s="32">
        <f t="shared" si="6251"/>
        <v>0</v>
      </c>
      <c r="T2290" s="32">
        <f t="shared" si="6251"/>
        <v>0</v>
      </c>
      <c r="U2290" s="32">
        <v>0</v>
      </c>
      <c r="V2290" s="32">
        <f t="shared" si="6248"/>
        <v>0</v>
      </c>
      <c r="W2290" s="32">
        <f t="shared" ref="W2290:AD2290" si="6252">W2291+W2294</f>
        <v>0</v>
      </c>
      <c r="X2290" s="32">
        <f t="shared" si="6252"/>
        <v>0</v>
      </c>
      <c r="Y2290" s="32">
        <f t="shared" si="6252"/>
        <v>0</v>
      </c>
      <c r="Z2290" s="32">
        <f t="shared" si="6252"/>
        <v>0</v>
      </c>
      <c r="AA2290" s="32">
        <f t="shared" si="6252"/>
        <v>0</v>
      </c>
      <c r="AB2290" s="32">
        <f t="shared" si="6252"/>
        <v>0</v>
      </c>
      <c r="AC2290" s="33">
        <f t="shared" si="6252"/>
        <v>0</v>
      </c>
      <c r="AD2290" s="33">
        <f t="shared" si="6252"/>
        <v>0</v>
      </c>
      <c r="AE2290" s="34" t="e">
        <f t="shared" si="6234"/>
        <v>#DIV/0!</v>
      </c>
      <c r="AF2290" s="35">
        <f t="shared" ref="AF2290:AK2290" si="6253">AF2291+AF2294</f>
        <v>0</v>
      </c>
      <c r="AG2290" s="35">
        <f t="shared" si="6253"/>
        <v>0</v>
      </c>
      <c r="AH2290" s="36">
        <f t="shared" si="6253"/>
        <v>0</v>
      </c>
      <c r="AI2290" s="36">
        <f t="shared" si="6253"/>
        <v>0</v>
      </c>
      <c r="AJ2290" s="36">
        <f t="shared" si="6253"/>
        <v>0</v>
      </c>
      <c r="AK2290" s="36">
        <f t="shared" si="6253"/>
        <v>0</v>
      </c>
      <c r="AL2290" s="36">
        <f t="shared" si="6235"/>
        <v>0</v>
      </c>
      <c r="AM2290" s="36">
        <f t="shared" si="6236"/>
        <v>0</v>
      </c>
      <c r="AN2290" s="37" t="s">
        <v>35</v>
      </c>
    </row>
    <row r="2291" spans="2:40" ht="78" hidden="1" customHeight="1" x14ac:dyDescent="0.3">
      <c r="B2291" s="30" t="s">
        <v>847</v>
      </c>
      <c r="C2291" s="30" t="s">
        <v>38</v>
      </c>
      <c r="D2291" s="30" t="s">
        <v>40</v>
      </c>
      <c r="E2291" s="15" t="str">
        <f t="shared" si="6246"/>
        <v>0113</v>
      </c>
      <c r="F2291" s="30" t="s">
        <v>395</v>
      </c>
      <c r="G2291" s="30"/>
      <c r="H2291" s="31" t="s">
        <v>396</v>
      </c>
      <c r="I2291" s="32">
        <f t="shared" ref="I2291:I2295" si="6254">I2292</f>
        <v>0</v>
      </c>
      <c r="J2291" s="32">
        <f t="shared" ref="J2291:J2295" si="6255">J2292</f>
        <v>0</v>
      </c>
      <c r="K2291" s="32">
        <f t="shared" ref="K2291:K2295" si="6256">K2292</f>
        <v>0</v>
      </c>
      <c r="L2291" s="32">
        <f t="shared" ref="L2291:L2295" si="6257">L2292</f>
        <v>0</v>
      </c>
      <c r="M2291" s="32">
        <f t="shared" ref="M2291:M2295" si="6258">M2292</f>
        <v>0</v>
      </c>
      <c r="N2291" s="32">
        <f t="shared" ref="N2291:N2295" si="6259">N2292</f>
        <v>0</v>
      </c>
      <c r="O2291" s="32">
        <f t="shared" ref="O2291:O2305" si="6260">O2292</f>
        <v>0</v>
      </c>
      <c r="P2291" s="32">
        <f t="shared" ref="P2291:P2305" si="6261">P2292</f>
        <v>0</v>
      </c>
      <c r="Q2291" s="32">
        <f t="shared" ref="Q2291:Q2305" si="6262">Q2292</f>
        <v>0</v>
      </c>
      <c r="R2291" s="32">
        <f t="shared" ref="R2291:R2305" si="6263">R2292</f>
        <v>0</v>
      </c>
      <c r="S2291" s="32">
        <f t="shared" ref="S2291:S2305" si="6264">S2292</f>
        <v>0</v>
      </c>
      <c r="T2291" s="32">
        <f t="shared" ref="T2291:T2295" si="6265">T2292</f>
        <v>0</v>
      </c>
      <c r="U2291" s="32">
        <v>0</v>
      </c>
      <c r="V2291" s="32">
        <f t="shared" si="6248"/>
        <v>0</v>
      </c>
      <c r="W2291" s="32">
        <f t="shared" ref="W2291:W2295" si="6266">W2292</f>
        <v>0</v>
      </c>
      <c r="X2291" s="32">
        <f t="shared" ref="X2291:X2295" si="6267">X2292</f>
        <v>0</v>
      </c>
      <c r="Y2291" s="32">
        <f t="shared" ref="Y2291:Y2295" si="6268">Y2292</f>
        <v>0</v>
      </c>
      <c r="Z2291" s="32">
        <f t="shared" ref="Z2291:Z2295" si="6269">Z2292</f>
        <v>0</v>
      </c>
      <c r="AA2291" s="32">
        <f t="shared" ref="AA2291:AA2295" si="6270">AA2292</f>
        <v>0</v>
      </c>
      <c r="AB2291" s="32">
        <f t="shared" ref="AB2291:AB2305" si="6271">AB2292</f>
        <v>0</v>
      </c>
      <c r="AC2291" s="33">
        <f t="shared" ref="AC2291:AC2305" si="6272">AC2292</f>
        <v>0</v>
      </c>
      <c r="AD2291" s="33">
        <f t="shared" ref="AD2291:AD2305" si="6273">AD2292</f>
        <v>0</v>
      </c>
      <c r="AE2291" s="34" t="e">
        <f t="shared" si="6234"/>
        <v>#DIV/0!</v>
      </c>
      <c r="AF2291" s="35">
        <f t="shared" ref="AF2291:AF2305" si="6274">AF2292</f>
        <v>0</v>
      </c>
      <c r="AG2291" s="35">
        <f t="shared" ref="AG2291:AG2305" si="6275">AG2292</f>
        <v>0</v>
      </c>
      <c r="AH2291" s="36">
        <f t="shared" ref="AH2291:AH2305" si="6276">AH2292</f>
        <v>0</v>
      </c>
      <c r="AI2291" s="36">
        <f t="shared" ref="AI2291:AI2305" si="6277">AI2292</f>
        <v>0</v>
      </c>
      <c r="AJ2291" s="36">
        <f t="shared" ref="AJ2291:AJ2305" si="6278">AJ2292</f>
        <v>0</v>
      </c>
      <c r="AK2291" s="36">
        <f t="shared" ref="AK2291:AK2305" si="6279">AK2292</f>
        <v>0</v>
      </c>
      <c r="AL2291" s="36">
        <f t="shared" si="6235"/>
        <v>0</v>
      </c>
      <c r="AM2291" s="36">
        <f t="shared" si="6236"/>
        <v>0</v>
      </c>
      <c r="AN2291" s="37" t="s">
        <v>35</v>
      </c>
    </row>
    <row r="2292" spans="2:40" ht="31.2" hidden="1" customHeight="1" x14ac:dyDescent="0.3">
      <c r="B2292" s="30" t="s">
        <v>847</v>
      </c>
      <c r="C2292" s="30" t="s">
        <v>38</v>
      </c>
      <c r="D2292" s="30" t="s">
        <v>40</v>
      </c>
      <c r="E2292" s="15" t="str">
        <f t="shared" si="6246"/>
        <v>0113</v>
      </c>
      <c r="F2292" s="30" t="s">
        <v>395</v>
      </c>
      <c r="G2292" s="30" t="s">
        <v>174</v>
      </c>
      <c r="H2292" s="31" t="s">
        <v>175</v>
      </c>
      <c r="I2292" s="32">
        <f t="shared" si="6254"/>
        <v>0</v>
      </c>
      <c r="J2292" s="32">
        <f t="shared" si="6255"/>
        <v>0</v>
      </c>
      <c r="K2292" s="32">
        <f t="shared" si="6256"/>
        <v>0</v>
      </c>
      <c r="L2292" s="32">
        <f t="shared" si="6257"/>
        <v>0</v>
      </c>
      <c r="M2292" s="32">
        <f t="shared" si="6258"/>
        <v>0</v>
      </c>
      <c r="N2292" s="32">
        <f t="shared" si="6259"/>
        <v>0</v>
      </c>
      <c r="O2292" s="32">
        <f t="shared" si="6260"/>
        <v>0</v>
      </c>
      <c r="P2292" s="32">
        <f t="shared" si="6261"/>
        <v>0</v>
      </c>
      <c r="Q2292" s="32">
        <f t="shared" si="6262"/>
        <v>0</v>
      </c>
      <c r="R2292" s="32">
        <f t="shared" si="6263"/>
        <v>0</v>
      </c>
      <c r="S2292" s="32">
        <f t="shared" si="6264"/>
        <v>0</v>
      </c>
      <c r="T2292" s="32">
        <f t="shared" si="6265"/>
        <v>0</v>
      </c>
      <c r="U2292" s="32">
        <v>0</v>
      </c>
      <c r="V2292" s="32">
        <f t="shared" si="6248"/>
        <v>0</v>
      </c>
      <c r="W2292" s="32">
        <f t="shared" si="6266"/>
        <v>0</v>
      </c>
      <c r="X2292" s="32">
        <f t="shared" si="6267"/>
        <v>0</v>
      </c>
      <c r="Y2292" s="32">
        <f t="shared" si="6268"/>
        <v>0</v>
      </c>
      <c r="Z2292" s="32">
        <f t="shared" si="6269"/>
        <v>0</v>
      </c>
      <c r="AA2292" s="32">
        <f t="shared" si="6270"/>
        <v>0</v>
      </c>
      <c r="AB2292" s="32">
        <f t="shared" si="6271"/>
        <v>0</v>
      </c>
      <c r="AC2292" s="33">
        <f t="shared" si="6272"/>
        <v>0</v>
      </c>
      <c r="AD2292" s="33">
        <f t="shared" si="6273"/>
        <v>0</v>
      </c>
      <c r="AE2292" s="34" t="e">
        <f t="shared" si="6234"/>
        <v>#DIV/0!</v>
      </c>
      <c r="AF2292" s="35">
        <f t="shared" si="6274"/>
        <v>0</v>
      </c>
      <c r="AG2292" s="35">
        <f t="shared" si="6275"/>
        <v>0</v>
      </c>
      <c r="AH2292" s="36">
        <f t="shared" si="6276"/>
        <v>0</v>
      </c>
      <c r="AI2292" s="36">
        <f t="shared" si="6277"/>
        <v>0</v>
      </c>
      <c r="AJ2292" s="36">
        <f t="shared" si="6278"/>
        <v>0</v>
      </c>
      <c r="AK2292" s="36">
        <f t="shared" si="6279"/>
        <v>0</v>
      </c>
      <c r="AL2292" s="36">
        <f t="shared" si="6235"/>
        <v>0</v>
      </c>
      <c r="AM2292" s="36">
        <f t="shared" si="6236"/>
        <v>0</v>
      </c>
      <c r="AN2292" s="37" t="s">
        <v>35</v>
      </c>
    </row>
    <row r="2293" spans="2:40" ht="62.4" hidden="1" customHeight="1" x14ac:dyDescent="0.3">
      <c r="B2293" s="30" t="s">
        <v>847</v>
      </c>
      <c r="C2293" s="30" t="s">
        <v>38</v>
      </c>
      <c r="D2293" s="30" t="s">
        <v>40</v>
      </c>
      <c r="E2293" s="15" t="str">
        <f t="shared" si="6246"/>
        <v>0113</v>
      </c>
      <c r="F2293" s="30" t="s">
        <v>395</v>
      </c>
      <c r="G2293" s="30" t="s">
        <v>370</v>
      </c>
      <c r="H2293" s="31" t="s">
        <v>371</v>
      </c>
      <c r="I2293" s="32"/>
      <c r="J2293" s="32"/>
      <c r="K2293" s="32"/>
      <c r="L2293" s="32"/>
      <c r="M2293" s="32"/>
      <c r="N2293" s="32"/>
      <c r="O2293" s="32">
        <v>0</v>
      </c>
      <c r="P2293" s="32">
        <v>0</v>
      </c>
      <c r="Q2293" s="32">
        <v>0</v>
      </c>
      <c r="R2293" s="32">
        <v>0</v>
      </c>
      <c r="S2293" s="32">
        <v>0</v>
      </c>
      <c r="T2293" s="32">
        <v>0</v>
      </c>
      <c r="U2293" s="32">
        <v>0</v>
      </c>
      <c r="V2293" s="32">
        <f t="shared" si="6248"/>
        <v>0</v>
      </c>
      <c r="W2293" s="32"/>
      <c r="X2293" s="32"/>
      <c r="Y2293" s="32"/>
      <c r="Z2293" s="32"/>
      <c r="AA2293" s="32"/>
      <c r="AB2293" s="32">
        <v>0</v>
      </c>
      <c r="AC2293" s="33">
        <v>0</v>
      </c>
      <c r="AD2293" s="33">
        <v>0</v>
      </c>
      <c r="AE2293" s="34" t="e">
        <f t="shared" si="6234"/>
        <v>#DIV/0!</v>
      </c>
      <c r="AF2293" s="35">
        <v>0</v>
      </c>
      <c r="AG2293" s="35">
        <v>0</v>
      </c>
      <c r="AH2293" s="36">
        <v>0</v>
      </c>
      <c r="AI2293" s="36">
        <v>0</v>
      </c>
      <c r="AJ2293" s="36">
        <v>0</v>
      </c>
      <c r="AK2293" s="36">
        <v>0</v>
      </c>
      <c r="AL2293" s="36">
        <f t="shared" si="6235"/>
        <v>0</v>
      </c>
      <c r="AM2293" s="36">
        <f t="shared" si="6236"/>
        <v>0</v>
      </c>
      <c r="AN2293" s="37" t="s">
        <v>35</v>
      </c>
    </row>
    <row r="2294" spans="2:40" ht="62.4" hidden="1" customHeight="1" x14ac:dyDescent="0.3">
      <c r="B2294" s="30" t="s">
        <v>847</v>
      </c>
      <c r="C2294" s="30" t="s">
        <v>38</v>
      </c>
      <c r="D2294" s="30" t="s">
        <v>40</v>
      </c>
      <c r="E2294" s="15" t="str">
        <f t="shared" si="6246"/>
        <v>0113</v>
      </c>
      <c r="F2294" s="30" t="s">
        <v>346</v>
      </c>
      <c r="G2294" s="30"/>
      <c r="H2294" s="31" t="s">
        <v>347</v>
      </c>
      <c r="I2294" s="32">
        <f t="shared" si="6254"/>
        <v>0</v>
      </c>
      <c r="J2294" s="32">
        <f t="shared" si="6255"/>
        <v>0</v>
      </c>
      <c r="K2294" s="32">
        <f t="shared" si="6256"/>
        <v>0</v>
      </c>
      <c r="L2294" s="32">
        <f t="shared" si="6257"/>
        <v>0</v>
      </c>
      <c r="M2294" s="32">
        <f t="shared" si="6258"/>
        <v>0</v>
      </c>
      <c r="N2294" s="32">
        <f t="shared" si="6259"/>
        <v>0</v>
      </c>
      <c r="O2294" s="32">
        <f t="shared" si="6260"/>
        <v>0</v>
      </c>
      <c r="P2294" s="32">
        <f t="shared" si="6261"/>
        <v>0</v>
      </c>
      <c r="Q2294" s="32">
        <f t="shared" si="6262"/>
        <v>0</v>
      </c>
      <c r="R2294" s="32">
        <f t="shared" si="6263"/>
        <v>0</v>
      </c>
      <c r="S2294" s="32">
        <f t="shared" si="6264"/>
        <v>0</v>
      </c>
      <c r="T2294" s="32">
        <f t="shared" si="6265"/>
        <v>0</v>
      </c>
      <c r="U2294" s="32">
        <v>0</v>
      </c>
      <c r="V2294" s="32">
        <f t="shared" si="6248"/>
        <v>0</v>
      </c>
      <c r="W2294" s="32">
        <f t="shared" si="6266"/>
        <v>0</v>
      </c>
      <c r="X2294" s="32">
        <f t="shared" si="6267"/>
        <v>0</v>
      </c>
      <c r="Y2294" s="32">
        <f t="shared" si="6268"/>
        <v>0</v>
      </c>
      <c r="Z2294" s="32">
        <f t="shared" si="6269"/>
        <v>0</v>
      </c>
      <c r="AA2294" s="32">
        <f t="shared" si="6270"/>
        <v>0</v>
      </c>
      <c r="AB2294" s="32">
        <f t="shared" si="6271"/>
        <v>0</v>
      </c>
      <c r="AC2294" s="33">
        <f t="shared" si="6272"/>
        <v>0</v>
      </c>
      <c r="AD2294" s="33">
        <f t="shared" si="6273"/>
        <v>0</v>
      </c>
      <c r="AE2294" s="34" t="e">
        <f t="shared" si="6234"/>
        <v>#DIV/0!</v>
      </c>
      <c r="AF2294" s="35">
        <f t="shared" si="6274"/>
        <v>0</v>
      </c>
      <c r="AG2294" s="35">
        <f t="shared" si="6275"/>
        <v>0</v>
      </c>
      <c r="AH2294" s="36">
        <f t="shared" si="6276"/>
        <v>0</v>
      </c>
      <c r="AI2294" s="36">
        <f t="shared" si="6277"/>
        <v>0</v>
      </c>
      <c r="AJ2294" s="36">
        <f t="shared" si="6278"/>
        <v>0</v>
      </c>
      <c r="AK2294" s="36">
        <f t="shared" si="6279"/>
        <v>0</v>
      </c>
      <c r="AL2294" s="36">
        <f t="shared" si="6235"/>
        <v>0</v>
      </c>
      <c r="AM2294" s="36">
        <f t="shared" si="6236"/>
        <v>0</v>
      </c>
      <c r="AN2294" s="37" t="s">
        <v>35</v>
      </c>
    </row>
    <row r="2295" spans="2:40" ht="31.2" hidden="1" customHeight="1" x14ac:dyDescent="0.3">
      <c r="B2295" s="30" t="s">
        <v>847</v>
      </c>
      <c r="C2295" s="30" t="s">
        <v>38</v>
      </c>
      <c r="D2295" s="30" t="s">
        <v>40</v>
      </c>
      <c r="E2295" s="15" t="str">
        <f t="shared" si="6246"/>
        <v>0113</v>
      </c>
      <c r="F2295" s="30" t="s">
        <v>346</v>
      </c>
      <c r="G2295" s="30" t="s">
        <v>174</v>
      </c>
      <c r="H2295" s="31" t="s">
        <v>175</v>
      </c>
      <c r="I2295" s="32">
        <f t="shared" si="6254"/>
        <v>0</v>
      </c>
      <c r="J2295" s="32">
        <f t="shared" si="6255"/>
        <v>0</v>
      </c>
      <c r="K2295" s="32">
        <f t="shared" si="6256"/>
        <v>0</v>
      </c>
      <c r="L2295" s="32">
        <f t="shared" si="6257"/>
        <v>0</v>
      </c>
      <c r="M2295" s="32">
        <f t="shared" si="6258"/>
        <v>0</v>
      </c>
      <c r="N2295" s="32">
        <f t="shared" si="6259"/>
        <v>0</v>
      </c>
      <c r="O2295" s="32">
        <f t="shared" si="6260"/>
        <v>0</v>
      </c>
      <c r="P2295" s="32">
        <f t="shared" si="6261"/>
        <v>0</v>
      </c>
      <c r="Q2295" s="32">
        <f t="shared" si="6262"/>
        <v>0</v>
      </c>
      <c r="R2295" s="32">
        <f t="shared" si="6263"/>
        <v>0</v>
      </c>
      <c r="S2295" s="32">
        <f t="shared" si="6264"/>
        <v>0</v>
      </c>
      <c r="T2295" s="32">
        <f t="shared" si="6265"/>
        <v>0</v>
      </c>
      <c r="U2295" s="32">
        <v>0</v>
      </c>
      <c r="V2295" s="32">
        <f t="shared" si="6248"/>
        <v>0</v>
      </c>
      <c r="W2295" s="32">
        <f t="shared" si="6266"/>
        <v>0</v>
      </c>
      <c r="X2295" s="32">
        <f t="shared" si="6267"/>
        <v>0</v>
      </c>
      <c r="Y2295" s="32">
        <f t="shared" si="6268"/>
        <v>0</v>
      </c>
      <c r="Z2295" s="32">
        <f t="shared" si="6269"/>
        <v>0</v>
      </c>
      <c r="AA2295" s="32">
        <f t="shared" si="6270"/>
        <v>0</v>
      </c>
      <c r="AB2295" s="32">
        <f t="shared" si="6271"/>
        <v>0</v>
      </c>
      <c r="AC2295" s="33">
        <f t="shared" si="6272"/>
        <v>0</v>
      </c>
      <c r="AD2295" s="33">
        <f t="shared" si="6273"/>
        <v>0</v>
      </c>
      <c r="AE2295" s="34" t="e">
        <f t="shared" si="6234"/>
        <v>#DIV/0!</v>
      </c>
      <c r="AF2295" s="35">
        <f t="shared" si="6274"/>
        <v>0</v>
      </c>
      <c r="AG2295" s="35">
        <f t="shared" si="6275"/>
        <v>0</v>
      </c>
      <c r="AH2295" s="36">
        <f t="shared" si="6276"/>
        <v>0</v>
      </c>
      <c r="AI2295" s="36">
        <f t="shared" si="6277"/>
        <v>0</v>
      </c>
      <c r="AJ2295" s="36">
        <f t="shared" si="6278"/>
        <v>0</v>
      </c>
      <c r="AK2295" s="36">
        <f t="shared" si="6279"/>
        <v>0</v>
      </c>
      <c r="AL2295" s="36">
        <f t="shared" si="6235"/>
        <v>0</v>
      </c>
      <c r="AM2295" s="36">
        <f t="shared" si="6236"/>
        <v>0</v>
      </c>
      <c r="AN2295" s="37" t="s">
        <v>35</v>
      </c>
    </row>
    <row r="2296" spans="2:40" ht="62.4" hidden="1" customHeight="1" x14ac:dyDescent="0.3">
      <c r="B2296" s="30" t="s">
        <v>847</v>
      </c>
      <c r="C2296" s="30" t="s">
        <v>38</v>
      </c>
      <c r="D2296" s="30" t="s">
        <v>40</v>
      </c>
      <c r="E2296" s="15" t="str">
        <f t="shared" si="6246"/>
        <v>0113</v>
      </c>
      <c r="F2296" s="30" t="s">
        <v>346</v>
      </c>
      <c r="G2296" s="30" t="s">
        <v>370</v>
      </c>
      <c r="H2296" s="31" t="s">
        <v>371</v>
      </c>
      <c r="I2296" s="32"/>
      <c r="J2296" s="32"/>
      <c r="K2296" s="32"/>
      <c r="L2296" s="32"/>
      <c r="M2296" s="32"/>
      <c r="N2296" s="32"/>
      <c r="O2296" s="32">
        <v>0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2">
        <v>0</v>
      </c>
      <c r="V2296" s="32">
        <f t="shared" si="6248"/>
        <v>0</v>
      </c>
      <c r="W2296" s="32"/>
      <c r="X2296" s="32"/>
      <c r="Y2296" s="32"/>
      <c r="Z2296" s="32"/>
      <c r="AA2296" s="32"/>
      <c r="AB2296" s="32">
        <v>0</v>
      </c>
      <c r="AC2296" s="33">
        <v>0</v>
      </c>
      <c r="AD2296" s="33">
        <v>0</v>
      </c>
      <c r="AE2296" s="34" t="e">
        <f t="shared" si="6234"/>
        <v>#DIV/0!</v>
      </c>
      <c r="AF2296" s="35">
        <v>0</v>
      </c>
      <c r="AG2296" s="35">
        <v>0</v>
      </c>
      <c r="AH2296" s="36">
        <v>0</v>
      </c>
      <c r="AI2296" s="36">
        <v>0</v>
      </c>
      <c r="AJ2296" s="36">
        <v>0</v>
      </c>
      <c r="AK2296" s="36">
        <v>0</v>
      </c>
      <c r="AL2296" s="36">
        <f t="shared" si="6235"/>
        <v>0</v>
      </c>
      <c r="AM2296" s="36">
        <f t="shared" si="6236"/>
        <v>0</v>
      </c>
      <c r="AN2296" s="37" t="s">
        <v>35</v>
      </c>
    </row>
    <row r="2297" spans="2:40" ht="31.2" x14ac:dyDescent="0.3">
      <c r="B2297" s="30" t="s">
        <v>847</v>
      </c>
      <c r="C2297" s="30" t="s">
        <v>38</v>
      </c>
      <c r="D2297" s="30" t="s">
        <v>40</v>
      </c>
      <c r="E2297" s="15" t="str">
        <f t="shared" si="6246"/>
        <v>0113</v>
      </c>
      <c r="F2297" s="30" t="s">
        <v>84</v>
      </c>
      <c r="G2297" s="30"/>
      <c r="H2297" s="31" t="s">
        <v>85</v>
      </c>
      <c r="I2297" s="32"/>
      <c r="J2297" s="32"/>
      <c r="K2297" s="32"/>
      <c r="L2297" s="32"/>
      <c r="M2297" s="32"/>
      <c r="N2297" s="32"/>
      <c r="O2297" s="32">
        <f t="shared" si="6260"/>
        <v>0</v>
      </c>
      <c r="P2297" s="32">
        <f t="shared" si="6261"/>
        <v>0</v>
      </c>
      <c r="Q2297" s="32">
        <f t="shared" si="6262"/>
        <v>0</v>
      </c>
      <c r="R2297" s="32"/>
      <c r="S2297" s="32"/>
      <c r="T2297" s="32"/>
      <c r="U2297" s="32"/>
      <c r="V2297" s="32">
        <f t="shared" si="6248"/>
        <v>0</v>
      </c>
      <c r="W2297" s="32"/>
      <c r="X2297" s="32"/>
      <c r="Y2297" s="32"/>
      <c r="Z2297" s="32"/>
      <c r="AA2297" s="32"/>
      <c r="AB2297" s="32">
        <f t="shared" si="6271"/>
        <v>50</v>
      </c>
      <c r="AC2297" s="33">
        <f t="shared" si="6272"/>
        <v>50</v>
      </c>
      <c r="AD2297" s="33">
        <f t="shared" si="6273"/>
        <v>50</v>
      </c>
      <c r="AE2297" s="34">
        <f t="shared" si="6234"/>
        <v>100</v>
      </c>
      <c r="AF2297" s="32">
        <f t="shared" si="6274"/>
        <v>50</v>
      </c>
      <c r="AG2297" s="32">
        <f t="shared" si="6275"/>
        <v>0</v>
      </c>
      <c r="AH2297" s="32">
        <f t="shared" si="6276"/>
        <v>0</v>
      </c>
      <c r="AI2297" s="32">
        <f t="shared" si="6277"/>
        <v>0</v>
      </c>
      <c r="AJ2297" s="32">
        <f t="shared" si="6278"/>
        <v>0</v>
      </c>
      <c r="AK2297" s="32">
        <f t="shared" si="6279"/>
        <v>0</v>
      </c>
      <c r="AL2297" s="32">
        <f t="shared" si="6235"/>
        <v>50</v>
      </c>
      <c r="AM2297" s="32">
        <f t="shared" si="6236"/>
        <v>-50</v>
      </c>
      <c r="AN2297" s="12"/>
    </row>
    <row r="2298" spans="2:40" x14ac:dyDescent="0.3">
      <c r="B2298" s="30" t="s">
        <v>847</v>
      </c>
      <c r="C2298" s="30" t="s">
        <v>38</v>
      </c>
      <c r="D2298" s="30" t="s">
        <v>40</v>
      </c>
      <c r="E2298" s="15" t="str">
        <f t="shared" si="6246"/>
        <v>0113</v>
      </c>
      <c r="F2298" s="30" t="s">
        <v>677</v>
      </c>
      <c r="G2298" s="30"/>
      <c r="H2298" s="31" t="s">
        <v>678</v>
      </c>
      <c r="I2298" s="32"/>
      <c r="J2298" s="32"/>
      <c r="K2298" s="32"/>
      <c r="L2298" s="32"/>
      <c r="M2298" s="32"/>
      <c r="N2298" s="32"/>
      <c r="O2298" s="32">
        <f t="shared" si="6260"/>
        <v>0</v>
      </c>
      <c r="P2298" s="32">
        <f t="shared" si="6261"/>
        <v>0</v>
      </c>
      <c r="Q2298" s="32">
        <f t="shared" si="6262"/>
        <v>0</v>
      </c>
      <c r="R2298" s="32"/>
      <c r="S2298" s="32"/>
      <c r="T2298" s="32"/>
      <c r="U2298" s="32"/>
      <c r="V2298" s="32">
        <f t="shared" si="6248"/>
        <v>0</v>
      </c>
      <c r="W2298" s="32"/>
      <c r="X2298" s="32"/>
      <c r="Y2298" s="32"/>
      <c r="Z2298" s="32"/>
      <c r="AA2298" s="32"/>
      <c r="AB2298" s="32">
        <f t="shared" si="6271"/>
        <v>50</v>
      </c>
      <c r="AC2298" s="33">
        <f t="shared" si="6272"/>
        <v>50</v>
      </c>
      <c r="AD2298" s="33">
        <f t="shared" si="6273"/>
        <v>50</v>
      </c>
      <c r="AE2298" s="34">
        <f t="shared" si="6234"/>
        <v>100</v>
      </c>
      <c r="AF2298" s="32">
        <f t="shared" si="6274"/>
        <v>50</v>
      </c>
      <c r="AG2298" s="32">
        <f t="shared" si="6275"/>
        <v>0</v>
      </c>
      <c r="AH2298" s="32">
        <f t="shared" si="6276"/>
        <v>0</v>
      </c>
      <c r="AI2298" s="32">
        <f t="shared" si="6277"/>
        <v>0</v>
      </c>
      <c r="AJ2298" s="32">
        <f t="shared" si="6278"/>
        <v>0</v>
      </c>
      <c r="AK2298" s="32">
        <f t="shared" si="6279"/>
        <v>0</v>
      </c>
      <c r="AL2298" s="32">
        <f t="shared" si="6235"/>
        <v>50</v>
      </c>
      <c r="AM2298" s="32">
        <f t="shared" si="6236"/>
        <v>-50</v>
      </c>
      <c r="AN2298" s="12"/>
    </row>
    <row r="2299" spans="2:40" ht="62.4" x14ac:dyDescent="0.3">
      <c r="B2299" s="30" t="s">
        <v>847</v>
      </c>
      <c r="C2299" s="30" t="s">
        <v>38</v>
      </c>
      <c r="D2299" s="30" t="s">
        <v>40</v>
      </c>
      <c r="E2299" s="15" t="str">
        <f t="shared" si="6246"/>
        <v>0113</v>
      </c>
      <c r="F2299" s="44" t="s">
        <v>695</v>
      </c>
      <c r="G2299" s="30"/>
      <c r="H2299" s="31" t="s">
        <v>696</v>
      </c>
      <c r="I2299" s="32"/>
      <c r="J2299" s="32"/>
      <c r="K2299" s="32"/>
      <c r="L2299" s="32"/>
      <c r="M2299" s="32"/>
      <c r="N2299" s="32"/>
      <c r="O2299" s="32">
        <f t="shared" si="6260"/>
        <v>0</v>
      </c>
      <c r="P2299" s="32">
        <f t="shared" si="6261"/>
        <v>0</v>
      </c>
      <c r="Q2299" s="32">
        <f t="shared" si="6262"/>
        <v>0</v>
      </c>
      <c r="R2299" s="32"/>
      <c r="S2299" s="32"/>
      <c r="T2299" s="32"/>
      <c r="U2299" s="32"/>
      <c r="V2299" s="32">
        <f t="shared" si="6248"/>
        <v>0</v>
      </c>
      <c r="W2299" s="32"/>
      <c r="X2299" s="32"/>
      <c r="Y2299" s="32"/>
      <c r="Z2299" s="32"/>
      <c r="AA2299" s="32"/>
      <c r="AB2299" s="32">
        <f t="shared" si="6271"/>
        <v>50</v>
      </c>
      <c r="AC2299" s="33">
        <f t="shared" si="6272"/>
        <v>50</v>
      </c>
      <c r="AD2299" s="33">
        <f t="shared" si="6273"/>
        <v>50</v>
      </c>
      <c r="AE2299" s="34">
        <f t="shared" si="6234"/>
        <v>100</v>
      </c>
      <c r="AF2299" s="32">
        <f t="shared" si="6274"/>
        <v>50</v>
      </c>
      <c r="AG2299" s="32">
        <f t="shared" si="6275"/>
        <v>0</v>
      </c>
      <c r="AH2299" s="32">
        <f t="shared" si="6276"/>
        <v>0</v>
      </c>
      <c r="AI2299" s="32">
        <f t="shared" si="6277"/>
        <v>0</v>
      </c>
      <c r="AJ2299" s="32">
        <f t="shared" si="6278"/>
        <v>0</v>
      </c>
      <c r="AK2299" s="32">
        <f t="shared" si="6279"/>
        <v>0</v>
      </c>
      <c r="AL2299" s="32">
        <f t="shared" si="6235"/>
        <v>50</v>
      </c>
      <c r="AM2299" s="32">
        <f t="shared" si="6236"/>
        <v>-50</v>
      </c>
      <c r="AN2299" s="12"/>
    </row>
    <row r="2300" spans="2:40" ht="78" x14ac:dyDescent="0.3">
      <c r="B2300" s="30" t="s">
        <v>847</v>
      </c>
      <c r="C2300" s="30" t="s">
        <v>38</v>
      </c>
      <c r="D2300" s="30" t="s">
        <v>40</v>
      </c>
      <c r="E2300" s="15" t="str">
        <f t="shared" si="6246"/>
        <v>0113</v>
      </c>
      <c r="F2300" s="44" t="s">
        <v>695</v>
      </c>
      <c r="G2300" s="30" t="s">
        <v>68</v>
      </c>
      <c r="H2300" s="31" t="s">
        <v>69</v>
      </c>
      <c r="I2300" s="32"/>
      <c r="J2300" s="32"/>
      <c r="K2300" s="32"/>
      <c r="L2300" s="32"/>
      <c r="M2300" s="32"/>
      <c r="N2300" s="32"/>
      <c r="O2300" s="32">
        <f t="shared" si="6260"/>
        <v>0</v>
      </c>
      <c r="P2300" s="32">
        <f t="shared" si="6261"/>
        <v>0</v>
      </c>
      <c r="Q2300" s="32">
        <f t="shared" si="6262"/>
        <v>0</v>
      </c>
      <c r="R2300" s="32"/>
      <c r="S2300" s="32"/>
      <c r="T2300" s="32"/>
      <c r="U2300" s="32"/>
      <c r="V2300" s="32">
        <f t="shared" si="6248"/>
        <v>0</v>
      </c>
      <c r="W2300" s="32"/>
      <c r="X2300" s="32"/>
      <c r="Y2300" s="32"/>
      <c r="Z2300" s="32"/>
      <c r="AA2300" s="32"/>
      <c r="AB2300" s="32">
        <f t="shared" si="6271"/>
        <v>50</v>
      </c>
      <c r="AC2300" s="33">
        <f t="shared" si="6272"/>
        <v>50</v>
      </c>
      <c r="AD2300" s="33">
        <f t="shared" si="6273"/>
        <v>50</v>
      </c>
      <c r="AE2300" s="34">
        <f t="shared" si="6234"/>
        <v>100</v>
      </c>
      <c r="AF2300" s="32">
        <f t="shared" si="6274"/>
        <v>50</v>
      </c>
      <c r="AG2300" s="32">
        <f t="shared" si="6275"/>
        <v>0</v>
      </c>
      <c r="AH2300" s="32">
        <f t="shared" si="6276"/>
        <v>0</v>
      </c>
      <c r="AI2300" s="32">
        <f t="shared" si="6277"/>
        <v>0</v>
      </c>
      <c r="AJ2300" s="32">
        <f t="shared" si="6278"/>
        <v>0</v>
      </c>
      <c r="AK2300" s="32">
        <f t="shared" si="6279"/>
        <v>0</v>
      </c>
      <c r="AL2300" s="32">
        <f t="shared" si="6235"/>
        <v>50</v>
      </c>
      <c r="AM2300" s="32">
        <f t="shared" si="6236"/>
        <v>-50</v>
      </c>
      <c r="AN2300" s="12"/>
    </row>
    <row r="2301" spans="2:40" ht="31.2" x14ac:dyDescent="0.3">
      <c r="B2301" s="30" t="s">
        <v>847</v>
      </c>
      <c r="C2301" s="30" t="s">
        <v>38</v>
      </c>
      <c r="D2301" s="30" t="s">
        <v>40</v>
      </c>
      <c r="E2301" s="15" t="str">
        <f t="shared" si="6246"/>
        <v>0113</v>
      </c>
      <c r="F2301" s="44" t="s">
        <v>695</v>
      </c>
      <c r="G2301" s="30" t="s">
        <v>90</v>
      </c>
      <c r="H2301" s="31" t="s">
        <v>91</v>
      </c>
      <c r="I2301" s="32"/>
      <c r="J2301" s="32"/>
      <c r="K2301" s="32"/>
      <c r="L2301" s="32"/>
      <c r="M2301" s="32"/>
      <c r="N2301" s="32"/>
      <c r="O2301" s="32">
        <v>0</v>
      </c>
      <c r="P2301" s="32">
        <v>0</v>
      </c>
      <c r="Q2301" s="32">
        <v>0</v>
      </c>
      <c r="R2301" s="32"/>
      <c r="S2301" s="32"/>
      <c r="T2301" s="32"/>
      <c r="U2301" s="32"/>
      <c r="V2301" s="32">
        <f t="shared" si="6248"/>
        <v>0</v>
      </c>
      <c r="W2301" s="32"/>
      <c r="X2301" s="32"/>
      <c r="Y2301" s="32"/>
      <c r="Z2301" s="32"/>
      <c r="AA2301" s="32"/>
      <c r="AB2301" s="32">
        <v>50</v>
      </c>
      <c r="AC2301" s="33">
        <v>50</v>
      </c>
      <c r="AD2301" s="33">
        <v>50</v>
      </c>
      <c r="AE2301" s="34">
        <f t="shared" si="6234"/>
        <v>100</v>
      </c>
      <c r="AF2301" s="32">
        <v>50</v>
      </c>
      <c r="AG2301" s="32">
        <v>0</v>
      </c>
      <c r="AH2301" s="32">
        <v>0</v>
      </c>
      <c r="AI2301" s="32">
        <v>0</v>
      </c>
      <c r="AJ2301" s="32">
        <v>0</v>
      </c>
      <c r="AK2301" s="32">
        <v>0</v>
      </c>
      <c r="AL2301" s="32">
        <f t="shared" si="6235"/>
        <v>50</v>
      </c>
      <c r="AM2301" s="32">
        <f t="shared" si="6236"/>
        <v>-50</v>
      </c>
      <c r="AN2301" s="12"/>
    </row>
    <row r="2302" spans="2:40" ht="46.8" x14ac:dyDescent="0.3">
      <c r="B2302" s="30" t="s">
        <v>847</v>
      </c>
      <c r="C2302" s="30" t="s">
        <v>38</v>
      </c>
      <c r="D2302" s="30" t="s">
        <v>40</v>
      </c>
      <c r="E2302" s="15" t="str">
        <f t="shared" si="6246"/>
        <v>0113</v>
      </c>
      <c r="F2302" s="30" t="s">
        <v>98</v>
      </c>
      <c r="G2302" s="30"/>
      <c r="H2302" s="31" t="s">
        <v>99</v>
      </c>
      <c r="I2302" s="32"/>
      <c r="J2302" s="32"/>
      <c r="K2302" s="32"/>
      <c r="L2302" s="32"/>
      <c r="M2302" s="32"/>
      <c r="N2302" s="32"/>
      <c r="O2302" s="32">
        <f t="shared" si="6260"/>
        <v>0</v>
      </c>
      <c r="P2302" s="32">
        <f t="shared" si="6261"/>
        <v>0</v>
      </c>
      <c r="Q2302" s="32">
        <f t="shared" si="6262"/>
        <v>0</v>
      </c>
      <c r="R2302" s="32">
        <f t="shared" si="6263"/>
        <v>0</v>
      </c>
      <c r="S2302" s="32">
        <f t="shared" si="6264"/>
        <v>0</v>
      </c>
      <c r="T2302" s="32"/>
      <c r="U2302" s="32"/>
      <c r="V2302" s="32">
        <f t="shared" si="6248"/>
        <v>0</v>
      </c>
      <c r="W2302" s="32"/>
      <c r="X2302" s="32"/>
      <c r="Y2302" s="32"/>
      <c r="Z2302" s="32"/>
      <c r="AA2302" s="32"/>
      <c r="AB2302" s="32">
        <f t="shared" si="6271"/>
        <v>1102.45237</v>
      </c>
      <c r="AC2302" s="33">
        <f t="shared" si="6272"/>
        <v>1425.34079</v>
      </c>
      <c r="AD2302" s="33">
        <f t="shared" si="6273"/>
        <v>1425.34079</v>
      </c>
      <c r="AE2302" s="34">
        <f t="shared" si="6234"/>
        <v>100</v>
      </c>
      <c r="AF2302" s="32">
        <f t="shared" si="6274"/>
        <v>1127.45237</v>
      </c>
      <c r="AG2302" s="32">
        <f t="shared" si="6275"/>
        <v>0</v>
      </c>
      <c r="AH2302" s="32">
        <f t="shared" si="6276"/>
        <v>0</v>
      </c>
      <c r="AI2302" s="32">
        <f t="shared" si="6277"/>
        <v>0</v>
      </c>
      <c r="AJ2302" s="32">
        <f t="shared" si="6278"/>
        <v>0</v>
      </c>
      <c r="AK2302" s="32">
        <f t="shared" si="6279"/>
        <v>0</v>
      </c>
      <c r="AL2302" s="32">
        <f t="shared" si="6235"/>
        <v>1127.45237</v>
      </c>
      <c r="AM2302" s="32">
        <f t="shared" si="6236"/>
        <v>-1127.45237</v>
      </c>
      <c r="AN2302" s="12"/>
    </row>
    <row r="2303" spans="2:40" ht="31.2" x14ac:dyDescent="0.3">
      <c r="B2303" s="30" t="s">
        <v>847</v>
      </c>
      <c r="C2303" s="30" t="s">
        <v>38</v>
      </c>
      <c r="D2303" s="30" t="s">
        <v>40</v>
      </c>
      <c r="E2303" s="15" t="str">
        <f t="shared" si="6246"/>
        <v>0113</v>
      </c>
      <c r="F2303" s="30" t="s">
        <v>100</v>
      </c>
      <c r="G2303" s="30"/>
      <c r="H2303" s="31" t="s">
        <v>101</v>
      </c>
      <c r="I2303" s="32"/>
      <c r="J2303" s="32"/>
      <c r="K2303" s="32"/>
      <c r="L2303" s="32"/>
      <c r="M2303" s="32"/>
      <c r="N2303" s="32"/>
      <c r="O2303" s="32">
        <f t="shared" si="6260"/>
        <v>0</v>
      </c>
      <c r="P2303" s="32">
        <f t="shared" si="6261"/>
        <v>0</v>
      </c>
      <c r="Q2303" s="32">
        <f t="shared" si="6262"/>
        <v>0</v>
      </c>
      <c r="R2303" s="32">
        <f t="shared" si="6263"/>
        <v>0</v>
      </c>
      <c r="S2303" s="32">
        <f t="shared" si="6264"/>
        <v>0</v>
      </c>
      <c r="T2303" s="32"/>
      <c r="U2303" s="32"/>
      <c r="V2303" s="32">
        <f t="shared" si="6248"/>
        <v>0</v>
      </c>
      <c r="W2303" s="32"/>
      <c r="X2303" s="32"/>
      <c r="Y2303" s="32"/>
      <c r="Z2303" s="32"/>
      <c r="AA2303" s="32"/>
      <c r="AB2303" s="32">
        <f t="shared" si="6271"/>
        <v>1102.45237</v>
      </c>
      <c r="AC2303" s="33">
        <f t="shared" si="6272"/>
        <v>1425.34079</v>
      </c>
      <c r="AD2303" s="33">
        <f t="shared" si="6273"/>
        <v>1425.34079</v>
      </c>
      <c r="AE2303" s="34">
        <f t="shared" si="6234"/>
        <v>100</v>
      </c>
      <c r="AF2303" s="32">
        <f t="shared" si="6274"/>
        <v>1127.45237</v>
      </c>
      <c r="AG2303" s="32">
        <f t="shared" si="6275"/>
        <v>0</v>
      </c>
      <c r="AH2303" s="32">
        <f t="shared" si="6276"/>
        <v>0</v>
      </c>
      <c r="AI2303" s="32">
        <f t="shared" si="6277"/>
        <v>0</v>
      </c>
      <c r="AJ2303" s="32">
        <f t="shared" si="6278"/>
        <v>0</v>
      </c>
      <c r="AK2303" s="32">
        <f t="shared" si="6279"/>
        <v>0</v>
      </c>
      <c r="AL2303" s="32">
        <f t="shared" si="6235"/>
        <v>1127.45237</v>
      </c>
      <c r="AM2303" s="32">
        <f t="shared" si="6236"/>
        <v>-1127.45237</v>
      </c>
      <c r="AN2303" s="12"/>
    </row>
    <row r="2304" spans="2:40" ht="31.2" x14ac:dyDescent="0.3">
      <c r="B2304" s="30" t="s">
        <v>847</v>
      </c>
      <c r="C2304" s="30" t="s">
        <v>38</v>
      </c>
      <c r="D2304" s="30" t="s">
        <v>40</v>
      </c>
      <c r="E2304" s="15" t="str">
        <f t="shared" si="6246"/>
        <v>0113</v>
      </c>
      <c r="F2304" s="30" t="s">
        <v>102</v>
      </c>
      <c r="G2304" s="30"/>
      <c r="H2304" s="31" t="s">
        <v>103</v>
      </c>
      <c r="I2304" s="32"/>
      <c r="J2304" s="32"/>
      <c r="K2304" s="32"/>
      <c r="L2304" s="32"/>
      <c r="M2304" s="32"/>
      <c r="N2304" s="32"/>
      <c r="O2304" s="32">
        <f t="shared" si="6260"/>
        <v>0</v>
      </c>
      <c r="P2304" s="32">
        <f t="shared" si="6261"/>
        <v>0</v>
      </c>
      <c r="Q2304" s="32">
        <f t="shared" si="6262"/>
        <v>0</v>
      </c>
      <c r="R2304" s="32">
        <f t="shared" si="6263"/>
        <v>0</v>
      </c>
      <c r="S2304" s="32">
        <f t="shared" si="6264"/>
        <v>0</v>
      </c>
      <c r="T2304" s="32"/>
      <c r="U2304" s="32"/>
      <c r="V2304" s="32">
        <f t="shared" si="6248"/>
        <v>0</v>
      </c>
      <c r="W2304" s="32"/>
      <c r="X2304" s="32"/>
      <c r="Y2304" s="32"/>
      <c r="Z2304" s="32"/>
      <c r="AA2304" s="32"/>
      <c r="AB2304" s="32">
        <f t="shared" si="6271"/>
        <v>1102.45237</v>
      </c>
      <c r="AC2304" s="33">
        <f t="shared" si="6272"/>
        <v>1425.34079</v>
      </c>
      <c r="AD2304" s="33">
        <f t="shared" si="6273"/>
        <v>1425.34079</v>
      </c>
      <c r="AE2304" s="34">
        <f t="shared" si="6234"/>
        <v>100</v>
      </c>
      <c r="AF2304" s="32">
        <f t="shared" si="6274"/>
        <v>1127.45237</v>
      </c>
      <c r="AG2304" s="32">
        <f t="shared" si="6275"/>
        <v>0</v>
      </c>
      <c r="AH2304" s="32">
        <f t="shared" si="6276"/>
        <v>0</v>
      </c>
      <c r="AI2304" s="32">
        <f t="shared" si="6277"/>
        <v>0</v>
      </c>
      <c r="AJ2304" s="32">
        <f t="shared" si="6278"/>
        <v>0</v>
      </c>
      <c r="AK2304" s="32">
        <f t="shared" si="6279"/>
        <v>0</v>
      </c>
      <c r="AL2304" s="32">
        <f t="shared" si="6235"/>
        <v>1127.45237</v>
      </c>
      <c r="AM2304" s="32">
        <f t="shared" si="6236"/>
        <v>-1127.45237</v>
      </c>
      <c r="AN2304" s="12"/>
    </row>
    <row r="2305" spans="2:40" x14ac:dyDescent="0.3">
      <c r="B2305" s="30" t="s">
        <v>847</v>
      </c>
      <c r="C2305" s="30" t="s">
        <v>38</v>
      </c>
      <c r="D2305" s="30" t="s">
        <v>40</v>
      </c>
      <c r="E2305" s="15" t="str">
        <f t="shared" si="6246"/>
        <v>0113</v>
      </c>
      <c r="F2305" s="30" t="s">
        <v>102</v>
      </c>
      <c r="G2305" s="30" t="s">
        <v>56</v>
      </c>
      <c r="H2305" s="31" t="s">
        <v>57</v>
      </c>
      <c r="I2305" s="32"/>
      <c r="J2305" s="32"/>
      <c r="K2305" s="32"/>
      <c r="L2305" s="32"/>
      <c r="M2305" s="32"/>
      <c r="N2305" s="32"/>
      <c r="O2305" s="32">
        <f t="shared" si="6260"/>
        <v>0</v>
      </c>
      <c r="P2305" s="32">
        <f t="shared" si="6261"/>
        <v>0</v>
      </c>
      <c r="Q2305" s="32">
        <f t="shared" si="6262"/>
        <v>0</v>
      </c>
      <c r="R2305" s="32">
        <f t="shared" si="6263"/>
        <v>0</v>
      </c>
      <c r="S2305" s="32">
        <f t="shared" si="6264"/>
        <v>0</v>
      </c>
      <c r="T2305" s="32"/>
      <c r="U2305" s="32"/>
      <c r="V2305" s="32">
        <f t="shared" si="6248"/>
        <v>0</v>
      </c>
      <c r="W2305" s="32"/>
      <c r="X2305" s="32"/>
      <c r="Y2305" s="32"/>
      <c r="Z2305" s="32"/>
      <c r="AA2305" s="32"/>
      <c r="AB2305" s="32">
        <f t="shared" si="6271"/>
        <v>1102.45237</v>
      </c>
      <c r="AC2305" s="33">
        <f t="shared" si="6272"/>
        <v>1425.34079</v>
      </c>
      <c r="AD2305" s="33">
        <f t="shared" si="6273"/>
        <v>1425.34079</v>
      </c>
      <c r="AE2305" s="34">
        <f t="shared" si="6234"/>
        <v>100</v>
      </c>
      <c r="AF2305" s="32">
        <f t="shared" si="6274"/>
        <v>1127.45237</v>
      </c>
      <c r="AG2305" s="32">
        <f t="shared" si="6275"/>
        <v>0</v>
      </c>
      <c r="AH2305" s="32">
        <f t="shared" si="6276"/>
        <v>0</v>
      </c>
      <c r="AI2305" s="32">
        <f t="shared" si="6277"/>
        <v>0</v>
      </c>
      <c r="AJ2305" s="32">
        <f t="shared" si="6278"/>
        <v>0</v>
      </c>
      <c r="AK2305" s="32">
        <f t="shared" si="6279"/>
        <v>0</v>
      </c>
      <c r="AL2305" s="32">
        <f t="shared" si="6235"/>
        <v>1127.45237</v>
      </c>
      <c r="AM2305" s="32">
        <f t="shared" si="6236"/>
        <v>-1127.45237</v>
      </c>
      <c r="AN2305" s="12"/>
    </row>
    <row r="2306" spans="2:40" x14ac:dyDescent="0.3">
      <c r="B2306" s="30" t="s">
        <v>847</v>
      </c>
      <c r="C2306" s="30" t="s">
        <v>38</v>
      </c>
      <c r="D2306" s="30" t="s">
        <v>40</v>
      </c>
      <c r="E2306" s="15" t="str">
        <f t="shared" si="6246"/>
        <v>0113</v>
      </c>
      <c r="F2306" s="30" t="s">
        <v>102</v>
      </c>
      <c r="G2306" s="30" t="s">
        <v>58</v>
      </c>
      <c r="H2306" s="31" t="s">
        <v>59</v>
      </c>
      <c r="I2306" s="32"/>
      <c r="J2306" s="32"/>
      <c r="K2306" s="32"/>
      <c r="L2306" s="32"/>
      <c r="M2306" s="32"/>
      <c r="N2306" s="32"/>
      <c r="O2306" s="32">
        <v>0</v>
      </c>
      <c r="P2306" s="32">
        <v>0</v>
      </c>
      <c r="Q2306" s="32">
        <v>0</v>
      </c>
      <c r="R2306" s="32">
        <v>0</v>
      </c>
      <c r="S2306" s="32">
        <v>0</v>
      </c>
      <c r="T2306" s="32"/>
      <c r="U2306" s="32"/>
      <c r="V2306" s="32">
        <f t="shared" si="6248"/>
        <v>0</v>
      </c>
      <c r="W2306" s="32"/>
      <c r="X2306" s="32"/>
      <c r="Y2306" s="32"/>
      <c r="Z2306" s="32"/>
      <c r="AA2306" s="32"/>
      <c r="AB2306" s="32">
        <v>1102.45237</v>
      </c>
      <c r="AC2306" s="33">
        <v>1425.34079</v>
      </c>
      <c r="AD2306" s="33">
        <v>1425.34079</v>
      </c>
      <c r="AE2306" s="34">
        <f t="shared" si="6234"/>
        <v>100</v>
      </c>
      <c r="AF2306" s="32">
        <v>1127.45237</v>
      </c>
      <c r="AG2306" s="32">
        <v>0</v>
      </c>
      <c r="AH2306" s="32">
        <v>0</v>
      </c>
      <c r="AI2306" s="32">
        <v>0</v>
      </c>
      <c r="AJ2306" s="32">
        <v>0</v>
      </c>
      <c r="AK2306" s="32">
        <v>0</v>
      </c>
      <c r="AL2306" s="32">
        <f t="shared" si="6235"/>
        <v>1127.45237</v>
      </c>
      <c r="AM2306" s="32">
        <f t="shared" si="6236"/>
        <v>-1127.45237</v>
      </c>
      <c r="AN2306" s="12"/>
    </row>
    <row r="2307" spans="2:40" s="13" customFormat="1" ht="31.2" x14ac:dyDescent="0.3">
      <c r="B2307" s="14" t="s">
        <v>847</v>
      </c>
      <c r="C2307" s="14" t="s">
        <v>114</v>
      </c>
      <c r="D2307" s="14"/>
      <c r="E2307" s="21" t="str">
        <f t="shared" si="6246"/>
        <v>03</v>
      </c>
      <c r="F2307" s="14"/>
      <c r="G2307" s="14"/>
      <c r="H2307" s="16" t="s">
        <v>196</v>
      </c>
      <c r="I2307" s="17">
        <f t="shared" ref="I2307:T2307" si="6280">I2322+I2308</f>
        <v>2048.8000000000002</v>
      </c>
      <c r="J2307" s="17">
        <f t="shared" si="6280"/>
        <v>2116.4</v>
      </c>
      <c r="K2307" s="17">
        <f t="shared" si="6280"/>
        <v>1701.1999999999998</v>
      </c>
      <c r="L2307" s="17">
        <f t="shared" si="6280"/>
        <v>0</v>
      </c>
      <c r="M2307" s="17">
        <f t="shared" si="6280"/>
        <v>0</v>
      </c>
      <c r="N2307" s="17">
        <f t="shared" si="6280"/>
        <v>-10.3</v>
      </c>
      <c r="O2307" s="17">
        <f t="shared" si="6280"/>
        <v>0</v>
      </c>
      <c r="P2307" s="17">
        <f t="shared" si="6280"/>
        <v>0</v>
      </c>
      <c r="Q2307" s="17">
        <f t="shared" si="6280"/>
        <v>0</v>
      </c>
      <c r="R2307" s="17">
        <f t="shared" si="6280"/>
        <v>0</v>
      </c>
      <c r="S2307" s="17">
        <f t="shared" si="6280"/>
        <v>0</v>
      </c>
      <c r="T2307" s="17">
        <f t="shared" si="6280"/>
        <v>0</v>
      </c>
      <c r="U2307" s="17">
        <v>0</v>
      </c>
      <c r="V2307" s="17">
        <f t="shared" si="6248"/>
        <v>2048.8000000000002</v>
      </c>
      <c r="W2307" s="17">
        <f t="shared" ref="W2307:AD2307" si="6281">W2322+W2308</f>
        <v>0</v>
      </c>
      <c r="X2307" s="17">
        <f t="shared" si="6281"/>
        <v>0</v>
      </c>
      <c r="Y2307" s="17">
        <f t="shared" si="6281"/>
        <v>0</v>
      </c>
      <c r="Z2307" s="17">
        <f t="shared" si="6281"/>
        <v>0</v>
      </c>
      <c r="AA2307" s="17">
        <f t="shared" si="6281"/>
        <v>0</v>
      </c>
      <c r="AB2307" s="17">
        <f t="shared" si="6281"/>
        <v>1094.1586499999999</v>
      </c>
      <c r="AC2307" s="18">
        <f t="shared" si="6281"/>
        <v>1701.634</v>
      </c>
      <c r="AD2307" s="18">
        <f t="shared" si="6281"/>
        <v>1695.8500899999999</v>
      </c>
      <c r="AE2307" s="19">
        <f t="shared" si="6234"/>
        <v>99.660096707047458</v>
      </c>
      <c r="AF2307" s="17">
        <f t="shared" ref="AF2307:AK2307" si="6282">AF2322+AF2308</f>
        <v>1701.634</v>
      </c>
      <c r="AG2307" s="17">
        <f t="shared" si="6282"/>
        <v>0</v>
      </c>
      <c r="AH2307" s="17">
        <f t="shared" si="6282"/>
        <v>0</v>
      </c>
      <c r="AI2307" s="17">
        <f t="shared" si="6282"/>
        <v>0</v>
      </c>
      <c r="AJ2307" s="17">
        <f t="shared" si="6282"/>
        <v>0</v>
      </c>
      <c r="AK2307" s="17">
        <f t="shared" si="6282"/>
        <v>0</v>
      </c>
      <c r="AL2307" s="17">
        <f t="shared" si="6235"/>
        <v>1701.634</v>
      </c>
      <c r="AM2307" s="17">
        <f t="shared" si="6236"/>
        <v>347.16600000000017</v>
      </c>
      <c r="AN2307" s="20"/>
    </row>
    <row r="2308" spans="2:40" s="22" customFormat="1" ht="46.8" x14ac:dyDescent="0.3">
      <c r="B2308" s="23" t="s">
        <v>847</v>
      </c>
      <c r="C2308" s="23" t="s">
        <v>114</v>
      </c>
      <c r="D2308" s="23" t="s">
        <v>443</v>
      </c>
      <c r="E2308" s="24" t="str">
        <f t="shared" si="6246"/>
        <v>0310</v>
      </c>
      <c r="F2308" s="23"/>
      <c r="G2308" s="23"/>
      <c r="H2308" s="25" t="s">
        <v>697</v>
      </c>
      <c r="I2308" s="26">
        <f t="shared" ref="I2308:T2308" si="6283">I2309</f>
        <v>852.40000000000009</v>
      </c>
      <c r="J2308" s="26">
        <f t="shared" si="6283"/>
        <v>882.80000000000007</v>
      </c>
      <c r="K2308" s="26">
        <f t="shared" si="6283"/>
        <v>467.6</v>
      </c>
      <c r="L2308" s="26">
        <f t="shared" si="6283"/>
        <v>0</v>
      </c>
      <c r="M2308" s="26">
        <f t="shared" si="6283"/>
        <v>0</v>
      </c>
      <c r="N2308" s="26">
        <f t="shared" si="6283"/>
        <v>-10.3</v>
      </c>
      <c r="O2308" s="26">
        <f t="shared" si="6283"/>
        <v>0</v>
      </c>
      <c r="P2308" s="26">
        <f t="shared" si="6283"/>
        <v>0</v>
      </c>
      <c r="Q2308" s="26">
        <f t="shared" si="6283"/>
        <v>0</v>
      </c>
      <c r="R2308" s="26">
        <f t="shared" si="6283"/>
        <v>0</v>
      </c>
      <c r="S2308" s="26">
        <f t="shared" si="6283"/>
        <v>0</v>
      </c>
      <c r="T2308" s="26">
        <f t="shared" si="6283"/>
        <v>0</v>
      </c>
      <c r="U2308" s="26">
        <v>0</v>
      </c>
      <c r="V2308" s="26">
        <f t="shared" si="6248"/>
        <v>852.40000000000009</v>
      </c>
      <c r="W2308" s="26">
        <f t="shared" ref="W2308:AD2308" si="6284">W2309</f>
        <v>0</v>
      </c>
      <c r="X2308" s="26">
        <f t="shared" si="6284"/>
        <v>0</v>
      </c>
      <c r="Y2308" s="26">
        <f t="shared" si="6284"/>
        <v>0</v>
      </c>
      <c r="Z2308" s="26">
        <f t="shared" si="6284"/>
        <v>0</v>
      </c>
      <c r="AA2308" s="26">
        <f t="shared" si="6284"/>
        <v>0</v>
      </c>
      <c r="AB2308" s="26">
        <f t="shared" si="6284"/>
        <v>350.07974999999999</v>
      </c>
      <c r="AC2308" s="27">
        <f t="shared" si="6284"/>
        <v>402.03400000000005</v>
      </c>
      <c r="AD2308" s="27">
        <f t="shared" si="6284"/>
        <v>400.86705000000001</v>
      </c>
      <c r="AE2308" s="28">
        <f t="shared" si="6234"/>
        <v>99.709738479830051</v>
      </c>
      <c r="AF2308" s="26">
        <f t="shared" ref="AF2308:AK2308" si="6285">AF2309</f>
        <v>402.03400000000005</v>
      </c>
      <c r="AG2308" s="26">
        <f t="shared" si="6285"/>
        <v>0</v>
      </c>
      <c r="AH2308" s="26">
        <f t="shared" si="6285"/>
        <v>0</v>
      </c>
      <c r="AI2308" s="26">
        <f t="shared" si="6285"/>
        <v>0</v>
      </c>
      <c r="AJ2308" s="26">
        <f t="shared" si="6285"/>
        <v>0</v>
      </c>
      <c r="AK2308" s="26">
        <f t="shared" si="6285"/>
        <v>0</v>
      </c>
      <c r="AL2308" s="26">
        <f t="shared" si="6235"/>
        <v>402.03400000000005</v>
      </c>
      <c r="AM2308" s="26">
        <f t="shared" si="6236"/>
        <v>450.36600000000004</v>
      </c>
      <c r="AN2308" s="29"/>
    </row>
    <row r="2309" spans="2:40" x14ac:dyDescent="0.3">
      <c r="B2309" s="30" t="s">
        <v>847</v>
      </c>
      <c r="C2309" s="30" t="s">
        <v>114</v>
      </c>
      <c r="D2309" s="30" t="s">
        <v>443</v>
      </c>
      <c r="E2309" s="15" t="str">
        <f t="shared" si="6246"/>
        <v>0310</v>
      </c>
      <c r="F2309" s="30" t="s">
        <v>348</v>
      </c>
      <c r="G2309" s="30"/>
      <c r="H2309" s="31" t="s">
        <v>349</v>
      </c>
      <c r="I2309" s="32">
        <f t="shared" ref="I2309:T2309" si="6286">I2315+I2310</f>
        <v>852.40000000000009</v>
      </c>
      <c r="J2309" s="32">
        <f t="shared" si="6286"/>
        <v>882.80000000000007</v>
      </c>
      <c r="K2309" s="32">
        <f t="shared" si="6286"/>
        <v>467.6</v>
      </c>
      <c r="L2309" s="32">
        <f t="shared" si="6286"/>
        <v>0</v>
      </c>
      <c r="M2309" s="32">
        <f t="shared" si="6286"/>
        <v>0</v>
      </c>
      <c r="N2309" s="32">
        <f t="shared" si="6286"/>
        <v>-10.3</v>
      </c>
      <c r="O2309" s="32">
        <f t="shared" si="6286"/>
        <v>0</v>
      </c>
      <c r="P2309" s="32">
        <f t="shared" si="6286"/>
        <v>0</v>
      </c>
      <c r="Q2309" s="32">
        <f t="shared" si="6286"/>
        <v>0</v>
      </c>
      <c r="R2309" s="32">
        <f t="shared" si="6286"/>
        <v>0</v>
      </c>
      <c r="S2309" s="32">
        <f t="shared" si="6286"/>
        <v>0</v>
      </c>
      <c r="T2309" s="32">
        <f t="shared" si="6286"/>
        <v>0</v>
      </c>
      <c r="U2309" s="32">
        <v>0</v>
      </c>
      <c r="V2309" s="32">
        <f t="shared" si="6248"/>
        <v>852.40000000000009</v>
      </c>
      <c r="W2309" s="32">
        <f t="shared" ref="W2309:AD2309" si="6287">W2315+W2310</f>
        <v>0</v>
      </c>
      <c r="X2309" s="32">
        <f t="shared" si="6287"/>
        <v>0</v>
      </c>
      <c r="Y2309" s="32">
        <f t="shared" si="6287"/>
        <v>0</v>
      </c>
      <c r="Z2309" s="32">
        <f t="shared" si="6287"/>
        <v>0</v>
      </c>
      <c r="AA2309" s="32">
        <f t="shared" si="6287"/>
        <v>0</v>
      </c>
      <c r="AB2309" s="32">
        <f t="shared" si="6287"/>
        <v>350.07974999999999</v>
      </c>
      <c r="AC2309" s="33">
        <f t="shared" si="6287"/>
        <v>402.03400000000005</v>
      </c>
      <c r="AD2309" s="33">
        <f t="shared" si="6287"/>
        <v>400.86705000000001</v>
      </c>
      <c r="AE2309" s="34">
        <f t="shared" si="6234"/>
        <v>99.709738479830051</v>
      </c>
      <c r="AF2309" s="32">
        <f t="shared" ref="AF2309:AK2309" si="6288">AF2315+AF2310</f>
        <v>402.03400000000005</v>
      </c>
      <c r="AG2309" s="32">
        <f t="shared" si="6288"/>
        <v>0</v>
      </c>
      <c r="AH2309" s="32">
        <f t="shared" si="6288"/>
        <v>0</v>
      </c>
      <c r="AI2309" s="32">
        <f t="shared" si="6288"/>
        <v>0</v>
      </c>
      <c r="AJ2309" s="32">
        <f t="shared" si="6288"/>
        <v>0</v>
      </c>
      <c r="AK2309" s="32">
        <f t="shared" si="6288"/>
        <v>0</v>
      </c>
      <c r="AL2309" s="32">
        <f t="shared" si="6235"/>
        <v>402.03400000000005</v>
      </c>
      <c r="AM2309" s="32">
        <f t="shared" si="6236"/>
        <v>450.36600000000004</v>
      </c>
    </row>
    <row r="2310" spans="2:40" ht="62.4" x14ac:dyDescent="0.3">
      <c r="B2310" s="30" t="s">
        <v>847</v>
      </c>
      <c r="C2310" s="30" t="s">
        <v>114</v>
      </c>
      <c r="D2310" s="30" t="s">
        <v>443</v>
      </c>
      <c r="E2310" s="15" t="str">
        <f t="shared" si="6246"/>
        <v>0310</v>
      </c>
      <c r="F2310" s="30" t="s">
        <v>698</v>
      </c>
      <c r="G2310" s="30"/>
      <c r="H2310" s="31" t="s">
        <v>699</v>
      </c>
      <c r="I2310" s="32">
        <f t="shared" ref="I2310:I2316" si="6289">I2311</f>
        <v>27.6</v>
      </c>
      <c r="J2310" s="32">
        <f t="shared" ref="J2310:J2316" si="6290">J2311</f>
        <v>27.6</v>
      </c>
      <c r="K2310" s="32">
        <f t="shared" ref="K2310:K2316" si="6291">K2311</f>
        <v>27.6</v>
      </c>
      <c r="L2310" s="32">
        <f t="shared" ref="L2310:L2316" si="6292">L2311</f>
        <v>0</v>
      </c>
      <c r="M2310" s="32">
        <f t="shared" ref="M2310:M2316" si="6293">M2311</f>
        <v>0</v>
      </c>
      <c r="N2310" s="32">
        <f t="shared" ref="N2310:N2316" si="6294">N2311</f>
        <v>0</v>
      </c>
      <c r="O2310" s="32">
        <f t="shared" ref="O2310:O2316" si="6295">O2311</f>
        <v>0</v>
      </c>
      <c r="P2310" s="32">
        <f t="shared" ref="P2310:P2316" si="6296">P2311</f>
        <v>0</v>
      </c>
      <c r="Q2310" s="32">
        <f t="shared" ref="Q2310:Q2316" si="6297">Q2311</f>
        <v>0</v>
      </c>
      <c r="R2310" s="32">
        <f t="shared" ref="R2310:R2316" si="6298">R2311</f>
        <v>0</v>
      </c>
      <c r="S2310" s="32">
        <f t="shared" ref="S2310:S2316" si="6299">S2311</f>
        <v>0</v>
      </c>
      <c r="T2310" s="32">
        <f t="shared" ref="T2310:T2316" si="6300">T2311</f>
        <v>0</v>
      </c>
      <c r="U2310" s="32">
        <v>0</v>
      </c>
      <c r="V2310" s="32">
        <f t="shared" si="6248"/>
        <v>27.6</v>
      </c>
      <c r="W2310" s="32">
        <f t="shared" ref="W2310:W2316" si="6301">W2311</f>
        <v>0</v>
      </c>
      <c r="X2310" s="32">
        <f t="shared" ref="X2310:X2316" si="6302">X2311</f>
        <v>0</v>
      </c>
      <c r="Y2310" s="32">
        <f t="shared" ref="Y2310:Y2316" si="6303">Y2311</f>
        <v>0</v>
      </c>
      <c r="Z2310" s="32">
        <f t="shared" ref="Z2310:Z2316" si="6304">Z2311</f>
        <v>0</v>
      </c>
      <c r="AA2310" s="32">
        <f t="shared" ref="AA2310:AA2316" si="6305">AA2311</f>
        <v>0</v>
      </c>
      <c r="AB2310" s="32">
        <f t="shared" ref="AB2310:AB2316" si="6306">AB2311</f>
        <v>27.6</v>
      </c>
      <c r="AC2310" s="33">
        <f t="shared" ref="AC2310:AC2316" si="6307">AC2311</f>
        <v>27.6</v>
      </c>
      <c r="AD2310" s="33">
        <f t="shared" ref="AD2310:AD2316" si="6308">AD2311</f>
        <v>27.6</v>
      </c>
      <c r="AE2310" s="34">
        <f t="shared" si="6234"/>
        <v>100</v>
      </c>
      <c r="AF2310" s="32">
        <f t="shared" ref="AF2310:AF2316" si="6309">AF2311</f>
        <v>27.6</v>
      </c>
      <c r="AG2310" s="32">
        <f t="shared" ref="AG2310:AG2316" si="6310">AG2311</f>
        <v>0</v>
      </c>
      <c r="AH2310" s="32">
        <f t="shared" ref="AH2310:AH2316" si="6311">AH2311</f>
        <v>0</v>
      </c>
      <c r="AI2310" s="32">
        <f t="shared" ref="AI2310:AI2316" si="6312">AI2311</f>
        <v>0</v>
      </c>
      <c r="AJ2310" s="32">
        <f t="shared" ref="AJ2310:AJ2316" si="6313">AJ2311</f>
        <v>0</v>
      </c>
      <c r="AK2310" s="32">
        <f t="shared" ref="AK2310:AK2316" si="6314">AK2311</f>
        <v>0</v>
      </c>
      <c r="AL2310" s="32">
        <f t="shared" si="6235"/>
        <v>27.6</v>
      </c>
      <c r="AM2310" s="32">
        <f t="shared" si="6236"/>
        <v>0</v>
      </c>
    </row>
    <row r="2311" spans="2:40" ht="46.8" x14ac:dyDescent="0.3">
      <c r="B2311" s="30" t="s">
        <v>847</v>
      </c>
      <c r="C2311" s="30" t="s">
        <v>114</v>
      </c>
      <c r="D2311" s="30" t="s">
        <v>443</v>
      </c>
      <c r="E2311" s="15" t="str">
        <f t="shared" si="6246"/>
        <v>0310</v>
      </c>
      <c r="F2311" s="30" t="s">
        <v>700</v>
      </c>
      <c r="G2311" s="30"/>
      <c r="H2311" s="31" t="s">
        <v>701</v>
      </c>
      <c r="I2311" s="32">
        <f t="shared" si="6289"/>
        <v>27.6</v>
      </c>
      <c r="J2311" s="32">
        <f t="shared" si="6290"/>
        <v>27.6</v>
      </c>
      <c r="K2311" s="32">
        <f t="shared" si="6291"/>
        <v>27.6</v>
      </c>
      <c r="L2311" s="32">
        <f t="shared" si="6292"/>
        <v>0</v>
      </c>
      <c r="M2311" s="32">
        <f t="shared" si="6293"/>
        <v>0</v>
      </c>
      <c r="N2311" s="32">
        <f t="shared" si="6294"/>
        <v>0</v>
      </c>
      <c r="O2311" s="32">
        <f t="shared" si="6295"/>
        <v>0</v>
      </c>
      <c r="P2311" s="32">
        <f t="shared" si="6296"/>
        <v>0</v>
      </c>
      <c r="Q2311" s="32">
        <f t="shared" si="6297"/>
        <v>0</v>
      </c>
      <c r="R2311" s="32">
        <f t="shared" si="6298"/>
        <v>0</v>
      </c>
      <c r="S2311" s="32">
        <f t="shared" si="6299"/>
        <v>0</v>
      </c>
      <c r="T2311" s="32">
        <f t="shared" si="6300"/>
        <v>0</v>
      </c>
      <c r="U2311" s="32">
        <v>0</v>
      </c>
      <c r="V2311" s="32">
        <f t="shared" si="6248"/>
        <v>27.6</v>
      </c>
      <c r="W2311" s="32">
        <f t="shared" si="6301"/>
        <v>0</v>
      </c>
      <c r="X2311" s="32">
        <f t="shared" si="6302"/>
        <v>0</v>
      </c>
      <c r="Y2311" s="32">
        <f t="shared" si="6303"/>
        <v>0</v>
      </c>
      <c r="Z2311" s="32">
        <f t="shared" si="6304"/>
        <v>0</v>
      </c>
      <c r="AA2311" s="32">
        <f t="shared" si="6305"/>
        <v>0</v>
      </c>
      <c r="AB2311" s="32">
        <f t="shared" si="6306"/>
        <v>27.6</v>
      </c>
      <c r="AC2311" s="33">
        <f t="shared" si="6307"/>
        <v>27.6</v>
      </c>
      <c r="AD2311" s="33">
        <f t="shared" si="6308"/>
        <v>27.6</v>
      </c>
      <c r="AE2311" s="34">
        <f t="shared" si="6234"/>
        <v>100</v>
      </c>
      <c r="AF2311" s="32">
        <f t="shared" si="6309"/>
        <v>27.6</v>
      </c>
      <c r="AG2311" s="32">
        <f t="shared" si="6310"/>
        <v>0</v>
      </c>
      <c r="AH2311" s="32">
        <f t="shared" si="6311"/>
        <v>0</v>
      </c>
      <c r="AI2311" s="32">
        <f t="shared" si="6312"/>
        <v>0</v>
      </c>
      <c r="AJ2311" s="32">
        <f t="shared" si="6313"/>
        <v>0</v>
      </c>
      <c r="AK2311" s="32">
        <f t="shared" si="6314"/>
        <v>0</v>
      </c>
      <c r="AL2311" s="32">
        <f t="shared" si="6235"/>
        <v>27.6</v>
      </c>
      <c r="AM2311" s="32">
        <f t="shared" si="6236"/>
        <v>0</v>
      </c>
    </row>
    <row r="2312" spans="2:40" ht="31.2" x14ac:dyDescent="0.3">
      <c r="B2312" s="30" t="s">
        <v>847</v>
      </c>
      <c r="C2312" s="30" t="s">
        <v>114</v>
      </c>
      <c r="D2312" s="30" t="s">
        <v>443</v>
      </c>
      <c r="E2312" s="15" t="str">
        <f t="shared" si="6246"/>
        <v>0310</v>
      </c>
      <c r="F2312" s="30" t="s">
        <v>702</v>
      </c>
      <c r="G2312" s="30"/>
      <c r="H2312" s="31" t="s">
        <v>703</v>
      </c>
      <c r="I2312" s="32">
        <f t="shared" si="6289"/>
        <v>27.6</v>
      </c>
      <c r="J2312" s="32">
        <f t="shared" si="6290"/>
        <v>27.6</v>
      </c>
      <c r="K2312" s="32">
        <f t="shared" si="6291"/>
        <v>27.6</v>
      </c>
      <c r="L2312" s="32">
        <f t="shared" si="6292"/>
        <v>0</v>
      </c>
      <c r="M2312" s="32">
        <f t="shared" si="6293"/>
        <v>0</v>
      </c>
      <c r="N2312" s="32">
        <f t="shared" si="6294"/>
        <v>0</v>
      </c>
      <c r="O2312" s="32">
        <f t="shared" si="6295"/>
        <v>0</v>
      </c>
      <c r="P2312" s="32">
        <f t="shared" si="6296"/>
        <v>0</v>
      </c>
      <c r="Q2312" s="32">
        <f t="shared" si="6297"/>
        <v>0</v>
      </c>
      <c r="R2312" s="32">
        <f t="shared" si="6298"/>
        <v>0</v>
      </c>
      <c r="S2312" s="32">
        <f t="shared" si="6299"/>
        <v>0</v>
      </c>
      <c r="T2312" s="32">
        <f t="shared" si="6300"/>
        <v>0</v>
      </c>
      <c r="U2312" s="32">
        <v>0</v>
      </c>
      <c r="V2312" s="32">
        <f t="shared" si="6248"/>
        <v>27.6</v>
      </c>
      <c r="W2312" s="32">
        <f t="shared" si="6301"/>
        <v>0</v>
      </c>
      <c r="X2312" s="32">
        <f t="shared" si="6302"/>
        <v>0</v>
      </c>
      <c r="Y2312" s="32">
        <f t="shared" si="6303"/>
        <v>0</v>
      </c>
      <c r="Z2312" s="32">
        <f t="shared" si="6304"/>
        <v>0</v>
      </c>
      <c r="AA2312" s="32">
        <f t="shared" si="6305"/>
        <v>0</v>
      </c>
      <c r="AB2312" s="32">
        <f t="shared" si="6306"/>
        <v>27.6</v>
      </c>
      <c r="AC2312" s="33">
        <f t="shared" si="6307"/>
        <v>27.6</v>
      </c>
      <c r="AD2312" s="33">
        <f t="shared" si="6308"/>
        <v>27.6</v>
      </c>
      <c r="AE2312" s="34">
        <f t="shared" si="6234"/>
        <v>100</v>
      </c>
      <c r="AF2312" s="32">
        <f t="shared" si="6309"/>
        <v>27.6</v>
      </c>
      <c r="AG2312" s="32">
        <f t="shared" si="6310"/>
        <v>0</v>
      </c>
      <c r="AH2312" s="32">
        <f t="shared" si="6311"/>
        <v>0</v>
      </c>
      <c r="AI2312" s="32">
        <f t="shared" si="6312"/>
        <v>0</v>
      </c>
      <c r="AJ2312" s="32">
        <f t="shared" si="6313"/>
        <v>0</v>
      </c>
      <c r="AK2312" s="32">
        <f t="shared" si="6314"/>
        <v>0</v>
      </c>
      <c r="AL2312" s="32">
        <f t="shared" si="6235"/>
        <v>27.6</v>
      </c>
      <c r="AM2312" s="32">
        <f t="shared" si="6236"/>
        <v>0</v>
      </c>
    </row>
    <row r="2313" spans="2:40" ht="31.2" x14ac:dyDescent="0.3">
      <c r="B2313" s="30" t="s">
        <v>847</v>
      </c>
      <c r="C2313" s="30" t="s">
        <v>114</v>
      </c>
      <c r="D2313" s="30" t="s">
        <v>443</v>
      </c>
      <c r="E2313" s="15" t="str">
        <f t="shared" si="6246"/>
        <v>0310</v>
      </c>
      <c r="F2313" s="30" t="s">
        <v>702</v>
      </c>
      <c r="G2313" s="30" t="s">
        <v>50</v>
      </c>
      <c r="H2313" s="31" t="s">
        <v>51</v>
      </c>
      <c r="I2313" s="32">
        <f t="shared" si="6289"/>
        <v>27.6</v>
      </c>
      <c r="J2313" s="32">
        <f t="shared" si="6290"/>
        <v>27.6</v>
      </c>
      <c r="K2313" s="32">
        <f t="shared" si="6291"/>
        <v>27.6</v>
      </c>
      <c r="L2313" s="32">
        <f t="shared" si="6292"/>
        <v>0</v>
      </c>
      <c r="M2313" s="32">
        <f t="shared" si="6293"/>
        <v>0</v>
      </c>
      <c r="N2313" s="32">
        <f t="shared" si="6294"/>
        <v>0</v>
      </c>
      <c r="O2313" s="32">
        <f t="shared" si="6295"/>
        <v>0</v>
      </c>
      <c r="P2313" s="32">
        <f t="shared" si="6296"/>
        <v>0</v>
      </c>
      <c r="Q2313" s="32">
        <f t="shared" si="6297"/>
        <v>0</v>
      </c>
      <c r="R2313" s="32">
        <f t="shared" si="6298"/>
        <v>0</v>
      </c>
      <c r="S2313" s="32">
        <f t="shared" si="6299"/>
        <v>0</v>
      </c>
      <c r="T2313" s="32">
        <f t="shared" si="6300"/>
        <v>0</v>
      </c>
      <c r="U2313" s="32">
        <v>0</v>
      </c>
      <c r="V2313" s="32">
        <f t="shared" si="6248"/>
        <v>27.6</v>
      </c>
      <c r="W2313" s="32">
        <f t="shared" si="6301"/>
        <v>0</v>
      </c>
      <c r="X2313" s="32">
        <f t="shared" si="6302"/>
        <v>0</v>
      </c>
      <c r="Y2313" s="32">
        <f t="shared" si="6303"/>
        <v>0</v>
      </c>
      <c r="Z2313" s="32">
        <f t="shared" si="6304"/>
        <v>0</v>
      </c>
      <c r="AA2313" s="32">
        <f t="shared" si="6305"/>
        <v>0</v>
      </c>
      <c r="AB2313" s="32">
        <f t="shared" si="6306"/>
        <v>27.6</v>
      </c>
      <c r="AC2313" s="33">
        <f t="shared" si="6307"/>
        <v>27.6</v>
      </c>
      <c r="AD2313" s="33">
        <f t="shared" si="6308"/>
        <v>27.6</v>
      </c>
      <c r="AE2313" s="34">
        <f t="shared" si="6234"/>
        <v>100</v>
      </c>
      <c r="AF2313" s="32">
        <f t="shared" si="6309"/>
        <v>27.6</v>
      </c>
      <c r="AG2313" s="32">
        <f t="shared" si="6310"/>
        <v>0</v>
      </c>
      <c r="AH2313" s="32">
        <f t="shared" si="6311"/>
        <v>0</v>
      </c>
      <c r="AI2313" s="32">
        <f t="shared" si="6312"/>
        <v>0</v>
      </c>
      <c r="AJ2313" s="32">
        <f t="shared" si="6313"/>
        <v>0</v>
      </c>
      <c r="AK2313" s="32">
        <f t="shared" si="6314"/>
        <v>0</v>
      </c>
      <c r="AL2313" s="32">
        <f t="shared" si="6235"/>
        <v>27.6</v>
      </c>
      <c r="AM2313" s="32">
        <f t="shared" si="6236"/>
        <v>0</v>
      </c>
    </row>
    <row r="2314" spans="2:40" ht="31.2" x14ac:dyDescent="0.3">
      <c r="B2314" s="30" t="s">
        <v>847</v>
      </c>
      <c r="C2314" s="30" t="s">
        <v>114</v>
      </c>
      <c r="D2314" s="30" t="s">
        <v>443</v>
      </c>
      <c r="E2314" s="15" t="str">
        <f t="shared" si="6246"/>
        <v>0310</v>
      </c>
      <c r="F2314" s="30" t="s">
        <v>702</v>
      </c>
      <c r="G2314" s="30" t="s">
        <v>52</v>
      </c>
      <c r="H2314" s="31" t="s">
        <v>53</v>
      </c>
      <c r="I2314" s="32">
        <v>27.6</v>
      </c>
      <c r="J2314" s="32">
        <v>27.6</v>
      </c>
      <c r="K2314" s="32">
        <v>27.6</v>
      </c>
      <c r="L2314" s="32"/>
      <c r="M2314" s="32"/>
      <c r="N2314" s="32"/>
      <c r="O2314" s="32">
        <v>0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2">
        <v>0</v>
      </c>
      <c r="V2314" s="32">
        <f t="shared" si="6248"/>
        <v>27.6</v>
      </c>
      <c r="W2314" s="32"/>
      <c r="X2314" s="32"/>
      <c r="Y2314" s="32"/>
      <c r="Z2314" s="32"/>
      <c r="AA2314" s="32"/>
      <c r="AB2314" s="32">
        <v>27.6</v>
      </c>
      <c r="AC2314" s="33">
        <v>27.6</v>
      </c>
      <c r="AD2314" s="33">
        <v>27.6</v>
      </c>
      <c r="AE2314" s="34">
        <f t="shared" si="6234"/>
        <v>100</v>
      </c>
      <c r="AF2314" s="32">
        <v>27.6</v>
      </c>
      <c r="AG2314" s="32">
        <v>0</v>
      </c>
      <c r="AH2314" s="32">
        <v>0</v>
      </c>
      <c r="AI2314" s="32">
        <v>0</v>
      </c>
      <c r="AJ2314" s="32">
        <v>0</v>
      </c>
      <c r="AK2314" s="32">
        <v>0</v>
      </c>
      <c r="AL2314" s="32">
        <f t="shared" si="6235"/>
        <v>27.6</v>
      </c>
      <c r="AM2314" s="32">
        <f t="shared" si="6236"/>
        <v>0</v>
      </c>
      <c r="AN2314" s="12"/>
    </row>
    <row r="2315" spans="2:40" ht="46.8" x14ac:dyDescent="0.3">
      <c r="B2315" s="30" t="s">
        <v>847</v>
      </c>
      <c r="C2315" s="30" t="s">
        <v>114</v>
      </c>
      <c r="D2315" s="30" t="s">
        <v>443</v>
      </c>
      <c r="E2315" s="15" t="str">
        <f t="shared" si="6246"/>
        <v>0310</v>
      </c>
      <c r="F2315" s="30" t="s">
        <v>704</v>
      </c>
      <c r="G2315" s="30"/>
      <c r="H2315" s="31" t="s">
        <v>705</v>
      </c>
      <c r="I2315" s="32">
        <f t="shared" si="6289"/>
        <v>824.80000000000007</v>
      </c>
      <c r="J2315" s="32">
        <f t="shared" si="6290"/>
        <v>855.2</v>
      </c>
      <c r="K2315" s="32">
        <f t="shared" si="6291"/>
        <v>440</v>
      </c>
      <c r="L2315" s="32">
        <f t="shared" si="6292"/>
        <v>0</v>
      </c>
      <c r="M2315" s="32">
        <f t="shared" si="6293"/>
        <v>0</v>
      </c>
      <c r="N2315" s="32">
        <f t="shared" si="6294"/>
        <v>-10.3</v>
      </c>
      <c r="O2315" s="32">
        <f t="shared" si="6295"/>
        <v>0</v>
      </c>
      <c r="P2315" s="32">
        <f t="shared" si="6296"/>
        <v>0</v>
      </c>
      <c r="Q2315" s="32">
        <f t="shared" si="6297"/>
        <v>0</v>
      </c>
      <c r="R2315" s="32">
        <f t="shared" si="6298"/>
        <v>0</v>
      </c>
      <c r="S2315" s="32">
        <f t="shared" si="6299"/>
        <v>0</v>
      </c>
      <c r="T2315" s="32">
        <f t="shared" si="6300"/>
        <v>0</v>
      </c>
      <c r="U2315" s="32">
        <v>0</v>
      </c>
      <c r="V2315" s="32">
        <f t="shared" si="6248"/>
        <v>824.80000000000007</v>
      </c>
      <c r="W2315" s="32">
        <f t="shared" si="6301"/>
        <v>0</v>
      </c>
      <c r="X2315" s="32">
        <f t="shared" si="6302"/>
        <v>0</v>
      </c>
      <c r="Y2315" s="32">
        <f t="shared" si="6303"/>
        <v>0</v>
      </c>
      <c r="Z2315" s="32">
        <f t="shared" si="6304"/>
        <v>0</v>
      </c>
      <c r="AA2315" s="32">
        <f t="shared" si="6305"/>
        <v>0</v>
      </c>
      <c r="AB2315" s="32">
        <f t="shared" si="6306"/>
        <v>322.47974999999997</v>
      </c>
      <c r="AC2315" s="33">
        <f t="shared" si="6307"/>
        <v>374.43400000000003</v>
      </c>
      <c r="AD2315" s="33">
        <f t="shared" si="6308"/>
        <v>373.26704999999998</v>
      </c>
      <c r="AE2315" s="34">
        <f t="shared" si="6234"/>
        <v>99.688342938942498</v>
      </c>
      <c r="AF2315" s="32">
        <f t="shared" si="6309"/>
        <v>374.43400000000003</v>
      </c>
      <c r="AG2315" s="32">
        <f t="shared" si="6310"/>
        <v>0</v>
      </c>
      <c r="AH2315" s="32">
        <f t="shared" si="6311"/>
        <v>0</v>
      </c>
      <c r="AI2315" s="32">
        <f t="shared" si="6312"/>
        <v>0</v>
      </c>
      <c r="AJ2315" s="32">
        <f t="shared" si="6313"/>
        <v>0</v>
      </c>
      <c r="AK2315" s="32">
        <f t="shared" si="6314"/>
        <v>0</v>
      </c>
      <c r="AL2315" s="32">
        <f t="shared" si="6235"/>
        <v>374.43400000000003</v>
      </c>
      <c r="AM2315" s="32">
        <f t="shared" si="6236"/>
        <v>450.36600000000004</v>
      </c>
    </row>
    <row r="2316" spans="2:40" ht="31.2" x14ac:dyDescent="0.3">
      <c r="B2316" s="30" t="s">
        <v>847</v>
      </c>
      <c r="C2316" s="30" t="s">
        <v>114</v>
      </c>
      <c r="D2316" s="30" t="s">
        <v>443</v>
      </c>
      <c r="E2316" s="15" t="str">
        <f t="shared" si="6246"/>
        <v>0310</v>
      </c>
      <c r="F2316" s="30" t="s">
        <v>706</v>
      </c>
      <c r="G2316" s="30"/>
      <c r="H2316" s="31" t="s">
        <v>707</v>
      </c>
      <c r="I2316" s="32">
        <f t="shared" si="6289"/>
        <v>824.80000000000007</v>
      </c>
      <c r="J2316" s="32">
        <f t="shared" si="6290"/>
        <v>855.2</v>
      </c>
      <c r="K2316" s="32">
        <f t="shared" si="6291"/>
        <v>440</v>
      </c>
      <c r="L2316" s="32">
        <f t="shared" si="6292"/>
        <v>0</v>
      </c>
      <c r="M2316" s="32">
        <f t="shared" si="6293"/>
        <v>0</v>
      </c>
      <c r="N2316" s="32">
        <f t="shared" si="6294"/>
        <v>-10.3</v>
      </c>
      <c r="O2316" s="32">
        <f t="shared" si="6295"/>
        <v>0</v>
      </c>
      <c r="P2316" s="32">
        <f t="shared" si="6296"/>
        <v>0</v>
      </c>
      <c r="Q2316" s="32">
        <f t="shared" si="6297"/>
        <v>0</v>
      </c>
      <c r="R2316" s="32">
        <f t="shared" si="6298"/>
        <v>0</v>
      </c>
      <c r="S2316" s="32">
        <f t="shared" si="6299"/>
        <v>0</v>
      </c>
      <c r="T2316" s="32">
        <f t="shared" si="6300"/>
        <v>0</v>
      </c>
      <c r="U2316" s="32">
        <v>0</v>
      </c>
      <c r="V2316" s="32">
        <f t="shared" si="6248"/>
        <v>824.80000000000007</v>
      </c>
      <c r="W2316" s="32">
        <f t="shared" si="6301"/>
        <v>0</v>
      </c>
      <c r="X2316" s="32">
        <f t="shared" si="6302"/>
        <v>0</v>
      </c>
      <c r="Y2316" s="32">
        <f t="shared" si="6303"/>
        <v>0</v>
      </c>
      <c r="Z2316" s="32">
        <f t="shared" si="6304"/>
        <v>0</v>
      </c>
      <c r="AA2316" s="32">
        <f t="shared" si="6305"/>
        <v>0</v>
      </c>
      <c r="AB2316" s="32">
        <f t="shared" si="6306"/>
        <v>322.47974999999997</v>
      </c>
      <c r="AC2316" s="33">
        <f t="shared" si="6307"/>
        <v>374.43400000000003</v>
      </c>
      <c r="AD2316" s="33">
        <f t="shared" si="6308"/>
        <v>373.26704999999998</v>
      </c>
      <c r="AE2316" s="34">
        <f t="shared" si="6234"/>
        <v>99.688342938942498</v>
      </c>
      <c r="AF2316" s="32">
        <f t="shared" si="6309"/>
        <v>374.43400000000003</v>
      </c>
      <c r="AG2316" s="32">
        <f t="shared" si="6310"/>
        <v>0</v>
      </c>
      <c r="AH2316" s="32">
        <f t="shared" si="6311"/>
        <v>0</v>
      </c>
      <c r="AI2316" s="32">
        <f t="shared" si="6312"/>
        <v>0</v>
      </c>
      <c r="AJ2316" s="32">
        <f t="shared" si="6313"/>
        <v>0</v>
      </c>
      <c r="AK2316" s="32">
        <f t="shared" si="6314"/>
        <v>0</v>
      </c>
      <c r="AL2316" s="32">
        <f t="shared" si="6235"/>
        <v>374.43400000000003</v>
      </c>
      <c r="AM2316" s="32">
        <f t="shared" si="6236"/>
        <v>450.36600000000004</v>
      </c>
    </row>
    <row r="2317" spans="2:40" ht="62.4" x14ac:dyDescent="0.3">
      <c r="B2317" s="30" t="s">
        <v>847</v>
      </c>
      <c r="C2317" s="30" t="s">
        <v>114</v>
      </c>
      <c r="D2317" s="30" t="s">
        <v>443</v>
      </c>
      <c r="E2317" s="15" t="str">
        <f t="shared" si="6246"/>
        <v>0310</v>
      </c>
      <c r="F2317" s="30" t="s">
        <v>708</v>
      </c>
      <c r="G2317" s="30"/>
      <c r="H2317" s="31" t="s">
        <v>709</v>
      </c>
      <c r="I2317" s="32">
        <f t="shared" ref="I2317:T2317" si="6315">I2318+I2320</f>
        <v>824.80000000000007</v>
      </c>
      <c r="J2317" s="32">
        <f t="shared" si="6315"/>
        <v>855.2</v>
      </c>
      <c r="K2317" s="32">
        <f t="shared" si="6315"/>
        <v>440</v>
      </c>
      <c r="L2317" s="32">
        <f t="shared" si="6315"/>
        <v>0</v>
      </c>
      <c r="M2317" s="32">
        <f t="shared" si="6315"/>
        <v>0</v>
      </c>
      <c r="N2317" s="32">
        <f t="shared" si="6315"/>
        <v>-10.3</v>
      </c>
      <c r="O2317" s="32">
        <f t="shared" si="6315"/>
        <v>0</v>
      </c>
      <c r="P2317" s="32">
        <f t="shared" si="6315"/>
        <v>0</v>
      </c>
      <c r="Q2317" s="32">
        <f t="shared" si="6315"/>
        <v>0</v>
      </c>
      <c r="R2317" s="32">
        <f t="shared" si="6315"/>
        <v>0</v>
      </c>
      <c r="S2317" s="32">
        <f t="shared" si="6315"/>
        <v>0</v>
      </c>
      <c r="T2317" s="32">
        <f t="shared" si="6315"/>
        <v>0</v>
      </c>
      <c r="U2317" s="32">
        <v>0</v>
      </c>
      <c r="V2317" s="32">
        <f t="shared" si="6248"/>
        <v>824.80000000000007</v>
      </c>
      <c r="W2317" s="32">
        <f t="shared" ref="W2317:AD2317" si="6316">W2318+W2320</f>
        <v>0</v>
      </c>
      <c r="X2317" s="32">
        <f t="shared" si="6316"/>
        <v>0</v>
      </c>
      <c r="Y2317" s="32">
        <f t="shared" si="6316"/>
        <v>0</v>
      </c>
      <c r="Z2317" s="32">
        <f t="shared" si="6316"/>
        <v>0</v>
      </c>
      <c r="AA2317" s="32">
        <f t="shared" si="6316"/>
        <v>0</v>
      </c>
      <c r="AB2317" s="32">
        <f t="shared" si="6316"/>
        <v>322.47974999999997</v>
      </c>
      <c r="AC2317" s="33">
        <f t="shared" si="6316"/>
        <v>374.43400000000003</v>
      </c>
      <c r="AD2317" s="33">
        <f t="shared" si="6316"/>
        <v>373.26704999999998</v>
      </c>
      <c r="AE2317" s="34">
        <f t="shared" si="6234"/>
        <v>99.688342938942498</v>
      </c>
      <c r="AF2317" s="32">
        <f t="shared" ref="AF2317:AK2317" si="6317">AF2318+AF2320</f>
        <v>374.43400000000003</v>
      </c>
      <c r="AG2317" s="32">
        <f t="shared" si="6317"/>
        <v>0</v>
      </c>
      <c r="AH2317" s="32">
        <f t="shared" si="6317"/>
        <v>0</v>
      </c>
      <c r="AI2317" s="32">
        <f t="shared" si="6317"/>
        <v>0</v>
      </c>
      <c r="AJ2317" s="32">
        <f t="shared" si="6317"/>
        <v>0</v>
      </c>
      <c r="AK2317" s="32">
        <f t="shared" si="6317"/>
        <v>0</v>
      </c>
      <c r="AL2317" s="32">
        <f t="shared" si="6235"/>
        <v>374.43400000000003</v>
      </c>
      <c r="AM2317" s="32">
        <f t="shared" si="6236"/>
        <v>450.36600000000004</v>
      </c>
    </row>
    <row r="2318" spans="2:40" ht="31.2" x14ac:dyDescent="0.3">
      <c r="B2318" s="30" t="s">
        <v>847</v>
      </c>
      <c r="C2318" s="30" t="s">
        <v>114</v>
      </c>
      <c r="D2318" s="30" t="s">
        <v>443</v>
      </c>
      <c r="E2318" s="15" t="str">
        <f t="shared" si="6246"/>
        <v>0310</v>
      </c>
      <c r="F2318" s="30" t="s">
        <v>708</v>
      </c>
      <c r="G2318" s="30" t="s">
        <v>50</v>
      </c>
      <c r="H2318" s="31" t="s">
        <v>51</v>
      </c>
      <c r="I2318" s="32">
        <f t="shared" ref="I2318:T2318" si="6318">I2319</f>
        <v>753.1</v>
      </c>
      <c r="J2318" s="32">
        <f t="shared" si="6318"/>
        <v>783.5</v>
      </c>
      <c r="K2318" s="32">
        <f t="shared" si="6318"/>
        <v>368.3</v>
      </c>
      <c r="L2318" s="32">
        <f t="shared" si="6318"/>
        <v>0</v>
      </c>
      <c r="M2318" s="32">
        <f t="shared" si="6318"/>
        <v>0</v>
      </c>
      <c r="N2318" s="32">
        <f t="shared" si="6318"/>
        <v>-10.3</v>
      </c>
      <c r="O2318" s="32">
        <f t="shared" si="6318"/>
        <v>0</v>
      </c>
      <c r="P2318" s="32">
        <f t="shared" si="6318"/>
        <v>0</v>
      </c>
      <c r="Q2318" s="32">
        <f t="shared" si="6318"/>
        <v>0</v>
      </c>
      <c r="R2318" s="32">
        <f t="shared" si="6318"/>
        <v>0</v>
      </c>
      <c r="S2318" s="32">
        <f t="shared" si="6318"/>
        <v>0</v>
      </c>
      <c r="T2318" s="32">
        <f t="shared" si="6318"/>
        <v>0</v>
      </c>
      <c r="U2318" s="32">
        <v>0</v>
      </c>
      <c r="V2318" s="32">
        <f t="shared" si="6248"/>
        <v>753.1</v>
      </c>
      <c r="W2318" s="32">
        <f t="shared" ref="W2318:AD2318" si="6319">W2319</f>
        <v>0</v>
      </c>
      <c r="X2318" s="32">
        <f t="shared" si="6319"/>
        <v>0</v>
      </c>
      <c r="Y2318" s="32">
        <f t="shared" si="6319"/>
        <v>0</v>
      </c>
      <c r="Z2318" s="32">
        <f t="shared" si="6319"/>
        <v>0</v>
      </c>
      <c r="AA2318" s="32">
        <f t="shared" si="6319"/>
        <v>0</v>
      </c>
      <c r="AB2318" s="32">
        <f t="shared" si="6319"/>
        <v>246.46775</v>
      </c>
      <c r="AC2318" s="33">
        <f t="shared" si="6319"/>
        <v>298.42200000000003</v>
      </c>
      <c r="AD2318" s="33">
        <f t="shared" si="6319"/>
        <v>297.25504999999998</v>
      </c>
      <c r="AE2318" s="34">
        <f t="shared" si="6234"/>
        <v>99.60895979518935</v>
      </c>
      <c r="AF2318" s="32">
        <f t="shared" ref="AF2318:AK2318" si="6320">AF2319</f>
        <v>298.42200000000003</v>
      </c>
      <c r="AG2318" s="32">
        <f t="shared" si="6320"/>
        <v>0</v>
      </c>
      <c r="AH2318" s="32">
        <f t="shared" si="6320"/>
        <v>0</v>
      </c>
      <c r="AI2318" s="32">
        <f t="shared" si="6320"/>
        <v>0</v>
      </c>
      <c r="AJ2318" s="32">
        <f t="shared" si="6320"/>
        <v>0</v>
      </c>
      <c r="AK2318" s="32">
        <f t="shared" si="6320"/>
        <v>0</v>
      </c>
      <c r="AL2318" s="32">
        <f t="shared" si="6235"/>
        <v>298.42200000000003</v>
      </c>
      <c r="AM2318" s="32">
        <f t="shared" si="6236"/>
        <v>454.678</v>
      </c>
    </row>
    <row r="2319" spans="2:40" ht="31.2" x14ac:dyDescent="0.3">
      <c r="B2319" s="30" t="s">
        <v>847</v>
      </c>
      <c r="C2319" s="30" t="s">
        <v>114</v>
      </c>
      <c r="D2319" s="30" t="s">
        <v>443</v>
      </c>
      <c r="E2319" s="15" t="str">
        <f t="shared" si="6246"/>
        <v>0310</v>
      </c>
      <c r="F2319" s="30" t="s">
        <v>708</v>
      </c>
      <c r="G2319" s="30" t="s">
        <v>52</v>
      </c>
      <c r="H2319" s="31" t="s">
        <v>53</v>
      </c>
      <c r="I2319" s="32">
        <v>753.1</v>
      </c>
      <c r="J2319" s="32">
        <v>783.5</v>
      </c>
      <c r="K2319" s="32">
        <v>368.3</v>
      </c>
      <c r="L2319" s="32"/>
      <c r="M2319" s="32"/>
      <c r="N2319" s="32">
        <v>-10.3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2">
        <v>0</v>
      </c>
      <c r="V2319" s="32">
        <f t="shared" si="6248"/>
        <v>753.1</v>
      </c>
      <c r="W2319" s="32"/>
      <c r="X2319" s="32"/>
      <c r="Y2319" s="32"/>
      <c r="Z2319" s="32"/>
      <c r="AA2319" s="32"/>
      <c r="AB2319" s="32">
        <v>246.46775</v>
      </c>
      <c r="AC2319" s="33">
        <v>298.42200000000003</v>
      </c>
      <c r="AD2319" s="33">
        <v>297.25504999999998</v>
      </c>
      <c r="AE2319" s="34">
        <f t="shared" si="6234"/>
        <v>99.60895979518935</v>
      </c>
      <c r="AF2319" s="32">
        <v>298.42200000000003</v>
      </c>
      <c r="AG2319" s="32">
        <v>0</v>
      </c>
      <c r="AH2319" s="32">
        <v>0</v>
      </c>
      <c r="AI2319" s="32">
        <v>0</v>
      </c>
      <c r="AJ2319" s="32">
        <v>0</v>
      </c>
      <c r="AK2319" s="32">
        <v>0</v>
      </c>
      <c r="AL2319" s="32">
        <f t="shared" si="6235"/>
        <v>298.42200000000003</v>
      </c>
      <c r="AM2319" s="32">
        <f t="shared" si="6236"/>
        <v>454.678</v>
      </c>
      <c r="AN2319" s="12"/>
    </row>
    <row r="2320" spans="2:40" x14ac:dyDescent="0.3">
      <c r="B2320" s="30" t="s">
        <v>847</v>
      </c>
      <c r="C2320" s="30" t="s">
        <v>114</v>
      </c>
      <c r="D2320" s="30" t="s">
        <v>443</v>
      </c>
      <c r="E2320" s="15" t="str">
        <f t="shared" si="6246"/>
        <v>0310</v>
      </c>
      <c r="F2320" s="30" t="s">
        <v>708</v>
      </c>
      <c r="G2320" s="30" t="s">
        <v>56</v>
      </c>
      <c r="H2320" s="31" t="s">
        <v>57</v>
      </c>
      <c r="I2320" s="32">
        <f t="shared" ref="I2320:T2320" si="6321">I2321</f>
        <v>71.7</v>
      </c>
      <c r="J2320" s="32">
        <f t="shared" si="6321"/>
        <v>71.7</v>
      </c>
      <c r="K2320" s="32">
        <f t="shared" si="6321"/>
        <v>71.7</v>
      </c>
      <c r="L2320" s="32">
        <f t="shared" si="6321"/>
        <v>0</v>
      </c>
      <c r="M2320" s="32">
        <f t="shared" si="6321"/>
        <v>0</v>
      </c>
      <c r="N2320" s="32">
        <f t="shared" si="6321"/>
        <v>0</v>
      </c>
      <c r="O2320" s="32">
        <f t="shared" si="6321"/>
        <v>0</v>
      </c>
      <c r="P2320" s="32">
        <f t="shared" si="6321"/>
        <v>0</v>
      </c>
      <c r="Q2320" s="32">
        <f t="shared" si="6321"/>
        <v>0</v>
      </c>
      <c r="R2320" s="32">
        <f t="shared" si="6321"/>
        <v>0</v>
      </c>
      <c r="S2320" s="32">
        <f t="shared" si="6321"/>
        <v>0</v>
      </c>
      <c r="T2320" s="32">
        <f t="shared" si="6321"/>
        <v>0</v>
      </c>
      <c r="U2320" s="32">
        <v>0</v>
      </c>
      <c r="V2320" s="32">
        <f t="shared" si="6248"/>
        <v>71.7</v>
      </c>
      <c r="W2320" s="32">
        <f t="shared" ref="W2320:AD2320" si="6322">W2321</f>
        <v>0</v>
      </c>
      <c r="X2320" s="32">
        <f t="shared" si="6322"/>
        <v>0</v>
      </c>
      <c r="Y2320" s="32">
        <f t="shared" si="6322"/>
        <v>0</v>
      </c>
      <c r="Z2320" s="32">
        <f t="shared" si="6322"/>
        <v>0</v>
      </c>
      <c r="AA2320" s="32">
        <f t="shared" si="6322"/>
        <v>0</v>
      </c>
      <c r="AB2320" s="32">
        <f t="shared" si="6322"/>
        <v>76.012</v>
      </c>
      <c r="AC2320" s="33">
        <f t="shared" si="6322"/>
        <v>76.012</v>
      </c>
      <c r="AD2320" s="33">
        <f t="shared" si="6322"/>
        <v>76.012</v>
      </c>
      <c r="AE2320" s="34">
        <f t="shared" si="6234"/>
        <v>100</v>
      </c>
      <c r="AF2320" s="32">
        <f t="shared" ref="AF2320:AK2320" si="6323">AF2321</f>
        <v>76.012</v>
      </c>
      <c r="AG2320" s="32">
        <f t="shared" si="6323"/>
        <v>0</v>
      </c>
      <c r="AH2320" s="32">
        <f t="shared" si="6323"/>
        <v>0</v>
      </c>
      <c r="AI2320" s="32">
        <f t="shared" si="6323"/>
        <v>0</v>
      </c>
      <c r="AJ2320" s="32">
        <f t="shared" si="6323"/>
        <v>0</v>
      </c>
      <c r="AK2320" s="32">
        <f t="shared" si="6323"/>
        <v>0</v>
      </c>
      <c r="AL2320" s="32">
        <f t="shared" si="6235"/>
        <v>76.012</v>
      </c>
      <c r="AM2320" s="32">
        <f t="shared" si="6236"/>
        <v>-4.3119999999999976</v>
      </c>
    </row>
    <row r="2321" spans="2:40" x14ac:dyDescent="0.3">
      <c r="B2321" s="30" t="s">
        <v>847</v>
      </c>
      <c r="C2321" s="30" t="s">
        <v>114</v>
      </c>
      <c r="D2321" s="30" t="s">
        <v>443</v>
      </c>
      <c r="E2321" s="15" t="str">
        <f t="shared" si="6246"/>
        <v>0310</v>
      </c>
      <c r="F2321" s="30" t="s">
        <v>708</v>
      </c>
      <c r="G2321" s="30" t="s">
        <v>60</v>
      </c>
      <c r="H2321" s="31" t="s">
        <v>61</v>
      </c>
      <c r="I2321" s="32">
        <v>71.7</v>
      </c>
      <c r="J2321" s="32">
        <v>71.7</v>
      </c>
      <c r="K2321" s="32">
        <v>71.7</v>
      </c>
      <c r="L2321" s="32"/>
      <c r="M2321" s="32"/>
      <c r="N2321" s="32"/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2">
        <v>0</v>
      </c>
      <c r="V2321" s="32">
        <f t="shared" si="6248"/>
        <v>71.7</v>
      </c>
      <c r="W2321" s="32"/>
      <c r="X2321" s="32"/>
      <c r="Y2321" s="32"/>
      <c r="Z2321" s="32"/>
      <c r="AA2321" s="32"/>
      <c r="AB2321" s="32">
        <v>76.012</v>
      </c>
      <c r="AC2321" s="33">
        <v>76.012</v>
      </c>
      <c r="AD2321" s="33">
        <v>76.012</v>
      </c>
      <c r="AE2321" s="34">
        <f t="shared" si="6234"/>
        <v>100</v>
      </c>
      <c r="AF2321" s="32">
        <v>76.012</v>
      </c>
      <c r="AG2321" s="32">
        <v>0</v>
      </c>
      <c r="AH2321" s="32">
        <v>0</v>
      </c>
      <c r="AI2321" s="32">
        <v>0</v>
      </c>
      <c r="AJ2321" s="32">
        <v>0</v>
      </c>
      <c r="AK2321" s="32">
        <v>0</v>
      </c>
      <c r="AL2321" s="32">
        <f t="shared" si="6235"/>
        <v>76.012</v>
      </c>
      <c r="AM2321" s="32">
        <f t="shared" si="6236"/>
        <v>-4.3119999999999976</v>
      </c>
      <c r="AN2321" s="12"/>
    </row>
    <row r="2322" spans="2:40" s="22" customFormat="1" ht="31.2" x14ac:dyDescent="0.3">
      <c r="B2322" s="23" t="s">
        <v>847</v>
      </c>
      <c r="C2322" s="23" t="s">
        <v>114</v>
      </c>
      <c r="D2322" s="23" t="s">
        <v>197</v>
      </c>
      <c r="E2322" s="24" t="str">
        <f t="shared" si="6246"/>
        <v>0314</v>
      </c>
      <c r="F2322" s="23"/>
      <c r="G2322" s="23"/>
      <c r="H2322" s="25" t="s">
        <v>198</v>
      </c>
      <c r="I2322" s="26">
        <f t="shared" ref="I2322:I2323" si="6324">I2323</f>
        <v>1196.4000000000001</v>
      </c>
      <c r="J2322" s="26">
        <f t="shared" ref="J2322:J2323" si="6325">J2323</f>
        <v>1233.5999999999999</v>
      </c>
      <c r="K2322" s="26">
        <f t="shared" ref="K2322:K2323" si="6326">K2323</f>
        <v>1233.5999999999999</v>
      </c>
      <c r="L2322" s="26">
        <f t="shared" ref="L2322:L2323" si="6327">L2323</f>
        <v>0</v>
      </c>
      <c r="M2322" s="26">
        <f t="shared" ref="M2322:M2323" si="6328">M2323</f>
        <v>0</v>
      </c>
      <c r="N2322" s="26">
        <f t="shared" ref="N2322:N2323" si="6329">N2323</f>
        <v>0</v>
      </c>
      <c r="O2322" s="26">
        <f t="shared" ref="O2322:O2323" si="6330">O2323</f>
        <v>0</v>
      </c>
      <c r="P2322" s="26">
        <f t="shared" ref="P2322:P2323" si="6331">P2323</f>
        <v>0</v>
      </c>
      <c r="Q2322" s="26">
        <f t="shared" ref="Q2322:Q2323" si="6332">Q2323</f>
        <v>0</v>
      </c>
      <c r="R2322" s="26">
        <f t="shared" ref="R2322:R2323" si="6333">R2323</f>
        <v>0</v>
      </c>
      <c r="S2322" s="26">
        <f t="shared" ref="S2322:S2323" si="6334">S2323</f>
        <v>0</v>
      </c>
      <c r="T2322" s="26">
        <f t="shared" ref="T2322:T2323" si="6335">T2323</f>
        <v>0</v>
      </c>
      <c r="U2322" s="26">
        <v>0</v>
      </c>
      <c r="V2322" s="26">
        <f t="shared" si="6248"/>
        <v>1196.4000000000001</v>
      </c>
      <c r="W2322" s="26">
        <f t="shared" ref="W2322:W2323" si="6336">W2323</f>
        <v>0</v>
      </c>
      <c r="X2322" s="26">
        <f t="shared" ref="X2322:X2323" si="6337">X2323</f>
        <v>0</v>
      </c>
      <c r="Y2322" s="26">
        <f t="shared" ref="Y2322:Y2323" si="6338">Y2323</f>
        <v>0</v>
      </c>
      <c r="Z2322" s="26">
        <f t="shared" ref="Z2322:Z2323" si="6339">Z2323</f>
        <v>0</v>
      </c>
      <c r="AA2322" s="26">
        <f t="shared" ref="AA2322:AA2323" si="6340">AA2323</f>
        <v>0</v>
      </c>
      <c r="AB2322" s="32">
        <f t="shared" ref="AB2322:AB2323" si="6341">AB2323</f>
        <v>744.07889999999998</v>
      </c>
      <c r="AC2322" s="27">
        <f t="shared" ref="AC2322:AC2323" si="6342">AC2323</f>
        <v>1299.5999999999999</v>
      </c>
      <c r="AD2322" s="33">
        <f t="shared" ref="AD2322:AD2323" si="6343">AD2323</f>
        <v>1294.9830399999998</v>
      </c>
      <c r="AE2322" s="28">
        <f t="shared" si="6234"/>
        <v>99.644739919975365</v>
      </c>
      <c r="AF2322" s="26">
        <f t="shared" ref="AF2322:AF2323" si="6344">AF2323</f>
        <v>1299.5999999999999</v>
      </c>
      <c r="AG2322" s="26">
        <f t="shared" ref="AG2322:AG2323" si="6345">AG2323</f>
        <v>0</v>
      </c>
      <c r="AH2322" s="26">
        <f t="shared" ref="AH2322:AH2323" si="6346">AH2323</f>
        <v>0</v>
      </c>
      <c r="AI2322" s="26">
        <f t="shared" ref="AI2322:AI2323" si="6347">AI2323</f>
        <v>0</v>
      </c>
      <c r="AJ2322" s="26">
        <f t="shared" ref="AJ2322:AJ2323" si="6348">AJ2323</f>
        <v>0</v>
      </c>
      <c r="AK2322" s="26">
        <f t="shared" ref="AK2322:AK2323" si="6349">AK2323</f>
        <v>0</v>
      </c>
      <c r="AL2322" s="26">
        <f t="shared" si="6235"/>
        <v>1299.5999999999999</v>
      </c>
      <c r="AM2322" s="26">
        <f t="shared" si="6236"/>
        <v>-103.19999999999982</v>
      </c>
      <c r="AN2322" s="29"/>
    </row>
    <row r="2323" spans="2:40" ht="31.2" x14ac:dyDescent="0.3">
      <c r="B2323" s="30" t="s">
        <v>847</v>
      </c>
      <c r="C2323" s="30" t="s">
        <v>114</v>
      </c>
      <c r="D2323" s="30" t="s">
        <v>197</v>
      </c>
      <c r="E2323" s="15" t="str">
        <f t="shared" si="6246"/>
        <v>0314</v>
      </c>
      <c r="F2323" s="30" t="s">
        <v>78</v>
      </c>
      <c r="G2323" s="30"/>
      <c r="H2323" s="31" t="s">
        <v>79</v>
      </c>
      <c r="I2323" s="32">
        <f t="shared" si="6324"/>
        <v>1196.4000000000001</v>
      </c>
      <c r="J2323" s="32">
        <f t="shared" si="6325"/>
        <v>1233.5999999999999</v>
      </c>
      <c r="K2323" s="32">
        <f t="shared" si="6326"/>
        <v>1233.5999999999999</v>
      </c>
      <c r="L2323" s="32">
        <f t="shared" si="6327"/>
        <v>0</v>
      </c>
      <c r="M2323" s="32">
        <f t="shared" si="6328"/>
        <v>0</v>
      </c>
      <c r="N2323" s="32">
        <f t="shared" si="6329"/>
        <v>0</v>
      </c>
      <c r="O2323" s="32">
        <f t="shared" si="6330"/>
        <v>0</v>
      </c>
      <c r="P2323" s="32">
        <f t="shared" si="6331"/>
        <v>0</v>
      </c>
      <c r="Q2323" s="32">
        <f t="shared" si="6332"/>
        <v>0</v>
      </c>
      <c r="R2323" s="32">
        <f t="shared" si="6333"/>
        <v>0</v>
      </c>
      <c r="S2323" s="32">
        <f t="shared" si="6334"/>
        <v>0</v>
      </c>
      <c r="T2323" s="32">
        <f t="shared" si="6335"/>
        <v>0</v>
      </c>
      <c r="U2323" s="32">
        <v>0</v>
      </c>
      <c r="V2323" s="32">
        <f t="shared" si="6248"/>
        <v>1196.4000000000001</v>
      </c>
      <c r="W2323" s="32">
        <f t="shared" si="6336"/>
        <v>0</v>
      </c>
      <c r="X2323" s="32">
        <f t="shared" si="6337"/>
        <v>0</v>
      </c>
      <c r="Y2323" s="32">
        <f t="shared" si="6338"/>
        <v>0</v>
      </c>
      <c r="Z2323" s="32">
        <f t="shared" si="6339"/>
        <v>0</v>
      </c>
      <c r="AA2323" s="32">
        <f t="shared" si="6340"/>
        <v>0</v>
      </c>
      <c r="AB2323" s="32">
        <f t="shared" si="6341"/>
        <v>744.07889999999998</v>
      </c>
      <c r="AC2323" s="33">
        <f t="shared" si="6342"/>
        <v>1299.5999999999999</v>
      </c>
      <c r="AD2323" s="33">
        <f t="shared" si="6343"/>
        <v>1294.9830399999998</v>
      </c>
      <c r="AE2323" s="34">
        <f t="shared" si="6234"/>
        <v>99.644739919975365</v>
      </c>
      <c r="AF2323" s="32">
        <f t="shared" si="6344"/>
        <v>1299.5999999999999</v>
      </c>
      <c r="AG2323" s="32">
        <f t="shared" si="6345"/>
        <v>0</v>
      </c>
      <c r="AH2323" s="32">
        <f t="shared" si="6346"/>
        <v>0</v>
      </c>
      <c r="AI2323" s="32">
        <f t="shared" si="6347"/>
        <v>0</v>
      </c>
      <c r="AJ2323" s="32">
        <f t="shared" si="6348"/>
        <v>0</v>
      </c>
      <c r="AK2323" s="32">
        <f t="shared" si="6349"/>
        <v>0</v>
      </c>
      <c r="AL2323" s="32">
        <f t="shared" si="6235"/>
        <v>1299.5999999999999</v>
      </c>
      <c r="AM2323" s="32">
        <f t="shared" si="6236"/>
        <v>-103.19999999999982</v>
      </c>
    </row>
    <row r="2324" spans="2:40" x14ac:dyDescent="0.3">
      <c r="B2324" s="30" t="s">
        <v>847</v>
      </c>
      <c r="C2324" s="30" t="s">
        <v>114</v>
      </c>
      <c r="D2324" s="30" t="s">
        <v>197</v>
      </c>
      <c r="E2324" s="15" t="str">
        <f t="shared" si="6246"/>
        <v>0314</v>
      </c>
      <c r="F2324" s="30" t="s">
        <v>80</v>
      </c>
      <c r="G2324" s="30"/>
      <c r="H2324" s="31" t="s">
        <v>81</v>
      </c>
      <c r="I2324" s="32">
        <f t="shared" ref="I2324:T2324" si="6350">I2328+I2331+I2325</f>
        <v>1196.4000000000001</v>
      </c>
      <c r="J2324" s="32">
        <f t="shared" si="6350"/>
        <v>1233.5999999999999</v>
      </c>
      <c r="K2324" s="32">
        <f t="shared" si="6350"/>
        <v>1233.5999999999999</v>
      </c>
      <c r="L2324" s="32">
        <f t="shared" si="6350"/>
        <v>0</v>
      </c>
      <c r="M2324" s="32">
        <f t="shared" si="6350"/>
        <v>0</v>
      </c>
      <c r="N2324" s="32">
        <f t="shared" si="6350"/>
        <v>0</v>
      </c>
      <c r="O2324" s="32">
        <f t="shared" si="6350"/>
        <v>0</v>
      </c>
      <c r="P2324" s="32">
        <f t="shared" si="6350"/>
        <v>0</v>
      </c>
      <c r="Q2324" s="32">
        <f t="shared" si="6350"/>
        <v>0</v>
      </c>
      <c r="R2324" s="32">
        <f t="shared" si="6350"/>
        <v>0</v>
      </c>
      <c r="S2324" s="32">
        <f t="shared" si="6350"/>
        <v>0</v>
      </c>
      <c r="T2324" s="32">
        <f t="shared" si="6350"/>
        <v>0</v>
      </c>
      <c r="U2324" s="32">
        <v>0</v>
      </c>
      <c r="V2324" s="32">
        <f t="shared" si="6248"/>
        <v>1196.4000000000001</v>
      </c>
      <c r="W2324" s="32">
        <f t="shared" ref="W2324:AD2324" si="6351">W2328+W2331+W2325</f>
        <v>0</v>
      </c>
      <c r="X2324" s="32">
        <f t="shared" si="6351"/>
        <v>0</v>
      </c>
      <c r="Y2324" s="32">
        <f t="shared" si="6351"/>
        <v>0</v>
      </c>
      <c r="Z2324" s="32">
        <f t="shared" si="6351"/>
        <v>0</v>
      </c>
      <c r="AA2324" s="32">
        <f t="shared" si="6351"/>
        <v>0</v>
      </c>
      <c r="AB2324" s="32">
        <f t="shared" si="6351"/>
        <v>744.07889999999998</v>
      </c>
      <c r="AC2324" s="33">
        <f t="shared" si="6351"/>
        <v>1299.5999999999999</v>
      </c>
      <c r="AD2324" s="33">
        <f t="shared" si="6351"/>
        <v>1294.9830399999998</v>
      </c>
      <c r="AE2324" s="34">
        <f t="shared" si="6234"/>
        <v>99.644739919975365</v>
      </c>
      <c r="AF2324" s="32">
        <f t="shared" ref="AF2324:AK2324" si="6352">AF2328+AF2331+AF2325</f>
        <v>1299.5999999999999</v>
      </c>
      <c r="AG2324" s="32">
        <f t="shared" si="6352"/>
        <v>0</v>
      </c>
      <c r="AH2324" s="32">
        <f t="shared" si="6352"/>
        <v>0</v>
      </c>
      <c r="AI2324" s="32">
        <f t="shared" si="6352"/>
        <v>0</v>
      </c>
      <c r="AJ2324" s="32">
        <f t="shared" si="6352"/>
        <v>0</v>
      </c>
      <c r="AK2324" s="32">
        <f t="shared" si="6352"/>
        <v>0</v>
      </c>
      <c r="AL2324" s="32">
        <f t="shared" si="6235"/>
        <v>1299.5999999999999</v>
      </c>
      <c r="AM2324" s="32">
        <f t="shared" si="6236"/>
        <v>-103.19999999999982</v>
      </c>
    </row>
    <row r="2325" spans="2:40" ht="46.8" hidden="1" customHeight="1" x14ac:dyDescent="0.3">
      <c r="B2325" s="30" t="s">
        <v>847</v>
      </c>
      <c r="C2325" s="30" t="s">
        <v>114</v>
      </c>
      <c r="D2325" s="30" t="s">
        <v>197</v>
      </c>
      <c r="E2325" s="15" t="str">
        <f t="shared" si="6246"/>
        <v>0314</v>
      </c>
      <c r="F2325" s="30" t="s">
        <v>199</v>
      </c>
      <c r="G2325" s="30"/>
      <c r="H2325" s="31" t="s">
        <v>200</v>
      </c>
      <c r="I2325" s="32">
        <f t="shared" ref="I2325:I2329" si="6353">I2326</f>
        <v>0</v>
      </c>
      <c r="J2325" s="32">
        <f t="shared" ref="J2325:J2329" si="6354">J2326</f>
        <v>0</v>
      </c>
      <c r="K2325" s="32">
        <f t="shared" ref="K2325:K2329" si="6355">K2326</f>
        <v>0</v>
      </c>
      <c r="L2325" s="32">
        <f t="shared" ref="L2325:L2329" si="6356">L2326</f>
        <v>0</v>
      </c>
      <c r="M2325" s="32">
        <f t="shared" ref="M2325:M2329" si="6357">M2326</f>
        <v>0</v>
      </c>
      <c r="N2325" s="32">
        <f t="shared" ref="N2325:N2329" si="6358">N2326</f>
        <v>0</v>
      </c>
      <c r="O2325" s="32">
        <f t="shared" ref="O2325:O2329" si="6359">O2326</f>
        <v>0</v>
      </c>
      <c r="P2325" s="32">
        <f t="shared" ref="P2325:P2329" si="6360">P2326</f>
        <v>0</v>
      </c>
      <c r="Q2325" s="32">
        <f t="shared" ref="Q2325:Q2329" si="6361">Q2326</f>
        <v>0</v>
      </c>
      <c r="R2325" s="32">
        <f t="shared" ref="R2325:R2329" si="6362">R2326</f>
        <v>0</v>
      </c>
      <c r="S2325" s="32">
        <f t="shared" ref="S2325:S2329" si="6363">S2326</f>
        <v>0</v>
      </c>
      <c r="T2325" s="32">
        <f t="shared" ref="T2325:T2329" si="6364">T2326</f>
        <v>0</v>
      </c>
      <c r="U2325" s="32">
        <v>0</v>
      </c>
      <c r="V2325" s="32">
        <f t="shared" si="6248"/>
        <v>0</v>
      </c>
      <c r="W2325" s="32">
        <f t="shared" ref="W2325:W2329" si="6365">W2326</f>
        <v>0</v>
      </c>
      <c r="X2325" s="32">
        <f t="shared" ref="X2325:X2329" si="6366">X2326</f>
        <v>0</v>
      </c>
      <c r="Y2325" s="32">
        <f t="shared" ref="Y2325:Y2329" si="6367">Y2326</f>
        <v>0</v>
      </c>
      <c r="Z2325" s="32">
        <f t="shared" ref="Z2325:Z2329" si="6368">Z2326</f>
        <v>0</v>
      </c>
      <c r="AA2325" s="32">
        <f t="shared" ref="AA2325:AA2329" si="6369">AA2326</f>
        <v>0</v>
      </c>
      <c r="AB2325" s="32">
        <f t="shared" ref="AB2325:AB2329" si="6370">AB2326</f>
        <v>0</v>
      </c>
      <c r="AC2325" s="33">
        <f t="shared" ref="AC2325:AC2329" si="6371">AC2326</f>
        <v>0</v>
      </c>
      <c r="AD2325" s="33">
        <f t="shared" ref="AD2325:AD2329" si="6372">AD2326</f>
        <v>0</v>
      </c>
      <c r="AE2325" s="34" t="e">
        <f t="shared" si="6234"/>
        <v>#DIV/0!</v>
      </c>
      <c r="AF2325" s="35">
        <f t="shared" ref="AF2325:AF2329" si="6373">AF2326</f>
        <v>0</v>
      </c>
      <c r="AG2325" s="35">
        <f t="shared" ref="AG2325:AG2329" si="6374">AG2326</f>
        <v>0</v>
      </c>
      <c r="AH2325" s="36">
        <f t="shared" ref="AH2325:AH2329" si="6375">AH2326</f>
        <v>0</v>
      </c>
      <c r="AI2325" s="36">
        <f t="shared" ref="AI2325:AI2329" si="6376">AI2326</f>
        <v>0</v>
      </c>
      <c r="AJ2325" s="36">
        <f t="shared" ref="AJ2325:AJ2329" si="6377">AJ2326</f>
        <v>0</v>
      </c>
      <c r="AK2325" s="36">
        <f t="shared" ref="AK2325:AK2329" si="6378">AK2326</f>
        <v>0</v>
      </c>
      <c r="AL2325" s="36">
        <f t="shared" si="6235"/>
        <v>0</v>
      </c>
      <c r="AM2325" s="36">
        <f t="shared" si="6236"/>
        <v>0</v>
      </c>
      <c r="AN2325" s="37" t="s">
        <v>35</v>
      </c>
    </row>
    <row r="2326" spans="2:40" ht="31.2" hidden="1" customHeight="1" x14ac:dyDescent="0.3">
      <c r="B2326" s="30" t="s">
        <v>847</v>
      </c>
      <c r="C2326" s="30" t="s">
        <v>114</v>
      </c>
      <c r="D2326" s="30" t="s">
        <v>197</v>
      </c>
      <c r="E2326" s="15" t="str">
        <f t="shared" si="6246"/>
        <v>0314</v>
      </c>
      <c r="F2326" s="30" t="s">
        <v>199</v>
      </c>
      <c r="G2326" s="30" t="s">
        <v>50</v>
      </c>
      <c r="H2326" s="31" t="s">
        <v>51</v>
      </c>
      <c r="I2326" s="32">
        <f t="shared" si="6353"/>
        <v>0</v>
      </c>
      <c r="J2326" s="32">
        <f t="shared" si="6354"/>
        <v>0</v>
      </c>
      <c r="K2326" s="32">
        <f t="shared" si="6355"/>
        <v>0</v>
      </c>
      <c r="L2326" s="32">
        <f t="shared" si="6356"/>
        <v>0</v>
      </c>
      <c r="M2326" s="32">
        <f t="shared" si="6357"/>
        <v>0</v>
      </c>
      <c r="N2326" s="32">
        <f t="shared" si="6358"/>
        <v>0</v>
      </c>
      <c r="O2326" s="32">
        <f t="shared" si="6359"/>
        <v>0</v>
      </c>
      <c r="P2326" s="32">
        <f t="shared" si="6360"/>
        <v>0</v>
      </c>
      <c r="Q2326" s="32">
        <f t="shared" si="6361"/>
        <v>0</v>
      </c>
      <c r="R2326" s="32">
        <f t="shared" si="6362"/>
        <v>0</v>
      </c>
      <c r="S2326" s="32">
        <f t="shared" si="6363"/>
        <v>0</v>
      </c>
      <c r="T2326" s="32">
        <f t="shared" si="6364"/>
        <v>0</v>
      </c>
      <c r="U2326" s="32">
        <v>0</v>
      </c>
      <c r="V2326" s="32">
        <f t="shared" si="6248"/>
        <v>0</v>
      </c>
      <c r="W2326" s="32">
        <f t="shared" si="6365"/>
        <v>0</v>
      </c>
      <c r="X2326" s="32">
        <f t="shared" si="6366"/>
        <v>0</v>
      </c>
      <c r="Y2326" s="32">
        <f t="shared" si="6367"/>
        <v>0</v>
      </c>
      <c r="Z2326" s="32">
        <f t="shared" si="6368"/>
        <v>0</v>
      </c>
      <c r="AA2326" s="32">
        <f t="shared" si="6369"/>
        <v>0</v>
      </c>
      <c r="AB2326" s="32">
        <f t="shared" si="6370"/>
        <v>0</v>
      </c>
      <c r="AC2326" s="33">
        <f t="shared" si="6371"/>
        <v>0</v>
      </c>
      <c r="AD2326" s="33">
        <f t="shared" si="6372"/>
        <v>0</v>
      </c>
      <c r="AE2326" s="34" t="e">
        <f t="shared" si="6234"/>
        <v>#DIV/0!</v>
      </c>
      <c r="AF2326" s="35">
        <f t="shared" si="6373"/>
        <v>0</v>
      </c>
      <c r="AG2326" s="35">
        <f t="shared" si="6374"/>
        <v>0</v>
      </c>
      <c r="AH2326" s="36">
        <f t="shared" si="6375"/>
        <v>0</v>
      </c>
      <c r="AI2326" s="36">
        <f t="shared" si="6376"/>
        <v>0</v>
      </c>
      <c r="AJ2326" s="36">
        <f t="shared" si="6377"/>
        <v>0</v>
      </c>
      <c r="AK2326" s="36">
        <f t="shared" si="6378"/>
        <v>0</v>
      </c>
      <c r="AL2326" s="36">
        <f t="shared" si="6235"/>
        <v>0</v>
      </c>
      <c r="AM2326" s="36">
        <f t="shared" si="6236"/>
        <v>0</v>
      </c>
      <c r="AN2326" s="37" t="s">
        <v>35</v>
      </c>
    </row>
    <row r="2327" spans="2:40" ht="31.2" hidden="1" customHeight="1" x14ac:dyDescent="0.3">
      <c r="B2327" s="30" t="s">
        <v>847</v>
      </c>
      <c r="C2327" s="30" t="s">
        <v>114</v>
      </c>
      <c r="D2327" s="30" t="s">
        <v>197</v>
      </c>
      <c r="E2327" s="15" t="str">
        <f t="shared" si="6246"/>
        <v>0314</v>
      </c>
      <c r="F2327" s="30" t="s">
        <v>199</v>
      </c>
      <c r="G2327" s="30" t="s">
        <v>52</v>
      </c>
      <c r="H2327" s="31" t="s">
        <v>53</v>
      </c>
      <c r="I2327" s="32"/>
      <c r="J2327" s="32"/>
      <c r="K2327" s="32"/>
      <c r="L2327" s="32"/>
      <c r="M2327" s="32"/>
      <c r="N2327" s="32"/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2">
        <v>0</v>
      </c>
      <c r="V2327" s="32">
        <f t="shared" si="6248"/>
        <v>0</v>
      </c>
      <c r="W2327" s="32"/>
      <c r="X2327" s="32"/>
      <c r="Y2327" s="32"/>
      <c r="Z2327" s="32"/>
      <c r="AA2327" s="32"/>
      <c r="AB2327" s="32">
        <v>0</v>
      </c>
      <c r="AC2327" s="33">
        <v>0</v>
      </c>
      <c r="AD2327" s="33">
        <v>0</v>
      </c>
      <c r="AE2327" s="34" t="e">
        <f t="shared" si="6234"/>
        <v>#DIV/0!</v>
      </c>
      <c r="AF2327" s="35">
        <v>0</v>
      </c>
      <c r="AG2327" s="35">
        <v>0</v>
      </c>
      <c r="AH2327" s="36">
        <v>0</v>
      </c>
      <c r="AI2327" s="36">
        <v>0</v>
      </c>
      <c r="AJ2327" s="36">
        <v>0</v>
      </c>
      <c r="AK2327" s="36">
        <v>0</v>
      </c>
      <c r="AL2327" s="36">
        <f t="shared" si="6235"/>
        <v>0</v>
      </c>
      <c r="AM2327" s="36">
        <f t="shared" si="6236"/>
        <v>0</v>
      </c>
      <c r="AN2327" s="37" t="s">
        <v>35</v>
      </c>
    </row>
    <row r="2328" spans="2:40" ht="31.2" x14ac:dyDescent="0.3">
      <c r="B2328" s="30" t="s">
        <v>847</v>
      </c>
      <c r="C2328" s="30" t="s">
        <v>114</v>
      </c>
      <c r="D2328" s="30" t="s">
        <v>197</v>
      </c>
      <c r="E2328" s="15" t="str">
        <f t="shared" si="6246"/>
        <v>0314</v>
      </c>
      <c r="F2328" s="30" t="s">
        <v>201</v>
      </c>
      <c r="G2328" s="30"/>
      <c r="H2328" s="31" t="s">
        <v>202</v>
      </c>
      <c r="I2328" s="32">
        <f t="shared" si="6353"/>
        <v>129.5</v>
      </c>
      <c r="J2328" s="32">
        <f t="shared" si="6354"/>
        <v>129.5</v>
      </c>
      <c r="K2328" s="32">
        <f t="shared" si="6355"/>
        <v>129.5</v>
      </c>
      <c r="L2328" s="32">
        <f t="shared" si="6356"/>
        <v>0</v>
      </c>
      <c r="M2328" s="32">
        <f t="shared" si="6357"/>
        <v>0</v>
      </c>
      <c r="N2328" s="32">
        <f t="shared" si="6358"/>
        <v>0</v>
      </c>
      <c r="O2328" s="32">
        <f t="shared" si="6359"/>
        <v>0</v>
      </c>
      <c r="P2328" s="32">
        <f t="shared" si="6360"/>
        <v>0</v>
      </c>
      <c r="Q2328" s="32">
        <f t="shared" si="6361"/>
        <v>0</v>
      </c>
      <c r="R2328" s="32">
        <f t="shared" si="6362"/>
        <v>0</v>
      </c>
      <c r="S2328" s="32">
        <f t="shared" si="6363"/>
        <v>0</v>
      </c>
      <c r="T2328" s="32">
        <f t="shared" si="6364"/>
        <v>0</v>
      </c>
      <c r="U2328" s="32">
        <v>0</v>
      </c>
      <c r="V2328" s="32">
        <f t="shared" si="6248"/>
        <v>129.5</v>
      </c>
      <c r="W2328" s="32">
        <f t="shared" si="6365"/>
        <v>0</v>
      </c>
      <c r="X2328" s="32">
        <f t="shared" si="6366"/>
        <v>0</v>
      </c>
      <c r="Y2328" s="32">
        <f t="shared" si="6367"/>
        <v>0</v>
      </c>
      <c r="Z2328" s="32">
        <f t="shared" si="6368"/>
        <v>0</v>
      </c>
      <c r="AA2328" s="32">
        <f t="shared" si="6369"/>
        <v>0</v>
      </c>
      <c r="AB2328" s="32">
        <f t="shared" si="6370"/>
        <v>62.192799999999998</v>
      </c>
      <c r="AC2328" s="33">
        <f t="shared" si="6371"/>
        <v>129.5</v>
      </c>
      <c r="AD2328" s="33">
        <f t="shared" si="6372"/>
        <v>127.85672</v>
      </c>
      <c r="AE2328" s="34">
        <f t="shared" si="6234"/>
        <v>98.731057915057903</v>
      </c>
      <c r="AF2328" s="32">
        <f t="shared" si="6373"/>
        <v>129.5</v>
      </c>
      <c r="AG2328" s="32">
        <f t="shared" si="6374"/>
        <v>0</v>
      </c>
      <c r="AH2328" s="32">
        <f t="shared" si="6375"/>
        <v>0</v>
      </c>
      <c r="AI2328" s="32">
        <f t="shared" si="6376"/>
        <v>0</v>
      </c>
      <c r="AJ2328" s="32">
        <f t="shared" si="6377"/>
        <v>0</v>
      </c>
      <c r="AK2328" s="32">
        <f t="shared" si="6378"/>
        <v>0</v>
      </c>
      <c r="AL2328" s="32">
        <f t="shared" si="6235"/>
        <v>129.5</v>
      </c>
      <c r="AM2328" s="32">
        <f t="shared" si="6236"/>
        <v>0</v>
      </c>
    </row>
    <row r="2329" spans="2:40" ht="31.2" x14ac:dyDescent="0.3">
      <c r="B2329" s="30" t="s">
        <v>847</v>
      </c>
      <c r="C2329" s="30" t="s">
        <v>114</v>
      </c>
      <c r="D2329" s="30" t="s">
        <v>197</v>
      </c>
      <c r="E2329" s="15" t="str">
        <f t="shared" si="6246"/>
        <v>0314</v>
      </c>
      <c r="F2329" s="30" t="s">
        <v>201</v>
      </c>
      <c r="G2329" s="30" t="s">
        <v>50</v>
      </c>
      <c r="H2329" s="31" t="s">
        <v>51</v>
      </c>
      <c r="I2329" s="32">
        <f t="shared" si="6353"/>
        <v>129.5</v>
      </c>
      <c r="J2329" s="32">
        <f t="shared" si="6354"/>
        <v>129.5</v>
      </c>
      <c r="K2329" s="32">
        <f t="shared" si="6355"/>
        <v>129.5</v>
      </c>
      <c r="L2329" s="32">
        <f t="shared" si="6356"/>
        <v>0</v>
      </c>
      <c r="M2329" s="32">
        <f t="shared" si="6357"/>
        <v>0</v>
      </c>
      <c r="N2329" s="32">
        <f t="shared" si="6358"/>
        <v>0</v>
      </c>
      <c r="O2329" s="32">
        <f t="shared" si="6359"/>
        <v>0</v>
      </c>
      <c r="P2329" s="32">
        <f t="shared" si="6360"/>
        <v>0</v>
      </c>
      <c r="Q2329" s="32">
        <f t="shared" si="6361"/>
        <v>0</v>
      </c>
      <c r="R2329" s="32">
        <f t="shared" si="6362"/>
        <v>0</v>
      </c>
      <c r="S2329" s="32">
        <f t="shared" si="6363"/>
        <v>0</v>
      </c>
      <c r="T2329" s="32">
        <f t="shared" si="6364"/>
        <v>0</v>
      </c>
      <c r="U2329" s="32">
        <v>0</v>
      </c>
      <c r="V2329" s="32">
        <f t="shared" si="6248"/>
        <v>129.5</v>
      </c>
      <c r="W2329" s="32">
        <f t="shared" si="6365"/>
        <v>0</v>
      </c>
      <c r="X2329" s="32">
        <f t="shared" si="6366"/>
        <v>0</v>
      </c>
      <c r="Y2329" s="32">
        <f t="shared" si="6367"/>
        <v>0</v>
      </c>
      <c r="Z2329" s="32">
        <f t="shared" si="6368"/>
        <v>0</v>
      </c>
      <c r="AA2329" s="32">
        <f t="shared" si="6369"/>
        <v>0</v>
      </c>
      <c r="AB2329" s="32">
        <f t="shared" si="6370"/>
        <v>62.192799999999998</v>
      </c>
      <c r="AC2329" s="33">
        <f t="shared" si="6371"/>
        <v>129.5</v>
      </c>
      <c r="AD2329" s="33">
        <f t="shared" si="6372"/>
        <v>127.85672</v>
      </c>
      <c r="AE2329" s="34">
        <f t="shared" si="6234"/>
        <v>98.731057915057903</v>
      </c>
      <c r="AF2329" s="32">
        <f t="shared" si="6373"/>
        <v>129.5</v>
      </c>
      <c r="AG2329" s="32">
        <f t="shared" si="6374"/>
        <v>0</v>
      </c>
      <c r="AH2329" s="32">
        <f t="shared" si="6375"/>
        <v>0</v>
      </c>
      <c r="AI2329" s="32">
        <f t="shared" si="6376"/>
        <v>0</v>
      </c>
      <c r="AJ2329" s="32">
        <f t="shared" si="6377"/>
        <v>0</v>
      </c>
      <c r="AK2329" s="32">
        <f t="shared" si="6378"/>
        <v>0</v>
      </c>
      <c r="AL2329" s="32">
        <f t="shared" si="6235"/>
        <v>129.5</v>
      </c>
      <c r="AM2329" s="32">
        <f t="shared" si="6236"/>
        <v>0</v>
      </c>
    </row>
    <row r="2330" spans="2:40" ht="31.2" x14ac:dyDescent="0.3">
      <c r="B2330" s="30" t="s">
        <v>847</v>
      </c>
      <c r="C2330" s="30" t="s">
        <v>114</v>
      </c>
      <c r="D2330" s="30" t="s">
        <v>197</v>
      </c>
      <c r="E2330" s="15" t="str">
        <f t="shared" si="6246"/>
        <v>0314</v>
      </c>
      <c r="F2330" s="30" t="s">
        <v>201</v>
      </c>
      <c r="G2330" s="30" t="s">
        <v>52</v>
      </c>
      <c r="H2330" s="31" t="s">
        <v>53</v>
      </c>
      <c r="I2330" s="32">
        <v>129.5</v>
      </c>
      <c r="J2330" s="32">
        <v>129.5</v>
      </c>
      <c r="K2330" s="32">
        <v>129.5</v>
      </c>
      <c r="L2330" s="32"/>
      <c r="M2330" s="32"/>
      <c r="N2330" s="32"/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2">
        <v>0</v>
      </c>
      <c r="V2330" s="32">
        <f t="shared" si="6248"/>
        <v>129.5</v>
      </c>
      <c r="W2330" s="32"/>
      <c r="X2330" s="32"/>
      <c r="Y2330" s="32"/>
      <c r="Z2330" s="32"/>
      <c r="AA2330" s="32"/>
      <c r="AB2330" s="32">
        <v>62.192799999999998</v>
      </c>
      <c r="AC2330" s="33">
        <v>129.5</v>
      </c>
      <c r="AD2330" s="33">
        <v>127.85672</v>
      </c>
      <c r="AE2330" s="34">
        <f t="shared" si="6234"/>
        <v>98.731057915057903</v>
      </c>
      <c r="AF2330" s="32">
        <v>129.5</v>
      </c>
      <c r="AG2330" s="32">
        <v>0</v>
      </c>
      <c r="AH2330" s="32">
        <v>0</v>
      </c>
      <c r="AI2330" s="32">
        <v>0</v>
      </c>
      <c r="AJ2330" s="32">
        <v>0</v>
      </c>
      <c r="AK2330" s="32">
        <v>0</v>
      </c>
      <c r="AL2330" s="32">
        <f t="shared" si="6235"/>
        <v>129.5</v>
      </c>
      <c r="AM2330" s="32">
        <f t="shared" si="6236"/>
        <v>0</v>
      </c>
      <c r="AN2330" s="12"/>
    </row>
    <row r="2331" spans="2:40" ht="31.2" x14ac:dyDescent="0.3">
      <c r="B2331" s="30" t="s">
        <v>847</v>
      </c>
      <c r="C2331" s="30" t="s">
        <v>114</v>
      </c>
      <c r="D2331" s="30" t="s">
        <v>197</v>
      </c>
      <c r="E2331" s="15" t="str">
        <f t="shared" si="6246"/>
        <v>0314</v>
      </c>
      <c r="F2331" s="30" t="s">
        <v>710</v>
      </c>
      <c r="G2331" s="30"/>
      <c r="H2331" s="31" t="s">
        <v>711</v>
      </c>
      <c r="I2331" s="32">
        <f t="shared" ref="I2331:T2331" si="6379">I2334+I2332</f>
        <v>1066.9000000000001</v>
      </c>
      <c r="J2331" s="32">
        <f t="shared" si="6379"/>
        <v>1104.0999999999999</v>
      </c>
      <c r="K2331" s="32">
        <f t="shared" si="6379"/>
        <v>1104.0999999999999</v>
      </c>
      <c r="L2331" s="32">
        <f t="shared" si="6379"/>
        <v>0</v>
      </c>
      <c r="M2331" s="32">
        <f t="shared" si="6379"/>
        <v>0</v>
      </c>
      <c r="N2331" s="32">
        <f t="shared" si="6379"/>
        <v>0</v>
      </c>
      <c r="O2331" s="32">
        <f t="shared" si="6379"/>
        <v>0</v>
      </c>
      <c r="P2331" s="32">
        <f t="shared" si="6379"/>
        <v>0</v>
      </c>
      <c r="Q2331" s="32">
        <f t="shared" si="6379"/>
        <v>0</v>
      </c>
      <c r="R2331" s="32">
        <f t="shared" si="6379"/>
        <v>0</v>
      </c>
      <c r="S2331" s="32">
        <f t="shared" si="6379"/>
        <v>0</v>
      </c>
      <c r="T2331" s="32">
        <f t="shared" si="6379"/>
        <v>0</v>
      </c>
      <c r="U2331" s="32">
        <v>0</v>
      </c>
      <c r="V2331" s="32">
        <f t="shared" si="6248"/>
        <v>1066.9000000000001</v>
      </c>
      <c r="W2331" s="32">
        <f t="shared" ref="W2331:AD2331" si="6380">W2334+W2332</f>
        <v>0</v>
      </c>
      <c r="X2331" s="32">
        <f t="shared" si="6380"/>
        <v>0</v>
      </c>
      <c r="Y2331" s="32">
        <f t="shared" si="6380"/>
        <v>0</v>
      </c>
      <c r="Z2331" s="32">
        <f t="shared" si="6380"/>
        <v>0</v>
      </c>
      <c r="AA2331" s="32">
        <f t="shared" si="6380"/>
        <v>0</v>
      </c>
      <c r="AB2331" s="32">
        <f t="shared" si="6380"/>
        <v>681.88609999999994</v>
      </c>
      <c r="AC2331" s="33">
        <f t="shared" si="6380"/>
        <v>1170.0999999999999</v>
      </c>
      <c r="AD2331" s="33">
        <f t="shared" si="6380"/>
        <v>1167.1263199999999</v>
      </c>
      <c r="AE2331" s="34">
        <f t="shared" si="6234"/>
        <v>99.745861037518154</v>
      </c>
      <c r="AF2331" s="32">
        <f t="shared" ref="AF2331:AK2331" si="6381">AF2334+AF2332</f>
        <v>1170.0999999999999</v>
      </c>
      <c r="AG2331" s="32">
        <f t="shared" si="6381"/>
        <v>0</v>
      </c>
      <c r="AH2331" s="32">
        <f t="shared" si="6381"/>
        <v>0</v>
      </c>
      <c r="AI2331" s="32">
        <f t="shared" si="6381"/>
        <v>0</v>
      </c>
      <c r="AJ2331" s="32">
        <f t="shared" si="6381"/>
        <v>0</v>
      </c>
      <c r="AK2331" s="32">
        <f t="shared" si="6381"/>
        <v>0</v>
      </c>
      <c r="AL2331" s="32">
        <f t="shared" si="6235"/>
        <v>1170.0999999999999</v>
      </c>
      <c r="AM2331" s="32">
        <f t="shared" si="6236"/>
        <v>-103.19999999999982</v>
      </c>
    </row>
    <row r="2332" spans="2:40" ht="78" x14ac:dyDescent="0.3">
      <c r="B2332" s="30" t="s">
        <v>847</v>
      </c>
      <c r="C2332" s="30" t="s">
        <v>114</v>
      </c>
      <c r="D2332" s="30" t="s">
        <v>197</v>
      </c>
      <c r="E2332" s="15" t="str">
        <f t="shared" si="6246"/>
        <v>0314</v>
      </c>
      <c r="F2332" s="30" t="s">
        <v>710</v>
      </c>
      <c r="G2332" s="30" t="s">
        <v>68</v>
      </c>
      <c r="H2332" s="31" t="s">
        <v>69</v>
      </c>
      <c r="I2332" s="32">
        <f t="shared" ref="I2332:T2332" si="6382">I2333</f>
        <v>698.6</v>
      </c>
      <c r="J2332" s="32">
        <f t="shared" si="6382"/>
        <v>723.9</v>
      </c>
      <c r="K2332" s="32">
        <f t="shared" si="6382"/>
        <v>723.9</v>
      </c>
      <c r="L2332" s="32">
        <f t="shared" si="6382"/>
        <v>0</v>
      </c>
      <c r="M2332" s="32">
        <f t="shared" si="6382"/>
        <v>0</v>
      </c>
      <c r="N2332" s="32">
        <f t="shared" si="6382"/>
        <v>0</v>
      </c>
      <c r="O2332" s="32">
        <f t="shared" si="6382"/>
        <v>0</v>
      </c>
      <c r="P2332" s="32">
        <f t="shared" si="6382"/>
        <v>0</v>
      </c>
      <c r="Q2332" s="32">
        <f t="shared" si="6382"/>
        <v>0</v>
      </c>
      <c r="R2332" s="32">
        <f t="shared" si="6382"/>
        <v>0</v>
      </c>
      <c r="S2332" s="32">
        <f t="shared" si="6382"/>
        <v>0</v>
      </c>
      <c r="T2332" s="32">
        <f t="shared" si="6382"/>
        <v>0</v>
      </c>
      <c r="U2332" s="32">
        <v>0</v>
      </c>
      <c r="V2332" s="32">
        <f t="shared" si="6248"/>
        <v>698.6</v>
      </c>
      <c r="W2332" s="32">
        <f t="shared" ref="W2332:AD2332" si="6383">W2333</f>
        <v>0</v>
      </c>
      <c r="X2332" s="32">
        <f t="shared" si="6383"/>
        <v>0</v>
      </c>
      <c r="Y2332" s="32">
        <f t="shared" si="6383"/>
        <v>0</v>
      </c>
      <c r="Z2332" s="32">
        <f t="shared" si="6383"/>
        <v>0</v>
      </c>
      <c r="AA2332" s="32">
        <f t="shared" si="6383"/>
        <v>0</v>
      </c>
      <c r="AB2332" s="32">
        <f t="shared" si="6383"/>
        <v>419.79509999999999</v>
      </c>
      <c r="AC2332" s="33">
        <f t="shared" si="6383"/>
        <v>808.8</v>
      </c>
      <c r="AD2332" s="33">
        <f t="shared" si="6383"/>
        <v>808.8</v>
      </c>
      <c r="AE2332" s="34">
        <f t="shared" si="6234"/>
        <v>100</v>
      </c>
      <c r="AF2332" s="32">
        <f t="shared" ref="AF2332:AK2332" si="6384">AF2333</f>
        <v>758.8</v>
      </c>
      <c r="AG2332" s="32">
        <f t="shared" si="6384"/>
        <v>0</v>
      </c>
      <c r="AH2332" s="32">
        <f t="shared" si="6384"/>
        <v>0</v>
      </c>
      <c r="AI2332" s="32">
        <f t="shared" si="6384"/>
        <v>0</v>
      </c>
      <c r="AJ2332" s="32">
        <f t="shared" si="6384"/>
        <v>0</v>
      </c>
      <c r="AK2332" s="32">
        <f t="shared" si="6384"/>
        <v>0</v>
      </c>
      <c r="AL2332" s="32">
        <f t="shared" si="6235"/>
        <v>758.8</v>
      </c>
      <c r="AM2332" s="32">
        <f t="shared" si="6236"/>
        <v>-60.199999999999932</v>
      </c>
    </row>
    <row r="2333" spans="2:40" ht="31.2" x14ac:dyDescent="0.3">
      <c r="B2333" s="30" t="s">
        <v>847</v>
      </c>
      <c r="C2333" s="30" t="s">
        <v>114</v>
      </c>
      <c r="D2333" s="30" t="s">
        <v>197</v>
      </c>
      <c r="E2333" s="15" t="str">
        <f t="shared" si="6246"/>
        <v>0314</v>
      </c>
      <c r="F2333" s="30" t="s">
        <v>710</v>
      </c>
      <c r="G2333" s="30" t="s">
        <v>90</v>
      </c>
      <c r="H2333" s="31" t="s">
        <v>91</v>
      </c>
      <c r="I2333" s="32">
        <v>698.6</v>
      </c>
      <c r="J2333" s="32">
        <v>723.9</v>
      </c>
      <c r="K2333" s="32">
        <v>723.9</v>
      </c>
      <c r="L2333" s="32"/>
      <c r="M2333" s="32"/>
      <c r="N2333" s="32"/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2">
        <v>0</v>
      </c>
      <c r="V2333" s="32">
        <f t="shared" si="6248"/>
        <v>698.6</v>
      </c>
      <c r="W2333" s="32"/>
      <c r="X2333" s="32"/>
      <c r="Y2333" s="32"/>
      <c r="Z2333" s="32"/>
      <c r="AA2333" s="32"/>
      <c r="AB2333" s="32">
        <v>419.79509999999999</v>
      </c>
      <c r="AC2333" s="33">
        <v>808.8</v>
      </c>
      <c r="AD2333" s="33">
        <v>808.8</v>
      </c>
      <c r="AE2333" s="34">
        <f t="shared" si="6234"/>
        <v>100</v>
      </c>
      <c r="AF2333" s="32">
        <v>758.8</v>
      </c>
      <c r="AG2333" s="32">
        <v>0</v>
      </c>
      <c r="AH2333" s="32">
        <v>0</v>
      </c>
      <c r="AI2333" s="32">
        <v>0</v>
      </c>
      <c r="AJ2333" s="32">
        <v>0</v>
      </c>
      <c r="AK2333" s="32">
        <v>0</v>
      </c>
      <c r="AL2333" s="32">
        <f t="shared" si="6235"/>
        <v>758.8</v>
      </c>
      <c r="AM2333" s="32">
        <f t="shared" si="6236"/>
        <v>-60.199999999999932</v>
      </c>
      <c r="AN2333" s="12"/>
    </row>
    <row r="2334" spans="2:40" ht="31.2" x14ac:dyDescent="0.3">
      <c r="B2334" s="30" t="s">
        <v>847</v>
      </c>
      <c r="C2334" s="30" t="s">
        <v>114</v>
      </c>
      <c r="D2334" s="30" t="s">
        <v>197</v>
      </c>
      <c r="E2334" s="15" t="str">
        <f t="shared" si="6246"/>
        <v>0314</v>
      </c>
      <c r="F2334" s="30" t="s">
        <v>710</v>
      </c>
      <c r="G2334" s="30" t="s">
        <v>50</v>
      </c>
      <c r="H2334" s="31" t="s">
        <v>51</v>
      </c>
      <c r="I2334" s="32">
        <f t="shared" ref="I2334:T2334" si="6385">I2335</f>
        <v>368.3</v>
      </c>
      <c r="J2334" s="32">
        <f t="shared" si="6385"/>
        <v>380.2</v>
      </c>
      <c r="K2334" s="32">
        <f t="shared" si="6385"/>
        <v>380.2</v>
      </c>
      <c r="L2334" s="32">
        <f t="shared" si="6385"/>
        <v>0</v>
      </c>
      <c r="M2334" s="32">
        <f t="shared" si="6385"/>
        <v>0</v>
      </c>
      <c r="N2334" s="32">
        <f t="shared" si="6385"/>
        <v>0</v>
      </c>
      <c r="O2334" s="32">
        <f t="shared" si="6385"/>
        <v>0</v>
      </c>
      <c r="P2334" s="32">
        <f t="shared" si="6385"/>
        <v>0</v>
      </c>
      <c r="Q2334" s="32">
        <f t="shared" si="6385"/>
        <v>0</v>
      </c>
      <c r="R2334" s="32">
        <f t="shared" si="6385"/>
        <v>0</v>
      </c>
      <c r="S2334" s="32">
        <f t="shared" si="6385"/>
        <v>0</v>
      </c>
      <c r="T2334" s="32">
        <f t="shared" si="6385"/>
        <v>0</v>
      </c>
      <c r="U2334" s="32">
        <v>0</v>
      </c>
      <c r="V2334" s="32">
        <f t="shared" si="6248"/>
        <v>368.3</v>
      </c>
      <c r="W2334" s="32">
        <f t="shared" ref="W2334:AD2334" si="6386">W2335</f>
        <v>0</v>
      </c>
      <c r="X2334" s="32">
        <f t="shared" si="6386"/>
        <v>0</v>
      </c>
      <c r="Y2334" s="32">
        <f t="shared" si="6386"/>
        <v>0</v>
      </c>
      <c r="Z2334" s="32">
        <f t="shared" si="6386"/>
        <v>0</v>
      </c>
      <c r="AA2334" s="32">
        <f t="shared" si="6386"/>
        <v>0</v>
      </c>
      <c r="AB2334" s="32">
        <f t="shared" si="6386"/>
        <v>262.09100000000001</v>
      </c>
      <c r="AC2334" s="33">
        <f t="shared" si="6386"/>
        <v>361.3</v>
      </c>
      <c r="AD2334" s="33">
        <f t="shared" si="6386"/>
        <v>358.32632000000001</v>
      </c>
      <c r="AE2334" s="34">
        <f t="shared" si="6234"/>
        <v>99.176949903127593</v>
      </c>
      <c r="AF2334" s="32">
        <f t="shared" ref="AF2334:AK2334" si="6387">AF2335</f>
        <v>411.3</v>
      </c>
      <c r="AG2334" s="32">
        <f t="shared" si="6387"/>
        <v>0</v>
      </c>
      <c r="AH2334" s="32">
        <f t="shared" si="6387"/>
        <v>0</v>
      </c>
      <c r="AI2334" s="32">
        <f t="shared" si="6387"/>
        <v>0</v>
      </c>
      <c r="AJ2334" s="32">
        <f t="shared" si="6387"/>
        <v>0</v>
      </c>
      <c r="AK2334" s="32">
        <f t="shared" si="6387"/>
        <v>0</v>
      </c>
      <c r="AL2334" s="32">
        <f t="shared" si="6235"/>
        <v>411.3</v>
      </c>
      <c r="AM2334" s="32">
        <f t="shared" si="6236"/>
        <v>-43</v>
      </c>
    </row>
    <row r="2335" spans="2:40" ht="31.2" x14ac:dyDescent="0.3">
      <c r="B2335" s="30" t="s">
        <v>847</v>
      </c>
      <c r="C2335" s="30" t="s">
        <v>114</v>
      </c>
      <c r="D2335" s="30" t="s">
        <v>197</v>
      </c>
      <c r="E2335" s="15" t="str">
        <f t="shared" si="6246"/>
        <v>0314</v>
      </c>
      <c r="F2335" s="30" t="s">
        <v>710</v>
      </c>
      <c r="G2335" s="30" t="s">
        <v>52</v>
      </c>
      <c r="H2335" s="31" t="s">
        <v>53</v>
      </c>
      <c r="I2335" s="32">
        <v>368.3</v>
      </c>
      <c r="J2335" s="32">
        <v>380.2</v>
      </c>
      <c r="K2335" s="32">
        <v>380.2</v>
      </c>
      <c r="L2335" s="32"/>
      <c r="M2335" s="32"/>
      <c r="N2335" s="32"/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2">
        <v>0</v>
      </c>
      <c r="V2335" s="32">
        <f t="shared" si="6248"/>
        <v>368.3</v>
      </c>
      <c r="W2335" s="32"/>
      <c r="X2335" s="32"/>
      <c r="Y2335" s="32"/>
      <c r="Z2335" s="32"/>
      <c r="AA2335" s="32"/>
      <c r="AB2335" s="32">
        <v>262.09100000000001</v>
      </c>
      <c r="AC2335" s="33">
        <v>361.3</v>
      </c>
      <c r="AD2335" s="33">
        <v>358.32632000000001</v>
      </c>
      <c r="AE2335" s="34">
        <f t="shared" si="6234"/>
        <v>99.176949903127593</v>
      </c>
      <c r="AF2335" s="32">
        <v>411.3</v>
      </c>
      <c r="AG2335" s="32">
        <v>0</v>
      </c>
      <c r="AH2335" s="32">
        <v>0</v>
      </c>
      <c r="AI2335" s="32">
        <v>0</v>
      </c>
      <c r="AJ2335" s="32">
        <v>0</v>
      </c>
      <c r="AK2335" s="32">
        <v>0</v>
      </c>
      <c r="AL2335" s="32">
        <f t="shared" si="6235"/>
        <v>411.3</v>
      </c>
      <c r="AM2335" s="32">
        <f t="shared" si="6236"/>
        <v>-43</v>
      </c>
      <c r="AN2335" s="12"/>
    </row>
    <row r="2336" spans="2:40" s="13" customFormat="1" x14ac:dyDescent="0.3">
      <c r="B2336" s="14" t="s">
        <v>847</v>
      </c>
      <c r="C2336" s="14" t="s">
        <v>104</v>
      </c>
      <c r="D2336" s="14"/>
      <c r="E2336" s="21" t="str">
        <f t="shared" si="6246"/>
        <v>04</v>
      </c>
      <c r="F2336" s="14"/>
      <c r="G2336" s="14"/>
      <c r="H2336" s="16" t="s">
        <v>105</v>
      </c>
      <c r="I2336" s="17">
        <f t="shared" ref="I2336:T2336" si="6388">I2344+I2412+I2337</f>
        <v>59608.700000000004</v>
      </c>
      <c r="J2336" s="17">
        <f t="shared" si="6388"/>
        <v>19035.600000000002</v>
      </c>
      <c r="K2336" s="17">
        <f t="shared" si="6388"/>
        <v>19046.400000000001</v>
      </c>
      <c r="L2336" s="17">
        <f t="shared" si="6388"/>
        <v>-19157.3</v>
      </c>
      <c r="M2336" s="17">
        <f t="shared" si="6388"/>
        <v>0</v>
      </c>
      <c r="N2336" s="17">
        <f t="shared" si="6388"/>
        <v>0</v>
      </c>
      <c r="O2336" s="17">
        <f t="shared" si="6388"/>
        <v>0</v>
      </c>
      <c r="P2336" s="17">
        <f t="shared" si="6388"/>
        <v>62.866999999999997</v>
      </c>
      <c r="Q2336" s="17">
        <f t="shared" si="6388"/>
        <v>0</v>
      </c>
      <c r="R2336" s="17">
        <f t="shared" si="6388"/>
        <v>0</v>
      </c>
      <c r="S2336" s="17">
        <f t="shared" si="6388"/>
        <v>0</v>
      </c>
      <c r="T2336" s="17">
        <f t="shared" si="6388"/>
        <v>0</v>
      </c>
      <c r="U2336" s="17">
        <v>0</v>
      </c>
      <c r="V2336" s="17">
        <f t="shared" si="6248"/>
        <v>40514.267000000007</v>
      </c>
      <c r="W2336" s="17">
        <f t="shared" ref="W2336:AD2336" si="6389">W2344+W2412+W2337</f>
        <v>0</v>
      </c>
      <c r="X2336" s="17">
        <f t="shared" si="6389"/>
        <v>0</v>
      </c>
      <c r="Y2336" s="17">
        <f t="shared" si="6389"/>
        <v>0</v>
      </c>
      <c r="Z2336" s="17">
        <f t="shared" si="6389"/>
        <v>0</v>
      </c>
      <c r="AA2336" s="17">
        <f t="shared" si="6389"/>
        <v>0</v>
      </c>
      <c r="AB2336" s="17">
        <f t="shared" si="6389"/>
        <v>5022.3378199999997</v>
      </c>
      <c r="AC2336" s="18">
        <f t="shared" si="6389"/>
        <v>45427.518080000002</v>
      </c>
      <c r="AD2336" s="18">
        <f t="shared" si="6389"/>
        <v>40104.456259999999</v>
      </c>
      <c r="AE2336" s="19">
        <f t="shared" si="6234"/>
        <v>88.282296623324569</v>
      </c>
      <c r="AF2336" s="17">
        <f t="shared" ref="AF2336:AK2336" si="6390">AF2344+AF2412+AF2337</f>
        <v>45743.270599999996</v>
      </c>
      <c r="AG2336" s="17">
        <f t="shared" si="6390"/>
        <v>0</v>
      </c>
      <c r="AH2336" s="17">
        <f t="shared" si="6390"/>
        <v>0</v>
      </c>
      <c r="AI2336" s="17">
        <f t="shared" si="6390"/>
        <v>0</v>
      </c>
      <c r="AJ2336" s="17">
        <f t="shared" si="6390"/>
        <v>0</v>
      </c>
      <c r="AK2336" s="17">
        <f t="shared" si="6390"/>
        <v>0</v>
      </c>
      <c r="AL2336" s="17">
        <f t="shared" si="6235"/>
        <v>45743.270599999996</v>
      </c>
      <c r="AM2336" s="17">
        <f t="shared" si="6236"/>
        <v>-5229.0035999999891</v>
      </c>
      <c r="AN2336" s="20"/>
    </row>
    <row r="2337" spans="2:40" s="22" customFormat="1" x14ac:dyDescent="0.3">
      <c r="B2337" s="23" t="s">
        <v>847</v>
      </c>
      <c r="C2337" s="23" t="s">
        <v>104</v>
      </c>
      <c r="D2337" s="23" t="s">
        <v>112</v>
      </c>
      <c r="E2337" s="24" t="str">
        <f t="shared" si="6246"/>
        <v>0405</v>
      </c>
      <c r="F2337" s="23"/>
      <c r="G2337" s="23"/>
      <c r="H2337" s="25" t="s">
        <v>203</v>
      </c>
      <c r="I2337" s="26">
        <f t="shared" ref="I2337:I2342" si="6391">I2338</f>
        <v>30.7</v>
      </c>
      <c r="J2337" s="26">
        <f t="shared" ref="J2337:J2342" si="6392">J2338</f>
        <v>30.7</v>
      </c>
      <c r="K2337" s="26">
        <f t="shared" ref="K2337:K2342" si="6393">K2338</f>
        <v>30.7</v>
      </c>
      <c r="L2337" s="26">
        <f t="shared" ref="L2337:L2342" si="6394">L2338</f>
        <v>0</v>
      </c>
      <c r="M2337" s="26">
        <f t="shared" ref="M2337:M2342" si="6395">M2338</f>
        <v>0</v>
      </c>
      <c r="N2337" s="26">
        <f t="shared" ref="N2337:N2342" si="6396">N2338</f>
        <v>0</v>
      </c>
      <c r="O2337" s="26">
        <f t="shared" ref="O2337:O2342" si="6397">O2338</f>
        <v>0</v>
      </c>
      <c r="P2337" s="26">
        <f t="shared" ref="P2337:P2342" si="6398">P2338</f>
        <v>0</v>
      </c>
      <c r="Q2337" s="26">
        <f t="shared" ref="Q2337:Q2342" si="6399">Q2338</f>
        <v>0</v>
      </c>
      <c r="R2337" s="26">
        <f t="shared" ref="R2337:R2342" si="6400">R2338</f>
        <v>0</v>
      </c>
      <c r="S2337" s="26">
        <f t="shared" ref="S2337:S2342" si="6401">S2338</f>
        <v>0</v>
      </c>
      <c r="T2337" s="26">
        <f t="shared" ref="T2337:T2342" si="6402">T2338</f>
        <v>0</v>
      </c>
      <c r="U2337" s="26">
        <v>0</v>
      </c>
      <c r="V2337" s="26">
        <f t="shared" si="6248"/>
        <v>30.7</v>
      </c>
      <c r="W2337" s="26">
        <f t="shared" ref="W2337:W2342" si="6403">W2338</f>
        <v>0</v>
      </c>
      <c r="X2337" s="26">
        <f t="shared" ref="X2337:X2342" si="6404">X2338</f>
        <v>0</v>
      </c>
      <c r="Y2337" s="26">
        <f t="shared" ref="Y2337:Y2342" si="6405">Y2338</f>
        <v>0</v>
      </c>
      <c r="Z2337" s="26">
        <f t="shared" ref="Z2337:Z2342" si="6406">Z2338</f>
        <v>0</v>
      </c>
      <c r="AA2337" s="26">
        <f t="shared" ref="AA2337:AA2342" si="6407">AA2338</f>
        <v>0</v>
      </c>
      <c r="AB2337" s="26">
        <f t="shared" ref="AB2337:AB2342" si="6408">AB2338</f>
        <v>30.7</v>
      </c>
      <c r="AC2337" s="27">
        <f t="shared" ref="AC2337:AC2342" si="6409">AC2338</f>
        <v>30.7</v>
      </c>
      <c r="AD2337" s="27">
        <f t="shared" ref="AD2337:AD2342" si="6410">AD2338</f>
        <v>30.7</v>
      </c>
      <c r="AE2337" s="28">
        <f t="shared" si="6234"/>
        <v>100</v>
      </c>
      <c r="AF2337" s="26">
        <f t="shared" ref="AF2337:AF2342" si="6411">AF2338</f>
        <v>30.7</v>
      </c>
      <c r="AG2337" s="26">
        <f t="shared" ref="AG2337:AG2342" si="6412">AG2338</f>
        <v>0</v>
      </c>
      <c r="AH2337" s="26">
        <f t="shared" ref="AH2337:AH2342" si="6413">AH2338</f>
        <v>0</v>
      </c>
      <c r="AI2337" s="26">
        <f t="shared" ref="AI2337:AI2342" si="6414">AI2338</f>
        <v>0</v>
      </c>
      <c r="AJ2337" s="26">
        <f t="shared" ref="AJ2337:AJ2342" si="6415">AJ2338</f>
        <v>0</v>
      </c>
      <c r="AK2337" s="26">
        <f t="shared" ref="AK2337:AK2342" si="6416">AK2338</f>
        <v>0</v>
      </c>
      <c r="AL2337" s="26">
        <f t="shared" si="6235"/>
        <v>30.7</v>
      </c>
      <c r="AM2337" s="26">
        <f t="shared" si="6236"/>
        <v>0</v>
      </c>
      <c r="AN2337" s="29"/>
    </row>
    <row r="2338" spans="2:40" ht="31.2" x14ac:dyDescent="0.3">
      <c r="B2338" s="30" t="s">
        <v>847</v>
      </c>
      <c r="C2338" s="30" t="s">
        <v>104</v>
      </c>
      <c r="D2338" s="30" t="s">
        <v>112</v>
      </c>
      <c r="E2338" s="15" t="str">
        <f t="shared" si="6246"/>
        <v>0405</v>
      </c>
      <c r="F2338" s="30" t="s">
        <v>204</v>
      </c>
      <c r="G2338" s="30"/>
      <c r="H2338" s="31" t="s">
        <v>205</v>
      </c>
      <c r="I2338" s="32">
        <f t="shared" si="6391"/>
        <v>30.7</v>
      </c>
      <c r="J2338" s="32">
        <f t="shared" si="6392"/>
        <v>30.7</v>
      </c>
      <c r="K2338" s="32">
        <f t="shared" si="6393"/>
        <v>30.7</v>
      </c>
      <c r="L2338" s="32">
        <f t="shared" si="6394"/>
        <v>0</v>
      </c>
      <c r="M2338" s="32">
        <f t="shared" si="6395"/>
        <v>0</v>
      </c>
      <c r="N2338" s="32">
        <f t="shared" si="6396"/>
        <v>0</v>
      </c>
      <c r="O2338" s="32">
        <f t="shared" si="6397"/>
        <v>0</v>
      </c>
      <c r="P2338" s="32">
        <f t="shared" si="6398"/>
        <v>0</v>
      </c>
      <c r="Q2338" s="32">
        <f t="shared" si="6399"/>
        <v>0</v>
      </c>
      <c r="R2338" s="32">
        <f t="shared" si="6400"/>
        <v>0</v>
      </c>
      <c r="S2338" s="32">
        <f t="shared" si="6401"/>
        <v>0</v>
      </c>
      <c r="T2338" s="32">
        <f t="shared" si="6402"/>
        <v>0</v>
      </c>
      <c r="U2338" s="32">
        <v>0</v>
      </c>
      <c r="V2338" s="32">
        <f t="shared" si="6248"/>
        <v>30.7</v>
      </c>
      <c r="W2338" s="32">
        <f t="shared" si="6403"/>
        <v>0</v>
      </c>
      <c r="X2338" s="32">
        <f t="shared" si="6404"/>
        <v>0</v>
      </c>
      <c r="Y2338" s="32">
        <f t="shared" si="6405"/>
        <v>0</v>
      </c>
      <c r="Z2338" s="32">
        <f t="shared" si="6406"/>
        <v>0</v>
      </c>
      <c r="AA2338" s="32">
        <f t="shared" si="6407"/>
        <v>0</v>
      </c>
      <c r="AB2338" s="32">
        <f t="shared" si="6408"/>
        <v>30.7</v>
      </c>
      <c r="AC2338" s="33">
        <f t="shared" si="6409"/>
        <v>30.7</v>
      </c>
      <c r="AD2338" s="33">
        <f t="shared" si="6410"/>
        <v>30.7</v>
      </c>
      <c r="AE2338" s="34">
        <f t="shared" si="6234"/>
        <v>100</v>
      </c>
      <c r="AF2338" s="32">
        <f t="shared" si="6411"/>
        <v>30.7</v>
      </c>
      <c r="AG2338" s="32">
        <f t="shared" si="6412"/>
        <v>0</v>
      </c>
      <c r="AH2338" s="32">
        <f t="shared" si="6413"/>
        <v>0</v>
      </c>
      <c r="AI2338" s="32">
        <f t="shared" si="6414"/>
        <v>0</v>
      </c>
      <c r="AJ2338" s="32">
        <f t="shared" si="6415"/>
        <v>0</v>
      </c>
      <c r="AK2338" s="32">
        <f t="shared" si="6416"/>
        <v>0</v>
      </c>
      <c r="AL2338" s="32">
        <f t="shared" si="6235"/>
        <v>30.7</v>
      </c>
      <c r="AM2338" s="32">
        <f t="shared" si="6236"/>
        <v>0</v>
      </c>
    </row>
    <row r="2339" spans="2:40" ht="31.2" x14ac:dyDescent="0.3">
      <c r="B2339" s="30" t="s">
        <v>847</v>
      </c>
      <c r="C2339" s="30" t="s">
        <v>104</v>
      </c>
      <c r="D2339" s="30" t="s">
        <v>112</v>
      </c>
      <c r="E2339" s="15" t="str">
        <f t="shared" si="6246"/>
        <v>0405</v>
      </c>
      <c r="F2339" s="30" t="s">
        <v>206</v>
      </c>
      <c r="G2339" s="30"/>
      <c r="H2339" s="31" t="s">
        <v>207</v>
      </c>
      <c r="I2339" s="32">
        <f t="shared" si="6391"/>
        <v>30.7</v>
      </c>
      <c r="J2339" s="32">
        <f t="shared" si="6392"/>
        <v>30.7</v>
      </c>
      <c r="K2339" s="32">
        <f t="shared" si="6393"/>
        <v>30.7</v>
      </c>
      <c r="L2339" s="32">
        <f t="shared" si="6394"/>
        <v>0</v>
      </c>
      <c r="M2339" s="32">
        <f t="shared" si="6395"/>
        <v>0</v>
      </c>
      <c r="N2339" s="32">
        <f t="shared" si="6396"/>
        <v>0</v>
      </c>
      <c r="O2339" s="32">
        <f t="shared" si="6397"/>
        <v>0</v>
      </c>
      <c r="P2339" s="32">
        <f t="shared" si="6398"/>
        <v>0</v>
      </c>
      <c r="Q2339" s="32">
        <f t="shared" si="6399"/>
        <v>0</v>
      </c>
      <c r="R2339" s="32">
        <f t="shared" si="6400"/>
        <v>0</v>
      </c>
      <c r="S2339" s="32">
        <f t="shared" si="6401"/>
        <v>0</v>
      </c>
      <c r="T2339" s="32">
        <f t="shared" si="6402"/>
        <v>0</v>
      </c>
      <c r="U2339" s="32">
        <v>0</v>
      </c>
      <c r="V2339" s="32">
        <f t="shared" si="6248"/>
        <v>30.7</v>
      </c>
      <c r="W2339" s="32">
        <f t="shared" si="6403"/>
        <v>0</v>
      </c>
      <c r="X2339" s="32">
        <f t="shared" si="6404"/>
        <v>0</v>
      </c>
      <c r="Y2339" s="32">
        <f t="shared" si="6405"/>
        <v>0</v>
      </c>
      <c r="Z2339" s="32">
        <f t="shared" si="6406"/>
        <v>0</v>
      </c>
      <c r="AA2339" s="32">
        <f t="shared" si="6407"/>
        <v>0</v>
      </c>
      <c r="AB2339" s="32">
        <f t="shared" si="6408"/>
        <v>30.7</v>
      </c>
      <c r="AC2339" s="33">
        <f t="shared" si="6409"/>
        <v>30.7</v>
      </c>
      <c r="AD2339" s="33">
        <f t="shared" si="6410"/>
        <v>30.7</v>
      </c>
      <c r="AE2339" s="34">
        <f t="shared" si="6234"/>
        <v>100</v>
      </c>
      <c r="AF2339" s="32">
        <f t="shared" si="6411"/>
        <v>30.7</v>
      </c>
      <c r="AG2339" s="32">
        <f t="shared" si="6412"/>
        <v>0</v>
      </c>
      <c r="AH2339" s="32">
        <f t="shared" si="6413"/>
        <v>0</v>
      </c>
      <c r="AI2339" s="32">
        <f t="shared" si="6414"/>
        <v>0</v>
      </c>
      <c r="AJ2339" s="32">
        <f t="shared" si="6415"/>
        <v>0</v>
      </c>
      <c r="AK2339" s="32">
        <f t="shared" si="6416"/>
        <v>0</v>
      </c>
      <c r="AL2339" s="32">
        <f t="shared" si="6235"/>
        <v>30.7</v>
      </c>
      <c r="AM2339" s="32">
        <f t="shared" si="6236"/>
        <v>0</v>
      </c>
    </row>
    <row r="2340" spans="2:40" ht="31.2" x14ac:dyDescent="0.3">
      <c r="B2340" s="30" t="s">
        <v>847</v>
      </c>
      <c r="C2340" s="30" t="s">
        <v>104</v>
      </c>
      <c r="D2340" s="30" t="s">
        <v>112</v>
      </c>
      <c r="E2340" s="15" t="str">
        <f t="shared" si="6246"/>
        <v>0405</v>
      </c>
      <c r="F2340" s="30" t="s">
        <v>208</v>
      </c>
      <c r="G2340" s="30"/>
      <c r="H2340" s="31" t="s">
        <v>209</v>
      </c>
      <c r="I2340" s="32">
        <f t="shared" si="6391"/>
        <v>30.7</v>
      </c>
      <c r="J2340" s="32">
        <f t="shared" si="6392"/>
        <v>30.7</v>
      </c>
      <c r="K2340" s="32">
        <f t="shared" si="6393"/>
        <v>30.7</v>
      </c>
      <c r="L2340" s="32">
        <f t="shared" si="6394"/>
        <v>0</v>
      </c>
      <c r="M2340" s="32">
        <f t="shared" si="6395"/>
        <v>0</v>
      </c>
      <c r="N2340" s="32">
        <f t="shared" si="6396"/>
        <v>0</v>
      </c>
      <c r="O2340" s="32">
        <f t="shared" si="6397"/>
        <v>0</v>
      </c>
      <c r="P2340" s="32">
        <f t="shared" si="6398"/>
        <v>0</v>
      </c>
      <c r="Q2340" s="32">
        <f t="shared" si="6399"/>
        <v>0</v>
      </c>
      <c r="R2340" s="32">
        <f t="shared" si="6400"/>
        <v>0</v>
      </c>
      <c r="S2340" s="32">
        <f t="shared" si="6401"/>
        <v>0</v>
      </c>
      <c r="T2340" s="32">
        <f t="shared" si="6402"/>
        <v>0</v>
      </c>
      <c r="U2340" s="32">
        <v>0</v>
      </c>
      <c r="V2340" s="32">
        <f t="shared" si="6248"/>
        <v>30.7</v>
      </c>
      <c r="W2340" s="32">
        <f t="shared" si="6403"/>
        <v>0</v>
      </c>
      <c r="X2340" s="32">
        <f t="shared" si="6404"/>
        <v>0</v>
      </c>
      <c r="Y2340" s="32">
        <f t="shared" si="6405"/>
        <v>0</v>
      </c>
      <c r="Z2340" s="32">
        <f t="shared" si="6406"/>
        <v>0</v>
      </c>
      <c r="AA2340" s="32">
        <f t="shared" si="6407"/>
        <v>0</v>
      </c>
      <c r="AB2340" s="32">
        <f t="shared" si="6408"/>
        <v>30.7</v>
      </c>
      <c r="AC2340" s="33">
        <f t="shared" si="6409"/>
        <v>30.7</v>
      </c>
      <c r="AD2340" s="33">
        <f t="shared" si="6410"/>
        <v>30.7</v>
      </c>
      <c r="AE2340" s="34">
        <f t="shared" si="6234"/>
        <v>100</v>
      </c>
      <c r="AF2340" s="32">
        <f t="shared" si="6411"/>
        <v>30.7</v>
      </c>
      <c r="AG2340" s="32">
        <f t="shared" si="6412"/>
        <v>0</v>
      </c>
      <c r="AH2340" s="32">
        <f t="shared" si="6413"/>
        <v>0</v>
      </c>
      <c r="AI2340" s="32">
        <f t="shared" si="6414"/>
        <v>0</v>
      </c>
      <c r="AJ2340" s="32">
        <f t="shared" si="6415"/>
        <v>0</v>
      </c>
      <c r="AK2340" s="32">
        <f t="shared" si="6416"/>
        <v>0</v>
      </c>
      <c r="AL2340" s="32">
        <f t="shared" si="6235"/>
        <v>30.7</v>
      </c>
      <c r="AM2340" s="32">
        <f t="shared" si="6236"/>
        <v>0</v>
      </c>
    </row>
    <row r="2341" spans="2:40" ht="62.4" x14ac:dyDescent="0.3">
      <c r="B2341" s="30" t="s">
        <v>847</v>
      </c>
      <c r="C2341" s="30" t="s">
        <v>104</v>
      </c>
      <c r="D2341" s="30" t="s">
        <v>112</v>
      </c>
      <c r="E2341" s="15" t="str">
        <f t="shared" si="6246"/>
        <v>0405</v>
      </c>
      <c r="F2341" s="30" t="s">
        <v>210</v>
      </c>
      <c r="G2341" s="30"/>
      <c r="H2341" s="31" t="s">
        <v>211</v>
      </c>
      <c r="I2341" s="32">
        <f t="shared" si="6391"/>
        <v>30.7</v>
      </c>
      <c r="J2341" s="32">
        <f t="shared" si="6392"/>
        <v>30.7</v>
      </c>
      <c r="K2341" s="32">
        <f t="shared" si="6393"/>
        <v>30.7</v>
      </c>
      <c r="L2341" s="32">
        <f t="shared" si="6394"/>
        <v>0</v>
      </c>
      <c r="M2341" s="32">
        <f t="shared" si="6395"/>
        <v>0</v>
      </c>
      <c r="N2341" s="32">
        <f t="shared" si="6396"/>
        <v>0</v>
      </c>
      <c r="O2341" s="32">
        <f t="shared" si="6397"/>
        <v>0</v>
      </c>
      <c r="P2341" s="32">
        <f t="shared" si="6398"/>
        <v>0</v>
      </c>
      <c r="Q2341" s="32">
        <f t="shared" si="6399"/>
        <v>0</v>
      </c>
      <c r="R2341" s="32">
        <f t="shared" si="6400"/>
        <v>0</v>
      </c>
      <c r="S2341" s="32">
        <f t="shared" si="6401"/>
        <v>0</v>
      </c>
      <c r="T2341" s="32">
        <f t="shared" si="6402"/>
        <v>0</v>
      </c>
      <c r="U2341" s="32">
        <v>0</v>
      </c>
      <c r="V2341" s="32">
        <f t="shared" si="6248"/>
        <v>30.7</v>
      </c>
      <c r="W2341" s="32">
        <f t="shared" si="6403"/>
        <v>0</v>
      </c>
      <c r="X2341" s="32">
        <f t="shared" si="6404"/>
        <v>0</v>
      </c>
      <c r="Y2341" s="32">
        <f t="shared" si="6405"/>
        <v>0</v>
      </c>
      <c r="Z2341" s="32">
        <f t="shared" si="6406"/>
        <v>0</v>
      </c>
      <c r="AA2341" s="32">
        <f t="shared" si="6407"/>
        <v>0</v>
      </c>
      <c r="AB2341" s="32">
        <f t="shared" si="6408"/>
        <v>30.7</v>
      </c>
      <c r="AC2341" s="33">
        <f t="shared" si="6409"/>
        <v>30.7</v>
      </c>
      <c r="AD2341" s="33">
        <f t="shared" si="6410"/>
        <v>30.7</v>
      </c>
      <c r="AE2341" s="34">
        <f t="shared" si="6234"/>
        <v>100</v>
      </c>
      <c r="AF2341" s="32">
        <f t="shared" si="6411"/>
        <v>30.7</v>
      </c>
      <c r="AG2341" s="32">
        <f t="shared" si="6412"/>
        <v>0</v>
      </c>
      <c r="AH2341" s="32">
        <f t="shared" si="6413"/>
        <v>0</v>
      </c>
      <c r="AI2341" s="32">
        <f t="shared" si="6414"/>
        <v>0</v>
      </c>
      <c r="AJ2341" s="32">
        <f t="shared" si="6415"/>
        <v>0</v>
      </c>
      <c r="AK2341" s="32">
        <f t="shared" si="6416"/>
        <v>0</v>
      </c>
      <c r="AL2341" s="32">
        <f t="shared" si="6235"/>
        <v>30.7</v>
      </c>
      <c r="AM2341" s="32">
        <f t="shared" si="6236"/>
        <v>0</v>
      </c>
    </row>
    <row r="2342" spans="2:40" ht="31.2" x14ac:dyDescent="0.3">
      <c r="B2342" s="30" t="s">
        <v>847</v>
      </c>
      <c r="C2342" s="30" t="s">
        <v>104</v>
      </c>
      <c r="D2342" s="30" t="s">
        <v>112</v>
      </c>
      <c r="E2342" s="15" t="str">
        <f t="shared" si="6246"/>
        <v>0405</v>
      </c>
      <c r="F2342" s="30" t="s">
        <v>210</v>
      </c>
      <c r="G2342" s="30" t="s">
        <v>50</v>
      </c>
      <c r="H2342" s="31" t="s">
        <v>51</v>
      </c>
      <c r="I2342" s="32">
        <f t="shared" si="6391"/>
        <v>30.7</v>
      </c>
      <c r="J2342" s="32">
        <f t="shared" si="6392"/>
        <v>30.7</v>
      </c>
      <c r="K2342" s="32">
        <f t="shared" si="6393"/>
        <v>30.7</v>
      </c>
      <c r="L2342" s="32">
        <f t="shared" si="6394"/>
        <v>0</v>
      </c>
      <c r="M2342" s="32">
        <f t="shared" si="6395"/>
        <v>0</v>
      </c>
      <c r="N2342" s="32">
        <f t="shared" si="6396"/>
        <v>0</v>
      </c>
      <c r="O2342" s="32">
        <f t="shared" si="6397"/>
        <v>0</v>
      </c>
      <c r="P2342" s="32">
        <f t="shared" si="6398"/>
        <v>0</v>
      </c>
      <c r="Q2342" s="32">
        <f t="shared" si="6399"/>
        <v>0</v>
      </c>
      <c r="R2342" s="32">
        <f t="shared" si="6400"/>
        <v>0</v>
      </c>
      <c r="S2342" s="32">
        <f t="shared" si="6401"/>
        <v>0</v>
      </c>
      <c r="T2342" s="32">
        <f t="shared" si="6402"/>
        <v>0</v>
      </c>
      <c r="U2342" s="32">
        <v>0</v>
      </c>
      <c r="V2342" s="32">
        <f t="shared" si="6248"/>
        <v>30.7</v>
      </c>
      <c r="W2342" s="32">
        <f t="shared" si="6403"/>
        <v>0</v>
      </c>
      <c r="X2342" s="32">
        <f t="shared" si="6404"/>
        <v>0</v>
      </c>
      <c r="Y2342" s="32">
        <f t="shared" si="6405"/>
        <v>0</v>
      </c>
      <c r="Z2342" s="32">
        <f t="shared" si="6406"/>
        <v>0</v>
      </c>
      <c r="AA2342" s="32">
        <f t="shared" si="6407"/>
        <v>0</v>
      </c>
      <c r="AB2342" s="32">
        <f t="shared" si="6408"/>
        <v>30.7</v>
      </c>
      <c r="AC2342" s="33">
        <f t="shared" si="6409"/>
        <v>30.7</v>
      </c>
      <c r="AD2342" s="33">
        <f t="shared" si="6410"/>
        <v>30.7</v>
      </c>
      <c r="AE2342" s="34">
        <f t="shared" si="6234"/>
        <v>100</v>
      </c>
      <c r="AF2342" s="32">
        <f t="shared" si="6411"/>
        <v>30.7</v>
      </c>
      <c r="AG2342" s="32">
        <f t="shared" si="6412"/>
        <v>0</v>
      </c>
      <c r="AH2342" s="32">
        <f t="shared" si="6413"/>
        <v>0</v>
      </c>
      <c r="AI2342" s="32">
        <f t="shared" si="6414"/>
        <v>0</v>
      </c>
      <c r="AJ2342" s="32">
        <f t="shared" si="6415"/>
        <v>0</v>
      </c>
      <c r="AK2342" s="32">
        <f t="shared" si="6416"/>
        <v>0</v>
      </c>
      <c r="AL2342" s="32">
        <f t="shared" si="6235"/>
        <v>30.7</v>
      </c>
      <c r="AM2342" s="32">
        <f t="shared" si="6236"/>
        <v>0</v>
      </c>
    </row>
    <row r="2343" spans="2:40" ht="31.2" x14ac:dyDescent="0.3">
      <c r="B2343" s="30" t="s">
        <v>847</v>
      </c>
      <c r="C2343" s="30" t="s">
        <v>104</v>
      </c>
      <c r="D2343" s="30" t="s">
        <v>112</v>
      </c>
      <c r="E2343" s="15" t="str">
        <f t="shared" si="6246"/>
        <v>0405</v>
      </c>
      <c r="F2343" s="30" t="s">
        <v>210</v>
      </c>
      <c r="G2343" s="30" t="s">
        <v>52</v>
      </c>
      <c r="H2343" s="31" t="s">
        <v>53</v>
      </c>
      <c r="I2343" s="32">
        <v>30.7</v>
      </c>
      <c r="J2343" s="32">
        <v>30.7</v>
      </c>
      <c r="K2343" s="32">
        <v>30.7</v>
      </c>
      <c r="L2343" s="32"/>
      <c r="M2343" s="32"/>
      <c r="N2343" s="32"/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2">
        <v>0</v>
      </c>
      <c r="V2343" s="32">
        <f t="shared" si="6248"/>
        <v>30.7</v>
      </c>
      <c r="W2343" s="32"/>
      <c r="X2343" s="32"/>
      <c r="Y2343" s="32"/>
      <c r="Z2343" s="32"/>
      <c r="AA2343" s="32"/>
      <c r="AB2343" s="32">
        <v>30.7</v>
      </c>
      <c r="AC2343" s="33">
        <v>30.7</v>
      </c>
      <c r="AD2343" s="33">
        <v>30.7</v>
      </c>
      <c r="AE2343" s="34">
        <f t="shared" si="6234"/>
        <v>100</v>
      </c>
      <c r="AF2343" s="32">
        <v>30.7</v>
      </c>
      <c r="AG2343" s="32">
        <v>0</v>
      </c>
      <c r="AH2343" s="32">
        <v>0</v>
      </c>
      <c r="AI2343" s="32">
        <v>0</v>
      </c>
      <c r="AJ2343" s="32">
        <v>0</v>
      </c>
      <c r="AK2343" s="32">
        <v>0</v>
      </c>
      <c r="AL2343" s="32">
        <f t="shared" si="6235"/>
        <v>30.7</v>
      </c>
      <c r="AM2343" s="32">
        <f t="shared" si="6236"/>
        <v>0</v>
      </c>
      <c r="AN2343" s="12"/>
    </row>
    <row r="2344" spans="2:40" s="22" customFormat="1" x14ac:dyDescent="0.3">
      <c r="B2344" s="23" t="s">
        <v>847</v>
      </c>
      <c r="C2344" s="23" t="s">
        <v>104</v>
      </c>
      <c r="D2344" s="23" t="s">
        <v>106</v>
      </c>
      <c r="E2344" s="24" t="str">
        <f t="shared" si="6246"/>
        <v>0409</v>
      </c>
      <c r="F2344" s="23"/>
      <c r="G2344" s="23"/>
      <c r="H2344" s="25" t="s">
        <v>107</v>
      </c>
      <c r="I2344" s="26">
        <f t="shared" ref="I2344:T2344" si="6417">I2345+I2367+I2396+I2378+I2384+I2404</f>
        <v>59064.100000000006</v>
      </c>
      <c r="J2344" s="26">
        <f t="shared" si="6417"/>
        <v>18480.7</v>
      </c>
      <c r="K2344" s="26">
        <f t="shared" si="6417"/>
        <v>18480.7</v>
      </c>
      <c r="L2344" s="26">
        <f t="shared" si="6417"/>
        <v>-19157.3</v>
      </c>
      <c r="M2344" s="26">
        <f t="shared" si="6417"/>
        <v>0</v>
      </c>
      <c r="N2344" s="26">
        <f t="shared" si="6417"/>
        <v>0</v>
      </c>
      <c r="O2344" s="26">
        <f t="shared" si="6417"/>
        <v>0</v>
      </c>
      <c r="P2344" s="26">
        <f t="shared" si="6417"/>
        <v>0</v>
      </c>
      <c r="Q2344" s="26">
        <f t="shared" si="6417"/>
        <v>0</v>
      </c>
      <c r="R2344" s="26">
        <f t="shared" si="6417"/>
        <v>0</v>
      </c>
      <c r="S2344" s="26">
        <f t="shared" si="6417"/>
        <v>0</v>
      </c>
      <c r="T2344" s="26">
        <f t="shared" si="6417"/>
        <v>0</v>
      </c>
      <c r="U2344" s="26">
        <v>0</v>
      </c>
      <c r="V2344" s="26">
        <f t="shared" si="6248"/>
        <v>39906.800000000003</v>
      </c>
      <c r="W2344" s="26">
        <f t="shared" ref="W2344:AD2344" si="6418">W2345+W2367+W2396+W2378+W2384+W2404</f>
        <v>0</v>
      </c>
      <c r="X2344" s="26">
        <f t="shared" si="6418"/>
        <v>0</v>
      </c>
      <c r="Y2344" s="26">
        <f t="shared" si="6418"/>
        <v>0</v>
      </c>
      <c r="Z2344" s="26">
        <f t="shared" si="6418"/>
        <v>0</v>
      </c>
      <c r="AA2344" s="26">
        <f t="shared" si="6418"/>
        <v>0</v>
      </c>
      <c r="AB2344" s="26">
        <f t="shared" si="6418"/>
        <v>4148.0378199999996</v>
      </c>
      <c r="AC2344" s="27">
        <f t="shared" si="6418"/>
        <v>44333.051930000001</v>
      </c>
      <c r="AD2344" s="27">
        <f t="shared" si="6418"/>
        <v>39012.103009999999</v>
      </c>
      <c r="AE2344" s="28">
        <f t="shared" si="6234"/>
        <v>87.997783395554279</v>
      </c>
      <c r="AF2344" s="26">
        <f t="shared" ref="AF2344:AK2344" si="6419">AF2345+AF2367+AF2396+AF2378+AF2384+AF2404</f>
        <v>44630.940349999997</v>
      </c>
      <c r="AG2344" s="26">
        <f t="shared" si="6419"/>
        <v>0</v>
      </c>
      <c r="AH2344" s="26">
        <f t="shared" si="6419"/>
        <v>0</v>
      </c>
      <c r="AI2344" s="26">
        <f t="shared" si="6419"/>
        <v>0</v>
      </c>
      <c r="AJ2344" s="26">
        <f t="shared" si="6419"/>
        <v>0</v>
      </c>
      <c r="AK2344" s="26">
        <f t="shared" si="6419"/>
        <v>0</v>
      </c>
      <c r="AL2344" s="26">
        <f t="shared" si="6235"/>
        <v>44630.940349999997</v>
      </c>
      <c r="AM2344" s="26">
        <f t="shared" si="6236"/>
        <v>-4724.1403499999942</v>
      </c>
      <c r="AN2344" s="29"/>
    </row>
    <row r="2345" spans="2:40" ht="31.2" x14ac:dyDescent="0.3">
      <c r="B2345" s="30" t="s">
        <v>847</v>
      </c>
      <c r="C2345" s="30" t="s">
        <v>104</v>
      </c>
      <c r="D2345" s="30" t="s">
        <v>106</v>
      </c>
      <c r="E2345" s="15" t="str">
        <f t="shared" si="6246"/>
        <v>0409</v>
      </c>
      <c r="F2345" s="30" t="s">
        <v>712</v>
      </c>
      <c r="G2345" s="30"/>
      <c r="H2345" s="31" t="s">
        <v>713</v>
      </c>
      <c r="I2345" s="32">
        <f t="shared" ref="I2345:T2345" si="6420">I2346+I2362</f>
        <v>2314.4</v>
      </c>
      <c r="J2345" s="32">
        <f t="shared" si="6420"/>
        <v>2314.4</v>
      </c>
      <c r="K2345" s="32">
        <f t="shared" si="6420"/>
        <v>2314.4</v>
      </c>
      <c r="L2345" s="32">
        <f t="shared" si="6420"/>
        <v>0</v>
      </c>
      <c r="M2345" s="32">
        <f t="shared" si="6420"/>
        <v>0</v>
      </c>
      <c r="N2345" s="32">
        <f t="shared" si="6420"/>
        <v>0</v>
      </c>
      <c r="O2345" s="32">
        <f t="shared" si="6420"/>
        <v>0</v>
      </c>
      <c r="P2345" s="32">
        <f t="shared" si="6420"/>
        <v>0</v>
      </c>
      <c r="Q2345" s="32">
        <f t="shared" si="6420"/>
        <v>0</v>
      </c>
      <c r="R2345" s="32">
        <f t="shared" si="6420"/>
        <v>0</v>
      </c>
      <c r="S2345" s="32">
        <f t="shared" si="6420"/>
        <v>0</v>
      </c>
      <c r="T2345" s="32">
        <f t="shared" si="6420"/>
        <v>0</v>
      </c>
      <c r="U2345" s="32">
        <v>0</v>
      </c>
      <c r="V2345" s="32">
        <f t="shared" si="6248"/>
        <v>2314.4</v>
      </c>
      <c r="W2345" s="32">
        <f t="shared" ref="W2345:AD2345" si="6421">W2346+W2362</f>
        <v>0</v>
      </c>
      <c r="X2345" s="32">
        <f t="shared" si="6421"/>
        <v>0</v>
      </c>
      <c r="Y2345" s="32">
        <f t="shared" si="6421"/>
        <v>0</v>
      </c>
      <c r="Z2345" s="32">
        <f t="shared" si="6421"/>
        <v>0</v>
      </c>
      <c r="AA2345" s="32">
        <f t="shared" si="6421"/>
        <v>0</v>
      </c>
      <c r="AB2345" s="32">
        <f t="shared" si="6421"/>
        <v>0</v>
      </c>
      <c r="AC2345" s="33">
        <f t="shared" si="6421"/>
        <v>1737.7349999999999</v>
      </c>
      <c r="AD2345" s="33">
        <f t="shared" si="6421"/>
        <v>0</v>
      </c>
      <c r="AE2345" s="34">
        <f t="shared" si="6234"/>
        <v>0</v>
      </c>
      <c r="AF2345" s="32">
        <f t="shared" ref="AF2345:AK2345" si="6422">AF2346+AF2362</f>
        <v>1737.7349999999999</v>
      </c>
      <c r="AG2345" s="32">
        <f t="shared" si="6422"/>
        <v>0</v>
      </c>
      <c r="AH2345" s="32">
        <f t="shared" si="6422"/>
        <v>0</v>
      </c>
      <c r="AI2345" s="32">
        <f t="shared" si="6422"/>
        <v>0</v>
      </c>
      <c r="AJ2345" s="32">
        <f t="shared" si="6422"/>
        <v>0</v>
      </c>
      <c r="AK2345" s="32">
        <f t="shared" si="6422"/>
        <v>0</v>
      </c>
      <c r="AL2345" s="32">
        <f t="shared" si="6235"/>
        <v>1737.7349999999999</v>
      </c>
      <c r="AM2345" s="32">
        <f t="shared" si="6236"/>
        <v>576.66500000000019</v>
      </c>
    </row>
    <row r="2346" spans="2:40" ht="46.8" x14ac:dyDescent="0.3">
      <c r="B2346" s="30" t="s">
        <v>847</v>
      </c>
      <c r="C2346" s="30" t="s">
        <v>104</v>
      </c>
      <c r="D2346" s="30" t="s">
        <v>106</v>
      </c>
      <c r="E2346" s="15" t="str">
        <f t="shared" si="6246"/>
        <v>0409</v>
      </c>
      <c r="F2346" s="30" t="s">
        <v>714</v>
      </c>
      <c r="G2346" s="30"/>
      <c r="H2346" s="31" t="s">
        <v>715</v>
      </c>
      <c r="I2346" s="32">
        <f t="shared" ref="I2346:T2346" si="6423">I2347+I2358+I2354</f>
        <v>2314.4</v>
      </c>
      <c r="J2346" s="32">
        <f t="shared" si="6423"/>
        <v>2314.4</v>
      </c>
      <c r="K2346" s="32">
        <f t="shared" si="6423"/>
        <v>2314.4</v>
      </c>
      <c r="L2346" s="32">
        <f t="shared" si="6423"/>
        <v>0</v>
      </c>
      <c r="M2346" s="32">
        <f t="shared" si="6423"/>
        <v>0</v>
      </c>
      <c r="N2346" s="32">
        <f t="shared" si="6423"/>
        <v>0</v>
      </c>
      <c r="O2346" s="32">
        <f t="shared" si="6423"/>
        <v>0</v>
      </c>
      <c r="P2346" s="32">
        <f t="shared" si="6423"/>
        <v>0</v>
      </c>
      <c r="Q2346" s="32">
        <f t="shared" si="6423"/>
        <v>0</v>
      </c>
      <c r="R2346" s="32">
        <f t="shared" si="6423"/>
        <v>0</v>
      </c>
      <c r="S2346" s="32">
        <f t="shared" si="6423"/>
        <v>0</v>
      </c>
      <c r="T2346" s="32">
        <f t="shared" si="6423"/>
        <v>0</v>
      </c>
      <c r="U2346" s="32">
        <v>0</v>
      </c>
      <c r="V2346" s="32">
        <f t="shared" si="6248"/>
        <v>2314.4</v>
      </c>
      <c r="W2346" s="32">
        <f t="shared" ref="W2346:AD2346" si="6424">W2347+W2358+W2354</f>
        <v>0</v>
      </c>
      <c r="X2346" s="32">
        <f t="shared" si="6424"/>
        <v>0</v>
      </c>
      <c r="Y2346" s="32">
        <f t="shared" si="6424"/>
        <v>0</v>
      </c>
      <c r="Z2346" s="32">
        <f t="shared" si="6424"/>
        <v>0</v>
      </c>
      <c r="AA2346" s="32">
        <f t="shared" si="6424"/>
        <v>0</v>
      </c>
      <c r="AB2346" s="32">
        <f t="shared" si="6424"/>
        <v>0</v>
      </c>
      <c r="AC2346" s="33">
        <f t="shared" si="6424"/>
        <v>1737.7349999999999</v>
      </c>
      <c r="AD2346" s="33">
        <f t="shared" si="6424"/>
        <v>0</v>
      </c>
      <c r="AE2346" s="34">
        <f t="shared" ref="AE2346:AE2409" si="6425">AD2346/AC2346*100</f>
        <v>0</v>
      </c>
      <c r="AF2346" s="32">
        <f t="shared" ref="AF2346:AK2346" si="6426">AF2347+AF2358+AF2354</f>
        <v>1737.7349999999999</v>
      </c>
      <c r="AG2346" s="32">
        <f t="shared" si="6426"/>
        <v>0</v>
      </c>
      <c r="AH2346" s="32">
        <f t="shared" si="6426"/>
        <v>0</v>
      </c>
      <c r="AI2346" s="32">
        <f t="shared" si="6426"/>
        <v>0</v>
      </c>
      <c r="AJ2346" s="32">
        <f t="shared" si="6426"/>
        <v>0</v>
      </c>
      <c r="AK2346" s="32">
        <f t="shared" si="6426"/>
        <v>0</v>
      </c>
      <c r="AL2346" s="32">
        <f t="shared" ref="AL2346:AL2409" si="6427">AF2346+AH2346+AK2346+AI2346+AJ2346+AG2346</f>
        <v>1737.7349999999999</v>
      </c>
      <c r="AM2346" s="32">
        <f t="shared" ref="AM2346:AM2409" si="6428">V2346-AL2346</f>
        <v>576.66500000000019</v>
      </c>
    </row>
    <row r="2347" spans="2:40" ht="46.8" x14ac:dyDescent="0.3">
      <c r="B2347" s="30" t="s">
        <v>847</v>
      </c>
      <c r="C2347" s="30" t="s">
        <v>104</v>
      </c>
      <c r="D2347" s="30" t="s">
        <v>106</v>
      </c>
      <c r="E2347" s="15" t="str">
        <f t="shared" si="6246"/>
        <v>0409</v>
      </c>
      <c r="F2347" s="30" t="s">
        <v>716</v>
      </c>
      <c r="G2347" s="30"/>
      <c r="H2347" s="31" t="s">
        <v>717</v>
      </c>
      <c r="I2347" s="32">
        <f t="shared" ref="I2347:T2347" si="6429">I2348+I2351</f>
        <v>2314.4</v>
      </c>
      <c r="J2347" s="32">
        <f t="shared" si="6429"/>
        <v>2314.4</v>
      </c>
      <c r="K2347" s="32">
        <f t="shared" si="6429"/>
        <v>2314.4</v>
      </c>
      <c r="L2347" s="32">
        <f t="shared" si="6429"/>
        <v>0</v>
      </c>
      <c r="M2347" s="32">
        <f t="shared" si="6429"/>
        <v>0</v>
      </c>
      <c r="N2347" s="32">
        <f t="shared" si="6429"/>
        <v>0</v>
      </c>
      <c r="O2347" s="32">
        <f t="shared" si="6429"/>
        <v>0</v>
      </c>
      <c r="P2347" s="32">
        <f t="shared" si="6429"/>
        <v>0</v>
      </c>
      <c r="Q2347" s="32">
        <f t="shared" si="6429"/>
        <v>0</v>
      </c>
      <c r="R2347" s="32">
        <f t="shared" si="6429"/>
        <v>0</v>
      </c>
      <c r="S2347" s="32">
        <f t="shared" si="6429"/>
        <v>0</v>
      </c>
      <c r="T2347" s="32">
        <f t="shared" si="6429"/>
        <v>0</v>
      </c>
      <c r="U2347" s="32">
        <v>0</v>
      </c>
      <c r="V2347" s="32">
        <f t="shared" si="6248"/>
        <v>2314.4</v>
      </c>
      <c r="W2347" s="32">
        <f t="shared" ref="W2347:AD2347" si="6430">W2348+W2351</f>
        <v>0</v>
      </c>
      <c r="X2347" s="32">
        <f t="shared" si="6430"/>
        <v>0</v>
      </c>
      <c r="Y2347" s="32">
        <f t="shared" si="6430"/>
        <v>0</v>
      </c>
      <c r="Z2347" s="32">
        <f t="shared" si="6430"/>
        <v>0</v>
      </c>
      <c r="AA2347" s="32">
        <f t="shared" si="6430"/>
        <v>0</v>
      </c>
      <c r="AB2347" s="32">
        <f t="shared" si="6430"/>
        <v>0</v>
      </c>
      <c r="AC2347" s="33">
        <f t="shared" si="6430"/>
        <v>1737.7349999999999</v>
      </c>
      <c r="AD2347" s="33">
        <f t="shared" si="6430"/>
        <v>0</v>
      </c>
      <c r="AE2347" s="34">
        <f t="shared" si="6425"/>
        <v>0</v>
      </c>
      <c r="AF2347" s="32">
        <f t="shared" ref="AF2347:AK2347" si="6431">AF2348+AF2351</f>
        <v>1737.7349999999999</v>
      </c>
      <c r="AG2347" s="32">
        <f t="shared" si="6431"/>
        <v>0</v>
      </c>
      <c r="AH2347" s="32">
        <f t="shared" si="6431"/>
        <v>0</v>
      </c>
      <c r="AI2347" s="32">
        <f t="shared" si="6431"/>
        <v>0</v>
      </c>
      <c r="AJ2347" s="32">
        <f t="shared" si="6431"/>
        <v>0</v>
      </c>
      <c r="AK2347" s="32">
        <f t="shared" si="6431"/>
        <v>0</v>
      </c>
      <c r="AL2347" s="32">
        <f t="shared" si="6427"/>
        <v>1737.7349999999999</v>
      </c>
      <c r="AM2347" s="32">
        <f t="shared" si="6428"/>
        <v>576.66500000000019</v>
      </c>
    </row>
    <row r="2348" spans="2:40" x14ac:dyDescent="0.3">
      <c r="B2348" s="30" t="s">
        <v>847</v>
      </c>
      <c r="C2348" s="30" t="s">
        <v>104</v>
      </c>
      <c r="D2348" s="30" t="s">
        <v>106</v>
      </c>
      <c r="E2348" s="15" t="str">
        <f t="shared" si="6246"/>
        <v>0409</v>
      </c>
      <c r="F2348" s="30" t="s">
        <v>718</v>
      </c>
      <c r="G2348" s="30"/>
      <c r="H2348" s="31" t="s">
        <v>719</v>
      </c>
      <c r="I2348" s="32">
        <f t="shared" ref="I2348:I2365" si="6432">I2349</f>
        <v>2314.4</v>
      </c>
      <c r="J2348" s="32">
        <f t="shared" ref="J2348:J2365" si="6433">J2349</f>
        <v>2314.4</v>
      </c>
      <c r="K2348" s="32">
        <f t="shared" ref="K2348:K2365" si="6434">K2349</f>
        <v>2314.4</v>
      </c>
      <c r="L2348" s="32">
        <f t="shared" ref="L2348:L2365" si="6435">L2349</f>
        <v>0</v>
      </c>
      <c r="M2348" s="32">
        <f t="shared" ref="M2348:M2365" si="6436">M2349</f>
        <v>0</v>
      </c>
      <c r="N2348" s="32">
        <f t="shared" ref="N2348:N2365" si="6437">N2349</f>
        <v>0</v>
      </c>
      <c r="O2348" s="32">
        <f t="shared" ref="O2348:O2365" si="6438">O2349</f>
        <v>0</v>
      </c>
      <c r="P2348" s="32">
        <f t="shared" ref="P2348:P2365" si="6439">P2349</f>
        <v>0</v>
      </c>
      <c r="Q2348" s="32">
        <f t="shared" ref="Q2348:Q2365" si="6440">Q2349</f>
        <v>0</v>
      </c>
      <c r="R2348" s="32">
        <f t="shared" ref="R2348:R2365" si="6441">R2349</f>
        <v>0</v>
      </c>
      <c r="S2348" s="32">
        <f t="shared" ref="S2348:S2365" si="6442">S2349</f>
        <v>0</v>
      </c>
      <c r="T2348" s="32">
        <f t="shared" ref="T2348:T2365" si="6443">T2349</f>
        <v>0</v>
      </c>
      <c r="U2348" s="32">
        <v>0</v>
      </c>
      <c r="V2348" s="32">
        <f t="shared" si="6248"/>
        <v>2314.4</v>
      </c>
      <c r="W2348" s="32">
        <f t="shared" ref="W2348:W2365" si="6444">W2349</f>
        <v>0</v>
      </c>
      <c r="X2348" s="32">
        <f t="shared" ref="X2348:X2365" si="6445">X2349</f>
        <v>0</v>
      </c>
      <c r="Y2348" s="32">
        <f t="shared" ref="Y2348:Y2365" si="6446">Y2349</f>
        <v>0</v>
      </c>
      <c r="Z2348" s="32">
        <f t="shared" ref="Z2348:Z2365" si="6447">Z2349</f>
        <v>0</v>
      </c>
      <c r="AA2348" s="32">
        <f t="shared" ref="AA2348:AA2365" si="6448">AA2349</f>
        <v>0</v>
      </c>
      <c r="AB2348" s="32">
        <f t="shared" ref="AB2348:AB2365" si="6449">AB2349</f>
        <v>0</v>
      </c>
      <c r="AC2348" s="33">
        <f t="shared" ref="AC2348:AC2365" si="6450">AC2349</f>
        <v>1737.7349999999999</v>
      </c>
      <c r="AD2348" s="33">
        <f t="shared" ref="AD2348:AD2365" si="6451">AD2349</f>
        <v>0</v>
      </c>
      <c r="AE2348" s="34">
        <f t="shared" si="6425"/>
        <v>0</v>
      </c>
      <c r="AF2348" s="32">
        <f t="shared" ref="AF2348:AF2365" si="6452">AF2349</f>
        <v>1737.7349999999999</v>
      </c>
      <c r="AG2348" s="32">
        <f t="shared" ref="AG2348:AG2365" si="6453">AG2349</f>
        <v>0</v>
      </c>
      <c r="AH2348" s="32">
        <f t="shared" ref="AH2348:AH2365" si="6454">AH2349</f>
        <v>0</v>
      </c>
      <c r="AI2348" s="32">
        <f t="shared" ref="AI2348:AI2365" si="6455">AI2349</f>
        <v>0</v>
      </c>
      <c r="AJ2348" s="32">
        <f t="shared" ref="AJ2348:AJ2365" si="6456">AJ2349</f>
        <v>0</v>
      </c>
      <c r="AK2348" s="32">
        <f t="shared" ref="AK2348:AK2365" si="6457">AK2349</f>
        <v>0</v>
      </c>
      <c r="AL2348" s="32">
        <f t="shared" si="6427"/>
        <v>1737.7349999999999</v>
      </c>
      <c r="AM2348" s="32">
        <f t="shared" si="6428"/>
        <v>576.66500000000019</v>
      </c>
    </row>
    <row r="2349" spans="2:40" ht="31.2" x14ac:dyDescent="0.3">
      <c r="B2349" s="30" t="s">
        <v>847</v>
      </c>
      <c r="C2349" s="30" t="s">
        <v>104</v>
      </c>
      <c r="D2349" s="30" t="s">
        <v>106</v>
      </c>
      <c r="E2349" s="15" t="str">
        <f t="shared" si="6246"/>
        <v>0409</v>
      </c>
      <c r="F2349" s="30" t="s">
        <v>718</v>
      </c>
      <c r="G2349" s="30" t="s">
        <v>50</v>
      </c>
      <c r="H2349" s="31" t="s">
        <v>51</v>
      </c>
      <c r="I2349" s="32">
        <f t="shared" si="6432"/>
        <v>2314.4</v>
      </c>
      <c r="J2349" s="32">
        <f t="shared" si="6433"/>
        <v>2314.4</v>
      </c>
      <c r="K2349" s="32">
        <f t="shared" si="6434"/>
        <v>2314.4</v>
      </c>
      <c r="L2349" s="32">
        <f t="shared" si="6435"/>
        <v>0</v>
      </c>
      <c r="M2349" s="32">
        <f t="shared" si="6436"/>
        <v>0</v>
      </c>
      <c r="N2349" s="32">
        <f t="shared" si="6437"/>
        <v>0</v>
      </c>
      <c r="O2349" s="32">
        <f t="shared" si="6438"/>
        <v>0</v>
      </c>
      <c r="P2349" s="32">
        <f t="shared" si="6439"/>
        <v>0</v>
      </c>
      <c r="Q2349" s="32">
        <f t="shared" si="6440"/>
        <v>0</v>
      </c>
      <c r="R2349" s="32">
        <f t="shared" si="6441"/>
        <v>0</v>
      </c>
      <c r="S2349" s="32">
        <f t="shared" si="6442"/>
        <v>0</v>
      </c>
      <c r="T2349" s="32">
        <f t="shared" si="6443"/>
        <v>0</v>
      </c>
      <c r="U2349" s="32">
        <v>0</v>
      </c>
      <c r="V2349" s="32">
        <f t="shared" si="6248"/>
        <v>2314.4</v>
      </c>
      <c r="W2349" s="32">
        <f t="shared" si="6444"/>
        <v>0</v>
      </c>
      <c r="X2349" s="32">
        <f t="shared" si="6445"/>
        <v>0</v>
      </c>
      <c r="Y2349" s="32">
        <f t="shared" si="6446"/>
        <v>0</v>
      </c>
      <c r="Z2349" s="32">
        <f t="shared" si="6447"/>
        <v>0</v>
      </c>
      <c r="AA2349" s="32">
        <f t="shared" si="6448"/>
        <v>0</v>
      </c>
      <c r="AB2349" s="32">
        <f t="shared" si="6449"/>
        <v>0</v>
      </c>
      <c r="AC2349" s="33">
        <f t="shared" si="6450"/>
        <v>1737.7349999999999</v>
      </c>
      <c r="AD2349" s="33">
        <f t="shared" si="6451"/>
        <v>0</v>
      </c>
      <c r="AE2349" s="34">
        <f t="shared" si="6425"/>
        <v>0</v>
      </c>
      <c r="AF2349" s="32">
        <f t="shared" si="6452"/>
        <v>1737.7349999999999</v>
      </c>
      <c r="AG2349" s="32">
        <f t="shared" si="6453"/>
        <v>0</v>
      </c>
      <c r="AH2349" s="32">
        <f t="shared" si="6454"/>
        <v>0</v>
      </c>
      <c r="AI2349" s="32">
        <f t="shared" si="6455"/>
        <v>0</v>
      </c>
      <c r="AJ2349" s="32">
        <f t="shared" si="6456"/>
        <v>0</v>
      </c>
      <c r="AK2349" s="32">
        <f t="shared" si="6457"/>
        <v>0</v>
      </c>
      <c r="AL2349" s="32">
        <f t="shared" si="6427"/>
        <v>1737.7349999999999</v>
      </c>
      <c r="AM2349" s="32">
        <f t="shared" si="6428"/>
        <v>576.66500000000019</v>
      </c>
    </row>
    <row r="2350" spans="2:40" ht="31.2" x14ac:dyDescent="0.3">
      <c r="B2350" s="30" t="s">
        <v>847</v>
      </c>
      <c r="C2350" s="30" t="s">
        <v>104</v>
      </c>
      <c r="D2350" s="30" t="s">
        <v>106</v>
      </c>
      <c r="E2350" s="15" t="str">
        <f t="shared" si="6246"/>
        <v>0409</v>
      </c>
      <c r="F2350" s="30" t="s">
        <v>718</v>
      </c>
      <c r="G2350" s="30" t="s">
        <v>52</v>
      </c>
      <c r="H2350" s="31" t="s">
        <v>53</v>
      </c>
      <c r="I2350" s="32">
        <v>2314.4</v>
      </c>
      <c r="J2350" s="32">
        <v>2314.4</v>
      </c>
      <c r="K2350" s="32">
        <v>2314.4</v>
      </c>
      <c r="L2350" s="32"/>
      <c r="M2350" s="32"/>
      <c r="N2350" s="32"/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2">
        <v>0</v>
      </c>
      <c r="V2350" s="32">
        <f t="shared" si="6248"/>
        <v>2314.4</v>
      </c>
      <c r="W2350" s="32"/>
      <c r="X2350" s="32"/>
      <c r="Y2350" s="32"/>
      <c r="Z2350" s="32"/>
      <c r="AA2350" s="32"/>
      <c r="AB2350" s="32">
        <v>0</v>
      </c>
      <c r="AC2350" s="33">
        <v>1737.7349999999999</v>
      </c>
      <c r="AD2350" s="33">
        <v>0</v>
      </c>
      <c r="AE2350" s="34">
        <f t="shared" si="6425"/>
        <v>0</v>
      </c>
      <c r="AF2350" s="32">
        <v>1737.7349999999999</v>
      </c>
      <c r="AG2350" s="32">
        <v>0</v>
      </c>
      <c r="AH2350" s="32">
        <v>0</v>
      </c>
      <c r="AI2350" s="32">
        <v>0</v>
      </c>
      <c r="AJ2350" s="32">
        <v>0</v>
      </c>
      <c r="AK2350" s="32">
        <v>0</v>
      </c>
      <c r="AL2350" s="32">
        <f t="shared" si="6427"/>
        <v>1737.7349999999999</v>
      </c>
      <c r="AM2350" s="32">
        <f t="shared" si="6428"/>
        <v>576.66500000000019</v>
      </c>
      <c r="AN2350" s="12"/>
    </row>
    <row r="2351" spans="2:40" ht="31.2" hidden="1" customHeight="1" x14ac:dyDescent="0.3">
      <c r="B2351" s="30" t="s">
        <v>847</v>
      </c>
      <c r="C2351" s="30" t="s">
        <v>104</v>
      </c>
      <c r="D2351" s="30" t="s">
        <v>106</v>
      </c>
      <c r="E2351" s="15" t="str">
        <f t="shared" si="6246"/>
        <v>0409</v>
      </c>
      <c r="F2351" s="30" t="s">
        <v>720</v>
      </c>
      <c r="G2351" s="30"/>
      <c r="H2351" s="31" t="s">
        <v>721</v>
      </c>
      <c r="I2351" s="32">
        <f t="shared" si="6432"/>
        <v>0</v>
      </c>
      <c r="J2351" s="32">
        <f t="shared" si="6433"/>
        <v>0</v>
      </c>
      <c r="K2351" s="32">
        <f t="shared" si="6434"/>
        <v>0</v>
      </c>
      <c r="L2351" s="32">
        <f t="shared" si="6435"/>
        <v>0</v>
      </c>
      <c r="M2351" s="32">
        <f t="shared" si="6436"/>
        <v>0</v>
      </c>
      <c r="N2351" s="32">
        <f t="shared" si="6437"/>
        <v>0</v>
      </c>
      <c r="O2351" s="32">
        <f t="shared" si="6438"/>
        <v>0</v>
      </c>
      <c r="P2351" s="32">
        <f t="shared" si="6439"/>
        <v>0</v>
      </c>
      <c r="Q2351" s="32">
        <f t="shared" si="6440"/>
        <v>0</v>
      </c>
      <c r="R2351" s="32">
        <f t="shared" si="6441"/>
        <v>0</v>
      </c>
      <c r="S2351" s="32">
        <f t="shared" si="6442"/>
        <v>0</v>
      </c>
      <c r="T2351" s="32">
        <f t="shared" si="6443"/>
        <v>0</v>
      </c>
      <c r="U2351" s="32">
        <v>0</v>
      </c>
      <c r="V2351" s="32">
        <f t="shared" si="6248"/>
        <v>0</v>
      </c>
      <c r="W2351" s="32">
        <f t="shared" si="6444"/>
        <v>0</v>
      </c>
      <c r="X2351" s="32">
        <f t="shared" si="6445"/>
        <v>0</v>
      </c>
      <c r="Y2351" s="32">
        <f t="shared" si="6446"/>
        <v>0</v>
      </c>
      <c r="Z2351" s="32">
        <f t="shared" si="6447"/>
        <v>0</v>
      </c>
      <c r="AA2351" s="32">
        <f t="shared" si="6448"/>
        <v>0</v>
      </c>
      <c r="AB2351" s="32">
        <f t="shared" si="6449"/>
        <v>0</v>
      </c>
      <c r="AC2351" s="33">
        <f t="shared" si="6450"/>
        <v>0</v>
      </c>
      <c r="AD2351" s="33">
        <f t="shared" si="6451"/>
        <v>0</v>
      </c>
      <c r="AE2351" s="34" t="e">
        <f t="shared" si="6425"/>
        <v>#DIV/0!</v>
      </c>
      <c r="AF2351" s="35">
        <f t="shared" si="6452"/>
        <v>0</v>
      </c>
      <c r="AG2351" s="35">
        <f t="shared" si="6453"/>
        <v>0</v>
      </c>
      <c r="AH2351" s="36">
        <f t="shared" si="6454"/>
        <v>0</v>
      </c>
      <c r="AI2351" s="36">
        <f t="shared" si="6455"/>
        <v>0</v>
      </c>
      <c r="AJ2351" s="36">
        <f t="shared" si="6456"/>
        <v>0</v>
      </c>
      <c r="AK2351" s="36">
        <f t="shared" si="6457"/>
        <v>0</v>
      </c>
      <c r="AL2351" s="36">
        <f t="shared" si="6427"/>
        <v>0</v>
      </c>
      <c r="AM2351" s="36">
        <f t="shared" si="6428"/>
        <v>0</v>
      </c>
      <c r="AN2351" s="37" t="s">
        <v>35</v>
      </c>
    </row>
    <row r="2352" spans="2:40" ht="31.2" hidden="1" customHeight="1" x14ac:dyDescent="0.3">
      <c r="B2352" s="30" t="s">
        <v>847</v>
      </c>
      <c r="C2352" s="30" t="s">
        <v>104</v>
      </c>
      <c r="D2352" s="30" t="s">
        <v>106</v>
      </c>
      <c r="E2352" s="15" t="str">
        <f t="shared" si="6246"/>
        <v>0409</v>
      </c>
      <c r="F2352" s="30" t="s">
        <v>720</v>
      </c>
      <c r="G2352" s="30" t="s">
        <v>50</v>
      </c>
      <c r="H2352" s="31" t="s">
        <v>51</v>
      </c>
      <c r="I2352" s="32">
        <f t="shared" si="6432"/>
        <v>0</v>
      </c>
      <c r="J2352" s="32">
        <f t="shared" si="6433"/>
        <v>0</v>
      </c>
      <c r="K2352" s="32">
        <f t="shared" si="6434"/>
        <v>0</v>
      </c>
      <c r="L2352" s="32">
        <f t="shared" si="6435"/>
        <v>0</v>
      </c>
      <c r="M2352" s="32">
        <f t="shared" si="6436"/>
        <v>0</v>
      </c>
      <c r="N2352" s="32">
        <f t="shared" si="6437"/>
        <v>0</v>
      </c>
      <c r="O2352" s="32">
        <f t="shared" si="6438"/>
        <v>0</v>
      </c>
      <c r="P2352" s="32">
        <f t="shared" si="6439"/>
        <v>0</v>
      </c>
      <c r="Q2352" s="32">
        <f t="shared" si="6440"/>
        <v>0</v>
      </c>
      <c r="R2352" s="32">
        <f t="shared" si="6441"/>
        <v>0</v>
      </c>
      <c r="S2352" s="32">
        <f t="shared" si="6442"/>
        <v>0</v>
      </c>
      <c r="T2352" s="32">
        <f t="shared" si="6443"/>
        <v>0</v>
      </c>
      <c r="U2352" s="32">
        <v>0</v>
      </c>
      <c r="V2352" s="32">
        <f t="shared" si="6248"/>
        <v>0</v>
      </c>
      <c r="W2352" s="32">
        <f t="shared" si="6444"/>
        <v>0</v>
      </c>
      <c r="X2352" s="32">
        <f t="shared" si="6445"/>
        <v>0</v>
      </c>
      <c r="Y2352" s="32">
        <f t="shared" si="6446"/>
        <v>0</v>
      </c>
      <c r="Z2352" s="32">
        <f t="shared" si="6447"/>
        <v>0</v>
      </c>
      <c r="AA2352" s="32">
        <f t="shared" si="6448"/>
        <v>0</v>
      </c>
      <c r="AB2352" s="32">
        <f t="shared" si="6449"/>
        <v>0</v>
      </c>
      <c r="AC2352" s="33">
        <f t="shared" si="6450"/>
        <v>0</v>
      </c>
      <c r="AD2352" s="33">
        <f t="shared" si="6451"/>
        <v>0</v>
      </c>
      <c r="AE2352" s="34" t="e">
        <f t="shared" si="6425"/>
        <v>#DIV/0!</v>
      </c>
      <c r="AF2352" s="35">
        <f t="shared" si="6452"/>
        <v>0</v>
      </c>
      <c r="AG2352" s="35">
        <f t="shared" si="6453"/>
        <v>0</v>
      </c>
      <c r="AH2352" s="36">
        <f t="shared" si="6454"/>
        <v>0</v>
      </c>
      <c r="AI2352" s="36">
        <f t="shared" si="6455"/>
        <v>0</v>
      </c>
      <c r="AJ2352" s="36">
        <f t="shared" si="6456"/>
        <v>0</v>
      </c>
      <c r="AK2352" s="36">
        <f t="shared" si="6457"/>
        <v>0</v>
      </c>
      <c r="AL2352" s="36">
        <f t="shared" si="6427"/>
        <v>0</v>
      </c>
      <c r="AM2352" s="36">
        <f t="shared" si="6428"/>
        <v>0</v>
      </c>
      <c r="AN2352" s="37" t="s">
        <v>35</v>
      </c>
    </row>
    <row r="2353" spans="2:40" ht="31.2" hidden="1" customHeight="1" x14ac:dyDescent="0.3">
      <c r="B2353" s="30" t="s">
        <v>847</v>
      </c>
      <c r="C2353" s="30" t="s">
        <v>104</v>
      </c>
      <c r="D2353" s="30" t="s">
        <v>106</v>
      </c>
      <c r="E2353" s="15" t="str">
        <f t="shared" ref="E2353:E2416" si="6458">CONCATENATE(C2353,D2353)</f>
        <v>0409</v>
      </c>
      <c r="F2353" s="30" t="s">
        <v>720</v>
      </c>
      <c r="G2353" s="30" t="s">
        <v>52</v>
      </c>
      <c r="H2353" s="31" t="s">
        <v>53</v>
      </c>
      <c r="I2353" s="32"/>
      <c r="J2353" s="32"/>
      <c r="K2353" s="32"/>
      <c r="L2353" s="32"/>
      <c r="M2353" s="32"/>
      <c r="N2353" s="32"/>
      <c r="O2353" s="32">
        <v>0</v>
      </c>
      <c r="P2353" s="32">
        <v>0</v>
      </c>
      <c r="Q2353" s="32">
        <v>0</v>
      </c>
      <c r="R2353" s="32">
        <v>0</v>
      </c>
      <c r="S2353" s="32">
        <v>0</v>
      </c>
      <c r="T2353" s="32">
        <v>0</v>
      </c>
      <c r="U2353" s="32">
        <v>0</v>
      </c>
      <c r="V2353" s="32">
        <f t="shared" ref="V2353:V2416" si="6459">I2353+L2353+U2353+T2353+S2353+R2353+Q2353+P2353+O2353</f>
        <v>0</v>
      </c>
      <c r="W2353" s="32"/>
      <c r="X2353" s="32"/>
      <c r="Y2353" s="32"/>
      <c r="Z2353" s="32"/>
      <c r="AA2353" s="32"/>
      <c r="AB2353" s="32">
        <v>0</v>
      </c>
      <c r="AC2353" s="33">
        <v>0</v>
      </c>
      <c r="AD2353" s="33">
        <v>0</v>
      </c>
      <c r="AE2353" s="34" t="e">
        <f t="shared" si="6425"/>
        <v>#DIV/0!</v>
      </c>
      <c r="AF2353" s="35">
        <v>0</v>
      </c>
      <c r="AG2353" s="35">
        <v>0</v>
      </c>
      <c r="AH2353" s="36">
        <v>0</v>
      </c>
      <c r="AI2353" s="36">
        <v>0</v>
      </c>
      <c r="AJ2353" s="36">
        <v>0</v>
      </c>
      <c r="AK2353" s="36">
        <v>0</v>
      </c>
      <c r="AL2353" s="36">
        <f t="shared" si="6427"/>
        <v>0</v>
      </c>
      <c r="AM2353" s="36">
        <f t="shared" si="6428"/>
        <v>0</v>
      </c>
      <c r="AN2353" s="37" t="s">
        <v>35</v>
      </c>
    </row>
    <row r="2354" spans="2:40" ht="62.4" hidden="1" customHeight="1" x14ac:dyDescent="0.3">
      <c r="B2354" s="30" t="s">
        <v>847</v>
      </c>
      <c r="C2354" s="30" t="s">
        <v>104</v>
      </c>
      <c r="D2354" s="30" t="s">
        <v>106</v>
      </c>
      <c r="E2354" s="15" t="str">
        <f t="shared" si="6458"/>
        <v>0409</v>
      </c>
      <c r="F2354" s="30" t="s">
        <v>722</v>
      </c>
      <c r="G2354" s="30"/>
      <c r="H2354" s="31" t="s">
        <v>723</v>
      </c>
      <c r="I2354" s="32">
        <f t="shared" si="6432"/>
        <v>0</v>
      </c>
      <c r="J2354" s="32">
        <f t="shared" si="6433"/>
        <v>0</v>
      </c>
      <c r="K2354" s="32">
        <f t="shared" si="6434"/>
        <v>0</v>
      </c>
      <c r="L2354" s="32">
        <f t="shared" si="6435"/>
        <v>0</v>
      </c>
      <c r="M2354" s="32">
        <f t="shared" si="6436"/>
        <v>0</v>
      </c>
      <c r="N2354" s="32">
        <f t="shared" si="6437"/>
        <v>0</v>
      </c>
      <c r="O2354" s="32">
        <f t="shared" si="6438"/>
        <v>0</v>
      </c>
      <c r="P2354" s="32">
        <f t="shared" si="6439"/>
        <v>0</v>
      </c>
      <c r="Q2354" s="32">
        <f t="shared" si="6440"/>
        <v>0</v>
      </c>
      <c r="R2354" s="32">
        <f t="shared" si="6441"/>
        <v>0</v>
      </c>
      <c r="S2354" s="32">
        <f t="shared" si="6442"/>
        <v>0</v>
      </c>
      <c r="T2354" s="32">
        <f t="shared" si="6443"/>
        <v>0</v>
      </c>
      <c r="U2354" s="32">
        <v>0</v>
      </c>
      <c r="V2354" s="32">
        <f t="shared" si="6459"/>
        <v>0</v>
      </c>
      <c r="W2354" s="32">
        <f t="shared" si="6444"/>
        <v>0</v>
      </c>
      <c r="X2354" s="32">
        <f t="shared" si="6445"/>
        <v>0</v>
      </c>
      <c r="Y2354" s="32">
        <f t="shared" si="6446"/>
        <v>0</v>
      </c>
      <c r="Z2354" s="32">
        <f t="shared" si="6447"/>
        <v>0</v>
      </c>
      <c r="AA2354" s="32">
        <f t="shared" si="6448"/>
        <v>0</v>
      </c>
      <c r="AB2354" s="32">
        <f t="shared" si="6449"/>
        <v>0</v>
      </c>
      <c r="AC2354" s="33">
        <f t="shared" si="6450"/>
        <v>0</v>
      </c>
      <c r="AD2354" s="33">
        <f t="shared" si="6451"/>
        <v>0</v>
      </c>
      <c r="AE2354" s="34" t="e">
        <f t="shared" si="6425"/>
        <v>#DIV/0!</v>
      </c>
      <c r="AF2354" s="35">
        <f t="shared" si="6452"/>
        <v>0</v>
      </c>
      <c r="AG2354" s="35">
        <f t="shared" si="6453"/>
        <v>0</v>
      </c>
      <c r="AH2354" s="36">
        <f t="shared" si="6454"/>
        <v>0</v>
      </c>
      <c r="AI2354" s="36">
        <f t="shared" si="6455"/>
        <v>0</v>
      </c>
      <c r="AJ2354" s="36">
        <f t="shared" si="6456"/>
        <v>0</v>
      </c>
      <c r="AK2354" s="36">
        <f t="shared" si="6457"/>
        <v>0</v>
      </c>
      <c r="AL2354" s="36">
        <f t="shared" si="6427"/>
        <v>0</v>
      </c>
      <c r="AM2354" s="36">
        <f t="shared" si="6428"/>
        <v>0</v>
      </c>
      <c r="AN2354" s="37" t="s">
        <v>35</v>
      </c>
    </row>
    <row r="2355" spans="2:40" ht="62.4" hidden="1" customHeight="1" x14ac:dyDescent="0.3">
      <c r="B2355" s="30" t="s">
        <v>847</v>
      </c>
      <c r="C2355" s="30" t="s">
        <v>104</v>
      </c>
      <c r="D2355" s="30" t="s">
        <v>106</v>
      </c>
      <c r="E2355" s="15" t="str">
        <f t="shared" si="6458"/>
        <v>0409</v>
      </c>
      <c r="F2355" s="30" t="s">
        <v>724</v>
      </c>
      <c r="G2355" s="30"/>
      <c r="H2355" s="31" t="s">
        <v>725</v>
      </c>
      <c r="I2355" s="32">
        <f t="shared" si="6432"/>
        <v>0</v>
      </c>
      <c r="J2355" s="32">
        <f t="shared" si="6433"/>
        <v>0</v>
      </c>
      <c r="K2355" s="32">
        <f t="shared" si="6434"/>
        <v>0</v>
      </c>
      <c r="L2355" s="32">
        <f t="shared" si="6435"/>
        <v>0</v>
      </c>
      <c r="M2355" s="32">
        <f t="shared" si="6436"/>
        <v>0</v>
      </c>
      <c r="N2355" s="32">
        <f t="shared" si="6437"/>
        <v>0</v>
      </c>
      <c r="O2355" s="32">
        <f t="shared" si="6438"/>
        <v>0</v>
      </c>
      <c r="P2355" s="32">
        <f t="shared" si="6439"/>
        <v>0</v>
      </c>
      <c r="Q2355" s="32">
        <f t="shared" si="6440"/>
        <v>0</v>
      </c>
      <c r="R2355" s="32">
        <f t="shared" si="6441"/>
        <v>0</v>
      </c>
      <c r="S2355" s="32">
        <f t="shared" si="6442"/>
        <v>0</v>
      </c>
      <c r="T2355" s="32">
        <f t="shared" si="6443"/>
        <v>0</v>
      </c>
      <c r="U2355" s="32">
        <v>0</v>
      </c>
      <c r="V2355" s="32">
        <f t="shared" si="6459"/>
        <v>0</v>
      </c>
      <c r="W2355" s="32">
        <f t="shared" si="6444"/>
        <v>0</v>
      </c>
      <c r="X2355" s="32">
        <f t="shared" si="6445"/>
        <v>0</v>
      </c>
      <c r="Y2355" s="32">
        <f t="shared" si="6446"/>
        <v>0</v>
      </c>
      <c r="Z2355" s="32">
        <f t="shared" si="6447"/>
        <v>0</v>
      </c>
      <c r="AA2355" s="32">
        <f t="shared" si="6448"/>
        <v>0</v>
      </c>
      <c r="AB2355" s="32">
        <f t="shared" si="6449"/>
        <v>0</v>
      </c>
      <c r="AC2355" s="33">
        <f t="shared" si="6450"/>
        <v>0</v>
      </c>
      <c r="AD2355" s="33">
        <f t="shared" si="6451"/>
        <v>0</v>
      </c>
      <c r="AE2355" s="34" t="e">
        <f t="shared" si="6425"/>
        <v>#DIV/0!</v>
      </c>
      <c r="AF2355" s="35">
        <f t="shared" si="6452"/>
        <v>0</v>
      </c>
      <c r="AG2355" s="35">
        <f t="shared" si="6453"/>
        <v>0</v>
      </c>
      <c r="AH2355" s="36">
        <f t="shared" si="6454"/>
        <v>0</v>
      </c>
      <c r="AI2355" s="36">
        <f t="shared" si="6455"/>
        <v>0</v>
      </c>
      <c r="AJ2355" s="36">
        <f t="shared" si="6456"/>
        <v>0</v>
      </c>
      <c r="AK2355" s="36">
        <f t="shared" si="6457"/>
        <v>0</v>
      </c>
      <c r="AL2355" s="36">
        <f t="shared" si="6427"/>
        <v>0</v>
      </c>
      <c r="AM2355" s="36">
        <f t="shared" si="6428"/>
        <v>0</v>
      </c>
      <c r="AN2355" s="37" t="s">
        <v>35</v>
      </c>
    </row>
    <row r="2356" spans="2:40" ht="31.2" hidden="1" customHeight="1" x14ac:dyDescent="0.3">
      <c r="B2356" s="30" t="s">
        <v>847</v>
      </c>
      <c r="C2356" s="30" t="s">
        <v>104</v>
      </c>
      <c r="D2356" s="30" t="s">
        <v>106</v>
      </c>
      <c r="E2356" s="15" t="str">
        <f t="shared" si="6458"/>
        <v>0409</v>
      </c>
      <c r="F2356" s="30" t="s">
        <v>724</v>
      </c>
      <c r="G2356" s="30" t="s">
        <v>50</v>
      </c>
      <c r="H2356" s="31" t="s">
        <v>51</v>
      </c>
      <c r="I2356" s="32">
        <f t="shared" si="6432"/>
        <v>0</v>
      </c>
      <c r="J2356" s="32">
        <f t="shared" si="6433"/>
        <v>0</v>
      </c>
      <c r="K2356" s="32">
        <f t="shared" si="6434"/>
        <v>0</v>
      </c>
      <c r="L2356" s="32">
        <f t="shared" si="6435"/>
        <v>0</v>
      </c>
      <c r="M2356" s="32">
        <f t="shared" si="6436"/>
        <v>0</v>
      </c>
      <c r="N2356" s="32">
        <f t="shared" si="6437"/>
        <v>0</v>
      </c>
      <c r="O2356" s="32">
        <f t="shared" si="6438"/>
        <v>0</v>
      </c>
      <c r="P2356" s="32">
        <f t="shared" si="6439"/>
        <v>0</v>
      </c>
      <c r="Q2356" s="32">
        <f t="shared" si="6440"/>
        <v>0</v>
      </c>
      <c r="R2356" s="32">
        <f t="shared" si="6441"/>
        <v>0</v>
      </c>
      <c r="S2356" s="32">
        <f t="shared" si="6442"/>
        <v>0</v>
      </c>
      <c r="T2356" s="32">
        <f t="shared" si="6443"/>
        <v>0</v>
      </c>
      <c r="U2356" s="32">
        <v>0</v>
      </c>
      <c r="V2356" s="32">
        <f t="shared" si="6459"/>
        <v>0</v>
      </c>
      <c r="W2356" s="32">
        <f t="shared" si="6444"/>
        <v>0</v>
      </c>
      <c r="X2356" s="32">
        <f t="shared" si="6445"/>
        <v>0</v>
      </c>
      <c r="Y2356" s="32">
        <f t="shared" si="6446"/>
        <v>0</v>
      </c>
      <c r="Z2356" s="32">
        <f t="shared" si="6447"/>
        <v>0</v>
      </c>
      <c r="AA2356" s="32">
        <f t="shared" si="6448"/>
        <v>0</v>
      </c>
      <c r="AB2356" s="32">
        <f t="shared" si="6449"/>
        <v>0</v>
      </c>
      <c r="AC2356" s="33">
        <f t="shared" si="6450"/>
        <v>0</v>
      </c>
      <c r="AD2356" s="33">
        <f t="shared" si="6451"/>
        <v>0</v>
      </c>
      <c r="AE2356" s="34" t="e">
        <f t="shared" si="6425"/>
        <v>#DIV/0!</v>
      </c>
      <c r="AF2356" s="35">
        <f t="shared" si="6452"/>
        <v>0</v>
      </c>
      <c r="AG2356" s="35">
        <f t="shared" si="6453"/>
        <v>0</v>
      </c>
      <c r="AH2356" s="36">
        <f t="shared" si="6454"/>
        <v>0</v>
      </c>
      <c r="AI2356" s="36">
        <f t="shared" si="6455"/>
        <v>0</v>
      </c>
      <c r="AJ2356" s="36">
        <f t="shared" si="6456"/>
        <v>0</v>
      </c>
      <c r="AK2356" s="36">
        <f t="shared" si="6457"/>
        <v>0</v>
      </c>
      <c r="AL2356" s="36">
        <f t="shared" si="6427"/>
        <v>0</v>
      </c>
      <c r="AM2356" s="36">
        <f t="shared" si="6428"/>
        <v>0</v>
      </c>
      <c r="AN2356" s="37" t="s">
        <v>35</v>
      </c>
    </row>
    <row r="2357" spans="2:40" ht="31.2" hidden="1" customHeight="1" x14ac:dyDescent="0.3">
      <c r="B2357" s="30" t="s">
        <v>847</v>
      </c>
      <c r="C2357" s="30" t="s">
        <v>104</v>
      </c>
      <c r="D2357" s="30" t="s">
        <v>106</v>
      </c>
      <c r="E2357" s="15" t="str">
        <f t="shared" si="6458"/>
        <v>0409</v>
      </c>
      <c r="F2357" s="30" t="s">
        <v>724</v>
      </c>
      <c r="G2357" s="30" t="s">
        <v>52</v>
      </c>
      <c r="H2357" s="31" t="s">
        <v>53</v>
      </c>
      <c r="I2357" s="32"/>
      <c r="J2357" s="32"/>
      <c r="K2357" s="32"/>
      <c r="L2357" s="32"/>
      <c r="M2357" s="32"/>
      <c r="N2357" s="32"/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2">
        <v>0</v>
      </c>
      <c r="V2357" s="32">
        <f t="shared" si="6459"/>
        <v>0</v>
      </c>
      <c r="W2357" s="32"/>
      <c r="X2357" s="32"/>
      <c r="Y2357" s="32"/>
      <c r="Z2357" s="32"/>
      <c r="AA2357" s="32"/>
      <c r="AB2357" s="32">
        <v>0</v>
      </c>
      <c r="AC2357" s="33">
        <v>0</v>
      </c>
      <c r="AD2357" s="33">
        <v>0</v>
      </c>
      <c r="AE2357" s="34" t="e">
        <f t="shared" si="6425"/>
        <v>#DIV/0!</v>
      </c>
      <c r="AF2357" s="35">
        <v>0</v>
      </c>
      <c r="AG2357" s="35">
        <v>0</v>
      </c>
      <c r="AH2357" s="36">
        <v>0</v>
      </c>
      <c r="AI2357" s="36">
        <v>0</v>
      </c>
      <c r="AJ2357" s="36">
        <v>0</v>
      </c>
      <c r="AK2357" s="36">
        <v>0</v>
      </c>
      <c r="AL2357" s="36">
        <f t="shared" si="6427"/>
        <v>0</v>
      </c>
      <c r="AM2357" s="36">
        <f t="shared" si="6428"/>
        <v>0</v>
      </c>
      <c r="AN2357" s="37" t="s">
        <v>35</v>
      </c>
    </row>
    <row r="2358" spans="2:40" ht="31.2" hidden="1" customHeight="1" x14ac:dyDescent="0.3">
      <c r="B2358" s="30" t="s">
        <v>847</v>
      </c>
      <c r="C2358" s="30" t="s">
        <v>104</v>
      </c>
      <c r="D2358" s="30" t="s">
        <v>106</v>
      </c>
      <c r="E2358" s="15" t="str">
        <f t="shared" si="6458"/>
        <v>0409</v>
      </c>
      <c r="F2358" s="30" t="s">
        <v>839</v>
      </c>
      <c r="G2358" s="30"/>
      <c r="H2358" s="31" t="s">
        <v>840</v>
      </c>
      <c r="I2358" s="32">
        <f t="shared" si="6432"/>
        <v>0</v>
      </c>
      <c r="J2358" s="32">
        <f t="shared" si="6433"/>
        <v>0</v>
      </c>
      <c r="K2358" s="32">
        <f t="shared" si="6434"/>
        <v>0</v>
      </c>
      <c r="L2358" s="32">
        <f t="shared" si="6435"/>
        <v>0</v>
      </c>
      <c r="M2358" s="32">
        <f t="shared" si="6436"/>
        <v>0</v>
      </c>
      <c r="N2358" s="32">
        <f t="shared" si="6437"/>
        <v>0</v>
      </c>
      <c r="O2358" s="32">
        <f t="shared" si="6438"/>
        <v>0</v>
      </c>
      <c r="P2358" s="32">
        <f t="shared" si="6439"/>
        <v>0</v>
      </c>
      <c r="Q2358" s="32">
        <f t="shared" si="6440"/>
        <v>0</v>
      </c>
      <c r="R2358" s="32">
        <f t="shared" si="6441"/>
        <v>0</v>
      </c>
      <c r="S2358" s="32">
        <f t="shared" si="6442"/>
        <v>0</v>
      </c>
      <c r="T2358" s="32">
        <f t="shared" si="6443"/>
        <v>0</v>
      </c>
      <c r="U2358" s="32">
        <v>0</v>
      </c>
      <c r="V2358" s="32">
        <f t="shared" si="6459"/>
        <v>0</v>
      </c>
      <c r="W2358" s="32">
        <f t="shared" si="6444"/>
        <v>0</v>
      </c>
      <c r="X2358" s="32">
        <f t="shared" si="6445"/>
        <v>0</v>
      </c>
      <c r="Y2358" s="32">
        <f t="shared" si="6446"/>
        <v>0</v>
      </c>
      <c r="Z2358" s="32">
        <f t="shared" si="6447"/>
        <v>0</v>
      </c>
      <c r="AA2358" s="32">
        <f t="shared" si="6448"/>
        <v>0</v>
      </c>
      <c r="AB2358" s="32">
        <f t="shared" si="6449"/>
        <v>0</v>
      </c>
      <c r="AC2358" s="33">
        <f t="shared" si="6450"/>
        <v>0</v>
      </c>
      <c r="AD2358" s="33">
        <f t="shared" si="6451"/>
        <v>0</v>
      </c>
      <c r="AE2358" s="34" t="e">
        <f t="shared" si="6425"/>
        <v>#DIV/0!</v>
      </c>
      <c r="AF2358" s="35">
        <f t="shared" si="6452"/>
        <v>0</v>
      </c>
      <c r="AG2358" s="35">
        <f t="shared" si="6453"/>
        <v>0</v>
      </c>
      <c r="AH2358" s="36">
        <f t="shared" si="6454"/>
        <v>0</v>
      </c>
      <c r="AI2358" s="36">
        <f t="shared" si="6455"/>
        <v>0</v>
      </c>
      <c r="AJ2358" s="36">
        <f t="shared" si="6456"/>
        <v>0</v>
      </c>
      <c r="AK2358" s="36">
        <f t="shared" si="6457"/>
        <v>0</v>
      </c>
      <c r="AL2358" s="36">
        <f t="shared" si="6427"/>
        <v>0</v>
      </c>
      <c r="AM2358" s="36">
        <f t="shared" si="6428"/>
        <v>0</v>
      </c>
      <c r="AN2358" s="37" t="s">
        <v>35</v>
      </c>
    </row>
    <row r="2359" spans="2:40" ht="124.8" hidden="1" customHeight="1" x14ac:dyDescent="0.3">
      <c r="B2359" s="30" t="s">
        <v>847</v>
      </c>
      <c r="C2359" s="30" t="s">
        <v>104</v>
      </c>
      <c r="D2359" s="30" t="s">
        <v>106</v>
      </c>
      <c r="E2359" s="15" t="str">
        <f t="shared" si="6458"/>
        <v>0409</v>
      </c>
      <c r="F2359" s="30" t="s">
        <v>841</v>
      </c>
      <c r="G2359" s="30"/>
      <c r="H2359" s="31" t="s">
        <v>842</v>
      </c>
      <c r="I2359" s="32">
        <f t="shared" si="6432"/>
        <v>0</v>
      </c>
      <c r="J2359" s="32">
        <f t="shared" si="6433"/>
        <v>0</v>
      </c>
      <c r="K2359" s="32">
        <f t="shared" si="6434"/>
        <v>0</v>
      </c>
      <c r="L2359" s="32">
        <f t="shared" si="6435"/>
        <v>0</v>
      </c>
      <c r="M2359" s="32">
        <f t="shared" si="6436"/>
        <v>0</v>
      </c>
      <c r="N2359" s="32">
        <f t="shared" si="6437"/>
        <v>0</v>
      </c>
      <c r="O2359" s="32">
        <f t="shared" si="6438"/>
        <v>0</v>
      </c>
      <c r="P2359" s="32">
        <f t="shared" si="6439"/>
        <v>0</v>
      </c>
      <c r="Q2359" s="32">
        <f t="shared" si="6440"/>
        <v>0</v>
      </c>
      <c r="R2359" s="32">
        <f t="shared" si="6441"/>
        <v>0</v>
      </c>
      <c r="S2359" s="32">
        <f t="shared" si="6442"/>
        <v>0</v>
      </c>
      <c r="T2359" s="32">
        <f t="shared" si="6443"/>
        <v>0</v>
      </c>
      <c r="U2359" s="32">
        <v>0</v>
      </c>
      <c r="V2359" s="32">
        <f t="shared" si="6459"/>
        <v>0</v>
      </c>
      <c r="W2359" s="32">
        <f t="shared" si="6444"/>
        <v>0</v>
      </c>
      <c r="X2359" s="32">
        <f t="shared" si="6445"/>
        <v>0</v>
      </c>
      <c r="Y2359" s="32">
        <f t="shared" si="6446"/>
        <v>0</v>
      </c>
      <c r="Z2359" s="32">
        <f t="shared" si="6447"/>
        <v>0</v>
      </c>
      <c r="AA2359" s="32">
        <f t="shared" si="6448"/>
        <v>0</v>
      </c>
      <c r="AB2359" s="32">
        <f t="shared" si="6449"/>
        <v>0</v>
      </c>
      <c r="AC2359" s="33">
        <f t="shared" si="6450"/>
        <v>0</v>
      </c>
      <c r="AD2359" s="33">
        <f t="shared" si="6451"/>
        <v>0</v>
      </c>
      <c r="AE2359" s="34" t="e">
        <f t="shared" si="6425"/>
        <v>#DIV/0!</v>
      </c>
      <c r="AF2359" s="35">
        <f t="shared" si="6452"/>
        <v>0</v>
      </c>
      <c r="AG2359" s="35">
        <f t="shared" si="6453"/>
        <v>0</v>
      </c>
      <c r="AH2359" s="36">
        <f t="shared" si="6454"/>
        <v>0</v>
      </c>
      <c r="AI2359" s="36">
        <f t="shared" si="6455"/>
        <v>0</v>
      </c>
      <c r="AJ2359" s="36">
        <f t="shared" si="6456"/>
        <v>0</v>
      </c>
      <c r="AK2359" s="36">
        <f t="shared" si="6457"/>
        <v>0</v>
      </c>
      <c r="AL2359" s="36">
        <f t="shared" si="6427"/>
        <v>0</v>
      </c>
      <c r="AM2359" s="36">
        <f t="shared" si="6428"/>
        <v>0</v>
      </c>
      <c r="AN2359" s="37" t="s">
        <v>35</v>
      </c>
    </row>
    <row r="2360" spans="2:40" ht="31.2" hidden="1" customHeight="1" x14ac:dyDescent="0.3">
      <c r="B2360" s="30" t="s">
        <v>847</v>
      </c>
      <c r="C2360" s="30" t="s">
        <v>104</v>
      </c>
      <c r="D2360" s="30" t="s">
        <v>106</v>
      </c>
      <c r="E2360" s="15" t="str">
        <f t="shared" si="6458"/>
        <v>0409</v>
      </c>
      <c r="F2360" s="30" t="s">
        <v>841</v>
      </c>
      <c r="G2360" s="30" t="s">
        <v>50</v>
      </c>
      <c r="H2360" s="31" t="s">
        <v>51</v>
      </c>
      <c r="I2360" s="32">
        <f t="shared" si="6432"/>
        <v>0</v>
      </c>
      <c r="J2360" s="32">
        <f t="shared" si="6433"/>
        <v>0</v>
      </c>
      <c r="K2360" s="32">
        <f t="shared" si="6434"/>
        <v>0</v>
      </c>
      <c r="L2360" s="32">
        <f t="shared" si="6435"/>
        <v>0</v>
      </c>
      <c r="M2360" s="32">
        <f t="shared" si="6436"/>
        <v>0</v>
      </c>
      <c r="N2360" s="32">
        <f t="shared" si="6437"/>
        <v>0</v>
      </c>
      <c r="O2360" s="32">
        <f t="shared" si="6438"/>
        <v>0</v>
      </c>
      <c r="P2360" s="32">
        <f t="shared" si="6439"/>
        <v>0</v>
      </c>
      <c r="Q2360" s="32">
        <f t="shared" si="6440"/>
        <v>0</v>
      </c>
      <c r="R2360" s="32">
        <f t="shared" si="6441"/>
        <v>0</v>
      </c>
      <c r="S2360" s="32">
        <f t="shared" si="6442"/>
        <v>0</v>
      </c>
      <c r="T2360" s="32">
        <f t="shared" si="6443"/>
        <v>0</v>
      </c>
      <c r="U2360" s="32">
        <v>0</v>
      </c>
      <c r="V2360" s="32">
        <f t="shared" si="6459"/>
        <v>0</v>
      </c>
      <c r="W2360" s="32">
        <f t="shared" si="6444"/>
        <v>0</v>
      </c>
      <c r="X2360" s="32">
        <f t="shared" si="6445"/>
        <v>0</v>
      </c>
      <c r="Y2360" s="32">
        <f t="shared" si="6446"/>
        <v>0</v>
      </c>
      <c r="Z2360" s="32">
        <f t="shared" si="6447"/>
        <v>0</v>
      </c>
      <c r="AA2360" s="32">
        <f t="shared" si="6448"/>
        <v>0</v>
      </c>
      <c r="AB2360" s="32">
        <f t="shared" si="6449"/>
        <v>0</v>
      </c>
      <c r="AC2360" s="33">
        <f t="shared" si="6450"/>
        <v>0</v>
      </c>
      <c r="AD2360" s="33">
        <f t="shared" si="6451"/>
        <v>0</v>
      </c>
      <c r="AE2360" s="34" t="e">
        <f t="shared" si="6425"/>
        <v>#DIV/0!</v>
      </c>
      <c r="AF2360" s="35">
        <f t="shared" si="6452"/>
        <v>0</v>
      </c>
      <c r="AG2360" s="35">
        <f t="shared" si="6453"/>
        <v>0</v>
      </c>
      <c r="AH2360" s="36">
        <f t="shared" si="6454"/>
        <v>0</v>
      </c>
      <c r="AI2360" s="36">
        <f t="shared" si="6455"/>
        <v>0</v>
      </c>
      <c r="AJ2360" s="36">
        <f t="shared" si="6456"/>
        <v>0</v>
      </c>
      <c r="AK2360" s="36">
        <f t="shared" si="6457"/>
        <v>0</v>
      </c>
      <c r="AL2360" s="36">
        <f t="shared" si="6427"/>
        <v>0</v>
      </c>
      <c r="AM2360" s="36">
        <f t="shared" si="6428"/>
        <v>0</v>
      </c>
      <c r="AN2360" s="37" t="s">
        <v>35</v>
      </c>
    </row>
    <row r="2361" spans="2:40" ht="31.2" hidden="1" customHeight="1" x14ac:dyDescent="0.3">
      <c r="B2361" s="30" t="s">
        <v>847</v>
      </c>
      <c r="C2361" s="30" t="s">
        <v>104</v>
      </c>
      <c r="D2361" s="30" t="s">
        <v>106</v>
      </c>
      <c r="E2361" s="15" t="str">
        <f t="shared" si="6458"/>
        <v>0409</v>
      </c>
      <c r="F2361" s="30" t="s">
        <v>841</v>
      </c>
      <c r="G2361" s="30" t="s">
        <v>52</v>
      </c>
      <c r="H2361" s="31" t="s">
        <v>53</v>
      </c>
      <c r="I2361" s="32"/>
      <c r="J2361" s="32"/>
      <c r="K2361" s="32"/>
      <c r="L2361" s="32"/>
      <c r="M2361" s="32"/>
      <c r="N2361" s="32"/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2">
        <v>0</v>
      </c>
      <c r="V2361" s="32">
        <f t="shared" si="6459"/>
        <v>0</v>
      </c>
      <c r="W2361" s="32"/>
      <c r="X2361" s="32"/>
      <c r="Y2361" s="32"/>
      <c r="Z2361" s="32"/>
      <c r="AA2361" s="32"/>
      <c r="AB2361" s="32">
        <v>0</v>
      </c>
      <c r="AC2361" s="33">
        <v>0</v>
      </c>
      <c r="AD2361" s="33">
        <v>0</v>
      </c>
      <c r="AE2361" s="34" t="e">
        <f t="shared" si="6425"/>
        <v>#DIV/0!</v>
      </c>
      <c r="AF2361" s="35">
        <v>0</v>
      </c>
      <c r="AG2361" s="35">
        <v>0</v>
      </c>
      <c r="AH2361" s="36">
        <v>0</v>
      </c>
      <c r="AI2361" s="36">
        <v>0</v>
      </c>
      <c r="AJ2361" s="36">
        <v>0</v>
      </c>
      <c r="AK2361" s="36">
        <v>0</v>
      </c>
      <c r="AL2361" s="36">
        <f t="shared" si="6427"/>
        <v>0</v>
      </c>
      <c r="AM2361" s="36">
        <f t="shared" si="6428"/>
        <v>0</v>
      </c>
      <c r="AN2361" s="37" t="s">
        <v>35</v>
      </c>
    </row>
    <row r="2362" spans="2:40" ht="46.8" hidden="1" customHeight="1" x14ac:dyDescent="0.3">
      <c r="B2362" s="30" t="s">
        <v>847</v>
      </c>
      <c r="C2362" s="30" t="s">
        <v>104</v>
      </c>
      <c r="D2362" s="30" t="s">
        <v>106</v>
      </c>
      <c r="E2362" s="15" t="str">
        <f t="shared" si="6458"/>
        <v>0409</v>
      </c>
      <c r="F2362" s="30" t="s">
        <v>726</v>
      </c>
      <c r="G2362" s="30"/>
      <c r="H2362" s="31" t="s">
        <v>727</v>
      </c>
      <c r="I2362" s="32">
        <f t="shared" si="6432"/>
        <v>0</v>
      </c>
      <c r="J2362" s="32">
        <f t="shared" si="6433"/>
        <v>0</v>
      </c>
      <c r="K2362" s="32">
        <f t="shared" si="6434"/>
        <v>0</v>
      </c>
      <c r="L2362" s="32">
        <f t="shared" si="6435"/>
        <v>0</v>
      </c>
      <c r="M2362" s="32">
        <f t="shared" si="6436"/>
        <v>0</v>
      </c>
      <c r="N2362" s="32">
        <f t="shared" si="6437"/>
        <v>0</v>
      </c>
      <c r="O2362" s="32">
        <f t="shared" si="6438"/>
        <v>0</v>
      </c>
      <c r="P2362" s="32">
        <f t="shared" si="6439"/>
        <v>0</v>
      </c>
      <c r="Q2362" s="32">
        <f t="shared" si="6440"/>
        <v>0</v>
      </c>
      <c r="R2362" s="32">
        <f t="shared" si="6441"/>
        <v>0</v>
      </c>
      <c r="S2362" s="32">
        <f t="shared" si="6442"/>
        <v>0</v>
      </c>
      <c r="T2362" s="32">
        <f t="shared" si="6443"/>
        <v>0</v>
      </c>
      <c r="U2362" s="32">
        <v>0</v>
      </c>
      <c r="V2362" s="32">
        <f t="shared" si="6459"/>
        <v>0</v>
      </c>
      <c r="W2362" s="32">
        <f t="shared" si="6444"/>
        <v>0</v>
      </c>
      <c r="X2362" s="32">
        <f t="shared" si="6445"/>
        <v>0</v>
      </c>
      <c r="Y2362" s="32">
        <f t="shared" si="6446"/>
        <v>0</v>
      </c>
      <c r="Z2362" s="32">
        <f t="shared" si="6447"/>
        <v>0</v>
      </c>
      <c r="AA2362" s="32">
        <f t="shared" si="6448"/>
        <v>0</v>
      </c>
      <c r="AB2362" s="32">
        <f t="shared" si="6449"/>
        <v>0</v>
      </c>
      <c r="AC2362" s="33">
        <f t="shared" si="6450"/>
        <v>0</v>
      </c>
      <c r="AD2362" s="33">
        <f t="shared" si="6451"/>
        <v>0</v>
      </c>
      <c r="AE2362" s="34" t="e">
        <f t="shared" si="6425"/>
        <v>#DIV/0!</v>
      </c>
      <c r="AF2362" s="35">
        <f t="shared" si="6452"/>
        <v>0</v>
      </c>
      <c r="AG2362" s="35">
        <f t="shared" si="6453"/>
        <v>0</v>
      </c>
      <c r="AH2362" s="36">
        <f t="shared" si="6454"/>
        <v>0</v>
      </c>
      <c r="AI2362" s="36">
        <f t="shared" si="6455"/>
        <v>0</v>
      </c>
      <c r="AJ2362" s="36">
        <f t="shared" si="6456"/>
        <v>0</v>
      </c>
      <c r="AK2362" s="36">
        <f t="shared" si="6457"/>
        <v>0</v>
      </c>
      <c r="AL2362" s="36">
        <f t="shared" si="6427"/>
        <v>0</v>
      </c>
      <c r="AM2362" s="36">
        <f t="shared" si="6428"/>
        <v>0</v>
      </c>
      <c r="AN2362" s="37" t="s">
        <v>35</v>
      </c>
    </row>
    <row r="2363" spans="2:40" ht="62.4" hidden="1" customHeight="1" x14ac:dyDescent="0.3">
      <c r="B2363" s="30" t="s">
        <v>847</v>
      </c>
      <c r="C2363" s="30" t="s">
        <v>104</v>
      </c>
      <c r="D2363" s="30" t="s">
        <v>106</v>
      </c>
      <c r="E2363" s="15" t="str">
        <f t="shared" si="6458"/>
        <v>0409</v>
      </c>
      <c r="F2363" s="30" t="s">
        <v>728</v>
      </c>
      <c r="G2363" s="30"/>
      <c r="H2363" s="31" t="s">
        <v>729</v>
      </c>
      <c r="I2363" s="32">
        <f t="shared" si="6432"/>
        <v>0</v>
      </c>
      <c r="J2363" s="32">
        <f t="shared" si="6433"/>
        <v>0</v>
      </c>
      <c r="K2363" s="32">
        <f t="shared" si="6434"/>
        <v>0</v>
      </c>
      <c r="L2363" s="32">
        <f t="shared" si="6435"/>
        <v>0</v>
      </c>
      <c r="M2363" s="32">
        <f t="shared" si="6436"/>
        <v>0</v>
      </c>
      <c r="N2363" s="32">
        <f t="shared" si="6437"/>
        <v>0</v>
      </c>
      <c r="O2363" s="32">
        <f t="shared" si="6438"/>
        <v>0</v>
      </c>
      <c r="P2363" s="32">
        <f t="shared" si="6439"/>
        <v>0</v>
      </c>
      <c r="Q2363" s="32">
        <f t="shared" si="6440"/>
        <v>0</v>
      </c>
      <c r="R2363" s="32">
        <f t="shared" si="6441"/>
        <v>0</v>
      </c>
      <c r="S2363" s="32">
        <f t="shared" si="6442"/>
        <v>0</v>
      </c>
      <c r="T2363" s="32">
        <f t="shared" si="6443"/>
        <v>0</v>
      </c>
      <c r="U2363" s="32">
        <v>0</v>
      </c>
      <c r="V2363" s="32">
        <f t="shared" si="6459"/>
        <v>0</v>
      </c>
      <c r="W2363" s="32">
        <f t="shared" si="6444"/>
        <v>0</v>
      </c>
      <c r="X2363" s="32">
        <f t="shared" si="6445"/>
        <v>0</v>
      </c>
      <c r="Y2363" s="32">
        <f t="shared" si="6446"/>
        <v>0</v>
      </c>
      <c r="Z2363" s="32">
        <f t="shared" si="6447"/>
        <v>0</v>
      </c>
      <c r="AA2363" s="32">
        <f t="shared" si="6448"/>
        <v>0</v>
      </c>
      <c r="AB2363" s="32">
        <f t="shared" si="6449"/>
        <v>0</v>
      </c>
      <c r="AC2363" s="33">
        <f t="shared" si="6450"/>
        <v>0</v>
      </c>
      <c r="AD2363" s="33">
        <f t="shared" si="6451"/>
        <v>0</v>
      </c>
      <c r="AE2363" s="34" t="e">
        <f t="shared" si="6425"/>
        <v>#DIV/0!</v>
      </c>
      <c r="AF2363" s="35">
        <f t="shared" si="6452"/>
        <v>0</v>
      </c>
      <c r="AG2363" s="35">
        <f t="shared" si="6453"/>
        <v>0</v>
      </c>
      <c r="AH2363" s="36">
        <f t="shared" si="6454"/>
        <v>0</v>
      </c>
      <c r="AI2363" s="36">
        <f t="shared" si="6455"/>
        <v>0</v>
      </c>
      <c r="AJ2363" s="36">
        <f t="shared" si="6456"/>
        <v>0</v>
      </c>
      <c r="AK2363" s="36">
        <f t="shared" si="6457"/>
        <v>0</v>
      </c>
      <c r="AL2363" s="36">
        <f t="shared" si="6427"/>
        <v>0</v>
      </c>
      <c r="AM2363" s="36">
        <f t="shared" si="6428"/>
        <v>0</v>
      </c>
      <c r="AN2363" s="37" t="s">
        <v>35</v>
      </c>
    </row>
    <row r="2364" spans="2:40" ht="46.8" hidden="1" customHeight="1" x14ac:dyDescent="0.3">
      <c r="B2364" s="30" t="s">
        <v>847</v>
      </c>
      <c r="C2364" s="30" t="s">
        <v>104</v>
      </c>
      <c r="D2364" s="30" t="s">
        <v>106</v>
      </c>
      <c r="E2364" s="15" t="str">
        <f t="shared" si="6458"/>
        <v>0409</v>
      </c>
      <c r="F2364" s="30" t="s">
        <v>730</v>
      </c>
      <c r="G2364" s="30"/>
      <c r="H2364" s="31" t="s">
        <v>731</v>
      </c>
      <c r="I2364" s="32">
        <f t="shared" si="6432"/>
        <v>0</v>
      </c>
      <c r="J2364" s="32">
        <f t="shared" si="6433"/>
        <v>0</v>
      </c>
      <c r="K2364" s="32">
        <f t="shared" si="6434"/>
        <v>0</v>
      </c>
      <c r="L2364" s="32">
        <f t="shared" si="6435"/>
        <v>0</v>
      </c>
      <c r="M2364" s="32">
        <f t="shared" si="6436"/>
        <v>0</v>
      </c>
      <c r="N2364" s="32">
        <f t="shared" si="6437"/>
        <v>0</v>
      </c>
      <c r="O2364" s="32">
        <f t="shared" si="6438"/>
        <v>0</v>
      </c>
      <c r="P2364" s="32">
        <f t="shared" si="6439"/>
        <v>0</v>
      </c>
      <c r="Q2364" s="32">
        <f t="shared" si="6440"/>
        <v>0</v>
      </c>
      <c r="R2364" s="32">
        <f t="shared" si="6441"/>
        <v>0</v>
      </c>
      <c r="S2364" s="32">
        <f t="shared" si="6442"/>
        <v>0</v>
      </c>
      <c r="T2364" s="32">
        <f t="shared" si="6443"/>
        <v>0</v>
      </c>
      <c r="U2364" s="32">
        <v>0</v>
      </c>
      <c r="V2364" s="32">
        <f t="shared" si="6459"/>
        <v>0</v>
      </c>
      <c r="W2364" s="32">
        <f t="shared" si="6444"/>
        <v>0</v>
      </c>
      <c r="X2364" s="32">
        <f t="shared" si="6445"/>
        <v>0</v>
      </c>
      <c r="Y2364" s="32">
        <f t="shared" si="6446"/>
        <v>0</v>
      </c>
      <c r="Z2364" s="32">
        <f t="shared" si="6447"/>
        <v>0</v>
      </c>
      <c r="AA2364" s="32">
        <f t="shared" si="6448"/>
        <v>0</v>
      </c>
      <c r="AB2364" s="32">
        <f t="shared" si="6449"/>
        <v>0</v>
      </c>
      <c r="AC2364" s="33">
        <f t="shared" si="6450"/>
        <v>0</v>
      </c>
      <c r="AD2364" s="33">
        <f t="shared" si="6451"/>
        <v>0</v>
      </c>
      <c r="AE2364" s="34" t="e">
        <f t="shared" si="6425"/>
        <v>#DIV/0!</v>
      </c>
      <c r="AF2364" s="35">
        <f t="shared" si="6452"/>
        <v>0</v>
      </c>
      <c r="AG2364" s="35">
        <f t="shared" si="6453"/>
        <v>0</v>
      </c>
      <c r="AH2364" s="36">
        <f t="shared" si="6454"/>
        <v>0</v>
      </c>
      <c r="AI2364" s="36">
        <f t="shared" si="6455"/>
        <v>0</v>
      </c>
      <c r="AJ2364" s="36">
        <f t="shared" si="6456"/>
        <v>0</v>
      </c>
      <c r="AK2364" s="36">
        <f t="shared" si="6457"/>
        <v>0</v>
      </c>
      <c r="AL2364" s="36">
        <f t="shared" si="6427"/>
        <v>0</v>
      </c>
      <c r="AM2364" s="36">
        <f t="shared" si="6428"/>
        <v>0</v>
      </c>
      <c r="AN2364" s="37" t="s">
        <v>35</v>
      </c>
    </row>
    <row r="2365" spans="2:40" ht="31.2" hidden="1" customHeight="1" x14ac:dyDescent="0.3">
      <c r="B2365" s="30" t="s">
        <v>847</v>
      </c>
      <c r="C2365" s="30" t="s">
        <v>104</v>
      </c>
      <c r="D2365" s="30" t="s">
        <v>106</v>
      </c>
      <c r="E2365" s="15" t="str">
        <f t="shared" si="6458"/>
        <v>0409</v>
      </c>
      <c r="F2365" s="30" t="s">
        <v>730</v>
      </c>
      <c r="G2365" s="30" t="s">
        <v>50</v>
      </c>
      <c r="H2365" s="31" t="s">
        <v>51</v>
      </c>
      <c r="I2365" s="32">
        <f t="shared" si="6432"/>
        <v>0</v>
      </c>
      <c r="J2365" s="32">
        <f t="shared" si="6433"/>
        <v>0</v>
      </c>
      <c r="K2365" s="32">
        <f t="shared" si="6434"/>
        <v>0</v>
      </c>
      <c r="L2365" s="32">
        <f t="shared" si="6435"/>
        <v>0</v>
      </c>
      <c r="M2365" s="32">
        <f t="shared" si="6436"/>
        <v>0</v>
      </c>
      <c r="N2365" s="32">
        <f t="shared" si="6437"/>
        <v>0</v>
      </c>
      <c r="O2365" s="32">
        <f t="shared" si="6438"/>
        <v>0</v>
      </c>
      <c r="P2365" s="32">
        <f t="shared" si="6439"/>
        <v>0</v>
      </c>
      <c r="Q2365" s="32">
        <f t="shared" si="6440"/>
        <v>0</v>
      </c>
      <c r="R2365" s="32">
        <f t="shared" si="6441"/>
        <v>0</v>
      </c>
      <c r="S2365" s="32">
        <f t="shared" si="6442"/>
        <v>0</v>
      </c>
      <c r="T2365" s="32">
        <f t="shared" si="6443"/>
        <v>0</v>
      </c>
      <c r="U2365" s="32">
        <v>0</v>
      </c>
      <c r="V2365" s="32">
        <f t="shared" si="6459"/>
        <v>0</v>
      </c>
      <c r="W2365" s="32">
        <f t="shared" si="6444"/>
        <v>0</v>
      </c>
      <c r="X2365" s="32">
        <f t="shared" si="6445"/>
        <v>0</v>
      </c>
      <c r="Y2365" s="32">
        <f t="shared" si="6446"/>
        <v>0</v>
      </c>
      <c r="Z2365" s="32">
        <f t="shared" si="6447"/>
        <v>0</v>
      </c>
      <c r="AA2365" s="32">
        <f t="shared" si="6448"/>
        <v>0</v>
      </c>
      <c r="AB2365" s="32">
        <f t="shared" si="6449"/>
        <v>0</v>
      </c>
      <c r="AC2365" s="33">
        <f t="shared" si="6450"/>
        <v>0</v>
      </c>
      <c r="AD2365" s="33">
        <f t="shared" si="6451"/>
        <v>0</v>
      </c>
      <c r="AE2365" s="34" t="e">
        <f t="shared" si="6425"/>
        <v>#DIV/0!</v>
      </c>
      <c r="AF2365" s="35">
        <f t="shared" si="6452"/>
        <v>0</v>
      </c>
      <c r="AG2365" s="35">
        <f t="shared" si="6453"/>
        <v>0</v>
      </c>
      <c r="AH2365" s="36">
        <f t="shared" si="6454"/>
        <v>0</v>
      </c>
      <c r="AI2365" s="36">
        <f t="shared" si="6455"/>
        <v>0</v>
      </c>
      <c r="AJ2365" s="36">
        <f t="shared" si="6456"/>
        <v>0</v>
      </c>
      <c r="AK2365" s="36">
        <f t="shared" si="6457"/>
        <v>0</v>
      </c>
      <c r="AL2365" s="36">
        <f t="shared" si="6427"/>
        <v>0</v>
      </c>
      <c r="AM2365" s="36">
        <f t="shared" si="6428"/>
        <v>0</v>
      </c>
      <c r="AN2365" s="37" t="s">
        <v>35</v>
      </c>
    </row>
    <row r="2366" spans="2:40" ht="31.2" hidden="1" customHeight="1" x14ac:dyDescent="0.3">
      <c r="B2366" s="30" t="s">
        <v>847</v>
      </c>
      <c r="C2366" s="30" t="s">
        <v>104</v>
      </c>
      <c r="D2366" s="30" t="s">
        <v>106</v>
      </c>
      <c r="E2366" s="15" t="str">
        <f t="shared" si="6458"/>
        <v>0409</v>
      </c>
      <c r="F2366" s="30" t="s">
        <v>730</v>
      </c>
      <c r="G2366" s="30" t="s">
        <v>52</v>
      </c>
      <c r="H2366" s="31" t="s">
        <v>53</v>
      </c>
      <c r="I2366" s="32"/>
      <c r="J2366" s="32"/>
      <c r="K2366" s="32"/>
      <c r="L2366" s="32"/>
      <c r="M2366" s="32"/>
      <c r="N2366" s="32"/>
      <c r="O2366" s="32">
        <v>0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2">
        <v>0</v>
      </c>
      <c r="V2366" s="32">
        <f t="shared" si="6459"/>
        <v>0</v>
      </c>
      <c r="W2366" s="32"/>
      <c r="X2366" s="32"/>
      <c r="Y2366" s="32"/>
      <c r="Z2366" s="32"/>
      <c r="AA2366" s="32"/>
      <c r="AB2366" s="32">
        <v>0</v>
      </c>
      <c r="AC2366" s="33">
        <v>0</v>
      </c>
      <c r="AD2366" s="33">
        <v>0</v>
      </c>
      <c r="AE2366" s="34" t="e">
        <f t="shared" si="6425"/>
        <v>#DIV/0!</v>
      </c>
      <c r="AF2366" s="35">
        <v>0</v>
      </c>
      <c r="AG2366" s="35">
        <v>0</v>
      </c>
      <c r="AH2366" s="36">
        <v>0</v>
      </c>
      <c r="AI2366" s="36">
        <v>0</v>
      </c>
      <c r="AJ2366" s="36">
        <v>0</v>
      </c>
      <c r="AK2366" s="36">
        <v>0</v>
      </c>
      <c r="AL2366" s="36">
        <f t="shared" si="6427"/>
        <v>0</v>
      </c>
      <c r="AM2366" s="36">
        <f t="shared" si="6428"/>
        <v>0</v>
      </c>
      <c r="AN2366" s="37" t="s">
        <v>35</v>
      </c>
    </row>
    <row r="2367" spans="2:40" ht="31.2" hidden="1" customHeight="1" x14ac:dyDescent="0.3">
      <c r="B2367" s="30" t="s">
        <v>847</v>
      </c>
      <c r="C2367" s="30" t="s">
        <v>104</v>
      </c>
      <c r="D2367" s="30" t="s">
        <v>106</v>
      </c>
      <c r="E2367" s="15" t="str">
        <f t="shared" si="6458"/>
        <v>0409</v>
      </c>
      <c r="F2367" s="30" t="s">
        <v>116</v>
      </c>
      <c r="G2367" s="30"/>
      <c r="H2367" s="31" t="s">
        <v>117</v>
      </c>
      <c r="I2367" s="32">
        <f t="shared" ref="I2367:T2367" si="6460">I2373+I2368</f>
        <v>0</v>
      </c>
      <c r="J2367" s="32">
        <f t="shared" si="6460"/>
        <v>0</v>
      </c>
      <c r="K2367" s="32">
        <f t="shared" si="6460"/>
        <v>0</v>
      </c>
      <c r="L2367" s="32">
        <f t="shared" si="6460"/>
        <v>0</v>
      </c>
      <c r="M2367" s="32">
        <f t="shared" si="6460"/>
        <v>0</v>
      </c>
      <c r="N2367" s="32">
        <f t="shared" si="6460"/>
        <v>0</v>
      </c>
      <c r="O2367" s="32">
        <f t="shared" si="6460"/>
        <v>0</v>
      </c>
      <c r="P2367" s="32">
        <f t="shared" si="6460"/>
        <v>0</v>
      </c>
      <c r="Q2367" s="32">
        <f t="shared" si="6460"/>
        <v>0</v>
      </c>
      <c r="R2367" s="32">
        <f t="shared" si="6460"/>
        <v>0</v>
      </c>
      <c r="S2367" s="32">
        <f t="shared" si="6460"/>
        <v>0</v>
      </c>
      <c r="T2367" s="32">
        <f t="shared" si="6460"/>
        <v>0</v>
      </c>
      <c r="U2367" s="32">
        <v>0</v>
      </c>
      <c r="V2367" s="32">
        <f t="shared" si="6459"/>
        <v>0</v>
      </c>
      <c r="W2367" s="32">
        <f t="shared" ref="W2367:AD2367" si="6461">W2373+W2368</f>
        <v>0</v>
      </c>
      <c r="X2367" s="32">
        <f t="shared" si="6461"/>
        <v>0</v>
      </c>
      <c r="Y2367" s="32">
        <f t="shared" si="6461"/>
        <v>0</v>
      </c>
      <c r="Z2367" s="32">
        <f t="shared" si="6461"/>
        <v>0</v>
      </c>
      <c r="AA2367" s="32">
        <f t="shared" si="6461"/>
        <v>0</v>
      </c>
      <c r="AB2367" s="32">
        <f t="shared" si="6461"/>
        <v>0</v>
      </c>
      <c r="AC2367" s="33">
        <f t="shared" si="6461"/>
        <v>0</v>
      </c>
      <c r="AD2367" s="33">
        <f t="shared" si="6461"/>
        <v>0</v>
      </c>
      <c r="AE2367" s="34" t="e">
        <f t="shared" si="6425"/>
        <v>#DIV/0!</v>
      </c>
      <c r="AF2367" s="35">
        <f t="shared" ref="AF2367:AK2367" si="6462">AF2373+AF2368</f>
        <v>0</v>
      </c>
      <c r="AG2367" s="35">
        <f t="shared" si="6462"/>
        <v>0</v>
      </c>
      <c r="AH2367" s="36">
        <f t="shared" si="6462"/>
        <v>0</v>
      </c>
      <c r="AI2367" s="36">
        <f t="shared" si="6462"/>
        <v>0</v>
      </c>
      <c r="AJ2367" s="36">
        <f t="shared" si="6462"/>
        <v>0</v>
      </c>
      <c r="AK2367" s="36">
        <f t="shared" si="6462"/>
        <v>0</v>
      </c>
      <c r="AL2367" s="36">
        <f t="shared" si="6427"/>
        <v>0</v>
      </c>
      <c r="AM2367" s="36">
        <f t="shared" si="6428"/>
        <v>0</v>
      </c>
      <c r="AN2367" s="37" t="s">
        <v>35</v>
      </c>
    </row>
    <row r="2368" spans="2:40" ht="46.8" hidden="1" customHeight="1" x14ac:dyDescent="0.3">
      <c r="B2368" s="30" t="s">
        <v>847</v>
      </c>
      <c r="C2368" s="30" t="s">
        <v>104</v>
      </c>
      <c r="D2368" s="30" t="s">
        <v>106</v>
      </c>
      <c r="E2368" s="15" t="str">
        <f t="shared" si="6458"/>
        <v>0409</v>
      </c>
      <c r="F2368" s="30" t="s">
        <v>125</v>
      </c>
      <c r="G2368" s="30"/>
      <c r="H2368" s="31" t="s">
        <v>126</v>
      </c>
      <c r="I2368" s="32">
        <f t="shared" ref="I2368:I2384" si="6463">I2369</f>
        <v>0</v>
      </c>
      <c r="J2368" s="32">
        <f t="shared" ref="J2368:J2384" si="6464">J2369</f>
        <v>0</v>
      </c>
      <c r="K2368" s="32">
        <f t="shared" ref="K2368:K2384" si="6465">K2369</f>
        <v>0</v>
      </c>
      <c r="L2368" s="32">
        <f t="shared" ref="L2368:L2384" si="6466">L2369</f>
        <v>0</v>
      </c>
      <c r="M2368" s="32">
        <f t="shared" ref="M2368:M2384" si="6467">M2369</f>
        <v>0</v>
      </c>
      <c r="N2368" s="32">
        <f t="shared" ref="N2368:N2384" si="6468">N2369</f>
        <v>0</v>
      </c>
      <c r="O2368" s="32">
        <f t="shared" ref="O2368:O2384" si="6469">O2369</f>
        <v>0</v>
      </c>
      <c r="P2368" s="32">
        <f t="shared" ref="P2368:P2384" si="6470">P2369</f>
        <v>0</v>
      </c>
      <c r="Q2368" s="32">
        <f t="shared" ref="Q2368:Q2384" si="6471">Q2369</f>
        <v>0</v>
      </c>
      <c r="R2368" s="32">
        <f t="shared" ref="R2368:R2384" si="6472">R2369</f>
        <v>0</v>
      </c>
      <c r="S2368" s="32">
        <f t="shared" ref="S2368:S2384" si="6473">S2369</f>
        <v>0</v>
      </c>
      <c r="T2368" s="32">
        <f t="shared" ref="T2368:T2384" si="6474">T2369</f>
        <v>0</v>
      </c>
      <c r="U2368" s="32">
        <v>0</v>
      </c>
      <c r="V2368" s="32">
        <f t="shared" si="6459"/>
        <v>0</v>
      </c>
      <c r="W2368" s="32">
        <f t="shared" ref="W2368:W2384" si="6475">W2369</f>
        <v>0</v>
      </c>
      <c r="X2368" s="32">
        <f t="shared" ref="X2368:X2384" si="6476">X2369</f>
        <v>0</v>
      </c>
      <c r="Y2368" s="32">
        <f t="shared" ref="Y2368:Y2384" si="6477">Y2369</f>
        <v>0</v>
      </c>
      <c r="Z2368" s="32">
        <f t="shared" ref="Z2368:Z2384" si="6478">Z2369</f>
        <v>0</v>
      </c>
      <c r="AA2368" s="32">
        <f t="shared" ref="AA2368:AA2384" si="6479">AA2369</f>
        <v>0</v>
      </c>
      <c r="AB2368" s="32">
        <f t="shared" ref="AB2368:AB2384" si="6480">AB2369</f>
        <v>0</v>
      </c>
      <c r="AC2368" s="33">
        <f t="shared" ref="AC2368:AC2384" si="6481">AC2369</f>
        <v>0</v>
      </c>
      <c r="AD2368" s="33">
        <f t="shared" ref="AD2368:AD2384" si="6482">AD2369</f>
        <v>0</v>
      </c>
      <c r="AE2368" s="34" t="e">
        <f t="shared" si="6425"/>
        <v>#DIV/0!</v>
      </c>
      <c r="AF2368" s="35">
        <f t="shared" ref="AF2368:AF2384" si="6483">AF2369</f>
        <v>0</v>
      </c>
      <c r="AG2368" s="35">
        <f t="shared" ref="AG2368:AG2384" si="6484">AG2369</f>
        <v>0</v>
      </c>
      <c r="AH2368" s="36">
        <f t="shared" ref="AH2368:AH2384" si="6485">AH2369</f>
        <v>0</v>
      </c>
      <c r="AI2368" s="36">
        <f t="shared" ref="AI2368:AI2384" si="6486">AI2369</f>
        <v>0</v>
      </c>
      <c r="AJ2368" s="36">
        <f t="shared" ref="AJ2368:AJ2384" si="6487">AJ2369</f>
        <v>0</v>
      </c>
      <c r="AK2368" s="36">
        <f t="shared" ref="AK2368:AK2384" si="6488">AK2369</f>
        <v>0</v>
      </c>
      <c r="AL2368" s="36">
        <f t="shared" si="6427"/>
        <v>0</v>
      </c>
      <c r="AM2368" s="36">
        <f t="shared" si="6428"/>
        <v>0</v>
      </c>
      <c r="AN2368" s="37" t="s">
        <v>35</v>
      </c>
    </row>
    <row r="2369" spans="2:40" ht="62.4" hidden="1" customHeight="1" x14ac:dyDescent="0.3">
      <c r="B2369" s="30" t="s">
        <v>847</v>
      </c>
      <c r="C2369" s="30" t="s">
        <v>104</v>
      </c>
      <c r="D2369" s="30" t="s">
        <v>106</v>
      </c>
      <c r="E2369" s="15" t="str">
        <f t="shared" si="6458"/>
        <v>0409</v>
      </c>
      <c r="F2369" s="30" t="s">
        <v>794</v>
      </c>
      <c r="G2369" s="30"/>
      <c r="H2369" s="31" t="s">
        <v>795</v>
      </c>
      <c r="I2369" s="32">
        <f t="shared" si="6463"/>
        <v>0</v>
      </c>
      <c r="J2369" s="32">
        <f t="shared" si="6464"/>
        <v>0</v>
      </c>
      <c r="K2369" s="32">
        <f t="shared" si="6465"/>
        <v>0</v>
      </c>
      <c r="L2369" s="32">
        <f t="shared" si="6466"/>
        <v>0</v>
      </c>
      <c r="M2369" s="32">
        <f t="shared" si="6467"/>
        <v>0</v>
      </c>
      <c r="N2369" s="32">
        <f t="shared" si="6468"/>
        <v>0</v>
      </c>
      <c r="O2369" s="32">
        <f t="shared" si="6469"/>
        <v>0</v>
      </c>
      <c r="P2369" s="32">
        <f t="shared" si="6470"/>
        <v>0</v>
      </c>
      <c r="Q2369" s="32">
        <f t="shared" si="6471"/>
        <v>0</v>
      </c>
      <c r="R2369" s="32">
        <f t="shared" si="6472"/>
        <v>0</v>
      </c>
      <c r="S2369" s="32">
        <f t="shared" si="6473"/>
        <v>0</v>
      </c>
      <c r="T2369" s="32">
        <f t="shared" si="6474"/>
        <v>0</v>
      </c>
      <c r="U2369" s="32">
        <v>0</v>
      </c>
      <c r="V2369" s="32">
        <f t="shared" si="6459"/>
        <v>0</v>
      </c>
      <c r="W2369" s="32">
        <f t="shared" si="6475"/>
        <v>0</v>
      </c>
      <c r="X2369" s="32">
        <f t="shared" si="6476"/>
        <v>0</v>
      </c>
      <c r="Y2369" s="32">
        <f t="shared" si="6477"/>
        <v>0</v>
      </c>
      <c r="Z2369" s="32">
        <f t="shared" si="6478"/>
        <v>0</v>
      </c>
      <c r="AA2369" s="32">
        <f t="shared" si="6479"/>
        <v>0</v>
      </c>
      <c r="AB2369" s="32">
        <f t="shared" si="6480"/>
        <v>0</v>
      </c>
      <c r="AC2369" s="33">
        <f t="shared" si="6481"/>
        <v>0</v>
      </c>
      <c r="AD2369" s="33">
        <f t="shared" si="6482"/>
        <v>0</v>
      </c>
      <c r="AE2369" s="34" t="e">
        <f t="shared" si="6425"/>
        <v>#DIV/0!</v>
      </c>
      <c r="AF2369" s="35">
        <f t="shared" si="6483"/>
        <v>0</v>
      </c>
      <c r="AG2369" s="35">
        <f t="shared" si="6484"/>
        <v>0</v>
      </c>
      <c r="AH2369" s="36">
        <f t="shared" si="6485"/>
        <v>0</v>
      </c>
      <c r="AI2369" s="36">
        <f t="shared" si="6486"/>
        <v>0</v>
      </c>
      <c r="AJ2369" s="36">
        <f t="shared" si="6487"/>
        <v>0</v>
      </c>
      <c r="AK2369" s="36">
        <f t="shared" si="6488"/>
        <v>0</v>
      </c>
      <c r="AL2369" s="36">
        <f t="shared" si="6427"/>
        <v>0</v>
      </c>
      <c r="AM2369" s="36">
        <f t="shared" si="6428"/>
        <v>0</v>
      </c>
      <c r="AN2369" s="37" t="s">
        <v>35</v>
      </c>
    </row>
    <row r="2370" spans="2:40" ht="31.2" hidden="1" customHeight="1" x14ac:dyDescent="0.3">
      <c r="B2370" s="30" t="s">
        <v>847</v>
      </c>
      <c r="C2370" s="30" t="s">
        <v>104</v>
      </c>
      <c r="D2370" s="30" t="s">
        <v>106</v>
      </c>
      <c r="E2370" s="15" t="str">
        <f t="shared" si="6458"/>
        <v>0409</v>
      </c>
      <c r="F2370" s="30" t="s">
        <v>796</v>
      </c>
      <c r="G2370" s="30"/>
      <c r="H2370" s="31" t="s">
        <v>797</v>
      </c>
      <c r="I2370" s="32">
        <f t="shared" si="6463"/>
        <v>0</v>
      </c>
      <c r="J2370" s="32">
        <f t="shared" si="6464"/>
        <v>0</v>
      </c>
      <c r="K2370" s="32">
        <f t="shared" si="6465"/>
        <v>0</v>
      </c>
      <c r="L2370" s="32">
        <f t="shared" si="6466"/>
        <v>0</v>
      </c>
      <c r="M2370" s="32">
        <f t="shared" si="6467"/>
        <v>0</v>
      </c>
      <c r="N2370" s="32">
        <f t="shared" si="6468"/>
        <v>0</v>
      </c>
      <c r="O2370" s="32">
        <f t="shared" si="6469"/>
        <v>0</v>
      </c>
      <c r="P2370" s="32">
        <f t="shared" si="6470"/>
        <v>0</v>
      </c>
      <c r="Q2370" s="32">
        <f t="shared" si="6471"/>
        <v>0</v>
      </c>
      <c r="R2370" s="32">
        <f t="shared" si="6472"/>
        <v>0</v>
      </c>
      <c r="S2370" s="32">
        <f t="shared" si="6473"/>
        <v>0</v>
      </c>
      <c r="T2370" s="32">
        <f t="shared" si="6474"/>
        <v>0</v>
      </c>
      <c r="U2370" s="32">
        <v>0</v>
      </c>
      <c r="V2370" s="32">
        <f t="shared" si="6459"/>
        <v>0</v>
      </c>
      <c r="W2370" s="32">
        <f t="shared" si="6475"/>
        <v>0</v>
      </c>
      <c r="X2370" s="32">
        <f t="shared" si="6476"/>
        <v>0</v>
      </c>
      <c r="Y2370" s="32">
        <f t="shared" si="6477"/>
        <v>0</v>
      </c>
      <c r="Z2370" s="32">
        <f t="shared" si="6478"/>
        <v>0</v>
      </c>
      <c r="AA2370" s="32">
        <f t="shared" si="6479"/>
        <v>0</v>
      </c>
      <c r="AB2370" s="32">
        <f t="shared" si="6480"/>
        <v>0</v>
      </c>
      <c r="AC2370" s="33">
        <f t="shared" si="6481"/>
        <v>0</v>
      </c>
      <c r="AD2370" s="33">
        <f t="shared" si="6482"/>
        <v>0</v>
      </c>
      <c r="AE2370" s="34" t="e">
        <f t="shared" si="6425"/>
        <v>#DIV/0!</v>
      </c>
      <c r="AF2370" s="35">
        <f t="shared" si="6483"/>
        <v>0</v>
      </c>
      <c r="AG2370" s="35">
        <f t="shared" si="6484"/>
        <v>0</v>
      </c>
      <c r="AH2370" s="36">
        <f t="shared" si="6485"/>
        <v>0</v>
      </c>
      <c r="AI2370" s="36">
        <f t="shared" si="6486"/>
        <v>0</v>
      </c>
      <c r="AJ2370" s="36">
        <f t="shared" si="6487"/>
        <v>0</v>
      </c>
      <c r="AK2370" s="36">
        <f t="shared" si="6488"/>
        <v>0</v>
      </c>
      <c r="AL2370" s="36">
        <f t="shared" si="6427"/>
        <v>0</v>
      </c>
      <c r="AM2370" s="36">
        <f t="shared" si="6428"/>
        <v>0</v>
      </c>
      <c r="AN2370" s="37" t="s">
        <v>35</v>
      </c>
    </row>
    <row r="2371" spans="2:40" ht="31.2" hidden="1" customHeight="1" x14ac:dyDescent="0.3">
      <c r="B2371" s="30" t="s">
        <v>847</v>
      </c>
      <c r="C2371" s="30" t="s">
        <v>104</v>
      </c>
      <c r="D2371" s="30" t="s">
        <v>106</v>
      </c>
      <c r="E2371" s="15" t="str">
        <f t="shared" si="6458"/>
        <v>0409</v>
      </c>
      <c r="F2371" s="30" t="s">
        <v>796</v>
      </c>
      <c r="G2371" s="30" t="s">
        <v>50</v>
      </c>
      <c r="H2371" s="31" t="s">
        <v>51</v>
      </c>
      <c r="I2371" s="32">
        <f t="shared" si="6463"/>
        <v>0</v>
      </c>
      <c r="J2371" s="32">
        <f t="shared" si="6464"/>
        <v>0</v>
      </c>
      <c r="K2371" s="32">
        <f t="shared" si="6465"/>
        <v>0</v>
      </c>
      <c r="L2371" s="32">
        <f t="shared" si="6466"/>
        <v>0</v>
      </c>
      <c r="M2371" s="32">
        <f t="shared" si="6467"/>
        <v>0</v>
      </c>
      <c r="N2371" s="32">
        <f t="shared" si="6468"/>
        <v>0</v>
      </c>
      <c r="O2371" s="32">
        <f t="shared" si="6469"/>
        <v>0</v>
      </c>
      <c r="P2371" s="32">
        <f t="shared" si="6470"/>
        <v>0</v>
      </c>
      <c r="Q2371" s="32">
        <f t="shared" si="6471"/>
        <v>0</v>
      </c>
      <c r="R2371" s="32">
        <f t="shared" si="6472"/>
        <v>0</v>
      </c>
      <c r="S2371" s="32">
        <f t="shared" si="6473"/>
        <v>0</v>
      </c>
      <c r="T2371" s="32">
        <f t="shared" si="6474"/>
        <v>0</v>
      </c>
      <c r="U2371" s="32">
        <v>0</v>
      </c>
      <c r="V2371" s="32">
        <f t="shared" si="6459"/>
        <v>0</v>
      </c>
      <c r="W2371" s="32">
        <f t="shared" si="6475"/>
        <v>0</v>
      </c>
      <c r="X2371" s="32">
        <f t="shared" si="6476"/>
        <v>0</v>
      </c>
      <c r="Y2371" s="32">
        <f t="shared" si="6477"/>
        <v>0</v>
      </c>
      <c r="Z2371" s="32">
        <f t="shared" si="6478"/>
        <v>0</v>
      </c>
      <c r="AA2371" s="32">
        <f t="shared" si="6479"/>
        <v>0</v>
      </c>
      <c r="AB2371" s="32">
        <f t="shared" si="6480"/>
        <v>0</v>
      </c>
      <c r="AC2371" s="33">
        <f t="shared" si="6481"/>
        <v>0</v>
      </c>
      <c r="AD2371" s="33">
        <f t="shared" si="6482"/>
        <v>0</v>
      </c>
      <c r="AE2371" s="34" t="e">
        <f t="shared" si="6425"/>
        <v>#DIV/0!</v>
      </c>
      <c r="AF2371" s="35">
        <f t="shared" si="6483"/>
        <v>0</v>
      </c>
      <c r="AG2371" s="35">
        <f t="shared" si="6484"/>
        <v>0</v>
      </c>
      <c r="AH2371" s="36">
        <f t="shared" si="6485"/>
        <v>0</v>
      </c>
      <c r="AI2371" s="36">
        <f t="shared" si="6486"/>
        <v>0</v>
      </c>
      <c r="AJ2371" s="36">
        <f t="shared" si="6487"/>
        <v>0</v>
      </c>
      <c r="AK2371" s="36">
        <f t="shared" si="6488"/>
        <v>0</v>
      </c>
      <c r="AL2371" s="36">
        <f t="shared" si="6427"/>
        <v>0</v>
      </c>
      <c r="AM2371" s="36">
        <f t="shared" si="6428"/>
        <v>0</v>
      </c>
      <c r="AN2371" s="37" t="s">
        <v>35</v>
      </c>
    </row>
    <row r="2372" spans="2:40" ht="31.2" hidden="1" customHeight="1" x14ac:dyDescent="0.3">
      <c r="B2372" s="30" t="s">
        <v>847</v>
      </c>
      <c r="C2372" s="30" t="s">
        <v>104</v>
      </c>
      <c r="D2372" s="30" t="s">
        <v>106</v>
      </c>
      <c r="E2372" s="15" t="str">
        <f t="shared" si="6458"/>
        <v>0409</v>
      </c>
      <c r="F2372" s="30" t="s">
        <v>796</v>
      </c>
      <c r="G2372" s="30" t="s">
        <v>52</v>
      </c>
      <c r="H2372" s="31" t="s">
        <v>53</v>
      </c>
      <c r="I2372" s="32"/>
      <c r="J2372" s="32"/>
      <c r="K2372" s="32"/>
      <c r="L2372" s="32"/>
      <c r="M2372" s="32"/>
      <c r="N2372" s="32"/>
      <c r="O2372" s="32">
        <v>0</v>
      </c>
      <c r="P2372" s="32">
        <v>0</v>
      </c>
      <c r="Q2372" s="32">
        <v>0</v>
      </c>
      <c r="R2372" s="32">
        <v>0</v>
      </c>
      <c r="S2372" s="32">
        <v>0</v>
      </c>
      <c r="T2372" s="32">
        <v>0</v>
      </c>
      <c r="U2372" s="32">
        <v>0</v>
      </c>
      <c r="V2372" s="32">
        <f t="shared" si="6459"/>
        <v>0</v>
      </c>
      <c r="W2372" s="32"/>
      <c r="X2372" s="32"/>
      <c r="Y2372" s="32"/>
      <c r="Z2372" s="32"/>
      <c r="AA2372" s="32"/>
      <c r="AB2372" s="32">
        <v>0</v>
      </c>
      <c r="AC2372" s="33">
        <v>0</v>
      </c>
      <c r="AD2372" s="33">
        <v>0</v>
      </c>
      <c r="AE2372" s="34" t="e">
        <f t="shared" si="6425"/>
        <v>#DIV/0!</v>
      </c>
      <c r="AF2372" s="35">
        <v>0</v>
      </c>
      <c r="AG2372" s="35">
        <v>0</v>
      </c>
      <c r="AH2372" s="36">
        <v>0</v>
      </c>
      <c r="AI2372" s="36">
        <v>0</v>
      </c>
      <c r="AJ2372" s="36">
        <v>0</v>
      </c>
      <c r="AK2372" s="36">
        <v>0</v>
      </c>
      <c r="AL2372" s="36">
        <f t="shared" si="6427"/>
        <v>0</v>
      </c>
      <c r="AM2372" s="36">
        <f t="shared" si="6428"/>
        <v>0</v>
      </c>
      <c r="AN2372" s="37" t="s">
        <v>35</v>
      </c>
    </row>
    <row r="2373" spans="2:40" ht="46.8" hidden="1" customHeight="1" x14ac:dyDescent="0.3">
      <c r="B2373" s="30" t="s">
        <v>847</v>
      </c>
      <c r="C2373" s="30" t="s">
        <v>104</v>
      </c>
      <c r="D2373" s="30" t="s">
        <v>106</v>
      </c>
      <c r="E2373" s="15" t="str">
        <f t="shared" si="6458"/>
        <v>0409</v>
      </c>
      <c r="F2373" s="30" t="s">
        <v>736</v>
      </c>
      <c r="G2373" s="30"/>
      <c r="H2373" s="31" t="s">
        <v>737</v>
      </c>
      <c r="I2373" s="32">
        <f t="shared" si="6463"/>
        <v>0</v>
      </c>
      <c r="J2373" s="32">
        <f t="shared" si="6464"/>
        <v>0</v>
      </c>
      <c r="K2373" s="32">
        <f t="shared" si="6465"/>
        <v>0</v>
      </c>
      <c r="L2373" s="32">
        <f t="shared" si="6466"/>
        <v>0</v>
      </c>
      <c r="M2373" s="32">
        <f t="shared" si="6467"/>
        <v>0</v>
      </c>
      <c r="N2373" s="32">
        <f t="shared" si="6468"/>
        <v>0</v>
      </c>
      <c r="O2373" s="32">
        <f t="shared" si="6469"/>
        <v>0</v>
      </c>
      <c r="P2373" s="32">
        <f t="shared" si="6470"/>
        <v>0</v>
      </c>
      <c r="Q2373" s="32">
        <f t="shared" si="6471"/>
        <v>0</v>
      </c>
      <c r="R2373" s="32">
        <f t="shared" si="6472"/>
        <v>0</v>
      </c>
      <c r="S2373" s="32">
        <f t="shared" si="6473"/>
        <v>0</v>
      </c>
      <c r="T2373" s="32">
        <f t="shared" si="6474"/>
        <v>0</v>
      </c>
      <c r="U2373" s="32">
        <v>0</v>
      </c>
      <c r="V2373" s="32">
        <f t="shared" si="6459"/>
        <v>0</v>
      </c>
      <c r="W2373" s="32">
        <f t="shared" si="6475"/>
        <v>0</v>
      </c>
      <c r="X2373" s="32">
        <f t="shared" si="6476"/>
        <v>0</v>
      </c>
      <c r="Y2373" s="32">
        <f t="shared" si="6477"/>
        <v>0</v>
      </c>
      <c r="Z2373" s="32">
        <f t="shared" si="6478"/>
        <v>0</v>
      </c>
      <c r="AA2373" s="32">
        <f t="shared" si="6479"/>
        <v>0</v>
      </c>
      <c r="AB2373" s="32">
        <f t="shared" si="6480"/>
        <v>0</v>
      </c>
      <c r="AC2373" s="33">
        <f t="shared" si="6481"/>
        <v>0</v>
      </c>
      <c r="AD2373" s="33">
        <f t="shared" si="6482"/>
        <v>0</v>
      </c>
      <c r="AE2373" s="34" t="e">
        <f t="shared" si="6425"/>
        <v>#DIV/0!</v>
      </c>
      <c r="AF2373" s="35">
        <f t="shared" si="6483"/>
        <v>0</v>
      </c>
      <c r="AG2373" s="35">
        <f t="shared" si="6484"/>
        <v>0</v>
      </c>
      <c r="AH2373" s="36">
        <f t="shared" si="6485"/>
        <v>0</v>
      </c>
      <c r="AI2373" s="36">
        <f t="shared" si="6486"/>
        <v>0</v>
      </c>
      <c r="AJ2373" s="36">
        <f t="shared" si="6487"/>
        <v>0</v>
      </c>
      <c r="AK2373" s="36">
        <f t="shared" si="6488"/>
        <v>0</v>
      </c>
      <c r="AL2373" s="36">
        <f t="shared" si="6427"/>
        <v>0</v>
      </c>
      <c r="AM2373" s="36">
        <f t="shared" si="6428"/>
        <v>0</v>
      </c>
      <c r="AN2373" s="37" t="s">
        <v>35</v>
      </c>
    </row>
    <row r="2374" spans="2:40" ht="62.4" hidden="1" customHeight="1" x14ac:dyDescent="0.3">
      <c r="B2374" s="30" t="s">
        <v>847</v>
      </c>
      <c r="C2374" s="30" t="s">
        <v>104</v>
      </c>
      <c r="D2374" s="30" t="s">
        <v>106</v>
      </c>
      <c r="E2374" s="15" t="str">
        <f t="shared" si="6458"/>
        <v>0409</v>
      </c>
      <c r="F2374" s="30" t="s">
        <v>738</v>
      </c>
      <c r="G2374" s="30"/>
      <c r="H2374" s="31" t="s">
        <v>739</v>
      </c>
      <c r="I2374" s="32">
        <f t="shared" si="6463"/>
        <v>0</v>
      </c>
      <c r="J2374" s="32">
        <f t="shared" si="6464"/>
        <v>0</v>
      </c>
      <c r="K2374" s="32">
        <f t="shared" si="6465"/>
        <v>0</v>
      </c>
      <c r="L2374" s="32">
        <f t="shared" si="6466"/>
        <v>0</v>
      </c>
      <c r="M2374" s="32">
        <f t="shared" si="6467"/>
        <v>0</v>
      </c>
      <c r="N2374" s="32">
        <f t="shared" si="6468"/>
        <v>0</v>
      </c>
      <c r="O2374" s="32">
        <f t="shared" si="6469"/>
        <v>0</v>
      </c>
      <c r="P2374" s="32">
        <f t="shared" si="6470"/>
        <v>0</v>
      </c>
      <c r="Q2374" s="32">
        <f t="shared" si="6471"/>
        <v>0</v>
      </c>
      <c r="R2374" s="32">
        <f t="shared" si="6472"/>
        <v>0</v>
      </c>
      <c r="S2374" s="32">
        <f t="shared" si="6473"/>
        <v>0</v>
      </c>
      <c r="T2374" s="32">
        <f t="shared" si="6474"/>
        <v>0</v>
      </c>
      <c r="U2374" s="32">
        <v>0</v>
      </c>
      <c r="V2374" s="32">
        <f t="shared" si="6459"/>
        <v>0</v>
      </c>
      <c r="W2374" s="32">
        <f t="shared" si="6475"/>
        <v>0</v>
      </c>
      <c r="X2374" s="32">
        <f t="shared" si="6476"/>
        <v>0</v>
      </c>
      <c r="Y2374" s="32">
        <f t="shared" si="6477"/>
        <v>0</v>
      </c>
      <c r="Z2374" s="32">
        <f t="shared" si="6478"/>
        <v>0</v>
      </c>
      <c r="AA2374" s="32">
        <f t="shared" si="6479"/>
        <v>0</v>
      </c>
      <c r="AB2374" s="32">
        <f t="shared" si="6480"/>
        <v>0</v>
      </c>
      <c r="AC2374" s="33">
        <f t="shared" si="6481"/>
        <v>0</v>
      </c>
      <c r="AD2374" s="33">
        <f t="shared" si="6482"/>
        <v>0</v>
      </c>
      <c r="AE2374" s="34" t="e">
        <f t="shared" si="6425"/>
        <v>#DIV/0!</v>
      </c>
      <c r="AF2374" s="35">
        <f t="shared" si="6483"/>
        <v>0</v>
      </c>
      <c r="AG2374" s="35">
        <f t="shared" si="6484"/>
        <v>0</v>
      </c>
      <c r="AH2374" s="36">
        <f t="shared" si="6485"/>
        <v>0</v>
      </c>
      <c r="AI2374" s="36">
        <f t="shared" si="6486"/>
        <v>0</v>
      </c>
      <c r="AJ2374" s="36">
        <f t="shared" si="6487"/>
        <v>0</v>
      </c>
      <c r="AK2374" s="36">
        <f t="shared" si="6488"/>
        <v>0</v>
      </c>
      <c r="AL2374" s="36">
        <f t="shared" si="6427"/>
        <v>0</v>
      </c>
      <c r="AM2374" s="36">
        <f t="shared" si="6428"/>
        <v>0</v>
      </c>
      <c r="AN2374" s="37" t="s">
        <v>35</v>
      </c>
    </row>
    <row r="2375" spans="2:40" ht="31.2" hidden="1" customHeight="1" x14ac:dyDescent="0.3">
      <c r="B2375" s="30" t="s">
        <v>847</v>
      </c>
      <c r="C2375" s="30" t="s">
        <v>104</v>
      </c>
      <c r="D2375" s="30" t="s">
        <v>106</v>
      </c>
      <c r="E2375" s="15" t="str">
        <f t="shared" si="6458"/>
        <v>0409</v>
      </c>
      <c r="F2375" s="30" t="s">
        <v>740</v>
      </c>
      <c r="G2375" s="30"/>
      <c r="H2375" s="31" t="s">
        <v>741</v>
      </c>
      <c r="I2375" s="32">
        <f t="shared" si="6463"/>
        <v>0</v>
      </c>
      <c r="J2375" s="32">
        <f t="shared" si="6464"/>
        <v>0</v>
      </c>
      <c r="K2375" s="32">
        <f t="shared" si="6465"/>
        <v>0</v>
      </c>
      <c r="L2375" s="32">
        <f t="shared" si="6466"/>
        <v>0</v>
      </c>
      <c r="M2375" s="32">
        <f t="shared" si="6467"/>
        <v>0</v>
      </c>
      <c r="N2375" s="32">
        <f t="shared" si="6468"/>
        <v>0</v>
      </c>
      <c r="O2375" s="32">
        <f t="shared" si="6469"/>
        <v>0</v>
      </c>
      <c r="P2375" s="32">
        <f t="shared" si="6470"/>
        <v>0</v>
      </c>
      <c r="Q2375" s="32">
        <f t="shared" si="6471"/>
        <v>0</v>
      </c>
      <c r="R2375" s="32">
        <f t="shared" si="6472"/>
        <v>0</v>
      </c>
      <c r="S2375" s="32">
        <f t="shared" si="6473"/>
        <v>0</v>
      </c>
      <c r="T2375" s="32">
        <f t="shared" si="6474"/>
        <v>0</v>
      </c>
      <c r="U2375" s="32">
        <v>0</v>
      </c>
      <c r="V2375" s="32">
        <f t="shared" si="6459"/>
        <v>0</v>
      </c>
      <c r="W2375" s="32">
        <f t="shared" si="6475"/>
        <v>0</v>
      </c>
      <c r="X2375" s="32">
        <f t="shared" si="6476"/>
        <v>0</v>
      </c>
      <c r="Y2375" s="32">
        <f t="shared" si="6477"/>
        <v>0</v>
      </c>
      <c r="Z2375" s="32">
        <f t="shared" si="6478"/>
        <v>0</v>
      </c>
      <c r="AA2375" s="32">
        <f t="shared" si="6479"/>
        <v>0</v>
      </c>
      <c r="AB2375" s="32">
        <f t="shared" si="6480"/>
        <v>0</v>
      </c>
      <c r="AC2375" s="33">
        <f t="shared" si="6481"/>
        <v>0</v>
      </c>
      <c r="AD2375" s="33">
        <f t="shared" si="6482"/>
        <v>0</v>
      </c>
      <c r="AE2375" s="34" t="e">
        <f t="shared" si="6425"/>
        <v>#DIV/0!</v>
      </c>
      <c r="AF2375" s="35">
        <f t="shared" si="6483"/>
        <v>0</v>
      </c>
      <c r="AG2375" s="35">
        <f t="shared" si="6484"/>
        <v>0</v>
      </c>
      <c r="AH2375" s="36">
        <f t="shared" si="6485"/>
        <v>0</v>
      </c>
      <c r="AI2375" s="36">
        <f t="shared" si="6486"/>
        <v>0</v>
      </c>
      <c r="AJ2375" s="36">
        <f t="shared" si="6487"/>
        <v>0</v>
      </c>
      <c r="AK2375" s="36">
        <f t="shared" si="6488"/>
        <v>0</v>
      </c>
      <c r="AL2375" s="36">
        <f t="shared" si="6427"/>
        <v>0</v>
      </c>
      <c r="AM2375" s="36">
        <f t="shared" si="6428"/>
        <v>0</v>
      </c>
      <c r="AN2375" s="37" t="s">
        <v>35</v>
      </c>
    </row>
    <row r="2376" spans="2:40" ht="31.2" hidden="1" customHeight="1" x14ac:dyDescent="0.3">
      <c r="B2376" s="30" t="s">
        <v>847</v>
      </c>
      <c r="C2376" s="30" t="s">
        <v>104</v>
      </c>
      <c r="D2376" s="30" t="s">
        <v>106</v>
      </c>
      <c r="E2376" s="15" t="str">
        <f t="shared" si="6458"/>
        <v>0409</v>
      </c>
      <c r="F2376" s="30" t="s">
        <v>740</v>
      </c>
      <c r="G2376" s="30" t="s">
        <v>50</v>
      </c>
      <c r="H2376" s="31" t="s">
        <v>51</v>
      </c>
      <c r="I2376" s="32">
        <f t="shared" si="6463"/>
        <v>0</v>
      </c>
      <c r="J2376" s="32">
        <f t="shared" si="6464"/>
        <v>0</v>
      </c>
      <c r="K2376" s="32">
        <f t="shared" si="6465"/>
        <v>0</v>
      </c>
      <c r="L2376" s="32">
        <f t="shared" si="6466"/>
        <v>0</v>
      </c>
      <c r="M2376" s="32">
        <f t="shared" si="6467"/>
        <v>0</v>
      </c>
      <c r="N2376" s="32">
        <f t="shared" si="6468"/>
        <v>0</v>
      </c>
      <c r="O2376" s="32">
        <f t="shared" si="6469"/>
        <v>0</v>
      </c>
      <c r="P2376" s="32">
        <f t="shared" si="6470"/>
        <v>0</v>
      </c>
      <c r="Q2376" s="32">
        <f t="shared" si="6471"/>
        <v>0</v>
      </c>
      <c r="R2376" s="32">
        <f t="shared" si="6472"/>
        <v>0</v>
      </c>
      <c r="S2376" s="32">
        <f t="shared" si="6473"/>
        <v>0</v>
      </c>
      <c r="T2376" s="32">
        <f t="shared" si="6474"/>
        <v>0</v>
      </c>
      <c r="U2376" s="32">
        <v>0</v>
      </c>
      <c r="V2376" s="32">
        <f t="shared" si="6459"/>
        <v>0</v>
      </c>
      <c r="W2376" s="32">
        <f t="shared" si="6475"/>
        <v>0</v>
      </c>
      <c r="X2376" s="32">
        <f t="shared" si="6476"/>
        <v>0</v>
      </c>
      <c r="Y2376" s="32">
        <f t="shared" si="6477"/>
        <v>0</v>
      </c>
      <c r="Z2376" s="32">
        <f t="shared" si="6478"/>
        <v>0</v>
      </c>
      <c r="AA2376" s="32">
        <f t="shared" si="6479"/>
        <v>0</v>
      </c>
      <c r="AB2376" s="32">
        <f t="shared" si="6480"/>
        <v>0</v>
      </c>
      <c r="AC2376" s="33">
        <f t="shared" si="6481"/>
        <v>0</v>
      </c>
      <c r="AD2376" s="33">
        <f t="shared" si="6482"/>
        <v>0</v>
      </c>
      <c r="AE2376" s="34" t="e">
        <f t="shared" si="6425"/>
        <v>#DIV/0!</v>
      </c>
      <c r="AF2376" s="35">
        <f t="shared" si="6483"/>
        <v>0</v>
      </c>
      <c r="AG2376" s="35">
        <f t="shared" si="6484"/>
        <v>0</v>
      </c>
      <c r="AH2376" s="36">
        <f t="shared" si="6485"/>
        <v>0</v>
      </c>
      <c r="AI2376" s="36">
        <f t="shared" si="6486"/>
        <v>0</v>
      </c>
      <c r="AJ2376" s="36">
        <f t="shared" si="6487"/>
        <v>0</v>
      </c>
      <c r="AK2376" s="36">
        <f t="shared" si="6488"/>
        <v>0</v>
      </c>
      <c r="AL2376" s="36">
        <f t="shared" si="6427"/>
        <v>0</v>
      </c>
      <c r="AM2376" s="36">
        <f t="shared" si="6428"/>
        <v>0</v>
      </c>
      <c r="AN2376" s="37" t="s">
        <v>35</v>
      </c>
    </row>
    <row r="2377" spans="2:40" ht="31.2" hidden="1" customHeight="1" x14ac:dyDescent="0.3">
      <c r="B2377" s="30" t="s">
        <v>847</v>
      </c>
      <c r="C2377" s="30" t="s">
        <v>104</v>
      </c>
      <c r="D2377" s="30" t="s">
        <v>106</v>
      </c>
      <c r="E2377" s="15" t="str">
        <f t="shared" si="6458"/>
        <v>0409</v>
      </c>
      <c r="F2377" s="30" t="s">
        <v>740</v>
      </c>
      <c r="G2377" s="30" t="s">
        <v>52</v>
      </c>
      <c r="H2377" s="31" t="s">
        <v>53</v>
      </c>
      <c r="I2377" s="32"/>
      <c r="J2377" s="32"/>
      <c r="K2377" s="32"/>
      <c r="L2377" s="32"/>
      <c r="M2377" s="32"/>
      <c r="N2377" s="32"/>
      <c r="O2377" s="32">
        <v>0</v>
      </c>
      <c r="P2377" s="32">
        <v>0</v>
      </c>
      <c r="Q2377" s="32">
        <v>0</v>
      </c>
      <c r="R2377" s="32">
        <v>0</v>
      </c>
      <c r="S2377" s="32">
        <v>0</v>
      </c>
      <c r="T2377" s="32">
        <v>0</v>
      </c>
      <c r="U2377" s="32">
        <v>0</v>
      </c>
      <c r="V2377" s="32">
        <f t="shared" si="6459"/>
        <v>0</v>
      </c>
      <c r="W2377" s="32"/>
      <c r="X2377" s="32"/>
      <c r="Y2377" s="32"/>
      <c r="Z2377" s="32"/>
      <c r="AA2377" s="32"/>
      <c r="AB2377" s="32">
        <v>0</v>
      </c>
      <c r="AC2377" s="33">
        <v>0</v>
      </c>
      <c r="AD2377" s="33">
        <v>0</v>
      </c>
      <c r="AE2377" s="34" t="e">
        <f t="shared" si="6425"/>
        <v>#DIV/0!</v>
      </c>
      <c r="AF2377" s="35">
        <v>0</v>
      </c>
      <c r="AG2377" s="35">
        <v>0</v>
      </c>
      <c r="AH2377" s="36">
        <v>0</v>
      </c>
      <c r="AI2377" s="36">
        <v>0</v>
      </c>
      <c r="AJ2377" s="36">
        <v>0</v>
      </c>
      <c r="AK2377" s="36">
        <v>0</v>
      </c>
      <c r="AL2377" s="36">
        <f t="shared" si="6427"/>
        <v>0</v>
      </c>
      <c r="AM2377" s="36">
        <f t="shared" si="6428"/>
        <v>0</v>
      </c>
      <c r="AN2377" s="37" t="s">
        <v>35</v>
      </c>
    </row>
    <row r="2378" spans="2:40" ht="46.8" hidden="1" customHeight="1" x14ac:dyDescent="0.3">
      <c r="B2378" s="30" t="s">
        <v>847</v>
      </c>
      <c r="C2378" s="30" t="s">
        <v>104</v>
      </c>
      <c r="D2378" s="30" t="s">
        <v>106</v>
      </c>
      <c r="E2378" s="15" t="str">
        <f t="shared" si="6458"/>
        <v>0409</v>
      </c>
      <c r="F2378" s="30" t="s">
        <v>742</v>
      </c>
      <c r="G2378" s="30"/>
      <c r="H2378" s="31" t="s">
        <v>743</v>
      </c>
      <c r="I2378" s="32">
        <f t="shared" si="6463"/>
        <v>0</v>
      </c>
      <c r="J2378" s="32">
        <f t="shared" si="6464"/>
        <v>0</v>
      </c>
      <c r="K2378" s="32">
        <f t="shared" si="6465"/>
        <v>0</v>
      </c>
      <c r="L2378" s="32">
        <f t="shared" si="6466"/>
        <v>0</v>
      </c>
      <c r="M2378" s="32">
        <f t="shared" si="6467"/>
        <v>0</v>
      </c>
      <c r="N2378" s="32">
        <f t="shared" si="6468"/>
        <v>0</v>
      </c>
      <c r="O2378" s="32">
        <f t="shared" si="6469"/>
        <v>0</v>
      </c>
      <c r="P2378" s="32">
        <f t="shared" si="6470"/>
        <v>0</v>
      </c>
      <c r="Q2378" s="32">
        <f t="shared" si="6471"/>
        <v>0</v>
      </c>
      <c r="R2378" s="32">
        <f t="shared" si="6472"/>
        <v>0</v>
      </c>
      <c r="S2378" s="32">
        <f t="shared" si="6473"/>
        <v>0</v>
      </c>
      <c r="T2378" s="32">
        <f t="shared" si="6474"/>
        <v>0</v>
      </c>
      <c r="U2378" s="32">
        <v>0</v>
      </c>
      <c r="V2378" s="32">
        <f t="shared" si="6459"/>
        <v>0</v>
      </c>
      <c r="W2378" s="32">
        <f t="shared" si="6475"/>
        <v>0</v>
      </c>
      <c r="X2378" s="32">
        <f t="shared" si="6476"/>
        <v>0</v>
      </c>
      <c r="Y2378" s="32">
        <f t="shared" si="6477"/>
        <v>0</v>
      </c>
      <c r="Z2378" s="32">
        <f t="shared" si="6478"/>
        <v>0</v>
      </c>
      <c r="AA2378" s="32">
        <f t="shared" si="6479"/>
        <v>0</v>
      </c>
      <c r="AB2378" s="32">
        <f t="shared" si="6480"/>
        <v>0</v>
      </c>
      <c r="AC2378" s="33">
        <f t="shared" si="6481"/>
        <v>0</v>
      </c>
      <c r="AD2378" s="33">
        <f t="shared" si="6482"/>
        <v>0</v>
      </c>
      <c r="AE2378" s="34" t="e">
        <f t="shared" si="6425"/>
        <v>#DIV/0!</v>
      </c>
      <c r="AF2378" s="35">
        <f t="shared" si="6483"/>
        <v>0</v>
      </c>
      <c r="AG2378" s="35">
        <f t="shared" si="6484"/>
        <v>0</v>
      </c>
      <c r="AH2378" s="36">
        <f t="shared" si="6485"/>
        <v>0</v>
      </c>
      <c r="AI2378" s="36">
        <f t="shared" si="6486"/>
        <v>0</v>
      </c>
      <c r="AJ2378" s="36">
        <f t="shared" si="6487"/>
        <v>0</v>
      </c>
      <c r="AK2378" s="36">
        <f t="shared" si="6488"/>
        <v>0</v>
      </c>
      <c r="AL2378" s="36">
        <f t="shared" si="6427"/>
        <v>0</v>
      </c>
      <c r="AM2378" s="36">
        <f t="shared" si="6428"/>
        <v>0</v>
      </c>
      <c r="AN2378" s="37" t="s">
        <v>35</v>
      </c>
    </row>
    <row r="2379" spans="2:40" ht="31.2" hidden="1" customHeight="1" x14ac:dyDescent="0.3">
      <c r="B2379" s="30" t="s">
        <v>847</v>
      </c>
      <c r="C2379" s="30" t="s">
        <v>104</v>
      </c>
      <c r="D2379" s="30" t="s">
        <v>106</v>
      </c>
      <c r="E2379" s="15" t="str">
        <f t="shared" si="6458"/>
        <v>0409</v>
      </c>
      <c r="F2379" s="30" t="s">
        <v>744</v>
      </c>
      <c r="G2379" s="30"/>
      <c r="H2379" s="31" t="s">
        <v>745</v>
      </c>
      <c r="I2379" s="32">
        <f t="shared" si="6463"/>
        <v>0</v>
      </c>
      <c r="J2379" s="32">
        <f t="shared" si="6464"/>
        <v>0</v>
      </c>
      <c r="K2379" s="32">
        <f t="shared" si="6465"/>
        <v>0</v>
      </c>
      <c r="L2379" s="32">
        <f t="shared" si="6466"/>
        <v>0</v>
      </c>
      <c r="M2379" s="32">
        <f t="shared" si="6467"/>
        <v>0</v>
      </c>
      <c r="N2379" s="32">
        <f t="shared" si="6468"/>
        <v>0</v>
      </c>
      <c r="O2379" s="32">
        <f t="shared" si="6469"/>
        <v>0</v>
      </c>
      <c r="P2379" s="32">
        <f t="shared" si="6470"/>
        <v>0</v>
      </c>
      <c r="Q2379" s="32">
        <f t="shared" si="6471"/>
        <v>0</v>
      </c>
      <c r="R2379" s="32">
        <f t="shared" si="6472"/>
        <v>0</v>
      </c>
      <c r="S2379" s="32">
        <f t="shared" si="6473"/>
        <v>0</v>
      </c>
      <c r="T2379" s="32">
        <f t="shared" si="6474"/>
        <v>0</v>
      </c>
      <c r="U2379" s="32">
        <v>0</v>
      </c>
      <c r="V2379" s="32">
        <f t="shared" si="6459"/>
        <v>0</v>
      </c>
      <c r="W2379" s="32">
        <f t="shared" si="6475"/>
        <v>0</v>
      </c>
      <c r="X2379" s="32">
        <f t="shared" si="6476"/>
        <v>0</v>
      </c>
      <c r="Y2379" s="32">
        <f t="shared" si="6477"/>
        <v>0</v>
      </c>
      <c r="Z2379" s="32">
        <f t="shared" si="6478"/>
        <v>0</v>
      </c>
      <c r="AA2379" s="32">
        <f t="shared" si="6479"/>
        <v>0</v>
      </c>
      <c r="AB2379" s="32">
        <f t="shared" si="6480"/>
        <v>0</v>
      </c>
      <c r="AC2379" s="33">
        <f t="shared" si="6481"/>
        <v>0</v>
      </c>
      <c r="AD2379" s="33">
        <f t="shared" si="6482"/>
        <v>0</v>
      </c>
      <c r="AE2379" s="34" t="e">
        <f t="shared" si="6425"/>
        <v>#DIV/0!</v>
      </c>
      <c r="AF2379" s="35">
        <f t="shared" si="6483"/>
        <v>0</v>
      </c>
      <c r="AG2379" s="35">
        <f t="shared" si="6484"/>
        <v>0</v>
      </c>
      <c r="AH2379" s="36">
        <f t="shared" si="6485"/>
        <v>0</v>
      </c>
      <c r="AI2379" s="36">
        <f t="shared" si="6486"/>
        <v>0</v>
      </c>
      <c r="AJ2379" s="36">
        <f t="shared" si="6487"/>
        <v>0</v>
      </c>
      <c r="AK2379" s="36">
        <f t="shared" si="6488"/>
        <v>0</v>
      </c>
      <c r="AL2379" s="36">
        <f t="shared" si="6427"/>
        <v>0</v>
      </c>
      <c r="AM2379" s="36">
        <f t="shared" si="6428"/>
        <v>0</v>
      </c>
      <c r="AN2379" s="37" t="s">
        <v>35</v>
      </c>
    </row>
    <row r="2380" spans="2:40" ht="31.2" hidden="1" customHeight="1" x14ac:dyDescent="0.3">
      <c r="B2380" s="30" t="s">
        <v>847</v>
      </c>
      <c r="C2380" s="30" t="s">
        <v>104</v>
      </c>
      <c r="D2380" s="30" t="s">
        <v>106</v>
      </c>
      <c r="E2380" s="15" t="str">
        <f t="shared" si="6458"/>
        <v>0409</v>
      </c>
      <c r="F2380" s="30" t="s">
        <v>746</v>
      </c>
      <c r="G2380" s="30"/>
      <c r="H2380" s="31" t="s">
        <v>747</v>
      </c>
      <c r="I2380" s="32">
        <f t="shared" si="6463"/>
        <v>0</v>
      </c>
      <c r="J2380" s="32">
        <f t="shared" si="6464"/>
        <v>0</v>
      </c>
      <c r="K2380" s="32">
        <f t="shared" si="6465"/>
        <v>0</v>
      </c>
      <c r="L2380" s="32">
        <f t="shared" si="6466"/>
        <v>0</v>
      </c>
      <c r="M2380" s="32">
        <f t="shared" si="6467"/>
        <v>0</v>
      </c>
      <c r="N2380" s="32">
        <f t="shared" si="6468"/>
        <v>0</v>
      </c>
      <c r="O2380" s="32">
        <f t="shared" si="6469"/>
        <v>0</v>
      </c>
      <c r="P2380" s="32">
        <f t="shared" si="6470"/>
        <v>0</v>
      </c>
      <c r="Q2380" s="32">
        <f t="shared" si="6471"/>
        <v>0</v>
      </c>
      <c r="R2380" s="32">
        <f t="shared" si="6472"/>
        <v>0</v>
      </c>
      <c r="S2380" s="32">
        <f t="shared" si="6473"/>
        <v>0</v>
      </c>
      <c r="T2380" s="32">
        <f t="shared" si="6474"/>
        <v>0</v>
      </c>
      <c r="U2380" s="32">
        <v>0</v>
      </c>
      <c r="V2380" s="32">
        <f t="shared" si="6459"/>
        <v>0</v>
      </c>
      <c r="W2380" s="32">
        <f t="shared" si="6475"/>
        <v>0</v>
      </c>
      <c r="X2380" s="32">
        <f t="shared" si="6476"/>
        <v>0</v>
      </c>
      <c r="Y2380" s="32">
        <f t="shared" si="6477"/>
        <v>0</v>
      </c>
      <c r="Z2380" s="32">
        <f t="shared" si="6478"/>
        <v>0</v>
      </c>
      <c r="AA2380" s="32">
        <f t="shared" si="6479"/>
        <v>0</v>
      </c>
      <c r="AB2380" s="32">
        <f t="shared" si="6480"/>
        <v>0</v>
      </c>
      <c r="AC2380" s="33">
        <f t="shared" si="6481"/>
        <v>0</v>
      </c>
      <c r="AD2380" s="33">
        <f t="shared" si="6482"/>
        <v>0</v>
      </c>
      <c r="AE2380" s="34" t="e">
        <f t="shared" si="6425"/>
        <v>#DIV/0!</v>
      </c>
      <c r="AF2380" s="35">
        <f t="shared" si="6483"/>
        <v>0</v>
      </c>
      <c r="AG2380" s="35">
        <f t="shared" si="6484"/>
        <v>0</v>
      </c>
      <c r="AH2380" s="36">
        <f t="shared" si="6485"/>
        <v>0</v>
      </c>
      <c r="AI2380" s="36">
        <f t="shared" si="6486"/>
        <v>0</v>
      </c>
      <c r="AJ2380" s="36">
        <f t="shared" si="6487"/>
        <v>0</v>
      </c>
      <c r="AK2380" s="36">
        <f t="shared" si="6488"/>
        <v>0</v>
      </c>
      <c r="AL2380" s="36">
        <f t="shared" si="6427"/>
        <v>0</v>
      </c>
      <c r="AM2380" s="36">
        <f t="shared" si="6428"/>
        <v>0</v>
      </c>
      <c r="AN2380" s="37" t="s">
        <v>35</v>
      </c>
    </row>
    <row r="2381" spans="2:40" ht="31.2" hidden="1" customHeight="1" x14ac:dyDescent="0.3">
      <c r="B2381" s="30" t="s">
        <v>847</v>
      </c>
      <c r="C2381" s="30" t="s">
        <v>104</v>
      </c>
      <c r="D2381" s="30" t="s">
        <v>106</v>
      </c>
      <c r="E2381" s="15" t="str">
        <f t="shared" si="6458"/>
        <v>0409</v>
      </c>
      <c r="F2381" s="30" t="s">
        <v>748</v>
      </c>
      <c r="G2381" s="30"/>
      <c r="H2381" s="31" t="s">
        <v>749</v>
      </c>
      <c r="I2381" s="32">
        <f t="shared" si="6463"/>
        <v>0</v>
      </c>
      <c r="J2381" s="32">
        <f t="shared" si="6464"/>
        <v>0</v>
      </c>
      <c r="K2381" s="32">
        <f t="shared" si="6465"/>
        <v>0</v>
      </c>
      <c r="L2381" s="32">
        <f t="shared" si="6466"/>
        <v>0</v>
      </c>
      <c r="M2381" s="32">
        <f t="shared" si="6467"/>
        <v>0</v>
      </c>
      <c r="N2381" s="32">
        <f t="shared" si="6468"/>
        <v>0</v>
      </c>
      <c r="O2381" s="32">
        <f t="shared" si="6469"/>
        <v>0</v>
      </c>
      <c r="P2381" s="32">
        <f t="shared" si="6470"/>
        <v>0</v>
      </c>
      <c r="Q2381" s="32">
        <f t="shared" si="6471"/>
        <v>0</v>
      </c>
      <c r="R2381" s="32">
        <f t="shared" si="6472"/>
        <v>0</v>
      </c>
      <c r="S2381" s="32">
        <f t="shared" si="6473"/>
        <v>0</v>
      </c>
      <c r="T2381" s="32">
        <f t="shared" si="6474"/>
        <v>0</v>
      </c>
      <c r="U2381" s="32">
        <v>0</v>
      </c>
      <c r="V2381" s="32">
        <f t="shared" si="6459"/>
        <v>0</v>
      </c>
      <c r="W2381" s="32">
        <f t="shared" si="6475"/>
        <v>0</v>
      </c>
      <c r="X2381" s="32">
        <f t="shared" si="6476"/>
        <v>0</v>
      </c>
      <c r="Y2381" s="32">
        <f t="shared" si="6477"/>
        <v>0</v>
      </c>
      <c r="Z2381" s="32">
        <f t="shared" si="6478"/>
        <v>0</v>
      </c>
      <c r="AA2381" s="32">
        <f t="shared" si="6479"/>
        <v>0</v>
      </c>
      <c r="AB2381" s="32">
        <f t="shared" si="6480"/>
        <v>0</v>
      </c>
      <c r="AC2381" s="33">
        <f t="shared" si="6481"/>
        <v>0</v>
      </c>
      <c r="AD2381" s="33">
        <f t="shared" si="6482"/>
        <v>0</v>
      </c>
      <c r="AE2381" s="34" t="e">
        <f t="shared" si="6425"/>
        <v>#DIV/0!</v>
      </c>
      <c r="AF2381" s="35">
        <f t="shared" si="6483"/>
        <v>0</v>
      </c>
      <c r="AG2381" s="35">
        <f t="shared" si="6484"/>
        <v>0</v>
      </c>
      <c r="AH2381" s="36">
        <f t="shared" si="6485"/>
        <v>0</v>
      </c>
      <c r="AI2381" s="36">
        <f t="shared" si="6486"/>
        <v>0</v>
      </c>
      <c r="AJ2381" s="36">
        <f t="shared" si="6487"/>
        <v>0</v>
      </c>
      <c r="AK2381" s="36">
        <f t="shared" si="6488"/>
        <v>0</v>
      </c>
      <c r="AL2381" s="36">
        <f t="shared" si="6427"/>
        <v>0</v>
      </c>
      <c r="AM2381" s="36">
        <f t="shared" si="6428"/>
        <v>0</v>
      </c>
      <c r="AN2381" s="37" t="s">
        <v>35</v>
      </c>
    </row>
    <row r="2382" spans="2:40" ht="31.2" hidden="1" customHeight="1" x14ac:dyDescent="0.3">
      <c r="B2382" s="30" t="s">
        <v>847</v>
      </c>
      <c r="C2382" s="30" t="s">
        <v>104</v>
      </c>
      <c r="D2382" s="30" t="s">
        <v>106</v>
      </c>
      <c r="E2382" s="15" t="str">
        <f t="shared" si="6458"/>
        <v>0409</v>
      </c>
      <c r="F2382" s="30" t="s">
        <v>748</v>
      </c>
      <c r="G2382" s="30" t="s">
        <v>50</v>
      </c>
      <c r="H2382" s="31" t="s">
        <v>51</v>
      </c>
      <c r="I2382" s="32">
        <f t="shared" si="6463"/>
        <v>0</v>
      </c>
      <c r="J2382" s="32">
        <f t="shared" si="6464"/>
        <v>0</v>
      </c>
      <c r="K2382" s="32">
        <f t="shared" si="6465"/>
        <v>0</v>
      </c>
      <c r="L2382" s="32">
        <f t="shared" si="6466"/>
        <v>0</v>
      </c>
      <c r="M2382" s="32">
        <f t="shared" si="6467"/>
        <v>0</v>
      </c>
      <c r="N2382" s="32">
        <f t="shared" si="6468"/>
        <v>0</v>
      </c>
      <c r="O2382" s="32">
        <f t="shared" si="6469"/>
        <v>0</v>
      </c>
      <c r="P2382" s="32">
        <f t="shared" si="6470"/>
        <v>0</v>
      </c>
      <c r="Q2382" s="32">
        <f t="shared" si="6471"/>
        <v>0</v>
      </c>
      <c r="R2382" s="32">
        <f t="shared" si="6472"/>
        <v>0</v>
      </c>
      <c r="S2382" s="32">
        <f t="shared" si="6473"/>
        <v>0</v>
      </c>
      <c r="T2382" s="32">
        <f t="shared" si="6474"/>
        <v>0</v>
      </c>
      <c r="U2382" s="32">
        <v>0</v>
      </c>
      <c r="V2382" s="32">
        <f t="shared" si="6459"/>
        <v>0</v>
      </c>
      <c r="W2382" s="32">
        <f t="shared" si="6475"/>
        <v>0</v>
      </c>
      <c r="X2382" s="32">
        <f t="shared" si="6476"/>
        <v>0</v>
      </c>
      <c r="Y2382" s="32">
        <f t="shared" si="6477"/>
        <v>0</v>
      </c>
      <c r="Z2382" s="32">
        <f t="shared" si="6478"/>
        <v>0</v>
      </c>
      <c r="AA2382" s="32">
        <f t="shared" si="6479"/>
        <v>0</v>
      </c>
      <c r="AB2382" s="32">
        <f t="shared" si="6480"/>
        <v>0</v>
      </c>
      <c r="AC2382" s="33">
        <f t="shared" si="6481"/>
        <v>0</v>
      </c>
      <c r="AD2382" s="33">
        <f t="shared" si="6482"/>
        <v>0</v>
      </c>
      <c r="AE2382" s="34" t="e">
        <f t="shared" si="6425"/>
        <v>#DIV/0!</v>
      </c>
      <c r="AF2382" s="35">
        <f t="shared" si="6483"/>
        <v>0</v>
      </c>
      <c r="AG2382" s="35">
        <f t="shared" si="6484"/>
        <v>0</v>
      </c>
      <c r="AH2382" s="36">
        <f t="shared" si="6485"/>
        <v>0</v>
      </c>
      <c r="AI2382" s="36">
        <f t="shared" si="6486"/>
        <v>0</v>
      </c>
      <c r="AJ2382" s="36">
        <f t="shared" si="6487"/>
        <v>0</v>
      </c>
      <c r="AK2382" s="36">
        <f t="shared" si="6488"/>
        <v>0</v>
      </c>
      <c r="AL2382" s="36">
        <f t="shared" si="6427"/>
        <v>0</v>
      </c>
      <c r="AM2382" s="36">
        <f t="shared" si="6428"/>
        <v>0</v>
      </c>
      <c r="AN2382" s="37" t="s">
        <v>35</v>
      </c>
    </row>
    <row r="2383" spans="2:40" ht="31.2" hidden="1" customHeight="1" x14ac:dyDescent="0.3">
      <c r="B2383" s="30" t="s">
        <v>847</v>
      </c>
      <c r="C2383" s="30" t="s">
        <v>104</v>
      </c>
      <c r="D2383" s="30" t="s">
        <v>106</v>
      </c>
      <c r="E2383" s="15" t="str">
        <f t="shared" si="6458"/>
        <v>0409</v>
      </c>
      <c r="F2383" s="30" t="s">
        <v>748</v>
      </c>
      <c r="G2383" s="30" t="s">
        <v>52</v>
      </c>
      <c r="H2383" s="31" t="s">
        <v>53</v>
      </c>
      <c r="I2383" s="32"/>
      <c r="J2383" s="32"/>
      <c r="K2383" s="32"/>
      <c r="L2383" s="32"/>
      <c r="M2383" s="32"/>
      <c r="N2383" s="32"/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2">
        <v>0</v>
      </c>
      <c r="V2383" s="32">
        <f t="shared" si="6459"/>
        <v>0</v>
      </c>
      <c r="W2383" s="32"/>
      <c r="X2383" s="32"/>
      <c r="Y2383" s="32"/>
      <c r="Z2383" s="32"/>
      <c r="AA2383" s="32"/>
      <c r="AB2383" s="32">
        <v>0</v>
      </c>
      <c r="AC2383" s="33">
        <v>0</v>
      </c>
      <c r="AD2383" s="33">
        <v>0</v>
      </c>
      <c r="AE2383" s="34" t="e">
        <f t="shared" si="6425"/>
        <v>#DIV/0!</v>
      </c>
      <c r="AF2383" s="35">
        <v>0</v>
      </c>
      <c r="AG2383" s="35">
        <v>0</v>
      </c>
      <c r="AH2383" s="36">
        <v>0</v>
      </c>
      <c r="AI2383" s="36">
        <v>0</v>
      </c>
      <c r="AJ2383" s="36">
        <v>0</v>
      </c>
      <c r="AK2383" s="36">
        <v>0</v>
      </c>
      <c r="AL2383" s="36">
        <f t="shared" si="6427"/>
        <v>0</v>
      </c>
      <c r="AM2383" s="36">
        <f t="shared" si="6428"/>
        <v>0</v>
      </c>
      <c r="AN2383" s="37" t="s">
        <v>35</v>
      </c>
    </row>
    <row r="2384" spans="2:40" ht="31.2" x14ac:dyDescent="0.3">
      <c r="B2384" s="30" t="s">
        <v>847</v>
      </c>
      <c r="C2384" s="30" t="s">
        <v>104</v>
      </c>
      <c r="D2384" s="30" t="s">
        <v>106</v>
      </c>
      <c r="E2384" s="15" t="str">
        <f t="shared" si="6458"/>
        <v>0409</v>
      </c>
      <c r="F2384" s="30" t="s">
        <v>249</v>
      </c>
      <c r="G2384" s="30"/>
      <c r="H2384" s="31" t="s">
        <v>250</v>
      </c>
      <c r="I2384" s="32">
        <f t="shared" si="6463"/>
        <v>40583.4</v>
      </c>
      <c r="J2384" s="32">
        <f t="shared" si="6464"/>
        <v>0</v>
      </c>
      <c r="K2384" s="32">
        <f t="shared" si="6465"/>
        <v>0</v>
      </c>
      <c r="L2384" s="32">
        <f t="shared" si="6466"/>
        <v>-19157.3</v>
      </c>
      <c r="M2384" s="32">
        <f t="shared" si="6467"/>
        <v>0</v>
      </c>
      <c r="N2384" s="32">
        <f t="shared" si="6468"/>
        <v>0</v>
      </c>
      <c r="O2384" s="32">
        <f t="shared" si="6469"/>
        <v>0</v>
      </c>
      <c r="P2384" s="32">
        <f t="shared" si="6470"/>
        <v>0</v>
      </c>
      <c r="Q2384" s="32">
        <f t="shared" si="6471"/>
        <v>0</v>
      </c>
      <c r="R2384" s="32">
        <f t="shared" si="6472"/>
        <v>0</v>
      </c>
      <c r="S2384" s="32">
        <f t="shared" si="6473"/>
        <v>0</v>
      </c>
      <c r="T2384" s="32">
        <f t="shared" si="6474"/>
        <v>0</v>
      </c>
      <c r="U2384" s="32">
        <v>0</v>
      </c>
      <c r="V2384" s="32">
        <f t="shared" si="6459"/>
        <v>21426.100000000002</v>
      </c>
      <c r="W2384" s="32">
        <f t="shared" si="6475"/>
        <v>0</v>
      </c>
      <c r="X2384" s="32">
        <f t="shared" si="6476"/>
        <v>0</v>
      </c>
      <c r="Y2384" s="32">
        <f t="shared" si="6477"/>
        <v>0</v>
      </c>
      <c r="Z2384" s="32">
        <f t="shared" si="6478"/>
        <v>0</v>
      </c>
      <c r="AA2384" s="32">
        <f t="shared" si="6479"/>
        <v>0</v>
      </c>
      <c r="AB2384" s="32">
        <f t="shared" si="6480"/>
        <v>4148.0378199999996</v>
      </c>
      <c r="AC2384" s="33">
        <f t="shared" si="6481"/>
        <v>25413.85988</v>
      </c>
      <c r="AD2384" s="33">
        <f t="shared" si="6482"/>
        <v>25198.497780000002</v>
      </c>
      <c r="AE2384" s="34">
        <f t="shared" si="6425"/>
        <v>99.152580123535344</v>
      </c>
      <c r="AF2384" s="32">
        <f t="shared" si="6483"/>
        <v>25711.748299999999</v>
      </c>
      <c r="AG2384" s="32">
        <f t="shared" si="6484"/>
        <v>0</v>
      </c>
      <c r="AH2384" s="32">
        <f t="shared" si="6485"/>
        <v>0</v>
      </c>
      <c r="AI2384" s="32">
        <f t="shared" si="6486"/>
        <v>0</v>
      </c>
      <c r="AJ2384" s="32">
        <f t="shared" si="6487"/>
        <v>0</v>
      </c>
      <c r="AK2384" s="32">
        <f t="shared" si="6488"/>
        <v>0</v>
      </c>
      <c r="AL2384" s="32">
        <f t="shared" si="6427"/>
        <v>25711.748299999999</v>
      </c>
      <c r="AM2384" s="32">
        <f t="shared" si="6428"/>
        <v>-4285.6482999999971</v>
      </c>
    </row>
    <row r="2385" spans="2:40" ht="46.8" x14ac:dyDescent="0.3">
      <c r="B2385" s="30" t="s">
        <v>847</v>
      </c>
      <c r="C2385" s="30" t="s">
        <v>104</v>
      </c>
      <c r="D2385" s="30" t="s">
        <v>106</v>
      </c>
      <c r="E2385" s="15" t="str">
        <f t="shared" si="6458"/>
        <v>0409</v>
      </c>
      <c r="F2385" s="30" t="s">
        <v>750</v>
      </c>
      <c r="G2385" s="30"/>
      <c r="H2385" s="31" t="s">
        <v>751</v>
      </c>
      <c r="I2385" s="32">
        <f t="shared" ref="I2385:N2385" si="6489">I2390</f>
        <v>40583.4</v>
      </c>
      <c r="J2385" s="32">
        <f t="shared" si="6489"/>
        <v>0</v>
      </c>
      <c r="K2385" s="32">
        <f t="shared" si="6489"/>
        <v>0</v>
      </c>
      <c r="L2385" s="32">
        <f t="shared" si="6489"/>
        <v>-19157.3</v>
      </c>
      <c r="M2385" s="32">
        <f t="shared" si="6489"/>
        <v>0</v>
      </c>
      <c r="N2385" s="32">
        <f t="shared" si="6489"/>
        <v>0</v>
      </c>
      <c r="O2385" s="32">
        <f>O2390+O2386</f>
        <v>0</v>
      </c>
      <c r="P2385" s="32">
        <f>P2390+P2386</f>
        <v>0</v>
      </c>
      <c r="Q2385" s="32">
        <f>Q2390</f>
        <v>0</v>
      </c>
      <c r="R2385" s="32">
        <f>R2390</f>
        <v>0</v>
      </c>
      <c r="S2385" s="32">
        <f>S2390</f>
        <v>0</v>
      </c>
      <c r="T2385" s="32">
        <f>T2390</f>
        <v>0</v>
      </c>
      <c r="U2385" s="32">
        <v>0</v>
      </c>
      <c r="V2385" s="32">
        <f t="shared" si="6459"/>
        <v>21426.100000000002</v>
      </c>
      <c r="W2385" s="32">
        <f>W2390</f>
        <v>0</v>
      </c>
      <c r="X2385" s="32">
        <f>X2390</f>
        <v>0</v>
      </c>
      <c r="Y2385" s="32">
        <f>Y2390</f>
        <v>0</v>
      </c>
      <c r="Z2385" s="32">
        <f>Z2390</f>
        <v>0</v>
      </c>
      <c r="AA2385" s="32">
        <f>AA2390</f>
        <v>0</v>
      </c>
      <c r="AB2385" s="32">
        <f>AB2390+AB2386</f>
        <v>4148.0378199999996</v>
      </c>
      <c r="AC2385" s="33">
        <f>AC2390+AC2386</f>
        <v>25413.85988</v>
      </c>
      <c r="AD2385" s="33">
        <f>AD2390+AD2386</f>
        <v>25198.497780000002</v>
      </c>
      <c r="AE2385" s="34">
        <f t="shared" si="6425"/>
        <v>99.152580123535344</v>
      </c>
      <c r="AF2385" s="32">
        <f t="shared" ref="AF2385:AK2385" si="6490">AF2390+AF2386</f>
        <v>25711.748299999999</v>
      </c>
      <c r="AG2385" s="32">
        <f t="shared" si="6490"/>
        <v>0</v>
      </c>
      <c r="AH2385" s="32">
        <f t="shared" si="6490"/>
        <v>0</v>
      </c>
      <c r="AI2385" s="32">
        <f t="shared" si="6490"/>
        <v>0</v>
      </c>
      <c r="AJ2385" s="32">
        <f t="shared" si="6490"/>
        <v>0</v>
      </c>
      <c r="AK2385" s="32">
        <f t="shared" si="6490"/>
        <v>0</v>
      </c>
      <c r="AL2385" s="32">
        <f t="shared" si="6427"/>
        <v>25711.748299999999</v>
      </c>
      <c r="AM2385" s="32">
        <f t="shared" si="6428"/>
        <v>-4285.6482999999971</v>
      </c>
    </row>
    <row r="2386" spans="2:40" ht="31.2" x14ac:dyDescent="0.3">
      <c r="B2386" s="30" t="s">
        <v>847</v>
      </c>
      <c r="C2386" s="30" t="s">
        <v>104</v>
      </c>
      <c r="D2386" s="30" t="s">
        <v>106</v>
      </c>
      <c r="E2386" s="15" t="str">
        <f t="shared" si="6458"/>
        <v>0409</v>
      </c>
      <c r="F2386" s="30" t="s">
        <v>752</v>
      </c>
      <c r="G2386" s="30"/>
      <c r="H2386" s="31" t="s">
        <v>753</v>
      </c>
      <c r="I2386" s="32"/>
      <c r="J2386" s="32"/>
      <c r="K2386" s="32"/>
      <c r="L2386" s="32"/>
      <c r="M2386" s="32"/>
      <c r="N2386" s="32"/>
      <c r="O2386" s="32">
        <f t="shared" ref="O2386:O2390" si="6491">O2387</f>
        <v>0</v>
      </c>
      <c r="P2386" s="32">
        <f t="shared" ref="P2386:P2390" si="6492">P2387</f>
        <v>0</v>
      </c>
      <c r="Q2386" s="32"/>
      <c r="R2386" s="32"/>
      <c r="S2386" s="32"/>
      <c r="T2386" s="32"/>
      <c r="U2386" s="32"/>
      <c r="V2386" s="32">
        <f t="shared" si="6459"/>
        <v>0</v>
      </c>
      <c r="W2386" s="32"/>
      <c r="X2386" s="32"/>
      <c r="Y2386" s="32"/>
      <c r="Z2386" s="32"/>
      <c r="AA2386" s="32"/>
      <c r="AB2386" s="32">
        <f t="shared" ref="AB2386:AB2390" si="6493">AB2387</f>
        <v>0</v>
      </c>
      <c r="AC2386" s="33">
        <f t="shared" ref="AC2386:AC2390" si="6494">AC2387</f>
        <v>3987.7495800000002</v>
      </c>
      <c r="AD2386" s="33">
        <f t="shared" ref="AD2386:AD2390" si="6495">AD2387</f>
        <v>3772.38751</v>
      </c>
      <c r="AE2386" s="34">
        <f t="shared" si="6425"/>
        <v>94.59940837107429</v>
      </c>
      <c r="AF2386" s="32">
        <f t="shared" ref="AF2386:AF2390" si="6496">AF2387</f>
        <v>4285.6379999999999</v>
      </c>
      <c r="AG2386" s="32">
        <f t="shared" ref="AG2386:AG2390" si="6497">AG2387</f>
        <v>0</v>
      </c>
      <c r="AH2386" s="32">
        <f t="shared" ref="AH2386:AH2390" si="6498">AH2387</f>
        <v>0</v>
      </c>
      <c r="AI2386" s="32">
        <f t="shared" ref="AI2386:AI2390" si="6499">AI2387</f>
        <v>0</v>
      </c>
      <c r="AJ2386" s="32">
        <f t="shared" ref="AJ2386:AJ2390" si="6500">AJ2387</f>
        <v>0</v>
      </c>
      <c r="AK2386" s="32">
        <f t="shared" ref="AK2386:AK2390" si="6501">AK2387</f>
        <v>0</v>
      </c>
      <c r="AL2386" s="32">
        <f t="shared" si="6427"/>
        <v>4285.6379999999999</v>
      </c>
      <c r="AM2386" s="32">
        <f t="shared" si="6428"/>
        <v>-4285.6379999999999</v>
      </c>
    </row>
    <row r="2387" spans="2:40" ht="46.8" x14ac:dyDescent="0.3">
      <c r="B2387" s="30" t="s">
        <v>847</v>
      </c>
      <c r="C2387" s="30" t="s">
        <v>104</v>
      </c>
      <c r="D2387" s="30" t="s">
        <v>106</v>
      </c>
      <c r="E2387" s="15" t="str">
        <f t="shared" si="6458"/>
        <v>0409</v>
      </c>
      <c r="F2387" s="30" t="s">
        <v>754</v>
      </c>
      <c r="G2387" s="30"/>
      <c r="H2387" s="31" t="s">
        <v>755</v>
      </c>
      <c r="I2387" s="32"/>
      <c r="J2387" s="32"/>
      <c r="K2387" s="32"/>
      <c r="L2387" s="32"/>
      <c r="M2387" s="32"/>
      <c r="N2387" s="32"/>
      <c r="O2387" s="32">
        <f t="shared" si="6491"/>
        <v>0</v>
      </c>
      <c r="P2387" s="32">
        <f t="shared" si="6492"/>
        <v>0</v>
      </c>
      <c r="Q2387" s="32"/>
      <c r="R2387" s="32"/>
      <c r="S2387" s="32"/>
      <c r="T2387" s="32"/>
      <c r="U2387" s="32"/>
      <c r="V2387" s="32">
        <f t="shared" si="6459"/>
        <v>0</v>
      </c>
      <c r="W2387" s="32"/>
      <c r="X2387" s="32"/>
      <c r="Y2387" s="32"/>
      <c r="Z2387" s="32"/>
      <c r="AA2387" s="32"/>
      <c r="AB2387" s="32">
        <f t="shared" si="6493"/>
        <v>0</v>
      </c>
      <c r="AC2387" s="33">
        <f t="shared" si="6494"/>
        <v>3987.7495800000002</v>
      </c>
      <c r="AD2387" s="33">
        <f t="shared" si="6495"/>
        <v>3772.38751</v>
      </c>
      <c r="AE2387" s="34">
        <f t="shared" si="6425"/>
        <v>94.59940837107429</v>
      </c>
      <c r="AF2387" s="32">
        <f t="shared" si="6496"/>
        <v>4285.6379999999999</v>
      </c>
      <c r="AG2387" s="32">
        <f t="shared" si="6497"/>
        <v>0</v>
      </c>
      <c r="AH2387" s="32">
        <f t="shared" si="6498"/>
        <v>0</v>
      </c>
      <c r="AI2387" s="32">
        <f t="shared" si="6499"/>
        <v>0</v>
      </c>
      <c r="AJ2387" s="32">
        <f t="shared" si="6500"/>
        <v>0</v>
      </c>
      <c r="AK2387" s="32">
        <f t="shared" si="6501"/>
        <v>0</v>
      </c>
      <c r="AL2387" s="32">
        <f t="shared" si="6427"/>
        <v>4285.6379999999999</v>
      </c>
      <c r="AM2387" s="32">
        <f t="shared" si="6428"/>
        <v>-4285.6379999999999</v>
      </c>
    </row>
    <row r="2388" spans="2:40" ht="31.2" x14ac:dyDescent="0.3">
      <c r="B2388" s="30" t="s">
        <v>847</v>
      </c>
      <c r="C2388" s="30" t="s">
        <v>104</v>
      </c>
      <c r="D2388" s="30" t="s">
        <v>106</v>
      </c>
      <c r="E2388" s="15" t="str">
        <f t="shared" si="6458"/>
        <v>0409</v>
      </c>
      <c r="F2388" s="30" t="s">
        <v>754</v>
      </c>
      <c r="G2388" s="30" t="s">
        <v>174</v>
      </c>
      <c r="H2388" s="31" t="s">
        <v>175</v>
      </c>
      <c r="I2388" s="32"/>
      <c r="J2388" s="32"/>
      <c r="K2388" s="32"/>
      <c r="L2388" s="32"/>
      <c r="M2388" s="32"/>
      <c r="N2388" s="32"/>
      <c r="O2388" s="32">
        <f t="shared" si="6491"/>
        <v>0</v>
      </c>
      <c r="P2388" s="32">
        <f t="shared" si="6492"/>
        <v>0</v>
      </c>
      <c r="Q2388" s="32"/>
      <c r="R2388" s="32"/>
      <c r="S2388" s="32"/>
      <c r="T2388" s="32"/>
      <c r="U2388" s="32"/>
      <c r="V2388" s="32">
        <f t="shared" si="6459"/>
        <v>0</v>
      </c>
      <c r="W2388" s="32"/>
      <c r="X2388" s="32"/>
      <c r="Y2388" s="32"/>
      <c r="Z2388" s="32"/>
      <c r="AA2388" s="32"/>
      <c r="AB2388" s="32">
        <f t="shared" si="6493"/>
        <v>0</v>
      </c>
      <c r="AC2388" s="33">
        <f t="shared" si="6494"/>
        <v>3987.7495800000002</v>
      </c>
      <c r="AD2388" s="33">
        <f t="shared" si="6495"/>
        <v>3772.38751</v>
      </c>
      <c r="AE2388" s="34">
        <f t="shared" si="6425"/>
        <v>94.59940837107429</v>
      </c>
      <c r="AF2388" s="32">
        <f t="shared" si="6496"/>
        <v>4285.6379999999999</v>
      </c>
      <c r="AG2388" s="32">
        <f t="shared" si="6497"/>
        <v>0</v>
      </c>
      <c r="AH2388" s="32">
        <f t="shared" si="6498"/>
        <v>0</v>
      </c>
      <c r="AI2388" s="32">
        <f t="shared" si="6499"/>
        <v>0</v>
      </c>
      <c r="AJ2388" s="32">
        <f t="shared" si="6500"/>
        <v>0</v>
      </c>
      <c r="AK2388" s="32">
        <f t="shared" si="6501"/>
        <v>0</v>
      </c>
      <c r="AL2388" s="32">
        <f t="shared" si="6427"/>
        <v>4285.6379999999999</v>
      </c>
      <c r="AM2388" s="32">
        <f t="shared" si="6428"/>
        <v>-4285.6379999999999</v>
      </c>
    </row>
    <row r="2389" spans="2:40" ht="62.4" x14ac:dyDescent="0.3">
      <c r="B2389" s="30" t="s">
        <v>847</v>
      </c>
      <c r="C2389" s="30" t="s">
        <v>104</v>
      </c>
      <c r="D2389" s="30" t="s">
        <v>106</v>
      </c>
      <c r="E2389" s="15" t="str">
        <f t="shared" si="6458"/>
        <v>0409</v>
      </c>
      <c r="F2389" s="30" t="s">
        <v>754</v>
      </c>
      <c r="G2389" s="30" t="s">
        <v>370</v>
      </c>
      <c r="H2389" s="31" t="s">
        <v>371</v>
      </c>
      <c r="I2389" s="32"/>
      <c r="J2389" s="32"/>
      <c r="K2389" s="32"/>
      <c r="L2389" s="32"/>
      <c r="M2389" s="32"/>
      <c r="N2389" s="32"/>
      <c r="O2389" s="32">
        <v>0</v>
      </c>
      <c r="P2389" s="32">
        <v>0</v>
      </c>
      <c r="Q2389" s="32"/>
      <c r="R2389" s="32"/>
      <c r="S2389" s="32"/>
      <c r="T2389" s="32"/>
      <c r="U2389" s="32"/>
      <c r="V2389" s="32">
        <f t="shared" si="6459"/>
        <v>0</v>
      </c>
      <c r="W2389" s="32"/>
      <c r="X2389" s="32"/>
      <c r="Y2389" s="32"/>
      <c r="Z2389" s="32"/>
      <c r="AA2389" s="32"/>
      <c r="AB2389" s="32">
        <v>0</v>
      </c>
      <c r="AC2389" s="33">
        <v>3987.7495800000002</v>
      </c>
      <c r="AD2389" s="33">
        <v>3772.38751</v>
      </c>
      <c r="AE2389" s="34">
        <f t="shared" si="6425"/>
        <v>94.59940837107429</v>
      </c>
      <c r="AF2389" s="32">
        <v>4285.6379999999999</v>
      </c>
      <c r="AG2389" s="32">
        <v>0</v>
      </c>
      <c r="AH2389" s="32">
        <v>0</v>
      </c>
      <c r="AI2389" s="32">
        <v>0</v>
      </c>
      <c r="AJ2389" s="32">
        <v>0</v>
      </c>
      <c r="AK2389" s="32">
        <v>0</v>
      </c>
      <c r="AL2389" s="32">
        <f t="shared" si="6427"/>
        <v>4285.6379999999999</v>
      </c>
      <c r="AM2389" s="32">
        <f t="shared" si="6428"/>
        <v>-4285.6379999999999</v>
      </c>
    </row>
    <row r="2390" spans="2:40" ht="31.2" x14ac:dyDescent="0.3">
      <c r="B2390" s="30" t="s">
        <v>847</v>
      </c>
      <c r="C2390" s="30" t="s">
        <v>104</v>
      </c>
      <c r="D2390" s="30" t="s">
        <v>106</v>
      </c>
      <c r="E2390" s="15" t="str">
        <f t="shared" si="6458"/>
        <v>0409</v>
      </c>
      <c r="F2390" s="30" t="s">
        <v>756</v>
      </c>
      <c r="G2390" s="30"/>
      <c r="H2390" s="31" t="s">
        <v>757</v>
      </c>
      <c r="I2390" s="32">
        <f t="shared" ref="I2390:N2390" si="6502">I2391</f>
        <v>40583.4</v>
      </c>
      <c r="J2390" s="32">
        <f t="shared" si="6502"/>
        <v>0</v>
      </c>
      <c r="K2390" s="32">
        <f t="shared" si="6502"/>
        <v>0</v>
      </c>
      <c r="L2390" s="32">
        <f t="shared" si="6502"/>
        <v>-19157.3</v>
      </c>
      <c r="M2390" s="32">
        <f t="shared" si="6502"/>
        <v>0</v>
      </c>
      <c r="N2390" s="32">
        <f t="shared" si="6502"/>
        <v>0</v>
      </c>
      <c r="O2390" s="32">
        <f t="shared" si="6491"/>
        <v>0</v>
      </c>
      <c r="P2390" s="32">
        <f t="shared" si="6492"/>
        <v>0</v>
      </c>
      <c r="Q2390" s="32">
        <f>Q2391</f>
        <v>0</v>
      </c>
      <c r="R2390" s="32">
        <f>R2391</f>
        <v>0</v>
      </c>
      <c r="S2390" s="32">
        <f>S2391</f>
        <v>0</v>
      </c>
      <c r="T2390" s="32">
        <f>T2391</f>
        <v>0</v>
      </c>
      <c r="U2390" s="32">
        <v>0</v>
      </c>
      <c r="V2390" s="32">
        <f t="shared" si="6459"/>
        <v>21426.100000000002</v>
      </c>
      <c r="W2390" s="32">
        <f>W2391</f>
        <v>0</v>
      </c>
      <c r="X2390" s="32">
        <f>X2391</f>
        <v>0</v>
      </c>
      <c r="Y2390" s="32">
        <f>Y2391</f>
        <v>0</v>
      </c>
      <c r="Z2390" s="32">
        <f>Z2391</f>
        <v>0</v>
      </c>
      <c r="AA2390" s="32">
        <f>AA2391</f>
        <v>0</v>
      </c>
      <c r="AB2390" s="32">
        <f t="shared" si="6493"/>
        <v>4148.0378199999996</v>
      </c>
      <c r="AC2390" s="33">
        <f t="shared" si="6494"/>
        <v>21426.1103</v>
      </c>
      <c r="AD2390" s="33">
        <f t="shared" si="6495"/>
        <v>21426.110270000001</v>
      </c>
      <c r="AE2390" s="34">
        <f t="shared" si="6425"/>
        <v>99.99999985998393</v>
      </c>
      <c r="AF2390" s="32">
        <f t="shared" si="6496"/>
        <v>21426.1103</v>
      </c>
      <c r="AG2390" s="32">
        <f t="shared" si="6497"/>
        <v>0</v>
      </c>
      <c r="AH2390" s="32">
        <f t="shared" si="6498"/>
        <v>0</v>
      </c>
      <c r="AI2390" s="32">
        <f t="shared" si="6499"/>
        <v>0</v>
      </c>
      <c r="AJ2390" s="32">
        <f t="shared" si="6500"/>
        <v>0</v>
      </c>
      <c r="AK2390" s="32">
        <f t="shared" si="6501"/>
        <v>0</v>
      </c>
      <c r="AL2390" s="32">
        <f t="shared" si="6427"/>
        <v>21426.1103</v>
      </c>
      <c r="AM2390" s="32">
        <f t="shared" si="6428"/>
        <v>-1.0299999998096609E-2</v>
      </c>
    </row>
    <row r="2391" spans="2:40" ht="31.2" x14ac:dyDescent="0.3">
      <c r="B2391" s="30" t="s">
        <v>847</v>
      </c>
      <c r="C2391" s="30" t="s">
        <v>104</v>
      </c>
      <c r="D2391" s="30" t="s">
        <v>106</v>
      </c>
      <c r="E2391" s="15" t="str">
        <f t="shared" si="6458"/>
        <v>0409</v>
      </c>
      <c r="F2391" s="30" t="s">
        <v>758</v>
      </c>
      <c r="G2391" s="30"/>
      <c r="H2391" s="31" t="s">
        <v>759</v>
      </c>
      <c r="I2391" s="32">
        <f t="shared" ref="I2391:T2391" si="6503">I2392+I2394</f>
        <v>40583.4</v>
      </c>
      <c r="J2391" s="32">
        <f t="shared" si="6503"/>
        <v>0</v>
      </c>
      <c r="K2391" s="32">
        <f t="shared" si="6503"/>
        <v>0</v>
      </c>
      <c r="L2391" s="32">
        <f t="shared" si="6503"/>
        <v>-19157.3</v>
      </c>
      <c r="M2391" s="32">
        <f t="shared" si="6503"/>
        <v>0</v>
      </c>
      <c r="N2391" s="32">
        <f t="shared" si="6503"/>
        <v>0</v>
      </c>
      <c r="O2391" s="32">
        <f t="shared" si="6503"/>
        <v>0</v>
      </c>
      <c r="P2391" s="32">
        <f t="shared" si="6503"/>
        <v>0</v>
      </c>
      <c r="Q2391" s="32">
        <f t="shared" si="6503"/>
        <v>0</v>
      </c>
      <c r="R2391" s="32">
        <f t="shared" si="6503"/>
        <v>0</v>
      </c>
      <c r="S2391" s="32">
        <f t="shared" si="6503"/>
        <v>0</v>
      </c>
      <c r="T2391" s="32">
        <f t="shared" si="6503"/>
        <v>0</v>
      </c>
      <c r="U2391" s="32">
        <v>0</v>
      </c>
      <c r="V2391" s="32">
        <f t="shared" si="6459"/>
        <v>21426.100000000002</v>
      </c>
      <c r="W2391" s="32">
        <f t="shared" ref="W2391:AD2391" si="6504">W2392+W2394</f>
        <v>0</v>
      </c>
      <c r="X2391" s="32">
        <f t="shared" si="6504"/>
        <v>0</v>
      </c>
      <c r="Y2391" s="32">
        <f t="shared" si="6504"/>
        <v>0</v>
      </c>
      <c r="Z2391" s="32">
        <f t="shared" si="6504"/>
        <v>0</v>
      </c>
      <c r="AA2391" s="32">
        <f t="shared" si="6504"/>
        <v>0</v>
      </c>
      <c r="AB2391" s="32">
        <f t="shared" si="6504"/>
        <v>4148.0378199999996</v>
      </c>
      <c r="AC2391" s="33">
        <f t="shared" si="6504"/>
        <v>21426.1103</v>
      </c>
      <c r="AD2391" s="33">
        <f t="shared" si="6504"/>
        <v>21426.110270000001</v>
      </c>
      <c r="AE2391" s="34">
        <f t="shared" si="6425"/>
        <v>99.99999985998393</v>
      </c>
      <c r="AF2391" s="32">
        <f t="shared" ref="AF2391:AK2391" si="6505">AF2392+AF2394</f>
        <v>21426.1103</v>
      </c>
      <c r="AG2391" s="32">
        <f t="shared" si="6505"/>
        <v>0</v>
      </c>
      <c r="AH2391" s="32">
        <f t="shared" si="6505"/>
        <v>0</v>
      </c>
      <c r="AI2391" s="32">
        <f t="shared" si="6505"/>
        <v>0</v>
      </c>
      <c r="AJ2391" s="32">
        <f t="shared" si="6505"/>
        <v>0</v>
      </c>
      <c r="AK2391" s="32">
        <f t="shared" si="6505"/>
        <v>0</v>
      </c>
      <c r="AL2391" s="32">
        <f t="shared" si="6427"/>
        <v>21426.1103</v>
      </c>
      <c r="AM2391" s="32">
        <f t="shared" si="6428"/>
        <v>-1.0299999998096609E-2</v>
      </c>
    </row>
    <row r="2392" spans="2:40" ht="31.2" x14ac:dyDescent="0.3">
      <c r="B2392" s="30" t="s">
        <v>847</v>
      </c>
      <c r="C2392" s="30" t="s">
        <v>104</v>
      </c>
      <c r="D2392" s="30" t="s">
        <v>106</v>
      </c>
      <c r="E2392" s="15" t="str">
        <f t="shared" si="6458"/>
        <v>0409</v>
      </c>
      <c r="F2392" s="30" t="s">
        <v>758</v>
      </c>
      <c r="G2392" s="30" t="s">
        <v>174</v>
      </c>
      <c r="H2392" s="31" t="s">
        <v>175</v>
      </c>
      <c r="I2392" s="32">
        <f t="shared" ref="I2392:T2392" si="6506">I2393</f>
        <v>40583.4</v>
      </c>
      <c r="J2392" s="32">
        <f t="shared" si="6506"/>
        <v>0</v>
      </c>
      <c r="K2392" s="32">
        <f t="shared" si="6506"/>
        <v>0</v>
      </c>
      <c r="L2392" s="32">
        <f t="shared" si="6506"/>
        <v>-19157.3</v>
      </c>
      <c r="M2392" s="32">
        <f t="shared" si="6506"/>
        <v>0</v>
      </c>
      <c r="N2392" s="32">
        <f t="shared" si="6506"/>
        <v>0</v>
      </c>
      <c r="O2392" s="32">
        <f t="shared" si="6506"/>
        <v>0</v>
      </c>
      <c r="P2392" s="32">
        <f t="shared" si="6506"/>
        <v>0</v>
      </c>
      <c r="Q2392" s="32">
        <f t="shared" si="6506"/>
        <v>0</v>
      </c>
      <c r="R2392" s="32">
        <f t="shared" si="6506"/>
        <v>0</v>
      </c>
      <c r="S2392" s="32">
        <f t="shared" si="6506"/>
        <v>0</v>
      </c>
      <c r="T2392" s="32">
        <f t="shared" si="6506"/>
        <v>0</v>
      </c>
      <c r="U2392" s="32">
        <v>0</v>
      </c>
      <c r="V2392" s="32">
        <f t="shared" si="6459"/>
        <v>21426.100000000002</v>
      </c>
      <c r="W2392" s="32">
        <f t="shared" ref="W2392:AD2392" si="6507">W2393</f>
        <v>0</v>
      </c>
      <c r="X2392" s="32">
        <f t="shared" si="6507"/>
        <v>0</v>
      </c>
      <c r="Y2392" s="32">
        <f t="shared" si="6507"/>
        <v>0</v>
      </c>
      <c r="Z2392" s="32">
        <f t="shared" si="6507"/>
        <v>0</v>
      </c>
      <c r="AA2392" s="32">
        <f t="shared" si="6507"/>
        <v>0</v>
      </c>
      <c r="AB2392" s="32">
        <f t="shared" si="6507"/>
        <v>4148.0378199999996</v>
      </c>
      <c r="AC2392" s="33">
        <f t="shared" si="6507"/>
        <v>7766.7599499999997</v>
      </c>
      <c r="AD2392" s="33">
        <f t="shared" si="6507"/>
        <v>7766.7599200000004</v>
      </c>
      <c r="AE2392" s="34">
        <f t="shared" si="6425"/>
        <v>99.999999613738552</v>
      </c>
      <c r="AF2392" s="32">
        <f t="shared" ref="AF2392:AK2392" si="6508">AF2393</f>
        <v>7466.22991</v>
      </c>
      <c r="AG2392" s="32">
        <f t="shared" si="6508"/>
        <v>0</v>
      </c>
      <c r="AH2392" s="32">
        <f t="shared" si="6508"/>
        <v>0</v>
      </c>
      <c r="AI2392" s="32">
        <f t="shared" si="6508"/>
        <v>0</v>
      </c>
      <c r="AJ2392" s="32">
        <f t="shared" si="6508"/>
        <v>0</v>
      </c>
      <c r="AK2392" s="32">
        <f t="shared" si="6508"/>
        <v>0</v>
      </c>
      <c r="AL2392" s="32">
        <f t="shared" si="6427"/>
        <v>7466.22991</v>
      </c>
      <c r="AM2392" s="32">
        <f t="shared" si="6428"/>
        <v>13959.870090000002</v>
      </c>
    </row>
    <row r="2393" spans="2:40" ht="62.4" x14ac:dyDescent="0.3">
      <c r="B2393" s="30" t="s">
        <v>847</v>
      </c>
      <c r="C2393" s="30" t="s">
        <v>104</v>
      </c>
      <c r="D2393" s="30" t="s">
        <v>106</v>
      </c>
      <c r="E2393" s="15" t="str">
        <f t="shared" si="6458"/>
        <v>0409</v>
      </c>
      <c r="F2393" s="30" t="s">
        <v>758</v>
      </c>
      <c r="G2393" s="30" t="s">
        <v>370</v>
      </c>
      <c r="H2393" s="31" t="s">
        <v>371</v>
      </c>
      <c r="I2393" s="32">
        <v>40583.4</v>
      </c>
      <c r="J2393" s="32"/>
      <c r="K2393" s="32"/>
      <c r="L2393" s="32">
        <v>-19157.3</v>
      </c>
      <c r="M2393" s="32"/>
      <c r="N2393" s="32"/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2">
        <v>0</v>
      </c>
      <c r="V2393" s="32">
        <f t="shared" si="6459"/>
        <v>21426.100000000002</v>
      </c>
      <c r="W2393" s="32"/>
      <c r="X2393" s="32"/>
      <c r="Y2393" s="32"/>
      <c r="Z2393" s="32"/>
      <c r="AA2393" s="32"/>
      <c r="AB2393" s="32">
        <v>4148.0378199999996</v>
      </c>
      <c r="AC2393" s="33">
        <v>7766.7599499999997</v>
      </c>
      <c r="AD2393" s="33">
        <v>7766.7599200000004</v>
      </c>
      <c r="AE2393" s="34">
        <f t="shared" si="6425"/>
        <v>99.999999613738552</v>
      </c>
      <c r="AF2393" s="32">
        <v>7466.22991</v>
      </c>
      <c r="AG2393" s="32">
        <v>0</v>
      </c>
      <c r="AH2393" s="32">
        <v>0</v>
      </c>
      <c r="AI2393" s="32">
        <v>0</v>
      </c>
      <c r="AJ2393" s="32">
        <v>0</v>
      </c>
      <c r="AK2393" s="32">
        <v>0</v>
      </c>
      <c r="AL2393" s="32">
        <f t="shared" si="6427"/>
        <v>7466.22991</v>
      </c>
      <c r="AM2393" s="32">
        <f t="shared" si="6428"/>
        <v>13959.870090000002</v>
      </c>
      <c r="AN2393" s="12"/>
    </row>
    <row r="2394" spans="2:40" x14ac:dyDescent="0.3">
      <c r="B2394" s="30" t="s">
        <v>847</v>
      </c>
      <c r="C2394" s="30" t="s">
        <v>104</v>
      </c>
      <c r="D2394" s="30" t="s">
        <v>106</v>
      </c>
      <c r="E2394" s="15" t="str">
        <f t="shared" si="6458"/>
        <v>0409</v>
      </c>
      <c r="F2394" s="30" t="s">
        <v>758</v>
      </c>
      <c r="G2394" s="30" t="s">
        <v>56</v>
      </c>
      <c r="H2394" s="31" t="s">
        <v>57</v>
      </c>
      <c r="I2394" s="32">
        <f t="shared" ref="I2394:T2394" si="6509">I2395</f>
        <v>0</v>
      </c>
      <c r="J2394" s="32">
        <f t="shared" si="6509"/>
        <v>0</v>
      </c>
      <c r="K2394" s="32">
        <f t="shared" si="6509"/>
        <v>0</v>
      </c>
      <c r="L2394" s="32">
        <f t="shared" si="6509"/>
        <v>0</v>
      </c>
      <c r="M2394" s="32">
        <f t="shared" si="6509"/>
        <v>0</v>
      </c>
      <c r="N2394" s="32">
        <f t="shared" si="6509"/>
        <v>0</v>
      </c>
      <c r="O2394" s="32">
        <f t="shared" si="6509"/>
        <v>0</v>
      </c>
      <c r="P2394" s="32">
        <f t="shared" si="6509"/>
        <v>0</v>
      </c>
      <c r="Q2394" s="32">
        <f t="shared" si="6509"/>
        <v>0</v>
      </c>
      <c r="R2394" s="32">
        <f t="shared" si="6509"/>
        <v>0</v>
      </c>
      <c r="S2394" s="32">
        <f t="shared" si="6509"/>
        <v>0</v>
      </c>
      <c r="T2394" s="32">
        <f t="shared" si="6509"/>
        <v>0</v>
      </c>
      <c r="U2394" s="32">
        <v>0</v>
      </c>
      <c r="V2394" s="32">
        <f t="shared" si="6459"/>
        <v>0</v>
      </c>
      <c r="W2394" s="32">
        <f t="shared" ref="W2394:AD2394" si="6510">W2395</f>
        <v>0</v>
      </c>
      <c r="X2394" s="32">
        <f t="shared" si="6510"/>
        <v>0</v>
      </c>
      <c r="Y2394" s="32">
        <f t="shared" si="6510"/>
        <v>0</v>
      </c>
      <c r="Z2394" s="32">
        <f t="shared" si="6510"/>
        <v>0</v>
      </c>
      <c r="AA2394" s="32">
        <f t="shared" si="6510"/>
        <v>0</v>
      </c>
      <c r="AB2394" s="32">
        <f t="shared" si="6510"/>
        <v>0</v>
      </c>
      <c r="AC2394" s="33">
        <f t="shared" si="6510"/>
        <v>13659.350350000001</v>
      </c>
      <c r="AD2394" s="33">
        <f t="shared" si="6510"/>
        <v>13659.350350000001</v>
      </c>
      <c r="AE2394" s="34">
        <f t="shared" si="6425"/>
        <v>100</v>
      </c>
      <c r="AF2394" s="32">
        <f t="shared" ref="AF2394:AK2394" si="6511">AF2395</f>
        <v>13959.88039</v>
      </c>
      <c r="AG2394" s="32">
        <f t="shared" si="6511"/>
        <v>0</v>
      </c>
      <c r="AH2394" s="32">
        <f t="shared" si="6511"/>
        <v>0</v>
      </c>
      <c r="AI2394" s="32">
        <f t="shared" si="6511"/>
        <v>0</v>
      </c>
      <c r="AJ2394" s="32">
        <f t="shared" si="6511"/>
        <v>0</v>
      </c>
      <c r="AK2394" s="32">
        <f t="shared" si="6511"/>
        <v>0</v>
      </c>
      <c r="AL2394" s="32">
        <f t="shared" si="6427"/>
        <v>13959.88039</v>
      </c>
      <c r="AM2394" s="32">
        <f t="shared" si="6428"/>
        <v>-13959.88039</v>
      </c>
    </row>
    <row r="2395" spans="2:40" ht="62.4" x14ac:dyDescent="0.3">
      <c r="B2395" s="30" t="s">
        <v>847</v>
      </c>
      <c r="C2395" s="30" t="s">
        <v>104</v>
      </c>
      <c r="D2395" s="30" t="s">
        <v>106</v>
      </c>
      <c r="E2395" s="15" t="str">
        <f t="shared" si="6458"/>
        <v>0409</v>
      </c>
      <c r="F2395" s="30" t="s">
        <v>758</v>
      </c>
      <c r="G2395" s="30" t="s">
        <v>472</v>
      </c>
      <c r="H2395" s="31" t="s">
        <v>473</v>
      </c>
      <c r="I2395" s="32"/>
      <c r="J2395" s="32"/>
      <c r="K2395" s="32"/>
      <c r="L2395" s="32"/>
      <c r="M2395" s="32"/>
      <c r="N2395" s="32"/>
      <c r="O2395" s="32">
        <v>0</v>
      </c>
      <c r="P2395" s="32">
        <v>0</v>
      </c>
      <c r="Q2395" s="32">
        <v>0</v>
      </c>
      <c r="R2395" s="32">
        <v>0</v>
      </c>
      <c r="S2395" s="32">
        <v>0</v>
      </c>
      <c r="T2395" s="32">
        <v>0</v>
      </c>
      <c r="U2395" s="32">
        <v>0</v>
      </c>
      <c r="V2395" s="32">
        <f t="shared" si="6459"/>
        <v>0</v>
      </c>
      <c r="W2395" s="32"/>
      <c r="X2395" s="32"/>
      <c r="Y2395" s="32"/>
      <c r="Z2395" s="32"/>
      <c r="AA2395" s="32"/>
      <c r="AB2395" s="32">
        <v>0</v>
      </c>
      <c r="AC2395" s="33">
        <v>13659.350350000001</v>
      </c>
      <c r="AD2395" s="33">
        <v>13659.350350000001</v>
      </c>
      <c r="AE2395" s="34">
        <f t="shared" si="6425"/>
        <v>100</v>
      </c>
      <c r="AF2395" s="32">
        <v>13959.88039</v>
      </c>
      <c r="AG2395" s="32">
        <v>0</v>
      </c>
      <c r="AH2395" s="32">
        <v>0</v>
      </c>
      <c r="AI2395" s="32">
        <v>0</v>
      </c>
      <c r="AJ2395" s="32">
        <v>0</v>
      </c>
      <c r="AK2395" s="32">
        <v>0</v>
      </c>
      <c r="AL2395" s="32">
        <f t="shared" si="6427"/>
        <v>13959.88039</v>
      </c>
      <c r="AM2395" s="32">
        <f t="shared" si="6428"/>
        <v>-13959.88039</v>
      </c>
      <c r="AN2395" s="12"/>
    </row>
    <row r="2396" spans="2:40" ht="31.2" x14ac:dyDescent="0.3">
      <c r="B2396" s="30" t="s">
        <v>847</v>
      </c>
      <c r="C2396" s="30" t="s">
        <v>104</v>
      </c>
      <c r="D2396" s="30" t="s">
        <v>106</v>
      </c>
      <c r="E2396" s="15" t="str">
        <f t="shared" si="6458"/>
        <v>0409</v>
      </c>
      <c r="F2396" s="30" t="s">
        <v>760</v>
      </c>
      <c r="G2396" s="30"/>
      <c r="H2396" s="31" t="s">
        <v>761</v>
      </c>
      <c r="I2396" s="32">
        <f t="shared" ref="I2396:I2398" si="6512">I2397</f>
        <v>16166.3</v>
      </c>
      <c r="J2396" s="32">
        <f t="shared" ref="J2396:J2398" si="6513">J2397</f>
        <v>16166.3</v>
      </c>
      <c r="K2396" s="32">
        <f t="shared" ref="K2396:K2398" si="6514">K2397</f>
        <v>16166.3</v>
      </c>
      <c r="L2396" s="32">
        <f t="shared" ref="L2396:L2398" si="6515">L2397</f>
        <v>0</v>
      </c>
      <c r="M2396" s="32">
        <f t="shared" ref="M2396:M2398" si="6516">M2397</f>
        <v>0</v>
      </c>
      <c r="N2396" s="32">
        <f t="shared" ref="N2396:N2398" si="6517">N2397</f>
        <v>0</v>
      </c>
      <c r="O2396" s="32">
        <f t="shared" ref="O2396:O2398" si="6518">O2397</f>
        <v>0</v>
      </c>
      <c r="P2396" s="32">
        <f t="shared" ref="P2396:P2398" si="6519">P2397</f>
        <v>0</v>
      </c>
      <c r="Q2396" s="32">
        <f t="shared" ref="Q2396:Q2398" si="6520">Q2397</f>
        <v>0</v>
      </c>
      <c r="R2396" s="32">
        <f t="shared" ref="R2396:R2398" si="6521">R2397</f>
        <v>0</v>
      </c>
      <c r="S2396" s="32">
        <f t="shared" ref="S2396:S2398" si="6522">S2397</f>
        <v>0</v>
      </c>
      <c r="T2396" s="32">
        <f t="shared" ref="T2396:T2398" si="6523">T2397</f>
        <v>0</v>
      </c>
      <c r="U2396" s="32">
        <v>0</v>
      </c>
      <c r="V2396" s="32">
        <f t="shared" si="6459"/>
        <v>16166.3</v>
      </c>
      <c r="W2396" s="32">
        <f t="shared" ref="W2396:W2398" si="6524">W2397</f>
        <v>0</v>
      </c>
      <c r="X2396" s="32">
        <f t="shared" ref="X2396:X2398" si="6525">X2397</f>
        <v>0</v>
      </c>
      <c r="Y2396" s="32">
        <f t="shared" ref="Y2396:Y2398" si="6526">Y2397</f>
        <v>0</v>
      </c>
      <c r="Z2396" s="32">
        <f t="shared" ref="Z2396:Z2398" si="6527">Z2397</f>
        <v>0</v>
      </c>
      <c r="AA2396" s="32">
        <f t="shared" ref="AA2396:AA2398" si="6528">AA2397</f>
        <v>0</v>
      </c>
      <c r="AB2396" s="32">
        <f t="shared" ref="AB2396:AB2398" si="6529">AB2397</f>
        <v>0</v>
      </c>
      <c r="AC2396" s="33">
        <f t="shared" ref="AC2396:AC2398" si="6530">AC2397</f>
        <v>13227</v>
      </c>
      <c r="AD2396" s="33">
        <f t="shared" ref="AD2396:AD2398" si="6531">AD2397</f>
        <v>11728.324689999999</v>
      </c>
      <c r="AE2396" s="34">
        <f t="shared" si="6425"/>
        <v>88.669575035911379</v>
      </c>
      <c r="AF2396" s="32">
        <f t="shared" ref="AF2396:AF2398" si="6532">AF2397</f>
        <v>13227</v>
      </c>
      <c r="AG2396" s="32">
        <f t="shared" ref="AG2396:AG2398" si="6533">AG2397</f>
        <v>0</v>
      </c>
      <c r="AH2396" s="32">
        <f t="shared" ref="AH2396:AH2398" si="6534">AH2397</f>
        <v>0</v>
      </c>
      <c r="AI2396" s="32">
        <f t="shared" ref="AI2396:AI2398" si="6535">AI2397</f>
        <v>0</v>
      </c>
      <c r="AJ2396" s="32">
        <f t="shared" ref="AJ2396:AJ2398" si="6536">AJ2397</f>
        <v>0</v>
      </c>
      <c r="AK2396" s="32">
        <f t="shared" ref="AK2396:AK2398" si="6537">AK2397</f>
        <v>0</v>
      </c>
      <c r="AL2396" s="32">
        <f t="shared" si="6427"/>
        <v>13227</v>
      </c>
      <c r="AM2396" s="32">
        <f t="shared" si="6428"/>
        <v>2939.2999999999993</v>
      </c>
    </row>
    <row r="2397" spans="2:40" ht="31.2" x14ac:dyDescent="0.3">
      <c r="B2397" s="30" t="s">
        <v>847</v>
      </c>
      <c r="C2397" s="30" t="s">
        <v>104</v>
      </c>
      <c r="D2397" s="30" t="s">
        <v>106</v>
      </c>
      <c r="E2397" s="15" t="str">
        <f t="shared" si="6458"/>
        <v>0409</v>
      </c>
      <c r="F2397" s="30" t="s">
        <v>762</v>
      </c>
      <c r="G2397" s="30"/>
      <c r="H2397" s="31" t="s">
        <v>763</v>
      </c>
      <c r="I2397" s="32">
        <f t="shared" si="6512"/>
        <v>16166.3</v>
      </c>
      <c r="J2397" s="32">
        <f t="shared" si="6513"/>
        <v>16166.3</v>
      </c>
      <c r="K2397" s="32">
        <f t="shared" si="6514"/>
        <v>16166.3</v>
      </c>
      <c r="L2397" s="32">
        <f t="shared" si="6515"/>
        <v>0</v>
      </c>
      <c r="M2397" s="32">
        <f t="shared" si="6516"/>
        <v>0</v>
      </c>
      <c r="N2397" s="32">
        <f t="shared" si="6517"/>
        <v>0</v>
      </c>
      <c r="O2397" s="32">
        <f t="shared" si="6518"/>
        <v>0</v>
      </c>
      <c r="P2397" s="32">
        <f t="shared" si="6519"/>
        <v>0</v>
      </c>
      <c r="Q2397" s="32">
        <f t="shared" si="6520"/>
        <v>0</v>
      </c>
      <c r="R2397" s="32">
        <f t="shared" si="6521"/>
        <v>0</v>
      </c>
      <c r="S2397" s="32">
        <f t="shared" si="6522"/>
        <v>0</v>
      </c>
      <c r="T2397" s="32">
        <f t="shared" si="6523"/>
        <v>0</v>
      </c>
      <c r="U2397" s="32">
        <v>0</v>
      </c>
      <c r="V2397" s="32">
        <f t="shared" si="6459"/>
        <v>16166.3</v>
      </c>
      <c r="W2397" s="32">
        <f t="shared" si="6524"/>
        <v>0</v>
      </c>
      <c r="X2397" s="32">
        <f t="shared" si="6525"/>
        <v>0</v>
      </c>
      <c r="Y2397" s="32">
        <f t="shared" si="6526"/>
        <v>0</v>
      </c>
      <c r="Z2397" s="32">
        <f t="shared" si="6527"/>
        <v>0</v>
      </c>
      <c r="AA2397" s="32">
        <f t="shared" si="6528"/>
        <v>0</v>
      </c>
      <c r="AB2397" s="32">
        <f t="shared" si="6529"/>
        <v>0</v>
      </c>
      <c r="AC2397" s="33">
        <f t="shared" si="6530"/>
        <v>13227</v>
      </c>
      <c r="AD2397" s="33">
        <f t="shared" si="6531"/>
        <v>11728.324689999999</v>
      </c>
      <c r="AE2397" s="34">
        <f t="shared" si="6425"/>
        <v>88.669575035911379</v>
      </c>
      <c r="AF2397" s="32">
        <f t="shared" si="6532"/>
        <v>13227</v>
      </c>
      <c r="AG2397" s="32">
        <f t="shared" si="6533"/>
        <v>0</v>
      </c>
      <c r="AH2397" s="32">
        <f t="shared" si="6534"/>
        <v>0</v>
      </c>
      <c r="AI2397" s="32">
        <f t="shared" si="6535"/>
        <v>0</v>
      </c>
      <c r="AJ2397" s="32">
        <f t="shared" si="6536"/>
        <v>0</v>
      </c>
      <c r="AK2397" s="32">
        <f t="shared" si="6537"/>
        <v>0</v>
      </c>
      <c r="AL2397" s="32">
        <f t="shared" si="6427"/>
        <v>13227</v>
      </c>
      <c r="AM2397" s="32">
        <f t="shared" si="6428"/>
        <v>2939.2999999999993</v>
      </c>
    </row>
    <row r="2398" spans="2:40" ht="46.8" x14ac:dyDescent="0.3">
      <c r="B2398" s="30" t="s">
        <v>847</v>
      </c>
      <c r="C2398" s="30" t="s">
        <v>104</v>
      </c>
      <c r="D2398" s="30" t="s">
        <v>106</v>
      </c>
      <c r="E2398" s="15" t="str">
        <f t="shared" si="6458"/>
        <v>0409</v>
      </c>
      <c r="F2398" s="30" t="s">
        <v>764</v>
      </c>
      <c r="G2398" s="30"/>
      <c r="H2398" s="31" t="s">
        <v>765</v>
      </c>
      <c r="I2398" s="32">
        <f t="shared" si="6512"/>
        <v>16166.3</v>
      </c>
      <c r="J2398" s="32">
        <f t="shared" si="6513"/>
        <v>16166.3</v>
      </c>
      <c r="K2398" s="32">
        <f t="shared" si="6514"/>
        <v>16166.3</v>
      </c>
      <c r="L2398" s="32">
        <f t="shared" si="6515"/>
        <v>0</v>
      </c>
      <c r="M2398" s="32">
        <f t="shared" si="6516"/>
        <v>0</v>
      </c>
      <c r="N2398" s="32">
        <f t="shared" si="6517"/>
        <v>0</v>
      </c>
      <c r="O2398" s="32">
        <f t="shared" si="6518"/>
        <v>0</v>
      </c>
      <c r="P2398" s="32">
        <f t="shared" si="6519"/>
        <v>0</v>
      </c>
      <c r="Q2398" s="32">
        <f t="shared" si="6520"/>
        <v>0</v>
      </c>
      <c r="R2398" s="32">
        <f t="shared" si="6521"/>
        <v>0</v>
      </c>
      <c r="S2398" s="32">
        <f t="shared" si="6522"/>
        <v>0</v>
      </c>
      <c r="T2398" s="32">
        <f t="shared" si="6523"/>
        <v>0</v>
      </c>
      <c r="U2398" s="32">
        <v>0</v>
      </c>
      <c r="V2398" s="32">
        <f t="shared" si="6459"/>
        <v>16166.3</v>
      </c>
      <c r="W2398" s="32">
        <f t="shared" si="6524"/>
        <v>0</v>
      </c>
      <c r="X2398" s="32">
        <f t="shared" si="6525"/>
        <v>0</v>
      </c>
      <c r="Y2398" s="32">
        <f t="shared" si="6526"/>
        <v>0</v>
      </c>
      <c r="Z2398" s="32">
        <f t="shared" si="6527"/>
        <v>0</v>
      </c>
      <c r="AA2398" s="32">
        <f t="shared" si="6528"/>
        <v>0</v>
      </c>
      <c r="AB2398" s="32">
        <f t="shared" si="6529"/>
        <v>0</v>
      </c>
      <c r="AC2398" s="33">
        <f t="shared" si="6530"/>
        <v>13227</v>
      </c>
      <c r="AD2398" s="33">
        <f t="shared" si="6531"/>
        <v>11728.324689999999</v>
      </c>
      <c r="AE2398" s="34">
        <f t="shared" si="6425"/>
        <v>88.669575035911379</v>
      </c>
      <c r="AF2398" s="32">
        <f t="shared" si="6532"/>
        <v>13227</v>
      </c>
      <c r="AG2398" s="32">
        <f t="shared" si="6533"/>
        <v>0</v>
      </c>
      <c r="AH2398" s="32">
        <f t="shared" si="6534"/>
        <v>0</v>
      </c>
      <c r="AI2398" s="32">
        <f t="shared" si="6535"/>
        <v>0</v>
      </c>
      <c r="AJ2398" s="32">
        <f t="shared" si="6536"/>
        <v>0</v>
      </c>
      <c r="AK2398" s="32">
        <f t="shared" si="6537"/>
        <v>0</v>
      </c>
      <c r="AL2398" s="32">
        <f t="shared" si="6427"/>
        <v>13227</v>
      </c>
      <c r="AM2398" s="32">
        <f t="shared" si="6428"/>
        <v>2939.2999999999993</v>
      </c>
    </row>
    <row r="2399" spans="2:40" ht="31.2" x14ac:dyDescent="0.3">
      <c r="B2399" s="30" t="s">
        <v>847</v>
      </c>
      <c r="C2399" s="30" t="s">
        <v>104</v>
      </c>
      <c r="D2399" s="30" t="s">
        <v>106</v>
      </c>
      <c r="E2399" s="15" t="str">
        <f t="shared" si="6458"/>
        <v>0409</v>
      </c>
      <c r="F2399" s="30" t="s">
        <v>766</v>
      </c>
      <c r="G2399" s="30"/>
      <c r="H2399" s="31" t="s">
        <v>767</v>
      </c>
      <c r="I2399" s="32">
        <f t="shared" ref="I2399:N2399" si="6538">I2402</f>
        <v>16166.3</v>
      </c>
      <c r="J2399" s="32">
        <f t="shared" si="6538"/>
        <v>16166.3</v>
      </c>
      <c r="K2399" s="32">
        <f t="shared" si="6538"/>
        <v>16166.3</v>
      </c>
      <c r="L2399" s="32">
        <f t="shared" si="6538"/>
        <v>0</v>
      </c>
      <c r="M2399" s="32">
        <f t="shared" si="6538"/>
        <v>0</v>
      </c>
      <c r="N2399" s="32">
        <f t="shared" si="6538"/>
        <v>0</v>
      </c>
      <c r="O2399" s="32">
        <f>O2402+O2400</f>
        <v>0</v>
      </c>
      <c r="P2399" s="32">
        <f>P2402+P2400</f>
        <v>0</v>
      </c>
      <c r="Q2399" s="32">
        <f>Q2402</f>
        <v>0</v>
      </c>
      <c r="R2399" s="32">
        <f>R2402</f>
        <v>0</v>
      </c>
      <c r="S2399" s="32">
        <f>S2402</f>
        <v>0</v>
      </c>
      <c r="T2399" s="32">
        <f>T2402</f>
        <v>0</v>
      </c>
      <c r="U2399" s="32">
        <v>0</v>
      </c>
      <c r="V2399" s="32">
        <f t="shared" si="6459"/>
        <v>16166.3</v>
      </c>
      <c r="W2399" s="32">
        <f>W2402</f>
        <v>0</v>
      </c>
      <c r="X2399" s="32">
        <f>X2402</f>
        <v>0</v>
      </c>
      <c r="Y2399" s="32">
        <f>Y2402</f>
        <v>0</v>
      </c>
      <c r="Z2399" s="32">
        <f>Z2402</f>
        <v>0</v>
      </c>
      <c r="AA2399" s="32">
        <f>AA2402</f>
        <v>0</v>
      </c>
      <c r="AB2399" s="32">
        <f>AB2402+AB2400</f>
        <v>0</v>
      </c>
      <c r="AC2399" s="33">
        <f>AC2402+AC2400</f>
        <v>13227</v>
      </c>
      <c r="AD2399" s="33">
        <f>AD2402+AD2400</f>
        <v>11728.324689999999</v>
      </c>
      <c r="AE2399" s="34">
        <f t="shared" si="6425"/>
        <v>88.669575035911379</v>
      </c>
      <c r="AF2399" s="32">
        <f t="shared" ref="AF2399:AK2399" si="6539">AF2402+AF2400</f>
        <v>13227</v>
      </c>
      <c r="AG2399" s="32">
        <f t="shared" si="6539"/>
        <v>0</v>
      </c>
      <c r="AH2399" s="32">
        <f t="shared" si="6539"/>
        <v>0</v>
      </c>
      <c r="AI2399" s="32">
        <f t="shared" si="6539"/>
        <v>0</v>
      </c>
      <c r="AJ2399" s="32">
        <f t="shared" si="6539"/>
        <v>0</v>
      </c>
      <c r="AK2399" s="32">
        <f t="shared" si="6539"/>
        <v>0</v>
      </c>
      <c r="AL2399" s="32">
        <f t="shared" si="6427"/>
        <v>13227</v>
      </c>
      <c r="AM2399" s="32">
        <f t="shared" si="6428"/>
        <v>2939.2999999999993</v>
      </c>
    </row>
    <row r="2400" spans="2:40" ht="31.2" x14ac:dyDescent="0.3">
      <c r="B2400" s="30" t="s">
        <v>847</v>
      </c>
      <c r="C2400" s="30" t="s">
        <v>104</v>
      </c>
      <c r="D2400" s="30" t="s">
        <v>106</v>
      </c>
      <c r="E2400" s="15" t="str">
        <f t="shared" si="6458"/>
        <v>0409</v>
      </c>
      <c r="F2400" s="30" t="s">
        <v>766</v>
      </c>
      <c r="G2400" s="30" t="s">
        <v>174</v>
      </c>
      <c r="H2400" s="31" t="s">
        <v>175</v>
      </c>
      <c r="I2400" s="32"/>
      <c r="J2400" s="32"/>
      <c r="K2400" s="32"/>
      <c r="L2400" s="32"/>
      <c r="M2400" s="32"/>
      <c r="N2400" s="32"/>
      <c r="O2400" s="32">
        <f>O2401</f>
        <v>0</v>
      </c>
      <c r="P2400" s="32">
        <f>P2401</f>
        <v>0</v>
      </c>
      <c r="Q2400" s="32"/>
      <c r="R2400" s="32"/>
      <c r="S2400" s="32"/>
      <c r="T2400" s="32"/>
      <c r="U2400" s="32"/>
      <c r="V2400" s="32">
        <f t="shared" si="6459"/>
        <v>0</v>
      </c>
      <c r="W2400" s="32"/>
      <c r="X2400" s="32"/>
      <c r="Y2400" s="32"/>
      <c r="Z2400" s="32"/>
      <c r="AA2400" s="32"/>
      <c r="AB2400" s="32">
        <f>AB2401</f>
        <v>0</v>
      </c>
      <c r="AC2400" s="33">
        <f>AC2401</f>
        <v>4409.0016900000001</v>
      </c>
      <c r="AD2400" s="33">
        <f>AD2401</f>
        <v>3039.3246899999999</v>
      </c>
      <c r="AE2400" s="34">
        <f t="shared" si="6425"/>
        <v>68.934532206994916</v>
      </c>
      <c r="AF2400" s="32">
        <f t="shared" ref="AF2400:AK2400" si="6540">AF2401</f>
        <v>3039.3246899999999</v>
      </c>
      <c r="AG2400" s="32">
        <f t="shared" si="6540"/>
        <v>0</v>
      </c>
      <c r="AH2400" s="32">
        <f t="shared" si="6540"/>
        <v>0</v>
      </c>
      <c r="AI2400" s="32">
        <f t="shared" si="6540"/>
        <v>0</v>
      </c>
      <c r="AJ2400" s="32">
        <f t="shared" si="6540"/>
        <v>0</v>
      </c>
      <c r="AK2400" s="32">
        <f t="shared" si="6540"/>
        <v>0</v>
      </c>
      <c r="AL2400" s="32">
        <f t="shared" si="6427"/>
        <v>3039.3246899999999</v>
      </c>
      <c r="AM2400" s="32">
        <f t="shared" si="6428"/>
        <v>-3039.3246899999999</v>
      </c>
    </row>
    <row r="2401" spans="2:40" ht="62.4" x14ac:dyDescent="0.3">
      <c r="B2401" s="30" t="s">
        <v>847</v>
      </c>
      <c r="C2401" s="30" t="s">
        <v>104</v>
      </c>
      <c r="D2401" s="30" t="s">
        <v>106</v>
      </c>
      <c r="E2401" s="15" t="str">
        <f t="shared" si="6458"/>
        <v>0409</v>
      </c>
      <c r="F2401" s="30" t="s">
        <v>766</v>
      </c>
      <c r="G2401" s="30" t="s">
        <v>370</v>
      </c>
      <c r="H2401" s="31" t="s">
        <v>371</v>
      </c>
      <c r="I2401" s="32"/>
      <c r="J2401" s="32"/>
      <c r="K2401" s="32"/>
      <c r="L2401" s="32"/>
      <c r="M2401" s="32"/>
      <c r="N2401" s="32"/>
      <c r="O2401" s="32">
        <v>0</v>
      </c>
      <c r="P2401" s="32">
        <v>0</v>
      </c>
      <c r="Q2401" s="32"/>
      <c r="R2401" s="32"/>
      <c r="S2401" s="32"/>
      <c r="T2401" s="32"/>
      <c r="U2401" s="32"/>
      <c r="V2401" s="32">
        <f t="shared" si="6459"/>
        <v>0</v>
      </c>
      <c r="W2401" s="32"/>
      <c r="X2401" s="32"/>
      <c r="Y2401" s="32"/>
      <c r="Z2401" s="32"/>
      <c r="AA2401" s="32"/>
      <c r="AB2401" s="32">
        <v>0</v>
      </c>
      <c r="AC2401" s="33">
        <v>4409.0016900000001</v>
      </c>
      <c r="AD2401" s="33">
        <v>3039.3246899999999</v>
      </c>
      <c r="AE2401" s="34">
        <f t="shared" si="6425"/>
        <v>68.934532206994916</v>
      </c>
      <c r="AF2401" s="32">
        <v>3039.3246899999999</v>
      </c>
      <c r="AG2401" s="32">
        <v>0</v>
      </c>
      <c r="AH2401" s="32">
        <v>0</v>
      </c>
      <c r="AI2401" s="32">
        <v>0</v>
      </c>
      <c r="AJ2401" s="32">
        <v>0</v>
      </c>
      <c r="AK2401" s="32">
        <v>0</v>
      </c>
      <c r="AL2401" s="32">
        <f t="shared" si="6427"/>
        <v>3039.3246899999999</v>
      </c>
      <c r="AM2401" s="32">
        <f t="shared" si="6428"/>
        <v>-3039.3246899999999</v>
      </c>
    </row>
    <row r="2402" spans="2:40" x14ac:dyDescent="0.3">
      <c r="B2402" s="30" t="s">
        <v>847</v>
      </c>
      <c r="C2402" s="30" t="s">
        <v>104</v>
      </c>
      <c r="D2402" s="30" t="s">
        <v>106</v>
      </c>
      <c r="E2402" s="15" t="str">
        <f t="shared" si="6458"/>
        <v>0409</v>
      </c>
      <c r="F2402" s="30" t="s">
        <v>766</v>
      </c>
      <c r="G2402" s="30" t="s">
        <v>56</v>
      </c>
      <c r="H2402" s="31" t="s">
        <v>57</v>
      </c>
      <c r="I2402" s="32">
        <f t="shared" ref="I2402:T2402" si="6541">I2403</f>
        <v>16166.3</v>
      </c>
      <c r="J2402" s="32">
        <f t="shared" si="6541"/>
        <v>16166.3</v>
      </c>
      <c r="K2402" s="32">
        <f t="shared" si="6541"/>
        <v>16166.3</v>
      </c>
      <c r="L2402" s="32">
        <f t="shared" si="6541"/>
        <v>0</v>
      </c>
      <c r="M2402" s="32">
        <f t="shared" si="6541"/>
        <v>0</v>
      </c>
      <c r="N2402" s="32">
        <f t="shared" si="6541"/>
        <v>0</v>
      </c>
      <c r="O2402" s="32">
        <f t="shared" si="6541"/>
        <v>0</v>
      </c>
      <c r="P2402" s="32">
        <f t="shared" si="6541"/>
        <v>0</v>
      </c>
      <c r="Q2402" s="32">
        <f t="shared" si="6541"/>
        <v>0</v>
      </c>
      <c r="R2402" s="32">
        <f t="shared" si="6541"/>
        <v>0</v>
      </c>
      <c r="S2402" s="32">
        <f t="shared" si="6541"/>
        <v>0</v>
      </c>
      <c r="T2402" s="32">
        <f t="shared" si="6541"/>
        <v>0</v>
      </c>
      <c r="U2402" s="32">
        <v>0</v>
      </c>
      <c r="V2402" s="32">
        <f t="shared" si="6459"/>
        <v>16166.3</v>
      </c>
      <c r="W2402" s="32">
        <f t="shared" ref="W2402:AD2402" si="6542">W2403</f>
        <v>0</v>
      </c>
      <c r="X2402" s="32">
        <f t="shared" si="6542"/>
        <v>0</v>
      </c>
      <c r="Y2402" s="32">
        <f t="shared" si="6542"/>
        <v>0</v>
      </c>
      <c r="Z2402" s="32">
        <f t="shared" si="6542"/>
        <v>0</v>
      </c>
      <c r="AA2402" s="32">
        <f t="shared" si="6542"/>
        <v>0</v>
      </c>
      <c r="AB2402" s="32">
        <f t="shared" si="6542"/>
        <v>0</v>
      </c>
      <c r="AC2402" s="33">
        <f t="shared" si="6542"/>
        <v>8817.9983100000009</v>
      </c>
      <c r="AD2402" s="33">
        <f t="shared" si="6542"/>
        <v>8689</v>
      </c>
      <c r="AE2402" s="34">
        <f t="shared" si="6425"/>
        <v>98.537102123803862</v>
      </c>
      <c r="AF2402" s="32">
        <f t="shared" ref="AF2402:AK2402" si="6543">AF2403</f>
        <v>10187.675310000001</v>
      </c>
      <c r="AG2402" s="32">
        <f t="shared" si="6543"/>
        <v>0</v>
      </c>
      <c r="AH2402" s="32">
        <f t="shared" si="6543"/>
        <v>0</v>
      </c>
      <c r="AI2402" s="32">
        <f t="shared" si="6543"/>
        <v>0</v>
      </c>
      <c r="AJ2402" s="32">
        <f t="shared" si="6543"/>
        <v>0</v>
      </c>
      <c r="AK2402" s="32">
        <f t="shared" si="6543"/>
        <v>0</v>
      </c>
      <c r="AL2402" s="32">
        <f t="shared" si="6427"/>
        <v>10187.675310000001</v>
      </c>
      <c r="AM2402" s="32">
        <f t="shared" si="6428"/>
        <v>5978.6246899999987</v>
      </c>
    </row>
    <row r="2403" spans="2:40" ht="62.4" x14ac:dyDescent="0.3">
      <c r="B2403" s="30" t="s">
        <v>847</v>
      </c>
      <c r="C2403" s="30" t="s">
        <v>104</v>
      </c>
      <c r="D2403" s="30" t="s">
        <v>106</v>
      </c>
      <c r="E2403" s="15" t="str">
        <f t="shared" si="6458"/>
        <v>0409</v>
      </c>
      <c r="F2403" s="30" t="s">
        <v>766</v>
      </c>
      <c r="G2403" s="30" t="s">
        <v>472</v>
      </c>
      <c r="H2403" s="31" t="s">
        <v>473</v>
      </c>
      <c r="I2403" s="32">
        <v>16166.3</v>
      </c>
      <c r="J2403" s="32">
        <v>16166.3</v>
      </c>
      <c r="K2403" s="32">
        <v>16166.3</v>
      </c>
      <c r="L2403" s="32"/>
      <c r="M2403" s="32"/>
      <c r="N2403" s="32"/>
      <c r="O2403" s="32">
        <v>0</v>
      </c>
      <c r="P2403" s="32">
        <v>0</v>
      </c>
      <c r="Q2403" s="32">
        <v>0</v>
      </c>
      <c r="R2403" s="32">
        <v>0</v>
      </c>
      <c r="S2403" s="32">
        <v>0</v>
      </c>
      <c r="T2403" s="32">
        <v>0</v>
      </c>
      <c r="U2403" s="32">
        <v>0</v>
      </c>
      <c r="V2403" s="32">
        <f t="shared" si="6459"/>
        <v>16166.3</v>
      </c>
      <c r="W2403" s="32"/>
      <c r="X2403" s="32"/>
      <c r="Y2403" s="32"/>
      <c r="Z2403" s="32"/>
      <c r="AA2403" s="32"/>
      <c r="AB2403" s="32">
        <v>0</v>
      </c>
      <c r="AC2403" s="33">
        <v>8817.9983100000009</v>
      </c>
      <c r="AD2403" s="33">
        <v>8689</v>
      </c>
      <c r="AE2403" s="34">
        <f t="shared" si="6425"/>
        <v>98.537102123803862</v>
      </c>
      <c r="AF2403" s="32">
        <v>10187.675310000001</v>
      </c>
      <c r="AG2403" s="32">
        <v>0</v>
      </c>
      <c r="AH2403" s="32">
        <v>0</v>
      </c>
      <c r="AI2403" s="32">
        <v>0</v>
      </c>
      <c r="AJ2403" s="32">
        <v>0</v>
      </c>
      <c r="AK2403" s="32">
        <v>0</v>
      </c>
      <c r="AL2403" s="32">
        <f t="shared" si="6427"/>
        <v>10187.675310000001</v>
      </c>
      <c r="AM2403" s="32">
        <f t="shared" si="6428"/>
        <v>5978.6246899999987</v>
      </c>
      <c r="AN2403" s="12"/>
    </row>
    <row r="2404" spans="2:40" ht="31.2" x14ac:dyDescent="0.3">
      <c r="B2404" s="30" t="s">
        <v>847</v>
      </c>
      <c r="C2404" s="30" t="s">
        <v>104</v>
      </c>
      <c r="D2404" s="30" t="s">
        <v>106</v>
      </c>
      <c r="E2404" s="15" t="str">
        <f t="shared" si="6458"/>
        <v>0409</v>
      </c>
      <c r="F2404" s="30" t="s">
        <v>78</v>
      </c>
      <c r="G2404" s="30"/>
      <c r="H2404" s="31" t="s">
        <v>79</v>
      </c>
      <c r="I2404" s="32">
        <f t="shared" ref="I2404:T2404" si="6544">I2405</f>
        <v>0</v>
      </c>
      <c r="J2404" s="32">
        <f t="shared" si="6544"/>
        <v>0</v>
      </c>
      <c r="K2404" s="32">
        <f t="shared" si="6544"/>
        <v>0</v>
      </c>
      <c r="L2404" s="32">
        <f t="shared" si="6544"/>
        <v>0</v>
      </c>
      <c r="M2404" s="32">
        <f t="shared" si="6544"/>
        <v>0</v>
      </c>
      <c r="N2404" s="32">
        <f t="shared" si="6544"/>
        <v>0</v>
      </c>
      <c r="O2404" s="32">
        <f t="shared" si="6544"/>
        <v>0</v>
      </c>
      <c r="P2404" s="32">
        <f t="shared" si="6544"/>
        <v>0</v>
      </c>
      <c r="Q2404" s="32">
        <f t="shared" si="6544"/>
        <v>0</v>
      </c>
      <c r="R2404" s="32">
        <f t="shared" si="6544"/>
        <v>0</v>
      </c>
      <c r="S2404" s="32">
        <f t="shared" si="6544"/>
        <v>0</v>
      </c>
      <c r="T2404" s="32">
        <f t="shared" si="6544"/>
        <v>0</v>
      </c>
      <c r="U2404" s="32">
        <v>0</v>
      </c>
      <c r="V2404" s="32">
        <f t="shared" si="6459"/>
        <v>0</v>
      </c>
      <c r="W2404" s="32">
        <f t="shared" ref="W2404:AD2404" si="6545">W2405</f>
        <v>0</v>
      </c>
      <c r="X2404" s="32">
        <f t="shared" si="6545"/>
        <v>0</v>
      </c>
      <c r="Y2404" s="32">
        <f t="shared" si="6545"/>
        <v>0</v>
      </c>
      <c r="Z2404" s="32">
        <f t="shared" si="6545"/>
        <v>0</v>
      </c>
      <c r="AA2404" s="32">
        <f t="shared" si="6545"/>
        <v>0</v>
      </c>
      <c r="AB2404" s="32">
        <f t="shared" si="6545"/>
        <v>0</v>
      </c>
      <c r="AC2404" s="33">
        <f t="shared" si="6545"/>
        <v>3954.45705</v>
      </c>
      <c r="AD2404" s="33">
        <f t="shared" si="6545"/>
        <v>2085.2805399999997</v>
      </c>
      <c r="AE2404" s="34">
        <f t="shared" si="6425"/>
        <v>52.732410888114202</v>
      </c>
      <c r="AF2404" s="32">
        <f t="shared" ref="AF2404:AK2404" si="6546">AF2405</f>
        <v>3954.45705</v>
      </c>
      <c r="AG2404" s="32">
        <f t="shared" si="6546"/>
        <v>0</v>
      </c>
      <c r="AH2404" s="32">
        <f t="shared" si="6546"/>
        <v>0</v>
      </c>
      <c r="AI2404" s="32">
        <f t="shared" si="6546"/>
        <v>0</v>
      </c>
      <c r="AJ2404" s="32">
        <f t="shared" si="6546"/>
        <v>0</v>
      </c>
      <c r="AK2404" s="32">
        <f t="shared" si="6546"/>
        <v>0</v>
      </c>
      <c r="AL2404" s="32">
        <f t="shared" si="6427"/>
        <v>3954.45705</v>
      </c>
      <c r="AM2404" s="32">
        <f t="shared" si="6428"/>
        <v>-3954.45705</v>
      </c>
    </row>
    <row r="2405" spans="2:40" ht="46.8" x14ac:dyDescent="0.3">
      <c r="B2405" s="30" t="s">
        <v>847</v>
      </c>
      <c r="C2405" s="30" t="s">
        <v>104</v>
      </c>
      <c r="D2405" s="30" t="s">
        <v>106</v>
      </c>
      <c r="E2405" s="15" t="str">
        <f t="shared" si="6458"/>
        <v>0409</v>
      </c>
      <c r="F2405" s="30" t="s">
        <v>378</v>
      </c>
      <c r="G2405" s="30"/>
      <c r="H2405" s="31" t="s">
        <v>379</v>
      </c>
      <c r="I2405" s="32">
        <f t="shared" ref="I2405:T2405" si="6547">I2408+I2410+I2406</f>
        <v>0</v>
      </c>
      <c r="J2405" s="32">
        <f t="shared" si="6547"/>
        <v>0</v>
      </c>
      <c r="K2405" s="32">
        <f t="shared" si="6547"/>
        <v>0</v>
      </c>
      <c r="L2405" s="32">
        <f t="shared" si="6547"/>
        <v>0</v>
      </c>
      <c r="M2405" s="32">
        <f t="shared" si="6547"/>
        <v>0</v>
      </c>
      <c r="N2405" s="32">
        <f t="shared" si="6547"/>
        <v>0</v>
      </c>
      <c r="O2405" s="32">
        <f t="shared" si="6547"/>
        <v>0</v>
      </c>
      <c r="P2405" s="32">
        <f t="shared" si="6547"/>
        <v>0</v>
      </c>
      <c r="Q2405" s="32">
        <f t="shared" si="6547"/>
        <v>0</v>
      </c>
      <c r="R2405" s="32">
        <f t="shared" si="6547"/>
        <v>0</v>
      </c>
      <c r="S2405" s="32">
        <f t="shared" si="6547"/>
        <v>0</v>
      </c>
      <c r="T2405" s="32">
        <f t="shared" si="6547"/>
        <v>0</v>
      </c>
      <c r="U2405" s="32">
        <v>0</v>
      </c>
      <c r="V2405" s="32">
        <f t="shared" si="6459"/>
        <v>0</v>
      </c>
      <c r="W2405" s="32">
        <f t="shared" ref="W2405:AD2405" si="6548">W2408+W2410+W2406</f>
        <v>0</v>
      </c>
      <c r="X2405" s="32">
        <f t="shared" si="6548"/>
        <v>0</v>
      </c>
      <c r="Y2405" s="32">
        <f t="shared" si="6548"/>
        <v>0</v>
      </c>
      <c r="Z2405" s="32">
        <f t="shared" si="6548"/>
        <v>0</v>
      </c>
      <c r="AA2405" s="32">
        <f t="shared" si="6548"/>
        <v>0</v>
      </c>
      <c r="AB2405" s="32">
        <f t="shared" si="6548"/>
        <v>0</v>
      </c>
      <c r="AC2405" s="33">
        <f t="shared" si="6548"/>
        <v>3954.45705</v>
      </c>
      <c r="AD2405" s="33">
        <f t="shared" si="6548"/>
        <v>2085.2805399999997</v>
      </c>
      <c r="AE2405" s="34">
        <f t="shared" si="6425"/>
        <v>52.732410888114202</v>
      </c>
      <c r="AF2405" s="32">
        <f t="shared" ref="AF2405:AK2405" si="6549">AF2408+AF2410+AF2406</f>
        <v>3954.45705</v>
      </c>
      <c r="AG2405" s="32">
        <f t="shared" si="6549"/>
        <v>0</v>
      </c>
      <c r="AH2405" s="32">
        <f t="shared" si="6549"/>
        <v>0</v>
      </c>
      <c r="AI2405" s="32">
        <f t="shared" si="6549"/>
        <v>0</v>
      </c>
      <c r="AJ2405" s="32">
        <f t="shared" si="6549"/>
        <v>0</v>
      </c>
      <c r="AK2405" s="32">
        <f t="shared" si="6549"/>
        <v>0</v>
      </c>
      <c r="AL2405" s="32">
        <f t="shared" si="6427"/>
        <v>3954.45705</v>
      </c>
      <c r="AM2405" s="32">
        <f t="shared" si="6428"/>
        <v>-3954.45705</v>
      </c>
    </row>
    <row r="2406" spans="2:40" ht="31.2" hidden="1" customHeight="1" x14ac:dyDescent="0.3">
      <c r="B2406" s="30" t="s">
        <v>847</v>
      </c>
      <c r="C2406" s="30" t="s">
        <v>104</v>
      </c>
      <c r="D2406" s="30" t="s">
        <v>106</v>
      </c>
      <c r="E2406" s="15" t="str">
        <f t="shared" si="6458"/>
        <v>0409</v>
      </c>
      <c r="F2406" s="30" t="s">
        <v>378</v>
      </c>
      <c r="G2406" s="30" t="s">
        <v>50</v>
      </c>
      <c r="H2406" s="31" t="s">
        <v>51</v>
      </c>
      <c r="I2406" s="32">
        <f t="shared" ref="I2406:T2406" si="6550">I2407</f>
        <v>0</v>
      </c>
      <c r="J2406" s="32">
        <f t="shared" si="6550"/>
        <v>0</v>
      </c>
      <c r="K2406" s="32">
        <f t="shared" si="6550"/>
        <v>0</v>
      </c>
      <c r="L2406" s="32">
        <f t="shared" si="6550"/>
        <v>0</v>
      </c>
      <c r="M2406" s="32">
        <f t="shared" si="6550"/>
        <v>0</v>
      </c>
      <c r="N2406" s="32">
        <f t="shared" si="6550"/>
        <v>0</v>
      </c>
      <c r="O2406" s="32">
        <f t="shared" si="6550"/>
        <v>0</v>
      </c>
      <c r="P2406" s="32">
        <f t="shared" si="6550"/>
        <v>0</v>
      </c>
      <c r="Q2406" s="32">
        <f t="shared" si="6550"/>
        <v>0</v>
      </c>
      <c r="R2406" s="32">
        <f t="shared" si="6550"/>
        <v>0</v>
      </c>
      <c r="S2406" s="32">
        <f t="shared" si="6550"/>
        <v>0</v>
      </c>
      <c r="T2406" s="32">
        <f t="shared" si="6550"/>
        <v>0</v>
      </c>
      <c r="U2406" s="32">
        <v>0</v>
      </c>
      <c r="V2406" s="32">
        <f t="shared" si="6459"/>
        <v>0</v>
      </c>
      <c r="W2406" s="32">
        <f t="shared" ref="W2406:AD2406" si="6551">W2407</f>
        <v>0</v>
      </c>
      <c r="X2406" s="32">
        <f t="shared" si="6551"/>
        <v>0</v>
      </c>
      <c r="Y2406" s="32">
        <f t="shared" si="6551"/>
        <v>0</v>
      </c>
      <c r="Z2406" s="32">
        <f t="shared" si="6551"/>
        <v>0</v>
      </c>
      <c r="AA2406" s="32">
        <f t="shared" si="6551"/>
        <v>0</v>
      </c>
      <c r="AB2406" s="32">
        <f t="shared" si="6551"/>
        <v>0</v>
      </c>
      <c r="AC2406" s="33">
        <f t="shared" si="6551"/>
        <v>0</v>
      </c>
      <c r="AD2406" s="33">
        <f t="shared" si="6551"/>
        <v>0</v>
      </c>
      <c r="AE2406" s="34" t="e">
        <f t="shared" si="6425"/>
        <v>#DIV/0!</v>
      </c>
      <c r="AF2406" s="35">
        <f t="shared" ref="AF2406:AK2406" si="6552">AF2407</f>
        <v>0</v>
      </c>
      <c r="AG2406" s="35">
        <f t="shared" si="6552"/>
        <v>0</v>
      </c>
      <c r="AH2406" s="36">
        <f t="shared" si="6552"/>
        <v>0</v>
      </c>
      <c r="AI2406" s="36">
        <f t="shared" si="6552"/>
        <v>0</v>
      </c>
      <c r="AJ2406" s="36">
        <f t="shared" si="6552"/>
        <v>0</v>
      </c>
      <c r="AK2406" s="36">
        <f t="shared" si="6552"/>
        <v>0</v>
      </c>
      <c r="AL2406" s="36">
        <f t="shared" si="6427"/>
        <v>0</v>
      </c>
      <c r="AM2406" s="36">
        <f t="shared" si="6428"/>
        <v>0</v>
      </c>
      <c r="AN2406" s="37" t="s">
        <v>35</v>
      </c>
    </row>
    <row r="2407" spans="2:40" ht="31.2" hidden="1" customHeight="1" x14ac:dyDescent="0.3">
      <c r="B2407" s="30" t="s">
        <v>847</v>
      </c>
      <c r="C2407" s="30" t="s">
        <v>104</v>
      </c>
      <c r="D2407" s="30" t="s">
        <v>106</v>
      </c>
      <c r="E2407" s="15" t="str">
        <f t="shared" si="6458"/>
        <v>0409</v>
      </c>
      <c r="F2407" s="30" t="s">
        <v>378</v>
      </c>
      <c r="G2407" s="30" t="s">
        <v>52</v>
      </c>
      <c r="H2407" s="31" t="s">
        <v>53</v>
      </c>
      <c r="I2407" s="32"/>
      <c r="J2407" s="32"/>
      <c r="K2407" s="32"/>
      <c r="L2407" s="32"/>
      <c r="M2407" s="32"/>
      <c r="N2407" s="32"/>
      <c r="O2407" s="32">
        <v>0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2">
        <v>0</v>
      </c>
      <c r="V2407" s="32">
        <f t="shared" si="6459"/>
        <v>0</v>
      </c>
      <c r="W2407" s="32"/>
      <c r="X2407" s="32"/>
      <c r="Y2407" s="32"/>
      <c r="Z2407" s="32"/>
      <c r="AA2407" s="32"/>
      <c r="AB2407" s="32">
        <v>0</v>
      </c>
      <c r="AC2407" s="33">
        <v>0</v>
      </c>
      <c r="AD2407" s="33">
        <v>0</v>
      </c>
      <c r="AE2407" s="34" t="e">
        <f t="shared" si="6425"/>
        <v>#DIV/0!</v>
      </c>
      <c r="AF2407" s="35">
        <v>0</v>
      </c>
      <c r="AG2407" s="35">
        <v>0</v>
      </c>
      <c r="AH2407" s="36">
        <v>0</v>
      </c>
      <c r="AI2407" s="36">
        <v>0</v>
      </c>
      <c r="AJ2407" s="36">
        <v>0</v>
      </c>
      <c r="AK2407" s="36">
        <v>0</v>
      </c>
      <c r="AL2407" s="36">
        <f t="shared" si="6427"/>
        <v>0</v>
      </c>
      <c r="AM2407" s="36">
        <f t="shared" si="6428"/>
        <v>0</v>
      </c>
      <c r="AN2407" s="37" t="s">
        <v>35</v>
      </c>
    </row>
    <row r="2408" spans="2:40" ht="31.2" x14ac:dyDescent="0.3">
      <c r="B2408" s="30" t="s">
        <v>847</v>
      </c>
      <c r="C2408" s="30" t="s">
        <v>104</v>
      </c>
      <c r="D2408" s="30" t="s">
        <v>106</v>
      </c>
      <c r="E2408" s="15" t="str">
        <f t="shared" si="6458"/>
        <v>0409</v>
      </c>
      <c r="F2408" s="30" t="s">
        <v>378</v>
      </c>
      <c r="G2408" s="30" t="s">
        <v>174</v>
      </c>
      <c r="H2408" s="31" t="s">
        <v>175</v>
      </c>
      <c r="I2408" s="32">
        <f t="shared" ref="I2408:T2408" si="6553">I2409</f>
        <v>0</v>
      </c>
      <c r="J2408" s="32">
        <f t="shared" si="6553"/>
        <v>0</v>
      </c>
      <c r="K2408" s="32">
        <f t="shared" si="6553"/>
        <v>0</v>
      </c>
      <c r="L2408" s="32">
        <f t="shared" si="6553"/>
        <v>0</v>
      </c>
      <c r="M2408" s="32">
        <f t="shared" si="6553"/>
        <v>0</v>
      </c>
      <c r="N2408" s="32">
        <f t="shared" si="6553"/>
        <v>0</v>
      </c>
      <c r="O2408" s="32">
        <f t="shared" si="6553"/>
        <v>0</v>
      </c>
      <c r="P2408" s="32">
        <f t="shared" si="6553"/>
        <v>0</v>
      </c>
      <c r="Q2408" s="32">
        <f t="shared" si="6553"/>
        <v>0</v>
      </c>
      <c r="R2408" s="32">
        <f t="shared" si="6553"/>
        <v>0</v>
      </c>
      <c r="S2408" s="32">
        <f t="shared" si="6553"/>
        <v>0</v>
      </c>
      <c r="T2408" s="32">
        <f t="shared" si="6553"/>
        <v>0</v>
      </c>
      <c r="U2408" s="32">
        <v>0</v>
      </c>
      <c r="V2408" s="32">
        <f t="shared" si="6459"/>
        <v>0</v>
      </c>
      <c r="W2408" s="32">
        <f t="shared" ref="W2408:AD2408" si="6554">W2409</f>
        <v>0</v>
      </c>
      <c r="X2408" s="32">
        <f t="shared" si="6554"/>
        <v>0</v>
      </c>
      <c r="Y2408" s="32">
        <f t="shared" si="6554"/>
        <v>0</v>
      </c>
      <c r="Z2408" s="32">
        <f t="shared" si="6554"/>
        <v>0</v>
      </c>
      <c r="AA2408" s="32">
        <f t="shared" si="6554"/>
        <v>0</v>
      </c>
      <c r="AB2408" s="32">
        <f t="shared" si="6554"/>
        <v>0</v>
      </c>
      <c r="AC2408" s="33">
        <f t="shared" si="6554"/>
        <v>2789.7669999999998</v>
      </c>
      <c r="AD2408" s="33">
        <f t="shared" si="6554"/>
        <v>1385.28054</v>
      </c>
      <c r="AE2408" s="34">
        <f t="shared" si="6425"/>
        <v>49.655779138544546</v>
      </c>
      <c r="AF2408" s="32">
        <f t="shared" ref="AF2408:AK2408" si="6555">AF2409</f>
        <v>1420.09</v>
      </c>
      <c r="AG2408" s="32">
        <f t="shared" si="6555"/>
        <v>0</v>
      </c>
      <c r="AH2408" s="32">
        <f t="shared" si="6555"/>
        <v>0</v>
      </c>
      <c r="AI2408" s="32">
        <f t="shared" si="6555"/>
        <v>0</v>
      </c>
      <c r="AJ2408" s="32">
        <f t="shared" si="6555"/>
        <v>0</v>
      </c>
      <c r="AK2408" s="32">
        <f t="shared" si="6555"/>
        <v>0</v>
      </c>
      <c r="AL2408" s="32">
        <f t="shared" si="6427"/>
        <v>1420.09</v>
      </c>
      <c r="AM2408" s="32">
        <f t="shared" si="6428"/>
        <v>-1420.09</v>
      </c>
    </row>
    <row r="2409" spans="2:40" ht="62.4" x14ac:dyDescent="0.3">
      <c r="B2409" s="30" t="s">
        <v>847</v>
      </c>
      <c r="C2409" s="30" t="s">
        <v>104</v>
      </c>
      <c r="D2409" s="30" t="s">
        <v>106</v>
      </c>
      <c r="E2409" s="15" t="str">
        <f t="shared" si="6458"/>
        <v>0409</v>
      </c>
      <c r="F2409" s="30" t="s">
        <v>378</v>
      </c>
      <c r="G2409" s="30" t="s">
        <v>370</v>
      </c>
      <c r="H2409" s="31" t="s">
        <v>371</v>
      </c>
      <c r="I2409" s="32"/>
      <c r="J2409" s="32"/>
      <c r="K2409" s="32"/>
      <c r="L2409" s="32"/>
      <c r="M2409" s="32"/>
      <c r="N2409" s="32"/>
      <c r="O2409" s="32">
        <v>0</v>
      </c>
      <c r="P2409" s="32">
        <v>0</v>
      </c>
      <c r="Q2409" s="32">
        <v>0</v>
      </c>
      <c r="R2409" s="32">
        <v>0</v>
      </c>
      <c r="S2409" s="32">
        <v>0</v>
      </c>
      <c r="T2409" s="32">
        <v>0</v>
      </c>
      <c r="U2409" s="32">
        <v>0</v>
      </c>
      <c r="V2409" s="32">
        <f t="shared" si="6459"/>
        <v>0</v>
      </c>
      <c r="W2409" s="32"/>
      <c r="X2409" s="32"/>
      <c r="Y2409" s="32"/>
      <c r="Z2409" s="32"/>
      <c r="AA2409" s="32"/>
      <c r="AB2409" s="32">
        <v>0</v>
      </c>
      <c r="AC2409" s="33">
        <v>2789.7669999999998</v>
      </c>
      <c r="AD2409" s="33">
        <v>1385.28054</v>
      </c>
      <c r="AE2409" s="34">
        <f t="shared" si="6425"/>
        <v>49.655779138544546</v>
      </c>
      <c r="AF2409" s="32">
        <v>1420.09</v>
      </c>
      <c r="AG2409" s="32">
        <v>0</v>
      </c>
      <c r="AH2409" s="32">
        <v>0</v>
      </c>
      <c r="AI2409" s="32">
        <v>0</v>
      </c>
      <c r="AJ2409" s="32">
        <v>0</v>
      </c>
      <c r="AK2409" s="32">
        <v>0</v>
      </c>
      <c r="AL2409" s="32">
        <f t="shared" si="6427"/>
        <v>1420.09</v>
      </c>
      <c r="AM2409" s="32">
        <f t="shared" si="6428"/>
        <v>-1420.09</v>
      </c>
      <c r="AN2409" s="12"/>
    </row>
    <row r="2410" spans="2:40" x14ac:dyDescent="0.3">
      <c r="B2410" s="30" t="s">
        <v>847</v>
      </c>
      <c r="C2410" s="30" t="s">
        <v>104</v>
      </c>
      <c r="D2410" s="30" t="s">
        <v>106</v>
      </c>
      <c r="E2410" s="15" t="str">
        <f t="shared" si="6458"/>
        <v>0409</v>
      </c>
      <c r="F2410" s="30" t="s">
        <v>378</v>
      </c>
      <c r="G2410" s="30" t="s">
        <v>56</v>
      </c>
      <c r="H2410" s="31" t="s">
        <v>57</v>
      </c>
      <c r="I2410" s="32">
        <f t="shared" ref="I2410:T2410" si="6556">I2411</f>
        <v>0</v>
      </c>
      <c r="J2410" s="32">
        <f t="shared" si="6556"/>
        <v>0</v>
      </c>
      <c r="K2410" s="32">
        <f t="shared" si="6556"/>
        <v>0</v>
      </c>
      <c r="L2410" s="32">
        <f t="shared" si="6556"/>
        <v>0</v>
      </c>
      <c r="M2410" s="32">
        <f t="shared" si="6556"/>
        <v>0</v>
      </c>
      <c r="N2410" s="32">
        <f t="shared" si="6556"/>
        <v>0</v>
      </c>
      <c r="O2410" s="32">
        <f t="shared" si="6556"/>
        <v>0</v>
      </c>
      <c r="P2410" s="32">
        <f t="shared" si="6556"/>
        <v>0</v>
      </c>
      <c r="Q2410" s="32">
        <f t="shared" si="6556"/>
        <v>0</v>
      </c>
      <c r="R2410" s="32">
        <f t="shared" si="6556"/>
        <v>0</v>
      </c>
      <c r="S2410" s="32">
        <f t="shared" si="6556"/>
        <v>0</v>
      </c>
      <c r="T2410" s="32">
        <f t="shared" si="6556"/>
        <v>0</v>
      </c>
      <c r="U2410" s="32">
        <v>0</v>
      </c>
      <c r="V2410" s="32">
        <f t="shared" si="6459"/>
        <v>0</v>
      </c>
      <c r="W2410" s="32">
        <f t="shared" ref="W2410:AD2410" si="6557">W2411</f>
        <v>0</v>
      </c>
      <c r="X2410" s="32">
        <f t="shared" si="6557"/>
        <v>0</v>
      </c>
      <c r="Y2410" s="32">
        <f t="shared" si="6557"/>
        <v>0</v>
      </c>
      <c r="Z2410" s="32">
        <f t="shared" si="6557"/>
        <v>0</v>
      </c>
      <c r="AA2410" s="32">
        <f t="shared" si="6557"/>
        <v>0</v>
      </c>
      <c r="AB2410" s="32">
        <f t="shared" si="6557"/>
        <v>0</v>
      </c>
      <c r="AC2410" s="33">
        <f t="shared" si="6557"/>
        <v>1164.6900499999999</v>
      </c>
      <c r="AD2410" s="33">
        <f t="shared" si="6557"/>
        <v>700</v>
      </c>
      <c r="AE2410" s="34">
        <f t="shared" ref="AE2410:AE2473" si="6558">AD2410/AC2410*100</f>
        <v>60.101827091250591</v>
      </c>
      <c r="AF2410" s="32">
        <f t="shared" ref="AF2410:AK2410" si="6559">AF2411</f>
        <v>2534.3670499999998</v>
      </c>
      <c r="AG2410" s="32">
        <f t="shared" si="6559"/>
        <v>0</v>
      </c>
      <c r="AH2410" s="32">
        <f t="shared" si="6559"/>
        <v>0</v>
      </c>
      <c r="AI2410" s="32">
        <f t="shared" si="6559"/>
        <v>0</v>
      </c>
      <c r="AJ2410" s="32">
        <f t="shared" si="6559"/>
        <v>0</v>
      </c>
      <c r="AK2410" s="32">
        <f t="shared" si="6559"/>
        <v>0</v>
      </c>
      <c r="AL2410" s="32">
        <f t="shared" ref="AL2410:AL2473" si="6560">AF2410+AH2410+AK2410+AI2410+AJ2410+AG2410</f>
        <v>2534.3670499999998</v>
      </c>
      <c r="AM2410" s="32">
        <f t="shared" ref="AM2410:AM2473" si="6561">V2410-AL2410</f>
        <v>-2534.3670499999998</v>
      </c>
    </row>
    <row r="2411" spans="2:40" ht="62.4" x14ac:dyDescent="0.3">
      <c r="B2411" s="30" t="s">
        <v>847</v>
      </c>
      <c r="C2411" s="30" t="s">
        <v>104</v>
      </c>
      <c r="D2411" s="30" t="s">
        <v>106</v>
      </c>
      <c r="E2411" s="15" t="str">
        <f t="shared" si="6458"/>
        <v>0409</v>
      </c>
      <c r="F2411" s="30" t="s">
        <v>378</v>
      </c>
      <c r="G2411" s="30" t="s">
        <v>472</v>
      </c>
      <c r="H2411" s="31" t="s">
        <v>473</v>
      </c>
      <c r="I2411" s="32"/>
      <c r="J2411" s="32"/>
      <c r="K2411" s="32"/>
      <c r="L2411" s="32"/>
      <c r="M2411" s="32"/>
      <c r="N2411" s="32"/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2">
        <v>0</v>
      </c>
      <c r="V2411" s="32">
        <f t="shared" si="6459"/>
        <v>0</v>
      </c>
      <c r="W2411" s="32"/>
      <c r="X2411" s="32"/>
      <c r="Y2411" s="32"/>
      <c r="Z2411" s="32"/>
      <c r="AA2411" s="32"/>
      <c r="AB2411" s="32">
        <v>0</v>
      </c>
      <c r="AC2411" s="33">
        <v>1164.6900499999999</v>
      </c>
      <c r="AD2411" s="33">
        <v>700</v>
      </c>
      <c r="AE2411" s="34">
        <f t="shared" si="6558"/>
        <v>60.101827091250591</v>
      </c>
      <c r="AF2411" s="32">
        <v>2534.3670499999998</v>
      </c>
      <c r="AG2411" s="32">
        <v>0</v>
      </c>
      <c r="AH2411" s="32">
        <v>0</v>
      </c>
      <c r="AI2411" s="32">
        <v>0</v>
      </c>
      <c r="AJ2411" s="32">
        <v>0</v>
      </c>
      <c r="AK2411" s="32">
        <v>0</v>
      </c>
      <c r="AL2411" s="32">
        <f t="shared" si="6560"/>
        <v>2534.3670499999998</v>
      </c>
      <c r="AM2411" s="32">
        <f t="shared" si="6561"/>
        <v>-2534.3670499999998</v>
      </c>
      <c r="AN2411" s="12"/>
    </row>
    <row r="2412" spans="2:40" s="22" customFormat="1" x14ac:dyDescent="0.3">
      <c r="B2412" s="23" t="s">
        <v>847</v>
      </c>
      <c r="C2412" s="23" t="s">
        <v>104</v>
      </c>
      <c r="D2412" s="23" t="s">
        <v>152</v>
      </c>
      <c r="E2412" s="24" t="str">
        <f t="shared" si="6458"/>
        <v>0412</v>
      </c>
      <c r="F2412" s="23"/>
      <c r="G2412" s="23"/>
      <c r="H2412" s="25" t="s">
        <v>153</v>
      </c>
      <c r="I2412" s="26">
        <f t="shared" ref="I2412:T2412" si="6562">I2413+I2419</f>
        <v>513.9</v>
      </c>
      <c r="J2412" s="26">
        <f t="shared" si="6562"/>
        <v>524.20000000000005</v>
      </c>
      <c r="K2412" s="26">
        <f t="shared" si="6562"/>
        <v>535</v>
      </c>
      <c r="L2412" s="26">
        <f t="shared" si="6562"/>
        <v>0</v>
      </c>
      <c r="M2412" s="26">
        <f t="shared" si="6562"/>
        <v>0</v>
      </c>
      <c r="N2412" s="26">
        <f t="shared" si="6562"/>
        <v>0</v>
      </c>
      <c r="O2412" s="26">
        <f t="shared" si="6562"/>
        <v>0</v>
      </c>
      <c r="P2412" s="26">
        <f t="shared" si="6562"/>
        <v>62.866999999999997</v>
      </c>
      <c r="Q2412" s="26">
        <f t="shared" si="6562"/>
        <v>0</v>
      </c>
      <c r="R2412" s="26">
        <f t="shared" si="6562"/>
        <v>0</v>
      </c>
      <c r="S2412" s="26">
        <f t="shared" si="6562"/>
        <v>0</v>
      </c>
      <c r="T2412" s="26">
        <f t="shared" si="6562"/>
        <v>0</v>
      </c>
      <c r="U2412" s="26">
        <v>0</v>
      </c>
      <c r="V2412" s="26">
        <f t="shared" si="6459"/>
        <v>576.76699999999994</v>
      </c>
      <c r="W2412" s="26">
        <f t="shared" ref="W2412:AD2412" si="6563">W2413+W2419</f>
        <v>0</v>
      </c>
      <c r="X2412" s="26">
        <f t="shared" si="6563"/>
        <v>0</v>
      </c>
      <c r="Y2412" s="26">
        <f t="shared" si="6563"/>
        <v>0</v>
      </c>
      <c r="Z2412" s="26">
        <f t="shared" si="6563"/>
        <v>0</v>
      </c>
      <c r="AA2412" s="26">
        <f t="shared" si="6563"/>
        <v>0</v>
      </c>
      <c r="AB2412" s="26">
        <f t="shared" si="6563"/>
        <v>843.6</v>
      </c>
      <c r="AC2412" s="27">
        <f t="shared" si="6563"/>
        <v>1063.7661499999999</v>
      </c>
      <c r="AD2412" s="27">
        <f t="shared" si="6563"/>
        <v>1061.6532500000001</v>
      </c>
      <c r="AE2412" s="28">
        <f t="shared" si="6558"/>
        <v>99.801375518482146</v>
      </c>
      <c r="AF2412" s="26">
        <f t="shared" ref="AF2412:AK2412" si="6564">AF2413+AF2419</f>
        <v>1081.6302499999999</v>
      </c>
      <c r="AG2412" s="26">
        <f t="shared" si="6564"/>
        <v>0</v>
      </c>
      <c r="AH2412" s="26">
        <f t="shared" si="6564"/>
        <v>0</v>
      </c>
      <c r="AI2412" s="26">
        <f t="shared" si="6564"/>
        <v>0</v>
      </c>
      <c r="AJ2412" s="26">
        <f t="shared" si="6564"/>
        <v>0</v>
      </c>
      <c r="AK2412" s="26">
        <f t="shared" si="6564"/>
        <v>0</v>
      </c>
      <c r="AL2412" s="26">
        <f t="shared" si="6560"/>
        <v>1081.6302499999999</v>
      </c>
      <c r="AM2412" s="26">
        <f t="shared" si="6561"/>
        <v>-504.86324999999999</v>
      </c>
      <c r="AN2412" s="29"/>
    </row>
    <row r="2413" spans="2:40" ht="31.2" x14ac:dyDescent="0.3">
      <c r="B2413" s="30" t="s">
        <v>847</v>
      </c>
      <c r="C2413" s="30" t="s">
        <v>104</v>
      </c>
      <c r="D2413" s="30" t="s">
        <v>152</v>
      </c>
      <c r="E2413" s="15" t="str">
        <f t="shared" si="6458"/>
        <v>0412</v>
      </c>
      <c r="F2413" s="30" t="s">
        <v>116</v>
      </c>
      <c r="G2413" s="30"/>
      <c r="H2413" s="31" t="s">
        <v>117</v>
      </c>
      <c r="I2413" s="32">
        <f t="shared" ref="I2413:I2417" si="6565">I2414</f>
        <v>258.39999999999998</v>
      </c>
      <c r="J2413" s="32">
        <f t="shared" ref="J2413:J2417" si="6566">J2414</f>
        <v>268.7</v>
      </c>
      <c r="K2413" s="32">
        <f t="shared" ref="K2413:K2417" si="6567">K2414</f>
        <v>279.5</v>
      </c>
      <c r="L2413" s="32">
        <f t="shared" ref="L2413:L2421" si="6568">L2414</f>
        <v>0</v>
      </c>
      <c r="M2413" s="32">
        <f t="shared" ref="M2413:M2421" si="6569">M2414</f>
        <v>0</v>
      </c>
      <c r="N2413" s="32">
        <f t="shared" ref="N2413:N2421" si="6570">N2414</f>
        <v>0</v>
      </c>
      <c r="O2413" s="32">
        <f t="shared" ref="O2413:O2419" si="6571">O2414</f>
        <v>0</v>
      </c>
      <c r="P2413" s="32">
        <f t="shared" ref="P2413:P2419" si="6572">P2414</f>
        <v>0</v>
      </c>
      <c r="Q2413" s="32">
        <f t="shared" ref="Q2413:Q2421" si="6573">Q2414</f>
        <v>0</v>
      </c>
      <c r="R2413" s="32">
        <f t="shared" ref="R2413:R2417" si="6574">R2414</f>
        <v>0</v>
      </c>
      <c r="S2413" s="32">
        <f t="shared" ref="S2413:S2421" si="6575">S2414</f>
        <v>0</v>
      </c>
      <c r="T2413" s="32">
        <f t="shared" ref="T2413:T2421" si="6576">T2414</f>
        <v>0</v>
      </c>
      <c r="U2413" s="32">
        <v>0</v>
      </c>
      <c r="V2413" s="32">
        <f t="shared" si="6459"/>
        <v>258.39999999999998</v>
      </c>
      <c r="W2413" s="32">
        <f t="shared" ref="W2413:W2421" si="6577">W2414</f>
        <v>0</v>
      </c>
      <c r="X2413" s="32">
        <f t="shared" ref="X2413:X2421" si="6578">X2414</f>
        <v>0</v>
      </c>
      <c r="Y2413" s="32">
        <f t="shared" ref="Y2413:Y2421" si="6579">Y2414</f>
        <v>0</v>
      </c>
      <c r="Z2413" s="32">
        <f t="shared" ref="Z2413:Z2421" si="6580">Z2414</f>
        <v>0</v>
      </c>
      <c r="AA2413" s="32">
        <f t="shared" ref="AA2413:AA2421" si="6581">AA2414</f>
        <v>0</v>
      </c>
      <c r="AB2413" s="32">
        <f t="shared" ref="AB2413:AB2419" si="6582">AB2414</f>
        <v>31.6</v>
      </c>
      <c r="AC2413" s="33">
        <f t="shared" ref="AC2413:AC2419" si="6583">AC2414</f>
        <v>206.76325</v>
      </c>
      <c r="AD2413" s="33">
        <f t="shared" ref="AD2413:AD2419" si="6584">AD2414</f>
        <v>206.76325</v>
      </c>
      <c r="AE2413" s="34">
        <f t="shared" si="6558"/>
        <v>100</v>
      </c>
      <c r="AF2413" s="32">
        <f t="shared" ref="AF2413:AF2419" si="6585">AF2414</f>
        <v>206.76325</v>
      </c>
      <c r="AG2413" s="32">
        <f t="shared" ref="AG2413:AG2419" si="6586">AG2414</f>
        <v>0</v>
      </c>
      <c r="AH2413" s="32">
        <f t="shared" ref="AH2413:AH2419" si="6587">AH2414</f>
        <v>0</v>
      </c>
      <c r="AI2413" s="32">
        <f t="shared" ref="AI2413:AI2419" si="6588">AI2414</f>
        <v>0</v>
      </c>
      <c r="AJ2413" s="32">
        <f t="shared" ref="AJ2413:AJ2419" si="6589">AJ2414</f>
        <v>0</v>
      </c>
      <c r="AK2413" s="32">
        <f t="shared" ref="AK2413:AK2419" si="6590">AK2414</f>
        <v>0</v>
      </c>
      <c r="AL2413" s="32">
        <f t="shared" si="6560"/>
        <v>206.76325</v>
      </c>
      <c r="AM2413" s="32">
        <f t="shared" si="6561"/>
        <v>51.636749999999978</v>
      </c>
    </row>
    <row r="2414" spans="2:40" ht="46.8" x14ac:dyDescent="0.3">
      <c r="B2414" s="30" t="s">
        <v>847</v>
      </c>
      <c r="C2414" s="30" t="s">
        <v>104</v>
      </c>
      <c r="D2414" s="30" t="s">
        <v>152</v>
      </c>
      <c r="E2414" s="15" t="str">
        <f t="shared" si="6458"/>
        <v>0412</v>
      </c>
      <c r="F2414" s="30" t="s">
        <v>125</v>
      </c>
      <c r="G2414" s="30"/>
      <c r="H2414" s="31" t="s">
        <v>126</v>
      </c>
      <c r="I2414" s="32">
        <f t="shared" si="6565"/>
        <v>258.39999999999998</v>
      </c>
      <c r="J2414" s="32">
        <f t="shared" si="6566"/>
        <v>268.7</v>
      </c>
      <c r="K2414" s="32">
        <f t="shared" si="6567"/>
        <v>279.5</v>
      </c>
      <c r="L2414" s="32">
        <f t="shared" si="6568"/>
        <v>0</v>
      </c>
      <c r="M2414" s="32">
        <f t="shared" si="6569"/>
        <v>0</v>
      </c>
      <c r="N2414" s="32">
        <f t="shared" si="6570"/>
        <v>0</v>
      </c>
      <c r="O2414" s="32">
        <f t="shared" si="6571"/>
        <v>0</v>
      </c>
      <c r="P2414" s="32">
        <f t="shared" si="6572"/>
        <v>0</v>
      </c>
      <c r="Q2414" s="32">
        <f t="shared" si="6573"/>
        <v>0</v>
      </c>
      <c r="R2414" s="32">
        <f t="shared" si="6574"/>
        <v>0</v>
      </c>
      <c r="S2414" s="32">
        <f t="shared" si="6575"/>
        <v>0</v>
      </c>
      <c r="T2414" s="32">
        <f t="shared" si="6576"/>
        <v>0</v>
      </c>
      <c r="U2414" s="32">
        <v>0</v>
      </c>
      <c r="V2414" s="32">
        <f t="shared" si="6459"/>
        <v>258.39999999999998</v>
      </c>
      <c r="W2414" s="32">
        <f t="shared" si="6577"/>
        <v>0</v>
      </c>
      <c r="X2414" s="32">
        <f t="shared" si="6578"/>
        <v>0</v>
      </c>
      <c r="Y2414" s="32">
        <f t="shared" si="6579"/>
        <v>0</v>
      </c>
      <c r="Z2414" s="32">
        <f t="shared" si="6580"/>
        <v>0</v>
      </c>
      <c r="AA2414" s="32">
        <f t="shared" si="6581"/>
        <v>0</v>
      </c>
      <c r="AB2414" s="32">
        <f t="shared" si="6582"/>
        <v>31.6</v>
      </c>
      <c r="AC2414" s="33">
        <f t="shared" si="6583"/>
        <v>206.76325</v>
      </c>
      <c r="AD2414" s="33">
        <f t="shared" si="6584"/>
        <v>206.76325</v>
      </c>
      <c r="AE2414" s="34">
        <f t="shared" si="6558"/>
        <v>100</v>
      </c>
      <c r="AF2414" s="32">
        <f t="shared" si="6585"/>
        <v>206.76325</v>
      </c>
      <c r="AG2414" s="32">
        <f t="shared" si="6586"/>
        <v>0</v>
      </c>
      <c r="AH2414" s="32">
        <f t="shared" si="6587"/>
        <v>0</v>
      </c>
      <c r="AI2414" s="32">
        <f t="shared" si="6588"/>
        <v>0</v>
      </c>
      <c r="AJ2414" s="32">
        <f t="shared" si="6589"/>
        <v>0</v>
      </c>
      <c r="AK2414" s="32">
        <f t="shared" si="6590"/>
        <v>0</v>
      </c>
      <c r="AL2414" s="32">
        <f t="shared" si="6560"/>
        <v>206.76325</v>
      </c>
      <c r="AM2414" s="32">
        <f t="shared" si="6561"/>
        <v>51.636749999999978</v>
      </c>
    </row>
    <row r="2415" spans="2:40" ht="46.8" x14ac:dyDescent="0.3">
      <c r="B2415" s="30" t="s">
        <v>847</v>
      </c>
      <c r="C2415" s="30" t="s">
        <v>104</v>
      </c>
      <c r="D2415" s="30" t="s">
        <v>152</v>
      </c>
      <c r="E2415" s="15" t="str">
        <f t="shared" si="6458"/>
        <v>0412</v>
      </c>
      <c r="F2415" s="30" t="s">
        <v>127</v>
      </c>
      <c r="G2415" s="30"/>
      <c r="H2415" s="31" t="s">
        <v>128</v>
      </c>
      <c r="I2415" s="32">
        <f t="shared" si="6565"/>
        <v>258.39999999999998</v>
      </c>
      <c r="J2415" s="32">
        <f t="shared" si="6566"/>
        <v>268.7</v>
      </c>
      <c r="K2415" s="32">
        <f t="shared" si="6567"/>
        <v>279.5</v>
      </c>
      <c r="L2415" s="32">
        <f t="shared" si="6568"/>
        <v>0</v>
      </c>
      <c r="M2415" s="32">
        <f t="shared" si="6569"/>
        <v>0</v>
      </c>
      <c r="N2415" s="32">
        <f t="shared" si="6570"/>
        <v>0</v>
      </c>
      <c r="O2415" s="32">
        <f t="shared" si="6571"/>
        <v>0</v>
      </c>
      <c r="P2415" s="32">
        <f t="shared" si="6572"/>
        <v>0</v>
      </c>
      <c r="Q2415" s="32">
        <f t="shared" si="6573"/>
        <v>0</v>
      </c>
      <c r="R2415" s="32">
        <f t="shared" si="6574"/>
        <v>0</v>
      </c>
      <c r="S2415" s="32">
        <f t="shared" si="6575"/>
        <v>0</v>
      </c>
      <c r="T2415" s="32">
        <f t="shared" si="6576"/>
        <v>0</v>
      </c>
      <c r="U2415" s="32">
        <v>0</v>
      </c>
      <c r="V2415" s="32">
        <f t="shared" si="6459"/>
        <v>258.39999999999998</v>
      </c>
      <c r="W2415" s="32">
        <f t="shared" si="6577"/>
        <v>0</v>
      </c>
      <c r="X2415" s="32">
        <f t="shared" si="6578"/>
        <v>0</v>
      </c>
      <c r="Y2415" s="32">
        <f t="shared" si="6579"/>
        <v>0</v>
      </c>
      <c r="Z2415" s="32">
        <f t="shared" si="6580"/>
        <v>0</v>
      </c>
      <c r="AA2415" s="32">
        <f t="shared" si="6581"/>
        <v>0</v>
      </c>
      <c r="AB2415" s="32">
        <f t="shared" si="6582"/>
        <v>31.6</v>
      </c>
      <c r="AC2415" s="33">
        <f t="shared" si="6583"/>
        <v>206.76325</v>
      </c>
      <c r="AD2415" s="33">
        <f t="shared" si="6584"/>
        <v>206.76325</v>
      </c>
      <c r="AE2415" s="34">
        <f t="shared" si="6558"/>
        <v>100</v>
      </c>
      <c r="AF2415" s="32">
        <f t="shared" si="6585"/>
        <v>206.76325</v>
      </c>
      <c r="AG2415" s="32">
        <f t="shared" si="6586"/>
        <v>0</v>
      </c>
      <c r="AH2415" s="32">
        <f t="shared" si="6587"/>
        <v>0</v>
      </c>
      <c r="AI2415" s="32">
        <f t="shared" si="6588"/>
        <v>0</v>
      </c>
      <c r="AJ2415" s="32">
        <f t="shared" si="6589"/>
        <v>0</v>
      </c>
      <c r="AK2415" s="32">
        <f t="shared" si="6590"/>
        <v>0</v>
      </c>
      <c r="AL2415" s="32">
        <f t="shared" si="6560"/>
        <v>206.76325</v>
      </c>
      <c r="AM2415" s="32">
        <f t="shared" si="6561"/>
        <v>51.636749999999978</v>
      </c>
    </row>
    <row r="2416" spans="2:40" ht="62.4" x14ac:dyDescent="0.3">
      <c r="B2416" s="30" t="s">
        <v>847</v>
      </c>
      <c r="C2416" s="30" t="s">
        <v>104</v>
      </c>
      <c r="D2416" s="30" t="s">
        <v>152</v>
      </c>
      <c r="E2416" s="15" t="str">
        <f t="shared" si="6458"/>
        <v>0412</v>
      </c>
      <c r="F2416" s="30" t="s">
        <v>768</v>
      </c>
      <c r="G2416" s="30"/>
      <c r="H2416" s="31" t="s">
        <v>769</v>
      </c>
      <c r="I2416" s="32">
        <f t="shared" si="6565"/>
        <v>258.39999999999998</v>
      </c>
      <c r="J2416" s="32">
        <f t="shared" si="6566"/>
        <v>268.7</v>
      </c>
      <c r="K2416" s="32">
        <f t="shared" si="6567"/>
        <v>279.5</v>
      </c>
      <c r="L2416" s="32">
        <f t="shared" si="6568"/>
        <v>0</v>
      </c>
      <c r="M2416" s="32">
        <f t="shared" si="6569"/>
        <v>0</v>
      </c>
      <c r="N2416" s="32">
        <f t="shared" si="6570"/>
        <v>0</v>
      </c>
      <c r="O2416" s="32">
        <f t="shared" si="6571"/>
        <v>0</v>
      </c>
      <c r="P2416" s="32">
        <f t="shared" si="6572"/>
        <v>0</v>
      </c>
      <c r="Q2416" s="32">
        <f t="shared" si="6573"/>
        <v>0</v>
      </c>
      <c r="R2416" s="32">
        <f t="shared" si="6574"/>
        <v>0</v>
      </c>
      <c r="S2416" s="32">
        <f t="shared" si="6575"/>
        <v>0</v>
      </c>
      <c r="T2416" s="32">
        <f t="shared" si="6576"/>
        <v>0</v>
      </c>
      <c r="U2416" s="32">
        <v>0</v>
      </c>
      <c r="V2416" s="32">
        <f t="shared" si="6459"/>
        <v>258.39999999999998</v>
      </c>
      <c r="W2416" s="32">
        <f t="shared" si="6577"/>
        <v>0</v>
      </c>
      <c r="X2416" s="32">
        <f t="shared" si="6578"/>
        <v>0</v>
      </c>
      <c r="Y2416" s="32">
        <f t="shared" si="6579"/>
        <v>0</v>
      </c>
      <c r="Z2416" s="32">
        <f t="shared" si="6580"/>
        <v>0</v>
      </c>
      <c r="AA2416" s="32">
        <f t="shared" si="6581"/>
        <v>0</v>
      </c>
      <c r="AB2416" s="32">
        <f t="shared" si="6582"/>
        <v>31.6</v>
      </c>
      <c r="AC2416" s="33">
        <f t="shared" si="6583"/>
        <v>206.76325</v>
      </c>
      <c r="AD2416" s="33">
        <f t="shared" si="6584"/>
        <v>206.76325</v>
      </c>
      <c r="AE2416" s="34">
        <f t="shared" si="6558"/>
        <v>100</v>
      </c>
      <c r="AF2416" s="32">
        <f t="shared" si="6585"/>
        <v>206.76325</v>
      </c>
      <c r="AG2416" s="32">
        <f t="shared" si="6586"/>
        <v>0</v>
      </c>
      <c r="AH2416" s="32">
        <f t="shared" si="6587"/>
        <v>0</v>
      </c>
      <c r="AI2416" s="32">
        <f t="shared" si="6588"/>
        <v>0</v>
      </c>
      <c r="AJ2416" s="32">
        <f t="shared" si="6589"/>
        <v>0</v>
      </c>
      <c r="AK2416" s="32">
        <f t="shared" si="6590"/>
        <v>0</v>
      </c>
      <c r="AL2416" s="32">
        <f t="shared" si="6560"/>
        <v>206.76325</v>
      </c>
      <c r="AM2416" s="32">
        <f t="shared" si="6561"/>
        <v>51.636749999999978</v>
      </c>
    </row>
    <row r="2417" spans="2:40" ht="31.2" x14ac:dyDescent="0.3">
      <c r="B2417" s="30" t="s">
        <v>847</v>
      </c>
      <c r="C2417" s="30" t="s">
        <v>104</v>
      </c>
      <c r="D2417" s="30" t="s">
        <v>152</v>
      </c>
      <c r="E2417" s="15" t="str">
        <f t="shared" ref="E2417:E2480" si="6591">CONCATENATE(C2417,D2417)</f>
        <v>0412</v>
      </c>
      <c r="F2417" s="30" t="s">
        <v>768</v>
      </c>
      <c r="G2417" s="30" t="s">
        <v>50</v>
      </c>
      <c r="H2417" s="31" t="s">
        <v>51</v>
      </c>
      <c r="I2417" s="32">
        <f t="shared" si="6565"/>
        <v>258.39999999999998</v>
      </c>
      <c r="J2417" s="32">
        <f t="shared" si="6566"/>
        <v>268.7</v>
      </c>
      <c r="K2417" s="32">
        <f t="shared" si="6567"/>
        <v>279.5</v>
      </c>
      <c r="L2417" s="32">
        <f t="shared" si="6568"/>
        <v>0</v>
      </c>
      <c r="M2417" s="32">
        <f t="shared" si="6569"/>
        <v>0</v>
      </c>
      <c r="N2417" s="32">
        <f t="shared" si="6570"/>
        <v>0</v>
      </c>
      <c r="O2417" s="32">
        <f t="shared" si="6571"/>
        <v>0</v>
      </c>
      <c r="P2417" s="32">
        <f t="shared" si="6572"/>
        <v>0</v>
      </c>
      <c r="Q2417" s="32">
        <f t="shared" si="6573"/>
        <v>0</v>
      </c>
      <c r="R2417" s="32">
        <f t="shared" si="6574"/>
        <v>0</v>
      </c>
      <c r="S2417" s="32">
        <f t="shared" si="6575"/>
        <v>0</v>
      </c>
      <c r="T2417" s="32">
        <f t="shared" si="6576"/>
        <v>0</v>
      </c>
      <c r="U2417" s="32">
        <v>0</v>
      </c>
      <c r="V2417" s="32">
        <f t="shared" ref="V2417:V2480" si="6592">I2417+L2417+U2417+T2417+S2417+R2417+Q2417+P2417+O2417</f>
        <v>258.39999999999998</v>
      </c>
      <c r="W2417" s="32">
        <f t="shared" si="6577"/>
        <v>0</v>
      </c>
      <c r="X2417" s="32">
        <f t="shared" si="6578"/>
        <v>0</v>
      </c>
      <c r="Y2417" s="32">
        <f t="shared" si="6579"/>
        <v>0</v>
      </c>
      <c r="Z2417" s="32">
        <f t="shared" si="6580"/>
        <v>0</v>
      </c>
      <c r="AA2417" s="32">
        <f t="shared" si="6581"/>
        <v>0</v>
      </c>
      <c r="AB2417" s="32">
        <f t="shared" si="6582"/>
        <v>31.6</v>
      </c>
      <c r="AC2417" s="33">
        <f t="shared" si="6583"/>
        <v>206.76325</v>
      </c>
      <c r="AD2417" s="33">
        <f t="shared" si="6584"/>
        <v>206.76325</v>
      </c>
      <c r="AE2417" s="34">
        <f t="shared" si="6558"/>
        <v>100</v>
      </c>
      <c r="AF2417" s="32">
        <f t="shared" si="6585"/>
        <v>206.76325</v>
      </c>
      <c r="AG2417" s="32">
        <f t="shared" si="6586"/>
        <v>0</v>
      </c>
      <c r="AH2417" s="32">
        <f t="shared" si="6587"/>
        <v>0</v>
      </c>
      <c r="AI2417" s="32">
        <f t="shared" si="6588"/>
        <v>0</v>
      </c>
      <c r="AJ2417" s="32">
        <f t="shared" si="6589"/>
        <v>0</v>
      </c>
      <c r="AK2417" s="32">
        <f t="shared" si="6590"/>
        <v>0</v>
      </c>
      <c r="AL2417" s="32">
        <f t="shared" si="6560"/>
        <v>206.76325</v>
      </c>
      <c r="AM2417" s="32">
        <f t="shared" si="6561"/>
        <v>51.636749999999978</v>
      </c>
    </row>
    <row r="2418" spans="2:40" ht="31.2" x14ac:dyDescent="0.3">
      <c r="B2418" s="30" t="s">
        <v>847</v>
      </c>
      <c r="C2418" s="30" t="s">
        <v>104</v>
      </c>
      <c r="D2418" s="30" t="s">
        <v>152</v>
      </c>
      <c r="E2418" s="15" t="str">
        <f t="shared" si="6591"/>
        <v>0412</v>
      </c>
      <c r="F2418" s="30" t="s">
        <v>768</v>
      </c>
      <c r="G2418" s="30" t="s">
        <v>52</v>
      </c>
      <c r="H2418" s="31" t="s">
        <v>53</v>
      </c>
      <c r="I2418" s="32">
        <f>224.2+34.2</f>
        <v>258.39999999999998</v>
      </c>
      <c r="J2418" s="32">
        <f>233.2+35.5</f>
        <v>268.7</v>
      </c>
      <c r="K2418" s="32">
        <f>242.6+36.9</f>
        <v>279.5</v>
      </c>
      <c r="L2418" s="32"/>
      <c r="M2418" s="32"/>
      <c r="N2418" s="32"/>
      <c r="O2418" s="32">
        <v>0</v>
      </c>
      <c r="P2418" s="32">
        <v>0</v>
      </c>
      <c r="Q2418" s="32">
        <v>0</v>
      </c>
      <c r="R2418" s="32">
        <f>5988.052-5988.052</f>
        <v>0</v>
      </c>
      <c r="S2418" s="32">
        <v>0</v>
      </c>
      <c r="T2418" s="32">
        <v>0</v>
      </c>
      <c r="U2418" s="32">
        <v>0</v>
      </c>
      <c r="V2418" s="32">
        <f t="shared" si="6592"/>
        <v>258.39999999999998</v>
      </c>
      <c r="W2418" s="32"/>
      <c r="X2418" s="32"/>
      <c r="Y2418" s="32"/>
      <c r="Z2418" s="32"/>
      <c r="AA2418" s="32"/>
      <c r="AB2418" s="32">
        <v>31.6</v>
      </c>
      <c r="AC2418" s="33">
        <v>206.76325</v>
      </c>
      <c r="AD2418" s="33">
        <v>206.76325</v>
      </c>
      <c r="AE2418" s="34">
        <f t="shared" si="6558"/>
        <v>100</v>
      </c>
      <c r="AF2418" s="32">
        <v>206.76325</v>
      </c>
      <c r="AG2418" s="32">
        <v>0</v>
      </c>
      <c r="AH2418" s="32">
        <v>0</v>
      </c>
      <c r="AI2418" s="32">
        <v>0</v>
      </c>
      <c r="AJ2418" s="32">
        <v>0</v>
      </c>
      <c r="AK2418" s="32">
        <v>0</v>
      </c>
      <c r="AL2418" s="32">
        <f t="shared" si="6560"/>
        <v>206.76325</v>
      </c>
      <c r="AM2418" s="32">
        <f t="shared" si="6561"/>
        <v>51.636749999999978</v>
      </c>
      <c r="AN2418" s="12"/>
    </row>
    <row r="2419" spans="2:40" ht="31.2" x14ac:dyDescent="0.3">
      <c r="B2419" s="30" t="s">
        <v>847</v>
      </c>
      <c r="C2419" s="30" t="s">
        <v>104</v>
      </c>
      <c r="D2419" s="30" t="s">
        <v>152</v>
      </c>
      <c r="E2419" s="15" t="str">
        <f t="shared" si="6591"/>
        <v>0412</v>
      </c>
      <c r="F2419" s="30" t="s">
        <v>154</v>
      </c>
      <c r="G2419" s="30"/>
      <c r="H2419" s="31" t="s">
        <v>155</v>
      </c>
      <c r="I2419" s="32">
        <f t="shared" ref="I2419:I2421" si="6593">I2420</f>
        <v>255.5</v>
      </c>
      <c r="J2419" s="32">
        <f t="shared" ref="J2419:J2421" si="6594">J2420</f>
        <v>255.5</v>
      </c>
      <c r="K2419" s="32">
        <f t="shared" ref="K2419:K2421" si="6595">K2420</f>
        <v>255.5</v>
      </c>
      <c r="L2419" s="32">
        <f t="shared" si="6568"/>
        <v>0</v>
      </c>
      <c r="M2419" s="32">
        <f t="shared" si="6569"/>
        <v>0</v>
      </c>
      <c r="N2419" s="32">
        <f t="shared" si="6570"/>
        <v>0</v>
      </c>
      <c r="O2419" s="32">
        <f t="shared" si="6571"/>
        <v>0</v>
      </c>
      <c r="P2419" s="32">
        <f t="shared" si="6572"/>
        <v>62.866999999999997</v>
      </c>
      <c r="Q2419" s="32">
        <f t="shared" si="6573"/>
        <v>0</v>
      </c>
      <c r="R2419" s="32">
        <f t="shared" ref="R2419:R2421" si="6596">R2420</f>
        <v>0</v>
      </c>
      <c r="S2419" s="32">
        <f t="shared" si="6575"/>
        <v>0</v>
      </c>
      <c r="T2419" s="32">
        <f t="shared" si="6576"/>
        <v>0</v>
      </c>
      <c r="U2419" s="32">
        <v>0</v>
      </c>
      <c r="V2419" s="32">
        <f t="shared" si="6592"/>
        <v>318.36700000000002</v>
      </c>
      <c r="W2419" s="32">
        <f t="shared" si="6577"/>
        <v>0</v>
      </c>
      <c r="X2419" s="32">
        <f t="shared" si="6578"/>
        <v>0</v>
      </c>
      <c r="Y2419" s="32">
        <f t="shared" si="6579"/>
        <v>0</v>
      </c>
      <c r="Z2419" s="32">
        <f t="shared" si="6580"/>
        <v>0</v>
      </c>
      <c r="AA2419" s="32">
        <f t="shared" si="6581"/>
        <v>0</v>
      </c>
      <c r="AB2419" s="32">
        <f t="shared" si="6582"/>
        <v>812</v>
      </c>
      <c r="AC2419" s="33">
        <f t="shared" si="6583"/>
        <v>857.00289999999995</v>
      </c>
      <c r="AD2419" s="33">
        <f t="shared" si="6584"/>
        <v>854.89</v>
      </c>
      <c r="AE2419" s="34">
        <f t="shared" si="6558"/>
        <v>99.753454743268662</v>
      </c>
      <c r="AF2419" s="32">
        <f t="shared" si="6585"/>
        <v>874.86699999999996</v>
      </c>
      <c r="AG2419" s="32">
        <f t="shared" si="6586"/>
        <v>0</v>
      </c>
      <c r="AH2419" s="32">
        <f t="shared" si="6587"/>
        <v>0</v>
      </c>
      <c r="AI2419" s="32">
        <f t="shared" si="6588"/>
        <v>0</v>
      </c>
      <c r="AJ2419" s="32">
        <f t="shared" si="6589"/>
        <v>0</v>
      </c>
      <c r="AK2419" s="32">
        <f t="shared" si="6590"/>
        <v>0</v>
      </c>
      <c r="AL2419" s="32">
        <f t="shared" si="6560"/>
        <v>874.86699999999996</v>
      </c>
      <c r="AM2419" s="32">
        <f t="shared" si="6561"/>
        <v>-556.5</v>
      </c>
    </row>
    <row r="2420" spans="2:40" ht="31.2" x14ac:dyDescent="0.3">
      <c r="B2420" s="30" t="s">
        <v>847</v>
      </c>
      <c r="C2420" s="30" t="s">
        <v>104</v>
      </c>
      <c r="D2420" s="30" t="s">
        <v>152</v>
      </c>
      <c r="E2420" s="15" t="str">
        <f t="shared" si="6591"/>
        <v>0412</v>
      </c>
      <c r="F2420" s="30" t="s">
        <v>166</v>
      </c>
      <c r="G2420" s="30"/>
      <c r="H2420" s="31" t="s">
        <v>167</v>
      </c>
      <c r="I2420" s="32">
        <f t="shared" si="6593"/>
        <v>255.5</v>
      </c>
      <c r="J2420" s="32">
        <f t="shared" si="6594"/>
        <v>255.5</v>
      </c>
      <c r="K2420" s="32">
        <f t="shared" si="6595"/>
        <v>255.5</v>
      </c>
      <c r="L2420" s="32">
        <f t="shared" si="6568"/>
        <v>0</v>
      </c>
      <c r="M2420" s="32">
        <f t="shared" si="6569"/>
        <v>0</v>
      </c>
      <c r="N2420" s="32">
        <f t="shared" si="6570"/>
        <v>0</v>
      </c>
      <c r="O2420" s="32">
        <f>O2421+O2427</f>
        <v>0</v>
      </c>
      <c r="P2420" s="32">
        <f>P2421+P2427</f>
        <v>62.866999999999997</v>
      </c>
      <c r="Q2420" s="32">
        <f t="shared" si="6573"/>
        <v>0</v>
      </c>
      <c r="R2420" s="32">
        <f t="shared" si="6596"/>
        <v>0</v>
      </c>
      <c r="S2420" s="32">
        <f t="shared" si="6575"/>
        <v>0</v>
      </c>
      <c r="T2420" s="32">
        <f t="shared" si="6576"/>
        <v>0</v>
      </c>
      <c r="U2420" s="32">
        <v>0</v>
      </c>
      <c r="V2420" s="32">
        <f t="shared" si="6592"/>
        <v>318.36700000000002</v>
      </c>
      <c r="W2420" s="32">
        <f t="shared" si="6577"/>
        <v>0</v>
      </c>
      <c r="X2420" s="32">
        <f t="shared" si="6578"/>
        <v>0</v>
      </c>
      <c r="Y2420" s="32">
        <f t="shared" si="6579"/>
        <v>0</v>
      </c>
      <c r="Z2420" s="32">
        <f t="shared" si="6580"/>
        <v>0</v>
      </c>
      <c r="AA2420" s="32">
        <f t="shared" si="6581"/>
        <v>0</v>
      </c>
      <c r="AB2420" s="32">
        <f>AB2421+AB2427</f>
        <v>812</v>
      </c>
      <c r="AC2420" s="33">
        <f>AC2421+AC2427</f>
        <v>857.00289999999995</v>
      </c>
      <c r="AD2420" s="33">
        <f>AD2421+AD2427</f>
        <v>854.89</v>
      </c>
      <c r="AE2420" s="34">
        <f t="shared" si="6558"/>
        <v>99.753454743268662</v>
      </c>
      <c r="AF2420" s="32">
        <f t="shared" ref="AF2420:AK2420" si="6597">AF2421+AF2427</f>
        <v>874.86699999999996</v>
      </c>
      <c r="AG2420" s="32">
        <f t="shared" si="6597"/>
        <v>0</v>
      </c>
      <c r="AH2420" s="32">
        <f t="shared" si="6597"/>
        <v>0</v>
      </c>
      <c r="AI2420" s="32">
        <f t="shared" si="6597"/>
        <v>0</v>
      </c>
      <c r="AJ2420" s="32">
        <f t="shared" si="6597"/>
        <v>0</v>
      </c>
      <c r="AK2420" s="32">
        <f t="shared" si="6597"/>
        <v>0</v>
      </c>
      <c r="AL2420" s="32">
        <f t="shared" si="6560"/>
        <v>874.86699999999996</v>
      </c>
      <c r="AM2420" s="32">
        <f t="shared" si="6561"/>
        <v>-556.5</v>
      </c>
    </row>
    <row r="2421" spans="2:40" ht="62.4" x14ac:dyDescent="0.3">
      <c r="B2421" s="30" t="s">
        <v>847</v>
      </c>
      <c r="C2421" s="30" t="s">
        <v>104</v>
      </c>
      <c r="D2421" s="30" t="s">
        <v>152</v>
      </c>
      <c r="E2421" s="15" t="str">
        <f t="shared" si="6591"/>
        <v>0412</v>
      </c>
      <c r="F2421" s="30" t="s">
        <v>770</v>
      </c>
      <c r="G2421" s="30"/>
      <c r="H2421" s="31" t="s">
        <v>771</v>
      </c>
      <c r="I2421" s="32">
        <f t="shared" si="6593"/>
        <v>255.5</v>
      </c>
      <c r="J2421" s="32">
        <f t="shared" si="6594"/>
        <v>255.5</v>
      </c>
      <c r="K2421" s="32">
        <f t="shared" si="6595"/>
        <v>255.5</v>
      </c>
      <c r="L2421" s="32">
        <f t="shared" si="6568"/>
        <v>0</v>
      </c>
      <c r="M2421" s="32">
        <f t="shared" si="6569"/>
        <v>0</v>
      </c>
      <c r="N2421" s="32">
        <f t="shared" si="6570"/>
        <v>0</v>
      </c>
      <c r="O2421" s="32">
        <f>O2422</f>
        <v>0</v>
      </c>
      <c r="P2421" s="32">
        <f>P2422</f>
        <v>0</v>
      </c>
      <c r="Q2421" s="32">
        <f t="shared" si="6573"/>
        <v>0</v>
      </c>
      <c r="R2421" s="32">
        <f t="shared" si="6596"/>
        <v>0</v>
      </c>
      <c r="S2421" s="32">
        <f t="shared" si="6575"/>
        <v>0</v>
      </c>
      <c r="T2421" s="32">
        <f t="shared" si="6576"/>
        <v>0</v>
      </c>
      <c r="U2421" s="32">
        <v>0</v>
      </c>
      <c r="V2421" s="32">
        <f t="shared" si="6592"/>
        <v>255.5</v>
      </c>
      <c r="W2421" s="32">
        <f t="shared" si="6577"/>
        <v>0</v>
      </c>
      <c r="X2421" s="32">
        <f t="shared" si="6578"/>
        <v>0</v>
      </c>
      <c r="Y2421" s="32">
        <f t="shared" si="6579"/>
        <v>0</v>
      </c>
      <c r="Z2421" s="32">
        <f t="shared" si="6580"/>
        <v>0</v>
      </c>
      <c r="AA2421" s="32">
        <f t="shared" si="6581"/>
        <v>0</v>
      </c>
      <c r="AB2421" s="32">
        <f>AB2422</f>
        <v>812</v>
      </c>
      <c r="AC2421" s="33">
        <f>AC2422</f>
        <v>812</v>
      </c>
      <c r="AD2421" s="33">
        <f>AD2422</f>
        <v>812</v>
      </c>
      <c r="AE2421" s="34">
        <f t="shared" si="6558"/>
        <v>100</v>
      </c>
      <c r="AF2421" s="32">
        <f t="shared" ref="AF2421:AK2421" si="6598">AF2422</f>
        <v>812</v>
      </c>
      <c r="AG2421" s="32">
        <f t="shared" si="6598"/>
        <v>0</v>
      </c>
      <c r="AH2421" s="32">
        <f t="shared" si="6598"/>
        <v>0</v>
      </c>
      <c r="AI2421" s="32">
        <f t="shared" si="6598"/>
        <v>0</v>
      </c>
      <c r="AJ2421" s="32">
        <f t="shared" si="6598"/>
        <v>0</v>
      </c>
      <c r="AK2421" s="32">
        <f t="shared" si="6598"/>
        <v>0</v>
      </c>
      <c r="AL2421" s="32">
        <f t="shared" si="6560"/>
        <v>812</v>
      </c>
      <c r="AM2421" s="32">
        <f t="shared" si="6561"/>
        <v>-556.5</v>
      </c>
    </row>
    <row r="2422" spans="2:40" ht="46.8" x14ac:dyDescent="0.3">
      <c r="B2422" s="30" t="s">
        <v>847</v>
      </c>
      <c r="C2422" s="30" t="s">
        <v>104</v>
      </c>
      <c r="D2422" s="30" t="s">
        <v>152</v>
      </c>
      <c r="E2422" s="15" t="str">
        <f t="shared" si="6591"/>
        <v>0412</v>
      </c>
      <c r="F2422" s="30" t="s">
        <v>772</v>
      </c>
      <c r="G2422" s="30"/>
      <c r="H2422" s="31" t="s">
        <v>773</v>
      </c>
      <c r="I2422" s="32">
        <f t="shared" ref="I2422:T2422" si="6599">I2423+I2425</f>
        <v>255.5</v>
      </c>
      <c r="J2422" s="32">
        <f t="shared" si="6599"/>
        <v>255.5</v>
      </c>
      <c r="K2422" s="32">
        <f t="shared" si="6599"/>
        <v>255.5</v>
      </c>
      <c r="L2422" s="32">
        <f t="shared" si="6599"/>
        <v>0</v>
      </c>
      <c r="M2422" s="32">
        <f t="shared" si="6599"/>
        <v>0</v>
      </c>
      <c r="N2422" s="32">
        <f t="shared" si="6599"/>
        <v>0</v>
      </c>
      <c r="O2422" s="32">
        <f t="shared" si="6599"/>
        <v>0</v>
      </c>
      <c r="P2422" s="32">
        <f t="shared" si="6599"/>
        <v>0</v>
      </c>
      <c r="Q2422" s="32">
        <f t="shared" si="6599"/>
        <v>0</v>
      </c>
      <c r="R2422" s="32">
        <f t="shared" si="6599"/>
        <v>0</v>
      </c>
      <c r="S2422" s="32">
        <f t="shared" si="6599"/>
        <v>0</v>
      </c>
      <c r="T2422" s="32">
        <f t="shared" si="6599"/>
        <v>0</v>
      </c>
      <c r="U2422" s="32">
        <v>0</v>
      </c>
      <c r="V2422" s="32">
        <f t="shared" si="6592"/>
        <v>255.5</v>
      </c>
      <c r="W2422" s="32">
        <f t="shared" ref="W2422:AD2422" si="6600">W2423+W2425</f>
        <v>0</v>
      </c>
      <c r="X2422" s="32">
        <f t="shared" si="6600"/>
        <v>0</v>
      </c>
      <c r="Y2422" s="32">
        <f t="shared" si="6600"/>
        <v>0</v>
      </c>
      <c r="Z2422" s="32">
        <f t="shared" si="6600"/>
        <v>0</v>
      </c>
      <c r="AA2422" s="32">
        <f t="shared" si="6600"/>
        <v>0</v>
      </c>
      <c r="AB2422" s="32">
        <f t="shared" si="6600"/>
        <v>812</v>
      </c>
      <c r="AC2422" s="33">
        <f t="shared" si="6600"/>
        <v>812</v>
      </c>
      <c r="AD2422" s="33">
        <f t="shared" si="6600"/>
        <v>812</v>
      </c>
      <c r="AE2422" s="34">
        <f t="shared" si="6558"/>
        <v>100</v>
      </c>
      <c r="AF2422" s="32">
        <f t="shared" ref="AF2422:AK2422" si="6601">AF2423+AF2425</f>
        <v>812</v>
      </c>
      <c r="AG2422" s="32">
        <f t="shared" si="6601"/>
        <v>0</v>
      </c>
      <c r="AH2422" s="32">
        <f t="shared" si="6601"/>
        <v>0</v>
      </c>
      <c r="AI2422" s="32">
        <f t="shared" si="6601"/>
        <v>0</v>
      </c>
      <c r="AJ2422" s="32">
        <f t="shared" si="6601"/>
        <v>0</v>
      </c>
      <c r="AK2422" s="32">
        <f t="shared" si="6601"/>
        <v>0</v>
      </c>
      <c r="AL2422" s="32">
        <f t="shared" si="6560"/>
        <v>812</v>
      </c>
      <c r="AM2422" s="32">
        <f t="shared" si="6561"/>
        <v>-556.5</v>
      </c>
    </row>
    <row r="2423" spans="2:40" ht="31.2" hidden="1" customHeight="1" x14ac:dyDescent="0.3">
      <c r="B2423" s="30" t="s">
        <v>847</v>
      </c>
      <c r="C2423" s="30" t="s">
        <v>104</v>
      </c>
      <c r="D2423" s="30" t="s">
        <v>152</v>
      </c>
      <c r="E2423" s="15" t="str">
        <f t="shared" si="6591"/>
        <v>0412</v>
      </c>
      <c r="F2423" s="30" t="s">
        <v>772</v>
      </c>
      <c r="G2423" s="30" t="s">
        <v>50</v>
      </c>
      <c r="H2423" s="31" t="s">
        <v>51</v>
      </c>
      <c r="I2423" s="32">
        <f t="shared" ref="I2423:T2423" si="6602">I2424</f>
        <v>0</v>
      </c>
      <c r="J2423" s="32">
        <f t="shared" si="6602"/>
        <v>0</v>
      </c>
      <c r="K2423" s="32">
        <f t="shared" si="6602"/>
        <v>0</v>
      </c>
      <c r="L2423" s="32">
        <f t="shared" si="6602"/>
        <v>0</v>
      </c>
      <c r="M2423" s="32">
        <f t="shared" si="6602"/>
        <v>0</v>
      </c>
      <c r="N2423" s="32">
        <f t="shared" si="6602"/>
        <v>0</v>
      </c>
      <c r="O2423" s="32">
        <f t="shared" si="6602"/>
        <v>0</v>
      </c>
      <c r="P2423" s="32">
        <f t="shared" si="6602"/>
        <v>0</v>
      </c>
      <c r="Q2423" s="32">
        <f t="shared" si="6602"/>
        <v>0</v>
      </c>
      <c r="R2423" s="32">
        <f t="shared" si="6602"/>
        <v>0</v>
      </c>
      <c r="S2423" s="32">
        <f t="shared" si="6602"/>
        <v>0</v>
      </c>
      <c r="T2423" s="32">
        <f t="shared" si="6602"/>
        <v>0</v>
      </c>
      <c r="U2423" s="32">
        <v>0</v>
      </c>
      <c r="V2423" s="32">
        <f t="shared" si="6592"/>
        <v>0</v>
      </c>
      <c r="W2423" s="32">
        <f t="shared" ref="W2423:AD2423" si="6603">W2424</f>
        <v>0</v>
      </c>
      <c r="X2423" s="32">
        <f t="shared" si="6603"/>
        <v>0</v>
      </c>
      <c r="Y2423" s="32">
        <f t="shared" si="6603"/>
        <v>0</v>
      </c>
      <c r="Z2423" s="32">
        <f t="shared" si="6603"/>
        <v>0</v>
      </c>
      <c r="AA2423" s="32">
        <f t="shared" si="6603"/>
        <v>0</v>
      </c>
      <c r="AB2423" s="32">
        <f t="shared" si="6603"/>
        <v>0</v>
      </c>
      <c r="AC2423" s="33">
        <f t="shared" si="6603"/>
        <v>0</v>
      </c>
      <c r="AD2423" s="33">
        <f t="shared" si="6603"/>
        <v>0</v>
      </c>
      <c r="AE2423" s="34" t="e">
        <f t="shared" si="6558"/>
        <v>#DIV/0!</v>
      </c>
      <c r="AF2423" s="35">
        <f t="shared" ref="AF2423:AK2423" si="6604">AF2424</f>
        <v>0</v>
      </c>
      <c r="AG2423" s="35">
        <f t="shared" si="6604"/>
        <v>0</v>
      </c>
      <c r="AH2423" s="36">
        <f t="shared" si="6604"/>
        <v>0</v>
      </c>
      <c r="AI2423" s="36">
        <f t="shared" si="6604"/>
        <v>0</v>
      </c>
      <c r="AJ2423" s="36">
        <f t="shared" si="6604"/>
        <v>0</v>
      </c>
      <c r="AK2423" s="36">
        <f t="shared" si="6604"/>
        <v>0</v>
      </c>
      <c r="AL2423" s="36">
        <f t="shared" si="6560"/>
        <v>0</v>
      </c>
      <c r="AM2423" s="36">
        <f t="shared" si="6561"/>
        <v>0</v>
      </c>
      <c r="AN2423" s="37" t="s">
        <v>35</v>
      </c>
    </row>
    <row r="2424" spans="2:40" ht="31.2" hidden="1" customHeight="1" x14ac:dyDescent="0.3">
      <c r="B2424" s="30" t="s">
        <v>847</v>
      </c>
      <c r="C2424" s="30" t="s">
        <v>104</v>
      </c>
      <c r="D2424" s="30" t="s">
        <v>152</v>
      </c>
      <c r="E2424" s="15" t="str">
        <f t="shared" si="6591"/>
        <v>0412</v>
      </c>
      <c r="F2424" s="30" t="s">
        <v>772</v>
      </c>
      <c r="G2424" s="30" t="s">
        <v>52</v>
      </c>
      <c r="H2424" s="31" t="s">
        <v>53</v>
      </c>
      <c r="I2424" s="32"/>
      <c r="J2424" s="32"/>
      <c r="K2424" s="32"/>
      <c r="L2424" s="32"/>
      <c r="M2424" s="32"/>
      <c r="N2424" s="32"/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2">
        <v>0</v>
      </c>
      <c r="V2424" s="32">
        <f t="shared" si="6592"/>
        <v>0</v>
      </c>
      <c r="W2424" s="32"/>
      <c r="X2424" s="32"/>
      <c r="Y2424" s="32"/>
      <c r="Z2424" s="32"/>
      <c r="AA2424" s="32"/>
      <c r="AB2424" s="32">
        <v>0</v>
      </c>
      <c r="AC2424" s="33">
        <v>0</v>
      </c>
      <c r="AD2424" s="33">
        <v>0</v>
      </c>
      <c r="AE2424" s="34" t="e">
        <f t="shared" si="6558"/>
        <v>#DIV/0!</v>
      </c>
      <c r="AF2424" s="35">
        <v>0</v>
      </c>
      <c r="AG2424" s="35">
        <v>0</v>
      </c>
      <c r="AH2424" s="36">
        <v>0</v>
      </c>
      <c r="AI2424" s="36">
        <v>0</v>
      </c>
      <c r="AJ2424" s="36">
        <v>0</v>
      </c>
      <c r="AK2424" s="36">
        <v>0</v>
      </c>
      <c r="AL2424" s="36">
        <f t="shared" si="6560"/>
        <v>0</v>
      </c>
      <c r="AM2424" s="36">
        <f t="shared" si="6561"/>
        <v>0</v>
      </c>
      <c r="AN2424" s="37" t="s">
        <v>35</v>
      </c>
    </row>
    <row r="2425" spans="2:40" x14ac:dyDescent="0.3">
      <c r="B2425" s="30" t="s">
        <v>847</v>
      </c>
      <c r="C2425" s="30" t="s">
        <v>104</v>
      </c>
      <c r="D2425" s="30" t="s">
        <v>152</v>
      </c>
      <c r="E2425" s="15" t="str">
        <f t="shared" si="6591"/>
        <v>0412</v>
      </c>
      <c r="F2425" s="30" t="s">
        <v>772</v>
      </c>
      <c r="G2425" s="30" t="s">
        <v>56</v>
      </c>
      <c r="H2425" s="31" t="s">
        <v>57</v>
      </c>
      <c r="I2425" s="32">
        <f t="shared" ref="I2425:T2425" si="6605">I2426</f>
        <v>255.5</v>
      </c>
      <c r="J2425" s="32">
        <f t="shared" si="6605"/>
        <v>255.5</v>
      </c>
      <c r="K2425" s="32">
        <f t="shared" si="6605"/>
        <v>255.5</v>
      </c>
      <c r="L2425" s="32">
        <f t="shared" si="6605"/>
        <v>0</v>
      </c>
      <c r="M2425" s="32">
        <f t="shared" si="6605"/>
        <v>0</v>
      </c>
      <c r="N2425" s="32">
        <f t="shared" si="6605"/>
        <v>0</v>
      </c>
      <c r="O2425" s="32">
        <f t="shared" si="6605"/>
        <v>0</v>
      </c>
      <c r="P2425" s="32">
        <f t="shared" si="6605"/>
        <v>0</v>
      </c>
      <c r="Q2425" s="32">
        <f t="shared" si="6605"/>
        <v>0</v>
      </c>
      <c r="R2425" s="32">
        <f t="shared" si="6605"/>
        <v>0</v>
      </c>
      <c r="S2425" s="32">
        <f t="shared" si="6605"/>
        <v>0</v>
      </c>
      <c r="T2425" s="32">
        <f t="shared" si="6605"/>
        <v>0</v>
      </c>
      <c r="U2425" s="32">
        <v>0</v>
      </c>
      <c r="V2425" s="32">
        <f t="shared" si="6592"/>
        <v>255.5</v>
      </c>
      <c r="W2425" s="32">
        <f t="shared" ref="W2425:AD2425" si="6606">W2426</f>
        <v>0</v>
      </c>
      <c r="X2425" s="32">
        <f t="shared" si="6606"/>
        <v>0</v>
      </c>
      <c r="Y2425" s="32">
        <f t="shared" si="6606"/>
        <v>0</v>
      </c>
      <c r="Z2425" s="32">
        <f t="shared" si="6606"/>
        <v>0</v>
      </c>
      <c r="AA2425" s="32">
        <f t="shared" si="6606"/>
        <v>0</v>
      </c>
      <c r="AB2425" s="32">
        <f t="shared" si="6606"/>
        <v>812</v>
      </c>
      <c r="AC2425" s="33">
        <f t="shared" si="6606"/>
        <v>812</v>
      </c>
      <c r="AD2425" s="33">
        <f t="shared" si="6606"/>
        <v>812</v>
      </c>
      <c r="AE2425" s="34">
        <f t="shared" si="6558"/>
        <v>100</v>
      </c>
      <c r="AF2425" s="32">
        <f t="shared" ref="AF2425:AK2425" si="6607">AF2426</f>
        <v>812</v>
      </c>
      <c r="AG2425" s="32">
        <f t="shared" si="6607"/>
        <v>0</v>
      </c>
      <c r="AH2425" s="32">
        <f t="shared" si="6607"/>
        <v>0</v>
      </c>
      <c r="AI2425" s="32">
        <f t="shared" si="6607"/>
        <v>0</v>
      </c>
      <c r="AJ2425" s="32">
        <f t="shared" si="6607"/>
        <v>0</v>
      </c>
      <c r="AK2425" s="32">
        <f t="shared" si="6607"/>
        <v>0</v>
      </c>
      <c r="AL2425" s="32">
        <f t="shared" si="6560"/>
        <v>812</v>
      </c>
      <c r="AM2425" s="32">
        <f t="shared" si="6561"/>
        <v>-556.5</v>
      </c>
    </row>
    <row r="2426" spans="2:40" x14ac:dyDescent="0.3">
      <c r="B2426" s="30" t="s">
        <v>847</v>
      </c>
      <c r="C2426" s="30" t="s">
        <v>104</v>
      </c>
      <c r="D2426" s="30" t="s">
        <v>152</v>
      </c>
      <c r="E2426" s="15" t="str">
        <f t="shared" si="6591"/>
        <v>0412</v>
      </c>
      <c r="F2426" s="30" t="s">
        <v>772</v>
      </c>
      <c r="G2426" s="30" t="s">
        <v>58</v>
      </c>
      <c r="H2426" s="31" t="s">
        <v>59</v>
      </c>
      <c r="I2426" s="32">
        <v>255.5</v>
      </c>
      <c r="J2426" s="32">
        <v>255.5</v>
      </c>
      <c r="K2426" s="32">
        <v>255.5</v>
      </c>
      <c r="L2426" s="32"/>
      <c r="M2426" s="32"/>
      <c r="N2426" s="32"/>
      <c r="O2426" s="32">
        <v>0</v>
      </c>
      <c r="P2426" s="32">
        <v>0</v>
      </c>
      <c r="Q2426" s="32">
        <v>0</v>
      </c>
      <c r="R2426" s="32">
        <v>0</v>
      </c>
      <c r="S2426" s="32">
        <v>0</v>
      </c>
      <c r="T2426" s="32">
        <v>0</v>
      </c>
      <c r="U2426" s="32">
        <v>0</v>
      </c>
      <c r="V2426" s="32">
        <f t="shared" si="6592"/>
        <v>255.5</v>
      </c>
      <c r="W2426" s="32"/>
      <c r="X2426" s="32"/>
      <c r="Y2426" s="32"/>
      <c r="Z2426" s="32"/>
      <c r="AA2426" s="32"/>
      <c r="AB2426" s="32">
        <v>812</v>
      </c>
      <c r="AC2426" s="33">
        <v>812</v>
      </c>
      <c r="AD2426" s="33">
        <v>812</v>
      </c>
      <c r="AE2426" s="34">
        <f t="shared" si="6558"/>
        <v>100</v>
      </c>
      <c r="AF2426" s="32">
        <v>812</v>
      </c>
      <c r="AG2426" s="32">
        <v>0</v>
      </c>
      <c r="AH2426" s="32">
        <v>0</v>
      </c>
      <c r="AI2426" s="32">
        <v>0</v>
      </c>
      <c r="AJ2426" s="32">
        <v>0</v>
      </c>
      <c r="AK2426" s="32">
        <v>0</v>
      </c>
      <c r="AL2426" s="32">
        <f t="shared" si="6560"/>
        <v>812</v>
      </c>
      <c r="AM2426" s="32">
        <f t="shared" si="6561"/>
        <v>-556.5</v>
      </c>
      <c r="AN2426" s="12"/>
    </row>
    <row r="2427" spans="2:40" ht="46.8" x14ac:dyDescent="0.3">
      <c r="B2427" s="30" t="s">
        <v>847</v>
      </c>
      <c r="C2427" s="30" t="s">
        <v>104</v>
      </c>
      <c r="D2427" s="30" t="s">
        <v>152</v>
      </c>
      <c r="E2427" s="15" t="str">
        <f t="shared" si="6591"/>
        <v>0412</v>
      </c>
      <c r="F2427" s="30" t="s">
        <v>774</v>
      </c>
      <c r="G2427" s="30"/>
      <c r="H2427" s="31" t="s">
        <v>775</v>
      </c>
      <c r="I2427" s="32"/>
      <c r="J2427" s="32"/>
      <c r="K2427" s="32"/>
      <c r="L2427" s="32"/>
      <c r="M2427" s="32"/>
      <c r="N2427" s="32"/>
      <c r="O2427" s="32">
        <f t="shared" ref="O2427:O2429" si="6608">O2428</f>
        <v>0</v>
      </c>
      <c r="P2427" s="32">
        <f t="shared" ref="P2427:P2429" si="6609">P2428</f>
        <v>62.866999999999997</v>
      </c>
      <c r="Q2427" s="32"/>
      <c r="R2427" s="32"/>
      <c r="S2427" s="32"/>
      <c r="T2427" s="32"/>
      <c r="U2427" s="32"/>
      <c r="V2427" s="32">
        <f t="shared" si="6592"/>
        <v>62.866999999999997</v>
      </c>
      <c r="W2427" s="32"/>
      <c r="X2427" s="32"/>
      <c r="Y2427" s="32"/>
      <c r="Z2427" s="32"/>
      <c r="AA2427" s="32"/>
      <c r="AB2427" s="32">
        <f t="shared" ref="AB2427:AB2429" si="6610">AB2428</f>
        <v>0</v>
      </c>
      <c r="AC2427" s="33">
        <f t="shared" ref="AC2427:AC2429" si="6611">AC2428</f>
        <v>45.002899999999997</v>
      </c>
      <c r="AD2427" s="33">
        <f t="shared" ref="AD2427:AD2429" si="6612">AD2428</f>
        <v>42.89</v>
      </c>
      <c r="AE2427" s="34">
        <f t="shared" si="6558"/>
        <v>95.304969235315951</v>
      </c>
      <c r="AF2427" s="32">
        <f t="shared" ref="AF2427:AF2429" si="6613">AF2428</f>
        <v>62.866999999999997</v>
      </c>
      <c r="AG2427" s="32">
        <f t="shared" ref="AG2427:AG2429" si="6614">AG2428</f>
        <v>0</v>
      </c>
      <c r="AH2427" s="32">
        <f t="shared" ref="AH2427:AH2429" si="6615">AH2428</f>
        <v>0</v>
      </c>
      <c r="AI2427" s="32">
        <f t="shared" ref="AI2427:AI2429" si="6616">AI2428</f>
        <v>0</v>
      </c>
      <c r="AJ2427" s="32">
        <f t="shared" ref="AJ2427:AJ2429" si="6617">AJ2428</f>
        <v>0</v>
      </c>
      <c r="AK2427" s="32">
        <f t="shared" ref="AK2427:AK2429" si="6618">AK2428</f>
        <v>0</v>
      </c>
      <c r="AL2427" s="32">
        <f t="shared" si="6560"/>
        <v>62.866999999999997</v>
      </c>
      <c r="AM2427" s="32">
        <f t="shared" si="6561"/>
        <v>0</v>
      </c>
      <c r="AN2427" s="12"/>
    </row>
    <row r="2428" spans="2:40" ht="31.2" x14ac:dyDescent="0.3">
      <c r="B2428" s="30" t="s">
        <v>847</v>
      </c>
      <c r="C2428" s="30" t="s">
        <v>104</v>
      </c>
      <c r="D2428" s="30" t="s">
        <v>152</v>
      </c>
      <c r="E2428" s="15" t="str">
        <f t="shared" si="6591"/>
        <v>0412</v>
      </c>
      <c r="F2428" s="30" t="s">
        <v>776</v>
      </c>
      <c r="G2428" s="30"/>
      <c r="H2428" s="31" t="s">
        <v>777</v>
      </c>
      <c r="I2428" s="32"/>
      <c r="J2428" s="32"/>
      <c r="K2428" s="32"/>
      <c r="L2428" s="32"/>
      <c r="M2428" s="32"/>
      <c r="N2428" s="32"/>
      <c r="O2428" s="32">
        <f t="shared" si="6608"/>
        <v>0</v>
      </c>
      <c r="P2428" s="32">
        <f t="shared" si="6609"/>
        <v>62.866999999999997</v>
      </c>
      <c r="Q2428" s="32"/>
      <c r="R2428" s="32"/>
      <c r="S2428" s="32"/>
      <c r="T2428" s="32"/>
      <c r="U2428" s="32"/>
      <c r="V2428" s="32">
        <f t="shared" si="6592"/>
        <v>62.866999999999997</v>
      </c>
      <c r="W2428" s="32"/>
      <c r="X2428" s="32"/>
      <c r="Y2428" s="32"/>
      <c r="Z2428" s="32"/>
      <c r="AA2428" s="32"/>
      <c r="AB2428" s="32">
        <f t="shared" si="6610"/>
        <v>0</v>
      </c>
      <c r="AC2428" s="33">
        <f t="shared" si="6611"/>
        <v>45.002899999999997</v>
      </c>
      <c r="AD2428" s="33">
        <f t="shared" si="6612"/>
        <v>42.89</v>
      </c>
      <c r="AE2428" s="34">
        <f t="shared" si="6558"/>
        <v>95.304969235315951</v>
      </c>
      <c r="AF2428" s="32">
        <f t="shared" si="6613"/>
        <v>62.866999999999997</v>
      </c>
      <c r="AG2428" s="32">
        <f t="shared" si="6614"/>
        <v>0</v>
      </c>
      <c r="AH2428" s="32">
        <f t="shared" si="6615"/>
        <v>0</v>
      </c>
      <c r="AI2428" s="32">
        <f t="shared" si="6616"/>
        <v>0</v>
      </c>
      <c r="AJ2428" s="32">
        <f t="shared" si="6617"/>
        <v>0</v>
      </c>
      <c r="AK2428" s="32">
        <f t="shared" si="6618"/>
        <v>0</v>
      </c>
      <c r="AL2428" s="32">
        <f t="shared" si="6560"/>
        <v>62.866999999999997</v>
      </c>
      <c r="AM2428" s="32">
        <f t="shared" si="6561"/>
        <v>0</v>
      </c>
      <c r="AN2428" s="12"/>
    </row>
    <row r="2429" spans="2:40" ht="31.2" x14ac:dyDescent="0.3">
      <c r="B2429" s="30" t="s">
        <v>847</v>
      </c>
      <c r="C2429" s="30" t="s">
        <v>104</v>
      </c>
      <c r="D2429" s="30" t="s">
        <v>152</v>
      </c>
      <c r="E2429" s="15" t="str">
        <f t="shared" si="6591"/>
        <v>0412</v>
      </c>
      <c r="F2429" s="30" t="s">
        <v>776</v>
      </c>
      <c r="G2429" s="30" t="s">
        <v>50</v>
      </c>
      <c r="H2429" s="31" t="s">
        <v>51</v>
      </c>
      <c r="I2429" s="32"/>
      <c r="J2429" s="32"/>
      <c r="K2429" s="32"/>
      <c r="L2429" s="32"/>
      <c r="M2429" s="32"/>
      <c r="N2429" s="32"/>
      <c r="O2429" s="32">
        <f t="shared" si="6608"/>
        <v>0</v>
      </c>
      <c r="P2429" s="32">
        <f t="shared" si="6609"/>
        <v>62.866999999999997</v>
      </c>
      <c r="Q2429" s="32"/>
      <c r="R2429" s="32"/>
      <c r="S2429" s="32"/>
      <c r="T2429" s="32"/>
      <c r="U2429" s="32"/>
      <c r="V2429" s="32">
        <f t="shared" si="6592"/>
        <v>62.866999999999997</v>
      </c>
      <c r="W2429" s="32"/>
      <c r="X2429" s="32"/>
      <c r="Y2429" s="32"/>
      <c r="Z2429" s="32"/>
      <c r="AA2429" s="32"/>
      <c r="AB2429" s="32">
        <f t="shared" si="6610"/>
        <v>0</v>
      </c>
      <c r="AC2429" s="33">
        <f t="shared" si="6611"/>
        <v>45.002899999999997</v>
      </c>
      <c r="AD2429" s="33">
        <f t="shared" si="6612"/>
        <v>42.89</v>
      </c>
      <c r="AE2429" s="34">
        <f t="shared" si="6558"/>
        <v>95.304969235315951</v>
      </c>
      <c r="AF2429" s="32">
        <f t="shared" si="6613"/>
        <v>62.866999999999997</v>
      </c>
      <c r="AG2429" s="32">
        <f t="shared" si="6614"/>
        <v>0</v>
      </c>
      <c r="AH2429" s="32">
        <f t="shared" si="6615"/>
        <v>0</v>
      </c>
      <c r="AI2429" s="32">
        <f t="shared" si="6616"/>
        <v>0</v>
      </c>
      <c r="AJ2429" s="32">
        <f t="shared" si="6617"/>
        <v>0</v>
      </c>
      <c r="AK2429" s="32">
        <f t="shared" si="6618"/>
        <v>0</v>
      </c>
      <c r="AL2429" s="32">
        <f t="shared" si="6560"/>
        <v>62.866999999999997</v>
      </c>
      <c r="AM2429" s="32">
        <f t="shared" si="6561"/>
        <v>0</v>
      </c>
      <c r="AN2429" s="12"/>
    </row>
    <row r="2430" spans="2:40" ht="31.2" x14ac:dyDescent="0.3">
      <c r="B2430" s="30" t="s">
        <v>847</v>
      </c>
      <c r="C2430" s="30" t="s">
        <v>104</v>
      </c>
      <c r="D2430" s="30" t="s">
        <v>152</v>
      </c>
      <c r="E2430" s="15" t="str">
        <f t="shared" si="6591"/>
        <v>0412</v>
      </c>
      <c r="F2430" s="30" t="s">
        <v>776</v>
      </c>
      <c r="G2430" s="30" t="s">
        <v>52</v>
      </c>
      <c r="H2430" s="31" t="s">
        <v>53</v>
      </c>
      <c r="I2430" s="32"/>
      <c r="J2430" s="32"/>
      <c r="K2430" s="32"/>
      <c r="L2430" s="32"/>
      <c r="M2430" s="32"/>
      <c r="N2430" s="32"/>
      <c r="O2430" s="32">
        <v>0</v>
      </c>
      <c r="P2430" s="32">
        <v>62.866999999999997</v>
      </c>
      <c r="Q2430" s="32"/>
      <c r="R2430" s="32"/>
      <c r="S2430" s="32"/>
      <c r="T2430" s="32"/>
      <c r="U2430" s="32"/>
      <c r="V2430" s="32">
        <f t="shared" si="6592"/>
        <v>62.866999999999997</v>
      </c>
      <c r="W2430" s="32"/>
      <c r="X2430" s="32"/>
      <c r="Y2430" s="32"/>
      <c r="Z2430" s="32"/>
      <c r="AA2430" s="32"/>
      <c r="AB2430" s="32">
        <v>0</v>
      </c>
      <c r="AC2430" s="33">
        <v>45.002899999999997</v>
      </c>
      <c r="AD2430" s="33">
        <v>42.89</v>
      </c>
      <c r="AE2430" s="34">
        <f t="shared" si="6558"/>
        <v>95.304969235315951</v>
      </c>
      <c r="AF2430" s="32">
        <v>62.866999999999997</v>
      </c>
      <c r="AG2430" s="32">
        <v>0</v>
      </c>
      <c r="AH2430" s="32">
        <v>0</v>
      </c>
      <c r="AI2430" s="32">
        <v>0</v>
      </c>
      <c r="AJ2430" s="32">
        <v>0</v>
      </c>
      <c r="AK2430" s="32">
        <v>0</v>
      </c>
      <c r="AL2430" s="32">
        <f t="shared" si="6560"/>
        <v>62.866999999999997</v>
      </c>
      <c r="AM2430" s="32">
        <f t="shared" si="6561"/>
        <v>0</v>
      </c>
      <c r="AN2430" s="12"/>
    </row>
    <row r="2431" spans="2:40" s="13" customFormat="1" x14ac:dyDescent="0.3">
      <c r="B2431" s="14" t="s">
        <v>847</v>
      </c>
      <c r="C2431" s="14" t="s">
        <v>112</v>
      </c>
      <c r="D2431" s="14"/>
      <c r="E2431" s="21" t="str">
        <f t="shared" si="6591"/>
        <v>05</v>
      </c>
      <c r="F2431" s="14"/>
      <c r="G2431" s="14"/>
      <c r="H2431" s="16" t="s">
        <v>113</v>
      </c>
      <c r="I2431" s="17">
        <f t="shared" ref="I2431:U2431" si="6619">I2439+I2498+I2432</f>
        <v>9694.7999999999993</v>
      </c>
      <c r="J2431" s="17">
        <f t="shared" si="6619"/>
        <v>3792</v>
      </c>
      <c r="K2431" s="17">
        <f t="shared" si="6619"/>
        <v>2992</v>
      </c>
      <c r="L2431" s="17">
        <f t="shared" si="6619"/>
        <v>4250</v>
      </c>
      <c r="M2431" s="17">
        <f t="shared" si="6619"/>
        <v>4250</v>
      </c>
      <c r="N2431" s="17">
        <f t="shared" si="6619"/>
        <v>4165</v>
      </c>
      <c r="O2431" s="17">
        <f t="shared" si="6619"/>
        <v>0</v>
      </c>
      <c r="P2431" s="17">
        <f t="shared" si="6619"/>
        <v>0</v>
      </c>
      <c r="Q2431" s="17">
        <f t="shared" si="6619"/>
        <v>0</v>
      </c>
      <c r="R2431" s="17">
        <f t="shared" si="6619"/>
        <v>4550.1369999999997</v>
      </c>
      <c r="S2431" s="17">
        <f t="shared" si="6619"/>
        <v>-23.123000000000001</v>
      </c>
      <c r="T2431" s="17">
        <f t="shared" si="6619"/>
        <v>0</v>
      </c>
      <c r="U2431" s="17">
        <f t="shared" si="6619"/>
        <v>0</v>
      </c>
      <c r="V2431" s="17">
        <f t="shared" si="6592"/>
        <v>18471.813999999998</v>
      </c>
      <c r="W2431" s="17">
        <f t="shared" ref="W2431:AD2431" si="6620">W2439+W2498+W2432</f>
        <v>1200</v>
      </c>
      <c r="X2431" s="17">
        <f t="shared" si="6620"/>
        <v>0</v>
      </c>
      <c r="Y2431" s="17">
        <f t="shared" si="6620"/>
        <v>0</v>
      </c>
      <c r="Z2431" s="17">
        <f t="shared" si="6620"/>
        <v>0</v>
      </c>
      <c r="AA2431" s="17">
        <f t="shared" si="6620"/>
        <v>0</v>
      </c>
      <c r="AB2431" s="17">
        <f t="shared" si="6620"/>
        <v>3160.6874400000002</v>
      </c>
      <c r="AC2431" s="18">
        <f t="shared" si="6620"/>
        <v>10360.061670000001</v>
      </c>
      <c r="AD2431" s="18">
        <f t="shared" si="6620"/>
        <v>10119.847109999999</v>
      </c>
      <c r="AE2431" s="19">
        <f t="shared" si="6558"/>
        <v>97.681340443217636</v>
      </c>
      <c r="AF2431" s="17">
        <f t="shared" ref="AF2431:AK2431" si="6621">AF2439+AF2498+AF2432</f>
        <v>21534.842919999999</v>
      </c>
      <c r="AG2431" s="17">
        <f t="shared" si="6621"/>
        <v>0</v>
      </c>
      <c r="AH2431" s="17">
        <f t="shared" si="6621"/>
        <v>0</v>
      </c>
      <c r="AI2431" s="17">
        <f t="shared" si="6621"/>
        <v>0</v>
      </c>
      <c r="AJ2431" s="17">
        <f t="shared" si="6621"/>
        <v>0</v>
      </c>
      <c r="AK2431" s="17">
        <f t="shared" si="6621"/>
        <v>0</v>
      </c>
      <c r="AL2431" s="17">
        <f t="shared" si="6560"/>
        <v>21534.842919999999</v>
      </c>
      <c r="AM2431" s="17">
        <f t="shared" si="6561"/>
        <v>-3063.0289200000007</v>
      </c>
      <c r="AN2431" s="20"/>
    </row>
    <row r="2432" spans="2:40" s="22" customFormat="1" x14ac:dyDescent="0.3">
      <c r="B2432" s="23" t="s">
        <v>847</v>
      </c>
      <c r="C2432" s="23" t="s">
        <v>112</v>
      </c>
      <c r="D2432" s="23" t="s">
        <v>502</v>
      </c>
      <c r="E2432" s="24" t="str">
        <f t="shared" si="6591"/>
        <v>0502</v>
      </c>
      <c r="F2432" s="23"/>
      <c r="G2432" s="23"/>
      <c r="H2432" s="25" t="s">
        <v>778</v>
      </c>
      <c r="I2432" s="26">
        <f t="shared" ref="I2432:I2437" si="6622">I2433</f>
        <v>1157.8</v>
      </c>
      <c r="J2432" s="26">
        <f t="shared" ref="J2432:J2437" si="6623">J2433</f>
        <v>0</v>
      </c>
      <c r="K2432" s="26">
        <f t="shared" ref="K2432:K2437" si="6624">K2433</f>
        <v>0</v>
      </c>
      <c r="L2432" s="26">
        <f t="shared" ref="L2432:L2437" si="6625">L2433</f>
        <v>0</v>
      </c>
      <c r="M2432" s="26">
        <f t="shared" ref="M2432:M2437" si="6626">M2433</f>
        <v>0</v>
      </c>
      <c r="N2432" s="26">
        <f t="shared" ref="N2432:N2437" si="6627">N2433</f>
        <v>0</v>
      </c>
      <c r="O2432" s="26">
        <f t="shared" ref="O2432:O2437" si="6628">O2433</f>
        <v>0</v>
      </c>
      <c r="P2432" s="26">
        <f t="shared" ref="P2432:P2437" si="6629">P2433</f>
        <v>0</v>
      </c>
      <c r="Q2432" s="26">
        <f t="shared" ref="Q2432:Q2437" si="6630">Q2433</f>
        <v>0</v>
      </c>
      <c r="R2432" s="26">
        <f t="shared" ref="R2432:R2437" si="6631">R2433</f>
        <v>0</v>
      </c>
      <c r="S2432" s="26">
        <f t="shared" ref="S2432:S2437" si="6632">S2433</f>
        <v>0</v>
      </c>
      <c r="T2432" s="26">
        <f t="shared" ref="T2432:T2437" si="6633">T2433</f>
        <v>0</v>
      </c>
      <c r="U2432" s="26">
        <f t="shared" ref="U2432:U2437" si="6634">U2433</f>
        <v>0</v>
      </c>
      <c r="V2432" s="26">
        <f t="shared" si="6592"/>
        <v>1157.8</v>
      </c>
      <c r="W2432" s="26">
        <f t="shared" ref="W2432:W2437" si="6635">W2433</f>
        <v>0</v>
      </c>
      <c r="X2432" s="26">
        <f t="shared" ref="X2432:X2437" si="6636">X2433</f>
        <v>0</v>
      </c>
      <c r="Y2432" s="26">
        <f t="shared" ref="Y2432:Y2437" si="6637">Y2433</f>
        <v>0</v>
      </c>
      <c r="Z2432" s="26">
        <f t="shared" ref="Z2432:Z2437" si="6638">Z2433</f>
        <v>-1157.8</v>
      </c>
      <c r="AA2432" s="26">
        <f t="shared" ref="AA2432:AA2437" si="6639">AA2433</f>
        <v>0</v>
      </c>
      <c r="AB2432" s="26">
        <f t="shared" ref="AB2432:AB2437" si="6640">AB2433</f>
        <v>250.13646</v>
      </c>
      <c r="AC2432" s="27">
        <f t="shared" ref="AC2432:AC2437" si="6641">AC2433</f>
        <v>436.35199999999998</v>
      </c>
      <c r="AD2432" s="27">
        <f t="shared" ref="AD2432:AD2437" si="6642">AD2433</f>
        <v>250.13646</v>
      </c>
      <c r="AE2432" s="28">
        <f t="shared" si="6558"/>
        <v>57.324467402464073</v>
      </c>
      <c r="AF2432" s="26">
        <f t="shared" ref="AF2432:AF2437" si="6643">AF2433</f>
        <v>436.35199999999998</v>
      </c>
      <c r="AG2432" s="26">
        <f t="shared" ref="AG2432:AG2437" si="6644">AG2433</f>
        <v>0</v>
      </c>
      <c r="AH2432" s="26">
        <f t="shared" ref="AH2432:AH2437" si="6645">AH2433</f>
        <v>0</v>
      </c>
      <c r="AI2432" s="26">
        <f t="shared" ref="AI2432:AI2437" si="6646">AI2433</f>
        <v>0</v>
      </c>
      <c r="AJ2432" s="26">
        <f t="shared" ref="AJ2432:AJ2437" si="6647">AJ2433</f>
        <v>0</v>
      </c>
      <c r="AK2432" s="26">
        <f t="shared" ref="AK2432:AK2437" si="6648">AK2433</f>
        <v>0</v>
      </c>
      <c r="AL2432" s="26">
        <f t="shared" si="6560"/>
        <v>436.35199999999998</v>
      </c>
      <c r="AM2432" s="26">
        <f t="shared" si="6561"/>
        <v>721.44799999999998</v>
      </c>
      <c r="AN2432" s="2"/>
    </row>
    <row r="2433" spans="2:40" ht="31.2" x14ac:dyDescent="0.3">
      <c r="B2433" s="30" t="s">
        <v>847</v>
      </c>
      <c r="C2433" s="30" t="s">
        <v>112</v>
      </c>
      <c r="D2433" s="30" t="s">
        <v>502</v>
      </c>
      <c r="E2433" s="15" t="str">
        <f t="shared" si="6591"/>
        <v>0502</v>
      </c>
      <c r="F2433" s="30" t="s">
        <v>760</v>
      </c>
      <c r="G2433" s="30"/>
      <c r="H2433" s="31" t="s">
        <v>761</v>
      </c>
      <c r="I2433" s="32">
        <f t="shared" si="6622"/>
        <v>1157.8</v>
      </c>
      <c r="J2433" s="32">
        <f t="shared" si="6623"/>
        <v>0</v>
      </c>
      <c r="K2433" s="32">
        <f t="shared" si="6624"/>
        <v>0</v>
      </c>
      <c r="L2433" s="32">
        <f t="shared" si="6625"/>
        <v>0</v>
      </c>
      <c r="M2433" s="32">
        <f t="shared" si="6626"/>
        <v>0</v>
      </c>
      <c r="N2433" s="32">
        <f t="shared" si="6627"/>
        <v>0</v>
      </c>
      <c r="O2433" s="32">
        <f t="shared" si="6628"/>
        <v>0</v>
      </c>
      <c r="P2433" s="32">
        <f t="shared" si="6629"/>
        <v>0</v>
      </c>
      <c r="Q2433" s="32">
        <f t="shared" si="6630"/>
        <v>0</v>
      </c>
      <c r="R2433" s="32">
        <f t="shared" si="6631"/>
        <v>0</v>
      </c>
      <c r="S2433" s="32">
        <f t="shared" si="6632"/>
        <v>0</v>
      </c>
      <c r="T2433" s="32">
        <f t="shared" si="6633"/>
        <v>0</v>
      </c>
      <c r="U2433" s="32">
        <f t="shared" si="6634"/>
        <v>0</v>
      </c>
      <c r="V2433" s="32">
        <f t="shared" si="6592"/>
        <v>1157.8</v>
      </c>
      <c r="W2433" s="32">
        <f t="shared" si="6635"/>
        <v>0</v>
      </c>
      <c r="X2433" s="32">
        <f t="shared" si="6636"/>
        <v>0</v>
      </c>
      <c r="Y2433" s="32">
        <f t="shared" si="6637"/>
        <v>0</v>
      </c>
      <c r="Z2433" s="32">
        <f t="shared" si="6638"/>
        <v>-1157.8</v>
      </c>
      <c r="AA2433" s="32">
        <f t="shared" si="6639"/>
        <v>0</v>
      </c>
      <c r="AB2433" s="32">
        <f t="shared" si="6640"/>
        <v>250.13646</v>
      </c>
      <c r="AC2433" s="33">
        <f t="shared" si="6641"/>
        <v>436.35199999999998</v>
      </c>
      <c r="AD2433" s="33">
        <f t="shared" si="6642"/>
        <v>250.13646</v>
      </c>
      <c r="AE2433" s="34">
        <f t="shared" si="6558"/>
        <v>57.324467402464073</v>
      </c>
      <c r="AF2433" s="32">
        <f t="shared" si="6643"/>
        <v>436.35199999999998</v>
      </c>
      <c r="AG2433" s="32">
        <f t="shared" si="6644"/>
        <v>0</v>
      </c>
      <c r="AH2433" s="32">
        <f t="shared" si="6645"/>
        <v>0</v>
      </c>
      <c r="AI2433" s="32">
        <f t="shared" si="6646"/>
        <v>0</v>
      </c>
      <c r="AJ2433" s="32">
        <f t="shared" si="6647"/>
        <v>0</v>
      </c>
      <c r="AK2433" s="32">
        <f t="shared" si="6648"/>
        <v>0</v>
      </c>
      <c r="AL2433" s="32">
        <f t="shared" si="6560"/>
        <v>436.35199999999998</v>
      </c>
      <c r="AM2433" s="32">
        <f t="shared" si="6561"/>
        <v>721.44799999999998</v>
      </c>
    </row>
    <row r="2434" spans="2:40" ht="31.2" x14ac:dyDescent="0.3">
      <c r="B2434" s="30" t="s">
        <v>847</v>
      </c>
      <c r="C2434" s="30" t="s">
        <v>112</v>
      </c>
      <c r="D2434" s="30" t="s">
        <v>502</v>
      </c>
      <c r="E2434" s="15" t="str">
        <f t="shared" si="6591"/>
        <v>0502</v>
      </c>
      <c r="F2434" s="30" t="s">
        <v>779</v>
      </c>
      <c r="G2434" s="30"/>
      <c r="H2434" s="31" t="s">
        <v>780</v>
      </c>
      <c r="I2434" s="32">
        <f t="shared" si="6622"/>
        <v>1157.8</v>
      </c>
      <c r="J2434" s="32">
        <f t="shared" si="6623"/>
        <v>0</v>
      </c>
      <c r="K2434" s="32">
        <f t="shared" si="6624"/>
        <v>0</v>
      </c>
      <c r="L2434" s="32">
        <f t="shared" si="6625"/>
        <v>0</v>
      </c>
      <c r="M2434" s="32">
        <f t="shared" si="6626"/>
        <v>0</v>
      </c>
      <c r="N2434" s="32">
        <f t="shared" si="6627"/>
        <v>0</v>
      </c>
      <c r="O2434" s="32">
        <f t="shared" si="6628"/>
        <v>0</v>
      </c>
      <c r="P2434" s="32">
        <f t="shared" si="6629"/>
        <v>0</v>
      </c>
      <c r="Q2434" s="32">
        <f t="shared" si="6630"/>
        <v>0</v>
      </c>
      <c r="R2434" s="32">
        <f t="shared" si="6631"/>
        <v>0</v>
      </c>
      <c r="S2434" s="32">
        <f t="shared" si="6632"/>
        <v>0</v>
      </c>
      <c r="T2434" s="32">
        <f t="shared" si="6633"/>
        <v>0</v>
      </c>
      <c r="U2434" s="32">
        <f t="shared" si="6634"/>
        <v>0</v>
      </c>
      <c r="V2434" s="32">
        <f t="shared" si="6592"/>
        <v>1157.8</v>
      </c>
      <c r="W2434" s="32">
        <f t="shared" si="6635"/>
        <v>0</v>
      </c>
      <c r="X2434" s="32">
        <f t="shared" si="6636"/>
        <v>0</v>
      </c>
      <c r="Y2434" s="32">
        <f t="shared" si="6637"/>
        <v>0</v>
      </c>
      <c r="Z2434" s="32">
        <f t="shared" si="6638"/>
        <v>-1157.8</v>
      </c>
      <c r="AA2434" s="32">
        <f t="shared" si="6639"/>
        <v>0</v>
      </c>
      <c r="AB2434" s="32">
        <f t="shared" si="6640"/>
        <v>250.13646</v>
      </c>
      <c r="AC2434" s="33">
        <f t="shared" si="6641"/>
        <v>436.35199999999998</v>
      </c>
      <c r="AD2434" s="33">
        <f t="shared" si="6642"/>
        <v>250.13646</v>
      </c>
      <c r="AE2434" s="34">
        <f t="shared" si="6558"/>
        <v>57.324467402464073</v>
      </c>
      <c r="AF2434" s="32">
        <f t="shared" si="6643"/>
        <v>436.35199999999998</v>
      </c>
      <c r="AG2434" s="32">
        <f t="shared" si="6644"/>
        <v>0</v>
      </c>
      <c r="AH2434" s="32">
        <f t="shared" si="6645"/>
        <v>0</v>
      </c>
      <c r="AI2434" s="32">
        <f t="shared" si="6646"/>
        <v>0</v>
      </c>
      <c r="AJ2434" s="32">
        <f t="shared" si="6647"/>
        <v>0</v>
      </c>
      <c r="AK2434" s="32">
        <f t="shared" si="6648"/>
        <v>0</v>
      </c>
      <c r="AL2434" s="32">
        <f t="shared" si="6560"/>
        <v>436.35199999999998</v>
      </c>
      <c r="AM2434" s="32">
        <f t="shared" si="6561"/>
        <v>721.44799999999998</v>
      </c>
    </row>
    <row r="2435" spans="2:40" ht="62.4" x14ac:dyDescent="0.3">
      <c r="B2435" s="30" t="s">
        <v>847</v>
      </c>
      <c r="C2435" s="30" t="s">
        <v>112</v>
      </c>
      <c r="D2435" s="30" t="s">
        <v>502</v>
      </c>
      <c r="E2435" s="15" t="str">
        <f t="shared" si="6591"/>
        <v>0502</v>
      </c>
      <c r="F2435" s="30" t="s">
        <v>781</v>
      </c>
      <c r="G2435" s="30"/>
      <c r="H2435" s="31" t="s">
        <v>782</v>
      </c>
      <c r="I2435" s="32">
        <f t="shared" si="6622"/>
        <v>1157.8</v>
      </c>
      <c r="J2435" s="32">
        <f t="shared" si="6623"/>
        <v>0</v>
      </c>
      <c r="K2435" s="32">
        <f t="shared" si="6624"/>
        <v>0</v>
      </c>
      <c r="L2435" s="32">
        <f t="shared" si="6625"/>
        <v>0</v>
      </c>
      <c r="M2435" s="32">
        <f t="shared" si="6626"/>
        <v>0</v>
      </c>
      <c r="N2435" s="32">
        <f t="shared" si="6627"/>
        <v>0</v>
      </c>
      <c r="O2435" s="32">
        <f t="shared" si="6628"/>
        <v>0</v>
      </c>
      <c r="P2435" s="32">
        <f t="shared" si="6629"/>
        <v>0</v>
      </c>
      <c r="Q2435" s="32">
        <f t="shared" si="6630"/>
        <v>0</v>
      </c>
      <c r="R2435" s="32">
        <f t="shared" si="6631"/>
        <v>0</v>
      </c>
      <c r="S2435" s="32">
        <f t="shared" si="6632"/>
        <v>0</v>
      </c>
      <c r="T2435" s="32">
        <f t="shared" si="6633"/>
        <v>0</v>
      </c>
      <c r="U2435" s="32">
        <f t="shared" si="6634"/>
        <v>0</v>
      </c>
      <c r="V2435" s="32">
        <f t="shared" si="6592"/>
        <v>1157.8</v>
      </c>
      <c r="W2435" s="32">
        <f t="shared" si="6635"/>
        <v>0</v>
      </c>
      <c r="X2435" s="32">
        <f t="shared" si="6636"/>
        <v>0</v>
      </c>
      <c r="Y2435" s="32">
        <f t="shared" si="6637"/>
        <v>0</v>
      </c>
      <c r="Z2435" s="32">
        <f t="shared" si="6638"/>
        <v>-1157.8</v>
      </c>
      <c r="AA2435" s="32">
        <f t="shared" si="6639"/>
        <v>0</v>
      </c>
      <c r="AB2435" s="32">
        <f t="shared" si="6640"/>
        <v>250.13646</v>
      </c>
      <c r="AC2435" s="33">
        <f t="shared" si="6641"/>
        <v>436.35199999999998</v>
      </c>
      <c r="AD2435" s="33">
        <f t="shared" si="6642"/>
        <v>250.13646</v>
      </c>
      <c r="AE2435" s="34">
        <f t="shared" si="6558"/>
        <v>57.324467402464073</v>
      </c>
      <c r="AF2435" s="32">
        <f t="shared" si="6643"/>
        <v>436.35199999999998</v>
      </c>
      <c r="AG2435" s="32">
        <f t="shared" si="6644"/>
        <v>0</v>
      </c>
      <c r="AH2435" s="32">
        <f t="shared" si="6645"/>
        <v>0</v>
      </c>
      <c r="AI2435" s="32">
        <f t="shared" si="6646"/>
        <v>0</v>
      </c>
      <c r="AJ2435" s="32">
        <f t="shared" si="6647"/>
        <v>0</v>
      </c>
      <c r="AK2435" s="32">
        <f t="shared" si="6648"/>
        <v>0</v>
      </c>
      <c r="AL2435" s="32">
        <f t="shared" si="6560"/>
        <v>436.35199999999998</v>
      </c>
      <c r="AM2435" s="32">
        <f t="shared" si="6561"/>
        <v>721.44799999999998</v>
      </c>
    </row>
    <row r="2436" spans="2:40" ht="31.2" x14ac:dyDescent="0.3">
      <c r="B2436" s="30" t="s">
        <v>847</v>
      </c>
      <c r="C2436" s="30" t="s">
        <v>112</v>
      </c>
      <c r="D2436" s="30" t="s">
        <v>502</v>
      </c>
      <c r="E2436" s="15" t="str">
        <f t="shared" si="6591"/>
        <v>0502</v>
      </c>
      <c r="F2436" s="30" t="s">
        <v>783</v>
      </c>
      <c r="G2436" s="30"/>
      <c r="H2436" s="31" t="s">
        <v>784</v>
      </c>
      <c r="I2436" s="32">
        <f t="shared" si="6622"/>
        <v>1157.8</v>
      </c>
      <c r="J2436" s="32">
        <f t="shared" si="6623"/>
        <v>0</v>
      </c>
      <c r="K2436" s="32">
        <f t="shared" si="6624"/>
        <v>0</v>
      </c>
      <c r="L2436" s="32">
        <f t="shared" si="6625"/>
        <v>0</v>
      </c>
      <c r="M2436" s="32">
        <f t="shared" si="6626"/>
        <v>0</v>
      </c>
      <c r="N2436" s="32">
        <f t="shared" si="6627"/>
        <v>0</v>
      </c>
      <c r="O2436" s="32">
        <f t="shared" si="6628"/>
        <v>0</v>
      </c>
      <c r="P2436" s="32">
        <f t="shared" si="6629"/>
        <v>0</v>
      </c>
      <c r="Q2436" s="32">
        <f t="shared" si="6630"/>
        <v>0</v>
      </c>
      <c r="R2436" s="32">
        <f t="shared" si="6631"/>
        <v>0</v>
      </c>
      <c r="S2436" s="32">
        <f t="shared" si="6632"/>
        <v>0</v>
      </c>
      <c r="T2436" s="32">
        <f t="shared" si="6633"/>
        <v>0</v>
      </c>
      <c r="U2436" s="32">
        <f t="shared" si="6634"/>
        <v>0</v>
      </c>
      <c r="V2436" s="32">
        <f t="shared" si="6592"/>
        <v>1157.8</v>
      </c>
      <c r="W2436" s="32">
        <f t="shared" si="6635"/>
        <v>0</v>
      </c>
      <c r="X2436" s="32">
        <f t="shared" si="6636"/>
        <v>0</v>
      </c>
      <c r="Y2436" s="32">
        <f t="shared" si="6637"/>
        <v>0</v>
      </c>
      <c r="Z2436" s="32">
        <f t="shared" si="6638"/>
        <v>-1157.8</v>
      </c>
      <c r="AA2436" s="32">
        <f t="shared" si="6639"/>
        <v>0</v>
      </c>
      <c r="AB2436" s="32">
        <f t="shared" si="6640"/>
        <v>250.13646</v>
      </c>
      <c r="AC2436" s="33">
        <f t="shared" si="6641"/>
        <v>436.35199999999998</v>
      </c>
      <c r="AD2436" s="33">
        <f t="shared" si="6642"/>
        <v>250.13646</v>
      </c>
      <c r="AE2436" s="34">
        <f t="shared" si="6558"/>
        <v>57.324467402464073</v>
      </c>
      <c r="AF2436" s="32">
        <f t="shared" si="6643"/>
        <v>436.35199999999998</v>
      </c>
      <c r="AG2436" s="32">
        <f t="shared" si="6644"/>
        <v>0</v>
      </c>
      <c r="AH2436" s="32">
        <f t="shared" si="6645"/>
        <v>0</v>
      </c>
      <c r="AI2436" s="32">
        <f t="shared" si="6646"/>
        <v>0</v>
      </c>
      <c r="AJ2436" s="32">
        <f t="shared" si="6647"/>
        <v>0</v>
      </c>
      <c r="AK2436" s="32">
        <f t="shared" si="6648"/>
        <v>0</v>
      </c>
      <c r="AL2436" s="32">
        <f t="shared" si="6560"/>
        <v>436.35199999999998</v>
      </c>
      <c r="AM2436" s="32">
        <f t="shared" si="6561"/>
        <v>721.44799999999998</v>
      </c>
    </row>
    <row r="2437" spans="2:40" ht="31.2" x14ac:dyDescent="0.3">
      <c r="B2437" s="30" t="s">
        <v>847</v>
      </c>
      <c r="C2437" s="30" t="s">
        <v>112</v>
      </c>
      <c r="D2437" s="30" t="s">
        <v>502</v>
      </c>
      <c r="E2437" s="15" t="str">
        <f t="shared" si="6591"/>
        <v>0502</v>
      </c>
      <c r="F2437" s="30" t="s">
        <v>783</v>
      </c>
      <c r="G2437" s="30" t="s">
        <v>50</v>
      </c>
      <c r="H2437" s="31" t="s">
        <v>51</v>
      </c>
      <c r="I2437" s="32">
        <f t="shared" si="6622"/>
        <v>1157.8</v>
      </c>
      <c r="J2437" s="32">
        <f t="shared" si="6623"/>
        <v>0</v>
      </c>
      <c r="K2437" s="32">
        <f t="shared" si="6624"/>
        <v>0</v>
      </c>
      <c r="L2437" s="32">
        <f t="shared" si="6625"/>
        <v>0</v>
      </c>
      <c r="M2437" s="32">
        <f t="shared" si="6626"/>
        <v>0</v>
      </c>
      <c r="N2437" s="32">
        <f t="shared" si="6627"/>
        <v>0</v>
      </c>
      <c r="O2437" s="32">
        <f t="shared" si="6628"/>
        <v>0</v>
      </c>
      <c r="P2437" s="32">
        <f t="shared" si="6629"/>
        <v>0</v>
      </c>
      <c r="Q2437" s="32">
        <f t="shared" si="6630"/>
        <v>0</v>
      </c>
      <c r="R2437" s="32">
        <f t="shared" si="6631"/>
        <v>0</v>
      </c>
      <c r="S2437" s="32">
        <f t="shared" si="6632"/>
        <v>0</v>
      </c>
      <c r="T2437" s="32">
        <f t="shared" si="6633"/>
        <v>0</v>
      </c>
      <c r="U2437" s="32">
        <f t="shared" si="6634"/>
        <v>0</v>
      </c>
      <c r="V2437" s="32">
        <f t="shared" si="6592"/>
        <v>1157.8</v>
      </c>
      <c r="W2437" s="32">
        <f t="shared" si="6635"/>
        <v>0</v>
      </c>
      <c r="X2437" s="32">
        <f t="shared" si="6636"/>
        <v>0</v>
      </c>
      <c r="Y2437" s="32">
        <f t="shared" si="6637"/>
        <v>0</v>
      </c>
      <c r="Z2437" s="32">
        <f t="shared" si="6638"/>
        <v>-1157.8</v>
      </c>
      <c r="AA2437" s="32">
        <f t="shared" si="6639"/>
        <v>0</v>
      </c>
      <c r="AB2437" s="32">
        <f t="shared" si="6640"/>
        <v>250.13646</v>
      </c>
      <c r="AC2437" s="33">
        <f t="shared" si="6641"/>
        <v>436.35199999999998</v>
      </c>
      <c r="AD2437" s="33">
        <f t="shared" si="6642"/>
        <v>250.13646</v>
      </c>
      <c r="AE2437" s="34">
        <f t="shared" si="6558"/>
        <v>57.324467402464073</v>
      </c>
      <c r="AF2437" s="32">
        <f t="shared" si="6643"/>
        <v>436.35199999999998</v>
      </c>
      <c r="AG2437" s="32">
        <f t="shared" si="6644"/>
        <v>0</v>
      </c>
      <c r="AH2437" s="32">
        <f t="shared" si="6645"/>
        <v>0</v>
      </c>
      <c r="AI2437" s="32">
        <f t="shared" si="6646"/>
        <v>0</v>
      </c>
      <c r="AJ2437" s="32">
        <f t="shared" si="6647"/>
        <v>0</v>
      </c>
      <c r="AK2437" s="32">
        <f t="shared" si="6648"/>
        <v>0</v>
      </c>
      <c r="AL2437" s="32">
        <f t="shared" si="6560"/>
        <v>436.35199999999998</v>
      </c>
      <c r="AM2437" s="32">
        <f t="shared" si="6561"/>
        <v>721.44799999999998</v>
      </c>
    </row>
    <row r="2438" spans="2:40" ht="31.2" x14ac:dyDescent="0.3">
      <c r="B2438" s="30" t="s">
        <v>847</v>
      </c>
      <c r="C2438" s="30" t="s">
        <v>112</v>
      </c>
      <c r="D2438" s="30" t="s">
        <v>502</v>
      </c>
      <c r="E2438" s="15" t="str">
        <f t="shared" si="6591"/>
        <v>0502</v>
      </c>
      <c r="F2438" s="30" t="s">
        <v>783</v>
      </c>
      <c r="G2438" s="30" t="s">
        <v>52</v>
      </c>
      <c r="H2438" s="31" t="s">
        <v>53</v>
      </c>
      <c r="I2438" s="32">
        <v>1157.8</v>
      </c>
      <c r="J2438" s="32"/>
      <c r="K2438" s="32"/>
      <c r="L2438" s="32"/>
      <c r="M2438" s="32"/>
      <c r="N2438" s="32"/>
      <c r="O2438" s="32">
        <v>0</v>
      </c>
      <c r="P2438" s="32">
        <v>0</v>
      </c>
      <c r="Q2438" s="32">
        <v>0</v>
      </c>
      <c r="R2438" s="32">
        <v>0</v>
      </c>
      <c r="S2438" s="32">
        <v>0</v>
      </c>
      <c r="T2438" s="32">
        <v>0</v>
      </c>
      <c r="U2438" s="32">
        <f>-1157.8+1157.8</f>
        <v>0</v>
      </c>
      <c r="V2438" s="32">
        <f t="shared" si="6592"/>
        <v>1157.8</v>
      </c>
      <c r="W2438" s="32"/>
      <c r="X2438" s="32"/>
      <c r="Y2438" s="32"/>
      <c r="Z2438" s="32">
        <v>-1157.8</v>
      </c>
      <c r="AA2438" s="32"/>
      <c r="AB2438" s="32">
        <v>250.13646</v>
      </c>
      <c r="AC2438" s="33">
        <v>436.35199999999998</v>
      </c>
      <c r="AD2438" s="33">
        <v>250.13646</v>
      </c>
      <c r="AE2438" s="34">
        <f t="shared" si="6558"/>
        <v>57.324467402464073</v>
      </c>
      <c r="AF2438" s="32">
        <v>436.35199999999998</v>
      </c>
      <c r="AG2438" s="32">
        <v>0</v>
      </c>
      <c r="AH2438" s="32">
        <v>0</v>
      </c>
      <c r="AI2438" s="32">
        <v>0</v>
      </c>
      <c r="AJ2438" s="32">
        <v>0</v>
      </c>
      <c r="AK2438" s="32">
        <v>0</v>
      </c>
      <c r="AL2438" s="32">
        <f t="shared" si="6560"/>
        <v>436.35199999999998</v>
      </c>
      <c r="AM2438" s="32">
        <f t="shared" si="6561"/>
        <v>721.44799999999998</v>
      </c>
    </row>
    <row r="2439" spans="2:40" s="22" customFormat="1" x14ac:dyDescent="0.3">
      <c r="B2439" s="23" t="s">
        <v>847</v>
      </c>
      <c r="C2439" s="23" t="s">
        <v>112</v>
      </c>
      <c r="D2439" s="23" t="s">
        <v>114</v>
      </c>
      <c r="E2439" s="24" t="str">
        <f t="shared" si="6591"/>
        <v>0503</v>
      </c>
      <c r="F2439" s="23"/>
      <c r="G2439" s="23"/>
      <c r="H2439" s="25" t="s">
        <v>115</v>
      </c>
      <c r="I2439" s="26">
        <f t="shared" ref="I2439:T2439" si="6649">I2440+I2454+I2477+I2494+I2466</f>
        <v>8537</v>
      </c>
      <c r="J2439" s="26">
        <f t="shared" si="6649"/>
        <v>3792</v>
      </c>
      <c r="K2439" s="26">
        <f t="shared" si="6649"/>
        <v>2992</v>
      </c>
      <c r="L2439" s="26">
        <f t="shared" si="6649"/>
        <v>4250</v>
      </c>
      <c r="M2439" s="26">
        <f t="shared" si="6649"/>
        <v>4250</v>
      </c>
      <c r="N2439" s="26">
        <f t="shared" si="6649"/>
        <v>4165</v>
      </c>
      <c r="O2439" s="26">
        <f t="shared" si="6649"/>
        <v>0</v>
      </c>
      <c r="P2439" s="26">
        <f t="shared" si="6649"/>
        <v>0</v>
      </c>
      <c r="Q2439" s="26">
        <f t="shared" si="6649"/>
        <v>0</v>
      </c>
      <c r="R2439" s="26">
        <f t="shared" si="6649"/>
        <v>4550.1369999999997</v>
      </c>
      <c r="S2439" s="26">
        <f t="shared" si="6649"/>
        <v>-23.123000000000001</v>
      </c>
      <c r="T2439" s="26">
        <f t="shared" si="6649"/>
        <v>0</v>
      </c>
      <c r="U2439" s="26">
        <v>0</v>
      </c>
      <c r="V2439" s="26">
        <f t="shared" si="6592"/>
        <v>17314.013999999999</v>
      </c>
      <c r="W2439" s="26">
        <f t="shared" ref="W2439:AD2439" si="6650">W2440+W2454+W2477+W2494+W2466</f>
        <v>0</v>
      </c>
      <c r="X2439" s="26">
        <f t="shared" si="6650"/>
        <v>0</v>
      </c>
      <c r="Y2439" s="26">
        <f t="shared" si="6650"/>
        <v>0</v>
      </c>
      <c r="Z2439" s="26">
        <f t="shared" si="6650"/>
        <v>0</v>
      </c>
      <c r="AA2439" s="26">
        <f t="shared" si="6650"/>
        <v>0</v>
      </c>
      <c r="AB2439" s="26">
        <f t="shared" si="6650"/>
        <v>2910.55098</v>
      </c>
      <c r="AC2439" s="27">
        <f t="shared" si="6650"/>
        <v>9923.7096700000002</v>
      </c>
      <c r="AD2439" s="27">
        <f t="shared" si="6650"/>
        <v>9869.7106499999991</v>
      </c>
      <c r="AE2439" s="28">
        <f t="shared" si="6558"/>
        <v>99.455858526743839</v>
      </c>
      <c r="AF2439" s="26">
        <f t="shared" ref="AF2439:AK2439" si="6651">AF2440+AF2454+AF2477+AF2494+AF2466</f>
        <v>21098.49092</v>
      </c>
      <c r="AG2439" s="26">
        <f t="shared" si="6651"/>
        <v>0</v>
      </c>
      <c r="AH2439" s="26">
        <f t="shared" si="6651"/>
        <v>0</v>
      </c>
      <c r="AI2439" s="26">
        <f t="shared" si="6651"/>
        <v>0</v>
      </c>
      <c r="AJ2439" s="26">
        <f t="shared" si="6651"/>
        <v>0</v>
      </c>
      <c r="AK2439" s="26">
        <f t="shared" si="6651"/>
        <v>0</v>
      </c>
      <c r="AL2439" s="26">
        <f t="shared" si="6560"/>
        <v>21098.49092</v>
      </c>
      <c r="AM2439" s="26">
        <f t="shared" si="6561"/>
        <v>-3784.476920000001</v>
      </c>
      <c r="AN2439" s="29"/>
    </row>
    <row r="2440" spans="2:40" ht="31.2" hidden="1" customHeight="1" x14ac:dyDescent="0.3">
      <c r="B2440" s="30" t="s">
        <v>847</v>
      </c>
      <c r="C2440" s="30" t="s">
        <v>112</v>
      </c>
      <c r="D2440" s="30" t="s">
        <v>114</v>
      </c>
      <c r="E2440" s="15" t="str">
        <f t="shared" si="6591"/>
        <v>0503</v>
      </c>
      <c r="F2440" s="30" t="s">
        <v>116</v>
      </c>
      <c r="G2440" s="30"/>
      <c r="H2440" s="31" t="s">
        <v>117</v>
      </c>
      <c r="I2440" s="32">
        <f t="shared" ref="I2440:T2440" si="6652">I2441</f>
        <v>0</v>
      </c>
      <c r="J2440" s="32">
        <f t="shared" si="6652"/>
        <v>0</v>
      </c>
      <c r="K2440" s="32">
        <f t="shared" si="6652"/>
        <v>0</v>
      </c>
      <c r="L2440" s="32">
        <f t="shared" si="6652"/>
        <v>0</v>
      </c>
      <c r="M2440" s="32">
        <f t="shared" si="6652"/>
        <v>0</v>
      </c>
      <c r="N2440" s="32">
        <f t="shared" si="6652"/>
        <v>0</v>
      </c>
      <c r="O2440" s="32">
        <f t="shared" si="6652"/>
        <v>0</v>
      </c>
      <c r="P2440" s="32">
        <f t="shared" si="6652"/>
        <v>0</v>
      </c>
      <c r="Q2440" s="32">
        <f t="shared" si="6652"/>
        <v>0</v>
      </c>
      <c r="R2440" s="32">
        <f t="shared" si="6652"/>
        <v>0</v>
      </c>
      <c r="S2440" s="32">
        <f t="shared" si="6652"/>
        <v>0</v>
      </c>
      <c r="T2440" s="32">
        <f t="shared" si="6652"/>
        <v>0</v>
      </c>
      <c r="U2440" s="32">
        <v>0</v>
      </c>
      <c r="V2440" s="32">
        <f t="shared" si="6592"/>
        <v>0</v>
      </c>
      <c r="W2440" s="32">
        <f t="shared" ref="W2440:AD2440" si="6653">W2441</f>
        <v>0</v>
      </c>
      <c r="X2440" s="32">
        <f t="shared" si="6653"/>
        <v>0</v>
      </c>
      <c r="Y2440" s="32">
        <f t="shared" si="6653"/>
        <v>0</v>
      </c>
      <c r="Z2440" s="32">
        <f t="shared" si="6653"/>
        <v>0</v>
      </c>
      <c r="AA2440" s="32">
        <f t="shared" si="6653"/>
        <v>0</v>
      </c>
      <c r="AB2440" s="32">
        <f t="shared" si="6653"/>
        <v>0</v>
      </c>
      <c r="AC2440" s="33">
        <f t="shared" si="6653"/>
        <v>0</v>
      </c>
      <c r="AD2440" s="33">
        <f t="shared" si="6653"/>
        <v>0</v>
      </c>
      <c r="AE2440" s="34" t="e">
        <f t="shared" si="6558"/>
        <v>#DIV/0!</v>
      </c>
      <c r="AF2440" s="35">
        <f t="shared" ref="AF2440:AK2440" si="6654">AF2441</f>
        <v>0</v>
      </c>
      <c r="AG2440" s="35">
        <f t="shared" si="6654"/>
        <v>0</v>
      </c>
      <c r="AH2440" s="36">
        <f t="shared" si="6654"/>
        <v>0</v>
      </c>
      <c r="AI2440" s="36">
        <f t="shared" si="6654"/>
        <v>0</v>
      </c>
      <c r="AJ2440" s="36">
        <f t="shared" si="6654"/>
        <v>0</v>
      </c>
      <c r="AK2440" s="36">
        <f t="shared" si="6654"/>
        <v>0</v>
      </c>
      <c r="AL2440" s="36">
        <f t="shared" si="6560"/>
        <v>0</v>
      </c>
      <c r="AM2440" s="36">
        <f t="shared" si="6561"/>
        <v>0</v>
      </c>
      <c r="AN2440" s="37" t="s">
        <v>35</v>
      </c>
    </row>
    <row r="2441" spans="2:40" ht="46.8" hidden="1" customHeight="1" x14ac:dyDescent="0.3">
      <c r="B2441" s="30" t="s">
        <v>847</v>
      </c>
      <c r="C2441" s="30" t="s">
        <v>112</v>
      </c>
      <c r="D2441" s="30" t="s">
        <v>114</v>
      </c>
      <c r="E2441" s="15" t="str">
        <f t="shared" si="6591"/>
        <v>0503</v>
      </c>
      <c r="F2441" s="30" t="s">
        <v>125</v>
      </c>
      <c r="G2441" s="30"/>
      <c r="H2441" s="31" t="s">
        <v>126</v>
      </c>
      <c r="I2441" s="32">
        <f t="shared" ref="I2441:T2441" si="6655">I2442+I2446+I2450</f>
        <v>0</v>
      </c>
      <c r="J2441" s="32">
        <f t="shared" si="6655"/>
        <v>0</v>
      </c>
      <c r="K2441" s="32">
        <f t="shared" si="6655"/>
        <v>0</v>
      </c>
      <c r="L2441" s="32">
        <f t="shared" si="6655"/>
        <v>0</v>
      </c>
      <c r="M2441" s="32">
        <f t="shared" si="6655"/>
        <v>0</v>
      </c>
      <c r="N2441" s="32">
        <f t="shared" si="6655"/>
        <v>0</v>
      </c>
      <c r="O2441" s="32">
        <f t="shared" si="6655"/>
        <v>0</v>
      </c>
      <c r="P2441" s="32">
        <f t="shared" si="6655"/>
        <v>0</v>
      </c>
      <c r="Q2441" s="32">
        <f t="shared" si="6655"/>
        <v>0</v>
      </c>
      <c r="R2441" s="32">
        <f t="shared" si="6655"/>
        <v>0</v>
      </c>
      <c r="S2441" s="32">
        <f t="shared" si="6655"/>
        <v>0</v>
      </c>
      <c r="T2441" s="32">
        <f t="shared" si="6655"/>
        <v>0</v>
      </c>
      <c r="U2441" s="32">
        <v>0</v>
      </c>
      <c r="V2441" s="32">
        <f t="shared" si="6592"/>
        <v>0</v>
      </c>
      <c r="W2441" s="32">
        <f t="shared" ref="W2441:AD2441" si="6656">W2442+W2446+W2450</f>
        <v>0</v>
      </c>
      <c r="X2441" s="32">
        <f t="shared" si="6656"/>
        <v>0</v>
      </c>
      <c r="Y2441" s="32">
        <f t="shared" si="6656"/>
        <v>0</v>
      </c>
      <c r="Z2441" s="32">
        <f t="shared" si="6656"/>
        <v>0</v>
      </c>
      <c r="AA2441" s="32">
        <f t="shared" si="6656"/>
        <v>0</v>
      </c>
      <c r="AB2441" s="32">
        <f t="shared" si="6656"/>
        <v>0</v>
      </c>
      <c r="AC2441" s="33">
        <f t="shared" si="6656"/>
        <v>0</v>
      </c>
      <c r="AD2441" s="33">
        <f t="shared" si="6656"/>
        <v>0</v>
      </c>
      <c r="AE2441" s="34" t="e">
        <f t="shared" si="6558"/>
        <v>#DIV/0!</v>
      </c>
      <c r="AF2441" s="35">
        <f t="shared" ref="AF2441:AK2441" si="6657">AF2442+AF2446+AF2450</f>
        <v>0</v>
      </c>
      <c r="AG2441" s="35">
        <f t="shared" si="6657"/>
        <v>0</v>
      </c>
      <c r="AH2441" s="36">
        <f t="shared" si="6657"/>
        <v>0</v>
      </c>
      <c r="AI2441" s="36">
        <f t="shared" si="6657"/>
        <v>0</v>
      </c>
      <c r="AJ2441" s="36">
        <f t="shared" si="6657"/>
        <v>0</v>
      </c>
      <c r="AK2441" s="36">
        <f t="shared" si="6657"/>
        <v>0</v>
      </c>
      <c r="AL2441" s="36">
        <f t="shared" si="6560"/>
        <v>0</v>
      </c>
      <c r="AM2441" s="36">
        <f t="shared" si="6561"/>
        <v>0</v>
      </c>
      <c r="AN2441" s="37" t="s">
        <v>35</v>
      </c>
    </row>
    <row r="2442" spans="2:40" ht="31.2" hidden="1" customHeight="1" x14ac:dyDescent="0.3">
      <c r="B2442" s="30" t="s">
        <v>847</v>
      </c>
      <c r="C2442" s="30" t="s">
        <v>112</v>
      </c>
      <c r="D2442" s="30" t="s">
        <v>114</v>
      </c>
      <c r="E2442" s="15" t="str">
        <f t="shared" si="6591"/>
        <v>0503</v>
      </c>
      <c r="F2442" s="30" t="s">
        <v>785</v>
      </c>
      <c r="G2442" s="30"/>
      <c r="H2442" s="31" t="s">
        <v>786</v>
      </c>
      <c r="I2442" s="32">
        <f t="shared" ref="I2442:I2454" si="6658">I2443</f>
        <v>0</v>
      </c>
      <c r="J2442" s="32">
        <f t="shared" ref="J2442:J2454" si="6659">J2443</f>
        <v>0</v>
      </c>
      <c r="K2442" s="32">
        <f t="shared" ref="K2442:K2454" si="6660">K2443</f>
        <v>0</v>
      </c>
      <c r="L2442" s="32">
        <f t="shared" ref="L2442:L2454" si="6661">L2443</f>
        <v>0</v>
      </c>
      <c r="M2442" s="32">
        <f t="shared" ref="M2442:M2454" si="6662">M2443</f>
        <v>0</v>
      </c>
      <c r="N2442" s="32">
        <f t="shared" ref="N2442:N2454" si="6663">N2443</f>
        <v>0</v>
      </c>
      <c r="O2442" s="32">
        <f t="shared" ref="O2442:O2454" si="6664">O2443</f>
        <v>0</v>
      </c>
      <c r="P2442" s="32">
        <f t="shared" ref="P2442:P2454" si="6665">P2443</f>
        <v>0</v>
      </c>
      <c r="Q2442" s="32">
        <f t="shared" ref="Q2442:Q2454" si="6666">Q2443</f>
        <v>0</v>
      </c>
      <c r="R2442" s="32">
        <f t="shared" ref="R2442:R2454" si="6667">R2443</f>
        <v>0</v>
      </c>
      <c r="S2442" s="32">
        <f t="shared" ref="S2442:S2454" si="6668">S2443</f>
        <v>0</v>
      </c>
      <c r="T2442" s="32">
        <f t="shared" ref="T2442:T2454" si="6669">T2443</f>
        <v>0</v>
      </c>
      <c r="U2442" s="32">
        <v>0</v>
      </c>
      <c r="V2442" s="32">
        <f t="shared" si="6592"/>
        <v>0</v>
      </c>
      <c r="W2442" s="32">
        <f t="shared" ref="W2442:W2454" si="6670">W2443</f>
        <v>0</v>
      </c>
      <c r="X2442" s="32">
        <f t="shared" ref="X2442:X2454" si="6671">X2443</f>
        <v>0</v>
      </c>
      <c r="Y2442" s="32">
        <f t="shared" ref="Y2442:Y2454" si="6672">Y2443</f>
        <v>0</v>
      </c>
      <c r="Z2442" s="32">
        <f t="shared" ref="Z2442:Z2454" si="6673">Z2443</f>
        <v>0</v>
      </c>
      <c r="AA2442" s="32">
        <f t="shared" ref="AA2442:AA2454" si="6674">AA2443</f>
        <v>0</v>
      </c>
      <c r="AB2442" s="32">
        <f t="shared" ref="AB2442:AB2454" si="6675">AB2443</f>
        <v>0</v>
      </c>
      <c r="AC2442" s="33">
        <f t="shared" ref="AC2442:AC2454" si="6676">AC2443</f>
        <v>0</v>
      </c>
      <c r="AD2442" s="33">
        <f t="shared" ref="AD2442:AD2454" si="6677">AD2443</f>
        <v>0</v>
      </c>
      <c r="AE2442" s="34" t="e">
        <f t="shared" si="6558"/>
        <v>#DIV/0!</v>
      </c>
      <c r="AF2442" s="35">
        <f t="shared" ref="AF2442:AF2454" si="6678">AF2443</f>
        <v>0</v>
      </c>
      <c r="AG2442" s="35">
        <f t="shared" ref="AG2442:AG2454" si="6679">AG2443</f>
        <v>0</v>
      </c>
      <c r="AH2442" s="36">
        <f t="shared" ref="AH2442:AH2454" si="6680">AH2443</f>
        <v>0</v>
      </c>
      <c r="AI2442" s="36">
        <f t="shared" ref="AI2442:AI2454" si="6681">AI2443</f>
        <v>0</v>
      </c>
      <c r="AJ2442" s="36">
        <f t="shared" ref="AJ2442:AJ2454" si="6682">AJ2443</f>
        <v>0</v>
      </c>
      <c r="AK2442" s="36">
        <f t="shared" ref="AK2442:AK2454" si="6683">AK2443</f>
        <v>0</v>
      </c>
      <c r="AL2442" s="36">
        <f t="shared" si="6560"/>
        <v>0</v>
      </c>
      <c r="AM2442" s="36">
        <f t="shared" si="6561"/>
        <v>0</v>
      </c>
      <c r="AN2442" s="37" t="s">
        <v>35</v>
      </c>
    </row>
    <row r="2443" spans="2:40" ht="31.2" hidden="1" customHeight="1" x14ac:dyDescent="0.3">
      <c r="B2443" s="30" t="s">
        <v>847</v>
      </c>
      <c r="C2443" s="30" t="s">
        <v>112</v>
      </c>
      <c r="D2443" s="30" t="s">
        <v>114</v>
      </c>
      <c r="E2443" s="15" t="str">
        <f t="shared" si="6591"/>
        <v>0503</v>
      </c>
      <c r="F2443" s="30" t="s">
        <v>787</v>
      </c>
      <c r="G2443" s="30"/>
      <c r="H2443" s="31" t="s">
        <v>788</v>
      </c>
      <c r="I2443" s="32">
        <f t="shared" si="6658"/>
        <v>0</v>
      </c>
      <c r="J2443" s="32">
        <f t="shared" si="6659"/>
        <v>0</v>
      </c>
      <c r="K2443" s="32">
        <f t="shared" si="6660"/>
        <v>0</v>
      </c>
      <c r="L2443" s="32">
        <f t="shared" si="6661"/>
        <v>0</v>
      </c>
      <c r="M2443" s="32">
        <f t="shared" si="6662"/>
        <v>0</v>
      </c>
      <c r="N2443" s="32">
        <f t="shared" si="6663"/>
        <v>0</v>
      </c>
      <c r="O2443" s="32">
        <f t="shared" si="6664"/>
        <v>0</v>
      </c>
      <c r="P2443" s="32">
        <f t="shared" si="6665"/>
        <v>0</v>
      </c>
      <c r="Q2443" s="32">
        <f t="shared" si="6666"/>
        <v>0</v>
      </c>
      <c r="R2443" s="32">
        <f t="shared" si="6667"/>
        <v>0</v>
      </c>
      <c r="S2443" s="32">
        <f t="shared" si="6668"/>
        <v>0</v>
      </c>
      <c r="T2443" s="32">
        <f t="shared" si="6669"/>
        <v>0</v>
      </c>
      <c r="U2443" s="32">
        <v>0</v>
      </c>
      <c r="V2443" s="32">
        <f t="shared" si="6592"/>
        <v>0</v>
      </c>
      <c r="W2443" s="32">
        <f t="shared" si="6670"/>
        <v>0</v>
      </c>
      <c r="X2443" s="32">
        <f t="shared" si="6671"/>
        <v>0</v>
      </c>
      <c r="Y2443" s="32">
        <f t="shared" si="6672"/>
        <v>0</v>
      </c>
      <c r="Z2443" s="32">
        <f t="shared" si="6673"/>
        <v>0</v>
      </c>
      <c r="AA2443" s="32">
        <f t="shared" si="6674"/>
        <v>0</v>
      </c>
      <c r="AB2443" s="32">
        <f t="shared" si="6675"/>
        <v>0</v>
      </c>
      <c r="AC2443" s="33">
        <f t="shared" si="6676"/>
        <v>0</v>
      </c>
      <c r="AD2443" s="33">
        <f t="shared" si="6677"/>
        <v>0</v>
      </c>
      <c r="AE2443" s="34" t="e">
        <f t="shared" si="6558"/>
        <v>#DIV/0!</v>
      </c>
      <c r="AF2443" s="35">
        <f t="shared" si="6678"/>
        <v>0</v>
      </c>
      <c r="AG2443" s="35">
        <f t="shared" si="6679"/>
        <v>0</v>
      </c>
      <c r="AH2443" s="36">
        <f t="shared" si="6680"/>
        <v>0</v>
      </c>
      <c r="AI2443" s="36">
        <f t="shared" si="6681"/>
        <v>0</v>
      </c>
      <c r="AJ2443" s="36">
        <f t="shared" si="6682"/>
        <v>0</v>
      </c>
      <c r="AK2443" s="36">
        <f t="shared" si="6683"/>
        <v>0</v>
      </c>
      <c r="AL2443" s="36">
        <f t="shared" si="6560"/>
        <v>0</v>
      </c>
      <c r="AM2443" s="36">
        <f t="shared" si="6561"/>
        <v>0</v>
      </c>
      <c r="AN2443" s="37" t="s">
        <v>35</v>
      </c>
    </row>
    <row r="2444" spans="2:40" ht="31.2" hidden="1" customHeight="1" x14ac:dyDescent="0.3">
      <c r="B2444" s="30" t="s">
        <v>847</v>
      </c>
      <c r="C2444" s="30" t="s">
        <v>112</v>
      </c>
      <c r="D2444" s="30" t="s">
        <v>114</v>
      </c>
      <c r="E2444" s="15" t="str">
        <f t="shared" si="6591"/>
        <v>0503</v>
      </c>
      <c r="F2444" s="30" t="s">
        <v>787</v>
      </c>
      <c r="G2444" s="30" t="s">
        <v>50</v>
      </c>
      <c r="H2444" s="31" t="s">
        <v>51</v>
      </c>
      <c r="I2444" s="32">
        <f t="shared" si="6658"/>
        <v>0</v>
      </c>
      <c r="J2444" s="32">
        <f t="shared" si="6659"/>
        <v>0</v>
      </c>
      <c r="K2444" s="32">
        <f t="shared" si="6660"/>
        <v>0</v>
      </c>
      <c r="L2444" s="32">
        <f t="shared" si="6661"/>
        <v>0</v>
      </c>
      <c r="M2444" s="32">
        <f t="shared" si="6662"/>
        <v>0</v>
      </c>
      <c r="N2444" s="32">
        <f t="shared" si="6663"/>
        <v>0</v>
      </c>
      <c r="O2444" s="32">
        <f t="shared" si="6664"/>
        <v>0</v>
      </c>
      <c r="P2444" s="32">
        <f t="shared" si="6665"/>
        <v>0</v>
      </c>
      <c r="Q2444" s="32">
        <f t="shared" si="6666"/>
        <v>0</v>
      </c>
      <c r="R2444" s="32">
        <f t="shared" si="6667"/>
        <v>0</v>
      </c>
      <c r="S2444" s="32">
        <f t="shared" si="6668"/>
        <v>0</v>
      </c>
      <c r="T2444" s="32">
        <f t="shared" si="6669"/>
        <v>0</v>
      </c>
      <c r="U2444" s="32">
        <v>0</v>
      </c>
      <c r="V2444" s="32">
        <f t="shared" si="6592"/>
        <v>0</v>
      </c>
      <c r="W2444" s="32">
        <f t="shared" si="6670"/>
        <v>0</v>
      </c>
      <c r="X2444" s="32">
        <f t="shared" si="6671"/>
        <v>0</v>
      </c>
      <c r="Y2444" s="32">
        <f t="shared" si="6672"/>
        <v>0</v>
      </c>
      <c r="Z2444" s="32">
        <f t="shared" si="6673"/>
        <v>0</v>
      </c>
      <c r="AA2444" s="32">
        <f t="shared" si="6674"/>
        <v>0</v>
      </c>
      <c r="AB2444" s="32">
        <f t="shared" si="6675"/>
        <v>0</v>
      </c>
      <c r="AC2444" s="33">
        <f t="shared" si="6676"/>
        <v>0</v>
      </c>
      <c r="AD2444" s="33">
        <f t="shared" si="6677"/>
        <v>0</v>
      </c>
      <c r="AE2444" s="34" t="e">
        <f t="shared" si="6558"/>
        <v>#DIV/0!</v>
      </c>
      <c r="AF2444" s="35">
        <f t="shared" si="6678"/>
        <v>0</v>
      </c>
      <c r="AG2444" s="35">
        <f t="shared" si="6679"/>
        <v>0</v>
      </c>
      <c r="AH2444" s="36">
        <f t="shared" si="6680"/>
        <v>0</v>
      </c>
      <c r="AI2444" s="36">
        <f t="shared" si="6681"/>
        <v>0</v>
      </c>
      <c r="AJ2444" s="36">
        <f t="shared" si="6682"/>
        <v>0</v>
      </c>
      <c r="AK2444" s="36">
        <f t="shared" si="6683"/>
        <v>0</v>
      </c>
      <c r="AL2444" s="36">
        <f t="shared" si="6560"/>
        <v>0</v>
      </c>
      <c r="AM2444" s="36">
        <f t="shared" si="6561"/>
        <v>0</v>
      </c>
      <c r="AN2444" s="37" t="s">
        <v>35</v>
      </c>
    </row>
    <row r="2445" spans="2:40" ht="31.2" hidden="1" customHeight="1" x14ac:dyDescent="0.3">
      <c r="B2445" s="30" t="s">
        <v>847</v>
      </c>
      <c r="C2445" s="30" t="s">
        <v>112</v>
      </c>
      <c r="D2445" s="30" t="s">
        <v>114</v>
      </c>
      <c r="E2445" s="15" t="str">
        <f t="shared" si="6591"/>
        <v>0503</v>
      </c>
      <c r="F2445" s="30" t="s">
        <v>787</v>
      </c>
      <c r="G2445" s="30" t="s">
        <v>52</v>
      </c>
      <c r="H2445" s="31" t="s">
        <v>53</v>
      </c>
      <c r="I2445" s="32"/>
      <c r="J2445" s="32"/>
      <c r="K2445" s="32"/>
      <c r="L2445" s="32"/>
      <c r="M2445" s="32"/>
      <c r="N2445" s="32"/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2">
        <v>0</v>
      </c>
      <c r="V2445" s="32">
        <f t="shared" si="6592"/>
        <v>0</v>
      </c>
      <c r="W2445" s="32"/>
      <c r="X2445" s="32"/>
      <c r="Y2445" s="32"/>
      <c r="Z2445" s="32"/>
      <c r="AA2445" s="32"/>
      <c r="AB2445" s="32">
        <v>0</v>
      </c>
      <c r="AC2445" s="33">
        <v>0</v>
      </c>
      <c r="AD2445" s="33">
        <v>0</v>
      </c>
      <c r="AE2445" s="34" t="e">
        <f t="shared" si="6558"/>
        <v>#DIV/0!</v>
      </c>
      <c r="AF2445" s="35">
        <v>0</v>
      </c>
      <c r="AG2445" s="35">
        <v>0</v>
      </c>
      <c r="AH2445" s="36">
        <v>0</v>
      </c>
      <c r="AI2445" s="36">
        <v>0</v>
      </c>
      <c r="AJ2445" s="36">
        <v>0</v>
      </c>
      <c r="AK2445" s="36">
        <v>0</v>
      </c>
      <c r="AL2445" s="36">
        <f t="shared" si="6560"/>
        <v>0</v>
      </c>
      <c r="AM2445" s="36">
        <f t="shared" si="6561"/>
        <v>0</v>
      </c>
      <c r="AN2445" s="37" t="s">
        <v>35</v>
      </c>
    </row>
    <row r="2446" spans="2:40" ht="46.8" hidden="1" customHeight="1" x14ac:dyDescent="0.3">
      <c r="B2446" s="30" t="s">
        <v>847</v>
      </c>
      <c r="C2446" s="30" t="s">
        <v>112</v>
      </c>
      <c r="D2446" s="30" t="s">
        <v>114</v>
      </c>
      <c r="E2446" s="15" t="str">
        <f t="shared" si="6591"/>
        <v>0503</v>
      </c>
      <c r="F2446" s="30" t="s">
        <v>790</v>
      </c>
      <c r="G2446" s="30"/>
      <c r="H2446" s="31" t="s">
        <v>791</v>
      </c>
      <c r="I2446" s="32">
        <f t="shared" si="6658"/>
        <v>0</v>
      </c>
      <c r="J2446" s="32">
        <f t="shared" si="6659"/>
        <v>0</v>
      </c>
      <c r="K2446" s="32">
        <f t="shared" si="6660"/>
        <v>0</v>
      </c>
      <c r="L2446" s="32">
        <f t="shared" si="6661"/>
        <v>0</v>
      </c>
      <c r="M2446" s="32">
        <f t="shared" si="6662"/>
        <v>0</v>
      </c>
      <c r="N2446" s="32">
        <f t="shared" si="6663"/>
        <v>0</v>
      </c>
      <c r="O2446" s="32">
        <f t="shared" si="6664"/>
        <v>0</v>
      </c>
      <c r="P2446" s="32">
        <f t="shared" si="6665"/>
        <v>0</v>
      </c>
      <c r="Q2446" s="32">
        <f t="shared" si="6666"/>
        <v>0</v>
      </c>
      <c r="R2446" s="32">
        <f t="shared" si="6667"/>
        <v>0</v>
      </c>
      <c r="S2446" s="32">
        <f t="shared" si="6668"/>
        <v>0</v>
      </c>
      <c r="T2446" s="32">
        <f t="shared" si="6669"/>
        <v>0</v>
      </c>
      <c r="U2446" s="32">
        <v>0</v>
      </c>
      <c r="V2446" s="32">
        <f t="shared" si="6592"/>
        <v>0</v>
      </c>
      <c r="W2446" s="32">
        <f t="shared" si="6670"/>
        <v>0</v>
      </c>
      <c r="X2446" s="32">
        <f t="shared" si="6671"/>
        <v>0</v>
      </c>
      <c r="Y2446" s="32">
        <f t="shared" si="6672"/>
        <v>0</v>
      </c>
      <c r="Z2446" s="32">
        <f t="shared" si="6673"/>
        <v>0</v>
      </c>
      <c r="AA2446" s="32">
        <f t="shared" si="6674"/>
        <v>0</v>
      </c>
      <c r="AB2446" s="32">
        <f t="shared" si="6675"/>
        <v>0</v>
      </c>
      <c r="AC2446" s="33">
        <f t="shared" si="6676"/>
        <v>0</v>
      </c>
      <c r="AD2446" s="33">
        <f t="shared" si="6677"/>
        <v>0</v>
      </c>
      <c r="AE2446" s="34" t="e">
        <f t="shared" si="6558"/>
        <v>#DIV/0!</v>
      </c>
      <c r="AF2446" s="35">
        <f t="shared" si="6678"/>
        <v>0</v>
      </c>
      <c r="AG2446" s="35">
        <f t="shared" si="6679"/>
        <v>0</v>
      </c>
      <c r="AH2446" s="36">
        <f t="shared" si="6680"/>
        <v>0</v>
      </c>
      <c r="AI2446" s="36">
        <f t="shared" si="6681"/>
        <v>0</v>
      </c>
      <c r="AJ2446" s="36">
        <f t="shared" si="6682"/>
        <v>0</v>
      </c>
      <c r="AK2446" s="36">
        <f t="shared" si="6683"/>
        <v>0</v>
      </c>
      <c r="AL2446" s="36">
        <f t="shared" si="6560"/>
        <v>0</v>
      </c>
      <c r="AM2446" s="36">
        <f t="shared" si="6561"/>
        <v>0</v>
      </c>
      <c r="AN2446" s="37" t="s">
        <v>35</v>
      </c>
    </row>
    <row r="2447" spans="2:40" ht="31.2" hidden="1" customHeight="1" x14ac:dyDescent="0.3">
      <c r="B2447" s="30" t="s">
        <v>847</v>
      </c>
      <c r="C2447" s="30" t="s">
        <v>112</v>
      </c>
      <c r="D2447" s="30" t="s">
        <v>114</v>
      </c>
      <c r="E2447" s="15" t="str">
        <f t="shared" si="6591"/>
        <v>0503</v>
      </c>
      <c r="F2447" s="30" t="s">
        <v>792</v>
      </c>
      <c r="G2447" s="30"/>
      <c r="H2447" s="31" t="s">
        <v>793</v>
      </c>
      <c r="I2447" s="32">
        <f t="shared" si="6658"/>
        <v>0</v>
      </c>
      <c r="J2447" s="32">
        <f t="shared" si="6659"/>
        <v>0</v>
      </c>
      <c r="K2447" s="32">
        <f t="shared" si="6660"/>
        <v>0</v>
      </c>
      <c r="L2447" s="32">
        <f t="shared" si="6661"/>
        <v>0</v>
      </c>
      <c r="M2447" s="32">
        <f t="shared" si="6662"/>
        <v>0</v>
      </c>
      <c r="N2447" s="32">
        <f t="shared" si="6663"/>
        <v>0</v>
      </c>
      <c r="O2447" s="32">
        <f t="shared" si="6664"/>
        <v>0</v>
      </c>
      <c r="P2447" s="32">
        <f t="shared" si="6665"/>
        <v>0</v>
      </c>
      <c r="Q2447" s="32">
        <f t="shared" si="6666"/>
        <v>0</v>
      </c>
      <c r="R2447" s="32">
        <f t="shared" si="6667"/>
        <v>0</v>
      </c>
      <c r="S2447" s="32">
        <f t="shared" si="6668"/>
        <v>0</v>
      </c>
      <c r="T2447" s="32">
        <f t="shared" si="6669"/>
        <v>0</v>
      </c>
      <c r="U2447" s="32">
        <v>0</v>
      </c>
      <c r="V2447" s="32">
        <f t="shared" si="6592"/>
        <v>0</v>
      </c>
      <c r="W2447" s="32">
        <f t="shared" si="6670"/>
        <v>0</v>
      </c>
      <c r="X2447" s="32">
        <f t="shared" si="6671"/>
        <v>0</v>
      </c>
      <c r="Y2447" s="32">
        <f t="shared" si="6672"/>
        <v>0</v>
      </c>
      <c r="Z2447" s="32">
        <f t="shared" si="6673"/>
        <v>0</v>
      </c>
      <c r="AA2447" s="32">
        <f t="shared" si="6674"/>
        <v>0</v>
      </c>
      <c r="AB2447" s="32">
        <f t="shared" si="6675"/>
        <v>0</v>
      </c>
      <c r="AC2447" s="33">
        <f t="shared" si="6676"/>
        <v>0</v>
      </c>
      <c r="AD2447" s="33">
        <f t="shared" si="6677"/>
        <v>0</v>
      </c>
      <c r="AE2447" s="34" t="e">
        <f t="shared" si="6558"/>
        <v>#DIV/0!</v>
      </c>
      <c r="AF2447" s="35">
        <f t="shared" si="6678"/>
        <v>0</v>
      </c>
      <c r="AG2447" s="35">
        <f t="shared" si="6679"/>
        <v>0</v>
      </c>
      <c r="AH2447" s="36">
        <f t="shared" si="6680"/>
        <v>0</v>
      </c>
      <c r="AI2447" s="36">
        <f t="shared" si="6681"/>
        <v>0</v>
      </c>
      <c r="AJ2447" s="36">
        <f t="shared" si="6682"/>
        <v>0</v>
      </c>
      <c r="AK2447" s="36">
        <f t="shared" si="6683"/>
        <v>0</v>
      </c>
      <c r="AL2447" s="36">
        <f t="shared" si="6560"/>
        <v>0</v>
      </c>
      <c r="AM2447" s="36">
        <f t="shared" si="6561"/>
        <v>0</v>
      </c>
      <c r="AN2447" s="37" t="s">
        <v>35</v>
      </c>
    </row>
    <row r="2448" spans="2:40" ht="31.2" hidden="1" customHeight="1" x14ac:dyDescent="0.3">
      <c r="B2448" s="30" t="s">
        <v>847</v>
      </c>
      <c r="C2448" s="30" t="s">
        <v>112</v>
      </c>
      <c r="D2448" s="30" t="s">
        <v>114</v>
      </c>
      <c r="E2448" s="15" t="str">
        <f t="shared" si="6591"/>
        <v>0503</v>
      </c>
      <c r="F2448" s="30" t="s">
        <v>792</v>
      </c>
      <c r="G2448" s="30" t="s">
        <v>50</v>
      </c>
      <c r="H2448" s="31" t="s">
        <v>51</v>
      </c>
      <c r="I2448" s="32">
        <f t="shared" si="6658"/>
        <v>0</v>
      </c>
      <c r="J2448" s="32">
        <f t="shared" si="6659"/>
        <v>0</v>
      </c>
      <c r="K2448" s="32">
        <f t="shared" si="6660"/>
        <v>0</v>
      </c>
      <c r="L2448" s="32">
        <f t="shared" si="6661"/>
        <v>0</v>
      </c>
      <c r="M2448" s="32">
        <f t="shared" si="6662"/>
        <v>0</v>
      </c>
      <c r="N2448" s="32">
        <f t="shared" si="6663"/>
        <v>0</v>
      </c>
      <c r="O2448" s="32">
        <f t="shared" si="6664"/>
        <v>0</v>
      </c>
      <c r="P2448" s="32">
        <f t="shared" si="6665"/>
        <v>0</v>
      </c>
      <c r="Q2448" s="32">
        <f t="shared" si="6666"/>
        <v>0</v>
      </c>
      <c r="R2448" s="32">
        <f t="shared" si="6667"/>
        <v>0</v>
      </c>
      <c r="S2448" s="32">
        <f t="shared" si="6668"/>
        <v>0</v>
      </c>
      <c r="T2448" s="32">
        <f t="shared" si="6669"/>
        <v>0</v>
      </c>
      <c r="U2448" s="32">
        <v>0</v>
      </c>
      <c r="V2448" s="32">
        <f t="shared" si="6592"/>
        <v>0</v>
      </c>
      <c r="W2448" s="32">
        <f t="shared" si="6670"/>
        <v>0</v>
      </c>
      <c r="X2448" s="32">
        <f t="shared" si="6671"/>
        <v>0</v>
      </c>
      <c r="Y2448" s="32">
        <f t="shared" si="6672"/>
        <v>0</v>
      </c>
      <c r="Z2448" s="32">
        <f t="shared" si="6673"/>
        <v>0</v>
      </c>
      <c r="AA2448" s="32">
        <f t="shared" si="6674"/>
        <v>0</v>
      </c>
      <c r="AB2448" s="32">
        <f t="shared" si="6675"/>
        <v>0</v>
      </c>
      <c r="AC2448" s="33">
        <f t="shared" si="6676"/>
        <v>0</v>
      </c>
      <c r="AD2448" s="33">
        <f t="shared" si="6677"/>
        <v>0</v>
      </c>
      <c r="AE2448" s="34" t="e">
        <f t="shared" si="6558"/>
        <v>#DIV/0!</v>
      </c>
      <c r="AF2448" s="35">
        <f t="shared" si="6678"/>
        <v>0</v>
      </c>
      <c r="AG2448" s="35">
        <f t="shared" si="6679"/>
        <v>0</v>
      </c>
      <c r="AH2448" s="36">
        <f t="shared" si="6680"/>
        <v>0</v>
      </c>
      <c r="AI2448" s="36">
        <f t="shared" si="6681"/>
        <v>0</v>
      </c>
      <c r="AJ2448" s="36">
        <f t="shared" si="6682"/>
        <v>0</v>
      </c>
      <c r="AK2448" s="36">
        <f t="shared" si="6683"/>
        <v>0</v>
      </c>
      <c r="AL2448" s="36">
        <f t="shared" si="6560"/>
        <v>0</v>
      </c>
      <c r="AM2448" s="36">
        <f t="shared" si="6561"/>
        <v>0</v>
      </c>
      <c r="AN2448" s="37" t="s">
        <v>35</v>
      </c>
    </row>
    <row r="2449" spans="2:40" ht="31.2" hidden="1" customHeight="1" x14ac:dyDescent="0.3">
      <c r="B2449" s="30" t="s">
        <v>847</v>
      </c>
      <c r="C2449" s="30" t="s">
        <v>112</v>
      </c>
      <c r="D2449" s="30" t="s">
        <v>114</v>
      </c>
      <c r="E2449" s="15" t="str">
        <f t="shared" si="6591"/>
        <v>0503</v>
      </c>
      <c r="F2449" s="30" t="s">
        <v>792</v>
      </c>
      <c r="G2449" s="30" t="s">
        <v>52</v>
      </c>
      <c r="H2449" s="31" t="s">
        <v>53</v>
      </c>
      <c r="I2449" s="32"/>
      <c r="J2449" s="32"/>
      <c r="K2449" s="32"/>
      <c r="L2449" s="32"/>
      <c r="M2449" s="32"/>
      <c r="N2449" s="32"/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2">
        <v>0</v>
      </c>
      <c r="V2449" s="32">
        <f t="shared" si="6592"/>
        <v>0</v>
      </c>
      <c r="W2449" s="32"/>
      <c r="X2449" s="32"/>
      <c r="Y2449" s="32"/>
      <c r="Z2449" s="32"/>
      <c r="AA2449" s="32"/>
      <c r="AB2449" s="32">
        <v>0</v>
      </c>
      <c r="AC2449" s="33">
        <v>0</v>
      </c>
      <c r="AD2449" s="33">
        <v>0</v>
      </c>
      <c r="AE2449" s="34" t="e">
        <f t="shared" si="6558"/>
        <v>#DIV/0!</v>
      </c>
      <c r="AF2449" s="35">
        <v>0</v>
      </c>
      <c r="AG2449" s="35">
        <v>0</v>
      </c>
      <c r="AH2449" s="36">
        <v>0</v>
      </c>
      <c r="AI2449" s="36">
        <v>0</v>
      </c>
      <c r="AJ2449" s="36">
        <v>0</v>
      </c>
      <c r="AK2449" s="36">
        <v>0</v>
      </c>
      <c r="AL2449" s="36">
        <f t="shared" si="6560"/>
        <v>0</v>
      </c>
      <c r="AM2449" s="36">
        <f t="shared" si="6561"/>
        <v>0</v>
      </c>
      <c r="AN2449" s="37" t="s">
        <v>35</v>
      </c>
    </row>
    <row r="2450" spans="2:40" ht="62.4" hidden="1" customHeight="1" x14ac:dyDescent="0.3">
      <c r="B2450" s="30" t="s">
        <v>847</v>
      </c>
      <c r="C2450" s="30" t="s">
        <v>112</v>
      </c>
      <c r="D2450" s="30" t="s">
        <v>114</v>
      </c>
      <c r="E2450" s="15" t="str">
        <f t="shared" si="6591"/>
        <v>0503</v>
      </c>
      <c r="F2450" s="30" t="s">
        <v>794</v>
      </c>
      <c r="G2450" s="30"/>
      <c r="H2450" s="31" t="s">
        <v>795</v>
      </c>
      <c r="I2450" s="32">
        <f t="shared" si="6658"/>
        <v>0</v>
      </c>
      <c r="J2450" s="32">
        <f t="shared" si="6659"/>
        <v>0</v>
      </c>
      <c r="K2450" s="32">
        <f t="shared" si="6660"/>
        <v>0</v>
      </c>
      <c r="L2450" s="32">
        <f t="shared" si="6661"/>
        <v>0</v>
      </c>
      <c r="M2450" s="32">
        <f t="shared" si="6662"/>
        <v>0</v>
      </c>
      <c r="N2450" s="32">
        <f t="shared" si="6663"/>
        <v>0</v>
      </c>
      <c r="O2450" s="32">
        <f t="shared" si="6664"/>
        <v>0</v>
      </c>
      <c r="P2450" s="32">
        <f t="shared" si="6665"/>
        <v>0</v>
      </c>
      <c r="Q2450" s="32">
        <f t="shared" si="6666"/>
        <v>0</v>
      </c>
      <c r="R2450" s="32">
        <f t="shared" si="6667"/>
        <v>0</v>
      </c>
      <c r="S2450" s="32">
        <f t="shared" si="6668"/>
        <v>0</v>
      </c>
      <c r="T2450" s="32">
        <f t="shared" si="6669"/>
        <v>0</v>
      </c>
      <c r="U2450" s="32">
        <v>0</v>
      </c>
      <c r="V2450" s="32">
        <f t="shared" si="6592"/>
        <v>0</v>
      </c>
      <c r="W2450" s="32">
        <f t="shared" si="6670"/>
        <v>0</v>
      </c>
      <c r="X2450" s="32">
        <f t="shared" si="6671"/>
        <v>0</v>
      </c>
      <c r="Y2450" s="32">
        <f t="shared" si="6672"/>
        <v>0</v>
      </c>
      <c r="Z2450" s="32">
        <f t="shared" si="6673"/>
        <v>0</v>
      </c>
      <c r="AA2450" s="32">
        <f t="shared" si="6674"/>
        <v>0</v>
      </c>
      <c r="AB2450" s="32">
        <f t="shared" si="6675"/>
        <v>0</v>
      </c>
      <c r="AC2450" s="33">
        <f t="shared" si="6676"/>
        <v>0</v>
      </c>
      <c r="AD2450" s="33">
        <f t="shared" si="6677"/>
        <v>0</v>
      </c>
      <c r="AE2450" s="34" t="e">
        <f t="shared" si="6558"/>
        <v>#DIV/0!</v>
      </c>
      <c r="AF2450" s="35">
        <f t="shared" si="6678"/>
        <v>0</v>
      </c>
      <c r="AG2450" s="35">
        <f t="shared" si="6679"/>
        <v>0</v>
      </c>
      <c r="AH2450" s="36">
        <f t="shared" si="6680"/>
        <v>0</v>
      </c>
      <c r="AI2450" s="36">
        <f t="shared" si="6681"/>
        <v>0</v>
      </c>
      <c r="AJ2450" s="36">
        <f t="shared" si="6682"/>
        <v>0</v>
      </c>
      <c r="AK2450" s="36">
        <f t="shared" si="6683"/>
        <v>0</v>
      </c>
      <c r="AL2450" s="36">
        <f t="shared" si="6560"/>
        <v>0</v>
      </c>
      <c r="AM2450" s="36">
        <f t="shared" si="6561"/>
        <v>0</v>
      </c>
      <c r="AN2450" s="37" t="s">
        <v>35</v>
      </c>
    </row>
    <row r="2451" spans="2:40" ht="31.2" hidden="1" customHeight="1" x14ac:dyDescent="0.3">
      <c r="B2451" s="30" t="s">
        <v>847</v>
      </c>
      <c r="C2451" s="30" t="s">
        <v>112</v>
      </c>
      <c r="D2451" s="30" t="s">
        <v>114</v>
      </c>
      <c r="E2451" s="15" t="str">
        <f t="shared" si="6591"/>
        <v>0503</v>
      </c>
      <c r="F2451" s="30" t="s">
        <v>796</v>
      </c>
      <c r="G2451" s="30"/>
      <c r="H2451" s="31" t="s">
        <v>797</v>
      </c>
      <c r="I2451" s="32">
        <f t="shared" si="6658"/>
        <v>0</v>
      </c>
      <c r="J2451" s="32">
        <f t="shared" si="6659"/>
        <v>0</v>
      </c>
      <c r="K2451" s="32">
        <f t="shared" si="6660"/>
        <v>0</v>
      </c>
      <c r="L2451" s="32">
        <f t="shared" si="6661"/>
        <v>0</v>
      </c>
      <c r="M2451" s="32">
        <f t="shared" si="6662"/>
        <v>0</v>
      </c>
      <c r="N2451" s="32">
        <f t="shared" si="6663"/>
        <v>0</v>
      </c>
      <c r="O2451" s="32">
        <f t="shared" si="6664"/>
        <v>0</v>
      </c>
      <c r="P2451" s="32">
        <f t="shared" si="6665"/>
        <v>0</v>
      </c>
      <c r="Q2451" s="32">
        <f t="shared" si="6666"/>
        <v>0</v>
      </c>
      <c r="R2451" s="32">
        <f t="shared" si="6667"/>
        <v>0</v>
      </c>
      <c r="S2451" s="32">
        <f t="shared" si="6668"/>
        <v>0</v>
      </c>
      <c r="T2451" s="32">
        <f t="shared" si="6669"/>
        <v>0</v>
      </c>
      <c r="U2451" s="32">
        <v>0</v>
      </c>
      <c r="V2451" s="32">
        <f t="shared" si="6592"/>
        <v>0</v>
      </c>
      <c r="W2451" s="32">
        <f t="shared" si="6670"/>
        <v>0</v>
      </c>
      <c r="X2451" s="32">
        <f t="shared" si="6671"/>
        <v>0</v>
      </c>
      <c r="Y2451" s="32">
        <f t="shared" si="6672"/>
        <v>0</v>
      </c>
      <c r="Z2451" s="32">
        <f t="shared" si="6673"/>
        <v>0</v>
      </c>
      <c r="AA2451" s="32">
        <f t="shared" si="6674"/>
        <v>0</v>
      </c>
      <c r="AB2451" s="32">
        <f t="shared" si="6675"/>
        <v>0</v>
      </c>
      <c r="AC2451" s="33">
        <f t="shared" si="6676"/>
        <v>0</v>
      </c>
      <c r="AD2451" s="33">
        <f t="shared" si="6677"/>
        <v>0</v>
      </c>
      <c r="AE2451" s="34" t="e">
        <f t="shared" si="6558"/>
        <v>#DIV/0!</v>
      </c>
      <c r="AF2451" s="35">
        <f t="shared" si="6678"/>
        <v>0</v>
      </c>
      <c r="AG2451" s="35">
        <f t="shared" si="6679"/>
        <v>0</v>
      </c>
      <c r="AH2451" s="36">
        <f t="shared" si="6680"/>
        <v>0</v>
      </c>
      <c r="AI2451" s="36">
        <f t="shared" si="6681"/>
        <v>0</v>
      </c>
      <c r="AJ2451" s="36">
        <f t="shared" si="6682"/>
        <v>0</v>
      </c>
      <c r="AK2451" s="36">
        <f t="shared" si="6683"/>
        <v>0</v>
      </c>
      <c r="AL2451" s="36">
        <f t="shared" si="6560"/>
        <v>0</v>
      </c>
      <c r="AM2451" s="36">
        <f t="shared" si="6561"/>
        <v>0</v>
      </c>
      <c r="AN2451" s="37" t="s">
        <v>35</v>
      </c>
    </row>
    <row r="2452" spans="2:40" ht="31.2" hidden="1" customHeight="1" x14ac:dyDescent="0.3">
      <c r="B2452" s="30" t="s">
        <v>847</v>
      </c>
      <c r="C2452" s="30" t="s">
        <v>112</v>
      </c>
      <c r="D2452" s="30" t="s">
        <v>114</v>
      </c>
      <c r="E2452" s="15" t="str">
        <f t="shared" si="6591"/>
        <v>0503</v>
      </c>
      <c r="F2452" s="30" t="s">
        <v>796</v>
      </c>
      <c r="G2452" s="30" t="s">
        <v>50</v>
      </c>
      <c r="H2452" s="31" t="s">
        <v>51</v>
      </c>
      <c r="I2452" s="32">
        <f t="shared" si="6658"/>
        <v>0</v>
      </c>
      <c r="J2452" s="32">
        <f t="shared" si="6659"/>
        <v>0</v>
      </c>
      <c r="K2452" s="32">
        <f t="shared" si="6660"/>
        <v>0</v>
      </c>
      <c r="L2452" s="32">
        <f t="shared" si="6661"/>
        <v>0</v>
      </c>
      <c r="M2452" s="32">
        <f t="shared" si="6662"/>
        <v>0</v>
      </c>
      <c r="N2452" s="32">
        <f t="shared" si="6663"/>
        <v>0</v>
      </c>
      <c r="O2452" s="32">
        <f t="shared" si="6664"/>
        <v>0</v>
      </c>
      <c r="P2452" s="32">
        <f t="shared" si="6665"/>
        <v>0</v>
      </c>
      <c r="Q2452" s="32">
        <f t="shared" si="6666"/>
        <v>0</v>
      </c>
      <c r="R2452" s="32">
        <f t="shared" si="6667"/>
        <v>0</v>
      </c>
      <c r="S2452" s="32">
        <f t="shared" si="6668"/>
        <v>0</v>
      </c>
      <c r="T2452" s="32">
        <f t="shared" si="6669"/>
        <v>0</v>
      </c>
      <c r="U2452" s="32">
        <v>0</v>
      </c>
      <c r="V2452" s="32">
        <f t="shared" si="6592"/>
        <v>0</v>
      </c>
      <c r="W2452" s="32">
        <f t="shared" si="6670"/>
        <v>0</v>
      </c>
      <c r="X2452" s="32">
        <f t="shared" si="6671"/>
        <v>0</v>
      </c>
      <c r="Y2452" s="32">
        <f t="shared" si="6672"/>
        <v>0</v>
      </c>
      <c r="Z2452" s="32">
        <f t="shared" si="6673"/>
        <v>0</v>
      </c>
      <c r="AA2452" s="32">
        <f t="shared" si="6674"/>
        <v>0</v>
      </c>
      <c r="AB2452" s="32">
        <f t="shared" si="6675"/>
        <v>0</v>
      </c>
      <c r="AC2452" s="33">
        <f t="shared" si="6676"/>
        <v>0</v>
      </c>
      <c r="AD2452" s="33">
        <f t="shared" si="6677"/>
        <v>0</v>
      </c>
      <c r="AE2452" s="34" t="e">
        <f t="shared" si="6558"/>
        <v>#DIV/0!</v>
      </c>
      <c r="AF2452" s="35">
        <f t="shared" si="6678"/>
        <v>0</v>
      </c>
      <c r="AG2452" s="35">
        <f t="shared" si="6679"/>
        <v>0</v>
      </c>
      <c r="AH2452" s="36">
        <f t="shared" si="6680"/>
        <v>0</v>
      </c>
      <c r="AI2452" s="36">
        <f t="shared" si="6681"/>
        <v>0</v>
      </c>
      <c r="AJ2452" s="36">
        <f t="shared" si="6682"/>
        <v>0</v>
      </c>
      <c r="AK2452" s="36">
        <f t="shared" si="6683"/>
        <v>0</v>
      </c>
      <c r="AL2452" s="36">
        <f t="shared" si="6560"/>
        <v>0</v>
      </c>
      <c r="AM2452" s="36">
        <f t="shared" si="6561"/>
        <v>0</v>
      </c>
      <c r="AN2452" s="37" t="s">
        <v>35</v>
      </c>
    </row>
    <row r="2453" spans="2:40" ht="31.2" hidden="1" customHeight="1" x14ac:dyDescent="0.3">
      <c r="B2453" s="30" t="s">
        <v>847</v>
      </c>
      <c r="C2453" s="30" t="s">
        <v>112</v>
      </c>
      <c r="D2453" s="30" t="s">
        <v>114</v>
      </c>
      <c r="E2453" s="15" t="str">
        <f t="shared" si="6591"/>
        <v>0503</v>
      </c>
      <c r="F2453" s="30" t="s">
        <v>796</v>
      </c>
      <c r="G2453" s="30" t="s">
        <v>52</v>
      </c>
      <c r="H2453" s="31" t="s">
        <v>53</v>
      </c>
      <c r="I2453" s="32"/>
      <c r="J2453" s="32"/>
      <c r="K2453" s="32"/>
      <c r="L2453" s="32"/>
      <c r="M2453" s="32"/>
      <c r="N2453" s="32"/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2">
        <v>0</v>
      </c>
      <c r="V2453" s="32">
        <f t="shared" si="6592"/>
        <v>0</v>
      </c>
      <c r="W2453" s="32"/>
      <c r="X2453" s="32"/>
      <c r="Y2453" s="32"/>
      <c r="Z2453" s="32"/>
      <c r="AA2453" s="32"/>
      <c r="AB2453" s="32">
        <v>0</v>
      </c>
      <c r="AC2453" s="33">
        <v>0</v>
      </c>
      <c r="AD2453" s="33">
        <v>0</v>
      </c>
      <c r="AE2453" s="34" t="e">
        <f t="shared" si="6558"/>
        <v>#DIV/0!</v>
      </c>
      <c r="AF2453" s="35">
        <v>0</v>
      </c>
      <c r="AG2453" s="35">
        <v>0</v>
      </c>
      <c r="AH2453" s="36">
        <v>0</v>
      </c>
      <c r="AI2453" s="36">
        <v>0</v>
      </c>
      <c r="AJ2453" s="36">
        <v>0</v>
      </c>
      <c r="AK2453" s="36">
        <v>0</v>
      </c>
      <c r="AL2453" s="36">
        <f t="shared" si="6560"/>
        <v>0</v>
      </c>
      <c r="AM2453" s="36">
        <f t="shared" si="6561"/>
        <v>0</v>
      </c>
      <c r="AN2453" s="37" t="s">
        <v>35</v>
      </c>
    </row>
    <row r="2454" spans="2:40" ht="31.2" hidden="1" customHeight="1" x14ac:dyDescent="0.3">
      <c r="B2454" s="30" t="s">
        <v>847</v>
      </c>
      <c r="C2454" s="30" t="s">
        <v>112</v>
      </c>
      <c r="D2454" s="30" t="s">
        <v>114</v>
      </c>
      <c r="E2454" s="15" t="str">
        <f t="shared" si="6591"/>
        <v>0503</v>
      </c>
      <c r="F2454" s="30" t="s">
        <v>249</v>
      </c>
      <c r="G2454" s="30"/>
      <c r="H2454" s="31" t="s">
        <v>250</v>
      </c>
      <c r="I2454" s="32">
        <f t="shared" si="6658"/>
        <v>0</v>
      </c>
      <c r="J2454" s="32">
        <f t="shared" si="6659"/>
        <v>0</v>
      </c>
      <c r="K2454" s="32">
        <f t="shared" si="6660"/>
        <v>0</v>
      </c>
      <c r="L2454" s="32">
        <f t="shared" si="6661"/>
        <v>0</v>
      </c>
      <c r="M2454" s="32">
        <f t="shared" si="6662"/>
        <v>0</v>
      </c>
      <c r="N2454" s="32">
        <f t="shared" si="6663"/>
        <v>0</v>
      </c>
      <c r="O2454" s="32">
        <f t="shared" si="6664"/>
        <v>0</v>
      </c>
      <c r="P2454" s="32">
        <f t="shared" si="6665"/>
        <v>0</v>
      </c>
      <c r="Q2454" s="32">
        <f t="shared" si="6666"/>
        <v>0</v>
      </c>
      <c r="R2454" s="32">
        <f t="shared" si="6667"/>
        <v>4285.6379999999999</v>
      </c>
      <c r="S2454" s="32">
        <f t="shared" si="6668"/>
        <v>0</v>
      </c>
      <c r="T2454" s="32">
        <f t="shared" si="6669"/>
        <v>0</v>
      </c>
      <c r="U2454" s="32">
        <v>0</v>
      </c>
      <c r="V2454" s="32">
        <f t="shared" si="6592"/>
        <v>4285.6379999999999</v>
      </c>
      <c r="W2454" s="32">
        <f t="shared" si="6670"/>
        <v>0</v>
      </c>
      <c r="X2454" s="32">
        <f t="shared" si="6671"/>
        <v>0</v>
      </c>
      <c r="Y2454" s="32">
        <f t="shared" si="6672"/>
        <v>0</v>
      </c>
      <c r="Z2454" s="32">
        <f t="shared" si="6673"/>
        <v>0</v>
      </c>
      <c r="AA2454" s="32">
        <f t="shared" si="6674"/>
        <v>0</v>
      </c>
      <c r="AB2454" s="32">
        <f t="shared" si="6675"/>
        <v>0</v>
      </c>
      <c r="AC2454" s="33">
        <f t="shared" si="6676"/>
        <v>0</v>
      </c>
      <c r="AD2454" s="33">
        <f t="shared" si="6677"/>
        <v>0</v>
      </c>
      <c r="AE2454" s="34" t="e">
        <f t="shared" si="6558"/>
        <v>#DIV/0!</v>
      </c>
      <c r="AF2454" s="32">
        <f t="shared" si="6678"/>
        <v>0</v>
      </c>
      <c r="AG2454" s="32">
        <f t="shared" si="6679"/>
        <v>0</v>
      </c>
      <c r="AH2454" s="32">
        <f t="shared" si="6680"/>
        <v>0</v>
      </c>
      <c r="AI2454" s="32">
        <f t="shared" si="6681"/>
        <v>0</v>
      </c>
      <c r="AJ2454" s="32">
        <f t="shared" si="6682"/>
        <v>0</v>
      </c>
      <c r="AK2454" s="32">
        <f t="shared" si="6683"/>
        <v>0</v>
      </c>
      <c r="AL2454" s="32">
        <f t="shared" si="6560"/>
        <v>0</v>
      </c>
      <c r="AM2454" s="32">
        <f t="shared" si="6561"/>
        <v>4285.6379999999999</v>
      </c>
      <c r="AN2454" s="12" t="s">
        <v>35</v>
      </c>
    </row>
    <row r="2455" spans="2:40" ht="46.8" hidden="1" customHeight="1" x14ac:dyDescent="0.3">
      <c r="B2455" s="30" t="s">
        <v>847</v>
      </c>
      <c r="C2455" s="30" t="s">
        <v>112</v>
      </c>
      <c r="D2455" s="30" t="s">
        <v>114</v>
      </c>
      <c r="E2455" s="15" t="str">
        <f t="shared" si="6591"/>
        <v>0503</v>
      </c>
      <c r="F2455" s="30" t="s">
        <v>750</v>
      </c>
      <c r="G2455" s="30"/>
      <c r="H2455" s="31" t="s">
        <v>751</v>
      </c>
      <c r="I2455" s="32">
        <f t="shared" ref="I2455:N2455" si="6684">I2460</f>
        <v>0</v>
      </c>
      <c r="J2455" s="32">
        <f t="shared" si="6684"/>
        <v>0</v>
      </c>
      <c r="K2455" s="32">
        <f t="shared" si="6684"/>
        <v>0</v>
      </c>
      <c r="L2455" s="32">
        <f t="shared" si="6684"/>
        <v>0</v>
      </c>
      <c r="M2455" s="32">
        <f t="shared" si="6684"/>
        <v>0</v>
      </c>
      <c r="N2455" s="32">
        <f t="shared" si="6684"/>
        <v>0</v>
      </c>
      <c r="O2455" s="32">
        <f>O2460+O2456</f>
        <v>0</v>
      </c>
      <c r="P2455" s="32">
        <f>P2460+P2456</f>
        <v>0</v>
      </c>
      <c r="Q2455" s="32">
        <f>Q2460+Q2456</f>
        <v>0</v>
      </c>
      <c r="R2455" s="32">
        <f>R2460+R2456</f>
        <v>4285.6379999999999</v>
      </c>
      <c r="S2455" s="32">
        <f>S2460</f>
        <v>0</v>
      </c>
      <c r="T2455" s="32">
        <f>T2460</f>
        <v>0</v>
      </c>
      <c r="U2455" s="32">
        <v>0</v>
      </c>
      <c r="V2455" s="32">
        <f t="shared" si="6592"/>
        <v>4285.6379999999999</v>
      </c>
      <c r="W2455" s="32">
        <f>W2460</f>
        <v>0</v>
      </c>
      <c r="X2455" s="32">
        <f>X2460</f>
        <v>0</v>
      </c>
      <c r="Y2455" s="32">
        <f>Y2460</f>
        <v>0</v>
      </c>
      <c r="Z2455" s="32">
        <f>Z2460</f>
        <v>0</v>
      </c>
      <c r="AA2455" s="32">
        <f>AA2460</f>
        <v>0</v>
      </c>
      <c r="AB2455" s="32">
        <f>AB2460+AB2456</f>
        <v>0</v>
      </c>
      <c r="AC2455" s="33">
        <f>AC2460+AC2456</f>
        <v>0</v>
      </c>
      <c r="AD2455" s="33">
        <f>AD2460+AD2456</f>
        <v>0</v>
      </c>
      <c r="AE2455" s="34" t="e">
        <f t="shared" si="6558"/>
        <v>#DIV/0!</v>
      </c>
      <c r="AF2455" s="32">
        <f t="shared" ref="AF2455:AK2455" si="6685">AF2460+AF2456</f>
        <v>0</v>
      </c>
      <c r="AG2455" s="32">
        <f t="shared" si="6685"/>
        <v>0</v>
      </c>
      <c r="AH2455" s="32">
        <f t="shared" si="6685"/>
        <v>0</v>
      </c>
      <c r="AI2455" s="32">
        <f t="shared" si="6685"/>
        <v>0</v>
      </c>
      <c r="AJ2455" s="32">
        <f t="shared" si="6685"/>
        <v>0</v>
      </c>
      <c r="AK2455" s="32">
        <f t="shared" si="6685"/>
        <v>0</v>
      </c>
      <c r="AL2455" s="32">
        <f t="shared" si="6560"/>
        <v>0</v>
      </c>
      <c r="AM2455" s="32">
        <f t="shared" si="6561"/>
        <v>4285.6379999999999</v>
      </c>
      <c r="AN2455" s="12" t="s">
        <v>35</v>
      </c>
    </row>
    <row r="2456" spans="2:40" ht="31.2" hidden="1" customHeight="1" x14ac:dyDescent="0.3">
      <c r="B2456" s="30" t="s">
        <v>847</v>
      </c>
      <c r="C2456" s="30" t="s">
        <v>112</v>
      </c>
      <c r="D2456" s="30" t="s">
        <v>114</v>
      </c>
      <c r="E2456" s="15" t="str">
        <f t="shared" si="6591"/>
        <v>0503</v>
      </c>
      <c r="F2456" s="30" t="s">
        <v>752</v>
      </c>
      <c r="G2456" s="30"/>
      <c r="H2456" s="31" t="s">
        <v>753</v>
      </c>
      <c r="I2456" s="32"/>
      <c r="J2456" s="32"/>
      <c r="K2456" s="32"/>
      <c r="L2456" s="32"/>
      <c r="M2456" s="32"/>
      <c r="N2456" s="32"/>
      <c r="O2456" s="32">
        <f t="shared" ref="O2456:O2460" si="6686">O2457</f>
        <v>0</v>
      </c>
      <c r="P2456" s="32">
        <f t="shared" ref="P2456:P2460" si="6687">P2457</f>
        <v>0</v>
      </c>
      <c r="Q2456" s="32">
        <f t="shared" ref="Q2456:Q2460" si="6688">Q2457</f>
        <v>0</v>
      </c>
      <c r="R2456" s="32">
        <f t="shared" ref="R2456:R2460" si="6689">R2457</f>
        <v>4285.6379999999999</v>
      </c>
      <c r="S2456" s="32"/>
      <c r="T2456" s="32"/>
      <c r="U2456" s="32"/>
      <c r="V2456" s="32">
        <f t="shared" si="6592"/>
        <v>4285.6379999999999</v>
      </c>
      <c r="W2456" s="32"/>
      <c r="X2456" s="32"/>
      <c r="Y2456" s="32"/>
      <c r="Z2456" s="32"/>
      <c r="AA2456" s="32"/>
      <c r="AB2456" s="32">
        <f t="shared" ref="AB2456:AB2460" si="6690">AB2457</f>
        <v>0</v>
      </c>
      <c r="AC2456" s="33">
        <f t="shared" ref="AC2456:AC2460" si="6691">AC2457</f>
        <v>0</v>
      </c>
      <c r="AD2456" s="33">
        <f t="shared" ref="AD2456:AD2460" si="6692">AD2457</f>
        <v>0</v>
      </c>
      <c r="AE2456" s="34" t="e">
        <f t="shared" si="6558"/>
        <v>#DIV/0!</v>
      </c>
      <c r="AF2456" s="32">
        <f t="shared" ref="AF2456:AF2460" si="6693">AF2457</f>
        <v>0</v>
      </c>
      <c r="AG2456" s="32">
        <f t="shared" ref="AG2456:AG2460" si="6694">AG2457</f>
        <v>0</v>
      </c>
      <c r="AH2456" s="32">
        <f t="shared" ref="AH2456:AH2460" si="6695">AH2457</f>
        <v>0</v>
      </c>
      <c r="AI2456" s="32">
        <f t="shared" ref="AI2456:AI2460" si="6696">AI2457</f>
        <v>0</v>
      </c>
      <c r="AJ2456" s="32">
        <f t="shared" ref="AJ2456:AJ2460" si="6697">AJ2457</f>
        <v>0</v>
      </c>
      <c r="AK2456" s="32">
        <f t="shared" ref="AK2456:AK2460" si="6698">AK2457</f>
        <v>0</v>
      </c>
      <c r="AL2456" s="32">
        <f t="shared" si="6560"/>
        <v>0</v>
      </c>
      <c r="AM2456" s="32">
        <f t="shared" si="6561"/>
        <v>4285.6379999999999</v>
      </c>
      <c r="AN2456" s="12" t="s">
        <v>35</v>
      </c>
    </row>
    <row r="2457" spans="2:40" ht="46.8" hidden="1" customHeight="1" x14ac:dyDescent="0.3">
      <c r="B2457" s="30" t="s">
        <v>847</v>
      </c>
      <c r="C2457" s="30" t="s">
        <v>112</v>
      </c>
      <c r="D2457" s="30" t="s">
        <v>114</v>
      </c>
      <c r="E2457" s="15" t="str">
        <f t="shared" si="6591"/>
        <v>0503</v>
      </c>
      <c r="F2457" s="30" t="s">
        <v>754</v>
      </c>
      <c r="G2457" s="30"/>
      <c r="H2457" s="31" t="s">
        <v>755</v>
      </c>
      <c r="I2457" s="32"/>
      <c r="J2457" s="32"/>
      <c r="K2457" s="32"/>
      <c r="L2457" s="32"/>
      <c r="M2457" s="32"/>
      <c r="N2457" s="32"/>
      <c r="O2457" s="32">
        <f t="shared" si="6686"/>
        <v>0</v>
      </c>
      <c r="P2457" s="32">
        <f t="shared" si="6687"/>
        <v>0</v>
      </c>
      <c r="Q2457" s="32">
        <f t="shared" si="6688"/>
        <v>0</v>
      </c>
      <c r="R2457" s="32">
        <f t="shared" si="6689"/>
        <v>4285.6379999999999</v>
      </c>
      <c r="S2457" s="32"/>
      <c r="T2457" s="32"/>
      <c r="U2457" s="32"/>
      <c r="V2457" s="32">
        <f t="shared" si="6592"/>
        <v>4285.6379999999999</v>
      </c>
      <c r="W2457" s="32"/>
      <c r="X2457" s="32"/>
      <c r="Y2457" s="32"/>
      <c r="Z2457" s="32"/>
      <c r="AA2457" s="32"/>
      <c r="AB2457" s="32">
        <f t="shared" si="6690"/>
        <v>0</v>
      </c>
      <c r="AC2457" s="33">
        <f t="shared" si="6691"/>
        <v>0</v>
      </c>
      <c r="AD2457" s="33">
        <f t="shared" si="6692"/>
        <v>0</v>
      </c>
      <c r="AE2457" s="34" t="e">
        <f t="shared" si="6558"/>
        <v>#DIV/0!</v>
      </c>
      <c r="AF2457" s="32">
        <f t="shared" si="6693"/>
        <v>0</v>
      </c>
      <c r="AG2457" s="32">
        <f t="shared" si="6694"/>
        <v>0</v>
      </c>
      <c r="AH2457" s="32">
        <f t="shared" si="6695"/>
        <v>0</v>
      </c>
      <c r="AI2457" s="32">
        <f t="shared" si="6696"/>
        <v>0</v>
      </c>
      <c r="AJ2457" s="32">
        <f t="shared" si="6697"/>
        <v>0</v>
      </c>
      <c r="AK2457" s="32">
        <f t="shared" si="6698"/>
        <v>0</v>
      </c>
      <c r="AL2457" s="32">
        <f t="shared" si="6560"/>
        <v>0</v>
      </c>
      <c r="AM2457" s="32">
        <f t="shared" si="6561"/>
        <v>4285.6379999999999</v>
      </c>
      <c r="AN2457" s="12" t="s">
        <v>35</v>
      </c>
    </row>
    <row r="2458" spans="2:40" ht="15.6" hidden="1" customHeight="1" x14ac:dyDescent="0.3">
      <c r="B2458" s="30" t="s">
        <v>847</v>
      </c>
      <c r="C2458" s="30" t="s">
        <v>112</v>
      </c>
      <c r="D2458" s="30" t="s">
        <v>114</v>
      </c>
      <c r="E2458" s="15" t="str">
        <f t="shared" si="6591"/>
        <v>0503</v>
      </c>
      <c r="F2458" s="30" t="s">
        <v>754</v>
      </c>
      <c r="G2458" s="30" t="s">
        <v>56</v>
      </c>
      <c r="H2458" s="31" t="s">
        <v>57</v>
      </c>
      <c r="I2458" s="32"/>
      <c r="J2458" s="32"/>
      <c r="K2458" s="32"/>
      <c r="L2458" s="32"/>
      <c r="M2458" s="32"/>
      <c r="N2458" s="32"/>
      <c r="O2458" s="32">
        <f t="shared" si="6686"/>
        <v>0</v>
      </c>
      <c r="P2458" s="32">
        <f t="shared" si="6687"/>
        <v>0</v>
      </c>
      <c r="Q2458" s="32">
        <f t="shared" si="6688"/>
        <v>0</v>
      </c>
      <c r="R2458" s="32">
        <f t="shared" si="6689"/>
        <v>4285.6379999999999</v>
      </c>
      <c r="S2458" s="32"/>
      <c r="T2458" s="32"/>
      <c r="U2458" s="32"/>
      <c r="V2458" s="32">
        <f t="shared" si="6592"/>
        <v>4285.6379999999999</v>
      </c>
      <c r="W2458" s="32"/>
      <c r="X2458" s="32"/>
      <c r="Y2458" s="32"/>
      <c r="Z2458" s="32"/>
      <c r="AA2458" s="32"/>
      <c r="AB2458" s="32">
        <f t="shared" si="6690"/>
        <v>0</v>
      </c>
      <c r="AC2458" s="33">
        <f t="shared" si="6691"/>
        <v>0</v>
      </c>
      <c r="AD2458" s="33">
        <f t="shared" si="6692"/>
        <v>0</v>
      </c>
      <c r="AE2458" s="34" t="e">
        <f t="shared" si="6558"/>
        <v>#DIV/0!</v>
      </c>
      <c r="AF2458" s="32">
        <f t="shared" si="6693"/>
        <v>0</v>
      </c>
      <c r="AG2458" s="32">
        <f t="shared" si="6694"/>
        <v>0</v>
      </c>
      <c r="AH2458" s="32">
        <f t="shared" si="6695"/>
        <v>0</v>
      </c>
      <c r="AI2458" s="32">
        <f t="shared" si="6696"/>
        <v>0</v>
      </c>
      <c r="AJ2458" s="32">
        <f t="shared" si="6697"/>
        <v>0</v>
      </c>
      <c r="AK2458" s="32">
        <f t="shared" si="6698"/>
        <v>0</v>
      </c>
      <c r="AL2458" s="32">
        <f t="shared" si="6560"/>
        <v>0</v>
      </c>
      <c r="AM2458" s="32">
        <f t="shared" si="6561"/>
        <v>4285.6379999999999</v>
      </c>
      <c r="AN2458" s="12" t="s">
        <v>35</v>
      </c>
    </row>
    <row r="2459" spans="2:40" ht="62.4" hidden="1" customHeight="1" x14ac:dyDescent="0.3">
      <c r="B2459" s="30" t="s">
        <v>847</v>
      </c>
      <c r="C2459" s="30" t="s">
        <v>112</v>
      </c>
      <c r="D2459" s="30" t="s">
        <v>114</v>
      </c>
      <c r="E2459" s="15" t="str">
        <f t="shared" si="6591"/>
        <v>0503</v>
      </c>
      <c r="F2459" s="30" t="s">
        <v>754</v>
      </c>
      <c r="G2459" s="30" t="s">
        <v>472</v>
      </c>
      <c r="H2459" s="31" t="s">
        <v>473</v>
      </c>
      <c r="I2459" s="32"/>
      <c r="J2459" s="32"/>
      <c r="K2459" s="32"/>
      <c r="L2459" s="32"/>
      <c r="M2459" s="32"/>
      <c r="N2459" s="32"/>
      <c r="O2459" s="32">
        <v>0</v>
      </c>
      <c r="P2459" s="32">
        <v>0</v>
      </c>
      <c r="Q2459" s="32">
        <v>0</v>
      </c>
      <c r="R2459" s="32">
        <v>4285.6379999999999</v>
      </c>
      <c r="S2459" s="32"/>
      <c r="T2459" s="32"/>
      <c r="U2459" s="32"/>
      <c r="V2459" s="32">
        <f t="shared" si="6592"/>
        <v>4285.6379999999999</v>
      </c>
      <c r="W2459" s="32"/>
      <c r="X2459" s="32"/>
      <c r="Y2459" s="32"/>
      <c r="Z2459" s="32"/>
      <c r="AA2459" s="32"/>
      <c r="AB2459" s="32">
        <v>0</v>
      </c>
      <c r="AC2459" s="33">
        <v>0</v>
      </c>
      <c r="AD2459" s="33">
        <v>0</v>
      </c>
      <c r="AE2459" s="34" t="e">
        <f t="shared" si="6558"/>
        <v>#DIV/0!</v>
      </c>
      <c r="AF2459" s="32">
        <v>0</v>
      </c>
      <c r="AG2459" s="32">
        <v>0</v>
      </c>
      <c r="AH2459" s="32">
        <v>0</v>
      </c>
      <c r="AI2459" s="32">
        <v>0</v>
      </c>
      <c r="AJ2459" s="32">
        <v>0</v>
      </c>
      <c r="AK2459" s="32">
        <v>0</v>
      </c>
      <c r="AL2459" s="32">
        <f t="shared" si="6560"/>
        <v>0</v>
      </c>
      <c r="AM2459" s="32">
        <f t="shared" si="6561"/>
        <v>4285.6379999999999</v>
      </c>
      <c r="AN2459" s="12" t="s">
        <v>35</v>
      </c>
    </row>
    <row r="2460" spans="2:40" ht="31.2" hidden="1" customHeight="1" x14ac:dyDescent="0.3">
      <c r="B2460" s="30" t="s">
        <v>847</v>
      </c>
      <c r="C2460" s="30" t="s">
        <v>112</v>
      </c>
      <c r="D2460" s="30" t="s">
        <v>114</v>
      </c>
      <c r="E2460" s="15" t="str">
        <f t="shared" si="6591"/>
        <v>0503</v>
      </c>
      <c r="F2460" s="30" t="s">
        <v>756</v>
      </c>
      <c r="G2460" s="30"/>
      <c r="H2460" s="31" t="s">
        <v>757</v>
      </c>
      <c r="I2460" s="32">
        <f t="shared" ref="I2460:N2460" si="6699">I2461</f>
        <v>0</v>
      </c>
      <c r="J2460" s="32">
        <f t="shared" si="6699"/>
        <v>0</v>
      </c>
      <c r="K2460" s="32">
        <f t="shared" si="6699"/>
        <v>0</v>
      </c>
      <c r="L2460" s="32">
        <f t="shared" si="6699"/>
        <v>0</v>
      </c>
      <c r="M2460" s="32">
        <f t="shared" si="6699"/>
        <v>0</v>
      </c>
      <c r="N2460" s="32">
        <f t="shared" si="6699"/>
        <v>0</v>
      </c>
      <c r="O2460" s="32">
        <f t="shared" si="6686"/>
        <v>0</v>
      </c>
      <c r="P2460" s="32">
        <f t="shared" si="6687"/>
        <v>0</v>
      </c>
      <c r="Q2460" s="32">
        <f t="shared" si="6688"/>
        <v>0</v>
      </c>
      <c r="R2460" s="32">
        <f t="shared" si="6689"/>
        <v>0</v>
      </c>
      <c r="S2460" s="32">
        <f>S2461</f>
        <v>0</v>
      </c>
      <c r="T2460" s="32">
        <f>T2461</f>
        <v>0</v>
      </c>
      <c r="U2460" s="32">
        <v>0</v>
      </c>
      <c r="V2460" s="32">
        <f t="shared" si="6592"/>
        <v>0</v>
      </c>
      <c r="W2460" s="32">
        <f>W2461</f>
        <v>0</v>
      </c>
      <c r="X2460" s="32">
        <f>X2461</f>
        <v>0</v>
      </c>
      <c r="Y2460" s="32">
        <f>Y2461</f>
        <v>0</v>
      </c>
      <c r="Z2460" s="32">
        <f>Z2461</f>
        <v>0</v>
      </c>
      <c r="AA2460" s="32">
        <f>AA2461</f>
        <v>0</v>
      </c>
      <c r="AB2460" s="32">
        <f t="shared" si="6690"/>
        <v>0</v>
      </c>
      <c r="AC2460" s="33">
        <f t="shared" si="6691"/>
        <v>0</v>
      </c>
      <c r="AD2460" s="33">
        <f t="shared" si="6692"/>
        <v>0</v>
      </c>
      <c r="AE2460" s="34" t="e">
        <f t="shared" si="6558"/>
        <v>#DIV/0!</v>
      </c>
      <c r="AF2460" s="35">
        <f t="shared" si="6693"/>
        <v>0</v>
      </c>
      <c r="AG2460" s="35">
        <f t="shared" si="6694"/>
        <v>0</v>
      </c>
      <c r="AH2460" s="36">
        <f t="shared" si="6695"/>
        <v>0</v>
      </c>
      <c r="AI2460" s="36">
        <f t="shared" si="6696"/>
        <v>0</v>
      </c>
      <c r="AJ2460" s="36">
        <f t="shared" si="6697"/>
        <v>0</v>
      </c>
      <c r="AK2460" s="36">
        <f t="shared" si="6698"/>
        <v>0</v>
      </c>
      <c r="AL2460" s="36">
        <f t="shared" si="6560"/>
        <v>0</v>
      </c>
      <c r="AM2460" s="36">
        <f t="shared" si="6561"/>
        <v>0</v>
      </c>
      <c r="AN2460" s="37" t="s">
        <v>35</v>
      </c>
    </row>
    <row r="2461" spans="2:40" ht="31.2" hidden="1" customHeight="1" x14ac:dyDescent="0.3">
      <c r="B2461" s="30" t="s">
        <v>847</v>
      </c>
      <c r="C2461" s="30" t="s">
        <v>112</v>
      </c>
      <c r="D2461" s="30" t="s">
        <v>114</v>
      </c>
      <c r="E2461" s="15" t="str">
        <f t="shared" si="6591"/>
        <v>0503</v>
      </c>
      <c r="F2461" s="30" t="s">
        <v>758</v>
      </c>
      <c r="G2461" s="30"/>
      <c r="H2461" s="31" t="s">
        <v>759</v>
      </c>
      <c r="I2461" s="32">
        <f t="shared" ref="I2461:T2461" si="6700">I2464+I2462</f>
        <v>0</v>
      </c>
      <c r="J2461" s="32">
        <f t="shared" si="6700"/>
        <v>0</v>
      </c>
      <c r="K2461" s="32">
        <f t="shared" si="6700"/>
        <v>0</v>
      </c>
      <c r="L2461" s="32">
        <f t="shared" si="6700"/>
        <v>0</v>
      </c>
      <c r="M2461" s="32">
        <f t="shared" si="6700"/>
        <v>0</v>
      </c>
      <c r="N2461" s="32">
        <f t="shared" si="6700"/>
        <v>0</v>
      </c>
      <c r="O2461" s="32">
        <f t="shared" si="6700"/>
        <v>0</v>
      </c>
      <c r="P2461" s="32">
        <f t="shared" si="6700"/>
        <v>0</v>
      </c>
      <c r="Q2461" s="32">
        <f t="shared" si="6700"/>
        <v>0</v>
      </c>
      <c r="R2461" s="32">
        <f t="shared" si="6700"/>
        <v>0</v>
      </c>
      <c r="S2461" s="32">
        <f t="shared" si="6700"/>
        <v>0</v>
      </c>
      <c r="T2461" s="32">
        <f t="shared" si="6700"/>
        <v>0</v>
      </c>
      <c r="U2461" s="32">
        <v>0</v>
      </c>
      <c r="V2461" s="32">
        <f t="shared" si="6592"/>
        <v>0</v>
      </c>
      <c r="W2461" s="32">
        <f t="shared" ref="W2461:AD2461" si="6701">W2464+W2462</f>
        <v>0</v>
      </c>
      <c r="X2461" s="32">
        <f t="shared" si="6701"/>
        <v>0</v>
      </c>
      <c r="Y2461" s="32">
        <f t="shared" si="6701"/>
        <v>0</v>
      </c>
      <c r="Z2461" s="32">
        <f t="shared" si="6701"/>
        <v>0</v>
      </c>
      <c r="AA2461" s="32">
        <f t="shared" si="6701"/>
        <v>0</v>
      </c>
      <c r="AB2461" s="32">
        <f t="shared" si="6701"/>
        <v>0</v>
      </c>
      <c r="AC2461" s="33">
        <f t="shared" si="6701"/>
        <v>0</v>
      </c>
      <c r="AD2461" s="33">
        <f t="shared" si="6701"/>
        <v>0</v>
      </c>
      <c r="AE2461" s="34" t="e">
        <f t="shared" si="6558"/>
        <v>#DIV/0!</v>
      </c>
      <c r="AF2461" s="35">
        <f t="shared" ref="AF2461:AK2461" si="6702">AF2464+AF2462</f>
        <v>0</v>
      </c>
      <c r="AG2461" s="35">
        <f t="shared" si="6702"/>
        <v>0</v>
      </c>
      <c r="AH2461" s="36">
        <f t="shared" si="6702"/>
        <v>0</v>
      </c>
      <c r="AI2461" s="36">
        <f t="shared" si="6702"/>
        <v>0</v>
      </c>
      <c r="AJ2461" s="36">
        <f t="shared" si="6702"/>
        <v>0</v>
      </c>
      <c r="AK2461" s="36">
        <f t="shared" si="6702"/>
        <v>0</v>
      </c>
      <c r="AL2461" s="36">
        <f t="shared" si="6560"/>
        <v>0</v>
      </c>
      <c r="AM2461" s="36">
        <f t="shared" si="6561"/>
        <v>0</v>
      </c>
      <c r="AN2461" s="37" t="s">
        <v>35</v>
      </c>
    </row>
    <row r="2462" spans="2:40" ht="31.2" hidden="1" customHeight="1" x14ac:dyDescent="0.3">
      <c r="B2462" s="30" t="s">
        <v>847</v>
      </c>
      <c r="C2462" s="30" t="s">
        <v>112</v>
      </c>
      <c r="D2462" s="30" t="s">
        <v>114</v>
      </c>
      <c r="E2462" s="15" t="str">
        <f t="shared" si="6591"/>
        <v>0503</v>
      </c>
      <c r="F2462" s="30" t="s">
        <v>758</v>
      </c>
      <c r="G2462" s="30" t="s">
        <v>174</v>
      </c>
      <c r="H2462" s="31" t="s">
        <v>175</v>
      </c>
      <c r="I2462" s="32">
        <f t="shared" ref="I2462:T2462" si="6703">I2463</f>
        <v>0</v>
      </c>
      <c r="J2462" s="32">
        <f t="shared" si="6703"/>
        <v>0</v>
      </c>
      <c r="K2462" s="32">
        <f t="shared" si="6703"/>
        <v>0</v>
      </c>
      <c r="L2462" s="32">
        <f t="shared" si="6703"/>
        <v>0</v>
      </c>
      <c r="M2462" s="32">
        <f t="shared" si="6703"/>
        <v>0</v>
      </c>
      <c r="N2462" s="32">
        <f t="shared" si="6703"/>
        <v>0</v>
      </c>
      <c r="O2462" s="32">
        <f t="shared" si="6703"/>
        <v>0</v>
      </c>
      <c r="P2462" s="32">
        <f t="shared" si="6703"/>
        <v>0</v>
      </c>
      <c r="Q2462" s="32">
        <f t="shared" si="6703"/>
        <v>0</v>
      </c>
      <c r="R2462" s="32">
        <f t="shared" si="6703"/>
        <v>0</v>
      </c>
      <c r="S2462" s="32">
        <f t="shared" si="6703"/>
        <v>0</v>
      </c>
      <c r="T2462" s="32">
        <f t="shared" si="6703"/>
        <v>0</v>
      </c>
      <c r="U2462" s="32">
        <v>0</v>
      </c>
      <c r="V2462" s="32">
        <f t="shared" si="6592"/>
        <v>0</v>
      </c>
      <c r="W2462" s="32">
        <f t="shared" ref="W2462:AD2462" si="6704">W2463</f>
        <v>0</v>
      </c>
      <c r="X2462" s="32">
        <f t="shared" si="6704"/>
        <v>0</v>
      </c>
      <c r="Y2462" s="32">
        <f t="shared" si="6704"/>
        <v>0</v>
      </c>
      <c r="Z2462" s="32">
        <f t="shared" si="6704"/>
        <v>0</v>
      </c>
      <c r="AA2462" s="32">
        <f t="shared" si="6704"/>
        <v>0</v>
      </c>
      <c r="AB2462" s="32">
        <f t="shared" si="6704"/>
        <v>0</v>
      </c>
      <c r="AC2462" s="33">
        <f t="shared" si="6704"/>
        <v>0</v>
      </c>
      <c r="AD2462" s="33">
        <f t="shared" si="6704"/>
        <v>0</v>
      </c>
      <c r="AE2462" s="34" t="e">
        <f t="shared" si="6558"/>
        <v>#DIV/0!</v>
      </c>
      <c r="AF2462" s="35">
        <f t="shared" ref="AF2462:AK2462" si="6705">AF2463</f>
        <v>0</v>
      </c>
      <c r="AG2462" s="35">
        <f t="shared" si="6705"/>
        <v>0</v>
      </c>
      <c r="AH2462" s="36">
        <f t="shared" si="6705"/>
        <v>0</v>
      </c>
      <c r="AI2462" s="36">
        <f t="shared" si="6705"/>
        <v>0</v>
      </c>
      <c r="AJ2462" s="36">
        <f t="shared" si="6705"/>
        <v>0</v>
      </c>
      <c r="AK2462" s="36">
        <f t="shared" si="6705"/>
        <v>0</v>
      </c>
      <c r="AL2462" s="36">
        <f t="shared" si="6560"/>
        <v>0</v>
      </c>
      <c r="AM2462" s="36">
        <f t="shared" si="6561"/>
        <v>0</v>
      </c>
      <c r="AN2462" s="37" t="s">
        <v>35</v>
      </c>
    </row>
    <row r="2463" spans="2:40" ht="62.4" hidden="1" customHeight="1" x14ac:dyDescent="0.3">
      <c r="B2463" s="30" t="s">
        <v>847</v>
      </c>
      <c r="C2463" s="30" t="s">
        <v>112</v>
      </c>
      <c r="D2463" s="30" t="s">
        <v>114</v>
      </c>
      <c r="E2463" s="15" t="str">
        <f t="shared" si="6591"/>
        <v>0503</v>
      </c>
      <c r="F2463" s="30" t="s">
        <v>758</v>
      </c>
      <c r="G2463" s="30" t="s">
        <v>370</v>
      </c>
      <c r="H2463" s="31" t="s">
        <v>371</v>
      </c>
      <c r="I2463" s="32"/>
      <c r="J2463" s="32"/>
      <c r="K2463" s="32"/>
      <c r="L2463" s="32"/>
      <c r="M2463" s="32"/>
      <c r="N2463" s="32"/>
      <c r="O2463" s="32">
        <v>0</v>
      </c>
      <c r="P2463" s="32">
        <v>0</v>
      </c>
      <c r="Q2463" s="32">
        <v>0</v>
      </c>
      <c r="R2463" s="32">
        <v>0</v>
      </c>
      <c r="S2463" s="32">
        <v>0</v>
      </c>
      <c r="T2463" s="32">
        <v>0</v>
      </c>
      <c r="U2463" s="32">
        <v>0</v>
      </c>
      <c r="V2463" s="32">
        <f t="shared" si="6592"/>
        <v>0</v>
      </c>
      <c r="W2463" s="32"/>
      <c r="X2463" s="32"/>
      <c r="Y2463" s="32"/>
      <c r="Z2463" s="32"/>
      <c r="AA2463" s="32"/>
      <c r="AB2463" s="32">
        <v>0</v>
      </c>
      <c r="AC2463" s="33">
        <v>0</v>
      </c>
      <c r="AD2463" s="33">
        <v>0</v>
      </c>
      <c r="AE2463" s="34" t="e">
        <f t="shared" si="6558"/>
        <v>#DIV/0!</v>
      </c>
      <c r="AF2463" s="35">
        <v>0</v>
      </c>
      <c r="AG2463" s="35">
        <v>0</v>
      </c>
      <c r="AH2463" s="36">
        <v>0</v>
      </c>
      <c r="AI2463" s="36">
        <v>0</v>
      </c>
      <c r="AJ2463" s="36">
        <v>0</v>
      </c>
      <c r="AK2463" s="36">
        <v>0</v>
      </c>
      <c r="AL2463" s="36">
        <f t="shared" si="6560"/>
        <v>0</v>
      </c>
      <c r="AM2463" s="36">
        <f t="shared" si="6561"/>
        <v>0</v>
      </c>
      <c r="AN2463" s="37" t="s">
        <v>35</v>
      </c>
    </row>
    <row r="2464" spans="2:40" ht="15.6" hidden="1" customHeight="1" x14ac:dyDescent="0.3">
      <c r="B2464" s="30" t="s">
        <v>847</v>
      </c>
      <c r="C2464" s="30" t="s">
        <v>112</v>
      </c>
      <c r="D2464" s="30" t="s">
        <v>114</v>
      </c>
      <c r="E2464" s="15" t="str">
        <f t="shared" si="6591"/>
        <v>0503</v>
      </c>
      <c r="F2464" s="30" t="s">
        <v>758</v>
      </c>
      <c r="G2464" s="30" t="s">
        <v>56</v>
      </c>
      <c r="H2464" s="31" t="s">
        <v>57</v>
      </c>
      <c r="I2464" s="32">
        <f t="shared" ref="I2464:T2464" si="6706">I2465</f>
        <v>0</v>
      </c>
      <c r="J2464" s="32">
        <f t="shared" si="6706"/>
        <v>0</v>
      </c>
      <c r="K2464" s="32">
        <f t="shared" si="6706"/>
        <v>0</v>
      </c>
      <c r="L2464" s="32">
        <f t="shared" si="6706"/>
        <v>0</v>
      </c>
      <c r="M2464" s="32">
        <f t="shared" si="6706"/>
        <v>0</v>
      </c>
      <c r="N2464" s="32">
        <f t="shared" si="6706"/>
        <v>0</v>
      </c>
      <c r="O2464" s="32">
        <f t="shared" si="6706"/>
        <v>0</v>
      </c>
      <c r="P2464" s="32">
        <f t="shared" si="6706"/>
        <v>0</v>
      </c>
      <c r="Q2464" s="32">
        <f t="shared" si="6706"/>
        <v>0</v>
      </c>
      <c r="R2464" s="32">
        <f t="shared" si="6706"/>
        <v>0</v>
      </c>
      <c r="S2464" s="32">
        <f t="shared" si="6706"/>
        <v>0</v>
      </c>
      <c r="T2464" s="32">
        <f t="shared" si="6706"/>
        <v>0</v>
      </c>
      <c r="U2464" s="32">
        <v>0</v>
      </c>
      <c r="V2464" s="32">
        <f t="shared" si="6592"/>
        <v>0</v>
      </c>
      <c r="W2464" s="32">
        <f t="shared" ref="W2464:AD2464" si="6707">W2465</f>
        <v>0</v>
      </c>
      <c r="X2464" s="32">
        <f t="shared" si="6707"/>
        <v>0</v>
      </c>
      <c r="Y2464" s="32">
        <f t="shared" si="6707"/>
        <v>0</v>
      </c>
      <c r="Z2464" s="32">
        <f t="shared" si="6707"/>
        <v>0</v>
      </c>
      <c r="AA2464" s="32">
        <f t="shared" si="6707"/>
        <v>0</v>
      </c>
      <c r="AB2464" s="32">
        <f t="shared" si="6707"/>
        <v>0</v>
      </c>
      <c r="AC2464" s="33">
        <f t="shared" si="6707"/>
        <v>0</v>
      </c>
      <c r="AD2464" s="33">
        <f t="shared" si="6707"/>
        <v>0</v>
      </c>
      <c r="AE2464" s="34" t="e">
        <f t="shared" si="6558"/>
        <v>#DIV/0!</v>
      </c>
      <c r="AF2464" s="35">
        <f t="shared" ref="AF2464:AK2464" si="6708">AF2465</f>
        <v>0</v>
      </c>
      <c r="AG2464" s="35">
        <f t="shared" si="6708"/>
        <v>0</v>
      </c>
      <c r="AH2464" s="36">
        <f t="shared" si="6708"/>
        <v>0</v>
      </c>
      <c r="AI2464" s="36">
        <f t="shared" si="6708"/>
        <v>0</v>
      </c>
      <c r="AJ2464" s="36">
        <f t="shared" si="6708"/>
        <v>0</v>
      </c>
      <c r="AK2464" s="36">
        <f t="shared" si="6708"/>
        <v>0</v>
      </c>
      <c r="AL2464" s="36">
        <f t="shared" si="6560"/>
        <v>0</v>
      </c>
      <c r="AM2464" s="36">
        <f t="shared" si="6561"/>
        <v>0</v>
      </c>
      <c r="AN2464" s="37" t="s">
        <v>35</v>
      </c>
    </row>
    <row r="2465" spans="2:40" ht="62.4" hidden="1" customHeight="1" x14ac:dyDescent="0.3">
      <c r="B2465" s="30" t="s">
        <v>847</v>
      </c>
      <c r="C2465" s="30" t="s">
        <v>112</v>
      </c>
      <c r="D2465" s="30" t="s">
        <v>114</v>
      </c>
      <c r="E2465" s="15" t="str">
        <f t="shared" si="6591"/>
        <v>0503</v>
      </c>
      <c r="F2465" s="30" t="s">
        <v>758</v>
      </c>
      <c r="G2465" s="30" t="s">
        <v>472</v>
      </c>
      <c r="H2465" s="31" t="s">
        <v>473</v>
      </c>
      <c r="I2465" s="32"/>
      <c r="J2465" s="32"/>
      <c r="K2465" s="32"/>
      <c r="L2465" s="32"/>
      <c r="M2465" s="32"/>
      <c r="N2465" s="32"/>
      <c r="O2465" s="32">
        <v>0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2">
        <v>0</v>
      </c>
      <c r="V2465" s="32">
        <f t="shared" si="6592"/>
        <v>0</v>
      </c>
      <c r="W2465" s="32"/>
      <c r="X2465" s="32"/>
      <c r="Y2465" s="32"/>
      <c r="Z2465" s="32"/>
      <c r="AA2465" s="32"/>
      <c r="AB2465" s="32">
        <v>0</v>
      </c>
      <c r="AC2465" s="33">
        <v>0</v>
      </c>
      <c r="AD2465" s="33">
        <v>0</v>
      </c>
      <c r="AE2465" s="34" t="e">
        <f t="shared" si="6558"/>
        <v>#DIV/0!</v>
      </c>
      <c r="AF2465" s="35">
        <v>0</v>
      </c>
      <c r="AG2465" s="35">
        <v>0</v>
      </c>
      <c r="AH2465" s="36">
        <v>0</v>
      </c>
      <c r="AI2465" s="36">
        <v>0</v>
      </c>
      <c r="AJ2465" s="36">
        <v>0</v>
      </c>
      <c r="AK2465" s="36">
        <v>0</v>
      </c>
      <c r="AL2465" s="36">
        <f t="shared" si="6560"/>
        <v>0</v>
      </c>
      <c r="AM2465" s="36">
        <f t="shared" si="6561"/>
        <v>0</v>
      </c>
      <c r="AN2465" s="37" t="s">
        <v>35</v>
      </c>
    </row>
    <row r="2466" spans="2:40" ht="31.2" x14ac:dyDescent="0.3">
      <c r="B2466" s="30" t="s">
        <v>847</v>
      </c>
      <c r="C2466" s="30" t="s">
        <v>112</v>
      </c>
      <c r="D2466" s="30" t="s">
        <v>114</v>
      </c>
      <c r="E2466" s="15" t="str">
        <f t="shared" si="6591"/>
        <v>0503</v>
      </c>
      <c r="F2466" s="30" t="s">
        <v>204</v>
      </c>
      <c r="G2466" s="30"/>
      <c r="H2466" s="31" t="s">
        <v>205</v>
      </c>
      <c r="I2466" s="32">
        <f t="shared" ref="I2466:T2466" si="6709">I2472+I2467</f>
        <v>589.6</v>
      </c>
      <c r="J2466" s="32">
        <f t="shared" si="6709"/>
        <v>1284.5999999999999</v>
      </c>
      <c r="K2466" s="32">
        <f t="shared" si="6709"/>
        <v>484.6</v>
      </c>
      <c r="L2466" s="32">
        <f t="shared" si="6709"/>
        <v>0</v>
      </c>
      <c r="M2466" s="32">
        <f t="shared" si="6709"/>
        <v>0</v>
      </c>
      <c r="N2466" s="32">
        <f t="shared" si="6709"/>
        <v>0</v>
      </c>
      <c r="O2466" s="32">
        <f t="shared" si="6709"/>
        <v>0</v>
      </c>
      <c r="P2466" s="32">
        <f t="shared" si="6709"/>
        <v>0</v>
      </c>
      <c r="Q2466" s="32">
        <f t="shared" si="6709"/>
        <v>0</v>
      </c>
      <c r="R2466" s="32">
        <f t="shared" si="6709"/>
        <v>0</v>
      </c>
      <c r="S2466" s="32">
        <f t="shared" si="6709"/>
        <v>-23.123000000000001</v>
      </c>
      <c r="T2466" s="32">
        <f t="shared" si="6709"/>
        <v>0</v>
      </c>
      <c r="U2466" s="32">
        <v>0</v>
      </c>
      <c r="V2466" s="32">
        <f t="shared" si="6592"/>
        <v>566.47699999999998</v>
      </c>
      <c r="W2466" s="32">
        <f t="shared" ref="W2466:AD2466" si="6710">W2472+W2467</f>
        <v>0</v>
      </c>
      <c r="X2466" s="32">
        <f t="shared" si="6710"/>
        <v>0</v>
      </c>
      <c r="Y2466" s="32">
        <f t="shared" si="6710"/>
        <v>0</v>
      </c>
      <c r="Z2466" s="32">
        <f t="shared" si="6710"/>
        <v>0</v>
      </c>
      <c r="AA2466" s="32">
        <f t="shared" si="6710"/>
        <v>0</v>
      </c>
      <c r="AB2466" s="32">
        <f t="shared" si="6710"/>
        <v>147.06522000000001</v>
      </c>
      <c r="AC2466" s="33">
        <f t="shared" si="6710"/>
        <v>209.33699999999999</v>
      </c>
      <c r="AD2466" s="33">
        <f t="shared" si="6710"/>
        <v>209.33699999999999</v>
      </c>
      <c r="AE2466" s="34">
        <f t="shared" si="6558"/>
        <v>100</v>
      </c>
      <c r="AF2466" s="32">
        <f t="shared" ref="AF2466:AK2466" si="6711">AF2472+AF2467</f>
        <v>209.33699999999999</v>
      </c>
      <c r="AG2466" s="32">
        <f t="shared" si="6711"/>
        <v>0</v>
      </c>
      <c r="AH2466" s="32">
        <f t="shared" si="6711"/>
        <v>0</v>
      </c>
      <c r="AI2466" s="32">
        <f t="shared" si="6711"/>
        <v>0</v>
      </c>
      <c r="AJ2466" s="32">
        <f t="shared" si="6711"/>
        <v>0</v>
      </c>
      <c r="AK2466" s="32">
        <f t="shared" si="6711"/>
        <v>0</v>
      </c>
      <c r="AL2466" s="32">
        <f t="shared" si="6560"/>
        <v>209.33699999999999</v>
      </c>
      <c r="AM2466" s="32">
        <f t="shared" si="6561"/>
        <v>357.14</v>
      </c>
    </row>
    <row r="2467" spans="2:40" ht="31.2" hidden="1" customHeight="1" x14ac:dyDescent="0.3">
      <c r="B2467" s="30" t="s">
        <v>847</v>
      </c>
      <c r="C2467" s="30" t="s">
        <v>112</v>
      </c>
      <c r="D2467" s="30" t="s">
        <v>114</v>
      </c>
      <c r="E2467" s="15" t="str">
        <f t="shared" si="6591"/>
        <v>0503</v>
      </c>
      <c r="F2467" s="30" t="s">
        <v>206</v>
      </c>
      <c r="G2467" s="30"/>
      <c r="H2467" s="31" t="s">
        <v>207</v>
      </c>
      <c r="I2467" s="32">
        <f t="shared" ref="I2467:I2477" si="6712">I2468</f>
        <v>105</v>
      </c>
      <c r="J2467" s="32">
        <f t="shared" ref="J2467:J2477" si="6713">J2468</f>
        <v>0</v>
      </c>
      <c r="K2467" s="32">
        <f t="shared" ref="K2467:K2477" si="6714">K2468</f>
        <v>0</v>
      </c>
      <c r="L2467" s="32">
        <f t="shared" ref="L2467:L2477" si="6715">L2468</f>
        <v>0</v>
      </c>
      <c r="M2467" s="32">
        <f t="shared" ref="M2467:M2477" si="6716">M2468</f>
        <v>0</v>
      </c>
      <c r="N2467" s="32">
        <f t="shared" ref="N2467:N2477" si="6717">N2468</f>
        <v>0</v>
      </c>
      <c r="O2467" s="32">
        <f t="shared" ref="O2467:O2477" si="6718">O2468</f>
        <v>0</v>
      </c>
      <c r="P2467" s="32">
        <f t="shared" ref="P2467:P2477" si="6719">P2468</f>
        <v>0</v>
      </c>
      <c r="Q2467" s="32">
        <f t="shared" ref="Q2467:Q2477" si="6720">Q2468</f>
        <v>0</v>
      </c>
      <c r="R2467" s="32">
        <f t="shared" ref="R2467:R2477" si="6721">R2468</f>
        <v>0</v>
      </c>
      <c r="S2467" s="32">
        <f t="shared" ref="S2467:S2477" si="6722">S2468</f>
        <v>0</v>
      </c>
      <c r="T2467" s="32">
        <f t="shared" ref="T2467:T2477" si="6723">T2468</f>
        <v>0</v>
      </c>
      <c r="U2467" s="32">
        <v>0</v>
      </c>
      <c r="V2467" s="32">
        <f t="shared" si="6592"/>
        <v>105</v>
      </c>
      <c r="W2467" s="32">
        <f t="shared" ref="W2467:W2477" si="6724">W2468</f>
        <v>0</v>
      </c>
      <c r="X2467" s="32">
        <f t="shared" ref="X2467:X2477" si="6725">X2468</f>
        <v>0</v>
      </c>
      <c r="Y2467" s="32">
        <f t="shared" ref="Y2467:Y2477" si="6726">Y2468</f>
        <v>0</v>
      </c>
      <c r="Z2467" s="32">
        <f t="shared" ref="Z2467:Z2477" si="6727">Z2468</f>
        <v>0</v>
      </c>
      <c r="AA2467" s="32">
        <f t="shared" ref="AA2467:AA2477" si="6728">AA2468</f>
        <v>0</v>
      </c>
      <c r="AB2467" s="32">
        <f t="shared" ref="AB2467:AB2477" si="6729">AB2468</f>
        <v>0</v>
      </c>
      <c r="AC2467" s="33">
        <f t="shared" ref="AC2467:AC2477" si="6730">AC2468</f>
        <v>0</v>
      </c>
      <c r="AD2467" s="33">
        <f t="shared" ref="AD2467:AD2477" si="6731">AD2468</f>
        <v>0</v>
      </c>
      <c r="AE2467" s="34" t="e">
        <f t="shared" si="6558"/>
        <v>#DIV/0!</v>
      </c>
      <c r="AF2467" s="32">
        <f t="shared" ref="AF2467:AF2477" si="6732">AF2468</f>
        <v>0</v>
      </c>
      <c r="AG2467" s="32">
        <f t="shared" ref="AG2467:AG2477" si="6733">AG2468</f>
        <v>0</v>
      </c>
      <c r="AH2467" s="32">
        <f t="shared" ref="AH2467:AH2477" si="6734">AH2468</f>
        <v>0</v>
      </c>
      <c r="AI2467" s="32">
        <f t="shared" ref="AI2467:AI2477" si="6735">AI2468</f>
        <v>0</v>
      </c>
      <c r="AJ2467" s="32">
        <f t="shared" ref="AJ2467:AJ2477" si="6736">AJ2468</f>
        <v>0</v>
      </c>
      <c r="AK2467" s="32">
        <f t="shared" ref="AK2467:AK2477" si="6737">AK2468</f>
        <v>0</v>
      </c>
      <c r="AL2467" s="32">
        <f t="shared" si="6560"/>
        <v>0</v>
      </c>
      <c r="AM2467" s="32">
        <f t="shared" si="6561"/>
        <v>105</v>
      </c>
      <c r="AN2467" s="12" t="s">
        <v>35</v>
      </c>
    </row>
    <row r="2468" spans="2:40" ht="31.2" hidden="1" customHeight="1" x14ac:dyDescent="0.3">
      <c r="B2468" s="30" t="s">
        <v>847</v>
      </c>
      <c r="C2468" s="30" t="s">
        <v>112</v>
      </c>
      <c r="D2468" s="30" t="s">
        <v>114</v>
      </c>
      <c r="E2468" s="15" t="str">
        <f t="shared" si="6591"/>
        <v>0503</v>
      </c>
      <c r="F2468" s="30" t="s">
        <v>257</v>
      </c>
      <c r="G2468" s="30"/>
      <c r="H2468" s="31" t="s">
        <v>258</v>
      </c>
      <c r="I2468" s="32">
        <f t="shared" si="6712"/>
        <v>105</v>
      </c>
      <c r="J2468" s="32">
        <f t="shared" si="6713"/>
        <v>0</v>
      </c>
      <c r="K2468" s="32">
        <f t="shared" si="6714"/>
        <v>0</v>
      </c>
      <c r="L2468" s="32">
        <f t="shared" si="6715"/>
        <v>0</v>
      </c>
      <c r="M2468" s="32">
        <f t="shared" si="6716"/>
        <v>0</v>
      </c>
      <c r="N2468" s="32">
        <f t="shared" si="6717"/>
        <v>0</v>
      </c>
      <c r="O2468" s="32">
        <f t="shared" si="6718"/>
        <v>0</v>
      </c>
      <c r="P2468" s="32">
        <f t="shared" si="6719"/>
        <v>0</v>
      </c>
      <c r="Q2468" s="32">
        <f t="shared" si="6720"/>
        <v>0</v>
      </c>
      <c r="R2468" s="32">
        <f t="shared" si="6721"/>
        <v>0</v>
      </c>
      <c r="S2468" s="32">
        <f t="shared" si="6722"/>
        <v>0</v>
      </c>
      <c r="T2468" s="32">
        <f t="shared" si="6723"/>
        <v>0</v>
      </c>
      <c r="U2468" s="32">
        <v>0</v>
      </c>
      <c r="V2468" s="32">
        <f t="shared" si="6592"/>
        <v>105</v>
      </c>
      <c r="W2468" s="32">
        <f t="shared" si="6724"/>
        <v>0</v>
      </c>
      <c r="X2468" s="32">
        <f t="shared" si="6725"/>
        <v>0</v>
      </c>
      <c r="Y2468" s="32">
        <f t="shared" si="6726"/>
        <v>0</v>
      </c>
      <c r="Z2468" s="32">
        <f t="shared" si="6727"/>
        <v>0</v>
      </c>
      <c r="AA2468" s="32">
        <f t="shared" si="6728"/>
        <v>0</v>
      </c>
      <c r="AB2468" s="32">
        <f t="shared" si="6729"/>
        <v>0</v>
      </c>
      <c r="AC2468" s="33">
        <f t="shared" si="6730"/>
        <v>0</v>
      </c>
      <c r="AD2468" s="33">
        <f t="shared" si="6731"/>
        <v>0</v>
      </c>
      <c r="AE2468" s="34" t="e">
        <f t="shared" si="6558"/>
        <v>#DIV/0!</v>
      </c>
      <c r="AF2468" s="32">
        <f t="shared" si="6732"/>
        <v>0</v>
      </c>
      <c r="AG2468" s="32">
        <f t="shared" si="6733"/>
        <v>0</v>
      </c>
      <c r="AH2468" s="32">
        <f t="shared" si="6734"/>
        <v>0</v>
      </c>
      <c r="AI2468" s="32">
        <f t="shared" si="6735"/>
        <v>0</v>
      </c>
      <c r="AJ2468" s="32">
        <f t="shared" si="6736"/>
        <v>0</v>
      </c>
      <c r="AK2468" s="32">
        <f t="shared" si="6737"/>
        <v>0</v>
      </c>
      <c r="AL2468" s="32">
        <f t="shared" si="6560"/>
        <v>0</v>
      </c>
      <c r="AM2468" s="32">
        <f t="shared" si="6561"/>
        <v>105</v>
      </c>
      <c r="AN2468" s="12" t="s">
        <v>35</v>
      </c>
    </row>
    <row r="2469" spans="2:40" ht="15.6" hidden="1" customHeight="1" x14ac:dyDescent="0.3">
      <c r="B2469" s="30" t="s">
        <v>847</v>
      </c>
      <c r="C2469" s="30" t="s">
        <v>112</v>
      </c>
      <c r="D2469" s="30" t="s">
        <v>114</v>
      </c>
      <c r="E2469" s="15" t="str">
        <f t="shared" si="6591"/>
        <v>0503</v>
      </c>
      <c r="F2469" s="30" t="s">
        <v>259</v>
      </c>
      <c r="G2469" s="30"/>
      <c r="H2469" s="31" t="s">
        <v>260</v>
      </c>
      <c r="I2469" s="32">
        <f t="shared" si="6712"/>
        <v>105</v>
      </c>
      <c r="J2469" s="32">
        <f t="shared" si="6713"/>
        <v>0</v>
      </c>
      <c r="K2469" s="32">
        <f t="shared" si="6714"/>
        <v>0</v>
      </c>
      <c r="L2469" s="32">
        <f t="shared" si="6715"/>
        <v>0</v>
      </c>
      <c r="M2469" s="32">
        <f t="shared" si="6716"/>
        <v>0</v>
      </c>
      <c r="N2469" s="32">
        <f t="shared" si="6717"/>
        <v>0</v>
      </c>
      <c r="O2469" s="32">
        <f t="shared" si="6718"/>
        <v>0</v>
      </c>
      <c r="P2469" s="32">
        <f t="shared" si="6719"/>
        <v>0</v>
      </c>
      <c r="Q2469" s="32">
        <f t="shared" si="6720"/>
        <v>0</v>
      </c>
      <c r="R2469" s="32">
        <f t="shared" si="6721"/>
        <v>0</v>
      </c>
      <c r="S2469" s="32">
        <f t="shared" si="6722"/>
        <v>0</v>
      </c>
      <c r="T2469" s="32">
        <f t="shared" si="6723"/>
        <v>0</v>
      </c>
      <c r="U2469" s="32">
        <v>0</v>
      </c>
      <c r="V2469" s="32">
        <f t="shared" si="6592"/>
        <v>105</v>
      </c>
      <c r="W2469" s="32">
        <f t="shared" si="6724"/>
        <v>0</v>
      </c>
      <c r="X2469" s="32">
        <f t="shared" si="6725"/>
        <v>0</v>
      </c>
      <c r="Y2469" s="32">
        <f t="shared" si="6726"/>
        <v>0</v>
      </c>
      <c r="Z2469" s="32">
        <f t="shared" si="6727"/>
        <v>0</v>
      </c>
      <c r="AA2469" s="32">
        <f t="shared" si="6728"/>
        <v>0</v>
      </c>
      <c r="AB2469" s="32">
        <f t="shared" si="6729"/>
        <v>0</v>
      </c>
      <c r="AC2469" s="33">
        <f t="shared" si="6730"/>
        <v>0</v>
      </c>
      <c r="AD2469" s="33">
        <f t="shared" si="6731"/>
        <v>0</v>
      </c>
      <c r="AE2469" s="34" t="e">
        <f t="shared" si="6558"/>
        <v>#DIV/0!</v>
      </c>
      <c r="AF2469" s="32">
        <f t="shared" si="6732"/>
        <v>0</v>
      </c>
      <c r="AG2469" s="32">
        <f t="shared" si="6733"/>
        <v>0</v>
      </c>
      <c r="AH2469" s="32">
        <f t="shared" si="6734"/>
        <v>0</v>
      </c>
      <c r="AI2469" s="32">
        <f t="shared" si="6735"/>
        <v>0</v>
      </c>
      <c r="AJ2469" s="32">
        <f t="shared" si="6736"/>
        <v>0</v>
      </c>
      <c r="AK2469" s="32">
        <f t="shared" si="6737"/>
        <v>0</v>
      </c>
      <c r="AL2469" s="32">
        <f t="shared" si="6560"/>
        <v>0</v>
      </c>
      <c r="AM2469" s="32">
        <f t="shared" si="6561"/>
        <v>105</v>
      </c>
      <c r="AN2469" s="12" t="s">
        <v>35</v>
      </c>
    </row>
    <row r="2470" spans="2:40" ht="31.2" hidden="1" customHeight="1" x14ac:dyDescent="0.3">
      <c r="B2470" s="30" t="s">
        <v>847</v>
      </c>
      <c r="C2470" s="30" t="s">
        <v>112</v>
      </c>
      <c r="D2470" s="30" t="s">
        <v>114</v>
      </c>
      <c r="E2470" s="15" t="str">
        <f t="shared" si="6591"/>
        <v>0503</v>
      </c>
      <c r="F2470" s="30" t="s">
        <v>259</v>
      </c>
      <c r="G2470" s="30" t="s">
        <v>50</v>
      </c>
      <c r="H2470" s="31" t="s">
        <v>51</v>
      </c>
      <c r="I2470" s="32">
        <f t="shared" si="6712"/>
        <v>105</v>
      </c>
      <c r="J2470" s="32">
        <f t="shared" si="6713"/>
        <v>0</v>
      </c>
      <c r="K2470" s="32">
        <f t="shared" si="6714"/>
        <v>0</v>
      </c>
      <c r="L2470" s="32">
        <f t="shared" si="6715"/>
        <v>0</v>
      </c>
      <c r="M2470" s="32">
        <f t="shared" si="6716"/>
        <v>0</v>
      </c>
      <c r="N2470" s="32">
        <f t="shared" si="6717"/>
        <v>0</v>
      </c>
      <c r="O2470" s="32">
        <f t="shared" si="6718"/>
        <v>0</v>
      </c>
      <c r="P2470" s="32">
        <f t="shared" si="6719"/>
        <v>0</v>
      </c>
      <c r="Q2470" s="32">
        <f t="shared" si="6720"/>
        <v>0</v>
      </c>
      <c r="R2470" s="32">
        <f t="shared" si="6721"/>
        <v>0</v>
      </c>
      <c r="S2470" s="32">
        <f t="shared" si="6722"/>
        <v>0</v>
      </c>
      <c r="T2470" s="32">
        <f t="shared" si="6723"/>
        <v>0</v>
      </c>
      <c r="U2470" s="32">
        <v>0</v>
      </c>
      <c r="V2470" s="32">
        <f t="shared" si="6592"/>
        <v>105</v>
      </c>
      <c r="W2470" s="32">
        <f t="shared" si="6724"/>
        <v>0</v>
      </c>
      <c r="X2470" s="32">
        <f t="shared" si="6725"/>
        <v>0</v>
      </c>
      <c r="Y2470" s="32">
        <f t="shared" si="6726"/>
        <v>0</v>
      </c>
      <c r="Z2470" s="32">
        <f t="shared" si="6727"/>
        <v>0</v>
      </c>
      <c r="AA2470" s="32">
        <f t="shared" si="6728"/>
        <v>0</v>
      </c>
      <c r="AB2470" s="32">
        <f t="shared" si="6729"/>
        <v>0</v>
      </c>
      <c r="AC2470" s="33">
        <f t="shared" si="6730"/>
        <v>0</v>
      </c>
      <c r="AD2470" s="33">
        <f t="shared" si="6731"/>
        <v>0</v>
      </c>
      <c r="AE2470" s="34" t="e">
        <f t="shared" si="6558"/>
        <v>#DIV/0!</v>
      </c>
      <c r="AF2470" s="32">
        <f t="shared" si="6732"/>
        <v>0</v>
      </c>
      <c r="AG2470" s="32">
        <f t="shared" si="6733"/>
        <v>0</v>
      </c>
      <c r="AH2470" s="32">
        <f t="shared" si="6734"/>
        <v>0</v>
      </c>
      <c r="AI2470" s="32">
        <f t="shared" si="6735"/>
        <v>0</v>
      </c>
      <c r="AJ2470" s="32">
        <f t="shared" si="6736"/>
        <v>0</v>
      </c>
      <c r="AK2470" s="32">
        <f t="shared" si="6737"/>
        <v>0</v>
      </c>
      <c r="AL2470" s="32">
        <f t="shared" si="6560"/>
        <v>0</v>
      </c>
      <c r="AM2470" s="32">
        <f t="shared" si="6561"/>
        <v>105</v>
      </c>
      <c r="AN2470" s="12" t="s">
        <v>35</v>
      </c>
    </row>
    <row r="2471" spans="2:40" ht="31.2" hidden="1" customHeight="1" x14ac:dyDescent="0.3">
      <c r="B2471" s="30" t="s">
        <v>847</v>
      </c>
      <c r="C2471" s="30" t="s">
        <v>112</v>
      </c>
      <c r="D2471" s="30" t="s">
        <v>114</v>
      </c>
      <c r="E2471" s="15" t="str">
        <f t="shared" si="6591"/>
        <v>0503</v>
      </c>
      <c r="F2471" s="30" t="s">
        <v>259</v>
      </c>
      <c r="G2471" s="30" t="s">
        <v>52</v>
      </c>
      <c r="H2471" s="31" t="s">
        <v>53</v>
      </c>
      <c r="I2471" s="32">
        <v>105</v>
      </c>
      <c r="J2471" s="32"/>
      <c r="K2471" s="32"/>
      <c r="L2471" s="32"/>
      <c r="M2471" s="32"/>
      <c r="N2471" s="32"/>
      <c r="O2471" s="32">
        <v>0</v>
      </c>
      <c r="P2471" s="32">
        <v>0</v>
      </c>
      <c r="Q2471" s="32">
        <v>0</v>
      </c>
      <c r="R2471" s="32">
        <v>0</v>
      </c>
      <c r="S2471" s="32">
        <v>0</v>
      </c>
      <c r="T2471" s="32">
        <v>0</v>
      </c>
      <c r="U2471" s="32">
        <v>0</v>
      </c>
      <c r="V2471" s="32">
        <f t="shared" si="6592"/>
        <v>105</v>
      </c>
      <c r="W2471" s="32"/>
      <c r="X2471" s="32"/>
      <c r="Y2471" s="32"/>
      <c r="Z2471" s="32"/>
      <c r="AA2471" s="32"/>
      <c r="AB2471" s="32">
        <v>0</v>
      </c>
      <c r="AC2471" s="33">
        <v>0</v>
      </c>
      <c r="AD2471" s="33">
        <v>0</v>
      </c>
      <c r="AE2471" s="34" t="e">
        <f t="shared" si="6558"/>
        <v>#DIV/0!</v>
      </c>
      <c r="AF2471" s="32">
        <v>0</v>
      </c>
      <c r="AG2471" s="32">
        <v>0</v>
      </c>
      <c r="AH2471" s="32">
        <v>0</v>
      </c>
      <c r="AI2471" s="32">
        <v>0</v>
      </c>
      <c r="AJ2471" s="32">
        <v>0</v>
      </c>
      <c r="AK2471" s="32">
        <v>0</v>
      </c>
      <c r="AL2471" s="32">
        <f t="shared" si="6560"/>
        <v>0</v>
      </c>
      <c r="AM2471" s="32">
        <f t="shared" si="6561"/>
        <v>105</v>
      </c>
      <c r="AN2471" s="12" t="s">
        <v>35</v>
      </c>
    </row>
    <row r="2472" spans="2:40" ht="31.2" x14ac:dyDescent="0.3">
      <c r="B2472" s="30" t="s">
        <v>847</v>
      </c>
      <c r="C2472" s="30" t="s">
        <v>112</v>
      </c>
      <c r="D2472" s="30" t="s">
        <v>114</v>
      </c>
      <c r="E2472" s="15" t="str">
        <f t="shared" si="6591"/>
        <v>0503</v>
      </c>
      <c r="F2472" s="30" t="s">
        <v>212</v>
      </c>
      <c r="G2472" s="30"/>
      <c r="H2472" s="31" t="s">
        <v>213</v>
      </c>
      <c r="I2472" s="32">
        <f t="shared" si="6712"/>
        <v>484.6</v>
      </c>
      <c r="J2472" s="32">
        <f t="shared" si="6713"/>
        <v>1284.5999999999999</v>
      </c>
      <c r="K2472" s="32">
        <f t="shared" si="6714"/>
        <v>484.6</v>
      </c>
      <c r="L2472" s="32">
        <f t="shared" si="6715"/>
        <v>0</v>
      </c>
      <c r="M2472" s="32">
        <f t="shared" si="6716"/>
        <v>0</v>
      </c>
      <c r="N2472" s="32">
        <f t="shared" si="6717"/>
        <v>0</v>
      </c>
      <c r="O2472" s="32">
        <f t="shared" si="6718"/>
        <v>0</v>
      </c>
      <c r="P2472" s="32">
        <f t="shared" si="6719"/>
        <v>0</v>
      </c>
      <c r="Q2472" s="32">
        <f t="shared" si="6720"/>
        <v>0</v>
      </c>
      <c r="R2472" s="32">
        <f t="shared" si="6721"/>
        <v>0</v>
      </c>
      <c r="S2472" s="32">
        <f t="shared" si="6722"/>
        <v>-23.123000000000001</v>
      </c>
      <c r="T2472" s="32">
        <f t="shared" si="6723"/>
        <v>0</v>
      </c>
      <c r="U2472" s="32">
        <v>0</v>
      </c>
      <c r="V2472" s="32">
        <f t="shared" si="6592"/>
        <v>461.47700000000003</v>
      </c>
      <c r="W2472" s="32">
        <f t="shared" si="6724"/>
        <v>0</v>
      </c>
      <c r="X2472" s="32">
        <f t="shared" si="6725"/>
        <v>0</v>
      </c>
      <c r="Y2472" s="32">
        <f t="shared" si="6726"/>
        <v>0</v>
      </c>
      <c r="Z2472" s="32">
        <f t="shared" si="6727"/>
        <v>0</v>
      </c>
      <c r="AA2472" s="32">
        <f t="shared" si="6728"/>
        <v>0</v>
      </c>
      <c r="AB2472" s="32">
        <f t="shared" si="6729"/>
        <v>147.06522000000001</v>
      </c>
      <c r="AC2472" s="33">
        <f t="shared" si="6730"/>
        <v>209.33699999999999</v>
      </c>
      <c r="AD2472" s="33">
        <f t="shared" si="6731"/>
        <v>209.33699999999999</v>
      </c>
      <c r="AE2472" s="34">
        <f t="shared" si="6558"/>
        <v>100</v>
      </c>
      <c r="AF2472" s="32">
        <f t="shared" si="6732"/>
        <v>209.33699999999999</v>
      </c>
      <c r="AG2472" s="32">
        <f t="shared" si="6733"/>
        <v>0</v>
      </c>
      <c r="AH2472" s="32">
        <f t="shared" si="6734"/>
        <v>0</v>
      </c>
      <c r="AI2472" s="32">
        <f t="shared" si="6735"/>
        <v>0</v>
      </c>
      <c r="AJ2472" s="32">
        <f t="shared" si="6736"/>
        <v>0</v>
      </c>
      <c r="AK2472" s="32">
        <f t="shared" si="6737"/>
        <v>0</v>
      </c>
      <c r="AL2472" s="32">
        <f t="shared" si="6560"/>
        <v>209.33699999999999</v>
      </c>
      <c r="AM2472" s="32">
        <f t="shared" si="6561"/>
        <v>252.14000000000004</v>
      </c>
    </row>
    <row r="2473" spans="2:40" ht="31.2" x14ac:dyDescent="0.3">
      <c r="B2473" s="30" t="s">
        <v>847</v>
      </c>
      <c r="C2473" s="30" t="s">
        <v>112</v>
      </c>
      <c r="D2473" s="30" t="s">
        <v>114</v>
      </c>
      <c r="E2473" s="15" t="str">
        <f t="shared" si="6591"/>
        <v>0503</v>
      </c>
      <c r="F2473" s="30" t="s">
        <v>798</v>
      </c>
      <c r="G2473" s="30"/>
      <c r="H2473" s="31" t="s">
        <v>799</v>
      </c>
      <c r="I2473" s="32">
        <f t="shared" si="6712"/>
        <v>484.6</v>
      </c>
      <c r="J2473" s="32">
        <f t="shared" si="6713"/>
        <v>1284.5999999999999</v>
      </c>
      <c r="K2473" s="32">
        <f t="shared" si="6714"/>
        <v>484.6</v>
      </c>
      <c r="L2473" s="32">
        <f t="shared" si="6715"/>
        <v>0</v>
      </c>
      <c r="M2473" s="32">
        <f t="shared" si="6716"/>
        <v>0</v>
      </c>
      <c r="N2473" s="32">
        <f t="shared" si="6717"/>
        <v>0</v>
      </c>
      <c r="O2473" s="32">
        <f t="shared" si="6718"/>
        <v>0</v>
      </c>
      <c r="P2473" s="32">
        <f t="shared" si="6719"/>
        <v>0</v>
      </c>
      <c r="Q2473" s="32">
        <f t="shared" si="6720"/>
        <v>0</v>
      </c>
      <c r="R2473" s="32">
        <f t="shared" si="6721"/>
        <v>0</v>
      </c>
      <c r="S2473" s="32">
        <f t="shared" si="6722"/>
        <v>-23.123000000000001</v>
      </c>
      <c r="T2473" s="32">
        <f t="shared" si="6723"/>
        <v>0</v>
      </c>
      <c r="U2473" s="32">
        <v>0</v>
      </c>
      <c r="V2473" s="32">
        <f t="shared" si="6592"/>
        <v>461.47700000000003</v>
      </c>
      <c r="W2473" s="32">
        <f t="shared" si="6724"/>
        <v>0</v>
      </c>
      <c r="X2473" s="32">
        <f t="shared" si="6725"/>
        <v>0</v>
      </c>
      <c r="Y2473" s="32">
        <f t="shared" si="6726"/>
        <v>0</v>
      </c>
      <c r="Z2473" s="32">
        <f t="shared" si="6727"/>
        <v>0</v>
      </c>
      <c r="AA2473" s="32">
        <f t="shared" si="6728"/>
        <v>0</v>
      </c>
      <c r="AB2473" s="32">
        <f t="shared" si="6729"/>
        <v>147.06522000000001</v>
      </c>
      <c r="AC2473" s="33">
        <f t="shared" si="6730"/>
        <v>209.33699999999999</v>
      </c>
      <c r="AD2473" s="33">
        <f t="shared" si="6731"/>
        <v>209.33699999999999</v>
      </c>
      <c r="AE2473" s="34">
        <f t="shared" si="6558"/>
        <v>100</v>
      </c>
      <c r="AF2473" s="32">
        <f t="shared" si="6732"/>
        <v>209.33699999999999</v>
      </c>
      <c r="AG2473" s="32">
        <f t="shared" si="6733"/>
        <v>0</v>
      </c>
      <c r="AH2473" s="32">
        <f t="shared" si="6734"/>
        <v>0</v>
      </c>
      <c r="AI2473" s="32">
        <f t="shared" si="6735"/>
        <v>0</v>
      </c>
      <c r="AJ2473" s="32">
        <f t="shared" si="6736"/>
        <v>0</v>
      </c>
      <c r="AK2473" s="32">
        <f t="shared" si="6737"/>
        <v>0</v>
      </c>
      <c r="AL2473" s="32">
        <f t="shared" si="6560"/>
        <v>209.33699999999999</v>
      </c>
      <c r="AM2473" s="32">
        <f t="shared" si="6561"/>
        <v>252.14000000000004</v>
      </c>
    </row>
    <row r="2474" spans="2:40" ht="31.2" x14ac:dyDescent="0.3">
      <c r="B2474" s="30" t="s">
        <v>847</v>
      </c>
      <c r="C2474" s="30" t="s">
        <v>112</v>
      </c>
      <c r="D2474" s="30" t="s">
        <v>114</v>
      </c>
      <c r="E2474" s="15" t="str">
        <f t="shared" si="6591"/>
        <v>0503</v>
      </c>
      <c r="F2474" s="30" t="s">
        <v>800</v>
      </c>
      <c r="G2474" s="30"/>
      <c r="H2474" s="31" t="s">
        <v>801</v>
      </c>
      <c r="I2474" s="32">
        <f t="shared" si="6712"/>
        <v>484.6</v>
      </c>
      <c r="J2474" s="32">
        <f t="shared" si="6713"/>
        <v>1284.5999999999999</v>
      </c>
      <c r="K2474" s="32">
        <f t="shared" si="6714"/>
        <v>484.6</v>
      </c>
      <c r="L2474" s="32">
        <f t="shared" si="6715"/>
        <v>0</v>
      </c>
      <c r="M2474" s="32">
        <f t="shared" si="6716"/>
        <v>0</v>
      </c>
      <c r="N2474" s="32">
        <f t="shared" si="6717"/>
        <v>0</v>
      </c>
      <c r="O2474" s="32">
        <f t="shared" si="6718"/>
        <v>0</v>
      </c>
      <c r="P2474" s="32">
        <f t="shared" si="6719"/>
        <v>0</v>
      </c>
      <c r="Q2474" s="32">
        <f t="shared" si="6720"/>
        <v>0</v>
      </c>
      <c r="R2474" s="32">
        <f t="shared" si="6721"/>
        <v>0</v>
      </c>
      <c r="S2474" s="32">
        <f t="shared" si="6722"/>
        <v>-23.123000000000001</v>
      </c>
      <c r="T2474" s="32">
        <f t="shared" si="6723"/>
        <v>0</v>
      </c>
      <c r="U2474" s="32">
        <v>0</v>
      </c>
      <c r="V2474" s="32">
        <f t="shared" si="6592"/>
        <v>461.47700000000003</v>
      </c>
      <c r="W2474" s="32">
        <f t="shared" si="6724"/>
        <v>0</v>
      </c>
      <c r="X2474" s="32">
        <f t="shared" si="6725"/>
        <v>0</v>
      </c>
      <c r="Y2474" s="32">
        <f t="shared" si="6726"/>
        <v>0</v>
      </c>
      <c r="Z2474" s="32">
        <f t="shared" si="6727"/>
        <v>0</v>
      </c>
      <c r="AA2474" s="32">
        <f t="shared" si="6728"/>
        <v>0</v>
      </c>
      <c r="AB2474" s="32">
        <f t="shared" si="6729"/>
        <v>147.06522000000001</v>
      </c>
      <c r="AC2474" s="33">
        <f t="shared" si="6730"/>
        <v>209.33699999999999</v>
      </c>
      <c r="AD2474" s="33">
        <f t="shared" si="6731"/>
        <v>209.33699999999999</v>
      </c>
      <c r="AE2474" s="34">
        <f t="shared" ref="AE2474:AE2537" si="6738">AD2474/AC2474*100</f>
        <v>100</v>
      </c>
      <c r="AF2474" s="32">
        <f t="shared" si="6732"/>
        <v>209.33699999999999</v>
      </c>
      <c r="AG2474" s="32">
        <f t="shared" si="6733"/>
        <v>0</v>
      </c>
      <c r="AH2474" s="32">
        <f t="shared" si="6734"/>
        <v>0</v>
      </c>
      <c r="AI2474" s="32">
        <f t="shared" si="6735"/>
        <v>0</v>
      </c>
      <c r="AJ2474" s="32">
        <f t="shared" si="6736"/>
        <v>0</v>
      </c>
      <c r="AK2474" s="32">
        <f t="shared" si="6737"/>
        <v>0</v>
      </c>
      <c r="AL2474" s="32">
        <f t="shared" ref="AL2474:AL2537" si="6739">AF2474+AH2474+AK2474+AI2474+AJ2474+AG2474</f>
        <v>209.33699999999999</v>
      </c>
      <c r="AM2474" s="32">
        <f t="shared" ref="AM2474:AM2537" si="6740">V2474-AL2474</f>
        <v>252.14000000000004</v>
      </c>
    </row>
    <row r="2475" spans="2:40" ht="31.2" x14ac:dyDescent="0.3">
      <c r="B2475" s="30" t="s">
        <v>847</v>
      </c>
      <c r="C2475" s="30" t="s">
        <v>112</v>
      </c>
      <c r="D2475" s="30" t="s">
        <v>114</v>
      </c>
      <c r="E2475" s="15" t="str">
        <f t="shared" si="6591"/>
        <v>0503</v>
      </c>
      <c r="F2475" s="30" t="s">
        <v>800</v>
      </c>
      <c r="G2475" s="30" t="s">
        <v>50</v>
      </c>
      <c r="H2475" s="31" t="s">
        <v>51</v>
      </c>
      <c r="I2475" s="32">
        <f t="shared" si="6712"/>
        <v>484.6</v>
      </c>
      <c r="J2475" s="32">
        <f t="shared" si="6713"/>
        <v>1284.5999999999999</v>
      </c>
      <c r="K2475" s="32">
        <f t="shared" si="6714"/>
        <v>484.6</v>
      </c>
      <c r="L2475" s="32">
        <f t="shared" si="6715"/>
        <v>0</v>
      </c>
      <c r="M2475" s="32">
        <f t="shared" si="6716"/>
        <v>0</v>
      </c>
      <c r="N2475" s="32">
        <f t="shared" si="6717"/>
        <v>0</v>
      </c>
      <c r="O2475" s="32">
        <f t="shared" si="6718"/>
        <v>0</v>
      </c>
      <c r="P2475" s="32">
        <f t="shared" si="6719"/>
        <v>0</v>
      </c>
      <c r="Q2475" s="32">
        <f t="shared" si="6720"/>
        <v>0</v>
      </c>
      <c r="R2475" s="32">
        <f t="shared" si="6721"/>
        <v>0</v>
      </c>
      <c r="S2475" s="32">
        <f t="shared" si="6722"/>
        <v>-23.123000000000001</v>
      </c>
      <c r="T2475" s="32">
        <f t="shared" si="6723"/>
        <v>0</v>
      </c>
      <c r="U2475" s="32">
        <v>0</v>
      </c>
      <c r="V2475" s="32">
        <f t="shared" si="6592"/>
        <v>461.47700000000003</v>
      </c>
      <c r="W2475" s="32">
        <f t="shared" si="6724"/>
        <v>0</v>
      </c>
      <c r="X2475" s="32">
        <f t="shared" si="6725"/>
        <v>0</v>
      </c>
      <c r="Y2475" s="32">
        <f t="shared" si="6726"/>
        <v>0</v>
      </c>
      <c r="Z2475" s="32">
        <f t="shared" si="6727"/>
        <v>0</v>
      </c>
      <c r="AA2475" s="32">
        <f t="shared" si="6728"/>
        <v>0</v>
      </c>
      <c r="AB2475" s="32">
        <f t="shared" si="6729"/>
        <v>147.06522000000001</v>
      </c>
      <c r="AC2475" s="33">
        <f t="shared" si="6730"/>
        <v>209.33699999999999</v>
      </c>
      <c r="AD2475" s="33">
        <f t="shared" si="6731"/>
        <v>209.33699999999999</v>
      </c>
      <c r="AE2475" s="34">
        <f t="shared" si="6738"/>
        <v>100</v>
      </c>
      <c r="AF2475" s="32">
        <f t="shared" si="6732"/>
        <v>209.33699999999999</v>
      </c>
      <c r="AG2475" s="32">
        <f t="shared" si="6733"/>
        <v>0</v>
      </c>
      <c r="AH2475" s="32">
        <f t="shared" si="6734"/>
        <v>0</v>
      </c>
      <c r="AI2475" s="32">
        <f t="shared" si="6735"/>
        <v>0</v>
      </c>
      <c r="AJ2475" s="32">
        <f t="shared" si="6736"/>
        <v>0</v>
      </c>
      <c r="AK2475" s="32">
        <f t="shared" si="6737"/>
        <v>0</v>
      </c>
      <c r="AL2475" s="32">
        <f t="shared" si="6739"/>
        <v>209.33699999999999</v>
      </c>
      <c r="AM2475" s="32">
        <f t="shared" si="6740"/>
        <v>252.14000000000004</v>
      </c>
    </row>
    <row r="2476" spans="2:40" ht="31.2" x14ac:dyDescent="0.3">
      <c r="B2476" s="30" t="s">
        <v>847</v>
      </c>
      <c r="C2476" s="30" t="s">
        <v>112</v>
      </c>
      <c r="D2476" s="30" t="s">
        <v>114</v>
      </c>
      <c r="E2476" s="15" t="str">
        <f t="shared" si="6591"/>
        <v>0503</v>
      </c>
      <c r="F2476" s="30" t="s">
        <v>800</v>
      </c>
      <c r="G2476" s="30" t="s">
        <v>52</v>
      </c>
      <c r="H2476" s="31" t="s">
        <v>53</v>
      </c>
      <c r="I2476" s="32">
        <v>484.6</v>
      </c>
      <c r="J2476" s="32">
        <v>1284.5999999999999</v>
      </c>
      <c r="K2476" s="32">
        <v>484.6</v>
      </c>
      <c r="L2476" s="32"/>
      <c r="M2476" s="32"/>
      <c r="N2476" s="32"/>
      <c r="O2476" s="32">
        <v>0</v>
      </c>
      <c r="P2476" s="32">
        <v>0</v>
      </c>
      <c r="Q2476" s="32">
        <v>0</v>
      </c>
      <c r="R2476" s="32">
        <v>0</v>
      </c>
      <c r="S2476" s="32">
        <v>-23.123000000000001</v>
      </c>
      <c r="T2476" s="32">
        <v>0</v>
      </c>
      <c r="U2476" s="32">
        <v>0</v>
      </c>
      <c r="V2476" s="32">
        <f t="shared" si="6592"/>
        <v>461.47700000000003</v>
      </c>
      <c r="W2476" s="32"/>
      <c r="X2476" s="32"/>
      <c r="Y2476" s="32"/>
      <c r="Z2476" s="32"/>
      <c r="AA2476" s="32"/>
      <c r="AB2476" s="32">
        <v>147.06522000000001</v>
      </c>
      <c r="AC2476" s="33">
        <v>209.33699999999999</v>
      </c>
      <c r="AD2476" s="33">
        <v>209.33699999999999</v>
      </c>
      <c r="AE2476" s="34">
        <f t="shared" si="6738"/>
        <v>100</v>
      </c>
      <c r="AF2476" s="32">
        <v>209.33699999999999</v>
      </c>
      <c r="AG2476" s="32">
        <v>0</v>
      </c>
      <c r="AH2476" s="32">
        <v>0</v>
      </c>
      <c r="AI2476" s="32">
        <v>0</v>
      </c>
      <c r="AJ2476" s="32">
        <v>0</v>
      </c>
      <c r="AK2476" s="32">
        <v>0</v>
      </c>
      <c r="AL2476" s="32">
        <f t="shared" si="6739"/>
        <v>209.33699999999999</v>
      </c>
      <c r="AM2476" s="32">
        <f t="shared" si="6740"/>
        <v>252.14000000000004</v>
      </c>
      <c r="AN2476" s="12"/>
    </row>
    <row r="2477" spans="2:40" ht="31.2" x14ac:dyDescent="0.3">
      <c r="B2477" s="30" t="s">
        <v>847</v>
      </c>
      <c r="C2477" s="30" t="s">
        <v>112</v>
      </c>
      <c r="D2477" s="30" t="s">
        <v>114</v>
      </c>
      <c r="E2477" s="15" t="str">
        <f t="shared" si="6591"/>
        <v>0503</v>
      </c>
      <c r="F2477" s="30" t="s">
        <v>760</v>
      </c>
      <c r="G2477" s="30"/>
      <c r="H2477" s="31" t="s">
        <v>761</v>
      </c>
      <c r="I2477" s="32">
        <f t="shared" si="6712"/>
        <v>7947.4</v>
      </c>
      <c r="J2477" s="32">
        <f t="shared" si="6713"/>
        <v>2507.4</v>
      </c>
      <c r="K2477" s="32">
        <f t="shared" si="6714"/>
        <v>2507.4</v>
      </c>
      <c r="L2477" s="32">
        <f t="shared" si="6715"/>
        <v>4250</v>
      </c>
      <c r="M2477" s="32">
        <f t="shared" si="6716"/>
        <v>4250</v>
      </c>
      <c r="N2477" s="32">
        <f t="shared" si="6717"/>
        <v>4165</v>
      </c>
      <c r="O2477" s="32">
        <f t="shared" si="6718"/>
        <v>0</v>
      </c>
      <c r="P2477" s="32">
        <f t="shared" si="6719"/>
        <v>0</v>
      </c>
      <c r="Q2477" s="32">
        <f t="shared" si="6720"/>
        <v>0</v>
      </c>
      <c r="R2477" s="32">
        <f t="shared" si="6721"/>
        <v>264.49900000000002</v>
      </c>
      <c r="S2477" s="32">
        <f t="shared" si="6722"/>
        <v>0</v>
      </c>
      <c r="T2477" s="32">
        <f t="shared" si="6723"/>
        <v>0</v>
      </c>
      <c r="U2477" s="32">
        <v>0</v>
      </c>
      <c r="V2477" s="32">
        <f t="shared" si="6592"/>
        <v>12461.898999999999</v>
      </c>
      <c r="W2477" s="32">
        <f t="shared" si="6724"/>
        <v>0</v>
      </c>
      <c r="X2477" s="32">
        <f t="shared" si="6725"/>
        <v>0</v>
      </c>
      <c r="Y2477" s="32">
        <f t="shared" si="6726"/>
        <v>0</v>
      </c>
      <c r="Z2477" s="32">
        <f t="shared" si="6727"/>
        <v>0</v>
      </c>
      <c r="AA2477" s="32">
        <f t="shared" si="6728"/>
        <v>0</v>
      </c>
      <c r="AB2477" s="32">
        <f t="shared" si="6729"/>
        <v>2763.48576</v>
      </c>
      <c r="AC2477" s="33">
        <f t="shared" si="6730"/>
        <v>9059.3726700000007</v>
      </c>
      <c r="AD2477" s="33">
        <f t="shared" si="6731"/>
        <v>9055.3736499999995</v>
      </c>
      <c r="AE2477" s="34">
        <f t="shared" si="6738"/>
        <v>99.955857649909433</v>
      </c>
      <c r="AF2477" s="32">
        <f t="shared" si="6732"/>
        <v>20234.153920000001</v>
      </c>
      <c r="AG2477" s="32">
        <f t="shared" si="6733"/>
        <v>0</v>
      </c>
      <c r="AH2477" s="32">
        <f t="shared" si="6734"/>
        <v>0</v>
      </c>
      <c r="AI2477" s="32">
        <f t="shared" si="6735"/>
        <v>0</v>
      </c>
      <c r="AJ2477" s="32">
        <f t="shared" si="6736"/>
        <v>0</v>
      </c>
      <c r="AK2477" s="32">
        <f t="shared" si="6737"/>
        <v>0</v>
      </c>
      <c r="AL2477" s="32">
        <f t="shared" si="6739"/>
        <v>20234.153920000001</v>
      </c>
      <c r="AM2477" s="32">
        <f t="shared" si="6740"/>
        <v>-7772.2549200000012</v>
      </c>
    </row>
    <row r="2478" spans="2:40" ht="31.2" x14ac:dyDescent="0.3">
      <c r="B2478" s="30" t="s">
        <v>847</v>
      </c>
      <c r="C2478" s="30" t="s">
        <v>112</v>
      </c>
      <c r="D2478" s="30" t="s">
        <v>114</v>
      </c>
      <c r="E2478" s="15" t="str">
        <f t="shared" si="6591"/>
        <v>0503</v>
      </c>
      <c r="F2478" s="30" t="s">
        <v>802</v>
      </c>
      <c r="G2478" s="30"/>
      <c r="H2478" s="31" t="s">
        <v>803</v>
      </c>
      <c r="I2478" s="32">
        <f t="shared" ref="I2478:T2478" si="6741">I2479+I2483</f>
        <v>7947.4</v>
      </c>
      <c r="J2478" s="32">
        <f t="shared" si="6741"/>
        <v>2507.4</v>
      </c>
      <c r="K2478" s="32">
        <f t="shared" si="6741"/>
        <v>2507.4</v>
      </c>
      <c r="L2478" s="32">
        <f t="shared" si="6741"/>
        <v>4250</v>
      </c>
      <c r="M2478" s="32">
        <f t="shared" si="6741"/>
        <v>4250</v>
      </c>
      <c r="N2478" s="32">
        <f t="shared" si="6741"/>
        <v>4165</v>
      </c>
      <c r="O2478" s="32">
        <f t="shared" si="6741"/>
        <v>0</v>
      </c>
      <c r="P2478" s="32">
        <f t="shared" si="6741"/>
        <v>0</v>
      </c>
      <c r="Q2478" s="32">
        <f t="shared" si="6741"/>
        <v>0</v>
      </c>
      <c r="R2478" s="32">
        <f t="shared" si="6741"/>
        <v>264.49900000000002</v>
      </c>
      <c r="S2478" s="32">
        <f t="shared" si="6741"/>
        <v>0</v>
      </c>
      <c r="T2478" s="32">
        <f t="shared" si="6741"/>
        <v>0</v>
      </c>
      <c r="U2478" s="32">
        <v>0</v>
      </c>
      <c r="V2478" s="32">
        <f t="shared" si="6592"/>
        <v>12461.898999999999</v>
      </c>
      <c r="W2478" s="32">
        <f t="shared" ref="W2478:AD2478" si="6742">W2479+W2483</f>
        <v>0</v>
      </c>
      <c r="X2478" s="32">
        <f t="shared" si="6742"/>
        <v>0</v>
      </c>
      <c r="Y2478" s="32">
        <f t="shared" si="6742"/>
        <v>0</v>
      </c>
      <c r="Z2478" s="32">
        <f t="shared" si="6742"/>
        <v>0</v>
      </c>
      <c r="AA2478" s="32">
        <f t="shared" si="6742"/>
        <v>0</v>
      </c>
      <c r="AB2478" s="32">
        <f t="shared" si="6742"/>
        <v>2763.48576</v>
      </c>
      <c r="AC2478" s="33">
        <f t="shared" si="6742"/>
        <v>9059.3726700000007</v>
      </c>
      <c r="AD2478" s="33">
        <f t="shared" si="6742"/>
        <v>9055.3736499999995</v>
      </c>
      <c r="AE2478" s="34">
        <f t="shared" si="6738"/>
        <v>99.955857649909433</v>
      </c>
      <c r="AF2478" s="32">
        <f t="shared" ref="AF2478:AK2478" si="6743">AF2479+AF2483</f>
        <v>20234.153920000001</v>
      </c>
      <c r="AG2478" s="32">
        <f t="shared" si="6743"/>
        <v>0</v>
      </c>
      <c r="AH2478" s="32">
        <f t="shared" si="6743"/>
        <v>0</v>
      </c>
      <c r="AI2478" s="32">
        <f t="shared" si="6743"/>
        <v>0</v>
      </c>
      <c r="AJ2478" s="32">
        <f t="shared" si="6743"/>
        <v>0</v>
      </c>
      <c r="AK2478" s="32">
        <f t="shared" si="6743"/>
        <v>0</v>
      </c>
      <c r="AL2478" s="32">
        <f t="shared" si="6739"/>
        <v>20234.153920000001</v>
      </c>
      <c r="AM2478" s="32">
        <f t="shared" si="6740"/>
        <v>-7772.2549200000012</v>
      </c>
    </row>
    <row r="2479" spans="2:40" ht="46.8" x14ac:dyDescent="0.3">
      <c r="B2479" s="30" t="s">
        <v>847</v>
      </c>
      <c r="C2479" s="30" t="s">
        <v>112</v>
      </c>
      <c r="D2479" s="30" t="s">
        <v>114</v>
      </c>
      <c r="E2479" s="15" t="str">
        <f t="shared" si="6591"/>
        <v>0503</v>
      </c>
      <c r="F2479" s="30" t="s">
        <v>804</v>
      </c>
      <c r="G2479" s="30"/>
      <c r="H2479" s="31" t="s">
        <v>805</v>
      </c>
      <c r="I2479" s="32">
        <f t="shared" ref="I2479:I2481" si="6744">I2480</f>
        <v>2507.4</v>
      </c>
      <c r="J2479" s="32">
        <f t="shared" ref="J2479:J2481" si="6745">J2480</f>
        <v>2507.4</v>
      </c>
      <c r="K2479" s="32">
        <f t="shared" ref="K2479:K2481" si="6746">K2480</f>
        <v>2507.4</v>
      </c>
      <c r="L2479" s="32">
        <f t="shared" ref="L2479:L2481" si="6747">L2480</f>
        <v>0</v>
      </c>
      <c r="M2479" s="32">
        <f t="shared" ref="M2479:M2481" si="6748">M2480</f>
        <v>0</v>
      </c>
      <c r="N2479" s="32">
        <f t="shared" ref="N2479:N2481" si="6749">N2480</f>
        <v>0</v>
      </c>
      <c r="O2479" s="32">
        <f t="shared" ref="O2479:O2481" si="6750">O2480</f>
        <v>0</v>
      </c>
      <c r="P2479" s="32">
        <f t="shared" ref="P2479:P2481" si="6751">P2480</f>
        <v>0</v>
      </c>
      <c r="Q2479" s="32">
        <f t="shared" ref="Q2479:Q2481" si="6752">Q2480</f>
        <v>0</v>
      </c>
      <c r="R2479" s="32">
        <f t="shared" ref="R2479:R2481" si="6753">R2480</f>
        <v>264.49900000000002</v>
      </c>
      <c r="S2479" s="32">
        <f t="shared" ref="S2479:S2481" si="6754">S2480</f>
        <v>0</v>
      </c>
      <c r="T2479" s="32">
        <f t="shared" ref="T2479:T2481" si="6755">T2480</f>
        <v>0</v>
      </c>
      <c r="U2479" s="32">
        <v>0</v>
      </c>
      <c r="V2479" s="32">
        <f t="shared" si="6592"/>
        <v>2771.8990000000003</v>
      </c>
      <c r="W2479" s="32">
        <f t="shared" ref="W2479:W2481" si="6756">W2480</f>
        <v>0</v>
      </c>
      <c r="X2479" s="32">
        <f t="shared" ref="X2479:X2481" si="6757">X2480</f>
        <v>0</v>
      </c>
      <c r="Y2479" s="32">
        <f t="shared" ref="Y2479:Y2481" si="6758">Y2480</f>
        <v>0</v>
      </c>
      <c r="Z2479" s="32">
        <f t="shared" ref="Z2479:Z2481" si="6759">Z2480</f>
        <v>0</v>
      </c>
      <c r="AA2479" s="32">
        <f t="shared" ref="AA2479:AA2481" si="6760">AA2480</f>
        <v>0</v>
      </c>
      <c r="AB2479" s="32">
        <f t="shared" ref="AB2479:AB2481" si="6761">AB2480</f>
        <v>2103.8421600000001</v>
      </c>
      <c r="AC2479" s="33">
        <f t="shared" ref="AC2479:AC2481" si="6762">AC2480</f>
        <v>2744.2663600000001</v>
      </c>
      <c r="AD2479" s="33">
        <f t="shared" ref="AD2479:AD2481" si="6763">AD2480</f>
        <v>2740.2673399999999</v>
      </c>
      <c r="AE2479" s="34">
        <f t="shared" si="6738"/>
        <v>99.854277264835176</v>
      </c>
      <c r="AF2479" s="32">
        <f t="shared" ref="AF2479:AF2481" si="6764">AF2480</f>
        <v>2744.2663600000001</v>
      </c>
      <c r="AG2479" s="32">
        <f t="shared" ref="AG2479:AG2481" si="6765">AG2480</f>
        <v>0</v>
      </c>
      <c r="AH2479" s="32">
        <f t="shared" ref="AH2479:AH2481" si="6766">AH2480</f>
        <v>0</v>
      </c>
      <c r="AI2479" s="32">
        <f t="shared" ref="AI2479:AI2481" si="6767">AI2480</f>
        <v>0</v>
      </c>
      <c r="AJ2479" s="32">
        <f t="shared" ref="AJ2479:AJ2481" si="6768">AJ2480</f>
        <v>0</v>
      </c>
      <c r="AK2479" s="32">
        <f t="shared" ref="AK2479:AK2481" si="6769">AK2480</f>
        <v>0</v>
      </c>
      <c r="AL2479" s="32">
        <f t="shared" si="6739"/>
        <v>2744.2663600000001</v>
      </c>
      <c r="AM2479" s="32">
        <f t="shared" si="6740"/>
        <v>27.632640000000265</v>
      </c>
    </row>
    <row r="2480" spans="2:40" ht="31.2" x14ac:dyDescent="0.3">
      <c r="B2480" s="30" t="s">
        <v>847</v>
      </c>
      <c r="C2480" s="30" t="s">
        <v>112</v>
      </c>
      <c r="D2480" s="30" t="s">
        <v>114</v>
      </c>
      <c r="E2480" s="15" t="str">
        <f t="shared" si="6591"/>
        <v>0503</v>
      </c>
      <c r="F2480" s="30" t="s">
        <v>806</v>
      </c>
      <c r="G2480" s="30"/>
      <c r="H2480" s="31" t="s">
        <v>807</v>
      </c>
      <c r="I2480" s="32">
        <f t="shared" si="6744"/>
        <v>2507.4</v>
      </c>
      <c r="J2480" s="32">
        <f t="shared" si="6745"/>
        <v>2507.4</v>
      </c>
      <c r="K2480" s="32">
        <f t="shared" si="6746"/>
        <v>2507.4</v>
      </c>
      <c r="L2480" s="32">
        <f t="shared" si="6747"/>
        <v>0</v>
      </c>
      <c r="M2480" s="32">
        <f t="shared" si="6748"/>
        <v>0</v>
      </c>
      <c r="N2480" s="32">
        <f t="shared" si="6749"/>
        <v>0</v>
      </c>
      <c r="O2480" s="32">
        <f t="shared" si="6750"/>
        <v>0</v>
      </c>
      <c r="P2480" s="32">
        <f t="shared" si="6751"/>
        <v>0</v>
      </c>
      <c r="Q2480" s="32">
        <f t="shared" si="6752"/>
        <v>0</v>
      </c>
      <c r="R2480" s="32">
        <f t="shared" si="6753"/>
        <v>264.49900000000002</v>
      </c>
      <c r="S2480" s="32">
        <f t="shared" si="6754"/>
        <v>0</v>
      </c>
      <c r="T2480" s="32">
        <f t="shared" si="6755"/>
        <v>0</v>
      </c>
      <c r="U2480" s="32">
        <v>0</v>
      </c>
      <c r="V2480" s="32">
        <f t="shared" si="6592"/>
        <v>2771.8990000000003</v>
      </c>
      <c r="W2480" s="32">
        <f t="shared" si="6756"/>
        <v>0</v>
      </c>
      <c r="X2480" s="32">
        <f t="shared" si="6757"/>
        <v>0</v>
      </c>
      <c r="Y2480" s="32">
        <f t="shared" si="6758"/>
        <v>0</v>
      </c>
      <c r="Z2480" s="32">
        <f t="shared" si="6759"/>
        <v>0</v>
      </c>
      <c r="AA2480" s="32">
        <f t="shared" si="6760"/>
        <v>0</v>
      </c>
      <c r="AB2480" s="32">
        <f t="shared" si="6761"/>
        <v>2103.8421600000001</v>
      </c>
      <c r="AC2480" s="33">
        <f t="shared" si="6762"/>
        <v>2744.2663600000001</v>
      </c>
      <c r="AD2480" s="33">
        <f t="shared" si="6763"/>
        <v>2740.2673399999999</v>
      </c>
      <c r="AE2480" s="34">
        <f t="shared" si="6738"/>
        <v>99.854277264835176</v>
      </c>
      <c r="AF2480" s="32">
        <f t="shared" si="6764"/>
        <v>2744.2663600000001</v>
      </c>
      <c r="AG2480" s="32">
        <f t="shared" si="6765"/>
        <v>0</v>
      </c>
      <c r="AH2480" s="32">
        <f t="shared" si="6766"/>
        <v>0</v>
      </c>
      <c r="AI2480" s="32">
        <f t="shared" si="6767"/>
        <v>0</v>
      </c>
      <c r="AJ2480" s="32">
        <f t="shared" si="6768"/>
        <v>0</v>
      </c>
      <c r="AK2480" s="32">
        <f t="shared" si="6769"/>
        <v>0</v>
      </c>
      <c r="AL2480" s="32">
        <f t="shared" si="6739"/>
        <v>2744.2663600000001</v>
      </c>
      <c r="AM2480" s="32">
        <f t="shared" si="6740"/>
        <v>27.632640000000265</v>
      </c>
    </row>
    <row r="2481" spans="2:40" ht="31.2" x14ac:dyDescent="0.3">
      <c r="B2481" s="30" t="s">
        <v>847</v>
      </c>
      <c r="C2481" s="30" t="s">
        <v>112</v>
      </c>
      <c r="D2481" s="30" t="s">
        <v>114</v>
      </c>
      <c r="E2481" s="15" t="str">
        <f t="shared" ref="E2481:E2544" si="6770">CONCATENATE(C2481,D2481)</f>
        <v>0503</v>
      </c>
      <c r="F2481" s="30" t="s">
        <v>806</v>
      </c>
      <c r="G2481" s="30" t="s">
        <v>50</v>
      </c>
      <c r="H2481" s="31" t="s">
        <v>51</v>
      </c>
      <c r="I2481" s="32">
        <f t="shared" si="6744"/>
        <v>2507.4</v>
      </c>
      <c r="J2481" s="32">
        <f t="shared" si="6745"/>
        <v>2507.4</v>
      </c>
      <c r="K2481" s="32">
        <f t="shared" si="6746"/>
        <v>2507.4</v>
      </c>
      <c r="L2481" s="32">
        <f t="shared" si="6747"/>
        <v>0</v>
      </c>
      <c r="M2481" s="32">
        <f t="shared" si="6748"/>
        <v>0</v>
      </c>
      <c r="N2481" s="32">
        <f t="shared" si="6749"/>
        <v>0</v>
      </c>
      <c r="O2481" s="32">
        <f t="shared" si="6750"/>
        <v>0</v>
      </c>
      <c r="P2481" s="32">
        <f t="shared" si="6751"/>
        <v>0</v>
      </c>
      <c r="Q2481" s="32">
        <f t="shared" si="6752"/>
        <v>0</v>
      </c>
      <c r="R2481" s="32">
        <f t="shared" si="6753"/>
        <v>264.49900000000002</v>
      </c>
      <c r="S2481" s="32">
        <f t="shared" si="6754"/>
        <v>0</v>
      </c>
      <c r="T2481" s="32">
        <f t="shared" si="6755"/>
        <v>0</v>
      </c>
      <c r="U2481" s="32">
        <v>0</v>
      </c>
      <c r="V2481" s="32">
        <f t="shared" ref="V2481:V2544" si="6771">I2481+L2481+U2481+T2481+S2481+R2481+Q2481+P2481+O2481</f>
        <v>2771.8990000000003</v>
      </c>
      <c r="W2481" s="32">
        <f t="shared" si="6756"/>
        <v>0</v>
      </c>
      <c r="X2481" s="32">
        <f t="shared" si="6757"/>
        <v>0</v>
      </c>
      <c r="Y2481" s="32">
        <f t="shared" si="6758"/>
        <v>0</v>
      </c>
      <c r="Z2481" s="32">
        <f t="shared" si="6759"/>
        <v>0</v>
      </c>
      <c r="AA2481" s="32">
        <f t="shared" si="6760"/>
        <v>0</v>
      </c>
      <c r="AB2481" s="32">
        <f t="shared" si="6761"/>
        <v>2103.8421600000001</v>
      </c>
      <c r="AC2481" s="33">
        <f t="shared" si="6762"/>
        <v>2744.2663600000001</v>
      </c>
      <c r="AD2481" s="33">
        <f t="shared" si="6763"/>
        <v>2740.2673399999999</v>
      </c>
      <c r="AE2481" s="34">
        <f t="shared" si="6738"/>
        <v>99.854277264835176</v>
      </c>
      <c r="AF2481" s="32">
        <f t="shared" si="6764"/>
        <v>2744.2663600000001</v>
      </c>
      <c r="AG2481" s="32">
        <f t="shared" si="6765"/>
        <v>0</v>
      </c>
      <c r="AH2481" s="32">
        <f t="shared" si="6766"/>
        <v>0</v>
      </c>
      <c r="AI2481" s="32">
        <f t="shared" si="6767"/>
        <v>0</v>
      </c>
      <c r="AJ2481" s="32">
        <f t="shared" si="6768"/>
        <v>0</v>
      </c>
      <c r="AK2481" s="32">
        <f t="shared" si="6769"/>
        <v>0</v>
      </c>
      <c r="AL2481" s="32">
        <f t="shared" si="6739"/>
        <v>2744.2663600000001</v>
      </c>
      <c r="AM2481" s="32">
        <f t="shared" si="6740"/>
        <v>27.632640000000265</v>
      </c>
    </row>
    <row r="2482" spans="2:40" ht="31.2" x14ac:dyDescent="0.3">
      <c r="B2482" s="30" t="s">
        <v>847</v>
      </c>
      <c r="C2482" s="30" t="s">
        <v>112</v>
      </c>
      <c r="D2482" s="30" t="s">
        <v>114</v>
      </c>
      <c r="E2482" s="15" t="str">
        <f t="shared" si="6770"/>
        <v>0503</v>
      </c>
      <c r="F2482" s="30" t="s">
        <v>806</v>
      </c>
      <c r="G2482" s="30" t="s">
        <v>52</v>
      </c>
      <c r="H2482" s="31" t="s">
        <v>53</v>
      </c>
      <c r="I2482" s="32">
        <v>2507.4</v>
      </c>
      <c r="J2482" s="32">
        <v>2507.4</v>
      </c>
      <c r="K2482" s="32">
        <v>2507.4</v>
      </c>
      <c r="L2482" s="32"/>
      <c r="M2482" s="32"/>
      <c r="N2482" s="32"/>
      <c r="O2482" s="32">
        <v>0</v>
      </c>
      <c r="P2482" s="32">
        <v>0</v>
      </c>
      <c r="Q2482" s="32">
        <v>0</v>
      </c>
      <c r="R2482" s="32">
        <f>666.932-402.433</f>
        <v>264.49900000000002</v>
      </c>
      <c r="S2482" s="32">
        <v>0</v>
      </c>
      <c r="T2482" s="32">
        <v>0</v>
      </c>
      <c r="U2482" s="32">
        <v>0</v>
      </c>
      <c r="V2482" s="32">
        <f t="shared" si="6771"/>
        <v>2771.8990000000003</v>
      </c>
      <c r="W2482" s="32"/>
      <c r="X2482" s="32"/>
      <c r="Y2482" s="32"/>
      <c r="Z2482" s="32"/>
      <c r="AA2482" s="32"/>
      <c r="AB2482" s="32">
        <v>2103.8421600000001</v>
      </c>
      <c r="AC2482" s="33">
        <v>2744.2663600000001</v>
      </c>
      <c r="AD2482" s="33">
        <v>2740.2673399999999</v>
      </c>
      <c r="AE2482" s="34">
        <f t="shared" si="6738"/>
        <v>99.854277264835176</v>
      </c>
      <c r="AF2482" s="32">
        <v>2744.2663600000001</v>
      </c>
      <c r="AG2482" s="32">
        <v>0</v>
      </c>
      <c r="AH2482" s="32">
        <v>0</v>
      </c>
      <c r="AI2482" s="32">
        <v>0</v>
      </c>
      <c r="AJ2482" s="32">
        <v>0</v>
      </c>
      <c r="AK2482" s="32">
        <v>0</v>
      </c>
      <c r="AL2482" s="32">
        <f t="shared" si="6739"/>
        <v>2744.2663600000001</v>
      </c>
      <c r="AM2482" s="32">
        <f t="shared" si="6740"/>
        <v>27.632640000000265</v>
      </c>
      <c r="AN2482" s="12"/>
    </row>
    <row r="2483" spans="2:40" ht="31.2" x14ac:dyDescent="0.3">
      <c r="B2483" s="30" t="s">
        <v>847</v>
      </c>
      <c r="C2483" s="30" t="s">
        <v>112</v>
      </c>
      <c r="D2483" s="30" t="s">
        <v>114</v>
      </c>
      <c r="E2483" s="15" t="str">
        <f t="shared" si="6770"/>
        <v>0503</v>
      </c>
      <c r="F2483" s="30" t="s">
        <v>808</v>
      </c>
      <c r="G2483" s="30"/>
      <c r="H2483" s="31" t="s">
        <v>809</v>
      </c>
      <c r="I2483" s="32">
        <f t="shared" ref="I2483:T2483" si="6772">I2489+I2484</f>
        <v>5440</v>
      </c>
      <c r="J2483" s="32">
        <f t="shared" si="6772"/>
        <v>0</v>
      </c>
      <c r="K2483" s="32">
        <f t="shared" si="6772"/>
        <v>0</v>
      </c>
      <c r="L2483" s="32">
        <f t="shared" si="6772"/>
        <v>4250</v>
      </c>
      <c r="M2483" s="32">
        <f t="shared" si="6772"/>
        <v>4250</v>
      </c>
      <c r="N2483" s="32">
        <f t="shared" si="6772"/>
        <v>4165</v>
      </c>
      <c r="O2483" s="32">
        <f t="shared" si="6772"/>
        <v>0</v>
      </c>
      <c r="P2483" s="32">
        <f t="shared" si="6772"/>
        <v>0</v>
      </c>
      <c r="Q2483" s="32">
        <f t="shared" si="6772"/>
        <v>0</v>
      </c>
      <c r="R2483" s="32">
        <f t="shared" si="6772"/>
        <v>0</v>
      </c>
      <c r="S2483" s="32">
        <f t="shared" si="6772"/>
        <v>0</v>
      </c>
      <c r="T2483" s="32">
        <f t="shared" si="6772"/>
        <v>0</v>
      </c>
      <c r="U2483" s="32">
        <v>0</v>
      </c>
      <c r="V2483" s="32">
        <f t="shared" si="6771"/>
        <v>9690</v>
      </c>
      <c r="W2483" s="32">
        <f t="shared" ref="W2483:AD2483" si="6773">W2489+W2484</f>
        <v>0</v>
      </c>
      <c r="X2483" s="32">
        <f t="shared" si="6773"/>
        <v>0</v>
      </c>
      <c r="Y2483" s="32">
        <f t="shared" si="6773"/>
        <v>0</v>
      </c>
      <c r="Z2483" s="32">
        <f t="shared" si="6773"/>
        <v>0</v>
      </c>
      <c r="AA2483" s="32">
        <f t="shared" si="6773"/>
        <v>0</v>
      </c>
      <c r="AB2483" s="32">
        <f t="shared" si="6773"/>
        <v>659.64359999999999</v>
      </c>
      <c r="AC2483" s="33">
        <f t="shared" si="6773"/>
        <v>6315.1063100000001</v>
      </c>
      <c r="AD2483" s="33">
        <f t="shared" si="6773"/>
        <v>6315.1063100000001</v>
      </c>
      <c r="AE2483" s="34">
        <f t="shared" si="6738"/>
        <v>100</v>
      </c>
      <c r="AF2483" s="32">
        <f t="shared" ref="AF2483:AK2483" si="6774">AF2489+AF2484</f>
        <v>17489.887559999999</v>
      </c>
      <c r="AG2483" s="32">
        <f t="shared" si="6774"/>
        <v>0</v>
      </c>
      <c r="AH2483" s="32">
        <f t="shared" si="6774"/>
        <v>0</v>
      </c>
      <c r="AI2483" s="32">
        <f t="shared" si="6774"/>
        <v>0</v>
      </c>
      <c r="AJ2483" s="32">
        <f t="shared" si="6774"/>
        <v>0</v>
      </c>
      <c r="AK2483" s="32">
        <f t="shared" si="6774"/>
        <v>0</v>
      </c>
      <c r="AL2483" s="32">
        <f t="shared" si="6739"/>
        <v>17489.887559999999</v>
      </c>
      <c r="AM2483" s="32">
        <f t="shared" si="6740"/>
        <v>-7799.8875599999992</v>
      </c>
    </row>
    <row r="2484" spans="2:40" ht="31.2" x14ac:dyDescent="0.3">
      <c r="B2484" s="30" t="s">
        <v>847</v>
      </c>
      <c r="C2484" s="30" t="s">
        <v>112</v>
      </c>
      <c r="D2484" s="30" t="s">
        <v>114</v>
      </c>
      <c r="E2484" s="15" t="str">
        <f t="shared" si="6770"/>
        <v>0503</v>
      </c>
      <c r="F2484" s="30" t="s">
        <v>810</v>
      </c>
      <c r="G2484" s="30"/>
      <c r="H2484" s="31" t="s">
        <v>811</v>
      </c>
      <c r="I2484" s="32">
        <f t="shared" ref="I2484:N2484" si="6775">I2487</f>
        <v>5440</v>
      </c>
      <c r="J2484" s="32">
        <f t="shared" si="6775"/>
        <v>0</v>
      </c>
      <c r="K2484" s="32">
        <f t="shared" si="6775"/>
        <v>0</v>
      </c>
      <c r="L2484" s="32">
        <f t="shared" si="6775"/>
        <v>4250</v>
      </c>
      <c r="M2484" s="32">
        <f t="shared" si="6775"/>
        <v>4250</v>
      </c>
      <c r="N2484" s="32">
        <f t="shared" si="6775"/>
        <v>4165</v>
      </c>
      <c r="O2484" s="32">
        <f>O2487+O2485</f>
        <v>0</v>
      </c>
      <c r="P2484" s="32">
        <f>P2487+P2485</f>
        <v>0</v>
      </c>
      <c r="Q2484" s="32">
        <f>Q2487</f>
        <v>0</v>
      </c>
      <c r="R2484" s="32">
        <f>R2487</f>
        <v>0</v>
      </c>
      <c r="S2484" s="32">
        <f>S2487</f>
        <v>0</v>
      </c>
      <c r="T2484" s="32">
        <f>T2487</f>
        <v>0</v>
      </c>
      <c r="U2484" s="32">
        <v>0</v>
      </c>
      <c r="V2484" s="32">
        <f t="shared" si="6771"/>
        <v>9690</v>
      </c>
      <c r="W2484" s="32">
        <f>W2487</f>
        <v>0</v>
      </c>
      <c r="X2484" s="32">
        <f>X2487</f>
        <v>0</v>
      </c>
      <c r="Y2484" s="32">
        <f>Y2487</f>
        <v>0</v>
      </c>
      <c r="Z2484" s="32">
        <f>Z2487</f>
        <v>0</v>
      </c>
      <c r="AA2484" s="32">
        <f>AA2487</f>
        <v>0</v>
      </c>
      <c r="AB2484" s="32">
        <f>AB2487+AB2485</f>
        <v>138.52516</v>
      </c>
      <c r="AC2484" s="33">
        <f>AC2487+AC2485</f>
        <v>540.57088999999996</v>
      </c>
      <c r="AD2484" s="33">
        <f>AD2487+AD2485</f>
        <v>540.57088999999996</v>
      </c>
      <c r="AE2484" s="34">
        <f t="shared" si="6738"/>
        <v>100</v>
      </c>
      <c r="AF2484" s="32">
        <f t="shared" ref="AF2484:AK2484" si="6776">AF2487+AF2485</f>
        <v>3686.8021699999999</v>
      </c>
      <c r="AG2484" s="32">
        <f t="shared" si="6776"/>
        <v>0</v>
      </c>
      <c r="AH2484" s="32">
        <f t="shared" si="6776"/>
        <v>0</v>
      </c>
      <c r="AI2484" s="32">
        <f t="shared" si="6776"/>
        <v>0</v>
      </c>
      <c r="AJ2484" s="32">
        <f t="shared" si="6776"/>
        <v>0</v>
      </c>
      <c r="AK2484" s="32">
        <f t="shared" si="6776"/>
        <v>0</v>
      </c>
      <c r="AL2484" s="32">
        <f t="shared" si="6739"/>
        <v>3686.8021699999999</v>
      </c>
      <c r="AM2484" s="32">
        <f t="shared" si="6740"/>
        <v>6003.1978300000001</v>
      </c>
    </row>
    <row r="2485" spans="2:40" ht="31.2" x14ac:dyDescent="0.3">
      <c r="B2485" s="30" t="s">
        <v>847</v>
      </c>
      <c r="C2485" s="30" t="s">
        <v>112</v>
      </c>
      <c r="D2485" s="30" t="s">
        <v>114</v>
      </c>
      <c r="E2485" s="15" t="str">
        <f t="shared" si="6770"/>
        <v>0503</v>
      </c>
      <c r="F2485" s="30" t="s">
        <v>810</v>
      </c>
      <c r="G2485" s="30" t="s">
        <v>174</v>
      </c>
      <c r="H2485" s="31" t="s">
        <v>175</v>
      </c>
      <c r="I2485" s="32"/>
      <c r="J2485" s="32"/>
      <c r="K2485" s="32"/>
      <c r="L2485" s="32"/>
      <c r="M2485" s="32"/>
      <c r="N2485" s="32"/>
      <c r="O2485" s="32">
        <f>O2486</f>
        <v>0</v>
      </c>
      <c r="P2485" s="32">
        <f>P2486</f>
        <v>0</v>
      </c>
      <c r="Q2485" s="32"/>
      <c r="R2485" s="32"/>
      <c r="S2485" s="32"/>
      <c r="T2485" s="32"/>
      <c r="U2485" s="32"/>
      <c r="V2485" s="32">
        <f t="shared" si="6771"/>
        <v>0</v>
      </c>
      <c r="W2485" s="32"/>
      <c r="X2485" s="32"/>
      <c r="Y2485" s="32"/>
      <c r="Z2485" s="32"/>
      <c r="AA2485" s="32"/>
      <c r="AB2485" s="32">
        <f>AB2486</f>
        <v>138.52516</v>
      </c>
      <c r="AC2485" s="33">
        <f>AC2486</f>
        <v>540.57088999999996</v>
      </c>
      <c r="AD2485" s="33">
        <f>AD2486</f>
        <v>540.57088999999996</v>
      </c>
      <c r="AE2485" s="34">
        <f t="shared" si="6738"/>
        <v>100</v>
      </c>
      <c r="AF2485" s="32">
        <f t="shared" ref="AF2485:AK2485" si="6777">AF2486</f>
        <v>840.57187999999996</v>
      </c>
      <c r="AG2485" s="32">
        <f t="shared" si="6777"/>
        <v>0</v>
      </c>
      <c r="AH2485" s="32">
        <f t="shared" si="6777"/>
        <v>0</v>
      </c>
      <c r="AI2485" s="32">
        <f t="shared" si="6777"/>
        <v>0</v>
      </c>
      <c r="AJ2485" s="32">
        <f t="shared" si="6777"/>
        <v>0</v>
      </c>
      <c r="AK2485" s="32">
        <f t="shared" si="6777"/>
        <v>0</v>
      </c>
      <c r="AL2485" s="32">
        <f t="shared" si="6739"/>
        <v>840.57187999999996</v>
      </c>
      <c r="AM2485" s="32">
        <f t="shared" si="6740"/>
        <v>-840.57187999999996</v>
      </c>
    </row>
    <row r="2486" spans="2:40" ht="62.4" x14ac:dyDescent="0.3">
      <c r="B2486" s="30" t="s">
        <v>847</v>
      </c>
      <c r="C2486" s="30" t="s">
        <v>112</v>
      </c>
      <c r="D2486" s="30" t="s">
        <v>114</v>
      </c>
      <c r="E2486" s="15" t="str">
        <f t="shared" si="6770"/>
        <v>0503</v>
      </c>
      <c r="F2486" s="30" t="s">
        <v>810</v>
      </c>
      <c r="G2486" s="30" t="s">
        <v>370</v>
      </c>
      <c r="H2486" s="31" t="s">
        <v>371</v>
      </c>
      <c r="I2486" s="32"/>
      <c r="J2486" s="32"/>
      <c r="K2486" s="32"/>
      <c r="L2486" s="32"/>
      <c r="M2486" s="32"/>
      <c r="N2486" s="32"/>
      <c r="O2486" s="32">
        <v>0</v>
      </c>
      <c r="P2486" s="32">
        <v>0</v>
      </c>
      <c r="Q2486" s="32"/>
      <c r="R2486" s="32"/>
      <c r="S2486" s="32"/>
      <c r="T2486" s="32"/>
      <c r="U2486" s="32"/>
      <c r="V2486" s="32">
        <f t="shared" si="6771"/>
        <v>0</v>
      </c>
      <c r="W2486" s="32"/>
      <c r="X2486" s="32"/>
      <c r="Y2486" s="32"/>
      <c r="Z2486" s="32"/>
      <c r="AA2486" s="32"/>
      <c r="AB2486" s="32">
        <v>138.52516</v>
      </c>
      <c r="AC2486" s="33">
        <v>540.57088999999996</v>
      </c>
      <c r="AD2486" s="33">
        <v>540.57088999999996</v>
      </c>
      <c r="AE2486" s="34">
        <f t="shared" si="6738"/>
        <v>100</v>
      </c>
      <c r="AF2486" s="32">
        <v>840.57187999999996</v>
      </c>
      <c r="AG2486" s="32">
        <v>0</v>
      </c>
      <c r="AH2486" s="32">
        <v>0</v>
      </c>
      <c r="AI2486" s="32">
        <v>0</v>
      </c>
      <c r="AJ2486" s="32">
        <v>0</v>
      </c>
      <c r="AK2486" s="32">
        <v>0</v>
      </c>
      <c r="AL2486" s="32">
        <f t="shared" si="6739"/>
        <v>840.57187999999996</v>
      </c>
      <c r="AM2486" s="32">
        <f t="shared" si="6740"/>
        <v>-840.57187999999996</v>
      </c>
    </row>
    <row r="2487" spans="2:40" ht="15.6" hidden="1" customHeight="1" x14ac:dyDescent="0.3">
      <c r="B2487" s="30" t="s">
        <v>847</v>
      </c>
      <c r="C2487" s="30" t="s">
        <v>112</v>
      </c>
      <c r="D2487" s="30" t="s">
        <v>114</v>
      </c>
      <c r="E2487" s="15" t="str">
        <f t="shared" si="6770"/>
        <v>0503</v>
      </c>
      <c r="F2487" s="30" t="s">
        <v>810</v>
      </c>
      <c r="G2487" s="30" t="s">
        <v>56</v>
      </c>
      <c r="H2487" s="31" t="s">
        <v>57</v>
      </c>
      <c r="I2487" s="32">
        <f t="shared" ref="I2487:T2487" si="6778">I2488</f>
        <v>5440</v>
      </c>
      <c r="J2487" s="32">
        <f t="shared" si="6778"/>
        <v>0</v>
      </c>
      <c r="K2487" s="32">
        <f t="shared" si="6778"/>
        <v>0</v>
      </c>
      <c r="L2487" s="32">
        <f t="shared" si="6778"/>
        <v>4250</v>
      </c>
      <c r="M2487" s="32">
        <f t="shared" si="6778"/>
        <v>4250</v>
      </c>
      <c r="N2487" s="32">
        <f t="shared" si="6778"/>
        <v>4165</v>
      </c>
      <c r="O2487" s="32">
        <f t="shared" si="6778"/>
        <v>0</v>
      </c>
      <c r="P2487" s="32">
        <f t="shared" si="6778"/>
        <v>0</v>
      </c>
      <c r="Q2487" s="32">
        <f t="shared" si="6778"/>
        <v>0</v>
      </c>
      <c r="R2487" s="32">
        <f t="shared" si="6778"/>
        <v>0</v>
      </c>
      <c r="S2487" s="32">
        <f t="shared" si="6778"/>
        <v>0</v>
      </c>
      <c r="T2487" s="32">
        <f t="shared" si="6778"/>
        <v>0</v>
      </c>
      <c r="U2487" s="32">
        <v>0</v>
      </c>
      <c r="V2487" s="32">
        <f t="shared" si="6771"/>
        <v>9690</v>
      </c>
      <c r="W2487" s="32">
        <f t="shared" ref="W2487:AD2487" si="6779">W2488</f>
        <v>0</v>
      </c>
      <c r="X2487" s="32">
        <f t="shared" si="6779"/>
        <v>0</v>
      </c>
      <c r="Y2487" s="32">
        <f t="shared" si="6779"/>
        <v>0</v>
      </c>
      <c r="Z2487" s="32">
        <f t="shared" si="6779"/>
        <v>0</v>
      </c>
      <c r="AA2487" s="32">
        <f t="shared" si="6779"/>
        <v>0</v>
      </c>
      <c r="AB2487" s="32">
        <f t="shared" si="6779"/>
        <v>0</v>
      </c>
      <c r="AC2487" s="33">
        <f t="shared" si="6779"/>
        <v>0</v>
      </c>
      <c r="AD2487" s="33">
        <f t="shared" si="6779"/>
        <v>0</v>
      </c>
      <c r="AE2487" s="34" t="e">
        <f t="shared" si="6738"/>
        <v>#DIV/0!</v>
      </c>
      <c r="AF2487" s="32">
        <f t="shared" ref="AF2487:AK2487" si="6780">AF2488</f>
        <v>2846.23029</v>
      </c>
      <c r="AG2487" s="32">
        <f t="shared" si="6780"/>
        <v>0</v>
      </c>
      <c r="AH2487" s="32">
        <f t="shared" si="6780"/>
        <v>0</v>
      </c>
      <c r="AI2487" s="32">
        <f t="shared" si="6780"/>
        <v>0</v>
      </c>
      <c r="AJ2487" s="32">
        <f t="shared" si="6780"/>
        <v>0</v>
      </c>
      <c r="AK2487" s="32">
        <f t="shared" si="6780"/>
        <v>0</v>
      </c>
      <c r="AL2487" s="32">
        <f t="shared" si="6739"/>
        <v>2846.23029</v>
      </c>
      <c r="AM2487" s="32">
        <f t="shared" si="6740"/>
        <v>6843.7697100000005</v>
      </c>
      <c r="AN2487" s="12" t="s">
        <v>35</v>
      </c>
    </row>
    <row r="2488" spans="2:40" ht="62.4" hidden="1" customHeight="1" x14ac:dyDescent="0.3">
      <c r="B2488" s="30" t="s">
        <v>847</v>
      </c>
      <c r="C2488" s="30" t="s">
        <v>112</v>
      </c>
      <c r="D2488" s="30" t="s">
        <v>114</v>
      </c>
      <c r="E2488" s="15" t="str">
        <f t="shared" si="6770"/>
        <v>0503</v>
      </c>
      <c r="F2488" s="30" t="s">
        <v>810</v>
      </c>
      <c r="G2488" s="30" t="s">
        <v>472</v>
      </c>
      <c r="H2488" s="31" t="s">
        <v>473</v>
      </c>
      <c r="I2488" s="32">
        <v>5440</v>
      </c>
      <c r="J2488" s="32"/>
      <c r="K2488" s="32"/>
      <c r="L2488" s="32">
        <v>4250</v>
      </c>
      <c r="M2488" s="32">
        <v>4250</v>
      </c>
      <c r="N2488" s="32">
        <v>4165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2">
        <v>0</v>
      </c>
      <c r="V2488" s="32">
        <f t="shared" si="6771"/>
        <v>9690</v>
      </c>
      <c r="W2488" s="32"/>
      <c r="X2488" s="32"/>
      <c r="Y2488" s="32"/>
      <c r="Z2488" s="32"/>
      <c r="AA2488" s="32"/>
      <c r="AB2488" s="32">
        <v>0</v>
      </c>
      <c r="AC2488" s="33">
        <v>0</v>
      </c>
      <c r="AD2488" s="33">
        <v>0</v>
      </c>
      <c r="AE2488" s="34" t="e">
        <f t="shared" si="6738"/>
        <v>#DIV/0!</v>
      </c>
      <c r="AF2488" s="32">
        <v>2846.23029</v>
      </c>
      <c r="AG2488" s="32">
        <v>0</v>
      </c>
      <c r="AH2488" s="32">
        <v>0</v>
      </c>
      <c r="AI2488" s="32">
        <v>0</v>
      </c>
      <c r="AJ2488" s="32">
        <v>0</v>
      </c>
      <c r="AK2488" s="32">
        <v>0</v>
      </c>
      <c r="AL2488" s="32">
        <f t="shared" si="6739"/>
        <v>2846.23029</v>
      </c>
      <c r="AM2488" s="32">
        <f t="shared" si="6740"/>
        <v>6843.7697100000005</v>
      </c>
      <c r="AN2488" s="12" t="s">
        <v>35</v>
      </c>
    </row>
    <row r="2489" spans="2:40" x14ac:dyDescent="0.3">
      <c r="B2489" s="30" t="s">
        <v>847</v>
      </c>
      <c r="C2489" s="30" t="s">
        <v>112</v>
      </c>
      <c r="D2489" s="30" t="s">
        <v>114</v>
      </c>
      <c r="E2489" s="15" t="str">
        <f t="shared" si="6770"/>
        <v>0503</v>
      </c>
      <c r="F2489" s="30" t="s">
        <v>812</v>
      </c>
      <c r="G2489" s="30"/>
      <c r="H2489" s="31" t="s">
        <v>264</v>
      </c>
      <c r="I2489" s="32">
        <f t="shared" ref="I2489:N2489" si="6781">I2492</f>
        <v>0</v>
      </c>
      <c r="J2489" s="32">
        <f t="shared" si="6781"/>
        <v>0</v>
      </c>
      <c r="K2489" s="32">
        <f t="shared" si="6781"/>
        <v>0</v>
      </c>
      <c r="L2489" s="32">
        <f t="shared" si="6781"/>
        <v>0</v>
      </c>
      <c r="M2489" s="32">
        <f t="shared" si="6781"/>
        <v>0</v>
      </c>
      <c r="N2489" s="32">
        <f t="shared" si="6781"/>
        <v>0</v>
      </c>
      <c r="O2489" s="32">
        <f>O2492+O2490</f>
        <v>0</v>
      </c>
      <c r="P2489" s="32">
        <f>P2492+P2490</f>
        <v>0</v>
      </c>
      <c r="Q2489" s="32">
        <f>Q2492</f>
        <v>0</v>
      </c>
      <c r="R2489" s="32">
        <f>R2492</f>
        <v>0</v>
      </c>
      <c r="S2489" s="32">
        <f>S2492</f>
        <v>0</v>
      </c>
      <c r="T2489" s="32">
        <f>T2492</f>
        <v>0</v>
      </c>
      <c r="U2489" s="32">
        <v>0</v>
      </c>
      <c r="V2489" s="32">
        <f t="shared" si="6771"/>
        <v>0</v>
      </c>
      <c r="W2489" s="32">
        <f>W2492</f>
        <v>0</v>
      </c>
      <c r="X2489" s="32">
        <f>X2492</f>
        <v>0</v>
      </c>
      <c r="Y2489" s="32">
        <f>Y2492</f>
        <v>0</v>
      </c>
      <c r="Z2489" s="32">
        <f>Z2492</f>
        <v>0</v>
      </c>
      <c r="AA2489" s="32">
        <f>AA2492</f>
        <v>0</v>
      </c>
      <c r="AB2489" s="32">
        <f>AB2492+AB2490</f>
        <v>521.11843999999996</v>
      </c>
      <c r="AC2489" s="33">
        <f>AC2492+AC2490</f>
        <v>5774.5354200000002</v>
      </c>
      <c r="AD2489" s="33">
        <f>AD2492+AD2490</f>
        <v>5774.5354200000002</v>
      </c>
      <c r="AE2489" s="34">
        <f t="shared" si="6738"/>
        <v>100</v>
      </c>
      <c r="AF2489" s="32">
        <f t="shared" ref="AF2489:AK2489" si="6782">AF2492+AF2490</f>
        <v>13803.08539</v>
      </c>
      <c r="AG2489" s="32">
        <f t="shared" si="6782"/>
        <v>0</v>
      </c>
      <c r="AH2489" s="32">
        <f t="shared" si="6782"/>
        <v>0</v>
      </c>
      <c r="AI2489" s="32">
        <f t="shared" si="6782"/>
        <v>0</v>
      </c>
      <c r="AJ2489" s="32">
        <f t="shared" si="6782"/>
        <v>0</v>
      </c>
      <c r="AK2489" s="32">
        <f t="shared" si="6782"/>
        <v>0</v>
      </c>
      <c r="AL2489" s="32">
        <f t="shared" si="6739"/>
        <v>13803.08539</v>
      </c>
      <c r="AM2489" s="32">
        <f t="shared" si="6740"/>
        <v>-13803.08539</v>
      </c>
    </row>
    <row r="2490" spans="2:40" ht="31.2" x14ac:dyDescent="0.3">
      <c r="B2490" s="30" t="s">
        <v>847</v>
      </c>
      <c r="C2490" s="30" t="s">
        <v>112</v>
      </c>
      <c r="D2490" s="30" t="s">
        <v>114</v>
      </c>
      <c r="E2490" s="15" t="str">
        <f t="shared" si="6770"/>
        <v>0503</v>
      </c>
      <c r="F2490" s="30" t="s">
        <v>812</v>
      </c>
      <c r="G2490" s="30" t="s">
        <v>174</v>
      </c>
      <c r="H2490" s="31" t="s">
        <v>175</v>
      </c>
      <c r="I2490" s="32"/>
      <c r="J2490" s="32"/>
      <c r="K2490" s="32"/>
      <c r="L2490" s="32"/>
      <c r="M2490" s="32"/>
      <c r="N2490" s="32"/>
      <c r="O2490" s="32">
        <f>O2491</f>
        <v>0</v>
      </c>
      <c r="P2490" s="32">
        <f>P2491</f>
        <v>0</v>
      </c>
      <c r="Q2490" s="32"/>
      <c r="R2490" s="32"/>
      <c r="S2490" s="32"/>
      <c r="T2490" s="32"/>
      <c r="U2490" s="32"/>
      <c r="V2490" s="32">
        <f t="shared" si="6771"/>
        <v>0</v>
      </c>
      <c r="W2490" s="32"/>
      <c r="X2490" s="32"/>
      <c r="Y2490" s="32"/>
      <c r="Z2490" s="32"/>
      <c r="AA2490" s="32"/>
      <c r="AB2490" s="32">
        <f>AB2491</f>
        <v>521.11843999999996</v>
      </c>
      <c r="AC2490" s="33">
        <f>AC2491</f>
        <v>2912.0677999999998</v>
      </c>
      <c r="AD2490" s="33">
        <f>AD2491</f>
        <v>2912.0677999999998</v>
      </c>
      <c r="AE2490" s="34">
        <f t="shared" si="6738"/>
        <v>100</v>
      </c>
      <c r="AF2490" s="32">
        <f t="shared" ref="AF2490:AK2490" si="6783">AF2491</f>
        <v>3633.5772499999998</v>
      </c>
      <c r="AG2490" s="32">
        <f t="shared" si="6783"/>
        <v>0</v>
      </c>
      <c r="AH2490" s="32">
        <f t="shared" si="6783"/>
        <v>0</v>
      </c>
      <c r="AI2490" s="32">
        <f t="shared" si="6783"/>
        <v>0</v>
      </c>
      <c r="AJ2490" s="32">
        <f t="shared" si="6783"/>
        <v>0</v>
      </c>
      <c r="AK2490" s="32">
        <f t="shared" si="6783"/>
        <v>0</v>
      </c>
      <c r="AL2490" s="32">
        <f t="shared" si="6739"/>
        <v>3633.5772499999998</v>
      </c>
      <c r="AM2490" s="32">
        <f t="shared" si="6740"/>
        <v>-3633.5772499999998</v>
      </c>
    </row>
    <row r="2491" spans="2:40" ht="62.4" x14ac:dyDescent="0.3">
      <c r="B2491" s="30" t="s">
        <v>847</v>
      </c>
      <c r="C2491" s="30" t="s">
        <v>112</v>
      </c>
      <c r="D2491" s="30" t="s">
        <v>114</v>
      </c>
      <c r="E2491" s="15" t="str">
        <f t="shared" si="6770"/>
        <v>0503</v>
      </c>
      <c r="F2491" s="30" t="s">
        <v>812</v>
      </c>
      <c r="G2491" s="30" t="s">
        <v>370</v>
      </c>
      <c r="H2491" s="31" t="s">
        <v>371</v>
      </c>
      <c r="I2491" s="32"/>
      <c r="J2491" s="32"/>
      <c r="K2491" s="32"/>
      <c r="L2491" s="32"/>
      <c r="M2491" s="32"/>
      <c r="N2491" s="32"/>
      <c r="O2491" s="32">
        <v>0</v>
      </c>
      <c r="P2491" s="32">
        <v>0</v>
      </c>
      <c r="Q2491" s="32"/>
      <c r="R2491" s="32"/>
      <c r="S2491" s="32"/>
      <c r="T2491" s="32"/>
      <c r="U2491" s="32"/>
      <c r="V2491" s="32">
        <f t="shared" si="6771"/>
        <v>0</v>
      </c>
      <c r="W2491" s="32"/>
      <c r="X2491" s="32"/>
      <c r="Y2491" s="32"/>
      <c r="Z2491" s="32"/>
      <c r="AA2491" s="32"/>
      <c r="AB2491" s="32">
        <v>521.11843999999996</v>
      </c>
      <c r="AC2491" s="33">
        <v>2912.0677999999998</v>
      </c>
      <c r="AD2491" s="33">
        <v>2912.0677999999998</v>
      </c>
      <c r="AE2491" s="34">
        <f t="shared" si="6738"/>
        <v>100</v>
      </c>
      <c r="AF2491" s="32">
        <v>3633.5772499999998</v>
      </c>
      <c r="AG2491" s="32">
        <v>0</v>
      </c>
      <c r="AH2491" s="32">
        <v>0</v>
      </c>
      <c r="AI2491" s="32">
        <v>0</v>
      </c>
      <c r="AJ2491" s="32">
        <v>0</v>
      </c>
      <c r="AK2491" s="32">
        <v>0</v>
      </c>
      <c r="AL2491" s="32">
        <f t="shared" si="6739"/>
        <v>3633.5772499999998</v>
      </c>
      <c r="AM2491" s="32">
        <f t="shared" si="6740"/>
        <v>-3633.5772499999998</v>
      </c>
    </row>
    <row r="2492" spans="2:40" x14ac:dyDescent="0.3">
      <c r="B2492" s="30" t="s">
        <v>847</v>
      </c>
      <c r="C2492" s="30" t="s">
        <v>112</v>
      </c>
      <c r="D2492" s="30" t="s">
        <v>114</v>
      </c>
      <c r="E2492" s="15" t="str">
        <f t="shared" si="6770"/>
        <v>0503</v>
      </c>
      <c r="F2492" s="30" t="s">
        <v>812</v>
      </c>
      <c r="G2492" s="30" t="s">
        <v>56</v>
      </c>
      <c r="H2492" s="31" t="s">
        <v>57</v>
      </c>
      <c r="I2492" s="32">
        <f t="shared" ref="I2492:T2492" si="6784">I2493</f>
        <v>0</v>
      </c>
      <c r="J2492" s="32">
        <f t="shared" si="6784"/>
        <v>0</v>
      </c>
      <c r="K2492" s="32">
        <f t="shared" si="6784"/>
        <v>0</v>
      </c>
      <c r="L2492" s="32">
        <f t="shared" si="6784"/>
        <v>0</v>
      </c>
      <c r="M2492" s="32">
        <f t="shared" si="6784"/>
        <v>0</v>
      </c>
      <c r="N2492" s="32">
        <f t="shared" si="6784"/>
        <v>0</v>
      </c>
      <c r="O2492" s="32">
        <f t="shared" si="6784"/>
        <v>0</v>
      </c>
      <c r="P2492" s="32">
        <f t="shared" si="6784"/>
        <v>0</v>
      </c>
      <c r="Q2492" s="32">
        <f t="shared" si="6784"/>
        <v>0</v>
      </c>
      <c r="R2492" s="32">
        <f t="shared" si="6784"/>
        <v>0</v>
      </c>
      <c r="S2492" s="32">
        <f t="shared" si="6784"/>
        <v>0</v>
      </c>
      <c r="T2492" s="32">
        <f t="shared" si="6784"/>
        <v>0</v>
      </c>
      <c r="U2492" s="32">
        <v>0</v>
      </c>
      <c r="V2492" s="32">
        <f t="shared" si="6771"/>
        <v>0</v>
      </c>
      <c r="W2492" s="32">
        <f t="shared" ref="W2492:AD2492" si="6785">W2493</f>
        <v>0</v>
      </c>
      <c r="X2492" s="32">
        <f t="shared" si="6785"/>
        <v>0</v>
      </c>
      <c r="Y2492" s="32">
        <f t="shared" si="6785"/>
        <v>0</v>
      </c>
      <c r="Z2492" s="32">
        <f t="shared" si="6785"/>
        <v>0</v>
      </c>
      <c r="AA2492" s="32">
        <f t="shared" si="6785"/>
        <v>0</v>
      </c>
      <c r="AB2492" s="32">
        <f t="shared" si="6785"/>
        <v>0</v>
      </c>
      <c r="AC2492" s="33">
        <f t="shared" si="6785"/>
        <v>2862.4676199999999</v>
      </c>
      <c r="AD2492" s="33">
        <f t="shared" si="6785"/>
        <v>2862.4676199999999</v>
      </c>
      <c r="AE2492" s="34">
        <f t="shared" si="6738"/>
        <v>100</v>
      </c>
      <c r="AF2492" s="32">
        <f t="shared" ref="AF2492:AK2492" si="6786">AF2493</f>
        <v>10169.50814</v>
      </c>
      <c r="AG2492" s="32">
        <f t="shared" si="6786"/>
        <v>0</v>
      </c>
      <c r="AH2492" s="32">
        <f t="shared" si="6786"/>
        <v>0</v>
      </c>
      <c r="AI2492" s="32">
        <f t="shared" si="6786"/>
        <v>0</v>
      </c>
      <c r="AJ2492" s="32">
        <f t="shared" si="6786"/>
        <v>0</v>
      </c>
      <c r="AK2492" s="32">
        <f t="shared" si="6786"/>
        <v>0</v>
      </c>
      <c r="AL2492" s="32">
        <f t="shared" si="6739"/>
        <v>10169.50814</v>
      </c>
      <c r="AM2492" s="32">
        <f t="shared" si="6740"/>
        <v>-10169.50814</v>
      </c>
    </row>
    <row r="2493" spans="2:40" ht="62.4" x14ac:dyDescent="0.3">
      <c r="B2493" s="30" t="s">
        <v>847</v>
      </c>
      <c r="C2493" s="30" t="s">
        <v>112</v>
      </c>
      <c r="D2493" s="30" t="s">
        <v>114</v>
      </c>
      <c r="E2493" s="15" t="str">
        <f t="shared" si="6770"/>
        <v>0503</v>
      </c>
      <c r="F2493" s="30" t="s">
        <v>812</v>
      </c>
      <c r="G2493" s="30" t="s">
        <v>472</v>
      </c>
      <c r="H2493" s="31" t="s">
        <v>473</v>
      </c>
      <c r="I2493" s="32"/>
      <c r="J2493" s="32"/>
      <c r="K2493" s="32"/>
      <c r="L2493" s="32"/>
      <c r="M2493" s="32"/>
      <c r="N2493" s="32"/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2">
        <v>0</v>
      </c>
      <c r="V2493" s="32">
        <f t="shared" si="6771"/>
        <v>0</v>
      </c>
      <c r="W2493" s="32"/>
      <c r="X2493" s="32"/>
      <c r="Y2493" s="32"/>
      <c r="Z2493" s="32"/>
      <c r="AA2493" s="32"/>
      <c r="AB2493" s="32">
        <v>0</v>
      </c>
      <c r="AC2493" s="33">
        <v>2862.4676199999999</v>
      </c>
      <c r="AD2493" s="33">
        <v>2862.4676199999999</v>
      </c>
      <c r="AE2493" s="34">
        <f t="shared" si="6738"/>
        <v>100</v>
      </c>
      <c r="AF2493" s="32">
        <v>10169.50814</v>
      </c>
      <c r="AG2493" s="32">
        <v>0</v>
      </c>
      <c r="AH2493" s="32">
        <v>0</v>
      </c>
      <c r="AI2493" s="32">
        <v>0</v>
      </c>
      <c r="AJ2493" s="32">
        <v>0</v>
      </c>
      <c r="AK2493" s="32">
        <v>0</v>
      </c>
      <c r="AL2493" s="32">
        <f t="shared" si="6739"/>
        <v>10169.50814</v>
      </c>
      <c r="AM2493" s="32">
        <f t="shared" si="6740"/>
        <v>-10169.50814</v>
      </c>
      <c r="AN2493" s="12"/>
    </row>
    <row r="2494" spans="2:40" ht="31.2" x14ac:dyDescent="0.3">
      <c r="B2494" s="30" t="s">
        <v>847</v>
      </c>
      <c r="C2494" s="30" t="s">
        <v>112</v>
      </c>
      <c r="D2494" s="30" t="s">
        <v>114</v>
      </c>
      <c r="E2494" s="15" t="str">
        <f t="shared" si="6770"/>
        <v>0503</v>
      </c>
      <c r="F2494" s="30" t="s">
        <v>78</v>
      </c>
      <c r="G2494" s="30"/>
      <c r="H2494" s="31" t="s">
        <v>79</v>
      </c>
      <c r="I2494" s="32">
        <f t="shared" ref="I2494:I2501" si="6787">I2495</f>
        <v>0</v>
      </c>
      <c r="J2494" s="32">
        <f t="shared" ref="J2494:J2501" si="6788">J2495</f>
        <v>0</v>
      </c>
      <c r="K2494" s="32">
        <f t="shared" ref="K2494:K2501" si="6789">K2495</f>
        <v>0</v>
      </c>
      <c r="L2494" s="32">
        <f t="shared" ref="L2494:L2501" si="6790">L2495</f>
        <v>0</v>
      </c>
      <c r="M2494" s="32">
        <f t="shared" ref="M2494:M2501" si="6791">M2495</f>
        <v>0</v>
      </c>
      <c r="N2494" s="32">
        <f t="shared" ref="N2494:N2501" si="6792">N2495</f>
        <v>0</v>
      </c>
      <c r="O2494" s="32">
        <f t="shared" ref="O2494:O2496" si="6793">O2495</f>
        <v>0</v>
      </c>
      <c r="P2494" s="32">
        <f t="shared" ref="P2494:P2496" si="6794">P2495</f>
        <v>0</v>
      </c>
      <c r="Q2494" s="32">
        <f t="shared" ref="Q2494:Q2496" si="6795">Q2495</f>
        <v>0</v>
      </c>
      <c r="R2494" s="32">
        <f t="shared" ref="R2494:R2496" si="6796">R2495</f>
        <v>0</v>
      </c>
      <c r="S2494" s="32">
        <f t="shared" ref="S2494:S2496" si="6797">S2495</f>
        <v>0</v>
      </c>
      <c r="T2494" s="32">
        <f t="shared" ref="T2494:T2496" si="6798">T2495</f>
        <v>0</v>
      </c>
      <c r="U2494" s="32">
        <v>0</v>
      </c>
      <c r="V2494" s="32">
        <f t="shared" si="6771"/>
        <v>0</v>
      </c>
      <c r="W2494" s="32">
        <f t="shared" ref="W2494:W2496" si="6799">W2495</f>
        <v>0</v>
      </c>
      <c r="X2494" s="32">
        <f t="shared" ref="X2494:X2496" si="6800">X2495</f>
        <v>0</v>
      </c>
      <c r="Y2494" s="32">
        <f t="shared" ref="Y2494:Y2496" si="6801">Y2495</f>
        <v>0</v>
      </c>
      <c r="Z2494" s="32">
        <f t="shared" ref="Z2494:Z2496" si="6802">Z2495</f>
        <v>0</v>
      </c>
      <c r="AA2494" s="32">
        <f t="shared" ref="AA2494:AA2496" si="6803">AA2495</f>
        <v>0</v>
      </c>
      <c r="AB2494" s="32">
        <f t="shared" ref="AB2494:AB2496" si="6804">AB2495</f>
        <v>0</v>
      </c>
      <c r="AC2494" s="33">
        <f t="shared" ref="AC2494:AC2496" si="6805">AC2495</f>
        <v>655</v>
      </c>
      <c r="AD2494" s="33">
        <f t="shared" ref="AD2494:AD2496" si="6806">AD2495</f>
        <v>605</v>
      </c>
      <c r="AE2494" s="34">
        <f t="shared" si="6738"/>
        <v>92.36641221374046</v>
      </c>
      <c r="AF2494" s="32">
        <f t="shared" ref="AF2494:AF2496" si="6807">AF2495</f>
        <v>655</v>
      </c>
      <c r="AG2494" s="32">
        <f t="shared" ref="AG2494:AG2496" si="6808">AG2495</f>
        <v>0</v>
      </c>
      <c r="AH2494" s="32">
        <f t="shared" ref="AH2494:AH2496" si="6809">AH2495</f>
        <v>0</v>
      </c>
      <c r="AI2494" s="32">
        <f t="shared" ref="AI2494:AI2496" si="6810">AI2495</f>
        <v>0</v>
      </c>
      <c r="AJ2494" s="32">
        <f t="shared" ref="AJ2494:AJ2496" si="6811">AJ2495</f>
        <v>0</v>
      </c>
      <c r="AK2494" s="32">
        <f t="shared" ref="AK2494:AK2496" si="6812">AK2495</f>
        <v>0</v>
      </c>
      <c r="AL2494" s="32">
        <f t="shared" si="6739"/>
        <v>655</v>
      </c>
      <c r="AM2494" s="32">
        <f t="shared" si="6740"/>
        <v>-655</v>
      </c>
      <c r="AN2494" s="12"/>
    </row>
    <row r="2495" spans="2:40" ht="46.8" x14ac:dyDescent="0.3">
      <c r="B2495" s="30" t="s">
        <v>847</v>
      </c>
      <c r="C2495" s="30" t="s">
        <v>112</v>
      </c>
      <c r="D2495" s="30" t="s">
        <v>114</v>
      </c>
      <c r="E2495" s="15" t="str">
        <f t="shared" si="6770"/>
        <v>0503</v>
      </c>
      <c r="F2495" s="30" t="s">
        <v>378</v>
      </c>
      <c r="G2495" s="30"/>
      <c r="H2495" s="31" t="s">
        <v>379</v>
      </c>
      <c r="I2495" s="32">
        <f t="shared" si="6787"/>
        <v>0</v>
      </c>
      <c r="J2495" s="32">
        <f t="shared" si="6788"/>
        <v>0</v>
      </c>
      <c r="K2495" s="32">
        <f t="shared" si="6789"/>
        <v>0</v>
      </c>
      <c r="L2495" s="32">
        <f t="shared" si="6790"/>
        <v>0</v>
      </c>
      <c r="M2495" s="32">
        <f t="shared" si="6791"/>
        <v>0</v>
      </c>
      <c r="N2495" s="32">
        <f t="shared" si="6792"/>
        <v>0</v>
      </c>
      <c r="O2495" s="32">
        <f t="shared" si="6793"/>
        <v>0</v>
      </c>
      <c r="P2495" s="32">
        <f t="shared" si="6794"/>
        <v>0</v>
      </c>
      <c r="Q2495" s="32">
        <f t="shared" si="6795"/>
        <v>0</v>
      </c>
      <c r="R2495" s="32">
        <f t="shared" si="6796"/>
        <v>0</v>
      </c>
      <c r="S2495" s="32">
        <f t="shared" si="6797"/>
        <v>0</v>
      </c>
      <c r="T2495" s="32">
        <f t="shared" si="6798"/>
        <v>0</v>
      </c>
      <c r="U2495" s="32">
        <v>0</v>
      </c>
      <c r="V2495" s="32">
        <f t="shared" si="6771"/>
        <v>0</v>
      </c>
      <c r="W2495" s="32">
        <f t="shared" si="6799"/>
        <v>0</v>
      </c>
      <c r="X2495" s="32">
        <f t="shared" si="6800"/>
        <v>0</v>
      </c>
      <c r="Y2495" s="32">
        <f t="shared" si="6801"/>
        <v>0</v>
      </c>
      <c r="Z2495" s="32">
        <f t="shared" si="6802"/>
        <v>0</v>
      </c>
      <c r="AA2495" s="32">
        <f t="shared" si="6803"/>
        <v>0</v>
      </c>
      <c r="AB2495" s="32">
        <f t="shared" si="6804"/>
        <v>0</v>
      </c>
      <c r="AC2495" s="33">
        <f t="shared" si="6805"/>
        <v>655</v>
      </c>
      <c r="AD2495" s="33">
        <f t="shared" si="6806"/>
        <v>605</v>
      </c>
      <c r="AE2495" s="34">
        <f t="shared" si="6738"/>
        <v>92.36641221374046</v>
      </c>
      <c r="AF2495" s="32">
        <f t="shared" si="6807"/>
        <v>655</v>
      </c>
      <c r="AG2495" s="32">
        <f t="shared" si="6808"/>
        <v>0</v>
      </c>
      <c r="AH2495" s="32">
        <f t="shared" si="6809"/>
        <v>0</v>
      </c>
      <c r="AI2495" s="32">
        <f t="shared" si="6810"/>
        <v>0</v>
      </c>
      <c r="AJ2495" s="32">
        <f t="shared" si="6811"/>
        <v>0</v>
      </c>
      <c r="AK2495" s="32">
        <f t="shared" si="6812"/>
        <v>0</v>
      </c>
      <c r="AL2495" s="32">
        <f t="shared" si="6739"/>
        <v>655</v>
      </c>
      <c r="AM2495" s="32">
        <f t="shared" si="6740"/>
        <v>-655</v>
      </c>
      <c r="AN2495" s="12"/>
    </row>
    <row r="2496" spans="2:40" x14ac:dyDescent="0.3">
      <c r="B2496" s="30" t="s">
        <v>847</v>
      </c>
      <c r="C2496" s="30" t="s">
        <v>112</v>
      </c>
      <c r="D2496" s="30" t="s">
        <v>114</v>
      </c>
      <c r="E2496" s="15" t="str">
        <f t="shared" si="6770"/>
        <v>0503</v>
      </c>
      <c r="F2496" s="30" t="s">
        <v>378</v>
      </c>
      <c r="G2496" s="30" t="s">
        <v>56</v>
      </c>
      <c r="H2496" s="31" t="s">
        <v>57</v>
      </c>
      <c r="I2496" s="32">
        <f t="shared" si="6787"/>
        <v>0</v>
      </c>
      <c r="J2496" s="32">
        <f t="shared" si="6788"/>
        <v>0</v>
      </c>
      <c r="K2496" s="32">
        <f t="shared" si="6789"/>
        <v>0</v>
      </c>
      <c r="L2496" s="32">
        <f t="shared" si="6790"/>
        <v>0</v>
      </c>
      <c r="M2496" s="32">
        <f t="shared" si="6791"/>
        <v>0</v>
      </c>
      <c r="N2496" s="32">
        <f t="shared" si="6792"/>
        <v>0</v>
      </c>
      <c r="O2496" s="32">
        <f t="shared" si="6793"/>
        <v>0</v>
      </c>
      <c r="P2496" s="32">
        <f t="shared" si="6794"/>
        <v>0</v>
      </c>
      <c r="Q2496" s="32">
        <f t="shared" si="6795"/>
        <v>0</v>
      </c>
      <c r="R2496" s="32">
        <f t="shared" si="6796"/>
        <v>0</v>
      </c>
      <c r="S2496" s="32">
        <f t="shared" si="6797"/>
        <v>0</v>
      </c>
      <c r="T2496" s="32">
        <f t="shared" si="6798"/>
        <v>0</v>
      </c>
      <c r="U2496" s="32">
        <v>0</v>
      </c>
      <c r="V2496" s="32">
        <f t="shared" si="6771"/>
        <v>0</v>
      </c>
      <c r="W2496" s="32">
        <f t="shared" si="6799"/>
        <v>0</v>
      </c>
      <c r="X2496" s="32">
        <f t="shared" si="6800"/>
        <v>0</v>
      </c>
      <c r="Y2496" s="32">
        <f t="shared" si="6801"/>
        <v>0</v>
      </c>
      <c r="Z2496" s="32">
        <f t="shared" si="6802"/>
        <v>0</v>
      </c>
      <c r="AA2496" s="32">
        <f t="shared" si="6803"/>
        <v>0</v>
      </c>
      <c r="AB2496" s="32">
        <f t="shared" si="6804"/>
        <v>0</v>
      </c>
      <c r="AC2496" s="33">
        <f t="shared" si="6805"/>
        <v>655</v>
      </c>
      <c r="AD2496" s="33">
        <f t="shared" si="6806"/>
        <v>605</v>
      </c>
      <c r="AE2496" s="34">
        <f t="shared" si="6738"/>
        <v>92.36641221374046</v>
      </c>
      <c r="AF2496" s="32">
        <f t="shared" si="6807"/>
        <v>655</v>
      </c>
      <c r="AG2496" s="32">
        <f t="shared" si="6808"/>
        <v>0</v>
      </c>
      <c r="AH2496" s="32">
        <f t="shared" si="6809"/>
        <v>0</v>
      </c>
      <c r="AI2496" s="32">
        <f t="shared" si="6810"/>
        <v>0</v>
      </c>
      <c r="AJ2496" s="32">
        <f t="shared" si="6811"/>
        <v>0</v>
      </c>
      <c r="AK2496" s="32">
        <f t="shared" si="6812"/>
        <v>0</v>
      </c>
      <c r="AL2496" s="32">
        <f t="shared" si="6739"/>
        <v>655</v>
      </c>
      <c r="AM2496" s="32">
        <f t="shared" si="6740"/>
        <v>-655</v>
      </c>
      <c r="AN2496" s="12"/>
    </row>
    <row r="2497" spans="2:40" ht="62.4" x14ac:dyDescent="0.3">
      <c r="B2497" s="30" t="s">
        <v>847</v>
      </c>
      <c r="C2497" s="30" t="s">
        <v>112</v>
      </c>
      <c r="D2497" s="30" t="s">
        <v>114</v>
      </c>
      <c r="E2497" s="15" t="str">
        <f t="shared" si="6770"/>
        <v>0503</v>
      </c>
      <c r="F2497" s="30" t="s">
        <v>378</v>
      </c>
      <c r="G2497" s="30" t="s">
        <v>472</v>
      </c>
      <c r="H2497" s="31" t="s">
        <v>473</v>
      </c>
      <c r="I2497" s="32"/>
      <c r="J2497" s="32"/>
      <c r="K2497" s="32"/>
      <c r="L2497" s="32"/>
      <c r="M2497" s="32"/>
      <c r="N2497" s="32"/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2">
        <v>0</v>
      </c>
      <c r="V2497" s="32">
        <f t="shared" si="6771"/>
        <v>0</v>
      </c>
      <c r="W2497" s="32"/>
      <c r="X2497" s="32"/>
      <c r="Y2497" s="32"/>
      <c r="Z2497" s="32"/>
      <c r="AA2497" s="32"/>
      <c r="AB2497" s="32">
        <v>0</v>
      </c>
      <c r="AC2497" s="33">
        <v>655</v>
      </c>
      <c r="AD2497" s="33">
        <v>605</v>
      </c>
      <c r="AE2497" s="34">
        <f t="shared" si="6738"/>
        <v>92.36641221374046</v>
      </c>
      <c r="AF2497" s="32">
        <v>655</v>
      </c>
      <c r="AG2497" s="32">
        <v>0</v>
      </c>
      <c r="AH2497" s="32">
        <v>0</v>
      </c>
      <c r="AI2497" s="32">
        <v>0</v>
      </c>
      <c r="AJ2497" s="32">
        <v>0</v>
      </c>
      <c r="AK2497" s="32">
        <v>0</v>
      </c>
      <c r="AL2497" s="32">
        <f t="shared" si="6739"/>
        <v>655</v>
      </c>
      <c r="AM2497" s="32">
        <f t="shared" si="6740"/>
        <v>-655</v>
      </c>
      <c r="AN2497" s="12"/>
    </row>
    <row r="2498" spans="2:40" s="22" customFormat="1" ht="31.2" hidden="1" customHeight="1" x14ac:dyDescent="0.3">
      <c r="B2498" s="23" t="s">
        <v>847</v>
      </c>
      <c r="C2498" s="23" t="s">
        <v>112</v>
      </c>
      <c r="D2498" s="23" t="s">
        <v>112</v>
      </c>
      <c r="E2498" s="24" t="str">
        <f t="shared" si="6770"/>
        <v>0505</v>
      </c>
      <c r="F2498" s="23"/>
      <c r="G2498" s="23"/>
      <c r="H2498" s="25" t="s">
        <v>124</v>
      </c>
      <c r="I2498" s="26">
        <f t="shared" si="6787"/>
        <v>0</v>
      </c>
      <c r="J2498" s="26">
        <f t="shared" si="6788"/>
        <v>0</v>
      </c>
      <c r="K2498" s="26">
        <f t="shared" si="6789"/>
        <v>0</v>
      </c>
      <c r="L2498" s="26">
        <f t="shared" si="6790"/>
        <v>0</v>
      </c>
      <c r="M2498" s="26">
        <f t="shared" si="6791"/>
        <v>0</v>
      </c>
      <c r="N2498" s="26">
        <f t="shared" si="6792"/>
        <v>0</v>
      </c>
      <c r="O2498" s="26">
        <f t="shared" ref="O2498:U2498" si="6813">O2499+O2509</f>
        <v>0</v>
      </c>
      <c r="P2498" s="26">
        <f t="shared" si="6813"/>
        <v>0</v>
      </c>
      <c r="Q2498" s="26">
        <f t="shared" si="6813"/>
        <v>0</v>
      </c>
      <c r="R2498" s="26">
        <f t="shared" si="6813"/>
        <v>0</v>
      </c>
      <c r="S2498" s="26">
        <f t="shared" si="6813"/>
        <v>0</v>
      </c>
      <c r="T2498" s="26">
        <f t="shared" si="6813"/>
        <v>0</v>
      </c>
      <c r="U2498" s="26">
        <f t="shared" si="6813"/>
        <v>0</v>
      </c>
      <c r="V2498" s="26">
        <f t="shared" si="6771"/>
        <v>0</v>
      </c>
      <c r="W2498" s="26">
        <f t="shared" ref="W2498:AD2498" si="6814">W2499+W2509</f>
        <v>1200</v>
      </c>
      <c r="X2498" s="26">
        <f t="shared" si="6814"/>
        <v>0</v>
      </c>
      <c r="Y2498" s="26">
        <f t="shared" si="6814"/>
        <v>0</v>
      </c>
      <c r="Z2498" s="26">
        <f t="shared" si="6814"/>
        <v>1157.8</v>
      </c>
      <c r="AA2498" s="26">
        <f t="shared" si="6814"/>
        <v>0</v>
      </c>
      <c r="AB2498" s="26">
        <f t="shared" si="6814"/>
        <v>0</v>
      </c>
      <c r="AC2498" s="27">
        <f t="shared" si="6814"/>
        <v>0</v>
      </c>
      <c r="AD2498" s="27">
        <f t="shared" si="6814"/>
        <v>0</v>
      </c>
      <c r="AE2498" s="28" t="e">
        <f t="shared" si="6738"/>
        <v>#DIV/0!</v>
      </c>
      <c r="AF2498" s="42">
        <f t="shared" ref="AF2498:AK2498" si="6815">AF2499+AF2509</f>
        <v>0</v>
      </c>
      <c r="AG2498" s="42">
        <f t="shared" si="6815"/>
        <v>0</v>
      </c>
      <c r="AH2498" s="43">
        <f t="shared" si="6815"/>
        <v>0</v>
      </c>
      <c r="AI2498" s="43">
        <f t="shared" si="6815"/>
        <v>0</v>
      </c>
      <c r="AJ2498" s="43">
        <f t="shared" si="6815"/>
        <v>0</v>
      </c>
      <c r="AK2498" s="43">
        <f t="shared" si="6815"/>
        <v>0</v>
      </c>
      <c r="AL2498" s="43">
        <f t="shared" si="6739"/>
        <v>0</v>
      </c>
      <c r="AM2498" s="43">
        <f t="shared" si="6740"/>
        <v>0</v>
      </c>
      <c r="AN2498" s="37" t="s">
        <v>35</v>
      </c>
    </row>
    <row r="2499" spans="2:40" ht="31.2" hidden="1" customHeight="1" x14ac:dyDescent="0.3">
      <c r="B2499" s="30" t="s">
        <v>847</v>
      </c>
      <c r="C2499" s="30" t="s">
        <v>112</v>
      </c>
      <c r="D2499" s="30" t="s">
        <v>112</v>
      </c>
      <c r="E2499" s="15" t="str">
        <f t="shared" si="6770"/>
        <v>0505</v>
      </c>
      <c r="F2499" s="30" t="s">
        <v>712</v>
      </c>
      <c r="G2499" s="30"/>
      <c r="H2499" s="31" t="s">
        <v>713</v>
      </c>
      <c r="I2499" s="32">
        <f t="shared" si="6787"/>
        <v>0</v>
      </c>
      <c r="J2499" s="32">
        <f t="shared" si="6788"/>
        <v>0</v>
      </c>
      <c r="K2499" s="32">
        <f t="shared" si="6789"/>
        <v>0</v>
      </c>
      <c r="L2499" s="32">
        <f t="shared" si="6790"/>
        <v>0</v>
      </c>
      <c r="M2499" s="32">
        <f t="shared" si="6791"/>
        <v>0</v>
      </c>
      <c r="N2499" s="32">
        <f t="shared" si="6792"/>
        <v>0</v>
      </c>
      <c r="O2499" s="32">
        <f t="shared" ref="O2499:O2501" si="6816">O2500</f>
        <v>0</v>
      </c>
      <c r="P2499" s="32">
        <f t="shared" ref="P2499:P2501" si="6817">P2500</f>
        <v>0</v>
      </c>
      <c r="Q2499" s="32">
        <f t="shared" ref="Q2499:Q2501" si="6818">Q2500</f>
        <v>0</v>
      </c>
      <c r="R2499" s="32">
        <f t="shared" ref="R2499:R2501" si="6819">R2500</f>
        <v>0</v>
      </c>
      <c r="S2499" s="32">
        <f t="shared" ref="S2499:S2501" si="6820">S2500</f>
        <v>0</v>
      </c>
      <c r="T2499" s="32">
        <f t="shared" ref="T2499:T2501" si="6821">T2500</f>
        <v>0</v>
      </c>
      <c r="U2499" s="32">
        <v>0</v>
      </c>
      <c r="V2499" s="32">
        <f t="shared" si="6771"/>
        <v>0</v>
      </c>
      <c r="W2499" s="32">
        <f t="shared" ref="W2499:W2501" si="6822">W2500</f>
        <v>0</v>
      </c>
      <c r="X2499" s="32">
        <f t="shared" ref="X2499:X2501" si="6823">X2500</f>
        <v>0</v>
      </c>
      <c r="Y2499" s="32">
        <f t="shared" ref="Y2499:Y2501" si="6824">Y2500</f>
        <v>0</v>
      </c>
      <c r="Z2499" s="32">
        <f t="shared" ref="Z2499:Z2501" si="6825">Z2500</f>
        <v>0</v>
      </c>
      <c r="AA2499" s="32">
        <f t="shared" ref="AA2499:AA2501" si="6826">AA2500</f>
        <v>0</v>
      </c>
      <c r="AB2499" s="32">
        <f t="shared" ref="AB2499:AB2501" si="6827">AB2500</f>
        <v>0</v>
      </c>
      <c r="AC2499" s="33">
        <f t="shared" ref="AC2499:AC2501" si="6828">AC2500</f>
        <v>0</v>
      </c>
      <c r="AD2499" s="33">
        <f t="shared" ref="AD2499:AD2501" si="6829">AD2500</f>
        <v>0</v>
      </c>
      <c r="AE2499" s="34" t="e">
        <f t="shared" si="6738"/>
        <v>#DIV/0!</v>
      </c>
      <c r="AF2499" s="35">
        <f t="shared" ref="AF2499:AF2501" si="6830">AF2500</f>
        <v>0</v>
      </c>
      <c r="AG2499" s="35">
        <f t="shared" ref="AG2499:AG2501" si="6831">AG2500</f>
        <v>0</v>
      </c>
      <c r="AH2499" s="36">
        <f t="shared" ref="AH2499:AH2501" si="6832">AH2500</f>
        <v>0</v>
      </c>
      <c r="AI2499" s="36">
        <f t="shared" ref="AI2499:AI2501" si="6833">AI2500</f>
        <v>0</v>
      </c>
      <c r="AJ2499" s="36">
        <f t="shared" ref="AJ2499:AJ2501" si="6834">AJ2500</f>
        <v>0</v>
      </c>
      <c r="AK2499" s="36">
        <f t="shared" ref="AK2499:AK2501" si="6835">AK2500</f>
        <v>0</v>
      </c>
      <c r="AL2499" s="36">
        <f t="shared" si="6739"/>
        <v>0</v>
      </c>
      <c r="AM2499" s="36">
        <f t="shared" si="6740"/>
        <v>0</v>
      </c>
      <c r="AN2499" s="37" t="s">
        <v>35</v>
      </c>
    </row>
    <row r="2500" spans="2:40" ht="31.2" hidden="1" customHeight="1" x14ac:dyDescent="0.3">
      <c r="B2500" s="30" t="s">
        <v>847</v>
      </c>
      <c r="C2500" s="30" t="s">
        <v>112</v>
      </c>
      <c r="D2500" s="30" t="s">
        <v>112</v>
      </c>
      <c r="E2500" s="15" t="str">
        <f t="shared" si="6770"/>
        <v>0505</v>
      </c>
      <c r="F2500" s="30" t="s">
        <v>813</v>
      </c>
      <c r="G2500" s="30"/>
      <c r="H2500" s="31" t="s">
        <v>814</v>
      </c>
      <c r="I2500" s="32">
        <f t="shared" si="6787"/>
        <v>0</v>
      </c>
      <c r="J2500" s="32">
        <f t="shared" si="6788"/>
        <v>0</v>
      </c>
      <c r="K2500" s="32">
        <f t="shared" si="6789"/>
        <v>0</v>
      </c>
      <c r="L2500" s="32">
        <f t="shared" si="6790"/>
        <v>0</v>
      </c>
      <c r="M2500" s="32">
        <f t="shared" si="6791"/>
        <v>0</v>
      </c>
      <c r="N2500" s="32">
        <f t="shared" si="6792"/>
        <v>0</v>
      </c>
      <c r="O2500" s="32">
        <f t="shared" si="6816"/>
        <v>0</v>
      </c>
      <c r="P2500" s="32">
        <f t="shared" si="6817"/>
        <v>0</v>
      </c>
      <c r="Q2500" s="32">
        <f t="shared" si="6818"/>
        <v>0</v>
      </c>
      <c r="R2500" s="32">
        <f t="shared" si="6819"/>
        <v>0</v>
      </c>
      <c r="S2500" s="32">
        <f t="shared" si="6820"/>
        <v>0</v>
      </c>
      <c r="T2500" s="32">
        <f t="shared" si="6821"/>
        <v>0</v>
      </c>
      <c r="U2500" s="32">
        <v>0</v>
      </c>
      <c r="V2500" s="32">
        <f t="shared" si="6771"/>
        <v>0</v>
      </c>
      <c r="W2500" s="32">
        <f t="shared" si="6822"/>
        <v>0</v>
      </c>
      <c r="X2500" s="32">
        <f t="shared" si="6823"/>
        <v>0</v>
      </c>
      <c r="Y2500" s="32">
        <f t="shared" si="6824"/>
        <v>0</v>
      </c>
      <c r="Z2500" s="32">
        <f t="shared" si="6825"/>
        <v>0</v>
      </c>
      <c r="AA2500" s="32">
        <f t="shared" si="6826"/>
        <v>0</v>
      </c>
      <c r="AB2500" s="32">
        <f t="shared" si="6827"/>
        <v>0</v>
      </c>
      <c r="AC2500" s="33">
        <f t="shared" si="6828"/>
        <v>0</v>
      </c>
      <c r="AD2500" s="33">
        <f t="shared" si="6829"/>
        <v>0</v>
      </c>
      <c r="AE2500" s="34" t="e">
        <f t="shared" si="6738"/>
        <v>#DIV/0!</v>
      </c>
      <c r="AF2500" s="35">
        <f t="shared" si="6830"/>
        <v>0</v>
      </c>
      <c r="AG2500" s="35">
        <f t="shared" si="6831"/>
        <v>0</v>
      </c>
      <c r="AH2500" s="36">
        <f t="shared" si="6832"/>
        <v>0</v>
      </c>
      <c r="AI2500" s="36">
        <f t="shared" si="6833"/>
        <v>0</v>
      </c>
      <c r="AJ2500" s="36">
        <f t="shared" si="6834"/>
        <v>0</v>
      </c>
      <c r="AK2500" s="36">
        <f t="shared" si="6835"/>
        <v>0</v>
      </c>
      <c r="AL2500" s="36">
        <f t="shared" si="6739"/>
        <v>0</v>
      </c>
      <c r="AM2500" s="36">
        <f t="shared" si="6740"/>
        <v>0</v>
      </c>
      <c r="AN2500" s="37" t="s">
        <v>35</v>
      </c>
    </row>
    <row r="2501" spans="2:40" ht="31.2" hidden="1" customHeight="1" x14ac:dyDescent="0.3">
      <c r="B2501" s="30" t="s">
        <v>847</v>
      </c>
      <c r="C2501" s="30" t="s">
        <v>112</v>
      </c>
      <c r="D2501" s="30" t="s">
        <v>112</v>
      </c>
      <c r="E2501" s="15" t="str">
        <f t="shared" si="6770"/>
        <v>0505</v>
      </c>
      <c r="F2501" s="30" t="s">
        <v>815</v>
      </c>
      <c r="G2501" s="30"/>
      <c r="H2501" s="31" t="s">
        <v>816</v>
      </c>
      <c r="I2501" s="32">
        <f t="shared" si="6787"/>
        <v>0</v>
      </c>
      <c r="J2501" s="32">
        <f t="shared" si="6788"/>
        <v>0</v>
      </c>
      <c r="K2501" s="32">
        <f t="shared" si="6789"/>
        <v>0</v>
      </c>
      <c r="L2501" s="32">
        <f t="shared" si="6790"/>
        <v>0</v>
      </c>
      <c r="M2501" s="32">
        <f t="shared" si="6791"/>
        <v>0</v>
      </c>
      <c r="N2501" s="32">
        <f t="shared" si="6792"/>
        <v>0</v>
      </c>
      <c r="O2501" s="32">
        <f t="shared" si="6816"/>
        <v>0</v>
      </c>
      <c r="P2501" s="32">
        <f t="shared" si="6817"/>
        <v>0</v>
      </c>
      <c r="Q2501" s="32">
        <f t="shared" si="6818"/>
        <v>0</v>
      </c>
      <c r="R2501" s="32">
        <f t="shared" si="6819"/>
        <v>0</v>
      </c>
      <c r="S2501" s="32">
        <f t="shared" si="6820"/>
        <v>0</v>
      </c>
      <c r="T2501" s="32">
        <f t="shared" si="6821"/>
        <v>0</v>
      </c>
      <c r="U2501" s="32">
        <v>0</v>
      </c>
      <c r="V2501" s="32">
        <f t="shared" si="6771"/>
        <v>0</v>
      </c>
      <c r="W2501" s="32">
        <f t="shared" si="6822"/>
        <v>0</v>
      </c>
      <c r="X2501" s="32">
        <f t="shared" si="6823"/>
        <v>0</v>
      </c>
      <c r="Y2501" s="32">
        <f t="shared" si="6824"/>
        <v>0</v>
      </c>
      <c r="Z2501" s="32">
        <f t="shared" si="6825"/>
        <v>0</v>
      </c>
      <c r="AA2501" s="32">
        <f t="shared" si="6826"/>
        <v>0</v>
      </c>
      <c r="AB2501" s="32">
        <f t="shared" si="6827"/>
        <v>0</v>
      </c>
      <c r="AC2501" s="33">
        <f t="shared" si="6828"/>
        <v>0</v>
      </c>
      <c r="AD2501" s="33">
        <f t="shared" si="6829"/>
        <v>0</v>
      </c>
      <c r="AE2501" s="34" t="e">
        <f t="shared" si="6738"/>
        <v>#DIV/0!</v>
      </c>
      <c r="AF2501" s="35">
        <f t="shared" si="6830"/>
        <v>0</v>
      </c>
      <c r="AG2501" s="35">
        <f t="shared" si="6831"/>
        <v>0</v>
      </c>
      <c r="AH2501" s="36">
        <f t="shared" si="6832"/>
        <v>0</v>
      </c>
      <c r="AI2501" s="36">
        <f t="shared" si="6833"/>
        <v>0</v>
      </c>
      <c r="AJ2501" s="36">
        <f t="shared" si="6834"/>
        <v>0</v>
      </c>
      <c r="AK2501" s="36">
        <f t="shared" si="6835"/>
        <v>0</v>
      </c>
      <c r="AL2501" s="36">
        <f t="shared" si="6739"/>
        <v>0</v>
      </c>
      <c r="AM2501" s="36">
        <f t="shared" si="6740"/>
        <v>0</v>
      </c>
      <c r="AN2501" s="37" t="s">
        <v>35</v>
      </c>
    </row>
    <row r="2502" spans="2:40" ht="31.2" hidden="1" customHeight="1" x14ac:dyDescent="0.3">
      <c r="B2502" s="30" t="s">
        <v>847</v>
      </c>
      <c r="C2502" s="30" t="s">
        <v>112</v>
      </c>
      <c r="D2502" s="30" t="s">
        <v>112</v>
      </c>
      <c r="E2502" s="15" t="str">
        <f t="shared" si="6770"/>
        <v>0505</v>
      </c>
      <c r="F2502" s="30" t="s">
        <v>817</v>
      </c>
      <c r="G2502" s="30"/>
      <c r="H2502" s="31" t="s">
        <v>67</v>
      </c>
      <c r="I2502" s="32">
        <f t="shared" ref="I2502:T2502" si="6836">I2503+I2505+I2507</f>
        <v>0</v>
      </c>
      <c r="J2502" s="32">
        <f t="shared" si="6836"/>
        <v>0</v>
      </c>
      <c r="K2502" s="32">
        <f t="shared" si="6836"/>
        <v>0</v>
      </c>
      <c r="L2502" s="32">
        <f t="shared" si="6836"/>
        <v>0</v>
      </c>
      <c r="M2502" s="32">
        <f t="shared" si="6836"/>
        <v>0</v>
      </c>
      <c r="N2502" s="32">
        <f t="shared" si="6836"/>
        <v>0</v>
      </c>
      <c r="O2502" s="32">
        <f t="shared" si="6836"/>
        <v>0</v>
      </c>
      <c r="P2502" s="32">
        <f t="shared" si="6836"/>
        <v>0</v>
      </c>
      <c r="Q2502" s="32">
        <f t="shared" si="6836"/>
        <v>0</v>
      </c>
      <c r="R2502" s="32">
        <f t="shared" si="6836"/>
        <v>0</v>
      </c>
      <c r="S2502" s="32">
        <f t="shared" si="6836"/>
        <v>0</v>
      </c>
      <c r="T2502" s="32">
        <f t="shared" si="6836"/>
        <v>0</v>
      </c>
      <c r="U2502" s="32">
        <v>0</v>
      </c>
      <c r="V2502" s="32">
        <f t="shared" si="6771"/>
        <v>0</v>
      </c>
      <c r="W2502" s="32">
        <f t="shared" ref="W2502:AD2502" si="6837">W2503+W2505+W2507</f>
        <v>0</v>
      </c>
      <c r="X2502" s="32">
        <f t="shared" si="6837"/>
        <v>0</v>
      </c>
      <c r="Y2502" s="32">
        <f t="shared" si="6837"/>
        <v>0</v>
      </c>
      <c r="Z2502" s="32">
        <f t="shared" si="6837"/>
        <v>0</v>
      </c>
      <c r="AA2502" s="32">
        <f t="shared" si="6837"/>
        <v>0</v>
      </c>
      <c r="AB2502" s="32">
        <f t="shared" si="6837"/>
        <v>0</v>
      </c>
      <c r="AC2502" s="33">
        <f t="shared" si="6837"/>
        <v>0</v>
      </c>
      <c r="AD2502" s="33">
        <f t="shared" si="6837"/>
        <v>0</v>
      </c>
      <c r="AE2502" s="34" t="e">
        <f t="shared" si="6738"/>
        <v>#DIV/0!</v>
      </c>
      <c r="AF2502" s="35">
        <f t="shared" ref="AF2502:AK2502" si="6838">AF2503+AF2505+AF2507</f>
        <v>0</v>
      </c>
      <c r="AG2502" s="35">
        <f t="shared" si="6838"/>
        <v>0</v>
      </c>
      <c r="AH2502" s="36">
        <f t="shared" si="6838"/>
        <v>0</v>
      </c>
      <c r="AI2502" s="36">
        <f t="shared" si="6838"/>
        <v>0</v>
      </c>
      <c r="AJ2502" s="36">
        <f t="shared" si="6838"/>
        <v>0</v>
      </c>
      <c r="AK2502" s="36">
        <f t="shared" si="6838"/>
        <v>0</v>
      </c>
      <c r="AL2502" s="36">
        <f t="shared" si="6739"/>
        <v>0</v>
      </c>
      <c r="AM2502" s="36">
        <f t="shared" si="6740"/>
        <v>0</v>
      </c>
      <c r="AN2502" s="37" t="s">
        <v>35</v>
      </c>
    </row>
    <row r="2503" spans="2:40" ht="78" hidden="1" customHeight="1" x14ac:dyDescent="0.3">
      <c r="B2503" s="30" t="s">
        <v>847</v>
      </c>
      <c r="C2503" s="30" t="s">
        <v>112</v>
      </c>
      <c r="D2503" s="30" t="s">
        <v>112</v>
      </c>
      <c r="E2503" s="15" t="str">
        <f t="shared" si="6770"/>
        <v>0505</v>
      </c>
      <c r="F2503" s="30" t="s">
        <v>817</v>
      </c>
      <c r="G2503" s="30" t="s">
        <v>68</v>
      </c>
      <c r="H2503" s="31" t="s">
        <v>69</v>
      </c>
      <c r="I2503" s="32">
        <f t="shared" ref="I2503:T2503" si="6839">I2504</f>
        <v>0</v>
      </c>
      <c r="J2503" s="32">
        <f t="shared" si="6839"/>
        <v>0</v>
      </c>
      <c r="K2503" s="32">
        <f t="shared" si="6839"/>
        <v>0</v>
      </c>
      <c r="L2503" s="32">
        <f t="shared" si="6839"/>
        <v>0</v>
      </c>
      <c r="M2503" s="32">
        <f t="shared" si="6839"/>
        <v>0</v>
      </c>
      <c r="N2503" s="32">
        <f t="shared" si="6839"/>
        <v>0</v>
      </c>
      <c r="O2503" s="32">
        <f t="shared" si="6839"/>
        <v>0</v>
      </c>
      <c r="P2503" s="32">
        <f t="shared" si="6839"/>
        <v>0</v>
      </c>
      <c r="Q2503" s="32">
        <f t="shared" si="6839"/>
        <v>0</v>
      </c>
      <c r="R2503" s="32">
        <f t="shared" si="6839"/>
        <v>0</v>
      </c>
      <c r="S2503" s="32">
        <f t="shared" si="6839"/>
        <v>0</v>
      </c>
      <c r="T2503" s="32">
        <f t="shared" si="6839"/>
        <v>0</v>
      </c>
      <c r="U2503" s="32">
        <v>0</v>
      </c>
      <c r="V2503" s="32">
        <f t="shared" si="6771"/>
        <v>0</v>
      </c>
      <c r="W2503" s="32">
        <f t="shared" ref="W2503:AD2503" si="6840">W2504</f>
        <v>0</v>
      </c>
      <c r="X2503" s="32">
        <f t="shared" si="6840"/>
        <v>0</v>
      </c>
      <c r="Y2503" s="32">
        <f t="shared" si="6840"/>
        <v>0</v>
      </c>
      <c r="Z2503" s="32">
        <f t="shared" si="6840"/>
        <v>0</v>
      </c>
      <c r="AA2503" s="32">
        <f t="shared" si="6840"/>
        <v>0</v>
      </c>
      <c r="AB2503" s="32">
        <f t="shared" si="6840"/>
        <v>0</v>
      </c>
      <c r="AC2503" s="33">
        <f t="shared" si="6840"/>
        <v>0</v>
      </c>
      <c r="AD2503" s="33">
        <f t="shared" si="6840"/>
        <v>0</v>
      </c>
      <c r="AE2503" s="34" t="e">
        <f t="shared" si="6738"/>
        <v>#DIV/0!</v>
      </c>
      <c r="AF2503" s="35">
        <f t="shared" ref="AF2503:AK2503" si="6841">AF2504</f>
        <v>0</v>
      </c>
      <c r="AG2503" s="35">
        <f t="shared" si="6841"/>
        <v>0</v>
      </c>
      <c r="AH2503" s="36">
        <f t="shared" si="6841"/>
        <v>0</v>
      </c>
      <c r="AI2503" s="36">
        <f t="shared" si="6841"/>
        <v>0</v>
      </c>
      <c r="AJ2503" s="36">
        <f t="shared" si="6841"/>
        <v>0</v>
      </c>
      <c r="AK2503" s="36">
        <f t="shared" si="6841"/>
        <v>0</v>
      </c>
      <c r="AL2503" s="36">
        <f t="shared" si="6739"/>
        <v>0</v>
      </c>
      <c r="AM2503" s="36">
        <f t="shared" si="6740"/>
        <v>0</v>
      </c>
      <c r="AN2503" s="37" t="s">
        <v>35</v>
      </c>
    </row>
    <row r="2504" spans="2:40" ht="15.6" hidden="1" customHeight="1" x14ac:dyDescent="0.3">
      <c r="B2504" s="30" t="s">
        <v>847</v>
      </c>
      <c r="C2504" s="30" t="s">
        <v>112</v>
      </c>
      <c r="D2504" s="30" t="s">
        <v>112</v>
      </c>
      <c r="E2504" s="15" t="str">
        <f t="shared" si="6770"/>
        <v>0505</v>
      </c>
      <c r="F2504" s="30" t="s">
        <v>817</v>
      </c>
      <c r="G2504" s="30" t="s">
        <v>70</v>
      </c>
      <c r="H2504" s="31" t="s">
        <v>71</v>
      </c>
      <c r="I2504" s="32"/>
      <c r="J2504" s="32"/>
      <c r="K2504" s="32"/>
      <c r="L2504" s="32"/>
      <c r="M2504" s="32"/>
      <c r="N2504" s="32"/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2">
        <v>0</v>
      </c>
      <c r="V2504" s="32">
        <f t="shared" si="6771"/>
        <v>0</v>
      </c>
      <c r="W2504" s="32"/>
      <c r="X2504" s="32"/>
      <c r="Y2504" s="32"/>
      <c r="Z2504" s="32"/>
      <c r="AA2504" s="32"/>
      <c r="AB2504" s="32">
        <v>0</v>
      </c>
      <c r="AC2504" s="33">
        <v>0</v>
      </c>
      <c r="AD2504" s="33">
        <v>0</v>
      </c>
      <c r="AE2504" s="34" t="e">
        <f t="shared" si="6738"/>
        <v>#DIV/0!</v>
      </c>
      <c r="AF2504" s="35">
        <v>0</v>
      </c>
      <c r="AG2504" s="35">
        <v>0</v>
      </c>
      <c r="AH2504" s="36">
        <v>0</v>
      </c>
      <c r="AI2504" s="36">
        <v>0</v>
      </c>
      <c r="AJ2504" s="36">
        <v>0</v>
      </c>
      <c r="AK2504" s="36">
        <v>0</v>
      </c>
      <c r="AL2504" s="36">
        <f t="shared" si="6739"/>
        <v>0</v>
      </c>
      <c r="AM2504" s="36">
        <f t="shared" si="6740"/>
        <v>0</v>
      </c>
      <c r="AN2504" s="37" t="s">
        <v>35</v>
      </c>
    </row>
    <row r="2505" spans="2:40" ht="31.2" hidden="1" customHeight="1" x14ac:dyDescent="0.3">
      <c r="B2505" s="30" t="s">
        <v>847</v>
      </c>
      <c r="C2505" s="30" t="s">
        <v>112</v>
      </c>
      <c r="D2505" s="30" t="s">
        <v>112</v>
      </c>
      <c r="E2505" s="15" t="str">
        <f t="shared" si="6770"/>
        <v>0505</v>
      </c>
      <c r="F2505" s="30" t="s">
        <v>817</v>
      </c>
      <c r="G2505" s="30" t="s">
        <v>50</v>
      </c>
      <c r="H2505" s="31" t="s">
        <v>51</v>
      </c>
      <c r="I2505" s="32">
        <f t="shared" ref="I2505:T2505" si="6842">I2506</f>
        <v>0</v>
      </c>
      <c r="J2505" s="32">
        <f t="shared" si="6842"/>
        <v>0</v>
      </c>
      <c r="K2505" s="32">
        <f t="shared" si="6842"/>
        <v>0</v>
      </c>
      <c r="L2505" s="32">
        <f t="shared" si="6842"/>
        <v>0</v>
      </c>
      <c r="M2505" s="32">
        <f t="shared" si="6842"/>
        <v>0</v>
      </c>
      <c r="N2505" s="32">
        <f t="shared" si="6842"/>
        <v>0</v>
      </c>
      <c r="O2505" s="32">
        <f t="shared" si="6842"/>
        <v>0</v>
      </c>
      <c r="P2505" s="32">
        <f t="shared" si="6842"/>
        <v>0</v>
      </c>
      <c r="Q2505" s="32">
        <f t="shared" si="6842"/>
        <v>0</v>
      </c>
      <c r="R2505" s="32">
        <f t="shared" si="6842"/>
        <v>0</v>
      </c>
      <c r="S2505" s="32">
        <f t="shared" si="6842"/>
        <v>0</v>
      </c>
      <c r="T2505" s="32">
        <f t="shared" si="6842"/>
        <v>0</v>
      </c>
      <c r="U2505" s="32">
        <v>0</v>
      </c>
      <c r="V2505" s="32">
        <f t="shared" si="6771"/>
        <v>0</v>
      </c>
      <c r="W2505" s="32">
        <f t="shared" ref="W2505:AD2505" si="6843">W2506</f>
        <v>0</v>
      </c>
      <c r="X2505" s="32">
        <f t="shared" si="6843"/>
        <v>0</v>
      </c>
      <c r="Y2505" s="32">
        <f t="shared" si="6843"/>
        <v>0</v>
      </c>
      <c r="Z2505" s="32">
        <f t="shared" si="6843"/>
        <v>0</v>
      </c>
      <c r="AA2505" s="32">
        <f t="shared" si="6843"/>
        <v>0</v>
      </c>
      <c r="AB2505" s="32">
        <f t="shared" si="6843"/>
        <v>0</v>
      </c>
      <c r="AC2505" s="33">
        <f t="shared" si="6843"/>
        <v>0</v>
      </c>
      <c r="AD2505" s="33">
        <f t="shared" si="6843"/>
        <v>0</v>
      </c>
      <c r="AE2505" s="34" t="e">
        <f t="shared" si="6738"/>
        <v>#DIV/0!</v>
      </c>
      <c r="AF2505" s="35">
        <f t="shared" ref="AF2505:AK2505" si="6844">AF2506</f>
        <v>0</v>
      </c>
      <c r="AG2505" s="35">
        <f t="shared" si="6844"/>
        <v>0</v>
      </c>
      <c r="AH2505" s="36">
        <f t="shared" si="6844"/>
        <v>0</v>
      </c>
      <c r="AI2505" s="36">
        <f t="shared" si="6844"/>
        <v>0</v>
      </c>
      <c r="AJ2505" s="36">
        <f t="shared" si="6844"/>
        <v>0</v>
      </c>
      <c r="AK2505" s="36">
        <f t="shared" si="6844"/>
        <v>0</v>
      </c>
      <c r="AL2505" s="36">
        <f t="shared" si="6739"/>
        <v>0</v>
      </c>
      <c r="AM2505" s="36">
        <f t="shared" si="6740"/>
        <v>0</v>
      </c>
      <c r="AN2505" s="37" t="s">
        <v>35</v>
      </c>
    </row>
    <row r="2506" spans="2:40" ht="31.2" hidden="1" customHeight="1" x14ac:dyDescent="0.3">
      <c r="B2506" s="30" t="s">
        <v>847</v>
      </c>
      <c r="C2506" s="30" t="s">
        <v>112</v>
      </c>
      <c r="D2506" s="30" t="s">
        <v>112</v>
      </c>
      <c r="E2506" s="15" t="str">
        <f t="shared" si="6770"/>
        <v>0505</v>
      </c>
      <c r="F2506" s="30" t="s">
        <v>817</v>
      </c>
      <c r="G2506" s="30" t="s">
        <v>52</v>
      </c>
      <c r="H2506" s="31" t="s">
        <v>53</v>
      </c>
      <c r="I2506" s="32"/>
      <c r="J2506" s="32"/>
      <c r="K2506" s="32"/>
      <c r="L2506" s="32"/>
      <c r="M2506" s="32"/>
      <c r="N2506" s="32"/>
      <c r="O2506" s="32">
        <v>0</v>
      </c>
      <c r="P2506" s="32">
        <v>0</v>
      </c>
      <c r="Q2506" s="32">
        <v>0</v>
      </c>
      <c r="R2506" s="32">
        <v>0</v>
      </c>
      <c r="S2506" s="32">
        <v>0</v>
      </c>
      <c r="T2506" s="32">
        <v>0</v>
      </c>
      <c r="U2506" s="32">
        <v>0</v>
      </c>
      <c r="V2506" s="32">
        <f t="shared" si="6771"/>
        <v>0</v>
      </c>
      <c r="W2506" s="32"/>
      <c r="X2506" s="32"/>
      <c r="Y2506" s="32"/>
      <c r="Z2506" s="32"/>
      <c r="AA2506" s="32"/>
      <c r="AB2506" s="32">
        <v>0</v>
      </c>
      <c r="AC2506" s="33">
        <v>0</v>
      </c>
      <c r="AD2506" s="33">
        <v>0</v>
      </c>
      <c r="AE2506" s="34" t="e">
        <f t="shared" si="6738"/>
        <v>#DIV/0!</v>
      </c>
      <c r="AF2506" s="35">
        <v>0</v>
      </c>
      <c r="AG2506" s="35">
        <v>0</v>
      </c>
      <c r="AH2506" s="36">
        <v>0</v>
      </c>
      <c r="AI2506" s="36">
        <v>0</v>
      </c>
      <c r="AJ2506" s="36">
        <v>0</v>
      </c>
      <c r="AK2506" s="36">
        <v>0</v>
      </c>
      <c r="AL2506" s="36">
        <f t="shared" si="6739"/>
        <v>0</v>
      </c>
      <c r="AM2506" s="36">
        <f t="shared" si="6740"/>
        <v>0</v>
      </c>
      <c r="AN2506" s="37" t="s">
        <v>35</v>
      </c>
    </row>
    <row r="2507" spans="2:40" ht="15.6" hidden="1" customHeight="1" x14ac:dyDescent="0.3">
      <c r="B2507" s="30" t="s">
        <v>847</v>
      </c>
      <c r="C2507" s="30" t="s">
        <v>112</v>
      </c>
      <c r="D2507" s="30" t="s">
        <v>112</v>
      </c>
      <c r="E2507" s="15" t="str">
        <f t="shared" si="6770"/>
        <v>0505</v>
      </c>
      <c r="F2507" s="30" t="s">
        <v>817</v>
      </c>
      <c r="G2507" s="30" t="s">
        <v>56</v>
      </c>
      <c r="H2507" s="31" t="s">
        <v>57</v>
      </c>
      <c r="I2507" s="32">
        <f t="shared" ref="I2507:T2507" si="6845">I2508</f>
        <v>0</v>
      </c>
      <c r="J2507" s="32">
        <f t="shared" si="6845"/>
        <v>0</v>
      </c>
      <c r="K2507" s="32">
        <f t="shared" si="6845"/>
        <v>0</v>
      </c>
      <c r="L2507" s="32">
        <f t="shared" si="6845"/>
        <v>0</v>
      </c>
      <c r="M2507" s="32">
        <f t="shared" si="6845"/>
        <v>0</v>
      </c>
      <c r="N2507" s="32">
        <f t="shared" si="6845"/>
        <v>0</v>
      </c>
      <c r="O2507" s="32">
        <f t="shared" si="6845"/>
        <v>0</v>
      </c>
      <c r="P2507" s="32">
        <f t="shared" si="6845"/>
        <v>0</v>
      </c>
      <c r="Q2507" s="32">
        <f t="shared" si="6845"/>
        <v>0</v>
      </c>
      <c r="R2507" s="32">
        <f t="shared" si="6845"/>
        <v>0</v>
      </c>
      <c r="S2507" s="32">
        <f t="shared" si="6845"/>
        <v>0</v>
      </c>
      <c r="T2507" s="32">
        <f t="shared" si="6845"/>
        <v>0</v>
      </c>
      <c r="U2507" s="32">
        <v>0</v>
      </c>
      <c r="V2507" s="32">
        <f t="shared" si="6771"/>
        <v>0</v>
      </c>
      <c r="W2507" s="32">
        <f t="shared" ref="W2507:AD2507" si="6846">W2508</f>
        <v>0</v>
      </c>
      <c r="X2507" s="32">
        <f t="shared" si="6846"/>
        <v>0</v>
      </c>
      <c r="Y2507" s="32">
        <f t="shared" si="6846"/>
        <v>0</v>
      </c>
      <c r="Z2507" s="32">
        <f t="shared" si="6846"/>
        <v>0</v>
      </c>
      <c r="AA2507" s="32">
        <f t="shared" si="6846"/>
        <v>0</v>
      </c>
      <c r="AB2507" s="32">
        <f t="shared" si="6846"/>
        <v>0</v>
      </c>
      <c r="AC2507" s="33">
        <f t="shared" si="6846"/>
        <v>0</v>
      </c>
      <c r="AD2507" s="33">
        <f t="shared" si="6846"/>
        <v>0</v>
      </c>
      <c r="AE2507" s="34" t="e">
        <f t="shared" si="6738"/>
        <v>#DIV/0!</v>
      </c>
      <c r="AF2507" s="35">
        <f t="shared" ref="AF2507:AK2507" si="6847">AF2508</f>
        <v>0</v>
      </c>
      <c r="AG2507" s="35">
        <f t="shared" si="6847"/>
        <v>0</v>
      </c>
      <c r="AH2507" s="36">
        <f t="shared" si="6847"/>
        <v>0</v>
      </c>
      <c r="AI2507" s="36">
        <f t="shared" si="6847"/>
        <v>0</v>
      </c>
      <c r="AJ2507" s="36">
        <f t="shared" si="6847"/>
        <v>0</v>
      </c>
      <c r="AK2507" s="36">
        <f t="shared" si="6847"/>
        <v>0</v>
      </c>
      <c r="AL2507" s="36">
        <f t="shared" si="6739"/>
        <v>0</v>
      </c>
      <c r="AM2507" s="36">
        <f t="shared" si="6740"/>
        <v>0</v>
      </c>
      <c r="AN2507" s="37" t="s">
        <v>35</v>
      </c>
    </row>
    <row r="2508" spans="2:40" ht="15.6" hidden="1" customHeight="1" x14ac:dyDescent="0.3">
      <c r="B2508" s="30" t="s">
        <v>847</v>
      </c>
      <c r="C2508" s="30" t="s">
        <v>112</v>
      </c>
      <c r="D2508" s="30" t="s">
        <v>112</v>
      </c>
      <c r="E2508" s="15" t="str">
        <f t="shared" si="6770"/>
        <v>0505</v>
      </c>
      <c r="F2508" s="30" t="s">
        <v>817</v>
      </c>
      <c r="G2508" s="30" t="s">
        <v>60</v>
      </c>
      <c r="H2508" s="31" t="s">
        <v>61</v>
      </c>
      <c r="I2508" s="32"/>
      <c r="J2508" s="32"/>
      <c r="K2508" s="32"/>
      <c r="L2508" s="32"/>
      <c r="M2508" s="32"/>
      <c r="N2508" s="32"/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2">
        <v>0</v>
      </c>
      <c r="V2508" s="32">
        <f t="shared" si="6771"/>
        <v>0</v>
      </c>
      <c r="W2508" s="32"/>
      <c r="X2508" s="32"/>
      <c r="Y2508" s="32"/>
      <c r="Z2508" s="32"/>
      <c r="AA2508" s="32"/>
      <c r="AB2508" s="32">
        <v>0</v>
      </c>
      <c r="AC2508" s="33">
        <v>0</v>
      </c>
      <c r="AD2508" s="33">
        <v>0</v>
      </c>
      <c r="AE2508" s="34" t="e">
        <f t="shared" si="6738"/>
        <v>#DIV/0!</v>
      </c>
      <c r="AF2508" s="35">
        <v>0</v>
      </c>
      <c r="AG2508" s="35">
        <v>0</v>
      </c>
      <c r="AH2508" s="36">
        <v>0</v>
      </c>
      <c r="AI2508" s="36">
        <v>0</v>
      </c>
      <c r="AJ2508" s="36">
        <v>0</v>
      </c>
      <c r="AK2508" s="36">
        <v>0</v>
      </c>
      <c r="AL2508" s="36">
        <f t="shared" si="6739"/>
        <v>0</v>
      </c>
      <c r="AM2508" s="36">
        <f t="shared" si="6740"/>
        <v>0</v>
      </c>
      <c r="AN2508" s="37" t="s">
        <v>35</v>
      </c>
    </row>
    <row r="2509" spans="2:40" ht="31.2" hidden="1" customHeight="1" x14ac:dyDescent="0.3">
      <c r="B2509" s="30" t="s">
        <v>847</v>
      </c>
      <c r="C2509" s="30" t="s">
        <v>112</v>
      </c>
      <c r="D2509" s="30" t="s">
        <v>112</v>
      </c>
      <c r="E2509" s="15" t="str">
        <f t="shared" si="6770"/>
        <v>0505</v>
      </c>
      <c r="F2509" s="30" t="s">
        <v>78</v>
      </c>
      <c r="G2509" s="30"/>
      <c r="H2509" s="31" t="s">
        <v>79</v>
      </c>
      <c r="I2509" s="32"/>
      <c r="J2509" s="32"/>
      <c r="K2509" s="32"/>
      <c r="L2509" s="32"/>
      <c r="M2509" s="32"/>
      <c r="N2509" s="32"/>
      <c r="O2509" s="32">
        <f t="shared" ref="O2509:O2516" si="6848">O2510</f>
        <v>0</v>
      </c>
      <c r="P2509" s="32">
        <f t="shared" ref="P2509:P2516" si="6849">P2510</f>
        <v>0</v>
      </c>
      <c r="Q2509" s="32">
        <f t="shared" ref="Q2509:Q2516" si="6850">Q2510</f>
        <v>0</v>
      </c>
      <c r="R2509" s="32">
        <f t="shared" ref="R2509:R2516" si="6851">R2510</f>
        <v>0</v>
      </c>
      <c r="S2509" s="32">
        <f t="shared" ref="S2509:S2516" si="6852">S2510</f>
        <v>0</v>
      </c>
      <c r="T2509" s="32">
        <f t="shared" ref="T2509:T2516" si="6853">T2510</f>
        <v>0</v>
      </c>
      <c r="U2509" s="32">
        <f t="shared" ref="U2509:U2512" si="6854">U2510</f>
        <v>0</v>
      </c>
      <c r="V2509" s="32">
        <f t="shared" si="6771"/>
        <v>0</v>
      </c>
      <c r="W2509" s="32">
        <f t="shared" ref="W2509:W2516" si="6855">W2510</f>
        <v>1200</v>
      </c>
      <c r="X2509" s="32">
        <f t="shared" ref="X2509:X2516" si="6856">X2510</f>
        <v>0</v>
      </c>
      <c r="Y2509" s="32">
        <f t="shared" ref="Y2509:Y2516" si="6857">Y2510</f>
        <v>0</v>
      </c>
      <c r="Z2509" s="32">
        <f t="shared" ref="Z2509:Z2516" si="6858">Z2510</f>
        <v>1157.8</v>
      </c>
      <c r="AA2509" s="32">
        <f t="shared" ref="AA2509:AA2516" si="6859">AA2510</f>
        <v>0</v>
      </c>
      <c r="AB2509" s="32">
        <f t="shared" ref="AB2509:AB2516" si="6860">AB2510</f>
        <v>0</v>
      </c>
      <c r="AC2509" s="33">
        <f t="shared" ref="AC2509:AC2516" si="6861">AC2510</f>
        <v>0</v>
      </c>
      <c r="AD2509" s="33">
        <f t="shared" ref="AD2509:AD2516" si="6862">AD2510</f>
        <v>0</v>
      </c>
      <c r="AE2509" s="34" t="e">
        <f t="shared" si="6738"/>
        <v>#DIV/0!</v>
      </c>
      <c r="AF2509" s="35">
        <f t="shared" ref="AF2509:AF2516" si="6863">AF2510</f>
        <v>0</v>
      </c>
      <c r="AG2509" s="35">
        <f t="shared" ref="AG2509:AG2516" si="6864">AG2510</f>
        <v>0</v>
      </c>
      <c r="AH2509" s="36">
        <f t="shared" ref="AH2509:AH2516" si="6865">AH2510</f>
        <v>0</v>
      </c>
      <c r="AI2509" s="36">
        <f t="shared" ref="AI2509:AI2516" si="6866">AI2510</f>
        <v>0</v>
      </c>
      <c r="AJ2509" s="36">
        <f t="shared" ref="AJ2509:AJ2516" si="6867">AJ2510</f>
        <v>0</v>
      </c>
      <c r="AK2509" s="36">
        <f t="shared" ref="AK2509:AK2516" si="6868">AK2510</f>
        <v>0</v>
      </c>
      <c r="AL2509" s="36">
        <f t="shared" si="6739"/>
        <v>0</v>
      </c>
      <c r="AM2509" s="36">
        <f t="shared" si="6740"/>
        <v>0</v>
      </c>
      <c r="AN2509" s="37" t="s">
        <v>35</v>
      </c>
    </row>
    <row r="2510" spans="2:40" ht="15.6" hidden="1" customHeight="1" x14ac:dyDescent="0.3">
      <c r="B2510" s="30" t="s">
        <v>847</v>
      </c>
      <c r="C2510" s="30" t="s">
        <v>112</v>
      </c>
      <c r="D2510" s="30" t="s">
        <v>112</v>
      </c>
      <c r="E2510" s="15" t="str">
        <f t="shared" si="6770"/>
        <v>0505</v>
      </c>
      <c r="F2510" s="30" t="s">
        <v>80</v>
      </c>
      <c r="G2510" s="30"/>
      <c r="H2510" s="31" t="s">
        <v>81</v>
      </c>
      <c r="I2510" s="32"/>
      <c r="J2510" s="32"/>
      <c r="K2510" s="32"/>
      <c r="L2510" s="32"/>
      <c r="M2510" s="32"/>
      <c r="N2510" s="32"/>
      <c r="O2510" s="32">
        <f t="shared" si="6848"/>
        <v>0</v>
      </c>
      <c r="P2510" s="32">
        <f t="shared" si="6849"/>
        <v>0</v>
      </c>
      <c r="Q2510" s="32">
        <f t="shared" si="6850"/>
        <v>0</v>
      </c>
      <c r="R2510" s="32">
        <f t="shared" si="6851"/>
        <v>0</v>
      </c>
      <c r="S2510" s="32">
        <f t="shared" si="6852"/>
        <v>0</v>
      </c>
      <c r="T2510" s="32">
        <f t="shared" si="6853"/>
        <v>0</v>
      </c>
      <c r="U2510" s="32">
        <f t="shared" si="6854"/>
        <v>0</v>
      </c>
      <c r="V2510" s="32">
        <f t="shared" si="6771"/>
        <v>0</v>
      </c>
      <c r="W2510" s="32">
        <f t="shared" si="6855"/>
        <v>1200</v>
      </c>
      <c r="X2510" s="32">
        <f t="shared" si="6856"/>
        <v>0</v>
      </c>
      <c r="Y2510" s="32">
        <f t="shared" si="6857"/>
        <v>0</v>
      </c>
      <c r="Z2510" s="32">
        <f t="shared" si="6858"/>
        <v>1157.8</v>
      </c>
      <c r="AA2510" s="32">
        <f t="shared" si="6859"/>
        <v>0</v>
      </c>
      <c r="AB2510" s="32">
        <f t="shared" si="6860"/>
        <v>0</v>
      </c>
      <c r="AC2510" s="33">
        <f t="shared" si="6861"/>
        <v>0</v>
      </c>
      <c r="AD2510" s="33">
        <f t="shared" si="6862"/>
        <v>0</v>
      </c>
      <c r="AE2510" s="34" t="e">
        <f t="shared" si="6738"/>
        <v>#DIV/0!</v>
      </c>
      <c r="AF2510" s="35">
        <f t="shared" si="6863"/>
        <v>0</v>
      </c>
      <c r="AG2510" s="35">
        <f t="shared" si="6864"/>
        <v>0</v>
      </c>
      <c r="AH2510" s="36">
        <f t="shared" si="6865"/>
        <v>0</v>
      </c>
      <c r="AI2510" s="36">
        <f t="shared" si="6866"/>
        <v>0</v>
      </c>
      <c r="AJ2510" s="36">
        <f t="shared" si="6867"/>
        <v>0</v>
      </c>
      <c r="AK2510" s="36">
        <f t="shared" si="6868"/>
        <v>0</v>
      </c>
      <c r="AL2510" s="36">
        <f t="shared" si="6739"/>
        <v>0</v>
      </c>
      <c r="AM2510" s="36">
        <f t="shared" si="6740"/>
        <v>0</v>
      </c>
      <c r="AN2510" s="37" t="s">
        <v>35</v>
      </c>
    </row>
    <row r="2511" spans="2:40" ht="31.2" hidden="1" customHeight="1" x14ac:dyDescent="0.3">
      <c r="B2511" s="30" t="s">
        <v>847</v>
      </c>
      <c r="C2511" s="30" t="s">
        <v>112</v>
      </c>
      <c r="D2511" s="30" t="s">
        <v>112</v>
      </c>
      <c r="E2511" s="15" t="str">
        <f t="shared" si="6770"/>
        <v>0505</v>
      </c>
      <c r="F2511" s="30" t="s">
        <v>818</v>
      </c>
      <c r="G2511" s="30"/>
      <c r="H2511" s="31" t="s">
        <v>819</v>
      </c>
      <c r="I2511" s="32"/>
      <c r="J2511" s="32"/>
      <c r="K2511" s="32"/>
      <c r="L2511" s="32"/>
      <c r="M2511" s="32"/>
      <c r="N2511" s="32"/>
      <c r="O2511" s="32">
        <f t="shared" si="6848"/>
        <v>0</v>
      </c>
      <c r="P2511" s="32">
        <f t="shared" si="6849"/>
        <v>0</v>
      </c>
      <c r="Q2511" s="32">
        <f t="shared" si="6850"/>
        <v>0</v>
      </c>
      <c r="R2511" s="32">
        <f t="shared" si="6851"/>
        <v>0</v>
      </c>
      <c r="S2511" s="32">
        <f t="shared" si="6852"/>
        <v>0</v>
      </c>
      <c r="T2511" s="32">
        <f t="shared" si="6853"/>
        <v>0</v>
      </c>
      <c r="U2511" s="32">
        <f t="shared" si="6854"/>
        <v>0</v>
      </c>
      <c r="V2511" s="32">
        <f t="shared" si="6771"/>
        <v>0</v>
      </c>
      <c r="W2511" s="32">
        <f t="shared" si="6855"/>
        <v>1200</v>
      </c>
      <c r="X2511" s="32">
        <f t="shared" si="6856"/>
        <v>0</v>
      </c>
      <c r="Y2511" s="32">
        <f t="shared" si="6857"/>
        <v>0</v>
      </c>
      <c r="Z2511" s="32">
        <f t="shared" si="6858"/>
        <v>1157.8</v>
      </c>
      <c r="AA2511" s="32">
        <f t="shared" si="6859"/>
        <v>0</v>
      </c>
      <c r="AB2511" s="32">
        <f t="shared" si="6860"/>
        <v>0</v>
      </c>
      <c r="AC2511" s="33">
        <f t="shared" si="6861"/>
        <v>0</v>
      </c>
      <c r="AD2511" s="33">
        <f t="shared" si="6862"/>
        <v>0</v>
      </c>
      <c r="AE2511" s="34" t="e">
        <f t="shared" si="6738"/>
        <v>#DIV/0!</v>
      </c>
      <c r="AF2511" s="35">
        <f t="shared" si="6863"/>
        <v>0</v>
      </c>
      <c r="AG2511" s="35">
        <f t="shared" si="6864"/>
        <v>0</v>
      </c>
      <c r="AH2511" s="36">
        <f t="shared" si="6865"/>
        <v>0</v>
      </c>
      <c r="AI2511" s="36">
        <f t="shared" si="6866"/>
        <v>0</v>
      </c>
      <c r="AJ2511" s="36">
        <f t="shared" si="6867"/>
        <v>0</v>
      </c>
      <c r="AK2511" s="36">
        <f t="shared" si="6868"/>
        <v>0</v>
      </c>
      <c r="AL2511" s="36">
        <f t="shared" si="6739"/>
        <v>0</v>
      </c>
      <c r="AM2511" s="36">
        <f t="shared" si="6740"/>
        <v>0</v>
      </c>
      <c r="AN2511" s="37" t="s">
        <v>35</v>
      </c>
    </row>
    <row r="2512" spans="2:40" ht="31.2" hidden="1" customHeight="1" x14ac:dyDescent="0.3">
      <c r="B2512" s="30" t="s">
        <v>847</v>
      </c>
      <c r="C2512" s="30" t="s">
        <v>112</v>
      </c>
      <c r="D2512" s="30" t="s">
        <v>112</v>
      </c>
      <c r="E2512" s="15" t="str">
        <f t="shared" si="6770"/>
        <v>0505</v>
      </c>
      <c r="F2512" s="30" t="s">
        <v>818</v>
      </c>
      <c r="G2512" s="30" t="s">
        <v>50</v>
      </c>
      <c r="H2512" s="31" t="s">
        <v>51</v>
      </c>
      <c r="I2512" s="32"/>
      <c r="J2512" s="32"/>
      <c r="K2512" s="32"/>
      <c r="L2512" s="32"/>
      <c r="M2512" s="32"/>
      <c r="N2512" s="32"/>
      <c r="O2512" s="32">
        <f t="shared" si="6848"/>
        <v>0</v>
      </c>
      <c r="P2512" s="32">
        <f t="shared" si="6849"/>
        <v>0</v>
      </c>
      <c r="Q2512" s="32">
        <f t="shared" si="6850"/>
        <v>0</v>
      </c>
      <c r="R2512" s="32">
        <f t="shared" si="6851"/>
        <v>0</v>
      </c>
      <c r="S2512" s="32">
        <f t="shared" si="6852"/>
        <v>0</v>
      </c>
      <c r="T2512" s="32">
        <f t="shared" si="6853"/>
        <v>0</v>
      </c>
      <c r="U2512" s="32">
        <f t="shared" si="6854"/>
        <v>0</v>
      </c>
      <c r="V2512" s="32">
        <f t="shared" si="6771"/>
        <v>0</v>
      </c>
      <c r="W2512" s="32">
        <f t="shared" si="6855"/>
        <v>1200</v>
      </c>
      <c r="X2512" s="32">
        <f t="shared" si="6856"/>
        <v>0</v>
      </c>
      <c r="Y2512" s="32">
        <f t="shared" si="6857"/>
        <v>0</v>
      </c>
      <c r="Z2512" s="32">
        <f t="shared" si="6858"/>
        <v>1157.8</v>
      </c>
      <c r="AA2512" s="32">
        <f t="shared" si="6859"/>
        <v>0</v>
      </c>
      <c r="AB2512" s="32">
        <f t="shared" si="6860"/>
        <v>0</v>
      </c>
      <c r="AC2512" s="33">
        <f t="shared" si="6861"/>
        <v>0</v>
      </c>
      <c r="AD2512" s="33">
        <f t="shared" si="6862"/>
        <v>0</v>
      </c>
      <c r="AE2512" s="34" t="e">
        <f t="shared" si="6738"/>
        <v>#DIV/0!</v>
      </c>
      <c r="AF2512" s="35">
        <f t="shared" si="6863"/>
        <v>0</v>
      </c>
      <c r="AG2512" s="35">
        <f t="shared" si="6864"/>
        <v>0</v>
      </c>
      <c r="AH2512" s="36">
        <f t="shared" si="6865"/>
        <v>0</v>
      </c>
      <c r="AI2512" s="36">
        <f t="shared" si="6866"/>
        <v>0</v>
      </c>
      <c r="AJ2512" s="36">
        <f t="shared" si="6867"/>
        <v>0</v>
      </c>
      <c r="AK2512" s="36">
        <f t="shared" si="6868"/>
        <v>0</v>
      </c>
      <c r="AL2512" s="36">
        <f t="shared" si="6739"/>
        <v>0</v>
      </c>
      <c r="AM2512" s="36">
        <f t="shared" si="6740"/>
        <v>0</v>
      </c>
      <c r="AN2512" s="37" t="s">
        <v>35</v>
      </c>
    </row>
    <row r="2513" spans="2:40" ht="31.2" hidden="1" customHeight="1" x14ac:dyDescent="0.3">
      <c r="B2513" s="30" t="s">
        <v>847</v>
      </c>
      <c r="C2513" s="30" t="s">
        <v>112</v>
      </c>
      <c r="D2513" s="30" t="s">
        <v>112</v>
      </c>
      <c r="E2513" s="15" t="str">
        <f t="shared" si="6770"/>
        <v>0505</v>
      </c>
      <c r="F2513" s="30" t="s">
        <v>818</v>
      </c>
      <c r="G2513" s="30" t="s">
        <v>52</v>
      </c>
      <c r="H2513" s="31" t="s">
        <v>53</v>
      </c>
      <c r="I2513" s="32"/>
      <c r="J2513" s="32"/>
      <c r="K2513" s="32"/>
      <c r="L2513" s="32"/>
      <c r="M2513" s="32"/>
      <c r="N2513" s="32"/>
      <c r="O2513" s="32">
        <v>0</v>
      </c>
      <c r="P2513" s="32">
        <v>0</v>
      </c>
      <c r="Q2513" s="32">
        <v>0</v>
      </c>
      <c r="R2513" s="32">
        <v>0</v>
      </c>
      <c r="S2513" s="32">
        <v>0</v>
      </c>
      <c r="T2513" s="32">
        <v>0</v>
      </c>
      <c r="U2513" s="32">
        <f>2357.8-2357.8</f>
        <v>0</v>
      </c>
      <c r="V2513" s="32">
        <f t="shared" si="6771"/>
        <v>0</v>
      </c>
      <c r="W2513" s="32">
        <v>1200</v>
      </c>
      <c r="X2513" s="32"/>
      <c r="Y2513" s="32"/>
      <c r="Z2513" s="32">
        <v>1157.8</v>
      </c>
      <c r="AA2513" s="32"/>
      <c r="AB2513" s="32">
        <v>0</v>
      </c>
      <c r="AC2513" s="33">
        <v>0</v>
      </c>
      <c r="AD2513" s="33">
        <v>0</v>
      </c>
      <c r="AE2513" s="34" t="e">
        <f t="shared" si="6738"/>
        <v>#DIV/0!</v>
      </c>
      <c r="AF2513" s="35">
        <v>0</v>
      </c>
      <c r="AG2513" s="35">
        <v>0</v>
      </c>
      <c r="AH2513" s="36">
        <v>0</v>
      </c>
      <c r="AI2513" s="36">
        <v>0</v>
      </c>
      <c r="AJ2513" s="36">
        <v>0</v>
      </c>
      <c r="AK2513" s="36">
        <v>0</v>
      </c>
      <c r="AL2513" s="36">
        <f t="shared" si="6739"/>
        <v>0</v>
      </c>
      <c r="AM2513" s="36">
        <f t="shared" si="6740"/>
        <v>0</v>
      </c>
      <c r="AN2513" s="37" t="s">
        <v>35</v>
      </c>
    </row>
    <row r="2514" spans="2:40" s="13" customFormat="1" ht="15.6" hidden="1" customHeight="1" x14ac:dyDescent="0.3">
      <c r="B2514" s="14" t="s">
        <v>847</v>
      </c>
      <c r="C2514" s="14" t="s">
        <v>132</v>
      </c>
      <c r="D2514" s="14"/>
      <c r="E2514" s="21" t="str">
        <f t="shared" si="6770"/>
        <v>06</v>
      </c>
      <c r="F2514" s="14"/>
      <c r="G2514" s="14"/>
      <c r="H2514" s="16" t="s">
        <v>271</v>
      </c>
      <c r="I2514" s="17">
        <f t="shared" ref="I2514:I2516" si="6869">I2515</f>
        <v>0</v>
      </c>
      <c r="J2514" s="17">
        <f t="shared" ref="J2514:J2516" si="6870">J2515</f>
        <v>0</v>
      </c>
      <c r="K2514" s="17">
        <f t="shared" ref="K2514:K2516" si="6871">K2515</f>
        <v>0</v>
      </c>
      <c r="L2514" s="17">
        <f t="shared" ref="L2514:L2516" si="6872">L2515</f>
        <v>0</v>
      </c>
      <c r="M2514" s="17">
        <f t="shared" ref="M2514:M2516" si="6873">M2515</f>
        <v>0</v>
      </c>
      <c r="N2514" s="17">
        <f t="shared" ref="N2514:N2516" si="6874">N2515</f>
        <v>0</v>
      </c>
      <c r="O2514" s="17">
        <f t="shared" si="6848"/>
        <v>0</v>
      </c>
      <c r="P2514" s="17">
        <f t="shared" si="6849"/>
        <v>0</v>
      </c>
      <c r="Q2514" s="17">
        <f t="shared" si="6850"/>
        <v>0</v>
      </c>
      <c r="R2514" s="17">
        <f t="shared" si="6851"/>
        <v>0</v>
      </c>
      <c r="S2514" s="17">
        <f t="shared" si="6852"/>
        <v>0</v>
      </c>
      <c r="T2514" s="17">
        <f t="shared" si="6853"/>
        <v>0</v>
      </c>
      <c r="U2514" s="17">
        <v>0</v>
      </c>
      <c r="V2514" s="17">
        <f t="shared" si="6771"/>
        <v>0</v>
      </c>
      <c r="W2514" s="17">
        <f t="shared" si="6855"/>
        <v>0</v>
      </c>
      <c r="X2514" s="17">
        <f t="shared" si="6856"/>
        <v>0</v>
      </c>
      <c r="Y2514" s="17">
        <f t="shared" si="6857"/>
        <v>0</v>
      </c>
      <c r="Z2514" s="17">
        <f t="shared" si="6858"/>
        <v>0</v>
      </c>
      <c r="AA2514" s="17">
        <f t="shared" si="6859"/>
        <v>0</v>
      </c>
      <c r="AB2514" s="17">
        <f t="shared" si="6860"/>
        <v>0</v>
      </c>
      <c r="AC2514" s="18">
        <f t="shared" si="6861"/>
        <v>0</v>
      </c>
      <c r="AD2514" s="18">
        <f t="shared" si="6862"/>
        <v>0</v>
      </c>
      <c r="AE2514" s="19" t="e">
        <f t="shared" si="6738"/>
        <v>#DIV/0!</v>
      </c>
      <c r="AF2514" s="54">
        <f t="shared" si="6863"/>
        <v>0</v>
      </c>
      <c r="AG2514" s="54">
        <f t="shared" si="6864"/>
        <v>0</v>
      </c>
      <c r="AH2514" s="55">
        <f t="shared" si="6865"/>
        <v>0</v>
      </c>
      <c r="AI2514" s="55">
        <f t="shared" si="6866"/>
        <v>0</v>
      </c>
      <c r="AJ2514" s="55">
        <f t="shared" si="6867"/>
        <v>0</v>
      </c>
      <c r="AK2514" s="55">
        <f t="shared" si="6868"/>
        <v>0</v>
      </c>
      <c r="AL2514" s="55">
        <f t="shared" si="6739"/>
        <v>0</v>
      </c>
      <c r="AM2514" s="55">
        <f t="shared" si="6740"/>
        <v>0</v>
      </c>
      <c r="AN2514" s="37" t="s">
        <v>35</v>
      </c>
    </row>
    <row r="2515" spans="2:40" s="22" customFormat="1" ht="31.2" hidden="1" customHeight="1" x14ac:dyDescent="0.3">
      <c r="B2515" s="23" t="s">
        <v>847</v>
      </c>
      <c r="C2515" s="23" t="s">
        <v>132</v>
      </c>
      <c r="D2515" s="23" t="s">
        <v>114</v>
      </c>
      <c r="E2515" s="24" t="str">
        <f t="shared" si="6770"/>
        <v>0603</v>
      </c>
      <c r="F2515" s="23"/>
      <c r="G2515" s="23"/>
      <c r="H2515" s="25" t="s">
        <v>272</v>
      </c>
      <c r="I2515" s="26">
        <f t="shared" si="6869"/>
        <v>0</v>
      </c>
      <c r="J2515" s="26">
        <f t="shared" si="6870"/>
        <v>0</v>
      </c>
      <c r="K2515" s="26">
        <f t="shared" si="6871"/>
        <v>0</v>
      </c>
      <c r="L2515" s="26">
        <f t="shared" si="6872"/>
        <v>0</v>
      </c>
      <c r="M2515" s="26">
        <f t="shared" si="6873"/>
        <v>0</v>
      </c>
      <c r="N2515" s="26">
        <f t="shared" si="6874"/>
        <v>0</v>
      </c>
      <c r="O2515" s="26">
        <f t="shared" si="6848"/>
        <v>0</v>
      </c>
      <c r="P2515" s="26">
        <f t="shared" si="6849"/>
        <v>0</v>
      </c>
      <c r="Q2515" s="26">
        <f t="shared" si="6850"/>
        <v>0</v>
      </c>
      <c r="R2515" s="26">
        <f t="shared" si="6851"/>
        <v>0</v>
      </c>
      <c r="S2515" s="26">
        <f t="shared" si="6852"/>
        <v>0</v>
      </c>
      <c r="T2515" s="26">
        <f t="shared" si="6853"/>
        <v>0</v>
      </c>
      <c r="U2515" s="26">
        <v>0</v>
      </c>
      <c r="V2515" s="26">
        <f t="shared" si="6771"/>
        <v>0</v>
      </c>
      <c r="W2515" s="26">
        <f t="shared" si="6855"/>
        <v>0</v>
      </c>
      <c r="X2515" s="26">
        <f t="shared" si="6856"/>
        <v>0</v>
      </c>
      <c r="Y2515" s="26">
        <f t="shared" si="6857"/>
        <v>0</v>
      </c>
      <c r="Z2515" s="26">
        <f t="shared" si="6858"/>
        <v>0</v>
      </c>
      <c r="AA2515" s="26">
        <f t="shared" si="6859"/>
        <v>0</v>
      </c>
      <c r="AB2515" s="26">
        <f t="shared" si="6860"/>
        <v>0</v>
      </c>
      <c r="AC2515" s="27">
        <f t="shared" si="6861"/>
        <v>0</v>
      </c>
      <c r="AD2515" s="27">
        <f t="shared" si="6862"/>
        <v>0</v>
      </c>
      <c r="AE2515" s="28" t="e">
        <f t="shared" si="6738"/>
        <v>#DIV/0!</v>
      </c>
      <c r="AF2515" s="42">
        <f t="shared" si="6863"/>
        <v>0</v>
      </c>
      <c r="AG2515" s="42">
        <f t="shared" si="6864"/>
        <v>0</v>
      </c>
      <c r="AH2515" s="43">
        <f t="shared" si="6865"/>
        <v>0</v>
      </c>
      <c r="AI2515" s="43">
        <f t="shared" si="6866"/>
        <v>0</v>
      </c>
      <c r="AJ2515" s="43">
        <f t="shared" si="6867"/>
        <v>0</v>
      </c>
      <c r="AK2515" s="43">
        <f t="shared" si="6868"/>
        <v>0</v>
      </c>
      <c r="AL2515" s="43">
        <f t="shared" si="6739"/>
        <v>0</v>
      </c>
      <c r="AM2515" s="43">
        <f t="shared" si="6740"/>
        <v>0</v>
      </c>
      <c r="AN2515" s="37" t="s">
        <v>35</v>
      </c>
    </row>
    <row r="2516" spans="2:40" ht="31.2" hidden="1" customHeight="1" x14ac:dyDescent="0.3">
      <c r="B2516" s="30" t="s">
        <v>847</v>
      </c>
      <c r="C2516" s="30" t="s">
        <v>132</v>
      </c>
      <c r="D2516" s="30" t="s">
        <v>114</v>
      </c>
      <c r="E2516" s="15" t="str">
        <f t="shared" si="6770"/>
        <v>0603</v>
      </c>
      <c r="F2516" s="30" t="s">
        <v>204</v>
      </c>
      <c r="G2516" s="30"/>
      <c r="H2516" s="31" t="s">
        <v>205</v>
      </c>
      <c r="I2516" s="32">
        <f t="shared" si="6869"/>
        <v>0</v>
      </c>
      <c r="J2516" s="32">
        <f t="shared" si="6870"/>
        <v>0</v>
      </c>
      <c r="K2516" s="32">
        <f t="shared" si="6871"/>
        <v>0</v>
      </c>
      <c r="L2516" s="32">
        <f t="shared" si="6872"/>
        <v>0</v>
      </c>
      <c r="M2516" s="32">
        <f t="shared" si="6873"/>
        <v>0</v>
      </c>
      <c r="N2516" s="32">
        <f t="shared" si="6874"/>
        <v>0</v>
      </c>
      <c r="O2516" s="32">
        <f t="shared" si="6848"/>
        <v>0</v>
      </c>
      <c r="P2516" s="32">
        <f t="shared" si="6849"/>
        <v>0</v>
      </c>
      <c r="Q2516" s="32">
        <f t="shared" si="6850"/>
        <v>0</v>
      </c>
      <c r="R2516" s="32">
        <f t="shared" si="6851"/>
        <v>0</v>
      </c>
      <c r="S2516" s="32">
        <f t="shared" si="6852"/>
        <v>0</v>
      </c>
      <c r="T2516" s="32">
        <f t="shared" si="6853"/>
        <v>0</v>
      </c>
      <c r="U2516" s="32">
        <v>0</v>
      </c>
      <c r="V2516" s="32">
        <f t="shared" si="6771"/>
        <v>0</v>
      </c>
      <c r="W2516" s="32">
        <f t="shared" si="6855"/>
        <v>0</v>
      </c>
      <c r="X2516" s="32">
        <f t="shared" si="6856"/>
        <v>0</v>
      </c>
      <c r="Y2516" s="32">
        <f t="shared" si="6857"/>
        <v>0</v>
      </c>
      <c r="Z2516" s="32">
        <f t="shared" si="6858"/>
        <v>0</v>
      </c>
      <c r="AA2516" s="32">
        <f t="shared" si="6859"/>
        <v>0</v>
      </c>
      <c r="AB2516" s="32">
        <f t="shared" si="6860"/>
        <v>0</v>
      </c>
      <c r="AC2516" s="33">
        <f t="shared" si="6861"/>
        <v>0</v>
      </c>
      <c r="AD2516" s="33">
        <f t="shared" si="6862"/>
        <v>0</v>
      </c>
      <c r="AE2516" s="34" t="e">
        <f t="shared" si="6738"/>
        <v>#DIV/0!</v>
      </c>
      <c r="AF2516" s="35">
        <f t="shared" si="6863"/>
        <v>0</v>
      </c>
      <c r="AG2516" s="35">
        <f t="shared" si="6864"/>
        <v>0</v>
      </c>
      <c r="AH2516" s="36">
        <f t="shared" si="6865"/>
        <v>0</v>
      </c>
      <c r="AI2516" s="36">
        <f t="shared" si="6866"/>
        <v>0</v>
      </c>
      <c r="AJ2516" s="36">
        <f t="shared" si="6867"/>
        <v>0</v>
      </c>
      <c r="AK2516" s="36">
        <f t="shared" si="6868"/>
        <v>0</v>
      </c>
      <c r="AL2516" s="36">
        <f t="shared" si="6739"/>
        <v>0</v>
      </c>
      <c r="AM2516" s="36">
        <f t="shared" si="6740"/>
        <v>0</v>
      </c>
      <c r="AN2516" s="37" t="s">
        <v>35</v>
      </c>
    </row>
    <row r="2517" spans="2:40" ht="31.2" hidden="1" customHeight="1" x14ac:dyDescent="0.3">
      <c r="B2517" s="30" t="s">
        <v>847</v>
      </c>
      <c r="C2517" s="30" t="s">
        <v>132</v>
      </c>
      <c r="D2517" s="30" t="s">
        <v>114</v>
      </c>
      <c r="E2517" s="15" t="str">
        <f t="shared" si="6770"/>
        <v>0603</v>
      </c>
      <c r="F2517" s="30" t="s">
        <v>206</v>
      </c>
      <c r="G2517" s="30"/>
      <c r="H2517" s="31" t="s">
        <v>207</v>
      </c>
      <c r="I2517" s="32">
        <f t="shared" ref="I2517:T2517" si="6875">I2522+I2518</f>
        <v>0</v>
      </c>
      <c r="J2517" s="32">
        <f t="shared" si="6875"/>
        <v>0</v>
      </c>
      <c r="K2517" s="32">
        <f t="shared" si="6875"/>
        <v>0</v>
      </c>
      <c r="L2517" s="32">
        <f t="shared" si="6875"/>
        <v>0</v>
      </c>
      <c r="M2517" s="32">
        <f t="shared" si="6875"/>
        <v>0</v>
      </c>
      <c r="N2517" s="32">
        <f t="shared" si="6875"/>
        <v>0</v>
      </c>
      <c r="O2517" s="32">
        <f t="shared" si="6875"/>
        <v>0</v>
      </c>
      <c r="P2517" s="32">
        <f t="shared" si="6875"/>
        <v>0</v>
      </c>
      <c r="Q2517" s="32">
        <f t="shared" si="6875"/>
        <v>0</v>
      </c>
      <c r="R2517" s="32">
        <f t="shared" si="6875"/>
        <v>0</v>
      </c>
      <c r="S2517" s="32">
        <f t="shared" si="6875"/>
        <v>0</v>
      </c>
      <c r="T2517" s="32">
        <f t="shared" si="6875"/>
        <v>0</v>
      </c>
      <c r="U2517" s="32">
        <v>0</v>
      </c>
      <c r="V2517" s="32">
        <f t="shared" si="6771"/>
        <v>0</v>
      </c>
      <c r="W2517" s="32">
        <f t="shared" ref="W2517:AD2517" si="6876">W2522+W2518</f>
        <v>0</v>
      </c>
      <c r="X2517" s="32">
        <f t="shared" si="6876"/>
        <v>0</v>
      </c>
      <c r="Y2517" s="32">
        <f t="shared" si="6876"/>
        <v>0</v>
      </c>
      <c r="Z2517" s="32">
        <f t="shared" si="6876"/>
        <v>0</v>
      </c>
      <c r="AA2517" s="32">
        <f t="shared" si="6876"/>
        <v>0</v>
      </c>
      <c r="AB2517" s="32">
        <f t="shared" si="6876"/>
        <v>0</v>
      </c>
      <c r="AC2517" s="33">
        <f t="shared" si="6876"/>
        <v>0</v>
      </c>
      <c r="AD2517" s="33">
        <f t="shared" si="6876"/>
        <v>0</v>
      </c>
      <c r="AE2517" s="34" t="e">
        <f t="shared" si="6738"/>
        <v>#DIV/0!</v>
      </c>
      <c r="AF2517" s="35">
        <f t="shared" ref="AF2517:AK2517" si="6877">AF2522+AF2518</f>
        <v>0</v>
      </c>
      <c r="AG2517" s="35">
        <f t="shared" si="6877"/>
        <v>0</v>
      </c>
      <c r="AH2517" s="36">
        <f t="shared" si="6877"/>
        <v>0</v>
      </c>
      <c r="AI2517" s="36">
        <f t="shared" si="6877"/>
        <v>0</v>
      </c>
      <c r="AJ2517" s="36">
        <f t="shared" si="6877"/>
        <v>0</v>
      </c>
      <c r="AK2517" s="36">
        <f t="shared" si="6877"/>
        <v>0</v>
      </c>
      <c r="AL2517" s="36">
        <f t="shared" si="6739"/>
        <v>0</v>
      </c>
      <c r="AM2517" s="36">
        <f t="shared" si="6740"/>
        <v>0</v>
      </c>
      <c r="AN2517" s="37" t="s">
        <v>35</v>
      </c>
    </row>
    <row r="2518" spans="2:40" ht="31.2" hidden="1" customHeight="1" x14ac:dyDescent="0.3">
      <c r="B2518" s="30" t="s">
        <v>847</v>
      </c>
      <c r="C2518" s="30" t="s">
        <v>132</v>
      </c>
      <c r="D2518" s="30" t="s">
        <v>114</v>
      </c>
      <c r="E2518" s="15" t="str">
        <f t="shared" si="6770"/>
        <v>0603</v>
      </c>
      <c r="F2518" s="30" t="s">
        <v>257</v>
      </c>
      <c r="G2518" s="30"/>
      <c r="H2518" s="31" t="s">
        <v>258</v>
      </c>
      <c r="I2518" s="32">
        <f t="shared" ref="I2518:I2526" si="6878">I2519</f>
        <v>0</v>
      </c>
      <c r="J2518" s="32">
        <f t="shared" ref="J2518:J2526" si="6879">J2519</f>
        <v>0</v>
      </c>
      <c r="K2518" s="32">
        <f t="shared" ref="K2518:K2526" si="6880">K2519</f>
        <v>0</v>
      </c>
      <c r="L2518" s="32">
        <f t="shared" ref="L2518:L2526" si="6881">L2519</f>
        <v>0</v>
      </c>
      <c r="M2518" s="32">
        <f t="shared" ref="M2518:M2526" si="6882">M2519</f>
        <v>0</v>
      </c>
      <c r="N2518" s="32">
        <f t="shared" ref="N2518:N2526" si="6883">N2519</f>
        <v>0</v>
      </c>
      <c r="O2518" s="32">
        <f t="shared" ref="O2518:O2526" si="6884">O2519</f>
        <v>0</v>
      </c>
      <c r="P2518" s="32">
        <f t="shared" ref="P2518:P2526" si="6885">P2519</f>
        <v>0</v>
      </c>
      <c r="Q2518" s="32">
        <f t="shared" ref="Q2518:Q2526" si="6886">Q2519</f>
        <v>0</v>
      </c>
      <c r="R2518" s="32">
        <f t="shared" ref="R2518:R2526" si="6887">R2519</f>
        <v>0</v>
      </c>
      <c r="S2518" s="32">
        <f t="shared" ref="S2518:S2526" si="6888">S2519</f>
        <v>0</v>
      </c>
      <c r="T2518" s="32">
        <f t="shared" ref="T2518:T2526" si="6889">T2519</f>
        <v>0</v>
      </c>
      <c r="U2518" s="32">
        <v>0</v>
      </c>
      <c r="V2518" s="32">
        <f t="shared" si="6771"/>
        <v>0</v>
      </c>
      <c r="W2518" s="32">
        <f t="shared" ref="W2518:W2526" si="6890">W2519</f>
        <v>0</v>
      </c>
      <c r="X2518" s="32">
        <f t="shared" ref="X2518:X2526" si="6891">X2519</f>
        <v>0</v>
      </c>
      <c r="Y2518" s="32">
        <f t="shared" ref="Y2518:Y2526" si="6892">Y2519</f>
        <v>0</v>
      </c>
      <c r="Z2518" s="32">
        <f t="shared" ref="Z2518:Z2526" si="6893">Z2519</f>
        <v>0</v>
      </c>
      <c r="AA2518" s="32">
        <f t="shared" ref="AA2518:AA2526" si="6894">AA2519</f>
        <v>0</v>
      </c>
      <c r="AB2518" s="32">
        <f t="shared" ref="AB2518:AB2526" si="6895">AB2519</f>
        <v>0</v>
      </c>
      <c r="AC2518" s="33">
        <f t="shared" ref="AC2518:AC2526" si="6896">AC2519</f>
        <v>0</v>
      </c>
      <c r="AD2518" s="33">
        <f t="shared" ref="AD2518:AD2526" si="6897">AD2519</f>
        <v>0</v>
      </c>
      <c r="AE2518" s="34" t="e">
        <f t="shared" si="6738"/>
        <v>#DIV/0!</v>
      </c>
      <c r="AF2518" s="35">
        <f t="shared" ref="AF2518:AF2526" si="6898">AF2519</f>
        <v>0</v>
      </c>
      <c r="AG2518" s="35">
        <f t="shared" ref="AG2518:AG2526" si="6899">AG2519</f>
        <v>0</v>
      </c>
      <c r="AH2518" s="36">
        <f t="shared" ref="AH2518:AH2526" si="6900">AH2519</f>
        <v>0</v>
      </c>
      <c r="AI2518" s="36">
        <f t="shared" ref="AI2518:AI2526" si="6901">AI2519</f>
        <v>0</v>
      </c>
      <c r="AJ2518" s="36">
        <f t="shared" ref="AJ2518:AJ2526" si="6902">AJ2519</f>
        <v>0</v>
      </c>
      <c r="AK2518" s="36">
        <f t="shared" ref="AK2518:AK2526" si="6903">AK2519</f>
        <v>0</v>
      </c>
      <c r="AL2518" s="36">
        <f t="shared" si="6739"/>
        <v>0</v>
      </c>
      <c r="AM2518" s="36">
        <f t="shared" si="6740"/>
        <v>0</v>
      </c>
      <c r="AN2518" s="37" t="s">
        <v>35</v>
      </c>
    </row>
    <row r="2519" spans="2:40" ht="15.6" hidden="1" customHeight="1" x14ac:dyDescent="0.3">
      <c r="B2519" s="30" t="s">
        <v>847</v>
      </c>
      <c r="C2519" s="30" t="s">
        <v>132</v>
      </c>
      <c r="D2519" s="30" t="s">
        <v>114</v>
      </c>
      <c r="E2519" s="15" t="str">
        <f t="shared" si="6770"/>
        <v>0603</v>
      </c>
      <c r="F2519" s="30" t="s">
        <v>259</v>
      </c>
      <c r="G2519" s="30"/>
      <c r="H2519" s="31" t="s">
        <v>260</v>
      </c>
      <c r="I2519" s="32">
        <f t="shared" si="6878"/>
        <v>0</v>
      </c>
      <c r="J2519" s="32">
        <f t="shared" si="6879"/>
        <v>0</v>
      </c>
      <c r="K2519" s="32">
        <f t="shared" si="6880"/>
        <v>0</v>
      </c>
      <c r="L2519" s="32">
        <f t="shared" si="6881"/>
        <v>0</v>
      </c>
      <c r="M2519" s="32">
        <f t="shared" si="6882"/>
        <v>0</v>
      </c>
      <c r="N2519" s="32">
        <f t="shared" si="6883"/>
        <v>0</v>
      </c>
      <c r="O2519" s="32">
        <f t="shared" si="6884"/>
        <v>0</v>
      </c>
      <c r="P2519" s="32">
        <f t="shared" si="6885"/>
        <v>0</v>
      </c>
      <c r="Q2519" s="32">
        <f t="shared" si="6886"/>
        <v>0</v>
      </c>
      <c r="R2519" s="32">
        <f t="shared" si="6887"/>
        <v>0</v>
      </c>
      <c r="S2519" s="32">
        <f t="shared" si="6888"/>
        <v>0</v>
      </c>
      <c r="T2519" s="32">
        <f t="shared" si="6889"/>
        <v>0</v>
      </c>
      <c r="U2519" s="32">
        <v>0</v>
      </c>
      <c r="V2519" s="32">
        <f t="shared" si="6771"/>
        <v>0</v>
      </c>
      <c r="W2519" s="32">
        <f t="shared" si="6890"/>
        <v>0</v>
      </c>
      <c r="X2519" s="32">
        <f t="shared" si="6891"/>
        <v>0</v>
      </c>
      <c r="Y2519" s="32">
        <f t="shared" si="6892"/>
        <v>0</v>
      </c>
      <c r="Z2519" s="32">
        <f t="shared" si="6893"/>
        <v>0</v>
      </c>
      <c r="AA2519" s="32">
        <f t="shared" si="6894"/>
        <v>0</v>
      </c>
      <c r="AB2519" s="32">
        <f t="shared" si="6895"/>
        <v>0</v>
      </c>
      <c r="AC2519" s="33">
        <f t="shared" si="6896"/>
        <v>0</v>
      </c>
      <c r="AD2519" s="33">
        <f t="shared" si="6897"/>
        <v>0</v>
      </c>
      <c r="AE2519" s="34" t="e">
        <f t="shared" si="6738"/>
        <v>#DIV/0!</v>
      </c>
      <c r="AF2519" s="35">
        <f t="shared" si="6898"/>
        <v>0</v>
      </c>
      <c r="AG2519" s="35">
        <f t="shared" si="6899"/>
        <v>0</v>
      </c>
      <c r="AH2519" s="36">
        <f t="shared" si="6900"/>
        <v>0</v>
      </c>
      <c r="AI2519" s="36">
        <f t="shared" si="6901"/>
        <v>0</v>
      </c>
      <c r="AJ2519" s="36">
        <f t="shared" si="6902"/>
        <v>0</v>
      </c>
      <c r="AK2519" s="36">
        <f t="shared" si="6903"/>
        <v>0</v>
      </c>
      <c r="AL2519" s="36">
        <f t="shared" si="6739"/>
        <v>0</v>
      </c>
      <c r="AM2519" s="36">
        <f t="shared" si="6740"/>
        <v>0</v>
      </c>
      <c r="AN2519" s="37" t="s">
        <v>35</v>
      </c>
    </row>
    <row r="2520" spans="2:40" ht="31.2" hidden="1" customHeight="1" x14ac:dyDescent="0.3">
      <c r="B2520" s="30" t="s">
        <v>847</v>
      </c>
      <c r="C2520" s="30" t="s">
        <v>132</v>
      </c>
      <c r="D2520" s="30" t="s">
        <v>114</v>
      </c>
      <c r="E2520" s="15" t="str">
        <f t="shared" si="6770"/>
        <v>0603</v>
      </c>
      <c r="F2520" s="30" t="s">
        <v>259</v>
      </c>
      <c r="G2520" s="30" t="s">
        <v>50</v>
      </c>
      <c r="H2520" s="31" t="s">
        <v>51</v>
      </c>
      <c r="I2520" s="32">
        <f t="shared" si="6878"/>
        <v>0</v>
      </c>
      <c r="J2520" s="32">
        <f t="shared" si="6879"/>
        <v>0</v>
      </c>
      <c r="K2520" s="32">
        <f t="shared" si="6880"/>
        <v>0</v>
      </c>
      <c r="L2520" s="32">
        <f t="shared" si="6881"/>
        <v>0</v>
      </c>
      <c r="M2520" s="32">
        <f t="shared" si="6882"/>
        <v>0</v>
      </c>
      <c r="N2520" s="32">
        <f t="shared" si="6883"/>
        <v>0</v>
      </c>
      <c r="O2520" s="32">
        <f t="shared" si="6884"/>
        <v>0</v>
      </c>
      <c r="P2520" s="32">
        <f t="shared" si="6885"/>
        <v>0</v>
      </c>
      <c r="Q2520" s="32">
        <f t="shared" si="6886"/>
        <v>0</v>
      </c>
      <c r="R2520" s="32">
        <f t="shared" si="6887"/>
        <v>0</v>
      </c>
      <c r="S2520" s="32">
        <f t="shared" si="6888"/>
        <v>0</v>
      </c>
      <c r="T2520" s="32">
        <f t="shared" si="6889"/>
        <v>0</v>
      </c>
      <c r="U2520" s="32">
        <v>0</v>
      </c>
      <c r="V2520" s="32">
        <f t="shared" si="6771"/>
        <v>0</v>
      </c>
      <c r="W2520" s="32">
        <f t="shared" si="6890"/>
        <v>0</v>
      </c>
      <c r="X2520" s="32">
        <f t="shared" si="6891"/>
        <v>0</v>
      </c>
      <c r="Y2520" s="32">
        <f t="shared" si="6892"/>
        <v>0</v>
      </c>
      <c r="Z2520" s="32">
        <f t="shared" si="6893"/>
        <v>0</v>
      </c>
      <c r="AA2520" s="32">
        <f t="shared" si="6894"/>
        <v>0</v>
      </c>
      <c r="AB2520" s="32">
        <f t="shared" si="6895"/>
        <v>0</v>
      </c>
      <c r="AC2520" s="33">
        <f t="shared" si="6896"/>
        <v>0</v>
      </c>
      <c r="AD2520" s="33">
        <f t="shared" si="6897"/>
        <v>0</v>
      </c>
      <c r="AE2520" s="34" t="e">
        <f t="shared" si="6738"/>
        <v>#DIV/0!</v>
      </c>
      <c r="AF2520" s="35">
        <f t="shared" si="6898"/>
        <v>0</v>
      </c>
      <c r="AG2520" s="35">
        <f t="shared" si="6899"/>
        <v>0</v>
      </c>
      <c r="AH2520" s="36">
        <f t="shared" si="6900"/>
        <v>0</v>
      </c>
      <c r="AI2520" s="36">
        <f t="shared" si="6901"/>
        <v>0</v>
      </c>
      <c r="AJ2520" s="36">
        <f t="shared" si="6902"/>
        <v>0</v>
      </c>
      <c r="AK2520" s="36">
        <f t="shared" si="6903"/>
        <v>0</v>
      </c>
      <c r="AL2520" s="36">
        <f t="shared" si="6739"/>
        <v>0</v>
      </c>
      <c r="AM2520" s="36">
        <f t="shared" si="6740"/>
        <v>0</v>
      </c>
      <c r="AN2520" s="37" t="s">
        <v>35</v>
      </c>
    </row>
    <row r="2521" spans="2:40" ht="31.2" hidden="1" customHeight="1" x14ac:dyDescent="0.3">
      <c r="B2521" s="30" t="s">
        <v>847</v>
      </c>
      <c r="C2521" s="30" t="s">
        <v>132</v>
      </c>
      <c r="D2521" s="30" t="s">
        <v>114</v>
      </c>
      <c r="E2521" s="15" t="str">
        <f t="shared" si="6770"/>
        <v>0603</v>
      </c>
      <c r="F2521" s="30" t="s">
        <v>259</v>
      </c>
      <c r="G2521" s="30" t="s">
        <v>52</v>
      </c>
      <c r="H2521" s="31" t="s">
        <v>53</v>
      </c>
      <c r="I2521" s="32"/>
      <c r="J2521" s="32"/>
      <c r="K2521" s="32"/>
      <c r="L2521" s="32"/>
      <c r="M2521" s="32"/>
      <c r="N2521" s="32"/>
      <c r="O2521" s="32">
        <v>0</v>
      </c>
      <c r="P2521" s="32">
        <v>0</v>
      </c>
      <c r="Q2521" s="32">
        <v>0</v>
      </c>
      <c r="R2521" s="32">
        <v>0</v>
      </c>
      <c r="S2521" s="32">
        <v>0</v>
      </c>
      <c r="T2521" s="32">
        <v>0</v>
      </c>
      <c r="U2521" s="32">
        <v>0</v>
      </c>
      <c r="V2521" s="32">
        <f t="shared" si="6771"/>
        <v>0</v>
      </c>
      <c r="W2521" s="32"/>
      <c r="X2521" s="32"/>
      <c r="Y2521" s="32"/>
      <c r="Z2521" s="32"/>
      <c r="AA2521" s="32"/>
      <c r="AB2521" s="32">
        <v>0</v>
      </c>
      <c r="AC2521" s="33">
        <v>0</v>
      </c>
      <c r="AD2521" s="33">
        <v>0</v>
      </c>
      <c r="AE2521" s="34" t="e">
        <f t="shared" si="6738"/>
        <v>#DIV/0!</v>
      </c>
      <c r="AF2521" s="35">
        <v>0</v>
      </c>
      <c r="AG2521" s="35">
        <v>0</v>
      </c>
      <c r="AH2521" s="36">
        <v>0</v>
      </c>
      <c r="AI2521" s="36">
        <v>0</v>
      </c>
      <c r="AJ2521" s="36">
        <v>0</v>
      </c>
      <c r="AK2521" s="36">
        <v>0</v>
      </c>
      <c r="AL2521" s="36">
        <f t="shared" si="6739"/>
        <v>0</v>
      </c>
      <c r="AM2521" s="36">
        <f t="shared" si="6740"/>
        <v>0</v>
      </c>
      <c r="AN2521" s="37" t="s">
        <v>35</v>
      </c>
    </row>
    <row r="2522" spans="2:40" ht="31.2" hidden="1" customHeight="1" x14ac:dyDescent="0.3">
      <c r="B2522" s="30" t="s">
        <v>847</v>
      </c>
      <c r="C2522" s="30" t="s">
        <v>132</v>
      </c>
      <c r="D2522" s="30" t="s">
        <v>114</v>
      </c>
      <c r="E2522" s="15" t="str">
        <f t="shared" si="6770"/>
        <v>0603</v>
      </c>
      <c r="F2522" s="30" t="s">
        <v>279</v>
      </c>
      <c r="G2522" s="30"/>
      <c r="H2522" s="31" t="s">
        <v>280</v>
      </c>
      <c r="I2522" s="32">
        <f t="shared" si="6878"/>
        <v>0</v>
      </c>
      <c r="J2522" s="32">
        <f t="shared" si="6879"/>
        <v>0</v>
      </c>
      <c r="K2522" s="32">
        <f t="shared" si="6880"/>
        <v>0</v>
      </c>
      <c r="L2522" s="32">
        <f t="shared" si="6881"/>
        <v>0</v>
      </c>
      <c r="M2522" s="32">
        <f t="shared" si="6882"/>
        <v>0</v>
      </c>
      <c r="N2522" s="32">
        <f t="shared" si="6883"/>
        <v>0</v>
      </c>
      <c r="O2522" s="32">
        <f t="shared" si="6884"/>
        <v>0</v>
      </c>
      <c r="P2522" s="32">
        <f t="shared" si="6885"/>
        <v>0</v>
      </c>
      <c r="Q2522" s="32">
        <f t="shared" si="6886"/>
        <v>0</v>
      </c>
      <c r="R2522" s="32">
        <f t="shared" si="6887"/>
        <v>0</v>
      </c>
      <c r="S2522" s="32">
        <f t="shared" si="6888"/>
        <v>0</v>
      </c>
      <c r="T2522" s="32">
        <f t="shared" si="6889"/>
        <v>0</v>
      </c>
      <c r="U2522" s="32">
        <v>0</v>
      </c>
      <c r="V2522" s="32">
        <f t="shared" si="6771"/>
        <v>0</v>
      </c>
      <c r="W2522" s="32">
        <f t="shared" si="6890"/>
        <v>0</v>
      </c>
      <c r="X2522" s="32">
        <f t="shared" si="6891"/>
        <v>0</v>
      </c>
      <c r="Y2522" s="32">
        <f t="shared" si="6892"/>
        <v>0</v>
      </c>
      <c r="Z2522" s="32">
        <f t="shared" si="6893"/>
        <v>0</v>
      </c>
      <c r="AA2522" s="32">
        <f t="shared" si="6894"/>
        <v>0</v>
      </c>
      <c r="AB2522" s="32">
        <f t="shared" si="6895"/>
        <v>0</v>
      </c>
      <c r="AC2522" s="33">
        <f t="shared" si="6896"/>
        <v>0</v>
      </c>
      <c r="AD2522" s="33">
        <f t="shared" si="6897"/>
        <v>0</v>
      </c>
      <c r="AE2522" s="34" t="e">
        <f t="shared" si="6738"/>
        <v>#DIV/0!</v>
      </c>
      <c r="AF2522" s="35">
        <f t="shared" si="6898"/>
        <v>0</v>
      </c>
      <c r="AG2522" s="35">
        <f t="shared" si="6899"/>
        <v>0</v>
      </c>
      <c r="AH2522" s="36">
        <f t="shared" si="6900"/>
        <v>0</v>
      </c>
      <c r="AI2522" s="36">
        <f t="shared" si="6901"/>
        <v>0</v>
      </c>
      <c r="AJ2522" s="36">
        <f t="shared" si="6902"/>
        <v>0</v>
      </c>
      <c r="AK2522" s="36">
        <f t="shared" si="6903"/>
        <v>0</v>
      </c>
      <c r="AL2522" s="36">
        <f t="shared" si="6739"/>
        <v>0</v>
      </c>
      <c r="AM2522" s="36">
        <f t="shared" si="6740"/>
        <v>0</v>
      </c>
      <c r="AN2522" s="37" t="s">
        <v>35</v>
      </c>
    </row>
    <row r="2523" spans="2:40" ht="31.2" hidden="1" customHeight="1" x14ac:dyDescent="0.3">
      <c r="B2523" s="30" t="s">
        <v>847</v>
      </c>
      <c r="C2523" s="30" t="s">
        <v>132</v>
      </c>
      <c r="D2523" s="30" t="s">
        <v>114</v>
      </c>
      <c r="E2523" s="15" t="str">
        <f t="shared" si="6770"/>
        <v>0603</v>
      </c>
      <c r="F2523" s="30" t="s">
        <v>281</v>
      </c>
      <c r="G2523" s="30"/>
      <c r="H2523" s="31" t="s">
        <v>282</v>
      </c>
      <c r="I2523" s="32">
        <f t="shared" si="6878"/>
        <v>0</v>
      </c>
      <c r="J2523" s="32">
        <f t="shared" si="6879"/>
        <v>0</v>
      </c>
      <c r="K2523" s="32">
        <f t="shared" si="6880"/>
        <v>0</v>
      </c>
      <c r="L2523" s="32">
        <f t="shared" si="6881"/>
        <v>0</v>
      </c>
      <c r="M2523" s="32">
        <f t="shared" si="6882"/>
        <v>0</v>
      </c>
      <c r="N2523" s="32">
        <f t="shared" si="6883"/>
        <v>0</v>
      </c>
      <c r="O2523" s="32">
        <f t="shared" si="6884"/>
        <v>0</v>
      </c>
      <c r="P2523" s="32">
        <f t="shared" si="6885"/>
        <v>0</v>
      </c>
      <c r="Q2523" s="32">
        <f t="shared" si="6886"/>
        <v>0</v>
      </c>
      <c r="R2523" s="32">
        <f t="shared" si="6887"/>
        <v>0</v>
      </c>
      <c r="S2523" s="32">
        <f t="shared" si="6888"/>
        <v>0</v>
      </c>
      <c r="T2523" s="32">
        <f t="shared" si="6889"/>
        <v>0</v>
      </c>
      <c r="U2523" s="32">
        <v>0</v>
      </c>
      <c r="V2523" s="32">
        <f t="shared" si="6771"/>
        <v>0</v>
      </c>
      <c r="W2523" s="32">
        <f t="shared" si="6890"/>
        <v>0</v>
      </c>
      <c r="X2523" s="32">
        <f t="shared" si="6891"/>
        <v>0</v>
      </c>
      <c r="Y2523" s="32">
        <f t="shared" si="6892"/>
        <v>0</v>
      </c>
      <c r="Z2523" s="32">
        <f t="shared" si="6893"/>
        <v>0</v>
      </c>
      <c r="AA2523" s="32">
        <f t="shared" si="6894"/>
        <v>0</v>
      </c>
      <c r="AB2523" s="32">
        <f t="shared" si="6895"/>
        <v>0</v>
      </c>
      <c r="AC2523" s="33">
        <f t="shared" si="6896"/>
        <v>0</v>
      </c>
      <c r="AD2523" s="33">
        <f t="shared" si="6897"/>
        <v>0</v>
      </c>
      <c r="AE2523" s="34" t="e">
        <f t="shared" si="6738"/>
        <v>#DIV/0!</v>
      </c>
      <c r="AF2523" s="35">
        <f t="shared" si="6898"/>
        <v>0</v>
      </c>
      <c r="AG2523" s="35">
        <f t="shared" si="6899"/>
        <v>0</v>
      </c>
      <c r="AH2523" s="36">
        <f t="shared" si="6900"/>
        <v>0</v>
      </c>
      <c r="AI2523" s="36">
        <f t="shared" si="6901"/>
        <v>0</v>
      </c>
      <c r="AJ2523" s="36">
        <f t="shared" si="6902"/>
        <v>0</v>
      </c>
      <c r="AK2523" s="36">
        <f t="shared" si="6903"/>
        <v>0</v>
      </c>
      <c r="AL2523" s="36">
        <f t="shared" si="6739"/>
        <v>0</v>
      </c>
      <c r="AM2523" s="36">
        <f t="shared" si="6740"/>
        <v>0</v>
      </c>
      <c r="AN2523" s="37" t="s">
        <v>35</v>
      </c>
    </row>
    <row r="2524" spans="2:40" ht="31.2" hidden="1" customHeight="1" x14ac:dyDescent="0.3">
      <c r="B2524" s="30" t="s">
        <v>847</v>
      </c>
      <c r="C2524" s="30" t="s">
        <v>132</v>
      </c>
      <c r="D2524" s="30" t="s">
        <v>114</v>
      </c>
      <c r="E2524" s="15" t="str">
        <f t="shared" si="6770"/>
        <v>0603</v>
      </c>
      <c r="F2524" s="30" t="s">
        <v>281</v>
      </c>
      <c r="G2524" s="30" t="s">
        <v>50</v>
      </c>
      <c r="H2524" s="31" t="s">
        <v>51</v>
      </c>
      <c r="I2524" s="32">
        <f t="shared" si="6878"/>
        <v>0</v>
      </c>
      <c r="J2524" s="32">
        <f t="shared" si="6879"/>
        <v>0</v>
      </c>
      <c r="K2524" s="32">
        <f t="shared" si="6880"/>
        <v>0</v>
      </c>
      <c r="L2524" s="32">
        <f t="shared" si="6881"/>
        <v>0</v>
      </c>
      <c r="M2524" s="32">
        <f t="shared" si="6882"/>
        <v>0</v>
      </c>
      <c r="N2524" s="32">
        <f t="shared" si="6883"/>
        <v>0</v>
      </c>
      <c r="O2524" s="32">
        <f t="shared" si="6884"/>
        <v>0</v>
      </c>
      <c r="P2524" s="32">
        <f t="shared" si="6885"/>
        <v>0</v>
      </c>
      <c r="Q2524" s="32">
        <f t="shared" si="6886"/>
        <v>0</v>
      </c>
      <c r="R2524" s="32">
        <f t="shared" si="6887"/>
        <v>0</v>
      </c>
      <c r="S2524" s="32">
        <f t="shared" si="6888"/>
        <v>0</v>
      </c>
      <c r="T2524" s="32">
        <f t="shared" si="6889"/>
        <v>0</v>
      </c>
      <c r="U2524" s="32">
        <v>0</v>
      </c>
      <c r="V2524" s="32">
        <f t="shared" si="6771"/>
        <v>0</v>
      </c>
      <c r="W2524" s="32">
        <f t="shared" si="6890"/>
        <v>0</v>
      </c>
      <c r="X2524" s="32">
        <f t="shared" si="6891"/>
        <v>0</v>
      </c>
      <c r="Y2524" s="32">
        <f t="shared" si="6892"/>
        <v>0</v>
      </c>
      <c r="Z2524" s="32">
        <f t="shared" si="6893"/>
        <v>0</v>
      </c>
      <c r="AA2524" s="32">
        <f t="shared" si="6894"/>
        <v>0</v>
      </c>
      <c r="AB2524" s="32">
        <f t="shared" si="6895"/>
        <v>0</v>
      </c>
      <c r="AC2524" s="33">
        <f t="shared" si="6896"/>
        <v>0</v>
      </c>
      <c r="AD2524" s="33">
        <f t="shared" si="6897"/>
        <v>0</v>
      </c>
      <c r="AE2524" s="34" t="e">
        <f t="shared" si="6738"/>
        <v>#DIV/0!</v>
      </c>
      <c r="AF2524" s="35">
        <f t="shared" si="6898"/>
        <v>0</v>
      </c>
      <c r="AG2524" s="35">
        <f t="shared" si="6899"/>
        <v>0</v>
      </c>
      <c r="AH2524" s="36">
        <f t="shared" si="6900"/>
        <v>0</v>
      </c>
      <c r="AI2524" s="36">
        <f t="shared" si="6901"/>
        <v>0</v>
      </c>
      <c r="AJ2524" s="36">
        <f t="shared" si="6902"/>
        <v>0</v>
      </c>
      <c r="AK2524" s="36">
        <f t="shared" si="6903"/>
        <v>0</v>
      </c>
      <c r="AL2524" s="36">
        <f t="shared" si="6739"/>
        <v>0</v>
      </c>
      <c r="AM2524" s="36">
        <f t="shared" si="6740"/>
        <v>0</v>
      </c>
      <c r="AN2524" s="37" t="s">
        <v>35</v>
      </c>
    </row>
    <row r="2525" spans="2:40" ht="31.2" hidden="1" customHeight="1" x14ac:dyDescent="0.3">
      <c r="B2525" s="30" t="s">
        <v>847</v>
      </c>
      <c r="C2525" s="30" t="s">
        <v>132</v>
      </c>
      <c r="D2525" s="30" t="s">
        <v>114</v>
      </c>
      <c r="E2525" s="15" t="str">
        <f t="shared" si="6770"/>
        <v>0603</v>
      </c>
      <c r="F2525" s="30" t="s">
        <v>281</v>
      </c>
      <c r="G2525" s="30" t="s">
        <v>52</v>
      </c>
      <c r="H2525" s="31" t="s">
        <v>53</v>
      </c>
      <c r="I2525" s="32"/>
      <c r="J2525" s="32"/>
      <c r="K2525" s="32"/>
      <c r="L2525" s="32"/>
      <c r="M2525" s="32"/>
      <c r="N2525" s="32"/>
      <c r="O2525" s="32">
        <v>0</v>
      </c>
      <c r="P2525" s="32">
        <v>0</v>
      </c>
      <c r="Q2525" s="32">
        <v>0</v>
      </c>
      <c r="R2525" s="32">
        <v>0</v>
      </c>
      <c r="S2525" s="32">
        <v>0</v>
      </c>
      <c r="T2525" s="32">
        <v>0</v>
      </c>
      <c r="U2525" s="32">
        <v>0</v>
      </c>
      <c r="V2525" s="32">
        <f t="shared" si="6771"/>
        <v>0</v>
      </c>
      <c r="W2525" s="32"/>
      <c r="X2525" s="32"/>
      <c r="Y2525" s="32"/>
      <c r="Z2525" s="32"/>
      <c r="AA2525" s="32"/>
      <c r="AB2525" s="32">
        <v>0</v>
      </c>
      <c r="AC2525" s="33">
        <v>0</v>
      </c>
      <c r="AD2525" s="33">
        <v>0</v>
      </c>
      <c r="AE2525" s="34" t="e">
        <f t="shared" si="6738"/>
        <v>#DIV/0!</v>
      </c>
      <c r="AF2525" s="35">
        <v>0</v>
      </c>
      <c r="AG2525" s="35">
        <v>0</v>
      </c>
      <c r="AH2525" s="36">
        <v>0</v>
      </c>
      <c r="AI2525" s="36">
        <v>0</v>
      </c>
      <c r="AJ2525" s="36">
        <v>0</v>
      </c>
      <c r="AK2525" s="36">
        <v>0</v>
      </c>
      <c r="AL2525" s="36">
        <f t="shared" si="6739"/>
        <v>0</v>
      </c>
      <c r="AM2525" s="36">
        <f t="shared" si="6740"/>
        <v>0</v>
      </c>
      <c r="AN2525" s="37" t="s">
        <v>35</v>
      </c>
    </row>
    <row r="2526" spans="2:40" s="13" customFormat="1" x14ac:dyDescent="0.3">
      <c r="B2526" s="14" t="s">
        <v>847</v>
      </c>
      <c r="C2526" s="14" t="s">
        <v>224</v>
      </c>
      <c r="D2526" s="14"/>
      <c r="E2526" s="21" t="str">
        <f t="shared" si="6770"/>
        <v>07</v>
      </c>
      <c r="F2526" s="14"/>
      <c r="G2526" s="14"/>
      <c r="H2526" s="16" t="s">
        <v>292</v>
      </c>
      <c r="I2526" s="17">
        <f t="shared" si="6878"/>
        <v>4331.6000000000004</v>
      </c>
      <c r="J2526" s="17">
        <f t="shared" si="6879"/>
        <v>4331.6000000000004</v>
      </c>
      <c r="K2526" s="17">
        <f t="shared" si="6880"/>
        <v>4331.6000000000004</v>
      </c>
      <c r="L2526" s="17">
        <f t="shared" si="6881"/>
        <v>0</v>
      </c>
      <c r="M2526" s="17">
        <f t="shared" si="6882"/>
        <v>0</v>
      </c>
      <c r="N2526" s="17">
        <f t="shared" si="6883"/>
        <v>0</v>
      </c>
      <c r="O2526" s="17">
        <f t="shared" si="6884"/>
        <v>0</v>
      </c>
      <c r="P2526" s="17">
        <f t="shared" si="6885"/>
        <v>0</v>
      </c>
      <c r="Q2526" s="17">
        <f t="shared" si="6886"/>
        <v>0</v>
      </c>
      <c r="R2526" s="17">
        <f t="shared" si="6887"/>
        <v>0</v>
      </c>
      <c r="S2526" s="17">
        <f t="shared" si="6888"/>
        <v>0</v>
      </c>
      <c r="T2526" s="17">
        <f t="shared" si="6889"/>
        <v>0</v>
      </c>
      <c r="U2526" s="17">
        <v>0</v>
      </c>
      <c r="V2526" s="17">
        <f t="shared" si="6771"/>
        <v>4331.6000000000004</v>
      </c>
      <c r="W2526" s="17">
        <f t="shared" si="6890"/>
        <v>0</v>
      </c>
      <c r="X2526" s="17">
        <f t="shared" si="6891"/>
        <v>0</v>
      </c>
      <c r="Y2526" s="17">
        <f t="shared" si="6892"/>
        <v>0</v>
      </c>
      <c r="Z2526" s="17">
        <f t="shared" si="6893"/>
        <v>0</v>
      </c>
      <c r="AA2526" s="17">
        <f t="shared" si="6894"/>
        <v>0</v>
      </c>
      <c r="AB2526" s="17">
        <f t="shared" si="6895"/>
        <v>4331.5820000000003</v>
      </c>
      <c r="AC2526" s="18">
        <f t="shared" si="6896"/>
        <v>4331.6000000000004</v>
      </c>
      <c r="AD2526" s="18">
        <f t="shared" si="6897"/>
        <v>4331.5820000000003</v>
      </c>
      <c r="AE2526" s="19">
        <f t="shared" si="6738"/>
        <v>99.999584449164274</v>
      </c>
      <c r="AF2526" s="17">
        <f t="shared" si="6898"/>
        <v>4331.6000000000004</v>
      </c>
      <c r="AG2526" s="17">
        <f t="shared" si="6899"/>
        <v>0</v>
      </c>
      <c r="AH2526" s="17">
        <f t="shared" si="6900"/>
        <v>0</v>
      </c>
      <c r="AI2526" s="17">
        <f t="shared" si="6901"/>
        <v>0</v>
      </c>
      <c r="AJ2526" s="17">
        <f t="shared" si="6902"/>
        <v>0</v>
      </c>
      <c r="AK2526" s="17">
        <f t="shared" si="6903"/>
        <v>0</v>
      </c>
      <c r="AL2526" s="17">
        <f t="shared" si="6739"/>
        <v>4331.6000000000004</v>
      </c>
      <c r="AM2526" s="17">
        <f t="shared" si="6740"/>
        <v>0</v>
      </c>
      <c r="AN2526" s="2"/>
    </row>
    <row r="2527" spans="2:40" s="22" customFormat="1" x14ac:dyDescent="0.3">
      <c r="B2527" s="23" t="s">
        <v>847</v>
      </c>
      <c r="C2527" s="23" t="s">
        <v>224</v>
      </c>
      <c r="D2527" s="23" t="s">
        <v>224</v>
      </c>
      <c r="E2527" s="24" t="str">
        <f t="shared" si="6770"/>
        <v>0707</v>
      </c>
      <c r="F2527" s="23"/>
      <c r="G2527" s="23"/>
      <c r="H2527" s="25" t="s">
        <v>333</v>
      </c>
      <c r="I2527" s="26">
        <f t="shared" ref="I2527:T2527" si="6904">I2528+I2534</f>
        <v>4331.6000000000004</v>
      </c>
      <c r="J2527" s="26">
        <f t="shared" si="6904"/>
        <v>4331.6000000000004</v>
      </c>
      <c r="K2527" s="26">
        <f t="shared" si="6904"/>
        <v>4331.6000000000004</v>
      </c>
      <c r="L2527" s="26">
        <f t="shared" si="6904"/>
        <v>0</v>
      </c>
      <c r="M2527" s="26">
        <f t="shared" si="6904"/>
        <v>0</v>
      </c>
      <c r="N2527" s="26">
        <f t="shared" si="6904"/>
        <v>0</v>
      </c>
      <c r="O2527" s="26">
        <f t="shared" si="6904"/>
        <v>0</v>
      </c>
      <c r="P2527" s="26">
        <f t="shared" si="6904"/>
        <v>0</v>
      </c>
      <c r="Q2527" s="26">
        <f t="shared" si="6904"/>
        <v>0</v>
      </c>
      <c r="R2527" s="26">
        <f t="shared" si="6904"/>
        <v>0</v>
      </c>
      <c r="S2527" s="26">
        <f t="shared" si="6904"/>
        <v>0</v>
      </c>
      <c r="T2527" s="26">
        <f t="shared" si="6904"/>
        <v>0</v>
      </c>
      <c r="U2527" s="26">
        <v>0</v>
      </c>
      <c r="V2527" s="26">
        <f t="shared" si="6771"/>
        <v>4331.6000000000004</v>
      </c>
      <c r="W2527" s="26">
        <f t="shared" ref="W2527:AD2527" si="6905">W2528+W2534</f>
        <v>0</v>
      </c>
      <c r="X2527" s="26">
        <f t="shared" si="6905"/>
        <v>0</v>
      </c>
      <c r="Y2527" s="26">
        <f t="shared" si="6905"/>
        <v>0</v>
      </c>
      <c r="Z2527" s="26">
        <f t="shared" si="6905"/>
        <v>0</v>
      </c>
      <c r="AA2527" s="26">
        <f t="shared" si="6905"/>
        <v>0</v>
      </c>
      <c r="AB2527" s="26">
        <f t="shared" si="6905"/>
        <v>4331.5820000000003</v>
      </c>
      <c r="AC2527" s="27">
        <f t="shared" si="6905"/>
        <v>4331.6000000000004</v>
      </c>
      <c r="AD2527" s="27">
        <f t="shared" si="6905"/>
        <v>4331.5820000000003</v>
      </c>
      <c r="AE2527" s="28">
        <f t="shared" si="6738"/>
        <v>99.999584449164274</v>
      </c>
      <c r="AF2527" s="26">
        <f t="shared" ref="AF2527:AK2527" si="6906">AF2528+AF2534</f>
        <v>4331.6000000000004</v>
      </c>
      <c r="AG2527" s="26">
        <f t="shared" si="6906"/>
        <v>0</v>
      </c>
      <c r="AH2527" s="26">
        <f t="shared" si="6906"/>
        <v>0</v>
      </c>
      <c r="AI2527" s="26">
        <f t="shared" si="6906"/>
        <v>0</v>
      </c>
      <c r="AJ2527" s="26">
        <f t="shared" si="6906"/>
        <v>0</v>
      </c>
      <c r="AK2527" s="26">
        <f t="shared" si="6906"/>
        <v>0</v>
      </c>
      <c r="AL2527" s="26">
        <f t="shared" si="6739"/>
        <v>4331.6000000000004</v>
      </c>
      <c r="AM2527" s="26">
        <f t="shared" si="6740"/>
        <v>0</v>
      </c>
      <c r="AN2527" s="29"/>
    </row>
    <row r="2528" spans="2:40" x14ac:dyDescent="0.3">
      <c r="B2528" s="30" t="s">
        <v>847</v>
      </c>
      <c r="C2528" s="30" t="s">
        <v>224</v>
      </c>
      <c r="D2528" s="30" t="s">
        <v>224</v>
      </c>
      <c r="E2528" s="15" t="str">
        <f t="shared" si="6770"/>
        <v>0707</v>
      </c>
      <c r="F2528" s="30" t="s">
        <v>356</v>
      </c>
      <c r="G2528" s="30"/>
      <c r="H2528" s="31" t="s">
        <v>357</v>
      </c>
      <c r="I2528" s="32">
        <f t="shared" ref="I2528:I2540" si="6907">I2529</f>
        <v>4131.6000000000004</v>
      </c>
      <c r="J2528" s="32">
        <f t="shared" ref="J2528:J2540" si="6908">J2529</f>
        <v>4131.6000000000004</v>
      </c>
      <c r="K2528" s="32">
        <f t="shared" ref="K2528:K2540" si="6909">K2529</f>
        <v>4131.6000000000004</v>
      </c>
      <c r="L2528" s="32">
        <f t="shared" ref="L2528:L2540" si="6910">L2529</f>
        <v>0</v>
      </c>
      <c r="M2528" s="32">
        <f t="shared" ref="M2528:M2540" si="6911">M2529</f>
        <v>0</v>
      </c>
      <c r="N2528" s="32">
        <f t="shared" ref="N2528:N2540" si="6912">N2529</f>
        <v>0</v>
      </c>
      <c r="O2528" s="32">
        <f t="shared" ref="O2528:O2540" si="6913">O2529</f>
        <v>0</v>
      </c>
      <c r="P2528" s="32">
        <f t="shared" ref="P2528:P2540" si="6914">P2529</f>
        <v>0</v>
      </c>
      <c r="Q2528" s="32">
        <f t="shared" ref="Q2528:Q2540" si="6915">Q2529</f>
        <v>0</v>
      </c>
      <c r="R2528" s="32">
        <f t="shared" ref="R2528:R2540" si="6916">R2529</f>
        <v>0</v>
      </c>
      <c r="S2528" s="32">
        <f t="shared" ref="S2528:S2540" si="6917">S2529</f>
        <v>0</v>
      </c>
      <c r="T2528" s="32">
        <f t="shared" ref="T2528:T2540" si="6918">T2529</f>
        <v>0</v>
      </c>
      <c r="U2528" s="32">
        <v>0</v>
      </c>
      <c r="V2528" s="32">
        <f t="shared" si="6771"/>
        <v>4131.6000000000004</v>
      </c>
      <c r="W2528" s="32">
        <f t="shared" ref="W2528:W2540" si="6919">W2529</f>
        <v>0</v>
      </c>
      <c r="X2528" s="32">
        <f t="shared" ref="X2528:X2540" si="6920">X2529</f>
        <v>0</v>
      </c>
      <c r="Y2528" s="32">
        <f t="shared" ref="Y2528:Y2540" si="6921">Y2529</f>
        <v>0</v>
      </c>
      <c r="Z2528" s="32">
        <f t="shared" ref="Z2528:Z2540" si="6922">Z2529</f>
        <v>0</v>
      </c>
      <c r="AA2528" s="32">
        <f t="shared" ref="AA2528:AA2540" si="6923">AA2529</f>
        <v>0</v>
      </c>
      <c r="AB2528" s="32">
        <f t="shared" ref="AB2528:AB2540" si="6924">AB2529</f>
        <v>4131.5820000000003</v>
      </c>
      <c r="AC2528" s="33">
        <f t="shared" ref="AC2528:AC2540" si="6925">AC2529</f>
        <v>4131.6000000000004</v>
      </c>
      <c r="AD2528" s="33">
        <f t="shared" ref="AD2528:AD2540" si="6926">AD2529</f>
        <v>4131.5820000000003</v>
      </c>
      <c r="AE2528" s="34">
        <f t="shared" si="6738"/>
        <v>99.999564333430143</v>
      </c>
      <c r="AF2528" s="32">
        <f t="shared" ref="AF2528:AF2540" si="6927">AF2529</f>
        <v>4131.6000000000004</v>
      </c>
      <c r="AG2528" s="32">
        <f t="shared" ref="AG2528:AG2540" si="6928">AG2529</f>
        <v>0</v>
      </c>
      <c r="AH2528" s="32">
        <f t="shared" ref="AH2528:AH2540" si="6929">AH2529</f>
        <v>0</v>
      </c>
      <c r="AI2528" s="32">
        <f t="shared" ref="AI2528:AI2540" si="6930">AI2529</f>
        <v>0</v>
      </c>
      <c r="AJ2528" s="32">
        <f t="shared" ref="AJ2528:AJ2540" si="6931">AJ2529</f>
        <v>0</v>
      </c>
      <c r="AK2528" s="32">
        <f t="shared" ref="AK2528:AK2540" si="6932">AK2529</f>
        <v>0</v>
      </c>
      <c r="AL2528" s="32">
        <f t="shared" si="6739"/>
        <v>4131.6000000000004</v>
      </c>
      <c r="AM2528" s="32">
        <f t="shared" si="6740"/>
        <v>0</v>
      </c>
    </row>
    <row r="2529" spans="2:40" ht="46.8" x14ac:dyDescent="0.3">
      <c r="B2529" s="30" t="s">
        <v>847</v>
      </c>
      <c r="C2529" s="30" t="s">
        <v>224</v>
      </c>
      <c r="D2529" s="30" t="s">
        <v>224</v>
      </c>
      <c r="E2529" s="15" t="str">
        <f t="shared" si="6770"/>
        <v>0707</v>
      </c>
      <c r="F2529" s="30" t="s">
        <v>372</v>
      </c>
      <c r="G2529" s="30"/>
      <c r="H2529" s="31" t="s">
        <v>373</v>
      </c>
      <c r="I2529" s="32">
        <f t="shared" si="6907"/>
        <v>4131.6000000000004</v>
      </c>
      <c r="J2529" s="32">
        <f t="shared" si="6908"/>
        <v>4131.6000000000004</v>
      </c>
      <c r="K2529" s="32">
        <f t="shared" si="6909"/>
        <v>4131.6000000000004</v>
      </c>
      <c r="L2529" s="32">
        <f t="shared" si="6910"/>
        <v>0</v>
      </c>
      <c r="M2529" s="32">
        <f t="shared" si="6911"/>
        <v>0</v>
      </c>
      <c r="N2529" s="32">
        <f t="shared" si="6912"/>
        <v>0</v>
      </c>
      <c r="O2529" s="32">
        <f t="shared" si="6913"/>
        <v>0</v>
      </c>
      <c r="P2529" s="32">
        <f t="shared" si="6914"/>
        <v>0</v>
      </c>
      <c r="Q2529" s="32">
        <f t="shared" si="6915"/>
        <v>0</v>
      </c>
      <c r="R2529" s="32">
        <f t="shared" si="6916"/>
        <v>0</v>
      </c>
      <c r="S2529" s="32">
        <f t="shared" si="6917"/>
        <v>0</v>
      </c>
      <c r="T2529" s="32">
        <f t="shared" si="6918"/>
        <v>0</v>
      </c>
      <c r="U2529" s="32">
        <v>0</v>
      </c>
      <c r="V2529" s="32">
        <f t="shared" si="6771"/>
        <v>4131.6000000000004</v>
      </c>
      <c r="W2529" s="32">
        <f t="shared" si="6919"/>
        <v>0</v>
      </c>
      <c r="X2529" s="32">
        <f t="shared" si="6920"/>
        <v>0</v>
      </c>
      <c r="Y2529" s="32">
        <f t="shared" si="6921"/>
        <v>0</v>
      </c>
      <c r="Z2529" s="32">
        <f t="shared" si="6922"/>
        <v>0</v>
      </c>
      <c r="AA2529" s="32">
        <f t="shared" si="6923"/>
        <v>0</v>
      </c>
      <c r="AB2529" s="32">
        <f t="shared" si="6924"/>
        <v>4131.5820000000003</v>
      </c>
      <c r="AC2529" s="33">
        <f t="shared" si="6925"/>
        <v>4131.6000000000004</v>
      </c>
      <c r="AD2529" s="33">
        <f t="shared" si="6926"/>
        <v>4131.5820000000003</v>
      </c>
      <c r="AE2529" s="34">
        <f t="shared" si="6738"/>
        <v>99.999564333430143</v>
      </c>
      <c r="AF2529" s="32">
        <f t="shared" si="6927"/>
        <v>4131.6000000000004</v>
      </c>
      <c r="AG2529" s="32">
        <f t="shared" si="6928"/>
        <v>0</v>
      </c>
      <c r="AH2529" s="32">
        <f t="shared" si="6929"/>
        <v>0</v>
      </c>
      <c r="AI2529" s="32">
        <f t="shared" si="6930"/>
        <v>0</v>
      </c>
      <c r="AJ2529" s="32">
        <f t="shared" si="6931"/>
        <v>0</v>
      </c>
      <c r="AK2529" s="32">
        <f t="shared" si="6932"/>
        <v>0</v>
      </c>
      <c r="AL2529" s="32">
        <f t="shared" si="6739"/>
        <v>4131.6000000000004</v>
      </c>
      <c r="AM2529" s="32">
        <f t="shared" si="6740"/>
        <v>0</v>
      </c>
    </row>
    <row r="2530" spans="2:40" ht="31.2" x14ac:dyDescent="0.3">
      <c r="B2530" s="30" t="s">
        <v>847</v>
      </c>
      <c r="C2530" s="30" t="s">
        <v>224</v>
      </c>
      <c r="D2530" s="30" t="s">
        <v>224</v>
      </c>
      <c r="E2530" s="15" t="str">
        <f t="shared" si="6770"/>
        <v>0707</v>
      </c>
      <c r="F2530" s="30" t="s">
        <v>374</v>
      </c>
      <c r="G2530" s="30"/>
      <c r="H2530" s="31" t="s">
        <v>375</v>
      </c>
      <c r="I2530" s="32">
        <f t="shared" si="6907"/>
        <v>4131.6000000000004</v>
      </c>
      <c r="J2530" s="32">
        <f t="shared" si="6908"/>
        <v>4131.6000000000004</v>
      </c>
      <c r="K2530" s="32">
        <f t="shared" si="6909"/>
        <v>4131.6000000000004</v>
      </c>
      <c r="L2530" s="32">
        <f t="shared" si="6910"/>
        <v>0</v>
      </c>
      <c r="M2530" s="32">
        <f t="shared" si="6911"/>
        <v>0</v>
      </c>
      <c r="N2530" s="32">
        <f t="shared" si="6912"/>
        <v>0</v>
      </c>
      <c r="O2530" s="32">
        <f t="shared" si="6913"/>
        <v>0</v>
      </c>
      <c r="P2530" s="32">
        <f t="shared" si="6914"/>
        <v>0</v>
      </c>
      <c r="Q2530" s="32">
        <f t="shared" si="6915"/>
        <v>0</v>
      </c>
      <c r="R2530" s="32">
        <f t="shared" si="6916"/>
        <v>0</v>
      </c>
      <c r="S2530" s="32">
        <f t="shared" si="6917"/>
        <v>0</v>
      </c>
      <c r="T2530" s="32">
        <f t="shared" si="6918"/>
        <v>0</v>
      </c>
      <c r="U2530" s="32">
        <v>0</v>
      </c>
      <c r="V2530" s="32">
        <f t="shared" si="6771"/>
        <v>4131.6000000000004</v>
      </c>
      <c r="W2530" s="32">
        <f t="shared" si="6919"/>
        <v>0</v>
      </c>
      <c r="X2530" s="32">
        <f t="shared" si="6920"/>
        <v>0</v>
      </c>
      <c r="Y2530" s="32">
        <f t="shared" si="6921"/>
        <v>0</v>
      </c>
      <c r="Z2530" s="32">
        <f t="shared" si="6922"/>
        <v>0</v>
      </c>
      <c r="AA2530" s="32">
        <f t="shared" si="6923"/>
        <v>0</v>
      </c>
      <c r="AB2530" s="32">
        <f t="shared" si="6924"/>
        <v>4131.5820000000003</v>
      </c>
      <c r="AC2530" s="33">
        <f t="shared" si="6925"/>
        <v>4131.6000000000004</v>
      </c>
      <c r="AD2530" s="33">
        <f t="shared" si="6926"/>
        <v>4131.5820000000003</v>
      </c>
      <c r="AE2530" s="34">
        <f t="shared" si="6738"/>
        <v>99.999564333430143</v>
      </c>
      <c r="AF2530" s="32">
        <f t="shared" si="6927"/>
        <v>4131.6000000000004</v>
      </c>
      <c r="AG2530" s="32">
        <f t="shared" si="6928"/>
        <v>0</v>
      </c>
      <c r="AH2530" s="32">
        <f t="shared" si="6929"/>
        <v>0</v>
      </c>
      <c r="AI2530" s="32">
        <f t="shared" si="6930"/>
        <v>0</v>
      </c>
      <c r="AJ2530" s="32">
        <f t="shared" si="6931"/>
        <v>0</v>
      </c>
      <c r="AK2530" s="32">
        <f t="shared" si="6932"/>
        <v>0</v>
      </c>
      <c r="AL2530" s="32">
        <f t="shared" si="6739"/>
        <v>4131.6000000000004</v>
      </c>
      <c r="AM2530" s="32">
        <f t="shared" si="6740"/>
        <v>0</v>
      </c>
    </row>
    <row r="2531" spans="2:40" ht="62.4" x14ac:dyDescent="0.3">
      <c r="B2531" s="30" t="s">
        <v>847</v>
      </c>
      <c r="C2531" s="30" t="s">
        <v>224</v>
      </c>
      <c r="D2531" s="30" t="s">
        <v>224</v>
      </c>
      <c r="E2531" s="15" t="str">
        <f t="shared" si="6770"/>
        <v>0707</v>
      </c>
      <c r="F2531" s="30" t="s">
        <v>820</v>
      </c>
      <c r="G2531" s="30"/>
      <c r="H2531" s="31" t="s">
        <v>821</v>
      </c>
      <c r="I2531" s="32">
        <f t="shared" si="6907"/>
        <v>4131.6000000000004</v>
      </c>
      <c r="J2531" s="32">
        <f t="shared" si="6908"/>
        <v>4131.6000000000004</v>
      </c>
      <c r="K2531" s="32">
        <f t="shared" si="6909"/>
        <v>4131.6000000000004</v>
      </c>
      <c r="L2531" s="32">
        <f t="shared" si="6910"/>
        <v>0</v>
      </c>
      <c r="M2531" s="32">
        <f t="shared" si="6911"/>
        <v>0</v>
      </c>
      <c r="N2531" s="32">
        <f t="shared" si="6912"/>
        <v>0</v>
      </c>
      <c r="O2531" s="32">
        <f t="shared" si="6913"/>
        <v>0</v>
      </c>
      <c r="P2531" s="32">
        <f t="shared" si="6914"/>
        <v>0</v>
      </c>
      <c r="Q2531" s="32">
        <f t="shared" si="6915"/>
        <v>0</v>
      </c>
      <c r="R2531" s="32">
        <f t="shared" si="6916"/>
        <v>0</v>
      </c>
      <c r="S2531" s="32">
        <f t="shared" si="6917"/>
        <v>0</v>
      </c>
      <c r="T2531" s="32">
        <f t="shared" si="6918"/>
        <v>0</v>
      </c>
      <c r="U2531" s="32">
        <v>0</v>
      </c>
      <c r="V2531" s="32">
        <f t="shared" si="6771"/>
        <v>4131.6000000000004</v>
      </c>
      <c r="W2531" s="32">
        <f t="shared" si="6919"/>
        <v>0</v>
      </c>
      <c r="X2531" s="32">
        <f t="shared" si="6920"/>
        <v>0</v>
      </c>
      <c r="Y2531" s="32">
        <f t="shared" si="6921"/>
        <v>0</v>
      </c>
      <c r="Z2531" s="32">
        <f t="shared" si="6922"/>
        <v>0</v>
      </c>
      <c r="AA2531" s="32">
        <f t="shared" si="6923"/>
        <v>0</v>
      </c>
      <c r="AB2531" s="32">
        <f t="shared" si="6924"/>
        <v>4131.5820000000003</v>
      </c>
      <c r="AC2531" s="33">
        <f t="shared" si="6925"/>
        <v>4131.6000000000004</v>
      </c>
      <c r="AD2531" s="33">
        <f t="shared" si="6926"/>
        <v>4131.5820000000003</v>
      </c>
      <c r="AE2531" s="34">
        <f t="shared" si="6738"/>
        <v>99.999564333430143</v>
      </c>
      <c r="AF2531" s="32">
        <f t="shared" si="6927"/>
        <v>4131.6000000000004</v>
      </c>
      <c r="AG2531" s="32">
        <f t="shared" si="6928"/>
        <v>0</v>
      </c>
      <c r="AH2531" s="32">
        <f t="shared" si="6929"/>
        <v>0</v>
      </c>
      <c r="AI2531" s="32">
        <f t="shared" si="6930"/>
        <v>0</v>
      </c>
      <c r="AJ2531" s="32">
        <f t="shared" si="6931"/>
        <v>0</v>
      </c>
      <c r="AK2531" s="32">
        <f t="shared" si="6932"/>
        <v>0</v>
      </c>
      <c r="AL2531" s="32">
        <f t="shared" si="6739"/>
        <v>4131.6000000000004</v>
      </c>
      <c r="AM2531" s="32">
        <f t="shared" si="6740"/>
        <v>0</v>
      </c>
    </row>
    <row r="2532" spans="2:40" ht="31.2" x14ac:dyDescent="0.3">
      <c r="B2532" s="30" t="s">
        <v>847</v>
      </c>
      <c r="C2532" s="30" t="s">
        <v>224</v>
      </c>
      <c r="D2532" s="30" t="s">
        <v>224</v>
      </c>
      <c r="E2532" s="15" t="str">
        <f t="shared" si="6770"/>
        <v>0707</v>
      </c>
      <c r="F2532" s="30" t="s">
        <v>820</v>
      </c>
      <c r="G2532" s="30" t="s">
        <v>174</v>
      </c>
      <c r="H2532" s="31" t="s">
        <v>175</v>
      </c>
      <c r="I2532" s="32">
        <f t="shared" si="6907"/>
        <v>4131.6000000000004</v>
      </c>
      <c r="J2532" s="32">
        <f t="shared" si="6908"/>
        <v>4131.6000000000004</v>
      </c>
      <c r="K2532" s="32">
        <f t="shared" si="6909"/>
        <v>4131.6000000000004</v>
      </c>
      <c r="L2532" s="32">
        <f t="shared" si="6910"/>
        <v>0</v>
      </c>
      <c r="M2532" s="32">
        <f t="shared" si="6911"/>
        <v>0</v>
      </c>
      <c r="N2532" s="32">
        <f t="shared" si="6912"/>
        <v>0</v>
      </c>
      <c r="O2532" s="32">
        <f t="shared" si="6913"/>
        <v>0</v>
      </c>
      <c r="P2532" s="32">
        <f t="shared" si="6914"/>
        <v>0</v>
      </c>
      <c r="Q2532" s="32">
        <f t="shared" si="6915"/>
        <v>0</v>
      </c>
      <c r="R2532" s="32">
        <f t="shared" si="6916"/>
        <v>0</v>
      </c>
      <c r="S2532" s="32">
        <f t="shared" si="6917"/>
        <v>0</v>
      </c>
      <c r="T2532" s="32">
        <f t="shared" si="6918"/>
        <v>0</v>
      </c>
      <c r="U2532" s="32">
        <v>0</v>
      </c>
      <c r="V2532" s="32">
        <f t="shared" si="6771"/>
        <v>4131.6000000000004</v>
      </c>
      <c r="W2532" s="32">
        <f t="shared" si="6919"/>
        <v>0</v>
      </c>
      <c r="X2532" s="32">
        <f t="shared" si="6920"/>
        <v>0</v>
      </c>
      <c r="Y2532" s="32">
        <f t="shared" si="6921"/>
        <v>0</v>
      </c>
      <c r="Z2532" s="32">
        <f t="shared" si="6922"/>
        <v>0</v>
      </c>
      <c r="AA2532" s="32">
        <f t="shared" si="6923"/>
        <v>0</v>
      </c>
      <c r="AB2532" s="32">
        <f t="shared" si="6924"/>
        <v>4131.5820000000003</v>
      </c>
      <c r="AC2532" s="33">
        <f t="shared" si="6925"/>
        <v>4131.6000000000004</v>
      </c>
      <c r="AD2532" s="33">
        <f t="shared" si="6926"/>
        <v>4131.5820000000003</v>
      </c>
      <c r="AE2532" s="34">
        <f t="shared" si="6738"/>
        <v>99.999564333430143</v>
      </c>
      <c r="AF2532" s="32">
        <f t="shared" si="6927"/>
        <v>4131.6000000000004</v>
      </c>
      <c r="AG2532" s="32">
        <f t="shared" si="6928"/>
        <v>0</v>
      </c>
      <c r="AH2532" s="32">
        <f t="shared" si="6929"/>
        <v>0</v>
      </c>
      <c r="AI2532" s="32">
        <f t="shared" si="6930"/>
        <v>0</v>
      </c>
      <c r="AJ2532" s="32">
        <f t="shared" si="6931"/>
        <v>0</v>
      </c>
      <c r="AK2532" s="32">
        <f t="shared" si="6932"/>
        <v>0</v>
      </c>
      <c r="AL2532" s="32">
        <f t="shared" si="6739"/>
        <v>4131.6000000000004</v>
      </c>
      <c r="AM2532" s="32">
        <f t="shared" si="6740"/>
        <v>0</v>
      </c>
    </row>
    <row r="2533" spans="2:40" ht="62.4" x14ac:dyDescent="0.3">
      <c r="B2533" s="30" t="s">
        <v>847</v>
      </c>
      <c r="C2533" s="30" t="s">
        <v>224</v>
      </c>
      <c r="D2533" s="30" t="s">
        <v>224</v>
      </c>
      <c r="E2533" s="15" t="str">
        <f t="shared" si="6770"/>
        <v>0707</v>
      </c>
      <c r="F2533" s="30" t="s">
        <v>820</v>
      </c>
      <c r="G2533" s="30" t="s">
        <v>370</v>
      </c>
      <c r="H2533" s="31" t="s">
        <v>371</v>
      </c>
      <c r="I2533" s="32">
        <v>4131.6000000000004</v>
      </c>
      <c r="J2533" s="32">
        <v>4131.6000000000004</v>
      </c>
      <c r="K2533" s="32">
        <v>4131.6000000000004</v>
      </c>
      <c r="L2533" s="32"/>
      <c r="M2533" s="32"/>
      <c r="N2533" s="32"/>
      <c r="O2533" s="32">
        <v>0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2">
        <v>0</v>
      </c>
      <c r="V2533" s="32">
        <f t="shared" si="6771"/>
        <v>4131.6000000000004</v>
      </c>
      <c r="W2533" s="32"/>
      <c r="X2533" s="32"/>
      <c r="Y2533" s="32"/>
      <c r="Z2533" s="32"/>
      <c r="AA2533" s="32"/>
      <c r="AB2533" s="32">
        <v>4131.5820000000003</v>
      </c>
      <c r="AC2533" s="33">
        <v>4131.6000000000004</v>
      </c>
      <c r="AD2533" s="33">
        <v>4131.5820000000003</v>
      </c>
      <c r="AE2533" s="34">
        <f t="shared" si="6738"/>
        <v>99.999564333430143</v>
      </c>
      <c r="AF2533" s="32">
        <v>4131.6000000000004</v>
      </c>
      <c r="AG2533" s="32">
        <v>0</v>
      </c>
      <c r="AH2533" s="32">
        <v>0</v>
      </c>
      <c r="AI2533" s="32">
        <v>0</v>
      </c>
      <c r="AJ2533" s="32">
        <v>0</v>
      </c>
      <c r="AK2533" s="32">
        <v>0</v>
      </c>
      <c r="AL2533" s="32">
        <f t="shared" si="6739"/>
        <v>4131.6000000000004</v>
      </c>
      <c r="AM2533" s="32">
        <f t="shared" si="6740"/>
        <v>0</v>
      </c>
      <c r="AN2533" s="12"/>
    </row>
    <row r="2534" spans="2:40" ht="46.8" x14ac:dyDescent="0.3">
      <c r="B2534" s="30" t="s">
        <v>847</v>
      </c>
      <c r="C2534" s="30" t="s">
        <v>224</v>
      </c>
      <c r="D2534" s="30" t="s">
        <v>224</v>
      </c>
      <c r="E2534" s="15" t="str">
        <f t="shared" si="6770"/>
        <v>0707</v>
      </c>
      <c r="F2534" s="30" t="s">
        <v>325</v>
      </c>
      <c r="G2534" s="30"/>
      <c r="H2534" s="31" t="s">
        <v>326</v>
      </c>
      <c r="I2534" s="32">
        <f t="shared" si="6907"/>
        <v>200</v>
      </c>
      <c r="J2534" s="32">
        <f t="shared" si="6908"/>
        <v>200</v>
      </c>
      <c r="K2534" s="32">
        <f t="shared" si="6909"/>
        <v>200</v>
      </c>
      <c r="L2534" s="32">
        <f t="shared" si="6910"/>
        <v>0</v>
      </c>
      <c r="M2534" s="32">
        <f t="shared" si="6911"/>
        <v>0</v>
      </c>
      <c r="N2534" s="32">
        <f t="shared" si="6912"/>
        <v>0</v>
      </c>
      <c r="O2534" s="32">
        <f t="shared" si="6913"/>
        <v>0</v>
      </c>
      <c r="P2534" s="32">
        <f t="shared" si="6914"/>
        <v>0</v>
      </c>
      <c r="Q2534" s="32">
        <f t="shared" si="6915"/>
        <v>0</v>
      </c>
      <c r="R2534" s="32">
        <f t="shared" si="6916"/>
        <v>0</v>
      </c>
      <c r="S2534" s="32">
        <f t="shared" si="6917"/>
        <v>0</v>
      </c>
      <c r="T2534" s="32">
        <f t="shared" si="6918"/>
        <v>0</v>
      </c>
      <c r="U2534" s="32">
        <v>0</v>
      </c>
      <c r="V2534" s="32">
        <f t="shared" si="6771"/>
        <v>200</v>
      </c>
      <c r="W2534" s="32">
        <f t="shared" si="6919"/>
        <v>0</v>
      </c>
      <c r="X2534" s="32">
        <f t="shared" si="6920"/>
        <v>0</v>
      </c>
      <c r="Y2534" s="32">
        <f t="shared" si="6921"/>
        <v>0</v>
      </c>
      <c r="Z2534" s="32">
        <f t="shared" si="6922"/>
        <v>0</v>
      </c>
      <c r="AA2534" s="32">
        <f t="shared" si="6923"/>
        <v>0</v>
      </c>
      <c r="AB2534" s="32">
        <f t="shared" si="6924"/>
        <v>200</v>
      </c>
      <c r="AC2534" s="33">
        <f t="shared" si="6925"/>
        <v>200</v>
      </c>
      <c r="AD2534" s="33">
        <f t="shared" si="6926"/>
        <v>200</v>
      </c>
      <c r="AE2534" s="34">
        <f t="shared" si="6738"/>
        <v>100</v>
      </c>
      <c r="AF2534" s="32">
        <f t="shared" si="6927"/>
        <v>200</v>
      </c>
      <c r="AG2534" s="32">
        <f t="shared" si="6928"/>
        <v>0</v>
      </c>
      <c r="AH2534" s="32">
        <f t="shared" si="6929"/>
        <v>0</v>
      </c>
      <c r="AI2534" s="32">
        <f t="shared" si="6930"/>
        <v>0</v>
      </c>
      <c r="AJ2534" s="32">
        <f t="shared" si="6931"/>
        <v>0</v>
      </c>
      <c r="AK2534" s="32">
        <f t="shared" si="6932"/>
        <v>0</v>
      </c>
      <c r="AL2534" s="32">
        <f t="shared" si="6739"/>
        <v>200</v>
      </c>
      <c r="AM2534" s="32">
        <f t="shared" si="6740"/>
        <v>0</v>
      </c>
    </row>
    <row r="2535" spans="2:40" ht="31.2" x14ac:dyDescent="0.3">
      <c r="B2535" s="30" t="s">
        <v>847</v>
      </c>
      <c r="C2535" s="30" t="s">
        <v>224</v>
      </c>
      <c r="D2535" s="30" t="s">
        <v>224</v>
      </c>
      <c r="E2535" s="15" t="str">
        <f t="shared" si="6770"/>
        <v>0707</v>
      </c>
      <c r="F2535" s="30" t="s">
        <v>387</v>
      </c>
      <c r="G2535" s="30"/>
      <c r="H2535" s="31" t="s">
        <v>388</v>
      </c>
      <c r="I2535" s="32">
        <f t="shared" si="6907"/>
        <v>200</v>
      </c>
      <c r="J2535" s="32">
        <f t="shared" si="6908"/>
        <v>200</v>
      </c>
      <c r="K2535" s="32">
        <f t="shared" si="6909"/>
        <v>200</v>
      </c>
      <c r="L2535" s="32">
        <f t="shared" si="6910"/>
        <v>0</v>
      </c>
      <c r="M2535" s="32">
        <f t="shared" si="6911"/>
        <v>0</v>
      </c>
      <c r="N2535" s="32">
        <f t="shared" si="6912"/>
        <v>0</v>
      </c>
      <c r="O2535" s="32">
        <f t="shared" si="6913"/>
        <v>0</v>
      </c>
      <c r="P2535" s="32">
        <f t="shared" si="6914"/>
        <v>0</v>
      </c>
      <c r="Q2535" s="32">
        <f t="shared" si="6915"/>
        <v>0</v>
      </c>
      <c r="R2535" s="32">
        <f t="shared" si="6916"/>
        <v>0</v>
      </c>
      <c r="S2535" s="32">
        <f t="shared" si="6917"/>
        <v>0</v>
      </c>
      <c r="T2535" s="32">
        <f t="shared" si="6918"/>
        <v>0</v>
      </c>
      <c r="U2535" s="32">
        <v>0</v>
      </c>
      <c r="V2535" s="32">
        <f t="shared" si="6771"/>
        <v>200</v>
      </c>
      <c r="W2535" s="32">
        <f t="shared" si="6919"/>
        <v>0</v>
      </c>
      <c r="X2535" s="32">
        <f t="shared" si="6920"/>
        <v>0</v>
      </c>
      <c r="Y2535" s="32">
        <f t="shared" si="6921"/>
        <v>0</v>
      </c>
      <c r="Z2535" s="32">
        <f t="shared" si="6922"/>
        <v>0</v>
      </c>
      <c r="AA2535" s="32">
        <f t="shared" si="6923"/>
        <v>0</v>
      </c>
      <c r="AB2535" s="32">
        <f t="shared" si="6924"/>
        <v>200</v>
      </c>
      <c r="AC2535" s="33">
        <f t="shared" si="6925"/>
        <v>200</v>
      </c>
      <c r="AD2535" s="33">
        <f t="shared" si="6926"/>
        <v>200</v>
      </c>
      <c r="AE2535" s="34">
        <f t="shared" si="6738"/>
        <v>100</v>
      </c>
      <c r="AF2535" s="32">
        <f t="shared" si="6927"/>
        <v>200</v>
      </c>
      <c r="AG2535" s="32">
        <f t="shared" si="6928"/>
        <v>0</v>
      </c>
      <c r="AH2535" s="32">
        <f t="shared" si="6929"/>
        <v>0</v>
      </c>
      <c r="AI2535" s="32">
        <f t="shared" si="6930"/>
        <v>0</v>
      </c>
      <c r="AJ2535" s="32">
        <f t="shared" si="6931"/>
        <v>0</v>
      </c>
      <c r="AK2535" s="32">
        <f t="shared" si="6932"/>
        <v>0</v>
      </c>
      <c r="AL2535" s="32">
        <f t="shared" si="6739"/>
        <v>200</v>
      </c>
      <c r="AM2535" s="32">
        <f t="shared" si="6740"/>
        <v>0</v>
      </c>
    </row>
    <row r="2536" spans="2:40" ht="46.8" x14ac:dyDescent="0.3">
      <c r="B2536" s="30" t="s">
        <v>847</v>
      </c>
      <c r="C2536" s="30" t="s">
        <v>224</v>
      </c>
      <c r="D2536" s="30" t="s">
        <v>224</v>
      </c>
      <c r="E2536" s="15" t="str">
        <f t="shared" si="6770"/>
        <v>0707</v>
      </c>
      <c r="F2536" s="30" t="s">
        <v>822</v>
      </c>
      <c r="G2536" s="30"/>
      <c r="H2536" s="31" t="s">
        <v>823</v>
      </c>
      <c r="I2536" s="32">
        <f t="shared" si="6907"/>
        <v>200</v>
      </c>
      <c r="J2536" s="32">
        <f t="shared" si="6908"/>
        <v>200</v>
      </c>
      <c r="K2536" s="32">
        <f t="shared" si="6909"/>
        <v>200</v>
      </c>
      <c r="L2536" s="32">
        <f t="shared" si="6910"/>
        <v>0</v>
      </c>
      <c r="M2536" s="32">
        <f t="shared" si="6911"/>
        <v>0</v>
      </c>
      <c r="N2536" s="32">
        <f t="shared" si="6912"/>
        <v>0</v>
      </c>
      <c r="O2536" s="32">
        <f t="shared" si="6913"/>
        <v>0</v>
      </c>
      <c r="P2536" s="32">
        <f t="shared" si="6914"/>
        <v>0</v>
      </c>
      <c r="Q2536" s="32">
        <f t="shared" si="6915"/>
        <v>0</v>
      </c>
      <c r="R2536" s="32">
        <f t="shared" si="6916"/>
        <v>0</v>
      </c>
      <c r="S2536" s="32">
        <f t="shared" si="6917"/>
        <v>0</v>
      </c>
      <c r="T2536" s="32">
        <f t="shared" si="6918"/>
        <v>0</v>
      </c>
      <c r="U2536" s="32">
        <v>0</v>
      </c>
      <c r="V2536" s="32">
        <f t="shared" si="6771"/>
        <v>200</v>
      </c>
      <c r="W2536" s="32">
        <f t="shared" si="6919"/>
        <v>0</v>
      </c>
      <c r="X2536" s="32">
        <f t="shared" si="6920"/>
        <v>0</v>
      </c>
      <c r="Y2536" s="32">
        <f t="shared" si="6921"/>
        <v>0</v>
      </c>
      <c r="Z2536" s="32">
        <f t="shared" si="6922"/>
        <v>0</v>
      </c>
      <c r="AA2536" s="32">
        <f t="shared" si="6923"/>
        <v>0</v>
      </c>
      <c r="AB2536" s="32">
        <f t="shared" si="6924"/>
        <v>200</v>
      </c>
      <c r="AC2536" s="33">
        <f t="shared" si="6925"/>
        <v>200</v>
      </c>
      <c r="AD2536" s="33">
        <f t="shared" si="6926"/>
        <v>200</v>
      </c>
      <c r="AE2536" s="34">
        <f t="shared" si="6738"/>
        <v>100</v>
      </c>
      <c r="AF2536" s="32">
        <f t="shared" si="6927"/>
        <v>200</v>
      </c>
      <c r="AG2536" s="32">
        <f t="shared" si="6928"/>
        <v>0</v>
      </c>
      <c r="AH2536" s="32">
        <f t="shared" si="6929"/>
        <v>0</v>
      </c>
      <c r="AI2536" s="32">
        <f t="shared" si="6930"/>
        <v>0</v>
      </c>
      <c r="AJ2536" s="32">
        <f t="shared" si="6931"/>
        <v>0</v>
      </c>
      <c r="AK2536" s="32">
        <f t="shared" si="6932"/>
        <v>0</v>
      </c>
      <c r="AL2536" s="32">
        <f t="shared" si="6739"/>
        <v>200</v>
      </c>
      <c r="AM2536" s="32">
        <f t="shared" si="6740"/>
        <v>0</v>
      </c>
    </row>
    <row r="2537" spans="2:40" ht="31.2" x14ac:dyDescent="0.3">
      <c r="B2537" s="30" t="s">
        <v>847</v>
      </c>
      <c r="C2537" s="30" t="s">
        <v>224</v>
      </c>
      <c r="D2537" s="30" t="s">
        <v>224</v>
      </c>
      <c r="E2537" s="15" t="str">
        <f t="shared" si="6770"/>
        <v>0707</v>
      </c>
      <c r="F2537" s="30" t="s">
        <v>824</v>
      </c>
      <c r="G2537" s="30"/>
      <c r="H2537" s="31" t="s">
        <v>825</v>
      </c>
      <c r="I2537" s="32">
        <f t="shared" si="6907"/>
        <v>200</v>
      </c>
      <c r="J2537" s="32">
        <f t="shared" si="6908"/>
        <v>200</v>
      </c>
      <c r="K2537" s="32">
        <f t="shared" si="6909"/>
        <v>200</v>
      </c>
      <c r="L2537" s="32">
        <f t="shared" si="6910"/>
        <v>0</v>
      </c>
      <c r="M2537" s="32">
        <f t="shared" si="6911"/>
        <v>0</v>
      </c>
      <c r="N2537" s="32">
        <f t="shared" si="6912"/>
        <v>0</v>
      </c>
      <c r="O2537" s="32">
        <f t="shared" si="6913"/>
        <v>0</v>
      </c>
      <c r="P2537" s="32">
        <f t="shared" si="6914"/>
        <v>0</v>
      </c>
      <c r="Q2537" s="32">
        <f t="shared" si="6915"/>
        <v>0</v>
      </c>
      <c r="R2537" s="32">
        <f t="shared" si="6916"/>
        <v>0</v>
      </c>
      <c r="S2537" s="32">
        <f t="shared" si="6917"/>
        <v>0</v>
      </c>
      <c r="T2537" s="32">
        <f t="shared" si="6918"/>
        <v>0</v>
      </c>
      <c r="U2537" s="32">
        <v>0</v>
      </c>
      <c r="V2537" s="32">
        <f t="shared" si="6771"/>
        <v>200</v>
      </c>
      <c r="W2537" s="32">
        <f t="shared" si="6919"/>
        <v>0</v>
      </c>
      <c r="X2537" s="32">
        <f t="shared" si="6920"/>
        <v>0</v>
      </c>
      <c r="Y2537" s="32">
        <f t="shared" si="6921"/>
        <v>0</v>
      </c>
      <c r="Z2537" s="32">
        <f t="shared" si="6922"/>
        <v>0</v>
      </c>
      <c r="AA2537" s="32">
        <f t="shared" si="6923"/>
        <v>0</v>
      </c>
      <c r="AB2537" s="32">
        <f t="shared" si="6924"/>
        <v>200</v>
      </c>
      <c r="AC2537" s="33">
        <f t="shared" si="6925"/>
        <v>200</v>
      </c>
      <c r="AD2537" s="33">
        <f t="shared" si="6926"/>
        <v>200</v>
      </c>
      <c r="AE2537" s="34">
        <f t="shared" si="6738"/>
        <v>100</v>
      </c>
      <c r="AF2537" s="32">
        <f t="shared" si="6927"/>
        <v>200</v>
      </c>
      <c r="AG2537" s="32">
        <f t="shared" si="6928"/>
        <v>0</v>
      </c>
      <c r="AH2537" s="32">
        <f t="shared" si="6929"/>
        <v>0</v>
      </c>
      <c r="AI2537" s="32">
        <f t="shared" si="6930"/>
        <v>0</v>
      </c>
      <c r="AJ2537" s="32">
        <f t="shared" si="6931"/>
        <v>0</v>
      </c>
      <c r="AK2537" s="32">
        <f t="shared" si="6932"/>
        <v>0</v>
      </c>
      <c r="AL2537" s="32">
        <f t="shared" si="6739"/>
        <v>200</v>
      </c>
      <c r="AM2537" s="32">
        <f t="shared" si="6740"/>
        <v>0</v>
      </c>
    </row>
    <row r="2538" spans="2:40" ht="31.2" x14ac:dyDescent="0.3">
      <c r="B2538" s="30" t="s">
        <v>847</v>
      </c>
      <c r="C2538" s="30" t="s">
        <v>224</v>
      </c>
      <c r="D2538" s="30" t="s">
        <v>224</v>
      </c>
      <c r="E2538" s="15" t="str">
        <f t="shared" si="6770"/>
        <v>0707</v>
      </c>
      <c r="F2538" s="30" t="s">
        <v>824</v>
      </c>
      <c r="G2538" s="30" t="s">
        <v>50</v>
      </c>
      <c r="H2538" s="31" t="s">
        <v>51</v>
      </c>
      <c r="I2538" s="32">
        <f t="shared" si="6907"/>
        <v>200</v>
      </c>
      <c r="J2538" s="32">
        <f t="shared" si="6908"/>
        <v>200</v>
      </c>
      <c r="K2538" s="32">
        <f t="shared" si="6909"/>
        <v>200</v>
      </c>
      <c r="L2538" s="32">
        <f t="shared" si="6910"/>
        <v>0</v>
      </c>
      <c r="M2538" s="32">
        <f t="shared" si="6911"/>
        <v>0</v>
      </c>
      <c r="N2538" s="32">
        <f t="shared" si="6912"/>
        <v>0</v>
      </c>
      <c r="O2538" s="32">
        <f t="shared" si="6913"/>
        <v>0</v>
      </c>
      <c r="P2538" s="32">
        <f t="shared" si="6914"/>
        <v>0</v>
      </c>
      <c r="Q2538" s="32">
        <f t="shared" si="6915"/>
        <v>0</v>
      </c>
      <c r="R2538" s="32">
        <f t="shared" si="6916"/>
        <v>0</v>
      </c>
      <c r="S2538" s="32">
        <f t="shared" si="6917"/>
        <v>0</v>
      </c>
      <c r="T2538" s="32">
        <f t="shared" si="6918"/>
        <v>0</v>
      </c>
      <c r="U2538" s="32">
        <v>0</v>
      </c>
      <c r="V2538" s="32">
        <f t="shared" si="6771"/>
        <v>200</v>
      </c>
      <c r="W2538" s="32">
        <f t="shared" si="6919"/>
        <v>0</v>
      </c>
      <c r="X2538" s="32">
        <f t="shared" si="6920"/>
        <v>0</v>
      </c>
      <c r="Y2538" s="32">
        <f t="shared" si="6921"/>
        <v>0</v>
      </c>
      <c r="Z2538" s="32">
        <f t="shared" si="6922"/>
        <v>0</v>
      </c>
      <c r="AA2538" s="32">
        <f t="shared" si="6923"/>
        <v>0</v>
      </c>
      <c r="AB2538" s="32">
        <f t="shared" si="6924"/>
        <v>200</v>
      </c>
      <c r="AC2538" s="33">
        <f t="shared" si="6925"/>
        <v>200</v>
      </c>
      <c r="AD2538" s="33">
        <f t="shared" si="6926"/>
        <v>200</v>
      </c>
      <c r="AE2538" s="34">
        <f t="shared" ref="AE2538:AE2601" si="6933">AD2538/AC2538*100</f>
        <v>100</v>
      </c>
      <c r="AF2538" s="32">
        <f t="shared" si="6927"/>
        <v>200</v>
      </c>
      <c r="AG2538" s="32">
        <f t="shared" si="6928"/>
        <v>0</v>
      </c>
      <c r="AH2538" s="32">
        <f t="shared" si="6929"/>
        <v>0</v>
      </c>
      <c r="AI2538" s="32">
        <f t="shared" si="6930"/>
        <v>0</v>
      </c>
      <c r="AJ2538" s="32">
        <f t="shared" si="6931"/>
        <v>0</v>
      </c>
      <c r="AK2538" s="32">
        <f t="shared" si="6932"/>
        <v>0</v>
      </c>
      <c r="AL2538" s="32">
        <f t="shared" ref="AL2538:AL2601" si="6934">AF2538+AH2538+AK2538+AI2538+AJ2538+AG2538</f>
        <v>200</v>
      </c>
      <c r="AM2538" s="32">
        <f t="shared" ref="AM2538:AM2601" si="6935">V2538-AL2538</f>
        <v>0</v>
      </c>
    </row>
    <row r="2539" spans="2:40" ht="31.2" x14ac:dyDescent="0.3">
      <c r="B2539" s="30" t="s">
        <v>847</v>
      </c>
      <c r="C2539" s="30" t="s">
        <v>224</v>
      </c>
      <c r="D2539" s="30" t="s">
        <v>224</v>
      </c>
      <c r="E2539" s="15" t="str">
        <f t="shared" si="6770"/>
        <v>0707</v>
      </c>
      <c r="F2539" s="30" t="s">
        <v>824</v>
      </c>
      <c r="G2539" s="30" t="s">
        <v>52</v>
      </c>
      <c r="H2539" s="31" t="s">
        <v>53</v>
      </c>
      <c r="I2539" s="32">
        <v>200</v>
      </c>
      <c r="J2539" s="32">
        <v>200</v>
      </c>
      <c r="K2539" s="32">
        <v>200</v>
      </c>
      <c r="L2539" s="32"/>
      <c r="M2539" s="32"/>
      <c r="N2539" s="32"/>
      <c r="O2539" s="32">
        <v>0</v>
      </c>
      <c r="P2539" s="32">
        <v>0</v>
      </c>
      <c r="Q2539" s="32">
        <v>0</v>
      </c>
      <c r="R2539" s="32">
        <v>0</v>
      </c>
      <c r="S2539" s="32">
        <v>0</v>
      </c>
      <c r="T2539" s="32">
        <v>0</v>
      </c>
      <c r="U2539" s="32">
        <v>0</v>
      </c>
      <c r="V2539" s="32">
        <f t="shared" si="6771"/>
        <v>200</v>
      </c>
      <c r="W2539" s="32"/>
      <c r="X2539" s="32"/>
      <c r="Y2539" s="32"/>
      <c r="Z2539" s="32"/>
      <c r="AA2539" s="32"/>
      <c r="AB2539" s="32">
        <v>200</v>
      </c>
      <c r="AC2539" s="33">
        <v>200</v>
      </c>
      <c r="AD2539" s="33">
        <v>200</v>
      </c>
      <c r="AE2539" s="34">
        <f t="shared" si="6933"/>
        <v>100</v>
      </c>
      <c r="AF2539" s="32">
        <v>200</v>
      </c>
      <c r="AG2539" s="32">
        <v>0</v>
      </c>
      <c r="AH2539" s="32">
        <v>0</v>
      </c>
      <c r="AI2539" s="32">
        <v>0</v>
      </c>
      <c r="AJ2539" s="32">
        <v>0</v>
      </c>
      <c r="AK2539" s="32">
        <v>0</v>
      </c>
      <c r="AL2539" s="32">
        <f t="shared" si="6934"/>
        <v>200</v>
      </c>
      <c r="AM2539" s="32">
        <f t="shared" si="6935"/>
        <v>0</v>
      </c>
      <c r="AN2539" s="12"/>
    </row>
    <row r="2540" spans="2:40" s="13" customFormat="1" x14ac:dyDescent="0.3">
      <c r="B2540" s="14" t="s">
        <v>847</v>
      </c>
      <c r="C2540" s="14" t="s">
        <v>392</v>
      </c>
      <c r="D2540" s="14"/>
      <c r="E2540" s="21" t="str">
        <f t="shared" si="6770"/>
        <v>08</v>
      </c>
      <c r="F2540" s="14"/>
      <c r="G2540" s="14"/>
      <c r="H2540" s="16" t="s">
        <v>393</v>
      </c>
      <c r="I2540" s="17">
        <f t="shared" si="6907"/>
        <v>2482.4</v>
      </c>
      <c r="J2540" s="17">
        <f t="shared" si="6908"/>
        <v>1452.4</v>
      </c>
      <c r="K2540" s="17">
        <f t="shared" si="6909"/>
        <v>2152.4</v>
      </c>
      <c r="L2540" s="17">
        <f t="shared" si="6910"/>
        <v>0</v>
      </c>
      <c r="M2540" s="17">
        <f t="shared" si="6911"/>
        <v>0</v>
      </c>
      <c r="N2540" s="17">
        <f t="shared" si="6912"/>
        <v>0</v>
      </c>
      <c r="O2540" s="17">
        <f t="shared" si="6913"/>
        <v>0</v>
      </c>
      <c r="P2540" s="17">
        <f t="shared" si="6914"/>
        <v>0</v>
      </c>
      <c r="Q2540" s="17">
        <f t="shared" si="6915"/>
        <v>0</v>
      </c>
      <c r="R2540" s="17">
        <f t="shared" si="6916"/>
        <v>0</v>
      </c>
      <c r="S2540" s="17">
        <f t="shared" si="6917"/>
        <v>0</v>
      </c>
      <c r="T2540" s="17">
        <f t="shared" si="6918"/>
        <v>0</v>
      </c>
      <c r="U2540" s="17">
        <v>2.4</v>
      </c>
      <c r="V2540" s="17">
        <f t="shared" si="6771"/>
        <v>2484.8000000000002</v>
      </c>
      <c r="W2540" s="17">
        <f t="shared" si="6919"/>
        <v>2.4</v>
      </c>
      <c r="X2540" s="17">
        <f t="shared" si="6920"/>
        <v>0</v>
      </c>
      <c r="Y2540" s="17">
        <f t="shared" si="6921"/>
        <v>0</v>
      </c>
      <c r="Z2540" s="17">
        <f t="shared" si="6922"/>
        <v>0</v>
      </c>
      <c r="AA2540" s="17">
        <f t="shared" si="6923"/>
        <v>0</v>
      </c>
      <c r="AB2540" s="17">
        <f t="shared" si="6924"/>
        <v>1673.5</v>
      </c>
      <c r="AC2540" s="18">
        <f t="shared" si="6925"/>
        <v>3821.28476</v>
      </c>
      <c r="AD2540" s="18">
        <f t="shared" si="6926"/>
        <v>3813.9847600000003</v>
      </c>
      <c r="AE2540" s="19">
        <f t="shared" si="6933"/>
        <v>99.80896477340778</v>
      </c>
      <c r="AF2540" s="17">
        <f t="shared" si="6927"/>
        <v>3513.9</v>
      </c>
      <c r="AG2540" s="17">
        <f t="shared" si="6928"/>
        <v>0</v>
      </c>
      <c r="AH2540" s="17">
        <f t="shared" si="6929"/>
        <v>0</v>
      </c>
      <c r="AI2540" s="17">
        <f t="shared" si="6930"/>
        <v>0</v>
      </c>
      <c r="AJ2540" s="17">
        <f t="shared" si="6931"/>
        <v>0</v>
      </c>
      <c r="AK2540" s="17">
        <f t="shared" si="6932"/>
        <v>0</v>
      </c>
      <c r="AL2540" s="17">
        <f t="shared" si="6934"/>
        <v>3513.9</v>
      </c>
      <c r="AM2540" s="17">
        <f t="shared" si="6935"/>
        <v>-1029.0999999999999</v>
      </c>
      <c r="AN2540" s="2"/>
    </row>
    <row r="2541" spans="2:40" s="22" customFormat="1" x14ac:dyDescent="0.3">
      <c r="B2541" s="23" t="s">
        <v>847</v>
      </c>
      <c r="C2541" s="23" t="s">
        <v>392</v>
      </c>
      <c r="D2541" s="23" t="s">
        <v>38</v>
      </c>
      <c r="E2541" s="24" t="str">
        <f t="shared" si="6770"/>
        <v>0801</v>
      </c>
      <c r="F2541" s="23"/>
      <c r="G2541" s="23"/>
      <c r="H2541" s="25" t="s">
        <v>394</v>
      </c>
      <c r="I2541" s="26">
        <f t="shared" ref="I2541:T2541" si="6936">I2542+I2548</f>
        <v>2482.4</v>
      </c>
      <c r="J2541" s="26">
        <f t="shared" si="6936"/>
        <v>1452.4</v>
      </c>
      <c r="K2541" s="26">
        <f t="shared" si="6936"/>
        <v>2152.4</v>
      </c>
      <c r="L2541" s="26">
        <f t="shared" si="6936"/>
        <v>0</v>
      </c>
      <c r="M2541" s="26">
        <f t="shared" si="6936"/>
        <v>0</v>
      </c>
      <c r="N2541" s="26">
        <f t="shared" si="6936"/>
        <v>0</v>
      </c>
      <c r="O2541" s="26">
        <f t="shared" si="6936"/>
        <v>0</v>
      </c>
      <c r="P2541" s="26">
        <f t="shared" si="6936"/>
        <v>0</v>
      </c>
      <c r="Q2541" s="26">
        <f t="shared" si="6936"/>
        <v>0</v>
      </c>
      <c r="R2541" s="26">
        <f t="shared" si="6936"/>
        <v>0</v>
      </c>
      <c r="S2541" s="26">
        <f t="shared" si="6936"/>
        <v>0</v>
      </c>
      <c r="T2541" s="26">
        <f t="shared" si="6936"/>
        <v>0</v>
      </c>
      <c r="U2541" s="26">
        <v>2.4</v>
      </c>
      <c r="V2541" s="26">
        <f t="shared" si="6771"/>
        <v>2484.8000000000002</v>
      </c>
      <c r="W2541" s="26">
        <f t="shared" ref="W2541:AD2541" si="6937">W2542+W2548</f>
        <v>2.4</v>
      </c>
      <c r="X2541" s="26">
        <f t="shared" si="6937"/>
        <v>0</v>
      </c>
      <c r="Y2541" s="26">
        <f t="shared" si="6937"/>
        <v>0</v>
      </c>
      <c r="Z2541" s="26">
        <f t="shared" si="6937"/>
        <v>0</v>
      </c>
      <c r="AA2541" s="26">
        <f t="shared" si="6937"/>
        <v>0</v>
      </c>
      <c r="AB2541" s="26">
        <f t="shared" si="6937"/>
        <v>1673.5</v>
      </c>
      <c r="AC2541" s="27">
        <f t="shared" si="6937"/>
        <v>3821.28476</v>
      </c>
      <c r="AD2541" s="27">
        <f t="shared" si="6937"/>
        <v>3813.9847600000003</v>
      </c>
      <c r="AE2541" s="28">
        <f t="shared" si="6933"/>
        <v>99.80896477340778</v>
      </c>
      <c r="AF2541" s="26">
        <f t="shared" ref="AF2541:AK2541" si="6938">AF2542+AF2548</f>
        <v>3513.9</v>
      </c>
      <c r="AG2541" s="26">
        <f t="shared" si="6938"/>
        <v>0</v>
      </c>
      <c r="AH2541" s="26">
        <f t="shared" si="6938"/>
        <v>0</v>
      </c>
      <c r="AI2541" s="26">
        <f t="shared" si="6938"/>
        <v>0</v>
      </c>
      <c r="AJ2541" s="26">
        <f t="shared" si="6938"/>
        <v>0</v>
      </c>
      <c r="AK2541" s="26">
        <f t="shared" si="6938"/>
        <v>0</v>
      </c>
      <c r="AL2541" s="26">
        <f t="shared" si="6934"/>
        <v>3513.9</v>
      </c>
      <c r="AM2541" s="26">
        <f t="shared" si="6935"/>
        <v>-1029.0999999999999</v>
      </c>
      <c r="AN2541" s="29"/>
    </row>
    <row r="2542" spans="2:40" x14ac:dyDescent="0.3">
      <c r="B2542" s="30" t="s">
        <v>847</v>
      </c>
      <c r="C2542" s="30" t="s">
        <v>392</v>
      </c>
      <c r="D2542" s="30" t="s">
        <v>38</v>
      </c>
      <c r="E2542" s="15" t="str">
        <f t="shared" si="6770"/>
        <v>0801</v>
      </c>
      <c r="F2542" s="30" t="s">
        <v>294</v>
      </c>
      <c r="G2542" s="30"/>
      <c r="H2542" s="31" t="s">
        <v>295</v>
      </c>
      <c r="I2542" s="32">
        <f t="shared" ref="I2542:I2548" si="6939">I2543</f>
        <v>2482.4</v>
      </c>
      <c r="J2542" s="32">
        <f t="shared" ref="J2542:J2548" si="6940">J2543</f>
        <v>1452.4</v>
      </c>
      <c r="K2542" s="32">
        <f t="shared" ref="K2542:K2548" si="6941">K2543</f>
        <v>2152.4</v>
      </c>
      <c r="L2542" s="32">
        <f t="shared" ref="L2542:L2548" si="6942">L2543</f>
        <v>0</v>
      </c>
      <c r="M2542" s="32">
        <f t="shared" ref="M2542:M2548" si="6943">M2543</f>
        <v>0</v>
      </c>
      <c r="N2542" s="32">
        <f t="shared" ref="N2542:N2548" si="6944">N2543</f>
        <v>0</v>
      </c>
      <c r="O2542" s="32">
        <f t="shared" ref="O2542:O2548" si="6945">O2543</f>
        <v>0</v>
      </c>
      <c r="P2542" s="32">
        <f t="shared" ref="P2542:P2548" si="6946">P2543</f>
        <v>0</v>
      </c>
      <c r="Q2542" s="32">
        <f t="shared" ref="Q2542:Q2548" si="6947">Q2543</f>
        <v>0</v>
      </c>
      <c r="R2542" s="32">
        <f t="shared" ref="R2542:R2548" si="6948">R2543</f>
        <v>0</v>
      </c>
      <c r="S2542" s="32">
        <f t="shared" ref="S2542:S2548" si="6949">S2543</f>
        <v>0</v>
      </c>
      <c r="T2542" s="32">
        <f t="shared" ref="T2542:T2548" si="6950">T2543</f>
        <v>0</v>
      </c>
      <c r="U2542" s="32">
        <v>0</v>
      </c>
      <c r="V2542" s="32">
        <f t="shared" si="6771"/>
        <v>2482.4</v>
      </c>
      <c r="W2542" s="32">
        <f t="shared" ref="W2542:W2548" si="6951">W2543</f>
        <v>0</v>
      </c>
      <c r="X2542" s="32">
        <f t="shared" ref="X2542:X2548" si="6952">X2543</f>
        <v>0</v>
      </c>
      <c r="Y2542" s="32">
        <f t="shared" ref="Y2542:Y2548" si="6953">Y2543</f>
        <v>0</v>
      </c>
      <c r="Z2542" s="32">
        <f t="shared" ref="Z2542:Z2548" si="6954">Z2543</f>
        <v>0</v>
      </c>
      <c r="AA2542" s="32">
        <f t="shared" ref="AA2542:AA2548" si="6955">AA2543</f>
        <v>0</v>
      </c>
      <c r="AB2542" s="32">
        <f t="shared" ref="AB2542:AB2548" si="6956">AB2543</f>
        <v>710.4</v>
      </c>
      <c r="AC2542" s="33">
        <f t="shared" ref="AC2542:AC2548" si="6957">AC2543</f>
        <v>2482.4</v>
      </c>
      <c r="AD2542" s="33">
        <f t="shared" ref="AD2542:AD2548" si="6958">AD2543</f>
        <v>2478.5</v>
      </c>
      <c r="AE2542" s="34">
        <f t="shared" si="6933"/>
        <v>99.84289397357395</v>
      </c>
      <c r="AF2542" s="32">
        <f t="shared" ref="AF2542:AF2548" si="6959">AF2543</f>
        <v>2482.4</v>
      </c>
      <c r="AG2542" s="32">
        <f t="shared" ref="AG2542:AG2548" si="6960">AG2543</f>
        <v>0</v>
      </c>
      <c r="AH2542" s="32">
        <f t="shared" ref="AH2542:AH2548" si="6961">AH2543</f>
        <v>0</v>
      </c>
      <c r="AI2542" s="32">
        <f t="shared" ref="AI2542:AI2548" si="6962">AI2543</f>
        <v>0</v>
      </c>
      <c r="AJ2542" s="32">
        <f t="shared" ref="AJ2542:AJ2548" si="6963">AJ2543</f>
        <v>0</v>
      </c>
      <c r="AK2542" s="32">
        <f t="shared" ref="AK2542:AK2548" si="6964">AK2543</f>
        <v>0</v>
      </c>
      <c r="AL2542" s="32">
        <f t="shared" si="6934"/>
        <v>2482.4</v>
      </c>
      <c r="AM2542" s="32">
        <f t="shared" si="6935"/>
        <v>0</v>
      </c>
    </row>
    <row r="2543" spans="2:40" ht="31.2" x14ac:dyDescent="0.3">
      <c r="B2543" s="30" t="s">
        <v>847</v>
      </c>
      <c r="C2543" s="30" t="s">
        <v>392</v>
      </c>
      <c r="D2543" s="30" t="s">
        <v>38</v>
      </c>
      <c r="E2543" s="15" t="str">
        <f t="shared" si="6770"/>
        <v>0801</v>
      </c>
      <c r="F2543" s="30" t="s">
        <v>397</v>
      </c>
      <c r="G2543" s="30"/>
      <c r="H2543" s="31" t="s">
        <v>398</v>
      </c>
      <c r="I2543" s="32">
        <f t="shared" si="6939"/>
        <v>2482.4</v>
      </c>
      <c r="J2543" s="32">
        <f t="shared" si="6940"/>
        <v>1452.4</v>
      </c>
      <c r="K2543" s="32">
        <f t="shared" si="6941"/>
        <v>2152.4</v>
      </c>
      <c r="L2543" s="32">
        <f t="shared" si="6942"/>
        <v>0</v>
      </c>
      <c r="M2543" s="32">
        <f t="shared" si="6943"/>
        <v>0</v>
      </c>
      <c r="N2543" s="32">
        <f t="shared" si="6944"/>
        <v>0</v>
      </c>
      <c r="O2543" s="32">
        <f t="shared" si="6945"/>
        <v>0</v>
      </c>
      <c r="P2543" s="32">
        <f t="shared" si="6946"/>
        <v>0</v>
      </c>
      <c r="Q2543" s="32">
        <f t="shared" si="6947"/>
        <v>0</v>
      </c>
      <c r="R2543" s="32">
        <f t="shared" si="6948"/>
        <v>0</v>
      </c>
      <c r="S2543" s="32">
        <f t="shared" si="6949"/>
        <v>0</v>
      </c>
      <c r="T2543" s="32">
        <f t="shared" si="6950"/>
        <v>0</v>
      </c>
      <c r="U2543" s="32">
        <v>0</v>
      </c>
      <c r="V2543" s="32">
        <f t="shared" si="6771"/>
        <v>2482.4</v>
      </c>
      <c r="W2543" s="32">
        <f t="shared" si="6951"/>
        <v>0</v>
      </c>
      <c r="X2543" s="32">
        <f t="shared" si="6952"/>
        <v>0</v>
      </c>
      <c r="Y2543" s="32">
        <f t="shared" si="6953"/>
        <v>0</v>
      </c>
      <c r="Z2543" s="32">
        <f t="shared" si="6954"/>
        <v>0</v>
      </c>
      <c r="AA2543" s="32">
        <f t="shared" si="6955"/>
        <v>0</v>
      </c>
      <c r="AB2543" s="32">
        <f t="shared" si="6956"/>
        <v>710.4</v>
      </c>
      <c r="AC2543" s="33">
        <f t="shared" si="6957"/>
        <v>2482.4</v>
      </c>
      <c r="AD2543" s="33">
        <f t="shared" si="6958"/>
        <v>2478.5</v>
      </c>
      <c r="AE2543" s="34">
        <f t="shared" si="6933"/>
        <v>99.84289397357395</v>
      </c>
      <c r="AF2543" s="32">
        <f t="shared" si="6959"/>
        <v>2482.4</v>
      </c>
      <c r="AG2543" s="32">
        <f t="shared" si="6960"/>
        <v>0</v>
      </c>
      <c r="AH2543" s="32">
        <f t="shared" si="6961"/>
        <v>0</v>
      </c>
      <c r="AI2543" s="32">
        <f t="shared" si="6962"/>
        <v>0</v>
      </c>
      <c r="AJ2543" s="32">
        <f t="shared" si="6963"/>
        <v>0</v>
      </c>
      <c r="AK2543" s="32">
        <f t="shared" si="6964"/>
        <v>0</v>
      </c>
      <c r="AL2543" s="32">
        <f t="shared" si="6934"/>
        <v>2482.4</v>
      </c>
      <c r="AM2543" s="32">
        <f t="shared" si="6935"/>
        <v>0</v>
      </c>
    </row>
    <row r="2544" spans="2:40" ht="31.2" x14ac:dyDescent="0.3">
      <c r="B2544" s="30" t="s">
        <v>847</v>
      </c>
      <c r="C2544" s="30" t="s">
        <v>392</v>
      </c>
      <c r="D2544" s="30" t="s">
        <v>38</v>
      </c>
      <c r="E2544" s="15" t="str">
        <f t="shared" si="6770"/>
        <v>0801</v>
      </c>
      <c r="F2544" s="30" t="s">
        <v>399</v>
      </c>
      <c r="G2544" s="30"/>
      <c r="H2544" s="31" t="s">
        <v>400</v>
      </c>
      <c r="I2544" s="32">
        <f t="shared" si="6939"/>
        <v>2482.4</v>
      </c>
      <c r="J2544" s="32">
        <f t="shared" si="6940"/>
        <v>1452.4</v>
      </c>
      <c r="K2544" s="32">
        <f t="shared" si="6941"/>
        <v>2152.4</v>
      </c>
      <c r="L2544" s="32">
        <f t="shared" si="6942"/>
        <v>0</v>
      </c>
      <c r="M2544" s="32">
        <f t="shared" si="6943"/>
        <v>0</v>
      </c>
      <c r="N2544" s="32">
        <f t="shared" si="6944"/>
        <v>0</v>
      </c>
      <c r="O2544" s="32">
        <f t="shared" si="6945"/>
        <v>0</v>
      </c>
      <c r="P2544" s="32">
        <f t="shared" si="6946"/>
        <v>0</v>
      </c>
      <c r="Q2544" s="32">
        <f t="shared" si="6947"/>
        <v>0</v>
      </c>
      <c r="R2544" s="32">
        <f t="shared" si="6948"/>
        <v>0</v>
      </c>
      <c r="S2544" s="32">
        <f t="shared" si="6949"/>
        <v>0</v>
      </c>
      <c r="T2544" s="32">
        <f t="shared" si="6950"/>
        <v>0</v>
      </c>
      <c r="U2544" s="32">
        <v>0</v>
      </c>
      <c r="V2544" s="32">
        <f t="shared" si="6771"/>
        <v>2482.4</v>
      </c>
      <c r="W2544" s="32">
        <f t="shared" si="6951"/>
        <v>0</v>
      </c>
      <c r="X2544" s="32">
        <f t="shared" si="6952"/>
        <v>0</v>
      </c>
      <c r="Y2544" s="32">
        <f t="shared" si="6953"/>
        <v>0</v>
      </c>
      <c r="Z2544" s="32">
        <f t="shared" si="6954"/>
        <v>0</v>
      </c>
      <c r="AA2544" s="32">
        <f t="shared" si="6955"/>
        <v>0</v>
      </c>
      <c r="AB2544" s="32">
        <f t="shared" si="6956"/>
        <v>710.4</v>
      </c>
      <c r="AC2544" s="33">
        <f t="shared" si="6957"/>
        <v>2482.4</v>
      </c>
      <c r="AD2544" s="33">
        <f t="shared" si="6958"/>
        <v>2478.5</v>
      </c>
      <c r="AE2544" s="34">
        <f t="shared" si="6933"/>
        <v>99.84289397357395</v>
      </c>
      <c r="AF2544" s="32">
        <f t="shared" si="6959"/>
        <v>2482.4</v>
      </c>
      <c r="AG2544" s="32">
        <f t="shared" si="6960"/>
        <v>0</v>
      </c>
      <c r="AH2544" s="32">
        <f t="shared" si="6961"/>
        <v>0</v>
      </c>
      <c r="AI2544" s="32">
        <f t="shared" si="6962"/>
        <v>0</v>
      </c>
      <c r="AJ2544" s="32">
        <f t="shared" si="6963"/>
        <v>0</v>
      </c>
      <c r="AK2544" s="32">
        <f t="shared" si="6964"/>
        <v>0</v>
      </c>
      <c r="AL2544" s="32">
        <f t="shared" si="6934"/>
        <v>2482.4</v>
      </c>
      <c r="AM2544" s="32">
        <f t="shared" si="6935"/>
        <v>0</v>
      </c>
    </row>
    <row r="2545" spans="2:40" ht="46.8" x14ac:dyDescent="0.3">
      <c r="B2545" s="30" t="s">
        <v>847</v>
      </c>
      <c r="C2545" s="30" t="s">
        <v>392</v>
      </c>
      <c r="D2545" s="30" t="s">
        <v>38</v>
      </c>
      <c r="E2545" s="15" t="str">
        <f t="shared" ref="E2545:E2608" si="6965">CONCATENATE(C2545,D2545)</f>
        <v>0801</v>
      </c>
      <c r="F2545" s="30" t="s">
        <v>402</v>
      </c>
      <c r="G2545" s="30"/>
      <c r="H2545" s="31" t="s">
        <v>403</v>
      </c>
      <c r="I2545" s="32">
        <f t="shared" si="6939"/>
        <v>2482.4</v>
      </c>
      <c r="J2545" s="32">
        <f t="shared" si="6940"/>
        <v>1452.4</v>
      </c>
      <c r="K2545" s="32">
        <f t="shared" si="6941"/>
        <v>2152.4</v>
      </c>
      <c r="L2545" s="32">
        <f t="shared" si="6942"/>
        <v>0</v>
      </c>
      <c r="M2545" s="32">
        <f t="shared" si="6943"/>
        <v>0</v>
      </c>
      <c r="N2545" s="32">
        <f t="shared" si="6944"/>
        <v>0</v>
      </c>
      <c r="O2545" s="32">
        <f t="shared" si="6945"/>
        <v>0</v>
      </c>
      <c r="P2545" s="32">
        <f t="shared" si="6946"/>
        <v>0</v>
      </c>
      <c r="Q2545" s="32">
        <f t="shared" si="6947"/>
        <v>0</v>
      </c>
      <c r="R2545" s="32">
        <f t="shared" si="6948"/>
        <v>0</v>
      </c>
      <c r="S2545" s="32">
        <f t="shared" si="6949"/>
        <v>0</v>
      </c>
      <c r="T2545" s="32">
        <f t="shared" si="6950"/>
        <v>0</v>
      </c>
      <c r="U2545" s="32">
        <v>0</v>
      </c>
      <c r="V2545" s="32">
        <f t="shared" ref="V2545:V2608" si="6966">I2545+L2545+U2545+T2545+S2545+R2545+Q2545+P2545+O2545</f>
        <v>2482.4</v>
      </c>
      <c r="W2545" s="32">
        <f t="shared" si="6951"/>
        <v>0</v>
      </c>
      <c r="X2545" s="32">
        <f t="shared" si="6952"/>
        <v>0</v>
      </c>
      <c r="Y2545" s="32">
        <f t="shared" si="6953"/>
        <v>0</v>
      </c>
      <c r="Z2545" s="32">
        <f t="shared" si="6954"/>
        <v>0</v>
      </c>
      <c r="AA2545" s="32">
        <f t="shared" si="6955"/>
        <v>0</v>
      </c>
      <c r="AB2545" s="32">
        <f t="shared" si="6956"/>
        <v>710.4</v>
      </c>
      <c r="AC2545" s="33">
        <f t="shared" si="6957"/>
        <v>2482.4</v>
      </c>
      <c r="AD2545" s="33">
        <f t="shared" si="6958"/>
        <v>2478.5</v>
      </c>
      <c r="AE2545" s="34">
        <f t="shared" si="6933"/>
        <v>99.84289397357395</v>
      </c>
      <c r="AF2545" s="32">
        <f t="shared" si="6959"/>
        <v>2482.4</v>
      </c>
      <c r="AG2545" s="32">
        <f t="shared" si="6960"/>
        <v>0</v>
      </c>
      <c r="AH2545" s="32">
        <f t="shared" si="6961"/>
        <v>0</v>
      </c>
      <c r="AI2545" s="32">
        <f t="shared" si="6962"/>
        <v>0</v>
      </c>
      <c r="AJ2545" s="32">
        <f t="shared" si="6963"/>
        <v>0</v>
      </c>
      <c r="AK2545" s="32">
        <f t="shared" si="6964"/>
        <v>0</v>
      </c>
      <c r="AL2545" s="32">
        <f t="shared" si="6934"/>
        <v>2482.4</v>
      </c>
      <c r="AM2545" s="32">
        <f t="shared" si="6935"/>
        <v>0</v>
      </c>
    </row>
    <row r="2546" spans="2:40" ht="31.2" x14ac:dyDescent="0.3">
      <c r="B2546" s="30" t="s">
        <v>847</v>
      </c>
      <c r="C2546" s="30" t="s">
        <v>392</v>
      </c>
      <c r="D2546" s="30" t="s">
        <v>38</v>
      </c>
      <c r="E2546" s="15" t="str">
        <f t="shared" si="6965"/>
        <v>0801</v>
      </c>
      <c r="F2546" s="30" t="s">
        <v>402</v>
      </c>
      <c r="G2546" s="30" t="s">
        <v>50</v>
      </c>
      <c r="H2546" s="31" t="s">
        <v>51</v>
      </c>
      <c r="I2546" s="32">
        <f t="shared" si="6939"/>
        <v>2482.4</v>
      </c>
      <c r="J2546" s="32">
        <f t="shared" si="6940"/>
        <v>1452.4</v>
      </c>
      <c r="K2546" s="32">
        <f t="shared" si="6941"/>
        <v>2152.4</v>
      </c>
      <c r="L2546" s="32">
        <f t="shared" si="6942"/>
        <v>0</v>
      </c>
      <c r="M2546" s="32">
        <f t="shared" si="6943"/>
        <v>0</v>
      </c>
      <c r="N2546" s="32">
        <f t="shared" si="6944"/>
        <v>0</v>
      </c>
      <c r="O2546" s="32">
        <f t="shared" si="6945"/>
        <v>0</v>
      </c>
      <c r="P2546" s="32">
        <f t="shared" si="6946"/>
        <v>0</v>
      </c>
      <c r="Q2546" s="32">
        <f t="shared" si="6947"/>
        <v>0</v>
      </c>
      <c r="R2546" s="32">
        <f t="shared" si="6948"/>
        <v>0</v>
      </c>
      <c r="S2546" s="32">
        <f t="shared" si="6949"/>
        <v>0</v>
      </c>
      <c r="T2546" s="32">
        <f t="shared" si="6950"/>
        <v>0</v>
      </c>
      <c r="U2546" s="32">
        <v>0</v>
      </c>
      <c r="V2546" s="32">
        <f t="shared" si="6966"/>
        <v>2482.4</v>
      </c>
      <c r="W2546" s="32">
        <f t="shared" si="6951"/>
        <v>0</v>
      </c>
      <c r="X2546" s="32">
        <f t="shared" si="6952"/>
        <v>0</v>
      </c>
      <c r="Y2546" s="32">
        <f t="shared" si="6953"/>
        <v>0</v>
      </c>
      <c r="Z2546" s="32">
        <f t="shared" si="6954"/>
        <v>0</v>
      </c>
      <c r="AA2546" s="32">
        <f t="shared" si="6955"/>
        <v>0</v>
      </c>
      <c r="AB2546" s="32">
        <f t="shared" si="6956"/>
        <v>710.4</v>
      </c>
      <c r="AC2546" s="33">
        <f t="shared" si="6957"/>
        <v>2482.4</v>
      </c>
      <c r="AD2546" s="33">
        <f t="shared" si="6958"/>
        <v>2478.5</v>
      </c>
      <c r="AE2546" s="34">
        <f t="shared" si="6933"/>
        <v>99.84289397357395</v>
      </c>
      <c r="AF2546" s="32">
        <f t="shared" si="6959"/>
        <v>2482.4</v>
      </c>
      <c r="AG2546" s="32">
        <f t="shared" si="6960"/>
        <v>0</v>
      </c>
      <c r="AH2546" s="32">
        <f t="shared" si="6961"/>
        <v>0</v>
      </c>
      <c r="AI2546" s="32">
        <f t="shared" si="6962"/>
        <v>0</v>
      </c>
      <c r="AJ2546" s="32">
        <f t="shared" si="6963"/>
        <v>0</v>
      </c>
      <c r="AK2546" s="32">
        <f t="shared" si="6964"/>
        <v>0</v>
      </c>
      <c r="AL2546" s="32">
        <f t="shared" si="6934"/>
        <v>2482.4</v>
      </c>
      <c r="AM2546" s="32">
        <f t="shared" si="6935"/>
        <v>0</v>
      </c>
    </row>
    <row r="2547" spans="2:40" ht="31.2" x14ac:dyDescent="0.3">
      <c r="B2547" s="30" t="s">
        <v>847</v>
      </c>
      <c r="C2547" s="30" t="s">
        <v>392</v>
      </c>
      <c r="D2547" s="30" t="s">
        <v>38</v>
      </c>
      <c r="E2547" s="15" t="str">
        <f t="shared" si="6965"/>
        <v>0801</v>
      </c>
      <c r="F2547" s="30" t="s">
        <v>402</v>
      </c>
      <c r="G2547" s="30" t="s">
        <v>52</v>
      </c>
      <c r="H2547" s="31" t="s">
        <v>53</v>
      </c>
      <c r="I2547" s="32">
        <v>2482.4</v>
      </c>
      <c r="J2547" s="32">
        <v>1452.4</v>
      </c>
      <c r="K2547" s="32">
        <v>2152.4</v>
      </c>
      <c r="L2547" s="32"/>
      <c r="M2547" s="32"/>
      <c r="N2547" s="32"/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2">
        <v>0</v>
      </c>
      <c r="V2547" s="32">
        <f t="shared" si="6966"/>
        <v>2482.4</v>
      </c>
      <c r="W2547" s="32"/>
      <c r="X2547" s="32"/>
      <c r="Y2547" s="32"/>
      <c r="Z2547" s="32"/>
      <c r="AA2547" s="32"/>
      <c r="AB2547" s="32">
        <v>710.4</v>
      </c>
      <c r="AC2547" s="33">
        <v>2482.4</v>
      </c>
      <c r="AD2547" s="33">
        <v>2478.5</v>
      </c>
      <c r="AE2547" s="34">
        <f t="shared" si="6933"/>
        <v>99.84289397357395</v>
      </c>
      <c r="AF2547" s="32">
        <v>2482.4</v>
      </c>
      <c r="AG2547" s="32">
        <v>0</v>
      </c>
      <c r="AH2547" s="32">
        <v>0</v>
      </c>
      <c r="AI2547" s="32">
        <v>0</v>
      </c>
      <c r="AJ2547" s="32">
        <v>0</v>
      </c>
      <c r="AK2547" s="32">
        <v>0</v>
      </c>
      <c r="AL2547" s="32">
        <f t="shared" si="6934"/>
        <v>2482.4</v>
      </c>
      <c r="AM2547" s="32">
        <f t="shared" si="6935"/>
        <v>0</v>
      </c>
      <c r="AN2547" s="12"/>
    </row>
    <row r="2548" spans="2:40" ht="31.2" x14ac:dyDescent="0.3">
      <c r="B2548" s="30" t="s">
        <v>847</v>
      </c>
      <c r="C2548" s="30" t="s">
        <v>392</v>
      </c>
      <c r="D2548" s="30" t="s">
        <v>38</v>
      </c>
      <c r="E2548" s="15" t="str">
        <f t="shared" si="6965"/>
        <v>0801</v>
      </c>
      <c r="F2548" s="30" t="s">
        <v>78</v>
      </c>
      <c r="G2548" s="30"/>
      <c r="H2548" s="31" t="s">
        <v>79</v>
      </c>
      <c r="I2548" s="32">
        <f t="shared" si="6939"/>
        <v>0</v>
      </c>
      <c r="J2548" s="32">
        <f t="shared" si="6940"/>
        <v>0</v>
      </c>
      <c r="K2548" s="32">
        <f t="shared" si="6941"/>
        <v>0</v>
      </c>
      <c r="L2548" s="32">
        <f t="shared" si="6942"/>
        <v>0</v>
      </c>
      <c r="M2548" s="32">
        <f t="shared" si="6943"/>
        <v>0</v>
      </c>
      <c r="N2548" s="32">
        <f t="shared" si="6944"/>
        <v>0</v>
      </c>
      <c r="O2548" s="32">
        <f t="shared" si="6945"/>
        <v>0</v>
      </c>
      <c r="P2548" s="32">
        <f t="shared" si="6946"/>
        <v>0</v>
      </c>
      <c r="Q2548" s="32">
        <f t="shared" si="6947"/>
        <v>0</v>
      </c>
      <c r="R2548" s="32">
        <f t="shared" si="6948"/>
        <v>0</v>
      </c>
      <c r="S2548" s="32">
        <f t="shared" si="6949"/>
        <v>0</v>
      </c>
      <c r="T2548" s="32">
        <f t="shared" si="6950"/>
        <v>0</v>
      </c>
      <c r="U2548" s="32">
        <v>2.4</v>
      </c>
      <c r="V2548" s="32">
        <f t="shared" si="6966"/>
        <v>2.4</v>
      </c>
      <c r="W2548" s="32">
        <f t="shared" si="6951"/>
        <v>2.4</v>
      </c>
      <c r="X2548" s="32">
        <f t="shared" si="6952"/>
        <v>0</v>
      </c>
      <c r="Y2548" s="32">
        <f t="shared" si="6953"/>
        <v>0</v>
      </c>
      <c r="Z2548" s="32">
        <f t="shared" si="6954"/>
        <v>0</v>
      </c>
      <c r="AA2548" s="32">
        <f t="shared" si="6955"/>
        <v>0</v>
      </c>
      <c r="AB2548" s="32">
        <f t="shared" si="6956"/>
        <v>963.09999999999991</v>
      </c>
      <c r="AC2548" s="33">
        <f t="shared" si="6957"/>
        <v>1338.8847599999999</v>
      </c>
      <c r="AD2548" s="33">
        <f t="shared" si="6958"/>
        <v>1335.4847600000001</v>
      </c>
      <c r="AE2548" s="34">
        <f t="shared" si="6933"/>
        <v>99.74605730817342</v>
      </c>
      <c r="AF2548" s="32">
        <f t="shared" si="6959"/>
        <v>1031.5</v>
      </c>
      <c r="AG2548" s="32">
        <f t="shared" si="6960"/>
        <v>0</v>
      </c>
      <c r="AH2548" s="32">
        <f t="shared" si="6961"/>
        <v>0</v>
      </c>
      <c r="AI2548" s="32">
        <f t="shared" si="6962"/>
        <v>0</v>
      </c>
      <c r="AJ2548" s="32">
        <f t="shared" si="6963"/>
        <v>0</v>
      </c>
      <c r="AK2548" s="32">
        <f t="shared" si="6964"/>
        <v>0</v>
      </c>
      <c r="AL2548" s="32">
        <f t="shared" si="6934"/>
        <v>1031.5</v>
      </c>
      <c r="AM2548" s="32">
        <f t="shared" si="6935"/>
        <v>-1029.0999999999999</v>
      </c>
    </row>
    <row r="2549" spans="2:40" ht="46.8" x14ac:dyDescent="0.3">
      <c r="B2549" s="30" t="s">
        <v>847</v>
      </c>
      <c r="C2549" s="30" t="s">
        <v>392</v>
      </c>
      <c r="D2549" s="30" t="s">
        <v>38</v>
      </c>
      <c r="E2549" s="15" t="str">
        <f t="shared" si="6965"/>
        <v>0801</v>
      </c>
      <c r="F2549" s="30" t="s">
        <v>378</v>
      </c>
      <c r="G2549" s="30"/>
      <c r="H2549" s="31" t="s">
        <v>379</v>
      </c>
      <c r="I2549" s="32">
        <f t="shared" ref="I2549:T2549" si="6967">I2550+I2552</f>
        <v>0</v>
      </c>
      <c r="J2549" s="32">
        <f t="shared" si="6967"/>
        <v>0</v>
      </c>
      <c r="K2549" s="32">
        <f t="shared" si="6967"/>
        <v>0</v>
      </c>
      <c r="L2549" s="32">
        <f t="shared" si="6967"/>
        <v>0</v>
      </c>
      <c r="M2549" s="32">
        <f t="shared" si="6967"/>
        <v>0</v>
      </c>
      <c r="N2549" s="32">
        <f t="shared" si="6967"/>
        <v>0</v>
      </c>
      <c r="O2549" s="32">
        <f t="shared" si="6967"/>
        <v>0</v>
      </c>
      <c r="P2549" s="32">
        <f t="shared" si="6967"/>
        <v>0</v>
      </c>
      <c r="Q2549" s="32">
        <f t="shared" si="6967"/>
        <v>0</v>
      </c>
      <c r="R2549" s="32">
        <f t="shared" si="6967"/>
        <v>0</v>
      </c>
      <c r="S2549" s="32">
        <f t="shared" si="6967"/>
        <v>0</v>
      </c>
      <c r="T2549" s="32">
        <f t="shared" si="6967"/>
        <v>0</v>
      </c>
      <c r="U2549" s="32">
        <v>2.4</v>
      </c>
      <c r="V2549" s="32">
        <f t="shared" si="6966"/>
        <v>2.4</v>
      </c>
      <c r="W2549" s="32">
        <f t="shared" ref="W2549:AD2549" si="6968">W2550+W2552</f>
        <v>2.4</v>
      </c>
      <c r="X2549" s="32">
        <f t="shared" si="6968"/>
        <v>0</v>
      </c>
      <c r="Y2549" s="32">
        <f t="shared" si="6968"/>
        <v>0</v>
      </c>
      <c r="Z2549" s="32">
        <f t="shared" si="6968"/>
        <v>0</v>
      </c>
      <c r="AA2549" s="32">
        <f t="shared" si="6968"/>
        <v>0</v>
      </c>
      <c r="AB2549" s="32">
        <f t="shared" si="6968"/>
        <v>963.09999999999991</v>
      </c>
      <c r="AC2549" s="33">
        <f t="shared" si="6968"/>
        <v>1338.8847599999999</v>
      </c>
      <c r="AD2549" s="33">
        <f t="shared" si="6968"/>
        <v>1335.4847600000001</v>
      </c>
      <c r="AE2549" s="34">
        <f t="shared" si="6933"/>
        <v>99.74605730817342</v>
      </c>
      <c r="AF2549" s="32">
        <f t="shared" ref="AF2549:AK2549" si="6969">AF2550+AF2552</f>
        <v>1031.5</v>
      </c>
      <c r="AG2549" s="32">
        <f t="shared" si="6969"/>
        <v>0</v>
      </c>
      <c r="AH2549" s="32">
        <f t="shared" si="6969"/>
        <v>0</v>
      </c>
      <c r="AI2549" s="32">
        <f t="shared" si="6969"/>
        <v>0</v>
      </c>
      <c r="AJ2549" s="32">
        <f t="shared" si="6969"/>
        <v>0</v>
      </c>
      <c r="AK2549" s="32">
        <f t="shared" si="6969"/>
        <v>0</v>
      </c>
      <c r="AL2549" s="32">
        <f t="shared" si="6934"/>
        <v>1031.5</v>
      </c>
      <c r="AM2549" s="32">
        <f t="shared" si="6935"/>
        <v>-1029.0999999999999</v>
      </c>
    </row>
    <row r="2550" spans="2:40" ht="31.2" x14ac:dyDescent="0.3">
      <c r="B2550" s="30" t="s">
        <v>847</v>
      </c>
      <c r="C2550" s="30" t="s">
        <v>392</v>
      </c>
      <c r="D2550" s="30" t="s">
        <v>38</v>
      </c>
      <c r="E2550" s="15" t="str">
        <f t="shared" si="6965"/>
        <v>0801</v>
      </c>
      <c r="F2550" s="30" t="s">
        <v>378</v>
      </c>
      <c r="G2550" s="30" t="s">
        <v>50</v>
      </c>
      <c r="H2550" s="31" t="s">
        <v>51</v>
      </c>
      <c r="I2550" s="32">
        <f t="shared" ref="I2550:T2550" si="6970">I2551</f>
        <v>0</v>
      </c>
      <c r="J2550" s="32">
        <f t="shared" si="6970"/>
        <v>0</v>
      </c>
      <c r="K2550" s="32">
        <f t="shared" si="6970"/>
        <v>0</v>
      </c>
      <c r="L2550" s="32">
        <f t="shared" si="6970"/>
        <v>0</v>
      </c>
      <c r="M2550" s="32">
        <f t="shared" si="6970"/>
        <v>0</v>
      </c>
      <c r="N2550" s="32">
        <f t="shared" si="6970"/>
        <v>0</v>
      </c>
      <c r="O2550" s="32">
        <f t="shared" si="6970"/>
        <v>0</v>
      </c>
      <c r="P2550" s="32">
        <f t="shared" si="6970"/>
        <v>0</v>
      </c>
      <c r="Q2550" s="32">
        <f t="shared" si="6970"/>
        <v>0</v>
      </c>
      <c r="R2550" s="32">
        <f t="shared" si="6970"/>
        <v>0</v>
      </c>
      <c r="S2550" s="32">
        <f t="shared" si="6970"/>
        <v>0</v>
      </c>
      <c r="T2550" s="32">
        <f t="shared" si="6970"/>
        <v>0</v>
      </c>
      <c r="U2550" s="32">
        <v>2.4</v>
      </c>
      <c r="V2550" s="32">
        <f t="shared" si="6966"/>
        <v>2.4</v>
      </c>
      <c r="W2550" s="32">
        <f t="shared" ref="W2550:AD2550" si="6971">W2551</f>
        <v>2.4</v>
      </c>
      <c r="X2550" s="32">
        <f t="shared" si="6971"/>
        <v>0</v>
      </c>
      <c r="Y2550" s="32">
        <f t="shared" si="6971"/>
        <v>0</v>
      </c>
      <c r="Z2550" s="32">
        <f t="shared" si="6971"/>
        <v>0</v>
      </c>
      <c r="AA2550" s="32">
        <f t="shared" si="6971"/>
        <v>0</v>
      </c>
      <c r="AB2550" s="32">
        <f t="shared" si="6971"/>
        <v>392.8</v>
      </c>
      <c r="AC2550" s="33">
        <f t="shared" si="6971"/>
        <v>396.2</v>
      </c>
      <c r="AD2550" s="33">
        <f t="shared" si="6971"/>
        <v>392.8</v>
      </c>
      <c r="AE2550" s="34">
        <f t="shared" si="6933"/>
        <v>99.141847551741549</v>
      </c>
      <c r="AF2550" s="32">
        <f t="shared" ref="AF2550:AK2550" si="6972">AF2551</f>
        <v>396.2</v>
      </c>
      <c r="AG2550" s="32">
        <f t="shared" si="6972"/>
        <v>0</v>
      </c>
      <c r="AH2550" s="32">
        <f t="shared" si="6972"/>
        <v>0</v>
      </c>
      <c r="AI2550" s="32">
        <f t="shared" si="6972"/>
        <v>0</v>
      </c>
      <c r="AJ2550" s="32">
        <f t="shared" si="6972"/>
        <v>0</v>
      </c>
      <c r="AK2550" s="32">
        <f t="shared" si="6972"/>
        <v>0</v>
      </c>
      <c r="AL2550" s="32">
        <f t="shared" si="6934"/>
        <v>396.2</v>
      </c>
      <c r="AM2550" s="32">
        <f t="shared" si="6935"/>
        <v>-393.8</v>
      </c>
    </row>
    <row r="2551" spans="2:40" ht="31.2" x14ac:dyDescent="0.3">
      <c r="B2551" s="30" t="s">
        <v>847</v>
      </c>
      <c r="C2551" s="30" t="s">
        <v>392</v>
      </c>
      <c r="D2551" s="30" t="s">
        <v>38</v>
      </c>
      <c r="E2551" s="15" t="str">
        <f t="shared" si="6965"/>
        <v>0801</v>
      </c>
      <c r="F2551" s="30" t="s">
        <v>378</v>
      </c>
      <c r="G2551" s="30" t="s">
        <v>52</v>
      </c>
      <c r="H2551" s="31" t="s">
        <v>53</v>
      </c>
      <c r="I2551" s="32"/>
      <c r="J2551" s="32"/>
      <c r="K2551" s="32"/>
      <c r="L2551" s="32"/>
      <c r="M2551" s="32"/>
      <c r="N2551" s="32"/>
      <c r="O2551" s="32">
        <v>0</v>
      </c>
      <c r="P2551" s="32">
        <v>0</v>
      </c>
      <c r="Q2551" s="32">
        <v>0</v>
      </c>
      <c r="R2551" s="32">
        <v>0</v>
      </c>
      <c r="S2551" s="32">
        <v>0</v>
      </c>
      <c r="T2551" s="32">
        <v>0</v>
      </c>
      <c r="U2551" s="32">
        <v>2.4</v>
      </c>
      <c r="V2551" s="32">
        <f t="shared" si="6966"/>
        <v>2.4</v>
      </c>
      <c r="W2551" s="32">
        <v>2.4</v>
      </c>
      <c r="X2551" s="32"/>
      <c r="Y2551" s="32"/>
      <c r="Z2551" s="32"/>
      <c r="AA2551" s="32"/>
      <c r="AB2551" s="32">
        <v>392.8</v>
      </c>
      <c r="AC2551" s="33">
        <v>396.2</v>
      </c>
      <c r="AD2551" s="33">
        <v>392.8</v>
      </c>
      <c r="AE2551" s="34">
        <f t="shared" si="6933"/>
        <v>99.141847551741549</v>
      </c>
      <c r="AF2551" s="32">
        <v>396.2</v>
      </c>
      <c r="AG2551" s="32">
        <v>0</v>
      </c>
      <c r="AH2551" s="32">
        <v>0</v>
      </c>
      <c r="AI2551" s="32">
        <v>0</v>
      </c>
      <c r="AJ2551" s="32">
        <v>0</v>
      </c>
      <c r="AK2551" s="32">
        <v>0</v>
      </c>
      <c r="AL2551" s="32">
        <f t="shared" si="6934"/>
        <v>396.2</v>
      </c>
      <c r="AM2551" s="32">
        <f t="shared" si="6935"/>
        <v>-393.8</v>
      </c>
    </row>
    <row r="2552" spans="2:40" ht="31.2" x14ac:dyDescent="0.3">
      <c r="B2552" s="30" t="s">
        <v>847</v>
      </c>
      <c r="C2552" s="30" t="s">
        <v>392</v>
      </c>
      <c r="D2552" s="30" t="s">
        <v>38</v>
      </c>
      <c r="E2552" s="15" t="str">
        <f t="shared" si="6965"/>
        <v>0801</v>
      </c>
      <c r="F2552" s="30" t="s">
        <v>378</v>
      </c>
      <c r="G2552" s="30" t="s">
        <v>174</v>
      </c>
      <c r="H2552" s="31" t="s">
        <v>175</v>
      </c>
      <c r="I2552" s="32">
        <f t="shared" ref="I2552:T2552" si="6973">I2553</f>
        <v>0</v>
      </c>
      <c r="J2552" s="32">
        <f t="shared" si="6973"/>
        <v>0</v>
      </c>
      <c r="K2552" s="32">
        <f t="shared" si="6973"/>
        <v>0</v>
      </c>
      <c r="L2552" s="32">
        <f t="shared" si="6973"/>
        <v>0</v>
      </c>
      <c r="M2552" s="32">
        <f t="shared" si="6973"/>
        <v>0</v>
      </c>
      <c r="N2552" s="32">
        <f t="shared" si="6973"/>
        <v>0</v>
      </c>
      <c r="O2552" s="32">
        <f t="shared" si="6973"/>
        <v>0</v>
      </c>
      <c r="P2552" s="32">
        <f t="shared" si="6973"/>
        <v>0</v>
      </c>
      <c r="Q2552" s="32">
        <f t="shared" si="6973"/>
        <v>0</v>
      </c>
      <c r="R2552" s="32">
        <f t="shared" si="6973"/>
        <v>0</v>
      </c>
      <c r="S2552" s="32">
        <f t="shared" si="6973"/>
        <v>0</v>
      </c>
      <c r="T2552" s="32">
        <f t="shared" si="6973"/>
        <v>0</v>
      </c>
      <c r="U2552" s="32">
        <v>0</v>
      </c>
      <c r="V2552" s="32">
        <f t="shared" si="6966"/>
        <v>0</v>
      </c>
      <c r="W2552" s="32">
        <f t="shared" ref="W2552:AD2552" si="6974">W2553</f>
        <v>0</v>
      </c>
      <c r="X2552" s="32">
        <f t="shared" si="6974"/>
        <v>0</v>
      </c>
      <c r="Y2552" s="32">
        <f t="shared" si="6974"/>
        <v>0</v>
      </c>
      <c r="Z2552" s="32">
        <f t="shared" si="6974"/>
        <v>0</v>
      </c>
      <c r="AA2552" s="32">
        <f t="shared" si="6974"/>
        <v>0</v>
      </c>
      <c r="AB2552" s="32">
        <f t="shared" si="6974"/>
        <v>570.29999999999995</v>
      </c>
      <c r="AC2552" s="33">
        <f t="shared" si="6974"/>
        <v>942.68475999999998</v>
      </c>
      <c r="AD2552" s="33">
        <f t="shared" si="6974"/>
        <v>942.68475999999998</v>
      </c>
      <c r="AE2552" s="34">
        <f t="shared" si="6933"/>
        <v>100</v>
      </c>
      <c r="AF2552" s="32">
        <f t="shared" ref="AF2552:AK2552" si="6975">AF2553</f>
        <v>635.29999999999995</v>
      </c>
      <c r="AG2552" s="32">
        <f t="shared" si="6975"/>
        <v>0</v>
      </c>
      <c r="AH2552" s="32">
        <f t="shared" si="6975"/>
        <v>0</v>
      </c>
      <c r="AI2552" s="32">
        <f t="shared" si="6975"/>
        <v>0</v>
      </c>
      <c r="AJ2552" s="32">
        <f t="shared" si="6975"/>
        <v>0</v>
      </c>
      <c r="AK2552" s="32">
        <f t="shared" si="6975"/>
        <v>0</v>
      </c>
      <c r="AL2552" s="32">
        <f t="shared" si="6934"/>
        <v>635.29999999999995</v>
      </c>
      <c r="AM2552" s="32">
        <f t="shared" si="6935"/>
        <v>-635.29999999999995</v>
      </c>
    </row>
    <row r="2553" spans="2:40" ht="62.4" x14ac:dyDescent="0.3">
      <c r="B2553" s="30" t="s">
        <v>847</v>
      </c>
      <c r="C2553" s="30" t="s">
        <v>392</v>
      </c>
      <c r="D2553" s="30" t="s">
        <v>38</v>
      </c>
      <c r="E2553" s="15" t="str">
        <f t="shared" si="6965"/>
        <v>0801</v>
      </c>
      <c r="F2553" s="30" t="s">
        <v>378</v>
      </c>
      <c r="G2553" s="30" t="s">
        <v>370</v>
      </c>
      <c r="H2553" s="31" t="s">
        <v>371</v>
      </c>
      <c r="I2553" s="32"/>
      <c r="J2553" s="32"/>
      <c r="K2553" s="32"/>
      <c r="L2553" s="32"/>
      <c r="M2553" s="32"/>
      <c r="N2553" s="32"/>
      <c r="O2553" s="32">
        <v>0</v>
      </c>
      <c r="P2553" s="32">
        <v>0</v>
      </c>
      <c r="Q2553" s="32">
        <v>0</v>
      </c>
      <c r="R2553" s="32">
        <v>0</v>
      </c>
      <c r="S2553" s="32">
        <v>0</v>
      </c>
      <c r="T2553" s="32">
        <v>0</v>
      </c>
      <c r="U2553" s="32">
        <v>0</v>
      </c>
      <c r="V2553" s="32">
        <f t="shared" si="6966"/>
        <v>0</v>
      </c>
      <c r="W2553" s="32"/>
      <c r="X2553" s="32"/>
      <c r="Y2553" s="32"/>
      <c r="Z2553" s="32"/>
      <c r="AA2553" s="32"/>
      <c r="AB2553" s="32">
        <v>570.29999999999995</v>
      </c>
      <c r="AC2553" s="33">
        <v>942.68475999999998</v>
      </c>
      <c r="AD2553" s="33">
        <v>942.68475999999998</v>
      </c>
      <c r="AE2553" s="34">
        <f t="shared" si="6933"/>
        <v>100</v>
      </c>
      <c r="AF2553" s="32">
        <v>635.29999999999995</v>
      </c>
      <c r="AG2553" s="32">
        <v>0</v>
      </c>
      <c r="AH2553" s="32">
        <v>0</v>
      </c>
      <c r="AI2553" s="32">
        <v>0</v>
      </c>
      <c r="AJ2553" s="32">
        <v>0</v>
      </c>
      <c r="AK2553" s="32">
        <v>0</v>
      </c>
      <c r="AL2553" s="32">
        <f t="shared" si="6934"/>
        <v>635.29999999999995</v>
      </c>
      <c r="AM2553" s="32">
        <f t="shared" si="6935"/>
        <v>-635.29999999999995</v>
      </c>
      <c r="AN2553" s="12"/>
    </row>
    <row r="2554" spans="2:40" s="13" customFormat="1" x14ac:dyDescent="0.3">
      <c r="B2554" s="14" t="s">
        <v>847</v>
      </c>
      <c r="C2554" s="14" t="s">
        <v>134</v>
      </c>
      <c r="D2554" s="14"/>
      <c r="E2554" s="21" t="str">
        <f t="shared" si="6965"/>
        <v>11</v>
      </c>
      <c r="F2554" s="14"/>
      <c r="G2554" s="14"/>
      <c r="H2554" s="16" t="s">
        <v>654</v>
      </c>
      <c r="I2554" s="17">
        <f t="shared" ref="I2554:N2554" si="6976">I2555+I2562</f>
        <v>1502</v>
      </c>
      <c r="J2554" s="17">
        <f t="shared" si="6976"/>
        <v>1502</v>
      </c>
      <c r="K2554" s="17">
        <f t="shared" si="6976"/>
        <v>1502</v>
      </c>
      <c r="L2554" s="17">
        <f t="shared" si="6976"/>
        <v>-105.3</v>
      </c>
      <c r="M2554" s="17">
        <f t="shared" si="6976"/>
        <v>-105.3</v>
      </c>
      <c r="N2554" s="17">
        <f t="shared" si="6976"/>
        <v>-105.3</v>
      </c>
      <c r="O2554" s="17">
        <f t="shared" ref="O2554:T2554" si="6977">O2555</f>
        <v>0</v>
      </c>
      <c r="P2554" s="17">
        <f t="shared" si="6977"/>
        <v>0</v>
      </c>
      <c r="Q2554" s="17">
        <f t="shared" si="6977"/>
        <v>0</v>
      </c>
      <c r="R2554" s="17">
        <f t="shared" si="6977"/>
        <v>0</v>
      </c>
      <c r="S2554" s="17">
        <f t="shared" si="6977"/>
        <v>0</v>
      </c>
      <c r="T2554" s="17">
        <f t="shared" si="6977"/>
        <v>0</v>
      </c>
      <c r="U2554" s="17">
        <v>0</v>
      </c>
      <c r="V2554" s="17">
        <f t="shared" si="6966"/>
        <v>1396.7</v>
      </c>
      <c r="W2554" s="17">
        <f>W2555+W2562</f>
        <v>0</v>
      </c>
      <c r="X2554" s="17">
        <f>X2555+X2562</f>
        <v>0</v>
      </c>
      <c r="Y2554" s="17">
        <f>Y2555+Y2562</f>
        <v>0</v>
      </c>
      <c r="Z2554" s="17">
        <f>Z2555+Z2562</f>
        <v>0</v>
      </c>
      <c r="AA2554" s="17">
        <f>AA2555+AA2562</f>
        <v>0</v>
      </c>
      <c r="AB2554" s="17">
        <f>AB2555</f>
        <v>917</v>
      </c>
      <c r="AC2554" s="18">
        <f>AC2555</f>
        <v>1515</v>
      </c>
      <c r="AD2554" s="18">
        <f>AD2555</f>
        <v>1515</v>
      </c>
      <c r="AE2554" s="19">
        <f t="shared" si="6933"/>
        <v>100</v>
      </c>
      <c r="AF2554" s="17">
        <f t="shared" ref="AF2554:AK2554" si="6978">AF2555</f>
        <v>1515</v>
      </c>
      <c r="AG2554" s="17">
        <f t="shared" si="6978"/>
        <v>0</v>
      </c>
      <c r="AH2554" s="17">
        <f t="shared" si="6978"/>
        <v>0</v>
      </c>
      <c r="AI2554" s="17">
        <f t="shared" si="6978"/>
        <v>0</v>
      </c>
      <c r="AJ2554" s="17">
        <f t="shared" si="6978"/>
        <v>0</v>
      </c>
      <c r="AK2554" s="17">
        <f t="shared" si="6978"/>
        <v>0</v>
      </c>
      <c r="AL2554" s="17">
        <f t="shared" si="6934"/>
        <v>1515</v>
      </c>
      <c r="AM2554" s="17">
        <f t="shared" si="6935"/>
        <v>-118.29999999999995</v>
      </c>
      <c r="AN2554" s="20"/>
    </row>
    <row r="2555" spans="2:40" s="22" customFormat="1" x14ac:dyDescent="0.3">
      <c r="B2555" s="23" t="s">
        <v>847</v>
      </c>
      <c r="C2555" s="23" t="s">
        <v>134</v>
      </c>
      <c r="D2555" s="23" t="s">
        <v>38</v>
      </c>
      <c r="E2555" s="24" t="str">
        <f t="shared" si="6965"/>
        <v>1101</v>
      </c>
      <c r="F2555" s="23"/>
      <c r="G2555" s="23"/>
      <c r="H2555" s="25" t="s">
        <v>826</v>
      </c>
      <c r="I2555" s="26">
        <f t="shared" ref="I2555:I2562" si="6979">I2556</f>
        <v>1502</v>
      </c>
      <c r="J2555" s="26">
        <f t="shared" ref="J2555:J2562" si="6980">J2556</f>
        <v>1502</v>
      </c>
      <c r="K2555" s="26">
        <f t="shared" ref="K2555:K2562" si="6981">K2556</f>
        <v>1502</v>
      </c>
      <c r="L2555" s="26">
        <f t="shared" ref="L2555:L2562" si="6982">L2556</f>
        <v>-105.3</v>
      </c>
      <c r="M2555" s="26">
        <f t="shared" ref="M2555:M2562" si="6983">M2556</f>
        <v>-105.3</v>
      </c>
      <c r="N2555" s="26">
        <f t="shared" ref="N2555:N2562" si="6984">N2556</f>
        <v>-105.3</v>
      </c>
      <c r="O2555" s="26">
        <f t="shared" ref="O2555:T2555" si="6985">O2556+O2562</f>
        <v>0</v>
      </c>
      <c r="P2555" s="26">
        <f t="shared" si="6985"/>
        <v>0</v>
      </c>
      <c r="Q2555" s="26">
        <f t="shared" si="6985"/>
        <v>0</v>
      </c>
      <c r="R2555" s="26">
        <f t="shared" si="6985"/>
        <v>0</v>
      </c>
      <c r="S2555" s="26">
        <f t="shared" si="6985"/>
        <v>0</v>
      </c>
      <c r="T2555" s="26">
        <f t="shared" si="6985"/>
        <v>0</v>
      </c>
      <c r="U2555" s="26">
        <v>0</v>
      </c>
      <c r="V2555" s="26">
        <f t="shared" si="6966"/>
        <v>1396.7</v>
      </c>
      <c r="W2555" s="26">
        <f t="shared" ref="W2555:W2562" si="6986">W2556</f>
        <v>0</v>
      </c>
      <c r="X2555" s="26">
        <f t="shared" ref="X2555:X2562" si="6987">X2556</f>
        <v>0</v>
      </c>
      <c r="Y2555" s="26">
        <f t="shared" ref="Y2555:Y2562" si="6988">Y2556</f>
        <v>0</v>
      </c>
      <c r="Z2555" s="26">
        <f t="shared" ref="Z2555:Z2562" si="6989">Z2556</f>
        <v>0</v>
      </c>
      <c r="AA2555" s="26">
        <f t="shared" ref="AA2555:AA2562" si="6990">AA2556</f>
        <v>0</v>
      </c>
      <c r="AB2555" s="26">
        <f>AB2556+AB2562</f>
        <v>917</v>
      </c>
      <c r="AC2555" s="27">
        <f>AC2556+AC2562</f>
        <v>1515</v>
      </c>
      <c r="AD2555" s="27">
        <f>AD2556+AD2562</f>
        <v>1515</v>
      </c>
      <c r="AE2555" s="28">
        <f t="shared" si="6933"/>
        <v>100</v>
      </c>
      <c r="AF2555" s="26">
        <f t="shared" ref="AF2555:AK2555" si="6991">AF2556+AF2562</f>
        <v>1515</v>
      </c>
      <c r="AG2555" s="26">
        <f t="shared" si="6991"/>
        <v>0</v>
      </c>
      <c r="AH2555" s="26">
        <f t="shared" si="6991"/>
        <v>0</v>
      </c>
      <c r="AI2555" s="26">
        <f t="shared" si="6991"/>
        <v>0</v>
      </c>
      <c r="AJ2555" s="26">
        <f t="shared" si="6991"/>
        <v>0</v>
      </c>
      <c r="AK2555" s="26">
        <f t="shared" si="6991"/>
        <v>0</v>
      </c>
      <c r="AL2555" s="26">
        <f t="shared" si="6934"/>
        <v>1515</v>
      </c>
      <c r="AM2555" s="26">
        <f t="shared" si="6935"/>
        <v>-118.29999999999995</v>
      </c>
      <c r="AN2555" s="29"/>
    </row>
    <row r="2556" spans="2:40" ht="31.2" x14ac:dyDescent="0.3">
      <c r="B2556" s="30" t="s">
        <v>847</v>
      </c>
      <c r="C2556" s="30" t="s">
        <v>134</v>
      </c>
      <c r="D2556" s="30" t="s">
        <v>38</v>
      </c>
      <c r="E2556" s="15" t="str">
        <f t="shared" si="6965"/>
        <v>1101</v>
      </c>
      <c r="F2556" s="30" t="s">
        <v>659</v>
      </c>
      <c r="G2556" s="30"/>
      <c r="H2556" s="31" t="s">
        <v>660</v>
      </c>
      <c r="I2556" s="32">
        <f t="shared" si="6979"/>
        <v>1502</v>
      </c>
      <c r="J2556" s="32">
        <f t="shared" si="6980"/>
        <v>1502</v>
      </c>
      <c r="K2556" s="32">
        <f t="shared" si="6981"/>
        <v>1502</v>
      </c>
      <c r="L2556" s="32">
        <f t="shared" si="6982"/>
        <v>-105.3</v>
      </c>
      <c r="M2556" s="32">
        <f t="shared" si="6983"/>
        <v>-105.3</v>
      </c>
      <c r="N2556" s="32">
        <f t="shared" si="6984"/>
        <v>-105.3</v>
      </c>
      <c r="O2556" s="32">
        <f t="shared" ref="O2556:O2562" si="6992">O2557</f>
        <v>0</v>
      </c>
      <c r="P2556" s="32">
        <f t="shared" ref="P2556:P2562" si="6993">P2557</f>
        <v>0</v>
      </c>
      <c r="Q2556" s="32">
        <f t="shared" ref="Q2556:Q2562" si="6994">Q2557</f>
        <v>0</v>
      </c>
      <c r="R2556" s="32">
        <f t="shared" ref="R2556:R2562" si="6995">R2557</f>
        <v>0</v>
      </c>
      <c r="S2556" s="32">
        <f t="shared" ref="S2556:S2562" si="6996">S2557</f>
        <v>0</v>
      </c>
      <c r="T2556" s="32">
        <f t="shared" ref="T2556:T2562" si="6997">T2557</f>
        <v>0</v>
      </c>
      <c r="U2556" s="32">
        <v>0</v>
      </c>
      <c r="V2556" s="32">
        <f t="shared" si="6966"/>
        <v>1396.7</v>
      </c>
      <c r="W2556" s="32">
        <f t="shared" si="6986"/>
        <v>0</v>
      </c>
      <c r="X2556" s="32">
        <f t="shared" si="6987"/>
        <v>0</v>
      </c>
      <c r="Y2556" s="32">
        <f t="shared" si="6988"/>
        <v>0</v>
      </c>
      <c r="Z2556" s="32">
        <f t="shared" si="6989"/>
        <v>0</v>
      </c>
      <c r="AA2556" s="32">
        <f t="shared" si="6990"/>
        <v>0</v>
      </c>
      <c r="AB2556" s="32">
        <f t="shared" ref="AB2556:AB2562" si="6998">AB2557</f>
        <v>797</v>
      </c>
      <c r="AC2556" s="33">
        <f t="shared" ref="AC2556:AC2562" si="6999">AC2557</f>
        <v>1395</v>
      </c>
      <c r="AD2556" s="33">
        <f t="shared" ref="AD2556:AD2562" si="7000">AD2557</f>
        <v>1395</v>
      </c>
      <c r="AE2556" s="34">
        <f t="shared" si="6933"/>
        <v>100</v>
      </c>
      <c r="AF2556" s="32">
        <f t="shared" ref="AF2556:AF2562" si="7001">AF2557</f>
        <v>1395</v>
      </c>
      <c r="AG2556" s="32">
        <f t="shared" ref="AG2556:AG2562" si="7002">AG2557</f>
        <v>0</v>
      </c>
      <c r="AH2556" s="32">
        <f t="shared" ref="AH2556:AH2562" si="7003">AH2557</f>
        <v>0</v>
      </c>
      <c r="AI2556" s="32">
        <f t="shared" ref="AI2556:AI2562" si="7004">AI2557</f>
        <v>0</v>
      </c>
      <c r="AJ2556" s="32">
        <f t="shared" ref="AJ2556:AJ2562" si="7005">AJ2557</f>
        <v>0</v>
      </c>
      <c r="AK2556" s="32">
        <f t="shared" ref="AK2556:AK2562" si="7006">AK2557</f>
        <v>0</v>
      </c>
      <c r="AL2556" s="32">
        <f t="shared" si="6934"/>
        <v>1395</v>
      </c>
      <c r="AM2556" s="32">
        <f t="shared" si="6935"/>
        <v>1.7000000000000455</v>
      </c>
    </row>
    <row r="2557" spans="2:40" ht="31.2" x14ac:dyDescent="0.3">
      <c r="B2557" s="30" t="s">
        <v>847</v>
      </c>
      <c r="C2557" s="30" t="s">
        <v>134</v>
      </c>
      <c r="D2557" s="30" t="s">
        <v>38</v>
      </c>
      <c r="E2557" s="15" t="str">
        <f t="shared" si="6965"/>
        <v>1101</v>
      </c>
      <c r="F2557" s="30" t="s">
        <v>661</v>
      </c>
      <c r="G2557" s="30"/>
      <c r="H2557" s="31" t="s">
        <v>662</v>
      </c>
      <c r="I2557" s="32">
        <f t="shared" si="6979"/>
        <v>1502</v>
      </c>
      <c r="J2557" s="32">
        <f t="shared" si="6980"/>
        <v>1502</v>
      </c>
      <c r="K2557" s="32">
        <f t="shared" si="6981"/>
        <v>1502</v>
      </c>
      <c r="L2557" s="32">
        <f t="shared" si="6982"/>
        <v>-105.3</v>
      </c>
      <c r="M2557" s="32">
        <f t="shared" si="6983"/>
        <v>-105.3</v>
      </c>
      <c r="N2557" s="32">
        <f t="shared" si="6984"/>
        <v>-105.3</v>
      </c>
      <c r="O2557" s="32">
        <f t="shared" si="6992"/>
        <v>0</v>
      </c>
      <c r="P2557" s="32">
        <f t="shared" si="6993"/>
        <v>0</v>
      </c>
      <c r="Q2557" s="32">
        <f t="shared" si="6994"/>
        <v>0</v>
      </c>
      <c r="R2557" s="32">
        <f t="shared" si="6995"/>
        <v>0</v>
      </c>
      <c r="S2557" s="32">
        <f t="shared" si="6996"/>
        <v>0</v>
      </c>
      <c r="T2557" s="32">
        <f t="shared" si="6997"/>
        <v>0</v>
      </c>
      <c r="U2557" s="32">
        <v>0</v>
      </c>
      <c r="V2557" s="32">
        <f t="shared" si="6966"/>
        <v>1396.7</v>
      </c>
      <c r="W2557" s="32">
        <f t="shared" si="6986"/>
        <v>0</v>
      </c>
      <c r="X2557" s="32">
        <f t="shared" si="6987"/>
        <v>0</v>
      </c>
      <c r="Y2557" s="32">
        <f t="shared" si="6988"/>
        <v>0</v>
      </c>
      <c r="Z2557" s="32">
        <f t="shared" si="6989"/>
        <v>0</v>
      </c>
      <c r="AA2557" s="32">
        <f t="shared" si="6990"/>
        <v>0</v>
      </c>
      <c r="AB2557" s="32">
        <f t="shared" si="6998"/>
        <v>797</v>
      </c>
      <c r="AC2557" s="33">
        <f t="shared" si="6999"/>
        <v>1395</v>
      </c>
      <c r="AD2557" s="33">
        <f t="shared" si="7000"/>
        <v>1395</v>
      </c>
      <c r="AE2557" s="34">
        <f t="shared" si="6933"/>
        <v>100</v>
      </c>
      <c r="AF2557" s="32">
        <f t="shared" si="7001"/>
        <v>1395</v>
      </c>
      <c r="AG2557" s="32">
        <f t="shared" si="7002"/>
        <v>0</v>
      </c>
      <c r="AH2557" s="32">
        <f t="shared" si="7003"/>
        <v>0</v>
      </c>
      <c r="AI2557" s="32">
        <f t="shared" si="7004"/>
        <v>0</v>
      </c>
      <c r="AJ2557" s="32">
        <f t="shared" si="7005"/>
        <v>0</v>
      </c>
      <c r="AK2557" s="32">
        <f t="shared" si="7006"/>
        <v>0</v>
      </c>
      <c r="AL2557" s="32">
        <f t="shared" si="6934"/>
        <v>1395</v>
      </c>
      <c r="AM2557" s="32">
        <f t="shared" si="6935"/>
        <v>1.7000000000000455</v>
      </c>
    </row>
    <row r="2558" spans="2:40" ht="78" x14ac:dyDescent="0.3">
      <c r="B2558" s="30" t="s">
        <v>847</v>
      </c>
      <c r="C2558" s="30" t="s">
        <v>134</v>
      </c>
      <c r="D2558" s="30" t="s">
        <v>38</v>
      </c>
      <c r="E2558" s="15" t="str">
        <f t="shared" si="6965"/>
        <v>1101</v>
      </c>
      <c r="F2558" s="30" t="s">
        <v>827</v>
      </c>
      <c r="G2558" s="30"/>
      <c r="H2558" s="31" t="s">
        <v>828</v>
      </c>
      <c r="I2558" s="32">
        <f t="shared" si="6979"/>
        <v>1502</v>
      </c>
      <c r="J2558" s="32">
        <f t="shared" si="6980"/>
        <v>1502</v>
      </c>
      <c r="K2558" s="32">
        <f t="shared" si="6981"/>
        <v>1502</v>
      </c>
      <c r="L2558" s="32">
        <f t="shared" si="6982"/>
        <v>-105.3</v>
      </c>
      <c r="M2558" s="32">
        <f t="shared" si="6983"/>
        <v>-105.3</v>
      </c>
      <c r="N2558" s="32">
        <f t="shared" si="6984"/>
        <v>-105.3</v>
      </c>
      <c r="O2558" s="32">
        <f t="shared" si="6992"/>
        <v>0</v>
      </c>
      <c r="P2558" s="32">
        <f t="shared" si="6993"/>
        <v>0</v>
      </c>
      <c r="Q2558" s="32">
        <f t="shared" si="6994"/>
        <v>0</v>
      </c>
      <c r="R2558" s="32">
        <f t="shared" si="6995"/>
        <v>0</v>
      </c>
      <c r="S2558" s="32">
        <f t="shared" si="6996"/>
        <v>0</v>
      </c>
      <c r="T2558" s="32">
        <f t="shared" si="6997"/>
        <v>0</v>
      </c>
      <c r="U2558" s="32">
        <v>0</v>
      </c>
      <c r="V2558" s="32">
        <f t="shared" si="6966"/>
        <v>1396.7</v>
      </c>
      <c r="W2558" s="32">
        <f t="shared" si="6986"/>
        <v>0</v>
      </c>
      <c r="X2558" s="32">
        <f t="shared" si="6987"/>
        <v>0</v>
      </c>
      <c r="Y2558" s="32">
        <f t="shared" si="6988"/>
        <v>0</v>
      </c>
      <c r="Z2558" s="32">
        <f t="shared" si="6989"/>
        <v>0</v>
      </c>
      <c r="AA2558" s="32">
        <f t="shared" si="6990"/>
        <v>0</v>
      </c>
      <c r="AB2558" s="32">
        <f t="shared" si="6998"/>
        <v>797</v>
      </c>
      <c r="AC2558" s="33">
        <f t="shared" si="6999"/>
        <v>1395</v>
      </c>
      <c r="AD2558" s="33">
        <f t="shared" si="7000"/>
        <v>1395</v>
      </c>
      <c r="AE2558" s="34">
        <f t="shared" si="6933"/>
        <v>100</v>
      </c>
      <c r="AF2558" s="32">
        <f t="shared" si="7001"/>
        <v>1395</v>
      </c>
      <c r="AG2558" s="32">
        <f t="shared" si="7002"/>
        <v>0</v>
      </c>
      <c r="AH2558" s="32">
        <f t="shared" si="7003"/>
        <v>0</v>
      </c>
      <c r="AI2558" s="32">
        <f t="shared" si="7004"/>
        <v>0</v>
      </c>
      <c r="AJ2558" s="32">
        <f t="shared" si="7005"/>
        <v>0</v>
      </c>
      <c r="AK2558" s="32">
        <f t="shared" si="7006"/>
        <v>0</v>
      </c>
      <c r="AL2558" s="32">
        <f t="shared" si="6934"/>
        <v>1395</v>
      </c>
      <c r="AM2558" s="32">
        <f t="shared" si="6935"/>
        <v>1.7000000000000455</v>
      </c>
    </row>
    <row r="2559" spans="2:40" ht="31.2" x14ac:dyDescent="0.3">
      <c r="B2559" s="30" t="s">
        <v>847</v>
      </c>
      <c r="C2559" s="30" t="s">
        <v>134</v>
      </c>
      <c r="D2559" s="30" t="s">
        <v>38</v>
      </c>
      <c r="E2559" s="15" t="str">
        <f t="shared" si="6965"/>
        <v>1101</v>
      </c>
      <c r="F2559" s="30" t="s">
        <v>829</v>
      </c>
      <c r="G2559" s="30"/>
      <c r="H2559" s="31" t="s">
        <v>830</v>
      </c>
      <c r="I2559" s="32">
        <f t="shared" si="6979"/>
        <v>1502</v>
      </c>
      <c r="J2559" s="32">
        <f t="shared" si="6980"/>
        <v>1502</v>
      </c>
      <c r="K2559" s="32">
        <f t="shared" si="6981"/>
        <v>1502</v>
      </c>
      <c r="L2559" s="32">
        <f t="shared" si="6982"/>
        <v>-105.3</v>
      </c>
      <c r="M2559" s="32">
        <f t="shared" si="6983"/>
        <v>-105.3</v>
      </c>
      <c r="N2559" s="32">
        <f t="shared" si="6984"/>
        <v>-105.3</v>
      </c>
      <c r="O2559" s="32">
        <f t="shared" si="6992"/>
        <v>0</v>
      </c>
      <c r="P2559" s="32">
        <f t="shared" si="6993"/>
        <v>0</v>
      </c>
      <c r="Q2559" s="32">
        <f t="shared" si="6994"/>
        <v>0</v>
      </c>
      <c r="R2559" s="32">
        <f t="shared" si="6995"/>
        <v>0</v>
      </c>
      <c r="S2559" s="32">
        <f t="shared" si="6996"/>
        <v>0</v>
      </c>
      <c r="T2559" s="32">
        <f t="shared" si="6997"/>
        <v>0</v>
      </c>
      <c r="U2559" s="32">
        <v>0</v>
      </c>
      <c r="V2559" s="32">
        <f t="shared" si="6966"/>
        <v>1396.7</v>
      </c>
      <c r="W2559" s="32">
        <f t="shared" si="6986"/>
        <v>0</v>
      </c>
      <c r="X2559" s="32">
        <f t="shared" si="6987"/>
        <v>0</v>
      </c>
      <c r="Y2559" s="32">
        <f t="shared" si="6988"/>
        <v>0</v>
      </c>
      <c r="Z2559" s="32">
        <f t="shared" si="6989"/>
        <v>0</v>
      </c>
      <c r="AA2559" s="32">
        <f t="shared" si="6990"/>
        <v>0</v>
      </c>
      <c r="AB2559" s="32">
        <f t="shared" si="6998"/>
        <v>797</v>
      </c>
      <c r="AC2559" s="33">
        <f t="shared" si="6999"/>
        <v>1395</v>
      </c>
      <c r="AD2559" s="33">
        <f t="shared" si="7000"/>
        <v>1395</v>
      </c>
      <c r="AE2559" s="34">
        <f t="shared" si="6933"/>
        <v>100</v>
      </c>
      <c r="AF2559" s="32">
        <f t="shared" si="7001"/>
        <v>1395</v>
      </c>
      <c r="AG2559" s="32">
        <f t="shared" si="7002"/>
        <v>0</v>
      </c>
      <c r="AH2559" s="32">
        <f t="shared" si="7003"/>
        <v>0</v>
      </c>
      <c r="AI2559" s="32">
        <f t="shared" si="7004"/>
        <v>0</v>
      </c>
      <c r="AJ2559" s="32">
        <f t="shared" si="7005"/>
        <v>0</v>
      </c>
      <c r="AK2559" s="32">
        <f t="shared" si="7006"/>
        <v>0</v>
      </c>
      <c r="AL2559" s="32">
        <f t="shared" si="6934"/>
        <v>1395</v>
      </c>
      <c r="AM2559" s="32">
        <f t="shared" si="6935"/>
        <v>1.7000000000000455</v>
      </c>
    </row>
    <row r="2560" spans="2:40" ht="31.2" x14ac:dyDescent="0.3">
      <c r="B2560" s="30" t="s">
        <v>847</v>
      </c>
      <c r="C2560" s="30" t="s">
        <v>134</v>
      </c>
      <c r="D2560" s="30" t="s">
        <v>38</v>
      </c>
      <c r="E2560" s="15" t="str">
        <f t="shared" si="6965"/>
        <v>1101</v>
      </c>
      <c r="F2560" s="30" t="s">
        <v>829</v>
      </c>
      <c r="G2560" s="30" t="s">
        <v>50</v>
      </c>
      <c r="H2560" s="31" t="s">
        <v>51</v>
      </c>
      <c r="I2560" s="32">
        <f t="shared" si="6979"/>
        <v>1502</v>
      </c>
      <c r="J2560" s="32">
        <f t="shared" si="6980"/>
        <v>1502</v>
      </c>
      <c r="K2560" s="32">
        <f t="shared" si="6981"/>
        <v>1502</v>
      </c>
      <c r="L2560" s="32">
        <f t="shared" si="6982"/>
        <v>-105.3</v>
      </c>
      <c r="M2560" s="32">
        <f t="shared" si="6983"/>
        <v>-105.3</v>
      </c>
      <c r="N2560" s="32">
        <f t="shared" si="6984"/>
        <v>-105.3</v>
      </c>
      <c r="O2560" s="32">
        <f t="shared" si="6992"/>
        <v>0</v>
      </c>
      <c r="P2560" s="32">
        <f t="shared" si="6993"/>
        <v>0</v>
      </c>
      <c r="Q2560" s="32">
        <f t="shared" si="6994"/>
        <v>0</v>
      </c>
      <c r="R2560" s="32">
        <f t="shared" si="6995"/>
        <v>0</v>
      </c>
      <c r="S2560" s="32">
        <f t="shared" si="6996"/>
        <v>0</v>
      </c>
      <c r="T2560" s="32">
        <f t="shared" si="6997"/>
        <v>0</v>
      </c>
      <c r="U2560" s="32">
        <v>0</v>
      </c>
      <c r="V2560" s="32">
        <f t="shared" si="6966"/>
        <v>1396.7</v>
      </c>
      <c r="W2560" s="32">
        <f t="shared" si="6986"/>
        <v>0</v>
      </c>
      <c r="X2560" s="32">
        <f t="shared" si="6987"/>
        <v>0</v>
      </c>
      <c r="Y2560" s="32">
        <f t="shared" si="6988"/>
        <v>0</v>
      </c>
      <c r="Z2560" s="32">
        <f t="shared" si="6989"/>
        <v>0</v>
      </c>
      <c r="AA2560" s="32">
        <f t="shared" si="6990"/>
        <v>0</v>
      </c>
      <c r="AB2560" s="32">
        <f t="shared" si="6998"/>
        <v>797</v>
      </c>
      <c r="AC2560" s="33">
        <f t="shared" si="6999"/>
        <v>1395</v>
      </c>
      <c r="AD2560" s="33">
        <f t="shared" si="7000"/>
        <v>1395</v>
      </c>
      <c r="AE2560" s="34">
        <f t="shared" si="6933"/>
        <v>100</v>
      </c>
      <c r="AF2560" s="32">
        <f t="shared" si="7001"/>
        <v>1395</v>
      </c>
      <c r="AG2560" s="32">
        <f t="shared" si="7002"/>
        <v>0</v>
      </c>
      <c r="AH2560" s="32">
        <f t="shared" si="7003"/>
        <v>0</v>
      </c>
      <c r="AI2560" s="32">
        <f t="shared" si="7004"/>
        <v>0</v>
      </c>
      <c r="AJ2560" s="32">
        <f t="shared" si="7005"/>
        <v>0</v>
      </c>
      <c r="AK2560" s="32">
        <f t="shared" si="7006"/>
        <v>0</v>
      </c>
      <c r="AL2560" s="32">
        <f t="shared" si="6934"/>
        <v>1395</v>
      </c>
      <c r="AM2560" s="32">
        <f t="shared" si="6935"/>
        <v>1.7000000000000455</v>
      </c>
    </row>
    <row r="2561" spans="2:40" ht="31.2" x14ac:dyDescent="0.3">
      <c r="B2561" s="30" t="s">
        <v>847</v>
      </c>
      <c r="C2561" s="30" t="s">
        <v>134</v>
      </c>
      <c r="D2561" s="30" t="s">
        <v>38</v>
      </c>
      <c r="E2561" s="15" t="str">
        <f t="shared" si="6965"/>
        <v>1101</v>
      </c>
      <c r="F2561" s="30" t="s">
        <v>829</v>
      </c>
      <c r="G2561" s="30" t="s">
        <v>52</v>
      </c>
      <c r="H2561" s="31" t="s">
        <v>53</v>
      </c>
      <c r="I2561" s="32">
        <v>1502</v>
      </c>
      <c r="J2561" s="32">
        <v>1502</v>
      </c>
      <c r="K2561" s="32">
        <v>1502</v>
      </c>
      <c r="L2561" s="32">
        <v>-105.3</v>
      </c>
      <c r="M2561" s="32">
        <v>-105.3</v>
      </c>
      <c r="N2561" s="32">
        <v>-105.3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2">
        <v>0</v>
      </c>
      <c r="V2561" s="32">
        <f t="shared" si="6966"/>
        <v>1396.7</v>
      </c>
      <c r="W2561" s="32"/>
      <c r="X2561" s="32"/>
      <c r="Y2561" s="32"/>
      <c r="Z2561" s="32"/>
      <c r="AA2561" s="32"/>
      <c r="AB2561" s="32">
        <v>797</v>
      </c>
      <c r="AC2561" s="33">
        <v>1395</v>
      </c>
      <c r="AD2561" s="33">
        <v>1395</v>
      </c>
      <c r="AE2561" s="34">
        <f t="shared" si="6933"/>
        <v>100</v>
      </c>
      <c r="AF2561" s="32">
        <v>1395</v>
      </c>
      <c r="AG2561" s="32">
        <v>0</v>
      </c>
      <c r="AH2561" s="32">
        <v>0</v>
      </c>
      <c r="AI2561" s="32">
        <v>0</v>
      </c>
      <c r="AJ2561" s="32">
        <v>0</v>
      </c>
      <c r="AK2561" s="32">
        <v>0</v>
      </c>
      <c r="AL2561" s="32">
        <f t="shared" si="6934"/>
        <v>1395</v>
      </c>
      <c r="AM2561" s="32">
        <f t="shared" si="6935"/>
        <v>1.7000000000000455</v>
      </c>
      <c r="AN2561" s="12"/>
    </row>
    <row r="2562" spans="2:40" ht="31.2" x14ac:dyDescent="0.3">
      <c r="B2562" s="30" t="s">
        <v>847</v>
      </c>
      <c r="C2562" s="30" t="s">
        <v>134</v>
      </c>
      <c r="D2562" s="30" t="s">
        <v>38</v>
      </c>
      <c r="E2562" s="15" t="str">
        <f t="shared" si="6965"/>
        <v>1101</v>
      </c>
      <c r="F2562" s="30" t="s">
        <v>78</v>
      </c>
      <c r="G2562" s="30"/>
      <c r="H2562" s="31" t="s">
        <v>79</v>
      </c>
      <c r="I2562" s="32">
        <f t="shared" si="6979"/>
        <v>0</v>
      </c>
      <c r="J2562" s="32">
        <f t="shared" si="6980"/>
        <v>0</v>
      </c>
      <c r="K2562" s="32">
        <f t="shared" si="6981"/>
        <v>0</v>
      </c>
      <c r="L2562" s="32">
        <f t="shared" si="6982"/>
        <v>0</v>
      </c>
      <c r="M2562" s="32">
        <f t="shared" si="6983"/>
        <v>0</v>
      </c>
      <c r="N2562" s="32">
        <f t="shared" si="6984"/>
        <v>0</v>
      </c>
      <c r="O2562" s="32">
        <f t="shared" si="6992"/>
        <v>0</v>
      </c>
      <c r="P2562" s="32">
        <f t="shared" si="6993"/>
        <v>0</v>
      </c>
      <c r="Q2562" s="32">
        <f t="shared" si="6994"/>
        <v>0</v>
      </c>
      <c r="R2562" s="32">
        <f t="shared" si="6995"/>
        <v>0</v>
      </c>
      <c r="S2562" s="32">
        <f t="shared" si="6996"/>
        <v>0</v>
      </c>
      <c r="T2562" s="32">
        <f t="shared" si="6997"/>
        <v>0</v>
      </c>
      <c r="U2562" s="32">
        <v>0</v>
      </c>
      <c r="V2562" s="32">
        <f t="shared" si="6966"/>
        <v>0</v>
      </c>
      <c r="W2562" s="32">
        <f t="shared" si="6986"/>
        <v>0</v>
      </c>
      <c r="X2562" s="32">
        <f t="shared" si="6987"/>
        <v>0</v>
      </c>
      <c r="Y2562" s="32">
        <f t="shared" si="6988"/>
        <v>0</v>
      </c>
      <c r="Z2562" s="32">
        <f t="shared" si="6989"/>
        <v>0</v>
      </c>
      <c r="AA2562" s="32">
        <f t="shared" si="6990"/>
        <v>0</v>
      </c>
      <c r="AB2562" s="32">
        <f t="shared" si="6998"/>
        <v>120</v>
      </c>
      <c r="AC2562" s="33">
        <f t="shared" si="6999"/>
        <v>120</v>
      </c>
      <c r="AD2562" s="33">
        <f t="shared" si="7000"/>
        <v>120</v>
      </c>
      <c r="AE2562" s="34">
        <f t="shared" si="6933"/>
        <v>100</v>
      </c>
      <c r="AF2562" s="32">
        <f t="shared" si="7001"/>
        <v>120</v>
      </c>
      <c r="AG2562" s="32">
        <f t="shared" si="7002"/>
        <v>0</v>
      </c>
      <c r="AH2562" s="32">
        <f t="shared" si="7003"/>
        <v>0</v>
      </c>
      <c r="AI2562" s="32">
        <f t="shared" si="7004"/>
        <v>0</v>
      </c>
      <c r="AJ2562" s="32">
        <f t="shared" si="7005"/>
        <v>0</v>
      </c>
      <c r="AK2562" s="32">
        <f t="shared" si="7006"/>
        <v>0</v>
      </c>
      <c r="AL2562" s="32">
        <f t="shared" si="6934"/>
        <v>120</v>
      </c>
      <c r="AM2562" s="32">
        <f t="shared" si="6935"/>
        <v>-120</v>
      </c>
    </row>
    <row r="2563" spans="2:40" ht="46.8" x14ac:dyDescent="0.3">
      <c r="B2563" s="30" t="s">
        <v>847</v>
      </c>
      <c r="C2563" s="30" t="s">
        <v>134</v>
      </c>
      <c r="D2563" s="30" t="s">
        <v>38</v>
      </c>
      <c r="E2563" s="15" t="str">
        <f t="shared" si="6965"/>
        <v>1101</v>
      </c>
      <c r="F2563" s="30" t="s">
        <v>378</v>
      </c>
      <c r="G2563" s="30"/>
      <c r="H2563" s="31" t="s">
        <v>379</v>
      </c>
      <c r="I2563" s="32">
        <f t="shared" ref="I2563:N2563" si="7007">I2566</f>
        <v>0</v>
      </c>
      <c r="J2563" s="32">
        <f t="shared" si="7007"/>
        <v>0</v>
      </c>
      <c r="K2563" s="32">
        <f t="shared" si="7007"/>
        <v>0</v>
      </c>
      <c r="L2563" s="32">
        <f t="shared" si="7007"/>
        <v>0</v>
      </c>
      <c r="M2563" s="32">
        <f t="shared" si="7007"/>
        <v>0</v>
      </c>
      <c r="N2563" s="32">
        <f t="shared" si="7007"/>
        <v>0</v>
      </c>
      <c r="O2563" s="32">
        <f t="shared" ref="O2563:T2563" si="7008">O2566+O2564</f>
        <v>0</v>
      </c>
      <c r="P2563" s="32">
        <f t="shared" si="7008"/>
        <v>0</v>
      </c>
      <c r="Q2563" s="32">
        <f t="shared" si="7008"/>
        <v>0</v>
      </c>
      <c r="R2563" s="32">
        <f t="shared" si="7008"/>
        <v>0</v>
      </c>
      <c r="S2563" s="32">
        <f t="shared" si="7008"/>
        <v>0</v>
      </c>
      <c r="T2563" s="32">
        <f t="shared" si="7008"/>
        <v>0</v>
      </c>
      <c r="U2563" s="32">
        <v>0</v>
      </c>
      <c r="V2563" s="32">
        <f t="shared" si="6966"/>
        <v>0</v>
      </c>
      <c r="W2563" s="32">
        <f>W2566</f>
        <v>0</v>
      </c>
      <c r="X2563" s="32">
        <f>X2566</f>
        <v>0</v>
      </c>
      <c r="Y2563" s="32">
        <f>Y2566</f>
        <v>0</v>
      </c>
      <c r="Z2563" s="32">
        <f>Z2566</f>
        <v>0</v>
      </c>
      <c r="AA2563" s="32">
        <f>AA2566</f>
        <v>0</v>
      </c>
      <c r="AB2563" s="32">
        <f>AB2566+AB2564</f>
        <v>120</v>
      </c>
      <c r="AC2563" s="33">
        <f>AC2566+AC2564</f>
        <v>120</v>
      </c>
      <c r="AD2563" s="33">
        <f>AD2566+AD2564</f>
        <v>120</v>
      </c>
      <c r="AE2563" s="34">
        <f t="shared" si="6933"/>
        <v>100</v>
      </c>
      <c r="AF2563" s="32">
        <f t="shared" ref="AF2563:AK2563" si="7009">AF2566+AF2564</f>
        <v>120</v>
      </c>
      <c r="AG2563" s="32">
        <f t="shared" si="7009"/>
        <v>0</v>
      </c>
      <c r="AH2563" s="32">
        <f t="shared" si="7009"/>
        <v>0</v>
      </c>
      <c r="AI2563" s="32">
        <f t="shared" si="7009"/>
        <v>0</v>
      </c>
      <c r="AJ2563" s="32">
        <f t="shared" si="7009"/>
        <v>0</v>
      </c>
      <c r="AK2563" s="32">
        <f t="shared" si="7009"/>
        <v>0</v>
      </c>
      <c r="AL2563" s="32">
        <f t="shared" si="6934"/>
        <v>120</v>
      </c>
      <c r="AM2563" s="32">
        <f t="shared" si="6935"/>
        <v>-120</v>
      </c>
    </row>
    <row r="2564" spans="2:40" ht="31.2" x14ac:dyDescent="0.3">
      <c r="B2564" s="30" t="s">
        <v>847</v>
      </c>
      <c r="C2564" s="30" t="s">
        <v>134</v>
      </c>
      <c r="D2564" s="30" t="s">
        <v>38</v>
      </c>
      <c r="E2564" s="15" t="str">
        <f t="shared" si="6965"/>
        <v>1101</v>
      </c>
      <c r="F2564" s="30" t="s">
        <v>378</v>
      </c>
      <c r="G2564" s="30" t="s">
        <v>50</v>
      </c>
      <c r="H2564" s="31" t="s">
        <v>51</v>
      </c>
      <c r="I2564" s="32"/>
      <c r="J2564" s="32"/>
      <c r="K2564" s="32"/>
      <c r="L2564" s="32"/>
      <c r="M2564" s="32"/>
      <c r="N2564" s="32"/>
      <c r="O2564" s="32">
        <f t="shared" ref="O2564:T2564" si="7010">O2565</f>
        <v>0</v>
      </c>
      <c r="P2564" s="32">
        <f t="shared" si="7010"/>
        <v>0</v>
      </c>
      <c r="Q2564" s="32">
        <f t="shared" si="7010"/>
        <v>0</v>
      </c>
      <c r="R2564" s="32">
        <f t="shared" si="7010"/>
        <v>0</v>
      </c>
      <c r="S2564" s="32">
        <f t="shared" si="7010"/>
        <v>0</v>
      </c>
      <c r="T2564" s="32">
        <f t="shared" si="7010"/>
        <v>0</v>
      </c>
      <c r="U2564" s="32"/>
      <c r="V2564" s="32">
        <f t="shared" si="6966"/>
        <v>0</v>
      </c>
      <c r="W2564" s="32"/>
      <c r="X2564" s="32"/>
      <c r="Y2564" s="32"/>
      <c r="Z2564" s="32"/>
      <c r="AA2564" s="32"/>
      <c r="AB2564" s="32">
        <f>AB2565</f>
        <v>60</v>
      </c>
      <c r="AC2564" s="33">
        <f>AC2565</f>
        <v>60</v>
      </c>
      <c r="AD2564" s="33">
        <f>AD2565</f>
        <v>60</v>
      </c>
      <c r="AE2564" s="34">
        <f t="shared" si="6933"/>
        <v>100</v>
      </c>
      <c r="AF2564" s="32">
        <f t="shared" ref="AF2564:AK2564" si="7011">AF2565</f>
        <v>60</v>
      </c>
      <c r="AG2564" s="32">
        <f t="shared" si="7011"/>
        <v>0</v>
      </c>
      <c r="AH2564" s="32">
        <f t="shared" si="7011"/>
        <v>0</v>
      </c>
      <c r="AI2564" s="32">
        <f t="shared" si="7011"/>
        <v>0</v>
      </c>
      <c r="AJ2564" s="32">
        <f t="shared" si="7011"/>
        <v>0</v>
      </c>
      <c r="AK2564" s="32">
        <f t="shared" si="7011"/>
        <v>0</v>
      </c>
      <c r="AL2564" s="32">
        <f t="shared" si="6934"/>
        <v>60</v>
      </c>
      <c r="AM2564" s="32">
        <f t="shared" si="6935"/>
        <v>-60</v>
      </c>
    </row>
    <row r="2565" spans="2:40" ht="31.2" x14ac:dyDescent="0.3">
      <c r="B2565" s="30" t="s">
        <v>847</v>
      </c>
      <c r="C2565" s="30" t="s">
        <v>134</v>
      </c>
      <c r="D2565" s="30" t="s">
        <v>38</v>
      </c>
      <c r="E2565" s="15" t="str">
        <f t="shared" si="6965"/>
        <v>1101</v>
      </c>
      <c r="F2565" s="30" t="s">
        <v>378</v>
      </c>
      <c r="G2565" s="30" t="s">
        <v>52</v>
      </c>
      <c r="H2565" s="31" t="s">
        <v>53</v>
      </c>
      <c r="I2565" s="32"/>
      <c r="J2565" s="32"/>
      <c r="K2565" s="32"/>
      <c r="L2565" s="32"/>
      <c r="M2565" s="32"/>
      <c r="N2565" s="32"/>
      <c r="O2565" s="32">
        <v>0</v>
      </c>
      <c r="P2565" s="32">
        <v>0</v>
      </c>
      <c r="Q2565" s="32">
        <v>0</v>
      </c>
      <c r="R2565" s="32">
        <v>0</v>
      </c>
      <c r="S2565" s="32">
        <v>0</v>
      </c>
      <c r="T2565" s="32">
        <v>0</v>
      </c>
      <c r="U2565" s="32"/>
      <c r="V2565" s="32">
        <f t="shared" si="6966"/>
        <v>0</v>
      </c>
      <c r="W2565" s="32"/>
      <c r="X2565" s="32"/>
      <c r="Y2565" s="32"/>
      <c r="Z2565" s="32"/>
      <c r="AA2565" s="32"/>
      <c r="AB2565" s="32">
        <v>60</v>
      </c>
      <c r="AC2565" s="33">
        <v>60</v>
      </c>
      <c r="AD2565" s="33">
        <v>60</v>
      </c>
      <c r="AE2565" s="34">
        <f t="shared" si="6933"/>
        <v>100</v>
      </c>
      <c r="AF2565" s="32">
        <v>60</v>
      </c>
      <c r="AG2565" s="32">
        <v>0</v>
      </c>
      <c r="AH2565" s="32">
        <v>0</v>
      </c>
      <c r="AI2565" s="32">
        <v>0</v>
      </c>
      <c r="AJ2565" s="32">
        <v>0</v>
      </c>
      <c r="AK2565" s="32">
        <v>0</v>
      </c>
      <c r="AL2565" s="32">
        <f t="shared" si="6934"/>
        <v>60</v>
      </c>
      <c r="AM2565" s="32">
        <f t="shared" si="6935"/>
        <v>-60</v>
      </c>
    </row>
    <row r="2566" spans="2:40" ht="31.2" x14ac:dyDescent="0.3">
      <c r="B2566" s="30" t="s">
        <v>847</v>
      </c>
      <c r="C2566" s="30" t="s">
        <v>134</v>
      </c>
      <c r="D2566" s="30" t="s">
        <v>38</v>
      </c>
      <c r="E2566" s="15" t="str">
        <f t="shared" si="6965"/>
        <v>1101</v>
      </c>
      <c r="F2566" s="30" t="s">
        <v>378</v>
      </c>
      <c r="G2566" s="30" t="s">
        <v>174</v>
      </c>
      <c r="H2566" s="31" t="s">
        <v>175</v>
      </c>
      <c r="I2566" s="32">
        <f t="shared" ref="I2566:T2566" si="7012">I2567</f>
        <v>0</v>
      </c>
      <c r="J2566" s="32">
        <f t="shared" si="7012"/>
        <v>0</v>
      </c>
      <c r="K2566" s="32">
        <f t="shared" si="7012"/>
        <v>0</v>
      </c>
      <c r="L2566" s="32">
        <f t="shared" si="7012"/>
        <v>0</v>
      </c>
      <c r="M2566" s="32">
        <f t="shared" si="7012"/>
        <v>0</v>
      </c>
      <c r="N2566" s="32">
        <f t="shared" si="7012"/>
        <v>0</v>
      </c>
      <c r="O2566" s="32">
        <f t="shared" si="7012"/>
        <v>0</v>
      </c>
      <c r="P2566" s="32">
        <f t="shared" si="7012"/>
        <v>0</v>
      </c>
      <c r="Q2566" s="32">
        <f t="shared" si="7012"/>
        <v>0</v>
      </c>
      <c r="R2566" s="32">
        <f t="shared" si="7012"/>
        <v>0</v>
      </c>
      <c r="S2566" s="32">
        <f t="shared" si="7012"/>
        <v>0</v>
      </c>
      <c r="T2566" s="32">
        <f t="shared" si="7012"/>
        <v>0</v>
      </c>
      <c r="U2566" s="32">
        <v>0</v>
      </c>
      <c r="V2566" s="32">
        <f t="shared" si="6966"/>
        <v>0</v>
      </c>
      <c r="W2566" s="32">
        <f>W2567</f>
        <v>0</v>
      </c>
      <c r="X2566" s="32">
        <f>X2567</f>
        <v>0</v>
      </c>
      <c r="Y2566" s="32">
        <f>Y2567</f>
        <v>0</v>
      </c>
      <c r="Z2566" s="32">
        <f>Z2567</f>
        <v>0</v>
      </c>
      <c r="AA2566" s="32">
        <f>AA2567</f>
        <v>0</v>
      </c>
      <c r="AB2566" s="32">
        <v>60</v>
      </c>
      <c r="AC2566" s="33">
        <f>AC2567</f>
        <v>60</v>
      </c>
      <c r="AD2566" s="33">
        <v>60</v>
      </c>
      <c r="AE2566" s="34">
        <f t="shared" si="6933"/>
        <v>100</v>
      </c>
      <c r="AF2566" s="32">
        <f t="shared" ref="AF2566:AK2566" si="7013">AF2567</f>
        <v>60</v>
      </c>
      <c r="AG2566" s="32">
        <f t="shared" si="7013"/>
        <v>0</v>
      </c>
      <c r="AH2566" s="32">
        <f t="shared" si="7013"/>
        <v>0</v>
      </c>
      <c r="AI2566" s="32">
        <f t="shared" si="7013"/>
        <v>0</v>
      </c>
      <c r="AJ2566" s="32">
        <f t="shared" si="7013"/>
        <v>0</v>
      </c>
      <c r="AK2566" s="32">
        <f t="shared" si="7013"/>
        <v>0</v>
      </c>
      <c r="AL2566" s="32">
        <f t="shared" si="6934"/>
        <v>60</v>
      </c>
      <c r="AM2566" s="32">
        <f t="shared" si="6935"/>
        <v>-60</v>
      </c>
      <c r="AN2566" s="12"/>
    </row>
    <row r="2567" spans="2:40" ht="62.4" x14ac:dyDescent="0.3">
      <c r="B2567" s="30" t="s">
        <v>847</v>
      </c>
      <c r="C2567" s="30" t="s">
        <v>134</v>
      </c>
      <c r="D2567" s="30" t="s">
        <v>38</v>
      </c>
      <c r="E2567" s="15" t="str">
        <f t="shared" si="6965"/>
        <v>1101</v>
      </c>
      <c r="F2567" s="30" t="s">
        <v>378</v>
      </c>
      <c r="G2567" s="30" t="s">
        <v>370</v>
      </c>
      <c r="H2567" s="31" t="s">
        <v>371</v>
      </c>
      <c r="I2567" s="32"/>
      <c r="J2567" s="32"/>
      <c r="K2567" s="32"/>
      <c r="L2567" s="32"/>
      <c r="M2567" s="32"/>
      <c r="N2567" s="32"/>
      <c r="O2567" s="32">
        <v>0</v>
      </c>
      <c r="P2567" s="32">
        <v>0</v>
      </c>
      <c r="Q2567" s="32">
        <v>0</v>
      </c>
      <c r="R2567" s="32">
        <v>0</v>
      </c>
      <c r="S2567" s="32">
        <v>0</v>
      </c>
      <c r="T2567" s="32">
        <v>0</v>
      </c>
      <c r="U2567" s="32">
        <v>0</v>
      </c>
      <c r="V2567" s="32">
        <f t="shared" si="6966"/>
        <v>0</v>
      </c>
      <c r="W2567" s="32"/>
      <c r="X2567" s="32"/>
      <c r="Y2567" s="32"/>
      <c r="Z2567" s="32"/>
      <c r="AA2567" s="32"/>
      <c r="AB2567" s="32">
        <v>60</v>
      </c>
      <c r="AC2567" s="33">
        <v>60</v>
      </c>
      <c r="AD2567" s="33">
        <v>60</v>
      </c>
      <c r="AE2567" s="34">
        <f t="shared" si="6933"/>
        <v>100</v>
      </c>
      <c r="AF2567" s="32">
        <v>60</v>
      </c>
      <c r="AG2567" s="32">
        <v>0</v>
      </c>
      <c r="AH2567" s="32">
        <v>0</v>
      </c>
      <c r="AI2567" s="32">
        <v>0</v>
      </c>
      <c r="AJ2567" s="32">
        <v>0</v>
      </c>
      <c r="AK2567" s="32">
        <v>0</v>
      </c>
      <c r="AL2567" s="32">
        <f t="shared" si="6934"/>
        <v>60</v>
      </c>
      <c r="AM2567" s="32">
        <f t="shared" si="6935"/>
        <v>-60</v>
      </c>
      <c r="AN2567" s="12"/>
    </row>
    <row r="2568" spans="2:40" s="13" customFormat="1" ht="31.2" x14ac:dyDescent="0.3">
      <c r="B2568" s="14" t="s">
        <v>849</v>
      </c>
      <c r="C2568" s="14"/>
      <c r="D2568" s="14"/>
      <c r="E2568" s="15" t="str">
        <f t="shared" si="6965"/>
        <v/>
      </c>
      <c r="F2568" s="14"/>
      <c r="G2568" s="14"/>
      <c r="H2568" s="16" t="s">
        <v>850</v>
      </c>
      <c r="I2568" s="17">
        <f t="shared" ref="I2568:U2568" si="7014">I2569+I2644+I2678+I2764+I2866+I2880+I2858+I2894</f>
        <v>162291.60000000003</v>
      </c>
      <c r="J2568" s="17">
        <f t="shared" si="7014"/>
        <v>108971.3</v>
      </c>
      <c r="K2568" s="17">
        <f t="shared" si="7014"/>
        <v>108908.6</v>
      </c>
      <c r="L2568" s="17">
        <f t="shared" si="7014"/>
        <v>-11609.8</v>
      </c>
      <c r="M2568" s="17">
        <f t="shared" si="7014"/>
        <v>7154.9000000000005</v>
      </c>
      <c r="N2568" s="17">
        <f t="shared" si="7014"/>
        <v>7277.2</v>
      </c>
      <c r="O2568" s="17">
        <f t="shared" si="7014"/>
        <v>0</v>
      </c>
      <c r="P2568" s="17">
        <f t="shared" si="7014"/>
        <v>-608.67700000000002</v>
      </c>
      <c r="Q2568" s="17">
        <f t="shared" si="7014"/>
        <v>-154.21899999999999</v>
      </c>
      <c r="R2568" s="17">
        <f t="shared" si="7014"/>
        <v>11271.760999999999</v>
      </c>
      <c r="S2568" s="17">
        <f t="shared" si="7014"/>
        <v>0</v>
      </c>
      <c r="T2568" s="17">
        <f t="shared" si="7014"/>
        <v>0</v>
      </c>
      <c r="U2568" s="17">
        <f t="shared" si="7014"/>
        <v>1695.8869999999997</v>
      </c>
      <c r="V2568" s="17">
        <f t="shared" si="6966"/>
        <v>162886.55200000003</v>
      </c>
      <c r="W2568" s="17">
        <f t="shared" ref="W2568:AD2568" si="7015">W2569+W2644+W2678+W2764+W2866+W2880+W2858+W2894</f>
        <v>2895.8869999999997</v>
      </c>
      <c r="X2568" s="17">
        <f t="shared" si="7015"/>
        <v>0</v>
      </c>
      <c r="Y2568" s="17">
        <f t="shared" si="7015"/>
        <v>0</v>
      </c>
      <c r="Z2568" s="17">
        <f t="shared" si="7015"/>
        <v>0</v>
      </c>
      <c r="AA2568" s="17">
        <f t="shared" si="7015"/>
        <v>0</v>
      </c>
      <c r="AB2568" s="17">
        <f t="shared" si="7015"/>
        <v>125011.42178</v>
      </c>
      <c r="AC2568" s="18">
        <f t="shared" si="7015"/>
        <v>181910.09834000003</v>
      </c>
      <c r="AD2568" s="18">
        <f t="shared" si="7015"/>
        <v>181247.83565000005</v>
      </c>
      <c r="AE2568" s="19">
        <f t="shared" si="6933"/>
        <v>99.635939567927579</v>
      </c>
      <c r="AF2568" s="17">
        <f t="shared" ref="AF2568:AK2568" si="7016">AF2569+AF2644+AF2678+AF2764+AF2866+AF2880+AF2858+AF2894</f>
        <v>197343.34294000003</v>
      </c>
      <c r="AG2568" s="17">
        <f t="shared" si="7016"/>
        <v>0</v>
      </c>
      <c r="AH2568" s="17">
        <f t="shared" si="7016"/>
        <v>0</v>
      </c>
      <c r="AI2568" s="17">
        <f t="shared" si="7016"/>
        <v>0</v>
      </c>
      <c r="AJ2568" s="17">
        <f t="shared" si="7016"/>
        <v>0</v>
      </c>
      <c r="AK2568" s="17">
        <f t="shared" si="7016"/>
        <v>-8085.7</v>
      </c>
      <c r="AL2568" s="17">
        <f t="shared" si="6934"/>
        <v>189257.64294000002</v>
      </c>
      <c r="AM2568" s="17">
        <f t="shared" si="6935"/>
        <v>-26371.090939999995</v>
      </c>
      <c r="AN2568" s="20"/>
    </row>
    <row r="2569" spans="2:40" s="13" customFormat="1" x14ac:dyDescent="0.3">
      <c r="B2569" s="14" t="s">
        <v>849</v>
      </c>
      <c r="C2569" s="14" t="s">
        <v>38</v>
      </c>
      <c r="D2569" s="14"/>
      <c r="E2569" s="21" t="str">
        <f t="shared" si="6965"/>
        <v>01</v>
      </c>
      <c r="F2569" s="14"/>
      <c r="G2569" s="14"/>
      <c r="H2569" s="16" t="s">
        <v>39</v>
      </c>
      <c r="I2569" s="17">
        <f t="shared" ref="I2569:T2569" si="7017">I2570+I2601</f>
        <v>77869.100000000006</v>
      </c>
      <c r="J2569" s="17">
        <f t="shared" si="7017"/>
        <v>77495.199999999997</v>
      </c>
      <c r="K2569" s="17">
        <f t="shared" si="7017"/>
        <v>77495.199999999997</v>
      </c>
      <c r="L2569" s="17">
        <f t="shared" si="7017"/>
        <v>2803.7000000000003</v>
      </c>
      <c r="M2569" s="17">
        <f t="shared" si="7017"/>
        <v>3003.1</v>
      </c>
      <c r="N2569" s="17">
        <f t="shared" si="7017"/>
        <v>3210.4</v>
      </c>
      <c r="O2569" s="17">
        <f t="shared" si="7017"/>
        <v>0</v>
      </c>
      <c r="P2569" s="17">
        <f t="shared" si="7017"/>
        <v>0</v>
      </c>
      <c r="Q2569" s="17">
        <f t="shared" si="7017"/>
        <v>-154.21899999999999</v>
      </c>
      <c r="R2569" s="17">
        <f t="shared" si="7017"/>
        <v>644.08299999999986</v>
      </c>
      <c r="S2569" s="17">
        <f t="shared" si="7017"/>
        <v>0</v>
      </c>
      <c r="T2569" s="17">
        <f t="shared" si="7017"/>
        <v>0</v>
      </c>
      <c r="U2569" s="17">
        <v>35.057000000000002</v>
      </c>
      <c r="V2569" s="17">
        <f t="shared" si="6966"/>
        <v>81197.721000000005</v>
      </c>
      <c r="W2569" s="17">
        <f t="shared" ref="W2569:AD2569" si="7018">W2570+W2601</f>
        <v>35.057000000000002</v>
      </c>
      <c r="X2569" s="17">
        <f t="shared" si="7018"/>
        <v>0</v>
      </c>
      <c r="Y2569" s="17">
        <f t="shared" si="7018"/>
        <v>0</v>
      </c>
      <c r="Z2569" s="17">
        <f t="shared" si="7018"/>
        <v>0</v>
      </c>
      <c r="AA2569" s="17">
        <f t="shared" si="7018"/>
        <v>0</v>
      </c>
      <c r="AB2569" s="17">
        <f t="shared" si="7018"/>
        <v>62105.189059999997</v>
      </c>
      <c r="AC2569" s="18">
        <f t="shared" si="7018"/>
        <v>84752.019530000005</v>
      </c>
      <c r="AD2569" s="18">
        <f t="shared" si="7018"/>
        <v>84624.072000000015</v>
      </c>
      <c r="AE2569" s="19">
        <f t="shared" si="6933"/>
        <v>99.849033060557687</v>
      </c>
      <c r="AF2569" s="17">
        <f t="shared" ref="AF2569:AK2569" si="7019">AF2570+AF2601</f>
        <v>91802.853380000015</v>
      </c>
      <c r="AG2569" s="17">
        <f t="shared" si="7019"/>
        <v>0</v>
      </c>
      <c r="AH2569" s="17">
        <f t="shared" si="7019"/>
        <v>0</v>
      </c>
      <c r="AI2569" s="17">
        <f t="shared" si="7019"/>
        <v>0</v>
      </c>
      <c r="AJ2569" s="17">
        <f t="shared" si="7019"/>
        <v>0</v>
      </c>
      <c r="AK2569" s="17">
        <f t="shared" si="7019"/>
        <v>-8085.7</v>
      </c>
      <c r="AL2569" s="17">
        <f t="shared" si="6934"/>
        <v>83717.153380000018</v>
      </c>
      <c r="AM2569" s="17">
        <f t="shared" si="6935"/>
        <v>-2519.4323800000129</v>
      </c>
      <c r="AN2569" s="20"/>
    </row>
    <row r="2570" spans="2:40" s="22" customFormat="1" ht="46.8" x14ac:dyDescent="0.3">
      <c r="B2570" s="23" t="s">
        <v>849</v>
      </c>
      <c r="C2570" s="23" t="s">
        <v>38</v>
      </c>
      <c r="D2570" s="23" t="s">
        <v>104</v>
      </c>
      <c r="E2570" s="24" t="str">
        <f t="shared" si="6965"/>
        <v>0104</v>
      </c>
      <c r="F2570" s="23"/>
      <c r="G2570" s="23"/>
      <c r="H2570" s="25" t="s">
        <v>669</v>
      </c>
      <c r="I2570" s="26">
        <f t="shared" ref="I2570:T2570" si="7020">I2571+I2589+I2584</f>
        <v>64528.700000000012</v>
      </c>
      <c r="J2570" s="26">
        <f t="shared" si="7020"/>
        <v>64154.8</v>
      </c>
      <c r="K2570" s="26">
        <f t="shared" si="7020"/>
        <v>64154.8</v>
      </c>
      <c r="L2570" s="26">
        <f t="shared" si="7020"/>
        <v>0</v>
      </c>
      <c r="M2570" s="26">
        <f t="shared" si="7020"/>
        <v>0</v>
      </c>
      <c r="N2570" s="26">
        <f t="shared" si="7020"/>
        <v>0</v>
      </c>
      <c r="O2570" s="26">
        <f t="shared" si="7020"/>
        <v>0</v>
      </c>
      <c r="P2570" s="26">
        <f t="shared" si="7020"/>
        <v>0</v>
      </c>
      <c r="Q2570" s="26">
        <f t="shared" si="7020"/>
        <v>0</v>
      </c>
      <c r="R2570" s="26">
        <f t="shared" si="7020"/>
        <v>705.2</v>
      </c>
      <c r="S2570" s="26">
        <f t="shared" si="7020"/>
        <v>0</v>
      </c>
      <c r="T2570" s="26">
        <f t="shared" si="7020"/>
        <v>0</v>
      </c>
      <c r="U2570" s="26">
        <v>0</v>
      </c>
      <c r="V2570" s="26">
        <f t="shared" si="6966"/>
        <v>65233.900000000009</v>
      </c>
      <c r="W2570" s="26">
        <f t="shared" ref="W2570:AD2570" si="7021">W2571+W2589+W2584</f>
        <v>0</v>
      </c>
      <c r="X2570" s="26">
        <f t="shared" si="7021"/>
        <v>0</v>
      </c>
      <c r="Y2570" s="26">
        <f t="shared" si="7021"/>
        <v>0</v>
      </c>
      <c r="Z2570" s="26">
        <f t="shared" si="7021"/>
        <v>0</v>
      </c>
      <c r="AA2570" s="26">
        <f t="shared" si="7021"/>
        <v>0</v>
      </c>
      <c r="AB2570" s="26">
        <f t="shared" si="7021"/>
        <v>48430.0429</v>
      </c>
      <c r="AC2570" s="27">
        <f t="shared" si="7021"/>
        <v>65410.525000000009</v>
      </c>
      <c r="AD2570" s="27">
        <f t="shared" si="7021"/>
        <v>65410.525000000009</v>
      </c>
      <c r="AE2570" s="28">
        <f t="shared" si="6933"/>
        <v>100</v>
      </c>
      <c r="AF2570" s="26">
        <f t="shared" ref="AF2570:AK2570" si="7022">AF2571+AF2589+AF2584</f>
        <v>73496.225000000006</v>
      </c>
      <c r="AG2570" s="26">
        <f t="shared" si="7022"/>
        <v>0</v>
      </c>
      <c r="AH2570" s="26">
        <f t="shared" si="7022"/>
        <v>0</v>
      </c>
      <c r="AI2570" s="26">
        <f t="shared" si="7022"/>
        <v>0</v>
      </c>
      <c r="AJ2570" s="26">
        <f t="shared" si="7022"/>
        <v>0</v>
      </c>
      <c r="AK2570" s="26">
        <f t="shared" si="7022"/>
        <v>-8085.7</v>
      </c>
      <c r="AL2570" s="26">
        <f t="shared" si="6934"/>
        <v>65410.525000000009</v>
      </c>
      <c r="AM2570" s="26">
        <f t="shared" si="6935"/>
        <v>-176.625</v>
      </c>
      <c r="AN2570" s="29"/>
    </row>
    <row r="2571" spans="2:40" ht="46.8" x14ac:dyDescent="0.3">
      <c r="B2571" s="30" t="s">
        <v>849</v>
      </c>
      <c r="C2571" s="30" t="s">
        <v>38</v>
      </c>
      <c r="D2571" s="30" t="s">
        <v>104</v>
      </c>
      <c r="E2571" s="15" t="str">
        <f t="shared" si="6965"/>
        <v>0104</v>
      </c>
      <c r="F2571" s="30" t="s">
        <v>325</v>
      </c>
      <c r="G2571" s="30"/>
      <c r="H2571" s="31" t="s">
        <v>326</v>
      </c>
      <c r="I2571" s="32">
        <f t="shared" ref="I2571:I2573" si="7023">I2572</f>
        <v>7719.7000000000007</v>
      </c>
      <c r="J2571" s="32">
        <f t="shared" ref="J2571:J2573" si="7024">J2572</f>
        <v>7989.7999999999993</v>
      </c>
      <c r="K2571" s="32">
        <f t="shared" ref="K2571:K2573" si="7025">K2572</f>
        <v>7989.7999999999993</v>
      </c>
      <c r="L2571" s="32">
        <f t="shared" ref="L2571:L2573" si="7026">L2572</f>
        <v>0</v>
      </c>
      <c r="M2571" s="32">
        <f t="shared" ref="M2571:M2573" si="7027">M2572</f>
        <v>0</v>
      </c>
      <c r="N2571" s="32">
        <f t="shared" ref="N2571:N2573" si="7028">N2572</f>
        <v>0</v>
      </c>
      <c r="O2571" s="32">
        <f t="shared" ref="O2571:O2572" si="7029">O2572</f>
        <v>0</v>
      </c>
      <c r="P2571" s="32">
        <f t="shared" ref="P2571:P2573" si="7030">P2572</f>
        <v>0</v>
      </c>
      <c r="Q2571" s="32">
        <f t="shared" ref="Q2571:Q2573" si="7031">Q2572</f>
        <v>0</v>
      </c>
      <c r="R2571" s="32">
        <f t="shared" ref="R2571:R2573" si="7032">R2572</f>
        <v>0</v>
      </c>
      <c r="S2571" s="32">
        <f t="shared" ref="S2571:S2573" si="7033">S2572</f>
        <v>0</v>
      </c>
      <c r="T2571" s="32">
        <f t="shared" ref="T2571:T2573" si="7034">T2572</f>
        <v>0</v>
      </c>
      <c r="U2571" s="32">
        <v>0</v>
      </c>
      <c r="V2571" s="32">
        <f t="shared" si="6966"/>
        <v>7719.7000000000007</v>
      </c>
      <c r="W2571" s="32">
        <f t="shared" ref="W2571:W2573" si="7035">W2572</f>
        <v>0</v>
      </c>
      <c r="X2571" s="32">
        <f t="shared" ref="X2571:X2573" si="7036">X2572</f>
        <v>0</v>
      </c>
      <c r="Y2571" s="32">
        <f t="shared" ref="Y2571:Y2573" si="7037">Y2572</f>
        <v>0</v>
      </c>
      <c r="Z2571" s="32">
        <f t="shared" ref="Z2571:Z2573" si="7038">Z2572</f>
        <v>0</v>
      </c>
      <c r="AA2571" s="32">
        <f t="shared" ref="AA2571:AA2573" si="7039">AA2572</f>
        <v>0</v>
      </c>
      <c r="AB2571" s="32">
        <f t="shared" ref="AB2571:AB2572" si="7040">AB2572</f>
        <v>5383.0584699999999</v>
      </c>
      <c r="AC2571" s="33">
        <f t="shared" ref="AC2571:AC2572" si="7041">AC2572</f>
        <v>8085.7000000000007</v>
      </c>
      <c r="AD2571" s="33">
        <f t="shared" ref="AD2571:AD2572" si="7042">AD2572</f>
        <v>8085.7000000000007</v>
      </c>
      <c r="AE2571" s="34">
        <f t="shared" si="6933"/>
        <v>100</v>
      </c>
      <c r="AF2571" s="32">
        <f t="shared" ref="AF2571:AF2572" si="7043">AF2572</f>
        <v>16171.4</v>
      </c>
      <c r="AG2571" s="32">
        <f t="shared" ref="AG2571:AG2572" si="7044">AG2572</f>
        <v>0</v>
      </c>
      <c r="AH2571" s="32">
        <f t="shared" ref="AH2571:AH2572" si="7045">AH2572</f>
        <v>0</v>
      </c>
      <c r="AI2571" s="32">
        <f t="shared" ref="AI2571:AI2572" si="7046">AI2572</f>
        <v>0</v>
      </c>
      <c r="AJ2571" s="32">
        <f t="shared" ref="AJ2571:AJ2572" si="7047">AJ2572</f>
        <v>0</v>
      </c>
      <c r="AK2571" s="32">
        <f t="shared" ref="AK2571:AK2572" si="7048">AK2572</f>
        <v>-8085.7</v>
      </c>
      <c r="AL2571" s="32">
        <f t="shared" si="6934"/>
        <v>8085.7</v>
      </c>
      <c r="AM2571" s="32">
        <f t="shared" si="6935"/>
        <v>-365.99999999999909</v>
      </c>
    </row>
    <row r="2572" spans="2:40" ht="31.2" x14ac:dyDescent="0.3">
      <c r="B2572" s="30" t="s">
        <v>849</v>
      </c>
      <c r="C2572" s="30" t="s">
        <v>38</v>
      </c>
      <c r="D2572" s="30" t="s">
        <v>104</v>
      </c>
      <c r="E2572" s="15" t="str">
        <f t="shared" si="6965"/>
        <v>0104</v>
      </c>
      <c r="F2572" s="30" t="s">
        <v>610</v>
      </c>
      <c r="G2572" s="30"/>
      <c r="H2572" s="31" t="s">
        <v>611</v>
      </c>
      <c r="I2572" s="32">
        <f t="shared" si="7023"/>
        <v>7719.7000000000007</v>
      </c>
      <c r="J2572" s="32">
        <f t="shared" si="7024"/>
        <v>7989.7999999999993</v>
      </c>
      <c r="K2572" s="32">
        <f t="shared" si="7025"/>
        <v>7989.7999999999993</v>
      </c>
      <c r="L2572" s="32">
        <f t="shared" si="7026"/>
        <v>0</v>
      </c>
      <c r="M2572" s="32">
        <f t="shared" si="7027"/>
        <v>0</v>
      </c>
      <c r="N2572" s="32">
        <f t="shared" si="7028"/>
        <v>0</v>
      </c>
      <c r="O2572" s="32">
        <f t="shared" si="7029"/>
        <v>0</v>
      </c>
      <c r="P2572" s="32">
        <f t="shared" si="7030"/>
        <v>0</v>
      </c>
      <c r="Q2572" s="32">
        <f t="shared" si="7031"/>
        <v>0</v>
      </c>
      <c r="R2572" s="32">
        <f t="shared" si="7032"/>
        <v>0</v>
      </c>
      <c r="S2572" s="32">
        <f t="shared" si="7033"/>
        <v>0</v>
      </c>
      <c r="T2572" s="32">
        <f t="shared" si="7034"/>
        <v>0</v>
      </c>
      <c r="U2572" s="32">
        <v>0</v>
      </c>
      <c r="V2572" s="32">
        <f t="shared" si="6966"/>
        <v>7719.7000000000007</v>
      </c>
      <c r="W2572" s="32">
        <f t="shared" si="7035"/>
        <v>0</v>
      </c>
      <c r="X2572" s="32">
        <f t="shared" si="7036"/>
        <v>0</v>
      </c>
      <c r="Y2572" s="32">
        <f t="shared" si="7037"/>
        <v>0</v>
      </c>
      <c r="Z2572" s="32">
        <f t="shared" si="7038"/>
        <v>0</v>
      </c>
      <c r="AA2572" s="32">
        <f t="shared" si="7039"/>
        <v>0</v>
      </c>
      <c r="AB2572" s="32">
        <f t="shared" si="7040"/>
        <v>5383.0584699999999</v>
      </c>
      <c r="AC2572" s="33">
        <f t="shared" si="7041"/>
        <v>8085.7000000000007</v>
      </c>
      <c r="AD2572" s="33">
        <f t="shared" si="7042"/>
        <v>8085.7000000000007</v>
      </c>
      <c r="AE2572" s="34">
        <f t="shared" si="6933"/>
        <v>100</v>
      </c>
      <c r="AF2572" s="32">
        <f t="shared" si="7043"/>
        <v>16171.4</v>
      </c>
      <c r="AG2572" s="32">
        <f t="shared" si="7044"/>
        <v>0</v>
      </c>
      <c r="AH2572" s="32">
        <f t="shared" si="7045"/>
        <v>0</v>
      </c>
      <c r="AI2572" s="32">
        <f t="shared" si="7046"/>
        <v>0</v>
      </c>
      <c r="AJ2572" s="32">
        <f t="shared" si="7047"/>
        <v>0</v>
      </c>
      <c r="AK2572" s="32">
        <f t="shared" si="7048"/>
        <v>-8085.7</v>
      </c>
      <c r="AL2572" s="32">
        <f t="shared" si="6934"/>
        <v>8085.7</v>
      </c>
      <c r="AM2572" s="32">
        <f t="shared" si="6935"/>
        <v>-365.99999999999909</v>
      </c>
    </row>
    <row r="2573" spans="2:40" ht="46.8" x14ac:dyDescent="0.3">
      <c r="B2573" s="30" t="s">
        <v>849</v>
      </c>
      <c r="C2573" s="30" t="s">
        <v>38</v>
      </c>
      <c r="D2573" s="30" t="s">
        <v>104</v>
      </c>
      <c r="E2573" s="15" t="str">
        <f t="shared" si="6965"/>
        <v>0104</v>
      </c>
      <c r="F2573" s="30" t="s">
        <v>670</v>
      </c>
      <c r="G2573" s="30"/>
      <c r="H2573" s="31" t="s">
        <v>671</v>
      </c>
      <c r="I2573" s="32">
        <f t="shared" si="7023"/>
        <v>7719.7000000000007</v>
      </c>
      <c r="J2573" s="32">
        <f t="shared" si="7024"/>
        <v>7989.7999999999993</v>
      </c>
      <c r="K2573" s="32">
        <f t="shared" si="7025"/>
        <v>7989.7999999999993</v>
      </c>
      <c r="L2573" s="32">
        <f t="shared" si="7026"/>
        <v>0</v>
      </c>
      <c r="M2573" s="32">
        <f t="shared" si="7027"/>
        <v>0</v>
      </c>
      <c r="N2573" s="32">
        <f t="shared" si="7028"/>
        <v>0</v>
      </c>
      <c r="O2573" s="32">
        <f>O2574+O2579</f>
        <v>0</v>
      </c>
      <c r="P2573" s="32">
        <f t="shared" si="7030"/>
        <v>0</v>
      </c>
      <c r="Q2573" s="32">
        <f t="shared" si="7031"/>
        <v>0</v>
      </c>
      <c r="R2573" s="32">
        <f t="shared" si="7032"/>
        <v>0</v>
      </c>
      <c r="S2573" s="32">
        <f t="shared" si="7033"/>
        <v>0</v>
      </c>
      <c r="T2573" s="32">
        <f t="shared" si="7034"/>
        <v>0</v>
      </c>
      <c r="U2573" s="32">
        <v>0</v>
      </c>
      <c r="V2573" s="32">
        <f t="shared" si="6966"/>
        <v>7719.7000000000007</v>
      </c>
      <c r="W2573" s="32">
        <f t="shared" si="7035"/>
        <v>0</v>
      </c>
      <c r="X2573" s="32">
        <f t="shared" si="7036"/>
        <v>0</v>
      </c>
      <c r="Y2573" s="32">
        <f t="shared" si="7037"/>
        <v>0</v>
      </c>
      <c r="Z2573" s="32">
        <f t="shared" si="7038"/>
        <v>0</v>
      </c>
      <c r="AA2573" s="32">
        <f t="shared" si="7039"/>
        <v>0</v>
      </c>
      <c r="AB2573" s="32">
        <f>AB2574+AB2579</f>
        <v>5383.0584699999999</v>
      </c>
      <c r="AC2573" s="33">
        <f>AC2574+AC2579</f>
        <v>8085.7000000000007</v>
      </c>
      <c r="AD2573" s="33">
        <f>AD2574+AD2579</f>
        <v>8085.7000000000007</v>
      </c>
      <c r="AE2573" s="34">
        <f t="shared" si="6933"/>
        <v>100</v>
      </c>
      <c r="AF2573" s="32">
        <f t="shared" ref="AF2573:AK2573" si="7049">AF2574+AF2579</f>
        <v>16171.4</v>
      </c>
      <c r="AG2573" s="32">
        <f t="shared" si="7049"/>
        <v>0</v>
      </c>
      <c r="AH2573" s="32">
        <f t="shared" si="7049"/>
        <v>0</v>
      </c>
      <c r="AI2573" s="32">
        <f t="shared" si="7049"/>
        <v>0</v>
      </c>
      <c r="AJ2573" s="32">
        <f t="shared" si="7049"/>
        <v>0</v>
      </c>
      <c r="AK2573" s="32">
        <f t="shared" si="7049"/>
        <v>-8085.7</v>
      </c>
      <c r="AL2573" s="32">
        <f t="shared" si="6934"/>
        <v>8085.7</v>
      </c>
      <c r="AM2573" s="32">
        <f t="shared" si="6935"/>
        <v>-365.99999999999909</v>
      </c>
    </row>
    <row r="2574" spans="2:40" ht="31.2" hidden="1" customHeight="1" x14ac:dyDescent="0.3">
      <c r="B2574" s="30" t="s">
        <v>849</v>
      </c>
      <c r="C2574" s="30" t="s">
        <v>38</v>
      </c>
      <c r="D2574" s="30" t="s">
        <v>104</v>
      </c>
      <c r="E2574" s="15" t="str">
        <f t="shared" si="6965"/>
        <v>0104</v>
      </c>
      <c r="F2574" s="30" t="s">
        <v>672</v>
      </c>
      <c r="G2574" s="30"/>
      <c r="H2574" s="31" t="s">
        <v>673</v>
      </c>
      <c r="I2574" s="32">
        <f t="shared" ref="I2574:T2574" si="7050">I2575+I2577</f>
        <v>7719.7000000000007</v>
      </c>
      <c r="J2574" s="32">
        <f t="shared" si="7050"/>
        <v>7989.7999999999993</v>
      </c>
      <c r="K2574" s="32">
        <f t="shared" si="7050"/>
        <v>7989.7999999999993</v>
      </c>
      <c r="L2574" s="32">
        <f t="shared" si="7050"/>
        <v>0</v>
      </c>
      <c r="M2574" s="32">
        <f t="shared" si="7050"/>
        <v>0</v>
      </c>
      <c r="N2574" s="32">
        <f t="shared" si="7050"/>
        <v>0</v>
      </c>
      <c r="O2574" s="32">
        <f t="shared" si="7050"/>
        <v>0</v>
      </c>
      <c r="P2574" s="32">
        <f t="shared" si="7050"/>
        <v>0</v>
      </c>
      <c r="Q2574" s="32">
        <f t="shared" si="7050"/>
        <v>0</v>
      </c>
      <c r="R2574" s="32">
        <f t="shared" si="7050"/>
        <v>0</v>
      </c>
      <c r="S2574" s="32">
        <f t="shared" si="7050"/>
        <v>0</v>
      </c>
      <c r="T2574" s="32">
        <f t="shared" si="7050"/>
        <v>0</v>
      </c>
      <c r="U2574" s="32">
        <v>0</v>
      </c>
      <c r="V2574" s="32">
        <f t="shared" si="6966"/>
        <v>7719.7000000000007</v>
      </c>
      <c r="W2574" s="32">
        <f t="shared" ref="W2574:AD2574" si="7051">W2575+W2577</f>
        <v>0</v>
      </c>
      <c r="X2574" s="32">
        <f t="shared" si="7051"/>
        <v>0</v>
      </c>
      <c r="Y2574" s="32">
        <f t="shared" si="7051"/>
        <v>0</v>
      </c>
      <c r="Z2574" s="32">
        <f t="shared" si="7051"/>
        <v>0</v>
      </c>
      <c r="AA2574" s="32">
        <f t="shared" si="7051"/>
        <v>0</v>
      </c>
      <c r="AB2574" s="32">
        <f t="shared" si="7051"/>
        <v>5383.0584699999999</v>
      </c>
      <c r="AC2574" s="33">
        <f t="shared" si="7051"/>
        <v>0</v>
      </c>
      <c r="AD2574" s="33">
        <f t="shared" si="7051"/>
        <v>0</v>
      </c>
      <c r="AE2574" s="34" t="e">
        <f t="shared" si="6933"/>
        <v>#DIV/0!</v>
      </c>
      <c r="AF2574" s="32">
        <f t="shared" ref="AF2574:AK2574" si="7052">AF2575+AF2577</f>
        <v>8085.7</v>
      </c>
      <c r="AG2574" s="32">
        <f t="shared" si="7052"/>
        <v>0</v>
      </c>
      <c r="AH2574" s="32">
        <f t="shared" si="7052"/>
        <v>0</v>
      </c>
      <c r="AI2574" s="32">
        <f t="shared" si="7052"/>
        <v>0</v>
      </c>
      <c r="AJ2574" s="32">
        <f t="shared" si="7052"/>
        <v>0</v>
      </c>
      <c r="AK2574" s="32">
        <f t="shared" si="7052"/>
        <v>0</v>
      </c>
      <c r="AL2574" s="32">
        <f t="shared" si="6934"/>
        <v>8085.7</v>
      </c>
      <c r="AM2574" s="32">
        <f t="shared" si="6935"/>
        <v>-365.99999999999909</v>
      </c>
      <c r="AN2574" s="12" t="s">
        <v>35</v>
      </c>
    </row>
    <row r="2575" spans="2:40" ht="78" hidden="1" customHeight="1" x14ac:dyDescent="0.3">
      <c r="B2575" s="30" t="s">
        <v>849</v>
      </c>
      <c r="C2575" s="30" t="s">
        <v>38</v>
      </c>
      <c r="D2575" s="30" t="s">
        <v>104</v>
      </c>
      <c r="E2575" s="15" t="str">
        <f t="shared" si="6965"/>
        <v>0104</v>
      </c>
      <c r="F2575" s="30" t="s">
        <v>672</v>
      </c>
      <c r="G2575" s="30" t="s">
        <v>68</v>
      </c>
      <c r="H2575" s="31" t="s">
        <v>69</v>
      </c>
      <c r="I2575" s="32">
        <f t="shared" ref="I2575:T2575" si="7053">I2576</f>
        <v>7397.4000000000005</v>
      </c>
      <c r="J2575" s="32">
        <f t="shared" si="7053"/>
        <v>7665.9</v>
      </c>
      <c r="K2575" s="32">
        <f t="shared" si="7053"/>
        <v>7665.9</v>
      </c>
      <c r="L2575" s="32">
        <f t="shared" si="7053"/>
        <v>0</v>
      </c>
      <c r="M2575" s="32">
        <f t="shared" si="7053"/>
        <v>0</v>
      </c>
      <c r="N2575" s="32">
        <f t="shared" si="7053"/>
        <v>0</v>
      </c>
      <c r="O2575" s="32">
        <f t="shared" si="7053"/>
        <v>0</v>
      </c>
      <c r="P2575" s="32">
        <f t="shared" si="7053"/>
        <v>0</v>
      </c>
      <c r="Q2575" s="32">
        <f t="shared" si="7053"/>
        <v>0</v>
      </c>
      <c r="R2575" s="32">
        <f t="shared" si="7053"/>
        <v>0</v>
      </c>
      <c r="S2575" s="32">
        <f t="shared" si="7053"/>
        <v>0</v>
      </c>
      <c r="T2575" s="32">
        <f t="shared" si="7053"/>
        <v>0</v>
      </c>
      <c r="U2575" s="32">
        <v>0</v>
      </c>
      <c r="V2575" s="32">
        <f t="shared" si="6966"/>
        <v>7397.4000000000005</v>
      </c>
      <c r="W2575" s="32">
        <f t="shared" ref="W2575:AD2575" si="7054">W2576</f>
        <v>0</v>
      </c>
      <c r="X2575" s="32">
        <f t="shared" si="7054"/>
        <v>0</v>
      </c>
      <c r="Y2575" s="32">
        <f t="shared" si="7054"/>
        <v>0</v>
      </c>
      <c r="Z2575" s="32">
        <f t="shared" si="7054"/>
        <v>0</v>
      </c>
      <c r="AA2575" s="32">
        <f t="shared" si="7054"/>
        <v>0</v>
      </c>
      <c r="AB2575" s="32">
        <f t="shared" si="7054"/>
        <v>5131.2917799999996</v>
      </c>
      <c r="AC2575" s="33">
        <f t="shared" si="7054"/>
        <v>0</v>
      </c>
      <c r="AD2575" s="33">
        <f t="shared" si="7054"/>
        <v>0</v>
      </c>
      <c r="AE2575" s="34" t="e">
        <f t="shared" si="6933"/>
        <v>#DIV/0!</v>
      </c>
      <c r="AF2575" s="32">
        <f t="shared" ref="AF2575:AK2575" si="7055">AF2576</f>
        <v>7754.4</v>
      </c>
      <c r="AG2575" s="32">
        <f t="shared" si="7055"/>
        <v>0</v>
      </c>
      <c r="AH2575" s="32">
        <f t="shared" si="7055"/>
        <v>0</v>
      </c>
      <c r="AI2575" s="32">
        <f t="shared" si="7055"/>
        <v>0</v>
      </c>
      <c r="AJ2575" s="32">
        <f t="shared" si="7055"/>
        <v>0</v>
      </c>
      <c r="AK2575" s="32">
        <f t="shared" si="7055"/>
        <v>0</v>
      </c>
      <c r="AL2575" s="32">
        <f t="shared" si="6934"/>
        <v>7754.4</v>
      </c>
      <c r="AM2575" s="32">
        <f t="shared" si="6935"/>
        <v>-356.99999999999909</v>
      </c>
      <c r="AN2575" s="12" t="s">
        <v>35</v>
      </c>
    </row>
    <row r="2576" spans="2:40" ht="31.2" hidden="1" customHeight="1" x14ac:dyDescent="0.3">
      <c r="B2576" s="30" t="s">
        <v>849</v>
      </c>
      <c r="C2576" s="30" t="s">
        <v>38</v>
      </c>
      <c r="D2576" s="30" t="s">
        <v>104</v>
      </c>
      <c r="E2576" s="15" t="str">
        <f t="shared" si="6965"/>
        <v>0104</v>
      </c>
      <c r="F2576" s="30" t="s">
        <v>672</v>
      </c>
      <c r="G2576" s="30" t="s">
        <v>90</v>
      </c>
      <c r="H2576" s="31" t="s">
        <v>91</v>
      </c>
      <c r="I2576" s="32">
        <v>7397.4000000000005</v>
      </c>
      <c r="J2576" s="32">
        <v>7665.9</v>
      </c>
      <c r="K2576" s="32">
        <v>7665.9</v>
      </c>
      <c r="L2576" s="32"/>
      <c r="M2576" s="32"/>
      <c r="N2576" s="32"/>
      <c r="O2576" s="32">
        <v>0</v>
      </c>
      <c r="P2576" s="32">
        <v>0</v>
      </c>
      <c r="Q2576" s="32">
        <v>0</v>
      </c>
      <c r="R2576" s="32">
        <v>0</v>
      </c>
      <c r="S2576" s="32">
        <v>0</v>
      </c>
      <c r="T2576" s="32">
        <v>0</v>
      </c>
      <c r="U2576" s="32">
        <v>0</v>
      </c>
      <c r="V2576" s="32">
        <f t="shared" si="6966"/>
        <v>7397.4000000000005</v>
      </c>
      <c r="W2576" s="32"/>
      <c r="X2576" s="32"/>
      <c r="Y2576" s="32"/>
      <c r="Z2576" s="32"/>
      <c r="AA2576" s="32"/>
      <c r="AB2576" s="32">
        <v>5131.2917799999996</v>
      </c>
      <c r="AC2576" s="33">
        <v>0</v>
      </c>
      <c r="AD2576" s="33">
        <v>0</v>
      </c>
      <c r="AE2576" s="34" t="e">
        <f t="shared" si="6933"/>
        <v>#DIV/0!</v>
      </c>
      <c r="AF2576" s="32">
        <v>7754.4</v>
      </c>
      <c r="AG2576" s="32">
        <v>0</v>
      </c>
      <c r="AH2576" s="32">
        <v>0</v>
      </c>
      <c r="AI2576" s="32">
        <v>0</v>
      </c>
      <c r="AJ2576" s="32">
        <v>0</v>
      </c>
      <c r="AK2576" s="32">
        <v>0</v>
      </c>
      <c r="AL2576" s="32">
        <f t="shared" si="6934"/>
        <v>7754.4</v>
      </c>
      <c r="AM2576" s="32">
        <f t="shared" si="6935"/>
        <v>-356.99999999999909</v>
      </c>
      <c r="AN2576" s="12" t="s">
        <v>35</v>
      </c>
    </row>
    <row r="2577" spans="2:40" ht="31.2" hidden="1" customHeight="1" x14ac:dyDescent="0.3">
      <c r="B2577" s="30" t="s">
        <v>849</v>
      </c>
      <c r="C2577" s="30" t="s">
        <v>38</v>
      </c>
      <c r="D2577" s="30" t="s">
        <v>104</v>
      </c>
      <c r="E2577" s="15" t="str">
        <f t="shared" si="6965"/>
        <v>0104</v>
      </c>
      <c r="F2577" s="30" t="s">
        <v>672</v>
      </c>
      <c r="G2577" s="30" t="s">
        <v>50</v>
      </c>
      <c r="H2577" s="31" t="s">
        <v>51</v>
      </c>
      <c r="I2577" s="32">
        <f t="shared" ref="I2577:T2577" si="7056">I2578</f>
        <v>322.3</v>
      </c>
      <c r="J2577" s="32">
        <f t="shared" si="7056"/>
        <v>323.89999999999998</v>
      </c>
      <c r="K2577" s="32">
        <f t="shared" si="7056"/>
        <v>323.89999999999998</v>
      </c>
      <c r="L2577" s="32">
        <f t="shared" si="7056"/>
        <v>0</v>
      </c>
      <c r="M2577" s="32">
        <f t="shared" si="7056"/>
        <v>0</v>
      </c>
      <c r="N2577" s="32">
        <f t="shared" si="7056"/>
        <v>0</v>
      </c>
      <c r="O2577" s="32">
        <f t="shared" si="7056"/>
        <v>0</v>
      </c>
      <c r="P2577" s="32">
        <f t="shared" si="7056"/>
        <v>0</v>
      </c>
      <c r="Q2577" s="32">
        <f t="shared" si="7056"/>
        <v>0</v>
      </c>
      <c r="R2577" s="32">
        <f t="shared" si="7056"/>
        <v>0</v>
      </c>
      <c r="S2577" s="32">
        <f t="shared" si="7056"/>
        <v>0</v>
      </c>
      <c r="T2577" s="32">
        <f t="shared" si="7056"/>
        <v>0</v>
      </c>
      <c r="U2577" s="32">
        <v>0</v>
      </c>
      <c r="V2577" s="32">
        <f t="shared" si="6966"/>
        <v>322.3</v>
      </c>
      <c r="W2577" s="32">
        <f t="shared" ref="W2577:AD2577" si="7057">W2578</f>
        <v>0</v>
      </c>
      <c r="X2577" s="32">
        <f t="shared" si="7057"/>
        <v>0</v>
      </c>
      <c r="Y2577" s="32">
        <f t="shared" si="7057"/>
        <v>0</v>
      </c>
      <c r="Z2577" s="32">
        <f t="shared" si="7057"/>
        <v>0</v>
      </c>
      <c r="AA2577" s="32">
        <f t="shared" si="7057"/>
        <v>0</v>
      </c>
      <c r="AB2577" s="32">
        <f t="shared" si="7057"/>
        <v>251.76669000000001</v>
      </c>
      <c r="AC2577" s="33">
        <f t="shared" si="7057"/>
        <v>0</v>
      </c>
      <c r="AD2577" s="33">
        <f t="shared" si="7057"/>
        <v>0</v>
      </c>
      <c r="AE2577" s="34" t="e">
        <f t="shared" si="6933"/>
        <v>#DIV/0!</v>
      </c>
      <c r="AF2577" s="32">
        <f t="shared" ref="AF2577:AK2577" si="7058">AF2578</f>
        <v>331.3</v>
      </c>
      <c r="AG2577" s="32">
        <f t="shared" si="7058"/>
        <v>0</v>
      </c>
      <c r="AH2577" s="32">
        <f t="shared" si="7058"/>
        <v>0</v>
      </c>
      <c r="AI2577" s="32">
        <f t="shared" si="7058"/>
        <v>0</v>
      </c>
      <c r="AJ2577" s="32">
        <f t="shared" si="7058"/>
        <v>0</v>
      </c>
      <c r="AK2577" s="32">
        <f t="shared" si="7058"/>
        <v>0</v>
      </c>
      <c r="AL2577" s="32">
        <f t="shared" si="6934"/>
        <v>331.3</v>
      </c>
      <c r="AM2577" s="32">
        <f t="shared" si="6935"/>
        <v>-9</v>
      </c>
      <c r="AN2577" s="12" t="s">
        <v>35</v>
      </c>
    </row>
    <row r="2578" spans="2:40" ht="31.2" hidden="1" customHeight="1" x14ac:dyDescent="0.3">
      <c r="B2578" s="30" t="s">
        <v>849</v>
      </c>
      <c r="C2578" s="30" t="s">
        <v>38</v>
      </c>
      <c r="D2578" s="30" t="s">
        <v>104</v>
      </c>
      <c r="E2578" s="15" t="str">
        <f t="shared" si="6965"/>
        <v>0104</v>
      </c>
      <c r="F2578" s="30" t="s">
        <v>672</v>
      </c>
      <c r="G2578" s="30" t="s">
        <v>52</v>
      </c>
      <c r="H2578" s="31" t="s">
        <v>53</v>
      </c>
      <c r="I2578" s="32">
        <v>322.3</v>
      </c>
      <c r="J2578" s="32">
        <v>323.89999999999998</v>
      </c>
      <c r="K2578" s="32">
        <v>323.89999999999998</v>
      </c>
      <c r="L2578" s="32"/>
      <c r="M2578" s="32"/>
      <c r="N2578" s="32"/>
      <c r="O2578" s="32">
        <v>0</v>
      </c>
      <c r="P2578" s="32">
        <v>0</v>
      </c>
      <c r="Q2578" s="32">
        <v>0</v>
      </c>
      <c r="R2578" s="32">
        <v>0</v>
      </c>
      <c r="S2578" s="32">
        <v>0</v>
      </c>
      <c r="T2578" s="32">
        <v>0</v>
      </c>
      <c r="U2578" s="32">
        <v>0</v>
      </c>
      <c r="V2578" s="32">
        <f t="shared" si="6966"/>
        <v>322.3</v>
      </c>
      <c r="W2578" s="32"/>
      <c r="X2578" s="32"/>
      <c r="Y2578" s="32"/>
      <c r="Z2578" s="32"/>
      <c r="AA2578" s="32"/>
      <c r="AB2578" s="32">
        <v>251.76669000000001</v>
      </c>
      <c r="AC2578" s="33">
        <v>0</v>
      </c>
      <c r="AD2578" s="33">
        <v>0</v>
      </c>
      <c r="AE2578" s="34" t="e">
        <f t="shared" si="6933"/>
        <v>#DIV/0!</v>
      </c>
      <c r="AF2578" s="32">
        <v>331.3</v>
      </c>
      <c r="AG2578" s="32">
        <v>0</v>
      </c>
      <c r="AH2578" s="32">
        <v>0</v>
      </c>
      <c r="AI2578" s="32">
        <v>0</v>
      </c>
      <c r="AJ2578" s="32">
        <v>0</v>
      </c>
      <c r="AK2578" s="32">
        <v>0</v>
      </c>
      <c r="AL2578" s="32">
        <f t="shared" si="6934"/>
        <v>331.3</v>
      </c>
      <c r="AM2578" s="32">
        <f t="shared" si="6935"/>
        <v>-9</v>
      </c>
      <c r="AN2578" s="12" t="s">
        <v>35</v>
      </c>
    </row>
    <row r="2579" spans="2:40" ht="31.2" x14ac:dyDescent="0.3">
      <c r="B2579" s="30" t="s">
        <v>849</v>
      </c>
      <c r="C2579" s="30" t="s">
        <v>38</v>
      </c>
      <c r="D2579" s="30" t="s">
        <v>104</v>
      </c>
      <c r="E2579" s="15" t="str">
        <f t="shared" si="6965"/>
        <v>0104</v>
      </c>
      <c r="F2579" s="30" t="s">
        <v>676</v>
      </c>
      <c r="G2579" s="30"/>
      <c r="H2579" s="31" t="s">
        <v>673</v>
      </c>
      <c r="I2579" s="32"/>
      <c r="J2579" s="32"/>
      <c r="K2579" s="32"/>
      <c r="L2579" s="32"/>
      <c r="M2579" s="32"/>
      <c r="N2579" s="32"/>
      <c r="O2579" s="32">
        <f>O2580+O2582</f>
        <v>0</v>
      </c>
      <c r="P2579" s="32"/>
      <c r="Q2579" s="32"/>
      <c r="R2579" s="32"/>
      <c r="S2579" s="32"/>
      <c r="T2579" s="32"/>
      <c r="U2579" s="32"/>
      <c r="V2579" s="32">
        <f t="shared" si="6966"/>
        <v>0</v>
      </c>
      <c r="W2579" s="32"/>
      <c r="X2579" s="32"/>
      <c r="Y2579" s="32"/>
      <c r="Z2579" s="32"/>
      <c r="AA2579" s="32"/>
      <c r="AB2579" s="32">
        <f>AB2580+AB2582</f>
        <v>0</v>
      </c>
      <c r="AC2579" s="33">
        <f>AC2580+AC2582</f>
        <v>8085.7000000000007</v>
      </c>
      <c r="AD2579" s="33">
        <f>AD2580+AD2582</f>
        <v>8085.7000000000007</v>
      </c>
      <c r="AE2579" s="34">
        <f t="shared" si="6933"/>
        <v>100</v>
      </c>
      <c r="AF2579" s="32">
        <f t="shared" ref="AF2579:AK2579" si="7059">AF2580+AF2582</f>
        <v>8085.7</v>
      </c>
      <c r="AG2579" s="32">
        <f t="shared" si="7059"/>
        <v>0</v>
      </c>
      <c r="AH2579" s="32">
        <f t="shared" si="7059"/>
        <v>0</v>
      </c>
      <c r="AI2579" s="32">
        <f t="shared" si="7059"/>
        <v>0</v>
      </c>
      <c r="AJ2579" s="32">
        <f t="shared" si="7059"/>
        <v>0</v>
      </c>
      <c r="AK2579" s="32">
        <f t="shared" si="7059"/>
        <v>-8085.7</v>
      </c>
      <c r="AL2579" s="32">
        <f t="shared" si="6934"/>
        <v>0</v>
      </c>
      <c r="AM2579" s="32">
        <f t="shared" si="6935"/>
        <v>0</v>
      </c>
      <c r="AN2579" s="12"/>
    </row>
    <row r="2580" spans="2:40" ht="78" x14ac:dyDescent="0.3">
      <c r="B2580" s="30" t="s">
        <v>849</v>
      </c>
      <c r="C2580" s="30" t="s">
        <v>38</v>
      </c>
      <c r="D2580" s="30" t="s">
        <v>104</v>
      </c>
      <c r="E2580" s="15" t="str">
        <f t="shared" si="6965"/>
        <v>0104</v>
      </c>
      <c r="F2580" s="30" t="s">
        <v>676</v>
      </c>
      <c r="G2580" s="30" t="s">
        <v>68</v>
      </c>
      <c r="H2580" s="31" t="s">
        <v>69</v>
      </c>
      <c r="I2580" s="32"/>
      <c r="J2580" s="32"/>
      <c r="K2580" s="32"/>
      <c r="L2580" s="32"/>
      <c r="M2580" s="32"/>
      <c r="N2580" s="32"/>
      <c r="O2580" s="32">
        <f>O2581</f>
        <v>0</v>
      </c>
      <c r="P2580" s="32"/>
      <c r="Q2580" s="32"/>
      <c r="R2580" s="32"/>
      <c r="S2580" s="32"/>
      <c r="T2580" s="32"/>
      <c r="U2580" s="32"/>
      <c r="V2580" s="32">
        <f t="shared" si="6966"/>
        <v>0</v>
      </c>
      <c r="W2580" s="32"/>
      <c r="X2580" s="32"/>
      <c r="Y2580" s="32"/>
      <c r="Z2580" s="32"/>
      <c r="AA2580" s="32"/>
      <c r="AB2580" s="32">
        <f>AB2581</f>
        <v>0</v>
      </c>
      <c r="AC2580" s="33">
        <f>AC2581</f>
        <v>7548.6701300000004</v>
      </c>
      <c r="AD2580" s="33">
        <f>AD2581</f>
        <v>7548.6701300000004</v>
      </c>
      <c r="AE2580" s="34">
        <f t="shared" si="6933"/>
        <v>100</v>
      </c>
      <c r="AF2580" s="32">
        <f t="shared" ref="AF2580:AK2580" si="7060">AF2581</f>
        <v>7754.4</v>
      </c>
      <c r="AG2580" s="32">
        <f t="shared" si="7060"/>
        <v>0</v>
      </c>
      <c r="AH2580" s="32">
        <f t="shared" si="7060"/>
        <v>0</v>
      </c>
      <c r="AI2580" s="32">
        <f t="shared" si="7060"/>
        <v>0</v>
      </c>
      <c r="AJ2580" s="32">
        <f t="shared" si="7060"/>
        <v>0</v>
      </c>
      <c r="AK2580" s="32">
        <f t="shared" si="7060"/>
        <v>-7754.4</v>
      </c>
      <c r="AL2580" s="32">
        <f t="shared" si="6934"/>
        <v>0</v>
      </c>
      <c r="AM2580" s="32">
        <f t="shared" si="6935"/>
        <v>0</v>
      </c>
      <c r="AN2580" s="12"/>
    </row>
    <row r="2581" spans="2:40" ht="31.2" x14ac:dyDescent="0.3">
      <c r="B2581" s="30" t="s">
        <v>849</v>
      </c>
      <c r="C2581" s="30" t="s">
        <v>38</v>
      </c>
      <c r="D2581" s="30" t="s">
        <v>104</v>
      </c>
      <c r="E2581" s="15" t="str">
        <f t="shared" si="6965"/>
        <v>0104</v>
      </c>
      <c r="F2581" s="30" t="s">
        <v>676</v>
      </c>
      <c r="G2581" s="30" t="s">
        <v>90</v>
      </c>
      <c r="H2581" s="31" t="s">
        <v>91</v>
      </c>
      <c r="I2581" s="32"/>
      <c r="J2581" s="32"/>
      <c r="K2581" s="32"/>
      <c r="L2581" s="32"/>
      <c r="M2581" s="32"/>
      <c r="N2581" s="32"/>
      <c r="O2581" s="32">
        <v>0</v>
      </c>
      <c r="P2581" s="32"/>
      <c r="Q2581" s="32"/>
      <c r="R2581" s="32"/>
      <c r="S2581" s="32"/>
      <c r="T2581" s="32"/>
      <c r="U2581" s="32"/>
      <c r="V2581" s="32">
        <f t="shared" si="6966"/>
        <v>0</v>
      </c>
      <c r="W2581" s="32"/>
      <c r="X2581" s="32"/>
      <c r="Y2581" s="32"/>
      <c r="Z2581" s="32"/>
      <c r="AA2581" s="32"/>
      <c r="AB2581" s="32">
        <v>0</v>
      </c>
      <c r="AC2581" s="33">
        <v>7548.6701300000004</v>
      </c>
      <c r="AD2581" s="33">
        <v>7548.6701300000004</v>
      </c>
      <c r="AE2581" s="34">
        <f t="shared" si="6933"/>
        <v>100</v>
      </c>
      <c r="AF2581" s="32">
        <v>7754.4</v>
      </c>
      <c r="AG2581" s="32">
        <v>0</v>
      </c>
      <c r="AH2581" s="32">
        <v>0</v>
      </c>
      <c r="AI2581" s="32">
        <v>0</v>
      </c>
      <c r="AJ2581" s="32">
        <v>0</v>
      </c>
      <c r="AK2581" s="32">
        <v>-7754.4</v>
      </c>
      <c r="AL2581" s="32">
        <f t="shared" si="6934"/>
        <v>0</v>
      </c>
      <c r="AM2581" s="32">
        <f t="shared" si="6935"/>
        <v>0</v>
      </c>
      <c r="AN2581" s="12"/>
    </row>
    <row r="2582" spans="2:40" ht="31.2" x14ac:dyDescent="0.3">
      <c r="B2582" s="30" t="s">
        <v>849</v>
      </c>
      <c r="C2582" s="30" t="s">
        <v>38</v>
      </c>
      <c r="D2582" s="30" t="s">
        <v>104</v>
      </c>
      <c r="E2582" s="15" t="str">
        <f t="shared" si="6965"/>
        <v>0104</v>
      </c>
      <c r="F2582" s="30" t="s">
        <v>676</v>
      </c>
      <c r="G2582" s="30" t="s">
        <v>50</v>
      </c>
      <c r="H2582" s="31" t="s">
        <v>51</v>
      </c>
      <c r="I2582" s="32"/>
      <c r="J2582" s="32"/>
      <c r="K2582" s="32"/>
      <c r="L2582" s="32"/>
      <c r="M2582" s="32"/>
      <c r="N2582" s="32"/>
      <c r="O2582" s="32">
        <f>O2583</f>
        <v>0</v>
      </c>
      <c r="P2582" s="32"/>
      <c r="Q2582" s="32"/>
      <c r="R2582" s="32"/>
      <c r="S2582" s="32"/>
      <c r="T2582" s="32"/>
      <c r="U2582" s="32"/>
      <c r="V2582" s="32">
        <f t="shared" si="6966"/>
        <v>0</v>
      </c>
      <c r="W2582" s="32"/>
      <c r="X2582" s="32"/>
      <c r="Y2582" s="32"/>
      <c r="Z2582" s="32"/>
      <c r="AA2582" s="32"/>
      <c r="AB2582" s="32">
        <f>AB2583</f>
        <v>0</v>
      </c>
      <c r="AC2582" s="33">
        <f>AC2583</f>
        <v>537.02986999999996</v>
      </c>
      <c r="AD2582" s="33">
        <f>AD2583</f>
        <v>537.02986999999996</v>
      </c>
      <c r="AE2582" s="34">
        <f t="shared" si="6933"/>
        <v>100</v>
      </c>
      <c r="AF2582" s="32">
        <f t="shared" ref="AF2582:AK2582" si="7061">AF2583</f>
        <v>331.3</v>
      </c>
      <c r="AG2582" s="32">
        <f t="shared" si="7061"/>
        <v>0</v>
      </c>
      <c r="AH2582" s="32">
        <f t="shared" si="7061"/>
        <v>0</v>
      </c>
      <c r="AI2582" s="32">
        <f t="shared" si="7061"/>
        <v>0</v>
      </c>
      <c r="AJ2582" s="32">
        <f t="shared" si="7061"/>
        <v>0</v>
      </c>
      <c r="AK2582" s="32">
        <f t="shared" si="7061"/>
        <v>-331.3</v>
      </c>
      <c r="AL2582" s="32">
        <f t="shared" si="6934"/>
        <v>0</v>
      </c>
      <c r="AM2582" s="32">
        <f t="shared" si="6935"/>
        <v>0</v>
      </c>
      <c r="AN2582" s="12"/>
    </row>
    <row r="2583" spans="2:40" ht="31.2" x14ac:dyDescent="0.3">
      <c r="B2583" s="30" t="s">
        <v>849</v>
      </c>
      <c r="C2583" s="30" t="s">
        <v>38</v>
      </c>
      <c r="D2583" s="30" t="s">
        <v>104</v>
      </c>
      <c r="E2583" s="15" t="str">
        <f t="shared" si="6965"/>
        <v>0104</v>
      </c>
      <c r="F2583" s="30" t="s">
        <v>676</v>
      </c>
      <c r="G2583" s="30" t="s">
        <v>52</v>
      </c>
      <c r="H2583" s="31" t="s">
        <v>53</v>
      </c>
      <c r="I2583" s="32"/>
      <c r="J2583" s="32"/>
      <c r="K2583" s="32"/>
      <c r="L2583" s="32"/>
      <c r="M2583" s="32"/>
      <c r="N2583" s="32"/>
      <c r="O2583" s="32">
        <v>0</v>
      </c>
      <c r="P2583" s="32"/>
      <c r="Q2583" s="32"/>
      <c r="R2583" s="32"/>
      <c r="S2583" s="32"/>
      <c r="T2583" s="32"/>
      <c r="U2583" s="32"/>
      <c r="V2583" s="32">
        <f t="shared" si="6966"/>
        <v>0</v>
      </c>
      <c r="W2583" s="32"/>
      <c r="X2583" s="32"/>
      <c r="Y2583" s="32"/>
      <c r="Z2583" s="32"/>
      <c r="AA2583" s="32"/>
      <c r="AB2583" s="32">
        <v>0</v>
      </c>
      <c r="AC2583" s="33">
        <v>537.02986999999996</v>
      </c>
      <c r="AD2583" s="33">
        <v>537.02986999999996</v>
      </c>
      <c r="AE2583" s="34">
        <f t="shared" si="6933"/>
        <v>100</v>
      </c>
      <c r="AF2583" s="32">
        <v>331.3</v>
      </c>
      <c r="AG2583" s="32">
        <v>0</v>
      </c>
      <c r="AH2583" s="32">
        <v>0</v>
      </c>
      <c r="AI2583" s="32">
        <v>0</v>
      </c>
      <c r="AJ2583" s="32">
        <v>0</v>
      </c>
      <c r="AK2583" s="32">
        <v>-331.3</v>
      </c>
      <c r="AL2583" s="32">
        <f t="shared" si="6934"/>
        <v>0</v>
      </c>
      <c r="AM2583" s="32">
        <f t="shared" si="6935"/>
        <v>0</v>
      </c>
      <c r="AN2583" s="12"/>
    </row>
    <row r="2584" spans="2:40" ht="31.2" hidden="1" customHeight="1" x14ac:dyDescent="0.3">
      <c r="B2584" s="30" t="s">
        <v>849</v>
      </c>
      <c r="C2584" s="30" t="s">
        <v>38</v>
      </c>
      <c r="D2584" s="30" t="s">
        <v>104</v>
      </c>
      <c r="E2584" s="15" t="str">
        <f t="shared" si="6965"/>
        <v>0104</v>
      </c>
      <c r="F2584" s="30" t="s">
        <v>78</v>
      </c>
      <c r="G2584" s="30"/>
      <c r="H2584" s="31" t="s">
        <v>79</v>
      </c>
      <c r="I2584" s="32">
        <f t="shared" ref="I2584:I2589" si="7062">I2585</f>
        <v>0</v>
      </c>
      <c r="J2584" s="32">
        <f t="shared" ref="J2584:J2589" si="7063">J2585</f>
        <v>0</v>
      </c>
      <c r="K2584" s="32">
        <f t="shared" ref="K2584:K2589" si="7064">K2585</f>
        <v>0</v>
      </c>
      <c r="L2584" s="32">
        <f t="shared" ref="L2584:L2589" si="7065">L2585</f>
        <v>0</v>
      </c>
      <c r="M2584" s="32">
        <f t="shared" ref="M2584:M2589" si="7066">M2585</f>
        <v>0</v>
      </c>
      <c r="N2584" s="32">
        <f t="shared" ref="N2584:N2589" si="7067">N2585</f>
        <v>0</v>
      </c>
      <c r="O2584" s="32">
        <f t="shared" ref="O2584:O2589" si="7068">O2585</f>
        <v>0</v>
      </c>
      <c r="P2584" s="32">
        <f t="shared" ref="P2584:P2589" si="7069">P2585</f>
        <v>0</v>
      </c>
      <c r="Q2584" s="32">
        <f t="shared" ref="Q2584:Q2589" si="7070">Q2585</f>
        <v>0</v>
      </c>
      <c r="R2584" s="32">
        <f t="shared" ref="R2584:R2589" si="7071">R2585</f>
        <v>0</v>
      </c>
      <c r="S2584" s="32">
        <f t="shared" ref="S2584:S2589" si="7072">S2585</f>
        <v>0</v>
      </c>
      <c r="T2584" s="32">
        <f t="shared" ref="T2584:T2589" si="7073">T2585</f>
        <v>0</v>
      </c>
      <c r="U2584" s="32">
        <v>0</v>
      </c>
      <c r="V2584" s="32">
        <f t="shared" si="6966"/>
        <v>0</v>
      </c>
      <c r="W2584" s="32">
        <f t="shared" ref="W2584:W2589" si="7074">W2585</f>
        <v>0</v>
      </c>
      <c r="X2584" s="32">
        <f t="shared" ref="X2584:X2589" si="7075">X2585</f>
        <v>0</v>
      </c>
      <c r="Y2584" s="32">
        <f t="shared" ref="Y2584:Y2589" si="7076">Y2585</f>
        <v>0</v>
      </c>
      <c r="Z2584" s="32">
        <f t="shared" ref="Z2584:Z2589" si="7077">Z2585</f>
        <v>0</v>
      </c>
      <c r="AA2584" s="32">
        <f t="shared" ref="AA2584:AA2589" si="7078">AA2585</f>
        <v>0</v>
      </c>
      <c r="AB2584" s="32">
        <f t="shared" ref="AB2584:AB2589" si="7079">AB2585</f>
        <v>0</v>
      </c>
      <c r="AC2584" s="33">
        <f t="shared" ref="AC2584:AC2589" si="7080">AC2585</f>
        <v>0</v>
      </c>
      <c r="AD2584" s="33">
        <f t="shared" ref="AD2584:AD2589" si="7081">AD2585</f>
        <v>0</v>
      </c>
      <c r="AE2584" s="34" t="e">
        <f t="shared" si="6933"/>
        <v>#DIV/0!</v>
      </c>
      <c r="AF2584" s="38">
        <f t="shared" ref="AF2584:AF2589" si="7082">AF2585</f>
        <v>0</v>
      </c>
      <c r="AG2584" s="38">
        <f t="shared" ref="AG2584:AG2589" si="7083">AG2585</f>
        <v>0</v>
      </c>
      <c r="AH2584" s="39">
        <f t="shared" ref="AH2584:AH2589" si="7084">AH2585</f>
        <v>0</v>
      </c>
      <c r="AI2584" s="39">
        <f t="shared" ref="AI2584:AI2589" si="7085">AI2585</f>
        <v>0</v>
      </c>
      <c r="AJ2584" s="39">
        <f t="shared" ref="AJ2584:AJ2589" si="7086">AJ2585</f>
        <v>0</v>
      </c>
      <c r="AK2584" s="39">
        <f t="shared" ref="AK2584:AK2589" si="7087">AK2585</f>
        <v>0</v>
      </c>
      <c r="AL2584" s="36">
        <f t="shared" si="6934"/>
        <v>0</v>
      </c>
      <c r="AM2584" s="36">
        <f t="shared" si="6935"/>
        <v>0</v>
      </c>
      <c r="AN2584" s="37" t="s">
        <v>35</v>
      </c>
    </row>
    <row r="2585" spans="2:40" ht="15.6" hidden="1" customHeight="1" x14ac:dyDescent="0.3">
      <c r="B2585" s="30" t="s">
        <v>849</v>
      </c>
      <c r="C2585" s="30" t="s">
        <v>38</v>
      </c>
      <c r="D2585" s="30" t="s">
        <v>104</v>
      </c>
      <c r="E2585" s="15" t="str">
        <f t="shared" si="6965"/>
        <v>0104</v>
      </c>
      <c r="F2585" s="30" t="s">
        <v>80</v>
      </c>
      <c r="G2585" s="30"/>
      <c r="H2585" s="31" t="s">
        <v>81</v>
      </c>
      <c r="I2585" s="32">
        <f t="shared" si="7062"/>
        <v>0</v>
      </c>
      <c r="J2585" s="32">
        <f t="shared" si="7063"/>
        <v>0</v>
      </c>
      <c r="K2585" s="32">
        <f t="shared" si="7064"/>
        <v>0</v>
      </c>
      <c r="L2585" s="32">
        <f t="shared" si="7065"/>
        <v>0</v>
      </c>
      <c r="M2585" s="32">
        <f t="shared" si="7066"/>
        <v>0</v>
      </c>
      <c r="N2585" s="32">
        <f t="shared" si="7067"/>
        <v>0</v>
      </c>
      <c r="O2585" s="32">
        <f t="shared" si="7068"/>
        <v>0</v>
      </c>
      <c r="P2585" s="32">
        <f t="shared" si="7069"/>
        <v>0</v>
      </c>
      <c r="Q2585" s="32">
        <f t="shared" si="7070"/>
        <v>0</v>
      </c>
      <c r="R2585" s="32">
        <f t="shared" si="7071"/>
        <v>0</v>
      </c>
      <c r="S2585" s="32">
        <f t="shared" si="7072"/>
        <v>0</v>
      </c>
      <c r="T2585" s="32">
        <f t="shared" si="7073"/>
        <v>0</v>
      </c>
      <c r="U2585" s="32">
        <v>0</v>
      </c>
      <c r="V2585" s="32">
        <f t="shared" si="6966"/>
        <v>0</v>
      </c>
      <c r="W2585" s="32">
        <f t="shared" si="7074"/>
        <v>0</v>
      </c>
      <c r="X2585" s="32">
        <f t="shared" si="7075"/>
        <v>0</v>
      </c>
      <c r="Y2585" s="32">
        <f t="shared" si="7076"/>
        <v>0</v>
      </c>
      <c r="Z2585" s="32">
        <f t="shared" si="7077"/>
        <v>0</v>
      </c>
      <c r="AA2585" s="32">
        <f t="shared" si="7078"/>
        <v>0</v>
      </c>
      <c r="AB2585" s="32">
        <f t="shared" si="7079"/>
        <v>0</v>
      </c>
      <c r="AC2585" s="33">
        <f t="shared" si="7080"/>
        <v>0</v>
      </c>
      <c r="AD2585" s="33">
        <f t="shared" si="7081"/>
        <v>0</v>
      </c>
      <c r="AE2585" s="34" t="e">
        <f t="shared" si="6933"/>
        <v>#DIV/0!</v>
      </c>
      <c r="AF2585" s="35">
        <f t="shared" si="7082"/>
        <v>0</v>
      </c>
      <c r="AG2585" s="35">
        <f t="shared" si="7083"/>
        <v>0</v>
      </c>
      <c r="AH2585" s="36">
        <f t="shared" si="7084"/>
        <v>0</v>
      </c>
      <c r="AI2585" s="36">
        <f t="shared" si="7085"/>
        <v>0</v>
      </c>
      <c r="AJ2585" s="36">
        <f t="shared" si="7086"/>
        <v>0</v>
      </c>
      <c r="AK2585" s="36">
        <f t="shared" si="7087"/>
        <v>0</v>
      </c>
      <c r="AL2585" s="36">
        <f t="shared" si="6934"/>
        <v>0</v>
      </c>
      <c r="AM2585" s="36">
        <f t="shared" si="6935"/>
        <v>0</v>
      </c>
      <c r="AN2585" s="37" t="s">
        <v>35</v>
      </c>
    </row>
    <row r="2586" spans="2:40" ht="46.8" hidden="1" customHeight="1" x14ac:dyDescent="0.3">
      <c r="B2586" s="30" t="s">
        <v>849</v>
      </c>
      <c r="C2586" s="30" t="s">
        <v>38</v>
      </c>
      <c r="D2586" s="30" t="s">
        <v>104</v>
      </c>
      <c r="E2586" s="15" t="str">
        <f t="shared" si="6965"/>
        <v>0104</v>
      </c>
      <c r="F2586" s="30" t="s">
        <v>674</v>
      </c>
      <c r="G2586" s="30"/>
      <c r="H2586" s="31" t="s">
        <v>675</v>
      </c>
      <c r="I2586" s="32">
        <f t="shared" si="7062"/>
        <v>0</v>
      </c>
      <c r="J2586" s="32">
        <f t="shared" si="7063"/>
        <v>0</v>
      </c>
      <c r="K2586" s="32">
        <f t="shared" si="7064"/>
        <v>0</v>
      </c>
      <c r="L2586" s="32">
        <f t="shared" si="7065"/>
        <v>0</v>
      </c>
      <c r="M2586" s="32">
        <f t="shared" si="7066"/>
        <v>0</v>
      </c>
      <c r="N2586" s="32">
        <f t="shared" si="7067"/>
        <v>0</v>
      </c>
      <c r="O2586" s="32">
        <f t="shared" si="7068"/>
        <v>0</v>
      </c>
      <c r="P2586" s="32">
        <f t="shared" si="7069"/>
        <v>0</v>
      </c>
      <c r="Q2586" s="32">
        <f t="shared" si="7070"/>
        <v>0</v>
      </c>
      <c r="R2586" s="32">
        <f t="shared" si="7071"/>
        <v>0</v>
      </c>
      <c r="S2586" s="32">
        <f t="shared" si="7072"/>
        <v>0</v>
      </c>
      <c r="T2586" s="32">
        <f t="shared" si="7073"/>
        <v>0</v>
      </c>
      <c r="U2586" s="32">
        <v>0</v>
      </c>
      <c r="V2586" s="32">
        <f t="shared" si="6966"/>
        <v>0</v>
      </c>
      <c r="W2586" s="32">
        <f t="shared" si="7074"/>
        <v>0</v>
      </c>
      <c r="X2586" s="32">
        <f t="shared" si="7075"/>
        <v>0</v>
      </c>
      <c r="Y2586" s="32">
        <f t="shared" si="7076"/>
        <v>0</v>
      </c>
      <c r="Z2586" s="32">
        <f t="shared" si="7077"/>
        <v>0</v>
      </c>
      <c r="AA2586" s="32">
        <f t="shared" si="7078"/>
        <v>0</v>
      </c>
      <c r="AB2586" s="32">
        <f t="shared" si="7079"/>
        <v>0</v>
      </c>
      <c r="AC2586" s="33">
        <f t="shared" si="7080"/>
        <v>0</v>
      </c>
      <c r="AD2586" s="33">
        <f t="shared" si="7081"/>
        <v>0</v>
      </c>
      <c r="AE2586" s="34" t="e">
        <f t="shared" si="6933"/>
        <v>#DIV/0!</v>
      </c>
      <c r="AF2586" s="35">
        <f t="shared" si="7082"/>
        <v>0</v>
      </c>
      <c r="AG2586" s="35">
        <f t="shared" si="7083"/>
        <v>0</v>
      </c>
      <c r="AH2586" s="36">
        <f t="shared" si="7084"/>
        <v>0</v>
      </c>
      <c r="AI2586" s="36">
        <f t="shared" si="7085"/>
        <v>0</v>
      </c>
      <c r="AJ2586" s="36">
        <f t="shared" si="7086"/>
        <v>0</v>
      </c>
      <c r="AK2586" s="36">
        <f t="shared" si="7087"/>
        <v>0</v>
      </c>
      <c r="AL2586" s="36">
        <f t="shared" si="6934"/>
        <v>0</v>
      </c>
      <c r="AM2586" s="36">
        <f t="shared" si="6935"/>
        <v>0</v>
      </c>
      <c r="AN2586" s="37" t="s">
        <v>35</v>
      </c>
    </row>
    <row r="2587" spans="2:40" ht="31.2" hidden="1" customHeight="1" x14ac:dyDescent="0.3">
      <c r="B2587" s="30" t="s">
        <v>849</v>
      </c>
      <c r="C2587" s="30" t="s">
        <v>38</v>
      </c>
      <c r="D2587" s="30" t="s">
        <v>104</v>
      </c>
      <c r="E2587" s="15" t="str">
        <f t="shared" si="6965"/>
        <v>0104</v>
      </c>
      <c r="F2587" s="30" t="s">
        <v>674</v>
      </c>
      <c r="G2587" s="30" t="s">
        <v>50</v>
      </c>
      <c r="H2587" s="31" t="s">
        <v>51</v>
      </c>
      <c r="I2587" s="32">
        <f t="shared" si="7062"/>
        <v>0</v>
      </c>
      <c r="J2587" s="32">
        <f t="shared" si="7063"/>
        <v>0</v>
      </c>
      <c r="K2587" s="32">
        <f t="shared" si="7064"/>
        <v>0</v>
      </c>
      <c r="L2587" s="32">
        <f t="shared" si="7065"/>
        <v>0</v>
      </c>
      <c r="M2587" s="32">
        <f t="shared" si="7066"/>
        <v>0</v>
      </c>
      <c r="N2587" s="32">
        <f t="shared" si="7067"/>
        <v>0</v>
      </c>
      <c r="O2587" s="32">
        <f t="shared" si="7068"/>
        <v>0</v>
      </c>
      <c r="P2587" s="32">
        <f t="shared" si="7069"/>
        <v>0</v>
      </c>
      <c r="Q2587" s="32">
        <f t="shared" si="7070"/>
        <v>0</v>
      </c>
      <c r="R2587" s="32">
        <f t="shared" si="7071"/>
        <v>0</v>
      </c>
      <c r="S2587" s="32">
        <f t="shared" si="7072"/>
        <v>0</v>
      </c>
      <c r="T2587" s="32">
        <f t="shared" si="7073"/>
        <v>0</v>
      </c>
      <c r="U2587" s="32">
        <v>0</v>
      </c>
      <c r="V2587" s="32">
        <f t="shared" si="6966"/>
        <v>0</v>
      </c>
      <c r="W2587" s="32">
        <f t="shared" si="7074"/>
        <v>0</v>
      </c>
      <c r="X2587" s="32">
        <f t="shared" si="7075"/>
        <v>0</v>
      </c>
      <c r="Y2587" s="32">
        <f t="shared" si="7076"/>
        <v>0</v>
      </c>
      <c r="Z2587" s="32">
        <f t="shared" si="7077"/>
        <v>0</v>
      </c>
      <c r="AA2587" s="32">
        <f t="shared" si="7078"/>
        <v>0</v>
      </c>
      <c r="AB2587" s="32">
        <f t="shared" si="7079"/>
        <v>0</v>
      </c>
      <c r="AC2587" s="33">
        <f t="shared" si="7080"/>
        <v>0</v>
      </c>
      <c r="AD2587" s="33">
        <f t="shared" si="7081"/>
        <v>0</v>
      </c>
      <c r="AE2587" s="34" t="e">
        <f t="shared" si="6933"/>
        <v>#DIV/0!</v>
      </c>
      <c r="AF2587" s="35">
        <f t="shared" si="7082"/>
        <v>0</v>
      </c>
      <c r="AG2587" s="35">
        <f t="shared" si="7083"/>
        <v>0</v>
      </c>
      <c r="AH2587" s="36">
        <f t="shared" si="7084"/>
        <v>0</v>
      </c>
      <c r="AI2587" s="36">
        <f t="shared" si="7085"/>
        <v>0</v>
      </c>
      <c r="AJ2587" s="36">
        <f t="shared" si="7086"/>
        <v>0</v>
      </c>
      <c r="AK2587" s="36">
        <f t="shared" si="7087"/>
        <v>0</v>
      </c>
      <c r="AL2587" s="36">
        <f t="shared" si="6934"/>
        <v>0</v>
      </c>
      <c r="AM2587" s="36">
        <f t="shared" si="6935"/>
        <v>0</v>
      </c>
      <c r="AN2587" s="37" t="s">
        <v>35</v>
      </c>
    </row>
    <row r="2588" spans="2:40" ht="31.2" hidden="1" customHeight="1" x14ac:dyDescent="0.3">
      <c r="B2588" s="30" t="s">
        <v>849</v>
      </c>
      <c r="C2588" s="30" t="s">
        <v>38</v>
      </c>
      <c r="D2588" s="30" t="s">
        <v>104</v>
      </c>
      <c r="E2588" s="15" t="str">
        <f t="shared" si="6965"/>
        <v>0104</v>
      </c>
      <c r="F2588" s="30" t="s">
        <v>674</v>
      </c>
      <c r="G2588" s="30" t="s">
        <v>52</v>
      </c>
      <c r="H2588" s="31" t="s">
        <v>53</v>
      </c>
      <c r="I2588" s="32"/>
      <c r="J2588" s="32"/>
      <c r="K2588" s="32"/>
      <c r="L2588" s="32"/>
      <c r="M2588" s="32"/>
      <c r="N2588" s="32"/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2">
        <v>0</v>
      </c>
      <c r="V2588" s="32">
        <f t="shared" si="6966"/>
        <v>0</v>
      </c>
      <c r="W2588" s="32"/>
      <c r="X2588" s="32"/>
      <c r="Y2588" s="32"/>
      <c r="Z2588" s="32"/>
      <c r="AA2588" s="32"/>
      <c r="AB2588" s="32">
        <v>0</v>
      </c>
      <c r="AC2588" s="33">
        <v>0</v>
      </c>
      <c r="AD2588" s="33">
        <v>0</v>
      </c>
      <c r="AE2588" s="34" t="e">
        <f t="shared" si="6933"/>
        <v>#DIV/0!</v>
      </c>
      <c r="AF2588" s="35">
        <v>0</v>
      </c>
      <c r="AG2588" s="35">
        <v>0</v>
      </c>
      <c r="AH2588" s="36">
        <v>0</v>
      </c>
      <c r="AI2588" s="36">
        <v>0</v>
      </c>
      <c r="AJ2588" s="36">
        <v>0</v>
      </c>
      <c r="AK2588" s="36">
        <v>0</v>
      </c>
      <c r="AL2588" s="36">
        <f t="shared" si="6934"/>
        <v>0</v>
      </c>
      <c r="AM2588" s="36">
        <f t="shared" si="6935"/>
        <v>0</v>
      </c>
      <c r="AN2588" s="37" t="s">
        <v>35</v>
      </c>
    </row>
    <row r="2589" spans="2:40" ht="31.2" x14ac:dyDescent="0.3">
      <c r="B2589" s="30" t="s">
        <v>849</v>
      </c>
      <c r="C2589" s="30" t="s">
        <v>38</v>
      </c>
      <c r="D2589" s="30" t="s">
        <v>104</v>
      </c>
      <c r="E2589" s="15" t="str">
        <f t="shared" si="6965"/>
        <v>0104</v>
      </c>
      <c r="F2589" s="30" t="s">
        <v>84</v>
      </c>
      <c r="G2589" s="30"/>
      <c r="H2589" s="31" t="s">
        <v>85</v>
      </c>
      <c r="I2589" s="32">
        <f t="shared" si="7062"/>
        <v>56809.000000000007</v>
      </c>
      <c r="J2589" s="32">
        <f t="shared" si="7063"/>
        <v>56165</v>
      </c>
      <c r="K2589" s="32">
        <f t="shared" si="7064"/>
        <v>56165</v>
      </c>
      <c r="L2589" s="32">
        <f t="shared" si="7065"/>
        <v>0</v>
      </c>
      <c r="M2589" s="32">
        <f t="shared" si="7066"/>
        <v>0</v>
      </c>
      <c r="N2589" s="32">
        <f t="shared" si="7067"/>
        <v>0</v>
      </c>
      <c r="O2589" s="32">
        <f t="shared" si="7068"/>
        <v>0</v>
      </c>
      <c r="P2589" s="32">
        <f t="shared" si="7069"/>
        <v>0</v>
      </c>
      <c r="Q2589" s="32">
        <f t="shared" si="7070"/>
        <v>0</v>
      </c>
      <c r="R2589" s="32">
        <f t="shared" si="7071"/>
        <v>705.2</v>
      </c>
      <c r="S2589" s="32">
        <f t="shared" si="7072"/>
        <v>0</v>
      </c>
      <c r="T2589" s="32">
        <f t="shared" si="7073"/>
        <v>0</v>
      </c>
      <c r="U2589" s="32">
        <v>0</v>
      </c>
      <c r="V2589" s="32">
        <f t="shared" si="6966"/>
        <v>57514.200000000004</v>
      </c>
      <c r="W2589" s="32">
        <f t="shared" si="7074"/>
        <v>0</v>
      </c>
      <c r="X2589" s="32">
        <f t="shared" si="7075"/>
        <v>0</v>
      </c>
      <c r="Y2589" s="32">
        <f t="shared" si="7076"/>
        <v>0</v>
      </c>
      <c r="Z2589" s="32">
        <f t="shared" si="7077"/>
        <v>0</v>
      </c>
      <c r="AA2589" s="32">
        <f t="shared" si="7078"/>
        <v>0</v>
      </c>
      <c r="AB2589" s="32">
        <f t="shared" si="7079"/>
        <v>43046.984430000004</v>
      </c>
      <c r="AC2589" s="33">
        <f t="shared" si="7080"/>
        <v>57324.825000000004</v>
      </c>
      <c r="AD2589" s="33">
        <f t="shared" si="7081"/>
        <v>57324.825000000004</v>
      </c>
      <c r="AE2589" s="34">
        <f t="shared" si="6933"/>
        <v>100</v>
      </c>
      <c r="AF2589" s="32">
        <f t="shared" si="7082"/>
        <v>57324.825000000004</v>
      </c>
      <c r="AG2589" s="32">
        <f t="shared" si="7083"/>
        <v>0</v>
      </c>
      <c r="AH2589" s="32">
        <f t="shared" si="7084"/>
        <v>0</v>
      </c>
      <c r="AI2589" s="32">
        <f t="shared" si="7085"/>
        <v>0</v>
      </c>
      <c r="AJ2589" s="32">
        <f t="shared" si="7086"/>
        <v>0</v>
      </c>
      <c r="AK2589" s="32">
        <f t="shared" si="7087"/>
        <v>0</v>
      </c>
      <c r="AL2589" s="32">
        <f t="shared" si="6934"/>
        <v>57324.825000000004</v>
      </c>
      <c r="AM2589" s="32">
        <f t="shared" si="6935"/>
        <v>189.375</v>
      </c>
    </row>
    <row r="2590" spans="2:40" x14ac:dyDescent="0.3">
      <c r="B2590" s="30" t="s">
        <v>849</v>
      </c>
      <c r="C2590" s="30" t="s">
        <v>38</v>
      </c>
      <c r="D2590" s="30" t="s">
        <v>104</v>
      </c>
      <c r="E2590" s="15" t="str">
        <f t="shared" si="6965"/>
        <v>0104</v>
      </c>
      <c r="F2590" s="30" t="s">
        <v>677</v>
      </c>
      <c r="G2590" s="30"/>
      <c r="H2590" s="31" t="s">
        <v>678</v>
      </c>
      <c r="I2590" s="32">
        <f t="shared" ref="I2590:T2590" si="7088">I2591+I2596</f>
        <v>56809.000000000007</v>
      </c>
      <c r="J2590" s="32">
        <f t="shared" si="7088"/>
        <v>56165</v>
      </c>
      <c r="K2590" s="32">
        <f t="shared" si="7088"/>
        <v>56165</v>
      </c>
      <c r="L2590" s="32">
        <f t="shared" si="7088"/>
        <v>0</v>
      </c>
      <c r="M2590" s="32">
        <f t="shared" si="7088"/>
        <v>0</v>
      </c>
      <c r="N2590" s="32">
        <f t="shared" si="7088"/>
        <v>0</v>
      </c>
      <c r="O2590" s="32">
        <f t="shared" si="7088"/>
        <v>0</v>
      </c>
      <c r="P2590" s="32">
        <f t="shared" si="7088"/>
        <v>0</v>
      </c>
      <c r="Q2590" s="32">
        <f t="shared" si="7088"/>
        <v>0</v>
      </c>
      <c r="R2590" s="32">
        <f t="shared" si="7088"/>
        <v>705.2</v>
      </c>
      <c r="S2590" s="32">
        <f t="shared" si="7088"/>
        <v>0</v>
      </c>
      <c r="T2590" s="32">
        <f t="shared" si="7088"/>
        <v>0</v>
      </c>
      <c r="U2590" s="32">
        <v>0</v>
      </c>
      <c r="V2590" s="32">
        <f t="shared" si="6966"/>
        <v>57514.200000000004</v>
      </c>
      <c r="W2590" s="32">
        <f t="shared" ref="W2590:AD2590" si="7089">W2591+W2596</f>
        <v>0</v>
      </c>
      <c r="X2590" s="32">
        <f t="shared" si="7089"/>
        <v>0</v>
      </c>
      <c r="Y2590" s="32">
        <f t="shared" si="7089"/>
        <v>0</v>
      </c>
      <c r="Z2590" s="32">
        <f t="shared" si="7089"/>
        <v>0</v>
      </c>
      <c r="AA2590" s="32">
        <f t="shared" si="7089"/>
        <v>0</v>
      </c>
      <c r="AB2590" s="32">
        <f t="shared" si="7089"/>
        <v>43046.984430000004</v>
      </c>
      <c r="AC2590" s="33">
        <f t="shared" si="7089"/>
        <v>57324.825000000004</v>
      </c>
      <c r="AD2590" s="33">
        <f t="shared" si="7089"/>
        <v>57324.825000000004</v>
      </c>
      <c r="AE2590" s="34">
        <f t="shared" si="6933"/>
        <v>100</v>
      </c>
      <c r="AF2590" s="32">
        <f t="shared" ref="AF2590:AK2590" si="7090">AF2591+AF2596</f>
        <v>57324.825000000004</v>
      </c>
      <c r="AG2590" s="32">
        <f t="shared" si="7090"/>
        <v>0</v>
      </c>
      <c r="AH2590" s="32">
        <f t="shared" si="7090"/>
        <v>0</v>
      </c>
      <c r="AI2590" s="32">
        <f t="shared" si="7090"/>
        <v>0</v>
      </c>
      <c r="AJ2590" s="32">
        <f t="shared" si="7090"/>
        <v>0</v>
      </c>
      <c r="AK2590" s="32">
        <f t="shared" si="7090"/>
        <v>0</v>
      </c>
      <c r="AL2590" s="32">
        <f t="shared" si="6934"/>
        <v>57324.825000000004</v>
      </c>
      <c r="AM2590" s="32">
        <f t="shared" si="6935"/>
        <v>189.375</v>
      </c>
    </row>
    <row r="2591" spans="2:40" ht="31.2" x14ac:dyDescent="0.3">
      <c r="B2591" s="30" t="s">
        <v>849</v>
      </c>
      <c r="C2591" s="30" t="s">
        <v>38</v>
      </c>
      <c r="D2591" s="30" t="s">
        <v>104</v>
      </c>
      <c r="E2591" s="15" t="str">
        <f t="shared" si="6965"/>
        <v>0104</v>
      </c>
      <c r="F2591" s="30" t="s">
        <v>679</v>
      </c>
      <c r="G2591" s="30"/>
      <c r="H2591" s="31" t="s">
        <v>89</v>
      </c>
      <c r="I2591" s="32">
        <f t="shared" ref="I2591:I2599" si="7091">I2592</f>
        <v>53230.100000000006</v>
      </c>
      <c r="J2591" s="32">
        <f t="shared" ref="J2591:J2599" si="7092">J2592</f>
        <v>52586.1</v>
      </c>
      <c r="K2591" s="32">
        <f t="shared" ref="K2591:K2599" si="7093">K2592</f>
        <v>52586.1</v>
      </c>
      <c r="L2591" s="32">
        <f t="shared" ref="L2591:L2599" si="7094">L2592</f>
        <v>0</v>
      </c>
      <c r="M2591" s="32">
        <f t="shared" ref="M2591:M2599" si="7095">M2592</f>
        <v>0</v>
      </c>
      <c r="N2591" s="32">
        <f t="shared" ref="N2591:N2599" si="7096">N2592</f>
        <v>0</v>
      </c>
      <c r="O2591" s="32">
        <f>O2592+O2594</f>
        <v>0</v>
      </c>
      <c r="P2591" s="32">
        <f>P2592+P2594</f>
        <v>0</v>
      </c>
      <c r="Q2591" s="32">
        <f>Q2592+Q2594</f>
        <v>0</v>
      </c>
      <c r="R2591" s="32">
        <f>R2592+R2594</f>
        <v>705.2</v>
      </c>
      <c r="S2591" s="32">
        <f>S2592+S2594</f>
        <v>0</v>
      </c>
      <c r="T2591" s="32">
        <f t="shared" ref="T2591:T2592" si="7097">T2592</f>
        <v>0</v>
      </c>
      <c r="U2591" s="32">
        <v>0</v>
      </c>
      <c r="V2591" s="32">
        <f t="shared" si="6966"/>
        <v>53935.3</v>
      </c>
      <c r="W2591" s="32">
        <f t="shared" ref="W2591:W2592" si="7098">W2592</f>
        <v>0</v>
      </c>
      <c r="X2591" s="32">
        <f t="shared" ref="X2591:X2592" si="7099">X2592</f>
        <v>0</v>
      </c>
      <c r="Y2591" s="32">
        <f t="shared" ref="Y2591:Y2592" si="7100">Y2592</f>
        <v>0</v>
      </c>
      <c r="Z2591" s="32">
        <f t="shared" ref="Z2591:Z2592" si="7101">Z2592</f>
        <v>0</v>
      </c>
      <c r="AA2591" s="32">
        <f t="shared" ref="AA2591:AA2592" si="7102">AA2592</f>
        <v>0</v>
      </c>
      <c r="AB2591" s="32">
        <f>AB2592+AB2594</f>
        <v>40184.763420000003</v>
      </c>
      <c r="AC2591" s="33">
        <f>AC2592+AC2594</f>
        <v>53844.656600000002</v>
      </c>
      <c r="AD2591" s="33">
        <f>AD2592+AD2594</f>
        <v>53844.656600000002</v>
      </c>
      <c r="AE2591" s="34">
        <f t="shared" si="6933"/>
        <v>100</v>
      </c>
      <c r="AF2591" s="32">
        <f t="shared" ref="AF2591:AK2591" si="7103">AF2592+AF2594</f>
        <v>53771.3</v>
      </c>
      <c r="AG2591" s="32">
        <f t="shared" si="7103"/>
        <v>0</v>
      </c>
      <c r="AH2591" s="32">
        <f t="shared" si="7103"/>
        <v>0</v>
      </c>
      <c r="AI2591" s="32">
        <f t="shared" si="7103"/>
        <v>0</v>
      </c>
      <c r="AJ2591" s="32">
        <f t="shared" si="7103"/>
        <v>0</v>
      </c>
      <c r="AK2591" s="32">
        <f t="shared" si="7103"/>
        <v>0</v>
      </c>
      <c r="AL2591" s="32">
        <f t="shared" si="6934"/>
        <v>53771.3</v>
      </c>
      <c r="AM2591" s="32">
        <f t="shared" si="6935"/>
        <v>164</v>
      </c>
    </row>
    <row r="2592" spans="2:40" ht="78" x14ac:dyDescent="0.3">
      <c r="B2592" s="30" t="s">
        <v>849</v>
      </c>
      <c r="C2592" s="30" t="s">
        <v>38</v>
      </c>
      <c r="D2592" s="30" t="s">
        <v>104</v>
      </c>
      <c r="E2592" s="15" t="str">
        <f t="shared" si="6965"/>
        <v>0104</v>
      </c>
      <c r="F2592" s="30" t="s">
        <v>679</v>
      </c>
      <c r="G2592" s="30" t="s">
        <v>68</v>
      </c>
      <c r="H2592" s="31" t="s">
        <v>69</v>
      </c>
      <c r="I2592" s="32">
        <f t="shared" si="7091"/>
        <v>53230.100000000006</v>
      </c>
      <c r="J2592" s="32">
        <f t="shared" si="7092"/>
        <v>52586.1</v>
      </c>
      <c r="K2592" s="32">
        <f t="shared" si="7093"/>
        <v>52586.1</v>
      </c>
      <c r="L2592" s="32">
        <f t="shared" si="7094"/>
        <v>0</v>
      </c>
      <c r="M2592" s="32">
        <f t="shared" si="7095"/>
        <v>0</v>
      </c>
      <c r="N2592" s="32">
        <f t="shared" si="7096"/>
        <v>0</v>
      </c>
      <c r="O2592" s="32">
        <f>O2593</f>
        <v>0</v>
      </c>
      <c r="P2592" s="32">
        <f>P2593</f>
        <v>0</v>
      </c>
      <c r="Q2592" s="32">
        <f>Q2593</f>
        <v>0</v>
      </c>
      <c r="R2592" s="32">
        <f>R2593</f>
        <v>705.2</v>
      </c>
      <c r="S2592" s="32">
        <f>S2593</f>
        <v>0</v>
      </c>
      <c r="T2592" s="32">
        <f t="shared" si="7097"/>
        <v>0</v>
      </c>
      <c r="U2592" s="32">
        <v>0</v>
      </c>
      <c r="V2592" s="32">
        <f t="shared" si="6966"/>
        <v>53935.3</v>
      </c>
      <c r="W2592" s="32">
        <f t="shared" si="7098"/>
        <v>0</v>
      </c>
      <c r="X2592" s="32">
        <f t="shared" si="7099"/>
        <v>0</v>
      </c>
      <c r="Y2592" s="32">
        <f t="shared" si="7100"/>
        <v>0</v>
      </c>
      <c r="Z2592" s="32">
        <f t="shared" si="7101"/>
        <v>0</v>
      </c>
      <c r="AA2592" s="32">
        <f t="shared" si="7102"/>
        <v>0</v>
      </c>
      <c r="AB2592" s="32">
        <f>AB2593</f>
        <v>40162.14705</v>
      </c>
      <c r="AC2592" s="33">
        <f>AC2593</f>
        <v>53822.040229999999</v>
      </c>
      <c r="AD2592" s="33">
        <f>AD2593</f>
        <v>53822.040229999999</v>
      </c>
      <c r="AE2592" s="34">
        <f t="shared" si="6933"/>
        <v>100</v>
      </c>
      <c r="AF2592" s="32">
        <f t="shared" ref="AF2592:AK2592" si="7104">AF2593</f>
        <v>53748.68363</v>
      </c>
      <c r="AG2592" s="32">
        <f t="shared" si="7104"/>
        <v>0</v>
      </c>
      <c r="AH2592" s="32">
        <f t="shared" si="7104"/>
        <v>0</v>
      </c>
      <c r="AI2592" s="32">
        <f t="shared" si="7104"/>
        <v>0</v>
      </c>
      <c r="AJ2592" s="32">
        <f t="shared" si="7104"/>
        <v>0</v>
      </c>
      <c r="AK2592" s="32">
        <f t="shared" si="7104"/>
        <v>0</v>
      </c>
      <c r="AL2592" s="32">
        <f t="shared" si="6934"/>
        <v>53748.68363</v>
      </c>
      <c r="AM2592" s="32">
        <f t="shared" si="6935"/>
        <v>186.61637000000337</v>
      </c>
    </row>
    <row r="2593" spans="2:40" ht="31.2" x14ac:dyDescent="0.3">
      <c r="B2593" s="30" t="s">
        <v>849</v>
      </c>
      <c r="C2593" s="30" t="s">
        <v>38</v>
      </c>
      <c r="D2593" s="30" t="s">
        <v>104</v>
      </c>
      <c r="E2593" s="15" t="str">
        <f t="shared" si="6965"/>
        <v>0104</v>
      </c>
      <c r="F2593" s="30" t="s">
        <v>679</v>
      </c>
      <c r="G2593" s="30" t="s">
        <v>90</v>
      </c>
      <c r="H2593" s="31" t="s">
        <v>91</v>
      </c>
      <c r="I2593" s="32">
        <v>53230.100000000006</v>
      </c>
      <c r="J2593" s="32">
        <v>52586.1</v>
      </c>
      <c r="K2593" s="32">
        <v>52586.1</v>
      </c>
      <c r="L2593" s="32"/>
      <c r="M2593" s="32"/>
      <c r="N2593" s="32"/>
      <c r="O2593" s="32">
        <v>0</v>
      </c>
      <c r="P2593" s="32">
        <v>0</v>
      </c>
      <c r="Q2593" s="32">
        <v>0</v>
      </c>
      <c r="R2593" s="32">
        <v>705.2</v>
      </c>
      <c r="S2593" s="32">
        <v>0</v>
      </c>
      <c r="T2593" s="32">
        <v>0</v>
      </c>
      <c r="U2593" s="32">
        <v>0</v>
      </c>
      <c r="V2593" s="32">
        <f t="shared" si="6966"/>
        <v>53935.3</v>
      </c>
      <c r="W2593" s="32"/>
      <c r="X2593" s="32"/>
      <c r="Y2593" s="32"/>
      <c r="Z2593" s="32"/>
      <c r="AA2593" s="32"/>
      <c r="AB2593" s="32">
        <v>40162.14705</v>
      </c>
      <c r="AC2593" s="33">
        <v>53822.040229999999</v>
      </c>
      <c r="AD2593" s="33">
        <v>53822.040229999999</v>
      </c>
      <c r="AE2593" s="34">
        <f t="shared" si="6933"/>
        <v>100</v>
      </c>
      <c r="AF2593" s="32">
        <v>53748.68363</v>
      </c>
      <c r="AG2593" s="32">
        <v>0</v>
      </c>
      <c r="AH2593" s="32">
        <v>0</v>
      </c>
      <c r="AI2593" s="32">
        <v>0</v>
      </c>
      <c r="AJ2593" s="32">
        <v>0</v>
      </c>
      <c r="AK2593" s="32">
        <v>0</v>
      </c>
      <c r="AL2593" s="32">
        <f t="shared" si="6934"/>
        <v>53748.68363</v>
      </c>
      <c r="AM2593" s="32">
        <f t="shared" si="6935"/>
        <v>186.61637000000337</v>
      </c>
      <c r="AN2593" s="12"/>
    </row>
    <row r="2594" spans="2:40" x14ac:dyDescent="0.3">
      <c r="B2594" s="30" t="s">
        <v>849</v>
      </c>
      <c r="C2594" s="30" t="s">
        <v>38</v>
      </c>
      <c r="D2594" s="30" t="s">
        <v>104</v>
      </c>
      <c r="E2594" s="15" t="str">
        <f t="shared" si="6965"/>
        <v>0104</v>
      </c>
      <c r="F2594" s="30" t="s">
        <v>679</v>
      </c>
      <c r="G2594" s="30" t="s">
        <v>92</v>
      </c>
      <c r="H2594" s="31" t="s">
        <v>93</v>
      </c>
      <c r="I2594" s="32"/>
      <c r="J2594" s="32"/>
      <c r="K2594" s="32"/>
      <c r="L2594" s="32"/>
      <c r="M2594" s="32"/>
      <c r="N2594" s="32"/>
      <c r="O2594" s="32">
        <f>O2595</f>
        <v>0</v>
      </c>
      <c r="P2594" s="32">
        <f>P2595</f>
        <v>0</v>
      </c>
      <c r="Q2594" s="32">
        <f>Q2595</f>
        <v>0</v>
      </c>
      <c r="R2594" s="32">
        <f>R2595</f>
        <v>0</v>
      </c>
      <c r="S2594" s="32">
        <f>S2595</f>
        <v>0</v>
      </c>
      <c r="T2594" s="32"/>
      <c r="U2594" s="32"/>
      <c r="V2594" s="32">
        <f t="shared" si="6966"/>
        <v>0</v>
      </c>
      <c r="W2594" s="32"/>
      <c r="X2594" s="32"/>
      <c r="Y2594" s="32"/>
      <c r="Z2594" s="32"/>
      <c r="AA2594" s="32"/>
      <c r="AB2594" s="32">
        <f>AB2595</f>
        <v>22.61637</v>
      </c>
      <c r="AC2594" s="33">
        <f>AC2595</f>
        <v>22.61637</v>
      </c>
      <c r="AD2594" s="33">
        <f>AD2595</f>
        <v>22.61637</v>
      </c>
      <c r="AE2594" s="34">
        <f t="shared" si="6933"/>
        <v>100</v>
      </c>
      <c r="AF2594" s="32">
        <f t="shared" ref="AF2594:AK2594" si="7105">AF2595</f>
        <v>22.61637</v>
      </c>
      <c r="AG2594" s="32">
        <f t="shared" si="7105"/>
        <v>0</v>
      </c>
      <c r="AH2594" s="32">
        <f t="shared" si="7105"/>
        <v>0</v>
      </c>
      <c r="AI2594" s="32">
        <f t="shared" si="7105"/>
        <v>0</v>
      </c>
      <c r="AJ2594" s="32">
        <f t="shared" si="7105"/>
        <v>0</v>
      </c>
      <c r="AK2594" s="32">
        <f t="shared" si="7105"/>
        <v>0</v>
      </c>
      <c r="AL2594" s="32">
        <f t="shared" si="6934"/>
        <v>22.61637</v>
      </c>
      <c r="AM2594" s="32">
        <f t="shared" si="6935"/>
        <v>-22.61637</v>
      </c>
      <c r="AN2594" s="12"/>
    </row>
    <row r="2595" spans="2:40" ht="31.2" x14ac:dyDescent="0.3">
      <c r="B2595" s="30" t="s">
        <v>849</v>
      </c>
      <c r="C2595" s="30" t="s">
        <v>38</v>
      </c>
      <c r="D2595" s="30" t="s">
        <v>104</v>
      </c>
      <c r="E2595" s="15" t="str">
        <f t="shared" si="6965"/>
        <v>0104</v>
      </c>
      <c r="F2595" s="30" t="s">
        <v>679</v>
      </c>
      <c r="G2595" s="30" t="s">
        <v>94</v>
      </c>
      <c r="H2595" s="31" t="s">
        <v>95</v>
      </c>
      <c r="I2595" s="32"/>
      <c r="J2595" s="32"/>
      <c r="K2595" s="32"/>
      <c r="L2595" s="32"/>
      <c r="M2595" s="32"/>
      <c r="N2595" s="32"/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/>
      <c r="U2595" s="32"/>
      <c r="V2595" s="32">
        <f t="shared" si="6966"/>
        <v>0</v>
      </c>
      <c r="W2595" s="32"/>
      <c r="X2595" s="32"/>
      <c r="Y2595" s="32"/>
      <c r="Z2595" s="32"/>
      <c r="AA2595" s="32"/>
      <c r="AB2595" s="32">
        <v>22.61637</v>
      </c>
      <c r="AC2595" s="33">
        <v>22.61637</v>
      </c>
      <c r="AD2595" s="33">
        <v>22.61637</v>
      </c>
      <c r="AE2595" s="34">
        <f t="shared" si="6933"/>
        <v>100</v>
      </c>
      <c r="AF2595" s="32">
        <v>22.61637</v>
      </c>
      <c r="AG2595" s="32">
        <v>0</v>
      </c>
      <c r="AH2595" s="32">
        <v>0</v>
      </c>
      <c r="AI2595" s="32">
        <v>0</v>
      </c>
      <c r="AJ2595" s="32">
        <v>0</v>
      </c>
      <c r="AK2595" s="32">
        <v>0</v>
      </c>
      <c r="AL2595" s="32">
        <f t="shared" si="6934"/>
        <v>22.61637</v>
      </c>
      <c r="AM2595" s="32">
        <f t="shared" si="6935"/>
        <v>-22.61637</v>
      </c>
      <c r="AN2595" s="12"/>
    </row>
    <row r="2596" spans="2:40" ht="31.2" x14ac:dyDescent="0.3">
      <c r="B2596" s="30" t="s">
        <v>849</v>
      </c>
      <c r="C2596" s="30" t="s">
        <v>38</v>
      </c>
      <c r="D2596" s="30" t="s">
        <v>104</v>
      </c>
      <c r="E2596" s="15" t="str">
        <f t="shared" si="6965"/>
        <v>0104</v>
      </c>
      <c r="F2596" s="30" t="s">
        <v>680</v>
      </c>
      <c r="G2596" s="30"/>
      <c r="H2596" s="31" t="s">
        <v>97</v>
      </c>
      <c r="I2596" s="32">
        <f t="shared" ref="I2596:N2596" si="7106">I2599</f>
        <v>3578.9</v>
      </c>
      <c r="J2596" s="32">
        <f t="shared" si="7106"/>
        <v>3578.9</v>
      </c>
      <c r="K2596" s="32">
        <f t="shared" si="7106"/>
        <v>3578.9</v>
      </c>
      <c r="L2596" s="32">
        <f t="shared" si="7106"/>
        <v>0</v>
      </c>
      <c r="M2596" s="32">
        <f t="shared" si="7106"/>
        <v>0</v>
      </c>
      <c r="N2596" s="32">
        <f t="shared" si="7106"/>
        <v>0</v>
      </c>
      <c r="O2596" s="32">
        <f>O2599+O2597</f>
        <v>0</v>
      </c>
      <c r="P2596" s="32">
        <f>P2599</f>
        <v>0</v>
      </c>
      <c r="Q2596" s="32">
        <f>Q2599</f>
        <v>0</v>
      </c>
      <c r="R2596" s="32">
        <f>R2599</f>
        <v>0</v>
      </c>
      <c r="S2596" s="32">
        <f>S2599</f>
        <v>0</v>
      </c>
      <c r="T2596" s="32">
        <f>T2599</f>
        <v>0</v>
      </c>
      <c r="U2596" s="32">
        <v>0</v>
      </c>
      <c r="V2596" s="32">
        <f t="shared" si="6966"/>
        <v>3578.9</v>
      </c>
      <c r="W2596" s="32">
        <f>W2599</f>
        <v>0</v>
      </c>
      <c r="X2596" s="32">
        <f>X2599</f>
        <v>0</v>
      </c>
      <c r="Y2596" s="32">
        <f>Y2599</f>
        <v>0</v>
      </c>
      <c r="Z2596" s="32">
        <f>Z2599</f>
        <v>0</v>
      </c>
      <c r="AA2596" s="32">
        <f>AA2599</f>
        <v>0</v>
      </c>
      <c r="AB2596" s="32">
        <f>AB2599+AB2597</f>
        <v>2862.2210100000002</v>
      </c>
      <c r="AC2596" s="33">
        <f>AC2599+AC2597</f>
        <v>3480.1684</v>
      </c>
      <c r="AD2596" s="33">
        <f>AD2599+AD2597</f>
        <v>3480.1684</v>
      </c>
      <c r="AE2596" s="34">
        <f t="shared" si="6933"/>
        <v>100</v>
      </c>
      <c r="AF2596" s="32">
        <f t="shared" ref="AF2596:AK2596" si="7107">AF2599+AF2597</f>
        <v>3553.5250000000001</v>
      </c>
      <c r="AG2596" s="32">
        <f t="shared" si="7107"/>
        <v>0</v>
      </c>
      <c r="AH2596" s="32">
        <f t="shared" si="7107"/>
        <v>0</v>
      </c>
      <c r="AI2596" s="32">
        <f t="shared" si="7107"/>
        <v>0</v>
      </c>
      <c r="AJ2596" s="32">
        <f t="shared" si="7107"/>
        <v>0</v>
      </c>
      <c r="AK2596" s="32">
        <f t="shared" si="7107"/>
        <v>0</v>
      </c>
      <c r="AL2596" s="32">
        <f t="shared" si="6934"/>
        <v>3553.5250000000001</v>
      </c>
      <c r="AM2596" s="32">
        <f t="shared" si="6935"/>
        <v>25.375</v>
      </c>
    </row>
    <row r="2597" spans="2:40" ht="78" x14ac:dyDescent="0.3">
      <c r="B2597" s="30" t="s">
        <v>849</v>
      </c>
      <c r="C2597" s="30" t="s">
        <v>38</v>
      </c>
      <c r="D2597" s="30" t="s">
        <v>104</v>
      </c>
      <c r="E2597" s="15" t="str">
        <f t="shared" si="6965"/>
        <v>0104</v>
      </c>
      <c r="F2597" s="30" t="s">
        <v>680</v>
      </c>
      <c r="G2597" s="30" t="s">
        <v>68</v>
      </c>
      <c r="H2597" s="31" t="s">
        <v>69</v>
      </c>
      <c r="I2597" s="32"/>
      <c r="J2597" s="32"/>
      <c r="K2597" s="32"/>
      <c r="L2597" s="32"/>
      <c r="M2597" s="32"/>
      <c r="N2597" s="32"/>
      <c r="O2597" s="32">
        <f>O2598</f>
        <v>0</v>
      </c>
      <c r="P2597" s="32"/>
      <c r="Q2597" s="32"/>
      <c r="R2597" s="32"/>
      <c r="S2597" s="32"/>
      <c r="T2597" s="32"/>
      <c r="U2597" s="32"/>
      <c r="V2597" s="32">
        <f t="shared" si="6966"/>
        <v>0</v>
      </c>
      <c r="W2597" s="32"/>
      <c r="X2597" s="32"/>
      <c r="Y2597" s="32"/>
      <c r="Z2597" s="32"/>
      <c r="AA2597" s="32"/>
      <c r="AB2597" s="32">
        <f>AB2598</f>
        <v>18.3</v>
      </c>
      <c r="AC2597" s="33">
        <f>AC2598</f>
        <v>18.3</v>
      </c>
      <c r="AD2597" s="33">
        <f>AD2598</f>
        <v>18.3</v>
      </c>
      <c r="AE2597" s="34">
        <f t="shared" si="6933"/>
        <v>100</v>
      </c>
      <c r="AF2597" s="32">
        <f t="shared" ref="AF2597:AK2597" si="7108">AF2598</f>
        <v>18.3</v>
      </c>
      <c r="AG2597" s="32">
        <f t="shared" si="7108"/>
        <v>0</v>
      </c>
      <c r="AH2597" s="32">
        <f t="shared" si="7108"/>
        <v>0</v>
      </c>
      <c r="AI2597" s="32">
        <f t="shared" si="7108"/>
        <v>0</v>
      </c>
      <c r="AJ2597" s="32">
        <f t="shared" si="7108"/>
        <v>0</v>
      </c>
      <c r="AK2597" s="32">
        <f t="shared" si="7108"/>
        <v>0</v>
      </c>
      <c r="AL2597" s="32">
        <f t="shared" si="6934"/>
        <v>18.3</v>
      </c>
      <c r="AM2597" s="32">
        <f t="shared" si="6935"/>
        <v>-18.3</v>
      </c>
    </row>
    <row r="2598" spans="2:40" ht="31.2" x14ac:dyDescent="0.3">
      <c r="B2598" s="30" t="s">
        <v>849</v>
      </c>
      <c r="C2598" s="30" t="s">
        <v>38</v>
      </c>
      <c r="D2598" s="30" t="s">
        <v>104</v>
      </c>
      <c r="E2598" s="15" t="str">
        <f t="shared" si="6965"/>
        <v>0104</v>
      </c>
      <c r="F2598" s="30" t="s">
        <v>680</v>
      </c>
      <c r="G2598" s="30" t="s">
        <v>90</v>
      </c>
      <c r="H2598" s="31" t="s">
        <v>91</v>
      </c>
      <c r="I2598" s="32"/>
      <c r="J2598" s="32"/>
      <c r="K2598" s="32"/>
      <c r="L2598" s="32"/>
      <c r="M2598" s="32"/>
      <c r="N2598" s="32"/>
      <c r="O2598" s="32">
        <v>0</v>
      </c>
      <c r="P2598" s="32"/>
      <c r="Q2598" s="32"/>
      <c r="R2598" s="32"/>
      <c r="S2598" s="32"/>
      <c r="T2598" s="32"/>
      <c r="U2598" s="32"/>
      <c r="V2598" s="32">
        <f t="shared" si="6966"/>
        <v>0</v>
      </c>
      <c r="W2598" s="32"/>
      <c r="X2598" s="32"/>
      <c r="Y2598" s="32"/>
      <c r="Z2598" s="32"/>
      <c r="AA2598" s="32"/>
      <c r="AB2598" s="32">
        <v>18.3</v>
      </c>
      <c r="AC2598" s="33">
        <v>18.3</v>
      </c>
      <c r="AD2598" s="33">
        <v>18.3</v>
      </c>
      <c r="AE2598" s="34">
        <f t="shared" si="6933"/>
        <v>100</v>
      </c>
      <c r="AF2598" s="32">
        <v>18.3</v>
      </c>
      <c r="AG2598" s="32">
        <v>0</v>
      </c>
      <c r="AH2598" s="32">
        <v>0</v>
      </c>
      <c r="AI2598" s="32">
        <v>0</v>
      </c>
      <c r="AJ2598" s="32">
        <v>0</v>
      </c>
      <c r="AK2598" s="32">
        <v>0</v>
      </c>
      <c r="AL2598" s="32">
        <f t="shared" si="6934"/>
        <v>18.3</v>
      </c>
      <c r="AM2598" s="32">
        <f t="shared" si="6935"/>
        <v>-18.3</v>
      </c>
    </row>
    <row r="2599" spans="2:40" ht="31.2" x14ac:dyDescent="0.3">
      <c r="B2599" s="30" t="s">
        <v>849</v>
      </c>
      <c r="C2599" s="30" t="s">
        <v>38</v>
      </c>
      <c r="D2599" s="30" t="s">
        <v>104</v>
      </c>
      <c r="E2599" s="15" t="str">
        <f t="shared" si="6965"/>
        <v>0104</v>
      </c>
      <c r="F2599" s="30" t="s">
        <v>680</v>
      </c>
      <c r="G2599" s="30" t="s">
        <v>50</v>
      </c>
      <c r="H2599" s="31" t="s">
        <v>51</v>
      </c>
      <c r="I2599" s="32">
        <f t="shared" si="7091"/>
        <v>3578.9</v>
      </c>
      <c r="J2599" s="32">
        <f t="shared" si="7092"/>
        <v>3578.9</v>
      </c>
      <c r="K2599" s="32">
        <f t="shared" si="7093"/>
        <v>3578.9</v>
      </c>
      <c r="L2599" s="32">
        <f t="shared" si="7094"/>
        <v>0</v>
      </c>
      <c r="M2599" s="32">
        <f t="shared" si="7095"/>
        <v>0</v>
      </c>
      <c r="N2599" s="32">
        <f t="shared" si="7096"/>
        <v>0</v>
      </c>
      <c r="O2599" s="32">
        <f t="shared" ref="O2599:T2599" si="7109">O2600</f>
        <v>0</v>
      </c>
      <c r="P2599" s="32">
        <f t="shared" si="7109"/>
        <v>0</v>
      </c>
      <c r="Q2599" s="32">
        <f t="shared" si="7109"/>
        <v>0</v>
      </c>
      <c r="R2599" s="32">
        <f t="shared" si="7109"/>
        <v>0</v>
      </c>
      <c r="S2599" s="32">
        <f t="shared" si="7109"/>
        <v>0</v>
      </c>
      <c r="T2599" s="32">
        <f t="shared" si="7109"/>
        <v>0</v>
      </c>
      <c r="U2599" s="32">
        <v>0</v>
      </c>
      <c r="V2599" s="32">
        <f t="shared" si="6966"/>
        <v>3578.9</v>
      </c>
      <c r="W2599" s="32">
        <f t="shared" ref="W2599:AD2599" si="7110">W2600</f>
        <v>0</v>
      </c>
      <c r="X2599" s="32">
        <f t="shared" si="7110"/>
        <v>0</v>
      </c>
      <c r="Y2599" s="32">
        <f t="shared" si="7110"/>
        <v>0</v>
      </c>
      <c r="Z2599" s="32">
        <f t="shared" si="7110"/>
        <v>0</v>
      </c>
      <c r="AA2599" s="32">
        <f t="shared" si="7110"/>
        <v>0</v>
      </c>
      <c r="AB2599" s="32">
        <f t="shared" si="7110"/>
        <v>2843.92101</v>
      </c>
      <c r="AC2599" s="33">
        <f t="shared" si="7110"/>
        <v>3461.8683999999998</v>
      </c>
      <c r="AD2599" s="33">
        <f t="shared" si="7110"/>
        <v>3461.8683999999998</v>
      </c>
      <c r="AE2599" s="34">
        <f t="shared" si="6933"/>
        <v>100</v>
      </c>
      <c r="AF2599" s="32">
        <f t="shared" ref="AF2599:AK2599" si="7111">AF2600</f>
        <v>3535.2249999999999</v>
      </c>
      <c r="AG2599" s="32">
        <f t="shared" si="7111"/>
        <v>0</v>
      </c>
      <c r="AH2599" s="32">
        <f t="shared" si="7111"/>
        <v>0</v>
      </c>
      <c r="AI2599" s="32">
        <f t="shared" si="7111"/>
        <v>0</v>
      </c>
      <c r="AJ2599" s="32">
        <f t="shared" si="7111"/>
        <v>0</v>
      </c>
      <c r="AK2599" s="32">
        <f t="shared" si="7111"/>
        <v>0</v>
      </c>
      <c r="AL2599" s="32">
        <f t="shared" si="6934"/>
        <v>3535.2249999999999</v>
      </c>
      <c r="AM2599" s="32">
        <f t="shared" si="6935"/>
        <v>43.675000000000182</v>
      </c>
    </row>
    <row r="2600" spans="2:40" ht="31.2" x14ac:dyDescent="0.3">
      <c r="B2600" s="30" t="s">
        <v>849</v>
      </c>
      <c r="C2600" s="30" t="s">
        <v>38</v>
      </c>
      <c r="D2600" s="30" t="s">
        <v>104</v>
      </c>
      <c r="E2600" s="15" t="str">
        <f t="shared" si="6965"/>
        <v>0104</v>
      </c>
      <c r="F2600" s="30" t="s">
        <v>680</v>
      </c>
      <c r="G2600" s="30" t="s">
        <v>52</v>
      </c>
      <c r="H2600" s="31" t="s">
        <v>53</v>
      </c>
      <c r="I2600" s="32">
        <v>3578.9</v>
      </c>
      <c r="J2600" s="32">
        <v>3578.9</v>
      </c>
      <c r="K2600" s="32">
        <v>3578.9</v>
      </c>
      <c r="L2600" s="32"/>
      <c r="M2600" s="32"/>
      <c r="N2600" s="32"/>
      <c r="O2600" s="32">
        <v>0</v>
      </c>
      <c r="P2600" s="32">
        <v>0</v>
      </c>
      <c r="Q2600" s="32">
        <v>0</v>
      </c>
      <c r="R2600" s="32">
        <v>0</v>
      </c>
      <c r="S2600" s="32">
        <v>0</v>
      </c>
      <c r="T2600" s="32">
        <v>0</v>
      </c>
      <c r="U2600" s="32">
        <v>0</v>
      </c>
      <c r="V2600" s="32">
        <f t="shared" si="6966"/>
        <v>3578.9</v>
      </c>
      <c r="W2600" s="32"/>
      <c r="X2600" s="32"/>
      <c r="Y2600" s="32"/>
      <c r="Z2600" s="32"/>
      <c r="AA2600" s="32"/>
      <c r="AB2600" s="32">
        <v>2843.92101</v>
      </c>
      <c r="AC2600" s="33">
        <v>3461.8683999999998</v>
      </c>
      <c r="AD2600" s="33">
        <v>3461.8683999999998</v>
      </c>
      <c r="AE2600" s="34">
        <f t="shared" si="6933"/>
        <v>100</v>
      </c>
      <c r="AF2600" s="32">
        <v>3535.2249999999999</v>
      </c>
      <c r="AG2600" s="32">
        <v>0</v>
      </c>
      <c r="AH2600" s="32">
        <v>0</v>
      </c>
      <c r="AI2600" s="32">
        <v>0</v>
      </c>
      <c r="AJ2600" s="32">
        <v>0</v>
      </c>
      <c r="AK2600" s="32">
        <v>0</v>
      </c>
      <c r="AL2600" s="32">
        <f t="shared" si="6934"/>
        <v>3535.2249999999999</v>
      </c>
      <c r="AM2600" s="32">
        <f t="shared" si="6935"/>
        <v>43.675000000000182</v>
      </c>
      <c r="AN2600" s="12"/>
    </row>
    <row r="2601" spans="2:40" s="22" customFormat="1" x14ac:dyDescent="0.3">
      <c r="B2601" s="23" t="s">
        <v>849</v>
      </c>
      <c r="C2601" s="23" t="s">
        <v>38</v>
      </c>
      <c r="D2601" s="23" t="s">
        <v>40</v>
      </c>
      <c r="E2601" s="24" t="str">
        <f t="shared" si="6965"/>
        <v>0113</v>
      </c>
      <c r="F2601" s="23"/>
      <c r="G2601" s="23"/>
      <c r="H2601" s="25" t="s">
        <v>41</v>
      </c>
      <c r="I2601" s="26">
        <f t="shared" ref="I2601:N2601" si="7112">I2602+I2635</f>
        <v>13340.399999999998</v>
      </c>
      <c r="J2601" s="26">
        <f t="shared" si="7112"/>
        <v>13340.399999999998</v>
      </c>
      <c r="K2601" s="26">
        <f t="shared" si="7112"/>
        <v>13340.399999999998</v>
      </c>
      <c r="L2601" s="26">
        <f t="shared" si="7112"/>
        <v>2803.7000000000003</v>
      </c>
      <c r="M2601" s="26">
        <f t="shared" si="7112"/>
        <v>3003.1</v>
      </c>
      <c r="N2601" s="26">
        <f t="shared" si="7112"/>
        <v>3210.4</v>
      </c>
      <c r="O2601" s="26">
        <f>O2602+O2635+O2639</f>
        <v>0</v>
      </c>
      <c r="P2601" s="26">
        <f>P2602+P2635+P2639</f>
        <v>0</v>
      </c>
      <c r="Q2601" s="26">
        <f>Q2602+Q2635+Q2639</f>
        <v>-154.21899999999999</v>
      </c>
      <c r="R2601" s="26">
        <f>R2602+R2635+R2639</f>
        <v>-61.117000000000189</v>
      </c>
      <c r="S2601" s="26">
        <f>S2602+S2635+S2639</f>
        <v>0</v>
      </c>
      <c r="T2601" s="26">
        <f>T2602+T2635</f>
        <v>0</v>
      </c>
      <c r="U2601" s="26">
        <v>35.057000000000002</v>
      </c>
      <c r="V2601" s="26">
        <f t="shared" si="6966"/>
        <v>15963.821</v>
      </c>
      <c r="W2601" s="26">
        <f>W2602+W2635</f>
        <v>35.057000000000002</v>
      </c>
      <c r="X2601" s="26">
        <f>X2602+X2635</f>
        <v>0</v>
      </c>
      <c r="Y2601" s="26">
        <f>Y2602+Y2635</f>
        <v>0</v>
      </c>
      <c r="Z2601" s="26">
        <f>Z2602+Z2635</f>
        <v>0</v>
      </c>
      <c r="AA2601" s="26">
        <f>AA2602+AA2635</f>
        <v>0</v>
      </c>
      <c r="AB2601" s="26">
        <f>AB2602+AB2635+AB2639</f>
        <v>13675.146159999998</v>
      </c>
      <c r="AC2601" s="27">
        <f>AC2602+AC2635+AC2639</f>
        <v>19341.494529999996</v>
      </c>
      <c r="AD2601" s="27">
        <f>AD2602+AD2635+AD2639</f>
        <v>19213.546999999999</v>
      </c>
      <c r="AE2601" s="28">
        <f t="shared" si="6933"/>
        <v>99.338481678333892</v>
      </c>
      <c r="AF2601" s="26">
        <f t="shared" ref="AF2601:AK2601" si="7113">AF2602+AF2635+AF2639</f>
        <v>18306.628380000002</v>
      </c>
      <c r="AG2601" s="26">
        <f t="shared" si="7113"/>
        <v>0</v>
      </c>
      <c r="AH2601" s="26">
        <f t="shared" si="7113"/>
        <v>0</v>
      </c>
      <c r="AI2601" s="26">
        <f t="shared" si="7113"/>
        <v>0</v>
      </c>
      <c r="AJ2601" s="26">
        <f t="shared" si="7113"/>
        <v>0</v>
      </c>
      <c r="AK2601" s="26">
        <f t="shared" si="7113"/>
        <v>0</v>
      </c>
      <c r="AL2601" s="26">
        <f t="shared" si="6934"/>
        <v>18306.628380000002</v>
      </c>
      <c r="AM2601" s="26">
        <f t="shared" si="6935"/>
        <v>-2342.807380000002</v>
      </c>
      <c r="AN2601" s="29"/>
    </row>
    <row r="2602" spans="2:40" x14ac:dyDescent="0.3">
      <c r="B2602" s="30" t="s">
        <v>849</v>
      </c>
      <c r="C2602" s="30" t="s">
        <v>38</v>
      </c>
      <c r="D2602" s="30" t="s">
        <v>40</v>
      </c>
      <c r="E2602" s="15" t="str">
        <f t="shared" si="6965"/>
        <v>0113</v>
      </c>
      <c r="F2602" s="30" t="s">
        <v>334</v>
      </c>
      <c r="G2602" s="30"/>
      <c r="H2602" s="31" t="s">
        <v>335</v>
      </c>
      <c r="I2602" s="32">
        <f t="shared" ref="I2602:T2602" si="7114">I2603+I2627</f>
        <v>13340.399999999998</v>
      </c>
      <c r="J2602" s="32">
        <f t="shared" si="7114"/>
        <v>13340.399999999998</v>
      </c>
      <c r="K2602" s="32">
        <f t="shared" si="7114"/>
        <v>13340.399999999998</v>
      </c>
      <c r="L2602" s="32">
        <f t="shared" si="7114"/>
        <v>2803.7000000000003</v>
      </c>
      <c r="M2602" s="32">
        <f t="shared" si="7114"/>
        <v>3003.1</v>
      </c>
      <c r="N2602" s="32">
        <f t="shared" si="7114"/>
        <v>3210.4</v>
      </c>
      <c r="O2602" s="32">
        <f t="shared" si="7114"/>
        <v>0</v>
      </c>
      <c r="P2602" s="32">
        <f t="shared" si="7114"/>
        <v>0</v>
      </c>
      <c r="Q2602" s="32">
        <f t="shared" si="7114"/>
        <v>-154.21899999999999</v>
      </c>
      <c r="R2602" s="32">
        <f t="shared" si="7114"/>
        <v>-61.117000000000189</v>
      </c>
      <c r="S2602" s="32">
        <f t="shared" si="7114"/>
        <v>0</v>
      </c>
      <c r="T2602" s="32">
        <f t="shared" si="7114"/>
        <v>0</v>
      </c>
      <c r="U2602" s="32">
        <v>0</v>
      </c>
      <c r="V2602" s="32">
        <f t="shared" si="6966"/>
        <v>15928.763999999999</v>
      </c>
      <c r="W2602" s="32">
        <f t="shared" ref="W2602:AD2602" si="7115">W2603+W2627</f>
        <v>0</v>
      </c>
      <c r="X2602" s="32">
        <f t="shared" si="7115"/>
        <v>0</v>
      </c>
      <c r="Y2602" s="32">
        <f t="shared" si="7115"/>
        <v>0</v>
      </c>
      <c r="Z2602" s="32">
        <f t="shared" si="7115"/>
        <v>0</v>
      </c>
      <c r="AA2602" s="32">
        <f t="shared" si="7115"/>
        <v>0</v>
      </c>
      <c r="AB2602" s="32">
        <f t="shared" si="7115"/>
        <v>12577.407909999998</v>
      </c>
      <c r="AC2602" s="33">
        <f t="shared" si="7115"/>
        <v>16663.957289999998</v>
      </c>
      <c r="AD2602" s="33">
        <f t="shared" si="7115"/>
        <v>16663.9316</v>
      </c>
      <c r="AE2602" s="34">
        <f t="shared" ref="AE2602:AE2665" si="7116">AD2602/AC2602*100</f>
        <v>99.99984583493854</v>
      </c>
      <c r="AF2602" s="32">
        <f t="shared" ref="AF2602:AK2602" si="7117">AF2603+AF2627</f>
        <v>16912.482380000001</v>
      </c>
      <c r="AG2602" s="32">
        <f t="shared" si="7117"/>
        <v>0</v>
      </c>
      <c r="AH2602" s="32">
        <f t="shared" si="7117"/>
        <v>0</v>
      </c>
      <c r="AI2602" s="32">
        <f t="shared" si="7117"/>
        <v>0</v>
      </c>
      <c r="AJ2602" s="32">
        <f t="shared" si="7117"/>
        <v>0</v>
      </c>
      <c r="AK2602" s="32">
        <f t="shared" si="7117"/>
        <v>0</v>
      </c>
      <c r="AL2602" s="32">
        <f t="shared" ref="AL2602:AL2665" si="7118">AF2602+AH2602+AK2602+AI2602+AJ2602+AG2602</f>
        <v>16912.482380000001</v>
      </c>
      <c r="AM2602" s="32">
        <f t="shared" ref="AM2602:AM2665" si="7119">V2602-AL2602</f>
        <v>-983.71838000000207</v>
      </c>
    </row>
    <row r="2603" spans="2:40" ht="31.2" x14ac:dyDescent="0.3">
      <c r="B2603" s="30" t="s">
        <v>849</v>
      </c>
      <c r="C2603" s="30" t="s">
        <v>38</v>
      </c>
      <c r="D2603" s="30" t="s">
        <v>40</v>
      </c>
      <c r="E2603" s="15" t="str">
        <f t="shared" si="6965"/>
        <v>0113</v>
      </c>
      <c r="F2603" s="30" t="s">
        <v>336</v>
      </c>
      <c r="G2603" s="30"/>
      <c r="H2603" s="31" t="s">
        <v>337</v>
      </c>
      <c r="I2603" s="32">
        <f t="shared" ref="I2603:T2603" si="7120">I2604+I2617+I2621</f>
        <v>13340.399999999998</v>
      </c>
      <c r="J2603" s="32">
        <f t="shared" si="7120"/>
        <v>13340.399999999998</v>
      </c>
      <c r="K2603" s="32">
        <f t="shared" si="7120"/>
        <v>13340.399999999998</v>
      </c>
      <c r="L2603" s="32">
        <f t="shared" si="7120"/>
        <v>2803.7000000000003</v>
      </c>
      <c r="M2603" s="32">
        <f t="shared" si="7120"/>
        <v>3003.1</v>
      </c>
      <c r="N2603" s="32">
        <f t="shared" si="7120"/>
        <v>3210.4</v>
      </c>
      <c r="O2603" s="32">
        <f t="shared" si="7120"/>
        <v>0</v>
      </c>
      <c r="P2603" s="32">
        <f t="shared" si="7120"/>
        <v>0</v>
      </c>
      <c r="Q2603" s="32">
        <f t="shared" si="7120"/>
        <v>-154.21899999999999</v>
      </c>
      <c r="R2603" s="32">
        <f t="shared" si="7120"/>
        <v>-61.117000000000189</v>
      </c>
      <c r="S2603" s="32">
        <f t="shared" si="7120"/>
        <v>0</v>
      </c>
      <c r="T2603" s="32">
        <f t="shared" si="7120"/>
        <v>0</v>
      </c>
      <c r="U2603" s="32">
        <v>0</v>
      </c>
      <c r="V2603" s="32">
        <f t="shared" si="6966"/>
        <v>15928.763999999999</v>
      </c>
      <c r="W2603" s="32">
        <f t="shared" ref="W2603:AD2603" si="7121">W2604+W2617+W2621</f>
        <v>0</v>
      </c>
      <c r="X2603" s="32">
        <f t="shared" si="7121"/>
        <v>0</v>
      </c>
      <c r="Y2603" s="32">
        <f t="shared" si="7121"/>
        <v>0</v>
      </c>
      <c r="Z2603" s="32">
        <f t="shared" si="7121"/>
        <v>0</v>
      </c>
      <c r="AA2603" s="32">
        <f t="shared" si="7121"/>
        <v>0</v>
      </c>
      <c r="AB2603" s="32">
        <f t="shared" si="7121"/>
        <v>12577.407909999998</v>
      </c>
      <c r="AC2603" s="33">
        <f t="shared" si="7121"/>
        <v>16663.957289999998</v>
      </c>
      <c r="AD2603" s="33">
        <f t="shared" si="7121"/>
        <v>16663.9316</v>
      </c>
      <c r="AE2603" s="34">
        <f t="shared" si="7116"/>
        <v>99.99984583493854</v>
      </c>
      <c r="AF2603" s="32">
        <f t="shared" ref="AF2603:AK2603" si="7122">AF2604+AF2617+AF2621</f>
        <v>16912.482380000001</v>
      </c>
      <c r="AG2603" s="32">
        <f t="shared" si="7122"/>
        <v>0</v>
      </c>
      <c r="AH2603" s="32">
        <f t="shared" si="7122"/>
        <v>0</v>
      </c>
      <c r="AI2603" s="32">
        <f t="shared" si="7122"/>
        <v>0</v>
      </c>
      <c r="AJ2603" s="32">
        <f t="shared" si="7122"/>
        <v>0</v>
      </c>
      <c r="AK2603" s="32">
        <f t="shared" si="7122"/>
        <v>0</v>
      </c>
      <c r="AL2603" s="32">
        <f t="shared" si="7118"/>
        <v>16912.482380000001</v>
      </c>
      <c r="AM2603" s="32">
        <f t="shared" si="7119"/>
        <v>-983.71838000000207</v>
      </c>
    </row>
    <row r="2604" spans="2:40" ht="62.4" x14ac:dyDescent="0.3">
      <c r="B2604" s="30" t="s">
        <v>849</v>
      </c>
      <c r="C2604" s="30" t="s">
        <v>38</v>
      </c>
      <c r="D2604" s="30" t="s">
        <v>40</v>
      </c>
      <c r="E2604" s="15" t="str">
        <f t="shared" si="6965"/>
        <v>0113</v>
      </c>
      <c r="F2604" s="30" t="s">
        <v>338</v>
      </c>
      <c r="G2604" s="30"/>
      <c r="H2604" s="31" t="s">
        <v>339</v>
      </c>
      <c r="I2604" s="32">
        <f t="shared" ref="I2604:T2604" si="7123">I2605+I2611+I2608+I2614</f>
        <v>4567.1000000000004</v>
      </c>
      <c r="J2604" s="32">
        <f t="shared" si="7123"/>
        <v>4567.1000000000004</v>
      </c>
      <c r="K2604" s="32">
        <f t="shared" si="7123"/>
        <v>4567.1000000000004</v>
      </c>
      <c r="L2604" s="32">
        <f t="shared" si="7123"/>
        <v>1207.5</v>
      </c>
      <c r="M2604" s="32">
        <f t="shared" si="7123"/>
        <v>1207.5</v>
      </c>
      <c r="N2604" s="32">
        <f t="shared" si="7123"/>
        <v>1207.5</v>
      </c>
      <c r="O2604" s="32">
        <f t="shared" si="7123"/>
        <v>0</v>
      </c>
      <c r="P2604" s="32">
        <f t="shared" si="7123"/>
        <v>0</v>
      </c>
      <c r="Q2604" s="32">
        <f t="shared" si="7123"/>
        <v>-297.995</v>
      </c>
      <c r="R2604" s="32">
        <f t="shared" si="7123"/>
        <v>-2950</v>
      </c>
      <c r="S2604" s="32">
        <f t="shared" si="7123"/>
        <v>0</v>
      </c>
      <c r="T2604" s="32">
        <f t="shared" si="7123"/>
        <v>0</v>
      </c>
      <c r="U2604" s="32">
        <v>0</v>
      </c>
      <c r="V2604" s="32">
        <f t="shared" si="6966"/>
        <v>2526.6050000000005</v>
      </c>
      <c r="W2604" s="32">
        <f t="shared" ref="W2604:AD2604" si="7124">W2605+W2611+W2608+W2614</f>
        <v>0</v>
      </c>
      <c r="X2604" s="32">
        <f t="shared" si="7124"/>
        <v>0</v>
      </c>
      <c r="Y2604" s="32">
        <f t="shared" si="7124"/>
        <v>0</v>
      </c>
      <c r="Z2604" s="32">
        <f t="shared" si="7124"/>
        <v>0</v>
      </c>
      <c r="AA2604" s="32">
        <f t="shared" si="7124"/>
        <v>0</v>
      </c>
      <c r="AB2604" s="32">
        <f t="shared" si="7124"/>
        <v>2813.67013</v>
      </c>
      <c r="AC2604" s="33">
        <f t="shared" si="7124"/>
        <v>2947.9701299999997</v>
      </c>
      <c r="AD2604" s="33">
        <f t="shared" si="7124"/>
        <v>2947.9701299999997</v>
      </c>
      <c r="AE2604" s="34">
        <f t="shared" si="7116"/>
        <v>100</v>
      </c>
      <c r="AF2604" s="32">
        <f t="shared" ref="AF2604:AK2604" si="7125">AF2605+AF2611+AF2608+AF2614</f>
        <v>2976.7243799999997</v>
      </c>
      <c r="AG2604" s="32">
        <f t="shared" si="7125"/>
        <v>0</v>
      </c>
      <c r="AH2604" s="32">
        <f t="shared" si="7125"/>
        <v>0</v>
      </c>
      <c r="AI2604" s="32">
        <f t="shared" si="7125"/>
        <v>0</v>
      </c>
      <c r="AJ2604" s="32">
        <f t="shared" si="7125"/>
        <v>0</v>
      </c>
      <c r="AK2604" s="32">
        <f t="shared" si="7125"/>
        <v>0</v>
      </c>
      <c r="AL2604" s="32">
        <f t="shared" si="7118"/>
        <v>2976.7243799999997</v>
      </c>
      <c r="AM2604" s="32">
        <f t="shared" si="7119"/>
        <v>-450.11937999999918</v>
      </c>
    </row>
    <row r="2605" spans="2:40" ht="62.4" x14ac:dyDescent="0.3">
      <c r="B2605" s="30" t="s">
        <v>849</v>
      </c>
      <c r="C2605" s="30" t="s">
        <v>38</v>
      </c>
      <c r="D2605" s="30" t="s">
        <v>40</v>
      </c>
      <c r="E2605" s="15" t="str">
        <f t="shared" si="6965"/>
        <v>0113</v>
      </c>
      <c r="F2605" s="30" t="s">
        <v>340</v>
      </c>
      <c r="G2605" s="30"/>
      <c r="H2605" s="31" t="s">
        <v>341</v>
      </c>
      <c r="I2605" s="32">
        <f t="shared" ref="I2605:I2621" si="7126">I2606</f>
        <v>221.5</v>
      </c>
      <c r="J2605" s="32">
        <f t="shared" ref="J2605:J2621" si="7127">J2606</f>
        <v>221.5</v>
      </c>
      <c r="K2605" s="32">
        <f t="shared" ref="K2605:K2621" si="7128">K2606</f>
        <v>221.5</v>
      </c>
      <c r="L2605" s="32">
        <f t="shared" ref="L2605:L2621" si="7129">L2606</f>
        <v>0</v>
      </c>
      <c r="M2605" s="32">
        <f t="shared" ref="M2605:M2621" si="7130">M2606</f>
        <v>0</v>
      </c>
      <c r="N2605" s="32">
        <f t="shared" ref="N2605:N2621" si="7131">N2606</f>
        <v>0</v>
      </c>
      <c r="O2605" s="32">
        <f t="shared" ref="O2605:O2621" si="7132">O2606</f>
        <v>0</v>
      </c>
      <c r="P2605" s="32">
        <f t="shared" ref="P2605:P2621" si="7133">P2606</f>
        <v>0</v>
      </c>
      <c r="Q2605" s="32">
        <f t="shared" ref="Q2605:Q2621" si="7134">Q2606</f>
        <v>0</v>
      </c>
      <c r="R2605" s="32">
        <f t="shared" ref="R2605:R2621" si="7135">R2606</f>
        <v>50</v>
      </c>
      <c r="S2605" s="32">
        <f t="shared" ref="S2605:S2621" si="7136">S2606</f>
        <v>0</v>
      </c>
      <c r="T2605" s="32">
        <f t="shared" ref="T2605:T2621" si="7137">T2606</f>
        <v>0</v>
      </c>
      <c r="U2605" s="32">
        <v>0</v>
      </c>
      <c r="V2605" s="32">
        <f t="shared" si="6966"/>
        <v>271.5</v>
      </c>
      <c r="W2605" s="32">
        <f t="shared" ref="W2605:W2621" si="7138">W2606</f>
        <v>0</v>
      </c>
      <c r="X2605" s="32">
        <f t="shared" ref="X2605:X2621" si="7139">X2606</f>
        <v>0</v>
      </c>
      <c r="Y2605" s="32">
        <f t="shared" ref="Y2605:Y2621" si="7140">Y2606</f>
        <v>0</v>
      </c>
      <c r="Z2605" s="32">
        <f t="shared" ref="Z2605:Z2621" si="7141">Z2606</f>
        <v>0</v>
      </c>
      <c r="AA2605" s="32">
        <f t="shared" ref="AA2605:AA2621" si="7142">AA2606</f>
        <v>0</v>
      </c>
      <c r="AB2605" s="32">
        <f t="shared" ref="AB2605:AB2621" si="7143">AB2606</f>
        <v>137.19999999999999</v>
      </c>
      <c r="AC2605" s="33">
        <f t="shared" ref="AC2605:AC2621" si="7144">AC2606</f>
        <v>271.5</v>
      </c>
      <c r="AD2605" s="33">
        <f t="shared" ref="AD2605:AD2621" si="7145">AD2606</f>
        <v>271.5</v>
      </c>
      <c r="AE2605" s="34">
        <f t="shared" si="7116"/>
        <v>100</v>
      </c>
      <c r="AF2605" s="32">
        <f t="shared" ref="AF2605:AF2621" si="7146">AF2606</f>
        <v>271.5</v>
      </c>
      <c r="AG2605" s="32">
        <f t="shared" ref="AG2605:AG2621" si="7147">AG2606</f>
        <v>0</v>
      </c>
      <c r="AH2605" s="32">
        <f t="shared" ref="AH2605:AH2621" si="7148">AH2606</f>
        <v>0</v>
      </c>
      <c r="AI2605" s="32">
        <f t="shared" ref="AI2605:AI2621" si="7149">AI2606</f>
        <v>0</v>
      </c>
      <c r="AJ2605" s="32">
        <f t="shared" ref="AJ2605:AJ2621" si="7150">AJ2606</f>
        <v>0</v>
      </c>
      <c r="AK2605" s="32">
        <f t="shared" ref="AK2605:AK2621" si="7151">AK2606</f>
        <v>0</v>
      </c>
      <c r="AL2605" s="32">
        <f t="shared" si="7118"/>
        <v>271.5</v>
      </c>
      <c r="AM2605" s="32">
        <f t="shared" si="7119"/>
        <v>0</v>
      </c>
    </row>
    <row r="2606" spans="2:40" ht="31.2" x14ac:dyDescent="0.3">
      <c r="B2606" s="30" t="s">
        <v>849</v>
      </c>
      <c r="C2606" s="30" t="s">
        <v>38</v>
      </c>
      <c r="D2606" s="30" t="s">
        <v>40</v>
      </c>
      <c r="E2606" s="15" t="str">
        <f t="shared" si="6965"/>
        <v>0113</v>
      </c>
      <c r="F2606" s="30" t="s">
        <v>340</v>
      </c>
      <c r="G2606" s="30" t="s">
        <v>174</v>
      </c>
      <c r="H2606" s="31" t="s">
        <v>175</v>
      </c>
      <c r="I2606" s="32">
        <f t="shared" si="7126"/>
        <v>221.5</v>
      </c>
      <c r="J2606" s="32">
        <f t="shared" si="7127"/>
        <v>221.5</v>
      </c>
      <c r="K2606" s="32">
        <f t="shared" si="7128"/>
        <v>221.5</v>
      </c>
      <c r="L2606" s="32">
        <f t="shared" si="7129"/>
        <v>0</v>
      </c>
      <c r="M2606" s="32">
        <f t="shared" si="7130"/>
        <v>0</v>
      </c>
      <c r="N2606" s="32">
        <f t="shared" si="7131"/>
        <v>0</v>
      </c>
      <c r="O2606" s="32">
        <f t="shared" si="7132"/>
        <v>0</v>
      </c>
      <c r="P2606" s="32">
        <f t="shared" si="7133"/>
        <v>0</v>
      </c>
      <c r="Q2606" s="32">
        <f t="shared" si="7134"/>
        <v>0</v>
      </c>
      <c r="R2606" s="32">
        <f t="shared" si="7135"/>
        <v>50</v>
      </c>
      <c r="S2606" s="32">
        <f t="shared" si="7136"/>
        <v>0</v>
      </c>
      <c r="T2606" s="32">
        <f t="shared" si="7137"/>
        <v>0</v>
      </c>
      <c r="U2606" s="32">
        <v>0</v>
      </c>
      <c r="V2606" s="32">
        <f t="shared" si="6966"/>
        <v>271.5</v>
      </c>
      <c r="W2606" s="32">
        <f t="shared" si="7138"/>
        <v>0</v>
      </c>
      <c r="X2606" s="32">
        <f t="shared" si="7139"/>
        <v>0</v>
      </c>
      <c r="Y2606" s="32">
        <f t="shared" si="7140"/>
        <v>0</v>
      </c>
      <c r="Z2606" s="32">
        <f t="shared" si="7141"/>
        <v>0</v>
      </c>
      <c r="AA2606" s="32">
        <f t="shared" si="7142"/>
        <v>0</v>
      </c>
      <c r="AB2606" s="32">
        <f t="shared" si="7143"/>
        <v>137.19999999999999</v>
      </c>
      <c r="AC2606" s="33">
        <f t="shared" si="7144"/>
        <v>271.5</v>
      </c>
      <c r="AD2606" s="33">
        <f t="shared" si="7145"/>
        <v>271.5</v>
      </c>
      <c r="AE2606" s="34">
        <f t="shared" si="7116"/>
        <v>100</v>
      </c>
      <c r="AF2606" s="32">
        <f t="shared" si="7146"/>
        <v>271.5</v>
      </c>
      <c r="AG2606" s="32">
        <f t="shared" si="7147"/>
        <v>0</v>
      </c>
      <c r="AH2606" s="32">
        <f t="shared" si="7148"/>
        <v>0</v>
      </c>
      <c r="AI2606" s="32">
        <f t="shared" si="7149"/>
        <v>0</v>
      </c>
      <c r="AJ2606" s="32">
        <f t="shared" si="7150"/>
        <v>0</v>
      </c>
      <c r="AK2606" s="32">
        <f t="shared" si="7151"/>
        <v>0</v>
      </c>
      <c r="AL2606" s="32">
        <f t="shared" si="7118"/>
        <v>271.5</v>
      </c>
      <c r="AM2606" s="32">
        <f t="shared" si="7119"/>
        <v>0</v>
      </c>
    </row>
    <row r="2607" spans="2:40" ht="62.4" x14ac:dyDescent="0.3">
      <c r="B2607" s="30" t="s">
        <v>849</v>
      </c>
      <c r="C2607" s="30" t="s">
        <v>38</v>
      </c>
      <c r="D2607" s="30" t="s">
        <v>40</v>
      </c>
      <c r="E2607" s="15" t="str">
        <f t="shared" si="6965"/>
        <v>0113</v>
      </c>
      <c r="F2607" s="30" t="s">
        <v>340</v>
      </c>
      <c r="G2607" s="30" t="s">
        <v>370</v>
      </c>
      <c r="H2607" s="31" t="s">
        <v>371</v>
      </c>
      <c r="I2607" s="32">
        <v>221.5</v>
      </c>
      <c r="J2607" s="32">
        <v>221.5</v>
      </c>
      <c r="K2607" s="32">
        <v>221.5</v>
      </c>
      <c r="L2607" s="32"/>
      <c r="M2607" s="32"/>
      <c r="N2607" s="32"/>
      <c r="O2607" s="32">
        <v>0</v>
      </c>
      <c r="P2607" s="32">
        <v>0</v>
      </c>
      <c r="Q2607" s="32">
        <v>0</v>
      </c>
      <c r="R2607" s="32">
        <v>50</v>
      </c>
      <c r="S2607" s="32">
        <v>0</v>
      </c>
      <c r="T2607" s="32">
        <v>0</v>
      </c>
      <c r="U2607" s="32">
        <v>0</v>
      </c>
      <c r="V2607" s="32">
        <f t="shared" si="6966"/>
        <v>271.5</v>
      </c>
      <c r="W2607" s="32"/>
      <c r="X2607" s="32"/>
      <c r="Y2607" s="32"/>
      <c r="Z2607" s="32"/>
      <c r="AA2607" s="32"/>
      <c r="AB2607" s="32">
        <v>137.19999999999999</v>
      </c>
      <c r="AC2607" s="33">
        <v>271.5</v>
      </c>
      <c r="AD2607" s="33">
        <v>271.5</v>
      </c>
      <c r="AE2607" s="34">
        <f t="shared" si="7116"/>
        <v>100</v>
      </c>
      <c r="AF2607" s="32">
        <v>271.5</v>
      </c>
      <c r="AG2607" s="32">
        <v>0</v>
      </c>
      <c r="AH2607" s="32">
        <v>0</v>
      </c>
      <c r="AI2607" s="32">
        <v>0</v>
      </c>
      <c r="AJ2607" s="32">
        <v>0</v>
      </c>
      <c r="AK2607" s="32">
        <v>0</v>
      </c>
      <c r="AL2607" s="32">
        <f t="shared" si="7118"/>
        <v>271.5</v>
      </c>
      <c r="AM2607" s="32">
        <f t="shared" si="7119"/>
        <v>0</v>
      </c>
      <c r="AN2607" s="12"/>
    </row>
    <row r="2608" spans="2:40" ht="31.2" x14ac:dyDescent="0.3">
      <c r="B2608" s="30" t="s">
        <v>849</v>
      </c>
      <c r="C2608" s="30" t="s">
        <v>38</v>
      </c>
      <c r="D2608" s="30" t="s">
        <v>40</v>
      </c>
      <c r="E2608" s="15" t="str">
        <f t="shared" si="6965"/>
        <v>0113</v>
      </c>
      <c r="F2608" s="30" t="s">
        <v>681</v>
      </c>
      <c r="G2608" s="30"/>
      <c r="H2608" s="31" t="s">
        <v>682</v>
      </c>
      <c r="I2608" s="32">
        <f t="shared" si="7126"/>
        <v>3000</v>
      </c>
      <c r="J2608" s="32">
        <f t="shared" si="7127"/>
        <v>3000</v>
      </c>
      <c r="K2608" s="32">
        <f t="shared" si="7128"/>
        <v>3000</v>
      </c>
      <c r="L2608" s="32">
        <f t="shared" si="7129"/>
        <v>1000</v>
      </c>
      <c r="M2608" s="32">
        <f t="shared" si="7130"/>
        <v>1000</v>
      </c>
      <c r="N2608" s="32">
        <f t="shared" si="7131"/>
        <v>1000</v>
      </c>
      <c r="O2608" s="32">
        <f t="shared" si="7132"/>
        <v>0</v>
      </c>
      <c r="P2608" s="32">
        <f t="shared" si="7133"/>
        <v>0</v>
      </c>
      <c r="Q2608" s="32">
        <f t="shared" si="7134"/>
        <v>-297.995</v>
      </c>
      <c r="R2608" s="32">
        <f t="shared" si="7135"/>
        <v>-3000</v>
      </c>
      <c r="S2608" s="32">
        <f t="shared" si="7136"/>
        <v>0</v>
      </c>
      <c r="T2608" s="32">
        <f t="shared" si="7137"/>
        <v>0</v>
      </c>
      <c r="U2608" s="32">
        <v>0</v>
      </c>
      <c r="V2608" s="32">
        <f t="shared" si="6966"/>
        <v>702.005</v>
      </c>
      <c r="W2608" s="32">
        <f t="shared" si="7138"/>
        <v>0</v>
      </c>
      <c r="X2608" s="32">
        <f t="shared" si="7139"/>
        <v>0</v>
      </c>
      <c r="Y2608" s="32">
        <f t="shared" si="7140"/>
        <v>0</v>
      </c>
      <c r="Z2608" s="32">
        <f t="shared" si="7141"/>
        <v>0</v>
      </c>
      <c r="AA2608" s="32">
        <f t="shared" si="7142"/>
        <v>0</v>
      </c>
      <c r="AB2608" s="32">
        <f t="shared" si="7143"/>
        <v>1123.37013</v>
      </c>
      <c r="AC2608" s="33">
        <f t="shared" si="7144"/>
        <v>1123.37013</v>
      </c>
      <c r="AD2608" s="33">
        <f t="shared" si="7145"/>
        <v>1123.37013</v>
      </c>
      <c r="AE2608" s="34">
        <f t="shared" si="7116"/>
        <v>100</v>
      </c>
      <c r="AF2608" s="32">
        <f t="shared" si="7146"/>
        <v>1152.12438</v>
      </c>
      <c r="AG2608" s="32">
        <f t="shared" si="7147"/>
        <v>0</v>
      </c>
      <c r="AH2608" s="32">
        <f t="shared" si="7148"/>
        <v>0</v>
      </c>
      <c r="AI2608" s="32">
        <f t="shared" si="7149"/>
        <v>0</v>
      </c>
      <c r="AJ2608" s="32">
        <f t="shared" si="7150"/>
        <v>0</v>
      </c>
      <c r="AK2608" s="32">
        <f t="shared" si="7151"/>
        <v>0</v>
      </c>
      <c r="AL2608" s="32">
        <f t="shared" si="7118"/>
        <v>1152.12438</v>
      </c>
      <c r="AM2608" s="32">
        <f t="shared" si="7119"/>
        <v>-450.11937999999998</v>
      </c>
    </row>
    <row r="2609" spans="2:40" ht="31.2" x14ac:dyDescent="0.3">
      <c r="B2609" s="30" t="s">
        <v>849</v>
      </c>
      <c r="C2609" s="30" t="s">
        <v>38</v>
      </c>
      <c r="D2609" s="30" t="s">
        <v>40</v>
      </c>
      <c r="E2609" s="15" t="str">
        <f t="shared" ref="E2609:E2672" si="7152">CONCATENATE(C2609,D2609)</f>
        <v>0113</v>
      </c>
      <c r="F2609" s="30" t="s">
        <v>681</v>
      </c>
      <c r="G2609" s="30" t="s">
        <v>50</v>
      </c>
      <c r="H2609" s="31" t="s">
        <v>51</v>
      </c>
      <c r="I2609" s="32">
        <f t="shared" si="7126"/>
        <v>3000</v>
      </c>
      <c r="J2609" s="32">
        <f t="shared" si="7127"/>
        <v>3000</v>
      </c>
      <c r="K2609" s="32">
        <f t="shared" si="7128"/>
        <v>3000</v>
      </c>
      <c r="L2609" s="32">
        <f t="shared" si="7129"/>
        <v>1000</v>
      </c>
      <c r="M2609" s="32">
        <f t="shared" si="7130"/>
        <v>1000</v>
      </c>
      <c r="N2609" s="32">
        <f t="shared" si="7131"/>
        <v>1000</v>
      </c>
      <c r="O2609" s="32">
        <f t="shared" si="7132"/>
        <v>0</v>
      </c>
      <c r="P2609" s="32">
        <f t="shared" si="7133"/>
        <v>0</v>
      </c>
      <c r="Q2609" s="32">
        <f t="shared" si="7134"/>
        <v>-297.995</v>
      </c>
      <c r="R2609" s="32">
        <f t="shared" si="7135"/>
        <v>-3000</v>
      </c>
      <c r="S2609" s="32">
        <f t="shared" si="7136"/>
        <v>0</v>
      </c>
      <c r="T2609" s="32">
        <f t="shared" si="7137"/>
        <v>0</v>
      </c>
      <c r="U2609" s="32">
        <v>0</v>
      </c>
      <c r="V2609" s="32">
        <f t="shared" ref="V2609:V2672" si="7153">I2609+L2609+U2609+T2609+S2609+R2609+Q2609+P2609+O2609</f>
        <v>702.005</v>
      </c>
      <c r="W2609" s="32">
        <f t="shared" si="7138"/>
        <v>0</v>
      </c>
      <c r="X2609" s="32">
        <f t="shared" si="7139"/>
        <v>0</v>
      </c>
      <c r="Y2609" s="32">
        <f t="shared" si="7140"/>
        <v>0</v>
      </c>
      <c r="Z2609" s="32">
        <f t="shared" si="7141"/>
        <v>0</v>
      </c>
      <c r="AA2609" s="32">
        <f t="shared" si="7142"/>
        <v>0</v>
      </c>
      <c r="AB2609" s="32">
        <f t="shared" si="7143"/>
        <v>1123.37013</v>
      </c>
      <c r="AC2609" s="33">
        <f t="shared" si="7144"/>
        <v>1123.37013</v>
      </c>
      <c r="AD2609" s="33">
        <f t="shared" si="7145"/>
        <v>1123.37013</v>
      </c>
      <c r="AE2609" s="34">
        <f t="shared" si="7116"/>
        <v>100</v>
      </c>
      <c r="AF2609" s="32">
        <f t="shared" si="7146"/>
        <v>1152.12438</v>
      </c>
      <c r="AG2609" s="32">
        <f t="shared" si="7147"/>
        <v>0</v>
      </c>
      <c r="AH2609" s="32">
        <f t="shared" si="7148"/>
        <v>0</v>
      </c>
      <c r="AI2609" s="32">
        <f t="shared" si="7149"/>
        <v>0</v>
      </c>
      <c r="AJ2609" s="32">
        <f t="shared" si="7150"/>
        <v>0</v>
      </c>
      <c r="AK2609" s="32">
        <f t="shared" si="7151"/>
        <v>0</v>
      </c>
      <c r="AL2609" s="32">
        <f t="shared" si="7118"/>
        <v>1152.12438</v>
      </c>
      <c r="AM2609" s="32">
        <f t="shared" si="7119"/>
        <v>-450.11937999999998</v>
      </c>
    </row>
    <row r="2610" spans="2:40" ht="31.2" x14ac:dyDescent="0.3">
      <c r="B2610" s="30" t="s">
        <v>849</v>
      </c>
      <c r="C2610" s="30" t="s">
        <v>38</v>
      </c>
      <c r="D2610" s="30" t="s">
        <v>40</v>
      </c>
      <c r="E2610" s="15" t="str">
        <f t="shared" si="7152"/>
        <v>0113</v>
      </c>
      <c r="F2610" s="30" t="s">
        <v>681</v>
      </c>
      <c r="G2610" s="30" t="s">
        <v>52</v>
      </c>
      <c r="H2610" s="31" t="s">
        <v>53</v>
      </c>
      <c r="I2610" s="32">
        <v>3000</v>
      </c>
      <c r="J2610" s="32">
        <v>3000</v>
      </c>
      <c r="K2610" s="32">
        <v>3000</v>
      </c>
      <c r="L2610" s="32">
        <v>1000</v>
      </c>
      <c r="M2610" s="32">
        <v>1000</v>
      </c>
      <c r="N2610" s="32">
        <v>1000</v>
      </c>
      <c r="O2610" s="32">
        <v>0</v>
      </c>
      <c r="P2610" s="32">
        <v>0</v>
      </c>
      <c r="Q2610" s="32">
        <v>-297.995</v>
      </c>
      <c r="R2610" s="32">
        <v>-3000</v>
      </c>
      <c r="S2610" s="32">
        <v>0</v>
      </c>
      <c r="T2610" s="32">
        <v>0</v>
      </c>
      <c r="U2610" s="32">
        <v>0</v>
      </c>
      <c r="V2610" s="32">
        <f t="shared" si="7153"/>
        <v>702.005</v>
      </c>
      <c r="W2610" s="32"/>
      <c r="X2610" s="32"/>
      <c r="Y2610" s="32"/>
      <c r="Z2610" s="32"/>
      <c r="AA2610" s="32"/>
      <c r="AB2610" s="32">
        <v>1123.37013</v>
      </c>
      <c r="AC2610" s="33">
        <v>1123.37013</v>
      </c>
      <c r="AD2610" s="33">
        <v>1123.37013</v>
      </c>
      <c r="AE2610" s="34">
        <f t="shared" si="7116"/>
        <v>100</v>
      </c>
      <c r="AF2610" s="32">
        <v>1152.12438</v>
      </c>
      <c r="AG2610" s="32">
        <v>0</v>
      </c>
      <c r="AH2610" s="32">
        <v>0</v>
      </c>
      <c r="AI2610" s="32">
        <v>0</v>
      </c>
      <c r="AJ2610" s="32">
        <v>0</v>
      </c>
      <c r="AK2610" s="32">
        <v>0</v>
      </c>
      <c r="AL2610" s="32">
        <f t="shared" si="7118"/>
        <v>1152.12438</v>
      </c>
      <c r="AM2610" s="32">
        <f t="shared" si="7119"/>
        <v>-450.11937999999998</v>
      </c>
      <c r="AN2610" s="12"/>
    </row>
    <row r="2611" spans="2:40" ht="31.2" x14ac:dyDescent="0.3">
      <c r="B2611" s="30" t="s">
        <v>849</v>
      </c>
      <c r="C2611" s="30" t="s">
        <v>38</v>
      </c>
      <c r="D2611" s="30" t="s">
        <v>40</v>
      </c>
      <c r="E2611" s="15" t="str">
        <f t="shared" si="7152"/>
        <v>0113</v>
      </c>
      <c r="F2611" s="30" t="s">
        <v>683</v>
      </c>
      <c r="G2611" s="30"/>
      <c r="H2611" s="31" t="s">
        <v>684</v>
      </c>
      <c r="I2611" s="32">
        <f t="shared" si="7126"/>
        <v>998.1</v>
      </c>
      <c r="J2611" s="32">
        <f t="shared" si="7127"/>
        <v>998.1</v>
      </c>
      <c r="K2611" s="32">
        <f t="shared" si="7128"/>
        <v>998.1</v>
      </c>
      <c r="L2611" s="32">
        <f t="shared" si="7129"/>
        <v>0</v>
      </c>
      <c r="M2611" s="32">
        <f t="shared" si="7130"/>
        <v>0</v>
      </c>
      <c r="N2611" s="32">
        <f t="shared" si="7131"/>
        <v>0</v>
      </c>
      <c r="O2611" s="32">
        <f t="shared" si="7132"/>
        <v>0</v>
      </c>
      <c r="P2611" s="32">
        <f t="shared" si="7133"/>
        <v>0</v>
      </c>
      <c r="Q2611" s="32">
        <f t="shared" si="7134"/>
        <v>0</v>
      </c>
      <c r="R2611" s="32">
        <f t="shared" si="7135"/>
        <v>0</v>
      </c>
      <c r="S2611" s="32">
        <f t="shared" si="7136"/>
        <v>0</v>
      </c>
      <c r="T2611" s="32">
        <f t="shared" si="7137"/>
        <v>0</v>
      </c>
      <c r="U2611" s="32">
        <v>0</v>
      </c>
      <c r="V2611" s="32">
        <f t="shared" si="7153"/>
        <v>998.1</v>
      </c>
      <c r="W2611" s="32">
        <f t="shared" si="7138"/>
        <v>0</v>
      </c>
      <c r="X2611" s="32">
        <f t="shared" si="7139"/>
        <v>0</v>
      </c>
      <c r="Y2611" s="32">
        <f t="shared" si="7140"/>
        <v>0</v>
      </c>
      <c r="Z2611" s="32">
        <f t="shared" si="7141"/>
        <v>0</v>
      </c>
      <c r="AA2611" s="32">
        <f t="shared" si="7142"/>
        <v>0</v>
      </c>
      <c r="AB2611" s="32">
        <f t="shared" si="7143"/>
        <v>998.1</v>
      </c>
      <c r="AC2611" s="33">
        <f t="shared" si="7144"/>
        <v>998.1</v>
      </c>
      <c r="AD2611" s="33">
        <f t="shared" si="7145"/>
        <v>998.1</v>
      </c>
      <c r="AE2611" s="34">
        <f t="shared" si="7116"/>
        <v>100</v>
      </c>
      <c r="AF2611" s="32">
        <f t="shared" si="7146"/>
        <v>998.1</v>
      </c>
      <c r="AG2611" s="32">
        <f t="shared" si="7147"/>
        <v>0</v>
      </c>
      <c r="AH2611" s="32">
        <f t="shared" si="7148"/>
        <v>0</v>
      </c>
      <c r="AI2611" s="32">
        <f t="shared" si="7149"/>
        <v>0</v>
      </c>
      <c r="AJ2611" s="32">
        <f t="shared" si="7150"/>
        <v>0</v>
      </c>
      <c r="AK2611" s="32">
        <f t="shared" si="7151"/>
        <v>0</v>
      </c>
      <c r="AL2611" s="32">
        <f t="shared" si="7118"/>
        <v>998.1</v>
      </c>
      <c r="AM2611" s="32">
        <f t="shared" si="7119"/>
        <v>0</v>
      </c>
    </row>
    <row r="2612" spans="2:40" ht="31.2" x14ac:dyDescent="0.3">
      <c r="B2612" s="30" t="s">
        <v>849</v>
      </c>
      <c r="C2612" s="30" t="s">
        <v>38</v>
      </c>
      <c r="D2612" s="30" t="s">
        <v>40</v>
      </c>
      <c r="E2612" s="15" t="str">
        <f t="shared" si="7152"/>
        <v>0113</v>
      </c>
      <c r="F2612" s="30" t="s">
        <v>683</v>
      </c>
      <c r="G2612" s="30" t="s">
        <v>174</v>
      </c>
      <c r="H2612" s="31" t="s">
        <v>175</v>
      </c>
      <c r="I2612" s="32">
        <f t="shared" si="7126"/>
        <v>998.1</v>
      </c>
      <c r="J2612" s="32">
        <f t="shared" si="7127"/>
        <v>998.1</v>
      </c>
      <c r="K2612" s="32">
        <f t="shared" si="7128"/>
        <v>998.1</v>
      </c>
      <c r="L2612" s="32">
        <f t="shared" si="7129"/>
        <v>0</v>
      </c>
      <c r="M2612" s="32">
        <f t="shared" si="7130"/>
        <v>0</v>
      </c>
      <c r="N2612" s="32">
        <f t="shared" si="7131"/>
        <v>0</v>
      </c>
      <c r="O2612" s="32">
        <f t="shared" si="7132"/>
        <v>0</v>
      </c>
      <c r="P2612" s="32">
        <f t="shared" si="7133"/>
        <v>0</v>
      </c>
      <c r="Q2612" s="32">
        <f t="shared" si="7134"/>
        <v>0</v>
      </c>
      <c r="R2612" s="32">
        <f t="shared" si="7135"/>
        <v>0</v>
      </c>
      <c r="S2612" s="32">
        <f t="shared" si="7136"/>
        <v>0</v>
      </c>
      <c r="T2612" s="32">
        <f t="shared" si="7137"/>
        <v>0</v>
      </c>
      <c r="U2612" s="32">
        <v>0</v>
      </c>
      <c r="V2612" s="32">
        <f t="shared" si="7153"/>
        <v>998.1</v>
      </c>
      <c r="W2612" s="32">
        <f t="shared" si="7138"/>
        <v>0</v>
      </c>
      <c r="X2612" s="32">
        <f t="shared" si="7139"/>
        <v>0</v>
      </c>
      <c r="Y2612" s="32">
        <f t="shared" si="7140"/>
        <v>0</v>
      </c>
      <c r="Z2612" s="32">
        <f t="shared" si="7141"/>
        <v>0</v>
      </c>
      <c r="AA2612" s="32">
        <f t="shared" si="7142"/>
        <v>0</v>
      </c>
      <c r="AB2612" s="32">
        <f t="shared" si="7143"/>
        <v>998.1</v>
      </c>
      <c r="AC2612" s="33">
        <f t="shared" si="7144"/>
        <v>998.1</v>
      </c>
      <c r="AD2612" s="33">
        <f t="shared" si="7145"/>
        <v>998.1</v>
      </c>
      <c r="AE2612" s="34">
        <f t="shared" si="7116"/>
        <v>100</v>
      </c>
      <c r="AF2612" s="32">
        <f t="shared" si="7146"/>
        <v>998.1</v>
      </c>
      <c r="AG2612" s="32">
        <f t="shared" si="7147"/>
        <v>0</v>
      </c>
      <c r="AH2612" s="32">
        <f t="shared" si="7148"/>
        <v>0</v>
      </c>
      <c r="AI2612" s="32">
        <f t="shared" si="7149"/>
        <v>0</v>
      </c>
      <c r="AJ2612" s="32">
        <f t="shared" si="7150"/>
        <v>0</v>
      </c>
      <c r="AK2612" s="32">
        <f t="shared" si="7151"/>
        <v>0</v>
      </c>
      <c r="AL2612" s="32">
        <f t="shared" si="7118"/>
        <v>998.1</v>
      </c>
      <c r="AM2612" s="32">
        <f t="shared" si="7119"/>
        <v>0</v>
      </c>
    </row>
    <row r="2613" spans="2:40" ht="62.4" x14ac:dyDescent="0.3">
      <c r="B2613" s="30" t="s">
        <v>849</v>
      </c>
      <c r="C2613" s="30" t="s">
        <v>38</v>
      </c>
      <c r="D2613" s="30" t="s">
        <v>40</v>
      </c>
      <c r="E2613" s="15" t="str">
        <f t="shared" si="7152"/>
        <v>0113</v>
      </c>
      <c r="F2613" s="30" t="s">
        <v>683</v>
      </c>
      <c r="G2613" s="30" t="s">
        <v>370</v>
      </c>
      <c r="H2613" s="31" t="s">
        <v>371</v>
      </c>
      <c r="I2613" s="32">
        <v>998.1</v>
      </c>
      <c r="J2613" s="32">
        <v>998.1</v>
      </c>
      <c r="K2613" s="32">
        <v>998.1</v>
      </c>
      <c r="L2613" s="32"/>
      <c r="M2613" s="32"/>
      <c r="N2613" s="32"/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2">
        <v>0</v>
      </c>
      <c r="V2613" s="32">
        <f t="shared" si="7153"/>
        <v>998.1</v>
      </c>
      <c r="W2613" s="32"/>
      <c r="X2613" s="32"/>
      <c r="Y2613" s="32"/>
      <c r="Z2613" s="32"/>
      <c r="AA2613" s="32"/>
      <c r="AB2613" s="32">
        <v>998.1</v>
      </c>
      <c r="AC2613" s="33">
        <v>998.1</v>
      </c>
      <c r="AD2613" s="33">
        <v>998.1</v>
      </c>
      <c r="AE2613" s="34">
        <f t="shared" si="7116"/>
        <v>100</v>
      </c>
      <c r="AF2613" s="32">
        <v>998.1</v>
      </c>
      <c r="AG2613" s="32">
        <v>0</v>
      </c>
      <c r="AH2613" s="32">
        <v>0</v>
      </c>
      <c r="AI2613" s="32">
        <v>0</v>
      </c>
      <c r="AJ2613" s="32">
        <v>0</v>
      </c>
      <c r="AK2613" s="32">
        <v>0</v>
      </c>
      <c r="AL2613" s="32">
        <f t="shared" si="7118"/>
        <v>998.1</v>
      </c>
      <c r="AM2613" s="32">
        <f t="shared" si="7119"/>
        <v>0</v>
      </c>
      <c r="AN2613" s="12"/>
    </row>
    <row r="2614" spans="2:40" ht="62.4" x14ac:dyDescent="0.3">
      <c r="B2614" s="30" t="s">
        <v>849</v>
      </c>
      <c r="C2614" s="30" t="s">
        <v>38</v>
      </c>
      <c r="D2614" s="30" t="s">
        <v>40</v>
      </c>
      <c r="E2614" s="15" t="str">
        <f t="shared" si="7152"/>
        <v>0113</v>
      </c>
      <c r="F2614" s="30" t="s">
        <v>685</v>
      </c>
      <c r="G2614" s="30"/>
      <c r="H2614" s="31" t="s">
        <v>686</v>
      </c>
      <c r="I2614" s="32">
        <f t="shared" si="7126"/>
        <v>347.5</v>
      </c>
      <c r="J2614" s="32">
        <f t="shared" si="7127"/>
        <v>347.5</v>
      </c>
      <c r="K2614" s="32">
        <f t="shared" si="7128"/>
        <v>347.5</v>
      </c>
      <c r="L2614" s="32">
        <f t="shared" si="7129"/>
        <v>207.5</v>
      </c>
      <c r="M2614" s="32">
        <f t="shared" si="7130"/>
        <v>207.5</v>
      </c>
      <c r="N2614" s="32">
        <f t="shared" si="7131"/>
        <v>207.5</v>
      </c>
      <c r="O2614" s="32">
        <f t="shared" si="7132"/>
        <v>0</v>
      </c>
      <c r="P2614" s="32">
        <f t="shared" si="7133"/>
        <v>0</v>
      </c>
      <c r="Q2614" s="32">
        <f t="shared" si="7134"/>
        <v>0</v>
      </c>
      <c r="R2614" s="32">
        <f t="shared" si="7135"/>
        <v>0</v>
      </c>
      <c r="S2614" s="32">
        <f t="shared" si="7136"/>
        <v>0</v>
      </c>
      <c r="T2614" s="32">
        <f t="shared" si="7137"/>
        <v>0</v>
      </c>
      <c r="U2614" s="32">
        <v>0</v>
      </c>
      <c r="V2614" s="32">
        <f t="shared" si="7153"/>
        <v>555</v>
      </c>
      <c r="W2614" s="32">
        <f t="shared" si="7138"/>
        <v>0</v>
      </c>
      <c r="X2614" s="32">
        <f t="shared" si="7139"/>
        <v>0</v>
      </c>
      <c r="Y2614" s="32">
        <f t="shared" si="7140"/>
        <v>0</v>
      </c>
      <c r="Z2614" s="32">
        <f t="shared" si="7141"/>
        <v>0</v>
      </c>
      <c r="AA2614" s="32">
        <f t="shared" si="7142"/>
        <v>0</v>
      </c>
      <c r="AB2614" s="32">
        <f t="shared" si="7143"/>
        <v>555</v>
      </c>
      <c r="AC2614" s="33">
        <f t="shared" si="7144"/>
        <v>555</v>
      </c>
      <c r="AD2614" s="33">
        <f t="shared" si="7145"/>
        <v>555</v>
      </c>
      <c r="AE2614" s="34">
        <f t="shared" si="7116"/>
        <v>100</v>
      </c>
      <c r="AF2614" s="32">
        <f t="shared" si="7146"/>
        <v>555</v>
      </c>
      <c r="AG2614" s="32">
        <f t="shared" si="7147"/>
        <v>0</v>
      </c>
      <c r="AH2614" s="32">
        <f t="shared" si="7148"/>
        <v>0</v>
      </c>
      <c r="AI2614" s="32">
        <f t="shared" si="7149"/>
        <v>0</v>
      </c>
      <c r="AJ2614" s="32">
        <f t="shared" si="7150"/>
        <v>0</v>
      </c>
      <c r="AK2614" s="32">
        <f t="shared" si="7151"/>
        <v>0</v>
      </c>
      <c r="AL2614" s="32">
        <f t="shared" si="7118"/>
        <v>555</v>
      </c>
      <c r="AM2614" s="32">
        <f t="shared" si="7119"/>
        <v>0</v>
      </c>
    </row>
    <row r="2615" spans="2:40" ht="31.2" x14ac:dyDescent="0.3">
      <c r="B2615" s="30" t="s">
        <v>849</v>
      </c>
      <c r="C2615" s="30" t="s">
        <v>38</v>
      </c>
      <c r="D2615" s="30" t="s">
        <v>40</v>
      </c>
      <c r="E2615" s="15" t="str">
        <f t="shared" si="7152"/>
        <v>0113</v>
      </c>
      <c r="F2615" s="30" t="s">
        <v>685</v>
      </c>
      <c r="G2615" s="30" t="s">
        <v>174</v>
      </c>
      <c r="H2615" s="31" t="s">
        <v>175</v>
      </c>
      <c r="I2615" s="32">
        <f t="shared" si="7126"/>
        <v>347.5</v>
      </c>
      <c r="J2615" s="32">
        <f t="shared" si="7127"/>
        <v>347.5</v>
      </c>
      <c r="K2615" s="32">
        <f t="shared" si="7128"/>
        <v>347.5</v>
      </c>
      <c r="L2615" s="32">
        <f t="shared" si="7129"/>
        <v>207.5</v>
      </c>
      <c r="M2615" s="32">
        <f t="shared" si="7130"/>
        <v>207.5</v>
      </c>
      <c r="N2615" s="32">
        <f t="shared" si="7131"/>
        <v>207.5</v>
      </c>
      <c r="O2615" s="32">
        <f t="shared" si="7132"/>
        <v>0</v>
      </c>
      <c r="P2615" s="32">
        <f t="shared" si="7133"/>
        <v>0</v>
      </c>
      <c r="Q2615" s="32">
        <f t="shared" si="7134"/>
        <v>0</v>
      </c>
      <c r="R2615" s="32">
        <f t="shared" si="7135"/>
        <v>0</v>
      </c>
      <c r="S2615" s="32">
        <f t="shared" si="7136"/>
        <v>0</v>
      </c>
      <c r="T2615" s="32">
        <f t="shared" si="7137"/>
        <v>0</v>
      </c>
      <c r="U2615" s="32">
        <v>0</v>
      </c>
      <c r="V2615" s="32">
        <f t="shared" si="7153"/>
        <v>555</v>
      </c>
      <c r="W2615" s="32">
        <f t="shared" si="7138"/>
        <v>0</v>
      </c>
      <c r="X2615" s="32">
        <f t="shared" si="7139"/>
        <v>0</v>
      </c>
      <c r="Y2615" s="32">
        <f t="shared" si="7140"/>
        <v>0</v>
      </c>
      <c r="Z2615" s="32">
        <f t="shared" si="7141"/>
        <v>0</v>
      </c>
      <c r="AA2615" s="32">
        <f t="shared" si="7142"/>
        <v>0</v>
      </c>
      <c r="AB2615" s="32">
        <f t="shared" si="7143"/>
        <v>555</v>
      </c>
      <c r="AC2615" s="33">
        <f t="shared" si="7144"/>
        <v>555</v>
      </c>
      <c r="AD2615" s="33">
        <f t="shared" si="7145"/>
        <v>555</v>
      </c>
      <c r="AE2615" s="34">
        <f t="shared" si="7116"/>
        <v>100</v>
      </c>
      <c r="AF2615" s="32">
        <f t="shared" si="7146"/>
        <v>555</v>
      </c>
      <c r="AG2615" s="32">
        <f t="shared" si="7147"/>
        <v>0</v>
      </c>
      <c r="AH2615" s="32">
        <f t="shared" si="7148"/>
        <v>0</v>
      </c>
      <c r="AI2615" s="32">
        <f t="shared" si="7149"/>
        <v>0</v>
      </c>
      <c r="AJ2615" s="32">
        <f t="shared" si="7150"/>
        <v>0</v>
      </c>
      <c r="AK2615" s="32">
        <f t="shared" si="7151"/>
        <v>0</v>
      </c>
      <c r="AL2615" s="32">
        <f t="shared" si="7118"/>
        <v>555</v>
      </c>
      <c r="AM2615" s="32">
        <f t="shared" si="7119"/>
        <v>0</v>
      </c>
    </row>
    <row r="2616" spans="2:40" ht="62.4" x14ac:dyDescent="0.3">
      <c r="B2616" s="30" t="s">
        <v>849</v>
      </c>
      <c r="C2616" s="30" t="s">
        <v>38</v>
      </c>
      <c r="D2616" s="30" t="s">
        <v>40</v>
      </c>
      <c r="E2616" s="15" t="str">
        <f t="shared" si="7152"/>
        <v>0113</v>
      </c>
      <c r="F2616" s="30" t="s">
        <v>685</v>
      </c>
      <c r="G2616" s="30" t="s">
        <v>370</v>
      </c>
      <c r="H2616" s="31" t="s">
        <v>371</v>
      </c>
      <c r="I2616" s="32">
        <v>347.5</v>
      </c>
      <c r="J2616" s="32">
        <v>347.5</v>
      </c>
      <c r="K2616" s="32">
        <v>347.5</v>
      </c>
      <c r="L2616" s="32">
        <v>207.5</v>
      </c>
      <c r="M2616" s="32">
        <v>207.5</v>
      </c>
      <c r="N2616" s="32">
        <v>207.5</v>
      </c>
      <c r="O2616" s="32">
        <v>0</v>
      </c>
      <c r="P2616" s="32">
        <v>0</v>
      </c>
      <c r="Q2616" s="32">
        <v>0</v>
      </c>
      <c r="R2616" s="32">
        <v>0</v>
      </c>
      <c r="S2616" s="32">
        <v>0</v>
      </c>
      <c r="T2616" s="32">
        <v>0</v>
      </c>
      <c r="U2616" s="32">
        <v>0</v>
      </c>
      <c r="V2616" s="32">
        <f t="shared" si="7153"/>
        <v>555</v>
      </c>
      <c r="W2616" s="32"/>
      <c r="X2616" s="32"/>
      <c r="Y2616" s="32"/>
      <c r="Z2616" s="32"/>
      <c r="AA2616" s="32"/>
      <c r="AB2616" s="32">
        <v>555</v>
      </c>
      <c r="AC2616" s="33">
        <v>555</v>
      </c>
      <c r="AD2616" s="33">
        <v>555</v>
      </c>
      <c r="AE2616" s="34">
        <f t="shared" si="7116"/>
        <v>100</v>
      </c>
      <c r="AF2616" s="32">
        <v>555</v>
      </c>
      <c r="AG2616" s="32">
        <v>0</v>
      </c>
      <c r="AH2616" s="32">
        <v>0</v>
      </c>
      <c r="AI2616" s="32">
        <v>0</v>
      </c>
      <c r="AJ2616" s="32">
        <v>0</v>
      </c>
      <c r="AK2616" s="32">
        <v>0</v>
      </c>
      <c r="AL2616" s="32">
        <f t="shared" si="7118"/>
        <v>555</v>
      </c>
      <c r="AM2616" s="32">
        <f t="shared" si="7119"/>
        <v>0</v>
      </c>
      <c r="AN2616" s="12"/>
    </row>
    <row r="2617" spans="2:40" ht="62.4" x14ac:dyDescent="0.3">
      <c r="B2617" s="30" t="s">
        <v>849</v>
      </c>
      <c r="C2617" s="30" t="s">
        <v>38</v>
      </c>
      <c r="D2617" s="30" t="s">
        <v>40</v>
      </c>
      <c r="E2617" s="15" t="str">
        <f t="shared" si="7152"/>
        <v>0113</v>
      </c>
      <c r="F2617" s="30" t="s">
        <v>687</v>
      </c>
      <c r="G2617" s="30"/>
      <c r="H2617" s="31" t="s">
        <v>688</v>
      </c>
      <c r="I2617" s="32">
        <f t="shared" si="7126"/>
        <v>4022.2</v>
      </c>
      <c r="J2617" s="32">
        <f t="shared" si="7127"/>
        <v>4022.2</v>
      </c>
      <c r="K2617" s="32">
        <f t="shared" si="7128"/>
        <v>4022.2</v>
      </c>
      <c r="L2617" s="32">
        <f t="shared" si="7129"/>
        <v>1363.4</v>
      </c>
      <c r="M2617" s="32">
        <f t="shared" si="7130"/>
        <v>1363.4</v>
      </c>
      <c r="N2617" s="32">
        <f t="shared" si="7131"/>
        <v>1363.4</v>
      </c>
      <c r="O2617" s="32">
        <f t="shared" si="7132"/>
        <v>0</v>
      </c>
      <c r="P2617" s="32">
        <f t="shared" si="7133"/>
        <v>0</v>
      </c>
      <c r="Q2617" s="32">
        <f t="shared" si="7134"/>
        <v>0</v>
      </c>
      <c r="R2617" s="32">
        <f t="shared" si="7135"/>
        <v>0</v>
      </c>
      <c r="S2617" s="32">
        <f t="shared" si="7136"/>
        <v>0</v>
      </c>
      <c r="T2617" s="32">
        <f t="shared" si="7137"/>
        <v>0</v>
      </c>
      <c r="U2617" s="32">
        <v>0</v>
      </c>
      <c r="V2617" s="32">
        <f t="shared" si="7153"/>
        <v>5385.6</v>
      </c>
      <c r="W2617" s="32">
        <f t="shared" si="7138"/>
        <v>0</v>
      </c>
      <c r="X2617" s="32">
        <f t="shared" si="7139"/>
        <v>0</v>
      </c>
      <c r="Y2617" s="32">
        <f t="shared" si="7140"/>
        <v>0</v>
      </c>
      <c r="Z2617" s="32">
        <f t="shared" si="7141"/>
        <v>0</v>
      </c>
      <c r="AA2617" s="32">
        <f t="shared" si="7142"/>
        <v>0</v>
      </c>
      <c r="AB2617" s="32">
        <f t="shared" si="7143"/>
        <v>5919.1732899999997</v>
      </c>
      <c r="AC2617" s="33">
        <f t="shared" si="7144"/>
        <v>5919.1732899999997</v>
      </c>
      <c r="AD2617" s="33">
        <f t="shared" si="7145"/>
        <v>5919.1732899999997</v>
      </c>
      <c r="AE2617" s="34">
        <f t="shared" si="7116"/>
        <v>100</v>
      </c>
      <c r="AF2617" s="32">
        <f t="shared" si="7146"/>
        <v>5919.1989999999996</v>
      </c>
      <c r="AG2617" s="32">
        <f t="shared" si="7147"/>
        <v>0</v>
      </c>
      <c r="AH2617" s="32">
        <f t="shared" si="7148"/>
        <v>0</v>
      </c>
      <c r="AI2617" s="32">
        <f t="shared" si="7149"/>
        <v>0</v>
      </c>
      <c r="AJ2617" s="32">
        <f t="shared" si="7150"/>
        <v>0</v>
      </c>
      <c r="AK2617" s="32">
        <f t="shared" si="7151"/>
        <v>0</v>
      </c>
      <c r="AL2617" s="32">
        <f t="shared" si="7118"/>
        <v>5919.1989999999996</v>
      </c>
      <c r="AM2617" s="32">
        <f t="shared" si="7119"/>
        <v>-533.59899999999925</v>
      </c>
    </row>
    <row r="2618" spans="2:40" ht="31.2" x14ac:dyDescent="0.3">
      <c r="B2618" s="30" t="s">
        <v>849</v>
      </c>
      <c r="C2618" s="30" t="s">
        <v>38</v>
      </c>
      <c r="D2618" s="30" t="s">
        <v>40</v>
      </c>
      <c r="E2618" s="15" t="str">
        <f t="shared" si="7152"/>
        <v>0113</v>
      </c>
      <c r="F2618" s="30" t="s">
        <v>689</v>
      </c>
      <c r="G2618" s="30"/>
      <c r="H2618" s="31" t="s">
        <v>690</v>
      </c>
      <c r="I2618" s="32">
        <f t="shared" si="7126"/>
        <v>4022.2</v>
      </c>
      <c r="J2618" s="32">
        <f t="shared" si="7127"/>
        <v>4022.2</v>
      </c>
      <c r="K2618" s="32">
        <f t="shared" si="7128"/>
        <v>4022.2</v>
      </c>
      <c r="L2618" s="32">
        <f t="shared" si="7129"/>
        <v>1363.4</v>
      </c>
      <c r="M2618" s="32">
        <f t="shared" si="7130"/>
        <v>1363.4</v>
      </c>
      <c r="N2618" s="32">
        <f t="shared" si="7131"/>
        <v>1363.4</v>
      </c>
      <c r="O2618" s="32">
        <f t="shared" si="7132"/>
        <v>0</v>
      </c>
      <c r="P2618" s="32">
        <f t="shared" si="7133"/>
        <v>0</v>
      </c>
      <c r="Q2618" s="32">
        <f t="shared" si="7134"/>
        <v>0</v>
      </c>
      <c r="R2618" s="32">
        <f t="shared" si="7135"/>
        <v>0</v>
      </c>
      <c r="S2618" s="32">
        <f t="shared" si="7136"/>
        <v>0</v>
      </c>
      <c r="T2618" s="32">
        <f t="shared" si="7137"/>
        <v>0</v>
      </c>
      <c r="U2618" s="32">
        <v>0</v>
      </c>
      <c r="V2618" s="32">
        <f t="shared" si="7153"/>
        <v>5385.6</v>
      </c>
      <c r="W2618" s="32">
        <f t="shared" si="7138"/>
        <v>0</v>
      </c>
      <c r="X2618" s="32">
        <f t="shared" si="7139"/>
        <v>0</v>
      </c>
      <c r="Y2618" s="32">
        <f t="shared" si="7140"/>
        <v>0</v>
      </c>
      <c r="Z2618" s="32">
        <f t="shared" si="7141"/>
        <v>0</v>
      </c>
      <c r="AA2618" s="32">
        <f t="shared" si="7142"/>
        <v>0</v>
      </c>
      <c r="AB2618" s="32">
        <f t="shared" si="7143"/>
        <v>5919.1732899999997</v>
      </c>
      <c r="AC2618" s="33">
        <f t="shared" si="7144"/>
        <v>5919.1732899999997</v>
      </c>
      <c r="AD2618" s="33">
        <f t="shared" si="7145"/>
        <v>5919.1732899999997</v>
      </c>
      <c r="AE2618" s="34">
        <f t="shared" si="7116"/>
        <v>100</v>
      </c>
      <c r="AF2618" s="32">
        <f t="shared" si="7146"/>
        <v>5919.1989999999996</v>
      </c>
      <c r="AG2618" s="32">
        <f t="shared" si="7147"/>
        <v>0</v>
      </c>
      <c r="AH2618" s="32">
        <f t="shared" si="7148"/>
        <v>0</v>
      </c>
      <c r="AI2618" s="32">
        <f t="shared" si="7149"/>
        <v>0</v>
      </c>
      <c r="AJ2618" s="32">
        <f t="shared" si="7150"/>
        <v>0</v>
      </c>
      <c r="AK2618" s="32">
        <f t="shared" si="7151"/>
        <v>0</v>
      </c>
      <c r="AL2618" s="32">
        <f t="shared" si="7118"/>
        <v>5919.1989999999996</v>
      </c>
      <c r="AM2618" s="32">
        <f t="shared" si="7119"/>
        <v>-533.59899999999925</v>
      </c>
    </row>
    <row r="2619" spans="2:40" ht="31.2" x14ac:dyDescent="0.3">
      <c r="B2619" s="30" t="s">
        <v>849</v>
      </c>
      <c r="C2619" s="30" t="s">
        <v>38</v>
      </c>
      <c r="D2619" s="30" t="s">
        <v>40</v>
      </c>
      <c r="E2619" s="15" t="str">
        <f t="shared" si="7152"/>
        <v>0113</v>
      </c>
      <c r="F2619" s="30" t="s">
        <v>689</v>
      </c>
      <c r="G2619" s="30" t="s">
        <v>174</v>
      </c>
      <c r="H2619" s="31" t="s">
        <v>175</v>
      </c>
      <c r="I2619" s="32">
        <f t="shared" si="7126"/>
        <v>4022.2</v>
      </c>
      <c r="J2619" s="32">
        <f t="shared" si="7127"/>
        <v>4022.2</v>
      </c>
      <c r="K2619" s="32">
        <f t="shared" si="7128"/>
        <v>4022.2</v>
      </c>
      <c r="L2619" s="32">
        <f t="shared" si="7129"/>
        <v>1363.4</v>
      </c>
      <c r="M2619" s="32">
        <f t="shared" si="7130"/>
        <v>1363.4</v>
      </c>
      <c r="N2619" s="32">
        <f t="shared" si="7131"/>
        <v>1363.4</v>
      </c>
      <c r="O2619" s="32">
        <f t="shared" si="7132"/>
        <v>0</v>
      </c>
      <c r="P2619" s="32">
        <f t="shared" si="7133"/>
        <v>0</v>
      </c>
      <c r="Q2619" s="32">
        <f t="shared" si="7134"/>
        <v>0</v>
      </c>
      <c r="R2619" s="32">
        <f t="shared" si="7135"/>
        <v>0</v>
      </c>
      <c r="S2619" s="32">
        <f t="shared" si="7136"/>
        <v>0</v>
      </c>
      <c r="T2619" s="32">
        <f t="shared" si="7137"/>
        <v>0</v>
      </c>
      <c r="U2619" s="32">
        <v>0</v>
      </c>
      <c r="V2619" s="32">
        <f t="shared" si="7153"/>
        <v>5385.6</v>
      </c>
      <c r="W2619" s="32">
        <f t="shared" si="7138"/>
        <v>0</v>
      </c>
      <c r="X2619" s="32">
        <f t="shared" si="7139"/>
        <v>0</v>
      </c>
      <c r="Y2619" s="32">
        <f t="shared" si="7140"/>
        <v>0</v>
      </c>
      <c r="Z2619" s="32">
        <f t="shared" si="7141"/>
        <v>0</v>
      </c>
      <c r="AA2619" s="32">
        <f t="shared" si="7142"/>
        <v>0</v>
      </c>
      <c r="AB2619" s="32">
        <f t="shared" si="7143"/>
        <v>5919.1732899999997</v>
      </c>
      <c r="AC2619" s="33">
        <f t="shared" si="7144"/>
        <v>5919.1732899999997</v>
      </c>
      <c r="AD2619" s="33">
        <f t="shared" si="7145"/>
        <v>5919.1732899999997</v>
      </c>
      <c r="AE2619" s="34">
        <f t="shared" si="7116"/>
        <v>100</v>
      </c>
      <c r="AF2619" s="32">
        <f t="shared" si="7146"/>
        <v>5919.1989999999996</v>
      </c>
      <c r="AG2619" s="32">
        <f t="shared" si="7147"/>
        <v>0</v>
      </c>
      <c r="AH2619" s="32">
        <f t="shared" si="7148"/>
        <v>0</v>
      </c>
      <c r="AI2619" s="32">
        <f t="shared" si="7149"/>
        <v>0</v>
      </c>
      <c r="AJ2619" s="32">
        <f t="shared" si="7150"/>
        <v>0</v>
      </c>
      <c r="AK2619" s="32">
        <f t="shared" si="7151"/>
        <v>0</v>
      </c>
      <c r="AL2619" s="32">
        <f t="shared" si="7118"/>
        <v>5919.1989999999996</v>
      </c>
      <c r="AM2619" s="32">
        <f t="shared" si="7119"/>
        <v>-533.59899999999925</v>
      </c>
    </row>
    <row r="2620" spans="2:40" ht="62.4" x14ac:dyDescent="0.3">
      <c r="B2620" s="30" t="s">
        <v>849</v>
      </c>
      <c r="C2620" s="30" t="s">
        <v>38</v>
      </c>
      <c r="D2620" s="30" t="s">
        <v>40</v>
      </c>
      <c r="E2620" s="15" t="str">
        <f t="shared" si="7152"/>
        <v>0113</v>
      </c>
      <c r="F2620" s="30" t="s">
        <v>689</v>
      </c>
      <c r="G2620" s="30" t="s">
        <v>370</v>
      </c>
      <c r="H2620" s="31" t="s">
        <v>371</v>
      </c>
      <c r="I2620" s="32">
        <v>4022.2</v>
      </c>
      <c r="J2620" s="32">
        <v>4022.2</v>
      </c>
      <c r="K2620" s="32">
        <v>4022.2</v>
      </c>
      <c r="L2620" s="32">
        <v>1363.4</v>
      </c>
      <c r="M2620" s="32">
        <v>1363.4</v>
      </c>
      <c r="N2620" s="32">
        <v>1363.4</v>
      </c>
      <c r="O2620" s="32">
        <v>0</v>
      </c>
      <c r="P2620" s="32">
        <v>0</v>
      </c>
      <c r="Q2620" s="32">
        <v>0</v>
      </c>
      <c r="R2620" s="32">
        <v>0</v>
      </c>
      <c r="S2620" s="32">
        <v>0</v>
      </c>
      <c r="T2620" s="32">
        <v>0</v>
      </c>
      <c r="U2620" s="32">
        <v>0</v>
      </c>
      <c r="V2620" s="32">
        <f t="shared" si="7153"/>
        <v>5385.6</v>
      </c>
      <c r="W2620" s="32"/>
      <c r="X2620" s="32"/>
      <c r="Y2620" s="32"/>
      <c r="Z2620" s="32"/>
      <c r="AA2620" s="32"/>
      <c r="AB2620" s="32">
        <v>5919.1732899999997</v>
      </c>
      <c r="AC2620" s="33">
        <v>5919.1732899999997</v>
      </c>
      <c r="AD2620" s="33">
        <v>5919.1732899999997</v>
      </c>
      <c r="AE2620" s="34">
        <f t="shared" si="7116"/>
        <v>100</v>
      </c>
      <c r="AF2620" s="32">
        <v>5919.1989999999996</v>
      </c>
      <c r="AG2620" s="32">
        <v>0</v>
      </c>
      <c r="AH2620" s="32">
        <v>0</v>
      </c>
      <c r="AI2620" s="32">
        <v>0</v>
      </c>
      <c r="AJ2620" s="32">
        <v>0</v>
      </c>
      <c r="AK2620" s="32">
        <v>0</v>
      </c>
      <c r="AL2620" s="32">
        <f t="shared" si="7118"/>
        <v>5919.1989999999996</v>
      </c>
      <c r="AM2620" s="32">
        <f t="shared" si="7119"/>
        <v>-533.59899999999925</v>
      </c>
      <c r="AN2620" s="12"/>
    </row>
    <row r="2621" spans="2:40" ht="46.8" x14ac:dyDescent="0.3">
      <c r="B2621" s="30" t="s">
        <v>849</v>
      </c>
      <c r="C2621" s="30" t="s">
        <v>38</v>
      </c>
      <c r="D2621" s="30" t="s">
        <v>40</v>
      </c>
      <c r="E2621" s="15" t="str">
        <f t="shared" si="7152"/>
        <v>0113</v>
      </c>
      <c r="F2621" s="30" t="s">
        <v>691</v>
      </c>
      <c r="G2621" s="30"/>
      <c r="H2621" s="31" t="s">
        <v>692</v>
      </c>
      <c r="I2621" s="32">
        <f t="shared" si="7126"/>
        <v>4751.0999999999995</v>
      </c>
      <c r="J2621" s="32">
        <f t="shared" si="7127"/>
        <v>4751.0999999999995</v>
      </c>
      <c r="K2621" s="32">
        <f t="shared" si="7128"/>
        <v>4751.0999999999995</v>
      </c>
      <c r="L2621" s="32">
        <f t="shared" si="7129"/>
        <v>232.8</v>
      </c>
      <c r="M2621" s="32">
        <f t="shared" si="7130"/>
        <v>432.2</v>
      </c>
      <c r="N2621" s="32">
        <f t="shared" si="7131"/>
        <v>639.5</v>
      </c>
      <c r="O2621" s="32">
        <f t="shared" si="7132"/>
        <v>0</v>
      </c>
      <c r="P2621" s="32">
        <f t="shared" si="7133"/>
        <v>0</v>
      </c>
      <c r="Q2621" s="32">
        <f t="shared" si="7134"/>
        <v>143.77600000000001</v>
      </c>
      <c r="R2621" s="32">
        <f t="shared" si="7135"/>
        <v>2888.8829999999998</v>
      </c>
      <c r="S2621" s="32">
        <f t="shared" si="7136"/>
        <v>0</v>
      </c>
      <c r="T2621" s="32">
        <f t="shared" si="7137"/>
        <v>0</v>
      </c>
      <c r="U2621" s="32">
        <v>0</v>
      </c>
      <c r="V2621" s="32">
        <f t="shared" si="7153"/>
        <v>8016.5589999999993</v>
      </c>
      <c r="W2621" s="32">
        <f t="shared" si="7138"/>
        <v>0</v>
      </c>
      <c r="X2621" s="32">
        <f t="shared" si="7139"/>
        <v>0</v>
      </c>
      <c r="Y2621" s="32">
        <f t="shared" si="7140"/>
        <v>0</v>
      </c>
      <c r="Z2621" s="32">
        <f t="shared" si="7141"/>
        <v>0</v>
      </c>
      <c r="AA2621" s="32">
        <f t="shared" si="7142"/>
        <v>0</v>
      </c>
      <c r="AB2621" s="32">
        <f t="shared" si="7143"/>
        <v>3844.5644899999998</v>
      </c>
      <c r="AC2621" s="33">
        <f t="shared" si="7144"/>
        <v>7796.81387</v>
      </c>
      <c r="AD2621" s="33">
        <f t="shared" si="7145"/>
        <v>7796.7881799999996</v>
      </c>
      <c r="AE2621" s="34">
        <f t="shared" si="7116"/>
        <v>99.999670506434697</v>
      </c>
      <c r="AF2621" s="32">
        <f t="shared" si="7146"/>
        <v>8016.5590000000002</v>
      </c>
      <c r="AG2621" s="32">
        <f t="shared" si="7147"/>
        <v>0</v>
      </c>
      <c r="AH2621" s="32">
        <f t="shared" si="7148"/>
        <v>0</v>
      </c>
      <c r="AI2621" s="32">
        <f t="shared" si="7149"/>
        <v>0</v>
      </c>
      <c r="AJ2621" s="32">
        <f t="shared" si="7150"/>
        <v>0</v>
      </c>
      <c r="AK2621" s="32">
        <f t="shared" si="7151"/>
        <v>0</v>
      </c>
      <c r="AL2621" s="32">
        <f t="shared" si="7118"/>
        <v>8016.5590000000002</v>
      </c>
      <c r="AM2621" s="32">
        <f t="shared" si="7119"/>
        <v>0</v>
      </c>
    </row>
    <row r="2622" spans="2:40" ht="31.2" x14ac:dyDescent="0.3">
      <c r="B2622" s="30" t="s">
        <v>849</v>
      </c>
      <c r="C2622" s="30" t="s">
        <v>38</v>
      </c>
      <c r="D2622" s="30" t="s">
        <v>40</v>
      </c>
      <c r="E2622" s="15" t="str">
        <f t="shared" si="7152"/>
        <v>0113</v>
      </c>
      <c r="F2622" s="30" t="s">
        <v>693</v>
      </c>
      <c r="G2622" s="30"/>
      <c r="H2622" s="31" t="s">
        <v>694</v>
      </c>
      <c r="I2622" s="32">
        <f t="shared" ref="I2622:T2622" si="7154">I2623+I2625</f>
        <v>4751.0999999999995</v>
      </c>
      <c r="J2622" s="32">
        <f t="shared" si="7154"/>
        <v>4751.0999999999995</v>
      </c>
      <c r="K2622" s="32">
        <f t="shared" si="7154"/>
        <v>4751.0999999999995</v>
      </c>
      <c r="L2622" s="32">
        <f t="shared" si="7154"/>
        <v>232.8</v>
      </c>
      <c r="M2622" s="32">
        <f t="shared" si="7154"/>
        <v>432.2</v>
      </c>
      <c r="N2622" s="32">
        <f t="shared" si="7154"/>
        <v>639.5</v>
      </c>
      <c r="O2622" s="32">
        <f t="shared" si="7154"/>
        <v>0</v>
      </c>
      <c r="P2622" s="32">
        <f t="shared" si="7154"/>
        <v>0</v>
      </c>
      <c r="Q2622" s="32">
        <f t="shared" si="7154"/>
        <v>143.77600000000001</v>
      </c>
      <c r="R2622" s="32">
        <f t="shared" si="7154"/>
        <v>2888.8829999999998</v>
      </c>
      <c r="S2622" s="32">
        <f t="shared" si="7154"/>
        <v>0</v>
      </c>
      <c r="T2622" s="32">
        <f t="shared" si="7154"/>
        <v>0</v>
      </c>
      <c r="U2622" s="32">
        <v>0</v>
      </c>
      <c r="V2622" s="32">
        <f t="shared" si="7153"/>
        <v>8016.5589999999993</v>
      </c>
      <c r="W2622" s="32">
        <f t="shared" ref="W2622:AD2622" si="7155">W2623+W2625</f>
        <v>0</v>
      </c>
      <c r="X2622" s="32">
        <f t="shared" si="7155"/>
        <v>0</v>
      </c>
      <c r="Y2622" s="32">
        <f t="shared" si="7155"/>
        <v>0</v>
      </c>
      <c r="Z2622" s="32">
        <f t="shared" si="7155"/>
        <v>0</v>
      </c>
      <c r="AA2622" s="32">
        <f t="shared" si="7155"/>
        <v>0</v>
      </c>
      <c r="AB2622" s="32">
        <f t="shared" si="7155"/>
        <v>3844.5644899999998</v>
      </c>
      <c r="AC2622" s="33">
        <f t="shared" si="7155"/>
        <v>7796.81387</v>
      </c>
      <c r="AD2622" s="33">
        <f t="shared" si="7155"/>
        <v>7796.7881799999996</v>
      </c>
      <c r="AE2622" s="34">
        <f t="shared" si="7116"/>
        <v>99.999670506434697</v>
      </c>
      <c r="AF2622" s="32">
        <f t="shared" ref="AF2622:AK2622" si="7156">AF2623+AF2625</f>
        <v>8016.5590000000002</v>
      </c>
      <c r="AG2622" s="32">
        <f t="shared" si="7156"/>
        <v>0</v>
      </c>
      <c r="AH2622" s="32">
        <f t="shared" si="7156"/>
        <v>0</v>
      </c>
      <c r="AI2622" s="32">
        <f t="shared" si="7156"/>
        <v>0</v>
      </c>
      <c r="AJ2622" s="32">
        <f t="shared" si="7156"/>
        <v>0</v>
      </c>
      <c r="AK2622" s="32">
        <f t="shared" si="7156"/>
        <v>0</v>
      </c>
      <c r="AL2622" s="32">
        <f t="shared" si="7118"/>
        <v>8016.5590000000002</v>
      </c>
      <c r="AM2622" s="32">
        <f t="shared" si="7119"/>
        <v>0</v>
      </c>
    </row>
    <row r="2623" spans="2:40" ht="31.2" x14ac:dyDescent="0.3">
      <c r="B2623" s="30" t="s">
        <v>849</v>
      </c>
      <c r="C2623" s="30" t="s">
        <v>38</v>
      </c>
      <c r="D2623" s="30" t="s">
        <v>40</v>
      </c>
      <c r="E2623" s="15" t="str">
        <f t="shared" si="7152"/>
        <v>0113</v>
      </c>
      <c r="F2623" s="30" t="s">
        <v>693</v>
      </c>
      <c r="G2623" s="30" t="s">
        <v>50</v>
      </c>
      <c r="H2623" s="31" t="s">
        <v>51</v>
      </c>
      <c r="I2623" s="32">
        <f t="shared" ref="I2623:T2623" si="7157">I2624</f>
        <v>4642.3999999999996</v>
      </c>
      <c r="J2623" s="32">
        <f t="shared" si="7157"/>
        <v>4642.3999999999996</v>
      </c>
      <c r="K2623" s="32">
        <f t="shared" si="7157"/>
        <v>4642.3999999999996</v>
      </c>
      <c r="L2623" s="32">
        <f t="shared" si="7157"/>
        <v>232.8</v>
      </c>
      <c r="M2623" s="32">
        <f t="shared" si="7157"/>
        <v>432.2</v>
      </c>
      <c r="N2623" s="32">
        <f t="shared" si="7157"/>
        <v>639.5</v>
      </c>
      <c r="O2623" s="32">
        <f t="shared" si="7157"/>
        <v>0</v>
      </c>
      <c r="P2623" s="32">
        <f t="shared" si="7157"/>
        <v>0</v>
      </c>
      <c r="Q2623" s="32">
        <f t="shared" si="7157"/>
        <v>143.77600000000001</v>
      </c>
      <c r="R2623" s="32">
        <f t="shared" si="7157"/>
        <v>2888.8829999999998</v>
      </c>
      <c r="S2623" s="32">
        <f t="shared" si="7157"/>
        <v>0</v>
      </c>
      <c r="T2623" s="32">
        <f t="shared" si="7157"/>
        <v>0</v>
      </c>
      <c r="U2623" s="32">
        <v>0</v>
      </c>
      <c r="V2623" s="32">
        <f t="shared" si="7153"/>
        <v>7907.8589999999995</v>
      </c>
      <c r="W2623" s="32">
        <f t="shared" ref="W2623:AD2623" si="7158">W2624</f>
        <v>0</v>
      </c>
      <c r="X2623" s="32">
        <f t="shared" si="7158"/>
        <v>0</v>
      </c>
      <c r="Y2623" s="32">
        <f t="shared" si="7158"/>
        <v>0</v>
      </c>
      <c r="Z2623" s="32">
        <f t="shared" si="7158"/>
        <v>0</v>
      </c>
      <c r="AA2623" s="32">
        <f t="shared" si="7158"/>
        <v>0</v>
      </c>
      <c r="AB2623" s="32">
        <f t="shared" si="7158"/>
        <v>3741.5114899999999</v>
      </c>
      <c r="AC2623" s="33">
        <f t="shared" si="7158"/>
        <v>7693.7608700000001</v>
      </c>
      <c r="AD2623" s="33">
        <f t="shared" si="7158"/>
        <v>7693.7351799999997</v>
      </c>
      <c r="AE2623" s="34">
        <f t="shared" si="7116"/>
        <v>99.999666093079384</v>
      </c>
      <c r="AF2623" s="32">
        <f t="shared" ref="AF2623:AK2623" si="7159">AF2624</f>
        <v>7907.8349699999999</v>
      </c>
      <c r="AG2623" s="32">
        <f t="shared" si="7159"/>
        <v>0</v>
      </c>
      <c r="AH2623" s="32">
        <f t="shared" si="7159"/>
        <v>0</v>
      </c>
      <c r="AI2623" s="32">
        <f t="shared" si="7159"/>
        <v>0</v>
      </c>
      <c r="AJ2623" s="32">
        <f t="shared" si="7159"/>
        <v>0</v>
      </c>
      <c r="AK2623" s="32">
        <f t="shared" si="7159"/>
        <v>0</v>
      </c>
      <c r="AL2623" s="32">
        <f t="shared" si="7118"/>
        <v>7907.8349699999999</v>
      </c>
      <c r="AM2623" s="32">
        <f t="shared" si="7119"/>
        <v>2.4029999999584106E-2</v>
      </c>
    </row>
    <row r="2624" spans="2:40" ht="31.2" x14ac:dyDescent="0.3">
      <c r="B2624" s="30" t="s">
        <v>849</v>
      </c>
      <c r="C2624" s="30" t="s">
        <v>38</v>
      </c>
      <c r="D2624" s="30" t="s">
        <v>40</v>
      </c>
      <c r="E2624" s="15" t="str">
        <f t="shared" si="7152"/>
        <v>0113</v>
      </c>
      <c r="F2624" s="30" t="s">
        <v>693</v>
      </c>
      <c r="G2624" s="30" t="s">
        <v>52</v>
      </c>
      <c r="H2624" s="31" t="s">
        <v>53</v>
      </c>
      <c r="I2624" s="32">
        <v>4642.3999999999996</v>
      </c>
      <c r="J2624" s="32">
        <v>4642.3999999999996</v>
      </c>
      <c r="K2624" s="32">
        <v>4642.3999999999996</v>
      </c>
      <c r="L2624" s="32">
        <v>232.8</v>
      </c>
      <c r="M2624" s="32">
        <v>432.2</v>
      </c>
      <c r="N2624" s="32">
        <v>639.5</v>
      </c>
      <c r="O2624" s="32">
        <v>0</v>
      </c>
      <c r="P2624" s="32">
        <v>0</v>
      </c>
      <c r="Q2624" s="32">
        <v>143.77600000000001</v>
      </c>
      <c r="R2624" s="32">
        <v>2888.8829999999998</v>
      </c>
      <c r="S2624" s="32">
        <v>0</v>
      </c>
      <c r="T2624" s="32">
        <v>0</v>
      </c>
      <c r="U2624" s="32">
        <v>0</v>
      </c>
      <c r="V2624" s="32">
        <f t="shared" si="7153"/>
        <v>7907.8589999999995</v>
      </c>
      <c r="W2624" s="32"/>
      <c r="X2624" s="32"/>
      <c r="Y2624" s="32"/>
      <c r="Z2624" s="32"/>
      <c r="AA2624" s="32"/>
      <c r="AB2624" s="32">
        <v>3741.5114899999999</v>
      </c>
      <c r="AC2624" s="33">
        <v>7693.7608700000001</v>
      </c>
      <c r="AD2624" s="33">
        <v>7693.7351799999997</v>
      </c>
      <c r="AE2624" s="34">
        <f t="shared" si="7116"/>
        <v>99.999666093079384</v>
      </c>
      <c r="AF2624" s="32">
        <v>7907.8349699999999</v>
      </c>
      <c r="AG2624" s="32">
        <v>0</v>
      </c>
      <c r="AH2624" s="32">
        <v>0</v>
      </c>
      <c r="AI2624" s="32">
        <v>0</v>
      </c>
      <c r="AJ2624" s="32">
        <v>0</v>
      </c>
      <c r="AK2624" s="32">
        <v>0</v>
      </c>
      <c r="AL2624" s="32">
        <f t="shared" si="7118"/>
        <v>7907.8349699999999</v>
      </c>
      <c r="AM2624" s="32">
        <f t="shared" si="7119"/>
        <v>2.4029999999584106E-2</v>
      </c>
      <c r="AN2624" s="12"/>
    </row>
    <row r="2625" spans="2:40" x14ac:dyDescent="0.3">
      <c r="B2625" s="30" t="s">
        <v>849</v>
      </c>
      <c r="C2625" s="30" t="s">
        <v>38</v>
      </c>
      <c r="D2625" s="30" t="s">
        <v>40</v>
      </c>
      <c r="E2625" s="15" t="str">
        <f t="shared" si="7152"/>
        <v>0113</v>
      </c>
      <c r="F2625" s="30" t="s">
        <v>693</v>
      </c>
      <c r="G2625" s="30" t="s">
        <v>56</v>
      </c>
      <c r="H2625" s="31" t="s">
        <v>57</v>
      </c>
      <c r="I2625" s="32">
        <f t="shared" ref="I2625:T2625" si="7160">I2626</f>
        <v>108.7</v>
      </c>
      <c r="J2625" s="32">
        <f t="shared" si="7160"/>
        <v>108.7</v>
      </c>
      <c r="K2625" s="32">
        <f t="shared" si="7160"/>
        <v>108.7</v>
      </c>
      <c r="L2625" s="32">
        <f t="shared" si="7160"/>
        <v>0</v>
      </c>
      <c r="M2625" s="32">
        <f t="shared" si="7160"/>
        <v>0</v>
      </c>
      <c r="N2625" s="32">
        <f t="shared" si="7160"/>
        <v>0</v>
      </c>
      <c r="O2625" s="32">
        <f t="shared" si="7160"/>
        <v>0</v>
      </c>
      <c r="P2625" s="32">
        <f t="shared" si="7160"/>
        <v>0</v>
      </c>
      <c r="Q2625" s="32">
        <f t="shared" si="7160"/>
        <v>0</v>
      </c>
      <c r="R2625" s="32">
        <f t="shared" si="7160"/>
        <v>0</v>
      </c>
      <c r="S2625" s="32">
        <f t="shared" si="7160"/>
        <v>0</v>
      </c>
      <c r="T2625" s="32">
        <f t="shared" si="7160"/>
        <v>0</v>
      </c>
      <c r="U2625" s="32">
        <v>0</v>
      </c>
      <c r="V2625" s="32">
        <f t="shared" si="7153"/>
        <v>108.7</v>
      </c>
      <c r="W2625" s="32">
        <f t="shared" ref="W2625:AD2625" si="7161">W2626</f>
        <v>0</v>
      </c>
      <c r="X2625" s="32">
        <f t="shared" si="7161"/>
        <v>0</v>
      </c>
      <c r="Y2625" s="32">
        <f t="shared" si="7161"/>
        <v>0</v>
      </c>
      <c r="Z2625" s="32">
        <f t="shared" si="7161"/>
        <v>0</v>
      </c>
      <c r="AA2625" s="32">
        <f t="shared" si="7161"/>
        <v>0</v>
      </c>
      <c r="AB2625" s="32">
        <f t="shared" si="7161"/>
        <v>103.053</v>
      </c>
      <c r="AC2625" s="33">
        <f t="shared" si="7161"/>
        <v>103.053</v>
      </c>
      <c r="AD2625" s="33">
        <f t="shared" si="7161"/>
        <v>103.053</v>
      </c>
      <c r="AE2625" s="34">
        <f t="shared" si="7116"/>
        <v>100</v>
      </c>
      <c r="AF2625" s="32">
        <f t="shared" ref="AF2625:AK2625" si="7162">AF2626</f>
        <v>108.72403</v>
      </c>
      <c r="AG2625" s="32">
        <f t="shared" si="7162"/>
        <v>0</v>
      </c>
      <c r="AH2625" s="32">
        <f t="shared" si="7162"/>
        <v>0</v>
      </c>
      <c r="AI2625" s="32">
        <f t="shared" si="7162"/>
        <v>0</v>
      </c>
      <c r="AJ2625" s="32">
        <f t="shared" si="7162"/>
        <v>0</v>
      </c>
      <c r="AK2625" s="32">
        <f t="shared" si="7162"/>
        <v>0</v>
      </c>
      <c r="AL2625" s="32">
        <f t="shared" si="7118"/>
        <v>108.72403</v>
      </c>
      <c r="AM2625" s="32">
        <f t="shared" si="7119"/>
        <v>-2.4029999999996221E-2</v>
      </c>
    </row>
    <row r="2626" spans="2:40" x14ac:dyDescent="0.3">
      <c r="B2626" s="30" t="s">
        <v>849</v>
      </c>
      <c r="C2626" s="30" t="s">
        <v>38</v>
      </c>
      <c r="D2626" s="30" t="s">
        <v>40</v>
      </c>
      <c r="E2626" s="15" t="str">
        <f t="shared" si="7152"/>
        <v>0113</v>
      </c>
      <c r="F2626" s="30" t="s">
        <v>693</v>
      </c>
      <c r="G2626" s="30" t="s">
        <v>60</v>
      </c>
      <c r="H2626" s="31" t="s">
        <v>61</v>
      </c>
      <c r="I2626" s="32">
        <v>108.7</v>
      </c>
      <c r="J2626" s="32">
        <v>108.7</v>
      </c>
      <c r="K2626" s="32">
        <v>108.7</v>
      </c>
      <c r="L2626" s="32"/>
      <c r="M2626" s="32"/>
      <c r="N2626" s="32"/>
      <c r="O2626" s="32">
        <v>0</v>
      </c>
      <c r="P2626" s="32">
        <v>0</v>
      </c>
      <c r="Q2626" s="32">
        <v>0</v>
      </c>
      <c r="R2626" s="32">
        <v>0</v>
      </c>
      <c r="S2626" s="32">
        <v>0</v>
      </c>
      <c r="T2626" s="32">
        <v>0</v>
      </c>
      <c r="U2626" s="32">
        <v>0</v>
      </c>
      <c r="V2626" s="32">
        <f t="shared" si="7153"/>
        <v>108.7</v>
      </c>
      <c r="W2626" s="32"/>
      <c r="X2626" s="32"/>
      <c r="Y2626" s="32"/>
      <c r="Z2626" s="32"/>
      <c r="AA2626" s="32"/>
      <c r="AB2626" s="32">
        <v>103.053</v>
      </c>
      <c r="AC2626" s="33">
        <v>103.053</v>
      </c>
      <c r="AD2626" s="33">
        <v>103.053</v>
      </c>
      <c r="AE2626" s="34">
        <f t="shared" si="7116"/>
        <v>100</v>
      </c>
      <c r="AF2626" s="32">
        <v>108.72403</v>
      </c>
      <c r="AG2626" s="32">
        <v>0</v>
      </c>
      <c r="AH2626" s="32">
        <v>0</v>
      </c>
      <c r="AI2626" s="32">
        <v>0</v>
      </c>
      <c r="AJ2626" s="32">
        <v>0</v>
      </c>
      <c r="AK2626" s="32">
        <v>0</v>
      </c>
      <c r="AL2626" s="32">
        <f t="shared" si="7118"/>
        <v>108.72403</v>
      </c>
      <c r="AM2626" s="32">
        <f t="shared" si="7119"/>
        <v>-2.4029999999996221E-2</v>
      </c>
      <c r="AN2626" s="12"/>
    </row>
    <row r="2627" spans="2:40" ht="31.2" hidden="1" customHeight="1" x14ac:dyDescent="0.3">
      <c r="B2627" s="30" t="s">
        <v>849</v>
      </c>
      <c r="C2627" s="30" t="s">
        <v>38</v>
      </c>
      <c r="D2627" s="30" t="s">
        <v>40</v>
      </c>
      <c r="E2627" s="15" t="str">
        <f t="shared" si="7152"/>
        <v>0113</v>
      </c>
      <c r="F2627" s="30" t="s">
        <v>342</v>
      </c>
      <c r="G2627" s="30"/>
      <c r="H2627" s="31" t="s">
        <v>343</v>
      </c>
      <c r="I2627" s="32">
        <f t="shared" ref="I2627:T2627" si="7163">I2628</f>
        <v>0</v>
      </c>
      <c r="J2627" s="32">
        <f t="shared" si="7163"/>
        <v>0</v>
      </c>
      <c r="K2627" s="32">
        <f t="shared" si="7163"/>
        <v>0</v>
      </c>
      <c r="L2627" s="32">
        <f t="shared" si="7163"/>
        <v>0</v>
      </c>
      <c r="M2627" s="32">
        <f t="shared" si="7163"/>
        <v>0</v>
      </c>
      <c r="N2627" s="32">
        <f t="shared" si="7163"/>
        <v>0</v>
      </c>
      <c r="O2627" s="32">
        <f t="shared" si="7163"/>
        <v>0</v>
      </c>
      <c r="P2627" s="32">
        <f t="shared" si="7163"/>
        <v>0</v>
      </c>
      <c r="Q2627" s="32">
        <f t="shared" si="7163"/>
        <v>0</v>
      </c>
      <c r="R2627" s="32">
        <f t="shared" si="7163"/>
        <v>0</v>
      </c>
      <c r="S2627" s="32">
        <f t="shared" si="7163"/>
        <v>0</v>
      </c>
      <c r="T2627" s="32">
        <f t="shared" si="7163"/>
        <v>0</v>
      </c>
      <c r="U2627" s="32">
        <v>0</v>
      </c>
      <c r="V2627" s="32">
        <f t="shared" si="7153"/>
        <v>0</v>
      </c>
      <c r="W2627" s="32">
        <f t="shared" ref="W2627:AD2627" si="7164">W2628</f>
        <v>0</v>
      </c>
      <c r="X2627" s="32">
        <f t="shared" si="7164"/>
        <v>0</v>
      </c>
      <c r="Y2627" s="32">
        <f t="shared" si="7164"/>
        <v>0</v>
      </c>
      <c r="Z2627" s="32">
        <f t="shared" si="7164"/>
        <v>0</v>
      </c>
      <c r="AA2627" s="32">
        <f t="shared" si="7164"/>
        <v>0</v>
      </c>
      <c r="AB2627" s="32">
        <f t="shared" si="7164"/>
        <v>0</v>
      </c>
      <c r="AC2627" s="33">
        <f t="shared" si="7164"/>
        <v>0</v>
      </c>
      <c r="AD2627" s="33">
        <f t="shared" si="7164"/>
        <v>0</v>
      </c>
      <c r="AE2627" s="34" t="e">
        <f t="shared" si="7116"/>
        <v>#DIV/0!</v>
      </c>
      <c r="AF2627" s="35">
        <f t="shared" ref="AF2627:AK2627" si="7165">AF2628</f>
        <v>0</v>
      </c>
      <c r="AG2627" s="35">
        <f t="shared" si="7165"/>
        <v>0</v>
      </c>
      <c r="AH2627" s="36">
        <f t="shared" si="7165"/>
        <v>0</v>
      </c>
      <c r="AI2627" s="36">
        <f t="shared" si="7165"/>
        <v>0</v>
      </c>
      <c r="AJ2627" s="36">
        <f t="shared" si="7165"/>
        <v>0</v>
      </c>
      <c r="AK2627" s="36">
        <f t="shared" si="7165"/>
        <v>0</v>
      </c>
      <c r="AL2627" s="36">
        <f t="shared" si="7118"/>
        <v>0</v>
      </c>
      <c r="AM2627" s="36">
        <f t="shared" si="7119"/>
        <v>0</v>
      </c>
      <c r="AN2627" s="37" t="s">
        <v>35</v>
      </c>
    </row>
    <row r="2628" spans="2:40" ht="62.4" hidden="1" customHeight="1" x14ac:dyDescent="0.3">
      <c r="B2628" s="30" t="s">
        <v>849</v>
      </c>
      <c r="C2628" s="30" t="s">
        <v>38</v>
      </c>
      <c r="D2628" s="30" t="s">
        <v>40</v>
      </c>
      <c r="E2628" s="15" t="str">
        <f t="shared" si="7152"/>
        <v>0113</v>
      </c>
      <c r="F2628" s="30" t="s">
        <v>344</v>
      </c>
      <c r="G2628" s="30"/>
      <c r="H2628" s="31" t="s">
        <v>345</v>
      </c>
      <c r="I2628" s="32">
        <f t="shared" ref="I2628:T2628" si="7166">I2629+I2632</f>
        <v>0</v>
      </c>
      <c r="J2628" s="32">
        <f t="shared" si="7166"/>
        <v>0</v>
      </c>
      <c r="K2628" s="32">
        <f t="shared" si="7166"/>
        <v>0</v>
      </c>
      <c r="L2628" s="32">
        <f t="shared" si="7166"/>
        <v>0</v>
      </c>
      <c r="M2628" s="32">
        <f t="shared" si="7166"/>
        <v>0</v>
      </c>
      <c r="N2628" s="32">
        <f t="shared" si="7166"/>
        <v>0</v>
      </c>
      <c r="O2628" s="32">
        <f t="shared" si="7166"/>
        <v>0</v>
      </c>
      <c r="P2628" s="32">
        <f t="shared" si="7166"/>
        <v>0</v>
      </c>
      <c r="Q2628" s="32">
        <f t="shared" si="7166"/>
        <v>0</v>
      </c>
      <c r="R2628" s="32">
        <f t="shared" si="7166"/>
        <v>0</v>
      </c>
      <c r="S2628" s="32">
        <f t="shared" si="7166"/>
        <v>0</v>
      </c>
      <c r="T2628" s="32">
        <f t="shared" si="7166"/>
        <v>0</v>
      </c>
      <c r="U2628" s="32">
        <v>0</v>
      </c>
      <c r="V2628" s="32">
        <f t="shared" si="7153"/>
        <v>0</v>
      </c>
      <c r="W2628" s="32">
        <f t="shared" ref="W2628:AD2628" si="7167">W2629+W2632</f>
        <v>0</v>
      </c>
      <c r="X2628" s="32">
        <f t="shared" si="7167"/>
        <v>0</v>
      </c>
      <c r="Y2628" s="32">
        <f t="shared" si="7167"/>
        <v>0</v>
      </c>
      <c r="Z2628" s="32">
        <f t="shared" si="7167"/>
        <v>0</v>
      </c>
      <c r="AA2628" s="32">
        <f t="shared" si="7167"/>
        <v>0</v>
      </c>
      <c r="AB2628" s="32">
        <f t="shared" si="7167"/>
        <v>0</v>
      </c>
      <c r="AC2628" s="33">
        <f t="shared" si="7167"/>
        <v>0</v>
      </c>
      <c r="AD2628" s="33">
        <f t="shared" si="7167"/>
        <v>0</v>
      </c>
      <c r="AE2628" s="34" t="e">
        <f t="shared" si="7116"/>
        <v>#DIV/0!</v>
      </c>
      <c r="AF2628" s="35">
        <f t="shared" ref="AF2628:AK2628" si="7168">AF2629+AF2632</f>
        <v>0</v>
      </c>
      <c r="AG2628" s="35">
        <f t="shared" si="7168"/>
        <v>0</v>
      </c>
      <c r="AH2628" s="36">
        <f t="shared" si="7168"/>
        <v>0</v>
      </c>
      <c r="AI2628" s="36">
        <f t="shared" si="7168"/>
        <v>0</v>
      </c>
      <c r="AJ2628" s="36">
        <f t="shared" si="7168"/>
        <v>0</v>
      </c>
      <c r="AK2628" s="36">
        <f t="shared" si="7168"/>
        <v>0</v>
      </c>
      <c r="AL2628" s="36">
        <f t="shared" si="7118"/>
        <v>0</v>
      </c>
      <c r="AM2628" s="36">
        <f t="shared" si="7119"/>
        <v>0</v>
      </c>
      <c r="AN2628" s="37" t="s">
        <v>35</v>
      </c>
    </row>
    <row r="2629" spans="2:40" ht="78" hidden="1" customHeight="1" x14ac:dyDescent="0.3">
      <c r="B2629" s="30" t="s">
        <v>849</v>
      </c>
      <c r="C2629" s="30" t="s">
        <v>38</v>
      </c>
      <c r="D2629" s="30" t="s">
        <v>40</v>
      </c>
      <c r="E2629" s="15" t="str">
        <f t="shared" si="7152"/>
        <v>0113</v>
      </c>
      <c r="F2629" s="30" t="s">
        <v>395</v>
      </c>
      <c r="G2629" s="30"/>
      <c r="H2629" s="31" t="s">
        <v>396</v>
      </c>
      <c r="I2629" s="32">
        <f t="shared" ref="I2629:I2637" si="7169">I2630</f>
        <v>0</v>
      </c>
      <c r="J2629" s="32">
        <f t="shared" ref="J2629:J2637" si="7170">J2630</f>
        <v>0</v>
      </c>
      <c r="K2629" s="32">
        <f t="shared" ref="K2629:K2637" si="7171">K2630</f>
        <v>0</v>
      </c>
      <c r="L2629" s="32">
        <f t="shared" ref="L2629:L2637" si="7172">L2630</f>
        <v>0</v>
      </c>
      <c r="M2629" s="32">
        <f t="shared" ref="M2629:M2637" si="7173">M2630</f>
        <v>0</v>
      </c>
      <c r="N2629" s="32">
        <f t="shared" ref="N2629:N2637" si="7174">N2630</f>
        <v>0</v>
      </c>
      <c r="O2629" s="32">
        <f t="shared" ref="O2629:O2642" si="7175">O2630</f>
        <v>0</v>
      </c>
      <c r="P2629" s="32">
        <f t="shared" ref="P2629:P2642" si="7176">P2630</f>
        <v>0</v>
      </c>
      <c r="Q2629" s="32">
        <f t="shared" ref="Q2629:Q2642" si="7177">Q2630</f>
        <v>0</v>
      </c>
      <c r="R2629" s="32">
        <f t="shared" ref="R2629:R2642" si="7178">R2630</f>
        <v>0</v>
      </c>
      <c r="S2629" s="32">
        <f t="shared" ref="S2629:S2642" si="7179">S2630</f>
        <v>0</v>
      </c>
      <c r="T2629" s="32">
        <f t="shared" ref="T2629:T2637" si="7180">T2630</f>
        <v>0</v>
      </c>
      <c r="U2629" s="32">
        <v>0</v>
      </c>
      <c r="V2629" s="32">
        <f t="shared" si="7153"/>
        <v>0</v>
      </c>
      <c r="W2629" s="32">
        <f t="shared" ref="W2629:W2637" si="7181">W2630</f>
        <v>0</v>
      </c>
      <c r="X2629" s="32">
        <f t="shared" ref="X2629:X2637" si="7182">X2630</f>
        <v>0</v>
      </c>
      <c r="Y2629" s="32">
        <f t="shared" ref="Y2629:Y2637" si="7183">Y2630</f>
        <v>0</v>
      </c>
      <c r="Z2629" s="32">
        <f t="shared" ref="Z2629:Z2637" si="7184">Z2630</f>
        <v>0</v>
      </c>
      <c r="AA2629" s="32">
        <f t="shared" ref="AA2629:AA2637" si="7185">AA2630</f>
        <v>0</v>
      </c>
      <c r="AB2629" s="32">
        <f t="shared" ref="AB2629:AB2642" si="7186">AB2630</f>
        <v>0</v>
      </c>
      <c r="AC2629" s="33">
        <f t="shared" ref="AC2629:AC2642" si="7187">AC2630</f>
        <v>0</v>
      </c>
      <c r="AD2629" s="33">
        <f t="shared" ref="AD2629:AD2642" si="7188">AD2630</f>
        <v>0</v>
      </c>
      <c r="AE2629" s="34" t="e">
        <f t="shared" si="7116"/>
        <v>#DIV/0!</v>
      </c>
      <c r="AF2629" s="35">
        <f t="shared" ref="AF2629:AF2642" si="7189">AF2630</f>
        <v>0</v>
      </c>
      <c r="AG2629" s="35">
        <f t="shared" ref="AG2629:AG2642" si="7190">AG2630</f>
        <v>0</v>
      </c>
      <c r="AH2629" s="36">
        <f t="shared" ref="AH2629:AH2642" si="7191">AH2630</f>
        <v>0</v>
      </c>
      <c r="AI2629" s="36">
        <f t="shared" ref="AI2629:AI2642" si="7192">AI2630</f>
        <v>0</v>
      </c>
      <c r="AJ2629" s="36">
        <f t="shared" ref="AJ2629:AJ2642" si="7193">AJ2630</f>
        <v>0</v>
      </c>
      <c r="AK2629" s="36">
        <f t="shared" ref="AK2629:AK2642" si="7194">AK2630</f>
        <v>0</v>
      </c>
      <c r="AL2629" s="36">
        <f t="shared" si="7118"/>
        <v>0</v>
      </c>
      <c r="AM2629" s="36">
        <f t="shared" si="7119"/>
        <v>0</v>
      </c>
      <c r="AN2629" s="37" t="s">
        <v>35</v>
      </c>
    </row>
    <row r="2630" spans="2:40" ht="31.2" hidden="1" customHeight="1" x14ac:dyDescent="0.3">
      <c r="B2630" s="30" t="s">
        <v>849</v>
      </c>
      <c r="C2630" s="30" t="s">
        <v>38</v>
      </c>
      <c r="D2630" s="30" t="s">
        <v>40</v>
      </c>
      <c r="E2630" s="15" t="str">
        <f t="shared" si="7152"/>
        <v>0113</v>
      </c>
      <c r="F2630" s="30" t="s">
        <v>395</v>
      </c>
      <c r="G2630" s="30" t="s">
        <v>174</v>
      </c>
      <c r="H2630" s="31" t="s">
        <v>175</v>
      </c>
      <c r="I2630" s="32">
        <f t="shared" si="7169"/>
        <v>0</v>
      </c>
      <c r="J2630" s="32">
        <f t="shared" si="7170"/>
        <v>0</v>
      </c>
      <c r="K2630" s="32">
        <f t="shared" si="7171"/>
        <v>0</v>
      </c>
      <c r="L2630" s="32">
        <f t="shared" si="7172"/>
        <v>0</v>
      </c>
      <c r="M2630" s="32">
        <f t="shared" si="7173"/>
        <v>0</v>
      </c>
      <c r="N2630" s="32">
        <f t="shared" si="7174"/>
        <v>0</v>
      </c>
      <c r="O2630" s="32">
        <f t="shared" si="7175"/>
        <v>0</v>
      </c>
      <c r="P2630" s="32">
        <f t="shared" si="7176"/>
        <v>0</v>
      </c>
      <c r="Q2630" s="32">
        <f t="shared" si="7177"/>
        <v>0</v>
      </c>
      <c r="R2630" s="32">
        <f t="shared" si="7178"/>
        <v>0</v>
      </c>
      <c r="S2630" s="32">
        <f t="shared" si="7179"/>
        <v>0</v>
      </c>
      <c r="T2630" s="32">
        <f t="shared" si="7180"/>
        <v>0</v>
      </c>
      <c r="U2630" s="32">
        <v>0</v>
      </c>
      <c r="V2630" s="32">
        <f t="shared" si="7153"/>
        <v>0</v>
      </c>
      <c r="W2630" s="32">
        <f t="shared" si="7181"/>
        <v>0</v>
      </c>
      <c r="X2630" s="32">
        <f t="shared" si="7182"/>
        <v>0</v>
      </c>
      <c r="Y2630" s="32">
        <f t="shared" si="7183"/>
        <v>0</v>
      </c>
      <c r="Z2630" s="32">
        <f t="shared" si="7184"/>
        <v>0</v>
      </c>
      <c r="AA2630" s="32">
        <f t="shared" si="7185"/>
        <v>0</v>
      </c>
      <c r="AB2630" s="32">
        <f t="shared" si="7186"/>
        <v>0</v>
      </c>
      <c r="AC2630" s="33">
        <f t="shared" si="7187"/>
        <v>0</v>
      </c>
      <c r="AD2630" s="33">
        <f t="shared" si="7188"/>
        <v>0</v>
      </c>
      <c r="AE2630" s="34" t="e">
        <f t="shared" si="7116"/>
        <v>#DIV/0!</v>
      </c>
      <c r="AF2630" s="35">
        <f t="shared" si="7189"/>
        <v>0</v>
      </c>
      <c r="AG2630" s="35">
        <f t="shared" si="7190"/>
        <v>0</v>
      </c>
      <c r="AH2630" s="36">
        <f t="shared" si="7191"/>
        <v>0</v>
      </c>
      <c r="AI2630" s="36">
        <f t="shared" si="7192"/>
        <v>0</v>
      </c>
      <c r="AJ2630" s="36">
        <f t="shared" si="7193"/>
        <v>0</v>
      </c>
      <c r="AK2630" s="36">
        <f t="shared" si="7194"/>
        <v>0</v>
      </c>
      <c r="AL2630" s="36">
        <f t="shared" si="7118"/>
        <v>0</v>
      </c>
      <c r="AM2630" s="36">
        <f t="shared" si="7119"/>
        <v>0</v>
      </c>
      <c r="AN2630" s="37" t="s">
        <v>35</v>
      </c>
    </row>
    <row r="2631" spans="2:40" ht="62.4" hidden="1" customHeight="1" x14ac:dyDescent="0.3">
      <c r="B2631" s="30" t="s">
        <v>849</v>
      </c>
      <c r="C2631" s="30" t="s">
        <v>38</v>
      </c>
      <c r="D2631" s="30" t="s">
        <v>40</v>
      </c>
      <c r="E2631" s="15" t="str">
        <f t="shared" si="7152"/>
        <v>0113</v>
      </c>
      <c r="F2631" s="30" t="s">
        <v>395</v>
      </c>
      <c r="G2631" s="30" t="s">
        <v>370</v>
      </c>
      <c r="H2631" s="31" t="s">
        <v>371</v>
      </c>
      <c r="I2631" s="32"/>
      <c r="J2631" s="32"/>
      <c r="K2631" s="32"/>
      <c r="L2631" s="32"/>
      <c r="M2631" s="32"/>
      <c r="N2631" s="32"/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2">
        <v>0</v>
      </c>
      <c r="V2631" s="32">
        <f t="shared" si="7153"/>
        <v>0</v>
      </c>
      <c r="W2631" s="32"/>
      <c r="X2631" s="32"/>
      <c r="Y2631" s="32"/>
      <c r="Z2631" s="32"/>
      <c r="AA2631" s="32"/>
      <c r="AB2631" s="32">
        <v>0</v>
      </c>
      <c r="AC2631" s="33">
        <v>0</v>
      </c>
      <c r="AD2631" s="33">
        <v>0</v>
      </c>
      <c r="AE2631" s="34" t="e">
        <f t="shared" si="7116"/>
        <v>#DIV/0!</v>
      </c>
      <c r="AF2631" s="35">
        <v>0</v>
      </c>
      <c r="AG2631" s="35">
        <v>0</v>
      </c>
      <c r="AH2631" s="36">
        <v>0</v>
      </c>
      <c r="AI2631" s="36">
        <v>0</v>
      </c>
      <c r="AJ2631" s="36">
        <v>0</v>
      </c>
      <c r="AK2631" s="36">
        <v>0</v>
      </c>
      <c r="AL2631" s="36">
        <f t="shared" si="7118"/>
        <v>0</v>
      </c>
      <c r="AM2631" s="36">
        <f t="shared" si="7119"/>
        <v>0</v>
      </c>
      <c r="AN2631" s="37" t="s">
        <v>35</v>
      </c>
    </row>
    <row r="2632" spans="2:40" ht="62.4" hidden="1" customHeight="1" x14ac:dyDescent="0.3">
      <c r="B2632" s="30" t="s">
        <v>849</v>
      </c>
      <c r="C2632" s="30" t="s">
        <v>38</v>
      </c>
      <c r="D2632" s="30" t="s">
        <v>40</v>
      </c>
      <c r="E2632" s="15" t="str">
        <f t="shared" si="7152"/>
        <v>0113</v>
      </c>
      <c r="F2632" s="30" t="s">
        <v>346</v>
      </c>
      <c r="G2632" s="30"/>
      <c r="H2632" s="31" t="s">
        <v>347</v>
      </c>
      <c r="I2632" s="32">
        <f t="shared" si="7169"/>
        <v>0</v>
      </c>
      <c r="J2632" s="32">
        <f t="shared" si="7170"/>
        <v>0</v>
      </c>
      <c r="K2632" s="32">
        <f t="shared" si="7171"/>
        <v>0</v>
      </c>
      <c r="L2632" s="32">
        <f t="shared" si="7172"/>
        <v>0</v>
      </c>
      <c r="M2632" s="32">
        <f t="shared" si="7173"/>
        <v>0</v>
      </c>
      <c r="N2632" s="32">
        <f t="shared" si="7174"/>
        <v>0</v>
      </c>
      <c r="O2632" s="32">
        <f t="shared" si="7175"/>
        <v>0</v>
      </c>
      <c r="P2632" s="32">
        <f t="shared" si="7176"/>
        <v>0</v>
      </c>
      <c r="Q2632" s="32">
        <f t="shared" si="7177"/>
        <v>0</v>
      </c>
      <c r="R2632" s="32">
        <f t="shared" si="7178"/>
        <v>0</v>
      </c>
      <c r="S2632" s="32">
        <f t="shared" si="7179"/>
        <v>0</v>
      </c>
      <c r="T2632" s="32">
        <f t="shared" si="7180"/>
        <v>0</v>
      </c>
      <c r="U2632" s="32">
        <v>0</v>
      </c>
      <c r="V2632" s="32">
        <f t="shared" si="7153"/>
        <v>0</v>
      </c>
      <c r="W2632" s="32">
        <f t="shared" si="7181"/>
        <v>0</v>
      </c>
      <c r="X2632" s="32">
        <f t="shared" si="7182"/>
        <v>0</v>
      </c>
      <c r="Y2632" s="32">
        <f t="shared" si="7183"/>
        <v>0</v>
      </c>
      <c r="Z2632" s="32">
        <f t="shared" si="7184"/>
        <v>0</v>
      </c>
      <c r="AA2632" s="32">
        <f t="shared" si="7185"/>
        <v>0</v>
      </c>
      <c r="AB2632" s="32">
        <f t="shared" si="7186"/>
        <v>0</v>
      </c>
      <c r="AC2632" s="33">
        <f t="shared" si="7187"/>
        <v>0</v>
      </c>
      <c r="AD2632" s="33">
        <f t="shared" si="7188"/>
        <v>0</v>
      </c>
      <c r="AE2632" s="34" t="e">
        <f t="shared" si="7116"/>
        <v>#DIV/0!</v>
      </c>
      <c r="AF2632" s="35">
        <f t="shared" si="7189"/>
        <v>0</v>
      </c>
      <c r="AG2632" s="35">
        <f t="shared" si="7190"/>
        <v>0</v>
      </c>
      <c r="AH2632" s="36">
        <f t="shared" si="7191"/>
        <v>0</v>
      </c>
      <c r="AI2632" s="36">
        <f t="shared" si="7192"/>
        <v>0</v>
      </c>
      <c r="AJ2632" s="36">
        <f t="shared" si="7193"/>
        <v>0</v>
      </c>
      <c r="AK2632" s="36">
        <f t="shared" si="7194"/>
        <v>0</v>
      </c>
      <c r="AL2632" s="36">
        <f t="shared" si="7118"/>
        <v>0</v>
      </c>
      <c r="AM2632" s="36">
        <f t="shared" si="7119"/>
        <v>0</v>
      </c>
      <c r="AN2632" s="37" t="s">
        <v>35</v>
      </c>
    </row>
    <row r="2633" spans="2:40" ht="31.2" hidden="1" customHeight="1" x14ac:dyDescent="0.3">
      <c r="B2633" s="30" t="s">
        <v>849</v>
      </c>
      <c r="C2633" s="30" t="s">
        <v>38</v>
      </c>
      <c r="D2633" s="30" t="s">
        <v>40</v>
      </c>
      <c r="E2633" s="15" t="str">
        <f t="shared" si="7152"/>
        <v>0113</v>
      </c>
      <c r="F2633" s="30" t="s">
        <v>346</v>
      </c>
      <c r="G2633" s="30" t="s">
        <v>174</v>
      </c>
      <c r="H2633" s="31" t="s">
        <v>175</v>
      </c>
      <c r="I2633" s="32">
        <f t="shared" si="7169"/>
        <v>0</v>
      </c>
      <c r="J2633" s="32">
        <f t="shared" si="7170"/>
        <v>0</v>
      </c>
      <c r="K2633" s="32">
        <f t="shared" si="7171"/>
        <v>0</v>
      </c>
      <c r="L2633" s="32">
        <f t="shared" si="7172"/>
        <v>0</v>
      </c>
      <c r="M2633" s="32">
        <f t="shared" si="7173"/>
        <v>0</v>
      </c>
      <c r="N2633" s="32">
        <f t="shared" si="7174"/>
        <v>0</v>
      </c>
      <c r="O2633" s="32">
        <f t="shared" si="7175"/>
        <v>0</v>
      </c>
      <c r="P2633" s="32">
        <f t="shared" si="7176"/>
        <v>0</v>
      </c>
      <c r="Q2633" s="32">
        <f t="shared" si="7177"/>
        <v>0</v>
      </c>
      <c r="R2633" s="32">
        <f t="shared" si="7178"/>
        <v>0</v>
      </c>
      <c r="S2633" s="32">
        <f t="shared" si="7179"/>
        <v>0</v>
      </c>
      <c r="T2633" s="32">
        <f t="shared" si="7180"/>
        <v>0</v>
      </c>
      <c r="U2633" s="32">
        <v>0</v>
      </c>
      <c r="V2633" s="32">
        <f t="shared" si="7153"/>
        <v>0</v>
      </c>
      <c r="W2633" s="32">
        <f t="shared" si="7181"/>
        <v>0</v>
      </c>
      <c r="X2633" s="32">
        <f t="shared" si="7182"/>
        <v>0</v>
      </c>
      <c r="Y2633" s="32">
        <f t="shared" si="7183"/>
        <v>0</v>
      </c>
      <c r="Z2633" s="32">
        <f t="shared" si="7184"/>
        <v>0</v>
      </c>
      <c r="AA2633" s="32">
        <f t="shared" si="7185"/>
        <v>0</v>
      </c>
      <c r="AB2633" s="32">
        <f t="shared" si="7186"/>
        <v>0</v>
      </c>
      <c r="AC2633" s="33">
        <f t="shared" si="7187"/>
        <v>0</v>
      </c>
      <c r="AD2633" s="33">
        <f t="shared" si="7188"/>
        <v>0</v>
      </c>
      <c r="AE2633" s="34" t="e">
        <f t="shared" si="7116"/>
        <v>#DIV/0!</v>
      </c>
      <c r="AF2633" s="35">
        <f t="shared" si="7189"/>
        <v>0</v>
      </c>
      <c r="AG2633" s="35">
        <f t="shared" si="7190"/>
        <v>0</v>
      </c>
      <c r="AH2633" s="36">
        <f t="shared" si="7191"/>
        <v>0</v>
      </c>
      <c r="AI2633" s="36">
        <f t="shared" si="7192"/>
        <v>0</v>
      </c>
      <c r="AJ2633" s="36">
        <f t="shared" si="7193"/>
        <v>0</v>
      </c>
      <c r="AK2633" s="36">
        <f t="shared" si="7194"/>
        <v>0</v>
      </c>
      <c r="AL2633" s="36">
        <f t="shared" si="7118"/>
        <v>0</v>
      </c>
      <c r="AM2633" s="36">
        <f t="shared" si="7119"/>
        <v>0</v>
      </c>
      <c r="AN2633" s="37" t="s">
        <v>35</v>
      </c>
    </row>
    <row r="2634" spans="2:40" ht="62.4" hidden="1" customHeight="1" x14ac:dyDescent="0.3">
      <c r="B2634" s="30" t="s">
        <v>849</v>
      </c>
      <c r="C2634" s="30" t="s">
        <v>38</v>
      </c>
      <c r="D2634" s="30" t="s">
        <v>40</v>
      </c>
      <c r="E2634" s="15" t="str">
        <f t="shared" si="7152"/>
        <v>0113</v>
      </c>
      <c r="F2634" s="30" t="s">
        <v>346</v>
      </c>
      <c r="G2634" s="30" t="s">
        <v>370</v>
      </c>
      <c r="H2634" s="31" t="s">
        <v>371</v>
      </c>
      <c r="I2634" s="32"/>
      <c r="J2634" s="32"/>
      <c r="K2634" s="32"/>
      <c r="L2634" s="32"/>
      <c r="M2634" s="32"/>
      <c r="N2634" s="32"/>
      <c r="O2634" s="32">
        <v>0</v>
      </c>
      <c r="P2634" s="32">
        <v>0</v>
      </c>
      <c r="Q2634" s="32">
        <v>0</v>
      </c>
      <c r="R2634" s="32">
        <v>0</v>
      </c>
      <c r="S2634" s="32">
        <v>0</v>
      </c>
      <c r="T2634" s="32">
        <v>0</v>
      </c>
      <c r="U2634" s="32">
        <v>0</v>
      </c>
      <c r="V2634" s="32">
        <f t="shared" si="7153"/>
        <v>0</v>
      </c>
      <c r="W2634" s="32"/>
      <c r="X2634" s="32"/>
      <c r="Y2634" s="32"/>
      <c r="Z2634" s="32"/>
      <c r="AA2634" s="32"/>
      <c r="AB2634" s="32">
        <v>0</v>
      </c>
      <c r="AC2634" s="33">
        <v>0</v>
      </c>
      <c r="AD2634" s="33">
        <v>0</v>
      </c>
      <c r="AE2634" s="34" t="e">
        <f t="shared" si="7116"/>
        <v>#DIV/0!</v>
      </c>
      <c r="AF2634" s="35">
        <v>0</v>
      </c>
      <c r="AG2634" s="35">
        <v>0</v>
      </c>
      <c r="AH2634" s="36">
        <v>0</v>
      </c>
      <c r="AI2634" s="36">
        <v>0</v>
      </c>
      <c r="AJ2634" s="36">
        <v>0</v>
      </c>
      <c r="AK2634" s="36">
        <v>0</v>
      </c>
      <c r="AL2634" s="36">
        <f t="shared" si="7118"/>
        <v>0</v>
      </c>
      <c r="AM2634" s="36">
        <f t="shared" si="7119"/>
        <v>0</v>
      </c>
      <c r="AN2634" s="37" t="s">
        <v>35</v>
      </c>
    </row>
    <row r="2635" spans="2:40" ht="31.2" x14ac:dyDescent="0.3">
      <c r="B2635" s="30" t="s">
        <v>849</v>
      </c>
      <c r="C2635" s="30" t="s">
        <v>38</v>
      </c>
      <c r="D2635" s="30" t="s">
        <v>40</v>
      </c>
      <c r="E2635" s="15" t="str">
        <f t="shared" si="7152"/>
        <v>0113</v>
      </c>
      <c r="F2635" s="30" t="s">
        <v>78</v>
      </c>
      <c r="G2635" s="30"/>
      <c r="H2635" s="31" t="s">
        <v>79</v>
      </c>
      <c r="I2635" s="32">
        <f t="shared" si="7169"/>
        <v>0</v>
      </c>
      <c r="J2635" s="32">
        <f t="shared" si="7170"/>
        <v>0</v>
      </c>
      <c r="K2635" s="32">
        <f t="shared" si="7171"/>
        <v>0</v>
      </c>
      <c r="L2635" s="32">
        <f t="shared" si="7172"/>
        <v>0</v>
      </c>
      <c r="M2635" s="32">
        <f t="shared" si="7173"/>
        <v>0</v>
      </c>
      <c r="N2635" s="32">
        <f t="shared" si="7174"/>
        <v>0</v>
      </c>
      <c r="O2635" s="32">
        <f t="shared" si="7175"/>
        <v>0</v>
      </c>
      <c r="P2635" s="32">
        <f t="shared" si="7176"/>
        <v>0</v>
      </c>
      <c r="Q2635" s="32">
        <f t="shared" si="7177"/>
        <v>0</v>
      </c>
      <c r="R2635" s="32">
        <f t="shared" si="7178"/>
        <v>0</v>
      </c>
      <c r="S2635" s="32">
        <f t="shared" si="7179"/>
        <v>0</v>
      </c>
      <c r="T2635" s="32">
        <f t="shared" si="7180"/>
        <v>0</v>
      </c>
      <c r="U2635" s="32">
        <v>35.057000000000002</v>
      </c>
      <c r="V2635" s="32">
        <f t="shared" si="7153"/>
        <v>35.057000000000002</v>
      </c>
      <c r="W2635" s="32">
        <f t="shared" si="7181"/>
        <v>35.057000000000002</v>
      </c>
      <c r="X2635" s="32">
        <f t="shared" si="7182"/>
        <v>0</v>
      </c>
      <c r="Y2635" s="32">
        <f t="shared" si="7183"/>
        <v>0</v>
      </c>
      <c r="Z2635" s="32">
        <f t="shared" si="7184"/>
        <v>0</v>
      </c>
      <c r="AA2635" s="32">
        <f t="shared" si="7185"/>
        <v>0</v>
      </c>
      <c r="AB2635" s="32">
        <f t="shared" si="7186"/>
        <v>74.55498</v>
      </c>
      <c r="AC2635" s="33">
        <f t="shared" si="7187"/>
        <v>370.96273000000002</v>
      </c>
      <c r="AD2635" s="33">
        <f t="shared" si="7188"/>
        <v>243.04088999999999</v>
      </c>
      <c r="AE2635" s="34">
        <f t="shared" si="7116"/>
        <v>65.516255500923222</v>
      </c>
      <c r="AF2635" s="32">
        <f t="shared" si="7189"/>
        <v>370.96273000000002</v>
      </c>
      <c r="AG2635" s="32">
        <f t="shared" si="7190"/>
        <v>0</v>
      </c>
      <c r="AH2635" s="32">
        <f t="shared" si="7191"/>
        <v>0</v>
      </c>
      <c r="AI2635" s="32">
        <f t="shared" si="7192"/>
        <v>0</v>
      </c>
      <c r="AJ2635" s="32">
        <f t="shared" si="7193"/>
        <v>0</v>
      </c>
      <c r="AK2635" s="32">
        <f t="shared" si="7194"/>
        <v>0</v>
      </c>
      <c r="AL2635" s="32">
        <f t="shared" si="7118"/>
        <v>370.96273000000002</v>
      </c>
      <c r="AM2635" s="32">
        <f t="shared" si="7119"/>
        <v>-335.90573000000001</v>
      </c>
    </row>
    <row r="2636" spans="2:40" ht="46.8" x14ac:dyDescent="0.3">
      <c r="B2636" s="30" t="s">
        <v>849</v>
      </c>
      <c r="C2636" s="30" t="s">
        <v>38</v>
      </c>
      <c r="D2636" s="30" t="s">
        <v>40</v>
      </c>
      <c r="E2636" s="15" t="str">
        <f t="shared" si="7152"/>
        <v>0113</v>
      </c>
      <c r="F2636" s="30" t="s">
        <v>378</v>
      </c>
      <c r="G2636" s="30"/>
      <c r="H2636" s="31" t="s">
        <v>379</v>
      </c>
      <c r="I2636" s="32">
        <f t="shared" si="7169"/>
        <v>0</v>
      </c>
      <c r="J2636" s="32">
        <f t="shared" si="7170"/>
        <v>0</v>
      </c>
      <c r="K2636" s="32">
        <f t="shared" si="7171"/>
        <v>0</v>
      </c>
      <c r="L2636" s="32">
        <f t="shared" si="7172"/>
        <v>0</v>
      </c>
      <c r="M2636" s="32">
        <f t="shared" si="7173"/>
        <v>0</v>
      </c>
      <c r="N2636" s="32">
        <f t="shared" si="7174"/>
        <v>0</v>
      </c>
      <c r="O2636" s="32">
        <f t="shared" si="7175"/>
        <v>0</v>
      </c>
      <c r="P2636" s="32">
        <f t="shared" si="7176"/>
        <v>0</v>
      </c>
      <c r="Q2636" s="32">
        <f t="shared" si="7177"/>
        <v>0</v>
      </c>
      <c r="R2636" s="32">
        <f t="shared" si="7178"/>
        <v>0</v>
      </c>
      <c r="S2636" s="32">
        <f t="shared" si="7179"/>
        <v>0</v>
      </c>
      <c r="T2636" s="32">
        <f t="shared" si="7180"/>
        <v>0</v>
      </c>
      <c r="U2636" s="32">
        <v>35.057000000000002</v>
      </c>
      <c r="V2636" s="32">
        <f t="shared" si="7153"/>
        <v>35.057000000000002</v>
      </c>
      <c r="W2636" s="32">
        <f t="shared" si="7181"/>
        <v>35.057000000000002</v>
      </c>
      <c r="X2636" s="32">
        <f t="shared" si="7182"/>
        <v>0</v>
      </c>
      <c r="Y2636" s="32">
        <f t="shared" si="7183"/>
        <v>0</v>
      </c>
      <c r="Z2636" s="32">
        <f t="shared" si="7184"/>
        <v>0</v>
      </c>
      <c r="AA2636" s="32">
        <f t="shared" si="7185"/>
        <v>0</v>
      </c>
      <c r="AB2636" s="32">
        <f t="shared" si="7186"/>
        <v>74.55498</v>
      </c>
      <c r="AC2636" s="33">
        <f t="shared" si="7187"/>
        <v>370.96273000000002</v>
      </c>
      <c r="AD2636" s="33">
        <f t="shared" si="7188"/>
        <v>243.04088999999999</v>
      </c>
      <c r="AE2636" s="34">
        <f t="shared" si="7116"/>
        <v>65.516255500923222</v>
      </c>
      <c r="AF2636" s="32">
        <f t="shared" si="7189"/>
        <v>370.96273000000002</v>
      </c>
      <c r="AG2636" s="32">
        <f t="shared" si="7190"/>
        <v>0</v>
      </c>
      <c r="AH2636" s="32">
        <f t="shared" si="7191"/>
        <v>0</v>
      </c>
      <c r="AI2636" s="32">
        <f t="shared" si="7192"/>
        <v>0</v>
      </c>
      <c r="AJ2636" s="32">
        <f t="shared" si="7193"/>
        <v>0</v>
      </c>
      <c r="AK2636" s="32">
        <f t="shared" si="7194"/>
        <v>0</v>
      </c>
      <c r="AL2636" s="32">
        <f t="shared" si="7118"/>
        <v>370.96273000000002</v>
      </c>
      <c r="AM2636" s="32">
        <f t="shared" si="7119"/>
        <v>-335.90573000000001</v>
      </c>
    </row>
    <row r="2637" spans="2:40" ht="31.2" x14ac:dyDescent="0.3">
      <c r="B2637" s="30" t="s">
        <v>849</v>
      </c>
      <c r="C2637" s="30" t="s">
        <v>38</v>
      </c>
      <c r="D2637" s="30" t="s">
        <v>40</v>
      </c>
      <c r="E2637" s="15" t="str">
        <f t="shared" si="7152"/>
        <v>0113</v>
      </c>
      <c r="F2637" s="30" t="s">
        <v>378</v>
      </c>
      <c r="G2637" s="30" t="s">
        <v>50</v>
      </c>
      <c r="H2637" s="31" t="s">
        <v>51</v>
      </c>
      <c r="I2637" s="32">
        <f t="shared" si="7169"/>
        <v>0</v>
      </c>
      <c r="J2637" s="32">
        <f t="shared" si="7170"/>
        <v>0</v>
      </c>
      <c r="K2637" s="32">
        <f t="shared" si="7171"/>
        <v>0</v>
      </c>
      <c r="L2637" s="32">
        <f t="shared" si="7172"/>
        <v>0</v>
      </c>
      <c r="M2637" s="32">
        <f t="shared" si="7173"/>
        <v>0</v>
      </c>
      <c r="N2637" s="32">
        <f t="shared" si="7174"/>
        <v>0</v>
      </c>
      <c r="O2637" s="32">
        <f t="shared" si="7175"/>
        <v>0</v>
      </c>
      <c r="P2637" s="32">
        <f t="shared" si="7176"/>
        <v>0</v>
      </c>
      <c r="Q2637" s="32">
        <f t="shared" si="7177"/>
        <v>0</v>
      </c>
      <c r="R2637" s="32">
        <f t="shared" si="7178"/>
        <v>0</v>
      </c>
      <c r="S2637" s="32">
        <f t="shared" si="7179"/>
        <v>0</v>
      </c>
      <c r="T2637" s="32">
        <f t="shared" si="7180"/>
        <v>0</v>
      </c>
      <c r="U2637" s="32">
        <v>35.057000000000002</v>
      </c>
      <c r="V2637" s="32">
        <f t="shared" si="7153"/>
        <v>35.057000000000002</v>
      </c>
      <c r="W2637" s="32">
        <f t="shared" si="7181"/>
        <v>35.057000000000002</v>
      </c>
      <c r="X2637" s="32">
        <f t="shared" si="7182"/>
        <v>0</v>
      </c>
      <c r="Y2637" s="32">
        <f t="shared" si="7183"/>
        <v>0</v>
      </c>
      <c r="Z2637" s="32">
        <f t="shared" si="7184"/>
        <v>0</v>
      </c>
      <c r="AA2637" s="32">
        <f t="shared" si="7185"/>
        <v>0</v>
      </c>
      <c r="AB2637" s="32">
        <f t="shared" si="7186"/>
        <v>74.55498</v>
      </c>
      <c r="AC2637" s="33">
        <f t="shared" si="7187"/>
        <v>370.96273000000002</v>
      </c>
      <c r="AD2637" s="33">
        <f t="shared" si="7188"/>
        <v>243.04088999999999</v>
      </c>
      <c r="AE2637" s="34">
        <f t="shared" si="7116"/>
        <v>65.516255500923222</v>
      </c>
      <c r="AF2637" s="32">
        <f t="shared" si="7189"/>
        <v>370.96273000000002</v>
      </c>
      <c r="AG2637" s="32">
        <f t="shared" si="7190"/>
        <v>0</v>
      </c>
      <c r="AH2637" s="32">
        <f t="shared" si="7191"/>
        <v>0</v>
      </c>
      <c r="AI2637" s="32">
        <f t="shared" si="7192"/>
        <v>0</v>
      </c>
      <c r="AJ2637" s="32">
        <f t="shared" si="7193"/>
        <v>0</v>
      </c>
      <c r="AK2637" s="32">
        <f t="shared" si="7194"/>
        <v>0</v>
      </c>
      <c r="AL2637" s="32">
        <f t="shared" si="7118"/>
        <v>370.96273000000002</v>
      </c>
      <c r="AM2637" s="32">
        <f t="shared" si="7119"/>
        <v>-335.90573000000001</v>
      </c>
    </row>
    <row r="2638" spans="2:40" ht="31.2" x14ac:dyDescent="0.3">
      <c r="B2638" s="30" t="s">
        <v>849</v>
      </c>
      <c r="C2638" s="30" t="s">
        <v>38</v>
      </c>
      <c r="D2638" s="30" t="s">
        <v>40</v>
      </c>
      <c r="E2638" s="15" t="str">
        <f t="shared" si="7152"/>
        <v>0113</v>
      </c>
      <c r="F2638" s="30" t="s">
        <v>378</v>
      </c>
      <c r="G2638" s="30" t="s">
        <v>52</v>
      </c>
      <c r="H2638" s="31" t="s">
        <v>53</v>
      </c>
      <c r="I2638" s="32"/>
      <c r="J2638" s="32"/>
      <c r="K2638" s="32"/>
      <c r="L2638" s="32"/>
      <c r="M2638" s="32"/>
      <c r="N2638" s="32"/>
      <c r="O2638" s="32">
        <v>0</v>
      </c>
      <c r="P2638" s="32">
        <v>0</v>
      </c>
      <c r="Q2638" s="32">
        <v>0</v>
      </c>
      <c r="R2638" s="32">
        <v>0</v>
      </c>
      <c r="S2638" s="32">
        <v>0</v>
      </c>
      <c r="T2638" s="32">
        <v>0</v>
      </c>
      <c r="U2638" s="32">
        <v>35.057000000000002</v>
      </c>
      <c r="V2638" s="32">
        <f t="shared" si="7153"/>
        <v>35.057000000000002</v>
      </c>
      <c r="W2638" s="32">
        <v>35.057000000000002</v>
      </c>
      <c r="X2638" s="32"/>
      <c r="Y2638" s="32"/>
      <c r="Z2638" s="32"/>
      <c r="AA2638" s="32"/>
      <c r="AB2638" s="32">
        <v>74.55498</v>
      </c>
      <c r="AC2638" s="33">
        <v>370.96273000000002</v>
      </c>
      <c r="AD2638" s="33">
        <v>243.04088999999999</v>
      </c>
      <c r="AE2638" s="34">
        <f t="shared" si="7116"/>
        <v>65.516255500923222</v>
      </c>
      <c r="AF2638" s="32">
        <v>370.96273000000002</v>
      </c>
      <c r="AG2638" s="32">
        <v>0</v>
      </c>
      <c r="AH2638" s="32">
        <v>0</v>
      </c>
      <c r="AI2638" s="32">
        <v>0</v>
      </c>
      <c r="AJ2638" s="32">
        <v>0</v>
      </c>
      <c r="AK2638" s="32">
        <v>0</v>
      </c>
      <c r="AL2638" s="32">
        <f t="shared" si="7118"/>
        <v>370.96273000000002</v>
      </c>
      <c r="AM2638" s="32">
        <f t="shared" si="7119"/>
        <v>-335.90573000000001</v>
      </c>
    </row>
    <row r="2639" spans="2:40" ht="46.8" x14ac:dyDescent="0.3">
      <c r="B2639" s="30" t="s">
        <v>849</v>
      </c>
      <c r="C2639" s="30" t="s">
        <v>38</v>
      </c>
      <c r="D2639" s="30" t="s">
        <v>40</v>
      </c>
      <c r="E2639" s="15" t="str">
        <f t="shared" si="7152"/>
        <v>0113</v>
      </c>
      <c r="F2639" s="30" t="s">
        <v>98</v>
      </c>
      <c r="G2639" s="30"/>
      <c r="H2639" s="31" t="s">
        <v>99</v>
      </c>
      <c r="I2639" s="32"/>
      <c r="J2639" s="32"/>
      <c r="K2639" s="32"/>
      <c r="L2639" s="32"/>
      <c r="M2639" s="32"/>
      <c r="N2639" s="32"/>
      <c r="O2639" s="32">
        <f t="shared" si="7175"/>
        <v>0</v>
      </c>
      <c r="P2639" s="32">
        <f t="shared" si="7176"/>
        <v>0</v>
      </c>
      <c r="Q2639" s="32">
        <f t="shared" si="7177"/>
        <v>0</v>
      </c>
      <c r="R2639" s="32">
        <f t="shared" si="7178"/>
        <v>0</v>
      </c>
      <c r="S2639" s="32">
        <f t="shared" si="7179"/>
        <v>0</v>
      </c>
      <c r="T2639" s="32"/>
      <c r="U2639" s="32"/>
      <c r="V2639" s="32">
        <f t="shared" si="7153"/>
        <v>0</v>
      </c>
      <c r="W2639" s="32"/>
      <c r="X2639" s="32"/>
      <c r="Y2639" s="32"/>
      <c r="Z2639" s="32"/>
      <c r="AA2639" s="32"/>
      <c r="AB2639" s="32">
        <f t="shared" si="7186"/>
        <v>1023.18327</v>
      </c>
      <c r="AC2639" s="33">
        <f t="shared" si="7187"/>
        <v>2306.5745099999999</v>
      </c>
      <c r="AD2639" s="33">
        <f t="shared" si="7188"/>
        <v>2306.5745099999999</v>
      </c>
      <c r="AE2639" s="34">
        <f t="shared" si="7116"/>
        <v>100</v>
      </c>
      <c r="AF2639" s="32">
        <f t="shared" si="7189"/>
        <v>1023.18327</v>
      </c>
      <c r="AG2639" s="32">
        <f t="shared" si="7190"/>
        <v>0</v>
      </c>
      <c r="AH2639" s="32">
        <f t="shared" si="7191"/>
        <v>0</v>
      </c>
      <c r="AI2639" s="32">
        <f t="shared" si="7192"/>
        <v>0</v>
      </c>
      <c r="AJ2639" s="32">
        <f t="shared" si="7193"/>
        <v>0</v>
      </c>
      <c r="AK2639" s="32">
        <f t="shared" si="7194"/>
        <v>0</v>
      </c>
      <c r="AL2639" s="32">
        <f t="shared" si="7118"/>
        <v>1023.18327</v>
      </c>
      <c r="AM2639" s="32">
        <f t="shared" si="7119"/>
        <v>-1023.18327</v>
      </c>
    </row>
    <row r="2640" spans="2:40" ht="31.2" x14ac:dyDescent="0.3">
      <c r="B2640" s="30" t="s">
        <v>849</v>
      </c>
      <c r="C2640" s="30" t="s">
        <v>38</v>
      </c>
      <c r="D2640" s="30" t="s">
        <v>40</v>
      </c>
      <c r="E2640" s="15" t="str">
        <f t="shared" si="7152"/>
        <v>0113</v>
      </c>
      <c r="F2640" s="30" t="s">
        <v>100</v>
      </c>
      <c r="G2640" s="30"/>
      <c r="H2640" s="31" t="s">
        <v>101</v>
      </c>
      <c r="I2640" s="32"/>
      <c r="J2640" s="32"/>
      <c r="K2640" s="32"/>
      <c r="L2640" s="32"/>
      <c r="M2640" s="32"/>
      <c r="N2640" s="32"/>
      <c r="O2640" s="32">
        <f t="shared" si="7175"/>
        <v>0</v>
      </c>
      <c r="P2640" s="32">
        <f t="shared" si="7176"/>
        <v>0</v>
      </c>
      <c r="Q2640" s="32">
        <f t="shared" si="7177"/>
        <v>0</v>
      </c>
      <c r="R2640" s="32">
        <f t="shared" si="7178"/>
        <v>0</v>
      </c>
      <c r="S2640" s="32">
        <f t="shared" si="7179"/>
        <v>0</v>
      </c>
      <c r="T2640" s="32"/>
      <c r="U2640" s="32"/>
      <c r="V2640" s="32">
        <f t="shared" si="7153"/>
        <v>0</v>
      </c>
      <c r="W2640" s="32"/>
      <c r="X2640" s="32"/>
      <c r="Y2640" s="32"/>
      <c r="Z2640" s="32"/>
      <c r="AA2640" s="32"/>
      <c r="AB2640" s="32">
        <f t="shared" si="7186"/>
        <v>1023.18327</v>
      </c>
      <c r="AC2640" s="33">
        <f t="shared" si="7187"/>
        <v>2306.5745099999999</v>
      </c>
      <c r="AD2640" s="33">
        <f t="shared" si="7188"/>
        <v>2306.5745099999999</v>
      </c>
      <c r="AE2640" s="34">
        <f t="shared" si="7116"/>
        <v>100</v>
      </c>
      <c r="AF2640" s="32">
        <f t="shared" si="7189"/>
        <v>1023.18327</v>
      </c>
      <c r="AG2640" s="32">
        <f t="shared" si="7190"/>
        <v>0</v>
      </c>
      <c r="AH2640" s="32">
        <f t="shared" si="7191"/>
        <v>0</v>
      </c>
      <c r="AI2640" s="32">
        <f t="shared" si="7192"/>
        <v>0</v>
      </c>
      <c r="AJ2640" s="32">
        <f t="shared" si="7193"/>
        <v>0</v>
      </c>
      <c r="AK2640" s="32">
        <f t="shared" si="7194"/>
        <v>0</v>
      </c>
      <c r="AL2640" s="32">
        <f t="shared" si="7118"/>
        <v>1023.18327</v>
      </c>
      <c r="AM2640" s="32">
        <f t="shared" si="7119"/>
        <v>-1023.18327</v>
      </c>
    </row>
    <row r="2641" spans="2:40" ht="31.2" x14ac:dyDescent="0.3">
      <c r="B2641" s="30" t="s">
        <v>849</v>
      </c>
      <c r="C2641" s="30" t="s">
        <v>38</v>
      </c>
      <c r="D2641" s="30" t="s">
        <v>40</v>
      </c>
      <c r="E2641" s="15" t="str">
        <f t="shared" si="7152"/>
        <v>0113</v>
      </c>
      <c r="F2641" s="30" t="s">
        <v>102</v>
      </c>
      <c r="G2641" s="30"/>
      <c r="H2641" s="31" t="s">
        <v>103</v>
      </c>
      <c r="I2641" s="32"/>
      <c r="J2641" s="32"/>
      <c r="K2641" s="32"/>
      <c r="L2641" s="32"/>
      <c r="M2641" s="32"/>
      <c r="N2641" s="32"/>
      <c r="O2641" s="32">
        <f t="shared" si="7175"/>
        <v>0</v>
      </c>
      <c r="P2641" s="32">
        <f t="shared" si="7176"/>
        <v>0</v>
      </c>
      <c r="Q2641" s="32">
        <f t="shared" si="7177"/>
        <v>0</v>
      </c>
      <c r="R2641" s="32">
        <f t="shared" si="7178"/>
        <v>0</v>
      </c>
      <c r="S2641" s="32">
        <f t="shared" si="7179"/>
        <v>0</v>
      </c>
      <c r="T2641" s="32"/>
      <c r="U2641" s="32"/>
      <c r="V2641" s="32">
        <f t="shared" si="7153"/>
        <v>0</v>
      </c>
      <c r="W2641" s="32"/>
      <c r="X2641" s="32"/>
      <c r="Y2641" s="32"/>
      <c r="Z2641" s="32"/>
      <c r="AA2641" s="32"/>
      <c r="AB2641" s="32">
        <f t="shared" si="7186"/>
        <v>1023.18327</v>
      </c>
      <c r="AC2641" s="33">
        <f t="shared" si="7187"/>
        <v>2306.5745099999999</v>
      </c>
      <c r="AD2641" s="33">
        <f t="shared" si="7188"/>
        <v>2306.5745099999999</v>
      </c>
      <c r="AE2641" s="34">
        <f t="shared" si="7116"/>
        <v>100</v>
      </c>
      <c r="AF2641" s="32">
        <f t="shared" si="7189"/>
        <v>1023.18327</v>
      </c>
      <c r="AG2641" s="32">
        <f t="shared" si="7190"/>
        <v>0</v>
      </c>
      <c r="AH2641" s="32">
        <f t="shared" si="7191"/>
        <v>0</v>
      </c>
      <c r="AI2641" s="32">
        <f t="shared" si="7192"/>
        <v>0</v>
      </c>
      <c r="AJ2641" s="32">
        <f t="shared" si="7193"/>
        <v>0</v>
      </c>
      <c r="AK2641" s="32">
        <f t="shared" si="7194"/>
        <v>0</v>
      </c>
      <c r="AL2641" s="32">
        <f t="shared" si="7118"/>
        <v>1023.18327</v>
      </c>
      <c r="AM2641" s="32">
        <f t="shared" si="7119"/>
        <v>-1023.18327</v>
      </c>
    </row>
    <row r="2642" spans="2:40" x14ac:dyDescent="0.3">
      <c r="B2642" s="30" t="s">
        <v>849</v>
      </c>
      <c r="C2642" s="30" t="s">
        <v>38</v>
      </c>
      <c r="D2642" s="30" t="s">
        <v>40</v>
      </c>
      <c r="E2642" s="15" t="str">
        <f t="shared" si="7152"/>
        <v>0113</v>
      </c>
      <c r="F2642" s="30" t="s">
        <v>102</v>
      </c>
      <c r="G2642" s="30" t="s">
        <v>56</v>
      </c>
      <c r="H2642" s="31" t="s">
        <v>57</v>
      </c>
      <c r="I2642" s="32"/>
      <c r="J2642" s="32"/>
      <c r="K2642" s="32"/>
      <c r="L2642" s="32"/>
      <c r="M2642" s="32"/>
      <c r="N2642" s="32"/>
      <c r="O2642" s="32">
        <f t="shared" si="7175"/>
        <v>0</v>
      </c>
      <c r="P2642" s="32">
        <f t="shared" si="7176"/>
        <v>0</v>
      </c>
      <c r="Q2642" s="32">
        <f t="shared" si="7177"/>
        <v>0</v>
      </c>
      <c r="R2642" s="32">
        <f t="shared" si="7178"/>
        <v>0</v>
      </c>
      <c r="S2642" s="32">
        <f t="shared" si="7179"/>
        <v>0</v>
      </c>
      <c r="T2642" s="32"/>
      <c r="U2642" s="32"/>
      <c r="V2642" s="32">
        <f t="shared" si="7153"/>
        <v>0</v>
      </c>
      <c r="W2642" s="32"/>
      <c r="X2642" s="32"/>
      <c r="Y2642" s="32"/>
      <c r="Z2642" s="32"/>
      <c r="AA2642" s="32"/>
      <c r="AB2642" s="32">
        <f t="shared" si="7186"/>
        <v>1023.18327</v>
      </c>
      <c r="AC2642" s="33">
        <f t="shared" si="7187"/>
        <v>2306.5745099999999</v>
      </c>
      <c r="AD2642" s="33">
        <f t="shared" si="7188"/>
        <v>2306.5745099999999</v>
      </c>
      <c r="AE2642" s="34">
        <f t="shared" si="7116"/>
        <v>100</v>
      </c>
      <c r="AF2642" s="32">
        <f t="shared" si="7189"/>
        <v>1023.18327</v>
      </c>
      <c r="AG2642" s="32">
        <f t="shared" si="7190"/>
        <v>0</v>
      </c>
      <c r="AH2642" s="32">
        <f t="shared" si="7191"/>
        <v>0</v>
      </c>
      <c r="AI2642" s="32">
        <f t="shared" si="7192"/>
        <v>0</v>
      </c>
      <c r="AJ2642" s="32">
        <f t="shared" si="7193"/>
        <v>0</v>
      </c>
      <c r="AK2642" s="32">
        <f t="shared" si="7194"/>
        <v>0</v>
      </c>
      <c r="AL2642" s="32">
        <f t="shared" si="7118"/>
        <v>1023.18327</v>
      </c>
      <c r="AM2642" s="32">
        <f t="shared" si="7119"/>
        <v>-1023.18327</v>
      </c>
    </row>
    <row r="2643" spans="2:40" x14ac:dyDescent="0.3">
      <c r="B2643" s="30" t="s">
        <v>849</v>
      </c>
      <c r="C2643" s="30" t="s">
        <v>38</v>
      </c>
      <c r="D2643" s="30" t="s">
        <v>40</v>
      </c>
      <c r="E2643" s="15" t="str">
        <f t="shared" si="7152"/>
        <v>0113</v>
      </c>
      <c r="F2643" s="30" t="s">
        <v>102</v>
      </c>
      <c r="G2643" s="30" t="s">
        <v>58</v>
      </c>
      <c r="H2643" s="31" t="s">
        <v>59</v>
      </c>
      <c r="I2643" s="32"/>
      <c r="J2643" s="32"/>
      <c r="K2643" s="32"/>
      <c r="L2643" s="32"/>
      <c r="M2643" s="32"/>
      <c r="N2643" s="32"/>
      <c r="O2643" s="32">
        <v>0</v>
      </c>
      <c r="P2643" s="32">
        <v>0</v>
      </c>
      <c r="Q2643" s="32">
        <v>0</v>
      </c>
      <c r="R2643" s="32">
        <v>0</v>
      </c>
      <c r="S2643" s="32">
        <v>0</v>
      </c>
      <c r="T2643" s="32"/>
      <c r="U2643" s="32"/>
      <c r="V2643" s="32">
        <f t="shared" si="7153"/>
        <v>0</v>
      </c>
      <c r="W2643" s="32"/>
      <c r="X2643" s="32"/>
      <c r="Y2643" s="32"/>
      <c r="Z2643" s="32"/>
      <c r="AA2643" s="32"/>
      <c r="AB2643" s="32">
        <v>1023.18327</v>
      </c>
      <c r="AC2643" s="33">
        <v>2306.5745099999999</v>
      </c>
      <c r="AD2643" s="33">
        <v>2306.5745099999999</v>
      </c>
      <c r="AE2643" s="34">
        <f t="shared" si="7116"/>
        <v>100</v>
      </c>
      <c r="AF2643" s="32">
        <v>1023.18327</v>
      </c>
      <c r="AG2643" s="32">
        <v>0</v>
      </c>
      <c r="AH2643" s="32">
        <v>0</v>
      </c>
      <c r="AI2643" s="32">
        <v>0</v>
      </c>
      <c r="AJ2643" s="32">
        <v>0</v>
      </c>
      <c r="AK2643" s="32">
        <v>0</v>
      </c>
      <c r="AL2643" s="32">
        <f t="shared" si="7118"/>
        <v>1023.18327</v>
      </c>
      <c r="AM2643" s="32">
        <f t="shared" si="7119"/>
        <v>-1023.18327</v>
      </c>
    </row>
    <row r="2644" spans="2:40" s="13" customFormat="1" ht="31.2" x14ac:dyDescent="0.3">
      <c r="B2644" s="14" t="s">
        <v>849</v>
      </c>
      <c r="C2644" s="14" t="s">
        <v>114</v>
      </c>
      <c r="D2644" s="14"/>
      <c r="E2644" s="21" t="str">
        <f t="shared" si="7152"/>
        <v>03</v>
      </c>
      <c r="F2644" s="14"/>
      <c r="G2644" s="14"/>
      <c r="H2644" s="16" t="s">
        <v>196</v>
      </c>
      <c r="I2644" s="17">
        <f t="shared" ref="I2644:T2644" si="7195">I2664+I2645</f>
        <v>1551.3000000000002</v>
      </c>
      <c r="J2644" s="17">
        <f t="shared" si="7195"/>
        <v>1596.8000000000002</v>
      </c>
      <c r="K2644" s="17">
        <f t="shared" si="7195"/>
        <v>1521.6000000000001</v>
      </c>
      <c r="L2644" s="17">
        <f t="shared" si="7195"/>
        <v>0</v>
      </c>
      <c r="M2644" s="17">
        <f t="shared" si="7195"/>
        <v>0</v>
      </c>
      <c r="N2644" s="17">
        <f t="shared" si="7195"/>
        <v>0</v>
      </c>
      <c r="O2644" s="17">
        <f t="shared" si="7195"/>
        <v>0</v>
      </c>
      <c r="P2644" s="17">
        <f t="shared" si="7195"/>
        <v>0</v>
      </c>
      <c r="Q2644" s="17">
        <f t="shared" si="7195"/>
        <v>0</v>
      </c>
      <c r="R2644" s="17">
        <f t="shared" si="7195"/>
        <v>0</v>
      </c>
      <c r="S2644" s="17">
        <f t="shared" si="7195"/>
        <v>0</v>
      </c>
      <c r="T2644" s="17">
        <f t="shared" si="7195"/>
        <v>0</v>
      </c>
      <c r="U2644" s="17">
        <v>0</v>
      </c>
      <c r="V2644" s="17">
        <f t="shared" si="7153"/>
        <v>1551.3000000000002</v>
      </c>
      <c r="W2644" s="17">
        <f t="shared" ref="W2644:AD2644" si="7196">W2664+W2645</f>
        <v>0</v>
      </c>
      <c r="X2644" s="17">
        <f t="shared" si="7196"/>
        <v>0</v>
      </c>
      <c r="Y2644" s="17">
        <f t="shared" si="7196"/>
        <v>0</v>
      </c>
      <c r="Z2644" s="17">
        <f t="shared" si="7196"/>
        <v>0</v>
      </c>
      <c r="AA2644" s="17">
        <f t="shared" si="7196"/>
        <v>0</v>
      </c>
      <c r="AB2644" s="17">
        <f t="shared" si="7196"/>
        <v>2939.7745</v>
      </c>
      <c r="AC2644" s="18">
        <f t="shared" si="7196"/>
        <v>3432.1431600000005</v>
      </c>
      <c r="AD2644" s="18">
        <f t="shared" si="7196"/>
        <v>3432.1431600000005</v>
      </c>
      <c r="AE2644" s="19">
        <f t="shared" si="7116"/>
        <v>100</v>
      </c>
      <c r="AF2644" s="17">
        <f t="shared" ref="AF2644:AK2644" si="7197">AF2664+AF2645</f>
        <v>3432.6431600000005</v>
      </c>
      <c r="AG2644" s="17">
        <f t="shared" si="7197"/>
        <v>0</v>
      </c>
      <c r="AH2644" s="17">
        <f t="shared" si="7197"/>
        <v>0</v>
      </c>
      <c r="AI2644" s="17">
        <f t="shared" si="7197"/>
        <v>0</v>
      </c>
      <c r="AJ2644" s="17">
        <f t="shared" si="7197"/>
        <v>0</v>
      </c>
      <c r="AK2644" s="17">
        <f t="shared" si="7197"/>
        <v>0</v>
      </c>
      <c r="AL2644" s="17">
        <f t="shared" si="7118"/>
        <v>3432.6431600000005</v>
      </c>
      <c r="AM2644" s="17">
        <f t="shared" si="7119"/>
        <v>-1881.3431600000004</v>
      </c>
      <c r="AN2644" s="20"/>
    </row>
    <row r="2645" spans="2:40" s="22" customFormat="1" ht="46.8" x14ac:dyDescent="0.3">
      <c r="B2645" s="23" t="s">
        <v>849</v>
      </c>
      <c r="C2645" s="23" t="s">
        <v>114</v>
      </c>
      <c r="D2645" s="23" t="s">
        <v>443</v>
      </c>
      <c r="E2645" s="24" t="str">
        <f t="shared" si="7152"/>
        <v>0310</v>
      </c>
      <c r="F2645" s="23"/>
      <c r="G2645" s="23"/>
      <c r="H2645" s="25" t="s">
        <v>697</v>
      </c>
      <c r="I2645" s="26">
        <f t="shared" ref="I2645:N2645" si="7198">I2646</f>
        <v>221.7</v>
      </c>
      <c r="J2645" s="26">
        <f t="shared" si="7198"/>
        <v>228.7</v>
      </c>
      <c r="K2645" s="26">
        <f t="shared" si="7198"/>
        <v>153.5</v>
      </c>
      <c r="L2645" s="26">
        <f t="shared" si="7198"/>
        <v>0</v>
      </c>
      <c r="M2645" s="26">
        <f t="shared" si="7198"/>
        <v>0</v>
      </c>
      <c r="N2645" s="26">
        <f t="shared" si="7198"/>
        <v>0</v>
      </c>
      <c r="O2645" s="26">
        <f t="shared" ref="O2645:T2645" si="7199">O2646+O2659</f>
        <v>0</v>
      </c>
      <c r="P2645" s="26">
        <f t="shared" si="7199"/>
        <v>0</v>
      </c>
      <c r="Q2645" s="26">
        <f t="shared" si="7199"/>
        <v>0</v>
      </c>
      <c r="R2645" s="26">
        <f t="shared" si="7199"/>
        <v>0</v>
      </c>
      <c r="S2645" s="26">
        <f t="shared" si="7199"/>
        <v>0</v>
      </c>
      <c r="T2645" s="26">
        <f t="shared" si="7199"/>
        <v>0</v>
      </c>
      <c r="U2645" s="26">
        <v>0</v>
      </c>
      <c r="V2645" s="26">
        <f t="shared" si="7153"/>
        <v>221.7</v>
      </c>
      <c r="W2645" s="26">
        <f>W2646</f>
        <v>0</v>
      </c>
      <c r="X2645" s="26">
        <f>X2646</f>
        <v>0</v>
      </c>
      <c r="Y2645" s="26">
        <f>Y2646</f>
        <v>0</v>
      </c>
      <c r="Z2645" s="26">
        <f>Z2646</f>
        <v>0</v>
      </c>
      <c r="AA2645" s="26">
        <f>AA2646</f>
        <v>0</v>
      </c>
      <c r="AB2645" s="26">
        <f>AB2646+AB2659</f>
        <v>1954.2526600000001</v>
      </c>
      <c r="AC2645" s="27">
        <f>AC2646+AC2659</f>
        <v>1999.3431600000001</v>
      </c>
      <c r="AD2645" s="27">
        <f>AD2646+AD2659</f>
        <v>1999.3431600000001</v>
      </c>
      <c r="AE2645" s="28">
        <f t="shared" si="7116"/>
        <v>100</v>
      </c>
      <c r="AF2645" s="26">
        <f t="shared" ref="AF2645:AK2645" si="7200">AF2646+AF2659</f>
        <v>1999.8431600000001</v>
      </c>
      <c r="AG2645" s="26">
        <f t="shared" si="7200"/>
        <v>0</v>
      </c>
      <c r="AH2645" s="26">
        <f t="shared" si="7200"/>
        <v>0</v>
      </c>
      <c r="AI2645" s="26">
        <f t="shared" si="7200"/>
        <v>0</v>
      </c>
      <c r="AJ2645" s="26">
        <f t="shared" si="7200"/>
        <v>0</v>
      </c>
      <c r="AK2645" s="26">
        <f t="shared" si="7200"/>
        <v>0</v>
      </c>
      <c r="AL2645" s="26">
        <f t="shared" si="7118"/>
        <v>1999.8431600000001</v>
      </c>
      <c r="AM2645" s="26">
        <f t="shared" si="7119"/>
        <v>-1778.1431600000001</v>
      </c>
      <c r="AN2645" s="29"/>
    </row>
    <row r="2646" spans="2:40" x14ac:dyDescent="0.3">
      <c r="B2646" s="30" t="s">
        <v>849</v>
      </c>
      <c r="C2646" s="30" t="s">
        <v>114</v>
      </c>
      <c r="D2646" s="30" t="s">
        <v>443</v>
      </c>
      <c r="E2646" s="15" t="str">
        <f t="shared" si="7152"/>
        <v>0310</v>
      </c>
      <c r="F2646" s="30" t="s">
        <v>348</v>
      </c>
      <c r="G2646" s="30"/>
      <c r="H2646" s="31" t="s">
        <v>349</v>
      </c>
      <c r="I2646" s="32">
        <f t="shared" ref="I2646:T2646" si="7201">I2652+I2647</f>
        <v>221.7</v>
      </c>
      <c r="J2646" s="32">
        <f t="shared" si="7201"/>
        <v>228.7</v>
      </c>
      <c r="K2646" s="32">
        <f t="shared" si="7201"/>
        <v>153.5</v>
      </c>
      <c r="L2646" s="32">
        <f t="shared" si="7201"/>
        <v>0</v>
      </c>
      <c r="M2646" s="32">
        <f t="shared" si="7201"/>
        <v>0</v>
      </c>
      <c r="N2646" s="32">
        <f t="shared" si="7201"/>
        <v>0</v>
      </c>
      <c r="O2646" s="32">
        <f t="shared" si="7201"/>
        <v>0</v>
      </c>
      <c r="P2646" s="32">
        <f t="shared" si="7201"/>
        <v>0</v>
      </c>
      <c r="Q2646" s="32">
        <f t="shared" si="7201"/>
        <v>0</v>
      </c>
      <c r="R2646" s="32">
        <f t="shared" si="7201"/>
        <v>0</v>
      </c>
      <c r="S2646" s="32">
        <f t="shared" si="7201"/>
        <v>0</v>
      </c>
      <c r="T2646" s="32">
        <f t="shared" si="7201"/>
        <v>0</v>
      </c>
      <c r="U2646" s="32">
        <v>0</v>
      </c>
      <c r="V2646" s="32">
        <f t="shared" si="7153"/>
        <v>221.7</v>
      </c>
      <c r="W2646" s="32">
        <f t="shared" ref="W2646:AD2646" si="7202">W2652+W2647</f>
        <v>0</v>
      </c>
      <c r="X2646" s="32">
        <f t="shared" si="7202"/>
        <v>0</v>
      </c>
      <c r="Y2646" s="32">
        <f t="shared" si="7202"/>
        <v>0</v>
      </c>
      <c r="Z2646" s="32">
        <f t="shared" si="7202"/>
        <v>0</v>
      </c>
      <c r="AA2646" s="32">
        <f t="shared" si="7202"/>
        <v>0</v>
      </c>
      <c r="AB2646" s="32">
        <f t="shared" si="7202"/>
        <v>364.77926000000002</v>
      </c>
      <c r="AC2646" s="33">
        <f t="shared" si="7202"/>
        <v>409.86975999999999</v>
      </c>
      <c r="AD2646" s="33">
        <f t="shared" si="7202"/>
        <v>409.86975999999999</v>
      </c>
      <c r="AE2646" s="34">
        <f t="shared" si="7116"/>
        <v>100</v>
      </c>
      <c r="AF2646" s="32">
        <f t="shared" ref="AF2646:AK2646" si="7203">AF2652+AF2647</f>
        <v>410.36975999999999</v>
      </c>
      <c r="AG2646" s="32">
        <f t="shared" si="7203"/>
        <v>0</v>
      </c>
      <c r="AH2646" s="32">
        <f t="shared" si="7203"/>
        <v>0</v>
      </c>
      <c r="AI2646" s="32">
        <f t="shared" si="7203"/>
        <v>0</v>
      </c>
      <c r="AJ2646" s="32">
        <f t="shared" si="7203"/>
        <v>0</v>
      </c>
      <c r="AK2646" s="32">
        <f t="shared" si="7203"/>
        <v>0</v>
      </c>
      <c r="AL2646" s="32">
        <f t="shared" si="7118"/>
        <v>410.36975999999999</v>
      </c>
      <c r="AM2646" s="32">
        <f t="shared" si="7119"/>
        <v>-188.66976</v>
      </c>
    </row>
    <row r="2647" spans="2:40" ht="62.4" x14ac:dyDescent="0.3">
      <c r="B2647" s="30" t="s">
        <v>849</v>
      </c>
      <c r="C2647" s="30" t="s">
        <v>114</v>
      </c>
      <c r="D2647" s="30" t="s">
        <v>443</v>
      </c>
      <c r="E2647" s="15" t="str">
        <f t="shared" si="7152"/>
        <v>0310</v>
      </c>
      <c r="F2647" s="30" t="s">
        <v>698</v>
      </c>
      <c r="G2647" s="30"/>
      <c r="H2647" s="31" t="s">
        <v>699</v>
      </c>
      <c r="I2647" s="32">
        <f t="shared" ref="I2647:I2653" si="7204">I2648</f>
        <v>11.5</v>
      </c>
      <c r="J2647" s="32">
        <f t="shared" ref="J2647:J2653" si="7205">J2648</f>
        <v>11.5</v>
      </c>
      <c r="K2647" s="32">
        <f t="shared" ref="K2647:K2653" si="7206">K2648</f>
        <v>11.5</v>
      </c>
      <c r="L2647" s="32">
        <f t="shared" ref="L2647:L2653" si="7207">L2648</f>
        <v>0</v>
      </c>
      <c r="M2647" s="32">
        <f t="shared" ref="M2647:M2653" si="7208">M2648</f>
        <v>0</v>
      </c>
      <c r="N2647" s="32">
        <f t="shared" ref="N2647:N2653" si="7209">N2648</f>
        <v>0</v>
      </c>
      <c r="O2647" s="32">
        <f t="shared" ref="O2647:O2653" si="7210">O2648</f>
        <v>0</v>
      </c>
      <c r="P2647" s="32">
        <f t="shared" ref="P2647:P2653" si="7211">P2648</f>
        <v>0</v>
      </c>
      <c r="Q2647" s="32">
        <f t="shared" ref="Q2647:Q2653" si="7212">Q2648</f>
        <v>0</v>
      </c>
      <c r="R2647" s="32">
        <f t="shared" ref="R2647:R2653" si="7213">R2648</f>
        <v>0</v>
      </c>
      <c r="S2647" s="32">
        <f t="shared" ref="S2647:S2653" si="7214">S2648</f>
        <v>0</v>
      </c>
      <c r="T2647" s="32">
        <f t="shared" ref="T2647:T2653" si="7215">T2648</f>
        <v>0</v>
      </c>
      <c r="U2647" s="32">
        <v>0</v>
      </c>
      <c r="V2647" s="32">
        <f t="shared" si="7153"/>
        <v>11.5</v>
      </c>
      <c r="W2647" s="32">
        <f t="shared" ref="W2647:W2653" si="7216">W2648</f>
        <v>0</v>
      </c>
      <c r="X2647" s="32">
        <f t="shared" ref="X2647:X2653" si="7217">X2648</f>
        <v>0</v>
      </c>
      <c r="Y2647" s="32">
        <f t="shared" ref="Y2647:Y2653" si="7218">Y2648</f>
        <v>0</v>
      </c>
      <c r="Z2647" s="32">
        <f t="shared" ref="Z2647:Z2653" si="7219">Z2648</f>
        <v>0</v>
      </c>
      <c r="AA2647" s="32">
        <f t="shared" ref="AA2647:AA2653" si="7220">AA2648</f>
        <v>0</v>
      </c>
      <c r="AB2647" s="32">
        <f t="shared" ref="AB2647:AB2653" si="7221">AB2648</f>
        <v>11</v>
      </c>
      <c r="AC2647" s="33">
        <f t="shared" ref="AC2647:AC2653" si="7222">AC2648</f>
        <v>11</v>
      </c>
      <c r="AD2647" s="33">
        <f t="shared" ref="AD2647:AD2653" si="7223">AD2648</f>
        <v>11</v>
      </c>
      <c r="AE2647" s="34">
        <f t="shared" si="7116"/>
        <v>100</v>
      </c>
      <c r="AF2647" s="32">
        <f t="shared" ref="AF2647:AF2653" si="7224">AF2648</f>
        <v>11.5</v>
      </c>
      <c r="AG2647" s="32">
        <f t="shared" ref="AG2647:AG2653" si="7225">AG2648</f>
        <v>0</v>
      </c>
      <c r="AH2647" s="32">
        <f t="shared" ref="AH2647:AH2653" si="7226">AH2648</f>
        <v>0</v>
      </c>
      <c r="AI2647" s="32">
        <f t="shared" ref="AI2647:AI2653" si="7227">AI2648</f>
        <v>0</v>
      </c>
      <c r="AJ2647" s="32">
        <f t="shared" ref="AJ2647:AJ2653" si="7228">AJ2648</f>
        <v>0</v>
      </c>
      <c r="AK2647" s="32">
        <f t="shared" ref="AK2647:AK2653" si="7229">AK2648</f>
        <v>0</v>
      </c>
      <c r="AL2647" s="32">
        <f t="shared" si="7118"/>
        <v>11.5</v>
      </c>
      <c r="AM2647" s="32">
        <f t="shared" si="7119"/>
        <v>0</v>
      </c>
    </row>
    <row r="2648" spans="2:40" ht="46.8" x14ac:dyDescent="0.3">
      <c r="B2648" s="30" t="s">
        <v>849</v>
      </c>
      <c r="C2648" s="30" t="s">
        <v>114</v>
      </c>
      <c r="D2648" s="30" t="s">
        <v>443</v>
      </c>
      <c r="E2648" s="15" t="str">
        <f t="shared" si="7152"/>
        <v>0310</v>
      </c>
      <c r="F2648" s="30" t="s">
        <v>700</v>
      </c>
      <c r="G2648" s="30"/>
      <c r="H2648" s="31" t="s">
        <v>701</v>
      </c>
      <c r="I2648" s="32">
        <f t="shared" si="7204"/>
        <v>11.5</v>
      </c>
      <c r="J2648" s="32">
        <f t="shared" si="7205"/>
        <v>11.5</v>
      </c>
      <c r="K2648" s="32">
        <f t="shared" si="7206"/>
        <v>11.5</v>
      </c>
      <c r="L2648" s="32">
        <f t="shared" si="7207"/>
        <v>0</v>
      </c>
      <c r="M2648" s="32">
        <f t="shared" si="7208"/>
        <v>0</v>
      </c>
      <c r="N2648" s="32">
        <f t="shared" si="7209"/>
        <v>0</v>
      </c>
      <c r="O2648" s="32">
        <f t="shared" si="7210"/>
        <v>0</v>
      </c>
      <c r="P2648" s="32">
        <f t="shared" si="7211"/>
        <v>0</v>
      </c>
      <c r="Q2648" s="32">
        <f t="shared" si="7212"/>
        <v>0</v>
      </c>
      <c r="R2648" s="32">
        <f t="shared" si="7213"/>
        <v>0</v>
      </c>
      <c r="S2648" s="32">
        <f t="shared" si="7214"/>
        <v>0</v>
      </c>
      <c r="T2648" s="32">
        <f t="shared" si="7215"/>
        <v>0</v>
      </c>
      <c r="U2648" s="32">
        <v>0</v>
      </c>
      <c r="V2648" s="32">
        <f t="shared" si="7153"/>
        <v>11.5</v>
      </c>
      <c r="W2648" s="32">
        <f t="shared" si="7216"/>
        <v>0</v>
      </c>
      <c r="X2648" s="32">
        <f t="shared" si="7217"/>
        <v>0</v>
      </c>
      <c r="Y2648" s="32">
        <f t="shared" si="7218"/>
        <v>0</v>
      </c>
      <c r="Z2648" s="32">
        <f t="shared" si="7219"/>
        <v>0</v>
      </c>
      <c r="AA2648" s="32">
        <f t="shared" si="7220"/>
        <v>0</v>
      </c>
      <c r="AB2648" s="32">
        <f t="shared" si="7221"/>
        <v>11</v>
      </c>
      <c r="AC2648" s="33">
        <f t="shared" si="7222"/>
        <v>11</v>
      </c>
      <c r="AD2648" s="33">
        <f t="shared" si="7223"/>
        <v>11</v>
      </c>
      <c r="AE2648" s="34">
        <f t="shared" si="7116"/>
        <v>100</v>
      </c>
      <c r="AF2648" s="32">
        <f t="shared" si="7224"/>
        <v>11.5</v>
      </c>
      <c r="AG2648" s="32">
        <f t="shared" si="7225"/>
        <v>0</v>
      </c>
      <c r="AH2648" s="32">
        <f t="shared" si="7226"/>
        <v>0</v>
      </c>
      <c r="AI2648" s="32">
        <f t="shared" si="7227"/>
        <v>0</v>
      </c>
      <c r="AJ2648" s="32">
        <f t="shared" si="7228"/>
        <v>0</v>
      </c>
      <c r="AK2648" s="32">
        <f t="shared" si="7229"/>
        <v>0</v>
      </c>
      <c r="AL2648" s="32">
        <f t="shared" si="7118"/>
        <v>11.5</v>
      </c>
      <c r="AM2648" s="32">
        <f t="shared" si="7119"/>
        <v>0</v>
      </c>
    </row>
    <row r="2649" spans="2:40" ht="31.2" x14ac:dyDescent="0.3">
      <c r="B2649" s="30" t="s">
        <v>849</v>
      </c>
      <c r="C2649" s="30" t="s">
        <v>114</v>
      </c>
      <c r="D2649" s="30" t="s">
        <v>443</v>
      </c>
      <c r="E2649" s="15" t="str">
        <f t="shared" si="7152"/>
        <v>0310</v>
      </c>
      <c r="F2649" s="30" t="s">
        <v>702</v>
      </c>
      <c r="G2649" s="30"/>
      <c r="H2649" s="31" t="s">
        <v>703</v>
      </c>
      <c r="I2649" s="32">
        <f t="shared" si="7204"/>
        <v>11.5</v>
      </c>
      <c r="J2649" s="32">
        <f t="shared" si="7205"/>
        <v>11.5</v>
      </c>
      <c r="K2649" s="32">
        <f t="shared" si="7206"/>
        <v>11.5</v>
      </c>
      <c r="L2649" s="32">
        <f t="shared" si="7207"/>
        <v>0</v>
      </c>
      <c r="M2649" s="32">
        <f t="shared" si="7208"/>
        <v>0</v>
      </c>
      <c r="N2649" s="32">
        <f t="shared" si="7209"/>
        <v>0</v>
      </c>
      <c r="O2649" s="32">
        <f t="shared" si="7210"/>
        <v>0</v>
      </c>
      <c r="P2649" s="32">
        <f t="shared" si="7211"/>
        <v>0</v>
      </c>
      <c r="Q2649" s="32">
        <f t="shared" si="7212"/>
        <v>0</v>
      </c>
      <c r="R2649" s="32">
        <f t="shared" si="7213"/>
        <v>0</v>
      </c>
      <c r="S2649" s="32">
        <f t="shared" si="7214"/>
        <v>0</v>
      </c>
      <c r="T2649" s="32">
        <f t="shared" si="7215"/>
        <v>0</v>
      </c>
      <c r="U2649" s="32">
        <v>0</v>
      </c>
      <c r="V2649" s="32">
        <f t="shared" si="7153"/>
        <v>11.5</v>
      </c>
      <c r="W2649" s="32">
        <f t="shared" si="7216"/>
        <v>0</v>
      </c>
      <c r="X2649" s="32">
        <f t="shared" si="7217"/>
        <v>0</v>
      </c>
      <c r="Y2649" s="32">
        <f t="shared" si="7218"/>
        <v>0</v>
      </c>
      <c r="Z2649" s="32">
        <f t="shared" si="7219"/>
        <v>0</v>
      </c>
      <c r="AA2649" s="32">
        <f t="shared" si="7220"/>
        <v>0</v>
      </c>
      <c r="AB2649" s="32">
        <f t="shared" si="7221"/>
        <v>11</v>
      </c>
      <c r="AC2649" s="33">
        <f t="shared" si="7222"/>
        <v>11</v>
      </c>
      <c r="AD2649" s="33">
        <f t="shared" si="7223"/>
        <v>11</v>
      </c>
      <c r="AE2649" s="34">
        <f t="shared" si="7116"/>
        <v>100</v>
      </c>
      <c r="AF2649" s="32">
        <f t="shared" si="7224"/>
        <v>11.5</v>
      </c>
      <c r="AG2649" s="32">
        <f t="shared" si="7225"/>
        <v>0</v>
      </c>
      <c r="AH2649" s="32">
        <f t="shared" si="7226"/>
        <v>0</v>
      </c>
      <c r="AI2649" s="32">
        <f t="shared" si="7227"/>
        <v>0</v>
      </c>
      <c r="AJ2649" s="32">
        <f t="shared" si="7228"/>
        <v>0</v>
      </c>
      <c r="AK2649" s="32">
        <f t="shared" si="7229"/>
        <v>0</v>
      </c>
      <c r="AL2649" s="32">
        <f t="shared" si="7118"/>
        <v>11.5</v>
      </c>
      <c r="AM2649" s="32">
        <f t="shared" si="7119"/>
        <v>0</v>
      </c>
    </row>
    <row r="2650" spans="2:40" ht="31.2" x14ac:dyDescent="0.3">
      <c r="B2650" s="30" t="s">
        <v>849</v>
      </c>
      <c r="C2650" s="30" t="s">
        <v>114</v>
      </c>
      <c r="D2650" s="30" t="s">
        <v>443</v>
      </c>
      <c r="E2650" s="15" t="str">
        <f t="shared" si="7152"/>
        <v>0310</v>
      </c>
      <c r="F2650" s="30" t="s">
        <v>702</v>
      </c>
      <c r="G2650" s="30" t="s">
        <v>50</v>
      </c>
      <c r="H2650" s="31" t="s">
        <v>51</v>
      </c>
      <c r="I2650" s="32">
        <f t="shared" si="7204"/>
        <v>11.5</v>
      </c>
      <c r="J2650" s="32">
        <f t="shared" si="7205"/>
        <v>11.5</v>
      </c>
      <c r="K2650" s="32">
        <f t="shared" si="7206"/>
        <v>11.5</v>
      </c>
      <c r="L2650" s="32">
        <f t="shared" si="7207"/>
        <v>0</v>
      </c>
      <c r="M2650" s="32">
        <f t="shared" si="7208"/>
        <v>0</v>
      </c>
      <c r="N2650" s="32">
        <f t="shared" si="7209"/>
        <v>0</v>
      </c>
      <c r="O2650" s="32">
        <f t="shared" si="7210"/>
        <v>0</v>
      </c>
      <c r="P2650" s="32">
        <f t="shared" si="7211"/>
        <v>0</v>
      </c>
      <c r="Q2650" s="32">
        <f t="shared" si="7212"/>
        <v>0</v>
      </c>
      <c r="R2650" s="32">
        <f t="shared" si="7213"/>
        <v>0</v>
      </c>
      <c r="S2650" s="32">
        <f t="shared" si="7214"/>
        <v>0</v>
      </c>
      <c r="T2650" s="32">
        <f t="shared" si="7215"/>
        <v>0</v>
      </c>
      <c r="U2650" s="32">
        <v>0</v>
      </c>
      <c r="V2650" s="32">
        <f t="shared" si="7153"/>
        <v>11.5</v>
      </c>
      <c r="W2650" s="32">
        <f t="shared" si="7216"/>
        <v>0</v>
      </c>
      <c r="X2650" s="32">
        <f t="shared" si="7217"/>
        <v>0</v>
      </c>
      <c r="Y2650" s="32">
        <f t="shared" si="7218"/>
        <v>0</v>
      </c>
      <c r="Z2650" s="32">
        <f t="shared" si="7219"/>
        <v>0</v>
      </c>
      <c r="AA2650" s="32">
        <f t="shared" si="7220"/>
        <v>0</v>
      </c>
      <c r="AB2650" s="32">
        <f t="shared" si="7221"/>
        <v>11</v>
      </c>
      <c r="AC2650" s="33">
        <f t="shared" si="7222"/>
        <v>11</v>
      </c>
      <c r="AD2650" s="33">
        <f t="shared" si="7223"/>
        <v>11</v>
      </c>
      <c r="AE2650" s="34">
        <f t="shared" si="7116"/>
        <v>100</v>
      </c>
      <c r="AF2650" s="32">
        <f t="shared" si="7224"/>
        <v>11.5</v>
      </c>
      <c r="AG2650" s="32">
        <f t="shared" si="7225"/>
        <v>0</v>
      </c>
      <c r="AH2650" s="32">
        <f t="shared" si="7226"/>
        <v>0</v>
      </c>
      <c r="AI2650" s="32">
        <f t="shared" si="7227"/>
        <v>0</v>
      </c>
      <c r="AJ2650" s="32">
        <f t="shared" si="7228"/>
        <v>0</v>
      </c>
      <c r="AK2650" s="32">
        <f t="shared" si="7229"/>
        <v>0</v>
      </c>
      <c r="AL2650" s="32">
        <f t="shared" si="7118"/>
        <v>11.5</v>
      </c>
      <c r="AM2650" s="32">
        <f t="shared" si="7119"/>
        <v>0</v>
      </c>
    </row>
    <row r="2651" spans="2:40" ht="31.2" x14ac:dyDescent="0.3">
      <c r="B2651" s="30" t="s">
        <v>849</v>
      </c>
      <c r="C2651" s="30" t="s">
        <v>114</v>
      </c>
      <c r="D2651" s="30" t="s">
        <v>443</v>
      </c>
      <c r="E2651" s="15" t="str">
        <f t="shared" si="7152"/>
        <v>0310</v>
      </c>
      <c r="F2651" s="30" t="s">
        <v>702</v>
      </c>
      <c r="G2651" s="30" t="s">
        <v>52</v>
      </c>
      <c r="H2651" s="31" t="s">
        <v>53</v>
      </c>
      <c r="I2651" s="32">
        <v>11.5</v>
      </c>
      <c r="J2651" s="32">
        <v>11.5</v>
      </c>
      <c r="K2651" s="32">
        <v>11.5</v>
      </c>
      <c r="L2651" s="32"/>
      <c r="M2651" s="32"/>
      <c r="N2651" s="32"/>
      <c r="O2651" s="32">
        <v>0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2">
        <v>0</v>
      </c>
      <c r="V2651" s="32">
        <f t="shared" si="7153"/>
        <v>11.5</v>
      </c>
      <c r="W2651" s="32"/>
      <c r="X2651" s="32"/>
      <c r="Y2651" s="32"/>
      <c r="Z2651" s="32"/>
      <c r="AA2651" s="32"/>
      <c r="AB2651" s="32">
        <v>11</v>
      </c>
      <c r="AC2651" s="33">
        <v>11</v>
      </c>
      <c r="AD2651" s="33">
        <v>11</v>
      </c>
      <c r="AE2651" s="34">
        <f t="shared" si="7116"/>
        <v>100</v>
      </c>
      <c r="AF2651" s="32">
        <v>11.5</v>
      </c>
      <c r="AG2651" s="32">
        <v>0</v>
      </c>
      <c r="AH2651" s="32">
        <v>0</v>
      </c>
      <c r="AI2651" s="32">
        <v>0</v>
      </c>
      <c r="AJ2651" s="32">
        <v>0</v>
      </c>
      <c r="AK2651" s="32">
        <v>0</v>
      </c>
      <c r="AL2651" s="32">
        <f t="shared" si="7118"/>
        <v>11.5</v>
      </c>
      <c r="AM2651" s="32">
        <f t="shared" si="7119"/>
        <v>0</v>
      </c>
      <c r="AN2651" s="12"/>
    </row>
    <row r="2652" spans="2:40" ht="46.8" x14ac:dyDescent="0.3">
      <c r="B2652" s="30" t="s">
        <v>849</v>
      </c>
      <c r="C2652" s="30" t="s">
        <v>114</v>
      </c>
      <c r="D2652" s="30" t="s">
        <v>443</v>
      </c>
      <c r="E2652" s="15" t="str">
        <f t="shared" si="7152"/>
        <v>0310</v>
      </c>
      <c r="F2652" s="30" t="s">
        <v>704</v>
      </c>
      <c r="G2652" s="30"/>
      <c r="H2652" s="31" t="s">
        <v>705</v>
      </c>
      <c r="I2652" s="32">
        <f t="shared" si="7204"/>
        <v>210.2</v>
      </c>
      <c r="J2652" s="32">
        <f t="shared" si="7205"/>
        <v>217.2</v>
      </c>
      <c r="K2652" s="32">
        <f t="shared" si="7206"/>
        <v>142</v>
      </c>
      <c r="L2652" s="32">
        <f t="shared" si="7207"/>
        <v>0</v>
      </c>
      <c r="M2652" s="32">
        <f t="shared" si="7208"/>
        <v>0</v>
      </c>
      <c r="N2652" s="32">
        <f t="shared" si="7209"/>
        <v>0</v>
      </c>
      <c r="O2652" s="32">
        <f t="shared" si="7210"/>
        <v>0</v>
      </c>
      <c r="P2652" s="32">
        <f t="shared" si="7211"/>
        <v>0</v>
      </c>
      <c r="Q2652" s="32">
        <f t="shared" si="7212"/>
        <v>0</v>
      </c>
      <c r="R2652" s="32">
        <f t="shared" si="7213"/>
        <v>0</v>
      </c>
      <c r="S2652" s="32">
        <f t="shared" si="7214"/>
        <v>0</v>
      </c>
      <c r="T2652" s="32">
        <f t="shared" si="7215"/>
        <v>0</v>
      </c>
      <c r="U2652" s="32">
        <v>0</v>
      </c>
      <c r="V2652" s="32">
        <f t="shared" si="7153"/>
        <v>210.2</v>
      </c>
      <c r="W2652" s="32">
        <f t="shared" si="7216"/>
        <v>0</v>
      </c>
      <c r="X2652" s="32">
        <f t="shared" si="7217"/>
        <v>0</v>
      </c>
      <c r="Y2652" s="32">
        <f t="shared" si="7218"/>
        <v>0</v>
      </c>
      <c r="Z2652" s="32">
        <f t="shared" si="7219"/>
        <v>0</v>
      </c>
      <c r="AA2652" s="32">
        <f t="shared" si="7220"/>
        <v>0</v>
      </c>
      <c r="AB2652" s="32">
        <f t="shared" si="7221"/>
        <v>353.77926000000002</v>
      </c>
      <c r="AC2652" s="33">
        <f t="shared" si="7222"/>
        <v>398.86975999999999</v>
      </c>
      <c r="AD2652" s="33">
        <f t="shared" si="7223"/>
        <v>398.86975999999999</v>
      </c>
      <c r="AE2652" s="34">
        <f t="shared" si="7116"/>
        <v>100</v>
      </c>
      <c r="AF2652" s="32">
        <f t="shared" si="7224"/>
        <v>398.86975999999999</v>
      </c>
      <c r="AG2652" s="32">
        <f t="shared" si="7225"/>
        <v>0</v>
      </c>
      <c r="AH2652" s="32">
        <f t="shared" si="7226"/>
        <v>0</v>
      </c>
      <c r="AI2652" s="32">
        <f t="shared" si="7227"/>
        <v>0</v>
      </c>
      <c r="AJ2652" s="32">
        <f t="shared" si="7228"/>
        <v>0</v>
      </c>
      <c r="AK2652" s="32">
        <f t="shared" si="7229"/>
        <v>0</v>
      </c>
      <c r="AL2652" s="32">
        <f t="shared" si="7118"/>
        <v>398.86975999999999</v>
      </c>
      <c r="AM2652" s="32">
        <f t="shared" si="7119"/>
        <v>-188.66976</v>
      </c>
    </row>
    <row r="2653" spans="2:40" ht="31.2" x14ac:dyDescent="0.3">
      <c r="B2653" s="30" t="s">
        <v>849</v>
      </c>
      <c r="C2653" s="30" t="s">
        <v>114</v>
      </c>
      <c r="D2653" s="30" t="s">
        <v>443</v>
      </c>
      <c r="E2653" s="15" t="str">
        <f t="shared" si="7152"/>
        <v>0310</v>
      </c>
      <c r="F2653" s="30" t="s">
        <v>706</v>
      </c>
      <c r="G2653" s="30"/>
      <c r="H2653" s="31" t="s">
        <v>707</v>
      </c>
      <c r="I2653" s="32">
        <f t="shared" si="7204"/>
        <v>210.2</v>
      </c>
      <c r="J2653" s="32">
        <f t="shared" si="7205"/>
        <v>217.2</v>
      </c>
      <c r="K2653" s="32">
        <f t="shared" si="7206"/>
        <v>142</v>
      </c>
      <c r="L2653" s="32">
        <f t="shared" si="7207"/>
        <v>0</v>
      </c>
      <c r="M2653" s="32">
        <f t="shared" si="7208"/>
        <v>0</v>
      </c>
      <c r="N2653" s="32">
        <f t="shared" si="7209"/>
        <v>0</v>
      </c>
      <c r="O2653" s="32">
        <f t="shared" si="7210"/>
        <v>0</v>
      </c>
      <c r="P2653" s="32">
        <f t="shared" si="7211"/>
        <v>0</v>
      </c>
      <c r="Q2653" s="32">
        <f t="shared" si="7212"/>
        <v>0</v>
      </c>
      <c r="R2653" s="32">
        <f t="shared" si="7213"/>
        <v>0</v>
      </c>
      <c r="S2653" s="32">
        <f t="shared" si="7214"/>
        <v>0</v>
      </c>
      <c r="T2653" s="32">
        <f t="shared" si="7215"/>
        <v>0</v>
      </c>
      <c r="U2653" s="32">
        <v>0</v>
      </c>
      <c r="V2653" s="32">
        <f t="shared" si="7153"/>
        <v>210.2</v>
      </c>
      <c r="W2653" s="32">
        <f t="shared" si="7216"/>
        <v>0</v>
      </c>
      <c r="X2653" s="32">
        <f t="shared" si="7217"/>
        <v>0</v>
      </c>
      <c r="Y2653" s="32">
        <f t="shared" si="7218"/>
        <v>0</v>
      </c>
      <c r="Z2653" s="32">
        <f t="shared" si="7219"/>
        <v>0</v>
      </c>
      <c r="AA2653" s="32">
        <f t="shared" si="7220"/>
        <v>0</v>
      </c>
      <c r="AB2653" s="32">
        <f t="shared" si="7221"/>
        <v>353.77926000000002</v>
      </c>
      <c r="AC2653" s="33">
        <f t="shared" si="7222"/>
        <v>398.86975999999999</v>
      </c>
      <c r="AD2653" s="33">
        <f t="shared" si="7223"/>
        <v>398.86975999999999</v>
      </c>
      <c r="AE2653" s="34">
        <f t="shared" si="7116"/>
        <v>100</v>
      </c>
      <c r="AF2653" s="32">
        <f t="shared" si="7224"/>
        <v>398.86975999999999</v>
      </c>
      <c r="AG2653" s="32">
        <f t="shared" si="7225"/>
        <v>0</v>
      </c>
      <c r="AH2653" s="32">
        <f t="shared" si="7226"/>
        <v>0</v>
      </c>
      <c r="AI2653" s="32">
        <f t="shared" si="7227"/>
        <v>0</v>
      </c>
      <c r="AJ2653" s="32">
        <f t="shared" si="7228"/>
        <v>0</v>
      </c>
      <c r="AK2653" s="32">
        <f t="shared" si="7229"/>
        <v>0</v>
      </c>
      <c r="AL2653" s="32">
        <f t="shared" si="7118"/>
        <v>398.86975999999999</v>
      </c>
      <c r="AM2653" s="32">
        <f t="shared" si="7119"/>
        <v>-188.66976</v>
      </c>
    </row>
    <row r="2654" spans="2:40" ht="62.4" x14ac:dyDescent="0.3">
      <c r="B2654" s="30" t="s">
        <v>849</v>
      </c>
      <c r="C2654" s="30" t="s">
        <v>114</v>
      </c>
      <c r="D2654" s="30" t="s">
        <v>443</v>
      </c>
      <c r="E2654" s="15" t="str">
        <f t="shared" si="7152"/>
        <v>0310</v>
      </c>
      <c r="F2654" s="30" t="s">
        <v>708</v>
      </c>
      <c r="G2654" s="30"/>
      <c r="H2654" s="31" t="s">
        <v>709</v>
      </c>
      <c r="I2654" s="32">
        <f t="shared" ref="I2654:T2654" si="7230">I2655+I2657</f>
        <v>210.2</v>
      </c>
      <c r="J2654" s="32">
        <f t="shared" si="7230"/>
        <v>217.2</v>
      </c>
      <c r="K2654" s="32">
        <f t="shared" si="7230"/>
        <v>142</v>
      </c>
      <c r="L2654" s="32">
        <f t="shared" si="7230"/>
        <v>0</v>
      </c>
      <c r="M2654" s="32">
        <f t="shared" si="7230"/>
        <v>0</v>
      </c>
      <c r="N2654" s="32">
        <f t="shared" si="7230"/>
        <v>0</v>
      </c>
      <c r="O2654" s="32">
        <f t="shared" si="7230"/>
        <v>0</v>
      </c>
      <c r="P2654" s="32">
        <f t="shared" si="7230"/>
        <v>0</v>
      </c>
      <c r="Q2654" s="32">
        <f t="shared" si="7230"/>
        <v>0</v>
      </c>
      <c r="R2654" s="32">
        <f t="shared" si="7230"/>
        <v>0</v>
      </c>
      <c r="S2654" s="32">
        <f t="shared" si="7230"/>
        <v>0</v>
      </c>
      <c r="T2654" s="32">
        <f t="shared" si="7230"/>
        <v>0</v>
      </c>
      <c r="U2654" s="32">
        <v>0</v>
      </c>
      <c r="V2654" s="32">
        <f t="shared" si="7153"/>
        <v>210.2</v>
      </c>
      <c r="W2654" s="32">
        <f t="shared" ref="W2654:AD2654" si="7231">W2655+W2657</f>
        <v>0</v>
      </c>
      <c r="X2654" s="32">
        <f t="shared" si="7231"/>
        <v>0</v>
      </c>
      <c r="Y2654" s="32">
        <f t="shared" si="7231"/>
        <v>0</v>
      </c>
      <c r="Z2654" s="32">
        <f t="shared" si="7231"/>
        <v>0</v>
      </c>
      <c r="AA2654" s="32">
        <f t="shared" si="7231"/>
        <v>0</v>
      </c>
      <c r="AB2654" s="32">
        <f t="shared" si="7231"/>
        <v>353.77926000000002</v>
      </c>
      <c r="AC2654" s="33">
        <f t="shared" si="7231"/>
        <v>398.86975999999999</v>
      </c>
      <c r="AD2654" s="33">
        <f t="shared" si="7231"/>
        <v>398.86975999999999</v>
      </c>
      <c r="AE2654" s="34">
        <f t="shared" si="7116"/>
        <v>100</v>
      </c>
      <c r="AF2654" s="32">
        <f t="shared" ref="AF2654:AK2654" si="7232">AF2655+AF2657</f>
        <v>398.86975999999999</v>
      </c>
      <c r="AG2654" s="32">
        <f t="shared" si="7232"/>
        <v>0</v>
      </c>
      <c r="AH2654" s="32">
        <f t="shared" si="7232"/>
        <v>0</v>
      </c>
      <c r="AI2654" s="32">
        <f t="shared" si="7232"/>
        <v>0</v>
      </c>
      <c r="AJ2654" s="32">
        <f t="shared" si="7232"/>
        <v>0</v>
      </c>
      <c r="AK2654" s="32">
        <f t="shared" si="7232"/>
        <v>0</v>
      </c>
      <c r="AL2654" s="32">
        <f t="shared" si="7118"/>
        <v>398.86975999999999</v>
      </c>
      <c r="AM2654" s="32">
        <f t="shared" si="7119"/>
        <v>-188.66976</v>
      </c>
    </row>
    <row r="2655" spans="2:40" ht="31.2" x14ac:dyDescent="0.3">
      <c r="B2655" s="30" t="s">
        <v>849</v>
      </c>
      <c r="C2655" s="30" t="s">
        <v>114</v>
      </c>
      <c r="D2655" s="30" t="s">
        <v>443</v>
      </c>
      <c r="E2655" s="15" t="str">
        <f t="shared" si="7152"/>
        <v>0310</v>
      </c>
      <c r="F2655" s="30" t="s">
        <v>708</v>
      </c>
      <c r="G2655" s="30" t="s">
        <v>50</v>
      </c>
      <c r="H2655" s="31" t="s">
        <v>51</v>
      </c>
      <c r="I2655" s="32">
        <f t="shared" ref="I2655:T2655" si="7233">I2656</f>
        <v>178.1</v>
      </c>
      <c r="J2655" s="32">
        <f t="shared" si="7233"/>
        <v>185.1</v>
      </c>
      <c r="K2655" s="32">
        <f t="shared" si="7233"/>
        <v>109.9</v>
      </c>
      <c r="L2655" s="32">
        <f t="shared" si="7233"/>
        <v>0</v>
      </c>
      <c r="M2655" s="32">
        <f t="shared" si="7233"/>
        <v>0</v>
      </c>
      <c r="N2655" s="32">
        <f t="shared" si="7233"/>
        <v>0</v>
      </c>
      <c r="O2655" s="32">
        <f t="shared" si="7233"/>
        <v>0</v>
      </c>
      <c r="P2655" s="32">
        <f t="shared" si="7233"/>
        <v>0</v>
      </c>
      <c r="Q2655" s="32">
        <f t="shared" si="7233"/>
        <v>0</v>
      </c>
      <c r="R2655" s="32">
        <f t="shared" si="7233"/>
        <v>0</v>
      </c>
      <c r="S2655" s="32">
        <f t="shared" si="7233"/>
        <v>0</v>
      </c>
      <c r="T2655" s="32">
        <f t="shared" si="7233"/>
        <v>0</v>
      </c>
      <c r="U2655" s="32">
        <v>0</v>
      </c>
      <c r="V2655" s="32">
        <f t="shared" si="7153"/>
        <v>178.1</v>
      </c>
      <c r="W2655" s="32">
        <f t="shared" ref="W2655:AD2655" si="7234">W2656</f>
        <v>0</v>
      </c>
      <c r="X2655" s="32">
        <f t="shared" si="7234"/>
        <v>0</v>
      </c>
      <c r="Y2655" s="32">
        <f t="shared" si="7234"/>
        <v>0</v>
      </c>
      <c r="Z2655" s="32">
        <f t="shared" si="7234"/>
        <v>0</v>
      </c>
      <c r="AA2655" s="32">
        <f t="shared" si="7234"/>
        <v>0</v>
      </c>
      <c r="AB2655" s="32">
        <f t="shared" si="7234"/>
        <v>132.79326</v>
      </c>
      <c r="AC2655" s="33">
        <f t="shared" si="7234"/>
        <v>177.88376</v>
      </c>
      <c r="AD2655" s="33">
        <f t="shared" si="7234"/>
        <v>177.88376</v>
      </c>
      <c r="AE2655" s="34">
        <f t="shared" si="7116"/>
        <v>100</v>
      </c>
      <c r="AF2655" s="32">
        <f t="shared" ref="AF2655:AK2655" si="7235">AF2656</f>
        <v>177.88376</v>
      </c>
      <c r="AG2655" s="32">
        <f t="shared" si="7235"/>
        <v>0</v>
      </c>
      <c r="AH2655" s="32">
        <f t="shared" si="7235"/>
        <v>0</v>
      </c>
      <c r="AI2655" s="32">
        <f t="shared" si="7235"/>
        <v>0</v>
      </c>
      <c r="AJ2655" s="32">
        <f t="shared" si="7235"/>
        <v>0</v>
      </c>
      <c r="AK2655" s="32">
        <f t="shared" si="7235"/>
        <v>0</v>
      </c>
      <c r="AL2655" s="32">
        <f t="shared" si="7118"/>
        <v>177.88376</v>
      </c>
      <c r="AM2655" s="32">
        <f t="shared" si="7119"/>
        <v>0.2162399999999991</v>
      </c>
    </row>
    <row r="2656" spans="2:40" ht="31.2" x14ac:dyDescent="0.3">
      <c r="B2656" s="30" t="s">
        <v>849</v>
      </c>
      <c r="C2656" s="30" t="s">
        <v>114</v>
      </c>
      <c r="D2656" s="30" t="s">
        <v>443</v>
      </c>
      <c r="E2656" s="15" t="str">
        <f t="shared" si="7152"/>
        <v>0310</v>
      </c>
      <c r="F2656" s="30" t="s">
        <v>708</v>
      </c>
      <c r="G2656" s="30" t="s">
        <v>52</v>
      </c>
      <c r="H2656" s="31" t="s">
        <v>53</v>
      </c>
      <c r="I2656" s="32">
        <v>178.1</v>
      </c>
      <c r="J2656" s="32">
        <v>185.1</v>
      </c>
      <c r="K2656" s="32">
        <v>109.9</v>
      </c>
      <c r="L2656" s="32"/>
      <c r="M2656" s="32"/>
      <c r="N2656" s="32"/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2">
        <v>0</v>
      </c>
      <c r="V2656" s="32">
        <f t="shared" si="7153"/>
        <v>178.1</v>
      </c>
      <c r="W2656" s="32"/>
      <c r="X2656" s="32"/>
      <c r="Y2656" s="32"/>
      <c r="Z2656" s="32"/>
      <c r="AA2656" s="32"/>
      <c r="AB2656" s="32">
        <v>132.79326</v>
      </c>
      <c r="AC2656" s="33">
        <v>177.88376</v>
      </c>
      <c r="AD2656" s="33">
        <v>177.88376</v>
      </c>
      <c r="AE2656" s="34">
        <f t="shared" si="7116"/>
        <v>100</v>
      </c>
      <c r="AF2656" s="32">
        <v>177.88376</v>
      </c>
      <c r="AG2656" s="32">
        <v>0</v>
      </c>
      <c r="AH2656" s="32">
        <v>0</v>
      </c>
      <c r="AI2656" s="32">
        <v>0</v>
      </c>
      <c r="AJ2656" s="32">
        <v>0</v>
      </c>
      <c r="AK2656" s="32">
        <v>0</v>
      </c>
      <c r="AL2656" s="32">
        <f t="shared" si="7118"/>
        <v>177.88376</v>
      </c>
      <c r="AM2656" s="32">
        <f t="shared" si="7119"/>
        <v>0.2162399999999991</v>
      </c>
      <c r="AN2656" s="12"/>
    </row>
    <row r="2657" spans="2:40" x14ac:dyDescent="0.3">
      <c r="B2657" s="30" t="s">
        <v>849</v>
      </c>
      <c r="C2657" s="30" t="s">
        <v>114</v>
      </c>
      <c r="D2657" s="30" t="s">
        <v>443</v>
      </c>
      <c r="E2657" s="15" t="str">
        <f t="shared" si="7152"/>
        <v>0310</v>
      </c>
      <c r="F2657" s="30" t="s">
        <v>708</v>
      </c>
      <c r="G2657" s="30" t="s">
        <v>56</v>
      </c>
      <c r="H2657" s="31" t="s">
        <v>57</v>
      </c>
      <c r="I2657" s="32">
        <f t="shared" ref="I2657:T2657" si="7236">I2658</f>
        <v>32.1</v>
      </c>
      <c r="J2657" s="32">
        <f t="shared" si="7236"/>
        <v>32.1</v>
      </c>
      <c r="K2657" s="32">
        <f t="shared" si="7236"/>
        <v>32.1</v>
      </c>
      <c r="L2657" s="32">
        <f t="shared" si="7236"/>
        <v>0</v>
      </c>
      <c r="M2657" s="32">
        <f t="shared" si="7236"/>
        <v>0</v>
      </c>
      <c r="N2657" s="32">
        <f t="shared" si="7236"/>
        <v>0</v>
      </c>
      <c r="O2657" s="32">
        <f t="shared" si="7236"/>
        <v>0</v>
      </c>
      <c r="P2657" s="32">
        <f t="shared" si="7236"/>
        <v>0</v>
      </c>
      <c r="Q2657" s="32">
        <f t="shared" si="7236"/>
        <v>0</v>
      </c>
      <c r="R2657" s="32">
        <f t="shared" si="7236"/>
        <v>0</v>
      </c>
      <c r="S2657" s="32">
        <f t="shared" si="7236"/>
        <v>0</v>
      </c>
      <c r="T2657" s="32">
        <f t="shared" si="7236"/>
        <v>0</v>
      </c>
      <c r="U2657" s="32">
        <v>0</v>
      </c>
      <c r="V2657" s="32">
        <f t="shared" si="7153"/>
        <v>32.1</v>
      </c>
      <c r="W2657" s="32">
        <f t="shared" ref="W2657:AD2657" si="7237">W2658</f>
        <v>0</v>
      </c>
      <c r="X2657" s="32">
        <f t="shared" si="7237"/>
        <v>0</v>
      </c>
      <c r="Y2657" s="32">
        <f t="shared" si="7237"/>
        <v>0</v>
      </c>
      <c r="Z2657" s="32">
        <f t="shared" si="7237"/>
        <v>0</v>
      </c>
      <c r="AA2657" s="32">
        <f t="shared" si="7237"/>
        <v>0</v>
      </c>
      <c r="AB2657" s="32">
        <f t="shared" si="7237"/>
        <v>220.98599999999999</v>
      </c>
      <c r="AC2657" s="33">
        <f t="shared" si="7237"/>
        <v>220.98599999999999</v>
      </c>
      <c r="AD2657" s="33">
        <f t="shared" si="7237"/>
        <v>220.98599999999999</v>
      </c>
      <c r="AE2657" s="34">
        <f t="shared" si="7116"/>
        <v>100</v>
      </c>
      <c r="AF2657" s="32">
        <f t="shared" ref="AF2657:AK2657" si="7238">AF2658</f>
        <v>220.98599999999999</v>
      </c>
      <c r="AG2657" s="32">
        <f t="shared" si="7238"/>
        <v>0</v>
      </c>
      <c r="AH2657" s="32">
        <f t="shared" si="7238"/>
        <v>0</v>
      </c>
      <c r="AI2657" s="32">
        <f t="shared" si="7238"/>
        <v>0</v>
      </c>
      <c r="AJ2657" s="32">
        <f t="shared" si="7238"/>
        <v>0</v>
      </c>
      <c r="AK2657" s="32">
        <f t="shared" si="7238"/>
        <v>0</v>
      </c>
      <c r="AL2657" s="32">
        <f t="shared" si="7118"/>
        <v>220.98599999999999</v>
      </c>
      <c r="AM2657" s="32">
        <f t="shared" si="7119"/>
        <v>-188.886</v>
      </c>
    </row>
    <row r="2658" spans="2:40" x14ac:dyDescent="0.3">
      <c r="B2658" s="30" t="s">
        <v>849</v>
      </c>
      <c r="C2658" s="30" t="s">
        <v>114</v>
      </c>
      <c r="D2658" s="30" t="s">
        <v>443</v>
      </c>
      <c r="E2658" s="15" t="str">
        <f t="shared" si="7152"/>
        <v>0310</v>
      </c>
      <c r="F2658" s="30" t="s">
        <v>708</v>
      </c>
      <c r="G2658" s="30" t="s">
        <v>60</v>
      </c>
      <c r="H2658" s="31" t="s">
        <v>61</v>
      </c>
      <c r="I2658" s="32">
        <v>32.1</v>
      </c>
      <c r="J2658" s="32">
        <v>32.1</v>
      </c>
      <c r="K2658" s="32">
        <v>32.1</v>
      </c>
      <c r="L2658" s="32"/>
      <c r="M2658" s="32"/>
      <c r="N2658" s="32"/>
      <c r="O2658" s="32">
        <v>0</v>
      </c>
      <c r="P2658" s="32">
        <v>0</v>
      </c>
      <c r="Q2658" s="32">
        <v>0</v>
      </c>
      <c r="R2658" s="32">
        <v>0</v>
      </c>
      <c r="S2658" s="32">
        <v>0</v>
      </c>
      <c r="T2658" s="32">
        <v>0</v>
      </c>
      <c r="U2658" s="32">
        <v>0</v>
      </c>
      <c r="V2658" s="32">
        <f t="shared" si="7153"/>
        <v>32.1</v>
      </c>
      <c r="W2658" s="32"/>
      <c r="X2658" s="32"/>
      <c r="Y2658" s="32"/>
      <c r="Z2658" s="32"/>
      <c r="AA2658" s="32"/>
      <c r="AB2658" s="32">
        <v>220.98599999999999</v>
      </c>
      <c r="AC2658" s="33">
        <v>220.98599999999999</v>
      </c>
      <c r="AD2658" s="33">
        <v>220.98599999999999</v>
      </c>
      <c r="AE2658" s="34">
        <f t="shared" si="7116"/>
        <v>100</v>
      </c>
      <c r="AF2658" s="32">
        <v>220.98599999999999</v>
      </c>
      <c r="AG2658" s="32">
        <v>0</v>
      </c>
      <c r="AH2658" s="32">
        <v>0</v>
      </c>
      <c r="AI2658" s="32">
        <v>0</v>
      </c>
      <c r="AJ2658" s="32">
        <v>0</v>
      </c>
      <c r="AK2658" s="32">
        <v>0</v>
      </c>
      <c r="AL2658" s="32">
        <f t="shared" si="7118"/>
        <v>220.98599999999999</v>
      </c>
      <c r="AM2658" s="32">
        <f t="shared" si="7119"/>
        <v>-188.886</v>
      </c>
      <c r="AN2658" s="12"/>
    </row>
    <row r="2659" spans="2:40" ht="46.8" x14ac:dyDescent="0.3">
      <c r="B2659" s="30" t="s">
        <v>849</v>
      </c>
      <c r="C2659" s="30" t="s">
        <v>114</v>
      </c>
      <c r="D2659" s="30" t="s">
        <v>443</v>
      </c>
      <c r="E2659" s="15" t="str">
        <f t="shared" si="7152"/>
        <v>0310</v>
      </c>
      <c r="F2659" s="30" t="s">
        <v>98</v>
      </c>
      <c r="G2659" s="30"/>
      <c r="H2659" s="31" t="s">
        <v>99</v>
      </c>
      <c r="I2659" s="32"/>
      <c r="J2659" s="32"/>
      <c r="K2659" s="32"/>
      <c r="L2659" s="32"/>
      <c r="M2659" s="32"/>
      <c r="N2659" s="32"/>
      <c r="O2659" s="32">
        <f t="shared" ref="O2659:O2665" si="7239">O2660</f>
        <v>0</v>
      </c>
      <c r="P2659" s="32">
        <f t="shared" ref="P2659:P2665" si="7240">P2660</f>
        <v>0</v>
      </c>
      <c r="Q2659" s="32">
        <f t="shared" ref="Q2659:Q2665" si="7241">Q2660</f>
        <v>0</v>
      </c>
      <c r="R2659" s="32">
        <f t="shared" ref="R2659:R2665" si="7242">R2660</f>
        <v>0</v>
      </c>
      <c r="S2659" s="32">
        <f t="shared" ref="S2659:S2665" si="7243">S2660</f>
        <v>0</v>
      </c>
      <c r="T2659" s="32">
        <f t="shared" ref="T2659:T2665" si="7244">T2660</f>
        <v>0</v>
      </c>
      <c r="U2659" s="32"/>
      <c r="V2659" s="32">
        <f t="shared" si="7153"/>
        <v>0</v>
      </c>
      <c r="W2659" s="32">
        <f>W2660</f>
        <v>0</v>
      </c>
      <c r="X2659" s="32">
        <f>X2660</f>
        <v>0</v>
      </c>
      <c r="Y2659" s="32">
        <f>Y2660</f>
        <v>0</v>
      </c>
      <c r="Z2659" s="32">
        <f>Z2660</f>
        <v>0</v>
      </c>
      <c r="AA2659" s="32">
        <f>AA2660</f>
        <v>0</v>
      </c>
      <c r="AB2659" s="32">
        <f t="shared" ref="AB2659:AB2665" si="7245">AB2660</f>
        <v>1589.4734000000001</v>
      </c>
      <c r="AC2659" s="33">
        <f t="shared" ref="AC2659:AC2665" si="7246">AC2660</f>
        <v>1589.4734000000001</v>
      </c>
      <c r="AD2659" s="33">
        <f t="shared" ref="AD2659:AD2665" si="7247">AD2660</f>
        <v>1589.4734000000001</v>
      </c>
      <c r="AE2659" s="34">
        <f t="shared" si="7116"/>
        <v>100</v>
      </c>
      <c r="AF2659" s="32">
        <f t="shared" ref="AF2659:AF2665" si="7248">AF2660</f>
        <v>1589.4734000000001</v>
      </c>
      <c r="AG2659" s="32">
        <f t="shared" ref="AG2659:AG2665" si="7249">AG2660</f>
        <v>0</v>
      </c>
      <c r="AH2659" s="32">
        <f t="shared" ref="AH2659:AH2665" si="7250">AH2660</f>
        <v>0</v>
      </c>
      <c r="AI2659" s="32">
        <f t="shared" ref="AI2659:AI2665" si="7251">AI2660</f>
        <v>0</v>
      </c>
      <c r="AJ2659" s="32">
        <f t="shared" ref="AJ2659:AJ2665" si="7252">AJ2660</f>
        <v>0</v>
      </c>
      <c r="AK2659" s="32">
        <f t="shared" ref="AK2659:AK2665" si="7253">AK2660</f>
        <v>0</v>
      </c>
      <c r="AL2659" s="32">
        <f t="shared" si="7118"/>
        <v>1589.4734000000001</v>
      </c>
      <c r="AM2659" s="32">
        <f t="shared" si="7119"/>
        <v>-1589.4734000000001</v>
      </c>
      <c r="AN2659" s="12"/>
    </row>
    <row r="2660" spans="2:40" x14ac:dyDescent="0.3">
      <c r="B2660" s="30" t="s">
        <v>849</v>
      </c>
      <c r="C2660" s="30" t="s">
        <v>114</v>
      </c>
      <c r="D2660" s="30" t="s">
        <v>443</v>
      </c>
      <c r="E2660" s="15" t="str">
        <f t="shared" si="7152"/>
        <v>0310</v>
      </c>
      <c r="F2660" s="30" t="s">
        <v>108</v>
      </c>
      <c r="G2660" s="30"/>
      <c r="H2660" s="31" t="s">
        <v>109</v>
      </c>
      <c r="I2660" s="32"/>
      <c r="J2660" s="32"/>
      <c r="K2660" s="32"/>
      <c r="L2660" s="32"/>
      <c r="M2660" s="32"/>
      <c r="N2660" s="32"/>
      <c r="O2660" s="32">
        <f t="shared" si="7239"/>
        <v>0</v>
      </c>
      <c r="P2660" s="32">
        <f t="shared" si="7240"/>
        <v>0</v>
      </c>
      <c r="Q2660" s="32">
        <f t="shared" si="7241"/>
        <v>0</v>
      </c>
      <c r="R2660" s="32">
        <f t="shared" si="7242"/>
        <v>0</v>
      </c>
      <c r="S2660" s="32">
        <f t="shared" si="7243"/>
        <v>0</v>
      </c>
      <c r="T2660" s="32">
        <f t="shared" si="7244"/>
        <v>0</v>
      </c>
      <c r="U2660" s="32"/>
      <c r="V2660" s="32">
        <f t="shared" si="7153"/>
        <v>0</v>
      </c>
      <c r="W2660" s="32"/>
      <c r="X2660" s="32"/>
      <c r="Y2660" s="32"/>
      <c r="Z2660" s="32"/>
      <c r="AA2660" s="32"/>
      <c r="AB2660" s="32">
        <f t="shared" si="7245"/>
        <v>1589.4734000000001</v>
      </c>
      <c r="AC2660" s="33">
        <f t="shared" si="7246"/>
        <v>1589.4734000000001</v>
      </c>
      <c r="AD2660" s="33">
        <f t="shared" si="7247"/>
        <v>1589.4734000000001</v>
      </c>
      <c r="AE2660" s="34">
        <f t="shared" si="7116"/>
        <v>100</v>
      </c>
      <c r="AF2660" s="32">
        <f t="shared" si="7248"/>
        <v>1589.4734000000001</v>
      </c>
      <c r="AG2660" s="32">
        <f t="shared" si="7249"/>
        <v>0</v>
      </c>
      <c r="AH2660" s="32">
        <f t="shared" si="7250"/>
        <v>0</v>
      </c>
      <c r="AI2660" s="32">
        <f t="shared" si="7251"/>
        <v>0</v>
      </c>
      <c r="AJ2660" s="32">
        <f t="shared" si="7252"/>
        <v>0</v>
      </c>
      <c r="AK2660" s="32">
        <f t="shared" si="7253"/>
        <v>0</v>
      </c>
      <c r="AL2660" s="32">
        <f t="shared" si="7118"/>
        <v>1589.4734000000001</v>
      </c>
      <c r="AM2660" s="32">
        <f t="shared" si="7119"/>
        <v>-1589.4734000000001</v>
      </c>
      <c r="AN2660" s="12"/>
    </row>
    <row r="2661" spans="2:40" x14ac:dyDescent="0.3">
      <c r="B2661" s="30" t="s">
        <v>849</v>
      </c>
      <c r="C2661" s="30" t="s">
        <v>114</v>
      </c>
      <c r="D2661" s="30" t="s">
        <v>443</v>
      </c>
      <c r="E2661" s="15" t="str">
        <f t="shared" si="7152"/>
        <v>0310</v>
      </c>
      <c r="F2661" s="30" t="s">
        <v>110</v>
      </c>
      <c r="G2661" s="30"/>
      <c r="H2661" s="31" t="s">
        <v>111</v>
      </c>
      <c r="I2661" s="32"/>
      <c r="J2661" s="32"/>
      <c r="K2661" s="32"/>
      <c r="L2661" s="32"/>
      <c r="M2661" s="32"/>
      <c r="N2661" s="32"/>
      <c r="O2661" s="32">
        <f t="shared" si="7239"/>
        <v>0</v>
      </c>
      <c r="P2661" s="32">
        <f t="shared" si="7240"/>
        <v>0</v>
      </c>
      <c r="Q2661" s="32">
        <f t="shared" si="7241"/>
        <v>0</v>
      </c>
      <c r="R2661" s="32">
        <f t="shared" si="7242"/>
        <v>0</v>
      </c>
      <c r="S2661" s="32">
        <f t="shared" si="7243"/>
        <v>0</v>
      </c>
      <c r="T2661" s="32">
        <f t="shared" si="7244"/>
        <v>0</v>
      </c>
      <c r="U2661" s="32"/>
      <c r="V2661" s="32">
        <f t="shared" si="7153"/>
        <v>0</v>
      </c>
      <c r="W2661" s="32"/>
      <c r="X2661" s="32"/>
      <c r="Y2661" s="32"/>
      <c r="Z2661" s="32"/>
      <c r="AA2661" s="32"/>
      <c r="AB2661" s="32">
        <f t="shared" si="7245"/>
        <v>1589.4734000000001</v>
      </c>
      <c r="AC2661" s="33">
        <f t="shared" si="7246"/>
        <v>1589.4734000000001</v>
      </c>
      <c r="AD2661" s="33">
        <f t="shared" si="7247"/>
        <v>1589.4734000000001</v>
      </c>
      <c r="AE2661" s="34">
        <f t="shared" si="7116"/>
        <v>100</v>
      </c>
      <c r="AF2661" s="32">
        <f t="shared" si="7248"/>
        <v>1589.4734000000001</v>
      </c>
      <c r="AG2661" s="32">
        <f t="shared" si="7249"/>
        <v>0</v>
      </c>
      <c r="AH2661" s="32">
        <f t="shared" si="7250"/>
        <v>0</v>
      </c>
      <c r="AI2661" s="32">
        <f t="shared" si="7251"/>
        <v>0</v>
      </c>
      <c r="AJ2661" s="32">
        <f t="shared" si="7252"/>
        <v>0</v>
      </c>
      <c r="AK2661" s="32">
        <f t="shared" si="7253"/>
        <v>0</v>
      </c>
      <c r="AL2661" s="32">
        <f t="shared" si="7118"/>
        <v>1589.4734000000001</v>
      </c>
      <c r="AM2661" s="32">
        <f t="shared" si="7119"/>
        <v>-1589.4734000000001</v>
      </c>
      <c r="AN2661" s="12"/>
    </row>
    <row r="2662" spans="2:40" ht="31.2" x14ac:dyDescent="0.3">
      <c r="B2662" s="30" t="s">
        <v>849</v>
      </c>
      <c r="C2662" s="30" t="s">
        <v>114</v>
      </c>
      <c r="D2662" s="30" t="s">
        <v>443</v>
      </c>
      <c r="E2662" s="15" t="str">
        <f t="shared" si="7152"/>
        <v>0310</v>
      </c>
      <c r="F2662" s="30" t="s">
        <v>110</v>
      </c>
      <c r="G2662" s="30" t="s">
        <v>50</v>
      </c>
      <c r="H2662" s="31" t="s">
        <v>51</v>
      </c>
      <c r="I2662" s="32"/>
      <c r="J2662" s="32"/>
      <c r="K2662" s="32"/>
      <c r="L2662" s="32"/>
      <c r="M2662" s="32"/>
      <c r="N2662" s="32"/>
      <c r="O2662" s="32">
        <f t="shared" si="7239"/>
        <v>0</v>
      </c>
      <c r="P2662" s="32">
        <f t="shared" si="7240"/>
        <v>0</v>
      </c>
      <c r="Q2662" s="32">
        <f t="shared" si="7241"/>
        <v>0</v>
      </c>
      <c r="R2662" s="32">
        <f t="shared" si="7242"/>
        <v>0</v>
      </c>
      <c r="S2662" s="32">
        <f t="shared" si="7243"/>
        <v>0</v>
      </c>
      <c r="T2662" s="32">
        <f t="shared" si="7244"/>
        <v>0</v>
      </c>
      <c r="U2662" s="32"/>
      <c r="V2662" s="32">
        <f t="shared" si="7153"/>
        <v>0</v>
      </c>
      <c r="W2662" s="32"/>
      <c r="X2662" s="32"/>
      <c r="Y2662" s="32"/>
      <c r="Z2662" s="32"/>
      <c r="AA2662" s="32"/>
      <c r="AB2662" s="32">
        <f t="shared" si="7245"/>
        <v>1589.4734000000001</v>
      </c>
      <c r="AC2662" s="33">
        <f t="shared" si="7246"/>
        <v>1589.4734000000001</v>
      </c>
      <c r="AD2662" s="33">
        <f t="shared" si="7247"/>
        <v>1589.4734000000001</v>
      </c>
      <c r="AE2662" s="34">
        <f t="shared" si="7116"/>
        <v>100</v>
      </c>
      <c r="AF2662" s="32">
        <f t="shared" si="7248"/>
        <v>1589.4734000000001</v>
      </c>
      <c r="AG2662" s="32">
        <f t="shared" si="7249"/>
        <v>0</v>
      </c>
      <c r="AH2662" s="32">
        <f t="shared" si="7250"/>
        <v>0</v>
      </c>
      <c r="AI2662" s="32">
        <f t="shared" si="7251"/>
        <v>0</v>
      </c>
      <c r="AJ2662" s="32">
        <f t="shared" si="7252"/>
        <v>0</v>
      </c>
      <c r="AK2662" s="32">
        <f t="shared" si="7253"/>
        <v>0</v>
      </c>
      <c r="AL2662" s="32">
        <f t="shared" si="7118"/>
        <v>1589.4734000000001</v>
      </c>
      <c r="AM2662" s="32">
        <f t="shared" si="7119"/>
        <v>-1589.4734000000001</v>
      </c>
      <c r="AN2662" s="12"/>
    </row>
    <row r="2663" spans="2:40" ht="31.2" x14ac:dyDescent="0.3">
      <c r="B2663" s="30" t="s">
        <v>849</v>
      </c>
      <c r="C2663" s="30" t="s">
        <v>114</v>
      </c>
      <c r="D2663" s="30" t="s">
        <v>443</v>
      </c>
      <c r="E2663" s="15" t="str">
        <f t="shared" si="7152"/>
        <v>0310</v>
      </c>
      <c r="F2663" s="30" t="s">
        <v>110</v>
      </c>
      <c r="G2663" s="30" t="s">
        <v>52</v>
      </c>
      <c r="H2663" s="31" t="s">
        <v>53</v>
      </c>
      <c r="I2663" s="32"/>
      <c r="J2663" s="32"/>
      <c r="K2663" s="32"/>
      <c r="L2663" s="32"/>
      <c r="M2663" s="32"/>
      <c r="N2663" s="32"/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2"/>
      <c r="V2663" s="32">
        <f t="shared" si="7153"/>
        <v>0</v>
      </c>
      <c r="W2663" s="32"/>
      <c r="X2663" s="32"/>
      <c r="Y2663" s="32"/>
      <c r="Z2663" s="32"/>
      <c r="AA2663" s="32"/>
      <c r="AB2663" s="32">
        <v>1589.4734000000001</v>
      </c>
      <c r="AC2663" s="33">
        <v>1589.4734000000001</v>
      </c>
      <c r="AD2663" s="33">
        <v>1589.4734000000001</v>
      </c>
      <c r="AE2663" s="34">
        <f t="shared" si="7116"/>
        <v>100</v>
      </c>
      <c r="AF2663" s="32">
        <v>1589.4734000000001</v>
      </c>
      <c r="AG2663" s="32">
        <v>0</v>
      </c>
      <c r="AH2663" s="32">
        <v>0</v>
      </c>
      <c r="AI2663" s="32">
        <v>0</v>
      </c>
      <c r="AJ2663" s="32">
        <v>0</v>
      </c>
      <c r="AK2663" s="32">
        <v>0</v>
      </c>
      <c r="AL2663" s="32">
        <f t="shared" si="7118"/>
        <v>1589.4734000000001</v>
      </c>
      <c r="AM2663" s="32">
        <f t="shared" si="7119"/>
        <v>-1589.4734000000001</v>
      </c>
      <c r="AN2663" s="12"/>
    </row>
    <row r="2664" spans="2:40" s="22" customFormat="1" ht="31.2" x14ac:dyDescent="0.3">
      <c r="B2664" s="23" t="s">
        <v>849</v>
      </c>
      <c r="C2664" s="23" t="s">
        <v>114</v>
      </c>
      <c r="D2664" s="23" t="s">
        <v>197</v>
      </c>
      <c r="E2664" s="24" t="str">
        <f t="shared" si="7152"/>
        <v>0314</v>
      </c>
      <c r="F2664" s="23"/>
      <c r="G2664" s="23"/>
      <c r="H2664" s="25" t="s">
        <v>198</v>
      </c>
      <c r="I2664" s="26">
        <f t="shared" ref="I2664:I2665" si="7254">I2665</f>
        <v>1329.6000000000001</v>
      </c>
      <c r="J2664" s="26">
        <f t="shared" ref="J2664:J2665" si="7255">J2665</f>
        <v>1368.1000000000001</v>
      </c>
      <c r="K2664" s="26">
        <f t="shared" ref="K2664:K2665" si="7256">K2665</f>
        <v>1368.1000000000001</v>
      </c>
      <c r="L2664" s="26">
        <f t="shared" ref="L2664:L2665" si="7257">L2665</f>
        <v>0</v>
      </c>
      <c r="M2664" s="26">
        <f t="shared" ref="M2664:M2665" si="7258">M2665</f>
        <v>0</v>
      </c>
      <c r="N2664" s="26">
        <f t="shared" ref="N2664:N2665" si="7259">N2665</f>
        <v>0</v>
      </c>
      <c r="O2664" s="26">
        <f t="shared" si="7239"/>
        <v>0</v>
      </c>
      <c r="P2664" s="26">
        <f t="shared" si="7240"/>
        <v>0</v>
      </c>
      <c r="Q2664" s="26">
        <f t="shared" si="7241"/>
        <v>0</v>
      </c>
      <c r="R2664" s="26">
        <f t="shared" si="7242"/>
        <v>0</v>
      </c>
      <c r="S2664" s="26">
        <f t="shared" si="7243"/>
        <v>0</v>
      </c>
      <c r="T2664" s="26">
        <f t="shared" si="7244"/>
        <v>0</v>
      </c>
      <c r="U2664" s="26">
        <v>0</v>
      </c>
      <c r="V2664" s="26">
        <f t="shared" si="7153"/>
        <v>1329.6000000000001</v>
      </c>
      <c r="W2664" s="26">
        <f t="shared" ref="W2664:W2665" si="7260">W2665</f>
        <v>0</v>
      </c>
      <c r="X2664" s="26">
        <f t="shared" ref="X2664:X2665" si="7261">X2665</f>
        <v>0</v>
      </c>
      <c r="Y2664" s="26">
        <f t="shared" ref="Y2664:Y2665" si="7262">Y2665</f>
        <v>0</v>
      </c>
      <c r="Z2664" s="26">
        <f t="shared" ref="Z2664:Z2665" si="7263">Z2665</f>
        <v>0</v>
      </c>
      <c r="AA2664" s="26">
        <f t="shared" ref="AA2664:AA2665" si="7264">AA2665</f>
        <v>0</v>
      </c>
      <c r="AB2664" s="26">
        <f t="shared" si="7245"/>
        <v>985.52184</v>
      </c>
      <c r="AC2664" s="27">
        <f t="shared" si="7246"/>
        <v>1432.8000000000002</v>
      </c>
      <c r="AD2664" s="27">
        <f t="shared" si="7247"/>
        <v>1432.8000000000002</v>
      </c>
      <c r="AE2664" s="28">
        <f t="shared" si="7116"/>
        <v>100</v>
      </c>
      <c r="AF2664" s="26">
        <f t="shared" si="7248"/>
        <v>1432.8000000000002</v>
      </c>
      <c r="AG2664" s="26">
        <f t="shared" si="7249"/>
        <v>0</v>
      </c>
      <c r="AH2664" s="26">
        <f t="shared" si="7250"/>
        <v>0</v>
      </c>
      <c r="AI2664" s="26">
        <f t="shared" si="7251"/>
        <v>0</v>
      </c>
      <c r="AJ2664" s="26">
        <f t="shared" si="7252"/>
        <v>0</v>
      </c>
      <c r="AK2664" s="26">
        <f t="shared" si="7253"/>
        <v>0</v>
      </c>
      <c r="AL2664" s="26">
        <f t="shared" si="7118"/>
        <v>1432.8000000000002</v>
      </c>
      <c r="AM2664" s="26">
        <f t="shared" si="7119"/>
        <v>-103.20000000000005</v>
      </c>
      <c r="AN2664" s="29"/>
    </row>
    <row r="2665" spans="2:40" ht="31.2" x14ac:dyDescent="0.3">
      <c r="B2665" s="30" t="s">
        <v>849</v>
      </c>
      <c r="C2665" s="30" t="s">
        <v>114</v>
      </c>
      <c r="D2665" s="30" t="s">
        <v>197</v>
      </c>
      <c r="E2665" s="15" t="str">
        <f t="shared" si="7152"/>
        <v>0314</v>
      </c>
      <c r="F2665" s="30" t="s">
        <v>78</v>
      </c>
      <c r="G2665" s="30"/>
      <c r="H2665" s="31" t="s">
        <v>79</v>
      </c>
      <c r="I2665" s="32">
        <f t="shared" si="7254"/>
        <v>1329.6000000000001</v>
      </c>
      <c r="J2665" s="32">
        <f t="shared" si="7255"/>
        <v>1368.1000000000001</v>
      </c>
      <c r="K2665" s="32">
        <f t="shared" si="7256"/>
        <v>1368.1000000000001</v>
      </c>
      <c r="L2665" s="32">
        <f t="shared" si="7257"/>
        <v>0</v>
      </c>
      <c r="M2665" s="32">
        <f t="shared" si="7258"/>
        <v>0</v>
      </c>
      <c r="N2665" s="32">
        <f t="shared" si="7259"/>
        <v>0</v>
      </c>
      <c r="O2665" s="32">
        <f t="shared" si="7239"/>
        <v>0</v>
      </c>
      <c r="P2665" s="32">
        <f t="shared" si="7240"/>
        <v>0</v>
      </c>
      <c r="Q2665" s="32">
        <f t="shared" si="7241"/>
        <v>0</v>
      </c>
      <c r="R2665" s="32">
        <f t="shared" si="7242"/>
        <v>0</v>
      </c>
      <c r="S2665" s="32">
        <f t="shared" si="7243"/>
        <v>0</v>
      </c>
      <c r="T2665" s="32">
        <f t="shared" si="7244"/>
        <v>0</v>
      </c>
      <c r="U2665" s="32">
        <v>0</v>
      </c>
      <c r="V2665" s="32">
        <f t="shared" si="7153"/>
        <v>1329.6000000000001</v>
      </c>
      <c r="W2665" s="32">
        <f t="shared" si="7260"/>
        <v>0</v>
      </c>
      <c r="X2665" s="32">
        <f t="shared" si="7261"/>
        <v>0</v>
      </c>
      <c r="Y2665" s="32">
        <f t="shared" si="7262"/>
        <v>0</v>
      </c>
      <c r="Z2665" s="32">
        <f t="shared" si="7263"/>
        <v>0</v>
      </c>
      <c r="AA2665" s="32">
        <f t="shared" si="7264"/>
        <v>0</v>
      </c>
      <c r="AB2665" s="32">
        <f t="shared" si="7245"/>
        <v>985.52184</v>
      </c>
      <c r="AC2665" s="33">
        <f t="shared" si="7246"/>
        <v>1432.8000000000002</v>
      </c>
      <c r="AD2665" s="33">
        <f t="shared" si="7247"/>
        <v>1432.8000000000002</v>
      </c>
      <c r="AE2665" s="34">
        <f t="shared" si="7116"/>
        <v>100</v>
      </c>
      <c r="AF2665" s="32">
        <f t="shared" si="7248"/>
        <v>1432.8000000000002</v>
      </c>
      <c r="AG2665" s="32">
        <f t="shared" si="7249"/>
        <v>0</v>
      </c>
      <c r="AH2665" s="32">
        <f t="shared" si="7250"/>
        <v>0</v>
      </c>
      <c r="AI2665" s="32">
        <f t="shared" si="7251"/>
        <v>0</v>
      </c>
      <c r="AJ2665" s="32">
        <f t="shared" si="7252"/>
        <v>0</v>
      </c>
      <c r="AK2665" s="32">
        <f t="shared" si="7253"/>
        <v>0</v>
      </c>
      <c r="AL2665" s="32">
        <f t="shared" si="7118"/>
        <v>1432.8000000000002</v>
      </c>
      <c r="AM2665" s="32">
        <f t="shared" si="7119"/>
        <v>-103.20000000000005</v>
      </c>
    </row>
    <row r="2666" spans="2:40" x14ac:dyDescent="0.3">
      <c r="B2666" s="30" t="s">
        <v>849</v>
      </c>
      <c r="C2666" s="30" t="s">
        <v>114</v>
      </c>
      <c r="D2666" s="30" t="s">
        <v>197</v>
      </c>
      <c r="E2666" s="15" t="str">
        <f t="shared" si="7152"/>
        <v>0314</v>
      </c>
      <c r="F2666" s="30" t="s">
        <v>80</v>
      </c>
      <c r="G2666" s="30"/>
      <c r="H2666" s="31" t="s">
        <v>81</v>
      </c>
      <c r="I2666" s="32">
        <f t="shared" ref="I2666:T2666" si="7265">I2670+I2673+I2667</f>
        <v>1329.6000000000001</v>
      </c>
      <c r="J2666" s="32">
        <f t="shared" si="7265"/>
        <v>1368.1000000000001</v>
      </c>
      <c r="K2666" s="32">
        <f t="shared" si="7265"/>
        <v>1368.1000000000001</v>
      </c>
      <c r="L2666" s="32">
        <f t="shared" si="7265"/>
        <v>0</v>
      </c>
      <c r="M2666" s="32">
        <f t="shared" si="7265"/>
        <v>0</v>
      </c>
      <c r="N2666" s="32">
        <f t="shared" si="7265"/>
        <v>0</v>
      </c>
      <c r="O2666" s="32">
        <f t="shared" si="7265"/>
        <v>0</v>
      </c>
      <c r="P2666" s="32">
        <f t="shared" si="7265"/>
        <v>0</v>
      </c>
      <c r="Q2666" s="32">
        <f t="shared" si="7265"/>
        <v>0</v>
      </c>
      <c r="R2666" s="32">
        <f t="shared" si="7265"/>
        <v>0</v>
      </c>
      <c r="S2666" s="32">
        <f t="shared" si="7265"/>
        <v>0</v>
      </c>
      <c r="T2666" s="32">
        <f t="shared" si="7265"/>
        <v>0</v>
      </c>
      <c r="U2666" s="32">
        <v>0</v>
      </c>
      <c r="V2666" s="32">
        <f t="shared" si="7153"/>
        <v>1329.6000000000001</v>
      </c>
      <c r="W2666" s="32">
        <f t="shared" ref="W2666:AD2666" si="7266">W2670+W2673+W2667</f>
        <v>0</v>
      </c>
      <c r="X2666" s="32">
        <f t="shared" si="7266"/>
        <v>0</v>
      </c>
      <c r="Y2666" s="32">
        <f t="shared" si="7266"/>
        <v>0</v>
      </c>
      <c r="Z2666" s="32">
        <f t="shared" si="7266"/>
        <v>0</v>
      </c>
      <c r="AA2666" s="32">
        <f t="shared" si="7266"/>
        <v>0</v>
      </c>
      <c r="AB2666" s="32">
        <f t="shared" si="7266"/>
        <v>985.52184</v>
      </c>
      <c r="AC2666" s="33">
        <f t="shared" si="7266"/>
        <v>1432.8000000000002</v>
      </c>
      <c r="AD2666" s="33">
        <f t="shared" si="7266"/>
        <v>1432.8000000000002</v>
      </c>
      <c r="AE2666" s="34">
        <f t="shared" ref="AE2666:AE2729" si="7267">AD2666/AC2666*100</f>
        <v>100</v>
      </c>
      <c r="AF2666" s="32">
        <f t="shared" ref="AF2666:AK2666" si="7268">AF2670+AF2673+AF2667</f>
        <v>1432.8000000000002</v>
      </c>
      <c r="AG2666" s="32">
        <f t="shared" si="7268"/>
        <v>0</v>
      </c>
      <c r="AH2666" s="32">
        <f t="shared" si="7268"/>
        <v>0</v>
      </c>
      <c r="AI2666" s="32">
        <f t="shared" si="7268"/>
        <v>0</v>
      </c>
      <c r="AJ2666" s="32">
        <f t="shared" si="7268"/>
        <v>0</v>
      </c>
      <c r="AK2666" s="32">
        <f t="shared" si="7268"/>
        <v>0</v>
      </c>
      <c r="AL2666" s="32">
        <f t="shared" ref="AL2666:AL2729" si="7269">AF2666+AH2666+AK2666+AI2666+AJ2666+AG2666</f>
        <v>1432.8000000000002</v>
      </c>
      <c r="AM2666" s="32">
        <f t="shared" ref="AM2666:AM2729" si="7270">V2666-AL2666</f>
        <v>-103.20000000000005</v>
      </c>
    </row>
    <row r="2667" spans="2:40" ht="46.8" hidden="1" customHeight="1" x14ac:dyDescent="0.3">
      <c r="B2667" s="30" t="s">
        <v>849</v>
      </c>
      <c r="C2667" s="30" t="s">
        <v>114</v>
      </c>
      <c r="D2667" s="30" t="s">
        <v>197</v>
      </c>
      <c r="E2667" s="15" t="str">
        <f t="shared" si="7152"/>
        <v>0314</v>
      </c>
      <c r="F2667" s="30" t="s">
        <v>199</v>
      </c>
      <c r="G2667" s="30"/>
      <c r="H2667" s="31" t="s">
        <v>200</v>
      </c>
      <c r="I2667" s="32">
        <f t="shared" ref="I2667:I2671" si="7271">I2668</f>
        <v>0</v>
      </c>
      <c r="J2667" s="32">
        <f t="shared" ref="J2667:J2671" si="7272">J2668</f>
        <v>0</v>
      </c>
      <c r="K2667" s="32">
        <f t="shared" ref="K2667:K2671" si="7273">K2668</f>
        <v>0</v>
      </c>
      <c r="L2667" s="32">
        <f t="shared" ref="L2667:L2671" si="7274">L2668</f>
        <v>0</v>
      </c>
      <c r="M2667" s="32">
        <f t="shared" ref="M2667:M2671" si="7275">M2668</f>
        <v>0</v>
      </c>
      <c r="N2667" s="32">
        <f t="shared" ref="N2667:N2671" si="7276">N2668</f>
        <v>0</v>
      </c>
      <c r="O2667" s="32">
        <f t="shared" ref="O2667:O2671" si="7277">O2668</f>
        <v>0</v>
      </c>
      <c r="P2667" s="32">
        <f t="shared" ref="P2667:P2671" si="7278">P2668</f>
        <v>0</v>
      </c>
      <c r="Q2667" s="32">
        <f t="shared" ref="Q2667:Q2671" si="7279">Q2668</f>
        <v>0</v>
      </c>
      <c r="R2667" s="32">
        <f t="shared" ref="R2667:R2671" si="7280">R2668</f>
        <v>0</v>
      </c>
      <c r="S2667" s="32">
        <f t="shared" ref="S2667:S2671" si="7281">S2668</f>
        <v>0</v>
      </c>
      <c r="T2667" s="32">
        <f t="shared" ref="T2667:T2671" si="7282">T2668</f>
        <v>0</v>
      </c>
      <c r="U2667" s="32">
        <v>0</v>
      </c>
      <c r="V2667" s="32">
        <f t="shared" si="7153"/>
        <v>0</v>
      </c>
      <c r="W2667" s="32">
        <f t="shared" ref="W2667:W2671" si="7283">W2668</f>
        <v>0</v>
      </c>
      <c r="X2667" s="32">
        <f t="shared" ref="X2667:X2671" si="7284">X2668</f>
        <v>0</v>
      </c>
      <c r="Y2667" s="32">
        <f t="shared" ref="Y2667:Y2671" si="7285">Y2668</f>
        <v>0</v>
      </c>
      <c r="Z2667" s="32">
        <f t="shared" ref="Z2667:Z2671" si="7286">Z2668</f>
        <v>0</v>
      </c>
      <c r="AA2667" s="32">
        <f t="shared" ref="AA2667:AA2671" si="7287">AA2668</f>
        <v>0</v>
      </c>
      <c r="AB2667" s="32">
        <f t="shared" ref="AB2667:AB2671" si="7288">AB2668</f>
        <v>0</v>
      </c>
      <c r="AC2667" s="33">
        <f t="shared" ref="AC2667:AC2671" si="7289">AC2668</f>
        <v>0</v>
      </c>
      <c r="AD2667" s="33">
        <f t="shared" ref="AD2667:AD2671" si="7290">AD2668</f>
        <v>0</v>
      </c>
      <c r="AE2667" s="34" t="e">
        <f t="shared" si="7267"/>
        <v>#DIV/0!</v>
      </c>
      <c r="AF2667" s="35">
        <f t="shared" ref="AF2667:AF2671" si="7291">AF2668</f>
        <v>0</v>
      </c>
      <c r="AG2667" s="35">
        <f t="shared" ref="AG2667:AG2671" si="7292">AG2668</f>
        <v>0</v>
      </c>
      <c r="AH2667" s="36">
        <f t="shared" ref="AH2667:AH2671" si="7293">AH2668</f>
        <v>0</v>
      </c>
      <c r="AI2667" s="36">
        <f t="shared" ref="AI2667:AI2671" si="7294">AI2668</f>
        <v>0</v>
      </c>
      <c r="AJ2667" s="36">
        <f t="shared" ref="AJ2667:AJ2671" si="7295">AJ2668</f>
        <v>0</v>
      </c>
      <c r="AK2667" s="36">
        <f t="shared" ref="AK2667:AK2671" si="7296">AK2668</f>
        <v>0</v>
      </c>
      <c r="AL2667" s="36">
        <f t="shared" si="7269"/>
        <v>0</v>
      </c>
      <c r="AM2667" s="36">
        <f t="shared" si="7270"/>
        <v>0</v>
      </c>
      <c r="AN2667" s="37" t="s">
        <v>35</v>
      </c>
    </row>
    <row r="2668" spans="2:40" ht="31.2" hidden="1" customHeight="1" x14ac:dyDescent="0.3">
      <c r="B2668" s="30" t="s">
        <v>849</v>
      </c>
      <c r="C2668" s="30" t="s">
        <v>114</v>
      </c>
      <c r="D2668" s="30" t="s">
        <v>197</v>
      </c>
      <c r="E2668" s="15" t="str">
        <f t="shared" si="7152"/>
        <v>0314</v>
      </c>
      <c r="F2668" s="30" t="s">
        <v>199</v>
      </c>
      <c r="G2668" s="30" t="s">
        <v>50</v>
      </c>
      <c r="H2668" s="31" t="s">
        <v>51</v>
      </c>
      <c r="I2668" s="32">
        <f t="shared" si="7271"/>
        <v>0</v>
      </c>
      <c r="J2668" s="32">
        <f t="shared" si="7272"/>
        <v>0</v>
      </c>
      <c r="K2668" s="32">
        <f t="shared" si="7273"/>
        <v>0</v>
      </c>
      <c r="L2668" s="32">
        <f t="shared" si="7274"/>
        <v>0</v>
      </c>
      <c r="M2668" s="32">
        <f t="shared" si="7275"/>
        <v>0</v>
      </c>
      <c r="N2668" s="32">
        <f t="shared" si="7276"/>
        <v>0</v>
      </c>
      <c r="O2668" s="32">
        <f t="shared" si="7277"/>
        <v>0</v>
      </c>
      <c r="P2668" s="32">
        <f t="shared" si="7278"/>
        <v>0</v>
      </c>
      <c r="Q2668" s="32">
        <f t="shared" si="7279"/>
        <v>0</v>
      </c>
      <c r="R2668" s="32">
        <f t="shared" si="7280"/>
        <v>0</v>
      </c>
      <c r="S2668" s="32">
        <f t="shared" si="7281"/>
        <v>0</v>
      </c>
      <c r="T2668" s="32">
        <f t="shared" si="7282"/>
        <v>0</v>
      </c>
      <c r="U2668" s="32">
        <v>0</v>
      </c>
      <c r="V2668" s="32">
        <f t="shared" si="7153"/>
        <v>0</v>
      </c>
      <c r="W2668" s="32">
        <f t="shared" si="7283"/>
        <v>0</v>
      </c>
      <c r="X2668" s="32">
        <f t="shared" si="7284"/>
        <v>0</v>
      </c>
      <c r="Y2668" s="32">
        <f t="shared" si="7285"/>
        <v>0</v>
      </c>
      <c r="Z2668" s="32">
        <f t="shared" si="7286"/>
        <v>0</v>
      </c>
      <c r="AA2668" s="32">
        <f t="shared" si="7287"/>
        <v>0</v>
      </c>
      <c r="AB2668" s="32">
        <f t="shared" si="7288"/>
        <v>0</v>
      </c>
      <c r="AC2668" s="33">
        <f t="shared" si="7289"/>
        <v>0</v>
      </c>
      <c r="AD2668" s="33">
        <f t="shared" si="7290"/>
        <v>0</v>
      </c>
      <c r="AE2668" s="34" t="e">
        <f t="shared" si="7267"/>
        <v>#DIV/0!</v>
      </c>
      <c r="AF2668" s="35">
        <f t="shared" si="7291"/>
        <v>0</v>
      </c>
      <c r="AG2668" s="35">
        <f t="shared" si="7292"/>
        <v>0</v>
      </c>
      <c r="AH2668" s="36">
        <f t="shared" si="7293"/>
        <v>0</v>
      </c>
      <c r="AI2668" s="36">
        <f t="shared" si="7294"/>
        <v>0</v>
      </c>
      <c r="AJ2668" s="36">
        <f t="shared" si="7295"/>
        <v>0</v>
      </c>
      <c r="AK2668" s="36">
        <f t="shared" si="7296"/>
        <v>0</v>
      </c>
      <c r="AL2668" s="36">
        <f t="shared" si="7269"/>
        <v>0</v>
      </c>
      <c r="AM2668" s="36">
        <f t="shared" si="7270"/>
        <v>0</v>
      </c>
      <c r="AN2668" s="37" t="s">
        <v>35</v>
      </c>
    </row>
    <row r="2669" spans="2:40" ht="31.2" hidden="1" customHeight="1" x14ac:dyDescent="0.3">
      <c r="B2669" s="30" t="s">
        <v>849</v>
      </c>
      <c r="C2669" s="30" t="s">
        <v>114</v>
      </c>
      <c r="D2669" s="30" t="s">
        <v>197</v>
      </c>
      <c r="E2669" s="15" t="str">
        <f t="shared" si="7152"/>
        <v>0314</v>
      </c>
      <c r="F2669" s="30" t="s">
        <v>199</v>
      </c>
      <c r="G2669" s="30" t="s">
        <v>52</v>
      </c>
      <c r="H2669" s="31" t="s">
        <v>53</v>
      </c>
      <c r="I2669" s="32"/>
      <c r="J2669" s="32"/>
      <c r="K2669" s="32"/>
      <c r="L2669" s="32"/>
      <c r="M2669" s="32"/>
      <c r="N2669" s="32"/>
      <c r="O2669" s="32">
        <v>0</v>
      </c>
      <c r="P2669" s="32">
        <v>0</v>
      </c>
      <c r="Q2669" s="32">
        <v>0</v>
      </c>
      <c r="R2669" s="32">
        <v>0</v>
      </c>
      <c r="S2669" s="32">
        <v>0</v>
      </c>
      <c r="T2669" s="32">
        <v>0</v>
      </c>
      <c r="U2669" s="32">
        <v>0</v>
      </c>
      <c r="V2669" s="32">
        <f t="shared" si="7153"/>
        <v>0</v>
      </c>
      <c r="W2669" s="32"/>
      <c r="X2669" s="32"/>
      <c r="Y2669" s="32"/>
      <c r="Z2669" s="32"/>
      <c r="AA2669" s="32"/>
      <c r="AB2669" s="32">
        <v>0</v>
      </c>
      <c r="AC2669" s="33">
        <v>0</v>
      </c>
      <c r="AD2669" s="33">
        <v>0</v>
      </c>
      <c r="AE2669" s="34" t="e">
        <f t="shared" si="7267"/>
        <v>#DIV/0!</v>
      </c>
      <c r="AF2669" s="35">
        <v>0</v>
      </c>
      <c r="AG2669" s="35">
        <v>0</v>
      </c>
      <c r="AH2669" s="36">
        <v>0</v>
      </c>
      <c r="AI2669" s="36">
        <v>0</v>
      </c>
      <c r="AJ2669" s="36">
        <v>0</v>
      </c>
      <c r="AK2669" s="36">
        <v>0</v>
      </c>
      <c r="AL2669" s="36">
        <f t="shared" si="7269"/>
        <v>0</v>
      </c>
      <c r="AM2669" s="36">
        <f t="shared" si="7270"/>
        <v>0</v>
      </c>
      <c r="AN2669" s="37" t="s">
        <v>35</v>
      </c>
    </row>
    <row r="2670" spans="2:40" ht="31.2" x14ac:dyDescent="0.3">
      <c r="B2670" s="30" t="s">
        <v>849</v>
      </c>
      <c r="C2670" s="30" t="s">
        <v>114</v>
      </c>
      <c r="D2670" s="30" t="s">
        <v>197</v>
      </c>
      <c r="E2670" s="15" t="str">
        <f t="shared" si="7152"/>
        <v>0314</v>
      </c>
      <c r="F2670" s="30" t="s">
        <v>201</v>
      </c>
      <c r="G2670" s="30"/>
      <c r="H2670" s="31" t="s">
        <v>202</v>
      </c>
      <c r="I2670" s="32">
        <f t="shared" si="7271"/>
        <v>224.9</v>
      </c>
      <c r="J2670" s="32">
        <f t="shared" si="7272"/>
        <v>224.9</v>
      </c>
      <c r="K2670" s="32">
        <f t="shared" si="7273"/>
        <v>224.9</v>
      </c>
      <c r="L2670" s="32">
        <f t="shared" si="7274"/>
        <v>0</v>
      </c>
      <c r="M2670" s="32">
        <f t="shared" si="7275"/>
        <v>0</v>
      </c>
      <c r="N2670" s="32">
        <f t="shared" si="7276"/>
        <v>0</v>
      </c>
      <c r="O2670" s="32">
        <f t="shared" si="7277"/>
        <v>0</v>
      </c>
      <c r="P2670" s="32">
        <f t="shared" si="7278"/>
        <v>0</v>
      </c>
      <c r="Q2670" s="32">
        <f t="shared" si="7279"/>
        <v>0</v>
      </c>
      <c r="R2670" s="32">
        <f t="shared" si="7280"/>
        <v>0</v>
      </c>
      <c r="S2670" s="32">
        <f t="shared" si="7281"/>
        <v>0</v>
      </c>
      <c r="T2670" s="32">
        <f t="shared" si="7282"/>
        <v>0</v>
      </c>
      <c r="U2670" s="32">
        <v>0</v>
      </c>
      <c r="V2670" s="32">
        <f t="shared" si="7153"/>
        <v>224.9</v>
      </c>
      <c r="W2670" s="32">
        <f t="shared" si="7283"/>
        <v>0</v>
      </c>
      <c r="X2670" s="32">
        <f t="shared" si="7284"/>
        <v>0</v>
      </c>
      <c r="Y2670" s="32">
        <f t="shared" si="7285"/>
        <v>0</v>
      </c>
      <c r="Z2670" s="32">
        <f t="shared" si="7286"/>
        <v>0</v>
      </c>
      <c r="AA2670" s="32">
        <f t="shared" si="7287"/>
        <v>0</v>
      </c>
      <c r="AB2670" s="32">
        <f t="shared" si="7288"/>
        <v>172.91746000000001</v>
      </c>
      <c r="AC2670" s="33">
        <f t="shared" si="7289"/>
        <v>224.9</v>
      </c>
      <c r="AD2670" s="33">
        <f t="shared" si="7290"/>
        <v>224.9</v>
      </c>
      <c r="AE2670" s="34">
        <f t="shared" si="7267"/>
        <v>100</v>
      </c>
      <c r="AF2670" s="32">
        <f t="shared" si="7291"/>
        <v>224.9</v>
      </c>
      <c r="AG2670" s="32">
        <f t="shared" si="7292"/>
        <v>0</v>
      </c>
      <c r="AH2670" s="32">
        <f t="shared" si="7293"/>
        <v>0</v>
      </c>
      <c r="AI2670" s="32">
        <f t="shared" si="7294"/>
        <v>0</v>
      </c>
      <c r="AJ2670" s="32">
        <f t="shared" si="7295"/>
        <v>0</v>
      </c>
      <c r="AK2670" s="32">
        <f t="shared" si="7296"/>
        <v>0</v>
      </c>
      <c r="AL2670" s="32">
        <f t="shared" si="7269"/>
        <v>224.9</v>
      </c>
      <c r="AM2670" s="32">
        <f t="shared" si="7270"/>
        <v>0</v>
      </c>
    </row>
    <row r="2671" spans="2:40" ht="31.2" x14ac:dyDescent="0.3">
      <c r="B2671" s="30" t="s">
        <v>849</v>
      </c>
      <c r="C2671" s="30" t="s">
        <v>114</v>
      </c>
      <c r="D2671" s="30" t="s">
        <v>197</v>
      </c>
      <c r="E2671" s="15" t="str">
        <f t="shared" si="7152"/>
        <v>0314</v>
      </c>
      <c r="F2671" s="30" t="s">
        <v>201</v>
      </c>
      <c r="G2671" s="30" t="s">
        <v>50</v>
      </c>
      <c r="H2671" s="31" t="s">
        <v>51</v>
      </c>
      <c r="I2671" s="32">
        <f t="shared" si="7271"/>
        <v>224.9</v>
      </c>
      <c r="J2671" s="32">
        <f t="shared" si="7272"/>
        <v>224.9</v>
      </c>
      <c r="K2671" s="32">
        <f t="shared" si="7273"/>
        <v>224.9</v>
      </c>
      <c r="L2671" s="32">
        <f t="shared" si="7274"/>
        <v>0</v>
      </c>
      <c r="M2671" s="32">
        <f t="shared" si="7275"/>
        <v>0</v>
      </c>
      <c r="N2671" s="32">
        <f t="shared" si="7276"/>
        <v>0</v>
      </c>
      <c r="O2671" s="32">
        <f t="shared" si="7277"/>
        <v>0</v>
      </c>
      <c r="P2671" s="32">
        <f t="shared" si="7278"/>
        <v>0</v>
      </c>
      <c r="Q2671" s="32">
        <f t="shared" si="7279"/>
        <v>0</v>
      </c>
      <c r="R2671" s="32">
        <f t="shared" si="7280"/>
        <v>0</v>
      </c>
      <c r="S2671" s="32">
        <f t="shared" si="7281"/>
        <v>0</v>
      </c>
      <c r="T2671" s="32">
        <f t="shared" si="7282"/>
        <v>0</v>
      </c>
      <c r="U2671" s="32">
        <v>0</v>
      </c>
      <c r="V2671" s="32">
        <f t="shared" si="7153"/>
        <v>224.9</v>
      </c>
      <c r="W2671" s="32">
        <f t="shared" si="7283"/>
        <v>0</v>
      </c>
      <c r="X2671" s="32">
        <f t="shared" si="7284"/>
        <v>0</v>
      </c>
      <c r="Y2671" s="32">
        <f t="shared" si="7285"/>
        <v>0</v>
      </c>
      <c r="Z2671" s="32">
        <f t="shared" si="7286"/>
        <v>0</v>
      </c>
      <c r="AA2671" s="32">
        <f t="shared" si="7287"/>
        <v>0</v>
      </c>
      <c r="AB2671" s="32">
        <f t="shared" si="7288"/>
        <v>172.91746000000001</v>
      </c>
      <c r="AC2671" s="33">
        <f t="shared" si="7289"/>
        <v>224.9</v>
      </c>
      <c r="AD2671" s="33">
        <f t="shared" si="7290"/>
        <v>224.9</v>
      </c>
      <c r="AE2671" s="34">
        <f t="shared" si="7267"/>
        <v>100</v>
      </c>
      <c r="AF2671" s="32">
        <f t="shared" si="7291"/>
        <v>224.9</v>
      </c>
      <c r="AG2671" s="32">
        <f t="shared" si="7292"/>
        <v>0</v>
      </c>
      <c r="AH2671" s="32">
        <f t="shared" si="7293"/>
        <v>0</v>
      </c>
      <c r="AI2671" s="32">
        <f t="shared" si="7294"/>
        <v>0</v>
      </c>
      <c r="AJ2671" s="32">
        <f t="shared" si="7295"/>
        <v>0</v>
      </c>
      <c r="AK2671" s="32">
        <f t="shared" si="7296"/>
        <v>0</v>
      </c>
      <c r="AL2671" s="32">
        <f t="shared" si="7269"/>
        <v>224.9</v>
      </c>
      <c r="AM2671" s="32">
        <f t="shared" si="7270"/>
        <v>0</v>
      </c>
    </row>
    <row r="2672" spans="2:40" ht="31.2" x14ac:dyDescent="0.3">
      <c r="B2672" s="30" t="s">
        <v>849</v>
      </c>
      <c r="C2672" s="30" t="s">
        <v>114</v>
      </c>
      <c r="D2672" s="30" t="s">
        <v>197</v>
      </c>
      <c r="E2672" s="15" t="str">
        <f t="shared" si="7152"/>
        <v>0314</v>
      </c>
      <c r="F2672" s="30" t="s">
        <v>201</v>
      </c>
      <c r="G2672" s="30" t="s">
        <v>52</v>
      </c>
      <c r="H2672" s="31" t="s">
        <v>53</v>
      </c>
      <c r="I2672" s="32">
        <v>224.9</v>
      </c>
      <c r="J2672" s="32">
        <v>224.9</v>
      </c>
      <c r="K2672" s="32">
        <v>224.9</v>
      </c>
      <c r="L2672" s="32"/>
      <c r="M2672" s="32"/>
      <c r="N2672" s="32"/>
      <c r="O2672" s="32">
        <v>0</v>
      </c>
      <c r="P2672" s="32">
        <v>0</v>
      </c>
      <c r="Q2672" s="32">
        <v>0</v>
      </c>
      <c r="R2672" s="32">
        <v>0</v>
      </c>
      <c r="S2672" s="32">
        <v>0</v>
      </c>
      <c r="T2672" s="32">
        <v>0</v>
      </c>
      <c r="U2672" s="32">
        <v>0</v>
      </c>
      <c r="V2672" s="32">
        <f t="shared" si="7153"/>
        <v>224.9</v>
      </c>
      <c r="W2672" s="32"/>
      <c r="X2672" s="32"/>
      <c r="Y2672" s="32"/>
      <c r="Z2672" s="32"/>
      <c r="AA2672" s="32"/>
      <c r="AB2672" s="32">
        <v>172.91746000000001</v>
      </c>
      <c r="AC2672" s="33">
        <v>224.9</v>
      </c>
      <c r="AD2672" s="33">
        <v>224.9</v>
      </c>
      <c r="AE2672" s="34">
        <f t="shared" si="7267"/>
        <v>100</v>
      </c>
      <c r="AF2672" s="32">
        <v>224.9</v>
      </c>
      <c r="AG2672" s="32">
        <v>0</v>
      </c>
      <c r="AH2672" s="32">
        <v>0</v>
      </c>
      <c r="AI2672" s="32">
        <v>0</v>
      </c>
      <c r="AJ2672" s="32">
        <v>0</v>
      </c>
      <c r="AK2672" s="32">
        <v>0</v>
      </c>
      <c r="AL2672" s="32">
        <f t="shared" si="7269"/>
        <v>224.9</v>
      </c>
      <c r="AM2672" s="32">
        <f t="shared" si="7270"/>
        <v>0</v>
      </c>
      <c r="AN2672" s="12"/>
    </row>
    <row r="2673" spans="2:40" ht="31.2" x14ac:dyDescent="0.3">
      <c r="B2673" s="30" t="s">
        <v>849</v>
      </c>
      <c r="C2673" s="30" t="s">
        <v>114</v>
      </c>
      <c r="D2673" s="30" t="s">
        <v>197</v>
      </c>
      <c r="E2673" s="15" t="str">
        <f t="shared" ref="E2673:E2736" si="7297">CONCATENATE(C2673,D2673)</f>
        <v>0314</v>
      </c>
      <c r="F2673" s="30" t="s">
        <v>710</v>
      </c>
      <c r="G2673" s="30"/>
      <c r="H2673" s="31" t="s">
        <v>711</v>
      </c>
      <c r="I2673" s="32">
        <f t="shared" ref="I2673:T2673" si="7298">I2676+I2674</f>
        <v>1104.7</v>
      </c>
      <c r="J2673" s="32">
        <f t="shared" si="7298"/>
        <v>1143.2</v>
      </c>
      <c r="K2673" s="32">
        <f t="shared" si="7298"/>
        <v>1143.2</v>
      </c>
      <c r="L2673" s="32">
        <f t="shared" si="7298"/>
        <v>0</v>
      </c>
      <c r="M2673" s="32">
        <f t="shared" si="7298"/>
        <v>0</v>
      </c>
      <c r="N2673" s="32">
        <f t="shared" si="7298"/>
        <v>0</v>
      </c>
      <c r="O2673" s="32">
        <f t="shared" si="7298"/>
        <v>0</v>
      </c>
      <c r="P2673" s="32">
        <f t="shared" si="7298"/>
        <v>0</v>
      </c>
      <c r="Q2673" s="32">
        <f t="shared" si="7298"/>
        <v>0</v>
      </c>
      <c r="R2673" s="32">
        <f t="shared" si="7298"/>
        <v>0</v>
      </c>
      <c r="S2673" s="32">
        <f t="shared" si="7298"/>
        <v>0</v>
      </c>
      <c r="T2673" s="32">
        <f t="shared" si="7298"/>
        <v>0</v>
      </c>
      <c r="U2673" s="32">
        <v>0</v>
      </c>
      <c r="V2673" s="32">
        <f t="shared" ref="V2673:V2736" si="7299">I2673+L2673+U2673+T2673+S2673+R2673+Q2673+P2673+O2673</f>
        <v>1104.7</v>
      </c>
      <c r="W2673" s="32">
        <f t="shared" ref="W2673:AD2673" si="7300">W2676+W2674</f>
        <v>0</v>
      </c>
      <c r="X2673" s="32">
        <f t="shared" si="7300"/>
        <v>0</v>
      </c>
      <c r="Y2673" s="32">
        <f t="shared" si="7300"/>
        <v>0</v>
      </c>
      <c r="Z2673" s="32">
        <f t="shared" si="7300"/>
        <v>0</v>
      </c>
      <c r="AA2673" s="32">
        <f t="shared" si="7300"/>
        <v>0</v>
      </c>
      <c r="AB2673" s="32">
        <f t="shared" si="7300"/>
        <v>812.60437999999999</v>
      </c>
      <c r="AC2673" s="33">
        <f t="shared" si="7300"/>
        <v>1207.9000000000001</v>
      </c>
      <c r="AD2673" s="33">
        <f t="shared" si="7300"/>
        <v>1207.9000000000001</v>
      </c>
      <c r="AE2673" s="34">
        <f t="shared" si="7267"/>
        <v>100</v>
      </c>
      <c r="AF2673" s="32">
        <f t="shared" ref="AF2673:AK2673" si="7301">AF2676+AF2674</f>
        <v>1207.9000000000001</v>
      </c>
      <c r="AG2673" s="32">
        <f t="shared" si="7301"/>
        <v>0</v>
      </c>
      <c r="AH2673" s="32">
        <f t="shared" si="7301"/>
        <v>0</v>
      </c>
      <c r="AI2673" s="32">
        <f t="shared" si="7301"/>
        <v>0</v>
      </c>
      <c r="AJ2673" s="32">
        <f t="shared" si="7301"/>
        <v>0</v>
      </c>
      <c r="AK2673" s="32">
        <f t="shared" si="7301"/>
        <v>0</v>
      </c>
      <c r="AL2673" s="32">
        <f t="shared" si="7269"/>
        <v>1207.9000000000001</v>
      </c>
      <c r="AM2673" s="32">
        <f t="shared" si="7270"/>
        <v>-103.20000000000005</v>
      </c>
    </row>
    <row r="2674" spans="2:40" ht="78" x14ac:dyDescent="0.3">
      <c r="B2674" s="30" t="s">
        <v>849</v>
      </c>
      <c r="C2674" s="30" t="s">
        <v>114</v>
      </c>
      <c r="D2674" s="30" t="s">
        <v>197</v>
      </c>
      <c r="E2674" s="15" t="str">
        <f t="shared" si="7297"/>
        <v>0314</v>
      </c>
      <c r="F2674" s="30" t="s">
        <v>710</v>
      </c>
      <c r="G2674" s="30" t="s">
        <v>68</v>
      </c>
      <c r="H2674" s="31" t="s">
        <v>69</v>
      </c>
      <c r="I2674" s="32">
        <f t="shared" ref="I2674:T2674" si="7302">I2675</f>
        <v>698.6</v>
      </c>
      <c r="J2674" s="32">
        <f t="shared" si="7302"/>
        <v>723.9</v>
      </c>
      <c r="K2674" s="32">
        <f t="shared" si="7302"/>
        <v>723.9</v>
      </c>
      <c r="L2674" s="32">
        <f t="shared" si="7302"/>
        <v>0</v>
      </c>
      <c r="M2674" s="32">
        <f t="shared" si="7302"/>
        <v>0</v>
      </c>
      <c r="N2674" s="32">
        <f t="shared" si="7302"/>
        <v>0</v>
      </c>
      <c r="O2674" s="32">
        <f t="shared" si="7302"/>
        <v>0</v>
      </c>
      <c r="P2674" s="32">
        <f t="shared" si="7302"/>
        <v>0</v>
      </c>
      <c r="Q2674" s="32">
        <f t="shared" si="7302"/>
        <v>0</v>
      </c>
      <c r="R2674" s="32">
        <f t="shared" si="7302"/>
        <v>0</v>
      </c>
      <c r="S2674" s="32">
        <f t="shared" si="7302"/>
        <v>0</v>
      </c>
      <c r="T2674" s="32">
        <f t="shared" si="7302"/>
        <v>0</v>
      </c>
      <c r="U2674" s="32">
        <v>0</v>
      </c>
      <c r="V2674" s="32">
        <f t="shared" si="7299"/>
        <v>698.6</v>
      </c>
      <c r="W2674" s="32">
        <f t="shared" ref="W2674:AD2674" si="7303">W2675</f>
        <v>0</v>
      </c>
      <c r="X2674" s="32">
        <f t="shared" si="7303"/>
        <v>0</v>
      </c>
      <c r="Y2674" s="32">
        <f t="shared" si="7303"/>
        <v>0</v>
      </c>
      <c r="Z2674" s="32">
        <f t="shared" si="7303"/>
        <v>0</v>
      </c>
      <c r="AA2674" s="32">
        <f t="shared" si="7303"/>
        <v>0</v>
      </c>
      <c r="AB2674" s="32">
        <f t="shared" si="7303"/>
        <v>613.71187999999995</v>
      </c>
      <c r="AC2674" s="33">
        <f t="shared" si="7303"/>
        <v>878.40710000000001</v>
      </c>
      <c r="AD2674" s="33">
        <f t="shared" si="7303"/>
        <v>878.40710000000001</v>
      </c>
      <c r="AE2674" s="34">
        <f t="shared" si="7267"/>
        <v>100</v>
      </c>
      <c r="AF2674" s="32">
        <f t="shared" ref="AF2674:AK2674" si="7304">AF2675</f>
        <v>758.8</v>
      </c>
      <c r="AG2674" s="32">
        <f t="shared" si="7304"/>
        <v>0</v>
      </c>
      <c r="AH2674" s="32">
        <f t="shared" si="7304"/>
        <v>0</v>
      </c>
      <c r="AI2674" s="32">
        <f t="shared" si="7304"/>
        <v>0</v>
      </c>
      <c r="AJ2674" s="32">
        <f t="shared" si="7304"/>
        <v>0</v>
      </c>
      <c r="AK2674" s="32">
        <f t="shared" si="7304"/>
        <v>0</v>
      </c>
      <c r="AL2674" s="32">
        <f t="shared" si="7269"/>
        <v>758.8</v>
      </c>
      <c r="AM2674" s="32">
        <f t="shared" si="7270"/>
        <v>-60.199999999999932</v>
      </c>
    </row>
    <row r="2675" spans="2:40" ht="31.2" x14ac:dyDescent="0.3">
      <c r="B2675" s="30" t="s">
        <v>849</v>
      </c>
      <c r="C2675" s="30" t="s">
        <v>114</v>
      </c>
      <c r="D2675" s="30" t="s">
        <v>197</v>
      </c>
      <c r="E2675" s="15" t="str">
        <f t="shared" si="7297"/>
        <v>0314</v>
      </c>
      <c r="F2675" s="30" t="s">
        <v>710</v>
      </c>
      <c r="G2675" s="30" t="s">
        <v>90</v>
      </c>
      <c r="H2675" s="31" t="s">
        <v>91</v>
      </c>
      <c r="I2675" s="32">
        <v>698.6</v>
      </c>
      <c r="J2675" s="32">
        <v>723.9</v>
      </c>
      <c r="K2675" s="32">
        <v>723.9</v>
      </c>
      <c r="L2675" s="32"/>
      <c r="M2675" s="32"/>
      <c r="N2675" s="32"/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2">
        <v>0</v>
      </c>
      <c r="V2675" s="32">
        <f t="shared" si="7299"/>
        <v>698.6</v>
      </c>
      <c r="W2675" s="32"/>
      <c r="X2675" s="32"/>
      <c r="Y2675" s="32"/>
      <c r="Z2675" s="32"/>
      <c r="AA2675" s="32"/>
      <c r="AB2675" s="32">
        <v>613.71187999999995</v>
      </c>
      <c r="AC2675" s="33">
        <v>878.40710000000001</v>
      </c>
      <c r="AD2675" s="33">
        <v>878.40710000000001</v>
      </c>
      <c r="AE2675" s="34">
        <f t="shared" si="7267"/>
        <v>100</v>
      </c>
      <c r="AF2675" s="32">
        <v>758.8</v>
      </c>
      <c r="AG2675" s="32">
        <v>0</v>
      </c>
      <c r="AH2675" s="32">
        <v>0</v>
      </c>
      <c r="AI2675" s="32">
        <v>0</v>
      </c>
      <c r="AJ2675" s="32">
        <v>0</v>
      </c>
      <c r="AK2675" s="32">
        <v>0</v>
      </c>
      <c r="AL2675" s="32">
        <f t="shared" si="7269"/>
        <v>758.8</v>
      </c>
      <c r="AM2675" s="32">
        <f t="shared" si="7270"/>
        <v>-60.199999999999932</v>
      </c>
      <c r="AN2675" s="12"/>
    </row>
    <row r="2676" spans="2:40" ht="31.2" x14ac:dyDescent="0.3">
      <c r="B2676" s="30" t="s">
        <v>849</v>
      </c>
      <c r="C2676" s="30" t="s">
        <v>114</v>
      </c>
      <c r="D2676" s="30" t="s">
        <v>197</v>
      </c>
      <c r="E2676" s="15" t="str">
        <f t="shared" si="7297"/>
        <v>0314</v>
      </c>
      <c r="F2676" s="30" t="s">
        <v>710</v>
      </c>
      <c r="G2676" s="30" t="s">
        <v>50</v>
      </c>
      <c r="H2676" s="31" t="s">
        <v>51</v>
      </c>
      <c r="I2676" s="32">
        <f t="shared" ref="I2676:T2676" si="7305">I2677</f>
        <v>406.1</v>
      </c>
      <c r="J2676" s="32">
        <f t="shared" si="7305"/>
        <v>419.3</v>
      </c>
      <c r="K2676" s="32">
        <f t="shared" si="7305"/>
        <v>419.3</v>
      </c>
      <c r="L2676" s="32">
        <f t="shared" si="7305"/>
        <v>0</v>
      </c>
      <c r="M2676" s="32">
        <f t="shared" si="7305"/>
        <v>0</v>
      </c>
      <c r="N2676" s="32">
        <f t="shared" si="7305"/>
        <v>0</v>
      </c>
      <c r="O2676" s="32">
        <f t="shared" si="7305"/>
        <v>0</v>
      </c>
      <c r="P2676" s="32">
        <f t="shared" si="7305"/>
        <v>0</v>
      </c>
      <c r="Q2676" s="32">
        <f t="shared" si="7305"/>
        <v>0</v>
      </c>
      <c r="R2676" s="32">
        <f t="shared" si="7305"/>
        <v>0</v>
      </c>
      <c r="S2676" s="32">
        <f t="shared" si="7305"/>
        <v>0</v>
      </c>
      <c r="T2676" s="32">
        <f t="shared" si="7305"/>
        <v>0</v>
      </c>
      <c r="U2676" s="32">
        <v>0</v>
      </c>
      <c r="V2676" s="32">
        <f t="shared" si="7299"/>
        <v>406.1</v>
      </c>
      <c r="W2676" s="32">
        <f t="shared" ref="W2676:AD2676" si="7306">W2677</f>
        <v>0</v>
      </c>
      <c r="X2676" s="32">
        <f t="shared" si="7306"/>
        <v>0</v>
      </c>
      <c r="Y2676" s="32">
        <f t="shared" si="7306"/>
        <v>0</v>
      </c>
      <c r="Z2676" s="32">
        <f t="shared" si="7306"/>
        <v>0</v>
      </c>
      <c r="AA2676" s="32">
        <f t="shared" si="7306"/>
        <v>0</v>
      </c>
      <c r="AB2676" s="32">
        <f t="shared" si="7306"/>
        <v>198.89250000000001</v>
      </c>
      <c r="AC2676" s="33">
        <f t="shared" si="7306"/>
        <v>329.49290000000002</v>
      </c>
      <c r="AD2676" s="33">
        <f t="shared" si="7306"/>
        <v>329.49290000000002</v>
      </c>
      <c r="AE2676" s="34">
        <f t="shared" si="7267"/>
        <v>100</v>
      </c>
      <c r="AF2676" s="32">
        <f t="shared" ref="AF2676:AK2676" si="7307">AF2677</f>
        <v>449.1</v>
      </c>
      <c r="AG2676" s="32">
        <f t="shared" si="7307"/>
        <v>0</v>
      </c>
      <c r="AH2676" s="32">
        <f t="shared" si="7307"/>
        <v>0</v>
      </c>
      <c r="AI2676" s="32">
        <f t="shared" si="7307"/>
        <v>0</v>
      </c>
      <c r="AJ2676" s="32">
        <f t="shared" si="7307"/>
        <v>0</v>
      </c>
      <c r="AK2676" s="32">
        <f t="shared" si="7307"/>
        <v>0</v>
      </c>
      <c r="AL2676" s="32">
        <f t="shared" si="7269"/>
        <v>449.1</v>
      </c>
      <c r="AM2676" s="32">
        <f t="shared" si="7270"/>
        <v>-43</v>
      </c>
    </row>
    <row r="2677" spans="2:40" ht="31.2" x14ac:dyDescent="0.3">
      <c r="B2677" s="30" t="s">
        <v>849</v>
      </c>
      <c r="C2677" s="30" t="s">
        <v>114</v>
      </c>
      <c r="D2677" s="30" t="s">
        <v>197</v>
      </c>
      <c r="E2677" s="15" t="str">
        <f t="shared" si="7297"/>
        <v>0314</v>
      </c>
      <c r="F2677" s="30" t="s">
        <v>710</v>
      </c>
      <c r="G2677" s="30" t="s">
        <v>52</v>
      </c>
      <c r="H2677" s="31" t="s">
        <v>53</v>
      </c>
      <c r="I2677" s="32">
        <v>406.1</v>
      </c>
      <c r="J2677" s="32">
        <v>419.3</v>
      </c>
      <c r="K2677" s="32">
        <v>419.3</v>
      </c>
      <c r="L2677" s="32"/>
      <c r="M2677" s="32"/>
      <c r="N2677" s="32"/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2">
        <v>0</v>
      </c>
      <c r="V2677" s="32">
        <f t="shared" si="7299"/>
        <v>406.1</v>
      </c>
      <c r="W2677" s="32"/>
      <c r="X2677" s="32"/>
      <c r="Y2677" s="32"/>
      <c r="Z2677" s="32"/>
      <c r="AA2677" s="32"/>
      <c r="AB2677" s="32">
        <v>198.89250000000001</v>
      </c>
      <c r="AC2677" s="33">
        <v>329.49290000000002</v>
      </c>
      <c r="AD2677" s="33">
        <v>329.49290000000002</v>
      </c>
      <c r="AE2677" s="34">
        <f t="shared" si="7267"/>
        <v>100</v>
      </c>
      <c r="AF2677" s="32">
        <v>449.1</v>
      </c>
      <c r="AG2677" s="32">
        <v>0</v>
      </c>
      <c r="AH2677" s="32">
        <v>0</v>
      </c>
      <c r="AI2677" s="32">
        <v>0</v>
      </c>
      <c r="AJ2677" s="32">
        <v>0</v>
      </c>
      <c r="AK2677" s="32">
        <v>0</v>
      </c>
      <c r="AL2677" s="32">
        <f t="shared" si="7269"/>
        <v>449.1</v>
      </c>
      <c r="AM2677" s="32">
        <f t="shared" si="7270"/>
        <v>-43</v>
      </c>
      <c r="AN2677" s="12"/>
    </row>
    <row r="2678" spans="2:40" s="13" customFormat="1" x14ac:dyDescent="0.3">
      <c r="B2678" s="14" t="s">
        <v>849</v>
      </c>
      <c r="C2678" s="14" t="s">
        <v>104</v>
      </c>
      <c r="D2678" s="14"/>
      <c r="E2678" s="21" t="str">
        <f t="shared" si="7297"/>
        <v>04</v>
      </c>
      <c r="F2678" s="14"/>
      <c r="G2678" s="14"/>
      <c r="H2678" s="16" t="s">
        <v>105</v>
      </c>
      <c r="I2678" s="17">
        <f t="shared" ref="I2678:T2678" si="7308">I2686+I2745+I2679</f>
        <v>62149.299999999996</v>
      </c>
      <c r="J2678" s="17">
        <f t="shared" si="7308"/>
        <v>17402.100000000002</v>
      </c>
      <c r="K2678" s="17">
        <f t="shared" si="7308"/>
        <v>17414.600000000002</v>
      </c>
      <c r="L2678" s="17">
        <f t="shared" si="7308"/>
        <v>-18565.3</v>
      </c>
      <c r="M2678" s="17">
        <f t="shared" si="7308"/>
        <v>0</v>
      </c>
      <c r="N2678" s="17">
        <f t="shared" si="7308"/>
        <v>0</v>
      </c>
      <c r="O2678" s="17">
        <f t="shared" si="7308"/>
        <v>0</v>
      </c>
      <c r="P2678" s="17">
        <f t="shared" si="7308"/>
        <v>-608.67700000000002</v>
      </c>
      <c r="Q2678" s="17">
        <f t="shared" si="7308"/>
        <v>0</v>
      </c>
      <c r="R2678" s="17">
        <f t="shared" si="7308"/>
        <v>3036.4110000000001</v>
      </c>
      <c r="S2678" s="17">
        <f t="shared" si="7308"/>
        <v>0</v>
      </c>
      <c r="T2678" s="17">
        <f t="shared" si="7308"/>
        <v>0</v>
      </c>
      <c r="U2678" s="17">
        <v>1614.9369999999999</v>
      </c>
      <c r="V2678" s="17">
        <f t="shared" si="7299"/>
        <v>47626.670999999995</v>
      </c>
      <c r="W2678" s="17">
        <f t="shared" ref="W2678:AD2678" si="7309">W2686+W2745+W2679</f>
        <v>1614.9369999999999</v>
      </c>
      <c r="X2678" s="17">
        <f t="shared" si="7309"/>
        <v>0</v>
      </c>
      <c r="Y2678" s="17">
        <f t="shared" si="7309"/>
        <v>0</v>
      </c>
      <c r="Z2678" s="17">
        <f t="shared" si="7309"/>
        <v>0</v>
      </c>
      <c r="AA2678" s="17">
        <f t="shared" si="7309"/>
        <v>0</v>
      </c>
      <c r="AB2678" s="17">
        <f t="shared" si="7309"/>
        <v>40790.335300000006</v>
      </c>
      <c r="AC2678" s="18">
        <f t="shared" si="7309"/>
        <v>60574.296199999997</v>
      </c>
      <c r="AD2678" s="18">
        <f t="shared" si="7309"/>
        <v>60369.939360000004</v>
      </c>
      <c r="AE2678" s="19">
        <f t="shared" si="7267"/>
        <v>99.662634396402623</v>
      </c>
      <c r="AF2678" s="17">
        <f t="shared" ref="AF2678:AK2678" si="7310">AF2686+AF2745+AF2679</f>
        <v>61581.92611</v>
      </c>
      <c r="AG2678" s="17">
        <f t="shared" si="7310"/>
        <v>0</v>
      </c>
      <c r="AH2678" s="17">
        <f t="shared" si="7310"/>
        <v>0</v>
      </c>
      <c r="AI2678" s="17">
        <f t="shared" si="7310"/>
        <v>0</v>
      </c>
      <c r="AJ2678" s="17">
        <f t="shared" si="7310"/>
        <v>0</v>
      </c>
      <c r="AK2678" s="17">
        <f t="shared" si="7310"/>
        <v>0</v>
      </c>
      <c r="AL2678" s="17">
        <f t="shared" si="7269"/>
        <v>61581.92611</v>
      </c>
      <c r="AM2678" s="17">
        <f t="shared" si="7270"/>
        <v>-13955.255110000006</v>
      </c>
      <c r="AN2678" s="20"/>
    </row>
    <row r="2679" spans="2:40" s="22" customFormat="1" x14ac:dyDescent="0.3">
      <c r="B2679" s="23" t="s">
        <v>849</v>
      </c>
      <c r="C2679" s="23" t="s">
        <v>104</v>
      </c>
      <c r="D2679" s="23" t="s">
        <v>112</v>
      </c>
      <c r="E2679" s="24" t="str">
        <f t="shared" si="7297"/>
        <v>0405</v>
      </c>
      <c r="F2679" s="23"/>
      <c r="G2679" s="23"/>
      <c r="H2679" s="25" t="s">
        <v>203</v>
      </c>
      <c r="I2679" s="26">
        <f t="shared" ref="I2679:I2684" si="7311">I2680</f>
        <v>75.2</v>
      </c>
      <c r="J2679" s="26">
        <f t="shared" ref="J2679:J2684" si="7312">J2680</f>
        <v>75.2</v>
      </c>
      <c r="K2679" s="26">
        <f t="shared" ref="K2679:K2684" si="7313">K2680</f>
        <v>75.2</v>
      </c>
      <c r="L2679" s="26">
        <f t="shared" ref="L2679:L2684" si="7314">L2680</f>
        <v>0</v>
      </c>
      <c r="M2679" s="26">
        <f t="shared" ref="M2679:M2684" si="7315">M2680</f>
        <v>0</v>
      </c>
      <c r="N2679" s="26">
        <f t="shared" ref="N2679:N2684" si="7316">N2680</f>
        <v>0</v>
      </c>
      <c r="O2679" s="26">
        <f t="shared" ref="O2679:O2684" si="7317">O2680</f>
        <v>0</v>
      </c>
      <c r="P2679" s="26">
        <f t="shared" ref="P2679:P2684" si="7318">P2680</f>
        <v>0</v>
      </c>
      <c r="Q2679" s="26">
        <f t="shared" ref="Q2679:Q2684" si="7319">Q2680</f>
        <v>0</v>
      </c>
      <c r="R2679" s="26">
        <f t="shared" ref="R2679:R2684" si="7320">R2680</f>
        <v>0</v>
      </c>
      <c r="S2679" s="26">
        <f t="shared" ref="S2679:S2684" si="7321">S2680</f>
        <v>0</v>
      </c>
      <c r="T2679" s="26">
        <f t="shared" ref="T2679:T2684" si="7322">T2680</f>
        <v>0</v>
      </c>
      <c r="U2679" s="26">
        <v>0</v>
      </c>
      <c r="V2679" s="26">
        <f t="shared" si="7299"/>
        <v>75.2</v>
      </c>
      <c r="W2679" s="26">
        <f t="shared" ref="W2679:W2684" si="7323">W2680</f>
        <v>0</v>
      </c>
      <c r="X2679" s="26">
        <f t="shared" ref="X2679:X2684" si="7324">X2680</f>
        <v>0</v>
      </c>
      <c r="Y2679" s="26">
        <f t="shared" ref="Y2679:Y2684" si="7325">Y2680</f>
        <v>0</v>
      </c>
      <c r="Z2679" s="26">
        <f t="shared" ref="Z2679:Z2684" si="7326">Z2680</f>
        <v>0</v>
      </c>
      <c r="AA2679" s="26">
        <f t="shared" ref="AA2679:AA2684" si="7327">AA2680</f>
        <v>0</v>
      </c>
      <c r="AB2679" s="26">
        <f t="shared" ref="AB2679:AB2684" si="7328">AB2680</f>
        <v>74.47</v>
      </c>
      <c r="AC2679" s="27">
        <f t="shared" ref="AC2679:AC2684" si="7329">AC2680</f>
        <v>74.47</v>
      </c>
      <c r="AD2679" s="27">
        <f t="shared" ref="AD2679:AD2684" si="7330">AD2680</f>
        <v>74.47</v>
      </c>
      <c r="AE2679" s="28">
        <f t="shared" si="7267"/>
        <v>100</v>
      </c>
      <c r="AF2679" s="26">
        <f t="shared" ref="AF2679:AF2684" si="7331">AF2680</f>
        <v>74.47</v>
      </c>
      <c r="AG2679" s="26">
        <f t="shared" ref="AG2679:AG2684" si="7332">AG2680</f>
        <v>0</v>
      </c>
      <c r="AH2679" s="26">
        <f t="shared" ref="AH2679:AH2684" si="7333">AH2680</f>
        <v>0</v>
      </c>
      <c r="AI2679" s="26">
        <f t="shared" ref="AI2679:AI2684" si="7334">AI2680</f>
        <v>0</v>
      </c>
      <c r="AJ2679" s="26">
        <f t="shared" ref="AJ2679:AJ2684" si="7335">AJ2680</f>
        <v>0</v>
      </c>
      <c r="AK2679" s="26">
        <f t="shared" ref="AK2679:AK2684" si="7336">AK2680</f>
        <v>0</v>
      </c>
      <c r="AL2679" s="26">
        <f t="shared" si="7269"/>
        <v>74.47</v>
      </c>
      <c r="AM2679" s="26">
        <f t="shared" si="7270"/>
        <v>0.73000000000000398</v>
      </c>
      <c r="AN2679" s="29"/>
    </row>
    <row r="2680" spans="2:40" ht="31.2" x14ac:dyDescent="0.3">
      <c r="B2680" s="30" t="s">
        <v>849</v>
      </c>
      <c r="C2680" s="30" t="s">
        <v>104</v>
      </c>
      <c r="D2680" s="30" t="s">
        <v>112</v>
      </c>
      <c r="E2680" s="15" t="str">
        <f t="shared" si="7297"/>
        <v>0405</v>
      </c>
      <c r="F2680" s="30" t="s">
        <v>204</v>
      </c>
      <c r="G2680" s="30"/>
      <c r="H2680" s="31" t="s">
        <v>205</v>
      </c>
      <c r="I2680" s="32">
        <f t="shared" si="7311"/>
        <v>75.2</v>
      </c>
      <c r="J2680" s="32">
        <f t="shared" si="7312"/>
        <v>75.2</v>
      </c>
      <c r="K2680" s="32">
        <f t="shared" si="7313"/>
        <v>75.2</v>
      </c>
      <c r="L2680" s="32">
        <f t="shared" si="7314"/>
        <v>0</v>
      </c>
      <c r="M2680" s="32">
        <f t="shared" si="7315"/>
        <v>0</v>
      </c>
      <c r="N2680" s="32">
        <f t="shared" si="7316"/>
        <v>0</v>
      </c>
      <c r="O2680" s="32">
        <f t="shared" si="7317"/>
        <v>0</v>
      </c>
      <c r="P2680" s="32">
        <f t="shared" si="7318"/>
        <v>0</v>
      </c>
      <c r="Q2680" s="32">
        <f t="shared" si="7319"/>
        <v>0</v>
      </c>
      <c r="R2680" s="32">
        <f t="shared" si="7320"/>
        <v>0</v>
      </c>
      <c r="S2680" s="32">
        <f t="shared" si="7321"/>
        <v>0</v>
      </c>
      <c r="T2680" s="32">
        <f t="shared" si="7322"/>
        <v>0</v>
      </c>
      <c r="U2680" s="32">
        <v>0</v>
      </c>
      <c r="V2680" s="32">
        <f t="shared" si="7299"/>
        <v>75.2</v>
      </c>
      <c r="W2680" s="32">
        <f t="shared" si="7323"/>
        <v>0</v>
      </c>
      <c r="X2680" s="32">
        <f t="shared" si="7324"/>
        <v>0</v>
      </c>
      <c r="Y2680" s="32">
        <f t="shared" si="7325"/>
        <v>0</v>
      </c>
      <c r="Z2680" s="32">
        <f t="shared" si="7326"/>
        <v>0</v>
      </c>
      <c r="AA2680" s="32">
        <f t="shared" si="7327"/>
        <v>0</v>
      </c>
      <c r="AB2680" s="32">
        <f t="shared" si="7328"/>
        <v>74.47</v>
      </c>
      <c r="AC2680" s="33">
        <f t="shared" si="7329"/>
        <v>74.47</v>
      </c>
      <c r="AD2680" s="33">
        <f t="shared" si="7330"/>
        <v>74.47</v>
      </c>
      <c r="AE2680" s="34">
        <f t="shared" si="7267"/>
        <v>100</v>
      </c>
      <c r="AF2680" s="32">
        <f t="shared" si="7331"/>
        <v>74.47</v>
      </c>
      <c r="AG2680" s="32">
        <f t="shared" si="7332"/>
        <v>0</v>
      </c>
      <c r="AH2680" s="32">
        <f t="shared" si="7333"/>
        <v>0</v>
      </c>
      <c r="AI2680" s="32">
        <f t="shared" si="7334"/>
        <v>0</v>
      </c>
      <c r="AJ2680" s="32">
        <f t="shared" si="7335"/>
        <v>0</v>
      </c>
      <c r="AK2680" s="32">
        <f t="shared" si="7336"/>
        <v>0</v>
      </c>
      <c r="AL2680" s="32">
        <f t="shared" si="7269"/>
        <v>74.47</v>
      </c>
      <c r="AM2680" s="32">
        <f t="shared" si="7270"/>
        <v>0.73000000000000398</v>
      </c>
    </row>
    <row r="2681" spans="2:40" ht="31.2" x14ac:dyDescent="0.3">
      <c r="B2681" s="30" t="s">
        <v>849</v>
      </c>
      <c r="C2681" s="30" t="s">
        <v>104</v>
      </c>
      <c r="D2681" s="30" t="s">
        <v>112</v>
      </c>
      <c r="E2681" s="15" t="str">
        <f t="shared" si="7297"/>
        <v>0405</v>
      </c>
      <c r="F2681" s="30" t="s">
        <v>206</v>
      </c>
      <c r="G2681" s="30"/>
      <c r="H2681" s="31" t="s">
        <v>207</v>
      </c>
      <c r="I2681" s="32">
        <f t="shared" si="7311"/>
        <v>75.2</v>
      </c>
      <c r="J2681" s="32">
        <f t="shared" si="7312"/>
        <v>75.2</v>
      </c>
      <c r="K2681" s="32">
        <f t="shared" si="7313"/>
        <v>75.2</v>
      </c>
      <c r="L2681" s="32">
        <f t="shared" si="7314"/>
        <v>0</v>
      </c>
      <c r="M2681" s="32">
        <f t="shared" si="7315"/>
        <v>0</v>
      </c>
      <c r="N2681" s="32">
        <f t="shared" si="7316"/>
        <v>0</v>
      </c>
      <c r="O2681" s="32">
        <f t="shared" si="7317"/>
        <v>0</v>
      </c>
      <c r="P2681" s="32">
        <f t="shared" si="7318"/>
        <v>0</v>
      </c>
      <c r="Q2681" s="32">
        <f t="shared" si="7319"/>
        <v>0</v>
      </c>
      <c r="R2681" s="32">
        <f t="shared" si="7320"/>
        <v>0</v>
      </c>
      <c r="S2681" s="32">
        <f t="shared" si="7321"/>
        <v>0</v>
      </c>
      <c r="T2681" s="32">
        <f t="shared" si="7322"/>
        <v>0</v>
      </c>
      <c r="U2681" s="32">
        <v>0</v>
      </c>
      <c r="V2681" s="32">
        <f t="shared" si="7299"/>
        <v>75.2</v>
      </c>
      <c r="W2681" s="32">
        <f t="shared" si="7323"/>
        <v>0</v>
      </c>
      <c r="X2681" s="32">
        <f t="shared" si="7324"/>
        <v>0</v>
      </c>
      <c r="Y2681" s="32">
        <f t="shared" si="7325"/>
        <v>0</v>
      </c>
      <c r="Z2681" s="32">
        <f t="shared" si="7326"/>
        <v>0</v>
      </c>
      <c r="AA2681" s="32">
        <f t="shared" si="7327"/>
        <v>0</v>
      </c>
      <c r="AB2681" s="32">
        <f t="shared" si="7328"/>
        <v>74.47</v>
      </c>
      <c r="AC2681" s="33">
        <f t="shared" si="7329"/>
        <v>74.47</v>
      </c>
      <c r="AD2681" s="33">
        <f t="shared" si="7330"/>
        <v>74.47</v>
      </c>
      <c r="AE2681" s="34">
        <f t="shared" si="7267"/>
        <v>100</v>
      </c>
      <c r="AF2681" s="32">
        <f t="shared" si="7331"/>
        <v>74.47</v>
      </c>
      <c r="AG2681" s="32">
        <f t="shared" si="7332"/>
        <v>0</v>
      </c>
      <c r="AH2681" s="32">
        <f t="shared" si="7333"/>
        <v>0</v>
      </c>
      <c r="AI2681" s="32">
        <f t="shared" si="7334"/>
        <v>0</v>
      </c>
      <c r="AJ2681" s="32">
        <f t="shared" si="7335"/>
        <v>0</v>
      </c>
      <c r="AK2681" s="32">
        <f t="shared" si="7336"/>
        <v>0</v>
      </c>
      <c r="AL2681" s="32">
        <f t="shared" si="7269"/>
        <v>74.47</v>
      </c>
      <c r="AM2681" s="32">
        <f t="shared" si="7270"/>
        <v>0.73000000000000398</v>
      </c>
    </row>
    <row r="2682" spans="2:40" ht="31.2" x14ac:dyDescent="0.3">
      <c r="B2682" s="30" t="s">
        <v>849</v>
      </c>
      <c r="C2682" s="30" t="s">
        <v>104</v>
      </c>
      <c r="D2682" s="30" t="s">
        <v>112</v>
      </c>
      <c r="E2682" s="15" t="str">
        <f t="shared" si="7297"/>
        <v>0405</v>
      </c>
      <c r="F2682" s="30" t="s">
        <v>208</v>
      </c>
      <c r="G2682" s="30"/>
      <c r="H2682" s="31" t="s">
        <v>209</v>
      </c>
      <c r="I2682" s="32">
        <f t="shared" si="7311"/>
        <v>75.2</v>
      </c>
      <c r="J2682" s="32">
        <f t="shared" si="7312"/>
        <v>75.2</v>
      </c>
      <c r="K2682" s="32">
        <f t="shared" si="7313"/>
        <v>75.2</v>
      </c>
      <c r="L2682" s="32">
        <f t="shared" si="7314"/>
        <v>0</v>
      </c>
      <c r="M2682" s="32">
        <f t="shared" si="7315"/>
        <v>0</v>
      </c>
      <c r="N2682" s="32">
        <f t="shared" si="7316"/>
        <v>0</v>
      </c>
      <c r="O2682" s="32">
        <f t="shared" si="7317"/>
        <v>0</v>
      </c>
      <c r="P2682" s="32">
        <f t="shared" si="7318"/>
        <v>0</v>
      </c>
      <c r="Q2682" s="32">
        <f t="shared" si="7319"/>
        <v>0</v>
      </c>
      <c r="R2682" s="32">
        <f t="shared" si="7320"/>
        <v>0</v>
      </c>
      <c r="S2682" s="32">
        <f t="shared" si="7321"/>
        <v>0</v>
      </c>
      <c r="T2682" s="32">
        <f t="shared" si="7322"/>
        <v>0</v>
      </c>
      <c r="U2682" s="32">
        <v>0</v>
      </c>
      <c r="V2682" s="32">
        <f t="shared" si="7299"/>
        <v>75.2</v>
      </c>
      <c r="W2682" s="32">
        <f t="shared" si="7323"/>
        <v>0</v>
      </c>
      <c r="X2682" s="32">
        <f t="shared" si="7324"/>
        <v>0</v>
      </c>
      <c r="Y2682" s="32">
        <f t="shared" si="7325"/>
        <v>0</v>
      </c>
      <c r="Z2682" s="32">
        <f t="shared" si="7326"/>
        <v>0</v>
      </c>
      <c r="AA2682" s="32">
        <f t="shared" si="7327"/>
        <v>0</v>
      </c>
      <c r="AB2682" s="32">
        <f t="shared" si="7328"/>
        <v>74.47</v>
      </c>
      <c r="AC2682" s="33">
        <f t="shared" si="7329"/>
        <v>74.47</v>
      </c>
      <c r="AD2682" s="33">
        <f t="shared" si="7330"/>
        <v>74.47</v>
      </c>
      <c r="AE2682" s="34">
        <f t="shared" si="7267"/>
        <v>100</v>
      </c>
      <c r="AF2682" s="32">
        <f t="shared" si="7331"/>
        <v>74.47</v>
      </c>
      <c r="AG2682" s="32">
        <f t="shared" si="7332"/>
        <v>0</v>
      </c>
      <c r="AH2682" s="32">
        <f t="shared" si="7333"/>
        <v>0</v>
      </c>
      <c r="AI2682" s="32">
        <f t="shared" si="7334"/>
        <v>0</v>
      </c>
      <c r="AJ2682" s="32">
        <f t="shared" si="7335"/>
        <v>0</v>
      </c>
      <c r="AK2682" s="32">
        <f t="shared" si="7336"/>
        <v>0</v>
      </c>
      <c r="AL2682" s="32">
        <f t="shared" si="7269"/>
        <v>74.47</v>
      </c>
      <c r="AM2682" s="32">
        <f t="shared" si="7270"/>
        <v>0.73000000000000398</v>
      </c>
    </row>
    <row r="2683" spans="2:40" ht="62.4" x14ac:dyDescent="0.3">
      <c r="B2683" s="30" t="s">
        <v>849</v>
      </c>
      <c r="C2683" s="30" t="s">
        <v>104</v>
      </c>
      <c r="D2683" s="30" t="s">
        <v>112</v>
      </c>
      <c r="E2683" s="15" t="str">
        <f t="shared" si="7297"/>
        <v>0405</v>
      </c>
      <c r="F2683" s="30" t="s">
        <v>210</v>
      </c>
      <c r="G2683" s="30"/>
      <c r="H2683" s="31" t="s">
        <v>211</v>
      </c>
      <c r="I2683" s="32">
        <f t="shared" si="7311"/>
        <v>75.2</v>
      </c>
      <c r="J2683" s="32">
        <f t="shared" si="7312"/>
        <v>75.2</v>
      </c>
      <c r="K2683" s="32">
        <f t="shared" si="7313"/>
        <v>75.2</v>
      </c>
      <c r="L2683" s="32">
        <f t="shared" si="7314"/>
        <v>0</v>
      </c>
      <c r="M2683" s="32">
        <f t="shared" si="7315"/>
        <v>0</v>
      </c>
      <c r="N2683" s="32">
        <f t="shared" si="7316"/>
        <v>0</v>
      </c>
      <c r="O2683" s="32">
        <f t="shared" si="7317"/>
        <v>0</v>
      </c>
      <c r="P2683" s="32">
        <f t="shared" si="7318"/>
        <v>0</v>
      </c>
      <c r="Q2683" s="32">
        <f t="shared" si="7319"/>
        <v>0</v>
      </c>
      <c r="R2683" s="32">
        <f t="shared" si="7320"/>
        <v>0</v>
      </c>
      <c r="S2683" s="32">
        <f t="shared" si="7321"/>
        <v>0</v>
      </c>
      <c r="T2683" s="32">
        <f t="shared" si="7322"/>
        <v>0</v>
      </c>
      <c r="U2683" s="32">
        <v>0</v>
      </c>
      <c r="V2683" s="32">
        <f t="shared" si="7299"/>
        <v>75.2</v>
      </c>
      <c r="W2683" s="32">
        <f t="shared" si="7323"/>
        <v>0</v>
      </c>
      <c r="X2683" s="32">
        <f t="shared" si="7324"/>
        <v>0</v>
      </c>
      <c r="Y2683" s="32">
        <f t="shared" si="7325"/>
        <v>0</v>
      </c>
      <c r="Z2683" s="32">
        <f t="shared" si="7326"/>
        <v>0</v>
      </c>
      <c r="AA2683" s="32">
        <f t="shared" si="7327"/>
        <v>0</v>
      </c>
      <c r="AB2683" s="32">
        <f t="shared" si="7328"/>
        <v>74.47</v>
      </c>
      <c r="AC2683" s="33">
        <f t="shared" si="7329"/>
        <v>74.47</v>
      </c>
      <c r="AD2683" s="33">
        <f t="shared" si="7330"/>
        <v>74.47</v>
      </c>
      <c r="AE2683" s="34">
        <f t="shared" si="7267"/>
        <v>100</v>
      </c>
      <c r="AF2683" s="32">
        <f t="shared" si="7331"/>
        <v>74.47</v>
      </c>
      <c r="AG2683" s="32">
        <f t="shared" si="7332"/>
        <v>0</v>
      </c>
      <c r="AH2683" s="32">
        <f t="shared" si="7333"/>
        <v>0</v>
      </c>
      <c r="AI2683" s="32">
        <f t="shared" si="7334"/>
        <v>0</v>
      </c>
      <c r="AJ2683" s="32">
        <f t="shared" si="7335"/>
        <v>0</v>
      </c>
      <c r="AK2683" s="32">
        <f t="shared" si="7336"/>
        <v>0</v>
      </c>
      <c r="AL2683" s="32">
        <f t="shared" si="7269"/>
        <v>74.47</v>
      </c>
      <c r="AM2683" s="32">
        <f t="shared" si="7270"/>
        <v>0.73000000000000398</v>
      </c>
    </row>
    <row r="2684" spans="2:40" ht="31.2" x14ac:dyDescent="0.3">
      <c r="B2684" s="30" t="s">
        <v>849</v>
      </c>
      <c r="C2684" s="30" t="s">
        <v>104</v>
      </c>
      <c r="D2684" s="30" t="s">
        <v>112</v>
      </c>
      <c r="E2684" s="15" t="str">
        <f t="shared" si="7297"/>
        <v>0405</v>
      </c>
      <c r="F2684" s="30" t="s">
        <v>210</v>
      </c>
      <c r="G2684" s="30" t="s">
        <v>50</v>
      </c>
      <c r="H2684" s="31" t="s">
        <v>51</v>
      </c>
      <c r="I2684" s="32">
        <f t="shared" si="7311"/>
        <v>75.2</v>
      </c>
      <c r="J2684" s="32">
        <f t="shared" si="7312"/>
        <v>75.2</v>
      </c>
      <c r="K2684" s="32">
        <f t="shared" si="7313"/>
        <v>75.2</v>
      </c>
      <c r="L2684" s="32">
        <f t="shared" si="7314"/>
        <v>0</v>
      </c>
      <c r="M2684" s="32">
        <f t="shared" si="7315"/>
        <v>0</v>
      </c>
      <c r="N2684" s="32">
        <f t="shared" si="7316"/>
        <v>0</v>
      </c>
      <c r="O2684" s="32">
        <f t="shared" si="7317"/>
        <v>0</v>
      </c>
      <c r="P2684" s="32">
        <f t="shared" si="7318"/>
        <v>0</v>
      </c>
      <c r="Q2684" s="32">
        <f t="shared" si="7319"/>
        <v>0</v>
      </c>
      <c r="R2684" s="32">
        <f t="shared" si="7320"/>
        <v>0</v>
      </c>
      <c r="S2684" s="32">
        <f t="shared" si="7321"/>
        <v>0</v>
      </c>
      <c r="T2684" s="32">
        <f t="shared" si="7322"/>
        <v>0</v>
      </c>
      <c r="U2684" s="32">
        <v>0</v>
      </c>
      <c r="V2684" s="32">
        <f t="shared" si="7299"/>
        <v>75.2</v>
      </c>
      <c r="W2684" s="32">
        <f t="shared" si="7323"/>
        <v>0</v>
      </c>
      <c r="X2684" s="32">
        <f t="shared" si="7324"/>
        <v>0</v>
      </c>
      <c r="Y2684" s="32">
        <f t="shared" si="7325"/>
        <v>0</v>
      </c>
      <c r="Z2684" s="32">
        <f t="shared" si="7326"/>
        <v>0</v>
      </c>
      <c r="AA2684" s="32">
        <f t="shared" si="7327"/>
        <v>0</v>
      </c>
      <c r="AB2684" s="32">
        <f t="shared" si="7328"/>
        <v>74.47</v>
      </c>
      <c r="AC2684" s="33">
        <f t="shared" si="7329"/>
        <v>74.47</v>
      </c>
      <c r="AD2684" s="33">
        <f t="shared" si="7330"/>
        <v>74.47</v>
      </c>
      <c r="AE2684" s="34">
        <f t="shared" si="7267"/>
        <v>100</v>
      </c>
      <c r="AF2684" s="32">
        <f t="shared" si="7331"/>
        <v>74.47</v>
      </c>
      <c r="AG2684" s="32">
        <f t="shared" si="7332"/>
        <v>0</v>
      </c>
      <c r="AH2684" s="32">
        <f t="shared" si="7333"/>
        <v>0</v>
      </c>
      <c r="AI2684" s="32">
        <f t="shared" si="7334"/>
        <v>0</v>
      </c>
      <c r="AJ2684" s="32">
        <f t="shared" si="7335"/>
        <v>0</v>
      </c>
      <c r="AK2684" s="32">
        <f t="shared" si="7336"/>
        <v>0</v>
      </c>
      <c r="AL2684" s="32">
        <f t="shared" si="7269"/>
        <v>74.47</v>
      </c>
      <c r="AM2684" s="32">
        <f t="shared" si="7270"/>
        <v>0.73000000000000398</v>
      </c>
    </row>
    <row r="2685" spans="2:40" ht="31.2" x14ac:dyDescent="0.3">
      <c r="B2685" s="30" t="s">
        <v>849</v>
      </c>
      <c r="C2685" s="30" t="s">
        <v>104</v>
      </c>
      <c r="D2685" s="30" t="s">
        <v>112</v>
      </c>
      <c r="E2685" s="15" t="str">
        <f t="shared" si="7297"/>
        <v>0405</v>
      </c>
      <c r="F2685" s="30" t="s">
        <v>210</v>
      </c>
      <c r="G2685" s="30" t="s">
        <v>52</v>
      </c>
      <c r="H2685" s="31" t="s">
        <v>53</v>
      </c>
      <c r="I2685" s="32">
        <v>75.2</v>
      </c>
      <c r="J2685" s="32">
        <v>75.2</v>
      </c>
      <c r="K2685" s="32">
        <v>75.2</v>
      </c>
      <c r="L2685" s="32"/>
      <c r="M2685" s="32"/>
      <c r="N2685" s="32"/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2">
        <v>0</v>
      </c>
      <c r="V2685" s="32">
        <f t="shared" si="7299"/>
        <v>75.2</v>
      </c>
      <c r="W2685" s="32"/>
      <c r="X2685" s="32"/>
      <c r="Y2685" s="32"/>
      <c r="Z2685" s="32"/>
      <c r="AA2685" s="32"/>
      <c r="AB2685" s="32">
        <v>74.47</v>
      </c>
      <c r="AC2685" s="33">
        <v>74.47</v>
      </c>
      <c r="AD2685" s="33">
        <v>74.47</v>
      </c>
      <c r="AE2685" s="34">
        <f t="shared" si="7267"/>
        <v>100</v>
      </c>
      <c r="AF2685" s="32">
        <v>74.47</v>
      </c>
      <c r="AG2685" s="32">
        <v>0</v>
      </c>
      <c r="AH2685" s="32">
        <v>0</v>
      </c>
      <c r="AI2685" s="32">
        <v>0</v>
      </c>
      <c r="AJ2685" s="32">
        <v>0</v>
      </c>
      <c r="AK2685" s="32">
        <v>0</v>
      </c>
      <c r="AL2685" s="32">
        <f t="shared" si="7269"/>
        <v>74.47</v>
      </c>
      <c r="AM2685" s="32">
        <f t="shared" si="7270"/>
        <v>0.73000000000000398</v>
      </c>
      <c r="AN2685" s="12"/>
    </row>
    <row r="2686" spans="2:40" s="22" customFormat="1" x14ac:dyDescent="0.3">
      <c r="B2686" s="23" t="s">
        <v>849</v>
      </c>
      <c r="C2686" s="23" t="s">
        <v>104</v>
      </c>
      <c r="D2686" s="23" t="s">
        <v>106</v>
      </c>
      <c r="E2686" s="24" t="str">
        <f t="shared" si="7297"/>
        <v>0409</v>
      </c>
      <c r="F2686" s="23"/>
      <c r="G2686" s="23"/>
      <c r="H2686" s="25" t="s">
        <v>107</v>
      </c>
      <c r="I2686" s="26">
        <f t="shared" ref="I2686:T2686" si="7337">I2687+I2705+I2731+I2711+I2717+I2739</f>
        <v>58447.199999999997</v>
      </c>
      <c r="J2686" s="26">
        <f t="shared" si="7337"/>
        <v>16751.600000000002</v>
      </c>
      <c r="K2686" s="26">
        <f t="shared" si="7337"/>
        <v>16751.600000000002</v>
      </c>
      <c r="L2686" s="26">
        <f t="shared" si="7337"/>
        <v>-18565.3</v>
      </c>
      <c r="M2686" s="26">
        <f t="shared" si="7337"/>
        <v>0</v>
      </c>
      <c r="N2686" s="26">
        <f t="shared" si="7337"/>
        <v>0</v>
      </c>
      <c r="O2686" s="26">
        <f t="shared" si="7337"/>
        <v>0</v>
      </c>
      <c r="P2686" s="26">
        <f t="shared" si="7337"/>
        <v>0</v>
      </c>
      <c r="Q2686" s="26">
        <f t="shared" si="7337"/>
        <v>0</v>
      </c>
      <c r="R2686" s="26">
        <f t="shared" si="7337"/>
        <v>-216.667</v>
      </c>
      <c r="S2686" s="26">
        <f t="shared" si="7337"/>
        <v>0</v>
      </c>
      <c r="T2686" s="26">
        <f t="shared" si="7337"/>
        <v>0</v>
      </c>
      <c r="U2686" s="26">
        <v>430.19400000000002</v>
      </c>
      <c r="V2686" s="26">
        <f t="shared" si="7299"/>
        <v>40095.426999999996</v>
      </c>
      <c r="W2686" s="26">
        <f t="shared" ref="W2686:AD2686" si="7338">W2687+W2705+W2731+W2711+W2717+W2739</f>
        <v>430.19400000000002</v>
      </c>
      <c r="X2686" s="26">
        <f t="shared" si="7338"/>
        <v>0</v>
      </c>
      <c r="Y2686" s="26">
        <f t="shared" si="7338"/>
        <v>0</v>
      </c>
      <c r="Z2686" s="26">
        <f t="shared" si="7338"/>
        <v>0</v>
      </c>
      <c r="AA2686" s="26">
        <f t="shared" si="7338"/>
        <v>0</v>
      </c>
      <c r="AB2686" s="26">
        <f t="shared" si="7338"/>
        <v>38345.669780000004</v>
      </c>
      <c r="AC2686" s="27">
        <f t="shared" si="7338"/>
        <v>54600.656459999998</v>
      </c>
      <c r="AD2686" s="27">
        <f t="shared" si="7338"/>
        <v>54403.799620000005</v>
      </c>
      <c r="AE2686" s="28">
        <f t="shared" si="7267"/>
        <v>99.639460671788427</v>
      </c>
      <c r="AF2686" s="26">
        <f t="shared" ref="AF2686:AK2686" si="7339">AF2687+AF2705+AF2731+AF2711+AF2717+AF2739</f>
        <v>54855.003579999997</v>
      </c>
      <c r="AG2686" s="26">
        <f t="shared" si="7339"/>
        <v>0</v>
      </c>
      <c r="AH2686" s="26">
        <f t="shared" si="7339"/>
        <v>0</v>
      </c>
      <c r="AI2686" s="26">
        <f t="shared" si="7339"/>
        <v>0</v>
      </c>
      <c r="AJ2686" s="26">
        <f t="shared" si="7339"/>
        <v>0</v>
      </c>
      <c r="AK2686" s="26">
        <f t="shared" si="7339"/>
        <v>0</v>
      </c>
      <c r="AL2686" s="26">
        <f t="shared" si="7269"/>
        <v>54855.003579999997</v>
      </c>
      <c r="AM2686" s="26">
        <f t="shared" si="7270"/>
        <v>-14759.576580000001</v>
      </c>
      <c r="AN2686" s="29"/>
    </row>
    <row r="2687" spans="2:40" ht="31.2" x14ac:dyDescent="0.3">
      <c r="B2687" s="30" t="s">
        <v>849</v>
      </c>
      <c r="C2687" s="30" t="s">
        <v>104</v>
      </c>
      <c r="D2687" s="30" t="s">
        <v>106</v>
      </c>
      <c r="E2687" s="15" t="str">
        <f t="shared" si="7297"/>
        <v>0409</v>
      </c>
      <c r="F2687" s="30" t="s">
        <v>712</v>
      </c>
      <c r="G2687" s="30"/>
      <c r="H2687" s="31" t="s">
        <v>713</v>
      </c>
      <c r="I2687" s="32">
        <f t="shared" ref="I2687:T2687" si="7340">I2688+I2700</f>
        <v>2054.9</v>
      </c>
      <c r="J2687" s="32">
        <f t="shared" si="7340"/>
        <v>2054.9</v>
      </c>
      <c r="K2687" s="32">
        <f t="shared" si="7340"/>
        <v>2054.9</v>
      </c>
      <c r="L2687" s="32">
        <f t="shared" si="7340"/>
        <v>0</v>
      </c>
      <c r="M2687" s="32">
        <f t="shared" si="7340"/>
        <v>0</v>
      </c>
      <c r="N2687" s="32">
        <f t="shared" si="7340"/>
        <v>0</v>
      </c>
      <c r="O2687" s="32">
        <f t="shared" si="7340"/>
        <v>0</v>
      </c>
      <c r="P2687" s="32">
        <f t="shared" si="7340"/>
        <v>0</v>
      </c>
      <c r="Q2687" s="32">
        <f t="shared" si="7340"/>
        <v>0</v>
      </c>
      <c r="R2687" s="32">
        <f t="shared" si="7340"/>
        <v>-216.667</v>
      </c>
      <c r="S2687" s="32">
        <f t="shared" si="7340"/>
        <v>0</v>
      </c>
      <c r="T2687" s="32">
        <f t="shared" si="7340"/>
        <v>0</v>
      </c>
      <c r="U2687" s="32">
        <v>0</v>
      </c>
      <c r="V2687" s="32">
        <f t="shared" si="7299"/>
        <v>1838.2330000000002</v>
      </c>
      <c r="W2687" s="32">
        <f t="shared" ref="W2687:AD2687" si="7341">W2688+W2700</f>
        <v>0</v>
      </c>
      <c r="X2687" s="32">
        <f t="shared" si="7341"/>
        <v>0</v>
      </c>
      <c r="Y2687" s="32">
        <f t="shared" si="7341"/>
        <v>0</v>
      </c>
      <c r="Z2687" s="32">
        <f t="shared" si="7341"/>
        <v>0</v>
      </c>
      <c r="AA2687" s="32">
        <f t="shared" si="7341"/>
        <v>0</v>
      </c>
      <c r="AB2687" s="32">
        <f t="shared" si="7341"/>
        <v>1016.66667</v>
      </c>
      <c r="AC2687" s="33">
        <f t="shared" si="7341"/>
        <v>1527.6666700000001</v>
      </c>
      <c r="AD2687" s="33">
        <f t="shared" si="7341"/>
        <v>1413.84167</v>
      </c>
      <c r="AE2687" s="34">
        <f t="shared" si="7267"/>
        <v>92.549094495856224</v>
      </c>
      <c r="AF2687" s="32">
        <f t="shared" ref="AF2687:AK2687" si="7342">AF2688+AF2700</f>
        <v>1527.6666700000001</v>
      </c>
      <c r="AG2687" s="32">
        <f t="shared" si="7342"/>
        <v>0</v>
      </c>
      <c r="AH2687" s="32">
        <f t="shared" si="7342"/>
        <v>0</v>
      </c>
      <c r="AI2687" s="32">
        <f t="shared" si="7342"/>
        <v>0</v>
      </c>
      <c r="AJ2687" s="32">
        <f t="shared" si="7342"/>
        <v>0</v>
      </c>
      <c r="AK2687" s="32">
        <f t="shared" si="7342"/>
        <v>0</v>
      </c>
      <c r="AL2687" s="32">
        <f t="shared" si="7269"/>
        <v>1527.6666700000001</v>
      </c>
      <c r="AM2687" s="32">
        <f t="shared" si="7270"/>
        <v>310.56633000000011</v>
      </c>
    </row>
    <row r="2688" spans="2:40" ht="46.8" x14ac:dyDescent="0.3">
      <c r="B2688" s="30" t="s">
        <v>849</v>
      </c>
      <c r="C2688" s="30" t="s">
        <v>104</v>
      </c>
      <c r="D2688" s="30" t="s">
        <v>106</v>
      </c>
      <c r="E2688" s="15" t="str">
        <f t="shared" si="7297"/>
        <v>0409</v>
      </c>
      <c r="F2688" s="30" t="s">
        <v>714</v>
      </c>
      <c r="G2688" s="30"/>
      <c r="H2688" s="31" t="s">
        <v>715</v>
      </c>
      <c r="I2688" s="32">
        <f t="shared" ref="I2688:T2688" si="7343">I2689+I2696</f>
        <v>2054.9</v>
      </c>
      <c r="J2688" s="32">
        <f t="shared" si="7343"/>
        <v>2054.9</v>
      </c>
      <c r="K2688" s="32">
        <f t="shared" si="7343"/>
        <v>2054.9</v>
      </c>
      <c r="L2688" s="32">
        <f t="shared" si="7343"/>
        <v>0</v>
      </c>
      <c r="M2688" s="32">
        <f t="shared" si="7343"/>
        <v>0</v>
      </c>
      <c r="N2688" s="32">
        <f t="shared" si="7343"/>
        <v>0</v>
      </c>
      <c r="O2688" s="32">
        <f t="shared" si="7343"/>
        <v>0</v>
      </c>
      <c r="P2688" s="32">
        <f t="shared" si="7343"/>
        <v>0</v>
      </c>
      <c r="Q2688" s="32">
        <f t="shared" si="7343"/>
        <v>0</v>
      </c>
      <c r="R2688" s="32">
        <f t="shared" si="7343"/>
        <v>-216.667</v>
      </c>
      <c r="S2688" s="32">
        <f t="shared" si="7343"/>
        <v>0</v>
      </c>
      <c r="T2688" s="32">
        <f t="shared" si="7343"/>
        <v>0</v>
      </c>
      <c r="U2688" s="32">
        <v>0</v>
      </c>
      <c r="V2688" s="32">
        <f t="shared" si="7299"/>
        <v>1838.2330000000002</v>
      </c>
      <c r="W2688" s="32">
        <f t="shared" ref="W2688:AD2688" si="7344">W2689+W2696</f>
        <v>0</v>
      </c>
      <c r="X2688" s="32">
        <f t="shared" si="7344"/>
        <v>0</v>
      </c>
      <c r="Y2688" s="32">
        <f t="shared" si="7344"/>
        <v>0</v>
      </c>
      <c r="Z2688" s="32">
        <f t="shared" si="7344"/>
        <v>0</v>
      </c>
      <c r="AA2688" s="32">
        <f t="shared" si="7344"/>
        <v>0</v>
      </c>
      <c r="AB2688" s="32">
        <f t="shared" si="7344"/>
        <v>1016.66667</v>
      </c>
      <c r="AC2688" s="33">
        <f t="shared" si="7344"/>
        <v>1527.6666700000001</v>
      </c>
      <c r="AD2688" s="33">
        <f t="shared" si="7344"/>
        <v>1413.84167</v>
      </c>
      <c r="AE2688" s="34">
        <f t="shared" si="7267"/>
        <v>92.549094495856224</v>
      </c>
      <c r="AF2688" s="32">
        <f t="shared" ref="AF2688:AK2688" si="7345">AF2689+AF2696</f>
        <v>1527.6666700000001</v>
      </c>
      <c r="AG2688" s="32">
        <f t="shared" si="7345"/>
        <v>0</v>
      </c>
      <c r="AH2688" s="32">
        <f t="shared" si="7345"/>
        <v>0</v>
      </c>
      <c r="AI2688" s="32">
        <f t="shared" si="7345"/>
        <v>0</v>
      </c>
      <c r="AJ2688" s="32">
        <f t="shared" si="7345"/>
        <v>0</v>
      </c>
      <c r="AK2688" s="32">
        <f t="shared" si="7345"/>
        <v>0</v>
      </c>
      <c r="AL2688" s="32">
        <f t="shared" si="7269"/>
        <v>1527.6666700000001</v>
      </c>
      <c r="AM2688" s="32">
        <f t="shared" si="7270"/>
        <v>310.56633000000011</v>
      </c>
    </row>
    <row r="2689" spans="2:40" ht="46.8" x14ac:dyDescent="0.3">
      <c r="B2689" s="30" t="s">
        <v>849</v>
      </c>
      <c r="C2689" s="30" t="s">
        <v>104</v>
      </c>
      <c r="D2689" s="30" t="s">
        <v>106</v>
      </c>
      <c r="E2689" s="15" t="str">
        <f t="shared" si="7297"/>
        <v>0409</v>
      </c>
      <c r="F2689" s="30" t="s">
        <v>716</v>
      </c>
      <c r="G2689" s="30"/>
      <c r="H2689" s="31" t="s">
        <v>717</v>
      </c>
      <c r="I2689" s="32">
        <f t="shared" ref="I2689:T2689" si="7346">I2690+I2693</f>
        <v>2054.9</v>
      </c>
      <c r="J2689" s="32">
        <f t="shared" si="7346"/>
        <v>2054.9</v>
      </c>
      <c r="K2689" s="32">
        <f t="shared" si="7346"/>
        <v>2054.9</v>
      </c>
      <c r="L2689" s="32">
        <f t="shared" si="7346"/>
        <v>0</v>
      </c>
      <c r="M2689" s="32">
        <f t="shared" si="7346"/>
        <v>0</v>
      </c>
      <c r="N2689" s="32">
        <f t="shared" si="7346"/>
        <v>0</v>
      </c>
      <c r="O2689" s="32">
        <f t="shared" si="7346"/>
        <v>0</v>
      </c>
      <c r="P2689" s="32">
        <f t="shared" si="7346"/>
        <v>0</v>
      </c>
      <c r="Q2689" s="32">
        <f t="shared" si="7346"/>
        <v>0</v>
      </c>
      <c r="R2689" s="32">
        <f t="shared" si="7346"/>
        <v>-216.667</v>
      </c>
      <c r="S2689" s="32">
        <f t="shared" si="7346"/>
        <v>0</v>
      </c>
      <c r="T2689" s="32">
        <f t="shared" si="7346"/>
        <v>0</v>
      </c>
      <c r="U2689" s="32">
        <v>0</v>
      </c>
      <c r="V2689" s="32">
        <f t="shared" si="7299"/>
        <v>1838.2330000000002</v>
      </c>
      <c r="W2689" s="32">
        <f t="shared" ref="W2689:AD2689" si="7347">W2690+W2693</f>
        <v>0</v>
      </c>
      <c r="X2689" s="32">
        <f t="shared" si="7347"/>
        <v>0</v>
      </c>
      <c r="Y2689" s="32">
        <f t="shared" si="7347"/>
        <v>0</v>
      </c>
      <c r="Z2689" s="32">
        <f t="shared" si="7347"/>
        <v>0</v>
      </c>
      <c r="AA2689" s="32">
        <f t="shared" si="7347"/>
        <v>0</v>
      </c>
      <c r="AB2689" s="32">
        <f t="shared" si="7347"/>
        <v>1016.66667</v>
      </c>
      <c r="AC2689" s="33">
        <f t="shared" si="7347"/>
        <v>1527.6666700000001</v>
      </c>
      <c r="AD2689" s="33">
        <f t="shared" si="7347"/>
        <v>1413.84167</v>
      </c>
      <c r="AE2689" s="34">
        <f t="shared" si="7267"/>
        <v>92.549094495856224</v>
      </c>
      <c r="AF2689" s="32">
        <f t="shared" ref="AF2689:AK2689" si="7348">AF2690+AF2693</f>
        <v>1527.6666700000001</v>
      </c>
      <c r="AG2689" s="32">
        <f t="shared" si="7348"/>
        <v>0</v>
      </c>
      <c r="AH2689" s="32">
        <f t="shared" si="7348"/>
        <v>0</v>
      </c>
      <c r="AI2689" s="32">
        <f t="shared" si="7348"/>
        <v>0</v>
      </c>
      <c r="AJ2689" s="32">
        <f t="shared" si="7348"/>
        <v>0</v>
      </c>
      <c r="AK2689" s="32">
        <f t="shared" si="7348"/>
        <v>0</v>
      </c>
      <c r="AL2689" s="32">
        <f t="shared" si="7269"/>
        <v>1527.6666700000001</v>
      </c>
      <c r="AM2689" s="32">
        <f t="shared" si="7270"/>
        <v>310.56633000000011</v>
      </c>
    </row>
    <row r="2690" spans="2:40" x14ac:dyDescent="0.3">
      <c r="B2690" s="30" t="s">
        <v>849</v>
      </c>
      <c r="C2690" s="30" t="s">
        <v>104</v>
      </c>
      <c r="D2690" s="30" t="s">
        <v>106</v>
      </c>
      <c r="E2690" s="15" t="str">
        <f t="shared" si="7297"/>
        <v>0409</v>
      </c>
      <c r="F2690" s="30" t="s">
        <v>718</v>
      </c>
      <c r="G2690" s="30"/>
      <c r="H2690" s="31" t="s">
        <v>719</v>
      </c>
      <c r="I2690" s="32">
        <f t="shared" ref="I2690:I2725" si="7349">I2691</f>
        <v>2054.9</v>
      </c>
      <c r="J2690" s="32">
        <f t="shared" ref="J2690:J2725" si="7350">J2691</f>
        <v>2054.9</v>
      </c>
      <c r="K2690" s="32">
        <f t="shared" ref="K2690:K2725" si="7351">K2691</f>
        <v>2054.9</v>
      </c>
      <c r="L2690" s="32">
        <f t="shared" ref="L2690:L2725" si="7352">L2691</f>
        <v>0</v>
      </c>
      <c r="M2690" s="32">
        <f t="shared" ref="M2690:M2725" si="7353">M2691</f>
        <v>0</v>
      </c>
      <c r="N2690" s="32">
        <f t="shared" ref="N2690:N2725" si="7354">N2691</f>
        <v>0</v>
      </c>
      <c r="O2690" s="32">
        <f t="shared" ref="O2690:O2717" si="7355">O2691</f>
        <v>0</v>
      </c>
      <c r="P2690" s="32">
        <f t="shared" ref="P2690:P2717" si="7356">P2691</f>
        <v>0</v>
      </c>
      <c r="Q2690" s="32">
        <f t="shared" ref="Q2690:Q2717" si="7357">Q2691</f>
        <v>0</v>
      </c>
      <c r="R2690" s="32">
        <f t="shared" ref="R2690:R2717" si="7358">R2691</f>
        <v>-216.667</v>
      </c>
      <c r="S2690" s="32">
        <f t="shared" ref="S2690:S2717" si="7359">S2691</f>
        <v>0</v>
      </c>
      <c r="T2690" s="32">
        <f t="shared" ref="T2690:T2717" si="7360">T2691</f>
        <v>0</v>
      </c>
      <c r="U2690" s="32">
        <v>0</v>
      </c>
      <c r="V2690" s="32">
        <f t="shared" si="7299"/>
        <v>1838.2330000000002</v>
      </c>
      <c r="W2690" s="32">
        <f t="shared" ref="W2690:W2717" si="7361">W2691</f>
        <v>0</v>
      </c>
      <c r="X2690" s="32">
        <f t="shared" ref="X2690:X2717" si="7362">X2691</f>
        <v>0</v>
      </c>
      <c r="Y2690" s="32">
        <f t="shared" ref="Y2690:Y2717" si="7363">Y2691</f>
        <v>0</v>
      </c>
      <c r="Z2690" s="32">
        <f t="shared" ref="Z2690:Z2717" si="7364">Z2691</f>
        <v>0</v>
      </c>
      <c r="AA2690" s="32">
        <f t="shared" ref="AA2690:AA2717" si="7365">AA2691</f>
        <v>0</v>
      </c>
      <c r="AB2690" s="32">
        <f t="shared" ref="AB2690:AB2717" si="7366">AB2691</f>
        <v>1016.66667</v>
      </c>
      <c r="AC2690" s="33">
        <f t="shared" ref="AC2690:AC2717" si="7367">AC2691</f>
        <v>1527.6666700000001</v>
      </c>
      <c r="AD2690" s="33">
        <f t="shared" ref="AD2690:AD2717" si="7368">AD2691</f>
        <v>1413.84167</v>
      </c>
      <c r="AE2690" s="34">
        <f t="shared" si="7267"/>
        <v>92.549094495856224</v>
      </c>
      <c r="AF2690" s="32">
        <f t="shared" ref="AF2690:AF2717" si="7369">AF2691</f>
        <v>1527.6666700000001</v>
      </c>
      <c r="AG2690" s="32">
        <f t="shared" ref="AG2690:AG2717" si="7370">AG2691</f>
        <v>0</v>
      </c>
      <c r="AH2690" s="32">
        <f t="shared" ref="AH2690:AH2717" si="7371">AH2691</f>
        <v>0</v>
      </c>
      <c r="AI2690" s="32">
        <f t="shared" ref="AI2690:AI2717" si="7372">AI2691</f>
        <v>0</v>
      </c>
      <c r="AJ2690" s="32">
        <f t="shared" ref="AJ2690:AJ2717" si="7373">AJ2691</f>
        <v>0</v>
      </c>
      <c r="AK2690" s="32">
        <f t="shared" ref="AK2690:AK2717" si="7374">AK2691</f>
        <v>0</v>
      </c>
      <c r="AL2690" s="32">
        <f t="shared" si="7269"/>
        <v>1527.6666700000001</v>
      </c>
      <c r="AM2690" s="32">
        <f t="shared" si="7270"/>
        <v>310.56633000000011</v>
      </c>
    </row>
    <row r="2691" spans="2:40" ht="31.2" x14ac:dyDescent="0.3">
      <c r="B2691" s="30" t="s">
        <v>849</v>
      </c>
      <c r="C2691" s="30" t="s">
        <v>104</v>
      </c>
      <c r="D2691" s="30" t="s">
        <v>106</v>
      </c>
      <c r="E2691" s="15" t="str">
        <f t="shared" si="7297"/>
        <v>0409</v>
      </c>
      <c r="F2691" s="30" t="s">
        <v>718</v>
      </c>
      <c r="G2691" s="30" t="s">
        <v>50</v>
      </c>
      <c r="H2691" s="31" t="s">
        <v>51</v>
      </c>
      <c r="I2691" s="32">
        <f t="shared" si="7349"/>
        <v>2054.9</v>
      </c>
      <c r="J2691" s="32">
        <f t="shared" si="7350"/>
        <v>2054.9</v>
      </c>
      <c r="K2691" s="32">
        <f t="shared" si="7351"/>
        <v>2054.9</v>
      </c>
      <c r="L2691" s="32">
        <f t="shared" si="7352"/>
        <v>0</v>
      </c>
      <c r="M2691" s="32">
        <f t="shared" si="7353"/>
        <v>0</v>
      </c>
      <c r="N2691" s="32">
        <f t="shared" si="7354"/>
        <v>0</v>
      </c>
      <c r="O2691" s="32">
        <f t="shared" si="7355"/>
        <v>0</v>
      </c>
      <c r="P2691" s="32">
        <f t="shared" si="7356"/>
        <v>0</v>
      </c>
      <c r="Q2691" s="32">
        <f t="shared" si="7357"/>
        <v>0</v>
      </c>
      <c r="R2691" s="32">
        <f t="shared" si="7358"/>
        <v>-216.667</v>
      </c>
      <c r="S2691" s="32">
        <f t="shared" si="7359"/>
        <v>0</v>
      </c>
      <c r="T2691" s="32">
        <f t="shared" si="7360"/>
        <v>0</v>
      </c>
      <c r="U2691" s="32">
        <v>0</v>
      </c>
      <c r="V2691" s="32">
        <f t="shared" si="7299"/>
        <v>1838.2330000000002</v>
      </c>
      <c r="W2691" s="32">
        <f t="shared" si="7361"/>
        <v>0</v>
      </c>
      <c r="X2691" s="32">
        <f t="shared" si="7362"/>
        <v>0</v>
      </c>
      <c r="Y2691" s="32">
        <f t="shared" si="7363"/>
        <v>0</v>
      </c>
      <c r="Z2691" s="32">
        <f t="shared" si="7364"/>
        <v>0</v>
      </c>
      <c r="AA2691" s="32">
        <f t="shared" si="7365"/>
        <v>0</v>
      </c>
      <c r="AB2691" s="32">
        <f t="shared" si="7366"/>
        <v>1016.66667</v>
      </c>
      <c r="AC2691" s="33">
        <f t="shared" si="7367"/>
        <v>1527.6666700000001</v>
      </c>
      <c r="AD2691" s="33">
        <f t="shared" si="7368"/>
        <v>1413.84167</v>
      </c>
      <c r="AE2691" s="34">
        <f t="shared" si="7267"/>
        <v>92.549094495856224</v>
      </c>
      <c r="AF2691" s="32">
        <f t="shared" si="7369"/>
        <v>1527.6666700000001</v>
      </c>
      <c r="AG2691" s="32">
        <f t="shared" si="7370"/>
        <v>0</v>
      </c>
      <c r="AH2691" s="32">
        <f t="shared" si="7371"/>
        <v>0</v>
      </c>
      <c r="AI2691" s="32">
        <f t="shared" si="7372"/>
        <v>0</v>
      </c>
      <c r="AJ2691" s="32">
        <f t="shared" si="7373"/>
        <v>0</v>
      </c>
      <c r="AK2691" s="32">
        <f t="shared" si="7374"/>
        <v>0</v>
      </c>
      <c r="AL2691" s="32">
        <f t="shared" si="7269"/>
        <v>1527.6666700000001</v>
      </c>
      <c r="AM2691" s="32">
        <f t="shared" si="7270"/>
        <v>310.56633000000011</v>
      </c>
    </row>
    <row r="2692" spans="2:40" ht="31.2" x14ac:dyDescent="0.3">
      <c r="B2692" s="30" t="s">
        <v>849</v>
      </c>
      <c r="C2692" s="30" t="s">
        <v>104</v>
      </c>
      <c r="D2692" s="30" t="s">
        <v>106</v>
      </c>
      <c r="E2692" s="15" t="str">
        <f t="shared" si="7297"/>
        <v>0409</v>
      </c>
      <c r="F2692" s="30" t="s">
        <v>718</v>
      </c>
      <c r="G2692" s="30" t="s">
        <v>52</v>
      </c>
      <c r="H2692" s="31" t="s">
        <v>53</v>
      </c>
      <c r="I2692" s="32">
        <v>2054.9</v>
      </c>
      <c r="J2692" s="32">
        <v>2054.9</v>
      </c>
      <c r="K2692" s="32">
        <v>2054.9</v>
      </c>
      <c r="L2692" s="32"/>
      <c r="M2692" s="32"/>
      <c r="N2692" s="32"/>
      <c r="O2692" s="32">
        <v>0</v>
      </c>
      <c r="P2692" s="32">
        <v>0</v>
      </c>
      <c r="Q2692" s="32">
        <v>0</v>
      </c>
      <c r="R2692" s="32">
        <v>-216.667</v>
      </c>
      <c r="S2692" s="32">
        <v>0</v>
      </c>
      <c r="T2692" s="32">
        <v>0</v>
      </c>
      <c r="U2692" s="32">
        <v>0</v>
      </c>
      <c r="V2692" s="32">
        <f t="shared" si="7299"/>
        <v>1838.2330000000002</v>
      </c>
      <c r="W2692" s="32"/>
      <c r="X2692" s="32"/>
      <c r="Y2692" s="32"/>
      <c r="Z2692" s="32"/>
      <c r="AA2692" s="32"/>
      <c r="AB2692" s="32">
        <v>1016.66667</v>
      </c>
      <c r="AC2692" s="33">
        <v>1527.6666700000001</v>
      </c>
      <c r="AD2692" s="33">
        <v>1413.84167</v>
      </c>
      <c r="AE2692" s="34">
        <f t="shared" si="7267"/>
        <v>92.549094495856224</v>
      </c>
      <c r="AF2692" s="32">
        <v>1527.6666700000001</v>
      </c>
      <c r="AG2692" s="32">
        <v>0</v>
      </c>
      <c r="AH2692" s="32">
        <v>0</v>
      </c>
      <c r="AI2692" s="32">
        <v>0</v>
      </c>
      <c r="AJ2692" s="32">
        <v>0</v>
      </c>
      <c r="AK2692" s="32">
        <v>0</v>
      </c>
      <c r="AL2692" s="32">
        <f t="shared" si="7269"/>
        <v>1527.6666700000001</v>
      </c>
      <c r="AM2692" s="32">
        <f t="shared" si="7270"/>
        <v>310.56633000000011</v>
      </c>
      <c r="AN2692" s="12"/>
    </row>
    <row r="2693" spans="2:40" ht="31.2" hidden="1" customHeight="1" x14ac:dyDescent="0.3">
      <c r="B2693" s="30" t="s">
        <v>849</v>
      </c>
      <c r="C2693" s="30" t="s">
        <v>104</v>
      </c>
      <c r="D2693" s="30" t="s">
        <v>106</v>
      </c>
      <c r="E2693" s="15" t="str">
        <f t="shared" si="7297"/>
        <v>0409</v>
      </c>
      <c r="F2693" s="30" t="s">
        <v>720</v>
      </c>
      <c r="G2693" s="30"/>
      <c r="H2693" s="31" t="s">
        <v>721</v>
      </c>
      <c r="I2693" s="32">
        <f t="shared" si="7349"/>
        <v>0</v>
      </c>
      <c r="J2693" s="32">
        <f t="shared" si="7350"/>
        <v>0</v>
      </c>
      <c r="K2693" s="32">
        <f t="shared" si="7351"/>
        <v>0</v>
      </c>
      <c r="L2693" s="32">
        <f t="shared" si="7352"/>
        <v>0</v>
      </c>
      <c r="M2693" s="32">
        <f t="shared" si="7353"/>
        <v>0</v>
      </c>
      <c r="N2693" s="32">
        <f t="shared" si="7354"/>
        <v>0</v>
      </c>
      <c r="O2693" s="32">
        <f t="shared" si="7355"/>
        <v>0</v>
      </c>
      <c r="P2693" s="32">
        <f t="shared" si="7356"/>
        <v>0</v>
      </c>
      <c r="Q2693" s="32">
        <f t="shared" si="7357"/>
        <v>0</v>
      </c>
      <c r="R2693" s="32">
        <f t="shared" si="7358"/>
        <v>0</v>
      </c>
      <c r="S2693" s="32">
        <f t="shared" si="7359"/>
        <v>0</v>
      </c>
      <c r="T2693" s="32">
        <f t="shared" si="7360"/>
        <v>0</v>
      </c>
      <c r="U2693" s="32">
        <v>0</v>
      </c>
      <c r="V2693" s="32">
        <f t="shared" si="7299"/>
        <v>0</v>
      </c>
      <c r="W2693" s="32">
        <f t="shared" si="7361"/>
        <v>0</v>
      </c>
      <c r="X2693" s="32">
        <f t="shared" si="7362"/>
        <v>0</v>
      </c>
      <c r="Y2693" s="32">
        <f t="shared" si="7363"/>
        <v>0</v>
      </c>
      <c r="Z2693" s="32">
        <f t="shared" si="7364"/>
        <v>0</v>
      </c>
      <c r="AA2693" s="32">
        <f t="shared" si="7365"/>
        <v>0</v>
      </c>
      <c r="AB2693" s="32">
        <f t="shared" si="7366"/>
        <v>0</v>
      </c>
      <c r="AC2693" s="33">
        <f t="shared" si="7367"/>
        <v>0</v>
      </c>
      <c r="AD2693" s="33">
        <f t="shared" si="7368"/>
        <v>0</v>
      </c>
      <c r="AE2693" s="34" t="e">
        <f t="shared" si="7267"/>
        <v>#DIV/0!</v>
      </c>
      <c r="AF2693" s="35">
        <f t="shared" si="7369"/>
        <v>0</v>
      </c>
      <c r="AG2693" s="35">
        <f t="shared" si="7370"/>
        <v>0</v>
      </c>
      <c r="AH2693" s="36">
        <f t="shared" si="7371"/>
        <v>0</v>
      </c>
      <c r="AI2693" s="36">
        <f t="shared" si="7372"/>
        <v>0</v>
      </c>
      <c r="AJ2693" s="36">
        <f t="shared" si="7373"/>
        <v>0</v>
      </c>
      <c r="AK2693" s="36">
        <f t="shared" si="7374"/>
        <v>0</v>
      </c>
      <c r="AL2693" s="36">
        <f t="shared" si="7269"/>
        <v>0</v>
      </c>
      <c r="AM2693" s="36">
        <f t="shared" si="7270"/>
        <v>0</v>
      </c>
      <c r="AN2693" s="37" t="s">
        <v>35</v>
      </c>
    </row>
    <row r="2694" spans="2:40" ht="31.2" hidden="1" customHeight="1" x14ac:dyDescent="0.3">
      <c r="B2694" s="30" t="s">
        <v>849</v>
      </c>
      <c r="C2694" s="30" t="s">
        <v>104</v>
      </c>
      <c r="D2694" s="30" t="s">
        <v>106</v>
      </c>
      <c r="E2694" s="15" t="str">
        <f t="shared" si="7297"/>
        <v>0409</v>
      </c>
      <c r="F2694" s="30" t="s">
        <v>720</v>
      </c>
      <c r="G2694" s="30" t="s">
        <v>50</v>
      </c>
      <c r="H2694" s="31" t="s">
        <v>51</v>
      </c>
      <c r="I2694" s="32">
        <f t="shared" si="7349"/>
        <v>0</v>
      </c>
      <c r="J2694" s="32">
        <f t="shared" si="7350"/>
        <v>0</v>
      </c>
      <c r="K2694" s="32">
        <f t="shared" si="7351"/>
        <v>0</v>
      </c>
      <c r="L2694" s="32">
        <f t="shared" si="7352"/>
        <v>0</v>
      </c>
      <c r="M2694" s="32">
        <f t="shared" si="7353"/>
        <v>0</v>
      </c>
      <c r="N2694" s="32">
        <f t="shared" si="7354"/>
        <v>0</v>
      </c>
      <c r="O2694" s="32">
        <f t="shared" si="7355"/>
        <v>0</v>
      </c>
      <c r="P2694" s="32">
        <f t="shared" si="7356"/>
        <v>0</v>
      </c>
      <c r="Q2694" s="32">
        <f t="shared" si="7357"/>
        <v>0</v>
      </c>
      <c r="R2694" s="32">
        <f t="shared" si="7358"/>
        <v>0</v>
      </c>
      <c r="S2694" s="32">
        <f t="shared" si="7359"/>
        <v>0</v>
      </c>
      <c r="T2694" s="32">
        <f t="shared" si="7360"/>
        <v>0</v>
      </c>
      <c r="U2694" s="32">
        <v>0</v>
      </c>
      <c r="V2694" s="32">
        <f t="shared" si="7299"/>
        <v>0</v>
      </c>
      <c r="W2694" s="32">
        <f t="shared" si="7361"/>
        <v>0</v>
      </c>
      <c r="X2694" s="32">
        <f t="shared" si="7362"/>
        <v>0</v>
      </c>
      <c r="Y2694" s="32">
        <f t="shared" si="7363"/>
        <v>0</v>
      </c>
      <c r="Z2694" s="32">
        <f t="shared" si="7364"/>
        <v>0</v>
      </c>
      <c r="AA2694" s="32">
        <f t="shared" si="7365"/>
        <v>0</v>
      </c>
      <c r="AB2694" s="32">
        <f t="shared" si="7366"/>
        <v>0</v>
      </c>
      <c r="AC2694" s="33">
        <f t="shared" si="7367"/>
        <v>0</v>
      </c>
      <c r="AD2694" s="33">
        <f t="shared" si="7368"/>
        <v>0</v>
      </c>
      <c r="AE2694" s="34" t="e">
        <f t="shared" si="7267"/>
        <v>#DIV/0!</v>
      </c>
      <c r="AF2694" s="35">
        <f t="shared" si="7369"/>
        <v>0</v>
      </c>
      <c r="AG2694" s="35">
        <f t="shared" si="7370"/>
        <v>0</v>
      </c>
      <c r="AH2694" s="36">
        <f t="shared" si="7371"/>
        <v>0</v>
      </c>
      <c r="AI2694" s="36">
        <f t="shared" si="7372"/>
        <v>0</v>
      </c>
      <c r="AJ2694" s="36">
        <f t="shared" si="7373"/>
        <v>0</v>
      </c>
      <c r="AK2694" s="36">
        <f t="shared" si="7374"/>
        <v>0</v>
      </c>
      <c r="AL2694" s="36">
        <f t="shared" si="7269"/>
        <v>0</v>
      </c>
      <c r="AM2694" s="36">
        <f t="shared" si="7270"/>
        <v>0</v>
      </c>
      <c r="AN2694" s="37" t="s">
        <v>35</v>
      </c>
    </row>
    <row r="2695" spans="2:40" ht="31.2" hidden="1" customHeight="1" x14ac:dyDescent="0.3">
      <c r="B2695" s="30" t="s">
        <v>849</v>
      </c>
      <c r="C2695" s="30" t="s">
        <v>104</v>
      </c>
      <c r="D2695" s="30" t="s">
        <v>106</v>
      </c>
      <c r="E2695" s="15" t="str">
        <f t="shared" si="7297"/>
        <v>0409</v>
      </c>
      <c r="F2695" s="30" t="s">
        <v>720</v>
      </c>
      <c r="G2695" s="30" t="s">
        <v>52</v>
      </c>
      <c r="H2695" s="31" t="s">
        <v>53</v>
      </c>
      <c r="I2695" s="32"/>
      <c r="J2695" s="32"/>
      <c r="K2695" s="32"/>
      <c r="L2695" s="32"/>
      <c r="M2695" s="32"/>
      <c r="N2695" s="32"/>
      <c r="O2695" s="32">
        <v>0</v>
      </c>
      <c r="P2695" s="32">
        <v>0</v>
      </c>
      <c r="Q2695" s="32">
        <v>0</v>
      </c>
      <c r="R2695" s="32">
        <v>0</v>
      </c>
      <c r="S2695" s="32">
        <v>0</v>
      </c>
      <c r="T2695" s="32">
        <v>0</v>
      </c>
      <c r="U2695" s="32">
        <v>0</v>
      </c>
      <c r="V2695" s="32">
        <f t="shared" si="7299"/>
        <v>0</v>
      </c>
      <c r="W2695" s="32"/>
      <c r="X2695" s="32"/>
      <c r="Y2695" s="32"/>
      <c r="Z2695" s="32"/>
      <c r="AA2695" s="32"/>
      <c r="AB2695" s="32">
        <v>0</v>
      </c>
      <c r="AC2695" s="33">
        <v>0</v>
      </c>
      <c r="AD2695" s="33">
        <v>0</v>
      </c>
      <c r="AE2695" s="34" t="e">
        <f t="shared" si="7267"/>
        <v>#DIV/0!</v>
      </c>
      <c r="AF2695" s="35">
        <v>0</v>
      </c>
      <c r="AG2695" s="35">
        <v>0</v>
      </c>
      <c r="AH2695" s="36">
        <v>0</v>
      </c>
      <c r="AI2695" s="36">
        <v>0</v>
      </c>
      <c r="AJ2695" s="36">
        <v>0</v>
      </c>
      <c r="AK2695" s="36">
        <v>0</v>
      </c>
      <c r="AL2695" s="36">
        <f t="shared" si="7269"/>
        <v>0</v>
      </c>
      <c r="AM2695" s="36">
        <f t="shared" si="7270"/>
        <v>0</v>
      </c>
      <c r="AN2695" s="37" t="s">
        <v>35</v>
      </c>
    </row>
    <row r="2696" spans="2:40" ht="31.2" hidden="1" customHeight="1" x14ac:dyDescent="0.3">
      <c r="B2696" s="30" t="s">
        <v>849</v>
      </c>
      <c r="C2696" s="30" t="s">
        <v>104</v>
      </c>
      <c r="D2696" s="30" t="s">
        <v>106</v>
      </c>
      <c r="E2696" s="15" t="str">
        <f t="shared" si="7297"/>
        <v>0409</v>
      </c>
      <c r="F2696" s="30" t="s">
        <v>839</v>
      </c>
      <c r="G2696" s="30"/>
      <c r="H2696" s="31" t="s">
        <v>840</v>
      </c>
      <c r="I2696" s="32">
        <f t="shared" si="7349"/>
        <v>0</v>
      </c>
      <c r="J2696" s="32">
        <f t="shared" si="7350"/>
        <v>0</v>
      </c>
      <c r="K2696" s="32">
        <f t="shared" si="7351"/>
        <v>0</v>
      </c>
      <c r="L2696" s="32">
        <f t="shared" si="7352"/>
        <v>0</v>
      </c>
      <c r="M2696" s="32">
        <f t="shared" si="7353"/>
        <v>0</v>
      </c>
      <c r="N2696" s="32">
        <f t="shared" si="7354"/>
        <v>0</v>
      </c>
      <c r="O2696" s="32">
        <f t="shared" si="7355"/>
        <v>0</v>
      </c>
      <c r="P2696" s="32">
        <f t="shared" si="7356"/>
        <v>0</v>
      </c>
      <c r="Q2696" s="32">
        <f t="shared" si="7357"/>
        <v>0</v>
      </c>
      <c r="R2696" s="32">
        <f t="shared" si="7358"/>
        <v>0</v>
      </c>
      <c r="S2696" s="32">
        <f t="shared" si="7359"/>
        <v>0</v>
      </c>
      <c r="T2696" s="32">
        <f t="shared" si="7360"/>
        <v>0</v>
      </c>
      <c r="U2696" s="32">
        <v>0</v>
      </c>
      <c r="V2696" s="32">
        <f t="shared" si="7299"/>
        <v>0</v>
      </c>
      <c r="W2696" s="32">
        <f t="shared" si="7361"/>
        <v>0</v>
      </c>
      <c r="X2696" s="32">
        <f t="shared" si="7362"/>
        <v>0</v>
      </c>
      <c r="Y2696" s="32">
        <f t="shared" si="7363"/>
        <v>0</v>
      </c>
      <c r="Z2696" s="32">
        <f t="shared" si="7364"/>
        <v>0</v>
      </c>
      <c r="AA2696" s="32">
        <f t="shared" si="7365"/>
        <v>0</v>
      </c>
      <c r="AB2696" s="32">
        <f t="shared" si="7366"/>
        <v>0</v>
      </c>
      <c r="AC2696" s="33">
        <f t="shared" si="7367"/>
        <v>0</v>
      </c>
      <c r="AD2696" s="33">
        <f t="shared" si="7368"/>
        <v>0</v>
      </c>
      <c r="AE2696" s="34" t="e">
        <f t="shared" si="7267"/>
        <v>#DIV/0!</v>
      </c>
      <c r="AF2696" s="35">
        <f t="shared" si="7369"/>
        <v>0</v>
      </c>
      <c r="AG2696" s="35">
        <f t="shared" si="7370"/>
        <v>0</v>
      </c>
      <c r="AH2696" s="36">
        <f t="shared" si="7371"/>
        <v>0</v>
      </c>
      <c r="AI2696" s="36">
        <f t="shared" si="7372"/>
        <v>0</v>
      </c>
      <c r="AJ2696" s="36">
        <f t="shared" si="7373"/>
        <v>0</v>
      </c>
      <c r="AK2696" s="36">
        <f t="shared" si="7374"/>
        <v>0</v>
      </c>
      <c r="AL2696" s="36">
        <f t="shared" si="7269"/>
        <v>0</v>
      </c>
      <c r="AM2696" s="36">
        <f t="shared" si="7270"/>
        <v>0</v>
      </c>
      <c r="AN2696" s="37" t="s">
        <v>35</v>
      </c>
    </row>
    <row r="2697" spans="2:40" ht="124.8" hidden="1" customHeight="1" x14ac:dyDescent="0.3">
      <c r="B2697" s="30" t="s">
        <v>849</v>
      </c>
      <c r="C2697" s="30" t="s">
        <v>104</v>
      </c>
      <c r="D2697" s="30" t="s">
        <v>106</v>
      </c>
      <c r="E2697" s="15" t="str">
        <f t="shared" si="7297"/>
        <v>0409</v>
      </c>
      <c r="F2697" s="30" t="s">
        <v>841</v>
      </c>
      <c r="G2697" s="30"/>
      <c r="H2697" s="31" t="s">
        <v>842</v>
      </c>
      <c r="I2697" s="32">
        <f t="shared" si="7349"/>
        <v>0</v>
      </c>
      <c r="J2697" s="32">
        <f t="shared" si="7350"/>
        <v>0</v>
      </c>
      <c r="K2697" s="32">
        <f t="shared" si="7351"/>
        <v>0</v>
      </c>
      <c r="L2697" s="32">
        <f t="shared" si="7352"/>
        <v>0</v>
      </c>
      <c r="M2697" s="32">
        <f t="shared" si="7353"/>
        <v>0</v>
      </c>
      <c r="N2697" s="32">
        <f t="shared" si="7354"/>
        <v>0</v>
      </c>
      <c r="O2697" s="32">
        <f t="shared" si="7355"/>
        <v>0</v>
      </c>
      <c r="P2697" s="32">
        <f t="shared" si="7356"/>
        <v>0</v>
      </c>
      <c r="Q2697" s="32">
        <f t="shared" si="7357"/>
        <v>0</v>
      </c>
      <c r="R2697" s="32">
        <f t="shared" si="7358"/>
        <v>0</v>
      </c>
      <c r="S2697" s="32">
        <f t="shared" si="7359"/>
        <v>0</v>
      </c>
      <c r="T2697" s="32">
        <f t="shared" si="7360"/>
        <v>0</v>
      </c>
      <c r="U2697" s="32">
        <v>0</v>
      </c>
      <c r="V2697" s="32">
        <f t="shared" si="7299"/>
        <v>0</v>
      </c>
      <c r="W2697" s="32">
        <f t="shared" si="7361"/>
        <v>0</v>
      </c>
      <c r="X2697" s="32">
        <f t="shared" si="7362"/>
        <v>0</v>
      </c>
      <c r="Y2697" s="32">
        <f t="shared" si="7363"/>
        <v>0</v>
      </c>
      <c r="Z2697" s="32">
        <f t="shared" si="7364"/>
        <v>0</v>
      </c>
      <c r="AA2697" s="32">
        <f t="shared" si="7365"/>
        <v>0</v>
      </c>
      <c r="AB2697" s="32">
        <f t="shared" si="7366"/>
        <v>0</v>
      </c>
      <c r="AC2697" s="33">
        <f t="shared" si="7367"/>
        <v>0</v>
      </c>
      <c r="AD2697" s="33">
        <f t="shared" si="7368"/>
        <v>0</v>
      </c>
      <c r="AE2697" s="34" t="e">
        <f t="shared" si="7267"/>
        <v>#DIV/0!</v>
      </c>
      <c r="AF2697" s="35">
        <f t="shared" si="7369"/>
        <v>0</v>
      </c>
      <c r="AG2697" s="35">
        <f t="shared" si="7370"/>
        <v>0</v>
      </c>
      <c r="AH2697" s="36">
        <f t="shared" si="7371"/>
        <v>0</v>
      </c>
      <c r="AI2697" s="36">
        <f t="shared" si="7372"/>
        <v>0</v>
      </c>
      <c r="AJ2697" s="36">
        <f t="shared" si="7373"/>
        <v>0</v>
      </c>
      <c r="AK2697" s="36">
        <f t="shared" si="7374"/>
        <v>0</v>
      </c>
      <c r="AL2697" s="36">
        <f t="shared" si="7269"/>
        <v>0</v>
      </c>
      <c r="AM2697" s="36">
        <f t="shared" si="7270"/>
        <v>0</v>
      </c>
      <c r="AN2697" s="37" t="s">
        <v>35</v>
      </c>
    </row>
    <row r="2698" spans="2:40" ht="31.2" hidden="1" customHeight="1" x14ac:dyDescent="0.3">
      <c r="B2698" s="30" t="s">
        <v>849</v>
      </c>
      <c r="C2698" s="30" t="s">
        <v>104</v>
      </c>
      <c r="D2698" s="30" t="s">
        <v>106</v>
      </c>
      <c r="E2698" s="15" t="str">
        <f t="shared" si="7297"/>
        <v>0409</v>
      </c>
      <c r="F2698" s="30" t="s">
        <v>841</v>
      </c>
      <c r="G2698" s="30" t="s">
        <v>50</v>
      </c>
      <c r="H2698" s="31" t="s">
        <v>51</v>
      </c>
      <c r="I2698" s="32">
        <f t="shared" si="7349"/>
        <v>0</v>
      </c>
      <c r="J2698" s="32">
        <f t="shared" si="7350"/>
        <v>0</v>
      </c>
      <c r="K2698" s="32">
        <f t="shared" si="7351"/>
        <v>0</v>
      </c>
      <c r="L2698" s="32">
        <f t="shared" si="7352"/>
        <v>0</v>
      </c>
      <c r="M2698" s="32">
        <f t="shared" si="7353"/>
        <v>0</v>
      </c>
      <c r="N2698" s="32">
        <f t="shared" si="7354"/>
        <v>0</v>
      </c>
      <c r="O2698" s="32">
        <f t="shared" si="7355"/>
        <v>0</v>
      </c>
      <c r="P2698" s="32">
        <f t="shared" si="7356"/>
        <v>0</v>
      </c>
      <c r="Q2698" s="32">
        <f t="shared" si="7357"/>
        <v>0</v>
      </c>
      <c r="R2698" s="32">
        <f t="shared" si="7358"/>
        <v>0</v>
      </c>
      <c r="S2698" s="32">
        <f t="shared" si="7359"/>
        <v>0</v>
      </c>
      <c r="T2698" s="32">
        <f t="shared" si="7360"/>
        <v>0</v>
      </c>
      <c r="U2698" s="32">
        <v>0</v>
      </c>
      <c r="V2698" s="32">
        <f t="shared" si="7299"/>
        <v>0</v>
      </c>
      <c r="W2698" s="32">
        <f t="shared" si="7361"/>
        <v>0</v>
      </c>
      <c r="X2698" s="32">
        <f t="shared" si="7362"/>
        <v>0</v>
      </c>
      <c r="Y2698" s="32">
        <f t="shared" si="7363"/>
        <v>0</v>
      </c>
      <c r="Z2698" s="32">
        <f t="shared" si="7364"/>
        <v>0</v>
      </c>
      <c r="AA2698" s="32">
        <f t="shared" si="7365"/>
        <v>0</v>
      </c>
      <c r="AB2698" s="32">
        <f t="shared" si="7366"/>
        <v>0</v>
      </c>
      <c r="AC2698" s="33">
        <f t="shared" si="7367"/>
        <v>0</v>
      </c>
      <c r="AD2698" s="33">
        <f t="shared" si="7368"/>
        <v>0</v>
      </c>
      <c r="AE2698" s="34" t="e">
        <f t="shared" si="7267"/>
        <v>#DIV/0!</v>
      </c>
      <c r="AF2698" s="35">
        <f t="shared" si="7369"/>
        <v>0</v>
      </c>
      <c r="AG2698" s="35">
        <f t="shared" si="7370"/>
        <v>0</v>
      </c>
      <c r="AH2698" s="36">
        <f t="shared" si="7371"/>
        <v>0</v>
      </c>
      <c r="AI2698" s="36">
        <f t="shared" si="7372"/>
        <v>0</v>
      </c>
      <c r="AJ2698" s="36">
        <f t="shared" si="7373"/>
        <v>0</v>
      </c>
      <c r="AK2698" s="36">
        <f t="shared" si="7374"/>
        <v>0</v>
      </c>
      <c r="AL2698" s="36">
        <f t="shared" si="7269"/>
        <v>0</v>
      </c>
      <c r="AM2698" s="36">
        <f t="shared" si="7270"/>
        <v>0</v>
      </c>
      <c r="AN2698" s="37" t="s">
        <v>35</v>
      </c>
    </row>
    <row r="2699" spans="2:40" ht="31.2" hidden="1" customHeight="1" x14ac:dyDescent="0.3">
      <c r="B2699" s="30" t="s">
        <v>849</v>
      </c>
      <c r="C2699" s="30" t="s">
        <v>104</v>
      </c>
      <c r="D2699" s="30" t="s">
        <v>106</v>
      </c>
      <c r="E2699" s="15" t="str">
        <f t="shared" si="7297"/>
        <v>0409</v>
      </c>
      <c r="F2699" s="30" t="s">
        <v>841</v>
      </c>
      <c r="G2699" s="30" t="s">
        <v>52</v>
      </c>
      <c r="H2699" s="31" t="s">
        <v>53</v>
      </c>
      <c r="I2699" s="32"/>
      <c r="J2699" s="32"/>
      <c r="K2699" s="32"/>
      <c r="L2699" s="32"/>
      <c r="M2699" s="32"/>
      <c r="N2699" s="32"/>
      <c r="O2699" s="32">
        <v>0</v>
      </c>
      <c r="P2699" s="32">
        <v>0</v>
      </c>
      <c r="Q2699" s="32">
        <v>0</v>
      </c>
      <c r="R2699" s="32">
        <v>0</v>
      </c>
      <c r="S2699" s="32">
        <v>0</v>
      </c>
      <c r="T2699" s="32">
        <v>0</v>
      </c>
      <c r="U2699" s="32">
        <v>0</v>
      </c>
      <c r="V2699" s="32">
        <f t="shared" si="7299"/>
        <v>0</v>
      </c>
      <c r="W2699" s="32"/>
      <c r="X2699" s="32"/>
      <c r="Y2699" s="32"/>
      <c r="Z2699" s="32"/>
      <c r="AA2699" s="32"/>
      <c r="AB2699" s="32">
        <v>0</v>
      </c>
      <c r="AC2699" s="33">
        <v>0</v>
      </c>
      <c r="AD2699" s="33">
        <v>0</v>
      </c>
      <c r="AE2699" s="34" t="e">
        <f t="shared" si="7267"/>
        <v>#DIV/0!</v>
      </c>
      <c r="AF2699" s="35">
        <v>0</v>
      </c>
      <c r="AG2699" s="35">
        <v>0</v>
      </c>
      <c r="AH2699" s="36">
        <v>0</v>
      </c>
      <c r="AI2699" s="36">
        <v>0</v>
      </c>
      <c r="AJ2699" s="36">
        <v>0</v>
      </c>
      <c r="AK2699" s="36">
        <v>0</v>
      </c>
      <c r="AL2699" s="36">
        <f t="shared" si="7269"/>
        <v>0</v>
      </c>
      <c r="AM2699" s="36">
        <f t="shared" si="7270"/>
        <v>0</v>
      </c>
      <c r="AN2699" s="37" t="s">
        <v>35</v>
      </c>
    </row>
    <row r="2700" spans="2:40" ht="46.8" hidden="1" customHeight="1" x14ac:dyDescent="0.3">
      <c r="B2700" s="30" t="s">
        <v>849</v>
      </c>
      <c r="C2700" s="30" t="s">
        <v>104</v>
      </c>
      <c r="D2700" s="30" t="s">
        <v>106</v>
      </c>
      <c r="E2700" s="15" t="str">
        <f t="shared" si="7297"/>
        <v>0409</v>
      </c>
      <c r="F2700" s="30" t="s">
        <v>726</v>
      </c>
      <c r="G2700" s="30"/>
      <c r="H2700" s="31" t="s">
        <v>727</v>
      </c>
      <c r="I2700" s="32">
        <f t="shared" si="7349"/>
        <v>0</v>
      </c>
      <c r="J2700" s="32">
        <f t="shared" si="7350"/>
        <v>0</v>
      </c>
      <c r="K2700" s="32">
        <f t="shared" si="7351"/>
        <v>0</v>
      </c>
      <c r="L2700" s="32">
        <f t="shared" si="7352"/>
        <v>0</v>
      </c>
      <c r="M2700" s="32">
        <f t="shared" si="7353"/>
        <v>0</v>
      </c>
      <c r="N2700" s="32">
        <f t="shared" si="7354"/>
        <v>0</v>
      </c>
      <c r="O2700" s="32">
        <f t="shared" si="7355"/>
        <v>0</v>
      </c>
      <c r="P2700" s="32">
        <f t="shared" si="7356"/>
        <v>0</v>
      </c>
      <c r="Q2700" s="32">
        <f t="shared" si="7357"/>
        <v>0</v>
      </c>
      <c r="R2700" s="32">
        <f t="shared" si="7358"/>
        <v>0</v>
      </c>
      <c r="S2700" s="32">
        <f t="shared" si="7359"/>
        <v>0</v>
      </c>
      <c r="T2700" s="32">
        <f t="shared" si="7360"/>
        <v>0</v>
      </c>
      <c r="U2700" s="32">
        <v>0</v>
      </c>
      <c r="V2700" s="32">
        <f t="shared" si="7299"/>
        <v>0</v>
      </c>
      <c r="W2700" s="32">
        <f t="shared" si="7361"/>
        <v>0</v>
      </c>
      <c r="X2700" s="32">
        <f t="shared" si="7362"/>
        <v>0</v>
      </c>
      <c r="Y2700" s="32">
        <f t="shared" si="7363"/>
        <v>0</v>
      </c>
      <c r="Z2700" s="32">
        <f t="shared" si="7364"/>
        <v>0</v>
      </c>
      <c r="AA2700" s="32">
        <f t="shared" si="7365"/>
        <v>0</v>
      </c>
      <c r="AB2700" s="32">
        <f t="shared" si="7366"/>
        <v>0</v>
      </c>
      <c r="AC2700" s="33">
        <f t="shared" si="7367"/>
        <v>0</v>
      </c>
      <c r="AD2700" s="33">
        <f t="shared" si="7368"/>
        <v>0</v>
      </c>
      <c r="AE2700" s="34" t="e">
        <f t="shared" si="7267"/>
        <v>#DIV/0!</v>
      </c>
      <c r="AF2700" s="35">
        <f t="shared" si="7369"/>
        <v>0</v>
      </c>
      <c r="AG2700" s="35">
        <f t="shared" si="7370"/>
        <v>0</v>
      </c>
      <c r="AH2700" s="36">
        <f t="shared" si="7371"/>
        <v>0</v>
      </c>
      <c r="AI2700" s="36">
        <f t="shared" si="7372"/>
        <v>0</v>
      </c>
      <c r="AJ2700" s="36">
        <f t="shared" si="7373"/>
        <v>0</v>
      </c>
      <c r="AK2700" s="36">
        <f t="shared" si="7374"/>
        <v>0</v>
      </c>
      <c r="AL2700" s="36">
        <f t="shared" si="7269"/>
        <v>0</v>
      </c>
      <c r="AM2700" s="36">
        <f t="shared" si="7270"/>
        <v>0</v>
      </c>
      <c r="AN2700" s="37" t="s">
        <v>35</v>
      </c>
    </row>
    <row r="2701" spans="2:40" ht="62.4" hidden="1" customHeight="1" x14ac:dyDescent="0.3">
      <c r="B2701" s="30" t="s">
        <v>849</v>
      </c>
      <c r="C2701" s="30" t="s">
        <v>104</v>
      </c>
      <c r="D2701" s="30" t="s">
        <v>106</v>
      </c>
      <c r="E2701" s="15" t="str">
        <f t="shared" si="7297"/>
        <v>0409</v>
      </c>
      <c r="F2701" s="30" t="s">
        <v>728</v>
      </c>
      <c r="G2701" s="30"/>
      <c r="H2701" s="31" t="s">
        <v>729</v>
      </c>
      <c r="I2701" s="32">
        <f t="shared" si="7349"/>
        <v>0</v>
      </c>
      <c r="J2701" s="32">
        <f t="shared" si="7350"/>
        <v>0</v>
      </c>
      <c r="K2701" s="32">
        <f t="shared" si="7351"/>
        <v>0</v>
      </c>
      <c r="L2701" s="32">
        <f t="shared" si="7352"/>
        <v>0</v>
      </c>
      <c r="M2701" s="32">
        <f t="shared" si="7353"/>
        <v>0</v>
      </c>
      <c r="N2701" s="32">
        <f t="shared" si="7354"/>
        <v>0</v>
      </c>
      <c r="O2701" s="32">
        <f t="shared" si="7355"/>
        <v>0</v>
      </c>
      <c r="P2701" s="32">
        <f t="shared" si="7356"/>
        <v>0</v>
      </c>
      <c r="Q2701" s="32">
        <f t="shared" si="7357"/>
        <v>0</v>
      </c>
      <c r="R2701" s="32">
        <f t="shared" si="7358"/>
        <v>0</v>
      </c>
      <c r="S2701" s="32">
        <f t="shared" si="7359"/>
        <v>0</v>
      </c>
      <c r="T2701" s="32">
        <f t="shared" si="7360"/>
        <v>0</v>
      </c>
      <c r="U2701" s="32">
        <v>0</v>
      </c>
      <c r="V2701" s="32">
        <f t="shared" si="7299"/>
        <v>0</v>
      </c>
      <c r="W2701" s="32">
        <f t="shared" si="7361"/>
        <v>0</v>
      </c>
      <c r="X2701" s="32">
        <f t="shared" si="7362"/>
        <v>0</v>
      </c>
      <c r="Y2701" s="32">
        <f t="shared" si="7363"/>
        <v>0</v>
      </c>
      <c r="Z2701" s="32">
        <f t="shared" si="7364"/>
        <v>0</v>
      </c>
      <c r="AA2701" s="32">
        <f t="shared" si="7365"/>
        <v>0</v>
      </c>
      <c r="AB2701" s="32">
        <f t="shared" si="7366"/>
        <v>0</v>
      </c>
      <c r="AC2701" s="33">
        <f t="shared" si="7367"/>
        <v>0</v>
      </c>
      <c r="AD2701" s="33">
        <f t="shared" si="7368"/>
        <v>0</v>
      </c>
      <c r="AE2701" s="34" t="e">
        <f t="shared" si="7267"/>
        <v>#DIV/0!</v>
      </c>
      <c r="AF2701" s="35">
        <f t="shared" si="7369"/>
        <v>0</v>
      </c>
      <c r="AG2701" s="35">
        <f t="shared" si="7370"/>
        <v>0</v>
      </c>
      <c r="AH2701" s="36">
        <f t="shared" si="7371"/>
        <v>0</v>
      </c>
      <c r="AI2701" s="36">
        <f t="shared" si="7372"/>
        <v>0</v>
      </c>
      <c r="AJ2701" s="36">
        <f t="shared" si="7373"/>
        <v>0</v>
      </c>
      <c r="AK2701" s="36">
        <f t="shared" si="7374"/>
        <v>0</v>
      </c>
      <c r="AL2701" s="36">
        <f t="shared" si="7269"/>
        <v>0</v>
      </c>
      <c r="AM2701" s="36">
        <f t="shared" si="7270"/>
        <v>0</v>
      </c>
      <c r="AN2701" s="37" t="s">
        <v>35</v>
      </c>
    </row>
    <row r="2702" spans="2:40" ht="46.8" hidden="1" customHeight="1" x14ac:dyDescent="0.3">
      <c r="B2702" s="30" t="s">
        <v>849</v>
      </c>
      <c r="C2702" s="30" t="s">
        <v>104</v>
      </c>
      <c r="D2702" s="30" t="s">
        <v>106</v>
      </c>
      <c r="E2702" s="15" t="str">
        <f t="shared" si="7297"/>
        <v>0409</v>
      </c>
      <c r="F2702" s="30" t="s">
        <v>730</v>
      </c>
      <c r="G2702" s="30"/>
      <c r="H2702" s="31" t="s">
        <v>731</v>
      </c>
      <c r="I2702" s="32">
        <f t="shared" si="7349"/>
        <v>0</v>
      </c>
      <c r="J2702" s="32">
        <f t="shared" si="7350"/>
        <v>0</v>
      </c>
      <c r="K2702" s="32">
        <f t="shared" si="7351"/>
        <v>0</v>
      </c>
      <c r="L2702" s="32">
        <f t="shared" si="7352"/>
        <v>0</v>
      </c>
      <c r="M2702" s="32">
        <f t="shared" si="7353"/>
        <v>0</v>
      </c>
      <c r="N2702" s="32">
        <f t="shared" si="7354"/>
        <v>0</v>
      </c>
      <c r="O2702" s="32">
        <f t="shared" si="7355"/>
        <v>0</v>
      </c>
      <c r="P2702" s="32">
        <f t="shared" si="7356"/>
        <v>0</v>
      </c>
      <c r="Q2702" s="32">
        <f t="shared" si="7357"/>
        <v>0</v>
      </c>
      <c r="R2702" s="32">
        <f t="shared" si="7358"/>
        <v>0</v>
      </c>
      <c r="S2702" s="32">
        <f t="shared" si="7359"/>
        <v>0</v>
      </c>
      <c r="T2702" s="32">
        <f t="shared" si="7360"/>
        <v>0</v>
      </c>
      <c r="U2702" s="32">
        <v>0</v>
      </c>
      <c r="V2702" s="32">
        <f t="shared" si="7299"/>
        <v>0</v>
      </c>
      <c r="W2702" s="32">
        <f t="shared" si="7361"/>
        <v>0</v>
      </c>
      <c r="X2702" s="32">
        <f t="shared" si="7362"/>
        <v>0</v>
      </c>
      <c r="Y2702" s="32">
        <f t="shared" si="7363"/>
        <v>0</v>
      </c>
      <c r="Z2702" s="32">
        <f t="shared" si="7364"/>
        <v>0</v>
      </c>
      <c r="AA2702" s="32">
        <f t="shared" si="7365"/>
        <v>0</v>
      </c>
      <c r="AB2702" s="32">
        <f t="shared" si="7366"/>
        <v>0</v>
      </c>
      <c r="AC2702" s="33">
        <f t="shared" si="7367"/>
        <v>0</v>
      </c>
      <c r="AD2702" s="33">
        <f t="shared" si="7368"/>
        <v>0</v>
      </c>
      <c r="AE2702" s="34" t="e">
        <f t="shared" si="7267"/>
        <v>#DIV/0!</v>
      </c>
      <c r="AF2702" s="35">
        <f t="shared" si="7369"/>
        <v>0</v>
      </c>
      <c r="AG2702" s="35">
        <f t="shared" si="7370"/>
        <v>0</v>
      </c>
      <c r="AH2702" s="36">
        <f t="shared" si="7371"/>
        <v>0</v>
      </c>
      <c r="AI2702" s="36">
        <f t="shared" si="7372"/>
        <v>0</v>
      </c>
      <c r="AJ2702" s="36">
        <f t="shared" si="7373"/>
        <v>0</v>
      </c>
      <c r="AK2702" s="36">
        <f t="shared" si="7374"/>
        <v>0</v>
      </c>
      <c r="AL2702" s="36">
        <f t="shared" si="7269"/>
        <v>0</v>
      </c>
      <c r="AM2702" s="36">
        <f t="shared" si="7270"/>
        <v>0</v>
      </c>
      <c r="AN2702" s="37" t="s">
        <v>35</v>
      </c>
    </row>
    <row r="2703" spans="2:40" ht="31.2" hidden="1" customHeight="1" x14ac:dyDescent="0.3">
      <c r="B2703" s="30" t="s">
        <v>849</v>
      </c>
      <c r="C2703" s="30" t="s">
        <v>104</v>
      </c>
      <c r="D2703" s="30" t="s">
        <v>106</v>
      </c>
      <c r="E2703" s="15" t="str">
        <f t="shared" si="7297"/>
        <v>0409</v>
      </c>
      <c r="F2703" s="30" t="s">
        <v>730</v>
      </c>
      <c r="G2703" s="30" t="s">
        <v>50</v>
      </c>
      <c r="H2703" s="31" t="s">
        <v>51</v>
      </c>
      <c r="I2703" s="32">
        <f t="shared" si="7349"/>
        <v>0</v>
      </c>
      <c r="J2703" s="32">
        <f t="shared" si="7350"/>
        <v>0</v>
      </c>
      <c r="K2703" s="32">
        <f t="shared" si="7351"/>
        <v>0</v>
      </c>
      <c r="L2703" s="32">
        <f t="shared" si="7352"/>
        <v>0</v>
      </c>
      <c r="M2703" s="32">
        <f t="shared" si="7353"/>
        <v>0</v>
      </c>
      <c r="N2703" s="32">
        <f t="shared" si="7354"/>
        <v>0</v>
      </c>
      <c r="O2703" s="32">
        <f t="shared" si="7355"/>
        <v>0</v>
      </c>
      <c r="P2703" s="32">
        <f t="shared" si="7356"/>
        <v>0</v>
      </c>
      <c r="Q2703" s="32">
        <f t="shared" si="7357"/>
        <v>0</v>
      </c>
      <c r="R2703" s="32">
        <f t="shared" si="7358"/>
        <v>0</v>
      </c>
      <c r="S2703" s="32">
        <f t="shared" si="7359"/>
        <v>0</v>
      </c>
      <c r="T2703" s="32">
        <f t="shared" si="7360"/>
        <v>0</v>
      </c>
      <c r="U2703" s="32">
        <v>0</v>
      </c>
      <c r="V2703" s="32">
        <f t="shared" si="7299"/>
        <v>0</v>
      </c>
      <c r="W2703" s="32">
        <f t="shared" si="7361"/>
        <v>0</v>
      </c>
      <c r="X2703" s="32">
        <f t="shared" si="7362"/>
        <v>0</v>
      </c>
      <c r="Y2703" s="32">
        <f t="shared" si="7363"/>
        <v>0</v>
      </c>
      <c r="Z2703" s="32">
        <f t="shared" si="7364"/>
        <v>0</v>
      </c>
      <c r="AA2703" s="32">
        <f t="shared" si="7365"/>
        <v>0</v>
      </c>
      <c r="AB2703" s="32">
        <f t="shared" si="7366"/>
        <v>0</v>
      </c>
      <c r="AC2703" s="33">
        <f t="shared" si="7367"/>
        <v>0</v>
      </c>
      <c r="AD2703" s="33">
        <f t="shared" si="7368"/>
        <v>0</v>
      </c>
      <c r="AE2703" s="34" t="e">
        <f t="shared" si="7267"/>
        <v>#DIV/0!</v>
      </c>
      <c r="AF2703" s="35">
        <f t="shared" si="7369"/>
        <v>0</v>
      </c>
      <c r="AG2703" s="35">
        <f t="shared" si="7370"/>
        <v>0</v>
      </c>
      <c r="AH2703" s="36">
        <f t="shared" si="7371"/>
        <v>0</v>
      </c>
      <c r="AI2703" s="36">
        <f t="shared" si="7372"/>
        <v>0</v>
      </c>
      <c r="AJ2703" s="36">
        <f t="shared" si="7373"/>
        <v>0</v>
      </c>
      <c r="AK2703" s="36">
        <f t="shared" si="7374"/>
        <v>0</v>
      </c>
      <c r="AL2703" s="36">
        <f t="shared" si="7269"/>
        <v>0</v>
      </c>
      <c r="AM2703" s="36">
        <f t="shared" si="7270"/>
        <v>0</v>
      </c>
      <c r="AN2703" s="37" t="s">
        <v>35</v>
      </c>
    </row>
    <row r="2704" spans="2:40" ht="31.2" hidden="1" customHeight="1" x14ac:dyDescent="0.3">
      <c r="B2704" s="30" t="s">
        <v>849</v>
      </c>
      <c r="C2704" s="30" t="s">
        <v>104</v>
      </c>
      <c r="D2704" s="30" t="s">
        <v>106</v>
      </c>
      <c r="E2704" s="15" t="str">
        <f t="shared" si="7297"/>
        <v>0409</v>
      </c>
      <c r="F2704" s="30" t="s">
        <v>730</v>
      </c>
      <c r="G2704" s="30" t="s">
        <v>52</v>
      </c>
      <c r="H2704" s="31" t="s">
        <v>53</v>
      </c>
      <c r="I2704" s="32"/>
      <c r="J2704" s="32"/>
      <c r="K2704" s="32"/>
      <c r="L2704" s="32"/>
      <c r="M2704" s="32"/>
      <c r="N2704" s="32"/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2">
        <v>0</v>
      </c>
      <c r="V2704" s="32">
        <f t="shared" si="7299"/>
        <v>0</v>
      </c>
      <c r="W2704" s="32"/>
      <c r="X2704" s="32"/>
      <c r="Y2704" s="32"/>
      <c r="Z2704" s="32"/>
      <c r="AA2704" s="32"/>
      <c r="AB2704" s="32">
        <v>0</v>
      </c>
      <c r="AC2704" s="33">
        <v>0</v>
      </c>
      <c r="AD2704" s="33">
        <v>0</v>
      </c>
      <c r="AE2704" s="34" t="e">
        <f t="shared" si="7267"/>
        <v>#DIV/0!</v>
      </c>
      <c r="AF2704" s="35">
        <v>0</v>
      </c>
      <c r="AG2704" s="35">
        <v>0</v>
      </c>
      <c r="AH2704" s="36">
        <v>0</v>
      </c>
      <c r="AI2704" s="36">
        <v>0</v>
      </c>
      <c r="AJ2704" s="36">
        <v>0</v>
      </c>
      <c r="AK2704" s="36">
        <v>0</v>
      </c>
      <c r="AL2704" s="36">
        <f t="shared" si="7269"/>
        <v>0</v>
      </c>
      <c r="AM2704" s="36">
        <f t="shared" si="7270"/>
        <v>0</v>
      </c>
      <c r="AN2704" s="37" t="s">
        <v>35</v>
      </c>
    </row>
    <row r="2705" spans="2:40" ht="31.2" hidden="1" customHeight="1" x14ac:dyDescent="0.3">
      <c r="B2705" s="30" t="s">
        <v>849</v>
      </c>
      <c r="C2705" s="30" t="s">
        <v>104</v>
      </c>
      <c r="D2705" s="30" t="s">
        <v>106</v>
      </c>
      <c r="E2705" s="15" t="str">
        <f t="shared" si="7297"/>
        <v>0409</v>
      </c>
      <c r="F2705" s="30" t="s">
        <v>116</v>
      </c>
      <c r="G2705" s="30"/>
      <c r="H2705" s="31" t="s">
        <v>117</v>
      </c>
      <c r="I2705" s="32">
        <f t="shared" si="7349"/>
        <v>0</v>
      </c>
      <c r="J2705" s="32">
        <f t="shared" si="7350"/>
        <v>0</v>
      </c>
      <c r="K2705" s="32">
        <f t="shared" si="7351"/>
        <v>0</v>
      </c>
      <c r="L2705" s="32">
        <f t="shared" si="7352"/>
        <v>0</v>
      </c>
      <c r="M2705" s="32">
        <f t="shared" si="7353"/>
        <v>0</v>
      </c>
      <c r="N2705" s="32">
        <f t="shared" si="7354"/>
        <v>0</v>
      </c>
      <c r="O2705" s="32">
        <f t="shared" si="7355"/>
        <v>0</v>
      </c>
      <c r="P2705" s="32">
        <f t="shared" si="7356"/>
        <v>0</v>
      </c>
      <c r="Q2705" s="32">
        <f t="shared" si="7357"/>
        <v>0</v>
      </c>
      <c r="R2705" s="32">
        <f t="shared" si="7358"/>
        <v>0</v>
      </c>
      <c r="S2705" s="32">
        <f t="shared" si="7359"/>
        <v>0</v>
      </c>
      <c r="T2705" s="32">
        <f t="shared" si="7360"/>
        <v>0</v>
      </c>
      <c r="U2705" s="32">
        <v>0</v>
      </c>
      <c r="V2705" s="32">
        <f t="shared" si="7299"/>
        <v>0</v>
      </c>
      <c r="W2705" s="32">
        <f t="shared" si="7361"/>
        <v>0</v>
      </c>
      <c r="X2705" s="32">
        <f t="shared" si="7362"/>
        <v>0</v>
      </c>
      <c r="Y2705" s="32">
        <f t="shared" si="7363"/>
        <v>0</v>
      </c>
      <c r="Z2705" s="32">
        <f t="shared" si="7364"/>
        <v>0</v>
      </c>
      <c r="AA2705" s="32">
        <f t="shared" si="7365"/>
        <v>0</v>
      </c>
      <c r="AB2705" s="32">
        <f t="shared" si="7366"/>
        <v>0</v>
      </c>
      <c r="AC2705" s="33">
        <f t="shared" si="7367"/>
        <v>0</v>
      </c>
      <c r="AD2705" s="33">
        <f t="shared" si="7368"/>
        <v>0</v>
      </c>
      <c r="AE2705" s="34" t="e">
        <f t="shared" si="7267"/>
        <v>#DIV/0!</v>
      </c>
      <c r="AF2705" s="35">
        <f t="shared" si="7369"/>
        <v>0</v>
      </c>
      <c r="AG2705" s="35">
        <f t="shared" si="7370"/>
        <v>0</v>
      </c>
      <c r="AH2705" s="36">
        <f t="shared" si="7371"/>
        <v>0</v>
      </c>
      <c r="AI2705" s="36">
        <f t="shared" si="7372"/>
        <v>0</v>
      </c>
      <c r="AJ2705" s="36">
        <f t="shared" si="7373"/>
        <v>0</v>
      </c>
      <c r="AK2705" s="36">
        <f t="shared" si="7374"/>
        <v>0</v>
      </c>
      <c r="AL2705" s="36">
        <f t="shared" si="7269"/>
        <v>0</v>
      </c>
      <c r="AM2705" s="36">
        <f t="shared" si="7270"/>
        <v>0</v>
      </c>
      <c r="AN2705" s="37" t="s">
        <v>35</v>
      </c>
    </row>
    <row r="2706" spans="2:40" ht="46.8" hidden="1" customHeight="1" x14ac:dyDescent="0.3">
      <c r="B2706" s="30" t="s">
        <v>849</v>
      </c>
      <c r="C2706" s="30" t="s">
        <v>104</v>
      </c>
      <c r="D2706" s="30" t="s">
        <v>106</v>
      </c>
      <c r="E2706" s="15" t="str">
        <f t="shared" si="7297"/>
        <v>0409</v>
      </c>
      <c r="F2706" s="30" t="s">
        <v>736</v>
      </c>
      <c r="G2706" s="30"/>
      <c r="H2706" s="31" t="s">
        <v>737</v>
      </c>
      <c r="I2706" s="32">
        <f t="shared" si="7349"/>
        <v>0</v>
      </c>
      <c r="J2706" s="32">
        <f t="shared" si="7350"/>
        <v>0</v>
      </c>
      <c r="K2706" s="32">
        <f t="shared" si="7351"/>
        <v>0</v>
      </c>
      <c r="L2706" s="32">
        <f t="shared" si="7352"/>
        <v>0</v>
      </c>
      <c r="M2706" s="32">
        <f t="shared" si="7353"/>
        <v>0</v>
      </c>
      <c r="N2706" s="32">
        <f t="shared" si="7354"/>
        <v>0</v>
      </c>
      <c r="O2706" s="32">
        <f t="shared" si="7355"/>
        <v>0</v>
      </c>
      <c r="P2706" s="32">
        <f t="shared" si="7356"/>
        <v>0</v>
      </c>
      <c r="Q2706" s="32">
        <f t="shared" si="7357"/>
        <v>0</v>
      </c>
      <c r="R2706" s="32">
        <f t="shared" si="7358"/>
        <v>0</v>
      </c>
      <c r="S2706" s="32">
        <f t="shared" si="7359"/>
        <v>0</v>
      </c>
      <c r="T2706" s="32">
        <f t="shared" si="7360"/>
        <v>0</v>
      </c>
      <c r="U2706" s="32">
        <v>0</v>
      </c>
      <c r="V2706" s="32">
        <f t="shared" si="7299"/>
        <v>0</v>
      </c>
      <c r="W2706" s="32">
        <f t="shared" si="7361"/>
        <v>0</v>
      </c>
      <c r="X2706" s="32">
        <f t="shared" si="7362"/>
        <v>0</v>
      </c>
      <c r="Y2706" s="32">
        <f t="shared" si="7363"/>
        <v>0</v>
      </c>
      <c r="Z2706" s="32">
        <f t="shared" si="7364"/>
        <v>0</v>
      </c>
      <c r="AA2706" s="32">
        <f t="shared" si="7365"/>
        <v>0</v>
      </c>
      <c r="AB2706" s="32">
        <f t="shared" si="7366"/>
        <v>0</v>
      </c>
      <c r="AC2706" s="33">
        <f t="shared" si="7367"/>
        <v>0</v>
      </c>
      <c r="AD2706" s="33">
        <f t="shared" si="7368"/>
        <v>0</v>
      </c>
      <c r="AE2706" s="34" t="e">
        <f t="shared" si="7267"/>
        <v>#DIV/0!</v>
      </c>
      <c r="AF2706" s="35">
        <f t="shared" si="7369"/>
        <v>0</v>
      </c>
      <c r="AG2706" s="35">
        <f t="shared" si="7370"/>
        <v>0</v>
      </c>
      <c r="AH2706" s="36">
        <f t="shared" si="7371"/>
        <v>0</v>
      </c>
      <c r="AI2706" s="36">
        <f t="shared" si="7372"/>
        <v>0</v>
      </c>
      <c r="AJ2706" s="36">
        <f t="shared" si="7373"/>
        <v>0</v>
      </c>
      <c r="AK2706" s="36">
        <f t="shared" si="7374"/>
        <v>0</v>
      </c>
      <c r="AL2706" s="36">
        <f t="shared" si="7269"/>
        <v>0</v>
      </c>
      <c r="AM2706" s="36">
        <f t="shared" si="7270"/>
        <v>0</v>
      </c>
      <c r="AN2706" s="37" t="s">
        <v>35</v>
      </c>
    </row>
    <row r="2707" spans="2:40" ht="62.4" hidden="1" customHeight="1" x14ac:dyDescent="0.3">
      <c r="B2707" s="30" t="s">
        <v>849</v>
      </c>
      <c r="C2707" s="30" t="s">
        <v>104</v>
      </c>
      <c r="D2707" s="30" t="s">
        <v>106</v>
      </c>
      <c r="E2707" s="15" t="str">
        <f t="shared" si="7297"/>
        <v>0409</v>
      </c>
      <c r="F2707" s="30" t="s">
        <v>738</v>
      </c>
      <c r="G2707" s="30"/>
      <c r="H2707" s="31" t="s">
        <v>739</v>
      </c>
      <c r="I2707" s="32">
        <f t="shared" si="7349"/>
        <v>0</v>
      </c>
      <c r="J2707" s="32">
        <f t="shared" si="7350"/>
        <v>0</v>
      </c>
      <c r="K2707" s="32">
        <f t="shared" si="7351"/>
        <v>0</v>
      </c>
      <c r="L2707" s="32">
        <f t="shared" si="7352"/>
        <v>0</v>
      </c>
      <c r="M2707" s="32">
        <f t="shared" si="7353"/>
        <v>0</v>
      </c>
      <c r="N2707" s="32">
        <f t="shared" si="7354"/>
        <v>0</v>
      </c>
      <c r="O2707" s="32">
        <f t="shared" si="7355"/>
        <v>0</v>
      </c>
      <c r="P2707" s="32">
        <f t="shared" si="7356"/>
        <v>0</v>
      </c>
      <c r="Q2707" s="32">
        <f t="shared" si="7357"/>
        <v>0</v>
      </c>
      <c r="R2707" s="32">
        <f t="shared" si="7358"/>
        <v>0</v>
      </c>
      <c r="S2707" s="32">
        <f t="shared" si="7359"/>
        <v>0</v>
      </c>
      <c r="T2707" s="32">
        <f t="shared" si="7360"/>
        <v>0</v>
      </c>
      <c r="U2707" s="32">
        <v>0</v>
      </c>
      <c r="V2707" s="32">
        <f t="shared" si="7299"/>
        <v>0</v>
      </c>
      <c r="W2707" s="32">
        <f t="shared" si="7361"/>
        <v>0</v>
      </c>
      <c r="X2707" s="32">
        <f t="shared" si="7362"/>
        <v>0</v>
      </c>
      <c r="Y2707" s="32">
        <f t="shared" si="7363"/>
        <v>0</v>
      </c>
      <c r="Z2707" s="32">
        <f t="shared" si="7364"/>
        <v>0</v>
      </c>
      <c r="AA2707" s="32">
        <f t="shared" si="7365"/>
        <v>0</v>
      </c>
      <c r="AB2707" s="32">
        <f t="shared" si="7366"/>
        <v>0</v>
      </c>
      <c r="AC2707" s="33">
        <f t="shared" si="7367"/>
        <v>0</v>
      </c>
      <c r="AD2707" s="33">
        <f t="shared" si="7368"/>
        <v>0</v>
      </c>
      <c r="AE2707" s="34" t="e">
        <f t="shared" si="7267"/>
        <v>#DIV/0!</v>
      </c>
      <c r="AF2707" s="35">
        <f t="shared" si="7369"/>
        <v>0</v>
      </c>
      <c r="AG2707" s="35">
        <f t="shared" si="7370"/>
        <v>0</v>
      </c>
      <c r="AH2707" s="36">
        <f t="shared" si="7371"/>
        <v>0</v>
      </c>
      <c r="AI2707" s="36">
        <f t="shared" si="7372"/>
        <v>0</v>
      </c>
      <c r="AJ2707" s="36">
        <f t="shared" si="7373"/>
        <v>0</v>
      </c>
      <c r="AK2707" s="36">
        <f t="shared" si="7374"/>
        <v>0</v>
      </c>
      <c r="AL2707" s="36">
        <f t="shared" si="7269"/>
        <v>0</v>
      </c>
      <c r="AM2707" s="36">
        <f t="shared" si="7270"/>
        <v>0</v>
      </c>
      <c r="AN2707" s="37" t="s">
        <v>35</v>
      </c>
    </row>
    <row r="2708" spans="2:40" ht="31.2" hidden="1" customHeight="1" x14ac:dyDescent="0.3">
      <c r="B2708" s="30" t="s">
        <v>849</v>
      </c>
      <c r="C2708" s="30" t="s">
        <v>104</v>
      </c>
      <c r="D2708" s="30" t="s">
        <v>106</v>
      </c>
      <c r="E2708" s="15" t="str">
        <f t="shared" si="7297"/>
        <v>0409</v>
      </c>
      <c r="F2708" s="30" t="s">
        <v>740</v>
      </c>
      <c r="G2708" s="30"/>
      <c r="H2708" s="31" t="s">
        <v>741</v>
      </c>
      <c r="I2708" s="32">
        <f t="shared" si="7349"/>
        <v>0</v>
      </c>
      <c r="J2708" s="32">
        <f t="shared" si="7350"/>
        <v>0</v>
      </c>
      <c r="K2708" s="32">
        <f t="shared" si="7351"/>
        <v>0</v>
      </c>
      <c r="L2708" s="32">
        <f t="shared" si="7352"/>
        <v>0</v>
      </c>
      <c r="M2708" s="32">
        <f t="shared" si="7353"/>
        <v>0</v>
      </c>
      <c r="N2708" s="32">
        <f t="shared" si="7354"/>
        <v>0</v>
      </c>
      <c r="O2708" s="32">
        <f t="shared" si="7355"/>
        <v>0</v>
      </c>
      <c r="P2708" s="32">
        <f t="shared" si="7356"/>
        <v>0</v>
      </c>
      <c r="Q2708" s="32">
        <f t="shared" si="7357"/>
        <v>0</v>
      </c>
      <c r="R2708" s="32">
        <f t="shared" si="7358"/>
        <v>0</v>
      </c>
      <c r="S2708" s="32">
        <f t="shared" si="7359"/>
        <v>0</v>
      </c>
      <c r="T2708" s="32">
        <f t="shared" si="7360"/>
        <v>0</v>
      </c>
      <c r="U2708" s="32">
        <v>0</v>
      </c>
      <c r="V2708" s="32">
        <f t="shared" si="7299"/>
        <v>0</v>
      </c>
      <c r="W2708" s="32">
        <f t="shared" si="7361"/>
        <v>0</v>
      </c>
      <c r="X2708" s="32">
        <f t="shared" si="7362"/>
        <v>0</v>
      </c>
      <c r="Y2708" s="32">
        <f t="shared" si="7363"/>
        <v>0</v>
      </c>
      <c r="Z2708" s="32">
        <f t="shared" si="7364"/>
        <v>0</v>
      </c>
      <c r="AA2708" s="32">
        <f t="shared" si="7365"/>
        <v>0</v>
      </c>
      <c r="AB2708" s="32">
        <f t="shared" si="7366"/>
        <v>0</v>
      </c>
      <c r="AC2708" s="33">
        <f t="shared" si="7367"/>
        <v>0</v>
      </c>
      <c r="AD2708" s="33">
        <f t="shared" si="7368"/>
        <v>0</v>
      </c>
      <c r="AE2708" s="34" t="e">
        <f t="shared" si="7267"/>
        <v>#DIV/0!</v>
      </c>
      <c r="AF2708" s="35">
        <f t="shared" si="7369"/>
        <v>0</v>
      </c>
      <c r="AG2708" s="35">
        <f t="shared" si="7370"/>
        <v>0</v>
      </c>
      <c r="AH2708" s="36">
        <f t="shared" si="7371"/>
        <v>0</v>
      </c>
      <c r="AI2708" s="36">
        <f t="shared" si="7372"/>
        <v>0</v>
      </c>
      <c r="AJ2708" s="36">
        <f t="shared" si="7373"/>
        <v>0</v>
      </c>
      <c r="AK2708" s="36">
        <f t="shared" si="7374"/>
        <v>0</v>
      </c>
      <c r="AL2708" s="36">
        <f t="shared" si="7269"/>
        <v>0</v>
      </c>
      <c r="AM2708" s="36">
        <f t="shared" si="7270"/>
        <v>0</v>
      </c>
      <c r="AN2708" s="37" t="s">
        <v>35</v>
      </c>
    </row>
    <row r="2709" spans="2:40" ht="31.2" hidden="1" customHeight="1" x14ac:dyDescent="0.3">
      <c r="B2709" s="30" t="s">
        <v>849</v>
      </c>
      <c r="C2709" s="30" t="s">
        <v>104</v>
      </c>
      <c r="D2709" s="30" t="s">
        <v>106</v>
      </c>
      <c r="E2709" s="15" t="str">
        <f t="shared" si="7297"/>
        <v>0409</v>
      </c>
      <c r="F2709" s="30" t="s">
        <v>740</v>
      </c>
      <c r="G2709" s="30" t="s">
        <v>50</v>
      </c>
      <c r="H2709" s="31" t="s">
        <v>51</v>
      </c>
      <c r="I2709" s="32">
        <f t="shared" si="7349"/>
        <v>0</v>
      </c>
      <c r="J2709" s="32">
        <f t="shared" si="7350"/>
        <v>0</v>
      </c>
      <c r="K2709" s="32">
        <f t="shared" si="7351"/>
        <v>0</v>
      </c>
      <c r="L2709" s="32">
        <f t="shared" si="7352"/>
        <v>0</v>
      </c>
      <c r="M2709" s="32">
        <f t="shared" si="7353"/>
        <v>0</v>
      </c>
      <c r="N2709" s="32">
        <f t="shared" si="7354"/>
        <v>0</v>
      </c>
      <c r="O2709" s="32">
        <f t="shared" si="7355"/>
        <v>0</v>
      </c>
      <c r="P2709" s="32">
        <f t="shared" si="7356"/>
        <v>0</v>
      </c>
      <c r="Q2709" s="32">
        <f t="shared" si="7357"/>
        <v>0</v>
      </c>
      <c r="R2709" s="32">
        <f t="shared" si="7358"/>
        <v>0</v>
      </c>
      <c r="S2709" s="32">
        <f t="shared" si="7359"/>
        <v>0</v>
      </c>
      <c r="T2709" s="32">
        <f t="shared" si="7360"/>
        <v>0</v>
      </c>
      <c r="U2709" s="32">
        <v>0</v>
      </c>
      <c r="V2709" s="32">
        <f t="shared" si="7299"/>
        <v>0</v>
      </c>
      <c r="W2709" s="32">
        <f t="shared" si="7361"/>
        <v>0</v>
      </c>
      <c r="X2709" s="32">
        <f t="shared" si="7362"/>
        <v>0</v>
      </c>
      <c r="Y2709" s="32">
        <f t="shared" si="7363"/>
        <v>0</v>
      </c>
      <c r="Z2709" s="32">
        <f t="shared" si="7364"/>
        <v>0</v>
      </c>
      <c r="AA2709" s="32">
        <f t="shared" si="7365"/>
        <v>0</v>
      </c>
      <c r="AB2709" s="32">
        <f t="shared" si="7366"/>
        <v>0</v>
      </c>
      <c r="AC2709" s="33">
        <f t="shared" si="7367"/>
        <v>0</v>
      </c>
      <c r="AD2709" s="33">
        <f t="shared" si="7368"/>
        <v>0</v>
      </c>
      <c r="AE2709" s="34" t="e">
        <f t="shared" si="7267"/>
        <v>#DIV/0!</v>
      </c>
      <c r="AF2709" s="35">
        <f t="shared" si="7369"/>
        <v>0</v>
      </c>
      <c r="AG2709" s="35">
        <f t="shared" si="7370"/>
        <v>0</v>
      </c>
      <c r="AH2709" s="36">
        <f t="shared" si="7371"/>
        <v>0</v>
      </c>
      <c r="AI2709" s="36">
        <f t="shared" si="7372"/>
        <v>0</v>
      </c>
      <c r="AJ2709" s="36">
        <f t="shared" si="7373"/>
        <v>0</v>
      </c>
      <c r="AK2709" s="36">
        <f t="shared" si="7374"/>
        <v>0</v>
      </c>
      <c r="AL2709" s="36">
        <f t="shared" si="7269"/>
        <v>0</v>
      </c>
      <c r="AM2709" s="36">
        <f t="shared" si="7270"/>
        <v>0</v>
      </c>
      <c r="AN2709" s="37" t="s">
        <v>35</v>
      </c>
    </row>
    <row r="2710" spans="2:40" ht="31.2" hidden="1" customHeight="1" x14ac:dyDescent="0.3">
      <c r="B2710" s="30" t="s">
        <v>849</v>
      </c>
      <c r="C2710" s="30" t="s">
        <v>104</v>
      </c>
      <c r="D2710" s="30" t="s">
        <v>106</v>
      </c>
      <c r="E2710" s="15" t="str">
        <f t="shared" si="7297"/>
        <v>0409</v>
      </c>
      <c r="F2710" s="30" t="s">
        <v>740</v>
      </c>
      <c r="G2710" s="30" t="s">
        <v>52</v>
      </c>
      <c r="H2710" s="31" t="s">
        <v>53</v>
      </c>
      <c r="I2710" s="32"/>
      <c r="J2710" s="32"/>
      <c r="K2710" s="32"/>
      <c r="L2710" s="32"/>
      <c r="M2710" s="32"/>
      <c r="N2710" s="32"/>
      <c r="O2710" s="32">
        <v>0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2">
        <v>0</v>
      </c>
      <c r="V2710" s="32">
        <f t="shared" si="7299"/>
        <v>0</v>
      </c>
      <c r="W2710" s="32"/>
      <c r="X2710" s="32"/>
      <c r="Y2710" s="32"/>
      <c r="Z2710" s="32"/>
      <c r="AA2710" s="32"/>
      <c r="AB2710" s="32">
        <v>0</v>
      </c>
      <c r="AC2710" s="33">
        <v>0</v>
      </c>
      <c r="AD2710" s="33">
        <v>0</v>
      </c>
      <c r="AE2710" s="34" t="e">
        <f t="shared" si="7267"/>
        <v>#DIV/0!</v>
      </c>
      <c r="AF2710" s="35">
        <v>0</v>
      </c>
      <c r="AG2710" s="35">
        <v>0</v>
      </c>
      <c r="AH2710" s="36">
        <v>0</v>
      </c>
      <c r="AI2710" s="36">
        <v>0</v>
      </c>
      <c r="AJ2710" s="36">
        <v>0</v>
      </c>
      <c r="AK2710" s="36">
        <v>0</v>
      </c>
      <c r="AL2710" s="36">
        <f t="shared" si="7269"/>
        <v>0</v>
      </c>
      <c r="AM2710" s="36">
        <f t="shared" si="7270"/>
        <v>0</v>
      </c>
      <c r="AN2710" s="37" t="s">
        <v>35</v>
      </c>
    </row>
    <row r="2711" spans="2:40" ht="46.8" hidden="1" customHeight="1" x14ac:dyDescent="0.3">
      <c r="B2711" s="30" t="s">
        <v>849</v>
      </c>
      <c r="C2711" s="30" t="s">
        <v>104</v>
      </c>
      <c r="D2711" s="30" t="s">
        <v>106</v>
      </c>
      <c r="E2711" s="15" t="str">
        <f t="shared" si="7297"/>
        <v>0409</v>
      </c>
      <c r="F2711" s="30" t="s">
        <v>742</v>
      </c>
      <c r="G2711" s="30"/>
      <c r="H2711" s="31" t="s">
        <v>743</v>
      </c>
      <c r="I2711" s="32">
        <f t="shared" si="7349"/>
        <v>0</v>
      </c>
      <c r="J2711" s="32">
        <f t="shared" si="7350"/>
        <v>0</v>
      </c>
      <c r="K2711" s="32">
        <f t="shared" si="7351"/>
        <v>0</v>
      </c>
      <c r="L2711" s="32">
        <f t="shared" si="7352"/>
        <v>0</v>
      </c>
      <c r="M2711" s="32">
        <f t="shared" si="7353"/>
        <v>0</v>
      </c>
      <c r="N2711" s="32">
        <f t="shared" si="7354"/>
        <v>0</v>
      </c>
      <c r="O2711" s="32">
        <f t="shared" si="7355"/>
        <v>0</v>
      </c>
      <c r="P2711" s="32">
        <f t="shared" si="7356"/>
        <v>0</v>
      </c>
      <c r="Q2711" s="32">
        <f t="shared" si="7357"/>
        <v>0</v>
      </c>
      <c r="R2711" s="32">
        <f t="shared" si="7358"/>
        <v>0</v>
      </c>
      <c r="S2711" s="32">
        <f t="shared" si="7359"/>
        <v>0</v>
      </c>
      <c r="T2711" s="32">
        <f t="shared" si="7360"/>
        <v>0</v>
      </c>
      <c r="U2711" s="32">
        <v>0</v>
      </c>
      <c r="V2711" s="32">
        <f t="shared" si="7299"/>
        <v>0</v>
      </c>
      <c r="W2711" s="32">
        <f t="shared" si="7361"/>
        <v>0</v>
      </c>
      <c r="X2711" s="32">
        <f t="shared" si="7362"/>
        <v>0</v>
      </c>
      <c r="Y2711" s="32">
        <f t="shared" si="7363"/>
        <v>0</v>
      </c>
      <c r="Z2711" s="32">
        <f t="shared" si="7364"/>
        <v>0</v>
      </c>
      <c r="AA2711" s="32">
        <f t="shared" si="7365"/>
        <v>0</v>
      </c>
      <c r="AB2711" s="32">
        <f t="shared" si="7366"/>
        <v>0</v>
      </c>
      <c r="AC2711" s="33">
        <f t="shared" si="7367"/>
        <v>0</v>
      </c>
      <c r="AD2711" s="33">
        <f t="shared" si="7368"/>
        <v>0</v>
      </c>
      <c r="AE2711" s="34" t="e">
        <f t="shared" si="7267"/>
        <v>#DIV/0!</v>
      </c>
      <c r="AF2711" s="35">
        <f t="shared" si="7369"/>
        <v>0</v>
      </c>
      <c r="AG2711" s="35">
        <f t="shared" si="7370"/>
        <v>0</v>
      </c>
      <c r="AH2711" s="36">
        <f t="shared" si="7371"/>
        <v>0</v>
      </c>
      <c r="AI2711" s="36">
        <f t="shared" si="7372"/>
        <v>0</v>
      </c>
      <c r="AJ2711" s="36">
        <f t="shared" si="7373"/>
        <v>0</v>
      </c>
      <c r="AK2711" s="36">
        <f t="shared" si="7374"/>
        <v>0</v>
      </c>
      <c r="AL2711" s="36">
        <f t="shared" si="7269"/>
        <v>0</v>
      </c>
      <c r="AM2711" s="36">
        <f t="shared" si="7270"/>
        <v>0</v>
      </c>
      <c r="AN2711" s="37" t="s">
        <v>35</v>
      </c>
    </row>
    <row r="2712" spans="2:40" ht="31.2" hidden="1" customHeight="1" x14ac:dyDescent="0.3">
      <c r="B2712" s="30" t="s">
        <v>849</v>
      </c>
      <c r="C2712" s="30" t="s">
        <v>104</v>
      </c>
      <c r="D2712" s="30" t="s">
        <v>106</v>
      </c>
      <c r="E2712" s="15" t="str">
        <f t="shared" si="7297"/>
        <v>0409</v>
      </c>
      <c r="F2712" s="30" t="s">
        <v>744</v>
      </c>
      <c r="G2712" s="30"/>
      <c r="H2712" s="31" t="s">
        <v>745</v>
      </c>
      <c r="I2712" s="32">
        <f t="shared" si="7349"/>
        <v>0</v>
      </c>
      <c r="J2712" s="32">
        <f t="shared" si="7350"/>
        <v>0</v>
      </c>
      <c r="K2712" s="32">
        <f t="shared" si="7351"/>
        <v>0</v>
      </c>
      <c r="L2712" s="32">
        <f t="shared" si="7352"/>
        <v>0</v>
      </c>
      <c r="M2712" s="32">
        <f t="shared" si="7353"/>
        <v>0</v>
      </c>
      <c r="N2712" s="32">
        <f t="shared" si="7354"/>
        <v>0</v>
      </c>
      <c r="O2712" s="32">
        <f t="shared" si="7355"/>
        <v>0</v>
      </c>
      <c r="P2712" s="32">
        <f t="shared" si="7356"/>
        <v>0</v>
      </c>
      <c r="Q2712" s="32">
        <f t="shared" si="7357"/>
        <v>0</v>
      </c>
      <c r="R2712" s="32">
        <f t="shared" si="7358"/>
        <v>0</v>
      </c>
      <c r="S2712" s="32">
        <f t="shared" si="7359"/>
        <v>0</v>
      </c>
      <c r="T2712" s="32">
        <f t="shared" si="7360"/>
        <v>0</v>
      </c>
      <c r="U2712" s="32">
        <v>0</v>
      </c>
      <c r="V2712" s="32">
        <f t="shared" si="7299"/>
        <v>0</v>
      </c>
      <c r="W2712" s="32">
        <f t="shared" si="7361"/>
        <v>0</v>
      </c>
      <c r="X2712" s="32">
        <f t="shared" si="7362"/>
        <v>0</v>
      </c>
      <c r="Y2712" s="32">
        <f t="shared" si="7363"/>
        <v>0</v>
      </c>
      <c r="Z2712" s="32">
        <f t="shared" si="7364"/>
        <v>0</v>
      </c>
      <c r="AA2712" s="32">
        <f t="shared" si="7365"/>
        <v>0</v>
      </c>
      <c r="AB2712" s="32">
        <f t="shared" si="7366"/>
        <v>0</v>
      </c>
      <c r="AC2712" s="33">
        <f t="shared" si="7367"/>
        <v>0</v>
      </c>
      <c r="AD2712" s="33">
        <f t="shared" si="7368"/>
        <v>0</v>
      </c>
      <c r="AE2712" s="34" t="e">
        <f t="shared" si="7267"/>
        <v>#DIV/0!</v>
      </c>
      <c r="AF2712" s="35">
        <f t="shared" si="7369"/>
        <v>0</v>
      </c>
      <c r="AG2712" s="35">
        <f t="shared" si="7370"/>
        <v>0</v>
      </c>
      <c r="AH2712" s="36">
        <f t="shared" si="7371"/>
        <v>0</v>
      </c>
      <c r="AI2712" s="36">
        <f t="shared" si="7372"/>
        <v>0</v>
      </c>
      <c r="AJ2712" s="36">
        <f t="shared" si="7373"/>
        <v>0</v>
      </c>
      <c r="AK2712" s="36">
        <f t="shared" si="7374"/>
        <v>0</v>
      </c>
      <c r="AL2712" s="36">
        <f t="shared" si="7269"/>
        <v>0</v>
      </c>
      <c r="AM2712" s="36">
        <f t="shared" si="7270"/>
        <v>0</v>
      </c>
      <c r="AN2712" s="37" t="s">
        <v>35</v>
      </c>
    </row>
    <row r="2713" spans="2:40" ht="31.2" hidden="1" customHeight="1" x14ac:dyDescent="0.3">
      <c r="B2713" s="30" t="s">
        <v>849</v>
      </c>
      <c r="C2713" s="30" t="s">
        <v>104</v>
      </c>
      <c r="D2713" s="30" t="s">
        <v>106</v>
      </c>
      <c r="E2713" s="15" t="str">
        <f t="shared" si="7297"/>
        <v>0409</v>
      </c>
      <c r="F2713" s="30" t="s">
        <v>746</v>
      </c>
      <c r="G2713" s="30"/>
      <c r="H2713" s="31" t="s">
        <v>747</v>
      </c>
      <c r="I2713" s="32">
        <f t="shared" si="7349"/>
        <v>0</v>
      </c>
      <c r="J2713" s="32">
        <f t="shared" si="7350"/>
        <v>0</v>
      </c>
      <c r="K2713" s="32">
        <f t="shared" si="7351"/>
        <v>0</v>
      </c>
      <c r="L2713" s="32">
        <f t="shared" si="7352"/>
        <v>0</v>
      </c>
      <c r="M2713" s="32">
        <f t="shared" si="7353"/>
        <v>0</v>
      </c>
      <c r="N2713" s="32">
        <f t="shared" si="7354"/>
        <v>0</v>
      </c>
      <c r="O2713" s="32">
        <f t="shared" si="7355"/>
        <v>0</v>
      </c>
      <c r="P2713" s="32">
        <f t="shared" si="7356"/>
        <v>0</v>
      </c>
      <c r="Q2713" s="32">
        <f t="shared" si="7357"/>
        <v>0</v>
      </c>
      <c r="R2713" s="32">
        <f t="shared" si="7358"/>
        <v>0</v>
      </c>
      <c r="S2713" s="32">
        <f t="shared" si="7359"/>
        <v>0</v>
      </c>
      <c r="T2713" s="32">
        <f t="shared" si="7360"/>
        <v>0</v>
      </c>
      <c r="U2713" s="32">
        <v>0</v>
      </c>
      <c r="V2713" s="32">
        <f t="shared" si="7299"/>
        <v>0</v>
      </c>
      <c r="W2713" s="32">
        <f t="shared" si="7361"/>
        <v>0</v>
      </c>
      <c r="X2713" s="32">
        <f t="shared" si="7362"/>
        <v>0</v>
      </c>
      <c r="Y2713" s="32">
        <f t="shared" si="7363"/>
        <v>0</v>
      </c>
      <c r="Z2713" s="32">
        <f t="shared" si="7364"/>
        <v>0</v>
      </c>
      <c r="AA2713" s="32">
        <f t="shared" si="7365"/>
        <v>0</v>
      </c>
      <c r="AB2713" s="32">
        <f t="shared" si="7366"/>
        <v>0</v>
      </c>
      <c r="AC2713" s="33">
        <f t="shared" si="7367"/>
        <v>0</v>
      </c>
      <c r="AD2713" s="33">
        <f t="shared" si="7368"/>
        <v>0</v>
      </c>
      <c r="AE2713" s="34" t="e">
        <f t="shared" si="7267"/>
        <v>#DIV/0!</v>
      </c>
      <c r="AF2713" s="35">
        <f t="shared" si="7369"/>
        <v>0</v>
      </c>
      <c r="AG2713" s="35">
        <f t="shared" si="7370"/>
        <v>0</v>
      </c>
      <c r="AH2713" s="36">
        <f t="shared" si="7371"/>
        <v>0</v>
      </c>
      <c r="AI2713" s="36">
        <f t="shared" si="7372"/>
        <v>0</v>
      </c>
      <c r="AJ2713" s="36">
        <f t="shared" si="7373"/>
        <v>0</v>
      </c>
      <c r="AK2713" s="36">
        <f t="shared" si="7374"/>
        <v>0</v>
      </c>
      <c r="AL2713" s="36">
        <f t="shared" si="7269"/>
        <v>0</v>
      </c>
      <c r="AM2713" s="36">
        <f t="shared" si="7270"/>
        <v>0</v>
      </c>
      <c r="AN2713" s="37" t="s">
        <v>35</v>
      </c>
    </row>
    <row r="2714" spans="2:40" ht="31.2" hidden="1" customHeight="1" x14ac:dyDescent="0.3">
      <c r="B2714" s="30" t="s">
        <v>849</v>
      </c>
      <c r="C2714" s="30" t="s">
        <v>104</v>
      </c>
      <c r="D2714" s="30" t="s">
        <v>106</v>
      </c>
      <c r="E2714" s="15" t="str">
        <f t="shared" si="7297"/>
        <v>0409</v>
      </c>
      <c r="F2714" s="30" t="s">
        <v>748</v>
      </c>
      <c r="G2714" s="30"/>
      <c r="H2714" s="31" t="s">
        <v>749</v>
      </c>
      <c r="I2714" s="32">
        <f t="shared" si="7349"/>
        <v>0</v>
      </c>
      <c r="J2714" s="32">
        <f t="shared" si="7350"/>
        <v>0</v>
      </c>
      <c r="K2714" s="32">
        <f t="shared" si="7351"/>
        <v>0</v>
      </c>
      <c r="L2714" s="32">
        <f t="shared" si="7352"/>
        <v>0</v>
      </c>
      <c r="M2714" s="32">
        <f t="shared" si="7353"/>
        <v>0</v>
      </c>
      <c r="N2714" s="32">
        <f t="shared" si="7354"/>
        <v>0</v>
      </c>
      <c r="O2714" s="32">
        <f t="shared" si="7355"/>
        <v>0</v>
      </c>
      <c r="P2714" s="32">
        <f t="shared" si="7356"/>
        <v>0</v>
      </c>
      <c r="Q2714" s="32">
        <f t="shared" si="7357"/>
        <v>0</v>
      </c>
      <c r="R2714" s="32">
        <f t="shared" si="7358"/>
        <v>0</v>
      </c>
      <c r="S2714" s="32">
        <f t="shared" si="7359"/>
        <v>0</v>
      </c>
      <c r="T2714" s="32">
        <f t="shared" si="7360"/>
        <v>0</v>
      </c>
      <c r="U2714" s="32">
        <v>0</v>
      </c>
      <c r="V2714" s="32">
        <f t="shared" si="7299"/>
        <v>0</v>
      </c>
      <c r="W2714" s="32">
        <f t="shared" si="7361"/>
        <v>0</v>
      </c>
      <c r="X2714" s="32">
        <f t="shared" si="7362"/>
        <v>0</v>
      </c>
      <c r="Y2714" s="32">
        <f t="shared" si="7363"/>
        <v>0</v>
      </c>
      <c r="Z2714" s="32">
        <f t="shared" si="7364"/>
        <v>0</v>
      </c>
      <c r="AA2714" s="32">
        <f t="shared" si="7365"/>
        <v>0</v>
      </c>
      <c r="AB2714" s="32">
        <f t="shared" si="7366"/>
        <v>0</v>
      </c>
      <c r="AC2714" s="33">
        <f t="shared" si="7367"/>
        <v>0</v>
      </c>
      <c r="AD2714" s="33">
        <f t="shared" si="7368"/>
        <v>0</v>
      </c>
      <c r="AE2714" s="34" t="e">
        <f t="shared" si="7267"/>
        <v>#DIV/0!</v>
      </c>
      <c r="AF2714" s="35">
        <f t="shared" si="7369"/>
        <v>0</v>
      </c>
      <c r="AG2714" s="35">
        <f t="shared" si="7370"/>
        <v>0</v>
      </c>
      <c r="AH2714" s="36">
        <f t="shared" si="7371"/>
        <v>0</v>
      </c>
      <c r="AI2714" s="36">
        <f t="shared" si="7372"/>
        <v>0</v>
      </c>
      <c r="AJ2714" s="36">
        <f t="shared" si="7373"/>
        <v>0</v>
      </c>
      <c r="AK2714" s="36">
        <f t="shared" si="7374"/>
        <v>0</v>
      </c>
      <c r="AL2714" s="36">
        <f t="shared" si="7269"/>
        <v>0</v>
      </c>
      <c r="AM2714" s="36">
        <f t="shared" si="7270"/>
        <v>0</v>
      </c>
      <c r="AN2714" s="37" t="s">
        <v>35</v>
      </c>
    </row>
    <row r="2715" spans="2:40" ht="31.2" hidden="1" customHeight="1" x14ac:dyDescent="0.3">
      <c r="B2715" s="30" t="s">
        <v>849</v>
      </c>
      <c r="C2715" s="30" t="s">
        <v>104</v>
      </c>
      <c r="D2715" s="30" t="s">
        <v>106</v>
      </c>
      <c r="E2715" s="15" t="str">
        <f t="shared" si="7297"/>
        <v>0409</v>
      </c>
      <c r="F2715" s="30" t="s">
        <v>748</v>
      </c>
      <c r="G2715" s="30" t="s">
        <v>50</v>
      </c>
      <c r="H2715" s="31" t="s">
        <v>51</v>
      </c>
      <c r="I2715" s="32">
        <f t="shared" si="7349"/>
        <v>0</v>
      </c>
      <c r="J2715" s="32">
        <f t="shared" si="7350"/>
        <v>0</v>
      </c>
      <c r="K2715" s="32">
        <f t="shared" si="7351"/>
        <v>0</v>
      </c>
      <c r="L2715" s="32">
        <f t="shared" si="7352"/>
        <v>0</v>
      </c>
      <c r="M2715" s="32">
        <f t="shared" si="7353"/>
        <v>0</v>
      </c>
      <c r="N2715" s="32">
        <f t="shared" si="7354"/>
        <v>0</v>
      </c>
      <c r="O2715" s="32">
        <f t="shared" si="7355"/>
        <v>0</v>
      </c>
      <c r="P2715" s="32">
        <f t="shared" si="7356"/>
        <v>0</v>
      </c>
      <c r="Q2715" s="32">
        <f t="shared" si="7357"/>
        <v>0</v>
      </c>
      <c r="R2715" s="32">
        <f t="shared" si="7358"/>
        <v>0</v>
      </c>
      <c r="S2715" s="32">
        <f t="shared" si="7359"/>
        <v>0</v>
      </c>
      <c r="T2715" s="32">
        <f t="shared" si="7360"/>
        <v>0</v>
      </c>
      <c r="U2715" s="32">
        <v>0</v>
      </c>
      <c r="V2715" s="32">
        <f t="shared" si="7299"/>
        <v>0</v>
      </c>
      <c r="W2715" s="32">
        <f t="shared" si="7361"/>
        <v>0</v>
      </c>
      <c r="X2715" s="32">
        <f t="shared" si="7362"/>
        <v>0</v>
      </c>
      <c r="Y2715" s="32">
        <f t="shared" si="7363"/>
        <v>0</v>
      </c>
      <c r="Z2715" s="32">
        <f t="shared" si="7364"/>
        <v>0</v>
      </c>
      <c r="AA2715" s="32">
        <f t="shared" si="7365"/>
        <v>0</v>
      </c>
      <c r="AB2715" s="32">
        <f t="shared" si="7366"/>
        <v>0</v>
      </c>
      <c r="AC2715" s="33">
        <f t="shared" si="7367"/>
        <v>0</v>
      </c>
      <c r="AD2715" s="33">
        <f t="shared" si="7368"/>
        <v>0</v>
      </c>
      <c r="AE2715" s="34" t="e">
        <f t="shared" si="7267"/>
        <v>#DIV/0!</v>
      </c>
      <c r="AF2715" s="35">
        <f t="shared" si="7369"/>
        <v>0</v>
      </c>
      <c r="AG2715" s="35">
        <f t="shared" si="7370"/>
        <v>0</v>
      </c>
      <c r="AH2715" s="36">
        <f t="shared" si="7371"/>
        <v>0</v>
      </c>
      <c r="AI2715" s="36">
        <f t="shared" si="7372"/>
        <v>0</v>
      </c>
      <c r="AJ2715" s="36">
        <f t="shared" si="7373"/>
        <v>0</v>
      </c>
      <c r="AK2715" s="36">
        <f t="shared" si="7374"/>
        <v>0</v>
      </c>
      <c r="AL2715" s="36">
        <f t="shared" si="7269"/>
        <v>0</v>
      </c>
      <c r="AM2715" s="36">
        <f t="shared" si="7270"/>
        <v>0</v>
      </c>
      <c r="AN2715" s="37" t="s">
        <v>35</v>
      </c>
    </row>
    <row r="2716" spans="2:40" ht="31.2" hidden="1" customHeight="1" x14ac:dyDescent="0.3">
      <c r="B2716" s="30" t="s">
        <v>849</v>
      </c>
      <c r="C2716" s="30" t="s">
        <v>104</v>
      </c>
      <c r="D2716" s="30" t="s">
        <v>106</v>
      </c>
      <c r="E2716" s="15" t="str">
        <f t="shared" si="7297"/>
        <v>0409</v>
      </c>
      <c r="F2716" s="30" t="s">
        <v>748</v>
      </c>
      <c r="G2716" s="30" t="s">
        <v>52</v>
      </c>
      <c r="H2716" s="31" t="s">
        <v>53</v>
      </c>
      <c r="I2716" s="32"/>
      <c r="J2716" s="32"/>
      <c r="K2716" s="32"/>
      <c r="L2716" s="32"/>
      <c r="M2716" s="32"/>
      <c r="N2716" s="32"/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2">
        <v>0</v>
      </c>
      <c r="V2716" s="32">
        <f t="shared" si="7299"/>
        <v>0</v>
      </c>
      <c r="W2716" s="32"/>
      <c r="X2716" s="32"/>
      <c r="Y2716" s="32"/>
      <c r="Z2716" s="32"/>
      <c r="AA2716" s="32"/>
      <c r="AB2716" s="32">
        <v>0</v>
      </c>
      <c r="AC2716" s="33">
        <v>0</v>
      </c>
      <c r="AD2716" s="33">
        <v>0</v>
      </c>
      <c r="AE2716" s="34" t="e">
        <f t="shared" si="7267"/>
        <v>#DIV/0!</v>
      </c>
      <c r="AF2716" s="35">
        <v>0</v>
      </c>
      <c r="AG2716" s="35">
        <v>0</v>
      </c>
      <c r="AH2716" s="36">
        <v>0</v>
      </c>
      <c r="AI2716" s="36">
        <v>0</v>
      </c>
      <c r="AJ2716" s="36">
        <v>0</v>
      </c>
      <c r="AK2716" s="36">
        <v>0</v>
      </c>
      <c r="AL2716" s="36">
        <f t="shared" si="7269"/>
        <v>0</v>
      </c>
      <c r="AM2716" s="36">
        <f t="shared" si="7270"/>
        <v>0</v>
      </c>
      <c r="AN2716" s="37" t="s">
        <v>35</v>
      </c>
    </row>
    <row r="2717" spans="2:40" ht="31.2" x14ac:dyDescent="0.3">
      <c r="B2717" s="30" t="s">
        <v>849</v>
      </c>
      <c r="C2717" s="30" t="s">
        <v>104</v>
      </c>
      <c r="D2717" s="30" t="s">
        <v>106</v>
      </c>
      <c r="E2717" s="15" t="str">
        <f t="shared" si="7297"/>
        <v>0409</v>
      </c>
      <c r="F2717" s="30" t="s">
        <v>249</v>
      </c>
      <c r="G2717" s="30"/>
      <c r="H2717" s="31" t="s">
        <v>250</v>
      </c>
      <c r="I2717" s="32">
        <f t="shared" si="7349"/>
        <v>41695.599999999999</v>
      </c>
      <c r="J2717" s="32">
        <f t="shared" si="7350"/>
        <v>0</v>
      </c>
      <c r="K2717" s="32">
        <f t="shared" si="7351"/>
        <v>0</v>
      </c>
      <c r="L2717" s="32">
        <f t="shared" si="7352"/>
        <v>-18565.3</v>
      </c>
      <c r="M2717" s="32">
        <f t="shared" si="7353"/>
        <v>0</v>
      </c>
      <c r="N2717" s="32">
        <f t="shared" si="7354"/>
        <v>0</v>
      </c>
      <c r="O2717" s="32">
        <f t="shared" si="7355"/>
        <v>0</v>
      </c>
      <c r="P2717" s="32">
        <f t="shared" si="7356"/>
        <v>0</v>
      </c>
      <c r="Q2717" s="32">
        <f t="shared" si="7357"/>
        <v>0</v>
      </c>
      <c r="R2717" s="32">
        <f t="shared" si="7358"/>
        <v>0</v>
      </c>
      <c r="S2717" s="32">
        <f t="shared" si="7359"/>
        <v>0</v>
      </c>
      <c r="T2717" s="32">
        <f t="shared" si="7360"/>
        <v>0</v>
      </c>
      <c r="U2717" s="32">
        <v>0</v>
      </c>
      <c r="V2717" s="32">
        <f t="shared" si="7299"/>
        <v>23130.3</v>
      </c>
      <c r="W2717" s="32">
        <f t="shared" si="7361"/>
        <v>0</v>
      </c>
      <c r="X2717" s="32">
        <f t="shared" si="7362"/>
        <v>0</v>
      </c>
      <c r="Y2717" s="32">
        <f t="shared" si="7363"/>
        <v>0</v>
      </c>
      <c r="Z2717" s="32">
        <f t="shared" si="7364"/>
        <v>0</v>
      </c>
      <c r="AA2717" s="32">
        <f t="shared" si="7365"/>
        <v>0</v>
      </c>
      <c r="AB2717" s="32">
        <f t="shared" si="7366"/>
        <v>21317.528610000001</v>
      </c>
      <c r="AC2717" s="33">
        <f t="shared" si="7367"/>
        <v>29985.60067</v>
      </c>
      <c r="AD2717" s="33">
        <f t="shared" si="7368"/>
        <v>29903.504810000002</v>
      </c>
      <c r="AE2717" s="34">
        <f t="shared" si="7267"/>
        <v>99.726215722994894</v>
      </c>
      <c r="AF2717" s="32">
        <f t="shared" si="7369"/>
        <v>29985.60067</v>
      </c>
      <c r="AG2717" s="32">
        <f t="shared" si="7370"/>
        <v>0</v>
      </c>
      <c r="AH2717" s="32">
        <f t="shared" si="7371"/>
        <v>0</v>
      </c>
      <c r="AI2717" s="32">
        <f t="shared" si="7372"/>
        <v>0</v>
      </c>
      <c r="AJ2717" s="32">
        <f t="shared" si="7373"/>
        <v>0</v>
      </c>
      <c r="AK2717" s="32">
        <f t="shared" si="7374"/>
        <v>0</v>
      </c>
      <c r="AL2717" s="32">
        <f t="shared" si="7269"/>
        <v>29985.60067</v>
      </c>
      <c r="AM2717" s="32">
        <f t="shared" si="7270"/>
        <v>-6855.3006700000005</v>
      </c>
    </row>
    <row r="2718" spans="2:40" ht="46.8" x14ac:dyDescent="0.3">
      <c r="B2718" s="30" t="s">
        <v>849</v>
      </c>
      <c r="C2718" s="30" t="s">
        <v>104</v>
      </c>
      <c r="D2718" s="30" t="s">
        <v>106</v>
      </c>
      <c r="E2718" s="15" t="str">
        <f t="shared" si="7297"/>
        <v>0409</v>
      </c>
      <c r="F2718" s="30" t="s">
        <v>750</v>
      </c>
      <c r="G2718" s="30"/>
      <c r="H2718" s="31" t="s">
        <v>751</v>
      </c>
      <c r="I2718" s="32">
        <f t="shared" ref="I2718:N2718" si="7375">I2725</f>
        <v>41695.599999999999</v>
      </c>
      <c r="J2718" s="32">
        <f t="shared" si="7375"/>
        <v>0</v>
      </c>
      <c r="K2718" s="32">
        <f t="shared" si="7375"/>
        <v>0</v>
      </c>
      <c r="L2718" s="32">
        <f t="shared" si="7375"/>
        <v>-18565.3</v>
      </c>
      <c r="M2718" s="32">
        <f t="shared" si="7375"/>
        <v>0</v>
      </c>
      <c r="N2718" s="32">
        <f t="shared" si="7375"/>
        <v>0</v>
      </c>
      <c r="O2718" s="32">
        <f>O2725+O2719</f>
        <v>0</v>
      </c>
      <c r="P2718" s="32">
        <f>P2725</f>
        <v>0</v>
      </c>
      <c r="Q2718" s="32">
        <f>Q2725</f>
        <v>0</v>
      </c>
      <c r="R2718" s="32">
        <f>R2725</f>
        <v>0</v>
      </c>
      <c r="S2718" s="32">
        <f>S2725</f>
        <v>0</v>
      </c>
      <c r="T2718" s="32">
        <f>T2725</f>
        <v>0</v>
      </c>
      <c r="U2718" s="32">
        <v>0</v>
      </c>
      <c r="V2718" s="32">
        <f t="shared" si="7299"/>
        <v>23130.3</v>
      </c>
      <c r="W2718" s="32">
        <f>W2725</f>
        <v>0</v>
      </c>
      <c r="X2718" s="32">
        <f>X2725</f>
        <v>0</v>
      </c>
      <c r="Y2718" s="32">
        <f>Y2725</f>
        <v>0</v>
      </c>
      <c r="Z2718" s="32">
        <f>Z2725</f>
        <v>0</v>
      </c>
      <c r="AA2718" s="32">
        <f>AA2725</f>
        <v>0</v>
      </c>
      <c r="AB2718" s="32">
        <f>AB2725+AB2719</f>
        <v>21317.528610000001</v>
      </c>
      <c r="AC2718" s="33">
        <f>AC2725+AC2719</f>
        <v>29985.60067</v>
      </c>
      <c r="AD2718" s="33">
        <f>AD2725+AD2719</f>
        <v>29903.504810000002</v>
      </c>
      <c r="AE2718" s="34">
        <f t="shared" si="7267"/>
        <v>99.726215722994894</v>
      </c>
      <c r="AF2718" s="32">
        <f t="shared" ref="AF2718:AK2718" si="7376">AF2725+AF2719</f>
        <v>29985.60067</v>
      </c>
      <c r="AG2718" s="32">
        <f t="shared" si="7376"/>
        <v>0</v>
      </c>
      <c r="AH2718" s="32">
        <f t="shared" si="7376"/>
        <v>0</v>
      </c>
      <c r="AI2718" s="32">
        <f t="shared" si="7376"/>
        <v>0</v>
      </c>
      <c r="AJ2718" s="32">
        <f t="shared" si="7376"/>
        <v>0</v>
      </c>
      <c r="AK2718" s="32">
        <f t="shared" si="7376"/>
        <v>0</v>
      </c>
      <c r="AL2718" s="32">
        <f t="shared" si="7269"/>
        <v>29985.60067</v>
      </c>
      <c r="AM2718" s="32">
        <f t="shared" si="7270"/>
        <v>-6855.3006700000005</v>
      </c>
    </row>
    <row r="2719" spans="2:40" ht="31.2" x14ac:dyDescent="0.3">
      <c r="B2719" s="30" t="s">
        <v>849</v>
      </c>
      <c r="C2719" s="30" t="s">
        <v>104</v>
      </c>
      <c r="D2719" s="30" t="s">
        <v>106</v>
      </c>
      <c r="E2719" s="15" t="str">
        <f t="shared" si="7297"/>
        <v>0409</v>
      </c>
      <c r="F2719" s="30" t="s">
        <v>752</v>
      </c>
      <c r="G2719" s="30"/>
      <c r="H2719" s="31" t="s">
        <v>753</v>
      </c>
      <c r="I2719" s="32"/>
      <c r="J2719" s="32"/>
      <c r="K2719" s="32"/>
      <c r="L2719" s="32"/>
      <c r="M2719" s="32"/>
      <c r="N2719" s="32"/>
      <c r="O2719" s="32">
        <f>O2720</f>
        <v>0</v>
      </c>
      <c r="P2719" s="32"/>
      <c r="Q2719" s="32"/>
      <c r="R2719" s="32"/>
      <c r="S2719" s="32"/>
      <c r="T2719" s="32"/>
      <c r="U2719" s="32"/>
      <c r="V2719" s="32">
        <f t="shared" si="7299"/>
        <v>0</v>
      </c>
      <c r="W2719" s="32"/>
      <c r="X2719" s="32"/>
      <c r="Y2719" s="32"/>
      <c r="Z2719" s="32"/>
      <c r="AA2719" s="32"/>
      <c r="AB2719" s="32">
        <f>AB2720</f>
        <v>0</v>
      </c>
      <c r="AC2719" s="33">
        <f>AC2720</f>
        <v>7194.518</v>
      </c>
      <c r="AD2719" s="33">
        <f>AD2720</f>
        <v>7112.4222</v>
      </c>
      <c r="AE2719" s="34">
        <f t="shared" si="7267"/>
        <v>98.858911743635915</v>
      </c>
      <c r="AF2719" s="32">
        <f t="shared" ref="AF2719:AK2719" si="7377">AF2720</f>
        <v>7194.518</v>
      </c>
      <c r="AG2719" s="32">
        <f t="shared" si="7377"/>
        <v>0</v>
      </c>
      <c r="AH2719" s="32">
        <f t="shared" si="7377"/>
        <v>0</v>
      </c>
      <c r="AI2719" s="32">
        <f t="shared" si="7377"/>
        <v>0</v>
      </c>
      <c r="AJ2719" s="32">
        <f t="shared" si="7377"/>
        <v>0</v>
      </c>
      <c r="AK2719" s="32">
        <f t="shared" si="7377"/>
        <v>0</v>
      </c>
      <c r="AL2719" s="32">
        <f t="shared" si="7269"/>
        <v>7194.518</v>
      </c>
      <c r="AM2719" s="32">
        <f t="shared" si="7270"/>
        <v>-7194.518</v>
      </c>
    </row>
    <row r="2720" spans="2:40" ht="46.8" x14ac:dyDescent="0.3">
      <c r="B2720" s="30" t="s">
        <v>849</v>
      </c>
      <c r="C2720" s="30" t="s">
        <v>104</v>
      </c>
      <c r="D2720" s="30" t="s">
        <v>106</v>
      </c>
      <c r="E2720" s="15" t="str">
        <f t="shared" si="7297"/>
        <v>0409</v>
      </c>
      <c r="F2720" s="30" t="s">
        <v>754</v>
      </c>
      <c r="G2720" s="30"/>
      <c r="H2720" s="31" t="s">
        <v>755</v>
      </c>
      <c r="I2720" s="32"/>
      <c r="J2720" s="32"/>
      <c r="K2720" s="32"/>
      <c r="L2720" s="32"/>
      <c r="M2720" s="32"/>
      <c r="N2720" s="32"/>
      <c r="O2720" s="32">
        <f>O2721+O2723</f>
        <v>0</v>
      </c>
      <c r="P2720" s="32"/>
      <c r="Q2720" s="32"/>
      <c r="R2720" s="32"/>
      <c r="S2720" s="32"/>
      <c r="T2720" s="32"/>
      <c r="U2720" s="32"/>
      <c r="V2720" s="32">
        <f t="shared" si="7299"/>
        <v>0</v>
      </c>
      <c r="W2720" s="32"/>
      <c r="X2720" s="32"/>
      <c r="Y2720" s="32"/>
      <c r="Z2720" s="32"/>
      <c r="AA2720" s="32"/>
      <c r="AB2720" s="32">
        <f>AB2721+AB2723</f>
        <v>0</v>
      </c>
      <c r="AC2720" s="33">
        <f>AC2721+AC2723</f>
        <v>7194.518</v>
      </c>
      <c r="AD2720" s="33">
        <f>AD2721+AD2723</f>
        <v>7112.4222</v>
      </c>
      <c r="AE2720" s="34">
        <f t="shared" si="7267"/>
        <v>98.858911743635915</v>
      </c>
      <c r="AF2720" s="32">
        <f t="shared" ref="AF2720:AK2720" si="7378">AF2721+AF2723</f>
        <v>7194.518</v>
      </c>
      <c r="AG2720" s="32">
        <f t="shared" si="7378"/>
        <v>0</v>
      </c>
      <c r="AH2720" s="32">
        <f t="shared" si="7378"/>
        <v>0</v>
      </c>
      <c r="AI2720" s="32">
        <f t="shared" si="7378"/>
        <v>0</v>
      </c>
      <c r="AJ2720" s="32">
        <f t="shared" si="7378"/>
        <v>0</v>
      </c>
      <c r="AK2720" s="32">
        <f t="shared" si="7378"/>
        <v>0</v>
      </c>
      <c r="AL2720" s="32">
        <f t="shared" si="7269"/>
        <v>7194.518</v>
      </c>
      <c r="AM2720" s="32">
        <f t="shared" si="7270"/>
        <v>-7194.518</v>
      </c>
    </row>
    <row r="2721" spans="2:40" ht="31.2" x14ac:dyDescent="0.3">
      <c r="B2721" s="30" t="s">
        <v>849</v>
      </c>
      <c r="C2721" s="30" t="s">
        <v>104</v>
      </c>
      <c r="D2721" s="30" t="s">
        <v>106</v>
      </c>
      <c r="E2721" s="15" t="str">
        <f t="shared" si="7297"/>
        <v>0409</v>
      </c>
      <c r="F2721" s="30" t="s">
        <v>754</v>
      </c>
      <c r="G2721" s="30" t="s">
        <v>174</v>
      </c>
      <c r="H2721" s="31" t="s">
        <v>175</v>
      </c>
      <c r="I2721" s="32"/>
      <c r="J2721" s="32"/>
      <c r="K2721" s="32"/>
      <c r="L2721" s="32"/>
      <c r="M2721" s="32"/>
      <c r="N2721" s="32"/>
      <c r="O2721" s="32">
        <f>O2722</f>
        <v>0</v>
      </c>
      <c r="P2721" s="32"/>
      <c r="Q2721" s="32"/>
      <c r="R2721" s="32"/>
      <c r="S2721" s="32"/>
      <c r="T2721" s="32"/>
      <c r="U2721" s="32"/>
      <c r="V2721" s="32">
        <f t="shared" si="7299"/>
        <v>0</v>
      </c>
      <c r="W2721" s="32"/>
      <c r="X2721" s="32"/>
      <c r="Y2721" s="32"/>
      <c r="Z2721" s="32"/>
      <c r="AA2721" s="32"/>
      <c r="AB2721" s="32">
        <f>AB2722</f>
        <v>0</v>
      </c>
      <c r="AC2721" s="33">
        <f>AC2722</f>
        <v>3882.5534899999998</v>
      </c>
      <c r="AD2721" s="33">
        <f>AD2722</f>
        <v>3882.5534899999998</v>
      </c>
      <c r="AE2721" s="34">
        <f t="shared" si="7267"/>
        <v>100</v>
      </c>
      <c r="AF2721" s="32">
        <f t="shared" ref="AF2721:AK2721" si="7379">AF2722</f>
        <v>2408.9994900000002</v>
      </c>
      <c r="AG2721" s="32">
        <f t="shared" si="7379"/>
        <v>0</v>
      </c>
      <c r="AH2721" s="32">
        <f t="shared" si="7379"/>
        <v>0</v>
      </c>
      <c r="AI2721" s="32">
        <f t="shared" si="7379"/>
        <v>0</v>
      </c>
      <c r="AJ2721" s="32">
        <f t="shared" si="7379"/>
        <v>0</v>
      </c>
      <c r="AK2721" s="32">
        <f t="shared" si="7379"/>
        <v>0</v>
      </c>
      <c r="AL2721" s="32">
        <f t="shared" si="7269"/>
        <v>2408.9994900000002</v>
      </c>
      <c r="AM2721" s="32">
        <f t="shared" si="7270"/>
        <v>-2408.9994900000002</v>
      </c>
    </row>
    <row r="2722" spans="2:40" ht="62.4" x14ac:dyDescent="0.3">
      <c r="B2722" s="30" t="s">
        <v>849</v>
      </c>
      <c r="C2722" s="30" t="s">
        <v>104</v>
      </c>
      <c r="D2722" s="30" t="s">
        <v>106</v>
      </c>
      <c r="E2722" s="15" t="str">
        <f t="shared" si="7297"/>
        <v>0409</v>
      </c>
      <c r="F2722" s="30" t="s">
        <v>754</v>
      </c>
      <c r="G2722" s="30" t="s">
        <v>370</v>
      </c>
      <c r="H2722" s="31" t="s">
        <v>371</v>
      </c>
      <c r="I2722" s="32"/>
      <c r="J2722" s="32"/>
      <c r="K2722" s="32"/>
      <c r="L2722" s="32"/>
      <c r="M2722" s="32"/>
      <c r="N2722" s="32"/>
      <c r="O2722" s="32">
        <v>0</v>
      </c>
      <c r="P2722" s="32"/>
      <c r="Q2722" s="32"/>
      <c r="R2722" s="32"/>
      <c r="S2722" s="32"/>
      <c r="T2722" s="32"/>
      <c r="U2722" s="32"/>
      <c r="V2722" s="32">
        <f t="shared" si="7299"/>
        <v>0</v>
      </c>
      <c r="W2722" s="32"/>
      <c r="X2722" s="32"/>
      <c r="Y2722" s="32"/>
      <c r="Z2722" s="32"/>
      <c r="AA2722" s="32"/>
      <c r="AB2722" s="32">
        <v>0</v>
      </c>
      <c r="AC2722" s="33">
        <v>3882.5534899999998</v>
      </c>
      <c r="AD2722" s="33">
        <v>3882.5534899999998</v>
      </c>
      <c r="AE2722" s="34">
        <f t="shared" si="7267"/>
        <v>100</v>
      </c>
      <c r="AF2722" s="32">
        <v>2408.9994900000002</v>
      </c>
      <c r="AG2722" s="32">
        <v>0</v>
      </c>
      <c r="AH2722" s="32">
        <v>0</v>
      </c>
      <c r="AI2722" s="32">
        <v>0</v>
      </c>
      <c r="AJ2722" s="32">
        <v>0</v>
      </c>
      <c r="AK2722" s="32">
        <v>0</v>
      </c>
      <c r="AL2722" s="32">
        <f t="shared" si="7269"/>
        <v>2408.9994900000002</v>
      </c>
      <c r="AM2722" s="32">
        <f t="shared" si="7270"/>
        <v>-2408.9994900000002</v>
      </c>
    </row>
    <row r="2723" spans="2:40" x14ac:dyDescent="0.3">
      <c r="B2723" s="30" t="s">
        <v>849</v>
      </c>
      <c r="C2723" s="30" t="s">
        <v>104</v>
      </c>
      <c r="D2723" s="30" t="s">
        <v>106</v>
      </c>
      <c r="E2723" s="15" t="str">
        <f t="shared" si="7297"/>
        <v>0409</v>
      </c>
      <c r="F2723" s="30" t="s">
        <v>754</v>
      </c>
      <c r="G2723" s="30" t="s">
        <v>56</v>
      </c>
      <c r="H2723" s="31" t="s">
        <v>57</v>
      </c>
      <c r="I2723" s="32"/>
      <c r="J2723" s="32"/>
      <c r="K2723" s="32"/>
      <c r="L2723" s="32"/>
      <c r="M2723" s="32"/>
      <c r="N2723" s="32"/>
      <c r="O2723" s="32">
        <f>O2724</f>
        <v>0</v>
      </c>
      <c r="P2723" s="32"/>
      <c r="Q2723" s="32"/>
      <c r="R2723" s="32"/>
      <c r="S2723" s="32"/>
      <c r="T2723" s="32"/>
      <c r="U2723" s="32"/>
      <c r="V2723" s="32">
        <f t="shared" si="7299"/>
        <v>0</v>
      </c>
      <c r="W2723" s="32"/>
      <c r="X2723" s="32"/>
      <c r="Y2723" s="32"/>
      <c r="Z2723" s="32"/>
      <c r="AA2723" s="32"/>
      <c r="AB2723" s="32">
        <f>AB2724</f>
        <v>0</v>
      </c>
      <c r="AC2723" s="33">
        <f>AC2724</f>
        <v>3311.9645099999998</v>
      </c>
      <c r="AD2723" s="33">
        <f>AD2724</f>
        <v>3229.8687100000002</v>
      </c>
      <c r="AE2723" s="34">
        <f t="shared" si="7267"/>
        <v>97.521235515896294</v>
      </c>
      <c r="AF2723" s="32">
        <f t="shared" ref="AF2723:AK2723" si="7380">AF2724</f>
        <v>4785.5185099999999</v>
      </c>
      <c r="AG2723" s="32">
        <f t="shared" si="7380"/>
        <v>0</v>
      </c>
      <c r="AH2723" s="32">
        <f t="shared" si="7380"/>
        <v>0</v>
      </c>
      <c r="AI2723" s="32">
        <f t="shared" si="7380"/>
        <v>0</v>
      </c>
      <c r="AJ2723" s="32">
        <f t="shared" si="7380"/>
        <v>0</v>
      </c>
      <c r="AK2723" s="32">
        <f t="shared" si="7380"/>
        <v>0</v>
      </c>
      <c r="AL2723" s="32">
        <f t="shared" si="7269"/>
        <v>4785.5185099999999</v>
      </c>
      <c r="AM2723" s="32">
        <f t="shared" si="7270"/>
        <v>-4785.5185099999999</v>
      </c>
    </row>
    <row r="2724" spans="2:40" ht="62.4" x14ac:dyDescent="0.3">
      <c r="B2724" s="30" t="s">
        <v>849</v>
      </c>
      <c r="C2724" s="30" t="s">
        <v>104</v>
      </c>
      <c r="D2724" s="30" t="s">
        <v>106</v>
      </c>
      <c r="E2724" s="15" t="str">
        <f t="shared" si="7297"/>
        <v>0409</v>
      </c>
      <c r="F2724" s="30" t="s">
        <v>754</v>
      </c>
      <c r="G2724" s="30" t="s">
        <v>472</v>
      </c>
      <c r="H2724" s="31" t="s">
        <v>473</v>
      </c>
      <c r="I2724" s="32"/>
      <c r="J2724" s="32"/>
      <c r="K2724" s="32"/>
      <c r="L2724" s="32"/>
      <c r="M2724" s="32"/>
      <c r="N2724" s="32"/>
      <c r="O2724" s="32">
        <v>0</v>
      </c>
      <c r="P2724" s="32"/>
      <c r="Q2724" s="32"/>
      <c r="R2724" s="32"/>
      <c r="S2724" s="32"/>
      <c r="T2724" s="32"/>
      <c r="U2724" s="32"/>
      <c r="V2724" s="32">
        <f t="shared" si="7299"/>
        <v>0</v>
      </c>
      <c r="W2724" s="32"/>
      <c r="X2724" s="32"/>
      <c r="Y2724" s="32"/>
      <c r="Z2724" s="32"/>
      <c r="AA2724" s="32"/>
      <c r="AB2724" s="32">
        <v>0</v>
      </c>
      <c r="AC2724" s="33">
        <v>3311.9645099999998</v>
      </c>
      <c r="AD2724" s="33">
        <v>3229.8687100000002</v>
      </c>
      <c r="AE2724" s="34">
        <f t="shared" si="7267"/>
        <v>97.521235515896294</v>
      </c>
      <c r="AF2724" s="32">
        <v>4785.5185099999999</v>
      </c>
      <c r="AG2724" s="32">
        <v>0</v>
      </c>
      <c r="AH2724" s="32">
        <v>0</v>
      </c>
      <c r="AI2724" s="32">
        <v>0</v>
      </c>
      <c r="AJ2724" s="32">
        <v>0</v>
      </c>
      <c r="AK2724" s="32">
        <v>0</v>
      </c>
      <c r="AL2724" s="32">
        <f t="shared" si="7269"/>
        <v>4785.5185099999999</v>
      </c>
      <c r="AM2724" s="32">
        <f t="shared" si="7270"/>
        <v>-4785.5185099999999</v>
      </c>
    </row>
    <row r="2725" spans="2:40" ht="31.2" x14ac:dyDescent="0.3">
      <c r="B2725" s="30" t="s">
        <v>849</v>
      </c>
      <c r="C2725" s="30" t="s">
        <v>104</v>
      </c>
      <c r="D2725" s="30" t="s">
        <v>106</v>
      </c>
      <c r="E2725" s="15" t="str">
        <f t="shared" si="7297"/>
        <v>0409</v>
      </c>
      <c r="F2725" s="30" t="s">
        <v>756</v>
      </c>
      <c r="G2725" s="30"/>
      <c r="H2725" s="31" t="s">
        <v>757</v>
      </c>
      <c r="I2725" s="32">
        <f t="shared" si="7349"/>
        <v>41695.599999999999</v>
      </c>
      <c r="J2725" s="32">
        <f t="shared" si="7350"/>
        <v>0</v>
      </c>
      <c r="K2725" s="32">
        <f t="shared" si="7351"/>
        <v>0</v>
      </c>
      <c r="L2725" s="32">
        <f t="shared" si="7352"/>
        <v>-18565.3</v>
      </c>
      <c r="M2725" s="32">
        <f t="shared" si="7353"/>
        <v>0</v>
      </c>
      <c r="N2725" s="32">
        <f t="shared" si="7354"/>
        <v>0</v>
      </c>
      <c r="O2725" s="32">
        <f t="shared" ref="O2725:T2725" si="7381">O2726</f>
        <v>0</v>
      </c>
      <c r="P2725" s="32">
        <f t="shared" si="7381"/>
        <v>0</v>
      </c>
      <c r="Q2725" s="32">
        <f t="shared" si="7381"/>
        <v>0</v>
      </c>
      <c r="R2725" s="32">
        <f t="shared" si="7381"/>
        <v>0</v>
      </c>
      <c r="S2725" s="32">
        <f t="shared" si="7381"/>
        <v>0</v>
      </c>
      <c r="T2725" s="32">
        <f t="shared" si="7381"/>
        <v>0</v>
      </c>
      <c r="U2725" s="32">
        <v>0</v>
      </c>
      <c r="V2725" s="32">
        <f t="shared" si="7299"/>
        <v>23130.3</v>
      </c>
      <c r="W2725" s="32">
        <f t="shared" ref="W2725:AD2725" si="7382">W2726</f>
        <v>0</v>
      </c>
      <c r="X2725" s="32">
        <f t="shared" si="7382"/>
        <v>0</v>
      </c>
      <c r="Y2725" s="32">
        <f t="shared" si="7382"/>
        <v>0</v>
      </c>
      <c r="Z2725" s="32">
        <f t="shared" si="7382"/>
        <v>0</v>
      </c>
      <c r="AA2725" s="32">
        <f t="shared" si="7382"/>
        <v>0</v>
      </c>
      <c r="AB2725" s="32">
        <f t="shared" si="7382"/>
        <v>21317.528610000001</v>
      </c>
      <c r="AC2725" s="33">
        <f t="shared" si="7382"/>
        <v>22791.08267</v>
      </c>
      <c r="AD2725" s="33">
        <f t="shared" si="7382"/>
        <v>22791.082610000001</v>
      </c>
      <c r="AE2725" s="34">
        <f t="shared" si="7267"/>
        <v>99.999999736739142</v>
      </c>
      <c r="AF2725" s="32">
        <f t="shared" ref="AF2725:AK2725" si="7383">AF2726</f>
        <v>22791.08267</v>
      </c>
      <c r="AG2725" s="32">
        <f t="shared" si="7383"/>
        <v>0</v>
      </c>
      <c r="AH2725" s="32">
        <f t="shared" si="7383"/>
        <v>0</v>
      </c>
      <c r="AI2725" s="32">
        <f t="shared" si="7383"/>
        <v>0</v>
      </c>
      <c r="AJ2725" s="32">
        <f t="shared" si="7383"/>
        <v>0</v>
      </c>
      <c r="AK2725" s="32">
        <f t="shared" si="7383"/>
        <v>0</v>
      </c>
      <c r="AL2725" s="32">
        <f t="shared" si="7269"/>
        <v>22791.08267</v>
      </c>
      <c r="AM2725" s="32">
        <f t="shared" si="7270"/>
        <v>339.21732999999949</v>
      </c>
    </row>
    <row r="2726" spans="2:40" ht="31.2" x14ac:dyDescent="0.3">
      <c r="B2726" s="30" t="s">
        <v>849</v>
      </c>
      <c r="C2726" s="30" t="s">
        <v>104</v>
      </c>
      <c r="D2726" s="30" t="s">
        <v>106</v>
      </c>
      <c r="E2726" s="15" t="str">
        <f t="shared" si="7297"/>
        <v>0409</v>
      </c>
      <c r="F2726" s="30" t="s">
        <v>758</v>
      </c>
      <c r="G2726" s="30"/>
      <c r="H2726" s="31" t="s">
        <v>759</v>
      </c>
      <c r="I2726" s="32">
        <f t="shared" ref="I2726:T2726" si="7384">I2727+I2729</f>
        <v>41695.599999999999</v>
      </c>
      <c r="J2726" s="32">
        <f t="shared" si="7384"/>
        <v>0</v>
      </c>
      <c r="K2726" s="32">
        <f t="shared" si="7384"/>
        <v>0</v>
      </c>
      <c r="L2726" s="32">
        <f t="shared" si="7384"/>
        <v>-18565.3</v>
      </c>
      <c r="M2726" s="32">
        <f t="shared" si="7384"/>
        <v>0</v>
      </c>
      <c r="N2726" s="32">
        <f t="shared" si="7384"/>
        <v>0</v>
      </c>
      <c r="O2726" s="32">
        <f t="shared" si="7384"/>
        <v>0</v>
      </c>
      <c r="P2726" s="32">
        <f t="shared" si="7384"/>
        <v>0</v>
      </c>
      <c r="Q2726" s="32">
        <f t="shared" si="7384"/>
        <v>0</v>
      </c>
      <c r="R2726" s="32">
        <f t="shared" si="7384"/>
        <v>0</v>
      </c>
      <c r="S2726" s="32">
        <f t="shared" si="7384"/>
        <v>0</v>
      </c>
      <c r="T2726" s="32">
        <f t="shared" si="7384"/>
        <v>0</v>
      </c>
      <c r="U2726" s="32">
        <v>0</v>
      </c>
      <c r="V2726" s="32">
        <f t="shared" si="7299"/>
        <v>23130.3</v>
      </c>
      <c r="W2726" s="32">
        <f t="shared" ref="W2726:AD2726" si="7385">W2727+W2729</f>
        <v>0</v>
      </c>
      <c r="X2726" s="32">
        <f t="shared" si="7385"/>
        <v>0</v>
      </c>
      <c r="Y2726" s="32">
        <f t="shared" si="7385"/>
        <v>0</v>
      </c>
      <c r="Z2726" s="32">
        <f t="shared" si="7385"/>
        <v>0</v>
      </c>
      <c r="AA2726" s="32">
        <f t="shared" si="7385"/>
        <v>0</v>
      </c>
      <c r="AB2726" s="32">
        <f t="shared" si="7385"/>
        <v>21317.528610000001</v>
      </c>
      <c r="AC2726" s="33">
        <f t="shared" si="7385"/>
        <v>22791.08267</v>
      </c>
      <c r="AD2726" s="33">
        <f t="shared" si="7385"/>
        <v>22791.082610000001</v>
      </c>
      <c r="AE2726" s="34">
        <f t="shared" si="7267"/>
        <v>99.999999736739142</v>
      </c>
      <c r="AF2726" s="32">
        <f t="shared" ref="AF2726:AK2726" si="7386">AF2727+AF2729</f>
        <v>22791.08267</v>
      </c>
      <c r="AG2726" s="32">
        <f t="shared" si="7386"/>
        <v>0</v>
      </c>
      <c r="AH2726" s="32">
        <f t="shared" si="7386"/>
        <v>0</v>
      </c>
      <c r="AI2726" s="32">
        <f t="shared" si="7386"/>
        <v>0</v>
      </c>
      <c r="AJ2726" s="32">
        <f t="shared" si="7386"/>
        <v>0</v>
      </c>
      <c r="AK2726" s="32">
        <f t="shared" si="7386"/>
        <v>0</v>
      </c>
      <c r="AL2726" s="32">
        <f t="shared" si="7269"/>
        <v>22791.08267</v>
      </c>
      <c r="AM2726" s="32">
        <f t="shared" si="7270"/>
        <v>339.21732999999949</v>
      </c>
    </row>
    <row r="2727" spans="2:40" ht="31.2" x14ac:dyDescent="0.3">
      <c r="B2727" s="30" t="s">
        <v>849</v>
      </c>
      <c r="C2727" s="30" t="s">
        <v>104</v>
      </c>
      <c r="D2727" s="30" t="s">
        <v>106</v>
      </c>
      <c r="E2727" s="15" t="str">
        <f t="shared" si="7297"/>
        <v>0409</v>
      </c>
      <c r="F2727" s="30" t="s">
        <v>758</v>
      </c>
      <c r="G2727" s="30" t="s">
        <v>174</v>
      </c>
      <c r="H2727" s="31" t="s">
        <v>175</v>
      </c>
      <c r="I2727" s="32">
        <f t="shared" ref="I2727:T2727" si="7387">I2728</f>
        <v>0</v>
      </c>
      <c r="J2727" s="32">
        <f t="shared" si="7387"/>
        <v>0</v>
      </c>
      <c r="K2727" s="32">
        <f t="shared" si="7387"/>
        <v>0</v>
      </c>
      <c r="L2727" s="32">
        <f t="shared" si="7387"/>
        <v>0</v>
      </c>
      <c r="M2727" s="32">
        <f t="shared" si="7387"/>
        <v>0</v>
      </c>
      <c r="N2727" s="32">
        <f t="shared" si="7387"/>
        <v>0</v>
      </c>
      <c r="O2727" s="32">
        <f t="shared" si="7387"/>
        <v>0</v>
      </c>
      <c r="P2727" s="32">
        <f t="shared" si="7387"/>
        <v>0</v>
      </c>
      <c r="Q2727" s="32">
        <f t="shared" si="7387"/>
        <v>0</v>
      </c>
      <c r="R2727" s="32">
        <f t="shared" si="7387"/>
        <v>0</v>
      </c>
      <c r="S2727" s="32">
        <f t="shared" si="7387"/>
        <v>0</v>
      </c>
      <c r="T2727" s="32">
        <f t="shared" si="7387"/>
        <v>0</v>
      </c>
      <c r="U2727" s="32">
        <v>0</v>
      </c>
      <c r="V2727" s="32">
        <f t="shared" si="7299"/>
        <v>0</v>
      </c>
      <c r="W2727" s="32">
        <f t="shared" ref="W2727:AD2727" si="7388">W2728</f>
        <v>0</v>
      </c>
      <c r="X2727" s="32">
        <f t="shared" si="7388"/>
        <v>0</v>
      </c>
      <c r="Y2727" s="32">
        <f t="shared" si="7388"/>
        <v>0</v>
      </c>
      <c r="Z2727" s="32">
        <f t="shared" si="7388"/>
        <v>0</v>
      </c>
      <c r="AA2727" s="32">
        <f t="shared" si="7388"/>
        <v>0</v>
      </c>
      <c r="AB2727" s="32">
        <f t="shared" si="7388"/>
        <v>2220.9</v>
      </c>
      <c r="AC2727" s="33">
        <f t="shared" si="7388"/>
        <v>2220.9</v>
      </c>
      <c r="AD2727" s="33">
        <f t="shared" si="7388"/>
        <v>2220.9</v>
      </c>
      <c r="AE2727" s="34">
        <f t="shared" si="7267"/>
        <v>100</v>
      </c>
      <c r="AF2727" s="32">
        <f t="shared" ref="AF2727:AK2727" si="7389">AF2728</f>
        <v>3694.45406</v>
      </c>
      <c r="AG2727" s="32">
        <f t="shared" si="7389"/>
        <v>0</v>
      </c>
      <c r="AH2727" s="32">
        <f t="shared" si="7389"/>
        <v>0</v>
      </c>
      <c r="AI2727" s="32">
        <f t="shared" si="7389"/>
        <v>0</v>
      </c>
      <c r="AJ2727" s="32">
        <f t="shared" si="7389"/>
        <v>0</v>
      </c>
      <c r="AK2727" s="32">
        <f t="shared" si="7389"/>
        <v>0</v>
      </c>
      <c r="AL2727" s="32">
        <f t="shared" si="7269"/>
        <v>3694.45406</v>
      </c>
      <c r="AM2727" s="32">
        <f t="shared" si="7270"/>
        <v>-3694.45406</v>
      </c>
    </row>
    <row r="2728" spans="2:40" ht="62.4" x14ac:dyDescent="0.3">
      <c r="B2728" s="30" t="s">
        <v>849</v>
      </c>
      <c r="C2728" s="30" t="s">
        <v>104</v>
      </c>
      <c r="D2728" s="30" t="s">
        <v>106</v>
      </c>
      <c r="E2728" s="15" t="str">
        <f t="shared" si="7297"/>
        <v>0409</v>
      </c>
      <c r="F2728" s="30" t="s">
        <v>758</v>
      </c>
      <c r="G2728" s="30" t="s">
        <v>370</v>
      </c>
      <c r="H2728" s="31" t="s">
        <v>371</v>
      </c>
      <c r="I2728" s="32"/>
      <c r="J2728" s="32"/>
      <c r="K2728" s="32"/>
      <c r="L2728" s="32"/>
      <c r="M2728" s="32"/>
      <c r="N2728" s="32"/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0</v>
      </c>
      <c r="U2728" s="32">
        <v>0</v>
      </c>
      <c r="V2728" s="32">
        <f t="shared" si="7299"/>
        <v>0</v>
      </c>
      <c r="W2728" s="32"/>
      <c r="X2728" s="32"/>
      <c r="Y2728" s="32"/>
      <c r="Z2728" s="32"/>
      <c r="AA2728" s="32"/>
      <c r="AB2728" s="32">
        <v>2220.9</v>
      </c>
      <c r="AC2728" s="33">
        <v>2220.9</v>
      </c>
      <c r="AD2728" s="33">
        <v>2220.9</v>
      </c>
      <c r="AE2728" s="34">
        <f t="shared" si="7267"/>
        <v>100</v>
      </c>
      <c r="AF2728" s="32">
        <v>3694.45406</v>
      </c>
      <c r="AG2728" s="32">
        <v>0</v>
      </c>
      <c r="AH2728" s="32">
        <v>0</v>
      </c>
      <c r="AI2728" s="32">
        <v>0</v>
      </c>
      <c r="AJ2728" s="32">
        <v>0</v>
      </c>
      <c r="AK2728" s="32">
        <v>0</v>
      </c>
      <c r="AL2728" s="32">
        <f t="shared" si="7269"/>
        <v>3694.45406</v>
      </c>
      <c r="AM2728" s="32">
        <f t="shared" si="7270"/>
        <v>-3694.45406</v>
      </c>
      <c r="AN2728" s="12"/>
    </row>
    <row r="2729" spans="2:40" x14ac:dyDescent="0.3">
      <c r="B2729" s="30" t="s">
        <v>849</v>
      </c>
      <c r="C2729" s="30" t="s">
        <v>104</v>
      </c>
      <c r="D2729" s="30" t="s">
        <v>106</v>
      </c>
      <c r="E2729" s="15" t="str">
        <f t="shared" si="7297"/>
        <v>0409</v>
      </c>
      <c r="F2729" s="30" t="s">
        <v>758</v>
      </c>
      <c r="G2729" s="30" t="s">
        <v>56</v>
      </c>
      <c r="H2729" s="31" t="s">
        <v>57</v>
      </c>
      <c r="I2729" s="32">
        <f t="shared" ref="I2729:T2729" si="7390">I2730</f>
        <v>41695.599999999999</v>
      </c>
      <c r="J2729" s="32">
        <f t="shared" si="7390"/>
        <v>0</v>
      </c>
      <c r="K2729" s="32">
        <f t="shared" si="7390"/>
        <v>0</v>
      </c>
      <c r="L2729" s="32">
        <f t="shared" si="7390"/>
        <v>-18565.3</v>
      </c>
      <c r="M2729" s="32">
        <f t="shared" si="7390"/>
        <v>0</v>
      </c>
      <c r="N2729" s="32">
        <f t="shared" si="7390"/>
        <v>0</v>
      </c>
      <c r="O2729" s="32">
        <f t="shared" si="7390"/>
        <v>0</v>
      </c>
      <c r="P2729" s="32">
        <f t="shared" si="7390"/>
        <v>0</v>
      </c>
      <c r="Q2729" s="32">
        <f t="shared" si="7390"/>
        <v>0</v>
      </c>
      <c r="R2729" s="32">
        <f t="shared" si="7390"/>
        <v>0</v>
      </c>
      <c r="S2729" s="32">
        <f t="shared" si="7390"/>
        <v>0</v>
      </c>
      <c r="T2729" s="32">
        <f t="shared" si="7390"/>
        <v>0</v>
      </c>
      <c r="U2729" s="32">
        <v>0</v>
      </c>
      <c r="V2729" s="32">
        <f t="shared" si="7299"/>
        <v>23130.3</v>
      </c>
      <c r="W2729" s="32">
        <f t="shared" ref="W2729:AD2729" si="7391">W2730</f>
        <v>0</v>
      </c>
      <c r="X2729" s="32">
        <f t="shared" si="7391"/>
        <v>0</v>
      </c>
      <c r="Y2729" s="32">
        <f t="shared" si="7391"/>
        <v>0</v>
      </c>
      <c r="Z2729" s="32">
        <f t="shared" si="7391"/>
        <v>0</v>
      </c>
      <c r="AA2729" s="32">
        <f t="shared" si="7391"/>
        <v>0</v>
      </c>
      <c r="AB2729" s="32">
        <f t="shared" si="7391"/>
        <v>19096.62861</v>
      </c>
      <c r="AC2729" s="33">
        <f t="shared" si="7391"/>
        <v>20570.182669999998</v>
      </c>
      <c r="AD2729" s="33">
        <f t="shared" si="7391"/>
        <v>20570.18261</v>
      </c>
      <c r="AE2729" s="34">
        <f t="shared" si="7267"/>
        <v>99.999999708315684</v>
      </c>
      <c r="AF2729" s="32">
        <f t="shared" ref="AF2729:AK2729" si="7392">AF2730</f>
        <v>19096.62861</v>
      </c>
      <c r="AG2729" s="32">
        <f t="shared" si="7392"/>
        <v>0</v>
      </c>
      <c r="AH2729" s="32">
        <f t="shared" si="7392"/>
        <v>0</v>
      </c>
      <c r="AI2729" s="32">
        <f t="shared" si="7392"/>
        <v>0</v>
      </c>
      <c r="AJ2729" s="32">
        <f t="shared" si="7392"/>
        <v>0</v>
      </c>
      <c r="AK2729" s="32">
        <f t="shared" si="7392"/>
        <v>0</v>
      </c>
      <c r="AL2729" s="32">
        <f t="shared" si="7269"/>
        <v>19096.62861</v>
      </c>
      <c r="AM2729" s="32">
        <f t="shared" si="7270"/>
        <v>4033.6713899999995</v>
      </c>
    </row>
    <row r="2730" spans="2:40" ht="62.4" x14ac:dyDescent="0.3">
      <c r="B2730" s="30" t="s">
        <v>849</v>
      </c>
      <c r="C2730" s="30" t="s">
        <v>104</v>
      </c>
      <c r="D2730" s="30" t="s">
        <v>106</v>
      </c>
      <c r="E2730" s="15" t="str">
        <f t="shared" si="7297"/>
        <v>0409</v>
      </c>
      <c r="F2730" s="30" t="s">
        <v>758</v>
      </c>
      <c r="G2730" s="30" t="s">
        <v>472</v>
      </c>
      <c r="H2730" s="31" t="s">
        <v>473</v>
      </c>
      <c r="I2730" s="32">
        <v>41695.599999999999</v>
      </c>
      <c r="J2730" s="32"/>
      <c r="K2730" s="32"/>
      <c r="L2730" s="32">
        <v>-18565.3</v>
      </c>
      <c r="M2730" s="32"/>
      <c r="N2730" s="32"/>
      <c r="O2730" s="32">
        <v>0</v>
      </c>
      <c r="P2730" s="32">
        <v>0</v>
      </c>
      <c r="Q2730" s="32">
        <v>0</v>
      </c>
      <c r="R2730" s="32">
        <v>0</v>
      </c>
      <c r="S2730" s="32">
        <v>0</v>
      </c>
      <c r="T2730" s="32">
        <v>0</v>
      </c>
      <c r="U2730" s="32">
        <v>0</v>
      </c>
      <c r="V2730" s="32">
        <f t="shared" si="7299"/>
        <v>23130.3</v>
      </c>
      <c r="W2730" s="32"/>
      <c r="X2730" s="32"/>
      <c r="Y2730" s="32"/>
      <c r="Z2730" s="32"/>
      <c r="AA2730" s="32"/>
      <c r="AB2730" s="32">
        <v>19096.62861</v>
      </c>
      <c r="AC2730" s="33">
        <v>20570.182669999998</v>
      </c>
      <c r="AD2730" s="33">
        <v>20570.18261</v>
      </c>
      <c r="AE2730" s="34">
        <f t="shared" ref="AE2730:AE2793" si="7393">AD2730/AC2730*100</f>
        <v>99.999999708315684</v>
      </c>
      <c r="AF2730" s="32">
        <v>19096.62861</v>
      </c>
      <c r="AG2730" s="32">
        <v>0</v>
      </c>
      <c r="AH2730" s="32">
        <v>0</v>
      </c>
      <c r="AI2730" s="32">
        <v>0</v>
      </c>
      <c r="AJ2730" s="32">
        <v>0</v>
      </c>
      <c r="AK2730" s="32">
        <v>0</v>
      </c>
      <c r="AL2730" s="32">
        <f t="shared" ref="AL2730:AL2793" si="7394">AF2730+AH2730+AK2730+AI2730+AJ2730+AG2730</f>
        <v>19096.62861</v>
      </c>
      <c r="AM2730" s="32">
        <f t="shared" ref="AM2730:AM2793" si="7395">V2730-AL2730</f>
        <v>4033.6713899999995</v>
      </c>
      <c r="AN2730" s="12"/>
    </row>
    <row r="2731" spans="2:40" ht="31.2" x14ac:dyDescent="0.3">
      <c r="B2731" s="30" t="s">
        <v>849</v>
      </c>
      <c r="C2731" s="30" t="s">
        <v>104</v>
      </c>
      <c r="D2731" s="30" t="s">
        <v>106</v>
      </c>
      <c r="E2731" s="15" t="str">
        <f t="shared" si="7297"/>
        <v>0409</v>
      </c>
      <c r="F2731" s="30" t="s">
        <v>760</v>
      </c>
      <c r="G2731" s="30"/>
      <c r="H2731" s="31" t="s">
        <v>761</v>
      </c>
      <c r="I2731" s="32">
        <f t="shared" ref="I2731:I2733" si="7396">I2732</f>
        <v>14696.7</v>
      </c>
      <c r="J2731" s="32">
        <f t="shared" ref="J2731:J2733" si="7397">J2732</f>
        <v>14696.7</v>
      </c>
      <c r="K2731" s="32">
        <f t="shared" ref="K2731:K2733" si="7398">K2732</f>
        <v>14696.7</v>
      </c>
      <c r="L2731" s="32">
        <f t="shared" ref="L2731:L2733" si="7399">L2732</f>
        <v>0</v>
      </c>
      <c r="M2731" s="32">
        <f t="shared" ref="M2731:M2733" si="7400">M2732</f>
        <v>0</v>
      </c>
      <c r="N2731" s="32">
        <f t="shared" ref="N2731:N2733" si="7401">N2732</f>
        <v>0</v>
      </c>
      <c r="O2731" s="32">
        <f t="shared" ref="O2731:O2733" si="7402">O2732</f>
        <v>0</v>
      </c>
      <c r="P2731" s="32">
        <f t="shared" ref="P2731:P2733" si="7403">P2732</f>
        <v>0</v>
      </c>
      <c r="Q2731" s="32">
        <f t="shared" ref="Q2731:Q2733" si="7404">Q2732</f>
        <v>0</v>
      </c>
      <c r="R2731" s="32">
        <f t="shared" ref="R2731:R2733" si="7405">R2732</f>
        <v>0</v>
      </c>
      <c r="S2731" s="32">
        <f t="shared" ref="S2731:S2733" si="7406">S2732</f>
        <v>0</v>
      </c>
      <c r="T2731" s="32">
        <f t="shared" ref="T2731:T2733" si="7407">T2732</f>
        <v>0</v>
      </c>
      <c r="U2731" s="32">
        <v>0</v>
      </c>
      <c r="V2731" s="32">
        <f t="shared" si="7299"/>
        <v>14696.7</v>
      </c>
      <c r="W2731" s="32">
        <f t="shared" ref="W2731:W2733" si="7408">W2732</f>
        <v>0</v>
      </c>
      <c r="X2731" s="32">
        <f t="shared" ref="X2731:X2733" si="7409">X2732</f>
        <v>0</v>
      </c>
      <c r="Y2731" s="32">
        <f t="shared" ref="Y2731:Y2733" si="7410">Y2732</f>
        <v>0</v>
      </c>
      <c r="Z2731" s="32">
        <f t="shared" ref="Z2731:Z2733" si="7411">Z2732</f>
        <v>0</v>
      </c>
      <c r="AA2731" s="32">
        <f t="shared" ref="AA2731:AA2733" si="7412">AA2732</f>
        <v>0</v>
      </c>
      <c r="AB2731" s="32">
        <f t="shared" ref="AB2731:AB2733" si="7413">AB2732</f>
        <v>12499.58164</v>
      </c>
      <c r="AC2731" s="33">
        <f t="shared" ref="AC2731:AC2733" si="7414">AC2732</f>
        <v>16575.495770000001</v>
      </c>
      <c r="AD2731" s="33">
        <f t="shared" ref="AD2731:AD2733" si="7415">AD2732</f>
        <v>16575.495770000001</v>
      </c>
      <c r="AE2731" s="34">
        <f t="shared" si="7393"/>
        <v>100</v>
      </c>
      <c r="AF2731" s="32">
        <f t="shared" ref="AF2731:AF2733" si="7416">AF2732</f>
        <v>16829.84289</v>
      </c>
      <c r="AG2731" s="32">
        <f t="shared" ref="AG2731:AG2733" si="7417">AG2732</f>
        <v>0</v>
      </c>
      <c r="AH2731" s="32">
        <f t="shared" ref="AH2731:AH2733" si="7418">AH2732</f>
        <v>0</v>
      </c>
      <c r="AI2731" s="32">
        <f t="shared" ref="AI2731:AI2733" si="7419">AI2732</f>
        <v>0</v>
      </c>
      <c r="AJ2731" s="32">
        <f t="shared" ref="AJ2731:AJ2733" si="7420">AJ2732</f>
        <v>0</v>
      </c>
      <c r="AK2731" s="32">
        <f t="shared" ref="AK2731:AK2733" si="7421">AK2732</f>
        <v>0</v>
      </c>
      <c r="AL2731" s="32">
        <f t="shared" si="7394"/>
        <v>16829.84289</v>
      </c>
      <c r="AM2731" s="32">
        <f t="shared" si="7395"/>
        <v>-2133.1428899999992</v>
      </c>
    </row>
    <row r="2732" spans="2:40" ht="31.2" x14ac:dyDescent="0.3">
      <c r="B2732" s="30" t="s">
        <v>849</v>
      </c>
      <c r="C2732" s="30" t="s">
        <v>104</v>
      </c>
      <c r="D2732" s="30" t="s">
        <v>106</v>
      </c>
      <c r="E2732" s="15" t="str">
        <f t="shared" si="7297"/>
        <v>0409</v>
      </c>
      <c r="F2732" s="30" t="s">
        <v>762</v>
      </c>
      <c r="G2732" s="30"/>
      <c r="H2732" s="31" t="s">
        <v>763</v>
      </c>
      <c r="I2732" s="32">
        <f t="shared" si="7396"/>
        <v>14696.7</v>
      </c>
      <c r="J2732" s="32">
        <f t="shared" si="7397"/>
        <v>14696.7</v>
      </c>
      <c r="K2732" s="32">
        <f t="shared" si="7398"/>
        <v>14696.7</v>
      </c>
      <c r="L2732" s="32">
        <f t="shared" si="7399"/>
        <v>0</v>
      </c>
      <c r="M2732" s="32">
        <f t="shared" si="7400"/>
        <v>0</v>
      </c>
      <c r="N2732" s="32">
        <f t="shared" si="7401"/>
        <v>0</v>
      </c>
      <c r="O2732" s="32">
        <f t="shared" si="7402"/>
        <v>0</v>
      </c>
      <c r="P2732" s="32">
        <f t="shared" si="7403"/>
        <v>0</v>
      </c>
      <c r="Q2732" s="32">
        <f t="shared" si="7404"/>
        <v>0</v>
      </c>
      <c r="R2732" s="32">
        <f t="shared" si="7405"/>
        <v>0</v>
      </c>
      <c r="S2732" s="32">
        <f t="shared" si="7406"/>
        <v>0</v>
      </c>
      <c r="T2732" s="32">
        <f t="shared" si="7407"/>
        <v>0</v>
      </c>
      <c r="U2732" s="32">
        <v>0</v>
      </c>
      <c r="V2732" s="32">
        <f t="shared" si="7299"/>
        <v>14696.7</v>
      </c>
      <c r="W2732" s="32">
        <f t="shared" si="7408"/>
        <v>0</v>
      </c>
      <c r="X2732" s="32">
        <f t="shared" si="7409"/>
        <v>0</v>
      </c>
      <c r="Y2732" s="32">
        <f t="shared" si="7410"/>
        <v>0</v>
      </c>
      <c r="Z2732" s="32">
        <f t="shared" si="7411"/>
        <v>0</v>
      </c>
      <c r="AA2732" s="32">
        <f t="shared" si="7412"/>
        <v>0</v>
      </c>
      <c r="AB2732" s="32">
        <f t="shared" si="7413"/>
        <v>12499.58164</v>
      </c>
      <c r="AC2732" s="33">
        <f t="shared" si="7414"/>
        <v>16575.495770000001</v>
      </c>
      <c r="AD2732" s="33">
        <f t="shared" si="7415"/>
        <v>16575.495770000001</v>
      </c>
      <c r="AE2732" s="34">
        <f t="shared" si="7393"/>
        <v>100</v>
      </c>
      <c r="AF2732" s="32">
        <f t="shared" si="7416"/>
        <v>16829.84289</v>
      </c>
      <c r="AG2732" s="32">
        <f t="shared" si="7417"/>
        <v>0</v>
      </c>
      <c r="AH2732" s="32">
        <f t="shared" si="7418"/>
        <v>0</v>
      </c>
      <c r="AI2732" s="32">
        <f t="shared" si="7419"/>
        <v>0</v>
      </c>
      <c r="AJ2732" s="32">
        <f t="shared" si="7420"/>
        <v>0</v>
      </c>
      <c r="AK2732" s="32">
        <f t="shared" si="7421"/>
        <v>0</v>
      </c>
      <c r="AL2732" s="32">
        <f t="shared" si="7394"/>
        <v>16829.84289</v>
      </c>
      <c r="AM2732" s="32">
        <f t="shared" si="7395"/>
        <v>-2133.1428899999992</v>
      </c>
    </row>
    <row r="2733" spans="2:40" ht="46.8" x14ac:dyDescent="0.3">
      <c r="B2733" s="30" t="s">
        <v>849</v>
      </c>
      <c r="C2733" s="30" t="s">
        <v>104</v>
      </c>
      <c r="D2733" s="30" t="s">
        <v>106</v>
      </c>
      <c r="E2733" s="15" t="str">
        <f t="shared" si="7297"/>
        <v>0409</v>
      </c>
      <c r="F2733" s="30" t="s">
        <v>764</v>
      </c>
      <c r="G2733" s="30"/>
      <c r="H2733" s="31" t="s">
        <v>765</v>
      </c>
      <c r="I2733" s="32">
        <f t="shared" si="7396"/>
        <v>14696.7</v>
      </c>
      <c r="J2733" s="32">
        <f t="shared" si="7397"/>
        <v>14696.7</v>
      </c>
      <c r="K2733" s="32">
        <f t="shared" si="7398"/>
        <v>14696.7</v>
      </c>
      <c r="L2733" s="32">
        <f t="shared" si="7399"/>
        <v>0</v>
      </c>
      <c r="M2733" s="32">
        <f t="shared" si="7400"/>
        <v>0</v>
      </c>
      <c r="N2733" s="32">
        <f t="shared" si="7401"/>
        <v>0</v>
      </c>
      <c r="O2733" s="32">
        <f t="shared" si="7402"/>
        <v>0</v>
      </c>
      <c r="P2733" s="32">
        <f t="shared" si="7403"/>
        <v>0</v>
      </c>
      <c r="Q2733" s="32">
        <f t="shared" si="7404"/>
        <v>0</v>
      </c>
      <c r="R2733" s="32">
        <f t="shared" si="7405"/>
        <v>0</v>
      </c>
      <c r="S2733" s="32">
        <f t="shared" si="7406"/>
        <v>0</v>
      </c>
      <c r="T2733" s="32">
        <f t="shared" si="7407"/>
        <v>0</v>
      </c>
      <c r="U2733" s="32">
        <v>0</v>
      </c>
      <c r="V2733" s="32">
        <f t="shared" si="7299"/>
        <v>14696.7</v>
      </c>
      <c r="W2733" s="32">
        <f t="shared" si="7408"/>
        <v>0</v>
      </c>
      <c r="X2733" s="32">
        <f t="shared" si="7409"/>
        <v>0</v>
      </c>
      <c r="Y2733" s="32">
        <f t="shared" si="7410"/>
        <v>0</v>
      </c>
      <c r="Z2733" s="32">
        <f t="shared" si="7411"/>
        <v>0</v>
      </c>
      <c r="AA2733" s="32">
        <f t="shared" si="7412"/>
        <v>0</v>
      </c>
      <c r="AB2733" s="32">
        <f t="shared" si="7413"/>
        <v>12499.58164</v>
      </c>
      <c r="AC2733" s="33">
        <f t="shared" si="7414"/>
        <v>16575.495770000001</v>
      </c>
      <c r="AD2733" s="33">
        <f t="shared" si="7415"/>
        <v>16575.495770000001</v>
      </c>
      <c r="AE2733" s="34">
        <f t="shared" si="7393"/>
        <v>100</v>
      </c>
      <c r="AF2733" s="32">
        <f t="shared" si="7416"/>
        <v>16829.84289</v>
      </c>
      <c r="AG2733" s="32">
        <f t="shared" si="7417"/>
        <v>0</v>
      </c>
      <c r="AH2733" s="32">
        <f t="shared" si="7418"/>
        <v>0</v>
      </c>
      <c r="AI2733" s="32">
        <f t="shared" si="7419"/>
        <v>0</v>
      </c>
      <c r="AJ2733" s="32">
        <f t="shared" si="7420"/>
        <v>0</v>
      </c>
      <c r="AK2733" s="32">
        <f t="shared" si="7421"/>
        <v>0</v>
      </c>
      <c r="AL2733" s="32">
        <f t="shared" si="7394"/>
        <v>16829.84289</v>
      </c>
      <c r="AM2733" s="32">
        <f t="shared" si="7395"/>
        <v>-2133.1428899999992</v>
      </c>
    </row>
    <row r="2734" spans="2:40" ht="31.2" x14ac:dyDescent="0.3">
      <c r="B2734" s="30" t="s">
        <v>849</v>
      </c>
      <c r="C2734" s="30" t="s">
        <v>104</v>
      </c>
      <c r="D2734" s="30" t="s">
        <v>106</v>
      </c>
      <c r="E2734" s="15" t="str">
        <f t="shared" si="7297"/>
        <v>0409</v>
      </c>
      <c r="F2734" s="30" t="s">
        <v>766</v>
      </c>
      <c r="G2734" s="30"/>
      <c r="H2734" s="31" t="s">
        <v>767</v>
      </c>
      <c r="I2734" s="32">
        <f t="shared" ref="I2734:N2734" si="7422">I2737</f>
        <v>14696.7</v>
      </c>
      <c r="J2734" s="32">
        <f t="shared" si="7422"/>
        <v>14696.7</v>
      </c>
      <c r="K2734" s="32">
        <f t="shared" si="7422"/>
        <v>14696.7</v>
      </c>
      <c r="L2734" s="32">
        <f t="shared" si="7422"/>
        <v>0</v>
      </c>
      <c r="M2734" s="32">
        <f t="shared" si="7422"/>
        <v>0</v>
      </c>
      <c r="N2734" s="32">
        <f t="shared" si="7422"/>
        <v>0</v>
      </c>
      <c r="O2734" s="32">
        <f>O2737+O2735</f>
        <v>0</v>
      </c>
      <c r="P2734" s="32">
        <f>P2737+P2735</f>
        <v>0</v>
      </c>
      <c r="Q2734" s="32">
        <f>Q2737+Q2735</f>
        <v>0</v>
      </c>
      <c r="R2734" s="32">
        <f>R2737</f>
        <v>0</v>
      </c>
      <c r="S2734" s="32">
        <f>S2737</f>
        <v>0</v>
      </c>
      <c r="T2734" s="32">
        <f>T2737</f>
        <v>0</v>
      </c>
      <c r="U2734" s="32">
        <v>0</v>
      </c>
      <c r="V2734" s="32">
        <f t="shared" si="7299"/>
        <v>14696.7</v>
      </c>
      <c r="W2734" s="32">
        <f>W2737</f>
        <v>0</v>
      </c>
      <c r="X2734" s="32">
        <f>X2737</f>
        <v>0</v>
      </c>
      <c r="Y2734" s="32">
        <f>Y2737</f>
        <v>0</v>
      </c>
      <c r="Z2734" s="32">
        <f>Z2737</f>
        <v>0</v>
      </c>
      <c r="AA2734" s="32">
        <f>AA2737</f>
        <v>0</v>
      </c>
      <c r="AB2734" s="32">
        <f>AB2737+AB2735</f>
        <v>12499.58164</v>
      </c>
      <c r="AC2734" s="33">
        <f>AC2737+AC2735</f>
        <v>16575.495770000001</v>
      </c>
      <c r="AD2734" s="33">
        <f>AD2737+AD2735</f>
        <v>16575.495770000001</v>
      </c>
      <c r="AE2734" s="34">
        <f t="shared" si="7393"/>
        <v>100</v>
      </c>
      <c r="AF2734" s="32">
        <f t="shared" ref="AF2734:AK2734" si="7423">AF2737+AF2735</f>
        <v>16829.84289</v>
      </c>
      <c r="AG2734" s="32">
        <f t="shared" si="7423"/>
        <v>0</v>
      </c>
      <c r="AH2734" s="32">
        <f t="shared" si="7423"/>
        <v>0</v>
      </c>
      <c r="AI2734" s="32">
        <f t="shared" si="7423"/>
        <v>0</v>
      </c>
      <c r="AJ2734" s="32">
        <f t="shared" si="7423"/>
        <v>0</v>
      </c>
      <c r="AK2734" s="32">
        <f t="shared" si="7423"/>
        <v>0</v>
      </c>
      <c r="AL2734" s="32">
        <f t="shared" si="7394"/>
        <v>16829.84289</v>
      </c>
      <c r="AM2734" s="32">
        <f t="shared" si="7395"/>
        <v>-2133.1428899999992</v>
      </c>
    </row>
    <row r="2735" spans="2:40" ht="31.2" x14ac:dyDescent="0.3">
      <c r="B2735" s="30" t="s">
        <v>849</v>
      </c>
      <c r="C2735" s="30" t="s">
        <v>104</v>
      </c>
      <c r="D2735" s="30" t="s">
        <v>106</v>
      </c>
      <c r="E2735" s="15" t="str">
        <f t="shared" si="7297"/>
        <v>0409</v>
      </c>
      <c r="F2735" s="30" t="s">
        <v>766</v>
      </c>
      <c r="G2735" s="30" t="s">
        <v>174</v>
      </c>
      <c r="H2735" s="31" t="s">
        <v>175</v>
      </c>
      <c r="I2735" s="32"/>
      <c r="J2735" s="32"/>
      <c r="K2735" s="32"/>
      <c r="L2735" s="32"/>
      <c r="M2735" s="32"/>
      <c r="N2735" s="32"/>
      <c r="O2735" s="32">
        <f>O2736</f>
        <v>0</v>
      </c>
      <c r="P2735" s="32">
        <f>P2736</f>
        <v>0</v>
      </c>
      <c r="Q2735" s="32">
        <f>Q2736</f>
        <v>0</v>
      </c>
      <c r="R2735" s="32"/>
      <c r="S2735" s="32"/>
      <c r="T2735" s="32"/>
      <c r="U2735" s="32"/>
      <c r="V2735" s="32">
        <f t="shared" si="7299"/>
        <v>0</v>
      </c>
      <c r="W2735" s="32"/>
      <c r="X2735" s="32"/>
      <c r="Y2735" s="32"/>
      <c r="Z2735" s="32"/>
      <c r="AA2735" s="32"/>
      <c r="AB2735" s="32">
        <f>AB2736</f>
        <v>1409.65814</v>
      </c>
      <c r="AC2735" s="33">
        <f>AC2736</f>
        <v>5485.5722699999997</v>
      </c>
      <c r="AD2735" s="33">
        <f>AD2736</f>
        <v>5485.5722699999997</v>
      </c>
      <c r="AE2735" s="34">
        <f t="shared" si="7393"/>
        <v>100</v>
      </c>
      <c r="AF2735" s="32">
        <f t="shared" ref="AF2735:AK2735" si="7424">AF2736</f>
        <v>5521.2880999999998</v>
      </c>
      <c r="AG2735" s="32">
        <f t="shared" si="7424"/>
        <v>0</v>
      </c>
      <c r="AH2735" s="32">
        <f t="shared" si="7424"/>
        <v>0</v>
      </c>
      <c r="AI2735" s="32">
        <f t="shared" si="7424"/>
        <v>0</v>
      </c>
      <c r="AJ2735" s="32">
        <f t="shared" si="7424"/>
        <v>0</v>
      </c>
      <c r="AK2735" s="32">
        <f t="shared" si="7424"/>
        <v>0</v>
      </c>
      <c r="AL2735" s="32">
        <f t="shared" si="7394"/>
        <v>5521.2880999999998</v>
      </c>
      <c r="AM2735" s="32">
        <f t="shared" si="7395"/>
        <v>-5521.2880999999998</v>
      </c>
    </row>
    <row r="2736" spans="2:40" ht="62.4" x14ac:dyDescent="0.3">
      <c r="B2736" s="30" t="s">
        <v>849</v>
      </c>
      <c r="C2736" s="30" t="s">
        <v>104</v>
      </c>
      <c r="D2736" s="30" t="s">
        <v>106</v>
      </c>
      <c r="E2736" s="15" t="str">
        <f t="shared" si="7297"/>
        <v>0409</v>
      </c>
      <c r="F2736" s="30" t="s">
        <v>766</v>
      </c>
      <c r="G2736" s="30" t="s">
        <v>370</v>
      </c>
      <c r="H2736" s="31" t="s">
        <v>371</v>
      </c>
      <c r="I2736" s="32"/>
      <c r="J2736" s="32"/>
      <c r="K2736" s="32"/>
      <c r="L2736" s="32"/>
      <c r="M2736" s="32"/>
      <c r="N2736" s="32"/>
      <c r="O2736" s="32">
        <v>0</v>
      </c>
      <c r="P2736" s="32">
        <v>0</v>
      </c>
      <c r="Q2736" s="32">
        <v>0</v>
      </c>
      <c r="R2736" s="32"/>
      <c r="S2736" s="32"/>
      <c r="T2736" s="32"/>
      <c r="U2736" s="32"/>
      <c r="V2736" s="32">
        <f t="shared" si="7299"/>
        <v>0</v>
      </c>
      <c r="W2736" s="32"/>
      <c r="X2736" s="32"/>
      <c r="Y2736" s="32"/>
      <c r="Z2736" s="32"/>
      <c r="AA2736" s="32"/>
      <c r="AB2736" s="32">
        <v>1409.65814</v>
      </c>
      <c r="AC2736" s="33">
        <v>5485.5722699999997</v>
      </c>
      <c r="AD2736" s="33">
        <v>5485.5722699999997</v>
      </c>
      <c r="AE2736" s="34">
        <f t="shared" si="7393"/>
        <v>100</v>
      </c>
      <c r="AF2736" s="32">
        <v>5521.2880999999998</v>
      </c>
      <c r="AG2736" s="32">
        <v>0</v>
      </c>
      <c r="AH2736" s="32">
        <v>0</v>
      </c>
      <c r="AI2736" s="32">
        <v>0</v>
      </c>
      <c r="AJ2736" s="32">
        <v>0</v>
      </c>
      <c r="AK2736" s="32">
        <v>0</v>
      </c>
      <c r="AL2736" s="32">
        <f t="shared" si="7394"/>
        <v>5521.2880999999998</v>
      </c>
      <c r="AM2736" s="32">
        <f t="shared" si="7395"/>
        <v>-5521.2880999999998</v>
      </c>
    </row>
    <row r="2737" spans="2:40" x14ac:dyDescent="0.3">
      <c r="B2737" s="30" t="s">
        <v>849</v>
      </c>
      <c r="C2737" s="30" t="s">
        <v>104</v>
      </c>
      <c r="D2737" s="30" t="s">
        <v>106</v>
      </c>
      <c r="E2737" s="15" t="str">
        <f t="shared" ref="E2737:E2800" si="7425">CONCATENATE(C2737,D2737)</f>
        <v>0409</v>
      </c>
      <c r="F2737" s="30" t="s">
        <v>766</v>
      </c>
      <c r="G2737" s="30" t="s">
        <v>56</v>
      </c>
      <c r="H2737" s="31" t="s">
        <v>57</v>
      </c>
      <c r="I2737" s="32">
        <f t="shared" ref="I2737:T2737" si="7426">I2738</f>
        <v>14696.7</v>
      </c>
      <c r="J2737" s="32">
        <f t="shared" si="7426"/>
        <v>14696.7</v>
      </c>
      <c r="K2737" s="32">
        <f t="shared" si="7426"/>
        <v>14696.7</v>
      </c>
      <c r="L2737" s="32">
        <f t="shared" si="7426"/>
        <v>0</v>
      </c>
      <c r="M2737" s="32">
        <f t="shared" si="7426"/>
        <v>0</v>
      </c>
      <c r="N2737" s="32">
        <f t="shared" si="7426"/>
        <v>0</v>
      </c>
      <c r="O2737" s="32">
        <f t="shared" si="7426"/>
        <v>0</v>
      </c>
      <c r="P2737" s="32">
        <f t="shared" si="7426"/>
        <v>0</v>
      </c>
      <c r="Q2737" s="32">
        <f t="shared" si="7426"/>
        <v>0</v>
      </c>
      <c r="R2737" s="32">
        <f t="shared" si="7426"/>
        <v>0</v>
      </c>
      <c r="S2737" s="32">
        <f t="shared" si="7426"/>
        <v>0</v>
      </c>
      <c r="T2737" s="32">
        <f t="shared" si="7426"/>
        <v>0</v>
      </c>
      <c r="U2737" s="32">
        <v>0</v>
      </c>
      <c r="V2737" s="32">
        <f t="shared" ref="V2737:V2800" si="7427">I2737+L2737+U2737+T2737+S2737+R2737+Q2737+P2737+O2737</f>
        <v>14696.7</v>
      </c>
      <c r="W2737" s="32">
        <f t="shared" ref="W2737:AD2737" si="7428">W2738</f>
        <v>0</v>
      </c>
      <c r="X2737" s="32">
        <f t="shared" si="7428"/>
        <v>0</v>
      </c>
      <c r="Y2737" s="32">
        <f t="shared" si="7428"/>
        <v>0</v>
      </c>
      <c r="Z2737" s="32">
        <f t="shared" si="7428"/>
        <v>0</v>
      </c>
      <c r="AA2737" s="32">
        <f t="shared" si="7428"/>
        <v>0</v>
      </c>
      <c r="AB2737" s="32">
        <f t="shared" si="7428"/>
        <v>11089.923500000001</v>
      </c>
      <c r="AC2737" s="33">
        <f t="shared" si="7428"/>
        <v>11089.923500000001</v>
      </c>
      <c r="AD2737" s="33">
        <f t="shared" si="7428"/>
        <v>11089.923500000001</v>
      </c>
      <c r="AE2737" s="34">
        <f t="shared" si="7393"/>
        <v>100</v>
      </c>
      <c r="AF2737" s="32">
        <f t="shared" ref="AF2737:AK2737" si="7429">AF2738</f>
        <v>11308.55479</v>
      </c>
      <c r="AG2737" s="32">
        <f t="shared" si="7429"/>
        <v>0</v>
      </c>
      <c r="AH2737" s="32">
        <f t="shared" si="7429"/>
        <v>0</v>
      </c>
      <c r="AI2737" s="32">
        <f t="shared" si="7429"/>
        <v>0</v>
      </c>
      <c r="AJ2737" s="32">
        <f t="shared" si="7429"/>
        <v>0</v>
      </c>
      <c r="AK2737" s="32">
        <f t="shared" si="7429"/>
        <v>0</v>
      </c>
      <c r="AL2737" s="32">
        <f t="shared" si="7394"/>
        <v>11308.55479</v>
      </c>
      <c r="AM2737" s="32">
        <f t="shared" si="7395"/>
        <v>3388.1452100000006</v>
      </c>
    </row>
    <row r="2738" spans="2:40" ht="62.4" x14ac:dyDescent="0.3">
      <c r="B2738" s="30" t="s">
        <v>849</v>
      </c>
      <c r="C2738" s="30" t="s">
        <v>104</v>
      </c>
      <c r="D2738" s="30" t="s">
        <v>106</v>
      </c>
      <c r="E2738" s="15" t="str">
        <f t="shared" si="7425"/>
        <v>0409</v>
      </c>
      <c r="F2738" s="30" t="s">
        <v>766</v>
      </c>
      <c r="G2738" s="30" t="s">
        <v>472</v>
      </c>
      <c r="H2738" s="31" t="s">
        <v>473</v>
      </c>
      <c r="I2738" s="32">
        <v>14696.7</v>
      </c>
      <c r="J2738" s="32">
        <v>14696.7</v>
      </c>
      <c r="K2738" s="32">
        <v>14696.7</v>
      </c>
      <c r="L2738" s="32"/>
      <c r="M2738" s="32"/>
      <c r="N2738" s="32"/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2">
        <v>0</v>
      </c>
      <c r="V2738" s="32">
        <f t="shared" si="7427"/>
        <v>14696.7</v>
      </c>
      <c r="W2738" s="32"/>
      <c r="X2738" s="32"/>
      <c r="Y2738" s="32"/>
      <c r="Z2738" s="32"/>
      <c r="AA2738" s="32"/>
      <c r="AB2738" s="32">
        <v>11089.923500000001</v>
      </c>
      <c r="AC2738" s="33">
        <v>11089.923500000001</v>
      </c>
      <c r="AD2738" s="33">
        <v>11089.923500000001</v>
      </c>
      <c r="AE2738" s="34">
        <f t="shared" si="7393"/>
        <v>100</v>
      </c>
      <c r="AF2738" s="32">
        <v>11308.55479</v>
      </c>
      <c r="AG2738" s="32">
        <v>0</v>
      </c>
      <c r="AH2738" s="32">
        <v>0</v>
      </c>
      <c r="AI2738" s="32">
        <v>0</v>
      </c>
      <c r="AJ2738" s="32">
        <v>0</v>
      </c>
      <c r="AK2738" s="32">
        <v>0</v>
      </c>
      <c r="AL2738" s="32">
        <f t="shared" si="7394"/>
        <v>11308.55479</v>
      </c>
      <c r="AM2738" s="32">
        <f t="shared" si="7395"/>
        <v>3388.1452100000006</v>
      </c>
      <c r="AN2738" s="12"/>
    </row>
    <row r="2739" spans="2:40" ht="31.2" x14ac:dyDescent="0.3">
      <c r="B2739" s="30" t="s">
        <v>849</v>
      </c>
      <c r="C2739" s="30" t="s">
        <v>104</v>
      </c>
      <c r="D2739" s="30" t="s">
        <v>106</v>
      </c>
      <c r="E2739" s="15" t="str">
        <f t="shared" si="7425"/>
        <v>0409</v>
      </c>
      <c r="F2739" s="30" t="s">
        <v>78</v>
      </c>
      <c r="G2739" s="30"/>
      <c r="H2739" s="31" t="s">
        <v>79</v>
      </c>
      <c r="I2739" s="32">
        <f t="shared" ref="I2739:T2739" si="7430">I2740</f>
        <v>0</v>
      </c>
      <c r="J2739" s="32">
        <f t="shared" si="7430"/>
        <v>0</v>
      </c>
      <c r="K2739" s="32">
        <f t="shared" si="7430"/>
        <v>0</v>
      </c>
      <c r="L2739" s="32">
        <f t="shared" si="7430"/>
        <v>0</v>
      </c>
      <c r="M2739" s="32">
        <f t="shared" si="7430"/>
        <v>0</v>
      </c>
      <c r="N2739" s="32">
        <f t="shared" si="7430"/>
        <v>0</v>
      </c>
      <c r="O2739" s="32">
        <f t="shared" si="7430"/>
        <v>0</v>
      </c>
      <c r="P2739" s="32">
        <f t="shared" si="7430"/>
        <v>0</v>
      </c>
      <c r="Q2739" s="32">
        <f t="shared" si="7430"/>
        <v>0</v>
      </c>
      <c r="R2739" s="32">
        <f t="shared" si="7430"/>
        <v>0</v>
      </c>
      <c r="S2739" s="32">
        <f t="shared" si="7430"/>
        <v>0</v>
      </c>
      <c r="T2739" s="32">
        <f t="shared" si="7430"/>
        <v>0</v>
      </c>
      <c r="U2739" s="32">
        <v>430.19400000000002</v>
      </c>
      <c r="V2739" s="32">
        <f t="shared" si="7427"/>
        <v>430.19400000000002</v>
      </c>
      <c r="W2739" s="32">
        <f t="shared" ref="W2739:AD2739" si="7431">W2740</f>
        <v>430.19400000000002</v>
      </c>
      <c r="X2739" s="32">
        <f t="shared" si="7431"/>
        <v>0</v>
      </c>
      <c r="Y2739" s="32">
        <f t="shared" si="7431"/>
        <v>0</v>
      </c>
      <c r="Z2739" s="32">
        <f t="shared" si="7431"/>
        <v>0</v>
      </c>
      <c r="AA2739" s="32">
        <f t="shared" si="7431"/>
        <v>0</v>
      </c>
      <c r="AB2739" s="32">
        <f t="shared" si="7431"/>
        <v>3511.8928599999999</v>
      </c>
      <c r="AC2739" s="33">
        <f t="shared" si="7431"/>
        <v>6511.8933500000003</v>
      </c>
      <c r="AD2739" s="33">
        <f t="shared" si="7431"/>
        <v>6510.9573700000001</v>
      </c>
      <c r="AE2739" s="34">
        <f t="shared" si="7393"/>
        <v>99.985626607352216</v>
      </c>
      <c r="AF2739" s="32">
        <f t="shared" ref="AF2739:AK2739" si="7432">AF2740</f>
        <v>6511.8933500000003</v>
      </c>
      <c r="AG2739" s="32">
        <f t="shared" si="7432"/>
        <v>0</v>
      </c>
      <c r="AH2739" s="32">
        <f t="shared" si="7432"/>
        <v>0</v>
      </c>
      <c r="AI2739" s="32">
        <f t="shared" si="7432"/>
        <v>0</v>
      </c>
      <c r="AJ2739" s="32">
        <f t="shared" si="7432"/>
        <v>0</v>
      </c>
      <c r="AK2739" s="32">
        <f t="shared" si="7432"/>
        <v>0</v>
      </c>
      <c r="AL2739" s="32">
        <f t="shared" si="7394"/>
        <v>6511.8933500000003</v>
      </c>
      <c r="AM2739" s="32">
        <f t="shared" si="7395"/>
        <v>-6081.6993499999999</v>
      </c>
    </row>
    <row r="2740" spans="2:40" ht="46.8" x14ac:dyDescent="0.3">
      <c r="B2740" s="30" t="s">
        <v>849</v>
      </c>
      <c r="C2740" s="30" t="s">
        <v>104</v>
      </c>
      <c r="D2740" s="30" t="s">
        <v>106</v>
      </c>
      <c r="E2740" s="15" t="str">
        <f t="shared" si="7425"/>
        <v>0409</v>
      </c>
      <c r="F2740" s="30" t="s">
        <v>378</v>
      </c>
      <c r="G2740" s="30"/>
      <c r="H2740" s="31" t="s">
        <v>379</v>
      </c>
      <c r="I2740" s="32">
        <f t="shared" ref="I2740:N2740" si="7433">I2743</f>
        <v>0</v>
      </c>
      <c r="J2740" s="32">
        <f t="shared" si="7433"/>
        <v>0</v>
      </c>
      <c r="K2740" s="32">
        <f t="shared" si="7433"/>
        <v>0</v>
      </c>
      <c r="L2740" s="32">
        <f t="shared" si="7433"/>
        <v>0</v>
      </c>
      <c r="M2740" s="32">
        <f t="shared" si="7433"/>
        <v>0</v>
      </c>
      <c r="N2740" s="32">
        <f t="shared" si="7433"/>
        <v>0</v>
      </c>
      <c r="O2740" s="32">
        <f>O2743+O2741</f>
        <v>0</v>
      </c>
      <c r="P2740" s="32">
        <f>P2743+P2741</f>
        <v>0</v>
      </c>
      <c r="Q2740" s="32">
        <f>Q2743+Q2741</f>
        <v>0</v>
      </c>
      <c r="R2740" s="32">
        <f>R2743</f>
        <v>0</v>
      </c>
      <c r="S2740" s="32">
        <f>S2743</f>
        <v>0</v>
      </c>
      <c r="T2740" s="32">
        <f>T2743</f>
        <v>0</v>
      </c>
      <c r="U2740" s="32">
        <v>430.19400000000002</v>
      </c>
      <c r="V2740" s="32">
        <f t="shared" si="7427"/>
        <v>430.19400000000002</v>
      </c>
      <c r="W2740" s="32">
        <f>W2743</f>
        <v>430.19400000000002</v>
      </c>
      <c r="X2740" s="32">
        <f>X2743</f>
        <v>0</v>
      </c>
      <c r="Y2740" s="32">
        <f>Y2743</f>
        <v>0</v>
      </c>
      <c r="Z2740" s="32">
        <f>Z2743</f>
        <v>0</v>
      </c>
      <c r="AA2740" s="32">
        <f>AA2743</f>
        <v>0</v>
      </c>
      <c r="AB2740" s="32">
        <f>AB2743+AB2741</f>
        <v>3511.8928599999999</v>
      </c>
      <c r="AC2740" s="33">
        <f>AC2743+AC2741</f>
        <v>6511.8933500000003</v>
      </c>
      <c r="AD2740" s="33">
        <f>AD2743+AD2741</f>
        <v>6510.9573700000001</v>
      </c>
      <c r="AE2740" s="34">
        <f t="shared" si="7393"/>
        <v>99.985626607352216</v>
      </c>
      <c r="AF2740" s="32">
        <f t="shared" ref="AF2740:AK2740" si="7434">AF2743+AF2741</f>
        <v>6511.8933500000003</v>
      </c>
      <c r="AG2740" s="32">
        <f t="shared" si="7434"/>
        <v>0</v>
      </c>
      <c r="AH2740" s="32">
        <f t="shared" si="7434"/>
        <v>0</v>
      </c>
      <c r="AI2740" s="32">
        <f t="shared" si="7434"/>
        <v>0</v>
      </c>
      <c r="AJ2740" s="32">
        <f t="shared" si="7434"/>
        <v>0</v>
      </c>
      <c r="AK2740" s="32">
        <f t="shared" si="7434"/>
        <v>0</v>
      </c>
      <c r="AL2740" s="32">
        <f t="shared" si="7394"/>
        <v>6511.8933500000003</v>
      </c>
      <c r="AM2740" s="32">
        <f t="shared" si="7395"/>
        <v>-6081.6993499999999</v>
      </c>
    </row>
    <row r="2741" spans="2:40" ht="31.2" x14ac:dyDescent="0.3">
      <c r="B2741" s="30" t="s">
        <v>849</v>
      </c>
      <c r="C2741" s="30" t="s">
        <v>104</v>
      </c>
      <c r="D2741" s="30" t="s">
        <v>106</v>
      </c>
      <c r="E2741" s="15" t="str">
        <f t="shared" si="7425"/>
        <v>0409</v>
      </c>
      <c r="F2741" s="30" t="s">
        <v>378</v>
      </c>
      <c r="G2741" s="30" t="s">
        <v>174</v>
      </c>
      <c r="H2741" s="31" t="s">
        <v>175</v>
      </c>
      <c r="I2741" s="32"/>
      <c r="J2741" s="32"/>
      <c r="K2741" s="32"/>
      <c r="L2741" s="32"/>
      <c r="M2741" s="32"/>
      <c r="N2741" s="32"/>
      <c r="O2741" s="32">
        <f>O2742</f>
        <v>0</v>
      </c>
      <c r="P2741" s="32">
        <f>P2742</f>
        <v>0</v>
      </c>
      <c r="Q2741" s="32">
        <f>Q2742</f>
        <v>0</v>
      </c>
      <c r="R2741" s="32"/>
      <c r="S2741" s="32"/>
      <c r="T2741" s="32"/>
      <c r="U2741" s="32"/>
      <c r="V2741" s="32">
        <f t="shared" si="7427"/>
        <v>0</v>
      </c>
      <c r="W2741" s="32"/>
      <c r="X2741" s="32"/>
      <c r="Y2741" s="32"/>
      <c r="Z2741" s="32"/>
      <c r="AA2741" s="32"/>
      <c r="AB2741" s="32">
        <f>AB2742</f>
        <v>2829.33149</v>
      </c>
      <c r="AC2741" s="33">
        <f>AC2742</f>
        <v>2829.33149</v>
      </c>
      <c r="AD2741" s="33">
        <f>AD2742</f>
        <v>2829.33149</v>
      </c>
      <c r="AE2741" s="34">
        <f t="shared" si="7393"/>
        <v>100</v>
      </c>
      <c r="AF2741" s="32">
        <f t="shared" ref="AF2741:AK2741" si="7435">AF2742</f>
        <v>2829.33149</v>
      </c>
      <c r="AG2741" s="32">
        <f t="shared" si="7435"/>
        <v>0</v>
      </c>
      <c r="AH2741" s="32">
        <f t="shared" si="7435"/>
        <v>0</v>
      </c>
      <c r="AI2741" s="32">
        <f t="shared" si="7435"/>
        <v>0</v>
      </c>
      <c r="AJ2741" s="32">
        <f t="shared" si="7435"/>
        <v>0</v>
      </c>
      <c r="AK2741" s="32">
        <f t="shared" si="7435"/>
        <v>0</v>
      </c>
      <c r="AL2741" s="32">
        <f t="shared" si="7394"/>
        <v>2829.33149</v>
      </c>
      <c r="AM2741" s="32">
        <f t="shared" si="7395"/>
        <v>-2829.33149</v>
      </c>
    </row>
    <row r="2742" spans="2:40" ht="62.4" x14ac:dyDescent="0.3">
      <c r="B2742" s="30" t="s">
        <v>849</v>
      </c>
      <c r="C2742" s="30" t="s">
        <v>104</v>
      </c>
      <c r="D2742" s="30" t="s">
        <v>106</v>
      </c>
      <c r="E2742" s="15" t="str">
        <f t="shared" si="7425"/>
        <v>0409</v>
      </c>
      <c r="F2742" s="30" t="s">
        <v>378</v>
      </c>
      <c r="G2742" s="30" t="s">
        <v>370</v>
      </c>
      <c r="H2742" s="31" t="s">
        <v>371</v>
      </c>
      <c r="I2742" s="32"/>
      <c r="J2742" s="32"/>
      <c r="K2742" s="32"/>
      <c r="L2742" s="32"/>
      <c r="M2742" s="32"/>
      <c r="N2742" s="32"/>
      <c r="O2742" s="32">
        <v>0</v>
      </c>
      <c r="P2742" s="32">
        <v>0</v>
      </c>
      <c r="Q2742" s="32">
        <v>0</v>
      </c>
      <c r="R2742" s="32"/>
      <c r="S2742" s="32"/>
      <c r="T2742" s="32"/>
      <c r="U2742" s="32"/>
      <c r="V2742" s="32">
        <f t="shared" si="7427"/>
        <v>0</v>
      </c>
      <c r="W2742" s="32"/>
      <c r="X2742" s="32"/>
      <c r="Y2742" s="32"/>
      <c r="Z2742" s="32"/>
      <c r="AA2742" s="32"/>
      <c r="AB2742" s="32">
        <v>2829.33149</v>
      </c>
      <c r="AC2742" s="33">
        <v>2829.33149</v>
      </c>
      <c r="AD2742" s="33">
        <v>2829.33149</v>
      </c>
      <c r="AE2742" s="34">
        <f t="shared" si="7393"/>
        <v>100</v>
      </c>
      <c r="AF2742" s="32">
        <v>2829.33149</v>
      </c>
      <c r="AG2742" s="32">
        <v>0</v>
      </c>
      <c r="AH2742" s="32">
        <v>0</v>
      </c>
      <c r="AI2742" s="32">
        <v>0</v>
      </c>
      <c r="AJ2742" s="32">
        <v>0</v>
      </c>
      <c r="AK2742" s="32">
        <v>0</v>
      </c>
      <c r="AL2742" s="32">
        <f t="shared" si="7394"/>
        <v>2829.33149</v>
      </c>
      <c r="AM2742" s="32">
        <f t="shared" si="7395"/>
        <v>-2829.33149</v>
      </c>
    </row>
    <row r="2743" spans="2:40" x14ac:dyDescent="0.3">
      <c r="B2743" s="30" t="s">
        <v>849</v>
      </c>
      <c r="C2743" s="30" t="s">
        <v>104</v>
      </c>
      <c r="D2743" s="30" t="s">
        <v>106</v>
      </c>
      <c r="E2743" s="15" t="str">
        <f t="shared" si="7425"/>
        <v>0409</v>
      </c>
      <c r="F2743" s="30" t="s">
        <v>378</v>
      </c>
      <c r="G2743" s="30" t="s">
        <v>56</v>
      </c>
      <c r="H2743" s="31" t="s">
        <v>57</v>
      </c>
      <c r="I2743" s="32">
        <f t="shared" ref="I2743:T2743" si="7436">I2744</f>
        <v>0</v>
      </c>
      <c r="J2743" s="32">
        <f t="shared" si="7436"/>
        <v>0</v>
      </c>
      <c r="K2743" s="32">
        <f t="shared" si="7436"/>
        <v>0</v>
      </c>
      <c r="L2743" s="32">
        <f t="shared" si="7436"/>
        <v>0</v>
      </c>
      <c r="M2743" s="32">
        <f t="shared" si="7436"/>
        <v>0</v>
      </c>
      <c r="N2743" s="32">
        <f t="shared" si="7436"/>
        <v>0</v>
      </c>
      <c r="O2743" s="32">
        <f t="shared" si="7436"/>
        <v>0</v>
      </c>
      <c r="P2743" s="32">
        <f t="shared" si="7436"/>
        <v>0</v>
      </c>
      <c r="Q2743" s="32">
        <f t="shared" si="7436"/>
        <v>0</v>
      </c>
      <c r="R2743" s="32">
        <f t="shared" si="7436"/>
        <v>0</v>
      </c>
      <c r="S2743" s="32">
        <f t="shared" si="7436"/>
        <v>0</v>
      </c>
      <c r="T2743" s="32">
        <f t="shared" si="7436"/>
        <v>0</v>
      </c>
      <c r="U2743" s="32">
        <v>430.19400000000002</v>
      </c>
      <c r="V2743" s="32">
        <f t="shared" si="7427"/>
        <v>430.19400000000002</v>
      </c>
      <c r="W2743" s="32">
        <f t="shared" ref="W2743:AD2743" si="7437">W2744</f>
        <v>430.19400000000002</v>
      </c>
      <c r="X2743" s="32">
        <f t="shared" si="7437"/>
        <v>0</v>
      </c>
      <c r="Y2743" s="32">
        <f t="shared" si="7437"/>
        <v>0</v>
      </c>
      <c r="Z2743" s="32">
        <f t="shared" si="7437"/>
        <v>0</v>
      </c>
      <c r="AA2743" s="32">
        <f t="shared" si="7437"/>
        <v>0</v>
      </c>
      <c r="AB2743" s="32">
        <f t="shared" si="7437"/>
        <v>682.56137000000001</v>
      </c>
      <c r="AC2743" s="33">
        <f t="shared" si="7437"/>
        <v>3682.5618599999998</v>
      </c>
      <c r="AD2743" s="33">
        <f t="shared" si="7437"/>
        <v>3681.6258800000001</v>
      </c>
      <c r="AE2743" s="34">
        <f t="shared" si="7393"/>
        <v>99.974583454790917</v>
      </c>
      <c r="AF2743" s="32">
        <f t="shared" ref="AF2743:AK2743" si="7438">AF2744</f>
        <v>3682.5618599999998</v>
      </c>
      <c r="AG2743" s="32">
        <f t="shared" si="7438"/>
        <v>0</v>
      </c>
      <c r="AH2743" s="32">
        <f t="shared" si="7438"/>
        <v>0</v>
      </c>
      <c r="AI2743" s="32">
        <f t="shared" si="7438"/>
        <v>0</v>
      </c>
      <c r="AJ2743" s="32">
        <f t="shared" si="7438"/>
        <v>0</v>
      </c>
      <c r="AK2743" s="32">
        <f t="shared" si="7438"/>
        <v>0</v>
      </c>
      <c r="AL2743" s="32">
        <f t="shared" si="7394"/>
        <v>3682.5618599999998</v>
      </c>
      <c r="AM2743" s="32">
        <f t="shared" si="7395"/>
        <v>-3252.3678599999998</v>
      </c>
    </row>
    <row r="2744" spans="2:40" ht="62.4" x14ac:dyDescent="0.3">
      <c r="B2744" s="30" t="s">
        <v>849</v>
      </c>
      <c r="C2744" s="30" t="s">
        <v>104</v>
      </c>
      <c r="D2744" s="30" t="s">
        <v>106</v>
      </c>
      <c r="E2744" s="15" t="str">
        <f t="shared" si="7425"/>
        <v>0409</v>
      </c>
      <c r="F2744" s="30" t="s">
        <v>378</v>
      </c>
      <c r="G2744" s="30" t="s">
        <v>472</v>
      </c>
      <c r="H2744" s="31" t="s">
        <v>473</v>
      </c>
      <c r="I2744" s="32"/>
      <c r="J2744" s="32"/>
      <c r="K2744" s="32"/>
      <c r="L2744" s="32"/>
      <c r="M2744" s="32"/>
      <c r="N2744" s="32"/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2">
        <v>430.19400000000002</v>
      </c>
      <c r="V2744" s="32">
        <f t="shared" si="7427"/>
        <v>430.19400000000002</v>
      </c>
      <c r="W2744" s="32">
        <v>430.19400000000002</v>
      </c>
      <c r="X2744" s="32"/>
      <c r="Y2744" s="32"/>
      <c r="Z2744" s="32"/>
      <c r="AA2744" s="32"/>
      <c r="AB2744" s="32">
        <v>682.56137000000001</v>
      </c>
      <c r="AC2744" s="33">
        <v>3682.5618599999998</v>
      </c>
      <c r="AD2744" s="33">
        <v>3681.6258800000001</v>
      </c>
      <c r="AE2744" s="34">
        <f t="shared" si="7393"/>
        <v>99.974583454790917</v>
      </c>
      <c r="AF2744" s="32">
        <v>3682.5618599999998</v>
      </c>
      <c r="AG2744" s="32">
        <v>0</v>
      </c>
      <c r="AH2744" s="32">
        <v>0</v>
      </c>
      <c r="AI2744" s="32">
        <v>0</v>
      </c>
      <c r="AJ2744" s="32">
        <v>0</v>
      </c>
      <c r="AK2744" s="32">
        <v>0</v>
      </c>
      <c r="AL2744" s="32">
        <f t="shared" si="7394"/>
        <v>3682.5618599999998</v>
      </c>
      <c r="AM2744" s="32">
        <f t="shared" si="7395"/>
        <v>-3252.3678599999998</v>
      </c>
    </row>
    <row r="2745" spans="2:40" s="22" customFormat="1" x14ac:dyDescent="0.3">
      <c r="B2745" s="23" t="s">
        <v>849</v>
      </c>
      <c r="C2745" s="23" t="s">
        <v>104</v>
      </c>
      <c r="D2745" s="23" t="s">
        <v>152</v>
      </c>
      <c r="E2745" s="24" t="str">
        <f t="shared" si="7425"/>
        <v>0412</v>
      </c>
      <c r="F2745" s="23"/>
      <c r="G2745" s="23"/>
      <c r="H2745" s="25" t="s">
        <v>153</v>
      </c>
      <c r="I2745" s="26">
        <f t="shared" ref="I2745:T2745" si="7439">I2746+I2752</f>
        <v>3626.9</v>
      </c>
      <c r="J2745" s="26">
        <f t="shared" si="7439"/>
        <v>575.29999999999995</v>
      </c>
      <c r="K2745" s="26">
        <f t="shared" si="7439"/>
        <v>587.79999999999995</v>
      </c>
      <c r="L2745" s="26">
        <f t="shared" si="7439"/>
        <v>0</v>
      </c>
      <c r="M2745" s="26">
        <f t="shared" si="7439"/>
        <v>0</v>
      </c>
      <c r="N2745" s="26">
        <f t="shared" si="7439"/>
        <v>0</v>
      </c>
      <c r="O2745" s="26">
        <f t="shared" si="7439"/>
        <v>0</v>
      </c>
      <c r="P2745" s="26">
        <f t="shared" si="7439"/>
        <v>-608.67700000000002</v>
      </c>
      <c r="Q2745" s="26">
        <f t="shared" si="7439"/>
        <v>0</v>
      </c>
      <c r="R2745" s="26">
        <f t="shared" si="7439"/>
        <v>3253.078</v>
      </c>
      <c r="S2745" s="26">
        <f t="shared" si="7439"/>
        <v>0</v>
      </c>
      <c r="T2745" s="26">
        <f t="shared" si="7439"/>
        <v>0</v>
      </c>
      <c r="U2745" s="26">
        <v>1184.7429999999999</v>
      </c>
      <c r="V2745" s="26">
        <f t="shared" si="7427"/>
        <v>7456.0439999999999</v>
      </c>
      <c r="W2745" s="26">
        <f t="shared" ref="W2745:AD2745" si="7440">W2746+W2752</f>
        <v>1184.7429999999999</v>
      </c>
      <c r="X2745" s="26">
        <f t="shared" si="7440"/>
        <v>0</v>
      </c>
      <c r="Y2745" s="26">
        <f t="shared" si="7440"/>
        <v>0</v>
      </c>
      <c r="Z2745" s="26">
        <f t="shared" si="7440"/>
        <v>0</v>
      </c>
      <c r="AA2745" s="26">
        <f t="shared" si="7440"/>
        <v>0</v>
      </c>
      <c r="AB2745" s="26">
        <f t="shared" si="7440"/>
        <v>2370.1955200000002</v>
      </c>
      <c r="AC2745" s="27">
        <f t="shared" si="7440"/>
        <v>5899.1697400000003</v>
      </c>
      <c r="AD2745" s="27">
        <f t="shared" si="7440"/>
        <v>5891.6697400000003</v>
      </c>
      <c r="AE2745" s="28">
        <f t="shared" si="7393"/>
        <v>99.87286346502043</v>
      </c>
      <c r="AF2745" s="26">
        <f t="shared" ref="AF2745:AK2745" si="7441">AF2746+AF2752</f>
        <v>6652.4525299999996</v>
      </c>
      <c r="AG2745" s="26">
        <f t="shared" si="7441"/>
        <v>0</v>
      </c>
      <c r="AH2745" s="26">
        <f t="shared" si="7441"/>
        <v>0</v>
      </c>
      <c r="AI2745" s="26">
        <f t="shared" si="7441"/>
        <v>0</v>
      </c>
      <c r="AJ2745" s="26">
        <f t="shared" si="7441"/>
        <v>0</v>
      </c>
      <c r="AK2745" s="26">
        <f t="shared" si="7441"/>
        <v>0</v>
      </c>
      <c r="AL2745" s="26">
        <f t="shared" si="7394"/>
        <v>6652.4525299999996</v>
      </c>
      <c r="AM2745" s="26">
        <f t="shared" si="7395"/>
        <v>803.5914700000003</v>
      </c>
      <c r="AN2745" s="29"/>
    </row>
    <row r="2746" spans="2:40" ht="31.2" x14ac:dyDescent="0.3">
      <c r="B2746" s="30" t="s">
        <v>849</v>
      </c>
      <c r="C2746" s="30" t="s">
        <v>104</v>
      </c>
      <c r="D2746" s="30" t="s">
        <v>152</v>
      </c>
      <c r="E2746" s="15" t="str">
        <f t="shared" si="7425"/>
        <v>0412</v>
      </c>
      <c r="F2746" s="30" t="s">
        <v>116</v>
      </c>
      <c r="G2746" s="30"/>
      <c r="H2746" s="31" t="s">
        <v>117</v>
      </c>
      <c r="I2746" s="32">
        <f t="shared" ref="I2746:I2750" si="7442">I2747</f>
        <v>319.5</v>
      </c>
      <c r="J2746" s="32">
        <f t="shared" ref="J2746:J2750" si="7443">J2747</f>
        <v>325.3</v>
      </c>
      <c r="K2746" s="32">
        <f t="shared" ref="K2746:K2750" si="7444">K2747</f>
        <v>337.79999999999995</v>
      </c>
      <c r="L2746" s="32">
        <f t="shared" ref="L2746:L2754" si="7445">L2747</f>
        <v>0</v>
      </c>
      <c r="M2746" s="32">
        <f t="shared" ref="M2746:M2754" si="7446">M2747</f>
        <v>0</v>
      </c>
      <c r="N2746" s="32">
        <f t="shared" ref="N2746:N2754" si="7447">N2747</f>
        <v>0</v>
      </c>
      <c r="O2746" s="32">
        <f t="shared" ref="O2746:O2752" si="7448">O2747</f>
        <v>0</v>
      </c>
      <c r="P2746" s="32">
        <f t="shared" ref="P2746:P2752" si="7449">P2747</f>
        <v>0</v>
      </c>
      <c r="Q2746" s="32">
        <f t="shared" ref="Q2746:Q2754" si="7450">Q2747</f>
        <v>0</v>
      </c>
      <c r="R2746" s="32">
        <f t="shared" ref="R2746:R2750" si="7451">R2747</f>
        <v>216.66700000000003</v>
      </c>
      <c r="S2746" s="32">
        <f t="shared" ref="S2746:S2754" si="7452">S2747</f>
        <v>0</v>
      </c>
      <c r="T2746" s="32">
        <f t="shared" ref="T2746:T2754" si="7453">T2747</f>
        <v>0</v>
      </c>
      <c r="U2746" s="32">
        <v>97.5</v>
      </c>
      <c r="V2746" s="32">
        <f t="shared" si="7427"/>
        <v>633.66700000000003</v>
      </c>
      <c r="W2746" s="32">
        <f t="shared" ref="W2746:W2754" si="7454">W2747</f>
        <v>97.5</v>
      </c>
      <c r="X2746" s="32">
        <f t="shared" ref="X2746:X2754" si="7455">X2747</f>
        <v>0</v>
      </c>
      <c r="Y2746" s="32">
        <f t="shared" ref="Y2746:Y2754" si="7456">Y2747</f>
        <v>0</v>
      </c>
      <c r="Z2746" s="32">
        <f t="shared" ref="Z2746:Z2754" si="7457">Z2747</f>
        <v>0</v>
      </c>
      <c r="AA2746" s="32">
        <f t="shared" ref="AA2746:AA2754" si="7458">AA2747</f>
        <v>0</v>
      </c>
      <c r="AB2746" s="32">
        <f t="shared" ref="AB2746:AB2752" si="7459">AB2747</f>
        <v>0</v>
      </c>
      <c r="AC2746" s="33">
        <f t="shared" ref="AC2746:AC2752" si="7460">AC2747</f>
        <v>321.48635000000002</v>
      </c>
      <c r="AD2746" s="33">
        <f t="shared" ref="AD2746:AD2752" si="7461">AD2747</f>
        <v>313.98635000000002</v>
      </c>
      <c r="AE2746" s="34">
        <f t="shared" si="7393"/>
        <v>97.667086020915036</v>
      </c>
      <c r="AF2746" s="32">
        <f t="shared" ref="AF2746:AF2752" si="7462">AF2747</f>
        <v>451.61324000000002</v>
      </c>
      <c r="AG2746" s="32">
        <f t="shared" ref="AG2746:AG2752" si="7463">AG2747</f>
        <v>0</v>
      </c>
      <c r="AH2746" s="32">
        <f t="shared" ref="AH2746:AH2752" si="7464">AH2747</f>
        <v>0</v>
      </c>
      <c r="AI2746" s="32">
        <f t="shared" ref="AI2746:AI2752" si="7465">AI2747</f>
        <v>0</v>
      </c>
      <c r="AJ2746" s="32">
        <f t="shared" ref="AJ2746:AJ2752" si="7466">AJ2747</f>
        <v>0</v>
      </c>
      <c r="AK2746" s="32">
        <f t="shared" ref="AK2746:AK2752" si="7467">AK2747</f>
        <v>0</v>
      </c>
      <c r="AL2746" s="32">
        <f t="shared" si="7394"/>
        <v>451.61324000000002</v>
      </c>
      <c r="AM2746" s="32">
        <f t="shared" si="7395"/>
        <v>182.05376000000001</v>
      </c>
    </row>
    <row r="2747" spans="2:40" ht="46.8" x14ac:dyDescent="0.3">
      <c r="B2747" s="30" t="s">
        <v>849</v>
      </c>
      <c r="C2747" s="30" t="s">
        <v>104</v>
      </c>
      <c r="D2747" s="30" t="s">
        <v>152</v>
      </c>
      <c r="E2747" s="15" t="str">
        <f t="shared" si="7425"/>
        <v>0412</v>
      </c>
      <c r="F2747" s="30" t="s">
        <v>125</v>
      </c>
      <c r="G2747" s="30"/>
      <c r="H2747" s="31" t="s">
        <v>126</v>
      </c>
      <c r="I2747" s="32">
        <f t="shared" si="7442"/>
        <v>319.5</v>
      </c>
      <c r="J2747" s="32">
        <f t="shared" si="7443"/>
        <v>325.3</v>
      </c>
      <c r="K2747" s="32">
        <f t="shared" si="7444"/>
        <v>337.79999999999995</v>
      </c>
      <c r="L2747" s="32">
        <f t="shared" si="7445"/>
        <v>0</v>
      </c>
      <c r="M2747" s="32">
        <f t="shared" si="7446"/>
        <v>0</v>
      </c>
      <c r="N2747" s="32">
        <f t="shared" si="7447"/>
        <v>0</v>
      </c>
      <c r="O2747" s="32">
        <f t="shared" si="7448"/>
        <v>0</v>
      </c>
      <c r="P2747" s="32">
        <f t="shared" si="7449"/>
        <v>0</v>
      </c>
      <c r="Q2747" s="32">
        <f t="shared" si="7450"/>
        <v>0</v>
      </c>
      <c r="R2747" s="32">
        <f t="shared" si="7451"/>
        <v>216.66700000000003</v>
      </c>
      <c r="S2747" s="32">
        <f t="shared" si="7452"/>
        <v>0</v>
      </c>
      <c r="T2747" s="32">
        <f t="shared" si="7453"/>
        <v>0</v>
      </c>
      <c r="U2747" s="32">
        <v>97.5</v>
      </c>
      <c r="V2747" s="32">
        <f t="shared" si="7427"/>
        <v>633.66700000000003</v>
      </c>
      <c r="W2747" s="32">
        <f t="shared" si="7454"/>
        <v>97.5</v>
      </c>
      <c r="X2747" s="32">
        <f t="shared" si="7455"/>
        <v>0</v>
      </c>
      <c r="Y2747" s="32">
        <f t="shared" si="7456"/>
        <v>0</v>
      </c>
      <c r="Z2747" s="32">
        <f t="shared" si="7457"/>
        <v>0</v>
      </c>
      <c r="AA2747" s="32">
        <f t="shared" si="7458"/>
        <v>0</v>
      </c>
      <c r="AB2747" s="32">
        <f t="shared" si="7459"/>
        <v>0</v>
      </c>
      <c r="AC2747" s="33">
        <f t="shared" si="7460"/>
        <v>321.48635000000002</v>
      </c>
      <c r="AD2747" s="33">
        <f t="shared" si="7461"/>
        <v>313.98635000000002</v>
      </c>
      <c r="AE2747" s="34">
        <f t="shared" si="7393"/>
        <v>97.667086020915036</v>
      </c>
      <c r="AF2747" s="32">
        <f t="shared" si="7462"/>
        <v>451.61324000000002</v>
      </c>
      <c r="AG2747" s="32">
        <f t="shared" si="7463"/>
        <v>0</v>
      </c>
      <c r="AH2747" s="32">
        <f t="shared" si="7464"/>
        <v>0</v>
      </c>
      <c r="AI2747" s="32">
        <f t="shared" si="7465"/>
        <v>0</v>
      </c>
      <c r="AJ2747" s="32">
        <f t="shared" si="7466"/>
        <v>0</v>
      </c>
      <c r="AK2747" s="32">
        <f t="shared" si="7467"/>
        <v>0</v>
      </c>
      <c r="AL2747" s="32">
        <f t="shared" si="7394"/>
        <v>451.61324000000002</v>
      </c>
      <c r="AM2747" s="32">
        <f t="shared" si="7395"/>
        <v>182.05376000000001</v>
      </c>
    </row>
    <row r="2748" spans="2:40" ht="46.8" x14ac:dyDescent="0.3">
      <c r="B2748" s="30" t="s">
        <v>849</v>
      </c>
      <c r="C2748" s="30" t="s">
        <v>104</v>
      </c>
      <c r="D2748" s="30" t="s">
        <v>152</v>
      </c>
      <c r="E2748" s="15" t="str">
        <f t="shared" si="7425"/>
        <v>0412</v>
      </c>
      <c r="F2748" s="30" t="s">
        <v>127</v>
      </c>
      <c r="G2748" s="30"/>
      <c r="H2748" s="31" t="s">
        <v>128</v>
      </c>
      <c r="I2748" s="32">
        <f t="shared" si="7442"/>
        <v>319.5</v>
      </c>
      <c r="J2748" s="32">
        <f t="shared" si="7443"/>
        <v>325.3</v>
      </c>
      <c r="K2748" s="32">
        <f t="shared" si="7444"/>
        <v>337.79999999999995</v>
      </c>
      <c r="L2748" s="32">
        <f t="shared" si="7445"/>
        <v>0</v>
      </c>
      <c r="M2748" s="32">
        <f t="shared" si="7446"/>
        <v>0</v>
      </c>
      <c r="N2748" s="32">
        <f t="shared" si="7447"/>
        <v>0</v>
      </c>
      <c r="O2748" s="32">
        <f t="shared" si="7448"/>
        <v>0</v>
      </c>
      <c r="P2748" s="32">
        <f t="shared" si="7449"/>
        <v>0</v>
      </c>
      <c r="Q2748" s="32">
        <f t="shared" si="7450"/>
        <v>0</v>
      </c>
      <c r="R2748" s="32">
        <f t="shared" si="7451"/>
        <v>216.66700000000003</v>
      </c>
      <c r="S2748" s="32">
        <f t="shared" si="7452"/>
        <v>0</v>
      </c>
      <c r="T2748" s="32">
        <f t="shared" si="7453"/>
        <v>0</v>
      </c>
      <c r="U2748" s="32">
        <v>97.5</v>
      </c>
      <c r="V2748" s="32">
        <f t="shared" si="7427"/>
        <v>633.66700000000003</v>
      </c>
      <c r="W2748" s="32">
        <f t="shared" si="7454"/>
        <v>97.5</v>
      </c>
      <c r="X2748" s="32">
        <f t="shared" si="7455"/>
        <v>0</v>
      </c>
      <c r="Y2748" s="32">
        <f t="shared" si="7456"/>
        <v>0</v>
      </c>
      <c r="Z2748" s="32">
        <f t="shared" si="7457"/>
        <v>0</v>
      </c>
      <c r="AA2748" s="32">
        <f t="shared" si="7458"/>
        <v>0</v>
      </c>
      <c r="AB2748" s="32">
        <f t="shared" si="7459"/>
        <v>0</v>
      </c>
      <c r="AC2748" s="33">
        <f t="shared" si="7460"/>
        <v>321.48635000000002</v>
      </c>
      <c r="AD2748" s="33">
        <f t="shared" si="7461"/>
        <v>313.98635000000002</v>
      </c>
      <c r="AE2748" s="34">
        <f t="shared" si="7393"/>
        <v>97.667086020915036</v>
      </c>
      <c r="AF2748" s="32">
        <f t="shared" si="7462"/>
        <v>451.61324000000002</v>
      </c>
      <c r="AG2748" s="32">
        <f t="shared" si="7463"/>
        <v>0</v>
      </c>
      <c r="AH2748" s="32">
        <f t="shared" si="7464"/>
        <v>0</v>
      </c>
      <c r="AI2748" s="32">
        <f t="shared" si="7465"/>
        <v>0</v>
      </c>
      <c r="AJ2748" s="32">
        <f t="shared" si="7466"/>
        <v>0</v>
      </c>
      <c r="AK2748" s="32">
        <f t="shared" si="7467"/>
        <v>0</v>
      </c>
      <c r="AL2748" s="32">
        <f t="shared" si="7394"/>
        <v>451.61324000000002</v>
      </c>
      <c r="AM2748" s="32">
        <f t="shared" si="7395"/>
        <v>182.05376000000001</v>
      </c>
    </row>
    <row r="2749" spans="2:40" ht="62.4" x14ac:dyDescent="0.3">
      <c r="B2749" s="30" t="s">
        <v>849</v>
      </c>
      <c r="C2749" s="30" t="s">
        <v>104</v>
      </c>
      <c r="D2749" s="30" t="s">
        <v>152</v>
      </c>
      <c r="E2749" s="15" t="str">
        <f t="shared" si="7425"/>
        <v>0412</v>
      </c>
      <c r="F2749" s="30" t="s">
        <v>768</v>
      </c>
      <c r="G2749" s="30"/>
      <c r="H2749" s="31" t="s">
        <v>769</v>
      </c>
      <c r="I2749" s="32">
        <f t="shared" si="7442"/>
        <v>319.5</v>
      </c>
      <c r="J2749" s="32">
        <f t="shared" si="7443"/>
        <v>325.3</v>
      </c>
      <c r="K2749" s="32">
        <f t="shared" si="7444"/>
        <v>337.79999999999995</v>
      </c>
      <c r="L2749" s="32">
        <f t="shared" si="7445"/>
        <v>0</v>
      </c>
      <c r="M2749" s="32">
        <f t="shared" si="7446"/>
        <v>0</v>
      </c>
      <c r="N2749" s="32">
        <f t="shared" si="7447"/>
        <v>0</v>
      </c>
      <c r="O2749" s="32">
        <f t="shared" si="7448"/>
        <v>0</v>
      </c>
      <c r="P2749" s="32">
        <f t="shared" si="7449"/>
        <v>0</v>
      </c>
      <c r="Q2749" s="32">
        <f t="shared" si="7450"/>
        <v>0</v>
      </c>
      <c r="R2749" s="32">
        <f t="shared" si="7451"/>
        <v>216.66700000000003</v>
      </c>
      <c r="S2749" s="32">
        <f t="shared" si="7452"/>
        <v>0</v>
      </c>
      <c r="T2749" s="32">
        <f t="shared" si="7453"/>
        <v>0</v>
      </c>
      <c r="U2749" s="32">
        <v>97.5</v>
      </c>
      <c r="V2749" s="32">
        <f t="shared" si="7427"/>
        <v>633.66700000000003</v>
      </c>
      <c r="W2749" s="32">
        <f t="shared" si="7454"/>
        <v>97.5</v>
      </c>
      <c r="X2749" s="32">
        <f t="shared" si="7455"/>
        <v>0</v>
      </c>
      <c r="Y2749" s="32">
        <f t="shared" si="7456"/>
        <v>0</v>
      </c>
      <c r="Z2749" s="32">
        <f t="shared" si="7457"/>
        <v>0</v>
      </c>
      <c r="AA2749" s="32">
        <f t="shared" si="7458"/>
        <v>0</v>
      </c>
      <c r="AB2749" s="32">
        <f t="shared" si="7459"/>
        <v>0</v>
      </c>
      <c r="AC2749" s="33">
        <f t="shared" si="7460"/>
        <v>321.48635000000002</v>
      </c>
      <c r="AD2749" s="33">
        <f t="shared" si="7461"/>
        <v>313.98635000000002</v>
      </c>
      <c r="AE2749" s="34">
        <f t="shared" si="7393"/>
        <v>97.667086020915036</v>
      </c>
      <c r="AF2749" s="32">
        <f t="shared" si="7462"/>
        <v>451.61324000000002</v>
      </c>
      <c r="AG2749" s="32">
        <f t="shared" si="7463"/>
        <v>0</v>
      </c>
      <c r="AH2749" s="32">
        <f t="shared" si="7464"/>
        <v>0</v>
      </c>
      <c r="AI2749" s="32">
        <f t="shared" si="7465"/>
        <v>0</v>
      </c>
      <c r="AJ2749" s="32">
        <f t="shared" si="7466"/>
        <v>0</v>
      </c>
      <c r="AK2749" s="32">
        <f t="shared" si="7467"/>
        <v>0</v>
      </c>
      <c r="AL2749" s="32">
        <f t="shared" si="7394"/>
        <v>451.61324000000002</v>
      </c>
      <c r="AM2749" s="32">
        <f t="shared" si="7395"/>
        <v>182.05376000000001</v>
      </c>
    </row>
    <row r="2750" spans="2:40" ht="31.2" x14ac:dyDescent="0.3">
      <c r="B2750" s="30" t="s">
        <v>849</v>
      </c>
      <c r="C2750" s="30" t="s">
        <v>104</v>
      </c>
      <c r="D2750" s="30" t="s">
        <v>152</v>
      </c>
      <c r="E2750" s="15" t="str">
        <f t="shared" si="7425"/>
        <v>0412</v>
      </c>
      <c r="F2750" s="30" t="s">
        <v>768</v>
      </c>
      <c r="G2750" s="30" t="s">
        <v>50</v>
      </c>
      <c r="H2750" s="31" t="s">
        <v>51</v>
      </c>
      <c r="I2750" s="32">
        <f t="shared" si="7442"/>
        <v>319.5</v>
      </c>
      <c r="J2750" s="32">
        <f t="shared" si="7443"/>
        <v>325.3</v>
      </c>
      <c r="K2750" s="32">
        <f t="shared" si="7444"/>
        <v>337.79999999999995</v>
      </c>
      <c r="L2750" s="32">
        <f t="shared" si="7445"/>
        <v>0</v>
      </c>
      <c r="M2750" s="32">
        <f t="shared" si="7446"/>
        <v>0</v>
      </c>
      <c r="N2750" s="32">
        <f t="shared" si="7447"/>
        <v>0</v>
      </c>
      <c r="O2750" s="32">
        <f t="shared" si="7448"/>
        <v>0</v>
      </c>
      <c r="P2750" s="32">
        <f t="shared" si="7449"/>
        <v>0</v>
      </c>
      <c r="Q2750" s="32">
        <f t="shared" si="7450"/>
        <v>0</v>
      </c>
      <c r="R2750" s="32">
        <f t="shared" si="7451"/>
        <v>216.66700000000003</v>
      </c>
      <c r="S2750" s="32">
        <f t="shared" si="7452"/>
        <v>0</v>
      </c>
      <c r="T2750" s="32">
        <f t="shared" si="7453"/>
        <v>0</v>
      </c>
      <c r="U2750" s="32">
        <v>97.5</v>
      </c>
      <c r="V2750" s="32">
        <f t="shared" si="7427"/>
        <v>633.66700000000003</v>
      </c>
      <c r="W2750" s="32">
        <f t="shared" si="7454"/>
        <v>97.5</v>
      </c>
      <c r="X2750" s="32">
        <f t="shared" si="7455"/>
        <v>0</v>
      </c>
      <c r="Y2750" s="32">
        <f t="shared" si="7456"/>
        <v>0</v>
      </c>
      <c r="Z2750" s="32">
        <f t="shared" si="7457"/>
        <v>0</v>
      </c>
      <c r="AA2750" s="32">
        <f t="shared" si="7458"/>
        <v>0</v>
      </c>
      <c r="AB2750" s="32">
        <f t="shared" si="7459"/>
        <v>0</v>
      </c>
      <c r="AC2750" s="33">
        <f t="shared" si="7460"/>
        <v>321.48635000000002</v>
      </c>
      <c r="AD2750" s="33">
        <f t="shared" si="7461"/>
        <v>313.98635000000002</v>
      </c>
      <c r="AE2750" s="34">
        <f t="shared" si="7393"/>
        <v>97.667086020915036</v>
      </c>
      <c r="AF2750" s="32">
        <f t="shared" si="7462"/>
        <v>451.61324000000002</v>
      </c>
      <c r="AG2750" s="32">
        <f t="shared" si="7463"/>
        <v>0</v>
      </c>
      <c r="AH2750" s="32">
        <f t="shared" si="7464"/>
        <v>0</v>
      </c>
      <c r="AI2750" s="32">
        <f t="shared" si="7465"/>
        <v>0</v>
      </c>
      <c r="AJ2750" s="32">
        <f t="shared" si="7466"/>
        <v>0</v>
      </c>
      <c r="AK2750" s="32">
        <f t="shared" si="7467"/>
        <v>0</v>
      </c>
      <c r="AL2750" s="32">
        <f t="shared" si="7394"/>
        <v>451.61324000000002</v>
      </c>
      <c r="AM2750" s="32">
        <f t="shared" si="7395"/>
        <v>182.05376000000001</v>
      </c>
    </row>
    <row r="2751" spans="2:40" ht="31.2" x14ac:dyDescent="0.3">
      <c r="B2751" s="30" t="s">
        <v>849</v>
      </c>
      <c r="C2751" s="30" t="s">
        <v>104</v>
      </c>
      <c r="D2751" s="30" t="s">
        <v>152</v>
      </c>
      <c r="E2751" s="15" t="str">
        <f t="shared" si="7425"/>
        <v>0412</v>
      </c>
      <c r="F2751" s="30" t="s">
        <v>768</v>
      </c>
      <c r="G2751" s="30" t="s">
        <v>52</v>
      </c>
      <c r="H2751" s="31" t="s">
        <v>53</v>
      </c>
      <c r="I2751" s="32">
        <f>489.7+5.5-175.7</f>
        <v>319.5</v>
      </c>
      <c r="J2751" s="32">
        <f>445.1+5.7-125.5</f>
        <v>325.3</v>
      </c>
      <c r="K2751" s="32">
        <f>443.5+5.9-111.6</f>
        <v>337.79999999999995</v>
      </c>
      <c r="L2751" s="32"/>
      <c r="M2751" s="32"/>
      <c r="N2751" s="32"/>
      <c r="O2751" s="32">
        <v>0</v>
      </c>
      <c r="P2751" s="32">
        <v>0</v>
      </c>
      <c r="Q2751" s="32">
        <v>0</v>
      </c>
      <c r="R2751" s="32">
        <f>633.085+216.667-633.085</f>
        <v>216.66700000000003</v>
      </c>
      <c r="S2751" s="32">
        <v>0</v>
      </c>
      <c r="T2751" s="32">
        <v>0</v>
      </c>
      <c r="U2751" s="32">
        <v>97.5</v>
      </c>
      <c r="V2751" s="32">
        <f t="shared" si="7427"/>
        <v>633.66700000000003</v>
      </c>
      <c r="W2751" s="32">
        <v>97.5</v>
      </c>
      <c r="X2751" s="32"/>
      <c r="Y2751" s="32"/>
      <c r="Z2751" s="32"/>
      <c r="AA2751" s="32"/>
      <c r="AB2751" s="32">
        <v>0</v>
      </c>
      <c r="AC2751" s="33">
        <v>321.48635000000002</v>
      </c>
      <c r="AD2751" s="33">
        <v>313.98635000000002</v>
      </c>
      <c r="AE2751" s="34">
        <f t="shared" si="7393"/>
        <v>97.667086020915036</v>
      </c>
      <c r="AF2751" s="32">
        <v>451.61324000000002</v>
      </c>
      <c r="AG2751" s="32">
        <v>0</v>
      </c>
      <c r="AH2751" s="32">
        <v>0</v>
      </c>
      <c r="AI2751" s="32">
        <v>0</v>
      </c>
      <c r="AJ2751" s="32">
        <v>0</v>
      </c>
      <c r="AK2751" s="32">
        <v>0</v>
      </c>
      <c r="AL2751" s="32">
        <f t="shared" si="7394"/>
        <v>451.61324000000002</v>
      </c>
      <c r="AM2751" s="32">
        <f t="shared" si="7395"/>
        <v>182.05376000000001</v>
      </c>
    </row>
    <row r="2752" spans="2:40" ht="31.2" x14ac:dyDescent="0.3">
      <c r="B2752" s="30" t="s">
        <v>849</v>
      </c>
      <c r="C2752" s="30" t="s">
        <v>104</v>
      </c>
      <c r="D2752" s="30" t="s">
        <v>152</v>
      </c>
      <c r="E2752" s="15" t="str">
        <f t="shared" si="7425"/>
        <v>0412</v>
      </c>
      <c r="F2752" s="30" t="s">
        <v>154</v>
      </c>
      <c r="G2752" s="30"/>
      <c r="H2752" s="31" t="s">
        <v>155</v>
      </c>
      <c r="I2752" s="32">
        <f t="shared" ref="I2752:I2754" si="7468">I2753</f>
        <v>3307.4</v>
      </c>
      <c r="J2752" s="32">
        <f t="shared" ref="J2752:J2754" si="7469">J2753</f>
        <v>250</v>
      </c>
      <c r="K2752" s="32">
        <f t="shared" ref="K2752:K2754" si="7470">K2753</f>
        <v>250</v>
      </c>
      <c r="L2752" s="32">
        <f t="shared" si="7445"/>
        <v>0</v>
      </c>
      <c r="M2752" s="32">
        <f t="shared" si="7446"/>
        <v>0</v>
      </c>
      <c r="N2752" s="32">
        <f t="shared" si="7447"/>
        <v>0</v>
      </c>
      <c r="O2752" s="32">
        <f t="shared" si="7448"/>
        <v>0</v>
      </c>
      <c r="P2752" s="32">
        <f t="shared" si="7449"/>
        <v>-608.67700000000002</v>
      </c>
      <c r="Q2752" s="32">
        <f t="shared" si="7450"/>
        <v>0</v>
      </c>
      <c r="R2752" s="32">
        <f t="shared" ref="R2752:R2754" si="7471">R2753</f>
        <v>3036.4110000000001</v>
      </c>
      <c r="S2752" s="32">
        <f t="shared" si="7452"/>
        <v>0</v>
      </c>
      <c r="T2752" s="32">
        <f t="shared" si="7453"/>
        <v>0</v>
      </c>
      <c r="U2752" s="32">
        <v>1087.2429999999999</v>
      </c>
      <c r="V2752" s="32">
        <f t="shared" si="7427"/>
        <v>6822.3770000000004</v>
      </c>
      <c r="W2752" s="32">
        <f t="shared" si="7454"/>
        <v>1087.2429999999999</v>
      </c>
      <c r="X2752" s="32">
        <f t="shared" si="7455"/>
        <v>0</v>
      </c>
      <c r="Y2752" s="32">
        <f t="shared" si="7456"/>
        <v>0</v>
      </c>
      <c r="Z2752" s="32">
        <f t="shared" si="7457"/>
        <v>0</v>
      </c>
      <c r="AA2752" s="32">
        <f t="shared" si="7458"/>
        <v>0</v>
      </c>
      <c r="AB2752" s="32">
        <f t="shared" si="7459"/>
        <v>2370.1955200000002</v>
      </c>
      <c r="AC2752" s="33">
        <f t="shared" si="7460"/>
        <v>5577.6833900000001</v>
      </c>
      <c r="AD2752" s="33">
        <f t="shared" si="7461"/>
        <v>5577.6833900000001</v>
      </c>
      <c r="AE2752" s="34">
        <f t="shared" si="7393"/>
        <v>100</v>
      </c>
      <c r="AF2752" s="32">
        <f t="shared" si="7462"/>
        <v>6200.8392899999999</v>
      </c>
      <c r="AG2752" s="32">
        <f t="shared" si="7463"/>
        <v>0</v>
      </c>
      <c r="AH2752" s="32">
        <f t="shared" si="7464"/>
        <v>0</v>
      </c>
      <c r="AI2752" s="32">
        <f t="shared" si="7465"/>
        <v>0</v>
      </c>
      <c r="AJ2752" s="32">
        <f t="shared" si="7466"/>
        <v>0</v>
      </c>
      <c r="AK2752" s="32">
        <f t="shared" si="7467"/>
        <v>0</v>
      </c>
      <c r="AL2752" s="32">
        <f t="shared" si="7394"/>
        <v>6200.8392899999999</v>
      </c>
      <c r="AM2752" s="32">
        <f t="shared" si="7395"/>
        <v>621.53771000000052</v>
      </c>
    </row>
    <row r="2753" spans="2:40" ht="31.2" x14ac:dyDescent="0.3">
      <c r="B2753" s="30" t="s">
        <v>849</v>
      </c>
      <c r="C2753" s="30" t="s">
        <v>104</v>
      </c>
      <c r="D2753" s="30" t="s">
        <v>152</v>
      </c>
      <c r="E2753" s="15" t="str">
        <f t="shared" si="7425"/>
        <v>0412</v>
      </c>
      <c r="F2753" s="30" t="s">
        <v>166</v>
      </c>
      <c r="G2753" s="30"/>
      <c r="H2753" s="31" t="s">
        <v>167</v>
      </c>
      <c r="I2753" s="32">
        <f t="shared" si="7468"/>
        <v>3307.4</v>
      </c>
      <c r="J2753" s="32">
        <f t="shared" si="7469"/>
        <v>250</v>
      </c>
      <c r="K2753" s="32">
        <f t="shared" si="7470"/>
        <v>250</v>
      </c>
      <c r="L2753" s="32">
        <f t="shared" si="7445"/>
        <v>0</v>
      </c>
      <c r="M2753" s="32">
        <f t="shared" si="7446"/>
        <v>0</v>
      </c>
      <c r="N2753" s="32">
        <f t="shared" si="7447"/>
        <v>0</v>
      </c>
      <c r="O2753" s="32">
        <f>O2754+O2760</f>
        <v>0</v>
      </c>
      <c r="P2753" s="32">
        <f>P2754+P2760</f>
        <v>-608.67700000000002</v>
      </c>
      <c r="Q2753" s="32">
        <f t="shared" si="7450"/>
        <v>0</v>
      </c>
      <c r="R2753" s="32">
        <f t="shared" si="7471"/>
        <v>3036.4110000000001</v>
      </c>
      <c r="S2753" s="32">
        <f t="shared" si="7452"/>
        <v>0</v>
      </c>
      <c r="T2753" s="32">
        <f t="shared" si="7453"/>
        <v>0</v>
      </c>
      <c r="U2753" s="32">
        <v>1087.2429999999999</v>
      </c>
      <c r="V2753" s="32">
        <f t="shared" si="7427"/>
        <v>6822.3770000000004</v>
      </c>
      <c r="W2753" s="32">
        <f t="shared" si="7454"/>
        <v>1087.2429999999999</v>
      </c>
      <c r="X2753" s="32">
        <f t="shared" si="7455"/>
        <v>0</v>
      </c>
      <c r="Y2753" s="32">
        <f t="shared" si="7456"/>
        <v>0</v>
      </c>
      <c r="Z2753" s="32">
        <f t="shared" si="7457"/>
        <v>0</v>
      </c>
      <c r="AA2753" s="32">
        <f t="shared" si="7458"/>
        <v>0</v>
      </c>
      <c r="AB2753" s="32">
        <f>AB2754+AB2760</f>
        <v>2370.1955200000002</v>
      </c>
      <c r="AC2753" s="33">
        <f>AC2754+AC2760</f>
        <v>5577.6833900000001</v>
      </c>
      <c r="AD2753" s="33">
        <f>AD2754+AD2760</f>
        <v>5577.6833900000001</v>
      </c>
      <c r="AE2753" s="34">
        <f t="shared" si="7393"/>
        <v>100</v>
      </c>
      <c r="AF2753" s="32">
        <f t="shared" ref="AF2753:AK2753" si="7472">AF2754+AF2760</f>
        <v>6200.8392899999999</v>
      </c>
      <c r="AG2753" s="32">
        <f t="shared" si="7472"/>
        <v>0</v>
      </c>
      <c r="AH2753" s="32">
        <f t="shared" si="7472"/>
        <v>0</v>
      </c>
      <c r="AI2753" s="32">
        <f t="shared" si="7472"/>
        <v>0</v>
      </c>
      <c r="AJ2753" s="32">
        <f t="shared" si="7472"/>
        <v>0</v>
      </c>
      <c r="AK2753" s="32">
        <f t="shared" si="7472"/>
        <v>0</v>
      </c>
      <c r="AL2753" s="32">
        <f t="shared" si="7394"/>
        <v>6200.8392899999999</v>
      </c>
      <c r="AM2753" s="32">
        <f t="shared" si="7395"/>
        <v>621.53771000000052</v>
      </c>
    </row>
    <row r="2754" spans="2:40" ht="62.4" x14ac:dyDescent="0.3">
      <c r="B2754" s="30" t="s">
        <v>849</v>
      </c>
      <c r="C2754" s="30" t="s">
        <v>104</v>
      </c>
      <c r="D2754" s="30" t="s">
        <v>152</v>
      </c>
      <c r="E2754" s="15" t="str">
        <f t="shared" si="7425"/>
        <v>0412</v>
      </c>
      <c r="F2754" s="30" t="s">
        <v>770</v>
      </c>
      <c r="G2754" s="30"/>
      <c r="H2754" s="31" t="s">
        <v>771</v>
      </c>
      <c r="I2754" s="32">
        <f t="shared" si="7468"/>
        <v>3307.4</v>
      </c>
      <c r="J2754" s="32">
        <f t="shared" si="7469"/>
        <v>250</v>
      </c>
      <c r="K2754" s="32">
        <f t="shared" si="7470"/>
        <v>250</v>
      </c>
      <c r="L2754" s="32">
        <f t="shared" si="7445"/>
        <v>0</v>
      </c>
      <c r="M2754" s="32">
        <f t="shared" si="7446"/>
        <v>0</v>
      </c>
      <c r="N2754" s="32">
        <f t="shared" si="7447"/>
        <v>0</v>
      </c>
      <c r="O2754" s="32">
        <f>O2755</f>
        <v>0</v>
      </c>
      <c r="P2754" s="32">
        <f>P2755</f>
        <v>-671.54399999999998</v>
      </c>
      <c r="Q2754" s="32">
        <f t="shared" si="7450"/>
        <v>0</v>
      </c>
      <c r="R2754" s="32">
        <f t="shared" si="7471"/>
        <v>3036.4110000000001</v>
      </c>
      <c r="S2754" s="32">
        <f t="shared" si="7452"/>
        <v>0</v>
      </c>
      <c r="T2754" s="32">
        <f t="shared" si="7453"/>
        <v>0</v>
      </c>
      <c r="U2754" s="32">
        <v>1087.2429999999999</v>
      </c>
      <c r="V2754" s="32">
        <f t="shared" si="7427"/>
        <v>6759.51</v>
      </c>
      <c r="W2754" s="32">
        <f t="shared" si="7454"/>
        <v>1087.2429999999999</v>
      </c>
      <c r="X2754" s="32">
        <f t="shared" si="7455"/>
        <v>0</v>
      </c>
      <c r="Y2754" s="32">
        <f t="shared" si="7456"/>
        <v>0</v>
      </c>
      <c r="Z2754" s="32">
        <f t="shared" si="7457"/>
        <v>0</v>
      </c>
      <c r="AA2754" s="32">
        <f t="shared" si="7458"/>
        <v>0</v>
      </c>
      <c r="AB2754" s="32">
        <f>AB2755</f>
        <v>2370.1955200000002</v>
      </c>
      <c r="AC2754" s="33">
        <f>AC2755</f>
        <v>5522.88339</v>
      </c>
      <c r="AD2754" s="33">
        <f>AD2755</f>
        <v>5522.88339</v>
      </c>
      <c r="AE2754" s="34">
        <f t="shared" si="7393"/>
        <v>100</v>
      </c>
      <c r="AF2754" s="32">
        <f t="shared" ref="AF2754:AK2754" si="7473">AF2755</f>
        <v>6137.9722899999997</v>
      </c>
      <c r="AG2754" s="32">
        <f t="shared" si="7473"/>
        <v>0</v>
      </c>
      <c r="AH2754" s="32">
        <f t="shared" si="7473"/>
        <v>0</v>
      </c>
      <c r="AI2754" s="32">
        <f t="shared" si="7473"/>
        <v>0</v>
      </c>
      <c r="AJ2754" s="32">
        <f t="shared" si="7473"/>
        <v>0</v>
      </c>
      <c r="AK2754" s="32">
        <f t="shared" si="7473"/>
        <v>0</v>
      </c>
      <c r="AL2754" s="32">
        <f t="shared" si="7394"/>
        <v>6137.9722899999997</v>
      </c>
      <c r="AM2754" s="32">
        <f t="shared" si="7395"/>
        <v>621.53771000000052</v>
      </c>
    </row>
    <row r="2755" spans="2:40" ht="46.8" x14ac:dyDescent="0.3">
      <c r="B2755" s="30" t="s">
        <v>849</v>
      </c>
      <c r="C2755" s="30" t="s">
        <v>104</v>
      </c>
      <c r="D2755" s="30" t="s">
        <v>152</v>
      </c>
      <c r="E2755" s="15" t="str">
        <f t="shared" si="7425"/>
        <v>0412</v>
      </c>
      <c r="F2755" s="30" t="s">
        <v>772</v>
      </c>
      <c r="G2755" s="30"/>
      <c r="H2755" s="31" t="s">
        <v>773</v>
      </c>
      <c r="I2755" s="32">
        <f t="shared" ref="I2755:T2755" si="7474">I2756+I2758</f>
        <v>3307.4</v>
      </c>
      <c r="J2755" s="32">
        <f t="shared" si="7474"/>
        <v>250</v>
      </c>
      <c r="K2755" s="32">
        <f t="shared" si="7474"/>
        <v>250</v>
      </c>
      <c r="L2755" s="32">
        <f t="shared" si="7474"/>
        <v>0</v>
      </c>
      <c r="M2755" s="32">
        <f t="shared" si="7474"/>
        <v>0</v>
      </c>
      <c r="N2755" s="32">
        <f t="shared" si="7474"/>
        <v>0</v>
      </c>
      <c r="O2755" s="32">
        <f t="shared" si="7474"/>
        <v>0</v>
      </c>
      <c r="P2755" s="32">
        <f t="shared" si="7474"/>
        <v>-671.54399999999998</v>
      </c>
      <c r="Q2755" s="32">
        <f t="shared" si="7474"/>
        <v>0</v>
      </c>
      <c r="R2755" s="32">
        <f t="shared" si="7474"/>
        <v>3036.4110000000001</v>
      </c>
      <c r="S2755" s="32">
        <f t="shared" si="7474"/>
        <v>0</v>
      </c>
      <c r="T2755" s="32">
        <f t="shared" si="7474"/>
        <v>0</v>
      </c>
      <c r="U2755" s="32">
        <v>1087.2429999999999</v>
      </c>
      <c r="V2755" s="32">
        <f t="shared" si="7427"/>
        <v>6759.51</v>
      </c>
      <c r="W2755" s="32">
        <f t="shared" ref="W2755:AD2755" si="7475">W2756+W2758</f>
        <v>1087.2429999999999</v>
      </c>
      <c r="X2755" s="32">
        <f t="shared" si="7475"/>
        <v>0</v>
      </c>
      <c r="Y2755" s="32">
        <f t="shared" si="7475"/>
        <v>0</v>
      </c>
      <c r="Z2755" s="32">
        <f t="shared" si="7475"/>
        <v>0</v>
      </c>
      <c r="AA2755" s="32">
        <f t="shared" si="7475"/>
        <v>0</v>
      </c>
      <c r="AB2755" s="32">
        <f t="shared" si="7475"/>
        <v>2370.1955200000002</v>
      </c>
      <c r="AC2755" s="33">
        <f t="shared" si="7475"/>
        <v>5522.88339</v>
      </c>
      <c r="AD2755" s="33">
        <f t="shared" si="7475"/>
        <v>5522.88339</v>
      </c>
      <c r="AE2755" s="34">
        <f t="shared" si="7393"/>
        <v>100</v>
      </c>
      <c r="AF2755" s="32">
        <f t="shared" ref="AF2755:AK2755" si="7476">AF2756+AF2758</f>
        <v>6137.9722899999997</v>
      </c>
      <c r="AG2755" s="32">
        <f t="shared" si="7476"/>
        <v>0</v>
      </c>
      <c r="AH2755" s="32">
        <f t="shared" si="7476"/>
        <v>0</v>
      </c>
      <c r="AI2755" s="32">
        <f t="shared" si="7476"/>
        <v>0</v>
      </c>
      <c r="AJ2755" s="32">
        <f t="shared" si="7476"/>
        <v>0</v>
      </c>
      <c r="AK2755" s="32">
        <f t="shared" si="7476"/>
        <v>0</v>
      </c>
      <c r="AL2755" s="32">
        <f t="shared" si="7394"/>
        <v>6137.9722899999997</v>
      </c>
      <c r="AM2755" s="32">
        <f t="shared" si="7395"/>
        <v>621.53771000000052</v>
      </c>
    </row>
    <row r="2756" spans="2:40" ht="31.2" x14ac:dyDescent="0.3">
      <c r="B2756" s="30" t="s">
        <v>849</v>
      </c>
      <c r="C2756" s="30" t="s">
        <v>104</v>
      </c>
      <c r="D2756" s="30" t="s">
        <v>152</v>
      </c>
      <c r="E2756" s="15" t="str">
        <f t="shared" si="7425"/>
        <v>0412</v>
      </c>
      <c r="F2756" s="30" t="s">
        <v>772</v>
      </c>
      <c r="G2756" s="30" t="s">
        <v>50</v>
      </c>
      <c r="H2756" s="31" t="s">
        <v>51</v>
      </c>
      <c r="I2756" s="32">
        <f t="shared" ref="I2756:T2756" si="7477">I2757</f>
        <v>3057.4</v>
      </c>
      <c r="J2756" s="32">
        <f t="shared" si="7477"/>
        <v>0</v>
      </c>
      <c r="K2756" s="32">
        <f t="shared" si="7477"/>
        <v>0</v>
      </c>
      <c r="L2756" s="32">
        <f t="shared" si="7477"/>
        <v>0</v>
      </c>
      <c r="M2756" s="32">
        <f t="shared" si="7477"/>
        <v>0</v>
      </c>
      <c r="N2756" s="32">
        <f t="shared" si="7477"/>
        <v>0</v>
      </c>
      <c r="O2756" s="32">
        <f t="shared" si="7477"/>
        <v>0</v>
      </c>
      <c r="P2756" s="32">
        <f t="shared" si="7477"/>
        <v>-671.54399999999998</v>
      </c>
      <c r="Q2756" s="32">
        <f t="shared" si="7477"/>
        <v>0</v>
      </c>
      <c r="R2756" s="32">
        <f t="shared" si="7477"/>
        <v>3036.4110000000001</v>
      </c>
      <c r="S2756" s="32">
        <f t="shared" si="7477"/>
        <v>0</v>
      </c>
      <c r="T2756" s="32">
        <f t="shared" si="7477"/>
        <v>0</v>
      </c>
      <c r="U2756" s="32">
        <v>1087.2429999999999</v>
      </c>
      <c r="V2756" s="32">
        <f t="shared" si="7427"/>
        <v>6509.51</v>
      </c>
      <c r="W2756" s="32">
        <f t="shared" ref="W2756:AD2756" si="7478">W2757</f>
        <v>1087.2429999999999</v>
      </c>
      <c r="X2756" s="32">
        <f t="shared" si="7478"/>
        <v>0</v>
      </c>
      <c r="Y2756" s="32">
        <f t="shared" si="7478"/>
        <v>0</v>
      </c>
      <c r="Z2756" s="32">
        <f t="shared" si="7478"/>
        <v>0</v>
      </c>
      <c r="AA2756" s="32">
        <f t="shared" si="7478"/>
        <v>0</v>
      </c>
      <c r="AB2756" s="32">
        <f t="shared" si="7478"/>
        <v>527.32690000000002</v>
      </c>
      <c r="AC2756" s="33">
        <f t="shared" si="7478"/>
        <v>2880.5662699999998</v>
      </c>
      <c r="AD2756" s="33">
        <f t="shared" si="7478"/>
        <v>2880.5662699999998</v>
      </c>
      <c r="AE2756" s="34">
        <f t="shared" si="7393"/>
        <v>100</v>
      </c>
      <c r="AF2756" s="32">
        <f t="shared" ref="AF2756:AK2756" si="7479">AF2757</f>
        <v>4160.1026700000002</v>
      </c>
      <c r="AG2756" s="32">
        <f t="shared" si="7479"/>
        <v>0</v>
      </c>
      <c r="AH2756" s="32">
        <f t="shared" si="7479"/>
        <v>0</v>
      </c>
      <c r="AI2756" s="32">
        <f t="shared" si="7479"/>
        <v>0</v>
      </c>
      <c r="AJ2756" s="32">
        <f t="shared" si="7479"/>
        <v>0</v>
      </c>
      <c r="AK2756" s="32">
        <f t="shared" si="7479"/>
        <v>0</v>
      </c>
      <c r="AL2756" s="32">
        <f t="shared" si="7394"/>
        <v>4160.1026700000002</v>
      </c>
      <c r="AM2756" s="32">
        <f t="shared" si="7395"/>
        <v>2349.40733</v>
      </c>
    </row>
    <row r="2757" spans="2:40" ht="31.2" x14ac:dyDescent="0.3">
      <c r="B2757" s="30" t="s">
        <v>849</v>
      </c>
      <c r="C2757" s="30" t="s">
        <v>104</v>
      </c>
      <c r="D2757" s="30" t="s">
        <v>152</v>
      </c>
      <c r="E2757" s="15" t="str">
        <f t="shared" si="7425"/>
        <v>0412</v>
      </c>
      <c r="F2757" s="30" t="s">
        <v>772</v>
      </c>
      <c r="G2757" s="30" t="s">
        <v>52</v>
      </c>
      <c r="H2757" s="31" t="s">
        <v>53</v>
      </c>
      <c r="I2757" s="32">
        <v>3057.4</v>
      </c>
      <c r="J2757" s="32"/>
      <c r="K2757" s="32"/>
      <c r="L2757" s="32"/>
      <c r="M2757" s="32"/>
      <c r="N2757" s="32"/>
      <c r="O2757" s="32">
        <v>0</v>
      </c>
      <c r="P2757" s="32">
        <f>-502.936-168.608</f>
        <v>-671.54399999999998</v>
      </c>
      <c r="Q2757" s="32">
        <v>0</v>
      </c>
      <c r="R2757" s="32">
        <v>3036.4110000000001</v>
      </c>
      <c r="S2757" s="32">
        <v>0</v>
      </c>
      <c r="T2757" s="32">
        <v>0</v>
      </c>
      <c r="U2757" s="32">
        <v>1087.2429999999999</v>
      </c>
      <c r="V2757" s="32">
        <f t="shared" si="7427"/>
        <v>6509.51</v>
      </c>
      <c r="W2757" s="32">
        <v>1087.2429999999999</v>
      </c>
      <c r="X2757" s="32"/>
      <c r="Y2757" s="32"/>
      <c r="Z2757" s="32"/>
      <c r="AA2757" s="32"/>
      <c r="AB2757" s="32">
        <v>527.32690000000002</v>
      </c>
      <c r="AC2757" s="33">
        <v>2880.5662699999998</v>
      </c>
      <c r="AD2757" s="33">
        <v>2880.5662699999998</v>
      </c>
      <c r="AE2757" s="34">
        <f t="shared" si="7393"/>
        <v>100</v>
      </c>
      <c r="AF2757" s="32">
        <v>4160.1026700000002</v>
      </c>
      <c r="AG2757" s="32">
        <v>0</v>
      </c>
      <c r="AH2757" s="32">
        <v>0</v>
      </c>
      <c r="AI2757" s="32">
        <v>0</v>
      </c>
      <c r="AJ2757" s="32">
        <v>0</v>
      </c>
      <c r="AK2757" s="32">
        <v>0</v>
      </c>
      <c r="AL2757" s="32">
        <f t="shared" si="7394"/>
        <v>4160.1026700000002</v>
      </c>
      <c r="AM2757" s="32">
        <f t="shared" si="7395"/>
        <v>2349.40733</v>
      </c>
    </row>
    <row r="2758" spans="2:40" x14ac:dyDescent="0.3">
      <c r="B2758" s="30" t="s">
        <v>849</v>
      </c>
      <c r="C2758" s="30" t="s">
        <v>104</v>
      </c>
      <c r="D2758" s="30" t="s">
        <v>152</v>
      </c>
      <c r="E2758" s="15" t="str">
        <f t="shared" si="7425"/>
        <v>0412</v>
      </c>
      <c r="F2758" s="30" t="s">
        <v>772</v>
      </c>
      <c r="G2758" s="30" t="s">
        <v>56</v>
      </c>
      <c r="H2758" s="31" t="s">
        <v>57</v>
      </c>
      <c r="I2758" s="32">
        <f t="shared" ref="I2758:T2758" si="7480">I2759</f>
        <v>250</v>
      </c>
      <c r="J2758" s="32">
        <f t="shared" si="7480"/>
        <v>250</v>
      </c>
      <c r="K2758" s="32">
        <f t="shared" si="7480"/>
        <v>250</v>
      </c>
      <c r="L2758" s="32">
        <f t="shared" si="7480"/>
        <v>0</v>
      </c>
      <c r="M2758" s="32">
        <f t="shared" si="7480"/>
        <v>0</v>
      </c>
      <c r="N2758" s="32">
        <f t="shared" si="7480"/>
        <v>0</v>
      </c>
      <c r="O2758" s="32">
        <f t="shared" si="7480"/>
        <v>0</v>
      </c>
      <c r="P2758" s="32">
        <f t="shared" si="7480"/>
        <v>0</v>
      </c>
      <c r="Q2758" s="32">
        <f t="shared" si="7480"/>
        <v>0</v>
      </c>
      <c r="R2758" s="32">
        <f t="shared" si="7480"/>
        <v>0</v>
      </c>
      <c r="S2758" s="32">
        <f t="shared" si="7480"/>
        <v>0</v>
      </c>
      <c r="T2758" s="32">
        <f t="shared" si="7480"/>
        <v>0</v>
      </c>
      <c r="U2758" s="32">
        <v>0</v>
      </c>
      <c r="V2758" s="32">
        <f t="shared" si="7427"/>
        <v>250</v>
      </c>
      <c r="W2758" s="32">
        <f t="shared" ref="W2758:AD2758" si="7481">W2759</f>
        <v>0</v>
      </c>
      <c r="X2758" s="32">
        <f t="shared" si="7481"/>
        <v>0</v>
      </c>
      <c r="Y2758" s="32">
        <f t="shared" si="7481"/>
        <v>0</v>
      </c>
      <c r="Z2758" s="32">
        <f t="shared" si="7481"/>
        <v>0</v>
      </c>
      <c r="AA2758" s="32">
        <f t="shared" si="7481"/>
        <v>0</v>
      </c>
      <c r="AB2758" s="32">
        <f t="shared" si="7481"/>
        <v>1842.86862</v>
      </c>
      <c r="AC2758" s="33">
        <f t="shared" si="7481"/>
        <v>2642.3171200000002</v>
      </c>
      <c r="AD2758" s="33">
        <f t="shared" si="7481"/>
        <v>2642.3171200000002</v>
      </c>
      <c r="AE2758" s="34">
        <f t="shared" si="7393"/>
        <v>100</v>
      </c>
      <c r="AF2758" s="32">
        <f t="shared" ref="AF2758:AK2758" si="7482">AF2759</f>
        <v>1977.8696199999999</v>
      </c>
      <c r="AG2758" s="32">
        <f t="shared" si="7482"/>
        <v>0</v>
      </c>
      <c r="AH2758" s="32">
        <f t="shared" si="7482"/>
        <v>0</v>
      </c>
      <c r="AI2758" s="32">
        <f t="shared" si="7482"/>
        <v>0</v>
      </c>
      <c r="AJ2758" s="32">
        <f t="shared" si="7482"/>
        <v>0</v>
      </c>
      <c r="AK2758" s="32">
        <f t="shared" si="7482"/>
        <v>0</v>
      </c>
      <c r="AL2758" s="32">
        <f t="shared" si="7394"/>
        <v>1977.8696199999999</v>
      </c>
      <c r="AM2758" s="32">
        <f t="shared" si="7395"/>
        <v>-1727.8696199999999</v>
      </c>
    </row>
    <row r="2759" spans="2:40" x14ac:dyDescent="0.3">
      <c r="B2759" s="30" t="s">
        <v>849</v>
      </c>
      <c r="C2759" s="30" t="s">
        <v>104</v>
      </c>
      <c r="D2759" s="30" t="s">
        <v>152</v>
      </c>
      <c r="E2759" s="15" t="str">
        <f t="shared" si="7425"/>
        <v>0412</v>
      </c>
      <c r="F2759" s="30" t="s">
        <v>772</v>
      </c>
      <c r="G2759" s="30" t="s">
        <v>58</v>
      </c>
      <c r="H2759" s="31" t="s">
        <v>59</v>
      </c>
      <c r="I2759" s="32">
        <v>250</v>
      </c>
      <c r="J2759" s="32">
        <v>250</v>
      </c>
      <c r="K2759" s="32">
        <v>250</v>
      </c>
      <c r="L2759" s="32"/>
      <c r="M2759" s="32"/>
      <c r="N2759" s="32"/>
      <c r="O2759" s="32">
        <v>0</v>
      </c>
      <c r="P2759" s="32">
        <v>0</v>
      </c>
      <c r="Q2759" s="32">
        <v>0</v>
      </c>
      <c r="R2759" s="32">
        <v>0</v>
      </c>
      <c r="S2759" s="32">
        <v>0</v>
      </c>
      <c r="T2759" s="32">
        <v>0</v>
      </c>
      <c r="U2759" s="32">
        <v>0</v>
      </c>
      <c r="V2759" s="32">
        <f t="shared" si="7427"/>
        <v>250</v>
      </c>
      <c r="W2759" s="32"/>
      <c r="X2759" s="32"/>
      <c r="Y2759" s="32"/>
      <c r="Z2759" s="32"/>
      <c r="AA2759" s="32"/>
      <c r="AB2759" s="32">
        <v>1842.86862</v>
      </c>
      <c r="AC2759" s="33">
        <v>2642.3171200000002</v>
      </c>
      <c r="AD2759" s="33">
        <v>2642.3171200000002</v>
      </c>
      <c r="AE2759" s="34">
        <f t="shared" si="7393"/>
        <v>100</v>
      </c>
      <c r="AF2759" s="32">
        <v>1977.8696199999999</v>
      </c>
      <c r="AG2759" s="32">
        <v>0</v>
      </c>
      <c r="AH2759" s="32">
        <v>0</v>
      </c>
      <c r="AI2759" s="32">
        <v>0</v>
      </c>
      <c r="AJ2759" s="32">
        <v>0</v>
      </c>
      <c r="AK2759" s="32">
        <v>0</v>
      </c>
      <c r="AL2759" s="32">
        <f t="shared" si="7394"/>
        <v>1977.8696199999999</v>
      </c>
      <c r="AM2759" s="32">
        <f t="shared" si="7395"/>
        <v>-1727.8696199999999</v>
      </c>
      <c r="AN2759" s="12"/>
    </row>
    <row r="2760" spans="2:40" ht="46.8" x14ac:dyDescent="0.3">
      <c r="B2760" s="30" t="s">
        <v>849</v>
      </c>
      <c r="C2760" s="30" t="s">
        <v>104</v>
      </c>
      <c r="D2760" s="30" t="s">
        <v>152</v>
      </c>
      <c r="E2760" s="15" t="str">
        <f t="shared" si="7425"/>
        <v>0412</v>
      </c>
      <c r="F2760" s="30" t="s">
        <v>774</v>
      </c>
      <c r="G2760" s="30"/>
      <c r="H2760" s="31" t="s">
        <v>775</v>
      </c>
      <c r="I2760" s="32"/>
      <c r="J2760" s="32"/>
      <c r="K2760" s="32"/>
      <c r="L2760" s="32"/>
      <c r="M2760" s="32"/>
      <c r="N2760" s="32"/>
      <c r="O2760" s="32">
        <f t="shared" ref="O2760:O2762" si="7483">O2761</f>
        <v>0</v>
      </c>
      <c r="P2760" s="32">
        <f t="shared" ref="P2760:P2762" si="7484">P2761</f>
        <v>62.866999999999997</v>
      </c>
      <c r="Q2760" s="32"/>
      <c r="R2760" s="32"/>
      <c r="S2760" s="32"/>
      <c r="T2760" s="32"/>
      <c r="U2760" s="32"/>
      <c r="V2760" s="32">
        <f t="shared" si="7427"/>
        <v>62.866999999999997</v>
      </c>
      <c r="W2760" s="32"/>
      <c r="X2760" s="32"/>
      <c r="Y2760" s="32"/>
      <c r="Z2760" s="32"/>
      <c r="AA2760" s="32"/>
      <c r="AB2760" s="32">
        <f t="shared" ref="AB2760:AB2762" si="7485">AB2761</f>
        <v>0</v>
      </c>
      <c r="AC2760" s="33">
        <f t="shared" ref="AC2760:AC2762" si="7486">AC2761</f>
        <v>54.8</v>
      </c>
      <c r="AD2760" s="33">
        <f t="shared" ref="AD2760:AD2762" si="7487">AD2761</f>
        <v>54.8</v>
      </c>
      <c r="AE2760" s="34">
        <f t="shared" si="7393"/>
        <v>100</v>
      </c>
      <c r="AF2760" s="32">
        <f t="shared" ref="AF2760:AF2762" si="7488">AF2761</f>
        <v>62.866999999999997</v>
      </c>
      <c r="AG2760" s="32">
        <f t="shared" ref="AG2760:AG2762" si="7489">AG2761</f>
        <v>0</v>
      </c>
      <c r="AH2760" s="32">
        <f t="shared" ref="AH2760:AH2762" si="7490">AH2761</f>
        <v>0</v>
      </c>
      <c r="AI2760" s="32">
        <f t="shared" ref="AI2760:AI2762" si="7491">AI2761</f>
        <v>0</v>
      </c>
      <c r="AJ2760" s="32">
        <f t="shared" ref="AJ2760:AJ2762" si="7492">AJ2761</f>
        <v>0</v>
      </c>
      <c r="AK2760" s="32">
        <f t="shared" ref="AK2760:AK2762" si="7493">AK2761</f>
        <v>0</v>
      </c>
      <c r="AL2760" s="32">
        <f t="shared" si="7394"/>
        <v>62.866999999999997</v>
      </c>
      <c r="AM2760" s="32">
        <f t="shared" si="7395"/>
        <v>0</v>
      </c>
      <c r="AN2760" s="12"/>
    </row>
    <row r="2761" spans="2:40" ht="31.2" x14ac:dyDescent="0.3">
      <c r="B2761" s="30" t="s">
        <v>849</v>
      </c>
      <c r="C2761" s="30" t="s">
        <v>104</v>
      </c>
      <c r="D2761" s="30" t="s">
        <v>152</v>
      </c>
      <c r="E2761" s="15" t="str">
        <f t="shared" si="7425"/>
        <v>0412</v>
      </c>
      <c r="F2761" s="30" t="s">
        <v>776</v>
      </c>
      <c r="G2761" s="30"/>
      <c r="H2761" s="31" t="s">
        <v>777</v>
      </c>
      <c r="I2761" s="32"/>
      <c r="J2761" s="32"/>
      <c r="K2761" s="32"/>
      <c r="L2761" s="32"/>
      <c r="M2761" s="32"/>
      <c r="N2761" s="32"/>
      <c r="O2761" s="32">
        <f t="shared" si="7483"/>
        <v>0</v>
      </c>
      <c r="P2761" s="32">
        <f t="shared" si="7484"/>
        <v>62.866999999999997</v>
      </c>
      <c r="Q2761" s="32"/>
      <c r="R2761" s="32"/>
      <c r="S2761" s="32"/>
      <c r="T2761" s="32"/>
      <c r="U2761" s="32"/>
      <c r="V2761" s="32">
        <f t="shared" si="7427"/>
        <v>62.866999999999997</v>
      </c>
      <c r="W2761" s="32"/>
      <c r="X2761" s="32"/>
      <c r="Y2761" s="32"/>
      <c r="Z2761" s="32"/>
      <c r="AA2761" s="32"/>
      <c r="AB2761" s="32">
        <f t="shared" si="7485"/>
        <v>0</v>
      </c>
      <c r="AC2761" s="33">
        <f t="shared" si="7486"/>
        <v>54.8</v>
      </c>
      <c r="AD2761" s="33">
        <f t="shared" si="7487"/>
        <v>54.8</v>
      </c>
      <c r="AE2761" s="34">
        <f t="shared" si="7393"/>
        <v>100</v>
      </c>
      <c r="AF2761" s="32">
        <f t="shared" si="7488"/>
        <v>62.866999999999997</v>
      </c>
      <c r="AG2761" s="32">
        <f t="shared" si="7489"/>
        <v>0</v>
      </c>
      <c r="AH2761" s="32">
        <f t="shared" si="7490"/>
        <v>0</v>
      </c>
      <c r="AI2761" s="32">
        <f t="shared" si="7491"/>
        <v>0</v>
      </c>
      <c r="AJ2761" s="32">
        <f t="shared" si="7492"/>
        <v>0</v>
      </c>
      <c r="AK2761" s="32">
        <f t="shared" si="7493"/>
        <v>0</v>
      </c>
      <c r="AL2761" s="32">
        <f t="shared" si="7394"/>
        <v>62.866999999999997</v>
      </c>
      <c r="AM2761" s="32">
        <f t="shared" si="7395"/>
        <v>0</v>
      </c>
      <c r="AN2761" s="12"/>
    </row>
    <row r="2762" spans="2:40" ht="31.2" x14ac:dyDescent="0.3">
      <c r="B2762" s="30" t="s">
        <v>849</v>
      </c>
      <c r="C2762" s="30" t="s">
        <v>104</v>
      </c>
      <c r="D2762" s="30" t="s">
        <v>152</v>
      </c>
      <c r="E2762" s="15" t="str">
        <f t="shared" si="7425"/>
        <v>0412</v>
      </c>
      <c r="F2762" s="30" t="s">
        <v>776</v>
      </c>
      <c r="G2762" s="30" t="s">
        <v>50</v>
      </c>
      <c r="H2762" s="31" t="s">
        <v>51</v>
      </c>
      <c r="I2762" s="32"/>
      <c r="J2762" s="32"/>
      <c r="K2762" s="32"/>
      <c r="L2762" s="32"/>
      <c r="M2762" s="32"/>
      <c r="N2762" s="32"/>
      <c r="O2762" s="32">
        <f t="shared" si="7483"/>
        <v>0</v>
      </c>
      <c r="P2762" s="32">
        <f t="shared" si="7484"/>
        <v>62.866999999999997</v>
      </c>
      <c r="Q2762" s="32"/>
      <c r="R2762" s="32"/>
      <c r="S2762" s="32"/>
      <c r="T2762" s="32"/>
      <c r="U2762" s="32"/>
      <c r="V2762" s="32">
        <f t="shared" si="7427"/>
        <v>62.866999999999997</v>
      </c>
      <c r="W2762" s="32"/>
      <c r="X2762" s="32"/>
      <c r="Y2762" s="32"/>
      <c r="Z2762" s="32"/>
      <c r="AA2762" s="32"/>
      <c r="AB2762" s="32">
        <f t="shared" si="7485"/>
        <v>0</v>
      </c>
      <c r="AC2762" s="33">
        <f t="shared" si="7486"/>
        <v>54.8</v>
      </c>
      <c r="AD2762" s="33">
        <f t="shared" si="7487"/>
        <v>54.8</v>
      </c>
      <c r="AE2762" s="34">
        <f t="shared" si="7393"/>
        <v>100</v>
      </c>
      <c r="AF2762" s="32">
        <f t="shared" si="7488"/>
        <v>62.866999999999997</v>
      </c>
      <c r="AG2762" s="32">
        <f t="shared" si="7489"/>
        <v>0</v>
      </c>
      <c r="AH2762" s="32">
        <f t="shared" si="7490"/>
        <v>0</v>
      </c>
      <c r="AI2762" s="32">
        <f t="shared" si="7491"/>
        <v>0</v>
      </c>
      <c r="AJ2762" s="32">
        <f t="shared" si="7492"/>
        <v>0</v>
      </c>
      <c r="AK2762" s="32">
        <f t="shared" si="7493"/>
        <v>0</v>
      </c>
      <c r="AL2762" s="32">
        <f t="shared" si="7394"/>
        <v>62.866999999999997</v>
      </c>
      <c r="AM2762" s="32">
        <f t="shared" si="7395"/>
        <v>0</v>
      </c>
      <c r="AN2762" s="12"/>
    </row>
    <row r="2763" spans="2:40" ht="31.2" x14ac:dyDescent="0.3">
      <c r="B2763" s="30" t="s">
        <v>849</v>
      </c>
      <c r="C2763" s="30" t="s">
        <v>104</v>
      </c>
      <c r="D2763" s="30" t="s">
        <v>152</v>
      </c>
      <c r="E2763" s="15" t="str">
        <f t="shared" si="7425"/>
        <v>0412</v>
      </c>
      <c r="F2763" s="30" t="s">
        <v>776</v>
      </c>
      <c r="G2763" s="30" t="s">
        <v>52</v>
      </c>
      <c r="H2763" s="31" t="s">
        <v>53</v>
      </c>
      <c r="I2763" s="32"/>
      <c r="J2763" s="32"/>
      <c r="K2763" s="32"/>
      <c r="L2763" s="32"/>
      <c r="M2763" s="32"/>
      <c r="N2763" s="32"/>
      <c r="O2763" s="32">
        <v>0</v>
      </c>
      <c r="P2763" s="32">
        <v>62.866999999999997</v>
      </c>
      <c r="Q2763" s="32"/>
      <c r="R2763" s="32"/>
      <c r="S2763" s="32"/>
      <c r="T2763" s="32"/>
      <c r="U2763" s="32"/>
      <c r="V2763" s="32">
        <f t="shared" si="7427"/>
        <v>62.866999999999997</v>
      </c>
      <c r="W2763" s="32"/>
      <c r="X2763" s="32"/>
      <c r="Y2763" s="32"/>
      <c r="Z2763" s="32"/>
      <c r="AA2763" s="32"/>
      <c r="AB2763" s="32">
        <v>0</v>
      </c>
      <c r="AC2763" s="33">
        <v>54.8</v>
      </c>
      <c r="AD2763" s="33">
        <v>54.8</v>
      </c>
      <c r="AE2763" s="34">
        <f t="shared" si="7393"/>
        <v>100</v>
      </c>
      <c r="AF2763" s="32">
        <v>62.866999999999997</v>
      </c>
      <c r="AG2763" s="32">
        <v>0</v>
      </c>
      <c r="AH2763" s="32">
        <v>0</v>
      </c>
      <c r="AI2763" s="32">
        <v>0</v>
      </c>
      <c r="AJ2763" s="32">
        <v>0</v>
      </c>
      <c r="AK2763" s="32">
        <v>0</v>
      </c>
      <c r="AL2763" s="32">
        <f t="shared" si="7394"/>
        <v>62.866999999999997</v>
      </c>
      <c r="AM2763" s="32">
        <f t="shared" si="7395"/>
        <v>0</v>
      </c>
      <c r="AN2763" s="12"/>
    </row>
    <row r="2764" spans="2:40" s="13" customFormat="1" x14ac:dyDescent="0.3">
      <c r="B2764" s="14" t="s">
        <v>849</v>
      </c>
      <c r="C2764" s="14" t="s">
        <v>112</v>
      </c>
      <c r="D2764" s="14"/>
      <c r="E2764" s="21" t="str">
        <f t="shared" si="7425"/>
        <v>05</v>
      </c>
      <c r="F2764" s="14"/>
      <c r="G2764" s="14"/>
      <c r="H2764" s="16" t="s">
        <v>113</v>
      </c>
      <c r="I2764" s="17">
        <f t="shared" ref="I2764:U2764" si="7494">I2772+I2842+I2765</f>
        <v>13824.199999999999</v>
      </c>
      <c r="J2764" s="17">
        <f t="shared" si="7494"/>
        <v>5579.5</v>
      </c>
      <c r="K2764" s="17">
        <f t="shared" si="7494"/>
        <v>5579.5</v>
      </c>
      <c r="L2764" s="17">
        <f t="shared" si="7494"/>
        <v>4250</v>
      </c>
      <c r="M2764" s="17">
        <f t="shared" si="7494"/>
        <v>4250</v>
      </c>
      <c r="N2764" s="17">
        <f t="shared" si="7494"/>
        <v>4165</v>
      </c>
      <c r="O2764" s="17">
        <f t="shared" si="7494"/>
        <v>0</v>
      </c>
      <c r="P2764" s="17">
        <f t="shared" si="7494"/>
        <v>0</v>
      </c>
      <c r="Q2764" s="17">
        <f t="shared" si="7494"/>
        <v>0</v>
      </c>
      <c r="R2764" s="17">
        <f t="shared" si="7494"/>
        <v>7591.2669999999998</v>
      </c>
      <c r="S2764" s="17">
        <f t="shared" si="7494"/>
        <v>0</v>
      </c>
      <c r="T2764" s="17">
        <f t="shared" si="7494"/>
        <v>0</v>
      </c>
      <c r="U2764" s="17">
        <f t="shared" si="7494"/>
        <v>44.744</v>
      </c>
      <c r="V2764" s="17">
        <f t="shared" si="7427"/>
        <v>25710.210999999996</v>
      </c>
      <c r="W2764" s="17">
        <f t="shared" ref="W2764:AD2764" si="7495">W2772+W2842+W2765</f>
        <v>1244.7439999999999</v>
      </c>
      <c r="X2764" s="17">
        <f t="shared" si="7495"/>
        <v>0</v>
      </c>
      <c r="Y2764" s="17">
        <f t="shared" si="7495"/>
        <v>0</v>
      </c>
      <c r="Z2764" s="17">
        <f t="shared" si="7495"/>
        <v>0</v>
      </c>
      <c r="AA2764" s="17">
        <f t="shared" si="7495"/>
        <v>0</v>
      </c>
      <c r="AB2764" s="17">
        <f t="shared" si="7495"/>
        <v>10047.519080000002</v>
      </c>
      <c r="AC2764" s="18">
        <f t="shared" si="7495"/>
        <v>21989.954539999999</v>
      </c>
      <c r="AD2764" s="18">
        <f t="shared" si="7495"/>
        <v>21662.702629999996</v>
      </c>
      <c r="AE2764" s="19">
        <f t="shared" si="7393"/>
        <v>98.511811793859209</v>
      </c>
      <c r="AF2764" s="17">
        <f t="shared" ref="AF2764:AK2764" si="7496">AF2772+AF2842+AF2765</f>
        <v>29364.031379999997</v>
      </c>
      <c r="AG2764" s="17">
        <f t="shared" si="7496"/>
        <v>0</v>
      </c>
      <c r="AH2764" s="17">
        <f t="shared" si="7496"/>
        <v>0</v>
      </c>
      <c r="AI2764" s="17">
        <f t="shared" si="7496"/>
        <v>0</v>
      </c>
      <c r="AJ2764" s="17">
        <f t="shared" si="7496"/>
        <v>0</v>
      </c>
      <c r="AK2764" s="17">
        <f t="shared" si="7496"/>
        <v>0</v>
      </c>
      <c r="AL2764" s="17">
        <f t="shared" si="7394"/>
        <v>29364.031379999997</v>
      </c>
      <c r="AM2764" s="17">
        <f t="shared" si="7395"/>
        <v>-3653.820380000001</v>
      </c>
      <c r="AN2764" s="20"/>
    </row>
    <row r="2765" spans="2:40" s="22" customFormat="1" x14ac:dyDescent="0.3">
      <c r="B2765" s="23" t="s">
        <v>849</v>
      </c>
      <c r="C2765" s="23" t="s">
        <v>112</v>
      </c>
      <c r="D2765" s="23" t="s">
        <v>502</v>
      </c>
      <c r="E2765" s="24" t="str">
        <f t="shared" si="7425"/>
        <v>0502</v>
      </c>
      <c r="F2765" s="23"/>
      <c r="G2765" s="23"/>
      <c r="H2765" s="25" t="s">
        <v>778</v>
      </c>
      <c r="I2765" s="26">
        <f t="shared" ref="I2765:I2770" si="7497">I2766</f>
        <v>805.8</v>
      </c>
      <c r="J2765" s="26">
        <f t="shared" ref="J2765:J2770" si="7498">J2766</f>
        <v>0</v>
      </c>
      <c r="K2765" s="26">
        <f t="shared" ref="K2765:K2770" si="7499">K2766</f>
        <v>0</v>
      </c>
      <c r="L2765" s="26">
        <f t="shared" ref="L2765:L2770" si="7500">L2766</f>
        <v>0</v>
      </c>
      <c r="M2765" s="26">
        <f t="shared" ref="M2765:M2770" si="7501">M2766</f>
        <v>0</v>
      </c>
      <c r="N2765" s="26">
        <f t="shared" ref="N2765:N2770" si="7502">N2766</f>
        <v>0</v>
      </c>
      <c r="O2765" s="26">
        <f t="shared" ref="O2765:O2770" si="7503">O2766</f>
        <v>0</v>
      </c>
      <c r="P2765" s="26">
        <f t="shared" ref="P2765:P2770" si="7504">P2766</f>
        <v>0</v>
      </c>
      <c r="Q2765" s="26">
        <f t="shared" ref="Q2765:Q2770" si="7505">Q2766</f>
        <v>0</v>
      </c>
      <c r="R2765" s="26">
        <f t="shared" ref="R2765:R2770" si="7506">R2766</f>
        <v>0</v>
      </c>
      <c r="S2765" s="26">
        <f t="shared" ref="S2765:S2770" si="7507">S2766</f>
        <v>0</v>
      </c>
      <c r="T2765" s="26">
        <f t="shared" ref="T2765:T2770" si="7508">T2766</f>
        <v>0</v>
      </c>
      <c r="U2765" s="26">
        <f t="shared" ref="U2765:U2770" si="7509">U2766</f>
        <v>0</v>
      </c>
      <c r="V2765" s="26">
        <f t="shared" si="7427"/>
        <v>805.8</v>
      </c>
      <c r="W2765" s="26">
        <f t="shared" ref="W2765:W2770" si="7510">W2766</f>
        <v>0</v>
      </c>
      <c r="X2765" s="26">
        <f t="shared" ref="X2765:X2770" si="7511">X2766</f>
        <v>0</v>
      </c>
      <c r="Y2765" s="26">
        <f t="shared" ref="Y2765:Y2770" si="7512">Y2766</f>
        <v>0</v>
      </c>
      <c r="Z2765" s="26">
        <f t="shared" ref="Z2765:Z2770" si="7513">Z2766</f>
        <v>-805.8</v>
      </c>
      <c r="AA2765" s="26">
        <f t="shared" ref="AA2765:AA2770" si="7514">AA2766</f>
        <v>0</v>
      </c>
      <c r="AB2765" s="26">
        <f t="shared" ref="AB2765:AB2770" si="7515">AB2766</f>
        <v>0</v>
      </c>
      <c r="AC2765" s="27">
        <f t="shared" ref="AC2765:AC2770" si="7516">AC2766</f>
        <v>218.57525999999999</v>
      </c>
      <c r="AD2765" s="27">
        <f t="shared" ref="AD2765:AD2770" si="7517">AD2766</f>
        <v>0</v>
      </c>
      <c r="AE2765" s="28">
        <f t="shared" si="7393"/>
        <v>0</v>
      </c>
      <c r="AF2765" s="26">
        <f t="shared" ref="AF2765:AF2770" si="7518">AF2766</f>
        <v>218.57525999999999</v>
      </c>
      <c r="AG2765" s="26">
        <f t="shared" ref="AG2765:AG2770" si="7519">AG2766</f>
        <v>0</v>
      </c>
      <c r="AH2765" s="26">
        <f t="shared" ref="AH2765:AH2770" si="7520">AH2766</f>
        <v>0</v>
      </c>
      <c r="AI2765" s="26">
        <f t="shared" ref="AI2765:AI2770" si="7521">AI2766</f>
        <v>0</v>
      </c>
      <c r="AJ2765" s="26">
        <f t="shared" ref="AJ2765:AJ2770" si="7522">AJ2766</f>
        <v>0</v>
      </c>
      <c r="AK2765" s="26">
        <f t="shared" ref="AK2765:AK2770" si="7523">AK2766</f>
        <v>0</v>
      </c>
      <c r="AL2765" s="26">
        <f t="shared" si="7394"/>
        <v>218.57525999999999</v>
      </c>
      <c r="AM2765" s="26">
        <f t="shared" si="7395"/>
        <v>587.22474</v>
      </c>
      <c r="AN2765" s="2"/>
    </row>
    <row r="2766" spans="2:40" ht="31.2" x14ac:dyDescent="0.3">
      <c r="B2766" s="30" t="s">
        <v>849</v>
      </c>
      <c r="C2766" s="30" t="s">
        <v>112</v>
      </c>
      <c r="D2766" s="30" t="s">
        <v>502</v>
      </c>
      <c r="E2766" s="15" t="str">
        <f t="shared" si="7425"/>
        <v>0502</v>
      </c>
      <c r="F2766" s="30" t="s">
        <v>760</v>
      </c>
      <c r="G2766" s="30"/>
      <c r="H2766" s="31" t="s">
        <v>761</v>
      </c>
      <c r="I2766" s="32">
        <f t="shared" si="7497"/>
        <v>805.8</v>
      </c>
      <c r="J2766" s="32">
        <f t="shared" si="7498"/>
        <v>0</v>
      </c>
      <c r="K2766" s="32">
        <f t="shared" si="7499"/>
        <v>0</v>
      </c>
      <c r="L2766" s="32">
        <f t="shared" si="7500"/>
        <v>0</v>
      </c>
      <c r="M2766" s="32">
        <f t="shared" si="7501"/>
        <v>0</v>
      </c>
      <c r="N2766" s="32">
        <f t="shared" si="7502"/>
        <v>0</v>
      </c>
      <c r="O2766" s="32">
        <f t="shared" si="7503"/>
        <v>0</v>
      </c>
      <c r="P2766" s="32">
        <f t="shared" si="7504"/>
        <v>0</v>
      </c>
      <c r="Q2766" s="32">
        <f t="shared" si="7505"/>
        <v>0</v>
      </c>
      <c r="R2766" s="32">
        <f t="shared" si="7506"/>
        <v>0</v>
      </c>
      <c r="S2766" s="32">
        <f t="shared" si="7507"/>
        <v>0</v>
      </c>
      <c r="T2766" s="32">
        <f t="shared" si="7508"/>
        <v>0</v>
      </c>
      <c r="U2766" s="32">
        <f t="shared" si="7509"/>
        <v>0</v>
      </c>
      <c r="V2766" s="32">
        <f t="shared" si="7427"/>
        <v>805.8</v>
      </c>
      <c r="W2766" s="32">
        <f t="shared" si="7510"/>
        <v>0</v>
      </c>
      <c r="X2766" s="32">
        <f t="shared" si="7511"/>
        <v>0</v>
      </c>
      <c r="Y2766" s="32">
        <f t="shared" si="7512"/>
        <v>0</v>
      </c>
      <c r="Z2766" s="32">
        <f t="shared" si="7513"/>
        <v>-805.8</v>
      </c>
      <c r="AA2766" s="32">
        <f t="shared" si="7514"/>
        <v>0</v>
      </c>
      <c r="AB2766" s="32">
        <f t="shared" si="7515"/>
        <v>0</v>
      </c>
      <c r="AC2766" s="33">
        <f t="shared" si="7516"/>
        <v>218.57525999999999</v>
      </c>
      <c r="AD2766" s="33">
        <f t="shared" si="7517"/>
        <v>0</v>
      </c>
      <c r="AE2766" s="34">
        <f t="shared" si="7393"/>
        <v>0</v>
      </c>
      <c r="AF2766" s="32">
        <f t="shared" si="7518"/>
        <v>218.57525999999999</v>
      </c>
      <c r="AG2766" s="32">
        <f t="shared" si="7519"/>
        <v>0</v>
      </c>
      <c r="AH2766" s="32">
        <f t="shared" si="7520"/>
        <v>0</v>
      </c>
      <c r="AI2766" s="32">
        <f t="shared" si="7521"/>
        <v>0</v>
      </c>
      <c r="AJ2766" s="32">
        <f t="shared" si="7522"/>
        <v>0</v>
      </c>
      <c r="AK2766" s="32">
        <f t="shared" si="7523"/>
        <v>0</v>
      </c>
      <c r="AL2766" s="32">
        <f t="shared" si="7394"/>
        <v>218.57525999999999</v>
      </c>
      <c r="AM2766" s="32">
        <f t="shared" si="7395"/>
        <v>587.22474</v>
      </c>
    </row>
    <row r="2767" spans="2:40" ht="31.2" x14ac:dyDescent="0.3">
      <c r="B2767" s="30" t="s">
        <v>849</v>
      </c>
      <c r="C2767" s="30" t="s">
        <v>112</v>
      </c>
      <c r="D2767" s="30" t="s">
        <v>502</v>
      </c>
      <c r="E2767" s="15" t="str">
        <f t="shared" si="7425"/>
        <v>0502</v>
      </c>
      <c r="F2767" s="30" t="s">
        <v>779</v>
      </c>
      <c r="G2767" s="30"/>
      <c r="H2767" s="31" t="s">
        <v>780</v>
      </c>
      <c r="I2767" s="32">
        <f t="shared" si="7497"/>
        <v>805.8</v>
      </c>
      <c r="J2767" s="32">
        <f t="shared" si="7498"/>
        <v>0</v>
      </c>
      <c r="K2767" s="32">
        <f t="shared" si="7499"/>
        <v>0</v>
      </c>
      <c r="L2767" s="32">
        <f t="shared" si="7500"/>
        <v>0</v>
      </c>
      <c r="M2767" s="32">
        <f t="shared" si="7501"/>
        <v>0</v>
      </c>
      <c r="N2767" s="32">
        <f t="shared" si="7502"/>
        <v>0</v>
      </c>
      <c r="O2767" s="32">
        <f t="shared" si="7503"/>
        <v>0</v>
      </c>
      <c r="P2767" s="32">
        <f t="shared" si="7504"/>
        <v>0</v>
      </c>
      <c r="Q2767" s="32">
        <f t="shared" si="7505"/>
        <v>0</v>
      </c>
      <c r="R2767" s="32">
        <f t="shared" si="7506"/>
        <v>0</v>
      </c>
      <c r="S2767" s="32">
        <f t="shared" si="7507"/>
        <v>0</v>
      </c>
      <c r="T2767" s="32">
        <f t="shared" si="7508"/>
        <v>0</v>
      </c>
      <c r="U2767" s="32">
        <f t="shared" si="7509"/>
        <v>0</v>
      </c>
      <c r="V2767" s="32">
        <f t="shared" si="7427"/>
        <v>805.8</v>
      </c>
      <c r="W2767" s="32">
        <f t="shared" si="7510"/>
        <v>0</v>
      </c>
      <c r="X2767" s="32">
        <f t="shared" si="7511"/>
        <v>0</v>
      </c>
      <c r="Y2767" s="32">
        <f t="shared" si="7512"/>
        <v>0</v>
      </c>
      <c r="Z2767" s="32">
        <f t="shared" si="7513"/>
        <v>-805.8</v>
      </c>
      <c r="AA2767" s="32">
        <f t="shared" si="7514"/>
        <v>0</v>
      </c>
      <c r="AB2767" s="32">
        <f t="shared" si="7515"/>
        <v>0</v>
      </c>
      <c r="AC2767" s="33">
        <f t="shared" si="7516"/>
        <v>218.57525999999999</v>
      </c>
      <c r="AD2767" s="33">
        <f t="shared" si="7517"/>
        <v>0</v>
      </c>
      <c r="AE2767" s="34">
        <f t="shared" si="7393"/>
        <v>0</v>
      </c>
      <c r="AF2767" s="32">
        <f t="shared" si="7518"/>
        <v>218.57525999999999</v>
      </c>
      <c r="AG2767" s="32">
        <f t="shared" si="7519"/>
        <v>0</v>
      </c>
      <c r="AH2767" s="32">
        <f t="shared" si="7520"/>
        <v>0</v>
      </c>
      <c r="AI2767" s="32">
        <f t="shared" si="7521"/>
        <v>0</v>
      </c>
      <c r="AJ2767" s="32">
        <f t="shared" si="7522"/>
        <v>0</v>
      </c>
      <c r="AK2767" s="32">
        <f t="shared" si="7523"/>
        <v>0</v>
      </c>
      <c r="AL2767" s="32">
        <f t="shared" si="7394"/>
        <v>218.57525999999999</v>
      </c>
      <c r="AM2767" s="32">
        <f t="shared" si="7395"/>
        <v>587.22474</v>
      </c>
    </row>
    <row r="2768" spans="2:40" ht="62.4" x14ac:dyDescent="0.3">
      <c r="B2768" s="30" t="s">
        <v>849</v>
      </c>
      <c r="C2768" s="30" t="s">
        <v>112</v>
      </c>
      <c r="D2768" s="30" t="s">
        <v>502</v>
      </c>
      <c r="E2768" s="15" t="str">
        <f t="shared" si="7425"/>
        <v>0502</v>
      </c>
      <c r="F2768" s="30" t="s">
        <v>781</v>
      </c>
      <c r="G2768" s="30"/>
      <c r="H2768" s="31" t="s">
        <v>782</v>
      </c>
      <c r="I2768" s="32">
        <f t="shared" si="7497"/>
        <v>805.8</v>
      </c>
      <c r="J2768" s="32">
        <f t="shared" si="7498"/>
        <v>0</v>
      </c>
      <c r="K2768" s="32">
        <f t="shared" si="7499"/>
        <v>0</v>
      </c>
      <c r="L2768" s="32">
        <f t="shared" si="7500"/>
        <v>0</v>
      </c>
      <c r="M2768" s="32">
        <f t="shared" si="7501"/>
        <v>0</v>
      </c>
      <c r="N2768" s="32">
        <f t="shared" si="7502"/>
        <v>0</v>
      </c>
      <c r="O2768" s="32">
        <f t="shared" si="7503"/>
        <v>0</v>
      </c>
      <c r="P2768" s="32">
        <f t="shared" si="7504"/>
        <v>0</v>
      </c>
      <c r="Q2768" s="32">
        <f t="shared" si="7505"/>
        <v>0</v>
      </c>
      <c r="R2768" s="32">
        <f t="shared" si="7506"/>
        <v>0</v>
      </c>
      <c r="S2768" s="32">
        <f t="shared" si="7507"/>
        <v>0</v>
      </c>
      <c r="T2768" s="32">
        <f t="shared" si="7508"/>
        <v>0</v>
      </c>
      <c r="U2768" s="32">
        <f t="shared" si="7509"/>
        <v>0</v>
      </c>
      <c r="V2768" s="32">
        <f t="shared" si="7427"/>
        <v>805.8</v>
      </c>
      <c r="W2768" s="32">
        <f t="shared" si="7510"/>
        <v>0</v>
      </c>
      <c r="X2768" s="32">
        <f t="shared" si="7511"/>
        <v>0</v>
      </c>
      <c r="Y2768" s="32">
        <f t="shared" si="7512"/>
        <v>0</v>
      </c>
      <c r="Z2768" s="32">
        <f t="shared" si="7513"/>
        <v>-805.8</v>
      </c>
      <c r="AA2768" s="32">
        <f t="shared" si="7514"/>
        <v>0</v>
      </c>
      <c r="AB2768" s="32">
        <f t="shared" si="7515"/>
        <v>0</v>
      </c>
      <c r="AC2768" s="33">
        <f t="shared" si="7516"/>
        <v>218.57525999999999</v>
      </c>
      <c r="AD2768" s="33">
        <f t="shared" si="7517"/>
        <v>0</v>
      </c>
      <c r="AE2768" s="34">
        <f t="shared" si="7393"/>
        <v>0</v>
      </c>
      <c r="AF2768" s="32">
        <f t="shared" si="7518"/>
        <v>218.57525999999999</v>
      </c>
      <c r="AG2768" s="32">
        <f t="shared" si="7519"/>
        <v>0</v>
      </c>
      <c r="AH2768" s="32">
        <f t="shared" si="7520"/>
        <v>0</v>
      </c>
      <c r="AI2768" s="32">
        <f t="shared" si="7521"/>
        <v>0</v>
      </c>
      <c r="AJ2768" s="32">
        <f t="shared" si="7522"/>
        <v>0</v>
      </c>
      <c r="AK2768" s="32">
        <f t="shared" si="7523"/>
        <v>0</v>
      </c>
      <c r="AL2768" s="32">
        <f t="shared" si="7394"/>
        <v>218.57525999999999</v>
      </c>
      <c r="AM2768" s="32">
        <f t="shared" si="7395"/>
        <v>587.22474</v>
      </c>
    </row>
    <row r="2769" spans="2:40" ht="31.2" x14ac:dyDescent="0.3">
      <c r="B2769" s="30" t="s">
        <v>849</v>
      </c>
      <c r="C2769" s="30" t="s">
        <v>112</v>
      </c>
      <c r="D2769" s="30" t="s">
        <v>502</v>
      </c>
      <c r="E2769" s="15" t="str">
        <f t="shared" si="7425"/>
        <v>0502</v>
      </c>
      <c r="F2769" s="30" t="s">
        <v>783</v>
      </c>
      <c r="G2769" s="30"/>
      <c r="H2769" s="31" t="s">
        <v>784</v>
      </c>
      <c r="I2769" s="32">
        <f t="shared" si="7497"/>
        <v>805.8</v>
      </c>
      <c r="J2769" s="32">
        <f t="shared" si="7498"/>
        <v>0</v>
      </c>
      <c r="K2769" s="32">
        <f t="shared" si="7499"/>
        <v>0</v>
      </c>
      <c r="L2769" s="32">
        <f t="shared" si="7500"/>
        <v>0</v>
      </c>
      <c r="M2769" s="32">
        <f t="shared" si="7501"/>
        <v>0</v>
      </c>
      <c r="N2769" s="32">
        <f t="shared" si="7502"/>
        <v>0</v>
      </c>
      <c r="O2769" s="32">
        <f t="shared" si="7503"/>
        <v>0</v>
      </c>
      <c r="P2769" s="32">
        <f t="shared" si="7504"/>
        <v>0</v>
      </c>
      <c r="Q2769" s="32">
        <f t="shared" si="7505"/>
        <v>0</v>
      </c>
      <c r="R2769" s="32">
        <f t="shared" si="7506"/>
        <v>0</v>
      </c>
      <c r="S2769" s="32">
        <f t="shared" si="7507"/>
        <v>0</v>
      </c>
      <c r="T2769" s="32">
        <f t="shared" si="7508"/>
        <v>0</v>
      </c>
      <c r="U2769" s="32">
        <f t="shared" si="7509"/>
        <v>0</v>
      </c>
      <c r="V2769" s="32">
        <f t="shared" si="7427"/>
        <v>805.8</v>
      </c>
      <c r="W2769" s="32">
        <f t="shared" si="7510"/>
        <v>0</v>
      </c>
      <c r="X2769" s="32">
        <f t="shared" si="7511"/>
        <v>0</v>
      </c>
      <c r="Y2769" s="32">
        <f t="shared" si="7512"/>
        <v>0</v>
      </c>
      <c r="Z2769" s="32">
        <f t="shared" si="7513"/>
        <v>-805.8</v>
      </c>
      <c r="AA2769" s="32">
        <f t="shared" si="7514"/>
        <v>0</v>
      </c>
      <c r="AB2769" s="32">
        <f t="shared" si="7515"/>
        <v>0</v>
      </c>
      <c r="AC2769" s="33">
        <f t="shared" si="7516"/>
        <v>218.57525999999999</v>
      </c>
      <c r="AD2769" s="33">
        <f t="shared" si="7517"/>
        <v>0</v>
      </c>
      <c r="AE2769" s="34">
        <f t="shared" si="7393"/>
        <v>0</v>
      </c>
      <c r="AF2769" s="32">
        <f t="shared" si="7518"/>
        <v>218.57525999999999</v>
      </c>
      <c r="AG2769" s="32">
        <f t="shared" si="7519"/>
        <v>0</v>
      </c>
      <c r="AH2769" s="32">
        <f t="shared" si="7520"/>
        <v>0</v>
      </c>
      <c r="AI2769" s="32">
        <f t="shared" si="7521"/>
        <v>0</v>
      </c>
      <c r="AJ2769" s="32">
        <f t="shared" si="7522"/>
        <v>0</v>
      </c>
      <c r="AK2769" s="32">
        <f t="shared" si="7523"/>
        <v>0</v>
      </c>
      <c r="AL2769" s="32">
        <f t="shared" si="7394"/>
        <v>218.57525999999999</v>
      </c>
      <c r="AM2769" s="32">
        <f t="shared" si="7395"/>
        <v>587.22474</v>
      </c>
    </row>
    <row r="2770" spans="2:40" ht="31.2" x14ac:dyDescent="0.3">
      <c r="B2770" s="30" t="s">
        <v>849</v>
      </c>
      <c r="C2770" s="30" t="s">
        <v>112</v>
      </c>
      <c r="D2770" s="30" t="s">
        <v>502</v>
      </c>
      <c r="E2770" s="15" t="str">
        <f t="shared" si="7425"/>
        <v>0502</v>
      </c>
      <c r="F2770" s="30" t="s">
        <v>783</v>
      </c>
      <c r="G2770" s="30" t="s">
        <v>50</v>
      </c>
      <c r="H2770" s="31" t="s">
        <v>51</v>
      </c>
      <c r="I2770" s="32">
        <f t="shared" si="7497"/>
        <v>805.8</v>
      </c>
      <c r="J2770" s="32">
        <f t="shared" si="7498"/>
        <v>0</v>
      </c>
      <c r="K2770" s="32">
        <f t="shared" si="7499"/>
        <v>0</v>
      </c>
      <c r="L2770" s="32">
        <f t="shared" si="7500"/>
        <v>0</v>
      </c>
      <c r="M2770" s="32">
        <f t="shared" si="7501"/>
        <v>0</v>
      </c>
      <c r="N2770" s="32">
        <f t="shared" si="7502"/>
        <v>0</v>
      </c>
      <c r="O2770" s="32">
        <f t="shared" si="7503"/>
        <v>0</v>
      </c>
      <c r="P2770" s="32">
        <f t="shared" si="7504"/>
        <v>0</v>
      </c>
      <c r="Q2770" s="32">
        <f t="shared" si="7505"/>
        <v>0</v>
      </c>
      <c r="R2770" s="32">
        <f t="shared" si="7506"/>
        <v>0</v>
      </c>
      <c r="S2770" s="32">
        <f t="shared" si="7507"/>
        <v>0</v>
      </c>
      <c r="T2770" s="32">
        <f t="shared" si="7508"/>
        <v>0</v>
      </c>
      <c r="U2770" s="32">
        <f t="shared" si="7509"/>
        <v>0</v>
      </c>
      <c r="V2770" s="32">
        <f t="shared" si="7427"/>
        <v>805.8</v>
      </c>
      <c r="W2770" s="32">
        <f t="shared" si="7510"/>
        <v>0</v>
      </c>
      <c r="X2770" s="32">
        <f t="shared" si="7511"/>
        <v>0</v>
      </c>
      <c r="Y2770" s="32">
        <f t="shared" si="7512"/>
        <v>0</v>
      </c>
      <c r="Z2770" s="32">
        <f t="shared" si="7513"/>
        <v>-805.8</v>
      </c>
      <c r="AA2770" s="32">
        <f t="shared" si="7514"/>
        <v>0</v>
      </c>
      <c r="AB2770" s="32">
        <f t="shared" si="7515"/>
        <v>0</v>
      </c>
      <c r="AC2770" s="33">
        <f t="shared" si="7516"/>
        <v>218.57525999999999</v>
      </c>
      <c r="AD2770" s="33">
        <f t="shared" si="7517"/>
        <v>0</v>
      </c>
      <c r="AE2770" s="34">
        <f t="shared" si="7393"/>
        <v>0</v>
      </c>
      <c r="AF2770" s="32">
        <f t="shared" si="7518"/>
        <v>218.57525999999999</v>
      </c>
      <c r="AG2770" s="32">
        <f t="shared" si="7519"/>
        <v>0</v>
      </c>
      <c r="AH2770" s="32">
        <f t="shared" si="7520"/>
        <v>0</v>
      </c>
      <c r="AI2770" s="32">
        <f t="shared" si="7521"/>
        <v>0</v>
      </c>
      <c r="AJ2770" s="32">
        <f t="shared" si="7522"/>
        <v>0</v>
      </c>
      <c r="AK2770" s="32">
        <f t="shared" si="7523"/>
        <v>0</v>
      </c>
      <c r="AL2770" s="32">
        <f t="shared" si="7394"/>
        <v>218.57525999999999</v>
      </c>
      <c r="AM2770" s="32">
        <f t="shared" si="7395"/>
        <v>587.22474</v>
      </c>
    </row>
    <row r="2771" spans="2:40" ht="31.2" x14ac:dyDescent="0.3">
      <c r="B2771" s="30" t="s">
        <v>849</v>
      </c>
      <c r="C2771" s="30" t="s">
        <v>112</v>
      </c>
      <c r="D2771" s="30" t="s">
        <v>502</v>
      </c>
      <c r="E2771" s="15" t="str">
        <f t="shared" si="7425"/>
        <v>0502</v>
      </c>
      <c r="F2771" s="30" t="s">
        <v>783</v>
      </c>
      <c r="G2771" s="30" t="s">
        <v>52</v>
      </c>
      <c r="H2771" s="31" t="s">
        <v>53</v>
      </c>
      <c r="I2771" s="32">
        <v>805.8</v>
      </c>
      <c r="J2771" s="32"/>
      <c r="K2771" s="32"/>
      <c r="L2771" s="32"/>
      <c r="M2771" s="32"/>
      <c r="N2771" s="32"/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2">
        <f>-805.8+805.8</f>
        <v>0</v>
      </c>
      <c r="V2771" s="32">
        <f t="shared" si="7427"/>
        <v>805.8</v>
      </c>
      <c r="W2771" s="32"/>
      <c r="X2771" s="32"/>
      <c r="Y2771" s="32"/>
      <c r="Z2771" s="32">
        <v>-805.8</v>
      </c>
      <c r="AA2771" s="32"/>
      <c r="AB2771" s="32">
        <v>0</v>
      </c>
      <c r="AC2771" s="33">
        <v>218.57525999999999</v>
      </c>
      <c r="AD2771" s="33">
        <v>0</v>
      </c>
      <c r="AE2771" s="34">
        <f t="shared" si="7393"/>
        <v>0</v>
      </c>
      <c r="AF2771" s="32">
        <v>218.57525999999999</v>
      </c>
      <c r="AG2771" s="32">
        <v>0</v>
      </c>
      <c r="AH2771" s="32">
        <v>0</v>
      </c>
      <c r="AI2771" s="32">
        <v>0</v>
      </c>
      <c r="AJ2771" s="32">
        <v>0</v>
      </c>
      <c r="AK2771" s="32">
        <v>0</v>
      </c>
      <c r="AL2771" s="32">
        <f t="shared" si="7394"/>
        <v>218.57525999999999</v>
      </c>
      <c r="AM2771" s="32">
        <f t="shared" si="7395"/>
        <v>587.22474</v>
      </c>
    </row>
    <row r="2772" spans="2:40" s="22" customFormat="1" x14ac:dyDescent="0.3">
      <c r="B2772" s="23" t="s">
        <v>849</v>
      </c>
      <c r="C2772" s="23" t="s">
        <v>112</v>
      </c>
      <c r="D2772" s="23" t="s">
        <v>114</v>
      </c>
      <c r="E2772" s="24" t="str">
        <f t="shared" si="7425"/>
        <v>0503</v>
      </c>
      <c r="F2772" s="23"/>
      <c r="G2772" s="23"/>
      <c r="H2772" s="25" t="s">
        <v>115</v>
      </c>
      <c r="I2772" s="26">
        <f t="shared" ref="I2772:N2772" si="7524">I2779+I2793+I2812+I2836+I2806</f>
        <v>13018.4</v>
      </c>
      <c r="J2772" s="26">
        <f t="shared" si="7524"/>
        <v>5579.5</v>
      </c>
      <c r="K2772" s="26">
        <f t="shared" si="7524"/>
        <v>5579.5</v>
      </c>
      <c r="L2772" s="26">
        <f t="shared" si="7524"/>
        <v>4250</v>
      </c>
      <c r="M2772" s="26">
        <f t="shared" si="7524"/>
        <v>4250</v>
      </c>
      <c r="N2772" s="26">
        <f t="shared" si="7524"/>
        <v>4165</v>
      </c>
      <c r="O2772" s="26">
        <f>O2779+O2793+O2812+O2836+O2806+O2773</f>
        <v>0</v>
      </c>
      <c r="P2772" s="26">
        <f>P2779+P2793+P2812+P2836+P2806+P2773</f>
        <v>0</v>
      </c>
      <c r="Q2772" s="26">
        <f>Q2779+Q2793+Q2812+Q2836+Q2806+Q2773</f>
        <v>0</v>
      </c>
      <c r="R2772" s="26">
        <f>R2779+R2793+R2812+R2836+R2806+R2773</f>
        <v>7591.2669999999998</v>
      </c>
      <c r="S2772" s="26">
        <f>S2779+S2793+S2812+S2836+S2806+S2773</f>
        <v>0</v>
      </c>
      <c r="T2772" s="26">
        <f>T2779+T2793+T2812+T2836+T2806</f>
        <v>0</v>
      </c>
      <c r="U2772" s="26">
        <v>44.744</v>
      </c>
      <c r="V2772" s="26">
        <f t="shared" si="7427"/>
        <v>24904.411</v>
      </c>
      <c r="W2772" s="26">
        <f>W2779+W2793+W2812+W2836+W2806</f>
        <v>44.744</v>
      </c>
      <c r="X2772" s="26">
        <f>X2779+X2793+X2812+X2836+X2806</f>
        <v>0</v>
      </c>
      <c r="Y2772" s="26">
        <f>Y2779+Y2793+Y2812+Y2836+Y2806</f>
        <v>0</v>
      </c>
      <c r="Z2772" s="26">
        <f>Z2779+Z2793+Z2812+Z2836+Z2806</f>
        <v>0</v>
      </c>
      <c r="AA2772" s="26">
        <f>AA2779+AA2793+AA2812+AA2836+AA2806</f>
        <v>0</v>
      </c>
      <c r="AB2772" s="26">
        <f>AB2779+AB2793+AB2812+AB2836+AB2806+AB2773</f>
        <v>10047.519080000002</v>
      </c>
      <c r="AC2772" s="27">
        <f>AC2779+AC2793+AC2812+AC2836+AC2806+AC2773</f>
        <v>21771.379279999997</v>
      </c>
      <c r="AD2772" s="27">
        <f>AD2779+AD2793+AD2812+AD2836+AD2806+AD2773</f>
        <v>21662.702629999996</v>
      </c>
      <c r="AE2772" s="28">
        <f t="shared" si="7393"/>
        <v>99.500827905286485</v>
      </c>
      <c r="AF2772" s="26">
        <f t="shared" ref="AF2772:AK2772" si="7525">AF2779+AF2793+AF2812+AF2836+AF2806+AF2773</f>
        <v>29145.456119999995</v>
      </c>
      <c r="AG2772" s="26">
        <f t="shared" si="7525"/>
        <v>0</v>
      </c>
      <c r="AH2772" s="26">
        <f t="shared" si="7525"/>
        <v>0</v>
      </c>
      <c r="AI2772" s="26">
        <f t="shared" si="7525"/>
        <v>0</v>
      </c>
      <c r="AJ2772" s="26">
        <f t="shared" si="7525"/>
        <v>0</v>
      </c>
      <c r="AK2772" s="26">
        <f t="shared" si="7525"/>
        <v>0</v>
      </c>
      <c r="AL2772" s="26">
        <f t="shared" si="7394"/>
        <v>29145.456119999995</v>
      </c>
      <c r="AM2772" s="26">
        <f t="shared" si="7395"/>
        <v>-4241.0451199999952</v>
      </c>
      <c r="AN2772" s="29"/>
    </row>
    <row r="2773" spans="2:40" x14ac:dyDescent="0.3">
      <c r="B2773" s="30" t="s">
        <v>849</v>
      </c>
      <c r="C2773" s="30" t="s">
        <v>112</v>
      </c>
      <c r="D2773" s="30" t="s">
        <v>114</v>
      </c>
      <c r="E2773" s="15" t="str">
        <f t="shared" si="7425"/>
        <v>0503</v>
      </c>
      <c r="F2773" s="30" t="s">
        <v>334</v>
      </c>
      <c r="G2773" s="30"/>
      <c r="H2773" s="31" t="s">
        <v>335</v>
      </c>
      <c r="I2773" s="26"/>
      <c r="J2773" s="26"/>
      <c r="K2773" s="26"/>
      <c r="L2773" s="26"/>
      <c r="M2773" s="26"/>
      <c r="N2773" s="26"/>
      <c r="O2773" s="26">
        <f t="shared" ref="O2773:O2779" si="7526">O2774</f>
        <v>0</v>
      </c>
      <c r="P2773" s="32">
        <f t="shared" ref="P2773:P2779" si="7527">P2774</f>
        <v>0</v>
      </c>
      <c r="Q2773" s="26">
        <f t="shared" ref="Q2773:Q2779" si="7528">Q2774</f>
        <v>0</v>
      </c>
      <c r="R2773" s="26">
        <f t="shared" ref="R2773:R2779" si="7529">R2774</f>
        <v>0</v>
      </c>
      <c r="S2773" s="26">
        <f t="shared" ref="S2773:S2779" si="7530">S2774</f>
        <v>0</v>
      </c>
      <c r="T2773" s="26"/>
      <c r="U2773" s="26"/>
      <c r="V2773" s="32">
        <f t="shared" si="7427"/>
        <v>0</v>
      </c>
      <c r="W2773" s="26"/>
      <c r="X2773" s="26"/>
      <c r="Y2773" s="26"/>
      <c r="Z2773" s="26"/>
      <c r="AA2773" s="26"/>
      <c r="AB2773" s="32">
        <f t="shared" ref="AB2773:AB2779" si="7531">AB2774</f>
        <v>2185.2945300000001</v>
      </c>
      <c r="AC2773" s="33">
        <f t="shared" ref="AC2773:AC2779" si="7532">AC2774</f>
        <v>2185.2945300000001</v>
      </c>
      <c r="AD2773" s="33">
        <f t="shared" ref="AD2773:AD2779" si="7533">AD2774</f>
        <v>2185.2945300000001</v>
      </c>
      <c r="AE2773" s="34">
        <f t="shared" si="7393"/>
        <v>100</v>
      </c>
      <c r="AF2773" s="32">
        <f t="shared" ref="AF2773:AF2779" si="7534">AF2774</f>
        <v>2185.2945300000001</v>
      </c>
      <c r="AG2773" s="32">
        <f t="shared" ref="AG2773:AG2779" si="7535">AG2774</f>
        <v>0</v>
      </c>
      <c r="AH2773" s="32">
        <f t="shared" ref="AH2773:AH2779" si="7536">AH2774</f>
        <v>0</v>
      </c>
      <c r="AI2773" s="32">
        <f t="shared" ref="AI2773:AI2779" si="7537">AI2774</f>
        <v>0</v>
      </c>
      <c r="AJ2773" s="32">
        <f t="shared" ref="AJ2773:AJ2779" si="7538">AJ2774</f>
        <v>0</v>
      </c>
      <c r="AK2773" s="32">
        <f t="shared" ref="AK2773:AK2779" si="7539">AK2774</f>
        <v>0</v>
      </c>
      <c r="AL2773" s="32">
        <f t="shared" si="7394"/>
        <v>2185.2945300000001</v>
      </c>
      <c r="AM2773" s="32">
        <f t="shared" si="7395"/>
        <v>-2185.2945300000001</v>
      </c>
    </row>
    <row r="2774" spans="2:40" ht="31.2" x14ac:dyDescent="0.3">
      <c r="B2774" s="30" t="s">
        <v>849</v>
      </c>
      <c r="C2774" s="30" t="s">
        <v>112</v>
      </c>
      <c r="D2774" s="30" t="s">
        <v>114</v>
      </c>
      <c r="E2774" s="15" t="str">
        <f t="shared" si="7425"/>
        <v>0503</v>
      </c>
      <c r="F2774" s="30" t="s">
        <v>336</v>
      </c>
      <c r="G2774" s="30"/>
      <c r="H2774" s="31" t="s">
        <v>337</v>
      </c>
      <c r="I2774" s="26"/>
      <c r="J2774" s="26"/>
      <c r="K2774" s="26"/>
      <c r="L2774" s="26"/>
      <c r="M2774" s="26"/>
      <c r="N2774" s="26"/>
      <c r="O2774" s="26">
        <f t="shared" si="7526"/>
        <v>0</v>
      </c>
      <c r="P2774" s="32">
        <f t="shared" si="7527"/>
        <v>0</v>
      </c>
      <c r="Q2774" s="26">
        <f t="shared" si="7528"/>
        <v>0</v>
      </c>
      <c r="R2774" s="26">
        <f t="shared" si="7529"/>
        <v>0</v>
      </c>
      <c r="S2774" s="26">
        <f t="shared" si="7530"/>
        <v>0</v>
      </c>
      <c r="T2774" s="26"/>
      <c r="U2774" s="26"/>
      <c r="V2774" s="32">
        <f t="shared" si="7427"/>
        <v>0</v>
      </c>
      <c r="W2774" s="26"/>
      <c r="X2774" s="26"/>
      <c r="Y2774" s="26"/>
      <c r="Z2774" s="26"/>
      <c r="AA2774" s="26"/>
      <c r="AB2774" s="32">
        <f t="shared" si="7531"/>
        <v>2185.2945300000001</v>
      </c>
      <c r="AC2774" s="33">
        <f t="shared" si="7532"/>
        <v>2185.2945300000001</v>
      </c>
      <c r="AD2774" s="33">
        <f t="shared" si="7533"/>
        <v>2185.2945300000001</v>
      </c>
      <c r="AE2774" s="34">
        <f t="shared" si="7393"/>
        <v>100</v>
      </c>
      <c r="AF2774" s="32">
        <f t="shared" si="7534"/>
        <v>2185.2945300000001</v>
      </c>
      <c r="AG2774" s="32">
        <f t="shared" si="7535"/>
        <v>0</v>
      </c>
      <c r="AH2774" s="32">
        <f t="shared" si="7536"/>
        <v>0</v>
      </c>
      <c r="AI2774" s="32">
        <f t="shared" si="7537"/>
        <v>0</v>
      </c>
      <c r="AJ2774" s="32">
        <f t="shared" si="7538"/>
        <v>0</v>
      </c>
      <c r="AK2774" s="32">
        <f t="shared" si="7539"/>
        <v>0</v>
      </c>
      <c r="AL2774" s="32">
        <f t="shared" si="7394"/>
        <v>2185.2945300000001</v>
      </c>
      <c r="AM2774" s="32">
        <f t="shared" si="7395"/>
        <v>-2185.2945300000001</v>
      </c>
    </row>
    <row r="2775" spans="2:40" ht="62.4" x14ac:dyDescent="0.3">
      <c r="B2775" s="30" t="s">
        <v>849</v>
      </c>
      <c r="C2775" s="30" t="s">
        <v>112</v>
      </c>
      <c r="D2775" s="30" t="s">
        <v>114</v>
      </c>
      <c r="E2775" s="15" t="str">
        <f t="shared" si="7425"/>
        <v>0503</v>
      </c>
      <c r="F2775" s="30" t="s">
        <v>338</v>
      </c>
      <c r="G2775" s="30"/>
      <c r="H2775" s="31" t="s">
        <v>339</v>
      </c>
      <c r="I2775" s="26"/>
      <c r="J2775" s="26"/>
      <c r="K2775" s="26"/>
      <c r="L2775" s="26"/>
      <c r="M2775" s="26"/>
      <c r="N2775" s="26"/>
      <c r="O2775" s="26">
        <f t="shared" si="7526"/>
        <v>0</v>
      </c>
      <c r="P2775" s="32">
        <f t="shared" si="7527"/>
        <v>0</v>
      </c>
      <c r="Q2775" s="26">
        <f t="shared" si="7528"/>
        <v>0</v>
      </c>
      <c r="R2775" s="26">
        <f t="shared" si="7529"/>
        <v>0</v>
      </c>
      <c r="S2775" s="26">
        <f t="shared" si="7530"/>
        <v>0</v>
      </c>
      <c r="T2775" s="26"/>
      <c r="U2775" s="26"/>
      <c r="V2775" s="32">
        <f t="shared" si="7427"/>
        <v>0</v>
      </c>
      <c r="W2775" s="26"/>
      <c r="X2775" s="26"/>
      <c r="Y2775" s="26"/>
      <c r="Z2775" s="26"/>
      <c r="AA2775" s="26"/>
      <c r="AB2775" s="32">
        <f t="shared" si="7531"/>
        <v>2185.2945300000001</v>
      </c>
      <c r="AC2775" s="33">
        <f t="shared" si="7532"/>
        <v>2185.2945300000001</v>
      </c>
      <c r="AD2775" s="33">
        <f t="shared" si="7533"/>
        <v>2185.2945300000001</v>
      </c>
      <c r="AE2775" s="34">
        <f t="shared" si="7393"/>
        <v>100</v>
      </c>
      <c r="AF2775" s="32">
        <f t="shared" si="7534"/>
        <v>2185.2945300000001</v>
      </c>
      <c r="AG2775" s="32">
        <f t="shared" si="7535"/>
        <v>0</v>
      </c>
      <c r="AH2775" s="32">
        <f t="shared" si="7536"/>
        <v>0</v>
      </c>
      <c r="AI2775" s="32">
        <f t="shared" si="7537"/>
        <v>0</v>
      </c>
      <c r="AJ2775" s="32">
        <f t="shared" si="7538"/>
        <v>0</v>
      </c>
      <c r="AK2775" s="32">
        <f t="shared" si="7539"/>
        <v>0</v>
      </c>
      <c r="AL2775" s="32">
        <f t="shared" si="7394"/>
        <v>2185.2945300000001</v>
      </c>
      <c r="AM2775" s="32">
        <f t="shared" si="7395"/>
        <v>-2185.2945300000001</v>
      </c>
    </row>
    <row r="2776" spans="2:40" ht="31.2" x14ac:dyDescent="0.3">
      <c r="B2776" s="30" t="s">
        <v>849</v>
      </c>
      <c r="C2776" s="30" t="s">
        <v>112</v>
      </c>
      <c r="D2776" s="30" t="s">
        <v>114</v>
      </c>
      <c r="E2776" s="15" t="str">
        <f t="shared" si="7425"/>
        <v>0503</v>
      </c>
      <c r="F2776" s="30" t="s">
        <v>681</v>
      </c>
      <c r="G2776" s="30"/>
      <c r="H2776" s="31" t="s">
        <v>682</v>
      </c>
      <c r="I2776" s="26"/>
      <c r="J2776" s="26"/>
      <c r="K2776" s="26"/>
      <c r="L2776" s="26"/>
      <c r="M2776" s="26"/>
      <c r="N2776" s="26"/>
      <c r="O2776" s="26">
        <f t="shared" si="7526"/>
        <v>0</v>
      </c>
      <c r="P2776" s="32">
        <f t="shared" si="7527"/>
        <v>0</v>
      </c>
      <c r="Q2776" s="26">
        <f t="shared" si="7528"/>
        <v>0</v>
      </c>
      <c r="R2776" s="26">
        <f t="shared" si="7529"/>
        <v>0</v>
      </c>
      <c r="S2776" s="26">
        <f t="shared" si="7530"/>
        <v>0</v>
      </c>
      <c r="T2776" s="26"/>
      <c r="U2776" s="26"/>
      <c r="V2776" s="32">
        <f t="shared" si="7427"/>
        <v>0</v>
      </c>
      <c r="W2776" s="26"/>
      <c r="X2776" s="26"/>
      <c r="Y2776" s="26"/>
      <c r="Z2776" s="26"/>
      <c r="AA2776" s="26"/>
      <c r="AB2776" s="32">
        <f t="shared" si="7531"/>
        <v>2185.2945300000001</v>
      </c>
      <c r="AC2776" s="33">
        <f t="shared" si="7532"/>
        <v>2185.2945300000001</v>
      </c>
      <c r="AD2776" s="33">
        <f t="shared" si="7533"/>
        <v>2185.2945300000001</v>
      </c>
      <c r="AE2776" s="34">
        <f t="shared" si="7393"/>
        <v>100</v>
      </c>
      <c r="AF2776" s="32">
        <f t="shared" si="7534"/>
        <v>2185.2945300000001</v>
      </c>
      <c r="AG2776" s="32">
        <f t="shared" si="7535"/>
        <v>0</v>
      </c>
      <c r="AH2776" s="32">
        <f t="shared" si="7536"/>
        <v>0</v>
      </c>
      <c r="AI2776" s="32">
        <f t="shared" si="7537"/>
        <v>0</v>
      </c>
      <c r="AJ2776" s="32">
        <f t="shared" si="7538"/>
        <v>0</v>
      </c>
      <c r="AK2776" s="32">
        <f t="shared" si="7539"/>
        <v>0</v>
      </c>
      <c r="AL2776" s="32">
        <f t="shared" si="7394"/>
        <v>2185.2945300000001</v>
      </c>
      <c r="AM2776" s="32">
        <f t="shared" si="7395"/>
        <v>-2185.2945300000001</v>
      </c>
    </row>
    <row r="2777" spans="2:40" ht="31.2" x14ac:dyDescent="0.3">
      <c r="B2777" s="30" t="s">
        <v>849</v>
      </c>
      <c r="C2777" s="30" t="s">
        <v>112</v>
      </c>
      <c r="D2777" s="30" t="s">
        <v>114</v>
      </c>
      <c r="E2777" s="15" t="str">
        <f t="shared" si="7425"/>
        <v>0503</v>
      </c>
      <c r="F2777" s="30" t="s">
        <v>681</v>
      </c>
      <c r="G2777" s="30" t="s">
        <v>50</v>
      </c>
      <c r="H2777" s="31" t="s">
        <v>51</v>
      </c>
      <c r="I2777" s="26"/>
      <c r="J2777" s="26"/>
      <c r="K2777" s="26"/>
      <c r="L2777" s="26"/>
      <c r="M2777" s="26"/>
      <c r="N2777" s="26"/>
      <c r="O2777" s="26">
        <f t="shared" si="7526"/>
        <v>0</v>
      </c>
      <c r="P2777" s="32">
        <f t="shared" si="7527"/>
        <v>0</v>
      </c>
      <c r="Q2777" s="26">
        <f t="shared" si="7528"/>
        <v>0</v>
      </c>
      <c r="R2777" s="26">
        <f t="shared" si="7529"/>
        <v>0</v>
      </c>
      <c r="S2777" s="26">
        <f t="shared" si="7530"/>
        <v>0</v>
      </c>
      <c r="T2777" s="26"/>
      <c r="U2777" s="26"/>
      <c r="V2777" s="32">
        <f t="shared" si="7427"/>
        <v>0</v>
      </c>
      <c r="W2777" s="26"/>
      <c r="X2777" s="26"/>
      <c r="Y2777" s="26"/>
      <c r="Z2777" s="26"/>
      <c r="AA2777" s="26"/>
      <c r="AB2777" s="32">
        <f t="shared" si="7531"/>
        <v>2185.2945300000001</v>
      </c>
      <c r="AC2777" s="33">
        <f t="shared" si="7532"/>
        <v>2185.2945300000001</v>
      </c>
      <c r="AD2777" s="33">
        <f t="shared" si="7533"/>
        <v>2185.2945300000001</v>
      </c>
      <c r="AE2777" s="34">
        <f t="shared" si="7393"/>
        <v>100</v>
      </c>
      <c r="AF2777" s="32">
        <f t="shared" si="7534"/>
        <v>2185.2945300000001</v>
      </c>
      <c r="AG2777" s="32">
        <f t="shared" si="7535"/>
        <v>0</v>
      </c>
      <c r="AH2777" s="32">
        <f t="shared" si="7536"/>
        <v>0</v>
      </c>
      <c r="AI2777" s="32">
        <f t="shared" si="7537"/>
        <v>0</v>
      </c>
      <c r="AJ2777" s="32">
        <f t="shared" si="7538"/>
        <v>0</v>
      </c>
      <c r="AK2777" s="32">
        <f t="shared" si="7539"/>
        <v>0</v>
      </c>
      <c r="AL2777" s="32">
        <f t="shared" si="7394"/>
        <v>2185.2945300000001</v>
      </c>
      <c r="AM2777" s="32">
        <f t="shared" si="7395"/>
        <v>-2185.2945300000001</v>
      </c>
    </row>
    <row r="2778" spans="2:40" ht="31.2" x14ac:dyDescent="0.3">
      <c r="B2778" s="30" t="s">
        <v>849</v>
      </c>
      <c r="C2778" s="30" t="s">
        <v>112</v>
      </c>
      <c r="D2778" s="30" t="s">
        <v>114</v>
      </c>
      <c r="E2778" s="15" t="str">
        <f t="shared" si="7425"/>
        <v>0503</v>
      </c>
      <c r="F2778" s="30" t="s">
        <v>681</v>
      </c>
      <c r="G2778" s="30" t="s">
        <v>52</v>
      </c>
      <c r="H2778" s="31" t="s">
        <v>53</v>
      </c>
      <c r="I2778" s="26"/>
      <c r="J2778" s="26"/>
      <c r="K2778" s="26"/>
      <c r="L2778" s="26"/>
      <c r="M2778" s="26"/>
      <c r="N2778" s="26"/>
      <c r="O2778" s="26">
        <v>0</v>
      </c>
      <c r="P2778" s="32">
        <v>0</v>
      </c>
      <c r="Q2778" s="26">
        <v>0</v>
      </c>
      <c r="R2778" s="26">
        <v>0</v>
      </c>
      <c r="S2778" s="26">
        <v>0</v>
      </c>
      <c r="T2778" s="26"/>
      <c r="U2778" s="26"/>
      <c r="V2778" s="32">
        <f t="shared" si="7427"/>
        <v>0</v>
      </c>
      <c r="W2778" s="26"/>
      <c r="X2778" s="26"/>
      <c r="Y2778" s="26"/>
      <c r="Z2778" s="26"/>
      <c r="AA2778" s="26"/>
      <c r="AB2778" s="32">
        <v>2185.2945300000001</v>
      </c>
      <c r="AC2778" s="33">
        <v>2185.2945300000001</v>
      </c>
      <c r="AD2778" s="33">
        <v>2185.2945300000001</v>
      </c>
      <c r="AE2778" s="34">
        <f t="shared" si="7393"/>
        <v>100</v>
      </c>
      <c r="AF2778" s="32">
        <v>2185.2945300000001</v>
      </c>
      <c r="AG2778" s="32">
        <v>0</v>
      </c>
      <c r="AH2778" s="32">
        <v>0</v>
      </c>
      <c r="AI2778" s="32">
        <v>0</v>
      </c>
      <c r="AJ2778" s="32">
        <v>0</v>
      </c>
      <c r="AK2778" s="32">
        <v>0</v>
      </c>
      <c r="AL2778" s="32">
        <f t="shared" si="7394"/>
        <v>2185.2945300000001</v>
      </c>
      <c r="AM2778" s="32">
        <f t="shared" si="7395"/>
        <v>-2185.2945300000001</v>
      </c>
    </row>
    <row r="2779" spans="2:40" ht="31.2" hidden="1" customHeight="1" x14ac:dyDescent="0.3">
      <c r="B2779" s="30" t="s">
        <v>849</v>
      </c>
      <c r="C2779" s="30" t="s">
        <v>112</v>
      </c>
      <c r="D2779" s="30" t="s">
        <v>114</v>
      </c>
      <c r="E2779" s="15" t="str">
        <f t="shared" si="7425"/>
        <v>0503</v>
      </c>
      <c r="F2779" s="30" t="s">
        <v>116</v>
      </c>
      <c r="G2779" s="30"/>
      <c r="H2779" s="31" t="s">
        <v>117</v>
      </c>
      <c r="I2779" s="32">
        <f t="shared" ref="I2779:N2779" si="7540">I2780</f>
        <v>0</v>
      </c>
      <c r="J2779" s="32">
        <f t="shared" si="7540"/>
        <v>0</v>
      </c>
      <c r="K2779" s="32">
        <f t="shared" si="7540"/>
        <v>0</v>
      </c>
      <c r="L2779" s="32">
        <f t="shared" si="7540"/>
        <v>0</v>
      </c>
      <c r="M2779" s="32">
        <f t="shared" si="7540"/>
        <v>0</v>
      </c>
      <c r="N2779" s="32">
        <f t="shared" si="7540"/>
        <v>0</v>
      </c>
      <c r="O2779" s="32">
        <f t="shared" si="7526"/>
        <v>0</v>
      </c>
      <c r="P2779" s="32">
        <f t="shared" si="7527"/>
        <v>0</v>
      </c>
      <c r="Q2779" s="32">
        <f t="shared" si="7528"/>
        <v>0</v>
      </c>
      <c r="R2779" s="32">
        <f t="shared" si="7529"/>
        <v>0</v>
      </c>
      <c r="S2779" s="32">
        <f t="shared" si="7530"/>
        <v>0</v>
      </c>
      <c r="T2779" s="32">
        <f>T2780</f>
        <v>0</v>
      </c>
      <c r="U2779" s="32">
        <v>0</v>
      </c>
      <c r="V2779" s="32">
        <f t="shared" si="7427"/>
        <v>0</v>
      </c>
      <c r="W2779" s="32">
        <f>W2780</f>
        <v>0</v>
      </c>
      <c r="X2779" s="32">
        <f>X2780</f>
        <v>0</v>
      </c>
      <c r="Y2779" s="32">
        <f>Y2780</f>
        <v>0</v>
      </c>
      <c r="Z2779" s="32">
        <f>Z2780</f>
        <v>0</v>
      </c>
      <c r="AA2779" s="32">
        <f>AA2780</f>
        <v>0</v>
      </c>
      <c r="AB2779" s="32">
        <f t="shared" si="7531"/>
        <v>0</v>
      </c>
      <c r="AC2779" s="33">
        <f t="shared" si="7532"/>
        <v>0</v>
      </c>
      <c r="AD2779" s="33">
        <f t="shared" si="7533"/>
        <v>0</v>
      </c>
      <c r="AE2779" s="34" t="e">
        <f t="shared" si="7393"/>
        <v>#DIV/0!</v>
      </c>
      <c r="AF2779" s="35">
        <f t="shared" si="7534"/>
        <v>0</v>
      </c>
      <c r="AG2779" s="35">
        <f t="shared" si="7535"/>
        <v>0</v>
      </c>
      <c r="AH2779" s="36">
        <f t="shared" si="7536"/>
        <v>0</v>
      </c>
      <c r="AI2779" s="36">
        <f t="shared" si="7537"/>
        <v>0</v>
      </c>
      <c r="AJ2779" s="36">
        <f t="shared" si="7538"/>
        <v>0</v>
      </c>
      <c r="AK2779" s="36">
        <f t="shared" si="7539"/>
        <v>0</v>
      </c>
      <c r="AL2779" s="36">
        <f t="shared" si="7394"/>
        <v>0</v>
      </c>
      <c r="AM2779" s="36">
        <f t="shared" si="7395"/>
        <v>0</v>
      </c>
      <c r="AN2779" s="37" t="s">
        <v>35</v>
      </c>
    </row>
    <row r="2780" spans="2:40" ht="46.8" hidden="1" customHeight="1" x14ac:dyDescent="0.3">
      <c r="B2780" s="30" t="s">
        <v>849</v>
      </c>
      <c r="C2780" s="30" t="s">
        <v>112</v>
      </c>
      <c r="D2780" s="30" t="s">
        <v>114</v>
      </c>
      <c r="E2780" s="15" t="str">
        <f t="shared" si="7425"/>
        <v>0503</v>
      </c>
      <c r="F2780" s="30" t="s">
        <v>125</v>
      </c>
      <c r="G2780" s="30"/>
      <c r="H2780" s="31" t="s">
        <v>126</v>
      </c>
      <c r="I2780" s="32">
        <f t="shared" ref="I2780:T2780" si="7541">I2781+I2785+I2789</f>
        <v>0</v>
      </c>
      <c r="J2780" s="32">
        <f t="shared" si="7541"/>
        <v>0</v>
      </c>
      <c r="K2780" s="32">
        <f t="shared" si="7541"/>
        <v>0</v>
      </c>
      <c r="L2780" s="32">
        <f t="shared" si="7541"/>
        <v>0</v>
      </c>
      <c r="M2780" s="32">
        <f t="shared" si="7541"/>
        <v>0</v>
      </c>
      <c r="N2780" s="32">
        <f t="shared" si="7541"/>
        <v>0</v>
      </c>
      <c r="O2780" s="32">
        <f t="shared" si="7541"/>
        <v>0</v>
      </c>
      <c r="P2780" s="32">
        <f t="shared" si="7541"/>
        <v>0</v>
      </c>
      <c r="Q2780" s="32">
        <f t="shared" si="7541"/>
        <v>0</v>
      </c>
      <c r="R2780" s="32">
        <f t="shared" si="7541"/>
        <v>0</v>
      </c>
      <c r="S2780" s="32">
        <f t="shared" si="7541"/>
        <v>0</v>
      </c>
      <c r="T2780" s="32">
        <f t="shared" si="7541"/>
        <v>0</v>
      </c>
      <c r="U2780" s="32">
        <v>0</v>
      </c>
      <c r="V2780" s="32">
        <f t="shared" si="7427"/>
        <v>0</v>
      </c>
      <c r="W2780" s="32">
        <f t="shared" ref="W2780:AD2780" si="7542">W2781+W2785+W2789</f>
        <v>0</v>
      </c>
      <c r="X2780" s="32">
        <f t="shared" si="7542"/>
        <v>0</v>
      </c>
      <c r="Y2780" s="32">
        <f t="shared" si="7542"/>
        <v>0</v>
      </c>
      <c r="Z2780" s="32">
        <f t="shared" si="7542"/>
        <v>0</v>
      </c>
      <c r="AA2780" s="32">
        <f t="shared" si="7542"/>
        <v>0</v>
      </c>
      <c r="AB2780" s="32">
        <f t="shared" si="7542"/>
        <v>0</v>
      </c>
      <c r="AC2780" s="33">
        <f t="shared" si="7542"/>
        <v>0</v>
      </c>
      <c r="AD2780" s="33">
        <f t="shared" si="7542"/>
        <v>0</v>
      </c>
      <c r="AE2780" s="34" t="e">
        <f t="shared" si="7393"/>
        <v>#DIV/0!</v>
      </c>
      <c r="AF2780" s="35">
        <f t="shared" ref="AF2780:AK2780" si="7543">AF2781+AF2785+AF2789</f>
        <v>0</v>
      </c>
      <c r="AG2780" s="35">
        <f t="shared" si="7543"/>
        <v>0</v>
      </c>
      <c r="AH2780" s="36">
        <f t="shared" si="7543"/>
        <v>0</v>
      </c>
      <c r="AI2780" s="36">
        <f t="shared" si="7543"/>
        <v>0</v>
      </c>
      <c r="AJ2780" s="36">
        <f t="shared" si="7543"/>
        <v>0</v>
      </c>
      <c r="AK2780" s="36">
        <f t="shared" si="7543"/>
        <v>0</v>
      </c>
      <c r="AL2780" s="36">
        <f t="shared" si="7394"/>
        <v>0</v>
      </c>
      <c r="AM2780" s="36">
        <f t="shared" si="7395"/>
        <v>0</v>
      </c>
      <c r="AN2780" s="37" t="s">
        <v>35</v>
      </c>
    </row>
    <row r="2781" spans="2:40" ht="31.2" hidden="1" customHeight="1" x14ac:dyDescent="0.3">
      <c r="B2781" s="30" t="s">
        <v>849</v>
      </c>
      <c r="C2781" s="30" t="s">
        <v>112</v>
      </c>
      <c r="D2781" s="30" t="s">
        <v>114</v>
      </c>
      <c r="E2781" s="15" t="str">
        <f t="shared" si="7425"/>
        <v>0503</v>
      </c>
      <c r="F2781" s="30" t="s">
        <v>785</v>
      </c>
      <c r="G2781" s="30"/>
      <c r="H2781" s="31" t="s">
        <v>786</v>
      </c>
      <c r="I2781" s="32">
        <f t="shared" ref="I2781:I2793" si="7544">I2782</f>
        <v>0</v>
      </c>
      <c r="J2781" s="32">
        <f t="shared" ref="J2781:J2793" si="7545">J2782</f>
        <v>0</v>
      </c>
      <c r="K2781" s="32">
        <f t="shared" ref="K2781:K2793" si="7546">K2782</f>
        <v>0</v>
      </c>
      <c r="L2781" s="32">
        <f t="shared" ref="L2781:L2793" si="7547">L2782</f>
        <v>0</v>
      </c>
      <c r="M2781" s="32">
        <f t="shared" ref="M2781:M2793" si="7548">M2782</f>
        <v>0</v>
      </c>
      <c r="N2781" s="32">
        <f t="shared" ref="N2781:N2793" si="7549">N2782</f>
        <v>0</v>
      </c>
      <c r="O2781" s="32">
        <f t="shared" ref="O2781:O2793" si="7550">O2782</f>
        <v>0</v>
      </c>
      <c r="P2781" s="32">
        <f t="shared" ref="P2781:P2793" si="7551">P2782</f>
        <v>0</v>
      </c>
      <c r="Q2781" s="32">
        <f t="shared" ref="Q2781:Q2793" si="7552">Q2782</f>
        <v>0</v>
      </c>
      <c r="R2781" s="32">
        <f t="shared" ref="R2781:R2793" si="7553">R2782</f>
        <v>0</v>
      </c>
      <c r="S2781" s="32">
        <f t="shared" ref="S2781:S2793" si="7554">S2782</f>
        <v>0</v>
      </c>
      <c r="T2781" s="32">
        <f t="shared" ref="T2781:T2793" si="7555">T2782</f>
        <v>0</v>
      </c>
      <c r="U2781" s="32">
        <v>0</v>
      </c>
      <c r="V2781" s="32">
        <f t="shared" si="7427"/>
        <v>0</v>
      </c>
      <c r="W2781" s="32">
        <f t="shared" ref="W2781:W2793" si="7556">W2782</f>
        <v>0</v>
      </c>
      <c r="X2781" s="32">
        <f t="shared" ref="X2781:X2793" si="7557">X2782</f>
        <v>0</v>
      </c>
      <c r="Y2781" s="32">
        <f t="shared" ref="Y2781:Y2793" si="7558">Y2782</f>
        <v>0</v>
      </c>
      <c r="Z2781" s="32">
        <f t="shared" ref="Z2781:Z2793" si="7559">Z2782</f>
        <v>0</v>
      </c>
      <c r="AA2781" s="32">
        <f t="shared" ref="AA2781:AA2793" si="7560">AA2782</f>
        <v>0</v>
      </c>
      <c r="AB2781" s="32">
        <f t="shared" ref="AB2781:AB2793" si="7561">AB2782</f>
        <v>0</v>
      </c>
      <c r="AC2781" s="33">
        <f t="shared" ref="AC2781:AC2793" si="7562">AC2782</f>
        <v>0</v>
      </c>
      <c r="AD2781" s="33">
        <f t="shared" ref="AD2781:AD2793" si="7563">AD2782</f>
        <v>0</v>
      </c>
      <c r="AE2781" s="34" t="e">
        <f t="shared" si="7393"/>
        <v>#DIV/0!</v>
      </c>
      <c r="AF2781" s="35">
        <f t="shared" ref="AF2781:AF2793" si="7564">AF2782</f>
        <v>0</v>
      </c>
      <c r="AG2781" s="35">
        <f t="shared" ref="AG2781:AG2793" si="7565">AG2782</f>
        <v>0</v>
      </c>
      <c r="AH2781" s="36">
        <f t="shared" ref="AH2781:AH2793" si="7566">AH2782</f>
        <v>0</v>
      </c>
      <c r="AI2781" s="36">
        <f t="shared" ref="AI2781:AI2793" si="7567">AI2782</f>
        <v>0</v>
      </c>
      <c r="AJ2781" s="36">
        <f t="shared" ref="AJ2781:AJ2793" si="7568">AJ2782</f>
        <v>0</v>
      </c>
      <c r="AK2781" s="36">
        <f t="shared" ref="AK2781:AK2793" si="7569">AK2782</f>
        <v>0</v>
      </c>
      <c r="AL2781" s="36">
        <f t="shared" si="7394"/>
        <v>0</v>
      </c>
      <c r="AM2781" s="36">
        <f t="shared" si="7395"/>
        <v>0</v>
      </c>
      <c r="AN2781" s="37" t="s">
        <v>35</v>
      </c>
    </row>
    <row r="2782" spans="2:40" ht="31.2" hidden="1" customHeight="1" x14ac:dyDescent="0.3">
      <c r="B2782" s="30" t="s">
        <v>849</v>
      </c>
      <c r="C2782" s="30" t="s">
        <v>112</v>
      </c>
      <c r="D2782" s="30" t="s">
        <v>114</v>
      </c>
      <c r="E2782" s="15" t="str">
        <f t="shared" si="7425"/>
        <v>0503</v>
      </c>
      <c r="F2782" s="30" t="s">
        <v>787</v>
      </c>
      <c r="G2782" s="30"/>
      <c r="H2782" s="31" t="s">
        <v>788</v>
      </c>
      <c r="I2782" s="32">
        <f t="shared" si="7544"/>
        <v>0</v>
      </c>
      <c r="J2782" s="32">
        <f t="shared" si="7545"/>
        <v>0</v>
      </c>
      <c r="K2782" s="32">
        <f t="shared" si="7546"/>
        <v>0</v>
      </c>
      <c r="L2782" s="32">
        <f t="shared" si="7547"/>
        <v>0</v>
      </c>
      <c r="M2782" s="32">
        <f t="shared" si="7548"/>
        <v>0</v>
      </c>
      <c r="N2782" s="32">
        <f t="shared" si="7549"/>
        <v>0</v>
      </c>
      <c r="O2782" s="32">
        <f t="shared" si="7550"/>
        <v>0</v>
      </c>
      <c r="P2782" s="32">
        <f t="shared" si="7551"/>
        <v>0</v>
      </c>
      <c r="Q2782" s="32">
        <f t="shared" si="7552"/>
        <v>0</v>
      </c>
      <c r="R2782" s="32">
        <f t="shared" si="7553"/>
        <v>0</v>
      </c>
      <c r="S2782" s="32">
        <f t="shared" si="7554"/>
        <v>0</v>
      </c>
      <c r="T2782" s="32">
        <f t="shared" si="7555"/>
        <v>0</v>
      </c>
      <c r="U2782" s="32">
        <v>0</v>
      </c>
      <c r="V2782" s="32">
        <f t="shared" si="7427"/>
        <v>0</v>
      </c>
      <c r="W2782" s="32">
        <f t="shared" si="7556"/>
        <v>0</v>
      </c>
      <c r="X2782" s="32">
        <f t="shared" si="7557"/>
        <v>0</v>
      </c>
      <c r="Y2782" s="32">
        <f t="shared" si="7558"/>
        <v>0</v>
      </c>
      <c r="Z2782" s="32">
        <f t="shared" si="7559"/>
        <v>0</v>
      </c>
      <c r="AA2782" s="32">
        <f t="shared" si="7560"/>
        <v>0</v>
      </c>
      <c r="AB2782" s="32">
        <f t="shared" si="7561"/>
        <v>0</v>
      </c>
      <c r="AC2782" s="33">
        <f t="shared" si="7562"/>
        <v>0</v>
      </c>
      <c r="AD2782" s="33">
        <f t="shared" si="7563"/>
        <v>0</v>
      </c>
      <c r="AE2782" s="34" t="e">
        <f t="shared" si="7393"/>
        <v>#DIV/0!</v>
      </c>
      <c r="AF2782" s="35">
        <f t="shared" si="7564"/>
        <v>0</v>
      </c>
      <c r="AG2782" s="35">
        <f t="shared" si="7565"/>
        <v>0</v>
      </c>
      <c r="AH2782" s="36">
        <f t="shared" si="7566"/>
        <v>0</v>
      </c>
      <c r="AI2782" s="36">
        <f t="shared" si="7567"/>
        <v>0</v>
      </c>
      <c r="AJ2782" s="36">
        <f t="shared" si="7568"/>
        <v>0</v>
      </c>
      <c r="AK2782" s="36">
        <f t="shared" si="7569"/>
        <v>0</v>
      </c>
      <c r="AL2782" s="36">
        <f t="shared" si="7394"/>
        <v>0</v>
      </c>
      <c r="AM2782" s="36">
        <f t="shared" si="7395"/>
        <v>0</v>
      </c>
      <c r="AN2782" s="37" t="s">
        <v>35</v>
      </c>
    </row>
    <row r="2783" spans="2:40" ht="31.2" hidden="1" customHeight="1" x14ac:dyDescent="0.3">
      <c r="B2783" s="30" t="s">
        <v>849</v>
      </c>
      <c r="C2783" s="30" t="s">
        <v>112</v>
      </c>
      <c r="D2783" s="30" t="s">
        <v>114</v>
      </c>
      <c r="E2783" s="15" t="str">
        <f t="shared" si="7425"/>
        <v>0503</v>
      </c>
      <c r="F2783" s="30" t="s">
        <v>787</v>
      </c>
      <c r="G2783" s="30" t="s">
        <v>50</v>
      </c>
      <c r="H2783" s="31" t="s">
        <v>51</v>
      </c>
      <c r="I2783" s="32">
        <f t="shared" si="7544"/>
        <v>0</v>
      </c>
      <c r="J2783" s="32">
        <f t="shared" si="7545"/>
        <v>0</v>
      </c>
      <c r="K2783" s="32">
        <f t="shared" si="7546"/>
        <v>0</v>
      </c>
      <c r="L2783" s="32">
        <f t="shared" si="7547"/>
        <v>0</v>
      </c>
      <c r="M2783" s="32">
        <f t="shared" si="7548"/>
        <v>0</v>
      </c>
      <c r="N2783" s="32">
        <f t="shared" si="7549"/>
        <v>0</v>
      </c>
      <c r="O2783" s="32">
        <f t="shared" si="7550"/>
        <v>0</v>
      </c>
      <c r="P2783" s="32">
        <f t="shared" si="7551"/>
        <v>0</v>
      </c>
      <c r="Q2783" s="32">
        <f t="shared" si="7552"/>
        <v>0</v>
      </c>
      <c r="R2783" s="32">
        <f t="shared" si="7553"/>
        <v>0</v>
      </c>
      <c r="S2783" s="32">
        <f t="shared" si="7554"/>
        <v>0</v>
      </c>
      <c r="T2783" s="32">
        <f t="shared" si="7555"/>
        <v>0</v>
      </c>
      <c r="U2783" s="32">
        <v>0</v>
      </c>
      <c r="V2783" s="32">
        <f t="shared" si="7427"/>
        <v>0</v>
      </c>
      <c r="W2783" s="32">
        <f t="shared" si="7556"/>
        <v>0</v>
      </c>
      <c r="X2783" s="32">
        <f t="shared" si="7557"/>
        <v>0</v>
      </c>
      <c r="Y2783" s="32">
        <f t="shared" si="7558"/>
        <v>0</v>
      </c>
      <c r="Z2783" s="32">
        <f t="shared" si="7559"/>
        <v>0</v>
      </c>
      <c r="AA2783" s="32">
        <f t="shared" si="7560"/>
        <v>0</v>
      </c>
      <c r="AB2783" s="32">
        <f t="shared" si="7561"/>
        <v>0</v>
      </c>
      <c r="AC2783" s="33">
        <f t="shared" si="7562"/>
        <v>0</v>
      </c>
      <c r="AD2783" s="33">
        <f t="shared" si="7563"/>
        <v>0</v>
      </c>
      <c r="AE2783" s="34" t="e">
        <f t="shared" si="7393"/>
        <v>#DIV/0!</v>
      </c>
      <c r="AF2783" s="35">
        <f t="shared" si="7564"/>
        <v>0</v>
      </c>
      <c r="AG2783" s="35">
        <f t="shared" si="7565"/>
        <v>0</v>
      </c>
      <c r="AH2783" s="36">
        <f t="shared" si="7566"/>
        <v>0</v>
      </c>
      <c r="AI2783" s="36">
        <f t="shared" si="7567"/>
        <v>0</v>
      </c>
      <c r="AJ2783" s="36">
        <f t="shared" si="7568"/>
        <v>0</v>
      </c>
      <c r="AK2783" s="36">
        <f t="shared" si="7569"/>
        <v>0</v>
      </c>
      <c r="AL2783" s="36">
        <f t="shared" si="7394"/>
        <v>0</v>
      </c>
      <c r="AM2783" s="36">
        <f t="shared" si="7395"/>
        <v>0</v>
      </c>
      <c r="AN2783" s="37" t="s">
        <v>35</v>
      </c>
    </row>
    <row r="2784" spans="2:40" ht="31.2" hidden="1" customHeight="1" x14ac:dyDescent="0.3">
      <c r="B2784" s="30" t="s">
        <v>849</v>
      </c>
      <c r="C2784" s="30" t="s">
        <v>112</v>
      </c>
      <c r="D2784" s="30" t="s">
        <v>114</v>
      </c>
      <c r="E2784" s="15" t="str">
        <f t="shared" si="7425"/>
        <v>0503</v>
      </c>
      <c r="F2784" s="30" t="s">
        <v>787</v>
      </c>
      <c r="G2784" s="30" t="s">
        <v>52</v>
      </c>
      <c r="H2784" s="31" t="s">
        <v>53</v>
      </c>
      <c r="I2784" s="32"/>
      <c r="J2784" s="32"/>
      <c r="K2784" s="32"/>
      <c r="L2784" s="32"/>
      <c r="M2784" s="32"/>
      <c r="N2784" s="32"/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2">
        <v>0</v>
      </c>
      <c r="V2784" s="32">
        <f t="shared" si="7427"/>
        <v>0</v>
      </c>
      <c r="W2784" s="32"/>
      <c r="X2784" s="32"/>
      <c r="Y2784" s="32"/>
      <c r="Z2784" s="32"/>
      <c r="AA2784" s="32"/>
      <c r="AB2784" s="32">
        <v>0</v>
      </c>
      <c r="AC2784" s="33">
        <v>0</v>
      </c>
      <c r="AD2784" s="33">
        <v>0</v>
      </c>
      <c r="AE2784" s="34" t="e">
        <f t="shared" si="7393"/>
        <v>#DIV/0!</v>
      </c>
      <c r="AF2784" s="35">
        <v>0</v>
      </c>
      <c r="AG2784" s="35">
        <v>0</v>
      </c>
      <c r="AH2784" s="36">
        <v>0</v>
      </c>
      <c r="AI2784" s="36">
        <v>0</v>
      </c>
      <c r="AJ2784" s="36">
        <v>0</v>
      </c>
      <c r="AK2784" s="36">
        <v>0</v>
      </c>
      <c r="AL2784" s="36">
        <f t="shared" si="7394"/>
        <v>0</v>
      </c>
      <c r="AM2784" s="36">
        <f t="shared" si="7395"/>
        <v>0</v>
      </c>
      <c r="AN2784" s="37" t="s">
        <v>35</v>
      </c>
    </row>
    <row r="2785" spans="2:40" ht="46.8" hidden="1" customHeight="1" x14ac:dyDescent="0.3">
      <c r="B2785" s="30" t="s">
        <v>849</v>
      </c>
      <c r="C2785" s="30" t="s">
        <v>112</v>
      </c>
      <c r="D2785" s="30" t="s">
        <v>114</v>
      </c>
      <c r="E2785" s="15" t="str">
        <f t="shared" si="7425"/>
        <v>0503</v>
      </c>
      <c r="F2785" s="30" t="s">
        <v>790</v>
      </c>
      <c r="G2785" s="30"/>
      <c r="H2785" s="31" t="s">
        <v>791</v>
      </c>
      <c r="I2785" s="32">
        <f t="shared" si="7544"/>
        <v>0</v>
      </c>
      <c r="J2785" s="32">
        <f t="shared" si="7545"/>
        <v>0</v>
      </c>
      <c r="K2785" s="32">
        <f t="shared" si="7546"/>
        <v>0</v>
      </c>
      <c r="L2785" s="32">
        <f t="shared" si="7547"/>
        <v>0</v>
      </c>
      <c r="M2785" s="32">
        <f t="shared" si="7548"/>
        <v>0</v>
      </c>
      <c r="N2785" s="32">
        <f t="shared" si="7549"/>
        <v>0</v>
      </c>
      <c r="O2785" s="32">
        <f t="shared" si="7550"/>
        <v>0</v>
      </c>
      <c r="P2785" s="32">
        <f t="shared" si="7551"/>
        <v>0</v>
      </c>
      <c r="Q2785" s="32">
        <f t="shared" si="7552"/>
        <v>0</v>
      </c>
      <c r="R2785" s="32">
        <f t="shared" si="7553"/>
        <v>0</v>
      </c>
      <c r="S2785" s="32">
        <f t="shared" si="7554"/>
        <v>0</v>
      </c>
      <c r="T2785" s="32">
        <f t="shared" si="7555"/>
        <v>0</v>
      </c>
      <c r="U2785" s="32">
        <v>0</v>
      </c>
      <c r="V2785" s="32">
        <f t="shared" si="7427"/>
        <v>0</v>
      </c>
      <c r="W2785" s="32">
        <f t="shared" si="7556"/>
        <v>0</v>
      </c>
      <c r="X2785" s="32">
        <f t="shared" si="7557"/>
        <v>0</v>
      </c>
      <c r="Y2785" s="32">
        <f t="shared" si="7558"/>
        <v>0</v>
      </c>
      <c r="Z2785" s="32">
        <f t="shared" si="7559"/>
        <v>0</v>
      </c>
      <c r="AA2785" s="32">
        <f t="shared" si="7560"/>
        <v>0</v>
      </c>
      <c r="AB2785" s="32">
        <f t="shared" si="7561"/>
        <v>0</v>
      </c>
      <c r="AC2785" s="33">
        <f t="shared" si="7562"/>
        <v>0</v>
      </c>
      <c r="AD2785" s="33">
        <f t="shared" si="7563"/>
        <v>0</v>
      </c>
      <c r="AE2785" s="34" t="e">
        <f t="shared" si="7393"/>
        <v>#DIV/0!</v>
      </c>
      <c r="AF2785" s="35">
        <f t="shared" si="7564"/>
        <v>0</v>
      </c>
      <c r="AG2785" s="35">
        <f t="shared" si="7565"/>
        <v>0</v>
      </c>
      <c r="AH2785" s="36">
        <f t="shared" si="7566"/>
        <v>0</v>
      </c>
      <c r="AI2785" s="36">
        <f t="shared" si="7567"/>
        <v>0</v>
      </c>
      <c r="AJ2785" s="36">
        <f t="shared" si="7568"/>
        <v>0</v>
      </c>
      <c r="AK2785" s="36">
        <f t="shared" si="7569"/>
        <v>0</v>
      </c>
      <c r="AL2785" s="36">
        <f t="shared" si="7394"/>
        <v>0</v>
      </c>
      <c r="AM2785" s="36">
        <f t="shared" si="7395"/>
        <v>0</v>
      </c>
      <c r="AN2785" s="37" t="s">
        <v>35</v>
      </c>
    </row>
    <row r="2786" spans="2:40" ht="31.2" hidden="1" customHeight="1" x14ac:dyDescent="0.3">
      <c r="B2786" s="30" t="s">
        <v>849</v>
      </c>
      <c r="C2786" s="30" t="s">
        <v>112</v>
      </c>
      <c r="D2786" s="30" t="s">
        <v>114</v>
      </c>
      <c r="E2786" s="15" t="str">
        <f t="shared" si="7425"/>
        <v>0503</v>
      </c>
      <c r="F2786" s="30" t="s">
        <v>792</v>
      </c>
      <c r="G2786" s="30"/>
      <c r="H2786" s="31" t="s">
        <v>793</v>
      </c>
      <c r="I2786" s="32">
        <f t="shared" si="7544"/>
        <v>0</v>
      </c>
      <c r="J2786" s="32">
        <f t="shared" si="7545"/>
        <v>0</v>
      </c>
      <c r="K2786" s="32">
        <f t="shared" si="7546"/>
        <v>0</v>
      </c>
      <c r="L2786" s="32">
        <f t="shared" si="7547"/>
        <v>0</v>
      </c>
      <c r="M2786" s="32">
        <f t="shared" si="7548"/>
        <v>0</v>
      </c>
      <c r="N2786" s="32">
        <f t="shared" si="7549"/>
        <v>0</v>
      </c>
      <c r="O2786" s="32">
        <f t="shared" si="7550"/>
        <v>0</v>
      </c>
      <c r="P2786" s="32">
        <f t="shared" si="7551"/>
        <v>0</v>
      </c>
      <c r="Q2786" s="32">
        <f t="shared" si="7552"/>
        <v>0</v>
      </c>
      <c r="R2786" s="32">
        <f t="shared" si="7553"/>
        <v>0</v>
      </c>
      <c r="S2786" s="32">
        <f t="shared" si="7554"/>
        <v>0</v>
      </c>
      <c r="T2786" s="32">
        <f t="shared" si="7555"/>
        <v>0</v>
      </c>
      <c r="U2786" s="32">
        <v>0</v>
      </c>
      <c r="V2786" s="32">
        <f t="shared" si="7427"/>
        <v>0</v>
      </c>
      <c r="W2786" s="32">
        <f t="shared" si="7556"/>
        <v>0</v>
      </c>
      <c r="X2786" s="32">
        <f t="shared" si="7557"/>
        <v>0</v>
      </c>
      <c r="Y2786" s="32">
        <f t="shared" si="7558"/>
        <v>0</v>
      </c>
      <c r="Z2786" s="32">
        <f t="shared" si="7559"/>
        <v>0</v>
      </c>
      <c r="AA2786" s="32">
        <f t="shared" si="7560"/>
        <v>0</v>
      </c>
      <c r="AB2786" s="32">
        <f t="shared" si="7561"/>
        <v>0</v>
      </c>
      <c r="AC2786" s="33">
        <f t="shared" si="7562"/>
        <v>0</v>
      </c>
      <c r="AD2786" s="33">
        <f t="shared" si="7563"/>
        <v>0</v>
      </c>
      <c r="AE2786" s="34" t="e">
        <f t="shared" si="7393"/>
        <v>#DIV/0!</v>
      </c>
      <c r="AF2786" s="35">
        <f t="shared" si="7564"/>
        <v>0</v>
      </c>
      <c r="AG2786" s="35">
        <f t="shared" si="7565"/>
        <v>0</v>
      </c>
      <c r="AH2786" s="36">
        <f t="shared" si="7566"/>
        <v>0</v>
      </c>
      <c r="AI2786" s="36">
        <f t="shared" si="7567"/>
        <v>0</v>
      </c>
      <c r="AJ2786" s="36">
        <f t="shared" si="7568"/>
        <v>0</v>
      </c>
      <c r="AK2786" s="36">
        <f t="shared" si="7569"/>
        <v>0</v>
      </c>
      <c r="AL2786" s="36">
        <f t="shared" si="7394"/>
        <v>0</v>
      </c>
      <c r="AM2786" s="36">
        <f t="shared" si="7395"/>
        <v>0</v>
      </c>
      <c r="AN2786" s="37" t="s">
        <v>35</v>
      </c>
    </row>
    <row r="2787" spans="2:40" ht="31.2" hidden="1" customHeight="1" x14ac:dyDescent="0.3">
      <c r="B2787" s="30" t="s">
        <v>849</v>
      </c>
      <c r="C2787" s="30" t="s">
        <v>112</v>
      </c>
      <c r="D2787" s="30" t="s">
        <v>114</v>
      </c>
      <c r="E2787" s="15" t="str">
        <f t="shared" si="7425"/>
        <v>0503</v>
      </c>
      <c r="F2787" s="30" t="s">
        <v>792</v>
      </c>
      <c r="G2787" s="30" t="s">
        <v>50</v>
      </c>
      <c r="H2787" s="31" t="s">
        <v>51</v>
      </c>
      <c r="I2787" s="32">
        <f t="shared" si="7544"/>
        <v>0</v>
      </c>
      <c r="J2787" s="32">
        <f t="shared" si="7545"/>
        <v>0</v>
      </c>
      <c r="K2787" s="32">
        <f t="shared" si="7546"/>
        <v>0</v>
      </c>
      <c r="L2787" s="32">
        <f t="shared" si="7547"/>
        <v>0</v>
      </c>
      <c r="M2787" s="32">
        <f t="shared" si="7548"/>
        <v>0</v>
      </c>
      <c r="N2787" s="32">
        <f t="shared" si="7549"/>
        <v>0</v>
      </c>
      <c r="O2787" s="32">
        <f t="shared" si="7550"/>
        <v>0</v>
      </c>
      <c r="P2787" s="32">
        <f t="shared" si="7551"/>
        <v>0</v>
      </c>
      <c r="Q2787" s="32">
        <f t="shared" si="7552"/>
        <v>0</v>
      </c>
      <c r="R2787" s="32">
        <f t="shared" si="7553"/>
        <v>0</v>
      </c>
      <c r="S2787" s="32">
        <f t="shared" si="7554"/>
        <v>0</v>
      </c>
      <c r="T2787" s="32">
        <f t="shared" si="7555"/>
        <v>0</v>
      </c>
      <c r="U2787" s="32">
        <v>0</v>
      </c>
      <c r="V2787" s="32">
        <f t="shared" si="7427"/>
        <v>0</v>
      </c>
      <c r="W2787" s="32">
        <f t="shared" si="7556"/>
        <v>0</v>
      </c>
      <c r="X2787" s="32">
        <f t="shared" si="7557"/>
        <v>0</v>
      </c>
      <c r="Y2787" s="32">
        <f t="shared" si="7558"/>
        <v>0</v>
      </c>
      <c r="Z2787" s="32">
        <f t="shared" si="7559"/>
        <v>0</v>
      </c>
      <c r="AA2787" s="32">
        <f t="shared" si="7560"/>
        <v>0</v>
      </c>
      <c r="AB2787" s="32">
        <f t="shared" si="7561"/>
        <v>0</v>
      </c>
      <c r="AC2787" s="33">
        <f t="shared" si="7562"/>
        <v>0</v>
      </c>
      <c r="AD2787" s="33">
        <f t="shared" si="7563"/>
        <v>0</v>
      </c>
      <c r="AE2787" s="34" t="e">
        <f t="shared" si="7393"/>
        <v>#DIV/0!</v>
      </c>
      <c r="AF2787" s="35">
        <f t="shared" si="7564"/>
        <v>0</v>
      </c>
      <c r="AG2787" s="35">
        <f t="shared" si="7565"/>
        <v>0</v>
      </c>
      <c r="AH2787" s="36">
        <f t="shared" si="7566"/>
        <v>0</v>
      </c>
      <c r="AI2787" s="36">
        <f t="shared" si="7567"/>
        <v>0</v>
      </c>
      <c r="AJ2787" s="36">
        <f t="shared" si="7568"/>
        <v>0</v>
      </c>
      <c r="AK2787" s="36">
        <f t="shared" si="7569"/>
        <v>0</v>
      </c>
      <c r="AL2787" s="36">
        <f t="shared" si="7394"/>
        <v>0</v>
      </c>
      <c r="AM2787" s="36">
        <f t="shared" si="7395"/>
        <v>0</v>
      </c>
      <c r="AN2787" s="37" t="s">
        <v>35</v>
      </c>
    </row>
    <row r="2788" spans="2:40" ht="31.2" hidden="1" customHeight="1" x14ac:dyDescent="0.3">
      <c r="B2788" s="30" t="s">
        <v>849</v>
      </c>
      <c r="C2788" s="30" t="s">
        <v>112</v>
      </c>
      <c r="D2788" s="30" t="s">
        <v>114</v>
      </c>
      <c r="E2788" s="15" t="str">
        <f t="shared" si="7425"/>
        <v>0503</v>
      </c>
      <c r="F2788" s="30" t="s">
        <v>792</v>
      </c>
      <c r="G2788" s="30" t="s">
        <v>52</v>
      </c>
      <c r="H2788" s="31" t="s">
        <v>53</v>
      </c>
      <c r="I2788" s="32"/>
      <c r="J2788" s="32"/>
      <c r="K2788" s="32"/>
      <c r="L2788" s="32"/>
      <c r="M2788" s="32"/>
      <c r="N2788" s="32"/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2">
        <v>0</v>
      </c>
      <c r="V2788" s="32">
        <f t="shared" si="7427"/>
        <v>0</v>
      </c>
      <c r="W2788" s="32"/>
      <c r="X2788" s="32"/>
      <c r="Y2788" s="32"/>
      <c r="Z2788" s="32"/>
      <c r="AA2788" s="32"/>
      <c r="AB2788" s="32">
        <v>0</v>
      </c>
      <c r="AC2788" s="33">
        <v>0</v>
      </c>
      <c r="AD2788" s="33">
        <v>0</v>
      </c>
      <c r="AE2788" s="34" t="e">
        <f t="shared" si="7393"/>
        <v>#DIV/0!</v>
      </c>
      <c r="AF2788" s="35">
        <v>0</v>
      </c>
      <c r="AG2788" s="35">
        <v>0</v>
      </c>
      <c r="AH2788" s="36">
        <v>0</v>
      </c>
      <c r="AI2788" s="36">
        <v>0</v>
      </c>
      <c r="AJ2788" s="36">
        <v>0</v>
      </c>
      <c r="AK2788" s="36">
        <v>0</v>
      </c>
      <c r="AL2788" s="36">
        <f t="shared" si="7394"/>
        <v>0</v>
      </c>
      <c r="AM2788" s="36">
        <f t="shared" si="7395"/>
        <v>0</v>
      </c>
      <c r="AN2788" s="37" t="s">
        <v>35</v>
      </c>
    </row>
    <row r="2789" spans="2:40" ht="62.4" hidden="1" customHeight="1" x14ac:dyDescent="0.3">
      <c r="B2789" s="30" t="s">
        <v>849</v>
      </c>
      <c r="C2789" s="30" t="s">
        <v>112</v>
      </c>
      <c r="D2789" s="30" t="s">
        <v>114</v>
      </c>
      <c r="E2789" s="15" t="str">
        <f t="shared" si="7425"/>
        <v>0503</v>
      </c>
      <c r="F2789" s="30" t="s">
        <v>794</v>
      </c>
      <c r="G2789" s="30"/>
      <c r="H2789" s="31" t="s">
        <v>795</v>
      </c>
      <c r="I2789" s="32">
        <f t="shared" si="7544"/>
        <v>0</v>
      </c>
      <c r="J2789" s="32">
        <f t="shared" si="7545"/>
        <v>0</v>
      </c>
      <c r="K2789" s="32">
        <f t="shared" si="7546"/>
        <v>0</v>
      </c>
      <c r="L2789" s="32">
        <f t="shared" si="7547"/>
        <v>0</v>
      </c>
      <c r="M2789" s="32">
        <f t="shared" si="7548"/>
        <v>0</v>
      </c>
      <c r="N2789" s="32">
        <f t="shared" si="7549"/>
        <v>0</v>
      </c>
      <c r="O2789" s="32">
        <f t="shared" si="7550"/>
        <v>0</v>
      </c>
      <c r="P2789" s="32">
        <f t="shared" si="7551"/>
        <v>0</v>
      </c>
      <c r="Q2789" s="32">
        <f t="shared" si="7552"/>
        <v>0</v>
      </c>
      <c r="R2789" s="32">
        <f t="shared" si="7553"/>
        <v>0</v>
      </c>
      <c r="S2789" s="32">
        <f t="shared" si="7554"/>
        <v>0</v>
      </c>
      <c r="T2789" s="32">
        <f t="shared" si="7555"/>
        <v>0</v>
      </c>
      <c r="U2789" s="32">
        <v>0</v>
      </c>
      <c r="V2789" s="32">
        <f t="shared" si="7427"/>
        <v>0</v>
      </c>
      <c r="W2789" s="32">
        <f t="shared" si="7556"/>
        <v>0</v>
      </c>
      <c r="X2789" s="32">
        <f t="shared" si="7557"/>
        <v>0</v>
      </c>
      <c r="Y2789" s="32">
        <f t="shared" si="7558"/>
        <v>0</v>
      </c>
      <c r="Z2789" s="32">
        <f t="shared" si="7559"/>
        <v>0</v>
      </c>
      <c r="AA2789" s="32">
        <f t="shared" si="7560"/>
        <v>0</v>
      </c>
      <c r="AB2789" s="32">
        <f t="shared" si="7561"/>
        <v>0</v>
      </c>
      <c r="AC2789" s="33">
        <f t="shared" si="7562"/>
        <v>0</v>
      </c>
      <c r="AD2789" s="33">
        <f t="shared" si="7563"/>
        <v>0</v>
      </c>
      <c r="AE2789" s="34" t="e">
        <f t="shared" si="7393"/>
        <v>#DIV/0!</v>
      </c>
      <c r="AF2789" s="35">
        <f t="shared" si="7564"/>
        <v>0</v>
      </c>
      <c r="AG2789" s="35">
        <f t="shared" si="7565"/>
        <v>0</v>
      </c>
      <c r="AH2789" s="36">
        <f t="shared" si="7566"/>
        <v>0</v>
      </c>
      <c r="AI2789" s="36">
        <f t="shared" si="7567"/>
        <v>0</v>
      </c>
      <c r="AJ2789" s="36">
        <f t="shared" si="7568"/>
        <v>0</v>
      </c>
      <c r="AK2789" s="36">
        <f t="shared" si="7569"/>
        <v>0</v>
      </c>
      <c r="AL2789" s="36">
        <f t="shared" si="7394"/>
        <v>0</v>
      </c>
      <c r="AM2789" s="36">
        <f t="shared" si="7395"/>
        <v>0</v>
      </c>
      <c r="AN2789" s="37" t="s">
        <v>35</v>
      </c>
    </row>
    <row r="2790" spans="2:40" ht="31.2" hidden="1" customHeight="1" x14ac:dyDescent="0.3">
      <c r="B2790" s="30" t="s">
        <v>849</v>
      </c>
      <c r="C2790" s="30" t="s">
        <v>112</v>
      </c>
      <c r="D2790" s="30" t="s">
        <v>114</v>
      </c>
      <c r="E2790" s="15" t="str">
        <f t="shared" si="7425"/>
        <v>0503</v>
      </c>
      <c r="F2790" s="30" t="s">
        <v>796</v>
      </c>
      <c r="G2790" s="30"/>
      <c r="H2790" s="31" t="s">
        <v>797</v>
      </c>
      <c r="I2790" s="32">
        <f t="shared" si="7544"/>
        <v>0</v>
      </c>
      <c r="J2790" s="32">
        <f t="shared" si="7545"/>
        <v>0</v>
      </c>
      <c r="K2790" s="32">
        <f t="shared" si="7546"/>
        <v>0</v>
      </c>
      <c r="L2790" s="32">
        <f t="shared" si="7547"/>
        <v>0</v>
      </c>
      <c r="M2790" s="32">
        <f t="shared" si="7548"/>
        <v>0</v>
      </c>
      <c r="N2790" s="32">
        <f t="shared" si="7549"/>
        <v>0</v>
      </c>
      <c r="O2790" s="32">
        <f t="shared" si="7550"/>
        <v>0</v>
      </c>
      <c r="P2790" s="32">
        <f t="shared" si="7551"/>
        <v>0</v>
      </c>
      <c r="Q2790" s="32">
        <f t="shared" si="7552"/>
        <v>0</v>
      </c>
      <c r="R2790" s="32">
        <f t="shared" si="7553"/>
        <v>0</v>
      </c>
      <c r="S2790" s="32">
        <f t="shared" si="7554"/>
        <v>0</v>
      </c>
      <c r="T2790" s="32">
        <f t="shared" si="7555"/>
        <v>0</v>
      </c>
      <c r="U2790" s="32">
        <v>0</v>
      </c>
      <c r="V2790" s="32">
        <f t="shared" si="7427"/>
        <v>0</v>
      </c>
      <c r="W2790" s="32">
        <f t="shared" si="7556"/>
        <v>0</v>
      </c>
      <c r="X2790" s="32">
        <f t="shared" si="7557"/>
        <v>0</v>
      </c>
      <c r="Y2790" s="32">
        <f t="shared" si="7558"/>
        <v>0</v>
      </c>
      <c r="Z2790" s="32">
        <f t="shared" si="7559"/>
        <v>0</v>
      </c>
      <c r="AA2790" s="32">
        <f t="shared" si="7560"/>
        <v>0</v>
      </c>
      <c r="AB2790" s="32">
        <f t="shared" si="7561"/>
        <v>0</v>
      </c>
      <c r="AC2790" s="33">
        <f t="shared" si="7562"/>
        <v>0</v>
      </c>
      <c r="AD2790" s="33">
        <f t="shared" si="7563"/>
        <v>0</v>
      </c>
      <c r="AE2790" s="34" t="e">
        <f t="shared" si="7393"/>
        <v>#DIV/0!</v>
      </c>
      <c r="AF2790" s="35">
        <f t="shared" si="7564"/>
        <v>0</v>
      </c>
      <c r="AG2790" s="35">
        <f t="shared" si="7565"/>
        <v>0</v>
      </c>
      <c r="AH2790" s="36">
        <f t="shared" si="7566"/>
        <v>0</v>
      </c>
      <c r="AI2790" s="36">
        <f t="shared" si="7567"/>
        <v>0</v>
      </c>
      <c r="AJ2790" s="36">
        <f t="shared" si="7568"/>
        <v>0</v>
      </c>
      <c r="AK2790" s="36">
        <f t="shared" si="7569"/>
        <v>0</v>
      </c>
      <c r="AL2790" s="36">
        <f t="shared" si="7394"/>
        <v>0</v>
      </c>
      <c r="AM2790" s="36">
        <f t="shared" si="7395"/>
        <v>0</v>
      </c>
      <c r="AN2790" s="37" t="s">
        <v>35</v>
      </c>
    </row>
    <row r="2791" spans="2:40" ht="31.2" hidden="1" customHeight="1" x14ac:dyDescent="0.3">
      <c r="B2791" s="30" t="s">
        <v>849</v>
      </c>
      <c r="C2791" s="30" t="s">
        <v>112</v>
      </c>
      <c r="D2791" s="30" t="s">
        <v>114</v>
      </c>
      <c r="E2791" s="15" t="str">
        <f t="shared" si="7425"/>
        <v>0503</v>
      </c>
      <c r="F2791" s="30" t="s">
        <v>796</v>
      </c>
      <c r="G2791" s="30" t="s">
        <v>50</v>
      </c>
      <c r="H2791" s="31" t="s">
        <v>51</v>
      </c>
      <c r="I2791" s="32">
        <f t="shared" si="7544"/>
        <v>0</v>
      </c>
      <c r="J2791" s="32">
        <f t="shared" si="7545"/>
        <v>0</v>
      </c>
      <c r="K2791" s="32">
        <f t="shared" si="7546"/>
        <v>0</v>
      </c>
      <c r="L2791" s="32">
        <f t="shared" si="7547"/>
        <v>0</v>
      </c>
      <c r="M2791" s="32">
        <f t="shared" si="7548"/>
        <v>0</v>
      </c>
      <c r="N2791" s="32">
        <f t="shared" si="7549"/>
        <v>0</v>
      </c>
      <c r="O2791" s="32">
        <f t="shared" si="7550"/>
        <v>0</v>
      </c>
      <c r="P2791" s="32">
        <f t="shared" si="7551"/>
        <v>0</v>
      </c>
      <c r="Q2791" s="32">
        <f t="shared" si="7552"/>
        <v>0</v>
      </c>
      <c r="R2791" s="32">
        <f t="shared" si="7553"/>
        <v>0</v>
      </c>
      <c r="S2791" s="32">
        <f t="shared" si="7554"/>
        <v>0</v>
      </c>
      <c r="T2791" s="32">
        <f t="shared" si="7555"/>
        <v>0</v>
      </c>
      <c r="U2791" s="32">
        <v>0</v>
      </c>
      <c r="V2791" s="32">
        <f t="shared" si="7427"/>
        <v>0</v>
      </c>
      <c r="W2791" s="32">
        <f t="shared" si="7556"/>
        <v>0</v>
      </c>
      <c r="X2791" s="32">
        <f t="shared" si="7557"/>
        <v>0</v>
      </c>
      <c r="Y2791" s="32">
        <f t="shared" si="7558"/>
        <v>0</v>
      </c>
      <c r="Z2791" s="32">
        <f t="shared" si="7559"/>
        <v>0</v>
      </c>
      <c r="AA2791" s="32">
        <f t="shared" si="7560"/>
        <v>0</v>
      </c>
      <c r="AB2791" s="32">
        <f t="shared" si="7561"/>
        <v>0</v>
      </c>
      <c r="AC2791" s="33">
        <f t="shared" si="7562"/>
        <v>0</v>
      </c>
      <c r="AD2791" s="33">
        <f t="shared" si="7563"/>
        <v>0</v>
      </c>
      <c r="AE2791" s="34" t="e">
        <f t="shared" si="7393"/>
        <v>#DIV/0!</v>
      </c>
      <c r="AF2791" s="35">
        <f t="shared" si="7564"/>
        <v>0</v>
      </c>
      <c r="AG2791" s="35">
        <f t="shared" si="7565"/>
        <v>0</v>
      </c>
      <c r="AH2791" s="36">
        <f t="shared" si="7566"/>
        <v>0</v>
      </c>
      <c r="AI2791" s="36">
        <f t="shared" si="7567"/>
        <v>0</v>
      </c>
      <c r="AJ2791" s="36">
        <f t="shared" si="7568"/>
        <v>0</v>
      </c>
      <c r="AK2791" s="36">
        <f t="shared" si="7569"/>
        <v>0</v>
      </c>
      <c r="AL2791" s="36">
        <f t="shared" si="7394"/>
        <v>0</v>
      </c>
      <c r="AM2791" s="36">
        <f t="shared" si="7395"/>
        <v>0</v>
      </c>
      <c r="AN2791" s="37" t="s">
        <v>35</v>
      </c>
    </row>
    <row r="2792" spans="2:40" ht="31.2" hidden="1" customHeight="1" x14ac:dyDescent="0.3">
      <c r="B2792" s="30" t="s">
        <v>849</v>
      </c>
      <c r="C2792" s="30" t="s">
        <v>112</v>
      </c>
      <c r="D2792" s="30" t="s">
        <v>114</v>
      </c>
      <c r="E2792" s="15" t="str">
        <f t="shared" si="7425"/>
        <v>0503</v>
      </c>
      <c r="F2792" s="30" t="s">
        <v>796</v>
      </c>
      <c r="G2792" s="30" t="s">
        <v>52</v>
      </c>
      <c r="H2792" s="31" t="s">
        <v>53</v>
      </c>
      <c r="I2792" s="32"/>
      <c r="J2792" s="32"/>
      <c r="K2792" s="32"/>
      <c r="L2792" s="32"/>
      <c r="M2792" s="32"/>
      <c r="N2792" s="32"/>
      <c r="O2792" s="32">
        <v>0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2">
        <v>0</v>
      </c>
      <c r="V2792" s="32">
        <f t="shared" si="7427"/>
        <v>0</v>
      </c>
      <c r="W2792" s="32"/>
      <c r="X2792" s="32"/>
      <c r="Y2792" s="32"/>
      <c r="Z2792" s="32"/>
      <c r="AA2792" s="32"/>
      <c r="AB2792" s="32">
        <v>0</v>
      </c>
      <c r="AC2792" s="33">
        <v>0</v>
      </c>
      <c r="AD2792" s="33">
        <v>0</v>
      </c>
      <c r="AE2792" s="34" t="e">
        <f t="shared" si="7393"/>
        <v>#DIV/0!</v>
      </c>
      <c r="AF2792" s="35">
        <v>0</v>
      </c>
      <c r="AG2792" s="35">
        <v>0</v>
      </c>
      <c r="AH2792" s="36">
        <v>0</v>
      </c>
      <c r="AI2792" s="36">
        <v>0</v>
      </c>
      <c r="AJ2792" s="36">
        <v>0</v>
      </c>
      <c r="AK2792" s="36">
        <v>0</v>
      </c>
      <c r="AL2792" s="36">
        <f t="shared" si="7394"/>
        <v>0</v>
      </c>
      <c r="AM2792" s="36">
        <f t="shared" si="7395"/>
        <v>0</v>
      </c>
      <c r="AN2792" s="37" t="s">
        <v>35</v>
      </c>
    </row>
    <row r="2793" spans="2:40" ht="31.2" x14ac:dyDescent="0.3">
      <c r="B2793" s="30" t="s">
        <v>849</v>
      </c>
      <c r="C2793" s="30" t="s">
        <v>112</v>
      </c>
      <c r="D2793" s="30" t="s">
        <v>114</v>
      </c>
      <c r="E2793" s="15" t="str">
        <f t="shared" si="7425"/>
        <v>0503</v>
      </c>
      <c r="F2793" s="30" t="s">
        <v>249</v>
      </c>
      <c r="G2793" s="30"/>
      <c r="H2793" s="31" t="s">
        <v>250</v>
      </c>
      <c r="I2793" s="32">
        <f t="shared" si="7544"/>
        <v>0</v>
      </c>
      <c r="J2793" s="32">
        <f t="shared" si="7545"/>
        <v>0</v>
      </c>
      <c r="K2793" s="32">
        <f t="shared" si="7546"/>
        <v>0</v>
      </c>
      <c r="L2793" s="32">
        <f t="shared" si="7547"/>
        <v>0</v>
      </c>
      <c r="M2793" s="32">
        <f t="shared" si="7548"/>
        <v>0</v>
      </c>
      <c r="N2793" s="32">
        <f t="shared" si="7549"/>
        <v>0</v>
      </c>
      <c r="O2793" s="32">
        <f t="shared" si="7550"/>
        <v>0</v>
      </c>
      <c r="P2793" s="32">
        <f t="shared" si="7551"/>
        <v>0</v>
      </c>
      <c r="Q2793" s="32">
        <f t="shared" si="7552"/>
        <v>0</v>
      </c>
      <c r="R2793" s="32">
        <f t="shared" si="7553"/>
        <v>7194.518</v>
      </c>
      <c r="S2793" s="32">
        <f t="shared" si="7554"/>
        <v>0</v>
      </c>
      <c r="T2793" s="32">
        <f t="shared" si="7555"/>
        <v>0</v>
      </c>
      <c r="U2793" s="32">
        <v>0</v>
      </c>
      <c r="V2793" s="32">
        <f t="shared" si="7427"/>
        <v>7194.518</v>
      </c>
      <c r="W2793" s="32">
        <f t="shared" si="7556"/>
        <v>0</v>
      </c>
      <c r="X2793" s="32">
        <f t="shared" si="7557"/>
        <v>0</v>
      </c>
      <c r="Y2793" s="32">
        <f t="shared" si="7558"/>
        <v>0</v>
      </c>
      <c r="Z2793" s="32">
        <f t="shared" si="7559"/>
        <v>0</v>
      </c>
      <c r="AA2793" s="32">
        <f t="shared" si="7560"/>
        <v>0</v>
      </c>
      <c r="AB2793" s="32">
        <f t="shared" si="7561"/>
        <v>339.11434000000003</v>
      </c>
      <c r="AC2793" s="33">
        <f t="shared" si="7562"/>
        <v>339.11434000000003</v>
      </c>
      <c r="AD2793" s="33">
        <f t="shared" si="7563"/>
        <v>339.11434000000003</v>
      </c>
      <c r="AE2793" s="34">
        <f t="shared" si="7393"/>
        <v>100</v>
      </c>
      <c r="AF2793" s="32">
        <f t="shared" si="7564"/>
        <v>339.11434000000003</v>
      </c>
      <c r="AG2793" s="32">
        <f t="shared" si="7565"/>
        <v>0</v>
      </c>
      <c r="AH2793" s="32">
        <f t="shared" si="7566"/>
        <v>0</v>
      </c>
      <c r="AI2793" s="32">
        <f t="shared" si="7567"/>
        <v>0</v>
      </c>
      <c r="AJ2793" s="32">
        <f t="shared" si="7568"/>
        <v>0</v>
      </c>
      <c r="AK2793" s="32">
        <f t="shared" si="7569"/>
        <v>0</v>
      </c>
      <c r="AL2793" s="32">
        <f t="shared" si="7394"/>
        <v>339.11434000000003</v>
      </c>
      <c r="AM2793" s="32">
        <f t="shared" si="7395"/>
        <v>6855.4036599999999</v>
      </c>
    </row>
    <row r="2794" spans="2:40" ht="46.8" x14ac:dyDescent="0.3">
      <c r="B2794" s="30" t="s">
        <v>849</v>
      </c>
      <c r="C2794" s="30" t="s">
        <v>112</v>
      </c>
      <c r="D2794" s="30" t="s">
        <v>114</v>
      </c>
      <c r="E2794" s="15" t="str">
        <f t="shared" si="7425"/>
        <v>0503</v>
      </c>
      <c r="F2794" s="30" t="s">
        <v>750</v>
      </c>
      <c r="G2794" s="30"/>
      <c r="H2794" s="31" t="s">
        <v>751</v>
      </c>
      <c r="I2794" s="32">
        <f t="shared" ref="I2794:T2794" si="7570">I2802+I2795</f>
        <v>0</v>
      </c>
      <c r="J2794" s="32">
        <f t="shared" si="7570"/>
        <v>0</v>
      </c>
      <c r="K2794" s="32">
        <f t="shared" si="7570"/>
        <v>0</v>
      </c>
      <c r="L2794" s="32">
        <f t="shared" si="7570"/>
        <v>0</v>
      </c>
      <c r="M2794" s="32">
        <f t="shared" si="7570"/>
        <v>0</v>
      </c>
      <c r="N2794" s="32">
        <f t="shared" si="7570"/>
        <v>0</v>
      </c>
      <c r="O2794" s="32">
        <f t="shared" si="7570"/>
        <v>0</v>
      </c>
      <c r="P2794" s="32">
        <f t="shared" si="7570"/>
        <v>0</v>
      </c>
      <c r="Q2794" s="32">
        <f t="shared" si="7570"/>
        <v>0</v>
      </c>
      <c r="R2794" s="32">
        <f t="shared" si="7570"/>
        <v>7194.518</v>
      </c>
      <c r="S2794" s="32">
        <f t="shared" si="7570"/>
        <v>0</v>
      </c>
      <c r="T2794" s="32">
        <f t="shared" si="7570"/>
        <v>0</v>
      </c>
      <c r="U2794" s="32">
        <v>0</v>
      </c>
      <c r="V2794" s="32">
        <f t="shared" si="7427"/>
        <v>7194.518</v>
      </c>
      <c r="W2794" s="32">
        <f t="shared" ref="W2794:AD2794" si="7571">W2802+W2795</f>
        <v>0</v>
      </c>
      <c r="X2794" s="32">
        <f t="shared" si="7571"/>
        <v>0</v>
      </c>
      <c r="Y2794" s="32">
        <f t="shared" si="7571"/>
        <v>0</v>
      </c>
      <c r="Z2794" s="32">
        <f t="shared" si="7571"/>
        <v>0</v>
      </c>
      <c r="AA2794" s="32">
        <f t="shared" si="7571"/>
        <v>0</v>
      </c>
      <c r="AB2794" s="32">
        <f t="shared" si="7571"/>
        <v>339.11434000000003</v>
      </c>
      <c r="AC2794" s="33">
        <f t="shared" si="7571"/>
        <v>339.11434000000003</v>
      </c>
      <c r="AD2794" s="33">
        <f t="shared" si="7571"/>
        <v>339.11434000000003</v>
      </c>
      <c r="AE2794" s="34">
        <f t="shared" ref="AE2794:AE2857" si="7572">AD2794/AC2794*100</f>
        <v>100</v>
      </c>
      <c r="AF2794" s="32">
        <f t="shared" ref="AF2794:AK2794" si="7573">AF2802+AF2795</f>
        <v>339.11434000000003</v>
      </c>
      <c r="AG2794" s="32">
        <f t="shared" si="7573"/>
        <v>0</v>
      </c>
      <c r="AH2794" s="32">
        <f t="shared" si="7573"/>
        <v>0</v>
      </c>
      <c r="AI2794" s="32">
        <f t="shared" si="7573"/>
        <v>0</v>
      </c>
      <c r="AJ2794" s="32">
        <f t="shared" si="7573"/>
        <v>0</v>
      </c>
      <c r="AK2794" s="32">
        <f t="shared" si="7573"/>
        <v>0</v>
      </c>
      <c r="AL2794" s="32">
        <f t="shared" ref="AL2794:AL2857" si="7574">AF2794+AH2794+AK2794+AI2794+AJ2794+AG2794</f>
        <v>339.11434000000003</v>
      </c>
      <c r="AM2794" s="32">
        <f t="shared" ref="AM2794:AM2857" si="7575">V2794-AL2794</f>
        <v>6855.4036599999999</v>
      </c>
    </row>
    <row r="2795" spans="2:40" ht="31.2" hidden="1" customHeight="1" x14ac:dyDescent="0.3">
      <c r="B2795" s="30" t="s">
        <v>849</v>
      </c>
      <c r="C2795" s="30" t="s">
        <v>112</v>
      </c>
      <c r="D2795" s="30" t="s">
        <v>114</v>
      </c>
      <c r="E2795" s="15" t="str">
        <f t="shared" si="7425"/>
        <v>0503</v>
      </c>
      <c r="F2795" s="30" t="s">
        <v>752</v>
      </c>
      <c r="G2795" s="30"/>
      <c r="H2795" s="31" t="s">
        <v>753</v>
      </c>
      <c r="I2795" s="32">
        <f t="shared" ref="I2795:N2795" si="7576">I2799</f>
        <v>0</v>
      </c>
      <c r="J2795" s="32">
        <f t="shared" si="7576"/>
        <v>0</v>
      </c>
      <c r="K2795" s="32">
        <f t="shared" si="7576"/>
        <v>0</v>
      </c>
      <c r="L2795" s="32">
        <f t="shared" si="7576"/>
        <v>0</v>
      </c>
      <c r="M2795" s="32">
        <f t="shared" si="7576"/>
        <v>0</v>
      </c>
      <c r="N2795" s="32">
        <f t="shared" si="7576"/>
        <v>0</v>
      </c>
      <c r="O2795" s="32">
        <f>O2799+O2796</f>
        <v>0</v>
      </c>
      <c r="P2795" s="32">
        <f>P2799+P2796</f>
        <v>0</v>
      </c>
      <c r="Q2795" s="32">
        <f>Q2799+Q2796</f>
        <v>0</v>
      </c>
      <c r="R2795" s="32">
        <f>R2799+R2796</f>
        <v>7194.518</v>
      </c>
      <c r="S2795" s="32">
        <f>S2799</f>
        <v>0</v>
      </c>
      <c r="T2795" s="32">
        <f>T2799</f>
        <v>0</v>
      </c>
      <c r="U2795" s="32">
        <v>0</v>
      </c>
      <c r="V2795" s="32">
        <f t="shared" si="7427"/>
        <v>7194.518</v>
      </c>
      <c r="W2795" s="32">
        <f>W2799</f>
        <v>0</v>
      </c>
      <c r="X2795" s="32">
        <f>X2799</f>
        <v>0</v>
      </c>
      <c r="Y2795" s="32">
        <f>Y2799</f>
        <v>0</v>
      </c>
      <c r="Z2795" s="32">
        <f>Z2799</f>
        <v>0</v>
      </c>
      <c r="AA2795" s="32">
        <f>AA2799</f>
        <v>0</v>
      </c>
      <c r="AB2795" s="32">
        <f>AB2799+AB2796</f>
        <v>0</v>
      </c>
      <c r="AC2795" s="33">
        <f>AC2799+AC2796</f>
        <v>0</v>
      </c>
      <c r="AD2795" s="33">
        <f>AD2799+AD2796</f>
        <v>0</v>
      </c>
      <c r="AE2795" s="34" t="e">
        <f t="shared" si="7572"/>
        <v>#DIV/0!</v>
      </c>
      <c r="AF2795" s="32">
        <f t="shared" ref="AF2795:AK2795" si="7577">AF2799+AF2796</f>
        <v>0</v>
      </c>
      <c r="AG2795" s="32">
        <f t="shared" si="7577"/>
        <v>0</v>
      </c>
      <c r="AH2795" s="32">
        <f t="shared" si="7577"/>
        <v>0</v>
      </c>
      <c r="AI2795" s="32">
        <f t="shared" si="7577"/>
        <v>0</v>
      </c>
      <c r="AJ2795" s="32">
        <f t="shared" si="7577"/>
        <v>0</v>
      </c>
      <c r="AK2795" s="32">
        <f t="shared" si="7577"/>
        <v>0</v>
      </c>
      <c r="AL2795" s="32">
        <f t="shared" si="7574"/>
        <v>0</v>
      </c>
      <c r="AM2795" s="32">
        <f t="shared" si="7575"/>
        <v>7194.518</v>
      </c>
      <c r="AN2795" s="12" t="s">
        <v>35</v>
      </c>
    </row>
    <row r="2796" spans="2:40" ht="46.8" hidden="1" customHeight="1" x14ac:dyDescent="0.3">
      <c r="B2796" s="30" t="s">
        <v>849</v>
      </c>
      <c r="C2796" s="30" t="s">
        <v>112</v>
      </c>
      <c r="D2796" s="30" t="s">
        <v>114</v>
      </c>
      <c r="E2796" s="15" t="str">
        <f t="shared" si="7425"/>
        <v>0503</v>
      </c>
      <c r="F2796" s="30" t="s">
        <v>754</v>
      </c>
      <c r="G2796" s="30"/>
      <c r="H2796" s="31" t="s">
        <v>755</v>
      </c>
      <c r="I2796" s="32"/>
      <c r="J2796" s="32"/>
      <c r="K2796" s="32"/>
      <c r="L2796" s="32"/>
      <c r="M2796" s="32"/>
      <c r="N2796" s="32"/>
      <c r="O2796" s="32">
        <f t="shared" ref="O2796:O2810" si="7578">O2797</f>
        <v>0</v>
      </c>
      <c r="P2796" s="32">
        <f t="shared" ref="P2796:P2810" si="7579">P2797</f>
        <v>0</v>
      </c>
      <c r="Q2796" s="32">
        <f t="shared" ref="Q2796:Q2812" si="7580">Q2797</f>
        <v>0</v>
      </c>
      <c r="R2796" s="32">
        <f t="shared" ref="R2796:R2812" si="7581">R2797</f>
        <v>7194.518</v>
      </c>
      <c r="S2796" s="32"/>
      <c r="T2796" s="32"/>
      <c r="U2796" s="32"/>
      <c r="V2796" s="32">
        <f t="shared" si="7427"/>
        <v>7194.518</v>
      </c>
      <c r="W2796" s="32"/>
      <c r="X2796" s="32"/>
      <c r="Y2796" s="32"/>
      <c r="Z2796" s="32"/>
      <c r="AA2796" s="32"/>
      <c r="AB2796" s="32">
        <f t="shared" ref="AB2796:AB2810" si="7582">AB2797</f>
        <v>0</v>
      </c>
      <c r="AC2796" s="33">
        <f t="shared" ref="AC2796:AC2810" si="7583">AC2797</f>
        <v>0</v>
      </c>
      <c r="AD2796" s="33">
        <f t="shared" ref="AD2796:AD2810" si="7584">AD2797</f>
        <v>0</v>
      </c>
      <c r="AE2796" s="34" t="e">
        <f t="shared" si="7572"/>
        <v>#DIV/0!</v>
      </c>
      <c r="AF2796" s="32">
        <f t="shared" ref="AF2796:AF2810" si="7585">AF2797</f>
        <v>0</v>
      </c>
      <c r="AG2796" s="32">
        <f t="shared" ref="AG2796:AG2810" si="7586">AG2797</f>
        <v>0</v>
      </c>
      <c r="AH2796" s="32">
        <f t="shared" ref="AH2796:AH2810" si="7587">AH2797</f>
        <v>0</v>
      </c>
      <c r="AI2796" s="32">
        <f t="shared" ref="AI2796:AI2810" si="7588">AI2797</f>
        <v>0</v>
      </c>
      <c r="AJ2796" s="32">
        <f t="shared" ref="AJ2796:AJ2810" si="7589">AJ2797</f>
        <v>0</v>
      </c>
      <c r="AK2796" s="32">
        <f t="shared" ref="AK2796:AK2810" si="7590">AK2797</f>
        <v>0</v>
      </c>
      <c r="AL2796" s="32">
        <f t="shared" si="7574"/>
        <v>0</v>
      </c>
      <c r="AM2796" s="32">
        <f t="shared" si="7575"/>
        <v>7194.518</v>
      </c>
      <c r="AN2796" s="12" t="s">
        <v>35</v>
      </c>
    </row>
    <row r="2797" spans="2:40" ht="15.6" hidden="1" customHeight="1" x14ac:dyDescent="0.3">
      <c r="B2797" s="30" t="s">
        <v>849</v>
      </c>
      <c r="C2797" s="30" t="s">
        <v>112</v>
      </c>
      <c r="D2797" s="30" t="s">
        <v>114</v>
      </c>
      <c r="E2797" s="15" t="str">
        <f t="shared" si="7425"/>
        <v>0503</v>
      </c>
      <c r="F2797" s="30" t="s">
        <v>754</v>
      </c>
      <c r="G2797" s="30" t="s">
        <v>56</v>
      </c>
      <c r="H2797" s="31" t="s">
        <v>57</v>
      </c>
      <c r="I2797" s="32"/>
      <c r="J2797" s="32"/>
      <c r="K2797" s="32"/>
      <c r="L2797" s="32"/>
      <c r="M2797" s="32"/>
      <c r="N2797" s="32"/>
      <c r="O2797" s="32">
        <f t="shared" si="7578"/>
        <v>0</v>
      </c>
      <c r="P2797" s="32">
        <f t="shared" si="7579"/>
        <v>0</v>
      </c>
      <c r="Q2797" s="32">
        <f t="shared" si="7580"/>
        <v>0</v>
      </c>
      <c r="R2797" s="32">
        <f t="shared" si="7581"/>
        <v>7194.518</v>
      </c>
      <c r="S2797" s="32"/>
      <c r="T2797" s="32"/>
      <c r="U2797" s="32"/>
      <c r="V2797" s="32">
        <f t="shared" si="7427"/>
        <v>7194.518</v>
      </c>
      <c r="W2797" s="32"/>
      <c r="X2797" s="32"/>
      <c r="Y2797" s="32"/>
      <c r="Z2797" s="32"/>
      <c r="AA2797" s="32"/>
      <c r="AB2797" s="32">
        <f t="shared" si="7582"/>
        <v>0</v>
      </c>
      <c r="AC2797" s="33">
        <f t="shared" si="7583"/>
        <v>0</v>
      </c>
      <c r="AD2797" s="33">
        <f t="shared" si="7584"/>
        <v>0</v>
      </c>
      <c r="AE2797" s="34" t="e">
        <f t="shared" si="7572"/>
        <v>#DIV/0!</v>
      </c>
      <c r="AF2797" s="32">
        <f t="shared" si="7585"/>
        <v>0</v>
      </c>
      <c r="AG2797" s="32">
        <f t="shared" si="7586"/>
        <v>0</v>
      </c>
      <c r="AH2797" s="32">
        <f t="shared" si="7587"/>
        <v>0</v>
      </c>
      <c r="AI2797" s="32">
        <f t="shared" si="7588"/>
        <v>0</v>
      </c>
      <c r="AJ2797" s="32">
        <f t="shared" si="7589"/>
        <v>0</v>
      </c>
      <c r="AK2797" s="32">
        <f t="shared" si="7590"/>
        <v>0</v>
      </c>
      <c r="AL2797" s="32">
        <f t="shared" si="7574"/>
        <v>0</v>
      </c>
      <c r="AM2797" s="32">
        <f t="shared" si="7575"/>
        <v>7194.518</v>
      </c>
      <c r="AN2797" s="12" t="s">
        <v>35</v>
      </c>
    </row>
    <row r="2798" spans="2:40" ht="62.4" hidden="1" customHeight="1" x14ac:dyDescent="0.3">
      <c r="B2798" s="30" t="s">
        <v>849</v>
      </c>
      <c r="C2798" s="30" t="s">
        <v>112</v>
      </c>
      <c r="D2798" s="30" t="s">
        <v>114</v>
      </c>
      <c r="E2798" s="15" t="str">
        <f t="shared" si="7425"/>
        <v>0503</v>
      </c>
      <c r="F2798" s="30" t="s">
        <v>754</v>
      </c>
      <c r="G2798" s="30" t="s">
        <v>472</v>
      </c>
      <c r="H2798" s="31" t="s">
        <v>473</v>
      </c>
      <c r="I2798" s="32"/>
      <c r="J2798" s="32"/>
      <c r="K2798" s="32"/>
      <c r="L2798" s="32"/>
      <c r="M2798" s="32"/>
      <c r="N2798" s="32"/>
      <c r="O2798" s="32">
        <v>0</v>
      </c>
      <c r="P2798" s="32">
        <v>0</v>
      </c>
      <c r="Q2798" s="32">
        <v>0</v>
      </c>
      <c r="R2798" s="32">
        <v>7194.518</v>
      </c>
      <c r="S2798" s="32"/>
      <c r="T2798" s="32"/>
      <c r="U2798" s="32"/>
      <c r="V2798" s="32">
        <f t="shared" si="7427"/>
        <v>7194.518</v>
      </c>
      <c r="W2798" s="32"/>
      <c r="X2798" s="32"/>
      <c r="Y2798" s="32"/>
      <c r="Z2798" s="32"/>
      <c r="AA2798" s="32"/>
      <c r="AB2798" s="32">
        <v>0</v>
      </c>
      <c r="AC2798" s="33">
        <v>0</v>
      </c>
      <c r="AD2798" s="33">
        <v>0</v>
      </c>
      <c r="AE2798" s="34" t="e">
        <f t="shared" si="7572"/>
        <v>#DIV/0!</v>
      </c>
      <c r="AF2798" s="32">
        <v>0</v>
      </c>
      <c r="AG2798" s="32">
        <v>0</v>
      </c>
      <c r="AH2798" s="32">
        <v>0</v>
      </c>
      <c r="AI2798" s="32">
        <v>0</v>
      </c>
      <c r="AJ2798" s="32">
        <v>0</v>
      </c>
      <c r="AK2798" s="32">
        <v>0</v>
      </c>
      <c r="AL2798" s="32">
        <f t="shared" si="7574"/>
        <v>0</v>
      </c>
      <c r="AM2798" s="32">
        <f t="shared" si="7575"/>
        <v>7194.518</v>
      </c>
      <c r="AN2798" s="12" t="s">
        <v>35</v>
      </c>
    </row>
    <row r="2799" spans="2:40" ht="46.8" hidden="1" customHeight="1" x14ac:dyDescent="0.3">
      <c r="B2799" s="30" t="s">
        <v>849</v>
      </c>
      <c r="C2799" s="30" t="s">
        <v>112</v>
      </c>
      <c r="D2799" s="30" t="s">
        <v>114</v>
      </c>
      <c r="E2799" s="15" t="str">
        <f t="shared" si="7425"/>
        <v>0503</v>
      </c>
      <c r="F2799" s="30" t="s">
        <v>851</v>
      </c>
      <c r="G2799" s="30"/>
      <c r="H2799" s="31" t="s">
        <v>256</v>
      </c>
      <c r="I2799" s="32">
        <f t="shared" ref="I2799:I2812" si="7591">I2800</f>
        <v>0</v>
      </c>
      <c r="J2799" s="32">
        <f t="shared" ref="J2799:J2812" si="7592">J2800</f>
        <v>0</v>
      </c>
      <c r="K2799" s="32">
        <f t="shared" ref="K2799:K2812" si="7593">K2800</f>
        <v>0</v>
      </c>
      <c r="L2799" s="32">
        <f t="shared" ref="L2799:L2812" si="7594">L2800</f>
        <v>0</v>
      </c>
      <c r="M2799" s="32">
        <f t="shared" ref="M2799:M2812" si="7595">M2800</f>
        <v>0</v>
      </c>
      <c r="N2799" s="32">
        <f t="shared" ref="N2799:N2812" si="7596">N2800</f>
        <v>0</v>
      </c>
      <c r="O2799" s="32">
        <f t="shared" si="7578"/>
        <v>0</v>
      </c>
      <c r="P2799" s="32">
        <f t="shared" si="7579"/>
        <v>0</v>
      </c>
      <c r="Q2799" s="32">
        <f t="shared" si="7580"/>
        <v>0</v>
      </c>
      <c r="R2799" s="32">
        <f t="shared" si="7581"/>
        <v>0</v>
      </c>
      <c r="S2799" s="32">
        <f t="shared" ref="S2799:S2812" si="7597">S2800</f>
        <v>0</v>
      </c>
      <c r="T2799" s="32">
        <f t="shared" ref="T2799:T2812" si="7598">T2800</f>
        <v>0</v>
      </c>
      <c r="U2799" s="32">
        <v>0</v>
      </c>
      <c r="V2799" s="32">
        <f t="shared" si="7427"/>
        <v>0</v>
      </c>
      <c r="W2799" s="32">
        <f t="shared" ref="W2799:W2812" si="7599">W2800</f>
        <v>0</v>
      </c>
      <c r="X2799" s="32">
        <f t="shared" ref="X2799:X2812" si="7600">X2800</f>
        <v>0</v>
      </c>
      <c r="Y2799" s="32">
        <f t="shared" ref="Y2799:Y2812" si="7601">Y2800</f>
        <v>0</v>
      </c>
      <c r="Z2799" s="32">
        <f t="shared" ref="Z2799:Z2812" si="7602">Z2800</f>
        <v>0</v>
      </c>
      <c r="AA2799" s="32">
        <f t="shared" ref="AA2799:AA2812" si="7603">AA2800</f>
        <v>0</v>
      </c>
      <c r="AB2799" s="32">
        <f t="shared" si="7582"/>
        <v>0</v>
      </c>
      <c r="AC2799" s="33">
        <f t="shared" si="7583"/>
        <v>0</v>
      </c>
      <c r="AD2799" s="33">
        <f t="shared" si="7584"/>
        <v>0</v>
      </c>
      <c r="AE2799" s="34" t="e">
        <f t="shared" si="7572"/>
        <v>#DIV/0!</v>
      </c>
      <c r="AF2799" s="35">
        <f t="shared" si="7585"/>
        <v>0</v>
      </c>
      <c r="AG2799" s="35">
        <f t="shared" si="7586"/>
        <v>0</v>
      </c>
      <c r="AH2799" s="36">
        <f t="shared" si="7587"/>
        <v>0</v>
      </c>
      <c r="AI2799" s="36">
        <f t="shared" si="7588"/>
        <v>0</v>
      </c>
      <c r="AJ2799" s="36">
        <f t="shared" si="7589"/>
        <v>0</v>
      </c>
      <c r="AK2799" s="36">
        <f t="shared" si="7590"/>
        <v>0</v>
      </c>
      <c r="AL2799" s="36">
        <f t="shared" si="7574"/>
        <v>0</v>
      </c>
      <c r="AM2799" s="36">
        <f t="shared" si="7575"/>
        <v>0</v>
      </c>
      <c r="AN2799" s="37" t="s">
        <v>35</v>
      </c>
    </row>
    <row r="2800" spans="2:40" ht="15.6" hidden="1" customHeight="1" x14ac:dyDescent="0.3">
      <c r="B2800" s="30" t="s">
        <v>849</v>
      </c>
      <c r="C2800" s="30" t="s">
        <v>112</v>
      </c>
      <c r="D2800" s="30" t="s">
        <v>114</v>
      </c>
      <c r="E2800" s="15" t="str">
        <f t="shared" si="7425"/>
        <v>0503</v>
      </c>
      <c r="F2800" s="30" t="s">
        <v>851</v>
      </c>
      <c r="G2800" s="30" t="s">
        <v>56</v>
      </c>
      <c r="H2800" s="31" t="s">
        <v>57</v>
      </c>
      <c r="I2800" s="32">
        <f t="shared" si="7591"/>
        <v>0</v>
      </c>
      <c r="J2800" s="32">
        <f t="shared" si="7592"/>
        <v>0</v>
      </c>
      <c r="K2800" s="32">
        <f t="shared" si="7593"/>
        <v>0</v>
      </c>
      <c r="L2800" s="32">
        <f t="shared" si="7594"/>
        <v>0</v>
      </c>
      <c r="M2800" s="32">
        <f t="shared" si="7595"/>
        <v>0</v>
      </c>
      <c r="N2800" s="32">
        <f t="shared" si="7596"/>
        <v>0</v>
      </c>
      <c r="O2800" s="32">
        <f t="shared" si="7578"/>
        <v>0</v>
      </c>
      <c r="P2800" s="32">
        <f t="shared" si="7579"/>
        <v>0</v>
      </c>
      <c r="Q2800" s="32">
        <f t="shared" si="7580"/>
        <v>0</v>
      </c>
      <c r="R2800" s="32">
        <f t="shared" si="7581"/>
        <v>0</v>
      </c>
      <c r="S2800" s="32">
        <f t="shared" si="7597"/>
        <v>0</v>
      </c>
      <c r="T2800" s="32">
        <f t="shared" si="7598"/>
        <v>0</v>
      </c>
      <c r="U2800" s="32">
        <v>0</v>
      </c>
      <c r="V2800" s="32">
        <f t="shared" si="7427"/>
        <v>0</v>
      </c>
      <c r="W2800" s="32">
        <f t="shared" si="7599"/>
        <v>0</v>
      </c>
      <c r="X2800" s="32">
        <f t="shared" si="7600"/>
        <v>0</v>
      </c>
      <c r="Y2800" s="32">
        <f t="shared" si="7601"/>
        <v>0</v>
      </c>
      <c r="Z2800" s="32">
        <f t="shared" si="7602"/>
        <v>0</v>
      </c>
      <c r="AA2800" s="32">
        <f t="shared" si="7603"/>
        <v>0</v>
      </c>
      <c r="AB2800" s="32">
        <f t="shared" si="7582"/>
        <v>0</v>
      </c>
      <c r="AC2800" s="33">
        <f t="shared" si="7583"/>
        <v>0</v>
      </c>
      <c r="AD2800" s="33">
        <f t="shared" si="7584"/>
        <v>0</v>
      </c>
      <c r="AE2800" s="34" t="e">
        <f t="shared" si="7572"/>
        <v>#DIV/0!</v>
      </c>
      <c r="AF2800" s="35">
        <f t="shared" si="7585"/>
        <v>0</v>
      </c>
      <c r="AG2800" s="35">
        <f t="shared" si="7586"/>
        <v>0</v>
      </c>
      <c r="AH2800" s="36">
        <f t="shared" si="7587"/>
        <v>0</v>
      </c>
      <c r="AI2800" s="36">
        <f t="shared" si="7588"/>
        <v>0</v>
      </c>
      <c r="AJ2800" s="36">
        <f t="shared" si="7589"/>
        <v>0</v>
      </c>
      <c r="AK2800" s="36">
        <f t="shared" si="7590"/>
        <v>0</v>
      </c>
      <c r="AL2800" s="36">
        <f t="shared" si="7574"/>
        <v>0</v>
      </c>
      <c r="AM2800" s="36">
        <f t="shared" si="7575"/>
        <v>0</v>
      </c>
      <c r="AN2800" s="37" t="s">
        <v>35</v>
      </c>
    </row>
    <row r="2801" spans="2:40" ht="62.4" hidden="1" customHeight="1" x14ac:dyDescent="0.3">
      <c r="B2801" s="30" t="s">
        <v>849</v>
      </c>
      <c r="C2801" s="30" t="s">
        <v>112</v>
      </c>
      <c r="D2801" s="30" t="s">
        <v>114</v>
      </c>
      <c r="E2801" s="15" t="str">
        <f t="shared" ref="E2801:E2864" si="7604">CONCATENATE(C2801,D2801)</f>
        <v>0503</v>
      </c>
      <c r="F2801" s="30" t="s">
        <v>851</v>
      </c>
      <c r="G2801" s="30" t="s">
        <v>472</v>
      </c>
      <c r="H2801" s="31" t="s">
        <v>473</v>
      </c>
      <c r="I2801" s="32"/>
      <c r="J2801" s="32"/>
      <c r="K2801" s="32"/>
      <c r="L2801" s="32"/>
      <c r="M2801" s="32"/>
      <c r="N2801" s="32"/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2">
        <v>0</v>
      </c>
      <c r="V2801" s="32">
        <f t="shared" ref="V2801:V2864" si="7605">I2801+L2801+U2801+T2801+S2801+R2801+Q2801+P2801+O2801</f>
        <v>0</v>
      </c>
      <c r="W2801" s="32"/>
      <c r="X2801" s="32"/>
      <c r="Y2801" s="32"/>
      <c r="Z2801" s="32"/>
      <c r="AA2801" s="32"/>
      <c r="AB2801" s="32">
        <v>0</v>
      </c>
      <c r="AC2801" s="33">
        <v>0</v>
      </c>
      <c r="AD2801" s="33">
        <v>0</v>
      </c>
      <c r="AE2801" s="34" t="e">
        <f t="shared" si="7572"/>
        <v>#DIV/0!</v>
      </c>
      <c r="AF2801" s="35">
        <v>0</v>
      </c>
      <c r="AG2801" s="35">
        <v>0</v>
      </c>
      <c r="AH2801" s="36">
        <v>0</v>
      </c>
      <c r="AI2801" s="36">
        <v>0</v>
      </c>
      <c r="AJ2801" s="36">
        <v>0</v>
      </c>
      <c r="AK2801" s="36">
        <v>0</v>
      </c>
      <c r="AL2801" s="36">
        <f t="shared" si="7574"/>
        <v>0</v>
      </c>
      <c r="AM2801" s="36">
        <f t="shared" si="7575"/>
        <v>0</v>
      </c>
      <c r="AN2801" s="37" t="s">
        <v>35</v>
      </c>
    </row>
    <row r="2802" spans="2:40" ht="31.2" x14ac:dyDescent="0.3">
      <c r="B2802" s="30" t="s">
        <v>849</v>
      </c>
      <c r="C2802" s="30" t="s">
        <v>112</v>
      </c>
      <c r="D2802" s="30" t="s">
        <v>114</v>
      </c>
      <c r="E2802" s="15" t="str">
        <f t="shared" si="7604"/>
        <v>0503</v>
      </c>
      <c r="F2802" s="30" t="s">
        <v>756</v>
      </c>
      <c r="G2802" s="30"/>
      <c r="H2802" s="31" t="s">
        <v>757</v>
      </c>
      <c r="I2802" s="32">
        <f t="shared" si="7591"/>
        <v>0</v>
      </c>
      <c r="J2802" s="32">
        <f t="shared" si="7592"/>
        <v>0</v>
      </c>
      <c r="K2802" s="32">
        <f t="shared" si="7593"/>
        <v>0</v>
      </c>
      <c r="L2802" s="32">
        <f t="shared" si="7594"/>
        <v>0</v>
      </c>
      <c r="M2802" s="32">
        <f t="shared" si="7595"/>
        <v>0</v>
      </c>
      <c r="N2802" s="32">
        <f t="shared" si="7596"/>
        <v>0</v>
      </c>
      <c r="O2802" s="32">
        <f t="shared" si="7578"/>
        <v>0</v>
      </c>
      <c r="P2802" s="32">
        <f t="shared" si="7579"/>
        <v>0</v>
      </c>
      <c r="Q2802" s="32">
        <f t="shared" si="7580"/>
        <v>0</v>
      </c>
      <c r="R2802" s="32">
        <f t="shared" si="7581"/>
        <v>0</v>
      </c>
      <c r="S2802" s="32">
        <f t="shared" si="7597"/>
        <v>0</v>
      </c>
      <c r="T2802" s="32">
        <f t="shared" si="7598"/>
        <v>0</v>
      </c>
      <c r="U2802" s="32">
        <v>0</v>
      </c>
      <c r="V2802" s="32">
        <f t="shared" si="7605"/>
        <v>0</v>
      </c>
      <c r="W2802" s="32">
        <f t="shared" si="7599"/>
        <v>0</v>
      </c>
      <c r="X2802" s="32">
        <f t="shared" si="7600"/>
        <v>0</v>
      </c>
      <c r="Y2802" s="32">
        <f t="shared" si="7601"/>
        <v>0</v>
      </c>
      <c r="Z2802" s="32">
        <f t="shared" si="7602"/>
        <v>0</v>
      </c>
      <c r="AA2802" s="32">
        <f t="shared" si="7603"/>
        <v>0</v>
      </c>
      <c r="AB2802" s="32">
        <f t="shared" si="7582"/>
        <v>339.11434000000003</v>
      </c>
      <c r="AC2802" s="33">
        <f t="shared" si="7583"/>
        <v>339.11434000000003</v>
      </c>
      <c r="AD2802" s="33">
        <f t="shared" si="7584"/>
        <v>339.11434000000003</v>
      </c>
      <c r="AE2802" s="34">
        <f t="shared" si="7572"/>
        <v>100</v>
      </c>
      <c r="AF2802" s="32">
        <f t="shared" si="7585"/>
        <v>339.11434000000003</v>
      </c>
      <c r="AG2802" s="32">
        <f t="shared" si="7586"/>
        <v>0</v>
      </c>
      <c r="AH2802" s="32">
        <f t="shared" si="7587"/>
        <v>0</v>
      </c>
      <c r="AI2802" s="32">
        <f t="shared" si="7588"/>
        <v>0</v>
      </c>
      <c r="AJ2802" s="32">
        <f t="shared" si="7589"/>
        <v>0</v>
      </c>
      <c r="AK2802" s="32">
        <f t="shared" si="7590"/>
        <v>0</v>
      </c>
      <c r="AL2802" s="32">
        <f t="shared" si="7574"/>
        <v>339.11434000000003</v>
      </c>
      <c r="AM2802" s="32">
        <f t="shared" si="7575"/>
        <v>-339.11434000000003</v>
      </c>
    </row>
    <row r="2803" spans="2:40" ht="31.2" x14ac:dyDescent="0.3">
      <c r="B2803" s="30" t="s">
        <v>849</v>
      </c>
      <c r="C2803" s="30" t="s">
        <v>112</v>
      </c>
      <c r="D2803" s="30" t="s">
        <v>114</v>
      </c>
      <c r="E2803" s="15" t="str">
        <f t="shared" si="7604"/>
        <v>0503</v>
      </c>
      <c r="F2803" s="30" t="s">
        <v>758</v>
      </c>
      <c r="G2803" s="30"/>
      <c r="H2803" s="31" t="s">
        <v>759</v>
      </c>
      <c r="I2803" s="32">
        <f t="shared" si="7591"/>
        <v>0</v>
      </c>
      <c r="J2803" s="32">
        <f t="shared" si="7592"/>
        <v>0</v>
      </c>
      <c r="K2803" s="32">
        <f t="shared" si="7593"/>
        <v>0</v>
      </c>
      <c r="L2803" s="32">
        <f t="shared" si="7594"/>
        <v>0</v>
      </c>
      <c r="M2803" s="32">
        <f t="shared" si="7595"/>
        <v>0</v>
      </c>
      <c r="N2803" s="32">
        <f t="shared" si="7596"/>
        <v>0</v>
      </c>
      <c r="O2803" s="32">
        <f t="shared" si="7578"/>
        <v>0</v>
      </c>
      <c r="P2803" s="32">
        <f t="shared" si="7579"/>
        <v>0</v>
      </c>
      <c r="Q2803" s="32">
        <f t="shared" si="7580"/>
        <v>0</v>
      </c>
      <c r="R2803" s="32">
        <f t="shared" si="7581"/>
        <v>0</v>
      </c>
      <c r="S2803" s="32">
        <f t="shared" si="7597"/>
        <v>0</v>
      </c>
      <c r="T2803" s="32">
        <f t="shared" si="7598"/>
        <v>0</v>
      </c>
      <c r="U2803" s="32">
        <v>0</v>
      </c>
      <c r="V2803" s="32">
        <f t="shared" si="7605"/>
        <v>0</v>
      </c>
      <c r="W2803" s="32">
        <f t="shared" si="7599"/>
        <v>0</v>
      </c>
      <c r="X2803" s="32">
        <f t="shared" si="7600"/>
        <v>0</v>
      </c>
      <c r="Y2803" s="32">
        <f t="shared" si="7601"/>
        <v>0</v>
      </c>
      <c r="Z2803" s="32">
        <f t="shared" si="7602"/>
        <v>0</v>
      </c>
      <c r="AA2803" s="32">
        <f t="shared" si="7603"/>
        <v>0</v>
      </c>
      <c r="AB2803" s="32">
        <f t="shared" si="7582"/>
        <v>339.11434000000003</v>
      </c>
      <c r="AC2803" s="33">
        <f t="shared" si="7583"/>
        <v>339.11434000000003</v>
      </c>
      <c r="AD2803" s="33">
        <f t="shared" si="7584"/>
        <v>339.11434000000003</v>
      </c>
      <c r="AE2803" s="34">
        <f t="shared" si="7572"/>
        <v>100</v>
      </c>
      <c r="AF2803" s="32">
        <f t="shared" si="7585"/>
        <v>339.11434000000003</v>
      </c>
      <c r="AG2803" s="32">
        <f t="shared" si="7586"/>
        <v>0</v>
      </c>
      <c r="AH2803" s="32">
        <f t="shared" si="7587"/>
        <v>0</v>
      </c>
      <c r="AI2803" s="32">
        <f t="shared" si="7588"/>
        <v>0</v>
      </c>
      <c r="AJ2803" s="32">
        <f t="shared" si="7589"/>
        <v>0</v>
      </c>
      <c r="AK2803" s="32">
        <f t="shared" si="7590"/>
        <v>0</v>
      </c>
      <c r="AL2803" s="32">
        <f t="shared" si="7574"/>
        <v>339.11434000000003</v>
      </c>
      <c r="AM2803" s="32">
        <f t="shared" si="7575"/>
        <v>-339.11434000000003</v>
      </c>
    </row>
    <row r="2804" spans="2:40" x14ac:dyDescent="0.3">
      <c r="B2804" s="30" t="s">
        <v>849</v>
      </c>
      <c r="C2804" s="30" t="s">
        <v>112</v>
      </c>
      <c r="D2804" s="30" t="s">
        <v>114</v>
      </c>
      <c r="E2804" s="15" t="str">
        <f t="shared" si="7604"/>
        <v>0503</v>
      </c>
      <c r="F2804" s="30" t="s">
        <v>758</v>
      </c>
      <c r="G2804" s="30" t="s">
        <v>56</v>
      </c>
      <c r="H2804" s="31" t="s">
        <v>57</v>
      </c>
      <c r="I2804" s="32">
        <f t="shared" si="7591"/>
        <v>0</v>
      </c>
      <c r="J2804" s="32">
        <f t="shared" si="7592"/>
        <v>0</v>
      </c>
      <c r="K2804" s="32">
        <f t="shared" si="7593"/>
        <v>0</v>
      </c>
      <c r="L2804" s="32">
        <f t="shared" si="7594"/>
        <v>0</v>
      </c>
      <c r="M2804" s="32">
        <f t="shared" si="7595"/>
        <v>0</v>
      </c>
      <c r="N2804" s="32">
        <f t="shared" si="7596"/>
        <v>0</v>
      </c>
      <c r="O2804" s="32">
        <f t="shared" si="7578"/>
        <v>0</v>
      </c>
      <c r="P2804" s="32">
        <f t="shared" si="7579"/>
        <v>0</v>
      </c>
      <c r="Q2804" s="32">
        <f t="shared" si="7580"/>
        <v>0</v>
      </c>
      <c r="R2804" s="32">
        <f t="shared" si="7581"/>
        <v>0</v>
      </c>
      <c r="S2804" s="32">
        <f t="shared" si="7597"/>
        <v>0</v>
      </c>
      <c r="T2804" s="32">
        <f t="shared" si="7598"/>
        <v>0</v>
      </c>
      <c r="U2804" s="32">
        <v>0</v>
      </c>
      <c r="V2804" s="32">
        <f t="shared" si="7605"/>
        <v>0</v>
      </c>
      <c r="W2804" s="32">
        <f t="shared" si="7599"/>
        <v>0</v>
      </c>
      <c r="X2804" s="32">
        <f t="shared" si="7600"/>
        <v>0</v>
      </c>
      <c r="Y2804" s="32">
        <f t="shared" si="7601"/>
        <v>0</v>
      </c>
      <c r="Z2804" s="32">
        <f t="shared" si="7602"/>
        <v>0</v>
      </c>
      <c r="AA2804" s="32">
        <f t="shared" si="7603"/>
        <v>0</v>
      </c>
      <c r="AB2804" s="32">
        <f t="shared" si="7582"/>
        <v>339.11434000000003</v>
      </c>
      <c r="AC2804" s="33">
        <f t="shared" si="7583"/>
        <v>339.11434000000003</v>
      </c>
      <c r="AD2804" s="33">
        <f t="shared" si="7584"/>
        <v>339.11434000000003</v>
      </c>
      <c r="AE2804" s="34">
        <f t="shared" si="7572"/>
        <v>100</v>
      </c>
      <c r="AF2804" s="32">
        <f t="shared" si="7585"/>
        <v>339.11434000000003</v>
      </c>
      <c r="AG2804" s="32">
        <f t="shared" si="7586"/>
        <v>0</v>
      </c>
      <c r="AH2804" s="32">
        <f t="shared" si="7587"/>
        <v>0</v>
      </c>
      <c r="AI2804" s="32">
        <f t="shared" si="7588"/>
        <v>0</v>
      </c>
      <c r="AJ2804" s="32">
        <f t="shared" si="7589"/>
        <v>0</v>
      </c>
      <c r="AK2804" s="32">
        <f t="shared" si="7590"/>
        <v>0</v>
      </c>
      <c r="AL2804" s="32">
        <f t="shared" si="7574"/>
        <v>339.11434000000003</v>
      </c>
      <c r="AM2804" s="32">
        <f t="shared" si="7575"/>
        <v>-339.11434000000003</v>
      </c>
    </row>
    <row r="2805" spans="2:40" ht="62.4" x14ac:dyDescent="0.3">
      <c r="B2805" s="30" t="s">
        <v>849</v>
      </c>
      <c r="C2805" s="30" t="s">
        <v>112</v>
      </c>
      <c r="D2805" s="30" t="s">
        <v>114</v>
      </c>
      <c r="E2805" s="15" t="str">
        <f t="shared" si="7604"/>
        <v>0503</v>
      </c>
      <c r="F2805" s="30" t="s">
        <v>758</v>
      </c>
      <c r="G2805" s="30" t="s">
        <v>472</v>
      </c>
      <c r="H2805" s="31" t="s">
        <v>473</v>
      </c>
      <c r="I2805" s="32"/>
      <c r="J2805" s="32"/>
      <c r="K2805" s="32"/>
      <c r="L2805" s="32"/>
      <c r="M2805" s="32"/>
      <c r="N2805" s="32"/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2">
        <v>0</v>
      </c>
      <c r="V2805" s="32">
        <f t="shared" si="7605"/>
        <v>0</v>
      </c>
      <c r="W2805" s="32"/>
      <c r="X2805" s="32"/>
      <c r="Y2805" s="32"/>
      <c r="Z2805" s="32"/>
      <c r="AA2805" s="32"/>
      <c r="AB2805" s="32">
        <v>339.11434000000003</v>
      </c>
      <c r="AC2805" s="33">
        <v>339.11434000000003</v>
      </c>
      <c r="AD2805" s="33">
        <v>339.11434000000003</v>
      </c>
      <c r="AE2805" s="34">
        <f t="shared" si="7572"/>
        <v>100</v>
      </c>
      <c r="AF2805" s="32">
        <v>339.11434000000003</v>
      </c>
      <c r="AG2805" s="32">
        <v>0</v>
      </c>
      <c r="AH2805" s="32">
        <v>0</v>
      </c>
      <c r="AI2805" s="32">
        <v>0</v>
      </c>
      <c r="AJ2805" s="32">
        <v>0</v>
      </c>
      <c r="AK2805" s="32">
        <v>0</v>
      </c>
      <c r="AL2805" s="32">
        <f t="shared" si="7574"/>
        <v>339.11434000000003</v>
      </c>
      <c r="AM2805" s="32">
        <f t="shared" si="7575"/>
        <v>-339.11434000000003</v>
      </c>
      <c r="AN2805" s="12"/>
    </row>
    <row r="2806" spans="2:40" ht="31.2" x14ac:dyDescent="0.3">
      <c r="B2806" s="30" t="s">
        <v>849</v>
      </c>
      <c r="C2806" s="30" t="s">
        <v>112</v>
      </c>
      <c r="D2806" s="30" t="s">
        <v>114</v>
      </c>
      <c r="E2806" s="15" t="str">
        <f t="shared" si="7604"/>
        <v>0503</v>
      </c>
      <c r="F2806" s="30" t="s">
        <v>204</v>
      </c>
      <c r="G2806" s="30"/>
      <c r="H2806" s="31" t="s">
        <v>205</v>
      </c>
      <c r="I2806" s="32">
        <f t="shared" si="7591"/>
        <v>690.9</v>
      </c>
      <c r="J2806" s="32">
        <f t="shared" si="7592"/>
        <v>690.9</v>
      </c>
      <c r="K2806" s="32">
        <f t="shared" si="7593"/>
        <v>690.9</v>
      </c>
      <c r="L2806" s="32">
        <f t="shared" si="7594"/>
        <v>0</v>
      </c>
      <c r="M2806" s="32">
        <f t="shared" si="7595"/>
        <v>0</v>
      </c>
      <c r="N2806" s="32">
        <f t="shared" si="7596"/>
        <v>0</v>
      </c>
      <c r="O2806" s="32">
        <f t="shared" si="7578"/>
        <v>0</v>
      </c>
      <c r="P2806" s="32">
        <f t="shared" si="7579"/>
        <v>0</v>
      </c>
      <c r="Q2806" s="32">
        <f t="shared" si="7580"/>
        <v>0</v>
      </c>
      <c r="R2806" s="32">
        <f t="shared" si="7581"/>
        <v>0</v>
      </c>
      <c r="S2806" s="32">
        <f t="shared" si="7597"/>
        <v>0</v>
      </c>
      <c r="T2806" s="32">
        <f t="shared" si="7598"/>
        <v>0</v>
      </c>
      <c r="U2806" s="32">
        <v>0</v>
      </c>
      <c r="V2806" s="32">
        <f t="shared" si="7605"/>
        <v>690.9</v>
      </c>
      <c r="W2806" s="32">
        <f t="shared" si="7599"/>
        <v>0</v>
      </c>
      <c r="X2806" s="32">
        <f t="shared" si="7600"/>
        <v>0</v>
      </c>
      <c r="Y2806" s="32">
        <f t="shared" si="7601"/>
        <v>0</v>
      </c>
      <c r="Z2806" s="32">
        <f t="shared" si="7602"/>
        <v>0</v>
      </c>
      <c r="AA2806" s="32">
        <f t="shared" si="7603"/>
        <v>0</v>
      </c>
      <c r="AB2806" s="32">
        <f t="shared" si="7582"/>
        <v>120.66664</v>
      </c>
      <c r="AC2806" s="33">
        <f t="shared" si="7583"/>
        <v>150.83330000000001</v>
      </c>
      <c r="AD2806" s="33">
        <f t="shared" si="7584"/>
        <v>150.83330000000001</v>
      </c>
      <c r="AE2806" s="34">
        <f t="shared" si="7572"/>
        <v>100</v>
      </c>
      <c r="AF2806" s="32">
        <f t="shared" si="7585"/>
        <v>150.83330000000001</v>
      </c>
      <c r="AG2806" s="32">
        <f t="shared" si="7586"/>
        <v>0</v>
      </c>
      <c r="AH2806" s="32">
        <f t="shared" si="7587"/>
        <v>0</v>
      </c>
      <c r="AI2806" s="32">
        <f t="shared" si="7588"/>
        <v>0</v>
      </c>
      <c r="AJ2806" s="32">
        <f t="shared" si="7589"/>
        <v>0</v>
      </c>
      <c r="AK2806" s="32">
        <f t="shared" si="7590"/>
        <v>0</v>
      </c>
      <c r="AL2806" s="32">
        <f t="shared" si="7574"/>
        <v>150.83330000000001</v>
      </c>
      <c r="AM2806" s="32">
        <f t="shared" si="7575"/>
        <v>540.06669999999997</v>
      </c>
    </row>
    <row r="2807" spans="2:40" ht="31.2" x14ac:dyDescent="0.3">
      <c r="B2807" s="30" t="s">
        <v>849</v>
      </c>
      <c r="C2807" s="30" t="s">
        <v>112</v>
      </c>
      <c r="D2807" s="30" t="s">
        <v>114</v>
      </c>
      <c r="E2807" s="15" t="str">
        <f t="shared" si="7604"/>
        <v>0503</v>
      </c>
      <c r="F2807" s="30" t="s">
        <v>212</v>
      </c>
      <c r="G2807" s="30"/>
      <c r="H2807" s="31" t="s">
        <v>213</v>
      </c>
      <c r="I2807" s="32">
        <f t="shared" si="7591"/>
        <v>690.9</v>
      </c>
      <c r="J2807" s="32">
        <f t="shared" si="7592"/>
        <v>690.9</v>
      </c>
      <c r="K2807" s="32">
        <f t="shared" si="7593"/>
        <v>690.9</v>
      </c>
      <c r="L2807" s="32">
        <f t="shared" si="7594"/>
        <v>0</v>
      </c>
      <c r="M2807" s="32">
        <f t="shared" si="7595"/>
        <v>0</v>
      </c>
      <c r="N2807" s="32">
        <f t="shared" si="7596"/>
        <v>0</v>
      </c>
      <c r="O2807" s="32">
        <f t="shared" si="7578"/>
        <v>0</v>
      </c>
      <c r="P2807" s="32">
        <f t="shared" si="7579"/>
        <v>0</v>
      </c>
      <c r="Q2807" s="32">
        <f t="shared" si="7580"/>
        <v>0</v>
      </c>
      <c r="R2807" s="32">
        <f t="shared" si="7581"/>
        <v>0</v>
      </c>
      <c r="S2807" s="32">
        <f t="shared" si="7597"/>
        <v>0</v>
      </c>
      <c r="T2807" s="32">
        <f t="shared" si="7598"/>
        <v>0</v>
      </c>
      <c r="U2807" s="32">
        <v>0</v>
      </c>
      <c r="V2807" s="32">
        <f t="shared" si="7605"/>
        <v>690.9</v>
      </c>
      <c r="W2807" s="32">
        <f t="shared" si="7599"/>
        <v>0</v>
      </c>
      <c r="X2807" s="32">
        <f t="shared" si="7600"/>
        <v>0</v>
      </c>
      <c r="Y2807" s="32">
        <f t="shared" si="7601"/>
        <v>0</v>
      </c>
      <c r="Z2807" s="32">
        <f t="shared" si="7602"/>
        <v>0</v>
      </c>
      <c r="AA2807" s="32">
        <f t="shared" si="7603"/>
        <v>0</v>
      </c>
      <c r="AB2807" s="32">
        <f t="shared" si="7582"/>
        <v>120.66664</v>
      </c>
      <c r="AC2807" s="33">
        <f t="shared" si="7583"/>
        <v>150.83330000000001</v>
      </c>
      <c r="AD2807" s="33">
        <f t="shared" si="7584"/>
        <v>150.83330000000001</v>
      </c>
      <c r="AE2807" s="34">
        <f t="shared" si="7572"/>
        <v>100</v>
      </c>
      <c r="AF2807" s="32">
        <f t="shared" si="7585"/>
        <v>150.83330000000001</v>
      </c>
      <c r="AG2807" s="32">
        <f t="shared" si="7586"/>
        <v>0</v>
      </c>
      <c r="AH2807" s="32">
        <f t="shared" si="7587"/>
        <v>0</v>
      </c>
      <c r="AI2807" s="32">
        <f t="shared" si="7588"/>
        <v>0</v>
      </c>
      <c r="AJ2807" s="32">
        <f t="shared" si="7589"/>
        <v>0</v>
      </c>
      <c r="AK2807" s="32">
        <f t="shared" si="7590"/>
        <v>0</v>
      </c>
      <c r="AL2807" s="32">
        <f t="shared" si="7574"/>
        <v>150.83330000000001</v>
      </c>
      <c r="AM2807" s="32">
        <f t="shared" si="7575"/>
        <v>540.06669999999997</v>
      </c>
    </row>
    <row r="2808" spans="2:40" ht="31.2" x14ac:dyDescent="0.3">
      <c r="B2808" s="30" t="s">
        <v>849</v>
      </c>
      <c r="C2808" s="30" t="s">
        <v>112</v>
      </c>
      <c r="D2808" s="30" t="s">
        <v>114</v>
      </c>
      <c r="E2808" s="15" t="str">
        <f t="shared" si="7604"/>
        <v>0503</v>
      </c>
      <c r="F2808" s="30" t="s">
        <v>798</v>
      </c>
      <c r="G2808" s="30"/>
      <c r="H2808" s="31" t="s">
        <v>799</v>
      </c>
      <c r="I2808" s="32">
        <f t="shared" si="7591"/>
        <v>690.9</v>
      </c>
      <c r="J2808" s="32">
        <f t="shared" si="7592"/>
        <v>690.9</v>
      </c>
      <c r="K2808" s="32">
        <f t="shared" si="7593"/>
        <v>690.9</v>
      </c>
      <c r="L2808" s="32">
        <f t="shared" si="7594"/>
        <v>0</v>
      </c>
      <c r="M2808" s="32">
        <f t="shared" si="7595"/>
        <v>0</v>
      </c>
      <c r="N2808" s="32">
        <f t="shared" si="7596"/>
        <v>0</v>
      </c>
      <c r="O2808" s="32">
        <f t="shared" si="7578"/>
        <v>0</v>
      </c>
      <c r="P2808" s="32">
        <f t="shared" si="7579"/>
        <v>0</v>
      </c>
      <c r="Q2808" s="32">
        <f t="shared" si="7580"/>
        <v>0</v>
      </c>
      <c r="R2808" s="32">
        <f t="shared" si="7581"/>
        <v>0</v>
      </c>
      <c r="S2808" s="32">
        <f t="shared" si="7597"/>
        <v>0</v>
      </c>
      <c r="T2808" s="32">
        <f t="shared" si="7598"/>
        <v>0</v>
      </c>
      <c r="U2808" s="32">
        <v>0</v>
      </c>
      <c r="V2808" s="32">
        <f t="shared" si="7605"/>
        <v>690.9</v>
      </c>
      <c r="W2808" s="32">
        <f t="shared" si="7599"/>
        <v>0</v>
      </c>
      <c r="X2808" s="32">
        <f t="shared" si="7600"/>
        <v>0</v>
      </c>
      <c r="Y2808" s="32">
        <f t="shared" si="7601"/>
        <v>0</v>
      </c>
      <c r="Z2808" s="32">
        <f t="shared" si="7602"/>
        <v>0</v>
      </c>
      <c r="AA2808" s="32">
        <f t="shared" si="7603"/>
        <v>0</v>
      </c>
      <c r="AB2808" s="32">
        <f t="shared" si="7582"/>
        <v>120.66664</v>
      </c>
      <c r="AC2808" s="33">
        <f t="shared" si="7583"/>
        <v>150.83330000000001</v>
      </c>
      <c r="AD2808" s="33">
        <f t="shared" si="7584"/>
        <v>150.83330000000001</v>
      </c>
      <c r="AE2808" s="34">
        <f t="shared" si="7572"/>
        <v>100</v>
      </c>
      <c r="AF2808" s="32">
        <f t="shared" si="7585"/>
        <v>150.83330000000001</v>
      </c>
      <c r="AG2808" s="32">
        <f t="shared" si="7586"/>
        <v>0</v>
      </c>
      <c r="AH2808" s="32">
        <f t="shared" si="7587"/>
        <v>0</v>
      </c>
      <c r="AI2808" s="32">
        <f t="shared" si="7588"/>
        <v>0</v>
      </c>
      <c r="AJ2808" s="32">
        <f t="shared" si="7589"/>
        <v>0</v>
      </c>
      <c r="AK2808" s="32">
        <f t="shared" si="7590"/>
        <v>0</v>
      </c>
      <c r="AL2808" s="32">
        <f t="shared" si="7574"/>
        <v>150.83330000000001</v>
      </c>
      <c r="AM2808" s="32">
        <f t="shared" si="7575"/>
        <v>540.06669999999997</v>
      </c>
    </row>
    <row r="2809" spans="2:40" ht="31.2" x14ac:dyDescent="0.3">
      <c r="B2809" s="30" t="s">
        <v>849</v>
      </c>
      <c r="C2809" s="30" t="s">
        <v>112</v>
      </c>
      <c r="D2809" s="30" t="s">
        <v>114</v>
      </c>
      <c r="E2809" s="15" t="str">
        <f t="shared" si="7604"/>
        <v>0503</v>
      </c>
      <c r="F2809" s="30" t="s">
        <v>800</v>
      </c>
      <c r="G2809" s="30"/>
      <c r="H2809" s="31" t="s">
        <v>801</v>
      </c>
      <c r="I2809" s="32">
        <f t="shared" si="7591"/>
        <v>690.9</v>
      </c>
      <c r="J2809" s="32">
        <f t="shared" si="7592"/>
        <v>690.9</v>
      </c>
      <c r="K2809" s="32">
        <f t="shared" si="7593"/>
        <v>690.9</v>
      </c>
      <c r="L2809" s="32">
        <f t="shared" si="7594"/>
        <v>0</v>
      </c>
      <c r="M2809" s="32">
        <f t="shared" si="7595"/>
        <v>0</v>
      </c>
      <c r="N2809" s="32">
        <f t="shared" si="7596"/>
        <v>0</v>
      </c>
      <c r="O2809" s="32">
        <f t="shared" si="7578"/>
        <v>0</v>
      </c>
      <c r="P2809" s="32">
        <f t="shared" si="7579"/>
        <v>0</v>
      </c>
      <c r="Q2809" s="32">
        <f t="shared" si="7580"/>
        <v>0</v>
      </c>
      <c r="R2809" s="32">
        <f t="shared" si="7581"/>
        <v>0</v>
      </c>
      <c r="S2809" s="32">
        <f t="shared" si="7597"/>
        <v>0</v>
      </c>
      <c r="T2809" s="32">
        <f t="shared" si="7598"/>
        <v>0</v>
      </c>
      <c r="U2809" s="32">
        <v>0</v>
      </c>
      <c r="V2809" s="32">
        <f t="shared" si="7605"/>
        <v>690.9</v>
      </c>
      <c r="W2809" s="32">
        <f t="shared" si="7599"/>
        <v>0</v>
      </c>
      <c r="X2809" s="32">
        <f t="shared" si="7600"/>
        <v>0</v>
      </c>
      <c r="Y2809" s="32">
        <f t="shared" si="7601"/>
        <v>0</v>
      </c>
      <c r="Z2809" s="32">
        <f t="shared" si="7602"/>
        <v>0</v>
      </c>
      <c r="AA2809" s="32">
        <f t="shared" si="7603"/>
        <v>0</v>
      </c>
      <c r="AB2809" s="32">
        <f t="shared" si="7582"/>
        <v>120.66664</v>
      </c>
      <c r="AC2809" s="33">
        <f t="shared" si="7583"/>
        <v>150.83330000000001</v>
      </c>
      <c r="AD2809" s="33">
        <f t="shared" si="7584"/>
        <v>150.83330000000001</v>
      </c>
      <c r="AE2809" s="34">
        <f t="shared" si="7572"/>
        <v>100</v>
      </c>
      <c r="AF2809" s="32">
        <f t="shared" si="7585"/>
        <v>150.83330000000001</v>
      </c>
      <c r="AG2809" s="32">
        <f t="shared" si="7586"/>
        <v>0</v>
      </c>
      <c r="AH2809" s="32">
        <f t="shared" si="7587"/>
        <v>0</v>
      </c>
      <c r="AI2809" s="32">
        <f t="shared" si="7588"/>
        <v>0</v>
      </c>
      <c r="AJ2809" s="32">
        <f t="shared" si="7589"/>
        <v>0</v>
      </c>
      <c r="AK2809" s="32">
        <f t="shared" si="7590"/>
        <v>0</v>
      </c>
      <c r="AL2809" s="32">
        <f t="shared" si="7574"/>
        <v>150.83330000000001</v>
      </c>
      <c r="AM2809" s="32">
        <f t="shared" si="7575"/>
        <v>540.06669999999997</v>
      </c>
    </row>
    <row r="2810" spans="2:40" ht="31.2" x14ac:dyDescent="0.3">
      <c r="B2810" s="30" t="s">
        <v>849</v>
      </c>
      <c r="C2810" s="30" t="s">
        <v>112</v>
      </c>
      <c r="D2810" s="30" t="s">
        <v>114</v>
      </c>
      <c r="E2810" s="15" t="str">
        <f t="shared" si="7604"/>
        <v>0503</v>
      </c>
      <c r="F2810" s="30" t="s">
        <v>800</v>
      </c>
      <c r="G2810" s="30" t="s">
        <v>50</v>
      </c>
      <c r="H2810" s="31" t="s">
        <v>51</v>
      </c>
      <c r="I2810" s="32">
        <f t="shared" si="7591"/>
        <v>690.9</v>
      </c>
      <c r="J2810" s="32">
        <f t="shared" si="7592"/>
        <v>690.9</v>
      </c>
      <c r="K2810" s="32">
        <f t="shared" si="7593"/>
        <v>690.9</v>
      </c>
      <c r="L2810" s="32">
        <f t="shared" si="7594"/>
        <v>0</v>
      </c>
      <c r="M2810" s="32">
        <f t="shared" si="7595"/>
        <v>0</v>
      </c>
      <c r="N2810" s="32">
        <f t="shared" si="7596"/>
        <v>0</v>
      </c>
      <c r="O2810" s="32">
        <f t="shared" si="7578"/>
        <v>0</v>
      </c>
      <c r="P2810" s="32">
        <f t="shared" si="7579"/>
        <v>0</v>
      </c>
      <c r="Q2810" s="32">
        <f t="shared" si="7580"/>
        <v>0</v>
      </c>
      <c r="R2810" s="32">
        <f t="shared" si="7581"/>
        <v>0</v>
      </c>
      <c r="S2810" s="32">
        <f t="shared" si="7597"/>
        <v>0</v>
      </c>
      <c r="T2810" s="32">
        <f t="shared" si="7598"/>
        <v>0</v>
      </c>
      <c r="U2810" s="32">
        <v>0</v>
      </c>
      <c r="V2810" s="32">
        <f t="shared" si="7605"/>
        <v>690.9</v>
      </c>
      <c r="W2810" s="32">
        <f t="shared" si="7599"/>
        <v>0</v>
      </c>
      <c r="X2810" s="32">
        <f t="shared" si="7600"/>
        <v>0</v>
      </c>
      <c r="Y2810" s="32">
        <f t="shared" si="7601"/>
        <v>0</v>
      </c>
      <c r="Z2810" s="32">
        <f t="shared" si="7602"/>
        <v>0</v>
      </c>
      <c r="AA2810" s="32">
        <f t="shared" si="7603"/>
        <v>0</v>
      </c>
      <c r="AB2810" s="32">
        <f t="shared" si="7582"/>
        <v>120.66664</v>
      </c>
      <c r="AC2810" s="33">
        <f t="shared" si="7583"/>
        <v>150.83330000000001</v>
      </c>
      <c r="AD2810" s="33">
        <f t="shared" si="7584"/>
        <v>150.83330000000001</v>
      </c>
      <c r="AE2810" s="34">
        <f t="shared" si="7572"/>
        <v>100</v>
      </c>
      <c r="AF2810" s="32">
        <f t="shared" si="7585"/>
        <v>150.83330000000001</v>
      </c>
      <c r="AG2810" s="32">
        <f t="shared" si="7586"/>
        <v>0</v>
      </c>
      <c r="AH2810" s="32">
        <f t="shared" si="7587"/>
        <v>0</v>
      </c>
      <c r="AI2810" s="32">
        <f t="shared" si="7588"/>
        <v>0</v>
      </c>
      <c r="AJ2810" s="32">
        <f t="shared" si="7589"/>
        <v>0</v>
      </c>
      <c r="AK2810" s="32">
        <f t="shared" si="7590"/>
        <v>0</v>
      </c>
      <c r="AL2810" s="32">
        <f t="shared" si="7574"/>
        <v>150.83330000000001</v>
      </c>
      <c r="AM2810" s="32">
        <f t="shared" si="7575"/>
        <v>540.06669999999997</v>
      </c>
    </row>
    <row r="2811" spans="2:40" ht="31.2" x14ac:dyDescent="0.3">
      <c r="B2811" s="30" t="s">
        <v>849</v>
      </c>
      <c r="C2811" s="30" t="s">
        <v>112</v>
      </c>
      <c r="D2811" s="30" t="s">
        <v>114</v>
      </c>
      <c r="E2811" s="15" t="str">
        <f t="shared" si="7604"/>
        <v>0503</v>
      </c>
      <c r="F2811" s="30" t="s">
        <v>800</v>
      </c>
      <c r="G2811" s="30" t="s">
        <v>52</v>
      </c>
      <c r="H2811" s="31" t="s">
        <v>53</v>
      </c>
      <c r="I2811" s="32">
        <v>690.9</v>
      </c>
      <c r="J2811" s="32">
        <v>690.9</v>
      </c>
      <c r="K2811" s="32">
        <v>690.9</v>
      </c>
      <c r="L2811" s="32"/>
      <c r="M2811" s="32"/>
      <c r="N2811" s="32"/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2">
        <v>0</v>
      </c>
      <c r="V2811" s="32">
        <f t="shared" si="7605"/>
        <v>690.9</v>
      </c>
      <c r="W2811" s="32"/>
      <c r="X2811" s="32"/>
      <c r="Y2811" s="32"/>
      <c r="Z2811" s="32"/>
      <c r="AA2811" s="32"/>
      <c r="AB2811" s="32">
        <v>120.66664</v>
      </c>
      <c r="AC2811" s="33">
        <v>150.83330000000001</v>
      </c>
      <c r="AD2811" s="33">
        <v>150.83330000000001</v>
      </c>
      <c r="AE2811" s="34">
        <f t="shared" si="7572"/>
        <v>100</v>
      </c>
      <c r="AF2811" s="32">
        <v>150.83330000000001</v>
      </c>
      <c r="AG2811" s="32">
        <v>0</v>
      </c>
      <c r="AH2811" s="32">
        <v>0</v>
      </c>
      <c r="AI2811" s="32">
        <v>0</v>
      </c>
      <c r="AJ2811" s="32">
        <v>0</v>
      </c>
      <c r="AK2811" s="32">
        <v>0</v>
      </c>
      <c r="AL2811" s="32">
        <f t="shared" si="7574"/>
        <v>150.83330000000001</v>
      </c>
      <c r="AM2811" s="32">
        <f t="shared" si="7575"/>
        <v>540.06669999999997</v>
      </c>
      <c r="AN2811" s="12"/>
    </row>
    <row r="2812" spans="2:40" ht="31.2" x14ac:dyDescent="0.3">
      <c r="B2812" s="30" t="s">
        <v>849</v>
      </c>
      <c r="C2812" s="30" t="s">
        <v>112</v>
      </c>
      <c r="D2812" s="30" t="s">
        <v>114</v>
      </c>
      <c r="E2812" s="15" t="str">
        <f t="shared" si="7604"/>
        <v>0503</v>
      </c>
      <c r="F2812" s="30" t="s">
        <v>760</v>
      </c>
      <c r="G2812" s="30"/>
      <c r="H2812" s="31" t="s">
        <v>761</v>
      </c>
      <c r="I2812" s="32">
        <f t="shared" si="7591"/>
        <v>12327.5</v>
      </c>
      <c r="J2812" s="32">
        <f t="shared" si="7592"/>
        <v>4888.6000000000004</v>
      </c>
      <c r="K2812" s="32">
        <f t="shared" si="7593"/>
        <v>4888.6000000000004</v>
      </c>
      <c r="L2812" s="32">
        <f t="shared" si="7594"/>
        <v>4250</v>
      </c>
      <c r="M2812" s="32">
        <f t="shared" si="7595"/>
        <v>4250</v>
      </c>
      <c r="N2812" s="32">
        <f t="shared" si="7596"/>
        <v>4165</v>
      </c>
      <c r="O2812" s="32">
        <f>O2813+O2829</f>
        <v>0</v>
      </c>
      <c r="P2812" s="32">
        <f>P2813+P2829</f>
        <v>0</v>
      </c>
      <c r="Q2812" s="32">
        <f t="shared" si="7580"/>
        <v>0</v>
      </c>
      <c r="R2812" s="32">
        <f t="shared" si="7581"/>
        <v>396.74900000000002</v>
      </c>
      <c r="S2812" s="32">
        <f t="shared" si="7597"/>
        <v>0</v>
      </c>
      <c r="T2812" s="32">
        <f t="shared" si="7598"/>
        <v>0</v>
      </c>
      <c r="U2812" s="32">
        <v>0</v>
      </c>
      <c r="V2812" s="32">
        <f t="shared" si="7605"/>
        <v>16974.249</v>
      </c>
      <c r="W2812" s="32">
        <f t="shared" si="7599"/>
        <v>0</v>
      </c>
      <c r="X2812" s="32">
        <f t="shared" si="7600"/>
        <v>0</v>
      </c>
      <c r="Y2812" s="32">
        <f t="shared" si="7601"/>
        <v>0</v>
      </c>
      <c r="Z2812" s="32">
        <f t="shared" si="7602"/>
        <v>0</v>
      </c>
      <c r="AA2812" s="32">
        <f t="shared" si="7603"/>
        <v>0</v>
      </c>
      <c r="AB2812" s="32">
        <f>AB2813+AB2829</f>
        <v>7402.4435700000004</v>
      </c>
      <c r="AC2812" s="33">
        <f>AC2813+AC2829</f>
        <v>17664.48732</v>
      </c>
      <c r="AD2812" s="33">
        <f>AD2813+AD2829</f>
        <v>17555.964029999999</v>
      </c>
      <c r="AE2812" s="34">
        <f t="shared" si="7572"/>
        <v>99.385641439606744</v>
      </c>
      <c r="AF2812" s="32">
        <f t="shared" ref="AF2812:AK2812" si="7606">AF2813+AF2829</f>
        <v>25038.564159999998</v>
      </c>
      <c r="AG2812" s="32">
        <f t="shared" si="7606"/>
        <v>0</v>
      </c>
      <c r="AH2812" s="32">
        <f t="shared" si="7606"/>
        <v>0</v>
      </c>
      <c r="AI2812" s="32">
        <f t="shared" si="7606"/>
        <v>0</v>
      </c>
      <c r="AJ2812" s="32">
        <f t="shared" si="7606"/>
        <v>0</v>
      </c>
      <c r="AK2812" s="32">
        <f t="shared" si="7606"/>
        <v>0</v>
      </c>
      <c r="AL2812" s="32">
        <f t="shared" si="7574"/>
        <v>25038.564159999998</v>
      </c>
      <c r="AM2812" s="32">
        <f t="shared" si="7575"/>
        <v>-8064.3151599999983</v>
      </c>
    </row>
    <row r="2813" spans="2:40" ht="31.2" x14ac:dyDescent="0.3">
      <c r="B2813" s="30" t="s">
        <v>849</v>
      </c>
      <c r="C2813" s="30" t="s">
        <v>112</v>
      </c>
      <c r="D2813" s="30" t="s">
        <v>114</v>
      </c>
      <c r="E2813" s="15" t="str">
        <f t="shared" si="7604"/>
        <v>0503</v>
      </c>
      <c r="F2813" s="30" t="s">
        <v>802</v>
      </c>
      <c r="G2813" s="30"/>
      <c r="H2813" s="31" t="s">
        <v>803</v>
      </c>
      <c r="I2813" s="32">
        <f t="shared" ref="I2813:T2813" si="7607">I2814+I2818</f>
        <v>12327.5</v>
      </c>
      <c r="J2813" s="32">
        <f t="shared" si="7607"/>
        <v>4888.6000000000004</v>
      </c>
      <c r="K2813" s="32">
        <f t="shared" si="7607"/>
        <v>4888.6000000000004</v>
      </c>
      <c r="L2813" s="32">
        <f t="shared" si="7607"/>
        <v>4250</v>
      </c>
      <c r="M2813" s="32">
        <f t="shared" si="7607"/>
        <v>4250</v>
      </c>
      <c r="N2813" s="32">
        <f t="shared" si="7607"/>
        <v>4165</v>
      </c>
      <c r="O2813" s="32">
        <f t="shared" si="7607"/>
        <v>0</v>
      </c>
      <c r="P2813" s="32">
        <f t="shared" si="7607"/>
        <v>0</v>
      </c>
      <c r="Q2813" s="32">
        <f t="shared" si="7607"/>
        <v>0</v>
      </c>
      <c r="R2813" s="32">
        <f t="shared" si="7607"/>
        <v>396.74900000000002</v>
      </c>
      <c r="S2813" s="32">
        <f t="shared" si="7607"/>
        <v>0</v>
      </c>
      <c r="T2813" s="32">
        <f t="shared" si="7607"/>
        <v>0</v>
      </c>
      <c r="U2813" s="32">
        <v>0</v>
      </c>
      <c r="V2813" s="32">
        <f t="shared" si="7605"/>
        <v>16974.249</v>
      </c>
      <c r="W2813" s="32">
        <f t="shared" ref="W2813:AD2813" si="7608">W2814+W2818</f>
        <v>0</v>
      </c>
      <c r="X2813" s="32">
        <f t="shared" si="7608"/>
        <v>0</v>
      </c>
      <c r="Y2813" s="32">
        <f t="shared" si="7608"/>
        <v>0</v>
      </c>
      <c r="Z2813" s="32">
        <f t="shared" si="7608"/>
        <v>0</v>
      </c>
      <c r="AA2813" s="32">
        <f t="shared" si="7608"/>
        <v>0</v>
      </c>
      <c r="AB2813" s="32">
        <f t="shared" si="7608"/>
        <v>7273.3350200000004</v>
      </c>
      <c r="AC2813" s="33">
        <f t="shared" si="7608"/>
        <v>16694.29955</v>
      </c>
      <c r="AD2813" s="33">
        <f t="shared" si="7608"/>
        <v>16585.776259999999</v>
      </c>
      <c r="AE2813" s="34">
        <f t="shared" si="7572"/>
        <v>99.349938045169424</v>
      </c>
      <c r="AF2813" s="32">
        <f t="shared" ref="AF2813:AK2813" si="7609">AF2814+AF2818</f>
        <v>24232.407049999998</v>
      </c>
      <c r="AG2813" s="32">
        <f t="shared" si="7609"/>
        <v>0</v>
      </c>
      <c r="AH2813" s="32">
        <f t="shared" si="7609"/>
        <v>0</v>
      </c>
      <c r="AI2813" s="32">
        <f t="shared" si="7609"/>
        <v>0</v>
      </c>
      <c r="AJ2813" s="32">
        <f t="shared" si="7609"/>
        <v>0</v>
      </c>
      <c r="AK2813" s="32">
        <f t="shared" si="7609"/>
        <v>0</v>
      </c>
      <c r="AL2813" s="32">
        <f t="shared" si="7574"/>
        <v>24232.407049999998</v>
      </c>
      <c r="AM2813" s="32">
        <f t="shared" si="7575"/>
        <v>-7258.1580499999982</v>
      </c>
    </row>
    <row r="2814" spans="2:40" ht="46.8" x14ac:dyDescent="0.3">
      <c r="B2814" s="30" t="s">
        <v>849</v>
      </c>
      <c r="C2814" s="30" t="s">
        <v>112</v>
      </c>
      <c r="D2814" s="30" t="s">
        <v>114</v>
      </c>
      <c r="E2814" s="15" t="str">
        <f t="shared" si="7604"/>
        <v>0503</v>
      </c>
      <c r="F2814" s="30" t="s">
        <v>804</v>
      </c>
      <c r="G2814" s="30"/>
      <c r="H2814" s="31" t="s">
        <v>805</v>
      </c>
      <c r="I2814" s="32">
        <f t="shared" ref="I2814:I2816" si="7610">I2815</f>
        <v>6887.5</v>
      </c>
      <c r="J2814" s="32">
        <f t="shared" ref="J2814:J2816" si="7611">J2815</f>
        <v>4888.6000000000004</v>
      </c>
      <c r="K2814" s="32">
        <f t="shared" ref="K2814:K2816" si="7612">K2815</f>
        <v>4888.6000000000004</v>
      </c>
      <c r="L2814" s="32">
        <f t="shared" ref="L2814:L2816" si="7613">L2815</f>
        <v>0</v>
      </c>
      <c r="M2814" s="32">
        <f t="shared" ref="M2814:M2816" si="7614">M2815</f>
        <v>0</v>
      </c>
      <c r="N2814" s="32">
        <f t="shared" ref="N2814:N2816" si="7615">N2815</f>
        <v>0</v>
      </c>
      <c r="O2814" s="32">
        <f t="shared" ref="O2814:O2816" si="7616">O2815</f>
        <v>0</v>
      </c>
      <c r="P2814" s="32">
        <f t="shared" ref="P2814:P2816" si="7617">P2815</f>
        <v>0</v>
      </c>
      <c r="Q2814" s="32">
        <f t="shared" ref="Q2814:Q2816" si="7618">Q2815</f>
        <v>0</v>
      </c>
      <c r="R2814" s="32">
        <f t="shared" ref="R2814:R2816" si="7619">R2815</f>
        <v>396.74900000000002</v>
      </c>
      <c r="S2814" s="32">
        <f t="shared" ref="S2814:S2816" si="7620">S2815</f>
        <v>0</v>
      </c>
      <c r="T2814" s="32">
        <f t="shared" ref="T2814:T2816" si="7621">T2815</f>
        <v>0</v>
      </c>
      <c r="U2814" s="32">
        <v>0</v>
      </c>
      <c r="V2814" s="32">
        <f t="shared" si="7605"/>
        <v>7284.2489999999998</v>
      </c>
      <c r="W2814" s="32">
        <f t="shared" ref="W2814:W2816" si="7622">W2815</f>
        <v>0</v>
      </c>
      <c r="X2814" s="32">
        <f t="shared" ref="X2814:X2816" si="7623">X2815</f>
        <v>0</v>
      </c>
      <c r="Y2814" s="32">
        <f t="shared" ref="Y2814:Y2816" si="7624">Y2815</f>
        <v>0</v>
      </c>
      <c r="Z2814" s="32">
        <f t="shared" ref="Z2814:Z2816" si="7625">Z2815</f>
        <v>0</v>
      </c>
      <c r="AA2814" s="32">
        <f t="shared" ref="AA2814:AA2816" si="7626">AA2815</f>
        <v>0</v>
      </c>
      <c r="AB2814" s="32">
        <f t="shared" ref="AB2814:AB2816" si="7627">AB2815</f>
        <v>5036.8288300000004</v>
      </c>
      <c r="AC2814" s="33">
        <f t="shared" ref="AC2814:AC2816" si="7628">AC2815</f>
        <v>6394.9555499999997</v>
      </c>
      <c r="AD2814" s="33">
        <f t="shared" ref="AD2814:AD2816" si="7629">AD2815</f>
        <v>6295.05555</v>
      </c>
      <c r="AE2814" s="34">
        <f t="shared" si="7572"/>
        <v>98.437831205879149</v>
      </c>
      <c r="AF2814" s="32">
        <f t="shared" ref="AF2814:AF2816" si="7630">AF2815</f>
        <v>6983.4989999999998</v>
      </c>
      <c r="AG2814" s="32">
        <f t="shared" ref="AG2814:AG2816" si="7631">AG2815</f>
        <v>0</v>
      </c>
      <c r="AH2814" s="32">
        <f t="shared" ref="AH2814:AH2816" si="7632">AH2815</f>
        <v>0</v>
      </c>
      <c r="AI2814" s="32">
        <f t="shared" ref="AI2814:AI2816" si="7633">AI2815</f>
        <v>0</v>
      </c>
      <c r="AJ2814" s="32">
        <f t="shared" ref="AJ2814:AJ2816" si="7634">AJ2815</f>
        <v>0</v>
      </c>
      <c r="AK2814" s="32">
        <f t="shared" ref="AK2814:AK2816" si="7635">AK2815</f>
        <v>0</v>
      </c>
      <c r="AL2814" s="32">
        <f t="shared" si="7574"/>
        <v>6983.4989999999998</v>
      </c>
      <c r="AM2814" s="32">
        <f t="shared" si="7575"/>
        <v>300.75</v>
      </c>
    </row>
    <row r="2815" spans="2:40" ht="31.2" x14ac:dyDescent="0.3">
      <c r="B2815" s="30" t="s">
        <v>849</v>
      </c>
      <c r="C2815" s="30" t="s">
        <v>112</v>
      </c>
      <c r="D2815" s="30" t="s">
        <v>114</v>
      </c>
      <c r="E2815" s="15" t="str">
        <f t="shared" si="7604"/>
        <v>0503</v>
      </c>
      <c r="F2815" s="30" t="s">
        <v>806</v>
      </c>
      <c r="G2815" s="30"/>
      <c r="H2815" s="31" t="s">
        <v>807</v>
      </c>
      <c r="I2815" s="32">
        <f t="shared" si="7610"/>
        <v>6887.5</v>
      </c>
      <c r="J2815" s="32">
        <f t="shared" si="7611"/>
        <v>4888.6000000000004</v>
      </c>
      <c r="K2815" s="32">
        <f t="shared" si="7612"/>
        <v>4888.6000000000004</v>
      </c>
      <c r="L2815" s="32">
        <f t="shared" si="7613"/>
        <v>0</v>
      </c>
      <c r="M2815" s="32">
        <f t="shared" si="7614"/>
        <v>0</v>
      </c>
      <c r="N2815" s="32">
        <f t="shared" si="7615"/>
        <v>0</v>
      </c>
      <c r="O2815" s="32">
        <f t="shared" si="7616"/>
        <v>0</v>
      </c>
      <c r="P2815" s="32">
        <f t="shared" si="7617"/>
        <v>0</v>
      </c>
      <c r="Q2815" s="32">
        <f t="shared" si="7618"/>
        <v>0</v>
      </c>
      <c r="R2815" s="32">
        <f t="shared" si="7619"/>
        <v>396.74900000000002</v>
      </c>
      <c r="S2815" s="32">
        <f t="shared" si="7620"/>
        <v>0</v>
      </c>
      <c r="T2815" s="32">
        <f t="shared" si="7621"/>
        <v>0</v>
      </c>
      <c r="U2815" s="32">
        <v>0</v>
      </c>
      <c r="V2815" s="32">
        <f t="shared" si="7605"/>
        <v>7284.2489999999998</v>
      </c>
      <c r="W2815" s="32">
        <f t="shared" si="7622"/>
        <v>0</v>
      </c>
      <c r="X2815" s="32">
        <f t="shared" si="7623"/>
        <v>0</v>
      </c>
      <c r="Y2815" s="32">
        <f t="shared" si="7624"/>
        <v>0</v>
      </c>
      <c r="Z2815" s="32">
        <f t="shared" si="7625"/>
        <v>0</v>
      </c>
      <c r="AA2815" s="32">
        <f t="shared" si="7626"/>
        <v>0</v>
      </c>
      <c r="AB2815" s="32">
        <f t="shared" si="7627"/>
        <v>5036.8288300000004</v>
      </c>
      <c r="AC2815" s="33">
        <f t="shared" si="7628"/>
        <v>6394.9555499999997</v>
      </c>
      <c r="AD2815" s="33">
        <f t="shared" si="7629"/>
        <v>6295.05555</v>
      </c>
      <c r="AE2815" s="34">
        <f t="shared" si="7572"/>
        <v>98.437831205879149</v>
      </c>
      <c r="AF2815" s="32">
        <f t="shared" si="7630"/>
        <v>6983.4989999999998</v>
      </c>
      <c r="AG2815" s="32">
        <f t="shared" si="7631"/>
        <v>0</v>
      </c>
      <c r="AH2815" s="32">
        <f t="shared" si="7632"/>
        <v>0</v>
      </c>
      <c r="AI2815" s="32">
        <f t="shared" si="7633"/>
        <v>0</v>
      </c>
      <c r="AJ2815" s="32">
        <f t="shared" si="7634"/>
        <v>0</v>
      </c>
      <c r="AK2815" s="32">
        <f t="shared" si="7635"/>
        <v>0</v>
      </c>
      <c r="AL2815" s="32">
        <f t="shared" si="7574"/>
        <v>6983.4989999999998</v>
      </c>
      <c r="AM2815" s="32">
        <f t="shared" si="7575"/>
        <v>300.75</v>
      </c>
    </row>
    <row r="2816" spans="2:40" ht="31.2" x14ac:dyDescent="0.3">
      <c r="B2816" s="30" t="s">
        <v>849</v>
      </c>
      <c r="C2816" s="30" t="s">
        <v>112</v>
      </c>
      <c r="D2816" s="30" t="s">
        <v>114</v>
      </c>
      <c r="E2816" s="15" t="str">
        <f t="shared" si="7604"/>
        <v>0503</v>
      </c>
      <c r="F2816" s="30" t="s">
        <v>806</v>
      </c>
      <c r="G2816" s="30" t="s">
        <v>50</v>
      </c>
      <c r="H2816" s="31" t="s">
        <v>51</v>
      </c>
      <c r="I2816" s="32">
        <f t="shared" si="7610"/>
        <v>6887.5</v>
      </c>
      <c r="J2816" s="32">
        <f t="shared" si="7611"/>
        <v>4888.6000000000004</v>
      </c>
      <c r="K2816" s="32">
        <f t="shared" si="7612"/>
        <v>4888.6000000000004</v>
      </c>
      <c r="L2816" s="32">
        <f t="shared" si="7613"/>
        <v>0</v>
      </c>
      <c r="M2816" s="32">
        <f t="shared" si="7614"/>
        <v>0</v>
      </c>
      <c r="N2816" s="32">
        <f t="shared" si="7615"/>
        <v>0</v>
      </c>
      <c r="O2816" s="32">
        <f t="shared" si="7616"/>
        <v>0</v>
      </c>
      <c r="P2816" s="32">
        <f t="shared" si="7617"/>
        <v>0</v>
      </c>
      <c r="Q2816" s="32">
        <f t="shared" si="7618"/>
        <v>0</v>
      </c>
      <c r="R2816" s="32">
        <f t="shared" si="7619"/>
        <v>396.74900000000002</v>
      </c>
      <c r="S2816" s="32">
        <f t="shared" si="7620"/>
        <v>0</v>
      </c>
      <c r="T2816" s="32">
        <f t="shared" si="7621"/>
        <v>0</v>
      </c>
      <c r="U2816" s="32">
        <v>0</v>
      </c>
      <c r="V2816" s="32">
        <f t="shared" si="7605"/>
        <v>7284.2489999999998</v>
      </c>
      <c r="W2816" s="32">
        <f t="shared" si="7622"/>
        <v>0</v>
      </c>
      <c r="X2816" s="32">
        <f t="shared" si="7623"/>
        <v>0</v>
      </c>
      <c r="Y2816" s="32">
        <f t="shared" si="7624"/>
        <v>0</v>
      </c>
      <c r="Z2816" s="32">
        <f t="shared" si="7625"/>
        <v>0</v>
      </c>
      <c r="AA2816" s="32">
        <f t="shared" si="7626"/>
        <v>0</v>
      </c>
      <c r="AB2816" s="32">
        <f t="shared" si="7627"/>
        <v>5036.8288300000004</v>
      </c>
      <c r="AC2816" s="33">
        <f t="shared" si="7628"/>
        <v>6394.9555499999997</v>
      </c>
      <c r="AD2816" s="33">
        <f t="shared" si="7629"/>
        <v>6295.05555</v>
      </c>
      <c r="AE2816" s="34">
        <f t="shared" si="7572"/>
        <v>98.437831205879149</v>
      </c>
      <c r="AF2816" s="32">
        <f t="shared" si="7630"/>
        <v>6983.4989999999998</v>
      </c>
      <c r="AG2816" s="32">
        <f t="shared" si="7631"/>
        <v>0</v>
      </c>
      <c r="AH2816" s="32">
        <f t="shared" si="7632"/>
        <v>0</v>
      </c>
      <c r="AI2816" s="32">
        <f t="shared" si="7633"/>
        <v>0</v>
      </c>
      <c r="AJ2816" s="32">
        <f t="shared" si="7634"/>
        <v>0</v>
      </c>
      <c r="AK2816" s="32">
        <f t="shared" si="7635"/>
        <v>0</v>
      </c>
      <c r="AL2816" s="32">
        <f t="shared" si="7574"/>
        <v>6983.4989999999998</v>
      </c>
      <c r="AM2816" s="32">
        <f t="shared" si="7575"/>
        <v>300.75</v>
      </c>
    </row>
    <row r="2817" spans="2:40" ht="31.2" x14ac:dyDescent="0.3">
      <c r="B2817" s="30" t="s">
        <v>849</v>
      </c>
      <c r="C2817" s="30" t="s">
        <v>112</v>
      </c>
      <c r="D2817" s="30" t="s">
        <v>114</v>
      </c>
      <c r="E2817" s="15" t="str">
        <f t="shared" si="7604"/>
        <v>0503</v>
      </c>
      <c r="F2817" s="30" t="s">
        <v>806</v>
      </c>
      <c r="G2817" s="30" t="s">
        <v>52</v>
      </c>
      <c r="H2817" s="31" t="s">
        <v>53</v>
      </c>
      <c r="I2817" s="32">
        <f>1998.9+4888.6</f>
        <v>6887.5</v>
      </c>
      <c r="J2817" s="32">
        <v>4888.6000000000004</v>
      </c>
      <c r="K2817" s="32">
        <v>4888.6000000000004</v>
      </c>
      <c r="L2817" s="32"/>
      <c r="M2817" s="32"/>
      <c r="N2817" s="32"/>
      <c r="O2817" s="32">
        <v>0</v>
      </c>
      <c r="P2817" s="32">
        <v>0</v>
      </c>
      <c r="Q2817" s="32">
        <v>0</v>
      </c>
      <c r="R2817" s="32">
        <f>1000.398-603.649</f>
        <v>396.74900000000002</v>
      </c>
      <c r="S2817" s="32">
        <v>0</v>
      </c>
      <c r="T2817" s="32">
        <v>0</v>
      </c>
      <c r="U2817" s="32">
        <v>0</v>
      </c>
      <c r="V2817" s="32">
        <f t="shared" si="7605"/>
        <v>7284.2489999999998</v>
      </c>
      <c r="W2817" s="32"/>
      <c r="X2817" s="32"/>
      <c r="Y2817" s="32"/>
      <c r="Z2817" s="32"/>
      <c r="AA2817" s="32"/>
      <c r="AB2817" s="32">
        <v>5036.8288300000004</v>
      </c>
      <c r="AC2817" s="33">
        <v>6394.9555499999997</v>
      </c>
      <c r="AD2817" s="33">
        <v>6295.05555</v>
      </c>
      <c r="AE2817" s="34">
        <f t="shared" si="7572"/>
        <v>98.437831205879149</v>
      </c>
      <c r="AF2817" s="32">
        <v>6983.4989999999998</v>
      </c>
      <c r="AG2817" s="32">
        <v>0</v>
      </c>
      <c r="AH2817" s="32">
        <v>0</v>
      </c>
      <c r="AI2817" s="32">
        <v>0</v>
      </c>
      <c r="AJ2817" s="32">
        <v>0</v>
      </c>
      <c r="AK2817" s="32">
        <v>0</v>
      </c>
      <c r="AL2817" s="32">
        <f t="shared" si="7574"/>
        <v>6983.4989999999998</v>
      </c>
      <c r="AM2817" s="32">
        <f t="shared" si="7575"/>
        <v>300.75</v>
      </c>
      <c r="AN2817" s="12"/>
    </row>
    <row r="2818" spans="2:40" ht="31.2" x14ac:dyDescent="0.3">
      <c r="B2818" s="30" t="s">
        <v>849</v>
      </c>
      <c r="C2818" s="30" t="s">
        <v>112</v>
      </c>
      <c r="D2818" s="30" t="s">
        <v>114</v>
      </c>
      <c r="E2818" s="15" t="str">
        <f t="shared" si="7604"/>
        <v>0503</v>
      </c>
      <c r="F2818" s="30" t="s">
        <v>808</v>
      </c>
      <c r="G2818" s="30"/>
      <c r="H2818" s="31" t="s">
        <v>809</v>
      </c>
      <c r="I2818" s="32">
        <f t="shared" ref="I2818:T2818" si="7636">I2824+I2819</f>
        <v>5440</v>
      </c>
      <c r="J2818" s="32">
        <f t="shared" si="7636"/>
        <v>0</v>
      </c>
      <c r="K2818" s="32">
        <f t="shared" si="7636"/>
        <v>0</v>
      </c>
      <c r="L2818" s="32">
        <f t="shared" si="7636"/>
        <v>4250</v>
      </c>
      <c r="M2818" s="32">
        <f t="shared" si="7636"/>
        <v>4250</v>
      </c>
      <c r="N2818" s="32">
        <f t="shared" si="7636"/>
        <v>4165</v>
      </c>
      <c r="O2818" s="32">
        <f t="shared" si="7636"/>
        <v>0</v>
      </c>
      <c r="P2818" s="32">
        <f t="shared" si="7636"/>
        <v>0</v>
      </c>
      <c r="Q2818" s="32">
        <f t="shared" si="7636"/>
        <v>0</v>
      </c>
      <c r="R2818" s="32">
        <f t="shared" si="7636"/>
        <v>0</v>
      </c>
      <c r="S2818" s="32">
        <f t="shared" si="7636"/>
        <v>0</v>
      </c>
      <c r="T2818" s="32">
        <f t="shared" si="7636"/>
        <v>0</v>
      </c>
      <c r="U2818" s="32">
        <v>0</v>
      </c>
      <c r="V2818" s="32">
        <f t="shared" si="7605"/>
        <v>9690</v>
      </c>
      <c r="W2818" s="32">
        <f t="shared" ref="W2818:AD2818" si="7637">W2824+W2819</f>
        <v>0</v>
      </c>
      <c r="X2818" s="32">
        <f t="shared" si="7637"/>
        <v>0</v>
      </c>
      <c r="Y2818" s="32">
        <f t="shared" si="7637"/>
        <v>0</v>
      </c>
      <c r="Z2818" s="32">
        <f t="shared" si="7637"/>
        <v>0</v>
      </c>
      <c r="AA2818" s="32">
        <f t="shared" si="7637"/>
        <v>0</v>
      </c>
      <c r="AB2818" s="32">
        <f t="shared" si="7637"/>
        <v>2236.5061900000001</v>
      </c>
      <c r="AC2818" s="33">
        <f t="shared" si="7637"/>
        <v>10299.344000000001</v>
      </c>
      <c r="AD2818" s="33">
        <f t="shared" si="7637"/>
        <v>10290.72071</v>
      </c>
      <c r="AE2818" s="34">
        <f t="shared" si="7572"/>
        <v>99.916273405374156</v>
      </c>
      <c r="AF2818" s="32">
        <f t="shared" ref="AF2818:AK2818" si="7638">AF2824+AF2819</f>
        <v>17248.908049999998</v>
      </c>
      <c r="AG2818" s="32">
        <f t="shared" si="7638"/>
        <v>0</v>
      </c>
      <c r="AH2818" s="32">
        <f t="shared" si="7638"/>
        <v>0</v>
      </c>
      <c r="AI2818" s="32">
        <f t="shared" si="7638"/>
        <v>0</v>
      </c>
      <c r="AJ2818" s="32">
        <f t="shared" si="7638"/>
        <v>0</v>
      </c>
      <c r="AK2818" s="32">
        <f t="shared" si="7638"/>
        <v>0</v>
      </c>
      <c r="AL2818" s="32">
        <f t="shared" si="7574"/>
        <v>17248.908049999998</v>
      </c>
      <c r="AM2818" s="32">
        <f t="shared" si="7575"/>
        <v>-7558.9080499999982</v>
      </c>
    </row>
    <row r="2819" spans="2:40" ht="31.2" x14ac:dyDescent="0.3">
      <c r="B2819" s="30" t="s">
        <v>849</v>
      </c>
      <c r="C2819" s="30" t="s">
        <v>112</v>
      </c>
      <c r="D2819" s="30" t="s">
        <v>114</v>
      </c>
      <c r="E2819" s="15" t="str">
        <f t="shared" si="7604"/>
        <v>0503</v>
      </c>
      <c r="F2819" s="30" t="s">
        <v>810</v>
      </c>
      <c r="G2819" s="30"/>
      <c r="H2819" s="31" t="s">
        <v>811</v>
      </c>
      <c r="I2819" s="32">
        <f t="shared" ref="I2819:N2819" si="7639">I2822</f>
        <v>5440</v>
      </c>
      <c r="J2819" s="32">
        <f t="shared" si="7639"/>
        <v>0</v>
      </c>
      <c r="K2819" s="32">
        <f t="shared" si="7639"/>
        <v>0</v>
      </c>
      <c r="L2819" s="32">
        <f t="shared" si="7639"/>
        <v>4250</v>
      </c>
      <c r="M2819" s="32">
        <f t="shared" si="7639"/>
        <v>4250</v>
      </c>
      <c r="N2819" s="32">
        <f t="shared" si="7639"/>
        <v>4165</v>
      </c>
      <c r="O2819" s="32">
        <f>O2822+O2820</f>
        <v>0</v>
      </c>
      <c r="P2819" s="32">
        <f>P2822+P2820</f>
        <v>0</v>
      </c>
      <c r="Q2819" s="32">
        <f>Q2822</f>
        <v>0</v>
      </c>
      <c r="R2819" s="32">
        <f>R2822</f>
        <v>0</v>
      </c>
      <c r="S2819" s="32">
        <f>S2822</f>
        <v>0</v>
      </c>
      <c r="T2819" s="32">
        <f>T2822</f>
        <v>0</v>
      </c>
      <c r="U2819" s="32">
        <v>0</v>
      </c>
      <c r="V2819" s="32">
        <f t="shared" si="7605"/>
        <v>9690</v>
      </c>
      <c r="W2819" s="32">
        <f>W2822</f>
        <v>0</v>
      </c>
      <c r="X2819" s="32">
        <f>X2822</f>
        <v>0</v>
      </c>
      <c r="Y2819" s="32">
        <f>Y2822</f>
        <v>0</v>
      </c>
      <c r="Z2819" s="32">
        <f>Z2822</f>
        <v>0</v>
      </c>
      <c r="AA2819" s="32">
        <f>AA2822</f>
        <v>0</v>
      </c>
      <c r="AB2819" s="32">
        <f>AB2822+AB2820</f>
        <v>1074.4281599999999</v>
      </c>
      <c r="AC2819" s="33">
        <f>AC2822+AC2820</f>
        <v>3807.5751499999997</v>
      </c>
      <c r="AD2819" s="33">
        <f>AD2822+AD2820</f>
        <v>3801.4162699999997</v>
      </c>
      <c r="AE2819" s="34">
        <f t="shared" si="7572"/>
        <v>99.838246659425749</v>
      </c>
      <c r="AF2819" s="32">
        <f t="shared" ref="AF2819:AK2819" si="7640">AF2822+AF2820</f>
        <v>3854.0060800000001</v>
      </c>
      <c r="AG2819" s="32">
        <f t="shared" si="7640"/>
        <v>0</v>
      </c>
      <c r="AH2819" s="32">
        <f t="shared" si="7640"/>
        <v>0</v>
      </c>
      <c r="AI2819" s="32">
        <f t="shared" si="7640"/>
        <v>0</v>
      </c>
      <c r="AJ2819" s="32">
        <f t="shared" si="7640"/>
        <v>0</v>
      </c>
      <c r="AK2819" s="32">
        <f t="shared" si="7640"/>
        <v>0</v>
      </c>
      <c r="AL2819" s="32">
        <f t="shared" si="7574"/>
        <v>3854.0060800000001</v>
      </c>
      <c r="AM2819" s="32">
        <f t="shared" si="7575"/>
        <v>5835.9939199999999</v>
      </c>
    </row>
    <row r="2820" spans="2:40" ht="31.2" x14ac:dyDescent="0.3">
      <c r="B2820" s="30" t="s">
        <v>849</v>
      </c>
      <c r="C2820" s="30" t="s">
        <v>112</v>
      </c>
      <c r="D2820" s="30" t="s">
        <v>114</v>
      </c>
      <c r="E2820" s="15" t="str">
        <f t="shared" si="7604"/>
        <v>0503</v>
      </c>
      <c r="F2820" s="30" t="s">
        <v>810</v>
      </c>
      <c r="G2820" s="30" t="s">
        <v>174</v>
      </c>
      <c r="H2820" s="31" t="s">
        <v>175</v>
      </c>
      <c r="I2820" s="32"/>
      <c r="J2820" s="32"/>
      <c r="K2820" s="32"/>
      <c r="L2820" s="32"/>
      <c r="M2820" s="32"/>
      <c r="N2820" s="32"/>
      <c r="O2820" s="32">
        <f>O2821</f>
        <v>0</v>
      </c>
      <c r="P2820" s="32">
        <f>P2821</f>
        <v>0</v>
      </c>
      <c r="Q2820" s="32"/>
      <c r="R2820" s="32"/>
      <c r="S2820" s="32"/>
      <c r="T2820" s="32"/>
      <c r="U2820" s="32"/>
      <c r="V2820" s="32">
        <f t="shared" si="7605"/>
        <v>0</v>
      </c>
      <c r="W2820" s="32"/>
      <c r="X2820" s="32"/>
      <c r="Y2820" s="32"/>
      <c r="Z2820" s="32"/>
      <c r="AA2820" s="32"/>
      <c r="AB2820" s="32">
        <f>AB2821</f>
        <v>1074.4281599999999</v>
      </c>
      <c r="AC2820" s="33">
        <f>AC2821</f>
        <v>1080.60589</v>
      </c>
      <c r="AD2820" s="33">
        <f>AD2821</f>
        <v>1080.60589</v>
      </c>
      <c r="AE2820" s="34">
        <f t="shared" si="7572"/>
        <v>100</v>
      </c>
      <c r="AF2820" s="32">
        <f t="shared" ref="AF2820:AK2820" si="7641">AF2821</f>
        <v>1460.8500899999999</v>
      </c>
      <c r="AG2820" s="32">
        <f t="shared" si="7641"/>
        <v>0</v>
      </c>
      <c r="AH2820" s="32">
        <f t="shared" si="7641"/>
        <v>0</v>
      </c>
      <c r="AI2820" s="32">
        <f t="shared" si="7641"/>
        <v>0</v>
      </c>
      <c r="AJ2820" s="32">
        <f t="shared" si="7641"/>
        <v>0</v>
      </c>
      <c r="AK2820" s="32">
        <f t="shared" si="7641"/>
        <v>0</v>
      </c>
      <c r="AL2820" s="32">
        <f t="shared" si="7574"/>
        <v>1460.8500899999999</v>
      </c>
      <c r="AM2820" s="32">
        <f t="shared" si="7575"/>
        <v>-1460.8500899999999</v>
      </c>
    </row>
    <row r="2821" spans="2:40" ht="62.4" x14ac:dyDescent="0.3">
      <c r="B2821" s="30" t="s">
        <v>849</v>
      </c>
      <c r="C2821" s="30" t="s">
        <v>112</v>
      </c>
      <c r="D2821" s="30" t="s">
        <v>114</v>
      </c>
      <c r="E2821" s="15" t="str">
        <f t="shared" si="7604"/>
        <v>0503</v>
      </c>
      <c r="F2821" s="30" t="s">
        <v>810</v>
      </c>
      <c r="G2821" s="30" t="s">
        <v>370</v>
      </c>
      <c r="H2821" s="31" t="s">
        <v>371</v>
      </c>
      <c r="I2821" s="32"/>
      <c r="J2821" s="32"/>
      <c r="K2821" s="32"/>
      <c r="L2821" s="32"/>
      <c r="M2821" s="32"/>
      <c r="N2821" s="32"/>
      <c r="O2821" s="32">
        <v>0</v>
      </c>
      <c r="P2821" s="32">
        <v>0</v>
      </c>
      <c r="Q2821" s="32"/>
      <c r="R2821" s="32"/>
      <c r="S2821" s="32"/>
      <c r="T2821" s="32"/>
      <c r="U2821" s="32"/>
      <c r="V2821" s="32">
        <f t="shared" si="7605"/>
        <v>0</v>
      </c>
      <c r="W2821" s="32"/>
      <c r="X2821" s="32"/>
      <c r="Y2821" s="32"/>
      <c r="Z2821" s="32"/>
      <c r="AA2821" s="32"/>
      <c r="AB2821" s="32">
        <v>1074.4281599999999</v>
      </c>
      <c r="AC2821" s="33">
        <v>1080.60589</v>
      </c>
      <c r="AD2821" s="33">
        <v>1080.60589</v>
      </c>
      <c r="AE2821" s="34">
        <f t="shared" si="7572"/>
        <v>100</v>
      </c>
      <c r="AF2821" s="32">
        <v>1460.8500899999999</v>
      </c>
      <c r="AG2821" s="32">
        <v>0</v>
      </c>
      <c r="AH2821" s="32">
        <v>0</v>
      </c>
      <c r="AI2821" s="32">
        <v>0</v>
      </c>
      <c r="AJ2821" s="32">
        <v>0</v>
      </c>
      <c r="AK2821" s="32">
        <v>0</v>
      </c>
      <c r="AL2821" s="32">
        <f t="shared" si="7574"/>
        <v>1460.8500899999999</v>
      </c>
      <c r="AM2821" s="32">
        <f t="shared" si="7575"/>
        <v>-1460.8500899999999</v>
      </c>
    </row>
    <row r="2822" spans="2:40" x14ac:dyDescent="0.3">
      <c r="B2822" s="30" t="s">
        <v>849</v>
      </c>
      <c r="C2822" s="30" t="s">
        <v>112</v>
      </c>
      <c r="D2822" s="30" t="s">
        <v>114</v>
      </c>
      <c r="E2822" s="15" t="str">
        <f t="shared" si="7604"/>
        <v>0503</v>
      </c>
      <c r="F2822" s="30" t="s">
        <v>810</v>
      </c>
      <c r="G2822" s="30" t="s">
        <v>56</v>
      </c>
      <c r="H2822" s="31" t="s">
        <v>57</v>
      </c>
      <c r="I2822" s="32">
        <f t="shared" ref="I2822:T2822" si="7642">I2823</f>
        <v>5440</v>
      </c>
      <c r="J2822" s="32">
        <f t="shared" si="7642"/>
        <v>0</v>
      </c>
      <c r="K2822" s="32">
        <f t="shared" si="7642"/>
        <v>0</v>
      </c>
      <c r="L2822" s="32">
        <f t="shared" si="7642"/>
        <v>4250</v>
      </c>
      <c r="M2822" s="32">
        <f t="shared" si="7642"/>
        <v>4250</v>
      </c>
      <c r="N2822" s="32">
        <f t="shared" si="7642"/>
        <v>4165</v>
      </c>
      <c r="O2822" s="32">
        <f t="shared" si="7642"/>
        <v>0</v>
      </c>
      <c r="P2822" s="32">
        <f t="shared" si="7642"/>
        <v>0</v>
      </c>
      <c r="Q2822" s="32">
        <f t="shared" si="7642"/>
        <v>0</v>
      </c>
      <c r="R2822" s="32">
        <f t="shared" si="7642"/>
        <v>0</v>
      </c>
      <c r="S2822" s="32">
        <f t="shared" si="7642"/>
        <v>0</v>
      </c>
      <c r="T2822" s="32">
        <f t="shared" si="7642"/>
        <v>0</v>
      </c>
      <c r="U2822" s="32">
        <v>0</v>
      </c>
      <c r="V2822" s="32">
        <f t="shared" si="7605"/>
        <v>9690</v>
      </c>
      <c r="W2822" s="32">
        <f t="shared" ref="W2822:AD2822" si="7643">W2823</f>
        <v>0</v>
      </c>
      <c r="X2822" s="32">
        <f t="shared" si="7643"/>
        <v>0</v>
      </c>
      <c r="Y2822" s="32">
        <f t="shared" si="7643"/>
        <v>0</v>
      </c>
      <c r="Z2822" s="32">
        <f t="shared" si="7643"/>
        <v>0</v>
      </c>
      <c r="AA2822" s="32">
        <f t="shared" si="7643"/>
        <v>0</v>
      </c>
      <c r="AB2822" s="32">
        <f t="shared" si="7643"/>
        <v>0</v>
      </c>
      <c r="AC2822" s="33">
        <f t="shared" si="7643"/>
        <v>2726.9692599999998</v>
      </c>
      <c r="AD2822" s="33">
        <f t="shared" si="7643"/>
        <v>2720.8103799999999</v>
      </c>
      <c r="AE2822" s="34">
        <f t="shared" si="7572"/>
        <v>99.77414926928806</v>
      </c>
      <c r="AF2822" s="32">
        <f t="shared" ref="AF2822:AK2822" si="7644">AF2823</f>
        <v>2393.1559900000002</v>
      </c>
      <c r="AG2822" s="32">
        <f t="shared" si="7644"/>
        <v>0</v>
      </c>
      <c r="AH2822" s="32">
        <f t="shared" si="7644"/>
        <v>0</v>
      </c>
      <c r="AI2822" s="32">
        <f t="shared" si="7644"/>
        <v>0</v>
      </c>
      <c r="AJ2822" s="32">
        <f t="shared" si="7644"/>
        <v>0</v>
      </c>
      <c r="AK2822" s="32">
        <f t="shared" si="7644"/>
        <v>0</v>
      </c>
      <c r="AL2822" s="32">
        <f t="shared" si="7574"/>
        <v>2393.1559900000002</v>
      </c>
      <c r="AM2822" s="32">
        <f t="shared" si="7575"/>
        <v>7296.8440099999998</v>
      </c>
    </row>
    <row r="2823" spans="2:40" ht="62.4" x14ac:dyDescent="0.3">
      <c r="B2823" s="30" t="s">
        <v>849</v>
      </c>
      <c r="C2823" s="30" t="s">
        <v>112</v>
      </c>
      <c r="D2823" s="30" t="s">
        <v>114</v>
      </c>
      <c r="E2823" s="15" t="str">
        <f t="shared" si="7604"/>
        <v>0503</v>
      </c>
      <c r="F2823" s="30" t="s">
        <v>810</v>
      </c>
      <c r="G2823" s="30" t="s">
        <v>472</v>
      </c>
      <c r="H2823" s="31" t="s">
        <v>473</v>
      </c>
      <c r="I2823" s="32">
        <v>5440</v>
      </c>
      <c r="J2823" s="32"/>
      <c r="K2823" s="32"/>
      <c r="L2823" s="32">
        <v>4250</v>
      </c>
      <c r="M2823" s="32">
        <v>4250</v>
      </c>
      <c r="N2823" s="32">
        <v>4165</v>
      </c>
      <c r="O2823" s="32">
        <v>0</v>
      </c>
      <c r="P2823" s="32">
        <v>0</v>
      </c>
      <c r="Q2823" s="32">
        <v>0</v>
      </c>
      <c r="R2823" s="32">
        <v>0</v>
      </c>
      <c r="S2823" s="32">
        <v>0</v>
      </c>
      <c r="T2823" s="32">
        <v>0</v>
      </c>
      <c r="U2823" s="32">
        <v>0</v>
      </c>
      <c r="V2823" s="32">
        <f t="shared" si="7605"/>
        <v>9690</v>
      </c>
      <c r="W2823" s="32"/>
      <c r="X2823" s="32"/>
      <c r="Y2823" s="32"/>
      <c r="Z2823" s="32"/>
      <c r="AA2823" s="32"/>
      <c r="AB2823" s="32">
        <v>0</v>
      </c>
      <c r="AC2823" s="33">
        <v>2726.9692599999998</v>
      </c>
      <c r="AD2823" s="33">
        <v>2720.8103799999999</v>
      </c>
      <c r="AE2823" s="34">
        <f t="shared" si="7572"/>
        <v>99.77414926928806</v>
      </c>
      <c r="AF2823" s="32">
        <v>2393.1559900000002</v>
      </c>
      <c r="AG2823" s="32">
        <v>0</v>
      </c>
      <c r="AH2823" s="32">
        <v>0</v>
      </c>
      <c r="AI2823" s="32">
        <v>0</v>
      </c>
      <c r="AJ2823" s="32">
        <v>0</v>
      </c>
      <c r="AK2823" s="32">
        <v>0</v>
      </c>
      <c r="AL2823" s="32">
        <f t="shared" si="7574"/>
        <v>2393.1559900000002</v>
      </c>
      <c r="AM2823" s="32">
        <f t="shared" si="7575"/>
        <v>7296.8440099999998</v>
      </c>
      <c r="AN2823" s="12"/>
    </row>
    <row r="2824" spans="2:40" x14ac:dyDescent="0.3">
      <c r="B2824" s="30" t="s">
        <v>849</v>
      </c>
      <c r="C2824" s="30" t="s">
        <v>112</v>
      </c>
      <c r="D2824" s="30" t="s">
        <v>114</v>
      </c>
      <c r="E2824" s="15" t="str">
        <f t="shared" si="7604"/>
        <v>0503</v>
      </c>
      <c r="F2824" s="30" t="s">
        <v>812</v>
      </c>
      <c r="G2824" s="30"/>
      <c r="H2824" s="31" t="s">
        <v>264</v>
      </c>
      <c r="I2824" s="32">
        <f t="shared" ref="I2824:N2824" si="7645">I2827</f>
        <v>0</v>
      </c>
      <c r="J2824" s="32">
        <f t="shared" si="7645"/>
        <v>0</v>
      </c>
      <c r="K2824" s="32">
        <f t="shared" si="7645"/>
        <v>0</v>
      </c>
      <c r="L2824" s="32">
        <f t="shared" si="7645"/>
        <v>0</v>
      </c>
      <c r="M2824" s="32">
        <f t="shared" si="7645"/>
        <v>0</v>
      </c>
      <c r="N2824" s="32">
        <f t="shared" si="7645"/>
        <v>0</v>
      </c>
      <c r="O2824" s="32">
        <f>O2827+O2825</f>
        <v>0</v>
      </c>
      <c r="P2824" s="32">
        <f>P2827+P2825</f>
        <v>0</v>
      </c>
      <c r="Q2824" s="32">
        <f>Q2827+Q2825</f>
        <v>0</v>
      </c>
      <c r="R2824" s="32">
        <f>R2827</f>
        <v>0</v>
      </c>
      <c r="S2824" s="32">
        <f>S2827</f>
        <v>0</v>
      </c>
      <c r="T2824" s="32">
        <f>T2827</f>
        <v>0</v>
      </c>
      <c r="U2824" s="32">
        <v>0</v>
      </c>
      <c r="V2824" s="32">
        <f t="shared" si="7605"/>
        <v>0</v>
      </c>
      <c r="W2824" s="32">
        <f>W2827</f>
        <v>0</v>
      </c>
      <c r="X2824" s="32">
        <f>X2827</f>
        <v>0</v>
      </c>
      <c r="Y2824" s="32">
        <f>Y2827</f>
        <v>0</v>
      </c>
      <c r="Z2824" s="32">
        <f>Z2827</f>
        <v>0</v>
      </c>
      <c r="AA2824" s="32">
        <f>AA2827</f>
        <v>0</v>
      </c>
      <c r="AB2824" s="32">
        <f>AB2827+AB2825</f>
        <v>1162.0780299999999</v>
      </c>
      <c r="AC2824" s="33">
        <f>AC2827+AC2825</f>
        <v>6491.7688500000004</v>
      </c>
      <c r="AD2824" s="33">
        <f>AD2827+AD2825</f>
        <v>6489.3044399999999</v>
      </c>
      <c r="AE2824" s="34">
        <f t="shared" si="7572"/>
        <v>99.962037927459463</v>
      </c>
      <c r="AF2824" s="32">
        <f t="shared" ref="AF2824:AK2824" si="7646">AF2827+AF2825</f>
        <v>13394.901969999999</v>
      </c>
      <c r="AG2824" s="32">
        <f t="shared" si="7646"/>
        <v>0</v>
      </c>
      <c r="AH2824" s="32">
        <f t="shared" si="7646"/>
        <v>0</v>
      </c>
      <c r="AI2824" s="32">
        <f t="shared" si="7646"/>
        <v>0</v>
      </c>
      <c r="AJ2824" s="32">
        <f t="shared" si="7646"/>
        <v>0</v>
      </c>
      <c r="AK2824" s="32">
        <f t="shared" si="7646"/>
        <v>0</v>
      </c>
      <c r="AL2824" s="32">
        <f t="shared" si="7574"/>
        <v>13394.901969999999</v>
      </c>
      <c r="AM2824" s="32">
        <f t="shared" si="7575"/>
        <v>-13394.901969999999</v>
      </c>
    </row>
    <row r="2825" spans="2:40" ht="31.2" x14ac:dyDescent="0.3">
      <c r="B2825" s="30" t="s">
        <v>849</v>
      </c>
      <c r="C2825" s="30" t="s">
        <v>112</v>
      </c>
      <c r="D2825" s="30" t="s">
        <v>114</v>
      </c>
      <c r="E2825" s="15" t="str">
        <f t="shared" si="7604"/>
        <v>0503</v>
      </c>
      <c r="F2825" s="30" t="s">
        <v>812</v>
      </c>
      <c r="G2825" s="30" t="s">
        <v>174</v>
      </c>
      <c r="H2825" s="31" t="s">
        <v>175</v>
      </c>
      <c r="I2825" s="32"/>
      <c r="J2825" s="32"/>
      <c r="K2825" s="32"/>
      <c r="L2825" s="32"/>
      <c r="M2825" s="32"/>
      <c r="N2825" s="32"/>
      <c r="O2825" s="32">
        <f>O2826</f>
        <v>0</v>
      </c>
      <c r="P2825" s="32">
        <f>P2826</f>
        <v>0</v>
      </c>
      <c r="Q2825" s="32">
        <f>Q2826</f>
        <v>0</v>
      </c>
      <c r="R2825" s="32"/>
      <c r="S2825" s="32"/>
      <c r="T2825" s="32"/>
      <c r="U2825" s="32"/>
      <c r="V2825" s="32">
        <f t="shared" si="7605"/>
        <v>0</v>
      </c>
      <c r="W2825" s="32"/>
      <c r="X2825" s="32"/>
      <c r="Y2825" s="32"/>
      <c r="Z2825" s="32"/>
      <c r="AA2825" s="32"/>
      <c r="AB2825" s="32">
        <f>AB2826</f>
        <v>1162.0780299999999</v>
      </c>
      <c r="AC2825" s="33">
        <f>AC2826</f>
        <v>3047.9621000000002</v>
      </c>
      <c r="AD2825" s="33">
        <f>AD2826</f>
        <v>3047.9621000000002</v>
      </c>
      <c r="AE2825" s="34">
        <f t="shared" si="7572"/>
        <v>100</v>
      </c>
      <c r="AF2825" s="32">
        <f t="shared" ref="AF2825:AK2825" si="7647">AF2826</f>
        <v>5930.5726400000003</v>
      </c>
      <c r="AG2825" s="32">
        <f t="shared" si="7647"/>
        <v>0</v>
      </c>
      <c r="AH2825" s="32">
        <f t="shared" si="7647"/>
        <v>0</v>
      </c>
      <c r="AI2825" s="32">
        <f t="shared" si="7647"/>
        <v>0</v>
      </c>
      <c r="AJ2825" s="32">
        <f t="shared" si="7647"/>
        <v>0</v>
      </c>
      <c r="AK2825" s="32">
        <f t="shared" si="7647"/>
        <v>0</v>
      </c>
      <c r="AL2825" s="32">
        <f t="shared" si="7574"/>
        <v>5930.5726400000003</v>
      </c>
      <c r="AM2825" s="32">
        <f t="shared" si="7575"/>
        <v>-5930.5726400000003</v>
      </c>
    </row>
    <row r="2826" spans="2:40" ht="62.4" x14ac:dyDescent="0.3">
      <c r="B2826" s="30" t="s">
        <v>849</v>
      </c>
      <c r="C2826" s="30" t="s">
        <v>112</v>
      </c>
      <c r="D2826" s="30" t="s">
        <v>114</v>
      </c>
      <c r="E2826" s="15" t="str">
        <f t="shared" si="7604"/>
        <v>0503</v>
      </c>
      <c r="F2826" s="30" t="s">
        <v>812</v>
      </c>
      <c r="G2826" s="30" t="s">
        <v>370</v>
      </c>
      <c r="H2826" s="31" t="s">
        <v>371</v>
      </c>
      <c r="I2826" s="32"/>
      <c r="J2826" s="32"/>
      <c r="K2826" s="32"/>
      <c r="L2826" s="32"/>
      <c r="M2826" s="32"/>
      <c r="N2826" s="32"/>
      <c r="O2826" s="32">
        <v>0</v>
      </c>
      <c r="P2826" s="32">
        <v>0</v>
      </c>
      <c r="Q2826" s="32">
        <v>0</v>
      </c>
      <c r="R2826" s="32"/>
      <c r="S2826" s="32"/>
      <c r="T2826" s="32"/>
      <c r="U2826" s="32"/>
      <c r="V2826" s="32">
        <f t="shared" si="7605"/>
        <v>0</v>
      </c>
      <c r="W2826" s="32"/>
      <c r="X2826" s="32"/>
      <c r="Y2826" s="32"/>
      <c r="Z2826" s="32"/>
      <c r="AA2826" s="32"/>
      <c r="AB2826" s="32">
        <v>1162.0780299999999</v>
      </c>
      <c r="AC2826" s="33">
        <v>3047.9621000000002</v>
      </c>
      <c r="AD2826" s="33">
        <v>3047.9621000000002</v>
      </c>
      <c r="AE2826" s="34">
        <f t="shared" si="7572"/>
        <v>100</v>
      </c>
      <c r="AF2826" s="32">
        <v>5930.5726400000003</v>
      </c>
      <c r="AG2826" s="32">
        <v>0</v>
      </c>
      <c r="AH2826" s="32">
        <v>0</v>
      </c>
      <c r="AI2826" s="32">
        <v>0</v>
      </c>
      <c r="AJ2826" s="32">
        <v>0</v>
      </c>
      <c r="AK2826" s="32">
        <v>0</v>
      </c>
      <c r="AL2826" s="32">
        <f t="shared" si="7574"/>
        <v>5930.5726400000003</v>
      </c>
      <c r="AM2826" s="32">
        <f t="shared" si="7575"/>
        <v>-5930.5726400000003</v>
      </c>
    </row>
    <row r="2827" spans="2:40" x14ac:dyDescent="0.3">
      <c r="B2827" s="30" t="s">
        <v>849</v>
      </c>
      <c r="C2827" s="30" t="s">
        <v>112</v>
      </c>
      <c r="D2827" s="30" t="s">
        <v>114</v>
      </c>
      <c r="E2827" s="15" t="str">
        <f t="shared" si="7604"/>
        <v>0503</v>
      </c>
      <c r="F2827" s="30" t="s">
        <v>812</v>
      </c>
      <c r="G2827" s="30" t="s">
        <v>56</v>
      </c>
      <c r="H2827" s="31" t="s">
        <v>57</v>
      </c>
      <c r="I2827" s="32">
        <f t="shared" ref="I2827:T2827" si="7648">I2828</f>
        <v>0</v>
      </c>
      <c r="J2827" s="32">
        <f t="shared" si="7648"/>
        <v>0</v>
      </c>
      <c r="K2827" s="32">
        <f t="shared" si="7648"/>
        <v>0</v>
      </c>
      <c r="L2827" s="32">
        <f t="shared" si="7648"/>
        <v>0</v>
      </c>
      <c r="M2827" s="32">
        <f t="shared" si="7648"/>
        <v>0</v>
      </c>
      <c r="N2827" s="32">
        <f t="shared" si="7648"/>
        <v>0</v>
      </c>
      <c r="O2827" s="32">
        <f t="shared" si="7648"/>
        <v>0</v>
      </c>
      <c r="P2827" s="32">
        <f t="shared" si="7648"/>
        <v>0</v>
      </c>
      <c r="Q2827" s="32">
        <f t="shared" si="7648"/>
        <v>0</v>
      </c>
      <c r="R2827" s="32">
        <f t="shared" si="7648"/>
        <v>0</v>
      </c>
      <c r="S2827" s="32">
        <f t="shared" si="7648"/>
        <v>0</v>
      </c>
      <c r="T2827" s="32">
        <f t="shared" si="7648"/>
        <v>0</v>
      </c>
      <c r="U2827" s="32">
        <v>0</v>
      </c>
      <c r="V2827" s="32">
        <f t="shared" si="7605"/>
        <v>0</v>
      </c>
      <c r="W2827" s="32">
        <f t="shared" ref="W2827:AD2827" si="7649">W2828</f>
        <v>0</v>
      </c>
      <c r="X2827" s="32">
        <f t="shared" si="7649"/>
        <v>0</v>
      </c>
      <c r="Y2827" s="32">
        <f t="shared" si="7649"/>
        <v>0</v>
      </c>
      <c r="Z2827" s="32">
        <f t="shared" si="7649"/>
        <v>0</v>
      </c>
      <c r="AA2827" s="32">
        <f t="shared" si="7649"/>
        <v>0</v>
      </c>
      <c r="AB2827" s="32">
        <f t="shared" si="7649"/>
        <v>0</v>
      </c>
      <c r="AC2827" s="33">
        <f t="shared" si="7649"/>
        <v>3443.8067500000002</v>
      </c>
      <c r="AD2827" s="33">
        <f t="shared" si="7649"/>
        <v>3441.3423400000001</v>
      </c>
      <c r="AE2827" s="34">
        <f t="shared" si="7572"/>
        <v>99.928439364374896</v>
      </c>
      <c r="AF2827" s="32">
        <f t="shared" ref="AF2827:AK2827" si="7650">AF2828</f>
        <v>7464.3293299999996</v>
      </c>
      <c r="AG2827" s="32">
        <f t="shared" si="7650"/>
        <v>0</v>
      </c>
      <c r="AH2827" s="32">
        <f t="shared" si="7650"/>
        <v>0</v>
      </c>
      <c r="AI2827" s="32">
        <f t="shared" si="7650"/>
        <v>0</v>
      </c>
      <c r="AJ2827" s="32">
        <f t="shared" si="7650"/>
        <v>0</v>
      </c>
      <c r="AK2827" s="32">
        <f t="shared" si="7650"/>
        <v>0</v>
      </c>
      <c r="AL2827" s="32">
        <f t="shared" si="7574"/>
        <v>7464.3293299999996</v>
      </c>
      <c r="AM2827" s="32">
        <f t="shared" si="7575"/>
        <v>-7464.3293299999996</v>
      </c>
    </row>
    <row r="2828" spans="2:40" ht="62.4" x14ac:dyDescent="0.3">
      <c r="B2828" s="30" t="s">
        <v>849</v>
      </c>
      <c r="C2828" s="30" t="s">
        <v>112</v>
      </c>
      <c r="D2828" s="30" t="s">
        <v>114</v>
      </c>
      <c r="E2828" s="15" t="str">
        <f t="shared" si="7604"/>
        <v>0503</v>
      </c>
      <c r="F2828" s="30" t="s">
        <v>812</v>
      </c>
      <c r="G2828" s="30" t="s">
        <v>472</v>
      </c>
      <c r="H2828" s="31" t="s">
        <v>473</v>
      </c>
      <c r="I2828" s="32"/>
      <c r="J2828" s="32"/>
      <c r="K2828" s="32"/>
      <c r="L2828" s="32"/>
      <c r="M2828" s="32"/>
      <c r="N2828" s="32"/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2">
        <v>0</v>
      </c>
      <c r="V2828" s="32">
        <f t="shared" si="7605"/>
        <v>0</v>
      </c>
      <c r="W2828" s="32"/>
      <c r="X2828" s="32"/>
      <c r="Y2828" s="32"/>
      <c r="Z2828" s="32"/>
      <c r="AA2828" s="32"/>
      <c r="AB2828" s="32">
        <v>0</v>
      </c>
      <c r="AC2828" s="33">
        <v>3443.8067500000002</v>
      </c>
      <c r="AD2828" s="33">
        <v>3441.3423400000001</v>
      </c>
      <c r="AE2828" s="34">
        <f t="shared" si="7572"/>
        <v>99.928439364374896</v>
      </c>
      <c r="AF2828" s="32">
        <v>7464.3293299999996</v>
      </c>
      <c r="AG2828" s="32">
        <v>0</v>
      </c>
      <c r="AH2828" s="32">
        <v>0</v>
      </c>
      <c r="AI2828" s="32">
        <v>0</v>
      </c>
      <c r="AJ2828" s="32">
        <v>0</v>
      </c>
      <c r="AK2828" s="32">
        <v>0</v>
      </c>
      <c r="AL2828" s="32">
        <f t="shared" si="7574"/>
        <v>7464.3293299999996</v>
      </c>
      <c r="AM2828" s="32">
        <f t="shared" si="7575"/>
        <v>-7464.3293299999996</v>
      </c>
      <c r="AN2828" s="12"/>
    </row>
    <row r="2829" spans="2:40" ht="31.2" x14ac:dyDescent="0.3">
      <c r="B2829" s="30" t="s">
        <v>849</v>
      </c>
      <c r="C2829" s="30" t="s">
        <v>112</v>
      </c>
      <c r="D2829" s="30" t="s">
        <v>114</v>
      </c>
      <c r="E2829" s="15" t="str">
        <f t="shared" si="7604"/>
        <v>0503</v>
      </c>
      <c r="F2829" s="30" t="s">
        <v>762</v>
      </c>
      <c r="G2829" s="30"/>
      <c r="H2829" s="31" t="s">
        <v>763</v>
      </c>
      <c r="I2829" s="32"/>
      <c r="J2829" s="32"/>
      <c r="K2829" s="32"/>
      <c r="L2829" s="32"/>
      <c r="M2829" s="32"/>
      <c r="N2829" s="32"/>
      <c r="O2829" s="32">
        <f t="shared" ref="O2829:O2830" si="7651">O2830</f>
        <v>0</v>
      </c>
      <c r="P2829" s="32">
        <f t="shared" ref="P2829:P2830" si="7652">P2830</f>
        <v>0</v>
      </c>
      <c r="Q2829" s="32"/>
      <c r="R2829" s="32"/>
      <c r="S2829" s="32"/>
      <c r="T2829" s="32"/>
      <c r="U2829" s="32"/>
      <c r="V2829" s="32">
        <f t="shared" si="7605"/>
        <v>0</v>
      </c>
      <c r="W2829" s="32"/>
      <c r="X2829" s="32"/>
      <c r="Y2829" s="32"/>
      <c r="Z2829" s="32"/>
      <c r="AA2829" s="32"/>
      <c r="AB2829" s="32">
        <f t="shared" ref="AB2829:AB2830" si="7653">AB2830</f>
        <v>129.10855000000001</v>
      </c>
      <c r="AC2829" s="33">
        <f t="shared" ref="AC2829:AC2830" si="7654">AC2830</f>
        <v>970.18777</v>
      </c>
      <c r="AD2829" s="33">
        <f t="shared" ref="AD2829:AD2830" si="7655">AD2830</f>
        <v>970.18777</v>
      </c>
      <c r="AE2829" s="34">
        <f t="shared" si="7572"/>
        <v>100</v>
      </c>
      <c r="AF2829" s="32">
        <f t="shared" ref="AF2829:AF2830" si="7656">AF2830</f>
        <v>806.1571100000001</v>
      </c>
      <c r="AG2829" s="32">
        <f t="shared" ref="AG2829:AG2830" si="7657">AG2830</f>
        <v>0</v>
      </c>
      <c r="AH2829" s="32">
        <f t="shared" ref="AH2829:AH2830" si="7658">AH2830</f>
        <v>0</v>
      </c>
      <c r="AI2829" s="32">
        <f t="shared" ref="AI2829:AI2830" si="7659">AI2830</f>
        <v>0</v>
      </c>
      <c r="AJ2829" s="32">
        <f t="shared" ref="AJ2829:AJ2830" si="7660">AJ2830</f>
        <v>0</v>
      </c>
      <c r="AK2829" s="32">
        <f t="shared" ref="AK2829:AK2830" si="7661">AK2830</f>
        <v>0</v>
      </c>
      <c r="AL2829" s="32">
        <f t="shared" si="7574"/>
        <v>806.1571100000001</v>
      </c>
      <c r="AM2829" s="32">
        <f t="shared" si="7575"/>
        <v>-806.1571100000001</v>
      </c>
      <c r="AN2829" s="12"/>
    </row>
    <row r="2830" spans="2:40" ht="46.8" x14ac:dyDescent="0.3">
      <c r="B2830" s="30" t="s">
        <v>849</v>
      </c>
      <c r="C2830" s="30" t="s">
        <v>112</v>
      </c>
      <c r="D2830" s="30" t="s">
        <v>114</v>
      </c>
      <c r="E2830" s="15" t="str">
        <f t="shared" si="7604"/>
        <v>0503</v>
      </c>
      <c r="F2830" s="30" t="s">
        <v>764</v>
      </c>
      <c r="G2830" s="30"/>
      <c r="H2830" s="31" t="s">
        <v>765</v>
      </c>
      <c r="I2830" s="32"/>
      <c r="J2830" s="32"/>
      <c r="K2830" s="32"/>
      <c r="L2830" s="32"/>
      <c r="M2830" s="32"/>
      <c r="N2830" s="32"/>
      <c r="O2830" s="32">
        <f t="shared" si="7651"/>
        <v>0</v>
      </c>
      <c r="P2830" s="32">
        <f t="shared" si="7652"/>
        <v>0</v>
      </c>
      <c r="Q2830" s="32"/>
      <c r="R2830" s="32"/>
      <c r="S2830" s="32"/>
      <c r="T2830" s="32"/>
      <c r="U2830" s="32"/>
      <c r="V2830" s="32">
        <f t="shared" si="7605"/>
        <v>0</v>
      </c>
      <c r="W2830" s="32"/>
      <c r="X2830" s="32"/>
      <c r="Y2830" s="32"/>
      <c r="Z2830" s="32"/>
      <c r="AA2830" s="32"/>
      <c r="AB2830" s="32">
        <f t="shared" si="7653"/>
        <v>129.10855000000001</v>
      </c>
      <c r="AC2830" s="33">
        <f t="shared" si="7654"/>
        <v>970.18777</v>
      </c>
      <c r="AD2830" s="33">
        <f t="shared" si="7655"/>
        <v>970.18777</v>
      </c>
      <c r="AE2830" s="34">
        <f t="shared" si="7572"/>
        <v>100</v>
      </c>
      <c r="AF2830" s="32">
        <f t="shared" si="7656"/>
        <v>806.1571100000001</v>
      </c>
      <c r="AG2830" s="32">
        <f t="shared" si="7657"/>
        <v>0</v>
      </c>
      <c r="AH2830" s="32">
        <f t="shared" si="7658"/>
        <v>0</v>
      </c>
      <c r="AI2830" s="32">
        <f t="shared" si="7659"/>
        <v>0</v>
      </c>
      <c r="AJ2830" s="32">
        <f t="shared" si="7660"/>
        <v>0</v>
      </c>
      <c r="AK2830" s="32">
        <f t="shared" si="7661"/>
        <v>0</v>
      </c>
      <c r="AL2830" s="32">
        <f t="shared" si="7574"/>
        <v>806.1571100000001</v>
      </c>
      <c r="AM2830" s="32">
        <f t="shared" si="7575"/>
        <v>-806.1571100000001</v>
      </c>
      <c r="AN2830" s="12"/>
    </row>
    <row r="2831" spans="2:40" ht="31.2" x14ac:dyDescent="0.3">
      <c r="B2831" s="30" t="s">
        <v>849</v>
      </c>
      <c r="C2831" s="30" t="s">
        <v>112</v>
      </c>
      <c r="D2831" s="30" t="s">
        <v>114</v>
      </c>
      <c r="E2831" s="15" t="str">
        <f t="shared" si="7604"/>
        <v>0503</v>
      </c>
      <c r="F2831" s="30" t="s">
        <v>766</v>
      </c>
      <c r="G2831" s="30"/>
      <c r="H2831" s="31" t="s">
        <v>767</v>
      </c>
      <c r="I2831" s="32"/>
      <c r="J2831" s="32"/>
      <c r="K2831" s="32"/>
      <c r="L2831" s="32"/>
      <c r="M2831" s="32"/>
      <c r="N2831" s="32"/>
      <c r="O2831" s="32">
        <f>O2832+O2834</f>
        <v>0</v>
      </c>
      <c r="P2831" s="32">
        <f>P2832+P2834</f>
        <v>0</v>
      </c>
      <c r="Q2831" s="32"/>
      <c r="R2831" s="32"/>
      <c r="S2831" s="32"/>
      <c r="T2831" s="32"/>
      <c r="U2831" s="32"/>
      <c r="V2831" s="32">
        <f t="shared" si="7605"/>
        <v>0</v>
      </c>
      <c r="W2831" s="32"/>
      <c r="X2831" s="32"/>
      <c r="Y2831" s="32"/>
      <c r="Z2831" s="32"/>
      <c r="AA2831" s="32"/>
      <c r="AB2831" s="32">
        <f>AB2832+AB2834</f>
        <v>129.10855000000001</v>
      </c>
      <c r="AC2831" s="33">
        <f>AC2832+AC2834</f>
        <v>970.18777</v>
      </c>
      <c r="AD2831" s="33">
        <f>AD2832+AD2834</f>
        <v>970.18777</v>
      </c>
      <c r="AE2831" s="34">
        <f t="shared" si="7572"/>
        <v>100</v>
      </c>
      <c r="AF2831" s="32">
        <f t="shared" ref="AF2831:AK2831" si="7662">AF2832+AF2834</f>
        <v>806.1571100000001</v>
      </c>
      <c r="AG2831" s="32">
        <f t="shared" si="7662"/>
        <v>0</v>
      </c>
      <c r="AH2831" s="32">
        <f t="shared" si="7662"/>
        <v>0</v>
      </c>
      <c r="AI2831" s="32">
        <f t="shared" si="7662"/>
        <v>0</v>
      </c>
      <c r="AJ2831" s="32">
        <f t="shared" si="7662"/>
        <v>0</v>
      </c>
      <c r="AK2831" s="32">
        <f t="shared" si="7662"/>
        <v>0</v>
      </c>
      <c r="AL2831" s="32">
        <f t="shared" si="7574"/>
        <v>806.1571100000001</v>
      </c>
      <c r="AM2831" s="32">
        <f t="shared" si="7575"/>
        <v>-806.1571100000001</v>
      </c>
      <c r="AN2831" s="12"/>
    </row>
    <row r="2832" spans="2:40" ht="31.2" x14ac:dyDescent="0.3">
      <c r="B2832" s="30" t="s">
        <v>849</v>
      </c>
      <c r="C2832" s="30" t="s">
        <v>112</v>
      </c>
      <c r="D2832" s="30" t="s">
        <v>114</v>
      </c>
      <c r="E2832" s="15" t="str">
        <f t="shared" si="7604"/>
        <v>0503</v>
      </c>
      <c r="F2832" s="30" t="s">
        <v>766</v>
      </c>
      <c r="G2832" s="30" t="s">
        <v>174</v>
      </c>
      <c r="H2832" s="31" t="s">
        <v>175</v>
      </c>
      <c r="I2832" s="32"/>
      <c r="J2832" s="32"/>
      <c r="K2832" s="32"/>
      <c r="L2832" s="32"/>
      <c r="M2832" s="32"/>
      <c r="N2832" s="32"/>
      <c r="O2832" s="32">
        <f>O2833</f>
        <v>0</v>
      </c>
      <c r="P2832" s="32">
        <f>P2833</f>
        <v>0</v>
      </c>
      <c r="Q2832" s="32"/>
      <c r="R2832" s="32"/>
      <c r="S2832" s="32"/>
      <c r="T2832" s="32"/>
      <c r="U2832" s="32"/>
      <c r="V2832" s="32">
        <f t="shared" si="7605"/>
        <v>0</v>
      </c>
      <c r="W2832" s="32"/>
      <c r="X2832" s="32"/>
      <c r="Y2832" s="32"/>
      <c r="Z2832" s="32"/>
      <c r="AA2832" s="32"/>
      <c r="AB2832" s="32">
        <f>AB2833</f>
        <v>0</v>
      </c>
      <c r="AC2832" s="33">
        <f>AC2833</f>
        <v>333.08587</v>
      </c>
      <c r="AD2832" s="33">
        <f>AD2833</f>
        <v>333.08587</v>
      </c>
      <c r="AE2832" s="34">
        <f t="shared" si="7572"/>
        <v>100</v>
      </c>
      <c r="AF2832" s="32">
        <f t="shared" ref="AF2832:AK2832" si="7663">AF2833</f>
        <v>387.34822000000003</v>
      </c>
      <c r="AG2832" s="32">
        <f t="shared" si="7663"/>
        <v>0</v>
      </c>
      <c r="AH2832" s="32">
        <f t="shared" si="7663"/>
        <v>0</v>
      </c>
      <c r="AI2832" s="32">
        <f t="shared" si="7663"/>
        <v>0</v>
      </c>
      <c r="AJ2832" s="32">
        <f t="shared" si="7663"/>
        <v>0</v>
      </c>
      <c r="AK2832" s="32">
        <f t="shared" si="7663"/>
        <v>0</v>
      </c>
      <c r="AL2832" s="32">
        <f t="shared" si="7574"/>
        <v>387.34822000000003</v>
      </c>
      <c r="AM2832" s="32">
        <f t="shared" si="7575"/>
        <v>-387.34822000000003</v>
      </c>
      <c r="AN2832" s="12"/>
    </row>
    <row r="2833" spans="2:40" ht="62.4" x14ac:dyDescent="0.3">
      <c r="B2833" s="30" t="s">
        <v>849</v>
      </c>
      <c r="C2833" s="30" t="s">
        <v>112</v>
      </c>
      <c r="D2833" s="30" t="s">
        <v>114</v>
      </c>
      <c r="E2833" s="15" t="str">
        <f t="shared" si="7604"/>
        <v>0503</v>
      </c>
      <c r="F2833" s="30" t="s">
        <v>766</v>
      </c>
      <c r="G2833" s="30" t="s">
        <v>370</v>
      </c>
      <c r="H2833" s="31" t="s">
        <v>371</v>
      </c>
      <c r="I2833" s="32"/>
      <c r="J2833" s="32"/>
      <c r="K2833" s="32"/>
      <c r="L2833" s="32"/>
      <c r="M2833" s="32"/>
      <c r="N2833" s="32"/>
      <c r="O2833" s="32">
        <v>0</v>
      </c>
      <c r="P2833" s="32">
        <v>0</v>
      </c>
      <c r="Q2833" s="32"/>
      <c r="R2833" s="32"/>
      <c r="S2833" s="32"/>
      <c r="T2833" s="32"/>
      <c r="U2833" s="32"/>
      <c r="V2833" s="32">
        <f t="shared" si="7605"/>
        <v>0</v>
      </c>
      <c r="W2833" s="32"/>
      <c r="X2833" s="32"/>
      <c r="Y2833" s="32"/>
      <c r="Z2833" s="32"/>
      <c r="AA2833" s="32"/>
      <c r="AB2833" s="32">
        <v>0</v>
      </c>
      <c r="AC2833" s="33">
        <v>333.08587</v>
      </c>
      <c r="AD2833" s="33">
        <v>333.08587</v>
      </c>
      <c r="AE2833" s="34">
        <f t="shared" si="7572"/>
        <v>100</v>
      </c>
      <c r="AF2833" s="32">
        <v>387.34822000000003</v>
      </c>
      <c r="AG2833" s="32">
        <v>0</v>
      </c>
      <c r="AH2833" s="32">
        <v>0</v>
      </c>
      <c r="AI2833" s="32">
        <v>0</v>
      </c>
      <c r="AJ2833" s="32">
        <v>0</v>
      </c>
      <c r="AK2833" s="32">
        <v>0</v>
      </c>
      <c r="AL2833" s="32">
        <f t="shared" si="7574"/>
        <v>387.34822000000003</v>
      </c>
      <c r="AM2833" s="32">
        <f t="shared" si="7575"/>
        <v>-387.34822000000003</v>
      </c>
      <c r="AN2833" s="12"/>
    </row>
    <row r="2834" spans="2:40" x14ac:dyDescent="0.3">
      <c r="B2834" s="30" t="s">
        <v>849</v>
      </c>
      <c r="C2834" s="30" t="s">
        <v>112</v>
      </c>
      <c r="D2834" s="30" t="s">
        <v>114</v>
      </c>
      <c r="E2834" s="15" t="str">
        <f t="shared" si="7604"/>
        <v>0503</v>
      </c>
      <c r="F2834" s="30" t="s">
        <v>766</v>
      </c>
      <c r="G2834" s="30" t="s">
        <v>56</v>
      </c>
      <c r="H2834" s="31" t="s">
        <v>57</v>
      </c>
      <c r="I2834" s="32"/>
      <c r="J2834" s="32"/>
      <c r="K2834" s="32"/>
      <c r="L2834" s="32"/>
      <c r="M2834" s="32"/>
      <c r="N2834" s="32"/>
      <c r="O2834" s="32">
        <f>O2835</f>
        <v>0</v>
      </c>
      <c r="P2834" s="32">
        <f>P2835</f>
        <v>0</v>
      </c>
      <c r="Q2834" s="32"/>
      <c r="R2834" s="32"/>
      <c r="S2834" s="32"/>
      <c r="T2834" s="32"/>
      <c r="U2834" s="32"/>
      <c r="V2834" s="32">
        <f t="shared" si="7605"/>
        <v>0</v>
      </c>
      <c r="W2834" s="32"/>
      <c r="X2834" s="32"/>
      <c r="Y2834" s="32"/>
      <c r="Z2834" s="32"/>
      <c r="AA2834" s="32"/>
      <c r="AB2834" s="32">
        <f>AB2835</f>
        <v>129.10855000000001</v>
      </c>
      <c r="AC2834" s="33">
        <f>AC2835</f>
        <v>637.1019</v>
      </c>
      <c r="AD2834" s="33">
        <f>AD2835</f>
        <v>637.1019</v>
      </c>
      <c r="AE2834" s="34">
        <f t="shared" si="7572"/>
        <v>100</v>
      </c>
      <c r="AF2834" s="32">
        <f t="shared" ref="AF2834:AK2834" si="7664">AF2835</f>
        <v>418.80889000000002</v>
      </c>
      <c r="AG2834" s="32">
        <f t="shared" si="7664"/>
        <v>0</v>
      </c>
      <c r="AH2834" s="32">
        <f t="shared" si="7664"/>
        <v>0</v>
      </c>
      <c r="AI2834" s="32">
        <f t="shared" si="7664"/>
        <v>0</v>
      </c>
      <c r="AJ2834" s="32">
        <f t="shared" si="7664"/>
        <v>0</v>
      </c>
      <c r="AK2834" s="32">
        <f t="shared" si="7664"/>
        <v>0</v>
      </c>
      <c r="AL2834" s="32">
        <f t="shared" si="7574"/>
        <v>418.80889000000002</v>
      </c>
      <c r="AM2834" s="32">
        <f t="shared" si="7575"/>
        <v>-418.80889000000002</v>
      </c>
      <c r="AN2834" s="12"/>
    </row>
    <row r="2835" spans="2:40" ht="62.4" x14ac:dyDescent="0.3">
      <c r="B2835" s="30" t="s">
        <v>849</v>
      </c>
      <c r="C2835" s="30" t="s">
        <v>112</v>
      </c>
      <c r="D2835" s="30" t="s">
        <v>114</v>
      </c>
      <c r="E2835" s="15" t="str">
        <f t="shared" si="7604"/>
        <v>0503</v>
      </c>
      <c r="F2835" s="30" t="s">
        <v>766</v>
      </c>
      <c r="G2835" s="30" t="s">
        <v>472</v>
      </c>
      <c r="H2835" s="31" t="s">
        <v>473</v>
      </c>
      <c r="I2835" s="32"/>
      <c r="J2835" s="32"/>
      <c r="K2835" s="32"/>
      <c r="L2835" s="32"/>
      <c r="M2835" s="32"/>
      <c r="N2835" s="32"/>
      <c r="O2835" s="32">
        <v>0</v>
      </c>
      <c r="P2835" s="32">
        <v>0</v>
      </c>
      <c r="Q2835" s="32"/>
      <c r="R2835" s="32"/>
      <c r="S2835" s="32"/>
      <c r="T2835" s="32"/>
      <c r="U2835" s="32"/>
      <c r="V2835" s="32">
        <f t="shared" si="7605"/>
        <v>0</v>
      </c>
      <c r="W2835" s="32"/>
      <c r="X2835" s="32"/>
      <c r="Y2835" s="32"/>
      <c r="Z2835" s="32"/>
      <c r="AA2835" s="32"/>
      <c r="AB2835" s="32">
        <v>129.10855000000001</v>
      </c>
      <c r="AC2835" s="33">
        <v>637.1019</v>
      </c>
      <c r="AD2835" s="33">
        <v>637.1019</v>
      </c>
      <c r="AE2835" s="34">
        <f t="shared" si="7572"/>
        <v>100</v>
      </c>
      <c r="AF2835" s="32">
        <v>418.80889000000002</v>
      </c>
      <c r="AG2835" s="32">
        <v>0</v>
      </c>
      <c r="AH2835" s="32">
        <v>0</v>
      </c>
      <c r="AI2835" s="32">
        <v>0</v>
      </c>
      <c r="AJ2835" s="32">
        <v>0</v>
      </c>
      <c r="AK2835" s="32">
        <v>0</v>
      </c>
      <c r="AL2835" s="32">
        <f t="shared" si="7574"/>
        <v>418.80889000000002</v>
      </c>
      <c r="AM2835" s="32">
        <f t="shared" si="7575"/>
        <v>-418.80889000000002</v>
      </c>
      <c r="AN2835" s="12"/>
    </row>
    <row r="2836" spans="2:40" ht="31.2" x14ac:dyDescent="0.3">
      <c r="B2836" s="30" t="s">
        <v>849</v>
      </c>
      <c r="C2836" s="30" t="s">
        <v>112</v>
      </c>
      <c r="D2836" s="30" t="s">
        <v>114</v>
      </c>
      <c r="E2836" s="15" t="str">
        <f t="shared" si="7604"/>
        <v>0503</v>
      </c>
      <c r="F2836" s="30" t="s">
        <v>78</v>
      </c>
      <c r="G2836" s="30"/>
      <c r="H2836" s="31" t="s">
        <v>79</v>
      </c>
      <c r="I2836" s="32">
        <f t="shared" ref="I2836:T2836" si="7665">I2837</f>
        <v>0</v>
      </c>
      <c r="J2836" s="32">
        <f t="shared" si="7665"/>
        <v>0</v>
      </c>
      <c r="K2836" s="32">
        <f t="shared" si="7665"/>
        <v>0</v>
      </c>
      <c r="L2836" s="32">
        <f t="shared" si="7665"/>
        <v>0</v>
      </c>
      <c r="M2836" s="32">
        <f t="shared" si="7665"/>
        <v>0</v>
      </c>
      <c r="N2836" s="32">
        <f t="shared" si="7665"/>
        <v>0</v>
      </c>
      <c r="O2836" s="32">
        <f t="shared" si="7665"/>
        <v>0</v>
      </c>
      <c r="P2836" s="32">
        <f t="shared" si="7665"/>
        <v>0</v>
      </c>
      <c r="Q2836" s="32">
        <f t="shared" si="7665"/>
        <v>0</v>
      </c>
      <c r="R2836" s="32">
        <f t="shared" si="7665"/>
        <v>0</v>
      </c>
      <c r="S2836" s="32">
        <f t="shared" si="7665"/>
        <v>0</v>
      </c>
      <c r="T2836" s="32">
        <f t="shared" si="7665"/>
        <v>0</v>
      </c>
      <c r="U2836" s="32">
        <v>44.744</v>
      </c>
      <c r="V2836" s="32">
        <f t="shared" si="7605"/>
        <v>44.744</v>
      </c>
      <c r="W2836" s="32">
        <f t="shared" ref="W2836:AD2836" si="7666">W2837</f>
        <v>44.744</v>
      </c>
      <c r="X2836" s="32">
        <f t="shared" si="7666"/>
        <v>0</v>
      </c>
      <c r="Y2836" s="32">
        <f t="shared" si="7666"/>
        <v>0</v>
      </c>
      <c r="Z2836" s="32">
        <f t="shared" si="7666"/>
        <v>0</v>
      </c>
      <c r="AA2836" s="32">
        <f t="shared" si="7666"/>
        <v>0</v>
      </c>
      <c r="AB2836" s="32">
        <f t="shared" si="7666"/>
        <v>0</v>
      </c>
      <c r="AC2836" s="33">
        <f t="shared" si="7666"/>
        <v>1431.6497899999999</v>
      </c>
      <c r="AD2836" s="33">
        <f t="shared" si="7666"/>
        <v>1431.4964299999999</v>
      </c>
      <c r="AE2836" s="34">
        <f t="shared" si="7572"/>
        <v>99.989287883037363</v>
      </c>
      <c r="AF2836" s="32">
        <f t="shared" ref="AF2836:AK2836" si="7667">AF2837</f>
        <v>1431.6497899999999</v>
      </c>
      <c r="AG2836" s="32">
        <f t="shared" si="7667"/>
        <v>0</v>
      </c>
      <c r="AH2836" s="32">
        <f t="shared" si="7667"/>
        <v>0</v>
      </c>
      <c r="AI2836" s="32">
        <f t="shared" si="7667"/>
        <v>0</v>
      </c>
      <c r="AJ2836" s="32">
        <f t="shared" si="7667"/>
        <v>0</v>
      </c>
      <c r="AK2836" s="32">
        <f t="shared" si="7667"/>
        <v>0</v>
      </c>
      <c r="AL2836" s="32">
        <f t="shared" si="7574"/>
        <v>1431.6497899999999</v>
      </c>
      <c r="AM2836" s="32">
        <f t="shared" si="7575"/>
        <v>-1386.90579</v>
      </c>
    </row>
    <row r="2837" spans="2:40" ht="46.8" x14ac:dyDescent="0.3">
      <c r="B2837" s="30" t="s">
        <v>849</v>
      </c>
      <c r="C2837" s="30" t="s">
        <v>112</v>
      </c>
      <c r="D2837" s="30" t="s">
        <v>114</v>
      </c>
      <c r="E2837" s="15" t="str">
        <f t="shared" si="7604"/>
        <v>0503</v>
      </c>
      <c r="F2837" s="30" t="s">
        <v>378</v>
      </c>
      <c r="G2837" s="30"/>
      <c r="H2837" s="31" t="s">
        <v>379</v>
      </c>
      <c r="I2837" s="32">
        <f t="shared" ref="I2837:N2837" si="7668">I2840</f>
        <v>0</v>
      </c>
      <c r="J2837" s="32">
        <f t="shared" si="7668"/>
        <v>0</v>
      </c>
      <c r="K2837" s="32">
        <f t="shared" si="7668"/>
        <v>0</v>
      </c>
      <c r="L2837" s="32">
        <f t="shared" si="7668"/>
        <v>0</v>
      </c>
      <c r="M2837" s="32">
        <f t="shared" si="7668"/>
        <v>0</v>
      </c>
      <c r="N2837" s="32">
        <f t="shared" si="7668"/>
        <v>0</v>
      </c>
      <c r="O2837" s="32">
        <f>O2840+O2838</f>
        <v>0</v>
      </c>
      <c r="P2837" s="32">
        <f>P2840+P2838</f>
        <v>0</v>
      </c>
      <c r="Q2837" s="32">
        <f>Q2840+Q2838</f>
        <v>0</v>
      </c>
      <c r="R2837" s="32">
        <f>R2840</f>
        <v>0</v>
      </c>
      <c r="S2837" s="32">
        <f>S2840</f>
        <v>0</v>
      </c>
      <c r="T2837" s="32">
        <f>T2840</f>
        <v>0</v>
      </c>
      <c r="U2837" s="32">
        <v>44.744</v>
      </c>
      <c r="V2837" s="32">
        <f t="shared" si="7605"/>
        <v>44.744</v>
      </c>
      <c r="W2837" s="32">
        <f>W2840</f>
        <v>44.744</v>
      </c>
      <c r="X2837" s="32">
        <f>X2840</f>
        <v>0</v>
      </c>
      <c r="Y2837" s="32">
        <f>Y2840</f>
        <v>0</v>
      </c>
      <c r="Z2837" s="32">
        <f>Z2840</f>
        <v>0</v>
      </c>
      <c r="AA2837" s="32">
        <f>AA2840</f>
        <v>0</v>
      </c>
      <c r="AB2837" s="32">
        <f>AB2840+AB2838</f>
        <v>0</v>
      </c>
      <c r="AC2837" s="33">
        <f>AC2840+AC2838</f>
        <v>1431.6497899999999</v>
      </c>
      <c r="AD2837" s="33">
        <f>AD2840+AD2838</f>
        <v>1431.4964299999999</v>
      </c>
      <c r="AE2837" s="34">
        <f t="shared" si="7572"/>
        <v>99.989287883037363</v>
      </c>
      <c r="AF2837" s="32">
        <f t="shared" ref="AF2837:AK2837" si="7669">AF2840+AF2838</f>
        <v>1431.6497899999999</v>
      </c>
      <c r="AG2837" s="32">
        <f t="shared" si="7669"/>
        <v>0</v>
      </c>
      <c r="AH2837" s="32">
        <f t="shared" si="7669"/>
        <v>0</v>
      </c>
      <c r="AI2837" s="32">
        <f t="shared" si="7669"/>
        <v>0</v>
      </c>
      <c r="AJ2837" s="32">
        <f t="shared" si="7669"/>
        <v>0</v>
      </c>
      <c r="AK2837" s="32">
        <f t="shared" si="7669"/>
        <v>0</v>
      </c>
      <c r="AL2837" s="32">
        <f t="shared" si="7574"/>
        <v>1431.6497899999999</v>
      </c>
      <c r="AM2837" s="32">
        <f t="shared" si="7575"/>
        <v>-1386.90579</v>
      </c>
    </row>
    <row r="2838" spans="2:40" ht="31.2" x14ac:dyDescent="0.3">
      <c r="B2838" s="30" t="s">
        <v>849</v>
      </c>
      <c r="C2838" s="30" t="s">
        <v>112</v>
      </c>
      <c r="D2838" s="30" t="s">
        <v>114</v>
      </c>
      <c r="E2838" s="15" t="str">
        <f t="shared" si="7604"/>
        <v>0503</v>
      </c>
      <c r="F2838" s="30" t="s">
        <v>378</v>
      </c>
      <c r="G2838" s="30" t="s">
        <v>174</v>
      </c>
      <c r="H2838" s="31" t="s">
        <v>175</v>
      </c>
      <c r="I2838" s="32"/>
      <c r="J2838" s="32"/>
      <c r="K2838" s="32"/>
      <c r="L2838" s="32"/>
      <c r="M2838" s="32"/>
      <c r="N2838" s="32"/>
      <c r="O2838" s="32">
        <f>O2839</f>
        <v>0</v>
      </c>
      <c r="P2838" s="32">
        <f>P2839</f>
        <v>0</v>
      </c>
      <c r="Q2838" s="32">
        <f>Q2839</f>
        <v>0</v>
      </c>
      <c r="R2838" s="32"/>
      <c r="S2838" s="32"/>
      <c r="T2838" s="32"/>
      <c r="U2838" s="32"/>
      <c r="V2838" s="32">
        <f t="shared" si="7605"/>
        <v>0</v>
      </c>
      <c r="W2838" s="32"/>
      <c r="X2838" s="32"/>
      <c r="Y2838" s="32"/>
      <c r="Z2838" s="32"/>
      <c r="AA2838" s="32"/>
      <c r="AB2838" s="32">
        <f>AB2839</f>
        <v>0</v>
      </c>
      <c r="AC2838" s="33">
        <f>AC2839</f>
        <v>260.26280000000003</v>
      </c>
      <c r="AD2838" s="33">
        <f>AD2839</f>
        <v>260.26280000000003</v>
      </c>
      <c r="AE2838" s="34">
        <f t="shared" si="7572"/>
        <v>100</v>
      </c>
      <c r="AF2838" s="32">
        <f t="shared" ref="AF2838:AK2838" si="7670">AF2839</f>
        <v>260.26280000000003</v>
      </c>
      <c r="AG2838" s="32">
        <f t="shared" si="7670"/>
        <v>0</v>
      </c>
      <c r="AH2838" s="32">
        <f t="shared" si="7670"/>
        <v>0</v>
      </c>
      <c r="AI2838" s="32">
        <f t="shared" si="7670"/>
        <v>0</v>
      </c>
      <c r="AJ2838" s="32">
        <f t="shared" si="7670"/>
        <v>0</v>
      </c>
      <c r="AK2838" s="32">
        <f t="shared" si="7670"/>
        <v>0</v>
      </c>
      <c r="AL2838" s="32">
        <f t="shared" si="7574"/>
        <v>260.26280000000003</v>
      </c>
      <c r="AM2838" s="32">
        <f t="shared" si="7575"/>
        <v>-260.26280000000003</v>
      </c>
    </row>
    <row r="2839" spans="2:40" ht="62.4" x14ac:dyDescent="0.3">
      <c r="B2839" s="30" t="s">
        <v>849</v>
      </c>
      <c r="C2839" s="30" t="s">
        <v>112</v>
      </c>
      <c r="D2839" s="30" t="s">
        <v>114</v>
      </c>
      <c r="E2839" s="15" t="str">
        <f t="shared" si="7604"/>
        <v>0503</v>
      </c>
      <c r="F2839" s="30" t="s">
        <v>378</v>
      </c>
      <c r="G2839" s="30" t="s">
        <v>370</v>
      </c>
      <c r="H2839" s="31" t="s">
        <v>371</v>
      </c>
      <c r="I2839" s="32"/>
      <c r="J2839" s="32"/>
      <c r="K2839" s="32"/>
      <c r="L2839" s="32"/>
      <c r="M2839" s="32"/>
      <c r="N2839" s="32"/>
      <c r="O2839" s="32">
        <v>0</v>
      </c>
      <c r="P2839" s="32">
        <v>0</v>
      </c>
      <c r="Q2839" s="32">
        <v>0</v>
      </c>
      <c r="R2839" s="32"/>
      <c r="S2839" s="32"/>
      <c r="T2839" s="32"/>
      <c r="U2839" s="32"/>
      <c r="V2839" s="32">
        <f t="shared" si="7605"/>
        <v>0</v>
      </c>
      <c r="W2839" s="32"/>
      <c r="X2839" s="32"/>
      <c r="Y2839" s="32"/>
      <c r="Z2839" s="32"/>
      <c r="AA2839" s="32"/>
      <c r="AB2839" s="32">
        <v>0</v>
      </c>
      <c r="AC2839" s="33">
        <v>260.26280000000003</v>
      </c>
      <c r="AD2839" s="33">
        <v>260.26280000000003</v>
      </c>
      <c r="AE2839" s="34">
        <f t="shared" si="7572"/>
        <v>100</v>
      </c>
      <c r="AF2839" s="32">
        <v>260.26280000000003</v>
      </c>
      <c r="AG2839" s="32">
        <v>0</v>
      </c>
      <c r="AH2839" s="32">
        <v>0</v>
      </c>
      <c r="AI2839" s="32">
        <v>0</v>
      </c>
      <c r="AJ2839" s="32">
        <v>0</v>
      </c>
      <c r="AK2839" s="32">
        <v>0</v>
      </c>
      <c r="AL2839" s="32">
        <f t="shared" si="7574"/>
        <v>260.26280000000003</v>
      </c>
      <c r="AM2839" s="32">
        <f t="shared" si="7575"/>
        <v>-260.26280000000003</v>
      </c>
    </row>
    <row r="2840" spans="2:40" x14ac:dyDescent="0.3">
      <c r="B2840" s="30" t="s">
        <v>849</v>
      </c>
      <c r="C2840" s="30" t="s">
        <v>112</v>
      </c>
      <c r="D2840" s="30" t="s">
        <v>114</v>
      </c>
      <c r="E2840" s="15" t="str">
        <f t="shared" si="7604"/>
        <v>0503</v>
      </c>
      <c r="F2840" s="30" t="s">
        <v>378</v>
      </c>
      <c r="G2840" s="30" t="s">
        <v>56</v>
      </c>
      <c r="H2840" s="31" t="s">
        <v>57</v>
      </c>
      <c r="I2840" s="32">
        <f t="shared" ref="I2840:T2840" si="7671">I2841</f>
        <v>0</v>
      </c>
      <c r="J2840" s="32">
        <f t="shared" si="7671"/>
        <v>0</v>
      </c>
      <c r="K2840" s="32">
        <f t="shared" si="7671"/>
        <v>0</v>
      </c>
      <c r="L2840" s="32">
        <f t="shared" si="7671"/>
        <v>0</v>
      </c>
      <c r="M2840" s="32">
        <f t="shared" si="7671"/>
        <v>0</v>
      </c>
      <c r="N2840" s="32">
        <f t="shared" si="7671"/>
        <v>0</v>
      </c>
      <c r="O2840" s="32">
        <f t="shared" si="7671"/>
        <v>0</v>
      </c>
      <c r="P2840" s="32">
        <f t="shared" si="7671"/>
        <v>0</v>
      </c>
      <c r="Q2840" s="32">
        <f t="shared" si="7671"/>
        <v>0</v>
      </c>
      <c r="R2840" s="32">
        <f t="shared" si="7671"/>
        <v>0</v>
      </c>
      <c r="S2840" s="32">
        <f t="shared" si="7671"/>
        <v>0</v>
      </c>
      <c r="T2840" s="32">
        <f t="shared" si="7671"/>
        <v>0</v>
      </c>
      <c r="U2840" s="32">
        <v>44.744</v>
      </c>
      <c r="V2840" s="32">
        <f t="shared" si="7605"/>
        <v>44.744</v>
      </c>
      <c r="W2840" s="32">
        <f t="shared" ref="W2840:AD2840" si="7672">W2841</f>
        <v>44.744</v>
      </c>
      <c r="X2840" s="32">
        <f t="shared" si="7672"/>
        <v>0</v>
      </c>
      <c r="Y2840" s="32">
        <f t="shared" si="7672"/>
        <v>0</v>
      </c>
      <c r="Z2840" s="32">
        <f t="shared" si="7672"/>
        <v>0</v>
      </c>
      <c r="AA2840" s="32">
        <f t="shared" si="7672"/>
        <v>0</v>
      </c>
      <c r="AB2840" s="32">
        <f t="shared" si="7672"/>
        <v>0</v>
      </c>
      <c r="AC2840" s="33">
        <f t="shared" si="7672"/>
        <v>1171.38699</v>
      </c>
      <c r="AD2840" s="33">
        <f t="shared" si="7672"/>
        <v>1171.2336299999999</v>
      </c>
      <c r="AE2840" s="34">
        <f t="shared" si="7572"/>
        <v>99.986907827958717</v>
      </c>
      <c r="AF2840" s="32">
        <f t="shared" ref="AF2840:AK2840" si="7673">AF2841</f>
        <v>1171.38699</v>
      </c>
      <c r="AG2840" s="32">
        <f t="shared" si="7673"/>
        <v>0</v>
      </c>
      <c r="AH2840" s="32">
        <f t="shared" si="7673"/>
        <v>0</v>
      </c>
      <c r="AI2840" s="32">
        <f t="shared" si="7673"/>
        <v>0</v>
      </c>
      <c r="AJ2840" s="32">
        <f t="shared" si="7673"/>
        <v>0</v>
      </c>
      <c r="AK2840" s="32">
        <f t="shared" si="7673"/>
        <v>0</v>
      </c>
      <c r="AL2840" s="32">
        <f t="shared" si="7574"/>
        <v>1171.38699</v>
      </c>
      <c r="AM2840" s="32">
        <f t="shared" si="7575"/>
        <v>-1126.6429900000001</v>
      </c>
    </row>
    <row r="2841" spans="2:40" ht="62.4" x14ac:dyDescent="0.3">
      <c r="B2841" s="30" t="s">
        <v>849</v>
      </c>
      <c r="C2841" s="30" t="s">
        <v>112</v>
      </c>
      <c r="D2841" s="30" t="s">
        <v>114</v>
      </c>
      <c r="E2841" s="15" t="str">
        <f t="shared" si="7604"/>
        <v>0503</v>
      </c>
      <c r="F2841" s="30" t="s">
        <v>378</v>
      </c>
      <c r="G2841" s="30" t="s">
        <v>472</v>
      </c>
      <c r="H2841" s="31" t="s">
        <v>473</v>
      </c>
      <c r="I2841" s="32"/>
      <c r="J2841" s="32"/>
      <c r="K2841" s="32"/>
      <c r="L2841" s="32"/>
      <c r="M2841" s="32"/>
      <c r="N2841" s="32"/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2">
        <v>44.744</v>
      </c>
      <c r="V2841" s="32">
        <f t="shared" si="7605"/>
        <v>44.744</v>
      </c>
      <c r="W2841" s="32">
        <v>44.744</v>
      </c>
      <c r="X2841" s="32"/>
      <c r="Y2841" s="32"/>
      <c r="Z2841" s="32"/>
      <c r="AA2841" s="32"/>
      <c r="AB2841" s="32">
        <v>0</v>
      </c>
      <c r="AC2841" s="33">
        <v>1171.38699</v>
      </c>
      <c r="AD2841" s="33">
        <v>1171.2336299999999</v>
      </c>
      <c r="AE2841" s="34">
        <f t="shared" si="7572"/>
        <v>99.986907827958717</v>
      </c>
      <c r="AF2841" s="32">
        <v>1171.38699</v>
      </c>
      <c r="AG2841" s="32">
        <v>0</v>
      </c>
      <c r="AH2841" s="32">
        <v>0</v>
      </c>
      <c r="AI2841" s="32">
        <v>0</v>
      </c>
      <c r="AJ2841" s="32">
        <v>0</v>
      </c>
      <c r="AK2841" s="32">
        <v>0</v>
      </c>
      <c r="AL2841" s="32">
        <f t="shared" si="7574"/>
        <v>1171.38699</v>
      </c>
      <c r="AM2841" s="32">
        <f t="shared" si="7575"/>
        <v>-1126.6429900000001</v>
      </c>
    </row>
    <row r="2842" spans="2:40" s="22" customFormat="1" ht="31.2" hidden="1" customHeight="1" x14ac:dyDescent="0.3">
      <c r="B2842" s="23" t="s">
        <v>849</v>
      </c>
      <c r="C2842" s="23" t="s">
        <v>112</v>
      </c>
      <c r="D2842" s="23" t="s">
        <v>112</v>
      </c>
      <c r="E2842" s="24" t="str">
        <f t="shared" si="7604"/>
        <v>0505</v>
      </c>
      <c r="F2842" s="23"/>
      <c r="G2842" s="23"/>
      <c r="H2842" s="25" t="s">
        <v>124</v>
      </c>
      <c r="I2842" s="26">
        <f t="shared" ref="I2842:I2845" si="7674">I2843</f>
        <v>0</v>
      </c>
      <c r="J2842" s="26">
        <f t="shared" ref="J2842:J2845" si="7675">J2843</f>
        <v>0</v>
      </c>
      <c r="K2842" s="26">
        <f t="shared" ref="K2842:K2845" si="7676">K2843</f>
        <v>0</v>
      </c>
      <c r="L2842" s="26">
        <f t="shared" ref="L2842:L2845" si="7677">L2843</f>
        <v>0</v>
      </c>
      <c r="M2842" s="26">
        <f t="shared" ref="M2842:M2845" si="7678">M2843</f>
        <v>0</v>
      </c>
      <c r="N2842" s="26">
        <f t="shared" ref="N2842:N2845" si="7679">N2843</f>
        <v>0</v>
      </c>
      <c r="O2842" s="26">
        <f t="shared" ref="O2842:U2842" si="7680">O2843+O2853</f>
        <v>0</v>
      </c>
      <c r="P2842" s="26">
        <f t="shared" si="7680"/>
        <v>0</v>
      </c>
      <c r="Q2842" s="26">
        <f t="shared" si="7680"/>
        <v>0</v>
      </c>
      <c r="R2842" s="26">
        <f t="shared" si="7680"/>
        <v>0</v>
      </c>
      <c r="S2842" s="26">
        <f t="shared" si="7680"/>
        <v>0</v>
      </c>
      <c r="T2842" s="26">
        <f t="shared" si="7680"/>
        <v>0</v>
      </c>
      <c r="U2842" s="26">
        <f t="shared" si="7680"/>
        <v>0</v>
      </c>
      <c r="V2842" s="26">
        <f t="shared" si="7605"/>
        <v>0</v>
      </c>
      <c r="W2842" s="26">
        <f t="shared" ref="W2842:AD2842" si="7681">W2843+W2853</f>
        <v>1200</v>
      </c>
      <c r="X2842" s="26">
        <f t="shared" si="7681"/>
        <v>0</v>
      </c>
      <c r="Y2842" s="26">
        <f t="shared" si="7681"/>
        <v>0</v>
      </c>
      <c r="Z2842" s="26">
        <f t="shared" si="7681"/>
        <v>805.8</v>
      </c>
      <c r="AA2842" s="26">
        <f t="shared" si="7681"/>
        <v>0</v>
      </c>
      <c r="AB2842" s="32">
        <f t="shared" si="7681"/>
        <v>0</v>
      </c>
      <c r="AC2842" s="27">
        <f t="shared" si="7681"/>
        <v>0</v>
      </c>
      <c r="AD2842" s="33">
        <f t="shared" si="7681"/>
        <v>0</v>
      </c>
      <c r="AE2842" s="28" t="e">
        <f t="shared" si="7572"/>
        <v>#DIV/0!</v>
      </c>
      <c r="AF2842" s="42">
        <f t="shared" ref="AF2842:AK2842" si="7682">AF2843+AF2853</f>
        <v>0</v>
      </c>
      <c r="AG2842" s="42">
        <f t="shared" si="7682"/>
        <v>0</v>
      </c>
      <c r="AH2842" s="43">
        <f t="shared" si="7682"/>
        <v>0</v>
      </c>
      <c r="AI2842" s="43">
        <f t="shared" si="7682"/>
        <v>0</v>
      </c>
      <c r="AJ2842" s="43">
        <f t="shared" si="7682"/>
        <v>0</v>
      </c>
      <c r="AK2842" s="43">
        <f t="shared" si="7682"/>
        <v>0</v>
      </c>
      <c r="AL2842" s="43">
        <f t="shared" si="7574"/>
        <v>0</v>
      </c>
      <c r="AM2842" s="43">
        <f t="shared" si="7575"/>
        <v>0</v>
      </c>
      <c r="AN2842" s="37" t="s">
        <v>35</v>
      </c>
    </row>
    <row r="2843" spans="2:40" ht="31.2" hidden="1" customHeight="1" x14ac:dyDescent="0.3">
      <c r="B2843" s="30" t="s">
        <v>849</v>
      </c>
      <c r="C2843" s="30" t="s">
        <v>112</v>
      </c>
      <c r="D2843" s="30" t="s">
        <v>112</v>
      </c>
      <c r="E2843" s="15" t="str">
        <f t="shared" si="7604"/>
        <v>0505</v>
      </c>
      <c r="F2843" s="30" t="s">
        <v>712</v>
      </c>
      <c r="G2843" s="30"/>
      <c r="H2843" s="31" t="s">
        <v>713</v>
      </c>
      <c r="I2843" s="32">
        <f t="shared" si="7674"/>
        <v>0</v>
      </c>
      <c r="J2843" s="32">
        <f t="shared" si="7675"/>
        <v>0</v>
      </c>
      <c r="K2843" s="32">
        <f t="shared" si="7676"/>
        <v>0</v>
      </c>
      <c r="L2843" s="32">
        <f t="shared" si="7677"/>
        <v>0</v>
      </c>
      <c r="M2843" s="32">
        <f t="shared" si="7678"/>
        <v>0</v>
      </c>
      <c r="N2843" s="32">
        <f t="shared" si="7679"/>
        <v>0</v>
      </c>
      <c r="O2843" s="32">
        <f t="shared" ref="O2843:O2845" si="7683">O2844</f>
        <v>0</v>
      </c>
      <c r="P2843" s="32">
        <f t="shared" ref="P2843:P2845" si="7684">P2844</f>
        <v>0</v>
      </c>
      <c r="Q2843" s="32">
        <f t="shared" ref="Q2843:Q2845" si="7685">Q2844</f>
        <v>0</v>
      </c>
      <c r="R2843" s="32">
        <f t="shared" ref="R2843:R2845" si="7686">R2844</f>
        <v>0</v>
      </c>
      <c r="S2843" s="32">
        <f t="shared" ref="S2843:S2845" si="7687">S2844</f>
        <v>0</v>
      </c>
      <c r="T2843" s="32">
        <f t="shared" ref="T2843:T2845" si="7688">T2844</f>
        <v>0</v>
      </c>
      <c r="U2843" s="32">
        <v>0</v>
      </c>
      <c r="V2843" s="32">
        <f t="shared" si="7605"/>
        <v>0</v>
      </c>
      <c r="W2843" s="32">
        <f t="shared" ref="W2843:W2845" si="7689">W2844</f>
        <v>0</v>
      </c>
      <c r="X2843" s="32">
        <f t="shared" ref="X2843:X2845" si="7690">X2844</f>
        <v>0</v>
      </c>
      <c r="Y2843" s="32">
        <f t="shared" ref="Y2843:Y2845" si="7691">Y2844</f>
        <v>0</v>
      </c>
      <c r="Z2843" s="32">
        <f t="shared" ref="Z2843:Z2845" si="7692">Z2844</f>
        <v>0</v>
      </c>
      <c r="AA2843" s="32">
        <f t="shared" ref="AA2843:AA2845" si="7693">AA2844</f>
        <v>0</v>
      </c>
      <c r="AB2843" s="32">
        <f t="shared" ref="AB2843:AB2845" si="7694">AB2844</f>
        <v>0</v>
      </c>
      <c r="AC2843" s="33">
        <f t="shared" ref="AC2843:AC2845" si="7695">AC2844</f>
        <v>0</v>
      </c>
      <c r="AD2843" s="33">
        <f t="shared" ref="AD2843:AD2845" si="7696">AD2844</f>
        <v>0</v>
      </c>
      <c r="AE2843" s="34" t="e">
        <f t="shared" si="7572"/>
        <v>#DIV/0!</v>
      </c>
      <c r="AF2843" s="35">
        <f t="shared" ref="AF2843:AF2845" si="7697">AF2844</f>
        <v>0</v>
      </c>
      <c r="AG2843" s="35">
        <f t="shared" ref="AG2843:AG2845" si="7698">AG2844</f>
        <v>0</v>
      </c>
      <c r="AH2843" s="36">
        <f t="shared" ref="AH2843:AH2845" si="7699">AH2844</f>
        <v>0</v>
      </c>
      <c r="AI2843" s="36">
        <f t="shared" ref="AI2843:AI2845" si="7700">AI2844</f>
        <v>0</v>
      </c>
      <c r="AJ2843" s="36">
        <f t="shared" ref="AJ2843:AJ2845" si="7701">AJ2844</f>
        <v>0</v>
      </c>
      <c r="AK2843" s="36">
        <f t="shared" ref="AK2843:AK2845" si="7702">AK2844</f>
        <v>0</v>
      </c>
      <c r="AL2843" s="36">
        <f t="shared" si="7574"/>
        <v>0</v>
      </c>
      <c r="AM2843" s="36">
        <f t="shared" si="7575"/>
        <v>0</v>
      </c>
      <c r="AN2843" s="37" t="s">
        <v>35</v>
      </c>
    </row>
    <row r="2844" spans="2:40" ht="31.2" hidden="1" customHeight="1" x14ac:dyDescent="0.3">
      <c r="B2844" s="30" t="s">
        <v>849</v>
      </c>
      <c r="C2844" s="30" t="s">
        <v>112</v>
      </c>
      <c r="D2844" s="30" t="s">
        <v>112</v>
      </c>
      <c r="E2844" s="15" t="str">
        <f t="shared" si="7604"/>
        <v>0505</v>
      </c>
      <c r="F2844" s="30" t="s">
        <v>813</v>
      </c>
      <c r="G2844" s="30"/>
      <c r="H2844" s="31" t="s">
        <v>814</v>
      </c>
      <c r="I2844" s="32">
        <f t="shared" si="7674"/>
        <v>0</v>
      </c>
      <c r="J2844" s="32">
        <f t="shared" si="7675"/>
        <v>0</v>
      </c>
      <c r="K2844" s="32">
        <f t="shared" si="7676"/>
        <v>0</v>
      </c>
      <c r="L2844" s="32">
        <f t="shared" si="7677"/>
        <v>0</v>
      </c>
      <c r="M2844" s="32">
        <f t="shared" si="7678"/>
        <v>0</v>
      </c>
      <c r="N2844" s="32">
        <f t="shared" si="7679"/>
        <v>0</v>
      </c>
      <c r="O2844" s="32">
        <f t="shared" si="7683"/>
        <v>0</v>
      </c>
      <c r="P2844" s="32">
        <f t="shared" si="7684"/>
        <v>0</v>
      </c>
      <c r="Q2844" s="32">
        <f t="shared" si="7685"/>
        <v>0</v>
      </c>
      <c r="R2844" s="32">
        <f t="shared" si="7686"/>
        <v>0</v>
      </c>
      <c r="S2844" s="32">
        <f t="shared" si="7687"/>
        <v>0</v>
      </c>
      <c r="T2844" s="32">
        <f t="shared" si="7688"/>
        <v>0</v>
      </c>
      <c r="U2844" s="32">
        <v>0</v>
      </c>
      <c r="V2844" s="32">
        <f t="shared" si="7605"/>
        <v>0</v>
      </c>
      <c r="W2844" s="32">
        <f t="shared" si="7689"/>
        <v>0</v>
      </c>
      <c r="X2844" s="32">
        <f t="shared" si="7690"/>
        <v>0</v>
      </c>
      <c r="Y2844" s="32">
        <f t="shared" si="7691"/>
        <v>0</v>
      </c>
      <c r="Z2844" s="32">
        <f t="shared" si="7692"/>
        <v>0</v>
      </c>
      <c r="AA2844" s="32">
        <f t="shared" si="7693"/>
        <v>0</v>
      </c>
      <c r="AB2844" s="32">
        <f t="shared" si="7694"/>
        <v>0</v>
      </c>
      <c r="AC2844" s="33">
        <f t="shared" si="7695"/>
        <v>0</v>
      </c>
      <c r="AD2844" s="33">
        <f t="shared" si="7696"/>
        <v>0</v>
      </c>
      <c r="AE2844" s="34" t="e">
        <f t="shared" si="7572"/>
        <v>#DIV/0!</v>
      </c>
      <c r="AF2844" s="35">
        <f t="shared" si="7697"/>
        <v>0</v>
      </c>
      <c r="AG2844" s="35">
        <f t="shared" si="7698"/>
        <v>0</v>
      </c>
      <c r="AH2844" s="36">
        <f t="shared" si="7699"/>
        <v>0</v>
      </c>
      <c r="AI2844" s="36">
        <f t="shared" si="7700"/>
        <v>0</v>
      </c>
      <c r="AJ2844" s="36">
        <f t="shared" si="7701"/>
        <v>0</v>
      </c>
      <c r="AK2844" s="36">
        <f t="shared" si="7702"/>
        <v>0</v>
      </c>
      <c r="AL2844" s="36">
        <f t="shared" si="7574"/>
        <v>0</v>
      </c>
      <c r="AM2844" s="36">
        <f t="shared" si="7575"/>
        <v>0</v>
      </c>
      <c r="AN2844" s="37" t="s">
        <v>35</v>
      </c>
    </row>
    <row r="2845" spans="2:40" ht="31.2" hidden="1" customHeight="1" x14ac:dyDescent="0.3">
      <c r="B2845" s="30" t="s">
        <v>849</v>
      </c>
      <c r="C2845" s="30" t="s">
        <v>112</v>
      </c>
      <c r="D2845" s="30" t="s">
        <v>112</v>
      </c>
      <c r="E2845" s="15" t="str">
        <f t="shared" si="7604"/>
        <v>0505</v>
      </c>
      <c r="F2845" s="30" t="s">
        <v>815</v>
      </c>
      <c r="G2845" s="30"/>
      <c r="H2845" s="31" t="s">
        <v>816</v>
      </c>
      <c r="I2845" s="32">
        <f t="shared" si="7674"/>
        <v>0</v>
      </c>
      <c r="J2845" s="32">
        <f t="shared" si="7675"/>
        <v>0</v>
      </c>
      <c r="K2845" s="32">
        <f t="shared" si="7676"/>
        <v>0</v>
      </c>
      <c r="L2845" s="32">
        <f t="shared" si="7677"/>
        <v>0</v>
      </c>
      <c r="M2845" s="32">
        <f t="shared" si="7678"/>
        <v>0</v>
      </c>
      <c r="N2845" s="32">
        <f t="shared" si="7679"/>
        <v>0</v>
      </c>
      <c r="O2845" s="32">
        <f t="shared" si="7683"/>
        <v>0</v>
      </c>
      <c r="P2845" s="32">
        <f t="shared" si="7684"/>
        <v>0</v>
      </c>
      <c r="Q2845" s="32">
        <f t="shared" si="7685"/>
        <v>0</v>
      </c>
      <c r="R2845" s="32">
        <f t="shared" si="7686"/>
        <v>0</v>
      </c>
      <c r="S2845" s="32">
        <f t="shared" si="7687"/>
        <v>0</v>
      </c>
      <c r="T2845" s="32">
        <f t="shared" si="7688"/>
        <v>0</v>
      </c>
      <c r="U2845" s="32">
        <v>0</v>
      </c>
      <c r="V2845" s="32">
        <f t="shared" si="7605"/>
        <v>0</v>
      </c>
      <c r="W2845" s="32">
        <f t="shared" si="7689"/>
        <v>0</v>
      </c>
      <c r="X2845" s="32">
        <f t="shared" si="7690"/>
        <v>0</v>
      </c>
      <c r="Y2845" s="32">
        <f t="shared" si="7691"/>
        <v>0</v>
      </c>
      <c r="Z2845" s="32">
        <f t="shared" si="7692"/>
        <v>0</v>
      </c>
      <c r="AA2845" s="32">
        <f t="shared" si="7693"/>
        <v>0</v>
      </c>
      <c r="AB2845" s="32">
        <f t="shared" si="7694"/>
        <v>0</v>
      </c>
      <c r="AC2845" s="33">
        <f t="shared" si="7695"/>
        <v>0</v>
      </c>
      <c r="AD2845" s="33">
        <f t="shared" si="7696"/>
        <v>0</v>
      </c>
      <c r="AE2845" s="34" t="e">
        <f t="shared" si="7572"/>
        <v>#DIV/0!</v>
      </c>
      <c r="AF2845" s="35">
        <f t="shared" si="7697"/>
        <v>0</v>
      </c>
      <c r="AG2845" s="35">
        <f t="shared" si="7698"/>
        <v>0</v>
      </c>
      <c r="AH2845" s="36">
        <f t="shared" si="7699"/>
        <v>0</v>
      </c>
      <c r="AI2845" s="36">
        <f t="shared" si="7700"/>
        <v>0</v>
      </c>
      <c r="AJ2845" s="36">
        <f t="shared" si="7701"/>
        <v>0</v>
      </c>
      <c r="AK2845" s="36">
        <f t="shared" si="7702"/>
        <v>0</v>
      </c>
      <c r="AL2845" s="36">
        <f t="shared" si="7574"/>
        <v>0</v>
      </c>
      <c r="AM2845" s="36">
        <f t="shared" si="7575"/>
        <v>0</v>
      </c>
      <c r="AN2845" s="37" t="s">
        <v>35</v>
      </c>
    </row>
    <row r="2846" spans="2:40" ht="31.2" hidden="1" customHeight="1" x14ac:dyDescent="0.3">
      <c r="B2846" s="30" t="s">
        <v>849</v>
      </c>
      <c r="C2846" s="30" t="s">
        <v>112</v>
      </c>
      <c r="D2846" s="30" t="s">
        <v>112</v>
      </c>
      <c r="E2846" s="15" t="str">
        <f t="shared" si="7604"/>
        <v>0505</v>
      </c>
      <c r="F2846" s="30" t="s">
        <v>817</v>
      </c>
      <c r="G2846" s="30"/>
      <c r="H2846" s="31" t="s">
        <v>67</v>
      </c>
      <c r="I2846" s="32">
        <f t="shared" ref="I2846:T2846" si="7703">I2847+I2849+I2851</f>
        <v>0</v>
      </c>
      <c r="J2846" s="32">
        <f t="shared" si="7703"/>
        <v>0</v>
      </c>
      <c r="K2846" s="32">
        <f t="shared" si="7703"/>
        <v>0</v>
      </c>
      <c r="L2846" s="32">
        <f t="shared" si="7703"/>
        <v>0</v>
      </c>
      <c r="M2846" s="32">
        <f t="shared" si="7703"/>
        <v>0</v>
      </c>
      <c r="N2846" s="32">
        <f t="shared" si="7703"/>
        <v>0</v>
      </c>
      <c r="O2846" s="32">
        <f t="shared" si="7703"/>
        <v>0</v>
      </c>
      <c r="P2846" s="32">
        <f t="shared" si="7703"/>
        <v>0</v>
      </c>
      <c r="Q2846" s="32">
        <f t="shared" si="7703"/>
        <v>0</v>
      </c>
      <c r="R2846" s="32">
        <f t="shared" si="7703"/>
        <v>0</v>
      </c>
      <c r="S2846" s="32">
        <f t="shared" si="7703"/>
        <v>0</v>
      </c>
      <c r="T2846" s="32">
        <f t="shared" si="7703"/>
        <v>0</v>
      </c>
      <c r="U2846" s="32">
        <v>0</v>
      </c>
      <c r="V2846" s="32">
        <f t="shared" si="7605"/>
        <v>0</v>
      </c>
      <c r="W2846" s="32">
        <f t="shared" ref="W2846:AD2846" si="7704">W2847+W2849+W2851</f>
        <v>0</v>
      </c>
      <c r="X2846" s="32">
        <f t="shared" si="7704"/>
        <v>0</v>
      </c>
      <c r="Y2846" s="32">
        <f t="shared" si="7704"/>
        <v>0</v>
      </c>
      <c r="Z2846" s="32">
        <f t="shared" si="7704"/>
        <v>0</v>
      </c>
      <c r="AA2846" s="32">
        <f t="shared" si="7704"/>
        <v>0</v>
      </c>
      <c r="AB2846" s="32">
        <f t="shared" si="7704"/>
        <v>0</v>
      </c>
      <c r="AC2846" s="33">
        <f t="shared" si="7704"/>
        <v>0</v>
      </c>
      <c r="AD2846" s="33">
        <f t="shared" si="7704"/>
        <v>0</v>
      </c>
      <c r="AE2846" s="34" t="e">
        <f t="shared" si="7572"/>
        <v>#DIV/0!</v>
      </c>
      <c r="AF2846" s="35">
        <f t="shared" ref="AF2846:AK2846" si="7705">AF2847+AF2849+AF2851</f>
        <v>0</v>
      </c>
      <c r="AG2846" s="35">
        <f t="shared" si="7705"/>
        <v>0</v>
      </c>
      <c r="AH2846" s="36">
        <f t="shared" si="7705"/>
        <v>0</v>
      </c>
      <c r="AI2846" s="36">
        <f t="shared" si="7705"/>
        <v>0</v>
      </c>
      <c r="AJ2846" s="36">
        <f t="shared" si="7705"/>
        <v>0</v>
      </c>
      <c r="AK2846" s="36">
        <f t="shared" si="7705"/>
        <v>0</v>
      </c>
      <c r="AL2846" s="36">
        <f t="shared" si="7574"/>
        <v>0</v>
      </c>
      <c r="AM2846" s="36">
        <f t="shared" si="7575"/>
        <v>0</v>
      </c>
      <c r="AN2846" s="37" t="s">
        <v>35</v>
      </c>
    </row>
    <row r="2847" spans="2:40" ht="78" hidden="1" customHeight="1" x14ac:dyDescent="0.3">
      <c r="B2847" s="30" t="s">
        <v>849</v>
      </c>
      <c r="C2847" s="30" t="s">
        <v>112</v>
      </c>
      <c r="D2847" s="30" t="s">
        <v>112</v>
      </c>
      <c r="E2847" s="15" t="str">
        <f t="shared" si="7604"/>
        <v>0505</v>
      </c>
      <c r="F2847" s="30" t="s">
        <v>817</v>
      </c>
      <c r="G2847" s="30" t="s">
        <v>68</v>
      </c>
      <c r="H2847" s="31" t="s">
        <v>69</v>
      </c>
      <c r="I2847" s="32">
        <f t="shared" ref="I2847:T2847" si="7706">I2848</f>
        <v>0</v>
      </c>
      <c r="J2847" s="32">
        <f t="shared" si="7706"/>
        <v>0</v>
      </c>
      <c r="K2847" s="32">
        <f t="shared" si="7706"/>
        <v>0</v>
      </c>
      <c r="L2847" s="32">
        <f t="shared" si="7706"/>
        <v>0</v>
      </c>
      <c r="M2847" s="32">
        <f t="shared" si="7706"/>
        <v>0</v>
      </c>
      <c r="N2847" s="32">
        <f t="shared" si="7706"/>
        <v>0</v>
      </c>
      <c r="O2847" s="32">
        <f t="shared" si="7706"/>
        <v>0</v>
      </c>
      <c r="P2847" s="32">
        <f t="shared" si="7706"/>
        <v>0</v>
      </c>
      <c r="Q2847" s="32">
        <f t="shared" si="7706"/>
        <v>0</v>
      </c>
      <c r="R2847" s="32">
        <f t="shared" si="7706"/>
        <v>0</v>
      </c>
      <c r="S2847" s="32">
        <f t="shared" si="7706"/>
        <v>0</v>
      </c>
      <c r="T2847" s="32">
        <f t="shared" si="7706"/>
        <v>0</v>
      </c>
      <c r="U2847" s="32">
        <v>0</v>
      </c>
      <c r="V2847" s="32">
        <f t="shared" si="7605"/>
        <v>0</v>
      </c>
      <c r="W2847" s="32">
        <f t="shared" ref="W2847:AD2847" si="7707">W2848</f>
        <v>0</v>
      </c>
      <c r="X2847" s="32">
        <f t="shared" si="7707"/>
        <v>0</v>
      </c>
      <c r="Y2847" s="32">
        <f t="shared" si="7707"/>
        <v>0</v>
      </c>
      <c r="Z2847" s="32">
        <f t="shared" si="7707"/>
        <v>0</v>
      </c>
      <c r="AA2847" s="32">
        <f t="shared" si="7707"/>
        <v>0</v>
      </c>
      <c r="AB2847" s="32">
        <f t="shared" si="7707"/>
        <v>0</v>
      </c>
      <c r="AC2847" s="33">
        <f t="shared" si="7707"/>
        <v>0</v>
      </c>
      <c r="AD2847" s="33">
        <f t="shared" si="7707"/>
        <v>0</v>
      </c>
      <c r="AE2847" s="34" t="e">
        <f t="shared" si="7572"/>
        <v>#DIV/0!</v>
      </c>
      <c r="AF2847" s="35">
        <f t="shared" ref="AF2847:AK2847" si="7708">AF2848</f>
        <v>0</v>
      </c>
      <c r="AG2847" s="35">
        <f t="shared" si="7708"/>
        <v>0</v>
      </c>
      <c r="AH2847" s="36">
        <f t="shared" si="7708"/>
        <v>0</v>
      </c>
      <c r="AI2847" s="36">
        <f t="shared" si="7708"/>
        <v>0</v>
      </c>
      <c r="AJ2847" s="36">
        <f t="shared" si="7708"/>
        <v>0</v>
      </c>
      <c r="AK2847" s="36">
        <f t="shared" si="7708"/>
        <v>0</v>
      </c>
      <c r="AL2847" s="36">
        <f t="shared" si="7574"/>
        <v>0</v>
      </c>
      <c r="AM2847" s="36">
        <f t="shared" si="7575"/>
        <v>0</v>
      </c>
      <c r="AN2847" s="37" t="s">
        <v>35</v>
      </c>
    </row>
    <row r="2848" spans="2:40" ht="15.6" hidden="1" customHeight="1" x14ac:dyDescent="0.3">
      <c r="B2848" s="30" t="s">
        <v>849</v>
      </c>
      <c r="C2848" s="30" t="s">
        <v>112</v>
      </c>
      <c r="D2848" s="30" t="s">
        <v>112</v>
      </c>
      <c r="E2848" s="15" t="str">
        <f t="shared" si="7604"/>
        <v>0505</v>
      </c>
      <c r="F2848" s="30" t="s">
        <v>817</v>
      </c>
      <c r="G2848" s="30" t="s">
        <v>70</v>
      </c>
      <c r="H2848" s="31" t="s">
        <v>71</v>
      </c>
      <c r="I2848" s="32"/>
      <c r="J2848" s="32"/>
      <c r="K2848" s="32"/>
      <c r="L2848" s="32"/>
      <c r="M2848" s="32"/>
      <c r="N2848" s="32"/>
      <c r="O2848" s="32">
        <v>0</v>
      </c>
      <c r="P2848" s="32">
        <v>0</v>
      </c>
      <c r="Q2848" s="32">
        <v>0</v>
      </c>
      <c r="R2848" s="32">
        <v>0</v>
      </c>
      <c r="S2848" s="32">
        <v>0</v>
      </c>
      <c r="T2848" s="32">
        <v>0</v>
      </c>
      <c r="U2848" s="32">
        <v>0</v>
      </c>
      <c r="V2848" s="32">
        <f t="shared" si="7605"/>
        <v>0</v>
      </c>
      <c r="W2848" s="32"/>
      <c r="X2848" s="32"/>
      <c r="Y2848" s="32"/>
      <c r="Z2848" s="32"/>
      <c r="AA2848" s="32"/>
      <c r="AB2848" s="32">
        <v>0</v>
      </c>
      <c r="AC2848" s="33">
        <v>0</v>
      </c>
      <c r="AD2848" s="33">
        <v>0</v>
      </c>
      <c r="AE2848" s="34" t="e">
        <f t="shared" si="7572"/>
        <v>#DIV/0!</v>
      </c>
      <c r="AF2848" s="35">
        <v>0</v>
      </c>
      <c r="AG2848" s="35">
        <v>0</v>
      </c>
      <c r="AH2848" s="36">
        <v>0</v>
      </c>
      <c r="AI2848" s="36">
        <v>0</v>
      </c>
      <c r="AJ2848" s="36">
        <v>0</v>
      </c>
      <c r="AK2848" s="36">
        <v>0</v>
      </c>
      <c r="AL2848" s="36">
        <f t="shared" si="7574"/>
        <v>0</v>
      </c>
      <c r="AM2848" s="36">
        <f t="shared" si="7575"/>
        <v>0</v>
      </c>
      <c r="AN2848" s="37" t="s">
        <v>35</v>
      </c>
    </row>
    <row r="2849" spans="2:40" ht="31.2" hidden="1" customHeight="1" x14ac:dyDescent="0.3">
      <c r="B2849" s="30" t="s">
        <v>849</v>
      </c>
      <c r="C2849" s="30" t="s">
        <v>112</v>
      </c>
      <c r="D2849" s="30" t="s">
        <v>112</v>
      </c>
      <c r="E2849" s="15" t="str">
        <f t="shared" si="7604"/>
        <v>0505</v>
      </c>
      <c r="F2849" s="30" t="s">
        <v>817</v>
      </c>
      <c r="G2849" s="30" t="s">
        <v>50</v>
      </c>
      <c r="H2849" s="31" t="s">
        <v>51</v>
      </c>
      <c r="I2849" s="32">
        <f t="shared" ref="I2849:T2849" si="7709">I2850</f>
        <v>0</v>
      </c>
      <c r="J2849" s="32">
        <f t="shared" si="7709"/>
        <v>0</v>
      </c>
      <c r="K2849" s="32">
        <f t="shared" si="7709"/>
        <v>0</v>
      </c>
      <c r="L2849" s="32">
        <f t="shared" si="7709"/>
        <v>0</v>
      </c>
      <c r="M2849" s="32">
        <f t="shared" si="7709"/>
        <v>0</v>
      </c>
      <c r="N2849" s="32">
        <f t="shared" si="7709"/>
        <v>0</v>
      </c>
      <c r="O2849" s="32">
        <f t="shared" si="7709"/>
        <v>0</v>
      </c>
      <c r="P2849" s="32">
        <f t="shared" si="7709"/>
        <v>0</v>
      </c>
      <c r="Q2849" s="32">
        <f t="shared" si="7709"/>
        <v>0</v>
      </c>
      <c r="R2849" s="32">
        <f t="shared" si="7709"/>
        <v>0</v>
      </c>
      <c r="S2849" s="32">
        <f t="shared" si="7709"/>
        <v>0</v>
      </c>
      <c r="T2849" s="32">
        <f t="shared" si="7709"/>
        <v>0</v>
      </c>
      <c r="U2849" s="32">
        <v>0</v>
      </c>
      <c r="V2849" s="32">
        <f t="shared" si="7605"/>
        <v>0</v>
      </c>
      <c r="W2849" s="32">
        <f t="shared" ref="W2849:AD2849" si="7710">W2850</f>
        <v>0</v>
      </c>
      <c r="X2849" s="32">
        <f t="shared" si="7710"/>
        <v>0</v>
      </c>
      <c r="Y2849" s="32">
        <f t="shared" si="7710"/>
        <v>0</v>
      </c>
      <c r="Z2849" s="32">
        <f t="shared" si="7710"/>
        <v>0</v>
      </c>
      <c r="AA2849" s="32">
        <f t="shared" si="7710"/>
        <v>0</v>
      </c>
      <c r="AB2849" s="32">
        <f t="shared" si="7710"/>
        <v>0</v>
      </c>
      <c r="AC2849" s="33">
        <f t="shared" si="7710"/>
        <v>0</v>
      </c>
      <c r="AD2849" s="33">
        <f t="shared" si="7710"/>
        <v>0</v>
      </c>
      <c r="AE2849" s="34" t="e">
        <f t="shared" si="7572"/>
        <v>#DIV/0!</v>
      </c>
      <c r="AF2849" s="35">
        <f t="shared" ref="AF2849:AK2849" si="7711">AF2850</f>
        <v>0</v>
      </c>
      <c r="AG2849" s="35">
        <f t="shared" si="7711"/>
        <v>0</v>
      </c>
      <c r="AH2849" s="36">
        <f t="shared" si="7711"/>
        <v>0</v>
      </c>
      <c r="AI2849" s="36">
        <f t="shared" si="7711"/>
        <v>0</v>
      </c>
      <c r="AJ2849" s="36">
        <f t="shared" si="7711"/>
        <v>0</v>
      </c>
      <c r="AK2849" s="36">
        <f t="shared" si="7711"/>
        <v>0</v>
      </c>
      <c r="AL2849" s="36">
        <f t="shared" si="7574"/>
        <v>0</v>
      </c>
      <c r="AM2849" s="36">
        <f t="shared" si="7575"/>
        <v>0</v>
      </c>
      <c r="AN2849" s="37" t="s">
        <v>35</v>
      </c>
    </row>
    <row r="2850" spans="2:40" ht="31.2" hidden="1" customHeight="1" x14ac:dyDescent="0.3">
      <c r="B2850" s="30" t="s">
        <v>849</v>
      </c>
      <c r="C2850" s="30" t="s">
        <v>112</v>
      </c>
      <c r="D2850" s="30" t="s">
        <v>112</v>
      </c>
      <c r="E2850" s="15" t="str">
        <f t="shared" si="7604"/>
        <v>0505</v>
      </c>
      <c r="F2850" s="30" t="s">
        <v>817</v>
      </c>
      <c r="G2850" s="30" t="s">
        <v>52</v>
      </c>
      <c r="H2850" s="31" t="s">
        <v>53</v>
      </c>
      <c r="I2850" s="32"/>
      <c r="J2850" s="32"/>
      <c r="K2850" s="32"/>
      <c r="L2850" s="32"/>
      <c r="M2850" s="32"/>
      <c r="N2850" s="32"/>
      <c r="O2850" s="32">
        <v>0</v>
      </c>
      <c r="P2850" s="32">
        <v>0</v>
      </c>
      <c r="Q2850" s="32">
        <v>0</v>
      </c>
      <c r="R2850" s="32">
        <v>0</v>
      </c>
      <c r="S2850" s="32">
        <v>0</v>
      </c>
      <c r="T2850" s="32">
        <v>0</v>
      </c>
      <c r="U2850" s="32">
        <v>0</v>
      </c>
      <c r="V2850" s="32">
        <f t="shared" si="7605"/>
        <v>0</v>
      </c>
      <c r="W2850" s="32"/>
      <c r="X2850" s="32"/>
      <c r="Y2850" s="32"/>
      <c r="Z2850" s="32"/>
      <c r="AA2850" s="32"/>
      <c r="AB2850" s="32">
        <v>0</v>
      </c>
      <c r="AC2850" s="33">
        <v>0</v>
      </c>
      <c r="AD2850" s="33">
        <v>0</v>
      </c>
      <c r="AE2850" s="34" t="e">
        <f t="shared" si="7572"/>
        <v>#DIV/0!</v>
      </c>
      <c r="AF2850" s="35">
        <v>0</v>
      </c>
      <c r="AG2850" s="35">
        <v>0</v>
      </c>
      <c r="AH2850" s="36">
        <v>0</v>
      </c>
      <c r="AI2850" s="36">
        <v>0</v>
      </c>
      <c r="AJ2850" s="36">
        <v>0</v>
      </c>
      <c r="AK2850" s="36">
        <v>0</v>
      </c>
      <c r="AL2850" s="36">
        <f t="shared" si="7574"/>
        <v>0</v>
      </c>
      <c r="AM2850" s="36">
        <f t="shared" si="7575"/>
        <v>0</v>
      </c>
      <c r="AN2850" s="37" t="s">
        <v>35</v>
      </c>
    </row>
    <row r="2851" spans="2:40" ht="15.6" hidden="1" customHeight="1" x14ac:dyDescent="0.3">
      <c r="B2851" s="30" t="s">
        <v>849</v>
      </c>
      <c r="C2851" s="30" t="s">
        <v>112</v>
      </c>
      <c r="D2851" s="30" t="s">
        <v>112</v>
      </c>
      <c r="E2851" s="15" t="str">
        <f t="shared" si="7604"/>
        <v>0505</v>
      </c>
      <c r="F2851" s="30" t="s">
        <v>817</v>
      </c>
      <c r="G2851" s="30" t="s">
        <v>56</v>
      </c>
      <c r="H2851" s="31" t="s">
        <v>57</v>
      </c>
      <c r="I2851" s="32">
        <f t="shared" ref="I2851:T2851" si="7712">I2852</f>
        <v>0</v>
      </c>
      <c r="J2851" s="32">
        <f t="shared" si="7712"/>
        <v>0</v>
      </c>
      <c r="K2851" s="32">
        <f t="shared" si="7712"/>
        <v>0</v>
      </c>
      <c r="L2851" s="32">
        <f t="shared" si="7712"/>
        <v>0</v>
      </c>
      <c r="M2851" s="32">
        <f t="shared" si="7712"/>
        <v>0</v>
      </c>
      <c r="N2851" s="32">
        <f t="shared" si="7712"/>
        <v>0</v>
      </c>
      <c r="O2851" s="32">
        <f t="shared" si="7712"/>
        <v>0</v>
      </c>
      <c r="P2851" s="32">
        <f t="shared" si="7712"/>
        <v>0</v>
      </c>
      <c r="Q2851" s="32">
        <f t="shared" si="7712"/>
        <v>0</v>
      </c>
      <c r="R2851" s="32">
        <f t="shared" si="7712"/>
        <v>0</v>
      </c>
      <c r="S2851" s="32">
        <f t="shared" si="7712"/>
        <v>0</v>
      </c>
      <c r="T2851" s="32">
        <f t="shared" si="7712"/>
        <v>0</v>
      </c>
      <c r="U2851" s="32">
        <v>0</v>
      </c>
      <c r="V2851" s="32">
        <f t="shared" si="7605"/>
        <v>0</v>
      </c>
      <c r="W2851" s="32">
        <f t="shared" ref="W2851:AD2851" si="7713">W2852</f>
        <v>0</v>
      </c>
      <c r="X2851" s="32">
        <f t="shared" si="7713"/>
        <v>0</v>
      </c>
      <c r="Y2851" s="32">
        <f t="shared" si="7713"/>
        <v>0</v>
      </c>
      <c r="Z2851" s="32">
        <f t="shared" si="7713"/>
        <v>0</v>
      </c>
      <c r="AA2851" s="32">
        <f t="shared" si="7713"/>
        <v>0</v>
      </c>
      <c r="AB2851" s="32">
        <f t="shared" si="7713"/>
        <v>0</v>
      </c>
      <c r="AC2851" s="33">
        <f t="shared" si="7713"/>
        <v>0</v>
      </c>
      <c r="AD2851" s="33">
        <f t="shared" si="7713"/>
        <v>0</v>
      </c>
      <c r="AE2851" s="34" t="e">
        <f t="shared" si="7572"/>
        <v>#DIV/0!</v>
      </c>
      <c r="AF2851" s="35">
        <f t="shared" ref="AF2851:AK2851" si="7714">AF2852</f>
        <v>0</v>
      </c>
      <c r="AG2851" s="35">
        <f t="shared" si="7714"/>
        <v>0</v>
      </c>
      <c r="AH2851" s="36">
        <f t="shared" si="7714"/>
        <v>0</v>
      </c>
      <c r="AI2851" s="36">
        <f t="shared" si="7714"/>
        <v>0</v>
      </c>
      <c r="AJ2851" s="36">
        <f t="shared" si="7714"/>
        <v>0</v>
      </c>
      <c r="AK2851" s="36">
        <f t="shared" si="7714"/>
        <v>0</v>
      </c>
      <c r="AL2851" s="36">
        <f t="shared" si="7574"/>
        <v>0</v>
      </c>
      <c r="AM2851" s="36">
        <f t="shared" si="7575"/>
        <v>0</v>
      </c>
      <c r="AN2851" s="37" t="s">
        <v>35</v>
      </c>
    </row>
    <row r="2852" spans="2:40" ht="15.6" hidden="1" customHeight="1" x14ac:dyDescent="0.3">
      <c r="B2852" s="30" t="s">
        <v>849</v>
      </c>
      <c r="C2852" s="30" t="s">
        <v>112</v>
      </c>
      <c r="D2852" s="30" t="s">
        <v>112</v>
      </c>
      <c r="E2852" s="15" t="str">
        <f t="shared" si="7604"/>
        <v>0505</v>
      </c>
      <c r="F2852" s="30" t="s">
        <v>817</v>
      </c>
      <c r="G2852" s="30" t="s">
        <v>60</v>
      </c>
      <c r="H2852" s="31" t="s">
        <v>61</v>
      </c>
      <c r="I2852" s="32"/>
      <c r="J2852" s="32"/>
      <c r="K2852" s="32"/>
      <c r="L2852" s="32"/>
      <c r="M2852" s="32"/>
      <c r="N2852" s="32"/>
      <c r="O2852" s="32">
        <v>0</v>
      </c>
      <c r="P2852" s="32">
        <v>0</v>
      </c>
      <c r="Q2852" s="32">
        <v>0</v>
      </c>
      <c r="R2852" s="32">
        <v>0</v>
      </c>
      <c r="S2852" s="32">
        <v>0</v>
      </c>
      <c r="T2852" s="32">
        <v>0</v>
      </c>
      <c r="U2852" s="32">
        <v>0</v>
      </c>
      <c r="V2852" s="32">
        <f t="shared" si="7605"/>
        <v>0</v>
      </c>
      <c r="W2852" s="32"/>
      <c r="X2852" s="32"/>
      <c r="Y2852" s="32"/>
      <c r="Z2852" s="32"/>
      <c r="AA2852" s="32"/>
      <c r="AB2852" s="32">
        <v>0</v>
      </c>
      <c r="AC2852" s="33">
        <v>0</v>
      </c>
      <c r="AD2852" s="33">
        <v>0</v>
      </c>
      <c r="AE2852" s="34" t="e">
        <f t="shared" si="7572"/>
        <v>#DIV/0!</v>
      </c>
      <c r="AF2852" s="35">
        <v>0</v>
      </c>
      <c r="AG2852" s="35">
        <v>0</v>
      </c>
      <c r="AH2852" s="36">
        <v>0</v>
      </c>
      <c r="AI2852" s="36">
        <v>0</v>
      </c>
      <c r="AJ2852" s="36">
        <v>0</v>
      </c>
      <c r="AK2852" s="36">
        <v>0</v>
      </c>
      <c r="AL2852" s="36">
        <f t="shared" si="7574"/>
        <v>0</v>
      </c>
      <c r="AM2852" s="36">
        <f t="shared" si="7575"/>
        <v>0</v>
      </c>
      <c r="AN2852" s="37" t="s">
        <v>35</v>
      </c>
    </row>
    <row r="2853" spans="2:40" ht="31.2" hidden="1" customHeight="1" x14ac:dyDescent="0.3">
      <c r="B2853" s="30" t="s">
        <v>849</v>
      </c>
      <c r="C2853" s="30" t="s">
        <v>112</v>
      </c>
      <c r="D2853" s="30" t="s">
        <v>112</v>
      </c>
      <c r="E2853" s="15" t="str">
        <f t="shared" si="7604"/>
        <v>0505</v>
      </c>
      <c r="F2853" s="30" t="s">
        <v>78</v>
      </c>
      <c r="G2853" s="30"/>
      <c r="H2853" s="31" t="s">
        <v>79</v>
      </c>
      <c r="I2853" s="32"/>
      <c r="J2853" s="32"/>
      <c r="K2853" s="32"/>
      <c r="L2853" s="32"/>
      <c r="M2853" s="32"/>
      <c r="N2853" s="32"/>
      <c r="O2853" s="32">
        <f t="shared" ref="O2853:O2866" si="7715">O2854</f>
        <v>0</v>
      </c>
      <c r="P2853" s="32">
        <f t="shared" ref="P2853:P2866" si="7716">P2854</f>
        <v>0</v>
      </c>
      <c r="Q2853" s="32">
        <f t="shared" ref="Q2853:Q2866" si="7717">Q2854</f>
        <v>0</v>
      </c>
      <c r="R2853" s="32">
        <f t="shared" ref="R2853:R2866" si="7718">R2854</f>
        <v>0</v>
      </c>
      <c r="S2853" s="32">
        <f t="shared" ref="S2853:S2866" si="7719">S2854</f>
        <v>0</v>
      </c>
      <c r="T2853" s="32">
        <f t="shared" ref="T2853:T2866" si="7720">T2854</f>
        <v>0</v>
      </c>
      <c r="U2853" s="32">
        <f t="shared" ref="U2853:U2856" si="7721">U2854</f>
        <v>0</v>
      </c>
      <c r="V2853" s="32">
        <f t="shared" si="7605"/>
        <v>0</v>
      </c>
      <c r="W2853" s="32">
        <f t="shared" ref="W2853:W2866" si="7722">W2854</f>
        <v>1200</v>
      </c>
      <c r="X2853" s="32">
        <f t="shared" ref="X2853:X2866" si="7723">X2854</f>
        <v>0</v>
      </c>
      <c r="Y2853" s="32">
        <f t="shared" ref="Y2853:Y2866" si="7724">Y2854</f>
        <v>0</v>
      </c>
      <c r="Z2853" s="32">
        <f t="shared" ref="Z2853:Z2866" si="7725">Z2854</f>
        <v>805.8</v>
      </c>
      <c r="AA2853" s="32">
        <f t="shared" ref="AA2853:AA2866" si="7726">AA2854</f>
        <v>0</v>
      </c>
      <c r="AB2853" s="32">
        <f t="shared" ref="AB2853:AB2866" si="7727">AB2854</f>
        <v>0</v>
      </c>
      <c r="AC2853" s="33">
        <f t="shared" ref="AC2853:AC2866" si="7728">AC2854</f>
        <v>0</v>
      </c>
      <c r="AD2853" s="33">
        <f t="shared" ref="AD2853:AD2866" si="7729">AD2854</f>
        <v>0</v>
      </c>
      <c r="AE2853" s="34" t="e">
        <f t="shared" si="7572"/>
        <v>#DIV/0!</v>
      </c>
      <c r="AF2853" s="35">
        <f t="shared" ref="AF2853:AF2866" si="7730">AF2854</f>
        <v>0</v>
      </c>
      <c r="AG2853" s="35">
        <f t="shared" ref="AG2853:AG2866" si="7731">AG2854</f>
        <v>0</v>
      </c>
      <c r="AH2853" s="36">
        <f t="shared" ref="AH2853:AH2866" si="7732">AH2854</f>
        <v>0</v>
      </c>
      <c r="AI2853" s="36">
        <f t="shared" ref="AI2853:AI2866" si="7733">AI2854</f>
        <v>0</v>
      </c>
      <c r="AJ2853" s="36">
        <f t="shared" ref="AJ2853:AJ2866" si="7734">AJ2854</f>
        <v>0</v>
      </c>
      <c r="AK2853" s="36">
        <f t="shared" ref="AK2853:AK2866" si="7735">AK2854</f>
        <v>0</v>
      </c>
      <c r="AL2853" s="36">
        <f t="shared" si="7574"/>
        <v>0</v>
      </c>
      <c r="AM2853" s="36">
        <f t="shared" si="7575"/>
        <v>0</v>
      </c>
      <c r="AN2853" s="37" t="s">
        <v>35</v>
      </c>
    </row>
    <row r="2854" spans="2:40" ht="15.6" hidden="1" customHeight="1" x14ac:dyDescent="0.3">
      <c r="B2854" s="30" t="s">
        <v>849</v>
      </c>
      <c r="C2854" s="30" t="s">
        <v>112</v>
      </c>
      <c r="D2854" s="30" t="s">
        <v>112</v>
      </c>
      <c r="E2854" s="15" t="str">
        <f t="shared" si="7604"/>
        <v>0505</v>
      </c>
      <c r="F2854" s="30" t="s">
        <v>80</v>
      </c>
      <c r="G2854" s="30"/>
      <c r="H2854" s="31" t="s">
        <v>81</v>
      </c>
      <c r="I2854" s="32"/>
      <c r="J2854" s="32"/>
      <c r="K2854" s="32"/>
      <c r="L2854" s="32"/>
      <c r="M2854" s="32"/>
      <c r="N2854" s="32"/>
      <c r="O2854" s="32">
        <f t="shared" si="7715"/>
        <v>0</v>
      </c>
      <c r="P2854" s="32">
        <f t="shared" si="7716"/>
        <v>0</v>
      </c>
      <c r="Q2854" s="32">
        <f t="shared" si="7717"/>
        <v>0</v>
      </c>
      <c r="R2854" s="32">
        <f t="shared" si="7718"/>
        <v>0</v>
      </c>
      <c r="S2854" s="32">
        <f t="shared" si="7719"/>
        <v>0</v>
      </c>
      <c r="T2854" s="32">
        <f t="shared" si="7720"/>
        <v>0</v>
      </c>
      <c r="U2854" s="32">
        <f t="shared" si="7721"/>
        <v>0</v>
      </c>
      <c r="V2854" s="32">
        <f t="shared" si="7605"/>
        <v>0</v>
      </c>
      <c r="W2854" s="32">
        <f t="shared" si="7722"/>
        <v>1200</v>
      </c>
      <c r="X2854" s="32">
        <f t="shared" si="7723"/>
        <v>0</v>
      </c>
      <c r="Y2854" s="32">
        <f t="shared" si="7724"/>
        <v>0</v>
      </c>
      <c r="Z2854" s="32">
        <f t="shared" si="7725"/>
        <v>805.8</v>
      </c>
      <c r="AA2854" s="32">
        <f t="shared" si="7726"/>
        <v>0</v>
      </c>
      <c r="AB2854" s="32">
        <f t="shared" si="7727"/>
        <v>0</v>
      </c>
      <c r="AC2854" s="33">
        <f t="shared" si="7728"/>
        <v>0</v>
      </c>
      <c r="AD2854" s="33">
        <f t="shared" si="7729"/>
        <v>0</v>
      </c>
      <c r="AE2854" s="34" t="e">
        <f t="shared" si="7572"/>
        <v>#DIV/0!</v>
      </c>
      <c r="AF2854" s="35">
        <f t="shared" si="7730"/>
        <v>0</v>
      </c>
      <c r="AG2854" s="35">
        <f t="shared" si="7731"/>
        <v>0</v>
      </c>
      <c r="AH2854" s="36">
        <f t="shared" si="7732"/>
        <v>0</v>
      </c>
      <c r="AI2854" s="36">
        <f t="shared" si="7733"/>
        <v>0</v>
      </c>
      <c r="AJ2854" s="36">
        <f t="shared" si="7734"/>
        <v>0</v>
      </c>
      <c r="AK2854" s="36">
        <f t="shared" si="7735"/>
        <v>0</v>
      </c>
      <c r="AL2854" s="36">
        <f t="shared" si="7574"/>
        <v>0</v>
      </c>
      <c r="AM2854" s="36">
        <f t="shared" si="7575"/>
        <v>0</v>
      </c>
      <c r="AN2854" s="37" t="s">
        <v>35</v>
      </c>
    </row>
    <row r="2855" spans="2:40" ht="31.2" hidden="1" customHeight="1" x14ac:dyDescent="0.3">
      <c r="B2855" s="30" t="s">
        <v>849</v>
      </c>
      <c r="C2855" s="30" t="s">
        <v>112</v>
      </c>
      <c r="D2855" s="30" t="s">
        <v>112</v>
      </c>
      <c r="E2855" s="15" t="str">
        <f t="shared" si="7604"/>
        <v>0505</v>
      </c>
      <c r="F2855" s="30" t="s">
        <v>818</v>
      </c>
      <c r="G2855" s="30"/>
      <c r="H2855" s="31" t="s">
        <v>819</v>
      </c>
      <c r="I2855" s="32"/>
      <c r="J2855" s="32"/>
      <c r="K2855" s="32"/>
      <c r="L2855" s="32"/>
      <c r="M2855" s="32"/>
      <c r="N2855" s="32"/>
      <c r="O2855" s="32">
        <f t="shared" si="7715"/>
        <v>0</v>
      </c>
      <c r="P2855" s="32">
        <f t="shared" si="7716"/>
        <v>0</v>
      </c>
      <c r="Q2855" s="32">
        <f t="shared" si="7717"/>
        <v>0</v>
      </c>
      <c r="R2855" s="32">
        <f t="shared" si="7718"/>
        <v>0</v>
      </c>
      <c r="S2855" s="32">
        <f t="shared" si="7719"/>
        <v>0</v>
      </c>
      <c r="T2855" s="32">
        <f t="shared" si="7720"/>
        <v>0</v>
      </c>
      <c r="U2855" s="32">
        <f t="shared" si="7721"/>
        <v>0</v>
      </c>
      <c r="V2855" s="32">
        <f t="shared" si="7605"/>
        <v>0</v>
      </c>
      <c r="W2855" s="32">
        <f t="shared" si="7722"/>
        <v>1200</v>
      </c>
      <c r="X2855" s="32">
        <f t="shared" si="7723"/>
        <v>0</v>
      </c>
      <c r="Y2855" s="32">
        <f t="shared" si="7724"/>
        <v>0</v>
      </c>
      <c r="Z2855" s="32">
        <f t="shared" si="7725"/>
        <v>805.8</v>
      </c>
      <c r="AA2855" s="32">
        <f t="shared" si="7726"/>
        <v>0</v>
      </c>
      <c r="AB2855" s="32">
        <f t="shared" si="7727"/>
        <v>0</v>
      </c>
      <c r="AC2855" s="33">
        <f t="shared" si="7728"/>
        <v>0</v>
      </c>
      <c r="AD2855" s="33">
        <f t="shared" si="7729"/>
        <v>0</v>
      </c>
      <c r="AE2855" s="34" t="e">
        <f t="shared" si="7572"/>
        <v>#DIV/0!</v>
      </c>
      <c r="AF2855" s="35">
        <f t="shared" si="7730"/>
        <v>0</v>
      </c>
      <c r="AG2855" s="35">
        <f t="shared" si="7731"/>
        <v>0</v>
      </c>
      <c r="AH2855" s="36">
        <f t="shared" si="7732"/>
        <v>0</v>
      </c>
      <c r="AI2855" s="36">
        <f t="shared" si="7733"/>
        <v>0</v>
      </c>
      <c r="AJ2855" s="36">
        <f t="shared" si="7734"/>
        <v>0</v>
      </c>
      <c r="AK2855" s="36">
        <f t="shared" si="7735"/>
        <v>0</v>
      </c>
      <c r="AL2855" s="36">
        <f t="shared" si="7574"/>
        <v>0</v>
      </c>
      <c r="AM2855" s="36">
        <f t="shared" si="7575"/>
        <v>0</v>
      </c>
      <c r="AN2855" s="37" t="s">
        <v>35</v>
      </c>
    </row>
    <row r="2856" spans="2:40" ht="31.2" hidden="1" customHeight="1" x14ac:dyDescent="0.3">
      <c r="B2856" s="30" t="s">
        <v>849</v>
      </c>
      <c r="C2856" s="30" t="s">
        <v>112</v>
      </c>
      <c r="D2856" s="30" t="s">
        <v>112</v>
      </c>
      <c r="E2856" s="15" t="str">
        <f t="shared" si="7604"/>
        <v>0505</v>
      </c>
      <c r="F2856" s="30" t="s">
        <v>818</v>
      </c>
      <c r="G2856" s="30" t="s">
        <v>50</v>
      </c>
      <c r="H2856" s="31" t="s">
        <v>51</v>
      </c>
      <c r="I2856" s="32"/>
      <c r="J2856" s="32"/>
      <c r="K2856" s="32"/>
      <c r="L2856" s="32"/>
      <c r="M2856" s="32"/>
      <c r="N2856" s="32"/>
      <c r="O2856" s="32">
        <f t="shared" si="7715"/>
        <v>0</v>
      </c>
      <c r="P2856" s="32">
        <f t="shared" si="7716"/>
        <v>0</v>
      </c>
      <c r="Q2856" s="32">
        <f t="shared" si="7717"/>
        <v>0</v>
      </c>
      <c r="R2856" s="32">
        <f t="shared" si="7718"/>
        <v>0</v>
      </c>
      <c r="S2856" s="32">
        <f t="shared" si="7719"/>
        <v>0</v>
      </c>
      <c r="T2856" s="32">
        <f t="shared" si="7720"/>
        <v>0</v>
      </c>
      <c r="U2856" s="32">
        <f t="shared" si="7721"/>
        <v>0</v>
      </c>
      <c r="V2856" s="32">
        <f t="shared" si="7605"/>
        <v>0</v>
      </c>
      <c r="W2856" s="32">
        <f t="shared" si="7722"/>
        <v>1200</v>
      </c>
      <c r="X2856" s="32">
        <f t="shared" si="7723"/>
        <v>0</v>
      </c>
      <c r="Y2856" s="32">
        <f t="shared" si="7724"/>
        <v>0</v>
      </c>
      <c r="Z2856" s="32">
        <f t="shared" si="7725"/>
        <v>805.8</v>
      </c>
      <c r="AA2856" s="32">
        <f t="shared" si="7726"/>
        <v>0</v>
      </c>
      <c r="AB2856" s="32">
        <f t="shared" si="7727"/>
        <v>0</v>
      </c>
      <c r="AC2856" s="33">
        <f t="shared" si="7728"/>
        <v>0</v>
      </c>
      <c r="AD2856" s="33">
        <f t="shared" si="7729"/>
        <v>0</v>
      </c>
      <c r="AE2856" s="34" t="e">
        <f t="shared" si="7572"/>
        <v>#DIV/0!</v>
      </c>
      <c r="AF2856" s="35">
        <f t="shared" si="7730"/>
        <v>0</v>
      </c>
      <c r="AG2856" s="35">
        <f t="shared" si="7731"/>
        <v>0</v>
      </c>
      <c r="AH2856" s="36">
        <f t="shared" si="7732"/>
        <v>0</v>
      </c>
      <c r="AI2856" s="36">
        <f t="shared" si="7733"/>
        <v>0</v>
      </c>
      <c r="AJ2856" s="36">
        <f t="shared" si="7734"/>
        <v>0</v>
      </c>
      <c r="AK2856" s="36">
        <f t="shared" si="7735"/>
        <v>0</v>
      </c>
      <c r="AL2856" s="36">
        <f t="shared" si="7574"/>
        <v>0</v>
      </c>
      <c r="AM2856" s="36">
        <f t="shared" si="7575"/>
        <v>0</v>
      </c>
      <c r="AN2856" s="37" t="s">
        <v>35</v>
      </c>
    </row>
    <row r="2857" spans="2:40" ht="31.2" hidden="1" customHeight="1" x14ac:dyDescent="0.3">
      <c r="B2857" s="30" t="s">
        <v>849</v>
      </c>
      <c r="C2857" s="30" t="s">
        <v>112</v>
      </c>
      <c r="D2857" s="30" t="s">
        <v>112</v>
      </c>
      <c r="E2857" s="15" t="str">
        <f t="shared" si="7604"/>
        <v>0505</v>
      </c>
      <c r="F2857" s="30" t="s">
        <v>818</v>
      </c>
      <c r="G2857" s="30" t="s">
        <v>52</v>
      </c>
      <c r="H2857" s="31" t="s">
        <v>53</v>
      </c>
      <c r="I2857" s="32"/>
      <c r="J2857" s="32"/>
      <c r="K2857" s="32"/>
      <c r="L2857" s="32"/>
      <c r="M2857" s="32"/>
      <c r="N2857" s="32"/>
      <c r="O2857" s="32">
        <v>0</v>
      </c>
      <c r="P2857" s="32">
        <v>0</v>
      </c>
      <c r="Q2857" s="32">
        <v>0</v>
      </c>
      <c r="R2857" s="32">
        <v>0</v>
      </c>
      <c r="S2857" s="32">
        <v>0</v>
      </c>
      <c r="T2857" s="32">
        <v>0</v>
      </c>
      <c r="U2857" s="32">
        <f>2005.8-2005.8</f>
        <v>0</v>
      </c>
      <c r="V2857" s="32">
        <f t="shared" si="7605"/>
        <v>0</v>
      </c>
      <c r="W2857" s="32">
        <v>1200</v>
      </c>
      <c r="X2857" s="32"/>
      <c r="Y2857" s="32"/>
      <c r="Z2857" s="32">
        <v>805.8</v>
      </c>
      <c r="AA2857" s="32"/>
      <c r="AB2857" s="32">
        <v>0</v>
      </c>
      <c r="AC2857" s="33">
        <v>0</v>
      </c>
      <c r="AD2857" s="33">
        <v>0</v>
      </c>
      <c r="AE2857" s="34" t="e">
        <f t="shared" si="7572"/>
        <v>#DIV/0!</v>
      </c>
      <c r="AF2857" s="35">
        <v>0</v>
      </c>
      <c r="AG2857" s="35">
        <v>0</v>
      </c>
      <c r="AH2857" s="36">
        <v>0</v>
      </c>
      <c r="AI2857" s="36">
        <v>0</v>
      </c>
      <c r="AJ2857" s="36">
        <v>0</v>
      </c>
      <c r="AK2857" s="36">
        <v>0</v>
      </c>
      <c r="AL2857" s="36">
        <f t="shared" si="7574"/>
        <v>0</v>
      </c>
      <c r="AM2857" s="36">
        <f t="shared" si="7575"/>
        <v>0</v>
      </c>
      <c r="AN2857" s="37" t="s">
        <v>35</v>
      </c>
    </row>
    <row r="2858" spans="2:40" s="13" customFormat="1" ht="15.6" hidden="1" customHeight="1" x14ac:dyDescent="0.3">
      <c r="B2858" s="14" t="s">
        <v>849</v>
      </c>
      <c r="C2858" s="14" t="s">
        <v>132</v>
      </c>
      <c r="D2858" s="14"/>
      <c r="E2858" s="21" t="str">
        <f t="shared" si="7604"/>
        <v>06</v>
      </c>
      <c r="F2858" s="14"/>
      <c r="G2858" s="14"/>
      <c r="H2858" s="16" t="s">
        <v>271</v>
      </c>
      <c r="I2858" s="17">
        <f t="shared" ref="I2858:I2866" si="7736">I2859</f>
        <v>0</v>
      </c>
      <c r="J2858" s="17">
        <f t="shared" ref="J2858:J2866" si="7737">J2859</f>
        <v>0</v>
      </c>
      <c r="K2858" s="17">
        <f t="shared" ref="K2858:K2866" si="7738">K2859</f>
        <v>0</v>
      </c>
      <c r="L2858" s="17">
        <f t="shared" ref="L2858:L2866" si="7739">L2859</f>
        <v>0</v>
      </c>
      <c r="M2858" s="17">
        <f t="shared" ref="M2858:M2866" si="7740">M2859</f>
        <v>0</v>
      </c>
      <c r="N2858" s="17">
        <f t="shared" ref="N2858:N2866" si="7741">N2859</f>
        <v>0</v>
      </c>
      <c r="O2858" s="17">
        <f t="shared" si="7715"/>
        <v>0</v>
      </c>
      <c r="P2858" s="17">
        <f t="shared" si="7716"/>
        <v>0</v>
      </c>
      <c r="Q2858" s="17">
        <f t="shared" si="7717"/>
        <v>0</v>
      </c>
      <c r="R2858" s="17">
        <f t="shared" si="7718"/>
        <v>0</v>
      </c>
      <c r="S2858" s="17">
        <f t="shared" si="7719"/>
        <v>0</v>
      </c>
      <c r="T2858" s="17">
        <f t="shared" si="7720"/>
        <v>0</v>
      </c>
      <c r="U2858" s="17">
        <v>0</v>
      </c>
      <c r="V2858" s="17">
        <f t="shared" si="7605"/>
        <v>0</v>
      </c>
      <c r="W2858" s="17">
        <f t="shared" si="7722"/>
        <v>0</v>
      </c>
      <c r="X2858" s="17">
        <f t="shared" si="7723"/>
        <v>0</v>
      </c>
      <c r="Y2858" s="17">
        <f t="shared" si="7724"/>
        <v>0</v>
      </c>
      <c r="Z2858" s="17">
        <f t="shared" si="7725"/>
        <v>0</v>
      </c>
      <c r="AA2858" s="17">
        <f t="shared" si="7726"/>
        <v>0</v>
      </c>
      <c r="AB2858" s="17">
        <f t="shared" si="7727"/>
        <v>0</v>
      </c>
      <c r="AC2858" s="18">
        <f t="shared" si="7728"/>
        <v>0</v>
      </c>
      <c r="AD2858" s="18">
        <f t="shared" si="7729"/>
        <v>0</v>
      </c>
      <c r="AE2858" s="19" t="e">
        <f t="shared" ref="AE2858:AE2921" si="7742">AD2858/AC2858*100</f>
        <v>#DIV/0!</v>
      </c>
      <c r="AF2858" s="54">
        <f t="shared" si="7730"/>
        <v>0</v>
      </c>
      <c r="AG2858" s="54">
        <f t="shared" si="7731"/>
        <v>0</v>
      </c>
      <c r="AH2858" s="55">
        <f t="shared" si="7732"/>
        <v>0</v>
      </c>
      <c r="AI2858" s="55">
        <f t="shared" si="7733"/>
        <v>0</v>
      </c>
      <c r="AJ2858" s="55">
        <f t="shared" si="7734"/>
        <v>0</v>
      </c>
      <c r="AK2858" s="55">
        <f t="shared" si="7735"/>
        <v>0</v>
      </c>
      <c r="AL2858" s="55">
        <f t="shared" ref="AL2858:AL2921" si="7743">AF2858+AH2858+AK2858+AI2858+AJ2858+AG2858</f>
        <v>0</v>
      </c>
      <c r="AM2858" s="55">
        <f t="shared" ref="AM2858:AM2921" si="7744">V2858-AL2858</f>
        <v>0</v>
      </c>
      <c r="AN2858" s="37" t="s">
        <v>35</v>
      </c>
    </row>
    <row r="2859" spans="2:40" s="22" customFormat="1" ht="31.2" hidden="1" customHeight="1" x14ac:dyDescent="0.3">
      <c r="B2859" s="23" t="s">
        <v>849</v>
      </c>
      <c r="C2859" s="23" t="s">
        <v>132</v>
      </c>
      <c r="D2859" s="23" t="s">
        <v>114</v>
      </c>
      <c r="E2859" s="24" t="str">
        <f t="shared" si="7604"/>
        <v>0603</v>
      </c>
      <c r="F2859" s="23"/>
      <c r="G2859" s="23"/>
      <c r="H2859" s="25" t="s">
        <v>272</v>
      </c>
      <c r="I2859" s="26">
        <f t="shared" si="7736"/>
        <v>0</v>
      </c>
      <c r="J2859" s="26">
        <f t="shared" si="7737"/>
        <v>0</v>
      </c>
      <c r="K2859" s="26">
        <f t="shared" si="7738"/>
        <v>0</v>
      </c>
      <c r="L2859" s="26">
        <f t="shared" si="7739"/>
        <v>0</v>
      </c>
      <c r="M2859" s="26">
        <f t="shared" si="7740"/>
        <v>0</v>
      </c>
      <c r="N2859" s="26">
        <f t="shared" si="7741"/>
        <v>0</v>
      </c>
      <c r="O2859" s="26">
        <f t="shared" si="7715"/>
        <v>0</v>
      </c>
      <c r="P2859" s="26">
        <f t="shared" si="7716"/>
        <v>0</v>
      </c>
      <c r="Q2859" s="26">
        <f t="shared" si="7717"/>
        <v>0</v>
      </c>
      <c r="R2859" s="26">
        <f t="shared" si="7718"/>
        <v>0</v>
      </c>
      <c r="S2859" s="26">
        <f t="shared" si="7719"/>
        <v>0</v>
      </c>
      <c r="T2859" s="26">
        <f t="shared" si="7720"/>
        <v>0</v>
      </c>
      <c r="U2859" s="26">
        <v>0</v>
      </c>
      <c r="V2859" s="26">
        <f t="shared" si="7605"/>
        <v>0</v>
      </c>
      <c r="W2859" s="26">
        <f t="shared" si="7722"/>
        <v>0</v>
      </c>
      <c r="X2859" s="26">
        <f t="shared" si="7723"/>
        <v>0</v>
      </c>
      <c r="Y2859" s="26">
        <f t="shared" si="7724"/>
        <v>0</v>
      </c>
      <c r="Z2859" s="26">
        <f t="shared" si="7725"/>
        <v>0</v>
      </c>
      <c r="AA2859" s="26">
        <f t="shared" si="7726"/>
        <v>0</v>
      </c>
      <c r="AB2859" s="26">
        <f t="shared" si="7727"/>
        <v>0</v>
      </c>
      <c r="AC2859" s="27">
        <f t="shared" si="7728"/>
        <v>0</v>
      </c>
      <c r="AD2859" s="27">
        <f t="shared" si="7729"/>
        <v>0</v>
      </c>
      <c r="AE2859" s="28" t="e">
        <f t="shared" si="7742"/>
        <v>#DIV/0!</v>
      </c>
      <c r="AF2859" s="42">
        <f t="shared" si="7730"/>
        <v>0</v>
      </c>
      <c r="AG2859" s="42">
        <f t="shared" si="7731"/>
        <v>0</v>
      </c>
      <c r="AH2859" s="43">
        <f t="shared" si="7732"/>
        <v>0</v>
      </c>
      <c r="AI2859" s="43">
        <f t="shared" si="7733"/>
        <v>0</v>
      </c>
      <c r="AJ2859" s="43">
        <f t="shared" si="7734"/>
        <v>0</v>
      </c>
      <c r="AK2859" s="43">
        <f t="shared" si="7735"/>
        <v>0</v>
      </c>
      <c r="AL2859" s="43">
        <f t="shared" si="7743"/>
        <v>0</v>
      </c>
      <c r="AM2859" s="43">
        <f t="shared" si="7744"/>
        <v>0</v>
      </c>
      <c r="AN2859" s="37" t="s">
        <v>35</v>
      </c>
    </row>
    <row r="2860" spans="2:40" ht="31.2" hidden="1" customHeight="1" x14ac:dyDescent="0.3">
      <c r="B2860" s="30" t="s">
        <v>849</v>
      </c>
      <c r="C2860" s="30" t="s">
        <v>132</v>
      </c>
      <c r="D2860" s="30" t="s">
        <v>114</v>
      </c>
      <c r="E2860" s="15" t="str">
        <f t="shared" si="7604"/>
        <v>0603</v>
      </c>
      <c r="F2860" s="30" t="s">
        <v>204</v>
      </c>
      <c r="G2860" s="30"/>
      <c r="H2860" s="31" t="s">
        <v>205</v>
      </c>
      <c r="I2860" s="32">
        <f t="shared" si="7736"/>
        <v>0</v>
      </c>
      <c r="J2860" s="32">
        <f t="shared" si="7737"/>
        <v>0</v>
      </c>
      <c r="K2860" s="32">
        <f t="shared" si="7738"/>
        <v>0</v>
      </c>
      <c r="L2860" s="32">
        <f t="shared" si="7739"/>
        <v>0</v>
      </c>
      <c r="M2860" s="32">
        <f t="shared" si="7740"/>
        <v>0</v>
      </c>
      <c r="N2860" s="32">
        <f t="shared" si="7741"/>
        <v>0</v>
      </c>
      <c r="O2860" s="32">
        <f t="shared" si="7715"/>
        <v>0</v>
      </c>
      <c r="P2860" s="32">
        <f t="shared" si="7716"/>
        <v>0</v>
      </c>
      <c r="Q2860" s="32">
        <f t="shared" si="7717"/>
        <v>0</v>
      </c>
      <c r="R2860" s="32">
        <f t="shared" si="7718"/>
        <v>0</v>
      </c>
      <c r="S2860" s="32">
        <f t="shared" si="7719"/>
        <v>0</v>
      </c>
      <c r="T2860" s="32">
        <f t="shared" si="7720"/>
        <v>0</v>
      </c>
      <c r="U2860" s="32">
        <v>0</v>
      </c>
      <c r="V2860" s="32">
        <f t="shared" si="7605"/>
        <v>0</v>
      </c>
      <c r="W2860" s="32">
        <f t="shared" si="7722"/>
        <v>0</v>
      </c>
      <c r="X2860" s="32">
        <f t="shared" si="7723"/>
        <v>0</v>
      </c>
      <c r="Y2860" s="32">
        <f t="shared" si="7724"/>
        <v>0</v>
      </c>
      <c r="Z2860" s="32">
        <f t="shared" si="7725"/>
        <v>0</v>
      </c>
      <c r="AA2860" s="32">
        <f t="shared" si="7726"/>
        <v>0</v>
      </c>
      <c r="AB2860" s="32">
        <f t="shared" si="7727"/>
        <v>0</v>
      </c>
      <c r="AC2860" s="33">
        <f t="shared" si="7728"/>
        <v>0</v>
      </c>
      <c r="AD2860" s="33">
        <f t="shared" si="7729"/>
        <v>0</v>
      </c>
      <c r="AE2860" s="34" t="e">
        <f t="shared" si="7742"/>
        <v>#DIV/0!</v>
      </c>
      <c r="AF2860" s="35">
        <f t="shared" si="7730"/>
        <v>0</v>
      </c>
      <c r="AG2860" s="35">
        <f t="shared" si="7731"/>
        <v>0</v>
      </c>
      <c r="AH2860" s="36">
        <f t="shared" si="7732"/>
        <v>0</v>
      </c>
      <c r="AI2860" s="36">
        <f t="shared" si="7733"/>
        <v>0</v>
      </c>
      <c r="AJ2860" s="36">
        <f t="shared" si="7734"/>
        <v>0</v>
      </c>
      <c r="AK2860" s="36">
        <f t="shared" si="7735"/>
        <v>0</v>
      </c>
      <c r="AL2860" s="36">
        <f t="shared" si="7743"/>
        <v>0</v>
      </c>
      <c r="AM2860" s="36">
        <f t="shared" si="7744"/>
        <v>0</v>
      </c>
      <c r="AN2860" s="37" t="s">
        <v>35</v>
      </c>
    </row>
    <row r="2861" spans="2:40" ht="31.2" hidden="1" customHeight="1" x14ac:dyDescent="0.3">
      <c r="B2861" s="30" t="s">
        <v>849</v>
      </c>
      <c r="C2861" s="30" t="s">
        <v>132</v>
      </c>
      <c r="D2861" s="30" t="s">
        <v>114</v>
      </c>
      <c r="E2861" s="15" t="str">
        <f t="shared" si="7604"/>
        <v>0603</v>
      </c>
      <c r="F2861" s="30" t="s">
        <v>206</v>
      </c>
      <c r="G2861" s="30"/>
      <c r="H2861" s="31" t="s">
        <v>207</v>
      </c>
      <c r="I2861" s="32">
        <f t="shared" si="7736"/>
        <v>0</v>
      </c>
      <c r="J2861" s="32">
        <f t="shared" si="7737"/>
        <v>0</v>
      </c>
      <c r="K2861" s="32">
        <f t="shared" si="7738"/>
        <v>0</v>
      </c>
      <c r="L2861" s="32">
        <f t="shared" si="7739"/>
        <v>0</v>
      </c>
      <c r="M2861" s="32">
        <f t="shared" si="7740"/>
        <v>0</v>
      </c>
      <c r="N2861" s="32">
        <f t="shared" si="7741"/>
        <v>0</v>
      </c>
      <c r="O2861" s="32">
        <f t="shared" si="7715"/>
        <v>0</v>
      </c>
      <c r="P2861" s="32">
        <f t="shared" si="7716"/>
        <v>0</v>
      </c>
      <c r="Q2861" s="32">
        <f t="shared" si="7717"/>
        <v>0</v>
      </c>
      <c r="R2861" s="32">
        <f t="shared" si="7718"/>
        <v>0</v>
      </c>
      <c r="S2861" s="32">
        <f t="shared" si="7719"/>
        <v>0</v>
      </c>
      <c r="T2861" s="32">
        <f t="shared" si="7720"/>
        <v>0</v>
      </c>
      <c r="U2861" s="32">
        <v>0</v>
      </c>
      <c r="V2861" s="32">
        <f t="shared" si="7605"/>
        <v>0</v>
      </c>
      <c r="W2861" s="32">
        <f t="shared" si="7722"/>
        <v>0</v>
      </c>
      <c r="X2861" s="32">
        <f t="shared" si="7723"/>
        <v>0</v>
      </c>
      <c r="Y2861" s="32">
        <f t="shared" si="7724"/>
        <v>0</v>
      </c>
      <c r="Z2861" s="32">
        <f t="shared" si="7725"/>
        <v>0</v>
      </c>
      <c r="AA2861" s="32">
        <f t="shared" si="7726"/>
        <v>0</v>
      </c>
      <c r="AB2861" s="32">
        <f t="shared" si="7727"/>
        <v>0</v>
      </c>
      <c r="AC2861" s="33">
        <f t="shared" si="7728"/>
        <v>0</v>
      </c>
      <c r="AD2861" s="33">
        <f t="shared" si="7729"/>
        <v>0</v>
      </c>
      <c r="AE2861" s="34" t="e">
        <f t="shared" si="7742"/>
        <v>#DIV/0!</v>
      </c>
      <c r="AF2861" s="35">
        <f t="shared" si="7730"/>
        <v>0</v>
      </c>
      <c r="AG2861" s="35">
        <f t="shared" si="7731"/>
        <v>0</v>
      </c>
      <c r="AH2861" s="36">
        <f t="shared" si="7732"/>
        <v>0</v>
      </c>
      <c r="AI2861" s="36">
        <f t="shared" si="7733"/>
        <v>0</v>
      </c>
      <c r="AJ2861" s="36">
        <f t="shared" si="7734"/>
        <v>0</v>
      </c>
      <c r="AK2861" s="36">
        <f t="shared" si="7735"/>
        <v>0</v>
      </c>
      <c r="AL2861" s="36">
        <f t="shared" si="7743"/>
        <v>0</v>
      </c>
      <c r="AM2861" s="36">
        <f t="shared" si="7744"/>
        <v>0</v>
      </c>
      <c r="AN2861" s="37" t="s">
        <v>35</v>
      </c>
    </row>
    <row r="2862" spans="2:40" ht="31.2" hidden="1" customHeight="1" x14ac:dyDescent="0.3">
      <c r="B2862" s="30" t="s">
        <v>849</v>
      </c>
      <c r="C2862" s="30" t="s">
        <v>132</v>
      </c>
      <c r="D2862" s="30" t="s">
        <v>114</v>
      </c>
      <c r="E2862" s="15" t="str">
        <f t="shared" si="7604"/>
        <v>0603</v>
      </c>
      <c r="F2862" s="30" t="s">
        <v>257</v>
      </c>
      <c r="G2862" s="30"/>
      <c r="H2862" s="31" t="s">
        <v>258</v>
      </c>
      <c r="I2862" s="32">
        <f t="shared" si="7736"/>
        <v>0</v>
      </c>
      <c r="J2862" s="32">
        <f t="shared" si="7737"/>
        <v>0</v>
      </c>
      <c r="K2862" s="32">
        <f t="shared" si="7738"/>
        <v>0</v>
      </c>
      <c r="L2862" s="32">
        <f t="shared" si="7739"/>
        <v>0</v>
      </c>
      <c r="M2862" s="32">
        <f t="shared" si="7740"/>
        <v>0</v>
      </c>
      <c r="N2862" s="32">
        <f t="shared" si="7741"/>
        <v>0</v>
      </c>
      <c r="O2862" s="32">
        <f t="shared" si="7715"/>
        <v>0</v>
      </c>
      <c r="P2862" s="32">
        <f t="shared" si="7716"/>
        <v>0</v>
      </c>
      <c r="Q2862" s="32">
        <f t="shared" si="7717"/>
        <v>0</v>
      </c>
      <c r="R2862" s="32">
        <f t="shared" si="7718"/>
        <v>0</v>
      </c>
      <c r="S2862" s="32">
        <f t="shared" si="7719"/>
        <v>0</v>
      </c>
      <c r="T2862" s="32">
        <f t="shared" si="7720"/>
        <v>0</v>
      </c>
      <c r="U2862" s="32">
        <v>0</v>
      </c>
      <c r="V2862" s="32">
        <f t="shared" si="7605"/>
        <v>0</v>
      </c>
      <c r="W2862" s="32">
        <f t="shared" si="7722"/>
        <v>0</v>
      </c>
      <c r="X2862" s="32">
        <f t="shared" si="7723"/>
        <v>0</v>
      </c>
      <c r="Y2862" s="32">
        <f t="shared" si="7724"/>
        <v>0</v>
      </c>
      <c r="Z2862" s="32">
        <f t="shared" si="7725"/>
        <v>0</v>
      </c>
      <c r="AA2862" s="32">
        <f t="shared" si="7726"/>
        <v>0</v>
      </c>
      <c r="AB2862" s="32">
        <f t="shared" si="7727"/>
        <v>0</v>
      </c>
      <c r="AC2862" s="33">
        <f t="shared" si="7728"/>
        <v>0</v>
      </c>
      <c r="AD2862" s="33">
        <f t="shared" si="7729"/>
        <v>0</v>
      </c>
      <c r="AE2862" s="34" t="e">
        <f t="shared" si="7742"/>
        <v>#DIV/0!</v>
      </c>
      <c r="AF2862" s="35">
        <f t="shared" si="7730"/>
        <v>0</v>
      </c>
      <c r="AG2862" s="35">
        <f t="shared" si="7731"/>
        <v>0</v>
      </c>
      <c r="AH2862" s="36">
        <f t="shared" si="7732"/>
        <v>0</v>
      </c>
      <c r="AI2862" s="36">
        <f t="shared" si="7733"/>
        <v>0</v>
      </c>
      <c r="AJ2862" s="36">
        <f t="shared" si="7734"/>
        <v>0</v>
      </c>
      <c r="AK2862" s="36">
        <f t="shared" si="7735"/>
        <v>0</v>
      </c>
      <c r="AL2862" s="36">
        <f t="shared" si="7743"/>
        <v>0</v>
      </c>
      <c r="AM2862" s="36">
        <f t="shared" si="7744"/>
        <v>0</v>
      </c>
      <c r="AN2862" s="37" t="s">
        <v>35</v>
      </c>
    </row>
    <row r="2863" spans="2:40" ht="15.6" hidden="1" customHeight="1" x14ac:dyDescent="0.3">
      <c r="B2863" s="30" t="s">
        <v>849</v>
      </c>
      <c r="C2863" s="30" t="s">
        <v>132</v>
      </c>
      <c r="D2863" s="30" t="s">
        <v>114</v>
      </c>
      <c r="E2863" s="15" t="str">
        <f t="shared" si="7604"/>
        <v>0603</v>
      </c>
      <c r="F2863" s="30" t="s">
        <v>259</v>
      </c>
      <c r="G2863" s="30"/>
      <c r="H2863" s="31" t="s">
        <v>260</v>
      </c>
      <c r="I2863" s="32">
        <f t="shared" si="7736"/>
        <v>0</v>
      </c>
      <c r="J2863" s="32">
        <f t="shared" si="7737"/>
        <v>0</v>
      </c>
      <c r="K2863" s="32">
        <f t="shared" si="7738"/>
        <v>0</v>
      </c>
      <c r="L2863" s="32">
        <f t="shared" si="7739"/>
        <v>0</v>
      </c>
      <c r="M2863" s="32">
        <f t="shared" si="7740"/>
        <v>0</v>
      </c>
      <c r="N2863" s="32">
        <f t="shared" si="7741"/>
        <v>0</v>
      </c>
      <c r="O2863" s="32">
        <f t="shared" si="7715"/>
        <v>0</v>
      </c>
      <c r="P2863" s="32">
        <f t="shared" si="7716"/>
        <v>0</v>
      </c>
      <c r="Q2863" s="32">
        <f t="shared" si="7717"/>
        <v>0</v>
      </c>
      <c r="R2863" s="32">
        <f t="shared" si="7718"/>
        <v>0</v>
      </c>
      <c r="S2863" s="32">
        <f t="shared" si="7719"/>
        <v>0</v>
      </c>
      <c r="T2863" s="32">
        <f t="shared" si="7720"/>
        <v>0</v>
      </c>
      <c r="U2863" s="32">
        <v>0</v>
      </c>
      <c r="V2863" s="32">
        <f t="shared" si="7605"/>
        <v>0</v>
      </c>
      <c r="W2863" s="32">
        <f t="shared" si="7722"/>
        <v>0</v>
      </c>
      <c r="X2863" s="32">
        <f t="shared" si="7723"/>
        <v>0</v>
      </c>
      <c r="Y2863" s="32">
        <f t="shared" si="7724"/>
        <v>0</v>
      </c>
      <c r="Z2863" s="32">
        <f t="shared" si="7725"/>
        <v>0</v>
      </c>
      <c r="AA2863" s="32">
        <f t="shared" si="7726"/>
        <v>0</v>
      </c>
      <c r="AB2863" s="32">
        <f t="shared" si="7727"/>
        <v>0</v>
      </c>
      <c r="AC2863" s="33">
        <f t="shared" si="7728"/>
        <v>0</v>
      </c>
      <c r="AD2863" s="33">
        <f t="shared" si="7729"/>
        <v>0</v>
      </c>
      <c r="AE2863" s="34" t="e">
        <f t="shared" si="7742"/>
        <v>#DIV/0!</v>
      </c>
      <c r="AF2863" s="35">
        <f t="shared" si="7730"/>
        <v>0</v>
      </c>
      <c r="AG2863" s="35">
        <f t="shared" si="7731"/>
        <v>0</v>
      </c>
      <c r="AH2863" s="36">
        <f t="shared" si="7732"/>
        <v>0</v>
      </c>
      <c r="AI2863" s="36">
        <f t="shared" si="7733"/>
        <v>0</v>
      </c>
      <c r="AJ2863" s="36">
        <f t="shared" si="7734"/>
        <v>0</v>
      </c>
      <c r="AK2863" s="36">
        <f t="shared" si="7735"/>
        <v>0</v>
      </c>
      <c r="AL2863" s="36">
        <f t="shared" si="7743"/>
        <v>0</v>
      </c>
      <c r="AM2863" s="36">
        <f t="shared" si="7744"/>
        <v>0</v>
      </c>
      <c r="AN2863" s="37" t="s">
        <v>35</v>
      </c>
    </row>
    <row r="2864" spans="2:40" ht="31.2" hidden="1" customHeight="1" x14ac:dyDescent="0.3">
      <c r="B2864" s="30" t="s">
        <v>849</v>
      </c>
      <c r="C2864" s="30" t="s">
        <v>132</v>
      </c>
      <c r="D2864" s="30" t="s">
        <v>114</v>
      </c>
      <c r="E2864" s="15" t="str">
        <f t="shared" si="7604"/>
        <v>0603</v>
      </c>
      <c r="F2864" s="30" t="s">
        <v>259</v>
      </c>
      <c r="G2864" s="30" t="s">
        <v>50</v>
      </c>
      <c r="H2864" s="31" t="s">
        <v>51</v>
      </c>
      <c r="I2864" s="32">
        <f t="shared" si="7736"/>
        <v>0</v>
      </c>
      <c r="J2864" s="32">
        <f t="shared" si="7737"/>
        <v>0</v>
      </c>
      <c r="K2864" s="32">
        <f t="shared" si="7738"/>
        <v>0</v>
      </c>
      <c r="L2864" s="32">
        <f t="shared" si="7739"/>
        <v>0</v>
      </c>
      <c r="M2864" s="32">
        <f t="shared" si="7740"/>
        <v>0</v>
      </c>
      <c r="N2864" s="32">
        <f t="shared" si="7741"/>
        <v>0</v>
      </c>
      <c r="O2864" s="32">
        <f t="shared" si="7715"/>
        <v>0</v>
      </c>
      <c r="P2864" s="32">
        <f t="shared" si="7716"/>
        <v>0</v>
      </c>
      <c r="Q2864" s="32">
        <f t="shared" si="7717"/>
        <v>0</v>
      </c>
      <c r="R2864" s="32">
        <f t="shared" si="7718"/>
        <v>0</v>
      </c>
      <c r="S2864" s="32">
        <f t="shared" si="7719"/>
        <v>0</v>
      </c>
      <c r="T2864" s="32">
        <f t="shared" si="7720"/>
        <v>0</v>
      </c>
      <c r="U2864" s="32">
        <v>0</v>
      </c>
      <c r="V2864" s="32">
        <f t="shared" si="7605"/>
        <v>0</v>
      </c>
      <c r="W2864" s="32">
        <f t="shared" si="7722"/>
        <v>0</v>
      </c>
      <c r="X2864" s="32">
        <f t="shared" si="7723"/>
        <v>0</v>
      </c>
      <c r="Y2864" s="32">
        <f t="shared" si="7724"/>
        <v>0</v>
      </c>
      <c r="Z2864" s="32">
        <f t="shared" si="7725"/>
        <v>0</v>
      </c>
      <c r="AA2864" s="32">
        <f t="shared" si="7726"/>
        <v>0</v>
      </c>
      <c r="AB2864" s="32">
        <f t="shared" si="7727"/>
        <v>0</v>
      </c>
      <c r="AC2864" s="33">
        <f t="shared" si="7728"/>
        <v>0</v>
      </c>
      <c r="AD2864" s="33">
        <f t="shared" si="7729"/>
        <v>0</v>
      </c>
      <c r="AE2864" s="34" t="e">
        <f t="shared" si="7742"/>
        <v>#DIV/0!</v>
      </c>
      <c r="AF2864" s="35">
        <f t="shared" si="7730"/>
        <v>0</v>
      </c>
      <c r="AG2864" s="35">
        <f t="shared" si="7731"/>
        <v>0</v>
      </c>
      <c r="AH2864" s="36">
        <f t="shared" si="7732"/>
        <v>0</v>
      </c>
      <c r="AI2864" s="36">
        <f t="shared" si="7733"/>
        <v>0</v>
      </c>
      <c r="AJ2864" s="36">
        <f t="shared" si="7734"/>
        <v>0</v>
      </c>
      <c r="AK2864" s="36">
        <f t="shared" si="7735"/>
        <v>0</v>
      </c>
      <c r="AL2864" s="36">
        <f t="shared" si="7743"/>
        <v>0</v>
      </c>
      <c r="AM2864" s="36">
        <f t="shared" si="7744"/>
        <v>0</v>
      </c>
      <c r="AN2864" s="37" t="s">
        <v>35</v>
      </c>
    </row>
    <row r="2865" spans="2:40" ht="31.2" hidden="1" customHeight="1" x14ac:dyDescent="0.3">
      <c r="B2865" s="30" t="s">
        <v>849</v>
      </c>
      <c r="C2865" s="30" t="s">
        <v>132</v>
      </c>
      <c r="D2865" s="30" t="s">
        <v>114</v>
      </c>
      <c r="E2865" s="15" t="str">
        <f t="shared" ref="E2865:E2928" si="7745">CONCATENATE(C2865,D2865)</f>
        <v>0603</v>
      </c>
      <c r="F2865" s="30" t="s">
        <v>259</v>
      </c>
      <c r="G2865" s="30" t="s">
        <v>52</v>
      </c>
      <c r="H2865" s="31" t="s">
        <v>53</v>
      </c>
      <c r="I2865" s="32"/>
      <c r="J2865" s="32"/>
      <c r="K2865" s="32"/>
      <c r="L2865" s="32"/>
      <c r="M2865" s="32"/>
      <c r="N2865" s="32"/>
      <c r="O2865" s="32">
        <v>0</v>
      </c>
      <c r="P2865" s="32">
        <v>0</v>
      </c>
      <c r="Q2865" s="32">
        <v>0</v>
      </c>
      <c r="R2865" s="32">
        <v>0</v>
      </c>
      <c r="S2865" s="32">
        <v>0</v>
      </c>
      <c r="T2865" s="32">
        <v>0</v>
      </c>
      <c r="U2865" s="32">
        <v>0</v>
      </c>
      <c r="V2865" s="32">
        <f t="shared" ref="V2865:V2928" si="7746">I2865+L2865+U2865+T2865+S2865+R2865+Q2865+P2865+O2865</f>
        <v>0</v>
      </c>
      <c r="W2865" s="32"/>
      <c r="X2865" s="32"/>
      <c r="Y2865" s="32"/>
      <c r="Z2865" s="32"/>
      <c r="AA2865" s="32"/>
      <c r="AB2865" s="32">
        <v>0</v>
      </c>
      <c r="AC2865" s="33">
        <v>0</v>
      </c>
      <c r="AD2865" s="33">
        <v>0</v>
      </c>
      <c r="AE2865" s="34" t="e">
        <f t="shared" si="7742"/>
        <v>#DIV/0!</v>
      </c>
      <c r="AF2865" s="35">
        <v>0</v>
      </c>
      <c r="AG2865" s="35">
        <v>0</v>
      </c>
      <c r="AH2865" s="36">
        <v>0</v>
      </c>
      <c r="AI2865" s="36">
        <v>0</v>
      </c>
      <c r="AJ2865" s="36">
        <v>0</v>
      </c>
      <c r="AK2865" s="36">
        <v>0</v>
      </c>
      <c r="AL2865" s="36">
        <f t="shared" si="7743"/>
        <v>0</v>
      </c>
      <c r="AM2865" s="36">
        <f t="shared" si="7744"/>
        <v>0</v>
      </c>
      <c r="AN2865" s="37" t="s">
        <v>35</v>
      </c>
    </row>
    <row r="2866" spans="2:40" s="13" customFormat="1" x14ac:dyDescent="0.3">
      <c r="B2866" s="14" t="s">
        <v>849</v>
      </c>
      <c r="C2866" s="14" t="s">
        <v>224</v>
      </c>
      <c r="D2866" s="14"/>
      <c r="E2866" s="21" t="str">
        <f t="shared" si="7745"/>
        <v>07</v>
      </c>
      <c r="F2866" s="14"/>
      <c r="G2866" s="14"/>
      <c r="H2866" s="16" t="s">
        <v>292</v>
      </c>
      <c r="I2866" s="17">
        <f t="shared" si="7736"/>
        <v>4792.7</v>
      </c>
      <c r="J2866" s="17">
        <f t="shared" si="7737"/>
        <v>4792.7</v>
      </c>
      <c r="K2866" s="17">
        <f t="shared" si="7738"/>
        <v>4792.7</v>
      </c>
      <c r="L2866" s="17">
        <f t="shared" si="7739"/>
        <v>0</v>
      </c>
      <c r="M2866" s="17">
        <f t="shared" si="7740"/>
        <v>0</v>
      </c>
      <c r="N2866" s="17">
        <f t="shared" si="7741"/>
        <v>0</v>
      </c>
      <c r="O2866" s="17">
        <f t="shared" si="7715"/>
        <v>0</v>
      </c>
      <c r="P2866" s="17">
        <f t="shared" si="7716"/>
        <v>0</v>
      </c>
      <c r="Q2866" s="17">
        <f t="shared" si="7717"/>
        <v>0</v>
      </c>
      <c r="R2866" s="17">
        <f t="shared" si="7718"/>
        <v>0</v>
      </c>
      <c r="S2866" s="17">
        <f t="shared" si="7719"/>
        <v>0</v>
      </c>
      <c r="T2866" s="17">
        <f t="shared" si="7720"/>
        <v>0</v>
      </c>
      <c r="U2866" s="17">
        <v>0</v>
      </c>
      <c r="V2866" s="17">
        <f t="shared" si="7746"/>
        <v>4792.7</v>
      </c>
      <c r="W2866" s="17">
        <f t="shared" si="7722"/>
        <v>0</v>
      </c>
      <c r="X2866" s="17">
        <f t="shared" si="7723"/>
        <v>0</v>
      </c>
      <c r="Y2866" s="17">
        <f t="shared" si="7724"/>
        <v>0</v>
      </c>
      <c r="Z2866" s="17">
        <f t="shared" si="7725"/>
        <v>0</v>
      </c>
      <c r="AA2866" s="17">
        <f t="shared" si="7726"/>
        <v>0</v>
      </c>
      <c r="AB2866" s="17">
        <f t="shared" si="7727"/>
        <v>4792.6951499999996</v>
      </c>
      <c r="AC2866" s="18">
        <f t="shared" si="7728"/>
        <v>4792.7</v>
      </c>
      <c r="AD2866" s="18">
        <f t="shared" si="7729"/>
        <v>4792.6951499999996</v>
      </c>
      <c r="AE2866" s="19">
        <f t="shared" si="7742"/>
        <v>99.999898804431737</v>
      </c>
      <c r="AF2866" s="17">
        <f t="shared" si="7730"/>
        <v>4792.7</v>
      </c>
      <c r="AG2866" s="17">
        <f t="shared" si="7731"/>
        <v>0</v>
      </c>
      <c r="AH2866" s="17">
        <f t="shared" si="7732"/>
        <v>0</v>
      </c>
      <c r="AI2866" s="17">
        <f t="shared" si="7733"/>
        <v>0</v>
      </c>
      <c r="AJ2866" s="17">
        <f t="shared" si="7734"/>
        <v>0</v>
      </c>
      <c r="AK2866" s="17">
        <f t="shared" si="7735"/>
        <v>0</v>
      </c>
      <c r="AL2866" s="17">
        <f t="shared" si="7743"/>
        <v>4792.7</v>
      </c>
      <c r="AM2866" s="17">
        <f t="shared" si="7744"/>
        <v>0</v>
      </c>
      <c r="AN2866" s="2"/>
    </row>
    <row r="2867" spans="2:40" s="22" customFormat="1" x14ac:dyDescent="0.3">
      <c r="B2867" s="23" t="s">
        <v>849</v>
      </c>
      <c r="C2867" s="23" t="s">
        <v>224</v>
      </c>
      <c r="D2867" s="23" t="s">
        <v>224</v>
      </c>
      <c r="E2867" s="24" t="str">
        <f t="shared" si="7745"/>
        <v>0707</v>
      </c>
      <c r="F2867" s="23"/>
      <c r="G2867" s="23"/>
      <c r="H2867" s="25" t="s">
        <v>333</v>
      </c>
      <c r="I2867" s="26">
        <f t="shared" ref="I2867:T2867" si="7747">I2868+I2874</f>
        <v>4792.7</v>
      </c>
      <c r="J2867" s="26">
        <f t="shared" si="7747"/>
        <v>4792.7</v>
      </c>
      <c r="K2867" s="26">
        <f t="shared" si="7747"/>
        <v>4792.7</v>
      </c>
      <c r="L2867" s="26">
        <f t="shared" si="7747"/>
        <v>0</v>
      </c>
      <c r="M2867" s="26">
        <f t="shared" si="7747"/>
        <v>0</v>
      </c>
      <c r="N2867" s="26">
        <f t="shared" si="7747"/>
        <v>0</v>
      </c>
      <c r="O2867" s="26">
        <f t="shared" si="7747"/>
        <v>0</v>
      </c>
      <c r="P2867" s="26">
        <f t="shared" si="7747"/>
        <v>0</v>
      </c>
      <c r="Q2867" s="26">
        <f t="shared" si="7747"/>
        <v>0</v>
      </c>
      <c r="R2867" s="26">
        <f t="shared" si="7747"/>
        <v>0</v>
      </c>
      <c r="S2867" s="26">
        <f t="shared" si="7747"/>
        <v>0</v>
      </c>
      <c r="T2867" s="26">
        <f t="shared" si="7747"/>
        <v>0</v>
      </c>
      <c r="U2867" s="26">
        <v>0</v>
      </c>
      <c r="V2867" s="26">
        <f t="shared" si="7746"/>
        <v>4792.7</v>
      </c>
      <c r="W2867" s="26">
        <f t="shared" ref="W2867:AD2867" si="7748">W2868+W2874</f>
        <v>0</v>
      </c>
      <c r="X2867" s="26">
        <f t="shared" si="7748"/>
        <v>0</v>
      </c>
      <c r="Y2867" s="26">
        <f t="shared" si="7748"/>
        <v>0</v>
      </c>
      <c r="Z2867" s="26">
        <f t="shared" si="7748"/>
        <v>0</v>
      </c>
      <c r="AA2867" s="26">
        <f t="shared" si="7748"/>
        <v>0</v>
      </c>
      <c r="AB2867" s="26">
        <f t="shared" si="7748"/>
        <v>4792.6951499999996</v>
      </c>
      <c r="AC2867" s="27">
        <f t="shared" si="7748"/>
        <v>4792.7</v>
      </c>
      <c r="AD2867" s="27">
        <f t="shared" si="7748"/>
        <v>4792.6951499999996</v>
      </c>
      <c r="AE2867" s="28">
        <f t="shared" si="7742"/>
        <v>99.999898804431737</v>
      </c>
      <c r="AF2867" s="26">
        <f t="shared" ref="AF2867:AK2867" si="7749">AF2868+AF2874</f>
        <v>4792.7</v>
      </c>
      <c r="AG2867" s="26">
        <f t="shared" si="7749"/>
        <v>0</v>
      </c>
      <c r="AH2867" s="26">
        <f t="shared" si="7749"/>
        <v>0</v>
      </c>
      <c r="AI2867" s="26">
        <f t="shared" si="7749"/>
        <v>0</v>
      </c>
      <c r="AJ2867" s="26">
        <f t="shared" si="7749"/>
        <v>0</v>
      </c>
      <c r="AK2867" s="26">
        <f t="shared" si="7749"/>
        <v>0</v>
      </c>
      <c r="AL2867" s="26">
        <f t="shared" si="7743"/>
        <v>4792.7</v>
      </c>
      <c r="AM2867" s="26">
        <f t="shared" si="7744"/>
        <v>0</v>
      </c>
      <c r="AN2867" s="29"/>
    </row>
    <row r="2868" spans="2:40" x14ac:dyDescent="0.3">
      <c r="B2868" s="30" t="s">
        <v>849</v>
      </c>
      <c r="C2868" s="30" t="s">
        <v>224</v>
      </c>
      <c r="D2868" s="30" t="s">
        <v>224</v>
      </c>
      <c r="E2868" s="15" t="str">
        <f t="shared" si="7745"/>
        <v>0707</v>
      </c>
      <c r="F2868" s="30" t="s">
        <v>356</v>
      </c>
      <c r="G2868" s="30"/>
      <c r="H2868" s="31" t="s">
        <v>357</v>
      </c>
      <c r="I2868" s="32">
        <f t="shared" ref="I2868:I2880" si="7750">I2869</f>
        <v>4544.7</v>
      </c>
      <c r="J2868" s="32">
        <f t="shared" ref="J2868:J2880" si="7751">J2869</f>
        <v>4544.7</v>
      </c>
      <c r="K2868" s="32">
        <f t="shared" ref="K2868:K2880" si="7752">K2869</f>
        <v>4544.7</v>
      </c>
      <c r="L2868" s="32">
        <f t="shared" ref="L2868:L2880" si="7753">L2869</f>
        <v>0</v>
      </c>
      <c r="M2868" s="32">
        <f t="shared" ref="M2868:M2880" si="7754">M2869</f>
        <v>0</v>
      </c>
      <c r="N2868" s="32">
        <f t="shared" ref="N2868:N2880" si="7755">N2869</f>
        <v>0</v>
      </c>
      <c r="O2868" s="32">
        <f t="shared" ref="O2868:O2880" si="7756">O2869</f>
        <v>0</v>
      </c>
      <c r="P2868" s="32">
        <f t="shared" ref="P2868:P2880" si="7757">P2869</f>
        <v>0</v>
      </c>
      <c r="Q2868" s="32">
        <f t="shared" ref="Q2868:Q2880" si="7758">Q2869</f>
        <v>0</v>
      </c>
      <c r="R2868" s="32">
        <f t="shared" ref="R2868:R2880" si="7759">R2869</f>
        <v>0</v>
      </c>
      <c r="S2868" s="32">
        <f t="shared" ref="S2868:S2880" si="7760">S2869</f>
        <v>0</v>
      </c>
      <c r="T2868" s="32">
        <f t="shared" ref="T2868:T2880" si="7761">T2869</f>
        <v>0</v>
      </c>
      <c r="U2868" s="32">
        <v>0</v>
      </c>
      <c r="V2868" s="32">
        <f t="shared" si="7746"/>
        <v>4544.7</v>
      </c>
      <c r="W2868" s="32">
        <f t="shared" ref="W2868:W2880" si="7762">W2869</f>
        <v>0</v>
      </c>
      <c r="X2868" s="32">
        <f t="shared" ref="X2868:X2880" si="7763">X2869</f>
        <v>0</v>
      </c>
      <c r="Y2868" s="32">
        <f t="shared" ref="Y2868:Y2880" si="7764">Y2869</f>
        <v>0</v>
      </c>
      <c r="Z2868" s="32">
        <f t="shared" ref="Z2868:Z2880" si="7765">Z2869</f>
        <v>0</v>
      </c>
      <c r="AA2868" s="32">
        <f t="shared" ref="AA2868:AA2880" si="7766">AA2869</f>
        <v>0</v>
      </c>
      <c r="AB2868" s="32">
        <f t="shared" ref="AB2868:AB2880" si="7767">AB2869</f>
        <v>4544.6951499999996</v>
      </c>
      <c r="AC2868" s="33">
        <f t="shared" ref="AC2868:AC2880" si="7768">AC2869</f>
        <v>4544.7</v>
      </c>
      <c r="AD2868" s="33">
        <f t="shared" ref="AD2868:AD2880" si="7769">AD2869</f>
        <v>4544.6951499999996</v>
      </c>
      <c r="AE2868" s="34">
        <f t="shared" si="7742"/>
        <v>99.999893282284859</v>
      </c>
      <c r="AF2868" s="32">
        <f t="shared" ref="AF2868:AF2880" si="7770">AF2869</f>
        <v>4544.7</v>
      </c>
      <c r="AG2868" s="32">
        <f t="shared" ref="AG2868:AG2880" si="7771">AG2869</f>
        <v>0</v>
      </c>
      <c r="AH2868" s="32">
        <f t="shared" ref="AH2868:AH2880" si="7772">AH2869</f>
        <v>0</v>
      </c>
      <c r="AI2868" s="32">
        <f t="shared" ref="AI2868:AI2880" si="7773">AI2869</f>
        <v>0</v>
      </c>
      <c r="AJ2868" s="32">
        <f t="shared" ref="AJ2868:AJ2880" si="7774">AJ2869</f>
        <v>0</v>
      </c>
      <c r="AK2868" s="32">
        <f t="shared" ref="AK2868:AK2880" si="7775">AK2869</f>
        <v>0</v>
      </c>
      <c r="AL2868" s="32">
        <f t="shared" si="7743"/>
        <v>4544.7</v>
      </c>
      <c r="AM2868" s="32">
        <f t="shared" si="7744"/>
        <v>0</v>
      </c>
    </row>
    <row r="2869" spans="2:40" ht="46.8" x14ac:dyDescent="0.3">
      <c r="B2869" s="30" t="s">
        <v>849</v>
      </c>
      <c r="C2869" s="30" t="s">
        <v>224</v>
      </c>
      <c r="D2869" s="30" t="s">
        <v>224</v>
      </c>
      <c r="E2869" s="15" t="str">
        <f t="shared" si="7745"/>
        <v>0707</v>
      </c>
      <c r="F2869" s="30" t="s">
        <v>372</v>
      </c>
      <c r="G2869" s="30"/>
      <c r="H2869" s="31" t="s">
        <v>373</v>
      </c>
      <c r="I2869" s="32">
        <f t="shared" si="7750"/>
        <v>4544.7</v>
      </c>
      <c r="J2869" s="32">
        <f t="shared" si="7751"/>
        <v>4544.7</v>
      </c>
      <c r="K2869" s="32">
        <f t="shared" si="7752"/>
        <v>4544.7</v>
      </c>
      <c r="L2869" s="32">
        <f t="shared" si="7753"/>
        <v>0</v>
      </c>
      <c r="M2869" s="32">
        <f t="shared" si="7754"/>
        <v>0</v>
      </c>
      <c r="N2869" s="32">
        <f t="shared" si="7755"/>
        <v>0</v>
      </c>
      <c r="O2869" s="32">
        <f t="shared" si="7756"/>
        <v>0</v>
      </c>
      <c r="P2869" s="32">
        <f t="shared" si="7757"/>
        <v>0</v>
      </c>
      <c r="Q2869" s="32">
        <f t="shared" si="7758"/>
        <v>0</v>
      </c>
      <c r="R2869" s="32">
        <f t="shared" si="7759"/>
        <v>0</v>
      </c>
      <c r="S2869" s="32">
        <f t="shared" si="7760"/>
        <v>0</v>
      </c>
      <c r="T2869" s="32">
        <f t="shared" si="7761"/>
        <v>0</v>
      </c>
      <c r="U2869" s="32">
        <v>0</v>
      </c>
      <c r="V2869" s="32">
        <f t="shared" si="7746"/>
        <v>4544.7</v>
      </c>
      <c r="W2869" s="32">
        <f t="shared" si="7762"/>
        <v>0</v>
      </c>
      <c r="X2869" s="32">
        <f t="shared" si="7763"/>
        <v>0</v>
      </c>
      <c r="Y2869" s="32">
        <f t="shared" si="7764"/>
        <v>0</v>
      </c>
      <c r="Z2869" s="32">
        <f t="shared" si="7765"/>
        <v>0</v>
      </c>
      <c r="AA2869" s="32">
        <f t="shared" si="7766"/>
        <v>0</v>
      </c>
      <c r="AB2869" s="32">
        <f t="shared" si="7767"/>
        <v>4544.6951499999996</v>
      </c>
      <c r="AC2869" s="33">
        <f t="shared" si="7768"/>
        <v>4544.7</v>
      </c>
      <c r="AD2869" s="33">
        <f t="shared" si="7769"/>
        <v>4544.6951499999996</v>
      </c>
      <c r="AE2869" s="34">
        <f t="shared" si="7742"/>
        <v>99.999893282284859</v>
      </c>
      <c r="AF2869" s="32">
        <f t="shared" si="7770"/>
        <v>4544.7</v>
      </c>
      <c r="AG2869" s="32">
        <f t="shared" si="7771"/>
        <v>0</v>
      </c>
      <c r="AH2869" s="32">
        <f t="shared" si="7772"/>
        <v>0</v>
      </c>
      <c r="AI2869" s="32">
        <f t="shared" si="7773"/>
        <v>0</v>
      </c>
      <c r="AJ2869" s="32">
        <f t="shared" si="7774"/>
        <v>0</v>
      </c>
      <c r="AK2869" s="32">
        <f t="shared" si="7775"/>
        <v>0</v>
      </c>
      <c r="AL2869" s="32">
        <f t="shared" si="7743"/>
        <v>4544.7</v>
      </c>
      <c r="AM2869" s="32">
        <f t="shared" si="7744"/>
        <v>0</v>
      </c>
    </row>
    <row r="2870" spans="2:40" ht="31.2" x14ac:dyDescent="0.3">
      <c r="B2870" s="30" t="s">
        <v>849</v>
      </c>
      <c r="C2870" s="30" t="s">
        <v>224</v>
      </c>
      <c r="D2870" s="30" t="s">
        <v>224</v>
      </c>
      <c r="E2870" s="15" t="str">
        <f t="shared" si="7745"/>
        <v>0707</v>
      </c>
      <c r="F2870" s="30" t="s">
        <v>374</v>
      </c>
      <c r="G2870" s="30"/>
      <c r="H2870" s="31" t="s">
        <v>375</v>
      </c>
      <c r="I2870" s="32">
        <f t="shared" si="7750"/>
        <v>4544.7</v>
      </c>
      <c r="J2870" s="32">
        <f t="shared" si="7751"/>
        <v>4544.7</v>
      </c>
      <c r="K2870" s="32">
        <f t="shared" si="7752"/>
        <v>4544.7</v>
      </c>
      <c r="L2870" s="32">
        <f t="shared" si="7753"/>
        <v>0</v>
      </c>
      <c r="M2870" s="32">
        <f t="shared" si="7754"/>
        <v>0</v>
      </c>
      <c r="N2870" s="32">
        <f t="shared" si="7755"/>
        <v>0</v>
      </c>
      <c r="O2870" s="32">
        <f t="shared" si="7756"/>
        <v>0</v>
      </c>
      <c r="P2870" s="32">
        <f t="shared" si="7757"/>
        <v>0</v>
      </c>
      <c r="Q2870" s="32">
        <f t="shared" si="7758"/>
        <v>0</v>
      </c>
      <c r="R2870" s="32">
        <f t="shared" si="7759"/>
        <v>0</v>
      </c>
      <c r="S2870" s="32">
        <f t="shared" si="7760"/>
        <v>0</v>
      </c>
      <c r="T2870" s="32">
        <f t="shared" si="7761"/>
        <v>0</v>
      </c>
      <c r="U2870" s="32">
        <v>0</v>
      </c>
      <c r="V2870" s="32">
        <f t="shared" si="7746"/>
        <v>4544.7</v>
      </c>
      <c r="W2870" s="32">
        <f t="shared" si="7762"/>
        <v>0</v>
      </c>
      <c r="X2870" s="32">
        <f t="shared" si="7763"/>
        <v>0</v>
      </c>
      <c r="Y2870" s="32">
        <f t="shared" si="7764"/>
        <v>0</v>
      </c>
      <c r="Z2870" s="32">
        <f t="shared" si="7765"/>
        <v>0</v>
      </c>
      <c r="AA2870" s="32">
        <f t="shared" si="7766"/>
        <v>0</v>
      </c>
      <c r="AB2870" s="32">
        <f t="shared" si="7767"/>
        <v>4544.6951499999996</v>
      </c>
      <c r="AC2870" s="33">
        <f t="shared" si="7768"/>
        <v>4544.7</v>
      </c>
      <c r="AD2870" s="33">
        <f t="shared" si="7769"/>
        <v>4544.6951499999996</v>
      </c>
      <c r="AE2870" s="34">
        <f t="shared" si="7742"/>
        <v>99.999893282284859</v>
      </c>
      <c r="AF2870" s="32">
        <f t="shared" si="7770"/>
        <v>4544.7</v>
      </c>
      <c r="AG2870" s="32">
        <f t="shared" si="7771"/>
        <v>0</v>
      </c>
      <c r="AH2870" s="32">
        <f t="shared" si="7772"/>
        <v>0</v>
      </c>
      <c r="AI2870" s="32">
        <f t="shared" si="7773"/>
        <v>0</v>
      </c>
      <c r="AJ2870" s="32">
        <f t="shared" si="7774"/>
        <v>0</v>
      </c>
      <c r="AK2870" s="32">
        <f t="shared" si="7775"/>
        <v>0</v>
      </c>
      <c r="AL2870" s="32">
        <f t="shared" si="7743"/>
        <v>4544.7</v>
      </c>
      <c r="AM2870" s="32">
        <f t="shared" si="7744"/>
        <v>0</v>
      </c>
    </row>
    <row r="2871" spans="2:40" ht="62.4" x14ac:dyDescent="0.3">
      <c r="B2871" s="30" t="s">
        <v>849</v>
      </c>
      <c r="C2871" s="30" t="s">
        <v>224</v>
      </c>
      <c r="D2871" s="30" t="s">
        <v>224</v>
      </c>
      <c r="E2871" s="15" t="str">
        <f t="shared" si="7745"/>
        <v>0707</v>
      </c>
      <c r="F2871" s="30" t="s">
        <v>820</v>
      </c>
      <c r="G2871" s="30"/>
      <c r="H2871" s="31" t="s">
        <v>821</v>
      </c>
      <c r="I2871" s="32">
        <f t="shared" si="7750"/>
        <v>4544.7</v>
      </c>
      <c r="J2871" s="32">
        <f t="shared" si="7751"/>
        <v>4544.7</v>
      </c>
      <c r="K2871" s="32">
        <f t="shared" si="7752"/>
        <v>4544.7</v>
      </c>
      <c r="L2871" s="32">
        <f t="shared" si="7753"/>
        <v>0</v>
      </c>
      <c r="M2871" s="32">
        <f t="shared" si="7754"/>
        <v>0</v>
      </c>
      <c r="N2871" s="32">
        <f t="shared" si="7755"/>
        <v>0</v>
      </c>
      <c r="O2871" s="32">
        <f t="shared" si="7756"/>
        <v>0</v>
      </c>
      <c r="P2871" s="32">
        <f t="shared" si="7757"/>
        <v>0</v>
      </c>
      <c r="Q2871" s="32">
        <f t="shared" si="7758"/>
        <v>0</v>
      </c>
      <c r="R2871" s="32">
        <f t="shared" si="7759"/>
        <v>0</v>
      </c>
      <c r="S2871" s="32">
        <f t="shared" si="7760"/>
        <v>0</v>
      </c>
      <c r="T2871" s="32">
        <f t="shared" si="7761"/>
        <v>0</v>
      </c>
      <c r="U2871" s="32">
        <v>0</v>
      </c>
      <c r="V2871" s="32">
        <f t="shared" si="7746"/>
        <v>4544.7</v>
      </c>
      <c r="W2871" s="32">
        <f t="shared" si="7762"/>
        <v>0</v>
      </c>
      <c r="X2871" s="32">
        <f t="shared" si="7763"/>
        <v>0</v>
      </c>
      <c r="Y2871" s="32">
        <f t="shared" si="7764"/>
        <v>0</v>
      </c>
      <c r="Z2871" s="32">
        <f t="shared" si="7765"/>
        <v>0</v>
      </c>
      <c r="AA2871" s="32">
        <f t="shared" si="7766"/>
        <v>0</v>
      </c>
      <c r="AB2871" s="32">
        <f t="shared" si="7767"/>
        <v>4544.6951499999996</v>
      </c>
      <c r="AC2871" s="33">
        <f t="shared" si="7768"/>
        <v>4544.7</v>
      </c>
      <c r="AD2871" s="33">
        <f t="shared" si="7769"/>
        <v>4544.6951499999996</v>
      </c>
      <c r="AE2871" s="34">
        <f t="shared" si="7742"/>
        <v>99.999893282284859</v>
      </c>
      <c r="AF2871" s="32">
        <f t="shared" si="7770"/>
        <v>4544.7</v>
      </c>
      <c r="AG2871" s="32">
        <f t="shared" si="7771"/>
        <v>0</v>
      </c>
      <c r="AH2871" s="32">
        <f t="shared" si="7772"/>
        <v>0</v>
      </c>
      <c r="AI2871" s="32">
        <f t="shared" si="7773"/>
        <v>0</v>
      </c>
      <c r="AJ2871" s="32">
        <f t="shared" si="7774"/>
        <v>0</v>
      </c>
      <c r="AK2871" s="32">
        <f t="shared" si="7775"/>
        <v>0</v>
      </c>
      <c r="AL2871" s="32">
        <f t="shared" si="7743"/>
        <v>4544.7</v>
      </c>
      <c r="AM2871" s="32">
        <f t="shared" si="7744"/>
        <v>0</v>
      </c>
    </row>
    <row r="2872" spans="2:40" ht="31.2" x14ac:dyDescent="0.3">
      <c r="B2872" s="30" t="s">
        <v>849</v>
      </c>
      <c r="C2872" s="30" t="s">
        <v>224</v>
      </c>
      <c r="D2872" s="30" t="s">
        <v>224</v>
      </c>
      <c r="E2872" s="15" t="str">
        <f t="shared" si="7745"/>
        <v>0707</v>
      </c>
      <c r="F2872" s="30" t="s">
        <v>820</v>
      </c>
      <c r="G2872" s="30" t="s">
        <v>174</v>
      </c>
      <c r="H2872" s="31" t="s">
        <v>175</v>
      </c>
      <c r="I2872" s="32">
        <f t="shared" si="7750"/>
        <v>4544.7</v>
      </c>
      <c r="J2872" s="32">
        <f t="shared" si="7751"/>
        <v>4544.7</v>
      </c>
      <c r="K2872" s="32">
        <f t="shared" si="7752"/>
        <v>4544.7</v>
      </c>
      <c r="L2872" s="32">
        <f t="shared" si="7753"/>
        <v>0</v>
      </c>
      <c r="M2872" s="32">
        <f t="shared" si="7754"/>
        <v>0</v>
      </c>
      <c r="N2872" s="32">
        <f t="shared" si="7755"/>
        <v>0</v>
      </c>
      <c r="O2872" s="32">
        <f t="shared" si="7756"/>
        <v>0</v>
      </c>
      <c r="P2872" s="32">
        <f t="shared" si="7757"/>
        <v>0</v>
      </c>
      <c r="Q2872" s="32">
        <f t="shared" si="7758"/>
        <v>0</v>
      </c>
      <c r="R2872" s="32">
        <f t="shared" si="7759"/>
        <v>0</v>
      </c>
      <c r="S2872" s="32">
        <f t="shared" si="7760"/>
        <v>0</v>
      </c>
      <c r="T2872" s="32">
        <f t="shared" si="7761"/>
        <v>0</v>
      </c>
      <c r="U2872" s="32">
        <v>0</v>
      </c>
      <c r="V2872" s="32">
        <f t="shared" si="7746"/>
        <v>4544.7</v>
      </c>
      <c r="W2872" s="32">
        <f t="shared" si="7762"/>
        <v>0</v>
      </c>
      <c r="X2872" s="32">
        <f t="shared" si="7763"/>
        <v>0</v>
      </c>
      <c r="Y2872" s="32">
        <f t="shared" si="7764"/>
        <v>0</v>
      </c>
      <c r="Z2872" s="32">
        <f t="shared" si="7765"/>
        <v>0</v>
      </c>
      <c r="AA2872" s="32">
        <f t="shared" si="7766"/>
        <v>0</v>
      </c>
      <c r="AB2872" s="32">
        <f t="shared" si="7767"/>
        <v>4544.6951499999996</v>
      </c>
      <c r="AC2872" s="33">
        <f t="shared" si="7768"/>
        <v>4544.7</v>
      </c>
      <c r="AD2872" s="33">
        <f t="shared" si="7769"/>
        <v>4544.6951499999996</v>
      </c>
      <c r="AE2872" s="34">
        <f t="shared" si="7742"/>
        <v>99.999893282284859</v>
      </c>
      <c r="AF2872" s="32">
        <f t="shared" si="7770"/>
        <v>4544.7</v>
      </c>
      <c r="AG2872" s="32">
        <f t="shared" si="7771"/>
        <v>0</v>
      </c>
      <c r="AH2872" s="32">
        <f t="shared" si="7772"/>
        <v>0</v>
      </c>
      <c r="AI2872" s="32">
        <f t="shared" si="7773"/>
        <v>0</v>
      </c>
      <c r="AJ2872" s="32">
        <f t="shared" si="7774"/>
        <v>0</v>
      </c>
      <c r="AK2872" s="32">
        <f t="shared" si="7775"/>
        <v>0</v>
      </c>
      <c r="AL2872" s="32">
        <f t="shared" si="7743"/>
        <v>4544.7</v>
      </c>
      <c r="AM2872" s="32">
        <f t="shared" si="7744"/>
        <v>0</v>
      </c>
    </row>
    <row r="2873" spans="2:40" ht="62.4" x14ac:dyDescent="0.3">
      <c r="B2873" s="30" t="s">
        <v>849</v>
      </c>
      <c r="C2873" s="30" t="s">
        <v>224</v>
      </c>
      <c r="D2873" s="30" t="s">
        <v>224</v>
      </c>
      <c r="E2873" s="15" t="str">
        <f t="shared" si="7745"/>
        <v>0707</v>
      </c>
      <c r="F2873" s="30" t="s">
        <v>820</v>
      </c>
      <c r="G2873" s="30" t="s">
        <v>370</v>
      </c>
      <c r="H2873" s="31" t="s">
        <v>371</v>
      </c>
      <c r="I2873" s="32">
        <v>4544.7</v>
      </c>
      <c r="J2873" s="32">
        <v>4544.7</v>
      </c>
      <c r="K2873" s="32">
        <v>4544.7</v>
      </c>
      <c r="L2873" s="32"/>
      <c r="M2873" s="32"/>
      <c r="N2873" s="32"/>
      <c r="O2873" s="32">
        <v>0</v>
      </c>
      <c r="P2873" s="32">
        <v>0</v>
      </c>
      <c r="Q2873" s="32">
        <v>0</v>
      </c>
      <c r="R2873" s="32">
        <v>0</v>
      </c>
      <c r="S2873" s="32">
        <v>0</v>
      </c>
      <c r="T2873" s="32">
        <v>0</v>
      </c>
      <c r="U2873" s="32">
        <v>0</v>
      </c>
      <c r="V2873" s="32">
        <f t="shared" si="7746"/>
        <v>4544.7</v>
      </c>
      <c r="W2873" s="32"/>
      <c r="X2873" s="32"/>
      <c r="Y2873" s="32"/>
      <c r="Z2873" s="32"/>
      <c r="AA2873" s="32"/>
      <c r="AB2873" s="32">
        <v>4544.6951499999996</v>
      </c>
      <c r="AC2873" s="33">
        <v>4544.7</v>
      </c>
      <c r="AD2873" s="33">
        <v>4544.6951499999996</v>
      </c>
      <c r="AE2873" s="34">
        <f t="shared" si="7742"/>
        <v>99.999893282284859</v>
      </c>
      <c r="AF2873" s="32">
        <v>4544.7</v>
      </c>
      <c r="AG2873" s="32">
        <v>0</v>
      </c>
      <c r="AH2873" s="32">
        <v>0</v>
      </c>
      <c r="AI2873" s="32">
        <v>0</v>
      </c>
      <c r="AJ2873" s="32">
        <v>0</v>
      </c>
      <c r="AK2873" s="32">
        <v>0</v>
      </c>
      <c r="AL2873" s="32">
        <f t="shared" si="7743"/>
        <v>4544.7</v>
      </c>
      <c r="AM2873" s="32">
        <f t="shared" si="7744"/>
        <v>0</v>
      </c>
      <c r="AN2873" s="12"/>
    </row>
    <row r="2874" spans="2:40" ht="46.8" x14ac:dyDescent="0.3">
      <c r="B2874" s="30" t="s">
        <v>849</v>
      </c>
      <c r="C2874" s="30" t="s">
        <v>224</v>
      </c>
      <c r="D2874" s="30" t="s">
        <v>224</v>
      </c>
      <c r="E2874" s="15" t="str">
        <f t="shared" si="7745"/>
        <v>0707</v>
      </c>
      <c r="F2874" s="30" t="s">
        <v>325</v>
      </c>
      <c r="G2874" s="30"/>
      <c r="H2874" s="31" t="s">
        <v>326</v>
      </c>
      <c r="I2874" s="32">
        <f t="shared" si="7750"/>
        <v>248</v>
      </c>
      <c r="J2874" s="32">
        <f t="shared" si="7751"/>
        <v>248</v>
      </c>
      <c r="K2874" s="32">
        <f t="shared" si="7752"/>
        <v>248</v>
      </c>
      <c r="L2874" s="32">
        <f t="shared" si="7753"/>
        <v>0</v>
      </c>
      <c r="M2874" s="32">
        <f t="shared" si="7754"/>
        <v>0</v>
      </c>
      <c r="N2874" s="32">
        <f t="shared" si="7755"/>
        <v>0</v>
      </c>
      <c r="O2874" s="32">
        <f t="shared" si="7756"/>
        <v>0</v>
      </c>
      <c r="P2874" s="32">
        <f t="shared" si="7757"/>
        <v>0</v>
      </c>
      <c r="Q2874" s="32">
        <f t="shared" si="7758"/>
        <v>0</v>
      </c>
      <c r="R2874" s="32">
        <f t="shared" si="7759"/>
        <v>0</v>
      </c>
      <c r="S2874" s="32">
        <f t="shared" si="7760"/>
        <v>0</v>
      </c>
      <c r="T2874" s="32">
        <f t="shared" si="7761"/>
        <v>0</v>
      </c>
      <c r="U2874" s="32">
        <v>0</v>
      </c>
      <c r="V2874" s="32">
        <f t="shared" si="7746"/>
        <v>248</v>
      </c>
      <c r="W2874" s="32">
        <f t="shared" si="7762"/>
        <v>0</v>
      </c>
      <c r="X2874" s="32">
        <f t="shared" si="7763"/>
        <v>0</v>
      </c>
      <c r="Y2874" s="32">
        <f t="shared" si="7764"/>
        <v>0</v>
      </c>
      <c r="Z2874" s="32">
        <f t="shared" si="7765"/>
        <v>0</v>
      </c>
      <c r="AA2874" s="32">
        <f t="shared" si="7766"/>
        <v>0</v>
      </c>
      <c r="AB2874" s="32">
        <f t="shared" si="7767"/>
        <v>248</v>
      </c>
      <c r="AC2874" s="33">
        <f t="shared" si="7768"/>
        <v>248</v>
      </c>
      <c r="AD2874" s="33">
        <f t="shared" si="7769"/>
        <v>248</v>
      </c>
      <c r="AE2874" s="34">
        <f t="shared" si="7742"/>
        <v>100</v>
      </c>
      <c r="AF2874" s="32">
        <f t="shared" si="7770"/>
        <v>248</v>
      </c>
      <c r="AG2874" s="32">
        <f t="shared" si="7771"/>
        <v>0</v>
      </c>
      <c r="AH2874" s="32">
        <f t="shared" si="7772"/>
        <v>0</v>
      </c>
      <c r="AI2874" s="32">
        <f t="shared" si="7773"/>
        <v>0</v>
      </c>
      <c r="AJ2874" s="32">
        <f t="shared" si="7774"/>
        <v>0</v>
      </c>
      <c r="AK2874" s="32">
        <f t="shared" si="7775"/>
        <v>0</v>
      </c>
      <c r="AL2874" s="32">
        <f t="shared" si="7743"/>
        <v>248</v>
      </c>
      <c r="AM2874" s="32">
        <f t="shared" si="7744"/>
        <v>0</v>
      </c>
    </row>
    <row r="2875" spans="2:40" ht="31.2" x14ac:dyDescent="0.3">
      <c r="B2875" s="30" t="s">
        <v>849</v>
      </c>
      <c r="C2875" s="30" t="s">
        <v>224</v>
      </c>
      <c r="D2875" s="30" t="s">
        <v>224</v>
      </c>
      <c r="E2875" s="15" t="str">
        <f t="shared" si="7745"/>
        <v>0707</v>
      </c>
      <c r="F2875" s="30" t="s">
        <v>387</v>
      </c>
      <c r="G2875" s="30"/>
      <c r="H2875" s="31" t="s">
        <v>388</v>
      </c>
      <c r="I2875" s="32">
        <f t="shared" si="7750"/>
        <v>248</v>
      </c>
      <c r="J2875" s="32">
        <f t="shared" si="7751"/>
        <v>248</v>
      </c>
      <c r="K2875" s="32">
        <f t="shared" si="7752"/>
        <v>248</v>
      </c>
      <c r="L2875" s="32">
        <f t="shared" si="7753"/>
        <v>0</v>
      </c>
      <c r="M2875" s="32">
        <f t="shared" si="7754"/>
        <v>0</v>
      </c>
      <c r="N2875" s="32">
        <f t="shared" si="7755"/>
        <v>0</v>
      </c>
      <c r="O2875" s="32">
        <f t="shared" si="7756"/>
        <v>0</v>
      </c>
      <c r="P2875" s="32">
        <f t="shared" si="7757"/>
        <v>0</v>
      </c>
      <c r="Q2875" s="32">
        <f t="shared" si="7758"/>
        <v>0</v>
      </c>
      <c r="R2875" s="32">
        <f t="shared" si="7759"/>
        <v>0</v>
      </c>
      <c r="S2875" s="32">
        <f t="shared" si="7760"/>
        <v>0</v>
      </c>
      <c r="T2875" s="32">
        <f t="shared" si="7761"/>
        <v>0</v>
      </c>
      <c r="U2875" s="32">
        <v>0</v>
      </c>
      <c r="V2875" s="32">
        <f t="shared" si="7746"/>
        <v>248</v>
      </c>
      <c r="W2875" s="32">
        <f t="shared" si="7762"/>
        <v>0</v>
      </c>
      <c r="X2875" s="32">
        <f t="shared" si="7763"/>
        <v>0</v>
      </c>
      <c r="Y2875" s="32">
        <f t="shared" si="7764"/>
        <v>0</v>
      </c>
      <c r="Z2875" s="32">
        <f t="shared" si="7765"/>
        <v>0</v>
      </c>
      <c r="AA2875" s="32">
        <f t="shared" si="7766"/>
        <v>0</v>
      </c>
      <c r="AB2875" s="32">
        <f t="shared" si="7767"/>
        <v>248</v>
      </c>
      <c r="AC2875" s="33">
        <f t="shared" si="7768"/>
        <v>248</v>
      </c>
      <c r="AD2875" s="33">
        <f t="shared" si="7769"/>
        <v>248</v>
      </c>
      <c r="AE2875" s="34">
        <f t="shared" si="7742"/>
        <v>100</v>
      </c>
      <c r="AF2875" s="32">
        <f t="shared" si="7770"/>
        <v>248</v>
      </c>
      <c r="AG2875" s="32">
        <f t="shared" si="7771"/>
        <v>0</v>
      </c>
      <c r="AH2875" s="32">
        <f t="shared" si="7772"/>
        <v>0</v>
      </c>
      <c r="AI2875" s="32">
        <f t="shared" si="7773"/>
        <v>0</v>
      </c>
      <c r="AJ2875" s="32">
        <f t="shared" si="7774"/>
        <v>0</v>
      </c>
      <c r="AK2875" s="32">
        <f t="shared" si="7775"/>
        <v>0</v>
      </c>
      <c r="AL2875" s="32">
        <f t="shared" si="7743"/>
        <v>248</v>
      </c>
      <c r="AM2875" s="32">
        <f t="shared" si="7744"/>
        <v>0</v>
      </c>
    </row>
    <row r="2876" spans="2:40" ht="46.8" x14ac:dyDescent="0.3">
      <c r="B2876" s="30" t="s">
        <v>849</v>
      </c>
      <c r="C2876" s="30" t="s">
        <v>224</v>
      </c>
      <c r="D2876" s="30" t="s">
        <v>224</v>
      </c>
      <c r="E2876" s="15" t="str">
        <f t="shared" si="7745"/>
        <v>0707</v>
      </c>
      <c r="F2876" s="30" t="s">
        <v>822</v>
      </c>
      <c r="G2876" s="30"/>
      <c r="H2876" s="31" t="s">
        <v>823</v>
      </c>
      <c r="I2876" s="32">
        <f t="shared" si="7750"/>
        <v>248</v>
      </c>
      <c r="J2876" s="32">
        <f t="shared" si="7751"/>
        <v>248</v>
      </c>
      <c r="K2876" s="32">
        <f t="shared" si="7752"/>
        <v>248</v>
      </c>
      <c r="L2876" s="32">
        <f t="shared" si="7753"/>
        <v>0</v>
      </c>
      <c r="M2876" s="32">
        <f t="shared" si="7754"/>
        <v>0</v>
      </c>
      <c r="N2876" s="32">
        <f t="shared" si="7755"/>
        <v>0</v>
      </c>
      <c r="O2876" s="32">
        <f t="shared" si="7756"/>
        <v>0</v>
      </c>
      <c r="P2876" s="32">
        <f t="shared" si="7757"/>
        <v>0</v>
      </c>
      <c r="Q2876" s="32">
        <f t="shared" si="7758"/>
        <v>0</v>
      </c>
      <c r="R2876" s="32">
        <f t="shared" si="7759"/>
        <v>0</v>
      </c>
      <c r="S2876" s="32">
        <f t="shared" si="7760"/>
        <v>0</v>
      </c>
      <c r="T2876" s="32">
        <f t="shared" si="7761"/>
        <v>0</v>
      </c>
      <c r="U2876" s="32">
        <v>0</v>
      </c>
      <c r="V2876" s="32">
        <f t="shared" si="7746"/>
        <v>248</v>
      </c>
      <c r="W2876" s="32">
        <f t="shared" si="7762"/>
        <v>0</v>
      </c>
      <c r="X2876" s="32">
        <f t="shared" si="7763"/>
        <v>0</v>
      </c>
      <c r="Y2876" s="32">
        <f t="shared" si="7764"/>
        <v>0</v>
      </c>
      <c r="Z2876" s="32">
        <f t="shared" si="7765"/>
        <v>0</v>
      </c>
      <c r="AA2876" s="32">
        <f t="shared" si="7766"/>
        <v>0</v>
      </c>
      <c r="AB2876" s="32">
        <f t="shared" si="7767"/>
        <v>248</v>
      </c>
      <c r="AC2876" s="33">
        <f t="shared" si="7768"/>
        <v>248</v>
      </c>
      <c r="AD2876" s="33">
        <f t="shared" si="7769"/>
        <v>248</v>
      </c>
      <c r="AE2876" s="34">
        <f t="shared" si="7742"/>
        <v>100</v>
      </c>
      <c r="AF2876" s="32">
        <f t="shared" si="7770"/>
        <v>248</v>
      </c>
      <c r="AG2876" s="32">
        <f t="shared" si="7771"/>
        <v>0</v>
      </c>
      <c r="AH2876" s="32">
        <f t="shared" si="7772"/>
        <v>0</v>
      </c>
      <c r="AI2876" s="32">
        <f t="shared" si="7773"/>
        <v>0</v>
      </c>
      <c r="AJ2876" s="32">
        <f t="shared" si="7774"/>
        <v>0</v>
      </c>
      <c r="AK2876" s="32">
        <f t="shared" si="7775"/>
        <v>0</v>
      </c>
      <c r="AL2876" s="32">
        <f t="shared" si="7743"/>
        <v>248</v>
      </c>
      <c r="AM2876" s="32">
        <f t="shared" si="7744"/>
        <v>0</v>
      </c>
    </row>
    <row r="2877" spans="2:40" ht="31.2" x14ac:dyDescent="0.3">
      <c r="B2877" s="30" t="s">
        <v>849</v>
      </c>
      <c r="C2877" s="30" t="s">
        <v>224</v>
      </c>
      <c r="D2877" s="30" t="s">
        <v>224</v>
      </c>
      <c r="E2877" s="15" t="str">
        <f t="shared" si="7745"/>
        <v>0707</v>
      </c>
      <c r="F2877" s="30" t="s">
        <v>824</v>
      </c>
      <c r="G2877" s="30"/>
      <c r="H2877" s="31" t="s">
        <v>825</v>
      </c>
      <c r="I2877" s="32">
        <f t="shared" si="7750"/>
        <v>248</v>
      </c>
      <c r="J2877" s="32">
        <f t="shared" si="7751"/>
        <v>248</v>
      </c>
      <c r="K2877" s="32">
        <f t="shared" si="7752"/>
        <v>248</v>
      </c>
      <c r="L2877" s="32">
        <f t="shared" si="7753"/>
        <v>0</v>
      </c>
      <c r="M2877" s="32">
        <f t="shared" si="7754"/>
        <v>0</v>
      </c>
      <c r="N2877" s="32">
        <f t="shared" si="7755"/>
        <v>0</v>
      </c>
      <c r="O2877" s="32">
        <f t="shared" si="7756"/>
        <v>0</v>
      </c>
      <c r="P2877" s="32">
        <f t="shared" si="7757"/>
        <v>0</v>
      </c>
      <c r="Q2877" s="32">
        <f t="shared" si="7758"/>
        <v>0</v>
      </c>
      <c r="R2877" s="32">
        <f t="shared" si="7759"/>
        <v>0</v>
      </c>
      <c r="S2877" s="32">
        <f t="shared" si="7760"/>
        <v>0</v>
      </c>
      <c r="T2877" s="32">
        <f t="shared" si="7761"/>
        <v>0</v>
      </c>
      <c r="U2877" s="32">
        <v>0</v>
      </c>
      <c r="V2877" s="32">
        <f t="shared" si="7746"/>
        <v>248</v>
      </c>
      <c r="W2877" s="32">
        <f t="shared" si="7762"/>
        <v>0</v>
      </c>
      <c r="X2877" s="32">
        <f t="shared" si="7763"/>
        <v>0</v>
      </c>
      <c r="Y2877" s="32">
        <f t="shared" si="7764"/>
        <v>0</v>
      </c>
      <c r="Z2877" s="32">
        <f t="shared" si="7765"/>
        <v>0</v>
      </c>
      <c r="AA2877" s="32">
        <f t="shared" si="7766"/>
        <v>0</v>
      </c>
      <c r="AB2877" s="32">
        <f t="shared" si="7767"/>
        <v>248</v>
      </c>
      <c r="AC2877" s="33">
        <f t="shared" si="7768"/>
        <v>248</v>
      </c>
      <c r="AD2877" s="33">
        <f t="shared" si="7769"/>
        <v>248</v>
      </c>
      <c r="AE2877" s="34">
        <f t="shared" si="7742"/>
        <v>100</v>
      </c>
      <c r="AF2877" s="32">
        <f t="shared" si="7770"/>
        <v>248</v>
      </c>
      <c r="AG2877" s="32">
        <f t="shared" si="7771"/>
        <v>0</v>
      </c>
      <c r="AH2877" s="32">
        <f t="shared" si="7772"/>
        <v>0</v>
      </c>
      <c r="AI2877" s="32">
        <f t="shared" si="7773"/>
        <v>0</v>
      </c>
      <c r="AJ2877" s="32">
        <f t="shared" si="7774"/>
        <v>0</v>
      </c>
      <c r="AK2877" s="32">
        <f t="shared" si="7775"/>
        <v>0</v>
      </c>
      <c r="AL2877" s="32">
        <f t="shared" si="7743"/>
        <v>248</v>
      </c>
      <c r="AM2877" s="32">
        <f t="shared" si="7744"/>
        <v>0</v>
      </c>
    </row>
    <row r="2878" spans="2:40" ht="31.2" x14ac:dyDescent="0.3">
      <c r="B2878" s="30" t="s">
        <v>849</v>
      </c>
      <c r="C2878" s="30" t="s">
        <v>224</v>
      </c>
      <c r="D2878" s="30" t="s">
        <v>224</v>
      </c>
      <c r="E2878" s="15" t="str">
        <f t="shared" si="7745"/>
        <v>0707</v>
      </c>
      <c r="F2878" s="30" t="s">
        <v>824</v>
      </c>
      <c r="G2878" s="30" t="s">
        <v>50</v>
      </c>
      <c r="H2878" s="31" t="s">
        <v>51</v>
      </c>
      <c r="I2878" s="32">
        <f t="shared" si="7750"/>
        <v>248</v>
      </c>
      <c r="J2878" s="32">
        <f t="shared" si="7751"/>
        <v>248</v>
      </c>
      <c r="K2878" s="32">
        <f t="shared" si="7752"/>
        <v>248</v>
      </c>
      <c r="L2878" s="32">
        <f t="shared" si="7753"/>
        <v>0</v>
      </c>
      <c r="M2878" s="32">
        <f t="shared" si="7754"/>
        <v>0</v>
      </c>
      <c r="N2878" s="32">
        <f t="shared" si="7755"/>
        <v>0</v>
      </c>
      <c r="O2878" s="32">
        <f t="shared" si="7756"/>
        <v>0</v>
      </c>
      <c r="P2878" s="32">
        <f t="shared" si="7757"/>
        <v>0</v>
      </c>
      <c r="Q2878" s="32">
        <f t="shared" si="7758"/>
        <v>0</v>
      </c>
      <c r="R2878" s="32">
        <f t="shared" si="7759"/>
        <v>0</v>
      </c>
      <c r="S2878" s="32">
        <f t="shared" si="7760"/>
        <v>0</v>
      </c>
      <c r="T2878" s="32">
        <f t="shared" si="7761"/>
        <v>0</v>
      </c>
      <c r="U2878" s="32">
        <v>0</v>
      </c>
      <c r="V2878" s="32">
        <f t="shared" si="7746"/>
        <v>248</v>
      </c>
      <c r="W2878" s="32">
        <f t="shared" si="7762"/>
        <v>0</v>
      </c>
      <c r="X2878" s="32">
        <f t="shared" si="7763"/>
        <v>0</v>
      </c>
      <c r="Y2878" s="32">
        <f t="shared" si="7764"/>
        <v>0</v>
      </c>
      <c r="Z2878" s="32">
        <f t="shared" si="7765"/>
        <v>0</v>
      </c>
      <c r="AA2878" s="32">
        <f t="shared" si="7766"/>
        <v>0</v>
      </c>
      <c r="AB2878" s="32">
        <f t="shared" si="7767"/>
        <v>248</v>
      </c>
      <c r="AC2878" s="33">
        <f t="shared" si="7768"/>
        <v>248</v>
      </c>
      <c r="AD2878" s="33">
        <f t="shared" si="7769"/>
        <v>248</v>
      </c>
      <c r="AE2878" s="34">
        <f t="shared" si="7742"/>
        <v>100</v>
      </c>
      <c r="AF2878" s="32">
        <f t="shared" si="7770"/>
        <v>248</v>
      </c>
      <c r="AG2878" s="32">
        <f t="shared" si="7771"/>
        <v>0</v>
      </c>
      <c r="AH2878" s="32">
        <f t="shared" si="7772"/>
        <v>0</v>
      </c>
      <c r="AI2878" s="32">
        <f t="shared" si="7773"/>
        <v>0</v>
      </c>
      <c r="AJ2878" s="32">
        <f t="shared" si="7774"/>
        <v>0</v>
      </c>
      <c r="AK2878" s="32">
        <f t="shared" si="7775"/>
        <v>0</v>
      </c>
      <c r="AL2878" s="32">
        <f t="shared" si="7743"/>
        <v>248</v>
      </c>
      <c r="AM2878" s="32">
        <f t="shared" si="7744"/>
        <v>0</v>
      </c>
    </row>
    <row r="2879" spans="2:40" ht="31.2" x14ac:dyDescent="0.3">
      <c r="B2879" s="30" t="s">
        <v>849</v>
      </c>
      <c r="C2879" s="30" t="s">
        <v>224</v>
      </c>
      <c r="D2879" s="30" t="s">
        <v>224</v>
      </c>
      <c r="E2879" s="15" t="str">
        <f t="shared" si="7745"/>
        <v>0707</v>
      </c>
      <c r="F2879" s="30" t="s">
        <v>824</v>
      </c>
      <c r="G2879" s="30" t="s">
        <v>52</v>
      </c>
      <c r="H2879" s="31" t="s">
        <v>53</v>
      </c>
      <c r="I2879" s="32">
        <v>248</v>
      </c>
      <c r="J2879" s="32">
        <v>248</v>
      </c>
      <c r="K2879" s="32">
        <v>248</v>
      </c>
      <c r="L2879" s="32"/>
      <c r="M2879" s="32"/>
      <c r="N2879" s="32"/>
      <c r="O2879" s="32">
        <v>0</v>
      </c>
      <c r="P2879" s="32">
        <v>0</v>
      </c>
      <c r="Q2879" s="32">
        <v>0</v>
      </c>
      <c r="R2879" s="32">
        <v>0</v>
      </c>
      <c r="S2879" s="32">
        <v>0</v>
      </c>
      <c r="T2879" s="32">
        <v>0</v>
      </c>
      <c r="U2879" s="32">
        <v>0</v>
      </c>
      <c r="V2879" s="32">
        <f t="shared" si="7746"/>
        <v>248</v>
      </c>
      <c r="W2879" s="32"/>
      <c r="X2879" s="32"/>
      <c r="Y2879" s="32"/>
      <c r="Z2879" s="32"/>
      <c r="AA2879" s="32"/>
      <c r="AB2879" s="32">
        <v>248</v>
      </c>
      <c r="AC2879" s="33">
        <v>248</v>
      </c>
      <c r="AD2879" s="33">
        <v>248</v>
      </c>
      <c r="AE2879" s="34">
        <f t="shared" si="7742"/>
        <v>100</v>
      </c>
      <c r="AF2879" s="32">
        <v>248</v>
      </c>
      <c r="AG2879" s="32">
        <v>0</v>
      </c>
      <c r="AH2879" s="32">
        <v>0</v>
      </c>
      <c r="AI2879" s="32">
        <v>0</v>
      </c>
      <c r="AJ2879" s="32">
        <v>0</v>
      </c>
      <c r="AK2879" s="32">
        <v>0</v>
      </c>
      <c r="AL2879" s="32">
        <f t="shared" si="7743"/>
        <v>248</v>
      </c>
      <c r="AM2879" s="32">
        <f t="shared" si="7744"/>
        <v>0</v>
      </c>
      <c r="AN2879" s="12"/>
    </row>
    <row r="2880" spans="2:40" s="13" customFormat="1" x14ac:dyDescent="0.3">
      <c r="B2880" s="14" t="s">
        <v>849</v>
      </c>
      <c r="C2880" s="14" t="s">
        <v>392</v>
      </c>
      <c r="D2880" s="14"/>
      <c r="E2880" s="21" t="str">
        <f t="shared" si="7745"/>
        <v>08</v>
      </c>
      <c r="F2880" s="14"/>
      <c r="G2880" s="14"/>
      <c r="H2880" s="16" t="s">
        <v>393</v>
      </c>
      <c r="I2880" s="17">
        <f t="shared" si="7750"/>
        <v>560.9</v>
      </c>
      <c r="J2880" s="17">
        <f t="shared" si="7751"/>
        <v>560.9</v>
      </c>
      <c r="K2880" s="17">
        <f t="shared" si="7752"/>
        <v>560.9</v>
      </c>
      <c r="L2880" s="17">
        <f t="shared" si="7753"/>
        <v>0</v>
      </c>
      <c r="M2880" s="17">
        <f t="shared" si="7754"/>
        <v>0</v>
      </c>
      <c r="N2880" s="17">
        <f t="shared" si="7755"/>
        <v>0</v>
      </c>
      <c r="O2880" s="17">
        <f t="shared" si="7756"/>
        <v>0</v>
      </c>
      <c r="P2880" s="17">
        <f t="shared" si="7757"/>
        <v>0</v>
      </c>
      <c r="Q2880" s="17">
        <f t="shared" si="7758"/>
        <v>0</v>
      </c>
      <c r="R2880" s="17">
        <f t="shared" si="7759"/>
        <v>0</v>
      </c>
      <c r="S2880" s="17">
        <f t="shared" si="7760"/>
        <v>0</v>
      </c>
      <c r="T2880" s="17">
        <f t="shared" si="7761"/>
        <v>0</v>
      </c>
      <c r="U2880" s="17">
        <v>1.149</v>
      </c>
      <c r="V2880" s="17">
        <f t="shared" si="7746"/>
        <v>562.04899999999998</v>
      </c>
      <c r="W2880" s="17">
        <f t="shared" si="7762"/>
        <v>1.149</v>
      </c>
      <c r="X2880" s="17">
        <f t="shared" si="7763"/>
        <v>0</v>
      </c>
      <c r="Y2880" s="17">
        <f t="shared" si="7764"/>
        <v>0</v>
      </c>
      <c r="Z2880" s="17">
        <f t="shared" si="7765"/>
        <v>0</v>
      </c>
      <c r="AA2880" s="17">
        <f t="shared" si="7766"/>
        <v>0</v>
      </c>
      <c r="AB2880" s="17">
        <f t="shared" si="7767"/>
        <v>3291.1753600000002</v>
      </c>
      <c r="AC2880" s="18">
        <f t="shared" si="7768"/>
        <v>4923.0849099999996</v>
      </c>
      <c r="AD2880" s="18">
        <f t="shared" si="7769"/>
        <v>4920.3833599999998</v>
      </c>
      <c r="AE2880" s="19">
        <f t="shared" si="7742"/>
        <v>99.945124854651354</v>
      </c>
      <c r="AF2880" s="17">
        <f t="shared" si="7770"/>
        <v>4923.2889099999993</v>
      </c>
      <c r="AG2880" s="17">
        <f t="shared" si="7771"/>
        <v>0</v>
      </c>
      <c r="AH2880" s="17">
        <f t="shared" si="7772"/>
        <v>0</v>
      </c>
      <c r="AI2880" s="17">
        <f t="shared" si="7773"/>
        <v>0</v>
      </c>
      <c r="AJ2880" s="17">
        <f t="shared" si="7774"/>
        <v>0</v>
      </c>
      <c r="AK2880" s="17">
        <f t="shared" si="7775"/>
        <v>0</v>
      </c>
      <c r="AL2880" s="17">
        <f t="shared" si="7743"/>
        <v>4923.2889099999993</v>
      </c>
      <c r="AM2880" s="17">
        <f t="shared" si="7744"/>
        <v>-4361.2399099999993</v>
      </c>
      <c r="AN2880" s="2"/>
    </row>
    <row r="2881" spans="2:40" s="22" customFormat="1" x14ac:dyDescent="0.3">
      <c r="B2881" s="23" t="s">
        <v>849</v>
      </c>
      <c r="C2881" s="23" t="s">
        <v>392</v>
      </c>
      <c r="D2881" s="23" t="s">
        <v>38</v>
      </c>
      <c r="E2881" s="24" t="str">
        <f t="shared" si="7745"/>
        <v>0801</v>
      </c>
      <c r="F2881" s="23"/>
      <c r="G2881" s="23"/>
      <c r="H2881" s="25" t="s">
        <v>394</v>
      </c>
      <c r="I2881" s="26">
        <f t="shared" ref="I2881:T2881" si="7776">I2882+I2888</f>
        <v>560.9</v>
      </c>
      <c r="J2881" s="26">
        <f t="shared" si="7776"/>
        <v>560.9</v>
      </c>
      <c r="K2881" s="26">
        <f t="shared" si="7776"/>
        <v>560.9</v>
      </c>
      <c r="L2881" s="26">
        <f t="shared" si="7776"/>
        <v>0</v>
      </c>
      <c r="M2881" s="26">
        <f t="shared" si="7776"/>
        <v>0</v>
      </c>
      <c r="N2881" s="26">
        <f t="shared" si="7776"/>
        <v>0</v>
      </c>
      <c r="O2881" s="26">
        <f t="shared" si="7776"/>
        <v>0</v>
      </c>
      <c r="P2881" s="26">
        <f t="shared" si="7776"/>
        <v>0</v>
      </c>
      <c r="Q2881" s="26">
        <f t="shared" si="7776"/>
        <v>0</v>
      </c>
      <c r="R2881" s="26">
        <f t="shared" si="7776"/>
        <v>0</v>
      </c>
      <c r="S2881" s="26">
        <f t="shared" si="7776"/>
        <v>0</v>
      </c>
      <c r="T2881" s="26">
        <f t="shared" si="7776"/>
        <v>0</v>
      </c>
      <c r="U2881" s="26">
        <v>1.149</v>
      </c>
      <c r="V2881" s="26">
        <f t="shared" si="7746"/>
        <v>562.04899999999998</v>
      </c>
      <c r="W2881" s="26">
        <f t="shared" ref="W2881:AD2881" si="7777">W2882+W2888</f>
        <v>1.149</v>
      </c>
      <c r="X2881" s="26">
        <f t="shared" si="7777"/>
        <v>0</v>
      </c>
      <c r="Y2881" s="26">
        <f t="shared" si="7777"/>
        <v>0</v>
      </c>
      <c r="Z2881" s="26">
        <f t="shared" si="7777"/>
        <v>0</v>
      </c>
      <c r="AA2881" s="26">
        <f t="shared" si="7777"/>
        <v>0</v>
      </c>
      <c r="AB2881" s="26">
        <f t="shared" si="7777"/>
        <v>3291.1753600000002</v>
      </c>
      <c r="AC2881" s="27">
        <f t="shared" si="7777"/>
        <v>4923.0849099999996</v>
      </c>
      <c r="AD2881" s="27">
        <f t="shared" si="7777"/>
        <v>4920.3833599999998</v>
      </c>
      <c r="AE2881" s="28">
        <f t="shared" si="7742"/>
        <v>99.945124854651354</v>
      </c>
      <c r="AF2881" s="26">
        <f t="shared" ref="AF2881:AK2881" si="7778">AF2882+AF2888</f>
        <v>4923.2889099999993</v>
      </c>
      <c r="AG2881" s="26">
        <f t="shared" si="7778"/>
        <v>0</v>
      </c>
      <c r="AH2881" s="26">
        <f t="shared" si="7778"/>
        <v>0</v>
      </c>
      <c r="AI2881" s="26">
        <f t="shared" si="7778"/>
        <v>0</v>
      </c>
      <c r="AJ2881" s="26">
        <f t="shared" si="7778"/>
        <v>0</v>
      </c>
      <c r="AK2881" s="26">
        <f t="shared" si="7778"/>
        <v>0</v>
      </c>
      <c r="AL2881" s="26">
        <f t="shared" si="7743"/>
        <v>4923.2889099999993</v>
      </c>
      <c r="AM2881" s="26">
        <f t="shared" si="7744"/>
        <v>-4361.2399099999993</v>
      </c>
      <c r="AN2881" s="29"/>
    </row>
    <row r="2882" spans="2:40" x14ac:dyDescent="0.3">
      <c r="B2882" s="30" t="s">
        <v>849</v>
      </c>
      <c r="C2882" s="30" t="s">
        <v>392</v>
      </c>
      <c r="D2882" s="30" t="s">
        <v>38</v>
      </c>
      <c r="E2882" s="15" t="str">
        <f t="shared" si="7745"/>
        <v>0801</v>
      </c>
      <c r="F2882" s="30" t="s">
        <v>294</v>
      </c>
      <c r="G2882" s="30"/>
      <c r="H2882" s="31" t="s">
        <v>295</v>
      </c>
      <c r="I2882" s="32">
        <f t="shared" ref="I2882:I2888" si="7779">I2883</f>
        <v>560.9</v>
      </c>
      <c r="J2882" s="32">
        <f t="shared" ref="J2882:J2888" si="7780">J2883</f>
        <v>560.9</v>
      </c>
      <c r="K2882" s="32">
        <f t="shared" ref="K2882:K2888" si="7781">K2883</f>
        <v>560.9</v>
      </c>
      <c r="L2882" s="32">
        <f t="shared" ref="L2882:L2888" si="7782">L2883</f>
        <v>0</v>
      </c>
      <c r="M2882" s="32">
        <f t="shared" ref="M2882:M2888" si="7783">M2883</f>
        <v>0</v>
      </c>
      <c r="N2882" s="32">
        <f t="shared" ref="N2882:N2888" si="7784">N2883</f>
        <v>0</v>
      </c>
      <c r="O2882" s="32">
        <f t="shared" ref="O2882:O2888" si="7785">O2883</f>
        <v>0</v>
      </c>
      <c r="P2882" s="32">
        <f t="shared" ref="P2882:P2888" si="7786">P2883</f>
        <v>0</v>
      </c>
      <c r="Q2882" s="32">
        <f t="shared" ref="Q2882:Q2888" si="7787">Q2883</f>
        <v>0</v>
      </c>
      <c r="R2882" s="32">
        <f t="shared" ref="R2882:R2888" si="7788">R2883</f>
        <v>0</v>
      </c>
      <c r="S2882" s="32">
        <f t="shared" ref="S2882:S2888" si="7789">S2883</f>
        <v>0</v>
      </c>
      <c r="T2882" s="32">
        <f t="shared" ref="T2882:T2888" si="7790">T2883</f>
        <v>0</v>
      </c>
      <c r="U2882" s="32">
        <v>0</v>
      </c>
      <c r="V2882" s="32">
        <f t="shared" si="7746"/>
        <v>560.9</v>
      </c>
      <c r="W2882" s="32">
        <f t="shared" ref="W2882:W2888" si="7791">W2883</f>
        <v>0</v>
      </c>
      <c r="X2882" s="32">
        <f t="shared" ref="X2882:X2888" si="7792">X2883</f>
        <v>0</v>
      </c>
      <c r="Y2882" s="32">
        <f t="shared" ref="Y2882:Y2888" si="7793">Y2883</f>
        <v>0</v>
      </c>
      <c r="Z2882" s="32">
        <f t="shared" ref="Z2882:Z2888" si="7794">Z2883</f>
        <v>0</v>
      </c>
      <c r="AA2882" s="32">
        <f t="shared" ref="AA2882:AA2888" si="7795">AA2883</f>
        <v>0</v>
      </c>
      <c r="AB2882" s="32">
        <f t="shared" ref="AB2882:AB2888" si="7796">AB2883</f>
        <v>384.20800000000003</v>
      </c>
      <c r="AC2882" s="33">
        <f t="shared" ref="AC2882:AC2888" si="7797">AC2883</f>
        <v>560.69600000000003</v>
      </c>
      <c r="AD2882" s="33">
        <f t="shared" ref="AD2882:AD2888" si="7798">AD2883</f>
        <v>560.69600000000003</v>
      </c>
      <c r="AE2882" s="34">
        <f t="shared" si="7742"/>
        <v>100</v>
      </c>
      <c r="AF2882" s="32">
        <f t="shared" ref="AF2882:AF2888" si="7799">AF2883</f>
        <v>560.9</v>
      </c>
      <c r="AG2882" s="32">
        <f t="shared" ref="AG2882:AG2888" si="7800">AG2883</f>
        <v>0</v>
      </c>
      <c r="AH2882" s="32">
        <f t="shared" ref="AH2882:AH2888" si="7801">AH2883</f>
        <v>0</v>
      </c>
      <c r="AI2882" s="32">
        <f t="shared" ref="AI2882:AI2888" si="7802">AI2883</f>
        <v>0</v>
      </c>
      <c r="AJ2882" s="32">
        <f t="shared" ref="AJ2882:AJ2888" si="7803">AJ2883</f>
        <v>0</v>
      </c>
      <c r="AK2882" s="32">
        <f t="shared" ref="AK2882:AK2888" si="7804">AK2883</f>
        <v>0</v>
      </c>
      <c r="AL2882" s="32">
        <f t="shared" si="7743"/>
        <v>560.9</v>
      </c>
      <c r="AM2882" s="32">
        <f t="shared" si="7744"/>
        <v>0</v>
      </c>
    </row>
    <row r="2883" spans="2:40" ht="31.2" x14ac:dyDescent="0.3">
      <c r="B2883" s="30" t="s">
        <v>849</v>
      </c>
      <c r="C2883" s="30" t="s">
        <v>392</v>
      </c>
      <c r="D2883" s="30" t="s">
        <v>38</v>
      </c>
      <c r="E2883" s="15" t="str">
        <f t="shared" si="7745"/>
        <v>0801</v>
      </c>
      <c r="F2883" s="30" t="s">
        <v>397</v>
      </c>
      <c r="G2883" s="30"/>
      <c r="H2883" s="31" t="s">
        <v>398</v>
      </c>
      <c r="I2883" s="32">
        <f t="shared" si="7779"/>
        <v>560.9</v>
      </c>
      <c r="J2883" s="32">
        <f t="shared" si="7780"/>
        <v>560.9</v>
      </c>
      <c r="K2883" s="32">
        <f t="shared" si="7781"/>
        <v>560.9</v>
      </c>
      <c r="L2883" s="32">
        <f t="shared" si="7782"/>
        <v>0</v>
      </c>
      <c r="M2883" s="32">
        <f t="shared" si="7783"/>
        <v>0</v>
      </c>
      <c r="N2883" s="32">
        <f t="shared" si="7784"/>
        <v>0</v>
      </c>
      <c r="O2883" s="32">
        <f t="shared" si="7785"/>
        <v>0</v>
      </c>
      <c r="P2883" s="32">
        <f t="shared" si="7786"/>
        <v>0</v>
      </c>
      <c r="Q2883" s="32">
        <f t="shared" si="7787"/>
        <v>0</v>
      </c>
      <c r="R2883" s="32">
        <f t="shared" si="7788"/>
        <v>0</v>
      </c>
      <c r="S2883" s="32">
        <f t="shared" si="7789"/>
        <v>0</v>
      </c>
      <c r="T2883" s="32">
        <f t="shared" si="7790"/>
        <v>0</v>
      </c>
      <c r="U2883" s="32">
        <v>0</v>
      </c>
      <c r="V2883" s="32">
        <f t="shared" si="7746"/>
        <v>560.9</v>
      </c>
      <c r="W2883" s="32">
        <f t="shared" si="7791"/>
        <v>0</v>
      </c>
      <c r="X2883" s="32">
        <f t="shared" si="7792"/>
        <v>0</v>
      </c>
      <c r="Y2883" s="32">
        <f t="shared" si="7793"/>
        <v>0</v>
      </c>
      <c r="Z2883" s="32">
        <f t="shared" si="7794"/>
        <v>0</v>
      </c>
      <c r="AA2883" s="32">
        <f t="shared" si="7795"/>
        <v>0</v>
      </c>
      <c r="AB2883" s="32">
        <f t="shared" si="7796"/>
        <v>384.20800000000003</v>
      </c>
      <c r="AC2883" s="33">
        <f t="shared" si="7797"/>
        <v>560.69600000000003</v>
      </c>
      <c r="AD2883" s="33">
        <f t="shared" si="7798"/>
        <v>560.69600000000003</v>
      </c>
      <c r="AE2883" s="34">
        <f t="shared" si="7742"/>
        <v>100</v>
      </c>
      <c r="AF2883" s="32">
        <f t="shared" si="7799"/>
        <v>560.9</v>
      </c>
      <c r="AG2883" s="32">
        <f t="shared" si="7800"/>
        <v>0</v>
      </c>
      <c r="AH2883" s="32">
        <f t="shared" si="7801"/>
        <v>0</v>
      </c>
      <c r="AI2883" s="32">
        <f t="shared" si="7802"/>
        <v>0</v>
      </c>
      <c r="AJ2883" s="32">
        <f t="shared" si="7803"/>
        <v>0</v>
      </c>
      <c r="AK2883" s="32">
        <f t="shared" si="7804"/>
        <v>0</v>
      </c>
      <c r="AL2883" s="32">
        <f t="shared" si="7743"/>
        <v>560.9</v>
      </c>
      <c r="AM2883" s="32">
        <f t="shared" si="7744"/>
        <v>0</v>
      </c>
    </row>
    <row r="2884" spans="2:40" ht="31.2" x14ac:dyDescent="0.3">
      <c r="B2884" s="30" t="s">
        <v>849</v>
      </c>
      <c r="C2884" s="30" t="s">
        <v>392</v>
      </c>
      <c r="D2884" s="30" t="s">
        <v>38</v>
      </c>
      <c r="E2884" s="15" t="str">
        <f t="shared" si="7745"/>
        <v>0801</v>
      </c>
      <c r="F2884" s="30" t="s">
        <v>399</v>
      </c>
      <c r="G2884" s="30"/>
      <c r="H2884" s="31" t="s">
        <v>400</v>
      </c>
      <c r="I2884" s="32">
        <f t="shared" si="7779"/>
        <v>560.9</v>
      </c>
      <c r="J2884" s="32">
        <f t="shared" si="7780"/>
        <v>560.9</v>
      </c>
      <c r="K2884" s="32">
        <f t="shared" si="7781"/>
        <v>560.9</v>
      </c>
      <c r="L2884" s="32">
        <f t="shared" si="7782"/>
        <v>0</v>
      </c>
      <c r="M2884" s="32">
        <f t="shared" si="7783"/>
        <v>0</v>
      </c>
      <c r="N2884" s="32">
        <f t="shared" si="7784"/>
        <v>0</v>
      </c>
      <c r="O2884" s="32">
        <f t="shared" si="7785"/>
        <v>0</v>
      </c>
      <c r="P2884" s="32">
        <f t="shared" si="7786"/>
        <v>0</v>
      </c>
      <c r="Q2884" s="32">
        <f t="shared" si="7787"/>
        <v>0</v>
      </c>
      <c r="R2884" s="32">
        <f t="shared" si="7788"/>
        <v>0</v>
      </c>
      <c r="S2884" s="32">
        <f t="shared" si="7789"/>
        <v>0</v>
      </c>
      <c r="T2884" s="32">
        <f t="shared" si="7790"/>
        <v>0</v>
      </c>
      <c r="U2884" s="32">
        <v>0</v>
      </c>
      <c r="V2884" s="32">
        <f t="shared" si="7746"/>
        <v>560.9</v>
      </c>
      <c r="W2884" s="32">
        <f t="shared" si="7791"/>
        <v>0</v>
      </c>
      <c r="X2884" s="32">
        <f t="shared" si="7792"/>
        <v>0</v>
      </c>
      <c r="Y2884" s="32">
        <f t="shared" si="7793"/>
        <v>0</v>
      </c>
      <c r="Z2884" s="32">
        <f t="shared" si="7794"/>
        <v>0</v>
      </c>
      <c r="AA2884" s="32">
        <f t="shared" si="7795"/>
        <v>0</v>
      </c>
      <c r="AB2884" s="32">
        <f t="shared" si="7796"/>
        <v>384.20800000000003</v>
      </c>
      <c r="AC2884" s="33">
        <f t="shared" si="7797"/>
        <v>560.69600000000003</v>
      </c>
      <c r="AD2884" s="33">
        <f t="shared" si="7798"/>
        <v>560.69600000000003</v>
      </c>
      <c r="AE2884" s="34">
        <f t="shared" si="7742"/>
        <v>100</v>
      </c>
      <c r="AF2884" s="32">
        <f t="shared" si="7799"/>
        <v>560.9</v>
      </c>
      <c r="AG2884" s="32">
        <f t="shared" si="7800"/>
        <v>0</v>
      </c>
      <c r="AH2884" s="32">
        <f t="shared" si="7801"/>
        <v>0</v>
      </c>
      <c r="AI2884" s="32">
        <f t="shared" si="7802"/>
        <v>0</v>
      </c>
      <c r="AJ2884" s="32">
        <f t="shared" si="7803"/>
        <v>0</v>
      </c>
      <c r="AK2884" s="32">
        <f t="shared" si="7804"/>
        <v>0</v>
      </c>
      <c r="AL2884" s="32">
        <f t="shared" si="7743"/>
        <v>560.9</v>
      </c>
      <c r="AM2884" s="32">
        <f t="shared" si="7744"/>
        <v>0</v>
      </c>
    </row>
    <row r="2885" spans="2:40" ht="46.8" x14ac:dyDescent="0.3">
      <c r="B2885" s="30" t="s">
        <v>849</v>
      </c>
      <c r="C2885" s="30" t="s">
        <v>392</v>
      </c>
      <c r="D2885" s="30" t="s">
        <v>38</v>
      </c>
      <c r="E2885" s="15" t="str">
        <f t="shared" si="7745"/>
        <v>0801</v>
      </c>
      <c r="F2885" s="30" t="s">
        <v>402</v>
      </c>
      <c r="G2885" s="30"/>
      <c r="H2885" s="31" t="s">
        <v>403</v>
      </c>
      <c r="I2885" s="32">
        <f t="shared" si="7779"/>
        <v>560.9</v>
      </c>
      <c r="J2885" s="32">
        <f t="shared" si="7780"/>
        <v>560.9</v>
      </c>
      <c r="K2885" s="32">
        <f t="shared" si="7781"/>
        <v>560.9</v>
      </c>
      <c r="L2885" s="32">
        <f t="shared" si="7782"/>
        <v>0</v>
      </c>
      <c r="M2885" s="32">
        <f t="shared" si="7783"/>
        <v>0</v>
      </c>
      <c r="N2885" s="32">
        <f t="shared" si="7784"/>
        <v>0</v>
      </c>
      <c r="O2885" s="32">
        <f t="shared" si="7785"/>
        <v>0</v>
      </c>
      <c r="P2885" s="32">
        <f t="shared" si="7786"/>
        <v>0</v>
      </c>
      <c r="Q2885" s="32">
        <f t="shared" si="7787"/>
        <v>0</v>
      </c>
      <c r="R2885" s="32">
        <f t="shared" si="7788"/>
        <v>0</v>
      </c>
      <c r="S2885" s="32">
        <f t="shared" si="7789"/>
        <v>0</v>
      </c>
      <c r="T2885" s="32">
        <f t="shared" si="7790"/>
        <v>0</v>
      </c>
      <c r="U2885" s="32">
        <v>0</v>
      </c>
      <c r="V2885" s="32">
        <f t="shared" si="7746"/>
        <v>560.9</v>
      </c>
      <c r="W2885" s="32">
        <f t="shared" si="7791"/>
        <v>0</v>
      </c>
      <c r="X2885" s="32">
        <f t="shared" si="7792"/>
        <v>0</v>
      </c>
      <c r="Y2885" s="32">
        <f t="shared" si="7793"/>
        <v>0</v>
      </c>
      <c r="Z2885" s="32">
        <f t="shared" si="7794"/>
        <v>0</v>
      </c>
      <c r="AA2885" s="32">
        <f t="shared" si="7795"/>
        <v>0</v>
      </c>
      <c r="AB2885" s="32">
        <f t="shared" si="7796"/>
        <v>384.20800000000003</v>
      </c>
      <c r="AC2885" s="33">
        <f t="shared" si="7797"/>
        <v>560.69600000000003</v>
      </c>
      <c r="AD2885" s="33">
        <f t="shared" si="7798"/>
        <v>560.69600000000003</v>
      </c>
      <c r="AE2885" s="34">
        <f t="shared" si="7742"/>
        <v>100</v>
      </c>
      <c r="AF2885" s="32">
        <f t="shared" si="7799"/>
        <v>560.9</v>
      </c>
      <c r="AG2885" s="32">
        <f t="shared" si="7800"/>
        <v>0</v>
      </c>
      <c r="AH2885" s="32">
        <f t="shared" si="7801"/>
        <v>0</v>
      </c>
      <c r="AI2885" s="32">
        <f t="shared" si="7802"/>
        <v>0</v>
      </c>
      <c r="AJ2885" s="32">
        <f t="shared" si="7803"/>
        <v>0</v>
      </c>
      <c r="AK2885" s="32">
        <f t="shared" si="7804"/>
        <v>0</v>
      </c>
      <c r="AL2885" s="32">
        <f t="shared" si="7743"/>
        <v>560.9</v>
      </c>
      <c r="AM2885" s="32">
        <f t="shared" si="7744"/>
        <v>0</v>
      </c>
    </row>
    <row r="2886" spans="2:40" ht="31.2" x14ac:dyDescent="0.3">
      <c r="B2886" s="30" t="s">
        <v>849</v>
      </c>
      <c r="C2886" s="30" t="s">
        <v>392</v>
      </c>
      <c r="D2886" s="30" t="s">
        <v>38</v>
      </c>
      <c r="E2886" s="15" t="str">
        <f t="shared" si="7745"/>
        <v>0801</v>
      </c>
      <c r="F2886" s="30" t="s">
        <v>402</v>
      </c>
      <c r="G2886" s="30" t="s">
        <v>50</v>
      </c>
      <c r="H2886" s="31" t="s">
        <v>51</v>
      </c>
      <c r="I2886" s="32">
        <f t="shared" si="7779"/>
        <v>560.9</v>
      </c>
      <c r="J2886" s="32">
        <f t="shared" si="7780"/>
        <v>560.9</v>
      </c>
      <c r="K2886" s="32">
        <f t="shared" si="7781"/>
        <v>560.9</v>
      </c>
      <c r="L2886" s="32">
        <f t="shared" si="7782"/>
        <v>0</v>
      </c>
      <c r="M2886" s="32">
        <f t="shared" si="7783"/>
        <v>0</v>
      </c>
      <c r="N2886" s="32">
        <f t="shared" si="7784"/>
        <v>0</v>
      </c>
      <c r="O2886" s="32">
        <f t="shared" si="7785"/>
        <v>0</v>
      </c>
      <c r="P2886" s="32">
        <f t="shared" si="7786"/>
        <v>0</v>
      </c>
      <c r="Q2886" s="32">
        <f t="shared" si="7787"/>
        <v>0</v>
      </c>
      <c r="R2886" s="32">
        <f t="shared" si="7788"/>
        <v>0</v>
      </c>
      <c r="S2886" s="32">
        <f t="shared" si="7789"/>
        <v>0</v>
      </c>
      <c r="T2886" s="32">
        <f t="shared" si="7790"/>
        <v>0</v>
      </c>
      <c r="U2886" s="32">
        <v>0</v>
      </c>
      <c r="V2886" s="32">
        <f t="shared" si="7746"/>
        <v>560.9</v>
      </c>
      <c r="W2886" s="32">
        <f t="shared" si="7791"/>
        <v>0</v>
      </c>
      <c r="X2886" s="32">
        <f t="shared" si="7792"/>
        <v>0</v>
      </c>
      <c r="Y2886" s="32">
        <f t="shared" si="7793"/>
        <v>0</v>
      </c>
      <c r="Z2886" s="32">
        <f t="shared" si="7794"/>
        <v>0</v>
      </c>
      <c r="AA2886" s="32">
        <f t="shared" si="7795"/>
        <v>0</v>
      </c>
      <c r="AB2886" s="32">
        <f t="shared" si="7796"/>
        <v>384.20800000000003</v>
      </c>
      <c r="AC2886" s="33">
        <f t="shared" si="7797"/>
        <v>560.69600000000003</v>
      </c>
      <c r="AD2886" s="33">
        <f t="shared" si="7798"/>
        <v>560.69600000000003</v>
      </c>
      <c r="AE2886" s="34">
        <f t="shared" si="7742"/>
        <v>100</v>
      </c>
      <c r="AF2886" s="32">
        <f t="shared" si="7799"/>
        <v>560.9</v>
      </c>
      <c r="AG2886" s="32">
        <f t="shared" si="7800"/>
        <v>0</v>
      </c>
      <c r="AH2886" s="32">
        <f t="shared" si="7801"/>
        <v>0</v>
      </c>
      <c r="AI2886" s="32">
        <f t="shared" si="7802"/>
        <v>0</v>
      </c>
      <c r="AJ2886" s="32">
        <f t="shared" si="7803"/>
        <v>0</v>
      </c>
      <c r="AK2886" s="32">
        <f t="shared" si="7804"/>
        <v>0</v>
      </c>
      <c r="AL2886" s="32">
        <f t="shared" si="7743"/>
        <v>560.9</v>
      </c>
      <c r="AM2886" s="32">
        <f t="shared" si="7744"/>
        <v>0</v>
      </c>
    </row>
    <row r="2887" spans="2:40" ht="31.2" x14ac:dyDescent="0.3">
      <c r="B2887" s="30" t="s">
        <v>849</v>
      </c>
      <c r="C2887" s="30" t="s">
        <v>392</v>
      </c>
      <c r="D2887" s="30" t="s">
        <v>38</v>
      </c>
      <c r="E2887" s="15" t="str">
        <f t="shared" si="7745"/>
        <v>0801</v>
      </c>
      <c r="F2887" s="30" t="s">
        <v>402</v>
      </c>
      <c r="G2887" s="30" t="s">
        <v>52</v>
      </c>
      <c r="H2887" s="31" t="s">
        <v>53</v>
      </c>
      <c r="I2887" s="32">
        <v>560.9</v>
      </c>
      <c r="J2887" s="32">
        <v>560.9</v>
      </c>
      <c r="K2887" s="32">
        <v>560.9</v>
      </c>
      <c r="L2887" s="32"/>
      <c r="M2887" s="32"/>
      <c r="N2887" s="32"/>
      <c r="O2887" s="32">
        <v>0</v>
      </c>
      <c r="P2887" s="32">
        <v>0</v>
      </c>
      <c r="Q2887" s="32">
        <v>0</v>
      </c>
      <c r="R2887" s="32">
        <v>0</v>
      </c>
      <c r="S2887" s="32">
        <v>0</v>
      </c>
      <c r="T2887" s="32">
        <v>0</v>
      </c>
      <c r="U2887" s="32">
        <v>0</v>
      </c>
      <c r="V2887" s="32">
        <f t="shared" si="7746"/>
        <v>560.9</v>
      </c>
      <c r="W2887" s="32"/>
      <c r="X2887" s="32"/>
      <c r="Y2887" s="32"/>
      <c r="Z2887" s="32"/>
      <c r="AA2887" s="32"/>
      <c r="AB2887" s="32">
        <v>384.20800000000003</v>
      </c>
      <c r="AC2887" s="33">
        <v>560.69600000000003</v>
      </c>
      <c r="AD2887" s="33">
        <v>560.69600000000003</v>
      </c>
      <c r="AE2887" s="34">
        <f t="shared" si="7742"/>
        <v>100</v>
      </c>
      <c r="AF2887" s="32">
        <v>560.9</v>
      </c>
      <c r="AG2887" s="32">
        <v>0</v>
      </c>
      <c r="AH2887" s="32">
        <v>0</v>
      </c>
      <c r="AI2887" s="32">
        <v>0</v>
      </c>
      <c r="AJ2887" s="32">
        <v>0</v>
      </c>
      <c r="AK2887" s="32">
        <v>0</v>
      </c>
      <c r="AL2887" s="32">
        <f t="shared" si="7743"/>
        <v>560.9</v>
      </c>
      <c r="AM2887" s="32">
        <f t="shared" si="7744"/>
        <v>0</v>
      </c>
      <c r="AN2887" s="12"/>
    </row>
    <row r="2888" spans="2:40" ht="31.2" x14ac:dyDescent="0.3">
      <c r="B2888" s="30" t="s">
        <v>849</v>
      </c>
      <c r="C2888" s="30" t="s">
        <v>392</v>
      </c>
      <c r="D2888" s="30" t="s">
        <v>38</v>
      </c>
      <c r="E2888" s="15" t="str">
        <f t="shared" si="7745"/>
        <v>0801</v>
      </c>
      <c r="F2888" s="30" t="s">
        <v>78</v>
      </c>
      <c r="G2888" s="30"/>
      <c r="H2888" s="31" t="s">
        <v>79</v>
      </c>
      <c r="I2888" s="32">
        <f t="shared" si="7779"/>
        <v>0</v>
      </c>
      <c r="J2888" s="32">
        <f t="shared" si="7780"/>
        <v>0</v>
      </c>
      <c r="K2888" s="32">
        <f t="shared" si="7781"/>
        <v>0</v>
      </c>
      <c r="L2888" s="32">
        <f t="shared" si="7782"/>
        <v>0</v>
      </c>
      <c r="M2888" s="32">
        <f t="shared" si="7783"/>
        <v>0</v>
      </c>
      <c r="N2888" s="32">
        <f t="shared" si="7784"/>
        <v>0</v>
      </c>
      <c r="O2888" s="32">
        <f t="shared" si="7785"/>
        <v>0</v>
      </c>
      <c r="P2888" s="32">
        <f t="shared" si="7786"/>
        <v>0</v>
      </c>
      <c r="Q2888" s="32">
        <f t="shared" si="7787"/>
        <v>0</v>
      </c>
      <c r="R2888" s="32">
        <f t="shared" si="7788"/>
        <v>0</v>
      </c>
      <c r="S2888" s="32">
        <f t="shared" si="7789"/>
        <v>0</v>
      </c>
      <c r="T2888" s="32">
        <f t="shared" si="7790"/>
        <v>0</v>
      </c>
      <c r="U2888" s="32">
        <v>1.149</v>
      </c>
      <c r="V2888" s="32">
        <f t="shared" si="7746"/>
        <v>1.149</v>
      </c>
      <c r="W2888" s="32">
        <f t="shared" si="7791"/>
        <v>1.149</v>
      </c>
      <c r="X2888" s="32">
        <f t="shared" si="7792"/>
        <v>0</v>
      </c>
      <c r="Y2888" s="32">
        <f t="shared" si="7793"/>
        <v>0</v>
      </c>
      <c r="Z2888" s="32">
        <f t="shared" si="7794"/>
        <v>0</v>
      </c>
      <c r="AA2888" s="32">
        <f t="shared" si="7795"/>
        <v>0</v>
      </c>
      <c r="AB2888" s="32">
        <f t="shared" si="7796"/>
        <v>2906.9673600000001</v>
      </c>
      <c r="AC2888" s="33">
        <f t="shared" si="7797"/>
        <v>4362.3889099999997</v>
      </c>
      <c r="AD2888" s="33">
        <f t="shared" si="7798"/>
        <v>4359.6873599999999</v>
      </c>
      <c r="AE2888" s="34">
        <f t="shared" si="7742"/>
        <v>99.938071775448378</v>
      </c>
      <c r="AF2888" s="32">
        <f t="shared" si="7799"/>
        <v>4362.3889099999997</v>
      </c>
      <c r="AG2888" s="32">
        <f t="shared" si="7800"/>
        <v>0</v>
      </c>
      <c r="AH2888" s="32">
        <f t="shared" si="7801"/>
        <v>0</v>
      </c>
      <c r="AI2888" s="32">
        <f t="shared" si="7802"/>
        <v>0</v>
      </c>
      <c r="AJ2888" s="32">
        <f t="shared" si="7803"/>
        <v>0</v>
      </c>
      <c r="AK2888" s="32">
        <f t="shared" si="7804"/>
        <v>0</v>
      </c>
      <c r="AL2888" s="32">
        <f t="shared" si="7743"/>
        <v>4362.3889099999997</v>
      </c>
      <c r="AM2888" s="32">
        <f t="shared" si="7744"/>
        <v>-4361.2399099999993</v>
      </c>
    </row>
    <row r="2889" spans="2:40" ht="46.8" x14ac:dyDescent="0.3">
      <c r="B2889" s="30" t="s">
        <v>849</v>
      </c>
      <c r="C2889" s="30" t="s">
        <v>392</v>
      </c>
      <c r="D2889" s="30" t="s">
        <v>38</v>
      </c>
      <c r="E2889" s="15" t="str">
        <f t="shared" si="7745"/>
        <v>0801</v>
      </c>
      <c r="F2889" s="30" t="s">
        <v>378</v>
      </c>
      <c r="G2889" s="30"/>
      <c r="H2889" s="31" t="s">
        <v>379</v>
      </c>
      <c r="I2889" s="32">
        <f t="shared" ref="I2889:T2889" si="7805">I2890+I2892</f>
        <v>0</v>
      </c>
      <c r="J2889" s="32">
        <f t="shared" si="7805"/>
        <v>0</v>
      </c>
      <c r="K2889" s="32">
        <f t="shared" si="7805"/>
        <v>0</v>
      </c>
      <c r="L2889" s="32">
        <f t="shared" si="7805"/>
        <v>0</v>
      </c>
      <c r="M2889" s="32">
        <f t="shared" si="7805"/>
        <v>0</v>
      </c>
      <c r="N2889" s="32">
        <f t="shared" si="7805"/>
        <v>0</v>
      </c>
      <c r="O2889" s="32">
        <f t="shared" si="7805"/>
        <v>0</v>
      </c>
      <c r="P2889" s="32">
        <f t="shared" si="7805"/>
        <v>0</v>
      </c>
      <c r="Q2889" s="32">
        <f t="shared" si="7805"/>
        <v>0</v>
      </c>
      <c r="R2889" s="32">
        <f t="shared" si="7805"/>
        <v>0</v>
      </c>
      <c r="S2889" s="32">
        <f t="shared" si="7805"/>
        <v>0</v>
      </c>
      <c r="T2889" s="32">
        <f t="shared" si="7805"/>
        <v>0</v>
      </c>
      <c r="U2889" s="32">
        <v>1.149</v>
      </c>
      <c r="V2889" s="32">
        <f t="shared" si="7746"/>
        <v>1.149</v>
      </c>
      <c r="W2889" s="32">
        <f t="shared" ref="W2889:AD2889" si="7806">W2890+W2892</f>
        <v>1.149</v>
      </c>
      <c r="X2889" s="32">
        <f t="shared" si="7806"/>
        <v>0</v>
      </c>
      <c r="Y2889" s="32">
        <f t="shared" si="7806"/>
        <v>0</v>
      </c>
      <c r="Z2889" s="32">
        <f t="shared" si="7806"/>
        <v>0</v>
      </c>
      <c r="AA2889" s="32">
        <f t="shared" si="7806"/>
        <v>0</v>
      </c>
      <c r="AB2889" s="32">
        <f t="shared" si="7806"/>
        <v>2906.9673600000001</v>
      </c>
      <c r="AC2889" s="33">
        <f t="shared" si="7806"/>
        <v>4362.3889099999997</v>
      </c>
      <c r="AD2889" s="33">
        <f t="shared" si="7806"/>
        <v>4359.6873599999999</v>
      </c>
      <c r="AE2889" s="34">
        <f t="shared" si="7742"/>
        <v>99.938071775448378</v>
      </c>
      <c r="AF2889" s="32">
        <f t="shared" ref="AF2889:AK2889" si="7807">AF2890+AF2892</f>
        <v>4362.3889099999997</v>
      </c>
      <c r="AG2889" s="32">
        <f t="shared" si="7807"/>
        <v>0</v>
      </c>
      <c r="AH2889" s="32">
        <f t="shared" si="7807"/>
        <v>0</v>
      </c>
      <c r="AI2889" s="32">
        <f t="shared" si="7807"/>
        <v>0</v>
      </c>
      <c r="AJ2889" s="32">
        <f t="shared" si="7807"/>
        <v>0</v>
      </c>
      <c r="AK2889" s="32">
        <f t="shared" si="7807"/>
        <v>0</v>
      </c>
      <c r="AL2889" s="32">
        <f t="shared" si="7743"/>
        <v>4362.3889099999997</v>
      </c>
      <c r="AM2889" s="32">
        <f t="shared" si="7744"/>
        <v>-4361.2399099999993</v>
      </c>
    </row>
    <row r="2890" spans="2:40" ht="31.2" x14ac:dyDescent="0.3">
      <c r="B2890" s="30" t="s">
        <v>849</v>
      </c>
      <c r="C2890" s="30" t="s">
        <v>392</v>
      </c>
      <c r="D2890" s="30" t="s">
        <v>38</v>
      </c>
      <c r="E2890" s="15" t="str">
        <f t="shared" si="7745"/>
        <v>0801</v>
      </c>
      <c r="F2890" s="30" t="s">
        <v>378</v>
      </c>
      <c r="G2890" s="30" t="s">
        <v>50</v>
      </c>
      <c r="H2890" s="31" t="s">
        <v>51</v>
      </c>
      <c r="I2890" s="32">
        <f t="shared" ref="I2890:T2890" si="7808">I2891</f>
        <v>0</v>
      </c>
      <c r="J2890" s="32">
        <f t="shared" si="7808"/>
        <v>0</v>
      </c>
      <c r="K2890" s="32">
        <f t="shared" si="7808"/>
        <v>0</v>
      </c>
      <c r="L2890" s="32">
        <f t="shared" si="7808"/>
        <v>0</v>
      </c>
      <c r="M2890" s="32">
        <f t="shared" si="7808"/>
        <v>0</v>
      </c>
      <c r="N2890" s="32">
        <f t="shared" si="7808"/>
        <v>0</v>
      </c>
      <c r="O2890" s="32">
        <f t="shared" si="7808"/>
        <v>0</v>
      </c>
      <c r="P2890" s="32">
        <f t="shared" si="7808"/>
        <v>0</v>
      </c>
      <c r="Q2890" s="32">
        <f t="shared" si="7808"/>
        <v>0</v>
      </c>
      <c r="R2890" s="32">
        <f t="shared" si="7808"/>
        <v>0</v>
      </c>
      <c r="S2890" s="32">
        <f t="shared" si="7808"/>
        <v>0</v>
      </c>
      <c r="T2890" s="32">
        <f t="shared" si="7808"/>
        <v>0</v>
      </c>
      <c r="U2890" s="32">
        <v>0.80100000000000005</v>
      </c>
      <c r="V2890" s="32">
        <f t="shared" si="7746"/>
        <v>0.80100000000000005</v>
      </c>
      <c r="W2890" s="32">
        <f t="shared" ref="W2890:AD2890" si="7809">W2891</f>
        <v>0.80100000000000005</v>
      </c>
      <c r="X2890" s="32">
        <f t="shared" si="7809"/>
        <v>0</v>
      </c>
      <c r="Y2890" s="32">
        <f t="shared" si="7809"/>
        <v>0</v>
      </c>
      <c r="Z2890" s="32">
        <f t="shared" si="7809"/>
        <v>0</v>
      </c>
      <c r="AA2890" s="32">
        <f t="shared" si="7809"/>
        <v>0</v>
      </c>
      <c r="AB2890" s="32">
        <f t="shared" si="7809"/>
        <v>848.53920000000005</v>
      </c>
      <c r="AC2890" s="33">
        <f t="shared" si="7809"/>
        <v>1953.96075</v>
      </c>
      <c r="AD2890" s="33">
        <f t="shared" si="7809"/>
        <v>1951.2592</v>
      </c>
      <c r="AE2890" s="34">
        <f t="shared" si="7742"/>
        <v>99.861739802091734</v>
      </c>
      <c r="AF2890" s="32">
        <f t="shared" ref="AF2890:AK2890" si="7810">AF2891</f>
        <v>900</v>
      </c>
      <c r="AG2890" s="32">
        <f t="shared" si="7810"/>
        <v>0</v>
      </c>
      <c r="AH2890" s="32">
        <f t="shared" si="7810"/>
        <v>0</v>
      </c>
      <c r="AI2890" s="32">
        <f t="shared" si="7810"/>
        <v>0</v>
      </c>
      <c r="AJ2890" s="32">
        <f t="shared" si="7810"/>
        <v>0</v>
      </c>
      <c r="AK2890" s="32">
        <f t="shared" si="7810"/>
        <v>0</v>
      </c>
      <c r="AL2890" s="32">
        <f t="shared" si="7743"/>
        <v>900</v>
      </c>
      <c r="AM2890" s="32">
        <f t="shared" si="7744"/>
        <v>-899.19899999999996</v>
      </c>
    </row>
    <row r="2891" spans="2:40" ht="31.2" x14ac:dyDescent="0.3">
      <c r="B2891" s="30" t="s">
        <v>849</v>
      </c>
      <c r="C2891" s="30" t="s">
        <v>392</v>
      </c>
      <c r="D2891" s="30" t="s">
        <v>38</v>
      </c>
      <c r="E2891" s="15" t="str">
        <f t="shared" si="7745"/>
        <v>0801</v>
      </c>
      <c r="F2891" s="30" t="s">
        <v>378</v>
      </c>
      <c r="G2891" s="30" t="s">
        <v>52</v>
      </c>
      <c r="H2891" s="31" t="s">
        <v>53</v>
      </c>
      <c r="I2891" s="32"/>
      <c r="J2891" s="32"/>
      <c r="K2891" s="32"/>
      <c r="L2891" s="32"/>
      <c r="M2891" s="32"/>
      <c r="N2891" s="32"/>
      <c r="O2891" s="32">
        <v>0</v>
      </c>
      <c r="P2891" s="32">
        <v>0</v>
      </c>
      <c r="Q2891" s="32">
        <v>0</v>
      </c>
      <c r="R2891" s="32">
        <v>0</v>
      </c>
      <c r="S2891" s="32">
        <v>0</v>
      </c>
      <c r="T2891" s="32">
        <v>0</v>
      </c>
      <c r="U2891" s="32">
        <v>0.80100000000000005</v>
      </c>
      <c r="V2891" s="32">
        <f t="shared" si="7746"/>
        <v>0.80100000000000005</v>
      </c>
      <c r="W2891" s="32">
        <v>0.80100000000000005</v>
      </c>
      <c r="X2891" s="32"/>
      <c r="Y2891" s="32"/>
      <c r="Z2891" s="32"/>
      <c r="AA2891" s="32"/>
      <c r="AB2891" s="32">
        <v>848.53920000000005</v>
      </c>
      <c r="AC2891" s="33">
        <v>1953.96075</v>
      </c>
      <c r="AD2891" s="33">
        <v>1951.2592</v>
      </c>
      <c r="AE2891" s="34">
        <f t="shared" si="7742"/>
        <v>99.861739802091734</v>
      </c>
      <c r="AF2891" s="32">
        <v>900</v>
      </c>
      <c r="AG2891" s="32">
        <v>0</v>
      </c>
      <c r="AH2891" s="32">
        <v>0</v>
      </c>
      <c r="AI2891" s="32">
        <v>0</v>
      </c>
      <c r="AJ2891" s="32">
        <v>0</v>
      </c>
      <c r="AK2891" s="32">
        <v>0</v>
      </c>
      <c r="AL2891" s="32">
        <f t="shared" si="7743"/>
        <v>900</v>
      </c>
      <c r="AM2891" s="32">
        <f t="shared" si="7744"/>
        <v>-899.19899999999996</v>
      </c>
    </row>
    <row r="2892" spans="2:40" ht="31.2" x14ac:dyDescent="0.3">
      <c r="B2892" s="30" t="s">
        <v>849</v>
      </c>
      <c r="C2892" s="30" t="s">
        <v>392</v>
      </c>
      <c r="D2892" s="30" t="s">
        <v>38</v>
      </c>
      <c r="E2892" s="15" t="str">
        <f t="shared" si="7745"/>
        <v>0801</v>
      </c>
      <c r="F2892" s="30" t="s">
        <v>378</v>
      </c>
      <c r="G2892" s="30" t="s">
        <v>174</v>
      </c>
      <c r="H2892" s="31" t="s">
        <v>175</v>
      </c>
      <c r="I2892" s="32">
        <f t="shared" ref="I2892:T2892" si="7811">I2893</f>
        <v>0</v>
      </c>
      <c r="J2892" s="32">
        <f t="shared" si="7811"/>
        <v>0</v>
      </c>
      <c r="K2892" s="32">
        <f t="shared" si="7811"/>
        <v>0</v>
      </c>
      <c r="L2892" s="32">
        <f t="shared" si="7811"/>
        <v>0</v>
      </c>
      <c r="M2892" s="32">
        <f t="shared" si="7811"/>
        <v>0</v>
      </c>
      <c r="N2892" s="32">
        <f t="shared" si="7811"/>
        <v>0</v>
      </c>
      <c r="O2892" s="32">
        <f t="shared" si="7811"/>
        <v>0</v>
      </c>
      <c r="P2892" s="32">
        <f t="shared" si="7811"/>
        <v>0</v>
      </c>
      <c r="Q2892" s="32">
        <f t="shared" si="7811"/>
        <v>0</v>
      </c>
      <c r="R2892" s="32">
        <f t="shared" si="7811"/>
        <v>0</v>
      </c>
      <c r="S2892" s="32">
        <f t="shared" si="7811"/>
        <v>0</v>
      </c>
      <c r="T2892" s="32">
        <f t="shared" si="7811"/>
        <v>0</v>
      </c>
      <c r="U2892" s="32">
        <v>0.34799999999999998</v>
      </c>
      <c r="V2892" s="32">
        <f t="shared" si="7746"/>
        <v>0.34799999999999998</v>
      </c>
      <c r="W2892" s="32">
        <f t="shared" ref="W2892:AD2892" si="7812">W2893</f>
        <v>0.34799999999999998</v>
      </c>
      <c r="X2892" s="32">
        <f t="shared" si="7812"/>
        <v>0</v>
      </c>
      <c r="Y2892" s="32">
        <f t="shared" si="7812"/>
        <v>0</v>
      </c>
      <c r="Z2892" s="32">
        <f t="shared" si="7812"/>
        <v>0</v>
      </c>
      <c r="AA2892" s="32">
        <f t="shared" si="7812"/>
        <v>0</v>
      </c>
      <c r="AB2892" s="32">
        <f t="shared" si="7812"/>
        <v>2058.4281599999999</v>
      </c>
      <c r="AC2892" s="33">
        <f t="shared" si="7812"/>
        <v>2408.4281599999999</v>
      </c>
      <c r="AD2892" s="33">
        <f t="shared" si="7812"/>
        <v>2408.4281599999999</v>
      </c>
      <c r="AE2892" s="34">
        <f t="shared" si="7742"/>
        <v>100</v>
      </c>
      <c r="AF2892" s="32">
        <f t="shared" ref="AF2892:AK2892" si="7813">AF2893</f>
        <v>3462.3889100000001</v>
      </c>
      <c r="AG2892" s="32">
        <f t="shared" si="7813"/>
        <v>0</v>
      </c>
      <c r="AH2892" s="32">
        <f t="shared" si="7813"/>
        <v>0</v>
      </c>
      <c r="AI2892" s="32">
        <f t="shared" si="7813"/>
        <v>0</v>
      </c>
      <c r="AJ2892" s="32">
        <f t="shared" si="7813"/>
        <v>0</v>
      </c>
      <c r="AK2892" s="32">
        <f t="shared" si="7813"/>
        <v>0</v>
      </c>
      <c r="AL2892" s="32">
        <f t="shared" si="7743"/>
        <v>3462.3889100000001</v>
      </c>
      <c r="AM2892" s="32">
        <f t="shared" si="7744"/>
        <v>-3462.0409100000002</v>
      </c>
    </row>
    <row r="2893" spans="2:40" ht="62.4" x14ac:dyDescent="0.3">
      <c r="B2893" s="30" t="s">
        <v>849</v>
      </c>
      <c r="C2893" s="30" t="s">
        <v>392</v>
      </c>
      <c r="D2893" s="30" t="s">
        <v>38</v>
      </c>
      <c r="E2893" s="15" t="str">
        <f t="shared" si="7745"/>
        <v>0801</v>
      </c>
      <c r="F2893" s="30" t="s">
        <v>378</v>
      </c>
      <c r="G2893" s="30" t="s">
        <v>370</v>
      </c>
      <c r="H2893" s="31" t="s">
        <v>371</v>
      </c>
      <c r="I2893" s="32"/>
      <c r="J2893" s="32"/>
      <c r="K2893" s="32"/>
      <c r="L2893" s="32"/>
      <c r="M2893" s="32"/>
      <c r="N2893" s="32"/>
      <c r="O2893" s="32">
        <v>0</v>
      </c>
      <c r="P2893" s="32">
        <v>0</v>
      </c>
      <c r="Q2893" s="32">
        <v>0</v>
      </c>
      <c r="R2893" s="32">
        <v>0</v>
      </c>
      <c r="S2893" s="32">
        <v>0</v>
      </c>
      <c r="T2893" s="32">
        <v>0</v>
      </c>
      <c r="U2893" s="32">
        <v>0.34799999999999998</v>
      </c>
      <c r="V2893" s="32">
        <f t="shared" si="7746"/>
        <v>0.34799999999999998</v>
      </c>
      <c r="W2893" s="32">
        <v>0.34799999999999998</v>
      </c>
      <c r="X2893" s="32"/>
      <c r="Y2893" s="32"/>
      <c r="Z2893" s="32"/>
      <c r="AA2893" s="32"/>
      <c r="AB2893" s="32">
        <v>2058.4281599999999</v>
      </c>
      <c r="AC2893" s="33">
        <v>2408.4281599999999</v>
      </c>
      <c r="AD2893" s="33">
        <v>2408.4281599999999</v>
      </c>
      <c r="AE2893" s="34">
        <f t="shared" si="7742"/>
        <v>100</v>
      </c>
      <c r="AF2893" s="32">
        <v>3462.3889100000001</v>
      </c>
      <c r="AG2893" s="32">
        <v>0</v>
      </c>
      <c r="AH2893" s="32">
        <v>0</v>
      </c>
      <c r="AI2893" s="32">
        <v>0</v>
      </c>
      <c r="AJ2893" s="32">
        <v>0</v>
      </c>
      <c r="AK2893" s="32">
        <v>0</v>
      </c>
      <c r="AL2893" s="32">
        <f t="shared" si="7743"/>
        <v>3462.3889100000001</v>
      </c>
      <c r="AM2893" s="32">
        <f t="shared" si="7744"/>
        <v>-3462.0409100000002</v>
      </c>
    </row>
    <row r="2894" spans="2:40" x14ac:dyDescent="0.3">
      <c r="B2894" s="14" t="s">
        <v>849</v>
      </c>
      <c r="C2894" s="14" t="s">
        <v>134</v>
      </c>
      <c r="D2894" s="14"/>
      <c r="E2894" s="21" t="str">
        <f t="shared" si="7745"/>
        <v>11</v>
      </c>
      <c r="F2894" s="14"/>
      <c r="G2894" s="14"/>
      <c r="H2894" s="16" t="s">
        <v>654</v>
      </c>
      <c r="I2894" s="17">
        <f t="shared" ref="I2894:I2900" si="7814">I2895</f>
        <v>1544.1</v>
      </c>
      <c r="J2894" s="17">
        <f t="shared" ref="J2894:J2900" si="7815">J2895</f>
        <v>1544.1</v>
      </c>
      <c r="K2894" s="17">
        <f t="shared" ref="K2894:K2900" si="7816">K2895</f>
        <v>1544.1</v>
      </c>
      <c r="L2894" s="17">
        <f t="shared" ref="L2894:L2900" si="7817">L2895</f>
        <v>-98.2</v>
      </c>
      <c r="M2894" s="17">
        <f t="shared" ref="M2894:M2900" si="7818">M2895</f>
        <v>-98.2</v>
      </c>
      <c r="N2894" s="17">
        <f t="shared" ref="N2894:N2900" si="7819">N2895</f>
        <v>-98.2</v>
      </c>
      <c r="O2894" s="17">
        <f t="shared" ref="O2894:O2900" si="7820">O2895</f>
        <v>0</v>
      </c>
      <c r="P2894" s="17">
        <f t="shared" ref="P2894:P2900" si="7821">P2895</f>
        <v>0</v>
      </c>
      <c r="Q2894" s="17">
        <f t="shared" ref="Q2894:Q2900" si="7822">Q2895</f>
        <v>0</v>
      </c>
      <c r="R2894" s="17">
        <f t="shared" ref="R2894:R2900" si="7823">R2895</f>
        <v>0</v>
      </c>
      <c r="S2894" s="17">
        <f t="shared" ref="S2894:S2900" si="7824">S2895</f>
        <v>0</v>
      </c>
      <c r="T2894" s="17">
        <f t="shared" ref="T2894:T2900" si="7825">T2895</f>
        <v>0</v>
      </c>
      <c r="U2894" s="17">
        <v>0</v>
      </c>
      <c r="V2894" s="17">
        <f t="shared" si="7746"/>
        <v>1445.8999999999999</v>
      </c>
      <c r="W2894" s="17">
        <f t="shared" ref="W2894:W2900" si="7826">W2895</f>
        <v>0</v>
      </c>
      <c r="X2894" s="17">
        <f t="shared" ref="X2894:X2900" si="7827">X2895</f>
        <v>0</v>
      </c>
      <c r="Y2894" s="17">
        <f t="shared" ref="Y2894:Y2900" si="7828">Y2895</f>
        <v>0</v>
      </c>
      <c r="Z2894" s="17">
        <f t="shared" ref="Z2894:Z2900" si="7829">Z2895</f>
        <v>0</v>
      </c>
      <c r="AA2894" s="17">
        <f t="shared" ref="AA2894:AA2900" si="7830">AA2895</f>
        <v>0</v>
      </c>
      <c r="AB2894" s="17">
        <f t="shared" ref="AB2894:AB2900" si="7831">AB2895</f>
        <v>1044.73333</v>
      </c>
      <c r="AC2894" s="18">
        <f t="shared" ref="AC2894:AC2900" si="7832">AC2895</f>
        <v>1445.9</v>
      </c>
      <c r="AD2894" s="18">
        <f t="shared" ref="AD2894:AD2900" si="7833">AD2895</f>
        <v>1445.8999899999999</v>
      </c>
      <c r="AE2894" s="19">
        <f t="shared" si="7742"/>
        <v>99.999999308389221</v>
      </c>
      <c r="AF2894" s="17">
        <f t="shared" ref="AF2894:AF2900" si="7834">AF2895</f>
        <v>1445.9</v>
      </c>
      <c r="AG2894" s="17">
        <f t="shared" ref="AG2894:AG2900" si="7835">AG2895</f>
        <v>0</v>
      </c>
      <c r="AH2894" s="17">
        <f t="shared" ref="AH2894:AH2900" si="7836">AH2895</f>
        <v>0</v>
      </c>
      <c r="AI2894" s="17">
        <f t="shared" ref="AI2894:AI2900" si="7837">AI2895</f>
        <v>0</v>
      </c>
      <c r="AJ2894" s="17">
        <f t="shared" ref="AJ2894:AJ2900" si="7838">AJ2895</f>
        <v>0</v>
      </c>
      <c r="AK2894" s="17">
        <f t="shared" ref="AK2894:AK2900" si="7839">AK2895</f>
        <v>0</v>
      </c>
      <c r="AL2894" s="17">
        <f t="shared" si="7743"/>
        <v>1445.9</v>
      </c>
      <c r="AM2894" s="17">
        <f t="shared" si="7744"/>
        <v>0</v>
      </c>
    </row>
    <row r="2895" spans="2:40" s="22" customFormat="1" x14ac:dyDescent="0.3">
      <c r="B2895" s="23" t="s">
        <v>849</v>
      </c>
      <c r="C2895" s="23" t="s">
        <v>134</v>
      </c>
      <c r="D2895" s="23" t="s">
        <v>38</v>
      </c>
      <c r="E2895" s="24" t="str">
        <f t="shared" si="7745"/>
        <v>1101</v>
      </c>
      <c r="F2895" s="23"/>
      <c r="G2895" s="23"/>
      <c r="H2895" s="25" t="s">
        <v>826</v>
      </c>
      <c r="I2895" s="26">
        <f t="shared" si="7814"/>
        <v>1544.1</v>
      </c>
      <c r="J2895" s="26">
        <f t="shared" si="7815"/>
        <v>1544.1</v>
      </c>
      <c r="K2895" s="26">
        <f t="shared" si="7816"/>
        <v>1544.1</v>
      </c>
      <c r="L2895" s="26">
        <f t="shared" si="7817"/>
        <v>-98.2</v>
      </c>
      <c r="M2895" s="26">
        <f t="shared" si="7818"/>
        <v>-98.2</v>
      </c>
      <c r="N2895" s="26">
        <f t="shared" si="7819"/>
        <v>-98.2</v>
      </c>
      <c r="O2895" s="26">
        <f t="shared" si="7820"/>
        <v>0</v>
      </c>
      <c r="P2895" s="26">
        <f t="shared" si="7821"/>
        <v>0</v>
      </c>
      <c r="Q2895" s="26">
        <f t="shared" si="7822"/>
        <v>0</v>
      </c>
      <c r="R2895" s="26">
        <f t="shared" si="7823"/>
        <v>0</v>
      </c>
      <c r="S2895" s="26">
        <f t="shared" si="7824"/>
        <v>0</v>
      </c>
      <c r="T2895" s="26">
        <f t="shared" si="7825"/>
        <v>0</v>
      </c>
      <c r="U2895" s="26">
        <v>0</v>
      </c>
      <c r="V2895" s="26">
        <f t="shared" si="7746"/>
        <v>1445.8999999999999</v>
      </c>
      <c r="W2895" s="26">
        <f t="shared" si="7826"/>
        <v>0</v>
      </c>
      <c r="X2895" s="26">
        <f t="shared" si="7827"/>
        <v>0</v>
      </c>
      <c r="Y2895" s="26">
        <f t="shared" si="7828"/>
        <v>0</v>
      </c>
      <c r="Z2895" s="26">
        <f t="shared" si="7829"/>
        <v>0</v>
      </c>
      <c r="AA2895" s="26">
        <f t="shared" si="7830"/>
        <v>0</v>
      </c>
      <c r="AB2895" s="26">
        <f t="shared" si="7831"/>
        <v>1044.73333</v>
      </c>
      <c r="AC2895" s="27">
        <f t="shared" si="7832"/>
        <v>1445.9</v>
      </c>
      <c r="AD2895" s="27">
        <f t="shared" si="7833"/>
        <v>1445.8999899999999</v>
      </c>
      <c r="AE2895" s="28">
        <f t="shared" si="7742"/>
        <v>99.999999308389221</v>
      </c>
      <c r="AF2895" s="26">
        <f t="shared" si="7834"/>
        <v>1445.9</v>
      </c>
      <c r="AG2895" s="26">
        <f t="shared" si="7835"/>
        <v>0</v>
      </c>
      <c r="AH2895" s="26">
        <f t="shared" si="7836"/>
        <v>0</v>
      </c>
      <c r="AI2895" s="26">
        <f t="shared" si="7837"/>
        <v>0</v>
      </c>
      <c r="AJ2895" s="26">
        <f t="shared" si="7838"/>
        <v>0</v>
      </c>
      <c r="AK2895" s="26">
        <f t="shared" si="7839"/>
        <v>0</v>
      </c>
      <c r="AL2895" s="26">
        <f t="shared" si="7743"/>
        <v>1445.9</v>
      </c>
      <c r="AM2895" s="26">
        <f t="shared" si="7744"/>
        <v>0</v>
      </c>
      <c r="AN2895" s="29"/>
    </row>
    <row r="2896" spans="2:40" ht="31.2" x14ac:dyDescent="0.3">
      <c r="B2896" s="30" t="s">
        <v>849</v>
      </c>
      <c r="C2896" s="30" t="s">
        <v>134</v>
      </c>
      <c r="D2896" s="30" t="s">
        <v>38</v>
      </c>
      <c r="E2896" s="15" t="str">
        <f t="shared" si="7745"/>
        <v>1101</v>
      </c>
      <c r="F2896" s="30" t="s">
        <v>659</v>
      </c>
      <c r="G2896" s="30"/>
      <c r="H2896" s="31" t="s">
        <v>660</v>
      </c>
      <c r="I2896" s="32">
        <f t="shared" si="7814"/>
        <v>1544.1</v>
      </c>
      <c r="J2896" s="32">
        <f t="shared" si="7815"/>
        <v>1544.1</v>
      </c>
      <c r="K2896" s="32">
        <f t="shared" si="7816"/>
        <v>1544.1</v>
      </c>
      <c r="L2896" s="32">
        <f t="shared" si="7817"/>
        <v>-98.2</v>
      </c>
      <c r="M2896" s="32">
        <f t="shared" si="7818"/>
        <v>-98.2</v>
      </c>
      <c r="N2896" s="32">
        <f t="shared" si="7819"/>
        <v>-98.2</v>
      </c>
      <c r="O2896" s="32">
        <f t="shared" si="7820"/>
        <v>0</v>
      </c>
      <c r="P2896" s="32">
        <f t="shared" si="7821"/>
        <v>0</v>
      </c>
      <c r="Q2896" s="32">
        <f t="shared" si="7822"/>
        <v>0</v>
      </c>
      <c r="R2896" s="32">
        <f t="shared" si="7823"/>
        <v>0</v>
      </c>
      <c r="S2896" s="32">
        <f t="shared" si="7824"/>
        <v>0</v>
      </c>
      <c r="T2896" s="32">
        <f t="shared" si="7825"/>
        <v>0</v>
      </c>
      <c r="U2896" s="32">
        <v>0</v>
      </c>
      <c r="V2896" s="32">
        <f t="shared" si="7746"/>
        <v>1445.8999999999999</v>
      </c>
      <c r="W2896" s="32">
        <f t="shared" si="7826"/>
        <v>0</v>
      </c>
      <c r="X2896" s="32">
        <f t="shared" si="7827"/>
        <v>0</v>
      </c>
      <c r="Y2896" s="32">
        <f t="shared" si="7828"/>
        <v>0</v>
      </c>
      <c r="Z2896" s="32">
        <f t="shared" si="7829"/>
        <v>0</v>
      </c>
      <c r="AA2896" s="32">
        <f t="shared" si="7830"/>
        <v>0</v>
      </c>
      <c r="AB2896" s="32">
        <f t="shared" si="7831"/>
        <v>1044.73333</v>
      </c>
      <c r="AC2896" s="33">
        <f t="shared" si="7832"/>
        <v>1445.9</v>
      </c>
      <c r="AD2896" s="33">
        <f t="shared" si="7833"/>
        <v>1445.8999899999999</v>
      </c>
      <c r="AE2896" s="34">
        <f t="shared" si="7742"/>
        <v>99.999999308389221</v>
      </c>
      <c r="AF2896" s="32">
        <f t="shared" si="7834"/>
        <v>1445.9</v>
      </c>
      <c r="AG2896" s="32">
        <f t="shared" si="7835"/>
        <v>0</v>
      </c>
      <c r="AH2896" s="32">
        <f t="shared" si="7836"/>
        <v>0</v>
      </c>
      <c r="AI2896" s="32">
        <f t="shared" si="7837"/>
        <v>0</v>
      </c>
      <c r="AJ2896" s="32">
        <f t="shared" si="7838"/>
        <v>0</v>
      </c>
      <c r="AK2896" s="32">
        <f t="shared" si="7839"/>
        <v>0</v>
      </c>
      <c r="AL2896" s="32">
        <f t="shared" si="7743"/>
        <v>1445.9</v>
      </c>
      <c r="AM2896" s="32">
        <f t="shared" si="7744"/>
        <v>0</v>
      </c>
    </row>
    <row r="2897" spans="2:40" ht="31.2" x14ac:dyDescent="0.3">
      <c r="B2897" s="30" t="s">
        <v>849</v>
      </c>
      <c r="C2897" s="30" t="s">
        <v>134</v>
      </c>
      <c r="D2897" s="30" t="s">
        <v>38</v>
      </c>
      <c r="E2897" s="15" t="str">
        <f t="shared" si="7745"/>
        <v>1101</v>
      </c>
      <c r="F2897" s="30" t="s">
        <v>661</v>
      </c>
      <c r="G2897" s="30"/>
      <c r="H2897" s="31" t="s">
        <v>662</v>
      </c>
      <c r="I2897" s="32">
        <f t="shared" si="7814"/>
        <v>1544.1</v>
      </c>
      <c r="J2897" s="32">
        <f t="shared" si="7815"/>
        <v>1544.1</v>
      </c>
      <c r="K2897" s="32">
        <f t="shared" si="7816"/>
        <v>1544.1</v>
      </c>
      <c r="L2897" s="32">
        <f t="shared" si="7817"/>
        <v>-98.2</v>
      </c>
      <c r="M2897" s="32">
        <f t="shared" si="7818"/>
        <v>-98.2</v>
      </c>
      <c r="N2897" s="32">
        <f t="shared" si="7819"/>
        <v>-98.2</v>
      </c>
      <c r="O2897" s="32">
        <f t="shared" si="7820"/>
        <v>0</v>
      </c>
      <c r="P2897" s="32">
        <f t="shared" si="7821"/>
        <v>0</v>
      </c>
      <c r="Q2897" s="32">
        <f t="shared" si="7822"/>
        <v>0</v>
      </c>
      <c r="R2897" s="32">
        <f t="shared" si="7823"/>
        <v>0</v>
      </c>
      <c r="S2897" s="32">
        <f t="shared" si="7824"/>
        <v>0</v>
      </c>
      <c r="T2897" s="32">
        <f t="shared" si="7825"/>
        <v>0</v>
      </c>
      <c r="U2897" s="32">
        <v>0</v>
      </c>
      <c r="V2897" s="32">
        <f t="shared" si="7746"/>
        <v>1445.8999999999999</v>
      </c>
      <c r="W2897" s="32">
        <f t="shared" si="7826"/>
        <v>0</v>
      </c>
      <c r="X2897" s="32">
        <f t="shared" si="7827"/>
        <v>0</v>
      </c>
      <c r="Y2897" s="32">
        <f t="shared" si="7828"/>
        <v>0</v>
      </c>
      <c r="Z2897" s="32">
        <f t="shared" si="7829"/>
        <v>0</v>
      </c>
      <c r="AA2897" s="32">
        <f t="shared" si="7830"/>
        <v>0</v>
      </c>
      <c r="AB2897" s="32">
        <f t="shared" si="7831"/>
        <v>1044.73333</v>
      </c>
      <c r="AC2897" s="33">
        <f t="shared" si="7832"/>
        <v>1445.9</v>
      </c>
      <c r="AD2897" s="33">
        <f t="shared" si="7833"/>
        <v>1445.8999899999999</v>
      </c>
      <c r="AE2897" s="34">
        <f t="shared" si="7742"/>
        <v>99.999999308389221</v>
      </c>
      <c r="AF2897" s="32">
        <f t="shared" si="7834"/>
        <v>1445.9</v>
      </c>
      <c r="AG2897" s="32">
        <f t="shared" si="7835"/>
        <v>0</v>
      </c>
      <c r="AH2897" s="32">
        <f t="shared" si="7836"/>
        <v>0</v>
      </c>
      <c r="AI2897" s="32">
        <f t="shared" si="7837"/>
        <v>0</v>
      </c>
      <c r="AJ2897" s="32">
        <f t="shared" si="7838"/>
        <v>0</v>
      </c>
      <c r="AK2897" s="32">
        <f t="shared" si="7839"/>
        <v>0</v>
      </c>
      <c r="AL2897" s="32">
        <f t="shared" si="7743"/>
        <v>1445.9</v>
      </c>
      <c r="AM2897" s="32">
        <f t="shared" si="7744"/>
        <v>0</v>
      </c>
    </row>
    <row r="2898" spans="2:40" ht="78" x14ac:dyDescent="0.3">
      <c r="B2898" s="30" t="s">
        <v>849</v>
      </c>
      <c r="C2898" s="30" t="s">
        <v>134</v>
      </c>
      <c r="D2898" s="30" t="s">
        <v>38</v>
      </c>
      <c r="E2898" s="15" t="str">
        <f t="shared" si="7745"/>
        <v>1101</v>
      </c>
      <c r="F2898" s="30" t="s">
        <v>827</v>
      </c>
      <c r="G2898" s="30"/>
      <c r="H2898" s="31" t="s">
        <v>828</v>
      </c>
      <c r="I2898" s="32">
        <f t="shared" si="7814"/>
        <v>1544.1</v>
      </c>
      <c r="J2898" s="32">
        <f t="shared" si="7815"/>
        <v>1544.1</v>
      </c>
      <c r="K2898" s="32">
        <f t="shared" si="7816"/>
        <v>1544.1</v>
      </c>
      <c r="L2898" s="32">
        <f t="shared" si="7817"/>
        <v>-98.2</v>
      </c>
      <c r="M2898" s="32">
        <f t="shared" si="7818"/>
        <v>-98.2</v>
      </c>
      <c r="N2898" s="32">
        <f t="shared" si="7819"/>
        <v>-98.2</v>
      </c>
      <c r="O2898" s="32">
        <f t="shared" si="7820"/>
        <v>0</v>
      </c>
      <c r="P2898" s="32">
        <f t="shared" si="7821"/>
        <v>0</v>
      </c>
      <c r="Q2898" s="32">
        <f t="shared" si="7822"/>
        <v>0</v>
      </c>
      <c r="R2898" s="32">
        <f t="shared" si="7823"/>
        <v>0</v>
      </c>
      <c r="S2898" s="32">
        <f t="shared" si="7824"/>
        <v>0</v>
      </c>
      <c r="T2898" s="32">
        <f t="shared" si="7825"/>
        <v>0</v>
      </c>
      <c r="U2898" s="32">
        <v>0</v>
      </c>
      <c r="V2898" s="32">
        <f t="shared" si="7746"/>
        <v>1445.8999999999999</v>
      </c>
      <c r="W2898" s="32">
        <f t="shared" si="7826"/>
        <v>0</v>
      </c>
      <c r="X2898" s="32">
        <f t="shared" si="7827"/>
        <v>0</v>
      </c>
      <c r="Y2898" s="32">
        <f t="shared" si="7828"/>
        <v>0</v>
      </c>
      <c r="Z2898" s="32">
        <f t="shared" si="7829"/>
        <v>0</v>
      </c>
      <c r="AA2898" s="32">
        <f t="shared" si="7830"/>
        <v>0</v>
      </c>
      <c r="AB2898" s="32">
        <f t="shared" si="7831"/>
        <v>1044.73333</v>
      </c>
      <c r="AC2898" s="33">
        <f t="shared" si="7832"/>
        <v>1445.9</v>
      </c>
      <c r="AD2898" s="33">
        <f t="shared" si="7833"/>
        <v>1445.8999899999999</v>
      </c>
      <c r="AE2898" s="34">
        <f t="shared" si="7742"/>
        <v>99.999999308389221</v>
      </c>
      <c r="AF2898" s="32">
        <f t="shared" si="7834"/>
        <v>1445.9</v>
      </c>
      <c r="AG2898" s="32">
        <f t="shared" si="7835"/>
        <v>0</v>
      </c>
      <c r="AH2898" s="32">
        <f t="shared" si="7836"/>
        <v>0</v>
      </c>
      <c r="AI2898" s="32">
        <f t="shared" si="7837"/>
        <v>0</v>
      </c>
      <c r="AJ2898" s="32">
        <f t="shared" si="7838"/>
        <v>0</v>
      </c>
      <c r="AK2898" s="32">
        <f t="shared" si="7839"/>
        <v>0</v>
      </c>
      <c r="AL2898" s="32">
        <f t="shared" si="7743"/>
        <v>1445.9</v>
      </c>
      <c r="AM2898" s="32">
        <f t="shared" si="7744"/>
        <v>0</v>
      </c>
    </row>
    <row r="2899" spans="2:40" ht="31.2" x14ac:dyDescent="0.3">
      <c r="B2899" s="30" t="s">
        <v>849</v>
      </c>
      <c r="C2899" s="30" t="s">
        <v>134</v>
      </c>
      <c r="D2899" s="30" t="s">
        <v>38</v>
      </c>
      <c r="E2899" s="15" t="str">
        <f t="shared" si="7745"/>
        <v>1101</v>
      </c>
      <c r="F2899" s="30" t="s">
        <v>829</v>
      </c>
      <c r="G2899" s="30"/>
      <c r="H2899" s="31" t="s">
        <v>830</v>
      </c>
      <c r="I2899" s="32">
        <f t="shared" si="7814"/>
        <v>1544.1</v>
      </c>
      <c r="J2899" s="32">
        <f t="shared" si="7815"/>
        <v>1544.1</v>
      </c>
      <c r="K2899" s="32">
        <f t="shared" si="7816"/>
        <v>1544.1</v>
      </c>
      <c r="L2899" s="32">
        <f t="shared" si="7817"/>
        <v>-98.2</v>
      </c>
      <c r="M2899" s="32">
        <f t="shared" si="7818"/>
        <v>-98.2</v>
      </c>
      <c r="N2899" s="32">
        <f t="shared" si="7819"/>
        <v>-98.2</v>
      </c>
      <c r="O2899" s="32">
        <f t="shared" si="7820"/>
        <v>0</v>
      </c>
      <c r="P2899" s="32">
        <f t="shared" si="7821"/>
        <v>0</v>
      </c>
      <c r="Q2899" s="32">
        <f t="shared" si="7822"/>
        <v>0</v>
      </c>
      <c r="R2899" s="32">
        <f t="shared" si="7823"/>
        <v>0</v>
      </c>
      <c r="S2899" s="32">
        <f t="shared" si="7824"/>
        <v>0</v>
      </c>
      <c r="T2899" s="32">
        <f t="shared" si="7825"/>
        <v>0</v>
      </c>
      <c r="U2899" s="32">
        <v>0</v>
      </c>
      <c r="V2899" s="32">
        <f t="shared" si="7746"/>
        <v>1445.8999999999999</v>
      </c>
      <c r="W2899" s="32">
        <f t="shared" si="7826"/>
        <v>0</v>
      </c>
      <c r="X2899" s="32">
        <f t="shared" si="7827"/>
        <v>0</v>
      </c>
      <c r="Y2899" s="32">
        <f t="shared" si="7828"/>
        <v>0</v>
      </c>
      <c r="Z2899" s="32">
        <f t="shared" si="7829"/>
        <v>0</v>
      </c>
      <c r="AA2899" s="32">
        <f t="shared" si="7830"/>
        <v>0</v>
      </c>
      <c r="AB2899" s="32">
        <f t="shared" si="7831"/>
        <v>1044.73333</v>
      </c>
      <c r="AC2899" s="33">
        <f t="shared" si="7832"/>
        <v>1445.9</v>
      </c>
      <c r="AD2899" s="33">
        <f t="shared" si="7833"/>
        <v>1445.8999899999999</v>
      </c>
      <c r="AE2899" s="34">
        <f t="shared" si="7742"/>
        <v>99.999999308389221</v>
      </c>
      <c r="AF2899" s="32">
        <f t="shared" si="7834"/>
        <v>1445.9</v>
      </c>
      <c r="AG2899" s="32">
        <f t="shared" si="7835"/>
        <v>0</v>
      </c>
      <c r="AH2899" s="32">
        <f t="shared" si="7836"/>
        <v>0</v>
      </c>
      <c r="AI2899" s="32">
        <f t="shared" si="7837"/>
        <v>0</v>
      </c>
      <c r="AJ2899" s="32">
        <f t="shared" si="7838"/>
        <v>0</v>
      </c>
      <c r="AK2899" s="32">
        <f t="shared" si="7839"/>
        <v>0</v>
      </c>
      <c r="AL2899" s="32">
        <f t="shared" si="7743"/>
        <v>1445.9</v>
      </c>
      <c r="AM2899" s="32">
        <f t="shared" si="7744"/>
        <v>0</v>
      </c>
    </row>
    <row r="2900" spans="2:40" ht="31.2" x14ac:dyDescent="0.3">
      <c r="B2900" s="30" t="s">
        <v>849</v>
      </c>
      <c r="C2900" s="30" t="s">
        <v>134</v>
      </c>
      <c r="D2900" s="30" t="s">
        <v>38</v>
      </c>
      <c r="E2900" s="15" t="str">
        <f t="shared" si="7745"/>
        <v>1101</v>
      </c>
      <c r="F2900" s="30" t="s">
        <v>829</v>
      </c>
      <c r="G2900" s="30" t="s">
        <v>50</v>
      </c>
      <c r="H2900" s="31" t="s">
        <v>51</v>
      </c>
      <c r="I2900" s="32">
        <f t="shared" si="7814"/>
        <v>1544.1</v>
      </c>
      <c r="J2900" s="32">
        <f t="shared" si="7815"/>
        <v>1544.1</v>
      </c>
      <c r="K2900" s="32">
        <f t="shared" si="7816"/>
        <v>1544.1</v>
      </c>
      <c r="L2900" s="32">
        <f t="shared" si="7817"/>
        <v>-98.2</v>
      </c>
      <c r="M2900" s="32">
        <f t="shared" si="7818"/>
        <v>-98.2</v>
      </c>
      <c r="N2900" s="32">
        <f t="shared" si="7819"/>
        <v>-98.2</v>
      </c>
      <c r="O2900" s="32">
        <f t="shared" si="7820"/>
        <v>0</v>
      </c>
      <c r="P2900" s="32">
        <f t="shared" si="7821"/>
        <v>0</v>
      </c>
      <c r="Q2900" s="32">
        <f t="shared" si="7822"/>
        <v>0</v>
      </c>
      <c r="R2900" s="32">
        <f t="shared" si="7823"/>
        <v>0</v>
      </c>
      <c r="S2900" s="32">
        <f t="shared" si="7824"/>
        <v>0</v>
      </c>
      <c r="T2900" s="32">
        <f t="shared" si="7825"/>
        <v>0</v>
      </c>
      <c r="U2900" s="32">
        <v>0</v>
      </c>
      <c r="V2900" s="32">
        <f t="shared" si="7746"/>
        <v>1445.8999999999999</v>
      </c>
      <c r="W2900" s="32">
        <f t="shared" si="7826"/>
        <v>0</v>
      </c>
      <c r="X2900" s="32">
        <f t="shared" si="7827"/>
        <v>0</v>
      </c>
      <c r="Y2900" s="32">
        <f t="shared" si="7828"/>
        <v>0</v>
      </c>
      <c r="Z2900" s="32">
        <f t="shared" si="7829"/>
        <v>0</v>
      </c>
      <c r="AA2900" s="32">
        <f t="shared" si="7830"/>
        <v>0</v>
      </c>
      <c r="AB2900" s="32">
        <f t="shared" si="7831"/>
        <v>1044.73333</v>
      </c>
      <c r="AC2900" s="33">
        <f t="shared" si="7832"/>
        <v>1445.9</v>
      </c>
      <c r="AD2900" s="33">
        <f t="shared" si="7833"/>
        <v>1445.8999899999999</v>
      </c>
      <c r="AE2900" s="34">
        <f t="shared" si="7742"/>
        <v>99.999999308389221</v>
      </c>
      <c r="AF2900" s="32">
        <f t="shared" si="7834"/>
        <v>1445.9</v>
      </c>
      <c r="AG2900" s="32">
        <f t="shared" si="7835"/>
        <v>0</v>
      </c>
      <c r="AH2900" s="32">
        <f t="shared" si="7836"/>
        <v>0</v>
      </c>
      <c r="AI2900" s="32">
        <f t="shared" si="7837"/>
        <v>0</v>
      </c>
      <c r="AJ2900" s="32">
        <f t="shared" si="7838"/>
        <v>0</v>
      </c>
      <c r="AK2900" s="32">
        <f t="shared" si="7839"/>
        <v>0</v>
      </c>
      <c r="AL2900" s="32">
        <f t="shared" si="7743"/>
        <v>1445.9</v>
      </c>
      <c r="AM2900" s="32">
        <f t="shared" si="7744"/>
        <v>0</v>
      </c>
    </row>
    <row r="2901" spans="2:40" ht="31.2" x14ac:dyDescent="0.3">
      <c r="B2901" s="30" t="s">
        <v>849</v>
      </c>
      <c r="C2901" s="30" t="s">
        <v>134</v>
      </c>
      <c r="D2901" s="30" t="s">
        <v>38</v>
      </c>
      <c r="E2901" s="15" t="str">
        <f t="shared" si="7745"/>
        <v>1101</v>
      </c>
      <c r="F2901" s="30" t="s">
        <v>829</v>
      </c>
      <c r="G2901" s="30" t="s">
        <v>52</v>
      </c>
      <c r="H2901" s="31" t="s">
        <v>53</v>
      </c>
      <c r="I2901" s="32">
        <v>1544.1</v>
      </c>
      <c r="J2901" s="32">
        <v>1544.1</v>
      </c>
      <c r="K2901" s="32">
        <v>1544.1</v>
      </c>
      <c r="L2901" s="32">
        <v>-98.2</v>
      </c>
      <c r="M2901" s="32">
        <v>-98.2</v>
      </c>
      <c r="N2901" s="32">
        <v>-98.2</v>
      </c>
      <c r="O2901" s="32">
        <v>0</v>
      </c>
      <c r="P2901" s="32">
        <v>0</v>
      </c>
      <c r="Q2901" s="32">
        <v>0</v>
      </c>
      <c r="R2901" s="32">
        <v>0</v>
      </c>
      <c r="S2901" s="32">
        <v>0</v>
      </c>
      <c r="T2901" s="32">
        <v>0</v>
      </c>
      <c r="U2901" s="32">
        <v>0</v>
      </c>
      <c r="V2901" s="32">
        <f t="shared" si="7746"/>
        <v>1445.8999999999999</v>
      </c>
      <c r="W2901" s="32"/>
      <c r="X2901" s="32"/>
      <c r="Y2901" s="32"/>
      <c r="Z2901" s="32"/>
      <c r="AA2901" s="32"/>
      <c r="AB2901" s="32">
        <v>1044.73333</v>
      </c>
      <c r="AC2901" s="33">
        <v>1445.9</v>
      </c>
      <c r="AD2901" s="33">
        <v>1445.8999899999999</v>
      </c>
      <c r="AE2901" s="34">
        <f t="shared" si="7742"/>
        <v>99.999999308389221</v>
      </c>
      <c r="AF2901" s="32">
        <v>1445.9</v>
      </c>
      <c r="AG2901" s="32">
        <v>0</v>
      </c>
      <c r="AH2901" s="32">
        <v>0</v>
      </c>
      <c r="AI2901" s="32">
        <v>0</v>
      </c>
      <c r="AJ2901" s="32">
        <v>0</v>
      </c>
      <c r="AK2901" s="32">
        <v>0</v>
      </c>
      <c r="AL2901" s="32">
        <f t="shared" si="7743"/>
        <v>1445.9</v>
      </c>
      <c r="AM2901" s="32">
        <f t="shared" si="7744"/>
        <v>0</v>
      </c>
      <c r="AN2901" s="12"/>
    </row>
    <row r="2902" spans="2:40" s="13" customFormat="1" x14ac:dyDescent="0.3">
      <c r="B2902" s="14" t="s">
        <v>852</v>
      </c>
      <c r="C2902" s="14"/>
      <c r="D2902" s="14"/>
      <c r="E2902" s="15" t="str">
        <f t="shared" si="7745"/>
        <v/>
      </c>
      <c r="F2902" s="14"/>
      <c r="G2902" s="14"/>
      <c r="H2902" s="16" t="s">
        <v>853</v>
      </c>
      <c r="I2902" s="17">
        <f t="shared" ref="I2902:U2902" si="7840">I2903+I2977+I3006+I3090+I3192+I3206+I3180+I3220</f>
        <v>143576.1</v>
      </c>
      <c r="J2902" s="17">
        <f t="shared" si="7840"/>
        <v>103736.09999999999</v>
      </c>
      <c r="K2902" s="17">
        <f t="shared" si="7840"/>
        <v>99879.8</v>
      </c>
      <c r="L2902" s="17">
        <f t="shared" si="7840"/>
        <v>-8506.5</v>
      </c>
      <c r="M2902" s="17">
        <f t="shared" si="7840"/>
        <v>5672.5</v>
      </c>
      <c r="N2902" s="17">
        <f t="shared" si="7840"/>
        <v>5716.0999999999995</v>
      </c>
      <c r="O2902" s="17">
        <f t="shared" si="7840"/>
        <v>-1428.903</v>
      </c>
      <c r="P2902" s="17">
        <f t="shared" si="7840"/>
        <v>-87.295000000000002</v>
      </c>
      <c r="Q2902" s="17">
        <f t="shared" si="7840"/>
        <v>290.71900000000005</v>
      </c>
      <c r="R2902" s="17">
        <f t="shared" si="7840"/>
        <v>12239.545</v>
      </c>
      <c r="S2902" s="17">
        <f t="shared" si="7840"/>
        <v>-269.02100000000002</v>
      </c>
      <c r="T2902" s="17">
        <f t="shared" si="7840"/>
        <v>0</v>
      </c>
      <c r="U2902" s="17">
        <f t="shared" si="7840"/>
        <v>152.5</v>
      </c>
      <c r="V2902" s="17">
        <f t="shared" si="7746"/>
        <v>145967.14500000002</v>
      </c>
      <c r="W2902" s="17">
        <f t="shared" ref="W2902:AD2902" si="7841">W2903+W2977+W3006+W3090+W3192+W3206+W3180+W3220</f>
        <v>1352.5</v>
      </c>
      <c r="X2902" s="17">
        <f t="shared" si="7841"/>
        <v>0</v>
      </c>
      <c r="Y2902" s="17">
        <f t="shared" si="7841"/>
        <v>0</v>
      </c>
      <c r="Z2902" s="17">
        <f t="shared" si="7841"/>
        <v>0</v>
      </c>
      <c r="AA2902" s="17">
        <f t="shared" si="7841"/>
        <v>0</v>
      </c>
      <c r="AB2902" s="17">
        <f t="shared" si="7841"/>
        <v>95464.468479999981</v>
      </c>
      <c r="AC2902" s="18">
        <f t="shared" si="7841"/>
        <v>153605.55958</v>
      </c>
      <c r="AD2902" s="18">
        <f t="shared" si="7841"/>
        <v>153366.79227999999</v>
      </c>
      <c r="AE2902" s="19">
        <f t="shared" si="7742"/>
        <v>99.844558165308044</v>
      </c>
      <c r="AF2902" s="17">
        <f t="shared" ref="AF2902:AK2902" si="7842">AF2903+AF2977+AF3006+AF3090+AF3192+AF3206+AF3180+AF3220</f>
        <v>164964.27535000001</v>
      </c>
      <c r="AG2902" s="17">
        <f t="shared" si="7842"/>
        <v>-1428.903</v>
      </c>
      <c r="AH2902" s="17">
        <f t="shared" si="7842"/>
        <v>0</v>
      </c>
      <c r="AI2902" s="17">
        <f t="shared" si="7842"/>
        <v>0</v>
      </c>
      <c r="AJ2902" s="17">
        <f t="shared" si="7842"/>
        <v>0</v>
      </c>
      <c r="AK2902" s="17">
        <f t="shared" si="7842"/>
        <v>-7742.1</v>
      </c>
      <c r="AL2902" s="17">
        <f t="shared" si="7743"/>
        <v>155793.27235000001</v>
      </c>
      <c r="AM2902" s="17">
        <f t="shared" si="7744"/>
        <v>-9826.1273499999952</v>
      </c>
      <c r="AN2902" s="20"/>
    </row>
    <row r="2903" spans="2:40" s="13" customFormat="1" x14ac:dyDescent="0.3">
      <c r="B2903" s="14" t="s">
        <v>852</v>
      </c>
      <c r="C2903" s="14" t="s">
        <v>38</v>
      </c>
      <c r="D2903" s="14"/>
      <c r="E2903" s="21" t="str">
        <f t="shared" si="7745"/>
        <v>01</v>
      </c>
      <c r="F2903" s="14"/>
      <c r="G2903" s="14"/>
      <c r="H2903" s="16" t="s">
        <v>39</v>
      </c>
      <c r="I2903" s="17">
        <f t="shared" ref="I2903:T2903" si="7843">I2904+I2930</f>
        <v>72540.600000000006</v>
      </c>
      <c r="J2903" s="17">
        <f t="shared" si="7843"/>
        <v>73574.3</v>
      </c>
      <c r="K2903" s="17">
        <f t="shared" si="7843"/>
        <v>71575.600000000006</v>
      </c>
      <c r="L2903" s="17">
        <f t="shared" si="7843"/>
        <v>2646.5</v>
      </c>
      <c r="M2903" s="17">
        <f t="shared" si="7843"/>
        <v>2746.1</v>
      </c>
      <c r="N2903" s="17">
        <f t="shared" si="7843"/>
        <v>2849.7</v>
      </c>
      <c r="O2903" s="17">
        <f t="shared" si="7843"/>
        <v>0</v>
      </c>
      <c r="P2903" s="17">
        <f t="shared" si="7843"/>
        <v>0</v>
      </c>
      <c r="Q2903" s="17">
        <f t="shared" si="7843"/>
        <v>154.21900000000005</v>
      </c>
      <c r="R2903" s="17">
        <f t="shared" si="7843"/>
        <v>1365.3509999999999</v>
      </c>
      <c r="S2903" s="17">
        <f t="shared" si="7843"/>
        <v>0</v>
      </c>
      <c r="T2903" s="17">
        <f t="shared" si="7843"/>
        <v>0</v>
      </c>
      <c r="U2903" s="17">
        <v>0</v>
      </c>
      <c r="V2903" s="17">
        <f t="shared" si="7746"/>
        <v>76706.67</v>
      </c>
      <c r="W2903" s="17">
        <f t="shared" ref="W2903:AD2903" si="7844">W2904+W2930</f>
        <v>0</v>
      </c>
      <c r="X2903" s="17">
        <f t="shared" si="7844"/>
        <v>0</v>
      </c>
      <c r="Y2903" s="17">
        <f t="shared" si="7844"/>
        <v>0</v>
      </c>
      <c r="Z2903" s="17">
        <f t="shared" si="7844"/>
        <v>0</v>
      </c>
      <c r="AA2903" s="17">
        <f t="shared" si="7844"/>
        <v>0</v>
      </c>
      <c r="AB2903" s="17">
        <f t="shared" si="7844"/>
        <v>53626.234689999997</v>
      </c>
      <c r="AC2903" s="18">
        <f t="shared" si="7844"/>
        <v>72849.385800000004</v>
      </c>
      <c r="AD2903" s="18">
        <f t="shared" si="7844"/>
        <v>72773.947149999993</v>
      </c>
      <c r="AE2903" s="19">
        <f t="shared" si="7742"/>
        <v>99.896445729539678</v>
      </c>
      <c r="AF2903" s="17">
        <f t="shared" ref="AF2903:AK2903" si="7845">AF2904+AF2930</f>
        <v>81103.735800000009</v>
      </c>
      <c r="AG2903" s="17">
        <f t="shared" si="7845"/>
        <v>0</v>
      </c>
      <c r="AH2903" s="17">
        <f t="shared" si="7845"/>
        <v>0</v>
      </c>
      <c r="AI2903" s="17">
        <f t="shared" si="7845"/>
        <v>0</v>
      </c>
      <c r="AJ2903" s="17">
        <f t="shared" si="7845"/>
        <v>0</v>
      </c>
      <c r="AK2903" s="17">
        <f t="shared" si="7845"/>
        <v>-7742.1</v>
      </c>
      <c r="AL2903" s="17">
        <f t="shared" si="7743"/>
        <v>73361.635800000004</v>
      </c>
      <c r="AM2903" s="17">
        <f t="shared" si="7744"/>
        <v>3345.0341999999946</v>
      </c>
      <c r="AN2903" s="20"/>
    </row>
    <row r="2904" spans="2:40" s="22" customFormat="1" ht="46.8" x14ac:dyDescent="0.3">
      <c r="B2904" s="23" t="s">
        <v>852</v>
      </c>
      <c r="C2904" s="23" t="s">
        <v>38</v>
      </c>
      <c r="D2904" s="23" t="s">
        <v>104</v>
      </c>
      <c r="E2904" s="24" t="str">
        <f t="shared" si="7745"/>
        <v>0104</v>
      </c>
      <c r="F2904" s="23"/>
      <c r="G2904" s="23"/>
      <c r="H2904" s="25" t="s">
        <v>669</v>
      </c>
      <c r="I2904" s="26">
        <f t="shared" ref="I2904:T2904" si="7846">I2905+I2918</f>
        <v>61045.3</v>
      </c>
      <c r="J2904" s="26">
        <f t="shared" si="7846"/>
        <v>60680.200000000004</v>
      </c>
      <c r="K2904" s="26">
        <f t="shared" si="7846"/>
        <v>60680.200000000004</v>
      </c>
      <c r="L2904" s="26">
        <f t="shared" si="7846"/>
        <v>0</v>
      </c>
      <c r="M2904" s="26">
        <f t="shared" si="7846"/>
        <v>0</v>
      </c>
      <c r="N2904" s="26">
        <f t="shared" si="7846"/>
        <v>0</v>
      </c>
      <c r="O2904" s="26">
        <f t="shared" si="7846"/>
        <v>0</v>
      </c>
      <c r="P2904" s="26">
        <f t="shared" si="7846"/>
        <v>0</v>
      </c>
      <c r="Q2904" s="26">
        <f t="shared" si="7846"/>
        <v>0</v>
      </c>
      <c r="R2904" s="26">
        <f t="shared" si="7846"/>
        <v>835.8</v>
      </c>
      <c r="S2904" s="26">
        <f t="shared" si="7846"/>
        <v>0</v>
      </c>
      <c r="T2904" s="26">
        <f t="shared" si="7846"/>
        <v>0</v>
      </c>
      <c r="U2904" s="26">
        <v>0</v>
      </c>
      <c r="V2904" s="26">
        <f t="shared" si="7746"/>
        <v>61881.100000000006</v>
      </c>
      <c r="W2904" s="26">
        <f t="shared" ref="W2904:AD2904" si="7847">W2905+W2918</f>
        <v>0</v>
      </c>
      <c r="X2904" s="26">
        <f t="shared" si="7847"/>
        <v>0</v>
      </c>
      <c r="Y2904" s="26">
        <f t="shared" si="7847"/>
        <v>0</v>
      </c>
      <c r="Z2904" s="26">
        <f t="shared" si="7847"/>
        <v>0</v>
      </c>
      <c r="AA2904" s="26">
        <f t="shared" si="7847"/>
        <v>0</v>
      </c>
      <c r="AB2904" s="26">
        <f t="shared" si="7847"/>
        <v>44293.54045</v>
      </c>
      <c r="AC2904" s="27">
        <f t="shared" si="7847"/>
        <v>61479.625</v>
      </c>
      <c r="AD2904" s="27">
        <f t="shared" si="7847"/>
        <v>61434.816759999994</v>
      </c>
      <c r="AE2904" s="28">
        <f t="shared" si="7742"/>
        <v>99.927116926949367</v>
      </c>
      <c r="AF2904" s="26">
        <f t="shared" ref="AF2904:AK2904" si="7848">AF2905+AF2918</f>
        <v>69908.725000000006</v>
      </c>
      <c r="AG2904" s="26">
        <f t="shared" si="7848"/>
        <v>0</v>
      </c>
      <c r="AH2904" s="26">
        <f t="shared" si="7848"/>
        <v>0</v>
      </c>
      <c r="AI2904" s="26">
        <f t="shared" si="7848"/>
        <v>0</v>
      </c>
      <c r="AJ2904" s="26">
        <f t="shared" si="7848"/>
        <v>0</v>
      </c>
      <c r="AK2904" s="26">
        <f t="shared" si="7848"/>
        <v>-7742.1</v>
      </c>
      <c r="AL2904" s="26">
        <f t="shared" si="7743"/>
        <v>62166.625000000007</v>
      </c>
      <c r="AM2904" s="26">
        <f t="shared" si="7744"/>
        <v>-285.52500000000146</v>
      </c>
      <c r="AN2904" s="29"/>
    </row>
    <row r="2905" spans="2:40" ht="46.8" x14ac:dyDescent="0.3">
      <c r="B2905" s="30" t="s">
        <v>852</v>
      </c>
      <c r="C2905" s="30" t="s">
        <v>38</v>
      </c>
      <c r="D2905" s="30" t="s">
        <v>104</v>
      </c>
      <c r="E2905" s="15" t="str">
        <f t="shared" si="7745"/>
        <v>0104</v>
      </c>
      <c r="F2905" s="30" t="s">
        <v>325</v>
      </c>
      <c r="G2905" s="30"/>
      <c r="H2905" s="31" t="s">
        <v>326</v>
      </c>
      <c r="I2905" s="32">
        <f t="shared" ref="I2905:I2907" si="7849">I2906</f>
        <v>7195.2000000000007</v>
      </c>
      <c r="J2905" s="32">
        <f t="shared" ref="J2905:J2907" si="7850">J2906</f>
        <v>7439.8</v>
      </c>
      <c r="K2905" s="32">
        <f t="shared" ref="K2905:K2907" si="7851">K2906</f>
        <v>7439.8</v>
      </c>
      <c r="L2905" s="32">
        <f t="shared" ref="L2905:L2907" si="7852">L2906</f>
        <v>0</v>
      </c>
      <c r="M2905" s="32">
        <f t="shared" ref="M2905:M2907" si="7853">M2906</f>
        <v>0</v>
      </c>
      <c r="N2905" s="32">
        <f t="shared" ref="N2905:N2907" si="7854">N2906</f>
        <v>0</v>
      </c>
      <c r="O2905" s="32">
        <f t="shared" ref="O2905:O2906" si="7855">O2906</f>
        <v>0</v>
      </c>
      <c r="P2905" s="32">
        <f t="shared" ref="P2905:P2907" si="7856">P2906</f>
        <v>0</v>
      </c>
      <c r="Q2905" s="32">
        <f t="shared" ref="Q2905:Q2907" si="7857">Q2906</f>
        <v>0</v>
      </c>
      <c r="R2905" s="32">
        <f t="shared" ref="R2905:R2907" si="7858">R2906</f>
        <v>0</v>
      </c>
      <c r="S2905" s="32">
        <f t="shared" ref="S2905:S2907" si="7859">S2906</f>
        <v>0</v>
      </c>
      <c r="T2905" s="32">
        <f t="shared" ref="T2905:T2907" si="7860">T2906</f>
        <v>0</v>
      </c>
      <c r="U2905" s="32">
        <v>0</v>
      </c>
      <c r="V2905" s="32">
        <f t="shared" si="7746"/>
        <v>7195.2000000000007</v>
      </c>
      <c r="W2905" s="32">
        <f t="shared" ref="W2905:W2907" si="7861">W2906</f>
        <v>0</v>
      </c>
      <c r="X2905" s="32">
        <f t="shared" ref="X2905:X2907" si="7862">X2906</f>
        <v>0</v>
      </c>
      <c r="Y2905" s="32">
        <f t="shared" ref="Y2905:Y2907" si="7863">Y2906</f>
        <v>0</v>
      </c>
      <c r="Z2905" s="32">
        <f t="shared" ref="Z2905:Z2907" si="7864">Z2906</f>
        <v>0</v>
      </c>
      <c r="AA2905" s="32">
        <f t="shared" ref="AA2905:AA2907" si="7865">AA2906</f>
        <v>0</v>
      </c>
      <c r="AB2905" s="32">
        <f t="shared" ref="AB2905:AB2906" si="7866">AB2906</f>
        <v>4700.1908899999999</v>
      </c>
      <c r="AC2905" s="33">
        <f t="shared" ref="AC2905:AC2906" si="7867">AC2906</f>
        <v>7742.1</v>
      </c>
      <c r="AD2905" s="33">
        <f t="shared" ref="AD2905:AD2906" si="7868">AD2906</f>
        <v>7738.8015299999997</v>
      </c>
      <c r="AE2905" s="34">
        <f t="shared" si="7742"/>
        <v>99.95739566784205</v>
      </c>
      <c r="AF2905" s="32">
        <f t="shared" ref="AF2905:AF2906" si="7869">AF2906</f>
        <v>15484.2</v>
      </c>
      <c r="AG2905" s="32">
        <f t="shared" ref="AG2905:AG2906" si="7870">AG2906</f>
        <v>0</v>
      </c>
      <c r="AH2905" s="32">
        <f t="shared" ref="AH2905:AH2906" si="7871">AH2906</f>
        <v>0</v>
      </c>
      <c r="AI2905" s="32">
        <f t="shared" ref="AI2905:AI2906" si="7872">AI2906</f>
        <v>0</v>
      </c>
      <c r="AJ2905" s="32">
        <f t="shared" ref="AJ2905:AJ2906" si="7873">AJ2906</f>
        <v>0</v>
      </c>
      <c r="AK2905" s="32">
        <f t="shared" ref="AK2905:AK2906" si="7874">AK2906</f>
        <v>-7742.1</v>
      </c>
      <c r="AL2905" s="32">
        <f t="shared" si="7743"/>
        <v>7742.1</v>
      </c>
      <c r="AM2905" s="32">
        <f t="shared" si="7744"/>
        <v>-546.89999999999964</v>
      </c>
    </row>
    <row r="2906" spans="2:40" ht="31.2" x14ac:dyDescent="0.3">
      <c r="B2906" s="30" t="s">
        <v>852</v>
      </c>
      <c r="C2906" s="30" t="s">
        <v>38</v>
      </c>
      <c r="D2906" s="30" t="s">
        <v>104</v>
      </c>
      <c r="E2906" s="15" t="str">
        <f t="shared" si="7745"/>
        <v>0104</v>
      </c>
      <c r="F2906" s="30" t="s">
        <v>610</v>
      </c>
      <c r="G2906" s="30"/>
      <c r="H2906" s="31" t="s">
        <v>611</v>
      </c>
      <c r="I2906" s="32">
        <f t="shared" si="7849"/>
        <v>7195.2000000000007</v>
      </c>
      <c r="J2906" s="32">
        <f t="shared" si="7850"/>
        <v>7439.8</v>
      </c>
      <c r="K2906" s="32">
        <f t="shared" si="7851"/>
        <v>7439.8</v>
      </c>
      <c r="L2906" s="32">
        <f t="shared" si="7852"/>
        <v>0</v>
      </c>
      <c r="M2906" s="32">
        <f t="shared" si="7853"/>
        <v>0</v>
      </c>
      <c r="N2906" s="32">
        <f t="shared" si="7854"/>
        <v>0</v>
      </c>
      <c r="O2906" s="32">
        <f t="shared" si="7855"/>
        <v>0</v>
      </c>
      <c r="P2906" s="32">
        <f t="shared" si="7856"/>
        <v>0</v>
      </c>
      <c r="Q2906" s="32">
        <f t="shared" si="7857"/>
        <v>0</v>
      </c>
      <c r="R2906" s="32">
        <f t="shared" si="7858"/>
        <v>0</v>
      </c>
      <c r="S2906" s="32">
        <f t="shared" si="7859"/>
        <v>0</v>
      </c>
      <c r="T2906" s="32">
        <f t="shared" si="7860"/>
        <v>0</v>
      </c>
      <c r="U2906" s="32">
        <v>0</v>
      </c>
      <c r="V2906" s="32">
        <f t="shared" si="7746"/>
        <v>7195.2000000000007</v>
      </c>
      <c r="W2906" s="32">
        <f t="shared" si="7861"/>
        <v>0</v>
      </c>
      <c r="X2906" s="32">
        <f t="shared" si="7862"/>
        <v>0</v>
      </c>
      <c r="Y2906" s="32">
        <f t="shared" si="7863"/>
        <v>0</v>
      </c>
      <c r="Z2906" s="32">
        <f t="shared" si="7864"/>
        <v>0</v>
      </c>
      <c r="AA2906" s="32">
        <f t="shared" si="7865"/>
        <v>0</v>
      </c>
      <c r="AB2906" s="32">
        <f t="shared" si="7866"/>
        <v>4700.1908899999999</v>
      </c>
      <c r="AC2906" s="33">
        <f t="shared" si="7867"/>
        <v>7742.1</v>
      </c>
      <c r="AD2906" s="33">
        <f t="shared" si="7868"/>
        <v>7738.8015299999997</v>
      </c>
      <c r="AE2906" s="34">
        <f t="shared" si="7742"/>
        <v>99.95739566784205</v>
      </c>
      <c r="AF2906" s="32">
        <f t="shared" si="7869"/>
        <v>15484.2</v>
      </c>
      <c r="AG2906" s="32">
        <f t="shared" si="7870"/>
        <v>0</v>
      </c>
      <c r="AH2906" s="32">
        <f t="shared" si="7871"/>
        <v>0</v>
      </c>
      <c r="AI2906" s="32">
        <f t="shared" si="7872"/>
        <v>0</v>
      </c>
      <c r="AJ2906" s="32">
        <f t="shared" si="7873"/>
        <v>0</v>
      </c>
      <c r="AK2906" s="32">
        <f t="shared" si="7874"/>
        <v>-7742.1</v>
      </c>
      <c r="AL2906" s="32">
        <f t="shared" si="7743"/>
        <v>7742.1</v>
      </c>
      <c r="AM2906" s="32">
        <f t="shared" si="7744"/>
        <v>-546.89999999999964</v>
      </c>
    </row>
    <row r="2907" spans="2:40" ht="46.8" x14ac:dyDescent="0.3">
      <c r="B2907" s="30" t="s">
        <v>852</v>
      </c>
      <c r="C2907" s="30" t="s">
        <v>38</v>
      </c>
      <c r="D2907" s="30" t="s">
        <v>104</v>
      </c>
      <c r="E2907" s="15" t="str">
        <f t="shared" si="7745"/>
        <v>0104</v>
      </c>
      <c r="F2907" s="30" t="s">
        <v>670</v>
      </c>
      <c r="G2907" s="30"/>
      <c r="H2907" s="31" t="s">
        <v>671</v>
      </c>
      <c r="I2907" s="32">
        <f t="shared" si="7849"/>
        <v>7195.2000000000007</v>
      </c>
      <c r="J2907" s="32">
        <f t="shared" si="7850"/>
        <v>7439.8</v>
      </c>
      <c r="K2907" s="32">
        <f t="shared" si="7851"/>
        <v>7439.8</v>
      </c>
      <c r="L2907" s="32">
        <f t="shared" si="7852"/>
        <v>0</v>
      </c>
      <c r="M2907" s="32">
        <f t="shared" si="7853"/>
        <v>0</v>
      </c>
      <c r="N2907" s="32">
        <f t="shared" si="7854"/>
        <v>0</v>
      </c>
      <c r="O2907" s="32">
        <f>O2908+O2913</f>
        <v>0</v>
      </c>
      <c r="P2907" s="32">
        <f t="shared" si="7856"/>
        <v>0</v>
      </c>
      <c r="Q2907" s="32">
        <f t="shared" si="7857"/>
        <v>0</v>
      </c>
      <c r="R2907" s="32">
        <f t="shared" si="7858"/>
        <v>0</v>
      </c>
      <c r="S2907" s="32">
        <f t="shared" si="7859"/>
        <v>0</v>
      </c>
      <c r="T2907" s="32">
        <f t="shared" si="7860"/>
        <v>0</v>
      </c>
      <c r="U2907" s="32">
        <v>0</v>
      </c>
      <c r="V2907" s="32">
        <f t="shared" si="7746"/>
        <v>7195.2000000000007</v>
      </c>
      <c r="W2907" s="32">
        <f t="shared" si="7861"/>
        <v>0</v>
      </c>
      <c r="X2907" s="32">
        <f t="shared" si="7862"/>
        <v>0</v>
      </c>
      <c r="Y2907" s="32">
        <f t="shared" si="7863"/>
        <v>0</v>
      </c>
      <c r="Z2907" s="32">
        <f t="shared" si="7864"/>
        <v>0</v>
      </c>
      <c r="AA2907" s="32">
        <f t="shared" si="7865"/>
        <v>0</v>
      </c>
      <c r="AB2907" s="32">
        <f>AB2908+AB2913</f>
        <v>4700.1908899999999</v>
      </c>
      <c r="AC2907" s="33">
        <f>AC2908+AC2913</f>
        <v>7742.1</v>
      </c>
      <c r="AD2907" s="33">
        <f>AD2908+AD2913</f>
        <v>7738.8015299999997</v>
      </c>
      <c r="AE2907" s="34">
        <f t="shared" si="7742"/>
        <v>99.95739566784205</v>
      </c>
      <c r="AF2907" s="32">
        <f t="shared" ref="AF2907:AK2907" si="7875">AF2908+AF2913</f>
        <v>15484.2</v>
      </c>
      <c r="AG2907" s="32">
        <f t="shared" si="7875"/>
        <v>0</v>
      </c>
      <c r="AH2907" s="32">
        <f t="shared" si="7875"/>
        <v>0</v>
      </c>
      <c r="AI2907" s="32">
        <f t="shared" si="7875"/>
        <v>0</v>
      </c>
      <c r="AJ2907" s="32">
        <f t="shared" si="7875"/>
        <v>0</v>
      </c>
      <c r="AK2907" s="32">
        <f t="shared" si="7875"/>
        <v>-7742.1</v>
      </c>
      <c r="AL2907" s="32">
        <f t="shared" si="7743"/>
        <v>7742.1</v>
      </c>
      <c r="AM2907" s="32">
        <f t="shared" si="7744"/>
        <v>-546.89999999999964</v>
      </c>
    </row>
    <row r="2908" spans="2:40" ht="31.2" hidden="1" customHeight="1" x14ac:dyDescent="0.3">
      <c r="B2908" s="30" t="s">
        <v>852</v>
      </c>
      <c r="C2908" s="30" t="s">
        <v>38</v>
      </c>
      <c r="D2908" s="30" t="s">
        <v>104</v>
      </c>
      <c r="E2908" s="15" t="str">
        <f t="shared" si="7745"/>
        <v>0104</v>
      </c>
      <c r="F2908" s="30" t="s">
        <v>672</v>
      </c>
      <c r="G2908" s="30"/>
      <c r="H2908" s="31" t="s">
        <v>673</v>
      </c>
      <c r="I2908" s="32">
        <f t="shared" ref="I2908:T2908" si="7876">I2909+I2911</f>
        <v>7195.2000000000007</v>
      </c>
      <c r="J2908" s="32">
        <f t="shared" si="7876"/>
        <v>7439.8</v>
      </c>
      <c r="K2908" s="32">
        <f t="shared" si="7876"/>
        <v>7439.8</v>
      </c>
      <c r="L2908" s="32">
        <f t="shared" si="7876"/>
        <v>0</v>
      </c>
      <c r="M2908" s="32">
        <f t="shared" si="7876"/>
        <v>0</v>
      </c>
      <c r="N2908" s="32">
        <f t="shared" si="7876"/>
        <v>0</v>
      </c>
      <c r="O2908" s="32">
        <f t="shared" si="7876"/>
        <v>0</v>
      </c>
      <c r="P2908" s="32">
        <f t="shared" si="7876"/>
        <v>0</v>
      </c>
      <c r="Q2908" s="32">
        <f t="shared" si="7876"/>
        <v>0</v>
      </c>
      <c r="R2908" s="32">
        <f t="shared" si="7876"/>
        <v>0</v>
      </c>
      <c r="S2908" s="32">
        <f t="shared" si="7876"/>
        <v>0</v>
      </c>
      <c r="T2908" s="32">
        <f t="shared" si="7876"/>
        <v>0</v>
      </c>
      <c r="U2908" s="32">
        <v>0</v>
      </c>
      <c r="V2908" s="32">
        <f t="shared" si="7746"/>
        <v>7195.2000000000007</v>
      </c>
      <c r="W2908" s="32">
        <f t="shared" ref="W2908:AD2908" si="7877">W2909+W2911</f>
        <v>0</v>
      </c>
      <c r="X2908" s="32">
        <f t="shared" si="7877"/>
        <v>0</v>
      </c>
      <c r="Y2908" s="32">
        <f t="shared" si="7877"/>
        <v>0</v>
      </c>
      <c r="Z2908" s="32">
        <f t="shared" si="7877"/>
        <v>0</v>
      </c>
      <c r="AA2908" s="32">
        <f t="shared" si="7877"/>
        <v>0</v>
      </c>
      <c r="AB2908" s="32">
        <f t="shared" si="7877"/>
        <v>4700.1908899999999</v>
      </c>
      <c r="AC2908" s="33">
        <f t="shared" si="7877"/>
        <v>0</v>
      </c>
      <c r="AD2908" s="33">
        <f t="shared" si="7877"/>
        <v>0</v>
      </c>
      <c r="AE2908" s="34" t="e">
        <f t="shared" si="7742"/>
        <v>#DIV/0!</v>
      </c>
      <c r="AF2908" s="32">
        <f t="shared" ref="AF2908:AK2908" si="7878">AF2909+AF2911</f>
        <v>7742.1</v>
      </c>
      <c r="AG2908" s="32">
        <f t="shared" si="7878"/>
        <v>0</v>
      </c>
      <c r="AH2908" s="32">
        <f t="shared" si="7878"/>
        <v>0</v>
      </c>
      <c r="AI2908" s="32">
        <f t="shared" si="7878"/>
        <v>0</v>
      </c>
      <c r="AJ2908" s="32">
        <f t="shared" si="7878"/>
        <v>0</v>
      </c>
      <c r="AK2908" s="32">
        <f t="shared" si="7878"/>
        <v>0</v>
      </c>
      <c r="AL2908" s="32">
        <f t="shared" si="7743"/>
        <v>7742.1</v>
      </c>
      <c r="AM2908" s="32">
        <f t="shared" si="7744"/>
        <v>-546.89999999999964</v>
      </c>
      <c r="AN2908" s="12" t="s">
        <v>35</v>
      </c>
    </row>
    <row r="2909" spans="2:40" ht="78" hidden="1" customHeight="1" x14ac:dyDescent="0.3">
      <c r="B2909" s="30" t="s">
        <v>852</v>
      </c>
      <c r="C2909" s="30" t="s">
        <v>38</v>
      </c>
      <c r="D2909" s="30" t="s">
        <v>104</v>
      </c>
      <c r="E2909" s="15" t="str">
        <f t="shared" si="7745"/>
        <v>0104</v>
      </c>
      <c r="F2909" s="30" t="s">
        <v>672</v>
      </c>
      <c r="G2909" s="30" t="s">
        <v>68</v>
      </c>
      <c r="H2909" s="31" t="s">
        <v>69</v>
      </c>
      <c r="I2909" s="32">
        <f t="shared" ref="I2909:T2909" si="7879">I2910</f>
        <v>6698.9000000000005</v>
      </c>
      <c r="J2909" s="32">
        <f t="shared" si="7879"/>
        <v>6942</v>
      </c>
      <c r="K2909" s="32">
        <f t="shared" si="7879"/>
        <v>6942</v>
      </c>
      <c r="L2909" s="32">
        <f t="shared" si="7879"/>
        <v>0</v>
      </c>
      <c r="M2909" s="32">
        <f t="shared" si="7879"/>
        <v>0</v>
      </c>
      <c r="N2909" s="32">
        <f t="shared" si="7879"/>
        <v>0</v>
      </c>
      <c r="O2909" s="32">
        <f t="shared" si="7879"/>
        <v>0</v>
      </c>
      <c r="P2909" s="32">
        <f t="shared" si="7879"/>
        <v>0</v>
      </c>
      <c r="Q2909" s="32">
        <f t="shared" si="7879"/>
        <v>0</v>
      </c>
      <c r="R2909" s="32">
        <f t="shared" si="7879"/>
        <v>0</v>
      </c>
      <c r="S2909" s="32">
        <f t="shared" si="7879"/>
        <v>0</v>
      </c>
      <c r="T2909" s="32">
        <f t="shared" si="7879"/>
        <v>0</v>
      </c>
      <c r="U2909" s="32">
        <v>0</v>
      </c>
      <c r="V2909" s="32">
        <f t="shared" si="7746"/>
        <v>6698.9000000000005</v>
      </c>
      <c r="W2909" s="32">
        <f t="shared" ref="W2909:AD2909" si="7880">W2910</f>
        <v>0</v>
      </c>
      <c r="X2909" s="32">
        <f t="shared" si="7880"/>
        <v>0</v>
      </c>
      <c r="Y2909" s="32">
        <f t="shared" si="7880"/>
        <v>0</v>
      </c>
      <c r="Z2909" s="32">
        <f t="shared" si="7880"/>
        <v>0</v>
      </c>
      <c r="AA2909" s="32">
        <f t="shared" si="7880"/>
        <v>0</v>
      </c>
      <c r="AB2909" s="32">
        <f t="shared" si="7880"/>
        <v>4299.8546999999999</v>
      </c>
      <c r="AC2909" s="33">
        <f t="shared" si="7880"/>
        <v>0</v>
      </c>
      <c r="AD2909" s="33">
        <f t="shared" si="7880"/>
        <v>0</v>
      </c>
      <c r="AE2909" s="34" t="e">
        <f t="shared" si="7742"/>
        <v>#DIV/0!</v>
      </c>
      <c r="AF2909" s="32">
        <f t="shared" ref="AF2909:AK2909" si="7881">AF2910</f>
        <v>7209.7938899999999</v>
      </c>
      <c r="AG2909" s="32">
        <f t="shared" si="7881"/>
        <v>0</v>
      </c>
      <c r="AH2909" s="32">
        <f t="shared" si="7881"/>
        <v>0</v>
      </c>
      <c r="AI2909" s="32">
        <f t="shared" si="7881"/>
        <v>0</v>
      </c>
      <c r="AJ2909" s="32">
        <f t="shared" si="7881"/>
        <v>0</v>
      </c>
      <c r="AK2909" s="32">
        <f t="shared" si="7881"/>
        <v>0</v>
      </c>
      <c r="AL2909" s="32">
        <f t="shared" si="7743"/>
        <v>7209.7938899999999</v>
      </c>
      <c r="AM2909" s="32">
        <f t="shared" si="7744"/>
        <v>-510.89388999999937</v>
      </c>
      <c r="AN2909" s="12" t="s">
        <v>35</v>
      </c>
    </row>
    <row r="2910" spans="2:40" ht="31.2" hidden="1" customHeight="1" x14ac:dyDescent="0.3">
      <c r="B2910" s="30" t="s">
        <v>852</v>
      </c>
      <c r="C2910" s="30" t="s">
        <v>38</v>
      </c>
      <c r="D2910" s="30" t="s">
        <v>104</v>
      </c>
      <c r="E2910" s="15" t="str">
        <f t="shared" si="7745"/>
        <v>0104</v>
      </c>
      <c r="F2910" s="30" t="s">
        <v>672</v>
      </c>
      <c r="G2910" s="30" t="s">
        <v>90</v>
      </c>
      <c r="H2910" s="31" t="s">
        <v>91</v>
      </c>
      <c r="I2910" s="32">
        <v>6698.9000000000005</v>
      </c>
      <c r="J2910" s="32">
        <v>6942</v>
      </c>
      <c r="K2910" s="32">
        <v>6942</v>
      </c>
      <c r="L2910" s="32"/>
      <c r="M2910" s="32"/>
      <c r="N2910" s="32"/>
      <c r="O2910" s="32">
        <v>0</v>
      </c>
      <c r="P2910" s="32">
        <v>0</v>
      </c>
      <c r="Q2910" s="32">
        <v>0</v>
      </c>
      <c r="R2910" s="32">
        <v>0</v>
      </c>
      <c r="S2910" s="32">
        <v>0</v>
      </c>
      <c r="T2910" s="32">
        <v>0</v>
      </c>
      <c r="U2910" s="32">
        <v>0</v>
      </c>
      <c r="V2910" s="32">
        <f t="shared" si="7746"/>
        <v>6698.9000000000005</v>
      </c>
      <c r="W2910" s="32"/>
      <c r="X2910" s="32"/>
      <c r="Y2910" s="32"/>
      <c r="Z2910" s="32"/>
      <c r="AA2910" s="32"/>
      <c r="AB2910" s="32">
        <v>4299.8546999999999</v>
      </c>
      <c r="AC2910" s="33">
        <v>0</v>
      </c>
      <c r="AD2910" s="33">
        <v>0</v>
      </c>
      <c r="AE2910" s="34" t="e">
        <f t="shared" si="7742"/>
        <v>#DIV/0!</v>
      </c>
      <c r="AF2910" s="32">
        <v>7209.7938899999999</v>
      </c>
      <c r="AG2910" s="32">
        <v>0</v>
      </c>
      <c r="AH2910" s="32">
        <v>0</v>
      </c>
      <c r="AI2910" s="32">
        <v>0</v>
      </c>
      <c r="AJ2910" s="32">
        <v>0</v>
      </c>
      <c r="AK2910" s="32">
        <v>0</v>
      </c>
      <c r="AL2910" s="32">
        <f t="shared" si="7743"/>
        <v>7209.7938899999999</v>
      </c>
      <c r="AM2910" s="32">
        <f t="shared" si="7744"/>
        <v>-510.89388999999937</v>
      </c>
      <c r="AN2910" s="12" t="s">
        <v>35</v>
      </c>
    </row>
    <row r="2911" spans="2:40" ht="31.2" hidden="1" customHeight="1" x14ac:dyDescent="0.3">
      <c r="B2911" s="30" t="s">
        <v>852</v>
      </c>
      <c r="C2911" s="30" t="s">
        <v>38</v>
      </c>
      <c r="D2911" s="30" t="s">
        <v>104</v>
      </c>
      <c r="E2911" s="15" t="str">
        <f t="shared" si="7745"/>
        <v>0104</v>
      </c>
      <c r="F2911" s="30" t="s">
        <v>672</v>
      </c>
      <c r="G2911" s="30" t="s">
        <v>50</v>
      </c>
      <c r="H2911" s="31" t="s">
        <v>51</v>
      </c>
      <c r="I2911" s="32">
        <f t="shared" ref="I2911:T2911" si="7882">I2912</f>
        <v>496.3</v>
      </c>
      <c r="J2911" s="32">
        <f t="shared" si="7882"/>
        <v>497.8</v>
      </c>
      <c r="K2911" s="32">
        <f t="shared" si="7882"/>
        <v>497.8</v>
      </c>
      <c r="L2911" s="32">
        <f t="shared" si="7882"/>
        <v>0</v>
      </c>
      <c r="M2911" s="32">
        <f t="shared" si="7882"/>
        <v>0</v>
      </c>
      <c r="N2911" s="32">
        <f t="shared" si="7882"/>
        <v>0</v>
      </c>
      <c r="O2911" s="32">
        <f t="shared" si="7882"/>
        <v>0</v>
      </c>
      <c r="P2911" s="32">
        <f t="shared" si="7882"/>
        <v>0</v>
      </c>
      <c r="Q2911" s="32">
        <f t="shared" si="7882"/>
        <v>0</v>
      </c>
      <c r="R2911" s="32">
        <f t="shared" si="7882"/>
        <v>0</v>
      </c>
      <c r="S2911" s="32">
        <f t="shared" si="7882"/>
        <v>0</v>
      </c>
      <c r="T2911" s="32">
        <f t="shared" si="7882"/>
        <v>0</v>
      </c>
      <c r="U2911" s="32">
        <v>0</v>
      </c>
      <c r="V2911" s="32">
        <f t="shared" si="7746"/>
        <v>496.3</v>
      </c>
      <c r="W2911" s="32">
        <f t="shared" ref="W2911:AD2911" si="7883">W2912</f>
        <v>0</v>
      </c>
      <c r="X2911" s="32">
        <f t="shared" si="7883"/>
        <v>0</v>
      </c>
      <c r="Y2911" s="32">
        <f t="shared" si="7883"/>
        <v>0</v>
      </c>
      <c r="Z2911" s="32">
        <f t="shared" si="7883"/>
        <v>0</v>
      </c>
      <c r="AA2911" s="32">
        <f t="shared" si="7883"/>
        <v>0</v>
      </c>
      <c r="AB2911" s="32">
        <f t="shared" si="7883"/>
        <v>400.33618999999999</v>
      </c>
      <c r="AC2911" s="33">
        <f t="shared" si="7883"/>
        <v>0</v>
      </c>
      <c r="AD2911" s="33">
        <f t="shared" si="7883"/>
        <v>0</v>
      </c>
      <c r="AE2911" s="34" t="e">
        <f t="shared" si="7742"/>
        <v>#DIV/0!</v>
      </c>
      <c r="AF2911" s="32">
        <f t="shared" ref="AF2911:AK2911" si="7884">AF2912</f>
        <v>532.30610999999999</v>
      </c>
      <c r="AG2911" s="32">
        <f t="shared" si="7884"/>
        <v>0</v>
      </c>
      <c r="AH2911" s="32">
        <f t="shared" si="7884"/>
        <v>0</v>
      </c>
      <c r="AI2911" s="32">
        <f t="shared" si="7884"/>
        <v>0</v>
      </c>
      <c r="AJ2911" s="32">
        <f t="shared" si="7884"/>
        <v>0</v>
      </c>
      <c r="AK2911" s="32">
        <f t="shared" si="7884"/>
        <v>0</v>
      </c>
      <c r="AL2911" s="32">
        <f t="shared" si="7743"/>
        <v>532.30610999999999</v>
      </c>
      <c r="AM2911" s="32">
        <f t="shared" si="7744"/>
        <v>-36.006109999999978</v>
      </c>
      <c r="AN2911" s="12" t="s">
        <v>35</v>
      </c>
    </row>
    <row r="2912" spans="2:40" ht="31.2" hidden="1" customHeight="1" x14ac:dyDescent="0.3">
      <c r="B2912" s="30" t="s">
        <v>852</v>
      </c>
      <c r="C2912" s="30" t="s">
        <v>38</v>
      </c>
      <c r="D2912" s="30" t="s">
        <v>104</v>
      </c>
      <c r="E2912" s="15" t="str">
        <f t="shared" si="7745"/>
        <v>0104</v>
      </c>
      <c r="F2912" s="30" t="s">
        <v>672</v>
      </c>
      <c r="G2912" s="30" t="s">
        <v>52</v>
      </c>
      <c r="H2912" s="31" t="s">
        <v>53</v>
      </c>
      <c r="I2912" s="32">
        <v>496.3</v>
      </c>
      <c r="J2912" s="32">
        <v>497.8</v>
      </c>
      <c r="K2912" s="32">
        <v>497.8</v>
      </c>
      <c r="L2912" s="32"/>
      <c r="M2912" s="32"/>
      <c r="N2912" s="32"/>
      <c r="O2912" s="32">
        <v>0</v>
      </c>
      <c r="P2912" s="32">
        <v>0</v>
      </c>
      <c r="Q2912" s="32">
        <v>0</v>
      </c>
      <c r="R2912" s="32">
        <v>0</v>
      </c>
      <c r="S2912" s="32">
        <v>0</v>
      </c>
      <c r="T2912" s="32">
        <v>0</v>
      </c>
      <c r="U2912" s="32">
        <v>0</v>
      </c>
      <c r="V2912" s="32">
        <f t="shared" si="7746"/>
        <v>496.3</v>
      </c>
      <c r="W2912" s="32"/>
      <c r="X2912" s="32"/>
      <c r="Y2912" s="32"/>
      <c r="Z2912" s="32"/>
      <c r="AA2912" s="32"/>
      <c r="AB2912" s="32">
        <v>400.33618999999999</v>
      </c>
      <c r="AC2912" s="33">
        <v>0</v>
      </c>
      <c r="AD2912" s="33">
        <v>0</v>
      </c>
      <c r="AE2912" s="34" t="e">
        <f t="shared" si="7742"/>
        <v>#DIV/0!</v>
      </c>
      <c r="AF2912" s="32">
        <v>532.30610999999999</v>
      </c>
      <c r="AG2912" s="32">
        <v>0</v>
      </c>
      <c r="AH2912" s="32">
        <v>0</v>
      </c>
      <c r="AI2912" s="32">
        <v>0</v>
      </c>
      <c r="AJ2912" s="32">
        <v>0</v>
      </c>
      <c r="AK2912" s="32">
        <v>0</v>
      </c>
      <c r="AL2912" s="32">
        <f t="shared" si="7743"/>
        <v>532.30610999999999</v>
      </c>
      <c r="AM2912" s="32">
        <f t="shared" si="7744"/>
        <v>-36.006109999999978</v>
      </c>
      <c r="AN2912" s="12" t="s">
        <v>35</v>
      </c>
    </row>
    <row r="2913" spans="2:40" ht="31.2" x14ac:dyDescent="0.3">
      <c r="B2913" s="30" t="s">
        <v>852</v>
      </c>
      <c r="C2913" s="30" t="s">
        <v>38</v>
      </c>
      <c r="D2913" s="30" t="s">
        <v>104</v>
      </c>
      <c r="E2913" s="15" t="str">
        <f t="shared" si="7745"/>
        <v>0104</v>
      </c>
      <c r="F2913" s="30" t="s">
        <v>676</v>
      </c>
      <c r="G2913" s="30"/>
      <c r="H2913" s="31" t="s">
        <v>673</v>
      </c>
      <c r="I2913" s="32"/>
      <c r="J2913" s="32"/>
      <c r="K2913" s="32"/>
      <c r="L2913" s="32"/>
      <c r="M2913" s="32"/>
      <c r="N2913" s="32"/>
      <c r="O2913" s="32">
        <f>O2914+O2916</f>
        <v>0</v>
      </c>
      <c r="P2913" s="32"/>
      <c r="Q2913" s="32"/>
      <c r="R2913" s="32"/>
      <c r="S2913" s="32"/>
      <c r="T2913" s="32"/>
      <c r="U2913" s="32"/>
      <c r="V2913" s="32">
        <f t="shared" si="7746"/>
        <v>0</v>
      </c>
      <c r="W2913" s="32"/>
      <c r="X2913" s="32"/>
      <c r="Y2913" s="32"/>
      <c r="Z2913" s="32"/>
      <c r="AA2913" s="32"/>
      <c r="AB2913" s="32">
        <f>AB2914+AB2916</f>
        <v>0</v>
      </c>
      <c r="AC2913" s="33">
        <f>AC2914+AC2916</f>
        <v>7742.1</v>
      </c>
      <c r="AD2913" s="33">
        <f>AD2914+AD2916</f>
        <v>7738.8015299999997</v>
      </c>
      <c r="AE2913" s="34">
        <f t="shared" si="7742"/>
        <v>99.95739566784205</v>
      </c>
      <c r="AF2913" s="32">
        <f t="shared" ref="AF2913:AK2913" si="7885">AF2914+AF2916</f>
        <v>7742.1</v>
      </c>
      <c r="AG2913" s="32">
        <f t="shared" si="7885"/>
        <v>0</v>
      </c>
      <c r="AH2913" s="32">
        <f t="shared" si="7885"/>
        <v>0</v>
      </c>
      <c r="AI2913" s="32">
        <f t="shared" si="7885"/>
        <v>0</v>
      </c>
      <c r="AJ2913" s="32">
        <f t="shared" si="7885"/>
        <v>0</v>
      </c>
      <c r="AK2913" s="32">
        <f t="shared" si="7885"/>
        <v>-7742.1</v>
      </c>
      <c r="AL2913" s="32">
        <f t="shared" si="7743"/>
        <v>0</v>
      </c>
      <c r="AM2913" s="32">
        <f t="shared" si="7744"/>
        <v>0</v>
      </c>
      <c r="AN2913" s="12"/>
    </row>
    <row r="2914" spans="2:40" ht="78" x14ac:dyDescent="0.3">
      <c r="B2914" s="30" t="s">
        <v>852</v>
      </c>
      <c r="C2914" s="30" t="s">
        <v>38</v>
      </c>
      <c r="D2914" s="30" t="s">
        <v>104</v>
      </c>
      <c r="E2914" s="15" t="str">
        <f t="shared" si="7745"/>
        <v>0104</v>
      </c>
      <c r="F2914" s="30" t="s">
        <v>676</v>
      </c>
      <c r="G2914" s="30" t="s">
        <v>68</v>
      </c>
      <c r="H2914" s="31" t="s">
        <v>69</v>
      </c>
      <c r="I2914" s="32"/>
      <c r="J2914" s="32"/>
      <c r="K2914" s="32"/>
      <c r="L2914" s="32"/>
      <c r="M2914" s="32"/>
      <c r="N2914" s="32"/>
      <c r="O2914" s="32">
        <f>O2915</f>
        <v>0</v>
      </c>
      <c r="P2914" s="32"/>
      <c r="Q2914" s="32"/>
      <c r="R2914" s="32"/>
      <c r="S2914" s="32"/>
      <c r="T2914" s="32"/>
      <c r="U2914" s="32"/>
      <c r="V2914" s="32">
        <f t="shared" si="7746"/>
        <v>0</v>
      </c>
      <c r="W2914" s="32"/>
      <c r="X2914" s="32"/>
      <c r="Y2914" s="32"/>
      <c r="Z2914" s="32"/>
      <c r="AA2914" s="32"/>
      <c r="AB2914" s="32">
        <f>AB2915</f>
        <v>0</v>
      </c>
      <c r="AC2914" s="33">
        <f>AC2915</f>
        <v>6726.21389</v>
      </c>
      <c r="AD2914" s="33">
        <f>AD2915</f>
        <v>6726.21389</v>
      </c>
      <c r="AE2914" s="34">
        <f t="shared" si="7742"/>
        <v>100</v>
      </c>
      <c r="AF2914" s="32">
        <f t="shared" ref="AF2914:AK2914" si="7886">AF2915</f>
        <v>7209.7938899999999</v>
      </c>
      <c r="AG2914" s="32">
        <f t="shared" si="7886"/>
        <v>0</v>
      </c>
      <c r="AH2914" s="32">
        <f t="shared" si="7886"/>
        <v>0</v>
      </c>
      <c r="AI2914" s="32">
        <f t="shared" si="7886"/>
        <v>0</v>
      </c>
      <c r="AJ2914" s="32">
        <f t="shared" si="7886"/>
        <v>0</v>
      </c>
      <c r="AK2914" s="32">
        <f t="shared" si="7886"/>
        <v>-7209.7938899999999</v>
      </c>
      <c r="AL2914" s="32">
        <f t="shared" si="7743"/>
        <v>0</v>
      </c>
      <c r="AM2914" s="32">
        <f t="shared" si="7744"/>
        <v>0</v>
      </c>
      <c r="AN2914" s="12"/>
    </row>
    <row r="2915" spans="2:40" ht="31.2" x14ac:dyDescent="0.3">
      <c r="B2915" s="30" t="s">
        <v>852</v>
      </c>
      <c r="C2915" s="30" t="s">
        <v>38</v>
      </c>
      <c r="D2915" s="30" t="s">
        <v>104</v>
      </c>
      <c r="E2915" s="15" t="str">
        <f t="shared" si="7745"/>
        <v>0104</v>
      </c>
      <c r="F2915" s="30" t="s">
        <v>676</v>
      </c>
      <c r="G2915" s="30" t="s">
        <v>90</v>
      </c>
      <c r="H2915" s="31" t="s">
        <v>91</v>
      </c>
      <c r="I2915" s="32"/>
      <c r="J2915" s="32"/>
      <c r="K2915" s="32"/>
      <c r="L2915" s="32"/>
      <c r="M2915" s="32"/>
      <c r="N2915" s="32"/>
      <c r="O2915" s="32">
        <v>0</v>
      </c>
      <c r="P2915" s="32"/>
      <c r="Q2915" s="32"/>
      <c r="R2915" s="32"/>
      <c r="S2915" s="32"/>
      <c r="T2915" s="32"/>
      <c r="U2915" s="32"/>
      <c r="V2915" s="32">
        <f t="shared" si="7746"/>
        <v>0</v>
      </c>
      <c r="W2915" s="32"/>
      <c r="X2915" s="32"/>
      <c r="Y2915" s="32"/>
      <c r="Z2915" s="32"/>
      <c r="AA2915" s="32"/>
      <c r="AB2915" s="32">
        <v>0</v>
      </c>
      <c r="AC2915" s="33">
        <v>6726.21389</v>
      </c>
      <c r="AD2915" s="33">
        <v>6726.21389</v>
      </c>
      <c r="AE2915" s="34">
        <f t="shared" si="7742"/>
        <v>100</v>
      </c>
      <c r="AF2915" s="32">
        <v>7209.7938899999999</v>
      </c>
      <c r="AG2915" s="32">
        <v>0</v>
      </c>
      <c r="AH2915" s="32">
        <v>0</v>
      </c>
      <c r="AI2915" s="32">
        <v>0</v>
      </c>
      <c r="AJ2915" s="32">
        <v>0</v>
      </c>
      <c r="AK2915" s="32">
        <v>-7209.7938899999999</v>
      </c>
      <c r="AL2915" s="32">
        <f t="shared" si="7743"/>
        <v>0</v>
      </c>
      <c r="AM2915" s="32">
        <f t="shared" si="7744"/>
        <v>0</v>
      </c>
      <c r="AN2915" s="12"/>
    </row>
    <row r="2916" spans="2:40" ht="31.2" x14ac:dyDescent="0.3">
      <c r="B2916" s="30" t="s">
        <v>852</v>
      </c>
      <c r="C2916" s="30" t="s">
        <v>38</v>
      </c>
      <c r="D2916" s="30" t="s">
        <v>104</v>
      </c>
      <c r="E2916" s="15" t="str">
        <f t="shared" si="7745"/>
        <v>0104</v>
      </c>
      <c r="F2916" s="30" t="s">
        <v>676</v>
      </c>
      <c r="G2916" s="30" t="s">
        <v>50</v>
      </c>
      <c r="H2916" s="31" t="s">
        <v>51</v>
      </c>
      <c r="I2916" s="32"/>
      <c r="J2916" s="32"/>
      <c r="K2916" s="32"/>
      <c r="L2916" s="32"/>
      <c r="M2916" s="32"/>
      <c r="N2916" s="32"/>
      <c r="O2916" s="32">
        <f>O2917</f>
        <v>0</v>
      </c>
      <c r="P2916" s="32"/>
      <c r="Q2916" s="32"/>
      <c r="R2916" s="32"/>
      <c r="S2916" s="32"/>
      <c r="T2916" s="32"/>
      <c r="U2916" s="32"/>
      <c r="V2916" s="32">
        <f t="shared" si="7746"/>
        <v>0</v>
      </c>
      <c r="W2916" s="32"/>
      <c r="X2916" s="32"/>
      <c r="Y2916" s="32"/>
      <c r="Z2916" s="32"/>
      <c r="AA2916" s="32"/>
      <c r="AB2916" s="32">
        <f>AB2917</f>
        <v>0</v>
      </c>
      <c r="AC2916" s="33">
        <f>AC2917</f>
        <v>1015.88611</v>
      </c>
      <c r="AD2916" s="33">
        <f>AD2917</f>
        <v>1012.58764</v>
      </c>
      <c r="AE2916" s="34">
        <f t="shared" si="7742"/>
        <v>99.675311044463427</v>
      </c>
      <c r="AF2916" s="32">
        <f t="shared" ref="AF2916:AK2916" si="7887">AF2917</f>
        <v>532.30610999999999</v>
      </c>
      <c r="AG2916" s="32">
        <f t="shared" si="7887"/>
        <v>0</v>
      </c>
      <c r="AH2916" s="32">
        <f t="shared" si="7887"/>
        <v>0</v>
      </c>
      <c r="AI2916" s="32">
        <f t="shared" si="7887"/>
        <v>0</v>
      </c>
      <c r="AJ2916" s="32">
        <f t="shared" si="7887"/>
        <v>0</v>
      </c>
      <c r="AK2916" s="32">
        <f t="shared" si="7887"/>
        <v>-532.30610999999999</v>
      </c>
      <c r="AL2916" s="32">
        <f t="shared" si="7743"/>
        <v>0</v>
      </c>
      <c r="AM2916" s="32">
        <f t="shared" si="7744"/>
        <v>0</v>
      </c>
      <c r="AN2916" s="12"/>
    </row>
    <row r="2917" spans="2:40" ht="31.2" x14ac:dyDescent="0.3">
      <c r="B2917" s="30" t="s">
        <v>852</v>
      </c>
      <c r="C2917" s="30" t="s">
        <v>38</v>
      </c>
      <c r="D2917" s="30" t="s">
        <v>104</v>
      </c>
      <c r="E2917" s="15" t="str">
        <f t="shared" si="7745"/>
        <v>0104</v>
      </c>
      <c r="F2917" s="30" t="s">
        <v>676</v>
      </c>
      <c r="G2917" s="30" t="s">
        <v>52</v>
      </c>
      <c r="H2917" s="31" t="s">
        <v>53</v>
      </c>
      <c r="I2917" s="32"/>
      <c r="J2917" s="32"/>
      <c r="K2917" s="32"/>
      <c r="L2917" s="32"/>
      <c r="M2917" s="32"/>
      <c r="N2917" s="32"/>
      <c r="O2917" s="32">
        <v>0</v>
      </c>
      <c r="P2917" s="32"/>
      <c r="Q2917" s="32"/>
      <c r="R2917" s="32"/>
      <c r="S2917" s="32"/>
      <c r="T2917" s="32"/>
      <c r="U2917" s="32"/>
      <c r="V2917" s="32">
        <f t="shared" si="7746"/>
        <v>0</v>
      </c>
      <c r="W2917" s="32"/>
      <c r="X2917" s="32"/>
      <c r="Y2917" s="32"/>
      <c r="Z2917" s="32"/>
      <c r="AA2917" s="32"/>
      <c r="AB2917" s="32">
        <v>0</v>
      </c>
      <c r="AC2917" s="33">
        <v>1015.88611</v>
      </c>
      <c r="AD2917" s="33">
        <v>1012.58764</v>
      </c>
      <c r="AE2917" s="34">
        <f t="shared" si="7742"/>
        <v>99.675311044463427</v>
      </c>
      <c r="AF2917" s="32">
        <v>532.30610999999999</v>
      </c>
      <c r="AG2917" s="32">
        <v>0</v>
      </c>
      <c r="AH2917" s="32">
        <v>0</v>
      </c>
      <c r="AI2917" s="32">
        <v>0</v>
      </c>
      <c r="AJ2917" s="32">
        <v>0</v>
      </c>
      <c r="AK2917" s="32">
        <v>-532.30610999999999</v>
      </c>
      <c r="AL2917" s="32">
        <f t="shared" si="7743"/>
        <v>0</v>
      </c>
      <c r="AM2917" s="32">
        <f t="shared" si="7744"/>
        <v>0</v>
      </c>
      <c r="AN2917" s="12"/>
    </row>
    <row r="2918" spans="2:40" ht="31.2" x14ac:dyDescent="0.3">
      <c r="B2918" s="30" t="s">
        <v>852</v>
      </c>
      <c r="C2918" s="30" t="s">
        <v>38</v>
      </c>
      <c r="D2918" s="30" t="s">
        <v>104</v>
      </c>
      <c r="E2918" s="15" t="str">
        <f t="shared" si="7745"/>
        <v>0104</v>
      </c>
      <c r="F2918" s="30" t="s">
        <v>84</v>
      </c>
      <c r="G2918" s="30"/>
      <c r="H2918" s="31" t="s">
        <v>85</v>
      </c>
      <c r="I2918" s="32">
        <f t="shared" ref="I2918:T2918" si="7888">I2919</f>
        <v>53850.1</v>
      </c>
      <c r="J2918" s="32">
        <f t="shared" si="7888"/>
        <v>53240.4</v>
      </c>
      <c r="K2918" s="32">
        <f t="shared" si="7888"/>
        <v>53240.4</v>
      </c>
      <c r="L2918" s="32">
        <f t="shared" si="7888"/>
        <v>0</v>
      </c>
      <c r="M2918" s="32">
        <f t="shared" si="7888"/>
        <v>0</v>
      </c>
      <c r="N2918" s="32">
        <f t="shared" si="7888"/>
        <v>0</v>
      </c>
      <c r="O2918" s="32">
        <f t="shared" si="7888"/>
        <v>0</v>
      </c>
      <c r="P2918" s="32">
        <f t="shared" si="7888"/>
        <v>0</v>
      </c>
      <c r="Q2918" s="32">
        <f t="shared" si="7888"/>
        <v>0</v>
      </c>
      <c r="R2918" s="32">
        <f t="shared" si="7888"/>
        <v>835.8</v>
      </c>
      <c r="S2918" s="32">
        <f t="shared" si="7888"/>
        <v>0</v>
      </c>
      <c r="T2918" s="32">
        <f t="shared" si="7888"/>
        <v>0</v>
      </c>
      <c r="U2918" s="32">
        <v>0</v>
      </c>
      <c r="V2918" s="32">
        <f t="shared" si="7746"/>
        <v>54685.9</v>
      </c>
      <c r="W2918" s="32">
        <f t="shared" ref="W2918:AD2918" si="7889">W2919</f>
        <v>0</v>
      </c>
      <c r="X2918" s="32">
        <f t="shared" si="7889"/>
        <v>0</v>
      </c>
      <c r="Y2918" s="32">
        <f t="shared" si="7889"/>
        <v>0</v>
      </c>
      <c r="Z2918" s="32">
        <f t="shared" si="7889"/>
        <v>0</v>
      </c>
      <c r="AA2918" s="32">
        <f t="shared" si="7889"/>
        <v>0</v>
      </c>
      <c r="AB2918" s="32">
        <f t="shared" si="7889"/>
        <v>39593.349560000002</v>
      </c>
      <c r="AC2918" s="33">
        <f t="shared" si="7889"/>
        <v>53737.525000000001</v>
      </c>
      <c r="AD2918" s="33">
        <f t="shared" si="7889"/>
        <v>53696.015229999997</v>
      </c>
      <c r="AE2918" s="34">
        <f t="shared" si="7742"/>
        <v>99.922754592810136</v>
      </c>
      <c r="AF2918" s="32">
        <f t="shared" ref="AF2918:AK2918" si="7890">AF2919</f>
        <v>54424.525000000001</v>
      </c>
      <c r="AG2918" s="32">
        <f t="shared" si="7890"/>
        <v>0</v>
      </c>
      <c r="AH2918" s="32">
        <f t="shared" si="7890"/>
        <v>0</v>
      </c>
      <c r="AI2918" s="32">
        <f t="shared" si="7890"/>
        <v>0</v>
      </c>
      <c r="AJ2918" s="32">
        <f t="shared" si="7890"/>
        <v>0</v>
      </c>
      <c r="AK2918" s="32">
        <f t="shared" si="7890"/>
        <v>0</v>
      </c>
      <c r="AL2918" s="32">
        <f t="shared" si="7743"/>
        <v>54424.525000000001</v>
      </c>
      <c r="AM2918" s="32">
        <f t="shared" si="7744"/>
        <v>261.375</v>
      </c>
    </row>
    <row r="2919" spans="2:40" x14ac:dyDescent="0.3">
      <c r="B2919" s="30" t="s">
        <v>852</v>
      </c>
      <c r="C2919" s="30" t="s">
        <v>38</v>
      </c>
      <c r="D2919" s="30" t="s">
        <v>104</v>
      </c>
      <c r="E2919" s="15" t="str">
        <f t="shared" si="7745"/>
        <v>0104</v>
      </c>
      <c r="F2919" s="30" t="s">
        <v>677</v>
      </c>
      <c r="G2919" s="30"/>
      <c r="H2919" s="31" t="s">
        <v>678</v>
      </c>
      <c r="I2919" s="32">
        <f t="shared" ref="I2919:T2919" si="7891">I2920+I2925</f>
        <v>53850.1</v>
      </c>
      <c r="J2919" s="32">
        <f t="shared" si="7891"/>
        <v>53240.4</v>
      </c>
      <c r="K2919" s="32">
        <f t="shared" si="7891"/>
        <v>53240.4</v>
      </c>
      <c r="L2919" s="32">
        <f t="shared" si="7891"/>
        <v>0</v>
      </c>
      <c r="M2919" s="32">
        <f t="shared" si="7891"/>
        <v>0</v>
      </c>
      <c r="N2919" s="32">
        <f t="shared" si="7891"/>
        <v>0</v>
      </c>
      <c r="O2919" s="32">
        <f t="shared" si="7891"/>
        <v>0</v>
      </c>
      <c r="P2919" s="32">
        <f t="shared" si="7891"/>
        <v>0</v>
      </c>
      <c r="Q2919" s="32">
        <f t="shared" si="7891"/>
        <v>0</v>
      </c>
      <c r="R2919" s="32">
        <f t="shared" si="7891"/>
        <v>835.8</v>
      </c>
      <c r="S2919" s="32">
        <f t="shared" si="7891"/>
        <v>0</v>
      </c>
      <c r="T2919" s="32">
        <f t="shared" si="7891"/>
        <v>0</v>
      </c>
      <c r="U2919" s="32">
        <v>0</v>
      </c>
      <c r="V2919" s="32">
        <f t="shared" si="7746"/>
        <v>54685.9</v>
      </c>
      <c r="W2919" s="32">
        <f t="shared" ref="W2919:AD2919" si="7892">W2920+W2925</f>
        <v>0</v>
      </c>
      <c r="X2919" s="32">
        <f t="shared" si="7892"/>
        <v>0</v>
      </c>
      <c r="Y2919" s="32">
        <f t="shared" si="7892"/>
        <v>0</v>
      </c>
      <c r="Z2919" s="32">
        <f t="shared" si="7892"/>
        <v>0</v>
      </c>
      <c r="AA2919" s="32">
        <f t="shared" si="7892"/>
        <v>0</v>
      </c>
      <c r="AB2919" s="32">
        <f t="shared" si="7892"/>
        <v>39593.349560000002</v>
      </c>
      <c r="AC2919" s="33">
        <f t="shared" si="7892"/>
        <v>53737.525000000001</v>
      </c>
      <c r="AD2919" s="33">
        <f t="shared" si="7892"/>
        <v>53696.015229999997</v>
      </c>
      <c r="AE2919" s="34">
        <f t="shared" si="7742"/>
        <v>99.922754592810136</v>
      </c>
      <c r="AF2919" s="32">
        <f t="shared" ref="AF2919:AK2919" si="7893">AF2920+AF2925</f>
        <v>54424.525000000001</v>
      </c>
      <c r="AG2919" s="32">
        <f t="shared" si="7893"/>
        <v>0</v>
      </c>
      <c r="AH2919" s="32">
        <f t="shared" si="7893"/>
        <v>0</v>
      </c>
      <c r="AI2919" s="32">
        <f t="shared" si="7893"/>
        <v>0</v>
      </c>
      <c r="AJ2919" s="32">
        <f t="shared" si="7893"/>
        <v>0</v>
      </c>
      <c r="AK2919" s="32">
        <f t="shared" si="7893"/>
        <v>0</v>
      </c>
      <c r="AL2919" s="32">
        <f t="shared" si="7743"/>
        <v>54424.525000000001</v>
      </c>
      <c r="AM2919" s="32">
        <f t="shared" si="7744"/>
        <v>261.375</v>
      </c>
    </row>
    <row r="2920" spans="2:40" ht="31.2" x14ac:dyDescent="0.3">
      <c r="B2920" s="30" t="s">
        <v>852</v>
      </c>
      <c r="C2920" s="30" t="s">
        <v>38</v>
      </c>
      <c r="D2920" s="30" t="s">
        <v>104</v>
      </c>
      <c r="E2920" s="15" t="str">
        <f t="shared" si="7745"/>
        <v>0104</v>
      </c>
      <c r="F2920" s="30" t="s">
        <v>679</v>
      </c>
      <c r="G2920" s="30"/>
      <c r="H2920" s="31" t="s">
        <v>89</v>
      </c>
      <c r="I2920" s="32">
        <f t="shared" ref="I2920:I2921" si="7894">I2921</f>
        <v>50401.7</v>
      </c>
      <c r="J2920" s="32">
        <f t="shared" ref="J2920:J2921" si="7895">J2921</f>
        <v>49792</v>
      </c>
      <c r="K2920" s="32">
        <f t="shared" ref="K2920:K2921" si="7896">K2921</f>
        <v>49792</v>
      </c>
      <c r="L2920" s="32">
        <f t="shared" ref="L2920:L2921" si="7897">L2921</f>
        <v>0</v>
      </c>
      <c r="M2920" s="32">
        <f t="shared" ref="M2920:M2921" si="7898">M2921</f>
        <v>0</v>
      </c>
      <c r="N2920" s="32">
        <f t="shared" ref="N2920:N2921" si="7899">N2921</f>
        <v>0</v>
      </c>
      <c r="O2920" s="32">
        <f>O2921+O2923</f>
        <v>0</v>
      </c>
      <c r="P2920" s="32">
        <f t="shared" ref="P2920:P2921" si="7900">P2921</f>
        <v>0</v>
      </c>
      <c r="Q2920" s="32">
        <f t="shared" ref="Q2920:Q2921" si="7901">Q2921</f>
        <v>0</v>
      </c>
      <c r="R2920" s="32">
        <f t="shared" ref="R2920:R2921" si="7902">R2921</f>
        <v>835.8</v>
      </c>
      <c r="S2920" s="32">
        <f t="shared" ref="S2920:S2921" si="7903">S2921</f>
        <v>0</v>
      </c>
      <c r="T2920" s="32">
        <f t="shared" ref="T2920:T2921" si="7904">T2921</f>
        <v>0</v>
      </c>
      <c r="U2920" s="32">
        <v>0</v>
      </c>
      <c r="V2920" s="32">
        <f t="shared" si="7746"/>
        <v>51237.5</v>
      </c>
      <c r="W2920" s="32">
        <f t="shared" ref="W2920:W2921" si="7905">W2921</f>
        <v>0</v>
      </c>
      <c r="X2920" s="32">
        <f t="shared" ref="X2920:X2921" si="7906">X2921</f>
        <v>0</v>
      </c>
      <c r="Y2920" s="32">
        <f t="shared" ref="Y2920:Y2921" si="7907">Y2921</f>
        <v>0</v>
      </c>
      <c r="Z2920" s="32">
        <f t="shared" ref="Z2920:Z2921" si="7908">Z2921</f>
        <v>0</v>
      </c>
      <c r="AA2920" s="32">
        <f t="shared" ref="AA2920:AA2921" si="7909">AA2921</f>
        <v>0</v>
      </c>
      <c r="AB2920" s="32">
        <f>AB2921+AB2923</f>
        <v>37090.995510000001</v>
      </c>
      <c r="AC2920" s="33">
        <f>AC2921+AC2923</f>
        <v>50346.021339999999</v>
      </c>
      <c r="AD2920" s="33">
        <f>AD2921+AD2923</f>
        <v>50334.847349999996</v>
      </c>
      <c r="AE2920" s="34">
        <f t="shared" si="7742"/>
        <v>99.977805614619385</v>
      </c>
      <c r="AF2920" s="32">
        <f t="shared" ref="AF2920:AK2920" si="7910">AF2921+AF2923</f>
        <v>51001.5</v>
      </c>
      <c r="AG2920" s="32">
        <f t="shared" si="7910"/>
        <v>0</v>
      </c>
      <c r="AH2920" s="32">
        <f t="shared" si="7910"/>
        <v>0</v>
      </c>
      <c r="AI2920" s="32">
        <f t="shared" si="7910"/>
        <v>0</v>
      </c>
      <c r="AJ2920" s="32">
        <f t="shared" si="7910"/>
        <v>0</v>
      </c>
      <c r="AK2920" s="32">
        <f t="shared" si="7910"/>
        <v>0</v>
      </c>
      <c r="AL2920" s="32">
        <f t="shared" si="7743"/>
        <v>51001.5</v>
      </c>
      <c r="AM2920" s="32">
        <f t="shared" si="7744"/>
        <v>236</v>
      </c>
    </row>
    <row r="2921" spans="2:40" ht="78" x14ac:dyDescent="0.3">
      <c r="B2921" s="30" t="s">
        <v>852</v>
      </c>
      <c r="C2921" s="30" t="s">
        <v>38</v>
      </c>
      <c r="D2921" s="30" t="s">
        <v>104</v>
      </c>
      <c r="E2921" s="15" t="str">
        <f t="shared" si="7745"/>
        <v>0104</v>
      </c>
      <c r="F2921" s="30" t="s">
        <v>679</v>
      </c>
      <c r="G2921" s="30" t="s">
        <v>68</v>
      </c>
      <c r="H2921" s="31" t="s">
        <v>69</v>
      </c>
      <c r="I2921" s="32">
        <f t="shared" si="7894"/>
        <v>50401.7</v>
      </c>
      <c r="J2921" s="32">
        <f t="shared" si="7895"/>
        <v>49792</v>
      </c>
      <c r="K2921" s="32">
        <f t="shared" si="7896"/>
        <v>49792</v>
      </c>
      <c r="L2921" s="32">
        <f t="shared" si="7897"/>
        <v>0</v>
      </c>
      <c r="M2921" s="32">
        <f t="shared" si="7898"/>
        <v>0</v>
      </c>
      <c r="N2921" s="32">
        <f t="shared" si="7899"/>
        <v>0</v>
      </c>
      <c r="O2921" s="32">
        <f>O2922</f>
        <v>0</v>
      </c>
      <c r="P2921" s="32">
        <f t="shared" si="7900"/>
        <v>0</v>
      </c>
      <c r="Q2921" s="32">
        <f t="shared" si="7901"/>
        <v>0</v>
      </c>
      <c r="R2921" s="32">
        <f t="shared" si="7902"/>
        <v>835.8</v>
      </c>
      <c r="S2921" s="32">
        <f t="shared" si="7903"/>
        <v>0</v>
      </c>
      <c r="T2921" s="32">
        <f t="shared" si="7904"/>
        <v>0</v>
      </c>
      <c r="U2921" s="32">
        <v>0</v>
      </c>
      <c r="V2921" s="32">
        <f t="shared" si="7746"/>
        <v>51237.5</v>
      </c>
      <c r="W2921" s="32">
        <f t="shared" si="7905"/>
        <v>0</v>
      </c>
      <c r="X2921" s="32">
        <f t="shared" si="7906"/>
        <v>0</v>
      </c>
      <c r="Y2921" s="32">
        <f t="shared" si="7907"/>
        <v>0</v>
      </c>
      <c r="Z2921" s="32">
        <f t="shared" si="7908"/>
        <v>0</v>
      </c>
      <c r="AA2921" s="32">
        <f t="shared" si="7909"/>
        <v>0</v>
      </c>
      <c r="AB2921" s="32">
        <f>AB2922</f>
        <v>37081.076200000003</v>
      </c>
      <c r="AC2921" s="33">
        <f>AC2922</f>
        <v>50334.619030000002</v>
      </c>
      <c r="AD2921" s="33">
        <f>AD2922</f>
        <v>50323.445039999999</v>
      </c>
      <c r="AE2921" s="34">
        <f t="shared" si="7742"/>
        <v>99.977800586921418</v>
      </c>
      <c r="AF2921" s="32">
        <f t="shared" ref="AF2921:AK2921" si="7911">AF2922</f>
        <v>50990.097690000002</v>
      </c>
      <c r="AG2921" s="32">
        <f t="shared" si="7911"/>
        <v>0</v>
      </c>
      <c r="AH2921" s="32">
        <f t="shared" si="7911"/>
        <v>0</v>
      </c>
      <c r="AI2921" s="32">
        <f t="shared" si="7911"/>
        <v>0</v>
      </c>
      <c r="AJ2921" s="32">
        <f t="shared" si="7911"/>
        <v>0</v>
      </c>
      <c r="AK2921" s="32">
        <f t="shared" si="7911"/>
        <v>0</v>
      </c>
      <c r="AL2921" s="32">
        <f t="shared" si="7743"/>
        <v>50990.097690000002</v>
      </c>
      <c r="AM2921" s="32">
        <f t="shared" si="7744"/>
        <v>247.40230999999767</v>
      </c>
    </row>
    <row r="2922" spans="2:40" ht="31.2" x14ac:dyDescent="0.3">
      <c r="B2922" s="30" t="s">
        <v>852</v>
      </c>
      <c r="C2922" s="30" t="s">
        <v>38</v>
      </c>
      <c r="D2922" s="30" t="s">
        <v>104</v>
      </c>
      <c r="E2922" s="15" t="str">
        <f t="shared" si="7745"/>
        <v>0104</v>
      </c>
      <c r="F2922" s="30" t="s">
        <v>679</v>
      </c>
      <c r="G2922" s="30" t="s">
        <v>90</v>
      </c>
      <c r="H2922" s="31" t="s">
        <v>91</v>
      </c>
      <c r="I2922" s="32">
        <v>50401.7</v>
      </c>
      <c r="J2922" s="32">
        <v>49792</v>
      </c>
      <c r="K2922" s="32">
        <v>49792</v>
      </c>
      <c r="L2922" s="32"/>
      <c r="M2922" s="32"/>
      <c r="N2922" s="32"/>
      <c r="O2922" s="32">
        <v>0</v>
      </c>
      <c r="P2922" s="32">
        <v>0</v>
      </c>
      <c r="Q2922" s="32">
        <v>0</v>
      </c>
      <c r="R2922" s="32">
        <v>835.8</v>
      </c>
      <c r="S2922" s="32">
        <v>0</v>
      </c>
      <c r="T2922" s="32">
        <v>0</v>
      </c>
      <c r="U2922" s="32">
        <v>0</v>
      </c>
      <c r="V2922" s="32">
        <f t="shared" si="7746"/>
        <v>51237.5</v>
      </c>
      <c r="W2922" s="32"/>
      <c r="X2922" s="32"/>
      <c r="Y2922" s="32"/>
      <c r="Z2922" s="32"/>
      <c r="AA2922" s="32"/>
      <c r="AB2922" s="32">
        <v>37081.076200000003</v>
      </c>
      <c r="AC2922" s="33">
        <v>50334.619030000002</v>
      </c>
      <c r="AD2922" s="33">
        <v>50323.445039999999</v>
      </c>
      <c r="AE2922" s="34">
        <f t="shared" ref="AE2922:AE2985" si="7912">AD2922/AC2922*100</f>
        <v>99.977800586921418</v>
      </c>
      <c r="AF2922" s="32">
        <v>50990.097690000002</v>
      </c>
      <c r="AG2922" s="32">
        <v>0</v>
      </c>
      <c r="AH2922" s="32">
        <v>0</v>
      </c>
      <c r="AI2922" s="32">
        <v>0</v>
      </c>
      <c r="AJ2922" s="32">
        <v>0</v>
      </c>
      <c r="AK2922" s="32">
        <v>0</v>
      </c>
      <c r="AL2922" s="32">
        <f t="shared" ref="AL2922:AL2985" si="7913">AF2922+AH2922+AK2922+AI2922+AJ2922+AG2922</f>
        <v>50990.097690000002</v>
      </c>
      <c r="AM2922" s="32">
        <f t="shared" ref="AM2922:AM2985" si="7914">V2922-AL2922</f>
        <v>247.40230999999767</v>
      </c>
      <c r="AN2922" s="12"/>
    </row>
    <row r="2923" spans="2:40" x14ac:dyDescent="0.3">
      <c r="B2923" s="30" t="s">
        <v>852</v>
      </c>
      <c r="C2923" s="30" t="s">
        <v>38</v>
      </c>
      <c r="D2923" s="30" t="s">
        <v>104</v>
      </c>
      <c r="E2923" s="15" t="str">
        <f t="shared" si="7745"/>
        <v>0104</v>
      </c>
      <c r="F2923" s="30" t="s">
        <v>679</v>
      </c>
      <c r="G2923" s="30" t="s">
        <v>92</v>
      </c>
      <c r="H2923" s="31" t="s">
        <v>93</v>
      </c>
      <c r="I2923" s="32"/>
      <c r="J2923" s="32"/>
      <c r="K2923" s="32"/>
      <c r="L2923" s="32"/>
      <c r="M2923" s="32"/>
      <c r="N2923" s="32"/>
      <c r="O2923" s="32">
        <f>O2924</f>
        <v>0</v>
      </c>
      <c r="P2923" s="32"/>
      <c r="Q2923" s="32"/>
      <c r="R2923" s="32"/>
      <c r="S2923" s="32"/>
      <c r="T2923" s="32"/>
      <c r="U2923" s="32"/>
      <c r="V2923" s="32">
        <f t="shared" si="7746"/>
        <v>0</v>
      </c>
      <c r="W2923" s="32"/>
      <c r="X2923" s="32"/>
      <c r="Y2923" s="32"/>
      <c r="Z2923" s="32"/>
      <c r="AA2923" s="32"/>
      <c r="AB2923" s="32">
        <f>AB2924</f>
        <v>9.9193099999999994</v>
      </c>
      <c r="AC2923" s="33">
        <f>AC2924</f>
        <v>11.40231</v>
      </c>
      <c r="AD2923" s="33">
        <f>AD2924</f>
        <v>11.40231</v>
      </c>
      <c r="AE2923" s="34">
        <f t="shared" si="7912"/>
        <v>100</v>
      </c>
      <c r="AF2923" s="32">
        <f t="shared" ref="AF2923:AK2923" si="7915">AF2924</f>
        <v>11.40231</v>
      </c>
      <c r="AG2923" s="32">
        <f t="shared" si="7915"/>
        <v>0</v>
      </c>
      <c r="AH2923" s="32">
        <f t="shared" si="7915"/>
        <v>0</v>
      </c>
      <c r="AI2923" s="32">
        <f t="shared" si="7915"/>
        <v>0</v>
      </c>
      <c r="AJ2923" s="32">
        <f t="shared" si="7915"/>
        <v>0</v>
      </c>
      <c r="AK2923" s="32">
        <f t="shared" si="7915"/>
        <v>0</v>
      </c>
      <c r="AL2923" s="32">
        <f t="shared" si="7913"/>
        <v>11.40231</v>
      </c>
      <c r="AM2923" s="32">
        <f t="shared" si="7914"/>
        <v>-11.40231</v>
      </c>
      <c r="AN2923" s="12"/>
    </row>
    <row r="2924" spans="2:40" ht="31.2" x14ac:dyDescent="0.3">
      <c r="B2924" s="30" t="s">
        <v>852</v>
      </c>
      <c r="C2924" s="30" t="s">
        <v>38</v>
      </c>
      <c r="D2924" s="30" t="s">
        <v>104</v>
      </c>
      <c r="E2924" s="15" t="str">
        <f t="shared" si="7745"/>
        <v>0104</v>
      </c>
      <c r="F2924" s="30" t="s">
        <v>679</v>
      </c>
      <c r="G2924" s="30" t="s">
        <v>94</v>
      </c>
      <c r="H2924" s="31" t="s">
        <v>95</v>
      </c>
      <c r="I2924" s="32"/>
      <c r="J2924" s="32"/>
      <c r="K2924" s="32"/>
      <c r="L2924" s="32"/>
      <c r="M2924" s="32"/>
      <c r="N2924" s="32"/>
      <c r="O2924" s="32">
        <v>0</v>
      </c>
      <c r="P2924" s="32"/>
      <c r="Q2924" s="32"/>
      <c r="R2924" s="32"/>
      <c r="S2924" s="32"/>
      <c r="T2924" s="32"/>
      <c r="U2924" s="32"/>
      <c r="V2924" s="32">
        <f t="shared" si="7746"/>
        <v>0</v>
      </c>
      <c r="W2924" s="32"/>
      <c r="X2924" s="32"/>
      <c r="Y2924" s="32"/>
      <c r="Z2924" s="32"/>
      <c r="AA2924" s="32"/>
      <c r="AB2924" s="32">
        <v>9.9193099999999994</v>
      </c>
      <c r="AC2924" s="33">
        <v>11.40231</v>
      </c>
      <c r="AD2924" s="33">
        <v>11.40231</v>
      </c>
      <c r="AE2924" s="34">
        <f t="shared" si="7912"/>
        <v>100</v>
      </c>
      <c r="AF2924" s="32">
        <v>11.40231</v>
      </c>
      <c r="AG2924" s="32">
        <v>0</v>
      </c>
      <c r="AH2924" s="32">
        <v>0</v>
      </c>
      <c r="AI2924" s="32">
        <v>0</v>
      </c>
      <c r="AJ2924" s="32">
        <v>0</v>
      </c>
      <c r="AK2924" s="32">
        <v>0</v>
      </c>
      <c r="AL2924" s="32">
        <f t="shared" si="7913"/>
        <v>11.40231</v>
      </c>
      <c r="AM2924" s="32">
        <f t="shared" si="7914"/>
        <v>-11.40231</v>
      </c>
      <c r="AN2924" s="12"/>
    </row>
    <row r="2925" spans="2:40" ht="31.2" x14ac:dyDescent="0.3">
      <c r="B2925" s="30" t="s">
        <v>852</v>
      </c>
      <c r="C2925" s="30" t="s">
        <v>38</v>
      </c>
      <c r="D2925" s="30" t="s">
        <v>104</v>
      </c>
      <c r="E2925" s="15" t="str">
        <f t="shared" si="7745"/>
        <v>0104</v>
      </c>
      <c r="F2925" s="30" t="s">
        <v>680</v>
      </c>
      <c r="G2925" s="30"/>
      <c r="H2925" s="31" t="s">
        <v>97</v>
      </c>
      <c r="I2925" s="32">
        <f t="shared" ref="I2925:N2925" si="7916">I2928</f>
        <v>3448.4</v>
      </c>
      <c r="J2925" s="32">
        <f t="shared" si="7916"/>
        <v>3448.4</v>
      </c>
      <c r="K2925" s="32">
        <f t="shared" si="7916"/>
        <v>3448.4</v>
      </c>
      <c r="L2925" s="32">
        <f t="shared" si="7916"/>
        <v>0</v>
      </c>
      <c r="M2925" s="32">
        <f t="shared" si="7916"/>
        <v>0</v>
      </c>
      <c r="N2925" s="32">
        <f t="shared" si="7916"/>
        <v>0</v>
      </c>
      <c r="O2925" s="32">
        <f>O2928+O2926</f>
        <v>0</v>
      </c>
      <c r="P2925" s="32">
        <f>P2928+P2926</f>
        <v>0</v>
      </c>
      <c r="Q2925" s="32">
        <f>Q2928</f>
        <v>0</v>
      </c>
      <c r="R2925" s="32">
        <f>R2928</f>
        <v>0</v>
      </c>
      <c r="S2925" s="32">
        <f>S2928</f>
        <v>0</v>
      </c>
      <c r="T2925" s="32">
        <f>T2928</f>
        <v>0</v>
      </c>
      <c r="U2925" s="32">
        <v>0</v>
      </c>
      <c r="V2925" s="32">
        <f t="shared" si="7746"/>
        <v>3448.4</v>
      </c>
      <c r="W2925" s="32">
        <f>W2928</f>
        <v>0</v>
      </c>
      <c r="X2925" s="32">
        <f>X2928</f>
        <v>0</v>
      </c>
      <c r="Y2925" s="32">
        <f>Y2928</f>
        <v>0</v>
      </c>
      <c r="Z2925" s="32">
        <f>Z2928</f>
        <v>0</v>
      </c>
      <c r="AA2925" s="32">
        <f>AA2928</f>
        <v>0</v>
      </c>
      <c r="AB2925" s="32">
        <f>AB2928+AB2926</f>
        <v>2502.3540499999999</v>
      </c>
      <c r="AC2925" s="33">
        <f>AC2928+AC2926</f>
        <v>3391.5036600000003</v>
      </c>
      <c r="AD2925" s="33">
        <f>AD2928+AD2926</f>
        <v>3361.16788</v>
      </c>
      <c r="AE2925" s="34">
        <f t="shared" si="7912"/>
        <v>99.105535979283005</v>
      </c>
      <c r="AF2925" s="32">
        <f t="shared" ref="AF2925:AK2925" si="7917">AF2928+AF2926</f>
        <v>3423.0250000000001</v>
      </c>
      <c r="AG2925" s="32">
        <f t="shared" si="7917"/>
        <v>0</v>
      </c>
      <c r="AH2925" s="32">
        <f t="shared" si="7917"/>
        <v>0</v>
      </c>
      <c r="AI2925" s="32">
        <f t="shared" si="7917"/>
        <v>0</v>
      </c>
      <c r="AJ2925" s="32">
        <f t="shared" si="7917"/>
        <v>0</v>
      </c>
      <c r="AK2925" s="32">
        <f t="shared" si="7917"/>
        <v>0</v>
      </c>
      <c r="AL2925" s="32">
        <f t="shared" si="7913"/>
        <v>3423.0250000000001</v>
      </c>
      <c r="AM2925" s="32">
        <f t="shared" si="7914"/>
        <v>25.375</v>
      </c>
    </row>
    <row r="2926" spans="2:40" ht="78" x14ac:dyDescent="0.3">
      <c r="B2926" s="30" t="s">
        <v>852</v>
      </c>
      <c r="C2926" s="30" t="s">
        <v>38</v>
      </c>
      <c r="D2926" s="30" t="s">
        <v>104</v>
      </c>
      <c r="E2926" s="15" t="str">
        <f t="shared" si="7745"/>
        <v>0104</v>
      </c>
      <c r="F2926" s="30" t="s">
        <v>680</v>
      </c>
      <c r="G2926" s="30" t="s">
        <v>68</v>
      </c>
      <c r="H2926" s="31" t="s">
        <v>69</v>
      </c>
      <c r="I2926" s="32"/>
      <c r="J2926" s="32"/>
      <c r="K2926" s="32"/>
      <c r="L2926" s="32"/>
      <c r="M2926" s="32"/>
      <c r="N2926" s="32"/>
      <c r="O2926" s="32">
        <f>O2927</f>
        <v>0</v>
      </c>
      <c r="P2926" s="32">
        <f>P2927</f>
        <v>0</v>
      </c>
      <c r="Q2926" s="32"/>
      <c r="R2926" s="32"/>
      <c r="S2926" s="32"/>
      <c r="T2926" s="32"/>
      <c r="U2926" s="32"/>
      <c r="V2926" s="32">
        <f t="shared" si="7746"/>
        <v>0</v>
      </c>
      <c r="W2926" s="32"/>
      <c r="X2926" s="32"/>
      <c r="Y2926" s="32"/>
      <c r="Z2926" s="32"/>
      <c r="AA2926" s="32"/>
      <c r="AB2926" s="32">
        <f>AB2927</f>
        <v>34.216999999999999</v>
      </c>
      <c r="AC2926" s="33">
        <f>AC2927</f>
        <v>34.216999999999999</v>
      </c>
      <c r="AD2926" s="33">
        <f>AD2927</f>
        <v>34.216999999999999</v>
      </c>
      <c r="AE2926" s="34">
        <f t="shared" si="7912"/>
        <v>100</v>
      </c>
      <c r="AF2926" s="32">
        <f t="shared" ref="AF2926:AK2926" si="7918">AF2927</f>
        <v>34.216999999999999</v>
      </c>
      <c r="AG2926" s="32">
        <f t="shared" si="7918"/>
        <v>0</v>
      </c>
      <c r="AH2926" s="32">
        <f t="shared" si="7918"/>
        <v>0</v>
      </c>
      <c r="AI2926" s="32">
        <f t="shared" si="7918"/>
        <v>0</v>
      </c>
      <c r="AJ2926" s="32">
        <f t="shared" si="7918"/>
        <v>0</v>
      </c>
      <c r="AK2926" s="32">
        <f t="shared" si="7918"/>
        <v>0</v>
      </c>
      <c r="AL2926" s="32">
        <f t="shared" si="7913"/>
        <v>34.216999999999999</v>
      </c>
      <c r="AM2926" s="32">
        <f t="shared" si="7914"/>
        <v>-34.216999999999999</v>
      </c>
    </row>
    <row r="2927" spans="2:40" ht="31.2" x14ac:dyDescent="0.3">
      <c r="B2927" s="30" t="s">
        <v>852</v>
      </c>
      <c r="C2927" s="30" t="s">
        <v>38</v>
      </c>
      <c r="D2927" s="30" t="s">
        <v>104</v>
      </c>
      <c r="E2927" s="15" t="str">
        <f t="shared" si="7745"/>
        <v>0104</v>
      </c>
      <c r="F2927" s="30" t="s">
        <v>680</v>
      </c>
      <c r="G2927" s="30" t="s">
        <v>90</v>
      </c>
      <c r="H2927" s="31" t="s">
        <v>91</v>
      </c>
      <c r="I2927" s="32"/>
      <c r="J2927" s="32"/>
      <c r="K2927" s="32"/>
      <c r="L2927" s="32"/>
      <c r="M2927" s="32"/>
      <c r="N2927" s="32"/>
      <c r="O2927" s="32">
        <v>0</v>
      </c>
      <c r="P2927" s="32">
        <v>0</v>
      </c>
      <c r="Q2927" s="32"/>
      <c r="R2927" s="32"/>
      <c r="S2927" s="32"/>
      <c r="T2927" s="32"/>
      <c r="U2927" s="32"/>
      <c r="V2927" s="32">
        <f t="shared" si="7746"/>
        <v>0</v>
      </c>
      <c r="W2927" s="32"/>
      <c r="X2927" s="32"/>
      <c r="Y2927" s="32"/>
      <c r="Z2927" s="32"/>
      <c r="AA2927" s="32"/>
      <c r="AB2927" s="32">
        <v>34.216999999999999</v>
      </c>
      <c r="AC2927" s="33">
        <v>34.216999999999999</v>
      </c>
      <c r="AD2927" s="33">
        <v>34.216999999999999</v>
      </c>
      <c r="AE2927" s="34">
        <f t="shared" si="7912"/>
        <v>100</v>
      </c>
      <c r="AF2927" s="32">
        <v>34.216999999999999</v>
      </c>
      <c r="AG2927" s="32">
        <v>0</v>
      </c>
      <c r="AH2927" s="32">
        <v>0</v>
      </c>
      <c r="AI2927" s="32">
        <v>0</v>
      </c>
      <c r="AJ2927" s="32">
        <v>0</v>
      </c>
      <c r="AK2927" s="32">
        <v>0</v>
      </c>
      <c r="AL2927" s="32">
        <f t="shared" si="7913"/>
        <v>34.216999999999999</v>
      </c>
      <c r="AM2927" s="32">
        <f t="shared" si="7914"/>
        <v>-34.216999999999999</v>
      </c>
    </row>
    <row r="2928" spans="2:40" ht="31.2" x14ac:dyDescent="0.3">
      <c r="B2928" s="30" t="s">
        <v>852</v>
      </c>
      <c r="C2928" s="30" t="s">
        <v>38</v>
      </c>
      <c r="D2928" s="30" t="s">
        <v>104</v>
      </c>
      <c r="E2928" s="15" t="str">
        <f t="shared" si="7745"/>
        <v>0104</v>
      </c>
      <c r="F2928" s="30" t="s">
        <v>680</v>
      </c>
      <c r="G2928" s="30" t="s">
        <v>50</v>
      </c>
      <c r="H2928" s="31" t="s">
        <v>51</v>
      </c>
      <c r="I2928" s="32">
        <f t="shared" ref="I2928:T2928" si="7919">I2929</f>
        <v>3448.4</v>
      </c>
      <c r="J2928" s="32">
        <f t="shared" si="7919"/>
        <v>3448.4</v>
      </c>
      <c r="K2928" s="32">
        <f t="shared" si="7919"/>
        <v>3448.4</v>
      </c>
      <c r="L2928" s="32">
        <f t="shared" si="7919"/>
        <v>0</v>
      </c>
      <c r="M2928" s="32">
        <f t="shared" si="7919"/>
        <v>0</v>
      </c>
      <c r="N2928" s="32">
        <f t="shared" si="7919"/>
        <v>0</v>
      </c>
      <c r="O2928" s="32">
        <f t="shared" si="7919"/>
        <v>0</v>
      </c>
      <c r="P2928" s="32">
        <f t="shared" si="7919"/>
        <v>0</v>
      </c>
      <c r="Q2928" s="32">
        <f t="shared" si="7919"/>
        <v>0</v>
      </c>
      <c r="R2928" s="32">
        <f t="shared" si="7919"/>
        <v>0</v>
      </c>
      <c r="S2928" s="32">
        <f t="shared" si="7919"/>
        <v>0</v>
      </c>
      <c r="T2928" s="32">
        <f t="shared" si="7919"/>
        <v>0</v>
      </c>
      <c r="U2928" s="32">
        <v>0</v>
      </c>
      <c r="V2928" s="32">
        <f t="shared" si="7746"/>
        <v>3448.4</v>
      </c>
      <c r="W2928" s="32">
        <f t="shared" ref="W2928:AD2928" si="7920">W2929</f>
        <v>0</v>
      </c>
      <c r="X2928" s="32">
        <f t="shared" si="7920"/>
        <v>0</v>
      </c>
      <c r="Y2928" s="32">
        <f t="shared" si="7920"/>
        <v>0</v>
      </c>
      <c r="Z2928" s="32">
        <f t="shared" si="7920"/>
        <v>0</v>
      </c>
      <c r="AA2928" s="32">
        <f t="shared" si="7920"/>
        <v>0</v>
      </c>
      <c r="AB2928" s="32">
        <f t="shared" si="7920"/>
        <v>2468.1370499999998</v>
      </c>
      <c r="AC2928" s="33">
        <f t="shared" si="7920"/>
        <v>3357.2866600000002</v>
      </c>
      <c r="AD2928" s="33">
        <f t="shared" si="7920"/>
        <v>3326.9508799999999</v>
      </c>
      <c r="AE2928" s="34">
        <f t="shared" si="7912"/>
        <v>99.096419726041489</v>
      </c>
      <c r="AF2928" s="32">
        <f t="shared" ref="AF2928:AK2928" si="7921">AF2929</f>
        <v>3388.808</v>
      </c>
      <c r="AG2928" s="32">
        <f t="shared" si="7921"/>
        <v>0</v>
      </c>
      <c r="AH2928" s="32">
        <f t="shared" si="7921"/>
        <v>0</v>
      </c>
      <c r="AI2928" s="32">
        <f t="shared" si="7921"/>
        <v>0</v>
      </c>
      <c r="AJ2928" s="32">
        <f t="shared" si="7921"/>
        <v>0</v>
      </c>
      <c r="AK2928" s="32">
        <f t="shared" si="7921"/>
        <v>0</v>
      </c>
      <c r="AL2928" s="32">
        <f t="shared" si="7913"/>
        <v>3388.808</v>
      </c>
      <c r="AM2928" s="32">
        <f t="shared" si="7914"/>
        <v>59.592000000000098</v>
      </c>
    </row>
    <row r="2929" spans="2:40" ht="31.2" x14ac:dyDescent="0.3">
      <c r="B2929" s="30" t="s">
        <v>852</v>
      </c>
      <c r="C2929" s="30" t="s">
        <v>38</v>
      </c>
      <c r="D2929" s="30" t="s">
        <v>104</v>
      </c>
      <c r="E2929" s="15" t="str">
        <f t="shared" ref="E2929:E2992" si="7922">CONCATENATE(C2929,D2929)</f>
        <v>0104</v>
      </c>
      <c r="F2929" s="30" t="s">
        <v>680</v>
      </c>
      <c r="G2929" s="30" t="s">
        <v>52</v>
      </c>
      <c r="H2929" s="31" t="s">
        <v>53</v>
      </c>
      <c r="I2929" s="32">
        <v>3448.4</v>
      </c>
      <c r="J2929" s="32">
        <v>3448.4</v>
      </c>
      <c r="K2929" s="32">
        <v>3448.4</v>
      </c>
      <c r="L2929" s="32"/>
      <c r="M2929" s="32"/>
      <c r="N2929" s="32"/>
      <c r="O2929" s="32">
        <v>0</v>
      </c>
      <c r="P2929" s="32">
        <v>0</v>
      </c>
      <c r="Q2929" s="32">
        <v>0</v>
      </c>
      <c r="R2929" s="32">
        <v>0</v>
      </c>
      <c r="S2929" s="32">
        <v>0</v>
      </c>
      <c r="T2929" s="32">
        <v>0</v>
      </c>
      <c r="U2929" s="32">
        <v>0</v>
      </c>
      <c r="V2929" s="32">
        <f t="shared" ref="V2929:V2992" si="7923">I2929+L2929+U2929+T2929+S2929+R2929+Q2929+P2929+O2929</f>
        <v>3448.4</v>
      </c>
      <c r="W2929" s="32"/>
      <c r="X2929" s="32"/>
      <c r="Y2929" s="32"/>
      <c r="Z2929" s="32"/>
      <c r="AA2929" s="32"/>
      <c r="AB2929" s="32">
        <v>2468.1370499999998</v>
      </c>
      <c r="AC2929" s="33">
        <v>3357.2866600000002</v>
      </c>
      <c r="AD2929" s="33">
        <v>3326.9508799999999</v>
      </c>
      <c r="AE2929" s="34">
        <f t="shared" si="7912"/>
        <v>99.096419726041489</v>
      </c>
      <c r="AF2929" s="32">
        <v>3388.808</v>
      </c>
      <c r="AG2929" s="32">
        <v>0</v>
      </c>
      <c r="AH2929" s="32">
        <v>0</v>
      </c>
      <c r="AI2929" s="32">
        <v>0</v>
      </c>
      <c r="AJ2929" s="32">
        <v>0</v>
      </c>
      <c r="AK2929" s="32">
        <v>0</v>
      </c>
      <c r="AL2929" s="32">
        <f t="shared" si="7913"/>
        <v>3388.808</v>
      </c>
      <c r="AM2929" s="32">
        <f t="shared" si="7914"/>
        <v>59.592000000000098</v>
      </c>
      <c r="AN2929" s="12"/>
    </row>
    <row r="2930" spans="2:40" s="22" customFormat="1" x14ac:dyDescent="0.3">
      <c r="B2930" s="23" t="s">
        <v>852</v>
      </c>
      <c r="C2930" s="23" t="s">
        <v>38</v>
      </c>
      <c r="D2930" s="23" t="s">
        <v>40</v>
      </c>
      <c r="E2930" s="24" t="str">
        <f t="shared" si="7922"/>
        <v>0113</v>
      </c>
      <c r="F2930" s="23"/>
      <c r="G2930" s="23"/>
      <c r="H2930" s="25" t="s">
        <v>41</v>
      </c>
      <c r="I2930" s="26">
        <f t="shared" ref="I2930:N2930" si="7924">I2931</f>
        <v>11495.300000000001</v>
      </c>
      <c r="J2930" s="26">
        <f t="shared" si="7924"/>
        <v>12894.1</v>
      </c>
      <c r="K2930" s="26">
        <f t="shared" si="7924"/>
        <v>10895.400000000001</v>
      </c>
      <c r="L2930" s="26">
        <f t="shared" si="7924"/>
        <v>2646.5</v>
      </c>
      <c r="M2930" s="26">
        <f t="shared" si="7924"/>
        <v>2746.1</v>
      </c>
      <c r="N2930" s="26">
        <f t="shared" si="7924"/>
        <v>2849.7</v>
      </c>
      <c r="O2930" s="26">
        <f>O2931+O2964+O2972</f>
        <v>0</v>
      </c>
      <c r="P2930" s="26">
        <f>P2931+P2964+P2972</f>
        <v>0</v>
      </c>
      <c r="Q2930" s="26">
        <f>Q2931+Q2964+Q2972</f>
        <v>154.21900000000005</v>
      </c>
      <c r="R2930" s="26">
        <f>R2931+R2964+R2972</f>
        <v>529.55099999999993</v>
      </c>
      <c r="S2930" s="26">
        <f>S2931+S2964+S2972</f>
        <v>0</v>
      </c>
      <c r="T2930" s="26">
        <f>T2931+T2964</f>
        <v>0</v>
      </c>
      <c r="U2930" s="26">
        <v>0</v>
      </c>
      <c r="V2930" s="26">
        <f t="shared" si="7923"/>
        <v>14825.57</v>
      </c>
      <c r="W2930" s="26">
        <f>W2931</f>
        <v>0</v>
      </c>
      <c r="X2930" s="26">
        <f>X2931</f>
        <v>0</v>
      </c>
      <c r="Y2930" s="26">
        <f>Y2931</f>
        <v>0</v>
      </c>
      <c r="Z2930" s="26">
        <f>Z2931</f>
        <v>0</v>
      </c>
      <c r="AA2930" s="26">
        <f>AA2931</f>
        <v>0</v>
      </c>
      <c r="AB2930" s="26">
        <f>AB2931+AB2964+AB2972</f>
        <v>9332.6942400000007</v>
      </c>
      <c r="AC2930" s="27">
        <f>AC2931+AC2964+AC2972</f>
        <v>11369.7608</v>
      </c>
      <c r="AD2930" s="27">
        <f>AD2931+AD2964+AD2972</f>
        <v>11339.13039</v>
      </c>
      <c r="AE2930" s="28">
        <f t="shared" si="7912"/>
        <v>99.730597586538494</v>
      </c>
      <c r="AF2930" s="26">
        <f t="shared" ref="AF2930:AK2930" si="7925">AF2931+AF2964+AF2972</f>
        <v>11195.0108</v>
      </c>
      <c r="AG2930" s="26">
        <f t="shared" si="7925"/>
        <v>0</v>
      </c>
      <c r="AH2930" s="26">
        <f t="shared" si="7925"/>
        <v>0</v>
      </c>
      <c r="AI2930" s="26">
        <f t="shared" si="7925"/>
        <v>0</v>
      </c>
      <c r="AJ2930" s="26">
        <f t="shared" si="7925"/>
        <v>0</v>
      </c>
      <c r="AK2930" s="26">
        <f t="shared" si="7925"/>
        <v>0</v>
      </c>
      <c r="AL2930" s="26">
        <f t="shared" si="7913"/>
        <v>11195.0108</v>
      </c>
      <c r="AM2930" s="26">
        <f t="shared" si="7914"/>
        <v>3630.5591999999997</v>
      </c>
      <c r="AN2930" s="29"/>
    </row>
    <row r="2931" spans="2:40" x14ac:dyDescent="0.3">
      <c r="B2931" s="30" t="s">
        <v>852</v>
      </c>
      <c r="C2931" s="30" t="s">
        <v>38</v>
      </c>
      <c r="D2931" s="30" t="s">
        <v>40</v>
      </c>
      <c r="E2931" s="15" t="str">
        <f t="shared" si="7922"/>
        <v>0113</v>
      </c>
      <c r="F2931" s="30" t="s">
        <v>334</v>
      </c>
      <c r="G2931" s="30"/>
      <c r="H2931" s="31" t="s">
        <v>335</v>
      </c>
      <c r="I2931" s="32">
        <f t="shared" ref="I2931:T2931" si="7926">I2932+I2956</f>
        <v>11495.300000000001</v>
      </c>
      <c r="J2931" s="32">
        <f t="shared" si="7926"/>
        <v>12894.1</v>
      </c>
      <c r="K2931" s="32">
        <f t="shared" si="7926"/>
        <v>10895.400000000001</v>
      </c>
      <c r="L2931" s="32">
        <f t="shared" si="7926"/>
        <v>2646.5</v>
      </c>
      <c r="M2931" s="32">
        <f t="shared" si="7926"/>
        <v>2746.1</v>
      </c>
      <c r="N2931" s="32">
        <f t="shared" si="7926"/>
        <v>2849.7</v>
      </c>
      <c r="O2931" s="32">
        <f t="shared" si="7926"/>
        <v>0</v>
      </c>
      <c r="P2931" s="32">
        <f t="shared" si="7926"/>
        <v>0</v>
      </c>
      <c r="Q2931" s="32">
        <f t="shared" si="7926"/>
        <v>154.21900000000005</v>
      </c>
      <c r="R2931" s="32">
        <f t="shared" si="7926"/>
        <v>529.55099999999993</v>
      </c>
      <c r="S2931" s="32">
        <f t="shared" si="7926"/>
        <v>0</v>
      </c>
      <c r="T2931" s="32">
        <f t="shared" si="7926"/>
        <v>0</v>
      </c>
      <c r="U2931" s="32">
        <v>0</v>
      </c>
      <c r="V2931" s="32">
        <f t="shared" si="7923"/>
        <v>14825.57</v>
      </c>
      <c r="W2931" s="32">
        <f t="shared" ref="W2931:AD2931" si="7927">W2932+W2956</f>
        <v>0</v>
      </c>
      <c r="X2931" s="32">
        <f t="shared" si="7927"/>
        <v>0</v>
      </c>
      <c r="Y2931" s="32">
        <f t="shared" si="7927"/>
        <v>0</v>
      </c>
      <c r="Z2931" s="32">
        <f t="shared" si="7927"/>
        <v>0</v>
      </c>
      <c r="AA2931" s="32">
        <f t="shared" si="7927"/>
        <v>0</v>
      </c>
      <c r="AB2931" s="32">
        <f t="shared" si="7927"/>
        <v>9115.5754400000005</v>
      </c>
      <c r="AC2931" s="33">
        <f t="shared" si="7927"/>
        <v>10927.892</v>
      </c>
      <c r="AD2931" s="33">
        <f t="shared" si="7927"/>
        <v>10897.51159</v>
      </c>
      <c r="AE2931" s="34">
        <f t="shared" si="7912"/>
        <v>99.721992036524526</v>
      </c>
      <c r="AF2931" s="32">
        <f t="shared" ref="AF2931:AK2931" si="7928">AF2932+AF2956</f>
        <v>10927.892</v>
      </c>
      <c r="AG2931" s="32">
        <f t="shared" si="7928"/>
        <v>0</v>
      </c>
      <c r="AH2931" s="32">
        <f t="shared" si="7928"/>
        <v>0</v>
      </c>
      <c r="AI2931" s="32">
        <f t="shared" si="7928"/>
        <v>0</v>
      </c>
      <c r="AJ2931" s="32">
        <f t="shared" si="7928"/>
        <v>0</v>
      </c>
      <c r="AK2931" s="32">
        <f t="shared" si="7928"/>
        <v>0</v>
      </c>
      <c r="AL2931" s="32">
        <f t="shared" si="7913"/>
        <v>10927.892</v>
      </c>
      <c r="AM2931" s="32">
        <f t="shared" si="7914"/>
        <v>3897.6779999999999</v>
      </c>
    </row>
    <row r="2932" spans="2:40" ht="31.2" x14ac:dyDescent="0.3">
      <c r="B2932" s="30" t="s">
        <v>852</v>
      </c>
      <c r="C2932" s="30" t="s">
        <v>38</v>
      </c>
      <c r="D2932" s="30" t="s">
        <v>40</v>
      </c>
      <c r="E2932" s="15" t="str">
        <f t="shared" si="7922"/>
        <v>0113</v>
      </c>
      <c r="F2932" s="30" t="s">
        <v>336</v>
      </c>
      <c r="G2932" s="30"/>
      <c r="H2932" s="31" t="s">
        <v>337</v>
      </c>
      <c r="I2932" s="32">
        <f t="shared" ref="I2932:T2932" si="7929">I2933+I2946+I2950</f>
        <v>11495.300000000001</v>
      </c>
      <c r="J2932" s="32">
        <f t="shared" si="7929"/>
        <v>12894.1</v>
      </c>
      <c r="K2932" s="32">
        <f t="shared" si="7929"/>
        <v>10895.400000000001</v>
      </c>
      <c r="L2932" s="32">
        <f t="shared" si="7929"/>
        <v>2646.5</v>
      </c>
      <c r="M2932" s="32">
        <f t="shared" si="7929"/>
        <v>2746.1</v>
      </c>
      <c r="N2932" s="32">
        <f t="shared" si="7929"/>
        <v>2849.7</v>
      </c>
      <c r="O2932" s="32">
        <f t="shared" si="7929"/>
        <v>0</v>
      </c>
      <c r="P2932" s="32">
        <f t="shared" si="7929"/>
        <v>0</v>
      </c>
      <c r="Q2932" s="32">
        <f t="shared" si="7929"/>
        <v>154.21900000000005</v>
      </c>
      <c r="R2932" s="32">
        <f t="shared" si="7929"/>
        <v>529.55099999999993</v>
      </c>
      <c r="S2932" s="32">
        <f t="shared" si="7929"/>
        <v>0</v>
      </c>
      <c r="T2932" s="32">
        <f t="shared" si="7929"/>
        <v>0</v>
      </c>
      <c r="U2932" s="32">
        <v>0</v>
      </c>
      <c r="V2932" s="32">
        <f t="shared" si="7923"/>
        <v>14825.57</v>
      </c>
      <c r="W2932" s="32">
        <f t="shared" ref="W2932:AD2932" si="7930">W2933+W2946+W2950</f>
        <v>0</v>
      </c>
      <c r="X2932" s="32">
        <f t="shared" si="7930"/>
        <v>0</v>
      </c>
      <c r="Y2932" s="32">
        <f t="shared" si="7930"/>
        <v>0</v>
      </c>
      <c r="Z2932" s="32">
        <f t="shared" si="7930"/>
        <v>0</v>
      </c>
      <c r="AA2932" s="32">
        <f t="shared" si="7930"/>
        <v>0</v>
      </c>
      <c r="AB2932" s="32">
        <f t="shared" si="7930"/>
        <v>9115.5754400000005</v>
      </c>
      <c r="AC2932" s="33">
        <f t="shared" si="7930"/>
        <v>10927.892</v>
      </c>
      <c r="AD2932" s="33">
        <f t="shared" si="7930"/>
        <v>10897.51159</v>
      </c>
      <c r="AE2932" s="34">
        <f t="shared" si="7912"/>
        <v>99.721992036524526</v>
      </c>
      <c r="AF2932" s="32">
        <f t="shared" ref="AF2932:AK2932" si="7931">AF2933+AF2946+AF2950</f>
        <v>10927.892</v>
      </c>
      <c r="AG2932" s="32">
        <f t="shared" si="7931"/>
        <v>0</v>
      </c>
      <c r="AH2932" s="32">
        <f t="shared" si="7931"/>
        <v>0</v>
      </c>
      <c r="AI2932" s="32">
        <f t="shared" si="7931"/>
        <v>0</v>
      </c>
      <c r="AJ2932" s="32">
        <f t="shared" si="7931"/>
        <v>0</v>
      </c>
      <c r="AK2932" s="32">
        <f t="shared" si="7931"/>
        <v>0</v>
      </c>
      <c r="AL2932" s="32">
        <f t="shared" si="7913"/>
        <v>10927.892</v>
      </c>
      <c r="AM2932" s="32">
        <f t="shared" si="7914"/>
        <v>3897.6779999999999</v>
      </c>
    </row>
    <row r="2933" spans="2:40" ht="62.4" x14ac:dyDescent="0.3">
      <c r="B2933" s="30" t="s">
        <v>852</v>
      </c>
      <c r="C2933" s="30" t="s">
        <v>38</v>
      </c>
      <c r="D2933" s="30" t="s">
        <v>40</v>
      </c>
      <c r="E2933" s="15" t="str">
        <f t="shared" si="7922"/>
        <v>0113</v>
      </c>
      <c r="F2933" s="30" t="s">
        <v>338</v>
      </c>
      <c r="G2933" s="30"/>
      <c r="H2933" s="31" t="s">
        <v>339</v>
      </c>
      <c r="I2933" s="32">
        <f t="shared" ref="I2933:T2933" si="7932">I2934+I2940+I2937+I2943</f>
        <v>4619.6000000000004</v>
      </c>
      <c r="J2933" s="32">
        <f t="shared" si="7932"/>
        <v>4619.6000000000004</v>
      </c>
      <c r="K2933" s="32">
        <f t="shared" si="7932"/>
        <v>4619.6000000000004</v>
      </c>
      <c r="L2933" s="32">
        <f t="shared" si="7932"/>
        <v>1207.5</v>
      </c>
      <c r="M2933" s="32">
        <f t="shared" si="7932"/>
        <v>1207.5</v>
      </c>
      <c r="N2933" s="32">
        <f t="shared" si="7932"/>
        <v>1207.5</v>
      </c>
      <c r="O2933" s="32">
        <f t="shared" si="7932"/>
        <v>0</v>
      </c>
      <c r="P2933" s="32">
        <f t="shared" si="7932"/>
        <v>0</v>
      </c>
      <c r="Q2933" s="32">
        <f t="shared" si="7932"/>
        <v>-379.70299999999997</v>
      </c>
      <c r="R2933" s="32">
        <f t="shared" si="7932"/>
        <v>50</v>
      </c>
      <c r="S2933" s="32">
        <f t="shared" si="7932"/>
        <v>0</v>
      </c>
      <c r="T2933" s="32">
        <f t="shared" si="7932"/>
        <v>0</v>
      </c>
      <c r="U2933" s="32">
        <v>0</v>
      </c>
      <c r="V2933" s="32">
        <f t="shared" si="7923"/>
        <v>5497.3970000000008</v>
      </c>
      <c r="W2933" s="32">
        <f t="shared" ref="W2933:AD2933" si="7933">W2934+W2940+W2937+W2943</f>
        <v>0</v>
      </c>
      <c r="X2933" s="32">
        <f t="shared" si="7933"/>
        <v>0</v>
      </c>
      <c r="Y2933" s="32">
        <f t="shared" si="7933"/>
        <v>0</v>
      </c>
      <c r="Z2933" s="32">
        <f t="shared" si="7933"/>
        <v>0</v>
      </c>
      <c r="AA2933" s="32">
        <f t="shared" si="7933"/>
        <v>0</v>
      </c>
      <c r="AB2933" s="32">
        <f t="shared" si="7933"/>
        <v>1777.1</v>
      </c>
      <c r="AC2933" s="33">
        <f t="shared" si="7933"/>
        <v>1877.1</v>
      </c>
      <c r="AD2933" s="33">
        <f t="shared" si="7933"/>
        <v>1877.1</v>
      </c>
      <c r="AE2933" s="34">
        <f t="shared" si="7912"/>
        <v>100</v>
      </c>
      <c r="AF2933" s="32">
        <f t="shared" ref="AF2933:AK2933" si="7934">AF2934+AF2940+AF2937+AF2943</f>
        <v>1877.1</v>
      </c>
      <c r="AG2933" s="32">
        <f t="shared" si="7934"/>
        <v>0</v>
      </c>
      <c r="AH2933" s="32">
        <f t="shared" si="7934"/>
        <v>0</v>
      </c>
      <c r="AI2933" s="32">
        <f t="shared" si="7934"/>
        <v>0</v>
      </c>
      <c r="AJ2933" s="32">
        <f t="shared" si="7934"/>
        <v>0</v>
      </c>
      <c r="AK2933" s="32">
        <f t="shared" si="7934"/>
        <v>0</v>
      </c>
      <c r="AL2933" s="32">
        <f t="shared" si="7913"/>
        <v>1877.1</v>
      </c>
      <c r="AM2933" s="32">
        <f t="shared" si="7914"/>
        <v>3620.2970000000009</v>
      </c>
    </row>
    <row r="2934" spans="2:40" ht="62.4" x14ac:dyDescent="0.3">
      <c r="B2934" s="30" t="s">
        <v>852</v>
      </c>
      <c r="C2934" s="30" t="s">
        <v>38</v>
      </c>
      <c r="D2934" s="30" t="s">
        <v>40</v>
      </c>
      <c r="E2934" s="15" t="str">
        <f t="shared" si="7922"/>
        <v>0113</v>
      </c>
      <c r="F2934" s="30" t="s">
        <v>340</v>
      </c>
      <c r="G2934" s="30"/>
      <c r="H2934" s="31" t="s">
        <v>341</v>
      </c>
      <c r="I2934" s="32">
        <f t="shared" ref="I2934:I2950" si="7935">I2935</f>
        <v>221.5</v>
      </c>
      <c r="J2934" s="32">
        <f t="shared" ref="J2934:J2950" si="7936">J2935</f>
        <v>221.5</v>
      </c>
      <c r="K2934" s="32">
        <f t="shared" ref="K2934:K2950" si="7937">K2935</f>
        <v>221.5</v>
      </c>
      <c r="L2934" s="32">
        <f t="shared" ref="L2934:L2950" si="7938">L2935</f>
        <v>0</v>
      </c>
      <c r="M2934" s="32">
        <f t="shared" ref="M2934:M2950" si="7939">M2935</f>
        <v>0</v>
      </c>
      <c r="N2934" s="32">
        <f t="shared" ref="N2934:N2950" si="7940">N2935</f>
        <v>0</v>
      </c>
      <c r="O2934" s="32">
        <f t="shared" ref="O2934:O2950" si="7941">O2935</f>
        <v>0</v>
      </c>
      <c r="P2934" s="32">
        <f t="shared" ref="P2934:P2950" si="7942">P2935</f>
        <v>0</v>
      </c>
      <c r="Q2934" s="32">
        <f t="shared" ref="Q2934:Q2950" si="7943">Q2935</f>
        <v>0</v>
      </c>
      <c r="R2934" s="32">
        <f t="shared" ref="R2934:R2950" si="7944">R2935</f>
        <v>50</v>
      </c>
      <c r="S2934" s="32">
        <f t="shared" ref="S2934:S2950" si="7945">S2935</f>
        <v>0</v>
      </c>
      <c r="T2934" s="32">
        <f t="shared" ref="T2934:T2950" si="7946">T2935</f>
        <v>0</v>
      </c>
      <c r="U2934" s="32">
        <v>0</v>
      </c>
      <c r="V2934" s="32">
        <f t="shared" si="7923"/>
        <v>271.5</v>
      </c>
      <c r="W2934" s="32">
        <f t="shared" ref="W2934:W2950" si="7947">W2935</f>
        <v>0</v>
      </c>
      <c r="X2934" s="32">
        <f t="shared" ref="X2934:X2950" si="7948">X2935</f>
        <v>0</v>
      </c>
      <c r="Y2934" s="32">
        <f t="shared" ref="Y2934:Y2950" si="7949">Y2935</f>
        <v>0</v>
      </c>
      <c r="Z2934" s="32">
        <f t="shared" ref="Z2934:Z2950" si="7950">Z2935</f>
        <v>0</v>
      </c>
      <c r="AA2934" s="32">
        <f t="shared" ref="AA2934:AA2950" si="7951">AA2935</f>
        <v>0</v>
      </c>
      <c r="AB2934" s="32">
        <f t="shared" ref="AB2934:AB2950" si="7952">AB2935</f>
        <v>171.5</v>
      </c>
      <c r="AC2934" s="33">
        <f t="shared" ref="AC2934:AC2950" si="7953">AC2935</f>
        <v>271.5</v>
      </c>
      <c r="AD2934" s="33">
        <f t="shared" ref="AD2934:AD2950" si="7954">AD2935</f>
        <v>271.5</v>
      </c>
      <c r="AE2934" s="34">
        <f t="shared" si="7912"/>
        <v>100</v>
      </c>
      <c r="AF2934" s="32">
        <f t="shared" ref="AF2934:AF2950" si="7955">AF2935</f>
        <v>271.5</v>
      </c>
      <c r="AG2934" s="32">
        <f t="shared" ref="AG2934:AG2950" si="7956">AG2935</f>
        <v>0</v>
      </c>
      <c r="AH2934" s="32">
        <f t="shared" ref="AH2934:AH2950" si="7957">AH2935</f>
        <v>0</v>
      </c>
      <c r="AI2934" s="32">
        <f t="shared" ref="AI2934:AI2950" si="7958">AI2935</f>
        <v>0</v>
      </c>
      <c r="AJ2934" s="32">
        <f t="shared" ref="AJ2934:AJ2950" si="7959">AJ2935</f>
        <v>0</v>
      </c>
      <c r="AK2934" s="32">
        <f t="shared" ref="AK2934:AK2950" si="7960">AK2935</f>
        <v>0</v>
      </c>
      <c r="AL2934" s="32">
        <f t="shared" si="7913"/>
        <v>271.5</v>
      </c>
      <c r="AM2934" s="32">
        <f t="shared" si="7914"/>
        <v>0</v>
      </c>
    </row>
    <row r="2935" spans="2:40" ht="31.2" x14ac:dyDescent="0.3">
      <c r="B2935" s="30" t="s">
        <v>852</v>
      </c>
      <c r="C2935" s="30" t="s">
        <v>38</v>
      </c>
      <c r="D2935" s="30" t="s">
        <v>40</v>
      </c>
      <c r="E2935" s="15" t="str">
        <f t="shared" si="7922"/>
        <v>0113</v>
      </c>
      <c r="F2935" s="30" t="s">
        <v>340</v>
      </c>
      <c r="G2935" s="30" t="s">
        <v>174</v>
      </c>
      <c r="H2935" s="31" t="s">
        <v>175</v>
      </c>
      <c r="I2935" s="32">
        <f t="shared" si="7935"/>
        <v>221.5</v>
      </c>
      <c r="J2935" s="32">
        <f t="shared" si="7936"/>
        <v>221.5</v>
      </c>
      <c r="K2935" s="32">
        <f t="shared" si="7937"/>
        <v>221.5</v>
      </c>
      <c r="L2935" s="32">
        <f t="shared" si="7938"/>
        <v>0</v>
      </c>
      <c r="M2935" s="32">
        <f t="shared" si="7939"/>
        <v>0</v>
      </c>
      <c r="N2935" s="32">
        <f t="shared" si="7940"/>
        <v>0</v>
      </c>
      <c r="O2935" s="32">
        <f t="shared" si="7941"/>
        <v>0</v>
      </c>
      <c r="P2935" s="32">
        <f t="shared" si="7942"/>
        <v>0</v>
      </c>
      <c r="Q2935" s="32">
        <f t="shared" si="7943"/>
        <v>0</v>
      </c>
      <c r="R2935" s="32">
        <f t="shared" si="7944"/>
        <v>50</v>
      </c>
      <c r="S2935" s="32">
        <f t="shared" si="7945"/>
        <v>0</v>
      </c>
      <c r="T2935" s="32">
        <f t="shared" si="7946"/>
        <v>0</v>
      </c>
      <c r="U2935" s="32">
        <v>0</v>
      </c>
      <c r="V2935" s="32">
        <f t="shared" si="7923"/>
        <v>271.5</v>
      </c>
      <c r="W2935" s="32">
        <f t="shared" si="7947"/>
        <v>0</v>
      </c>
      <c r="X2935" s="32">
        <f t="shared" si="7948"/>
        <v>0</v>
      </c>
      <c r="Y2935" s="32">
        <f t="shared" si="7949"/>
        <v>0</v>
      </c>
      <c r="Z2935" s="32">
        <f t="shared" si="7950"/>
        <v>0</v>
      </c>
      <c r="AA2935" s="32">
        <f t="shared" si="7951"/>
        <v>0</v>
      </c>
      <c r="AB2935" s="32">
        <f t="shared" si="7952"/>
        <v>171.5</v>
      </c>
      <c r="AC2935" s="33">
        <f t="shared" si="7953"/>
        <v>271.5</v>
      </c>
      <c r="AD2935" s="33">
        <f t="shared" si="7954"/>
        <v>271.5</v>
      </c>
      <c r="AE2935" s="34">
        <f t="shared" si="7912"/>
        <v>100</v>
      </c>
      <c r="AF2935" s="32">
        <f t="shared" si="7955"/>
        <v>271.5</v>
      </c>
      <c r="AG2935" s="32">
        <f t="shared" si="7956"/>
        <v>0</v>
      </c>
      <c r="AH2935" s="32">
        <f t="shared" si="7957"/>
        <v>0</v>
      </c>
      <c r="AI2935" s="32">
        <f t="shared" si="7958"/>
        <v>0</v>
      </c>
      <c r="AJ2935" s="32">
        <f t="shared" si="7959"/>
        <v>0</v>
      </c>
      <c r="AK2935" s="32">
        <f t="shared" si="7960"/>
        <v>0</v>
      </c>
      <c r="AL2935" s="32">
        <f t="shared" si="7913"/>
        <v>271.5</v>
      </c>
      <c r="AM2935" s="32">
        <f t="shared" si="7914"/>
        <v>0</v>
      </c>
    </row>
    <row r="2936" spans="2:40" ht="62.4" x14ac:dyDescent="0.3">
      <c r="B2936" s="30" t="s">
        <v>852</v>
      </c>
      <c r="C2936" s="30" t="s">
        <v>38</v>
      </c>
      <c r="D2936" s="30" t="s">
        <v>40</v>
      </c>
      <c r="E2936" s="15" t="str">
        <f t="shared" si="7922"/>
        <v>0113</v>
      </c>
      <c r="F2936" s="30" t="s">
        <v>340</v>
      </c>
      <c r="G2936" s="30" t="s">
        <v>370</v>
      </c>
      <c r="H2936" s="31" t="s">
        <v>371</v>
      </c>
      <c r="I2936" s="32">
        <v>221.5</v>
      </c>
      <c r="J2936" s="32">
        <v>221.5</v>
      </c>
      <c r="K2936" s="32">
        <v>221.5</v>
      </c>
      <c r="L2936" s="32"/>
      <c r="M2936" s="32"/>
      <c r="N2936" s="32"/>
      <c r="O2936" s="32">
        <v>0</v>
      </c>
      <c r="P2936" s="32">
        <v>0</v>
      </c>
      <c r="Q2936" s="32">
        <v>0</v>
      </c>
      <c r="R2936" s="32">
        <v>50</v>
      </c>
      <c r="S2936" s="32">
        <v>0</v>
      </c>
      <c r="T2936" s="32">
        <v>0</v>
      </c>
      <c r="U2936" s="32">
        <v>0</v>
      </c>
      <c r="V2936" s="32">
        <f t="shared" si="7923"/>
        <v>271.5</v>
      </c>
      <c r="W2936" s="32"/>
      <c r="X2936" s="32"/>
      <c r="Y2936" s="32"/>
      <c r="Z2936" s="32"/>
      <c r="AA2936" s="32"/>
      <c r="AB2936" s="32">
        <v>171.5</v>
      </c>
      <c r="AC2936" s="33">
        <v>271.5</v>
      </c>
      <c r="AD2936" s="33">
        <v>271.5</v>
      </c>
      <c r="AE2936" s="34">
        <f t="shared" si="7912"/>
        <v>100</v>
      </c>
      <c r="AF2936" s="32">
        <v>271.5</v>
      </c>
      <c r="AG2936" s="32">
        <v>0</v>
      </c>
      <c r="AH2936" s="32">
        <v>0</v>
      </c>
      <c r="AI2936" s="32">
        <v>0</v>
      </c>
      <c r="AJ2936" s="32">
        <v>0</v>
      </c>
      <c r="AK2936" s="32">
        <v>0</v>
      </c>
      <c r="AL2936" s="32">
        <f t="shared" si="7913"/>
        <v>271.5</v>
      </c>
      <c r="AM2936" s="32">
        <f t="shared" si="7914"/>
        <v>0</v>
      </c>
      <c r="AN2936" s="12"/>
    </row>
    <row r="2937" spans="2:40" ht="31.2" hidden="1" customHeight="1" x14ac:dyDescent="0.3">
      <c r="B2937" s="30" t="s">
        <v>852</v>
      </c>
      <c r="C2937" s="30" t="s">
        <v>38</v>
      </c>
      <c r="D2937" s="30" t="s">
        <v>40</v>
      </c>
      <c r="E2937" s="15" t="str">
        <f t="shared" si="7922"/>
        <v>0113</v>
      </c>
      <c r="F2937" s="30" t="s">
        <v>681</v>
      </c>
      <c r="G2937" s="30"/>
      <c r="H2937" s="31" t="s">
        <v>682</v>
      </c>
      <c r="I2937" s="32">
        <f t="shared" si="7935"/>
        <v>3000</v>
      </c>
      <c r="J2937" s="32">
        <f t="shared" si="7936"/>
        <v>3000</v>
      </c>
      <c r="K2937" s="32">
        <f t="shared" si="7937"/>
        <v>3000</v>
      </c>
      <c r="L2937" s="32">
        <f t="shared" si="7938"/>
        <v>1000</v>
      </c>
      <c r="M2937" s="32">
        <f t="shared" si="7939"/>
        <v>1000</v>
      </c>
      <c r="N2937" s="32">
        <f t="shared" si="7940"/>
        <v>1000</v>
      </c>
      <c r="O2937" s="32">
        <f t="shared" si="7941"/>
        <v>0</v>
      </c>
      <c r="P2937" s="32">
        <f t="shared" si="7942"/>
        <v>0</v>
      </c>
      <c r="Q2937" s="32">
        <f t="shared" si="7943"/>
        <v>-379.70299999999997</v>
      </c>
      <c r="R2937" s="32">
        <f t="shared" si="7944"/>
        <v>0</v>
      </c>
      <c r="S2937" s="32">
        <f t="shared" si="7945"/>
        <v>0</v>
      </c>
      <c r="T2937" s="32">
        <f t="shared" si="7946"/>
        <v>0</v>
      </c>
      <c r="U2937" s="32">
        <v>0</v>
      </c>
      <c r="V2937" s="32">
        <f t="shared" si="7923"/>
        <v>3620.297</v>
      </c>
      <c r="W2937" s="32">
        <f t="shared" si="7947"/>
        <v>0</v>
      </c>
      <c r="X2937" s="32">
        <f t="shared" si="7948"/>
        <v>0</v>
      </c>
      <c r="Y2937" s="32">
        <f t="shared" si="7949"/>
        <v>0</v>
      </c>
      <c r="Z2937" s="32">
        <f t="shared" si="7950"/>
        <v>0</v>
      </c>
      <c r="AA2937" s="32">
        <f t="shared" si="7951"/>
        <v>0</v>
      </c>
      <c r="AB2937" s="32">
        <f t="shared" si="7952"/>
        <v>0</v>
      </c>
      <c r="AC2937" s="33">
        <f t="shared" si="7953"/>
        <v>0</v>
      </c>
      <c r="AD2937" s="33">
        <f t="shared" si="7954"/>
        <v>0</v>
      </c>
      <c r="AE2937" s="34" t="e">
        <f t="shared" si="7912"/>
        <v>#DIV/0!</v>
      </c>
      <c r="AF2937" s="32">
        <f t="shared" si="7955"/>
        <v>0</v>
      </c>
      <c r="AG2937" s="32">
        <f t="shared" si="7956"/>
        <v>0</v>
      </c>
      <c r="AH2937" s="32">
        <f t="shared" si="7957"/>
        <v>0</v>
      </c>
      <c r="AI2937" s="32">
        <f t="shared" si="7958"/>
        <v>0</v>
      </c>
      <c r="AJ2937" s="32">
        <f t="shared" si="7959"/>
        <v>0</v>
      </c>
      <c r="AK2937" s="32">
        <f t="shared" si="7960"/>
        <v>0</v>
      </c>
      <c r="AL2937" s="32">
        <f t="shared" si="7913"/>
        <v>0</v>
      </c>
      <c r="AM2937" s="32">
        <f t="shared" si="7914"/>
        <v>3620.297</v>
      </c>
      <c r="AN2937" s="12" t="s">
        <v>35</v>
      </c>
    </row>
    <row r="2938" spans="2:40" ht="31.2" hidden="1" customHeight="1" x14ac:dyDescent="0.3">
      <c r="B2938" s="30" t="s">
        <v>852</v>
      </c>
      <c r="C2938" s="30" t="s">
        <v>38</v>
      </c>
      <c r="D2938" s="30" t="s">
        <v>40</v>
      </c>
      <c r="E2938" s="15" t="str">
        <f t="shared" si="7922"/>
        <v>0113</v>
      </c>
      <c r="F2938" s="30" t="s">
        <v>681</v>
      </c>
      <c r="G2938" s="30" t="s">
        <v>50</v>
      </c>
      <c r="H2938" s="31" t="s">
        <v>51</v>
      </c>
      <c r="I2938" s="32">
        <f t="shared" si="7935"/>
        <v>3000</v>
      </c>
      <c r="J2938" s="32">
        <f t="shared" si="7936"/>
        <v>3000</v>
      </c>
      <c r="K2938" s="32">
        <f t="shared" si="7937"/>
        <v>3000</v>
      </c>
      <c r="L2938" s="32">
        <f t="shared" si="7938"/>
        <v>1000</v>
      </c>
      <c r="M2938" s="32">
        <f t="shared" si="7939"/>
        <v>1000</v>
      </c>
      <c r="N2938" s="32">
        <f t="shared" si="7940"/>
        <v>1000</v>
      </c>
      <c r="O2938" s="32">
        <f t="shared" si="7941"/>
        <v>0</v>
      </c>
      <c r="P2938" s="32">
        <f t="shared" si="7942"/>
        <v>0</v>
      </c>
      <c r="Q2938" s="32">
        <f t="shared" si="7943"/>
        <v>-379.70299999999997</v>
      </c>
      <c r="R2938" s="32">
        <f t="shared" si="7944"/>
        <v>0</v>
      </c>
      <c r="S2938" s="32">
        <f t="shared" si="7945"/>
        <v>0</v>
      </c>
      <c r="T2938" s="32">
        <f t="shared" si="7946"/>
        <v>0</v>
      </c>
      <c r="U2938" s="32">
        <v>0</v>
      </c>
      <c r="V2938" s="32">
        <f t="shared" si="7923"/>
        <v>3620.297</v>
      </c>
      <c r="W2938" s="32">
        <f t="shared" si="7947"/>
        <v>0</v>
      </c>
      <c r="X2938" s="32">
        <f t="shared" si="7948"/>
        <v>0</v>
      </c>
      <c r="Y2938" s="32">
        <f t="shared" si="7949"/>
        <v>0</v>
      </c>
      <c r="Z2938" s="32">
        <f t="shared" si="7950"/>
        <v>0</v>
      </c>
      <c r="AA2938" s="32">
        <f t="shared" si="7951"/>
        <v>0</v>
      </c>
      <c r="AB2938" s="32">
        <f t="shared" si="7952"/>
        <v>0</v>
      </c>
      <c r="AC2938" s="33">
        <f t="shared" si="7953"/>
        <v>0</v>
      </c>
      <c r="AD2938" s="33">
        <f t="shared" si="7954"/>
        <v>0</v>
      </c>
      <c r="AE2938" s="34" t="e">
        <f t="shared" si="7912"/>
        <v>#DIV/0!</v>
      </c>
      <c r="AF2938" s="32">
        <f t="shared" si="7955"/>
        <v>0</v>
      </c>
      <c r="AG2938" s="32">
        <f t="shared" si="7956"/>
        <v>0</v>
      </c>
      <c r="AH2938" s="32">
        <f t="shared" si="7957"/>
        <v>0</v>
      </c>
      <c r="AI2938" s="32">
        <f t="shared" si="7958"/>
        <v>0</v>
      </c>
      <c r="AJ2938" s="32">
        <f t="shared" si="7959"/>
        <v>0</v>
      </c>
      <c r="AK2938" s="32">
        <f t="shared" si="7960"/>
        <v>0</v>
      </c>
      <c r="AL2938" s="32">
        <f t="shared" si="7913"/>
        <v>0</v>
      </c>
      <c r="AM2938" s="32">
        <f t="shared" si="7914"/>
        <v>3620.297</v>
      </c>
      <c r="AN2938" s="12" t="s">
        <v>35</v>
      </c>
    </row>
    <row r="2939" spans="2:40" ht="31.2" hidden="1" customHeight="1" x14ac:dyDescent="0.3">
      <c r="B2939" s="30" t="s">
        <v>852</v>
      </c>
      <c r="C2939" s="30" t="s">
        <v>38</v>
      </c>
      <c r="D2939" s="30" t="s">
        <v>40</v>
      </c>
      <c r="E2939" s="15" t="str">
        <f t="shared" si="7922"/>
        <v>0113</v>
      </c>
      <c r="F2939" s="30" t="s">
        <v>681</v>
      </c>
      <c r="G2939" s="30" t="s">
        <v>52</v>
      </c>
      <c r="H2939" s="31" t="s">
        <v>53</v>
      </c>
      <c r="I2939" s="32">
        <v>3000</v>
      </c>
      <c r="J2939" s="32">
        <v>3000</v>
      </c>
      <c r="K2939" s="32">
        <v>3000</v>
      </c>
      <c r="L2939" s="32">
        <v>1000</v>
      </c>
      <c r="M2939" s="32">
        <v>1000</v>
      </c>
      <c r="N2939" s="32">
        <v>1000</v>
      </c>
      <c r="O2939" s="32">
        <v>0</v>
      </c>
      <c r="P2939" s="32">
        <v>0</v>
      </c>
      <c r="Q2939" s="32">
        <v>-379.70299999999997</v>
      </c>
      <c r="R2939" s="32">
        <v>0</v>
      </c>
      <c r="S2939" s="32">
        <v>0</v>
      </c>
      <c r="T2939" s="32">
        <v>0</v>
      </c>
      <c r="U2939" s="32">
        <v>0</v>
      </c>
      <c r="V2939" s="32">
        <f t="shared" si="7923"/>
        <v>3620.297</v>
      </c>
      <c r="W2939" s="32"/>
      <c r="X2939" s="32"/>
      <c r="Y2939" s="32"/>
      <c r="Z2939" s="32"/>
      <c r="AA2939" s="32"/>
      <c r="AB2939" s="32">
        <v>0</v>
      </c>
      <c r="AC2939" s="33">
        <v>0</v>
      </c>
      <c r="AD2939" s="33">
        <v>0</v>
      </c>
      <c r="AE2939" s="34" t="e">
        <f t="shared" si="7912"/>
        <v>#DIV/0!</v>
      </c>
      <c r="AF2939" s="32">
        <v>0</v>
      </c>
      <c r="AG2939" s="32">
        <v>0</v>
      </c>
      <c r="AH2939" s="32">
        <v>0</v>
      </c>
      <c r="AI2939" s="32">
        <v>0</v>
      </c>
      <c r="AJ2939" s="32">
        <v>0</v>
      </c>
      <c r="AK2939" s="32">
        <v>0</v>
      </c>
      <c r="AL2939" s="32">
        <f t="shared" si="7913"/>
        <v>0</v>
      </c>
      <c r="AM2939" s="32">
        <f t="shared" si="7914"/>
        <v>3620.297</v>
      </c>
      <c r="AN2939" s="12" t="s">
        <v>35</v>
      </c>
    </row>
    <row r="2940" spans="2:40" ht="31.2" x14ac:dyDescent="0.3">
      <c r="B2940" s="30" t="s">
        <v>852</v>
      </c>
      <c r="C2940" s="30" t="s">
        <v>38</v>
      </c>
      <c r="D2940" s="30" t="s">
        <v>40</v>
      </c>
      <c r="E2940" s="15" t="str">
        <f t="shared" si="7922"/>
        <v>0113</v>
      </c>
      <c r="F2940" s="30" t="s">
        <v>683</v>
      </c>
      <c r="G2940" s="30"/>
      <c r="H2940" s="31" t="s">
        <v>684</v>
      </c>
      <c r="I2940" s="32">
        <f t="shared" si="7935"/>
        <v>1050.5999999999999</v>
      </c>
      <c r="J2940" s="32">
        <f t="shared" si="7936"/>
        <v>1050.5999999999999</v>
      </c>
      <c r="K2940" s="32">
        <f t="shared" si="7937"/>
        <v>1050.5999999999999</v>
      </c>
      <c r="L2940" s="32">
        <f t="shared" si="7938"/>
        <v>0</v>
      </c>
      <c r="M2940" s="32">
        <f t="shared" si="7939"/>
        <v>0</v>
      </c>
      <c r="N2940" s="32">
        <f t="shared" si="7940"/>
        <v>0</v>
      </c>
      <c r="O2940" s="32">
        <f t="shared" si="7941"/>
        <v>0</v>
      </c>
      <c r="P2940" s="32">
        <f t="shared" si="7942"/>
        <v>0</v>
      </c>
      <c r="Q2940" s="32">
        <f t="shared" si="7943"/>
        <v>0</v>
      </c>
      <c r="R2940" s="32">
        <f t="shared" si="7944"/>
        <v>0</v>
      </c>
      <c r="S2940" s="32">
        <f t="shared" si="7945"/>
        <v>0</v>
      </c>
      <c r="T2940" s="32">
        <f t="shared" si="7946"/>
        <v>0</v>
      </c>
      <c r="U2940" s="32">
        <v>0</v>
      </c>
      <c r="V2940" s="32">
        <f t="shared" si="7923"/>
        <v>1050.5999999999999</v>
      </c>
      <c r="W2940" s="32">
        <f t="shared" si="7947"/>
        <v>0</v>
      </c>
      <c r="X2940" s="32">
        <f t="shared" si="7948"/>
        <v>0</v>
      </c>
      <c r="Y2940" s="32">
        <f t="shared" si="7949"/>
        <v>0</v>
      </c>
      <c r="Z2940" s="32">
        <f t="shared" si="7950"/>
        <v>0</v>
      </c>
      <c r="AA2940" s="32">
        <f t="shared" si="7951"/>
        <v>0</v>
      </c>
      <c r="AB2940" s="32">
        <f t="shared" si="7952"/>
        <v>1050.5999999999999</v>
      </c>
      <c r="AC2940" s="33">
        <f t="shared" si="7953"/>
        <v>1050.5999999999999</v>
      </c>
      <c r="AD2940" s="33">
        <f t="shared" si="7954"/>
        <v>1050.5999999999999</v>
      </c>
      <c r="AE2940" s="34">
        <f t="shared" si="7912"/>
        <v>100</v>
      </c>
      <c r="AF2940" s="32">
        <f t="shared" si="7955"/>
        <v>1050.5999999999999</v>
      </c>
      <c r="AG2940" s="32">
        <f t="shared" si="7956"/>
        <v>0</v>
      </c>
      <c r="AH2940" s="32">
        <f t="shared" si="7957"/>
        <v>0</v>
      </c>
      <c r="AI2940" s="32">
        <f t="shared" si="7958"/>
        <v>0</v>
      </c>
      <c r="AJ2940" s="32">
        <f t="shared" si="7959"/>
        <v>0</v>
      </c>
      <c r="AK2940" s="32">
        <f t="shared" si="7960"/>
        <v>0</v>
      </c>
      <c r="AL2940" s="32">
        <f t="shared" si="7913"/>
        <v>1050.5999999999999</v>
      </c>
      <c r="AM2940" s="32">
        <f t="shared" si="7914"/>
        <v>0</v>
      </c>
    </row>
    <row r="2941" spans="2:40" ht="31.2" x14ac:dyDescent="0.3">
      <c r="B2941" s="30" t="s">
        <v>852</v>
      </c>
      <c r="C2941" s="30" t="s">
        <v>38</v>
      </c>
      <c r="D2941" s="30" t="s">
        <v>40</v>
      </c>
      <c r="E2941" s="15" t="str">
        <f t="shared" si="7922"/>
        <v>0113</v>
      </c>
      <c r="F2941" s="30" t="s">
        <v>683</v>
      </c>
      <c r="G2941" s="30" t="s">
        <v>174</v>
      </c>
      <c r="H2941" s="31" t="s">
        <v>175</v>
      </c>
      <c r="I2941" s="32">
        <f t="shared" si="7935"/>
        <v>1050.5999999999999</v>
      </c>
      <c r="J2941" s="32">
        <f t="shared" si="7936"/>
        <v>1050.5999999999999</v>
      </c>
      <c r="K2941" s="32">
        <f t="shared" si="7937"/>
        <v>1050.5999999999999</v>
      </c>
      <c r="L2941" s="32">
        <f t="shared" si="7938"/>
        <v>0</v>
      </c>
      <c r="M2941" s="32">
        <f t="shared" si="7939"/>
        <v>0</v>
      </c>
      <c r="N2941" s="32">
        <f t="shared" si="7940"/>
        <v>0</v>
      </c>
      <c r="O2941" s="32">
        <f t="shared" si="7941"/>
        <v>0</v>
      </c>
      <c r="P2941" s="32">
        <f t="shared" si="7942"/>
        <v>0</v>
      </c>
      <c r="Q2941" s="32">
        <f t="shared" si="7943"/>
        <v>0</v>
      </c>
      <c r="R2941" s="32">
        <f t="shared" si="7944"/>
        <v>0</v>
      </c>
      <c r="S2941" s="32">
        <f t="shared" si="7945"/>
        <v>0</v>
      </c>
      <c r="T2941" s="32">
        <f t="shared" si="7946"/>
        <v>0</v>
      </c>
      <c r="U2941" s="32">
        <v>0</v>
      </c>
      <c r="V2941" s="32">
        <f t="shared" si="7923"/>
        <v>1050.5999999999999</v>
      </c>
      <c r="W2941" s="32">
        <f t="shared" si="7947"/>
        <v>0</v>
      </c>
      <c r="X2941" s="32">
        <f t="shared" si="7948"/>
        <v>0</v>
      </c>
      <c r="Y2941" s="32">
        <f t="shared" si="7949"/>
        <v>0</v>
      </c>
      <c r="Z2941" s="32">
        <f t="shared" si="7950"/>
        <v>0</v>
      </c>
      <c r="AA2941" s="32">
        <f t="shared" si="7951"/>
        <v>0</v>
      </c>
      <c r="AB2941" s="32">
        <f t="shared" si="7952"/>
        <v>1050.5999999999999</v>
      </c>
      <c r="AC2941" s="33">
        <f t="shared" si="7953"/>
        <v>1050.5999999999999</v>
      </c>
      <c r="AD2941" s="33">
        <f t="shared" si="7954"/>
        <v>1050.5999999999999</v>
      </c>
      <c r="AE2941" s="34">
        <f t="shared" si="7912"/>
        <v>100</v>
      </c>
      <c r="AF2941" s="32">
        <f t="shared" si="7955"/>
        <v>1050.5999999999999</v>
      </c>
      <c r="AG2941" s="32">
        <f t="shared" si="7956"/>
        <v>0</v>
      </c>
      <c r="AH2941" s="32">
        <f t="shared" si="7957"/>
        <v>0</v>
      </c>
      <c r="AI2941" s="32">
        <f t="shared" si="7958"/>
        <v>0</v>
      </c>
      <c r="AJ2941" s="32">
        <f t="shared" si="7959"/>
        <v>0</v>
      </c>
      <c r="AK2941" s="32">
        <f t="shared" si="7960"/>
        <v>0</v>
      </c>
      <c r="AL2941" s="32">
        <f t="shared" si="7913"/>
        <v>1050.5999999999999</v>
      </c>
      <c r="AM2941" s="32">
        <f t="shared" si="7914"/>
        <v>0</v>
      </c>
    </row>
    <row r="2942" spans="2:40" ht="62.4" x14ac:dyDescent="0.3">
      <c r="B2942" s="30" t="s">
        <v>852</v>
      </c>
      <c r="C2942" s="30" t="s">
        <v>38</v>
      </c>
      <c r="D2942" s="30" t="s">
        <v>40</v>
      </c>
      <c r="E2942" s="15" t="str">
        <f t="shared" si="7922"/>
        <v>0113</v>
      </c>
      <c r="F2942" s="30" t="s">
        <v>683</v>
      </c>
      <c r="G2942" s="30" t="s">
        <v>370</v>
      </c>
      <c r="H2942" s="31" t="s">
        <v>371</v>
      </c>
      <c r="I2942" s="32">
        <v>1050.5999999999999</v>
      </c>
      <c r="J2942" s="32">
        <v>1050.5999999999999</v>
      </c>
      <c r="K2942" s="32">
        <v>1050.5999999999999</v>
      </c>
      <c r="L2942" s="32"/>
      <c r="M2942" s="32"/>
      <c r="N2942" s="32"/>
      <c r="O2942" s="32">
        <v>0</v>
      </c>
      <c r="P2942" s="32">
        <v>0</v>
      </c>
      <c r="Q2942" s="32">
        <v>0</v>
      </c>
      <c r="R2942" s="32">
        <v>0</v>
      </c>
      <c r="S2942" s="32">
        <v>0</v>
      </c>
      <c r="T2942" s="32">
        <v>0</v>
      </c>
      <c r="U2942" s="32">
        <v>0</v>
      </c>
      <c r="V2942" s="32">
        <f t="shared" si="7923"/>
        <v>1050.5999999999999</v>
      </c>
      <c r="W2942" s="32"/>
      <c r="X2942" s="32"/>
      <c r="Y2942" s="32"/>
      <c r="Z2942" s="32"/>
      <c r="AA2942" s="32"/>
      <c r="AB2942" s="32">
        <v>1050.5999999999999</v>
      </c>
      <c r="AC2942" s="33">
        <v>1050.5999999999999</v>
      </c>
      <c r="AD2942" s="33">
        <v>1050.5999999999999</v>
      </c>
      <c r="AE2942" s="34">
        <f t="shared" si="7912"/>
        <v>100</v>
      </c>
      <c r="AF2942" s="32">
        <v>1050.5999999999999</v>
      </c>
      <c r="AG2942" s="32">
        <v>0</v>
      </c>
      <c r="AH2942" s="32">
        <v>0</v>
      </c>
      <c r="AI2942" s="32">
        <v>0</v>
      </c>
      <c r="AJ2942" s="32">
        <v>0</v>
      </c>
      <c r="AK2942" s="32">
        <v>0</v>
      </c>
      <c r="AL2942" s="32">
        <f t="shared" si="7913"/>
        <v>1050.5999999999999</v>
      </c>
      <c r="AM2942" s="32">
        <f t="shared" si="7914"/>
        <v>0</v>
      </c>
      <c r="AN2942" s="12"/>
    </row>
    <row r="2943" spans="2:40" ht="62.4" x14ac:dyDescent="0.3">
      <c r="B2943" s="30" t="s">
        <v>852</v>
      </c>
      <c r="C2943" s="30" t="s">
        <v>38</v>
      </c>
      <c r="D2943" s="30" t="s">
        <v>40</v>
      </c>
      <c r="E2943" s="15" t="str">
        <f t="shared" si="7922"/>
        <v>0113</v>
      </c>
      <c r="F2943" s="30" t="s">
        <v>685</v>
      </c>
      <c r="G2943" s="30"/>
      <c r="H2943" s="31" t="s">
        <v>686</v>
      </c>
      <c r="I2943" s="32">
        <f t="shared" si="7935"/>
        <v>347.5</v>
      </c>
      <c r="J2943" s="32">
        <f t="shared" si="7936"/>
        <v>347.5</v>
      </c>
      <c r="K2943" s="32">
        <f t="shared" si="7937"/>
        <v>347.5</v>
      </c>
      <c r="L2943" s="32">
        <f t="shared" si="7938"/>
        <v>207.5</v>
      </c>
      <c r="M2943" s="32">
        <f t="shared" si="7939"/>
        <v>207.5</v>
      </c>
      <c r="N2943" s="32">
        <f t="shared" si="7940"/>
        <v>207.5</v>
      </c>
      <c r="O2943" s="32">
        <f t="shared" si="7941"/>
        <v>0</v>
      </c>
      <c r="P2943" s="32">
        <f t="shared" si="7942"/>
        <v>0</v>
      </c>
      <c r="Q2943" s="32">
        <f t="shared" si="7943"/>
        <v>0</v>
      </c>
      <c r="R2943" s="32">
        <f t="shared" si="7944"/>
        <v>0</v>
      </c>
      <c r="S2943" s="32">
        <f t="shared" si="7945"/>
        <v>0</v>
      </c>
      <c r="T2943" s="32">
        <f t="shared" si="7946"/>
        <v>0</v>
      </c>
      <c r="U2943" s="32">
        <v>0</v>
      </c>
      <c r="V2943" s="32">
        <f t="shared" si="7923"/>
        <v>555</v>
      </c>
      <c r="W2943" s="32">
        <f t="shared" si="7947"/>
        <v>0</v>
      </c>
      <c r="X2943" s="32">
        <f t="shared" si="7948"/>
        <v>0</v>
      </c>
      <c r="Y2943" s="32">
        <f t="shared" si="7949"/>
        <v>0</v>
      </c>
      <c r="Z2943" s="32">
        <f t="shared" si="7950"/>
        <v>0</v>
      </c>
      <c r="AA2943" s="32">
        <f t="shared" si="7951"/>
        <v>0</v>
      </c>
      <c r="AB2943" s="32">
        <f t="shared" si="7952"/>
        <v>555</v>
      </c>
      <c r="AC2943" s="33">
        <f t="shared" si="7953"/>
        <v>555</v>
      </c>
      <c r="AD2943" s="33">
        <f t="shared" si="7954"/>
        <v>555</v>
      </c>
      <c r="AE2943" s="34">
        <f t="shared" si="7912"/>
        <v>100</v>
      </c>
      <c r="AF2943" s="32">
        <f t="shared" si="7955"/>
        <v>555</v>
      </c>
      <c r="AG2943" s="32">
        <f t="shared" si="7956"/>
        <v>0</v>
      </c>
      <c r="AH2943" s="32">
        <f t="shared" si="7957"/>
        <v>0</v>
      </c>
      <c r="AI2943" s="32">
        <f t="shared" si="7958"/>
        <v>0</v>
      </c>
      <c r="AJ2943" s="32">
        <f t="shared" si="7959"/>
        <v>0</v>
      </c>
      <c r="AK2943" s="32">
        <f t="shared" si="7960"/>
        <v>0</v>
      </c>
      <c r="AL2943" s="32">
        <f t="shared" si="7913"/>
        <v>555</v>
      </c>
      <c r="AM2943" s="32">
        <f t="shared" si="7914"/>
        <v>0</v>
      </c>
    </row>
    <row r="2944" spans="2:40" ht="31.2" x14ac:dyDescent="0.3">
      <c r="B2944" s="30" t="s">
        <v>852</v>
      </c>
      <c r="C2944" s="30" t="s">
        <v>38</v>
      </c>
      <c r="D2944" s="30" t="s">
        <v>40</v>
      </c>
      <c r="E2944" s="15" t="str">
        <f t="shared" si="7922"/>
        <v>0113</v>
      </c>
      <c r="F2944" s="30" t="s">
        <v>685</v>
      </c>
      <c r="G2944" s="30" t="s">
        <v>174</v>
      </c>
      <c r="H2944" s="31" t="s">
        <v>175</v>
      </c>
      <c r="I2944" s="32">
        <f t="shared" si="7935"/>
        <v>347.5</v>
      </c>
      <c r="J2944" s="32">
        <f t="shared" si="7936"/>
        <v>347.5</v>
      </c>
      <c r="K2944" s="32">
        <f t="shared" si="7937"/>
        <v>347.5</v>
      </c>
      <c r="L2944" s="32">
        <f t="shared" si="7938"/>
        <v>207.5</v>
      </c>
      <c r="M2944" s="32">
        <f t="shared" si="7939"/>
        <v>207.5</v>
      </c>
      <c r="N2944" s="32">
        <f t="shared" si="7940"/>
        <v>207.5</v>
      </c>
      <c r="O2944" s="32">
        <f t="shared" si="7941"/>
        <v>0</v>
      </c>
      <c r="P2944" s="32">
        <f t="shared" si="7942"/>
        <v>0</v>
      </c>
      <c r="Q2944" s="32">
        <f t="shared" si="7943"/>
        <v>0</v>
      </c>
      <c r="R2944" s="32">
        <f t="shared" si="7944"/>
        <v>0</v>
      </c>
      <c r="S2944" s="32">
        <f t="shared" si="7945"/>
        <v>0</v>
      </c>
      <c r="T2944" s="32">
        <f t="shared" si="7946"/>
        <v>0</v>
      </c>
      <c r="U2944" s="32">
        <v>0</v>
      </c>
      <c r="V2944" s="32">
        <f t="shared" si="7923"/>
        <v>555</v>
      </c>
      <c r="W2944" s="32">
        <f t="shared" si="7947"/>
        <v>0</v>
      </c>
      <c r="X2944" s="32">
        <f t="shared" si="7948"/>
        <v>0</v>
      </c>
      <c r="Y2944" s="32">
        <f t="shared" si="7949"/>
        <v>0</v>
      </c>
      <c r="Z2944" s="32">
        <f t="shared" si="7950"/>
        <v>0</v>
      </c>
      <c r="AA2944" s="32">
        <f t="shared" si="7951"/>
        <v>0</v>
      </c>
      <c r="AB2944" s="32">
        <f t="shared" si="7952"/>
        <v>555</v>
      </c>
      <c r="AC2944" s="33">
        <f t="shared" si="7953"/>
        <v>555</v>
      </c>
      <c r="AD2944" s="33">
        <f t="shared" si="7954"/>
        <v>555</v>
      </c>
      <c r="AE2944" s="34">
        <f t="shared" si="7912"/>
        <v>100</v>
      </c>
      <c r="AF2944" s="32">
        <f t="shared" si="7955"/>
        <v>555</v>
      </c>
      <c r="AG2944" s="32">
        <f t="shared" si="7956"/>
        <v>0</v>
      </c>
      <c r="AH2944" s="32">
        <f t="shared" si="7957"/>
        <v>0</v>
      </c>
      <c r="AI2944" s="32">
        <f t="shared" si="7958"/>
        <v>0</v>
      </c>
      <c r="AJ2944" s="32">
        <f t="shared" si="7959"/>
        <v>0</v>
      </c>
      <c r="AK2944" s="32">
        <f t="shared" si="7960"/>
        <v>0</v>
      </c>
      <c r="AL2944" s="32">
        <f t="shared" si="7913"/>
        <v>555</v>
      </c>
      <c r="AM2944" s="32">
        <f t="shared" si="7914"/>
        <v>0</v>
      </c>
    </row>
    <row r="2945" spans="2:40" ht="62.4" x14ac:dyDescent="0.3">
      <c r="B2945" s="30" t="s">
        <v>852</v>
      </c>
      <c r="C2945" s="30" t="s">
        <v>38</v>
      </c>
      <c r="D2945" s="30" t="s">
        <v>40</v>
      </c>
      <c r="E2945" s="15" t="str">
        <f t="shared" si="7922"/>
        <v>0113</v>
      </c>
      <c r="F2945" s="30" t="s">
        <v>685</v>
      </c>
      <c r="G2945" s="30" t="s">
        <v>370</v>
      </c>
      <c r="H2945" s="31" t="s">
        <v>371</v>
      </c>
      <c r="I2945" s="32">
        <v>347.5</v>
      </c>
      <c r="J2945" s="32">
        <v>347.5</v>
      </c>
      <c r="K2945" s="32">
        <v>347.5</v>
      </c>
      <c r="L2945" s="32">
        <v>207.5</v>
      </c>
      <c r="M2945" s="32">
        <v>207.5</v>
      </c>
      <c r="N2945" s="32">
        <v>207.5</v>
      </c>
      <c r="O2945" s="32">
        <v>0</v>
      </c>
      <c r="P2945" s="32">
        <v>0</v>
      </c>
      <c r="Q2945" s="32">
        <v>0</v>
      </c>
      <c r="R2945" s="32">
        <v>0</v>
      </c>
      <c r="S2945" s="32">
        <v>0</v>
      </c>
      <c r="T2945" s="32">
        <v>0</v>
      </c>
      <c r="U2945" s="32">
        <v>0</v>
      </c>
      <c r="V2945" s="32">
        <f t="shared" si="7923"/>
        <v>555</v>
      </c>
      <c r="W2945" s="32"/>
      <c r="X2945" s="32"/>
      <c r="Y2945" s="32"/>
      <c r="Z2945" s="32"/>
      <c r="AA2945" s="32"/>
      <c r="AB2945" s="32">
        <v>555</v>
      </c>
      <c r="AC2945" s="33">
        <v>555</v>
      </c>
      <c r="AD2945" s="33">
        <v>555</v>
      </c>
      <c r="AE2945" s="34">
        <f t="shared" si="7912"/>
        <v>100</v>
      </c>
      <c r="AF2945" s="32">
        <v>555</v>
      </c>
      <c r="AG2945" s="32">
        <v>0</v>
      </c>
      <c r="AH2945" s="32">
        <v>0</v>
      </c>
      <c r="AI2945" s="32">
        <v>0</v>
      </c>
      <c r="AJ2945" s="32">
        <v>0</v>
      </c>
      <c r="AK2945" s="32">
        <v>0</v>
      </c>
      <c r="AL2945" s="32">
        <f t="shared" si="7913"/>
        <v>555</v>
      </c>
      <c r="AM2945" s="32">
        <f t="shared" si="7914"/>
        <v>0</v>
      </c>
      <c r="AN2945" s="12"/>
    </row>
    <row r="2946" spans="2:40" ht="62.4" x14ac:dyDescent="0.3">
      <c r="B2946" s="30" t="s">
        <v>852</v>
      </c>
      <c r="C2946" s="30" t="s">
        <v>38</v>
      </c>
      <c r="D2946" s="30" t="s">
        <v>40</v>
      </c>
      <c r="E2946" s="15" t="str">
        <f t="shared" si="7922"/>
        <v>0113</v>
      </c>
      <c r="F2946" s="30" t="s">
        <v>687</v>
      </c>
      <c r="G2946" s="30"/>
      <c r="H2946" s="31" t="s">
        <v>688</v>
      </c>
      <c r="I2946" s="32">
        <f t="shared" si="7935"/>
        <v>3902</v>
      </c>
      <c r="J2946" s="32">
        <f t="shared" si="7936"/>
        <v>3902</v>
      </c>
      <c r="K2946" s="32">
        <f t="shared" si="7937"/>
        <v>3902</v>
      </c>
      <c r="L2946" s="32">
        <f t="shared" si="7938"/>
        <v>1322.7</v>
      </c>
      <c r="M2946" s="32">
        <f t="shared" si="7939"/>
        <v>1322.7</v>
      </c>
      <c r="N2946" s="32">
        <f t="shared" si="7940"/>
        <v>1322.7</v>
      </c>
      <c r="O2946" s="32">
        <f t="shared" si="7941"/>
        <v>0</v>
      </c>
      <c r="P2946" s="32">
        <f t="shared" si="7942"/>
        <v>0</v>
      </c>
      <c r="Q2946" s="32">
        <f t="shared" si="7943"/>
        <v>0</v>
      </c>
      <c r="R2946" s="32">
        <f t="shared" si="7944"/>
        <v>0</v>
      </c>
      <c r="S2946" s="32">
        <f t="shared" si="7945"/>
        <v>0</v>
      </c>
      <c r="T2946" s="32">
        <f t="shared" si="7946"/>
        <v>0</v>
      </c>
      <c r="U2946" s="32">
        <v>0</v>
      </c>
      <c r="V2946" s="32">
        <f t="shared" si="7923"/>
        <v>5224.7</v>
      </c>
      <c r="W2946" s="32">
        <f t="shared" si="7947"/>
        <v>0</v>
      </c>
      <c r="X2946" s="32">
        <f t="shared" si="7948"/>
        <v>0</v>
      </c>
      <c r="Y2946" s="32">
        <f t="shared" si="7949"/>
        <v>0</v>
      </c>
      <c r="Z2946" s="32">
        <f t="shared" si="7950"/>
        <v>0</v>
      </c>
      <c r="AA2946" s="32">
        <f t="shared" si="7951"/>
        <v>0</v>
      </c>
      <c r="AB2946" s="32">
        <f t="shared" si="7952"/>
        <v>4947.3122100000001</v>
      </c>
      <c r="AC2946" s="33">
        <f t="shared" si="7953"/>
        <v>4947.3190000000004</v>
      </c>
      <c r="AD2946" s="33">
        <f t="shared" si="7954"/>
        <v>4947.3122100000001</v>
      </c>
      <c r="AE2946" s="34">
        <f t="shared" si="7912"/>
        <v>99.99986275394815</v>
      </c>
      <c r="AF2946" s="32">
        <f t="shared" si="7955"/>
        <v>4947.3190000000004</v>
      </c>
      <c r="AG2946" s="32">
        <f t="shared" si="7956"/>
        <v>0</v>
      </c>
      <c r="AH2946" s="32">
        <f t="shared" si="7957"/>
        <v>0</v>
      </c>
      <c r="AI2946" s="32">
        <f t="shared" si="7958"/>
        <v>0</v>
      </c>
      <c r="AJ2946" s="32">
        <f t="shared" si="7959"/>
        <v>0</v>
      </c>
      <c r="AK2946" s="32">
        <f t="shared" si="7960"/>
        <v>0</v>
      </c>
      <c r="AL2946" s="32">
        <f t="shared" si="7913"/>
        <v>4947.3190000000004</v>
      </c>
      <c r="AM2946" s="32">
        <f t="shared" si="7914"/>
        <v>277.3809999999994</v>
      </c>
    </row>
    <row r="2947" spans="2:40" ht="31.2" x14ac:dyDescent="0.3">
      <c r="B2947" s="30" t="s">
        <v>852</v>
      </c>
      <c r="C2947" s="30" t="s">
        <v>38</v>
      </c>
      <c r="D2947" s="30" t="s">
        <v>40</v>
      </c>
      <c r="E2947" s="15" t="str">
        <f t="shared" si="7922"/>
        <v>0113</v>
      </c>
      <c r="F2947" s="30" t="s">
        <v>689</v>
      </c>
      <c r="G2947" s="30"/>
      <c r="H2947" s="31" t="s">
        <v>690</v>
      </c>
      <c r="I2947" s="32">
        <f t="shared" si="7935"/>
        <v>3902</v>
      </c>
      <c r="J2947" s="32">
        <f t="shared" si="7936"/>
        <v>3902</v>
      </c>
      <c r="K2947" s="32">
        <f t="shared" si="7937"/>
        <v>3902</v>
      </c>
      <c r="L2947" s="32">
        <f t="shared" si="7938"/>
        <v>1322.7</v>
      </c>
      <c r="M2947" s="32">
        <f t="shared" si="7939"/>
        <v>1322.7</v>
      </c>
      <c r="N2947" s="32">
        <f t="shared" si="7940"/>
        <v>1322.7</v>
      </c>
      <c r="O2947" s="32">
        <f t="shared" si="7941"/>
        <v>0</v>
      </c>
      <c r="P2947" s="32">
        <f t="shared" si="7942"/>
        <v>0</v>
      </c>
      <c r="Q2947" s="32">
        <f t="shared" si="7943"/>
        <v>0</v>
      </c>
      <c r="R2947" s="32">
        <f t="shared" si="7944"/>
        <v>0</v>
      </c>
      <c r="S2947" s="32">
        <f t="shared" si="7945"/>
        <v>0</v>
      </c>
      <c r="T2947" s="32">
        <f t="shared" si="7946"/>
        <v>0</v>
      </c>
      <c r="U2947" s="32">
        <v>0</v>
      </c>
      <c r="V2947" s="32">
        <f t="shared" si="7923"/>
        <v>5224.7</v>
      </c>
      <c r="W2947" s="32">
        <f t="shared" si="7947"/>
        <v>0</v>
      </c>
      <c r="X2947" s="32">
        <f t="shared" si="7948"/>
        <v>0</v>
      </c>
      <c r="Y2947" s="32">
        <f t="shared" si="7949"/>
        <v>0</v>
      </c>
      <c r="Z2947" s="32">
        <f t="shared" si="7950"/>
        <v>0</v>
      </c>
      <c r="AA2947" s="32">
        <f t="shared" si="7951"/>
        <v>0</v>
      </c>
      <c r="AB2947" s="32">
        <f t="shared" si="7952"/>
        <v>4947.3122100000001</v>
      </c>
      <c r="AC2947" s="33">
        <f t="shared" si="7953"/>
        <v>4947.3190000000004</v>
      </c>
      <c r="AD2947" s="33">
        <f t="shared" si="7954"/>
        <v>4947.3122100000001</v>
      </c>
      <c r="AE2947" s="34">
        <f t="shared" si="7912"/>
        <v>99.99986275394815</v>
      </c>
      <c r="AF2947" s="32">
        <f t="shared" si="7955"/>
        <v>4947.3190000000004</v>
      </c>
      <c r="AG2947" s="32">
        <f t="shared" si="7956"/>
        <v>0</v>
      </c>
      <c r="AH2947" s="32">
        <f t="shared" si="7957"/>
        <v>0</v>
      </c>
      <c r="AI2947" s="32">
        <f t="shared" si="7958"/>
        <v>0</v>
      </c>
      <c r="AJ2947" s="32">
        <f t="shared" si="7959"/>
        <v>0</v>
      </c>
      <c r="AK2947" s="32">
        <f t="shared" si="7960"/>
        <v>0</v>
      </c>
      <c r="AL2947" s="32">
        <f t="shared" si="7913"/>
        <v>4947.3190000000004</v>
      </c>
      <c r="AM2947" s="32">
        <f t="shared" si="7914"/>
        <v>277.3809999999994</v>
      </c>
    </row>
    <row r="2948" spans="2:40" ht="31.2" x14ac:dyDescent="0.3">
      <c r="B2948" s="30" t="s">
        <v>852</v>
      </c>
      <c r="C2948" s="30" t="s">
        <v>38</v>
      </c>
      <c r="D2948" s="30" t="s">
        <v>40</v>
      </c>
      <c r="E2948" s="15" t="str">
        <f t="shared" si="7922"/>
        <v>0113</v>
      </c>
      <c r="F2948" s="30" t="s">
        <v>689</v>
      </c>
      <c r="G2948" s="30" t="s">
        <v>174</v>
      </c>
      <c r="H2948" s="31" t="s">
        <v>175</v>
      </c>
      <c r="I2948" s="32">
        <f t="shared" si="7935"/>
        <v>3902</v>
      </c>
      <c r="J2948" s="32">
        <f t="shared" si="7936"/>
        <v>3902</v>
      </c>
      <c r="K2948" s="32">
        <f t="shared" si="7937"/>
        <v>3902</v>
      </c>
      <c r="L2948" s="32">
        <f t="shared" si="7938"/>
        <v>1322.7</v>
      </c>
      <c r="M2948" s="32">
        <f t="shared" si="7939"/>
        <v>1322.7</v>
      </c>
      <c r="N2948" s="32">
        <f t="shared" si="7940"/>
        <v>1322.7</v>
      </c>
      <c r="O2948" s="32">
        <f t="shared" si="7941"/>
        <v>0</v>
      </c>
      <c r="P2948" s="32">
        <f t="shared" si="7942"/>
        <v>0</v>
      </c>
      <c r="Q2948" s="32">
        <f t="shared" si="7943"/>
        <v>0</v>
      </c>
      <c r="R2948" s="32">
        <f t="shared" si="7944"/>
        <v>0</v>
      </c>
      <c r="S2948" s="32">
        <f t="shared" si="7945"/>
        <v>0</v>
      </c>
      <c r="T2948" s="32">
        <f t="shared" si="7946"/>
        <v>0</v>
      </c>
      <c r="U2948" s="32">
        <v>0</v>
      </c>
      <c r="V2948" s="32">
        <f t="shared" si="7923"/>
        <v>5224.7</v>
      </c>
      <c r="W2948" s="32">
        <f t="shared" si="7947"/>
        <v>0</v>
      </c>
      <c r="X2948" s="32">
        <f t="shared" si="7948"/>
        <v>0</v>
      </c>
      <c r="Y2948" s="32">
        <f t="shared" si="7949"/>
        <v>0</v>
      </c>
      <c r="Z2948" s="32">
        <f t="shared" si="7950"/>
        <v>0</v>
      </c>
      <c r="AA2948" s="32">
        <f t="shared" si="7951"/>
        <v>0</v>
      </c>
      <c r="AB2948" s="32">
        <f t="shared" si="7952"/>
        <v>4947.3122100000001</v>
      </c>
      <c r="AC2948" s="33">
        <f t="shared" si="7953"/>
        <v>4947.3190000000004</v>
      </c>
      <c r="AD2948" s="33">
        <f t="shared" si="7954"/>
        <v>4947.3122100000001</v>
      </c>
      <c r="AE2948" s="34">
        <f t="shared" si="7912"/>
        <v>99.99986275394815</v>
      </c>
      <c r="AF2948" s="32">
        <f t="shared" si="7955"/>
        <v>4947.3190000000004</v>
      </c>
      <c r="AG2948" s="32">
        <f t="shared" si="7956"/>
        <v>0</v>
      </c>
      <c r="AH2948" s="32">
        <f t="shared" si="7957"/>
        <v>0</v>
      </c>
      <c r="AI2948" s="32">
        <f t="shared" si="7958"/>
        <v>0</v>
      </c>
      <c r="AJ2948" s="32">
        <f t="shared" si="7959"/>
        <v>0</v>
      </c>
      <c r="AK2948" s="32">
        <f t="shared" si="7960"/>
        <v>0</v>
      </c>
      <c r="AL2948" s="32">
        <f t="shared" si="7913"/>
        <v>4947.3190000000004</v>
      </c>
      <c r="AM2948" s="32">
        <f t="shared" si="7914"/>
        <v>277.3809999999994</v>
      </c>
    </row>
    <row r="2949" spans="2:40" ht="62.4" x14ac:dyDescent="0.3">
      <c r="B2949" s="30" t="s">
        <v>852</v>
      </c>
      <c r="C2949" s="30" t="s">
        <v>38</v>
      </c>
      <c r="D2949" s="30" t="s">
        <v>40</v>
      </c>
      <c r="E2949" s="15" t="str">
        <f t="shared" si="7922"/>
        <v>0113</v>
      </c>
      <c r="F2949" s="30" t="s">
        <v>689</v>
      </c>
      <c r="G2949" s="30" t="s">
        <v>370</v>
      </c>
      <c r="H2949" s="31" t="s">
        <v>371</v>
      </c>
      <c r="I2949" s="32">
        <v>3902</v>
      </c>
      <c r="J2949" s="32">
        <v>3902</v>
      </c>
      <c r="K2949" s="32">
        <v>3902</v>
      </c>
      <c r="L2949" s="32">
        <v>1322.7</v>
      </c>
      <c r="M2949" s="32">
        <v>1322.7</v>
      </c>
      <c r="N2949" s="32">
        <v>1322.7</v>
      </c>
      <c r="O2949" s="32">
        <v>0</v>
      </c>
      <c r="P2949" s="32">
        <v>0</v>
      </c>
      <c r="Q2949" s="32">
        <v>0</v>
      </c>
      <c r="R2949" s="32">
        <v>0</v>
      </c>
      <c r="S2949" s="32">
        <v>0</v>
      </c>
      <c r="T2949" s="32">
        <v>0</v>
      </c>
      <c r="U2949" s="32">
        <v>0</v>
      </c>
      <c r="V2949" s="32">
        <f t="shared" si="7923"/>
        <v>5224.7</v>
      </c>
      <c r="W2949" s="32"/>
      <c r="X2949" s="32"/>
      <c r="Y2949" s="32"/>
      <c r="Z2949" s="32"/>
      <c r="AA2949" s="32"/>
      <c r="AB2949" s="32">
        <v>4947.3122100000001</v>
      </c>
      <c r="AC2949" s="33">
        <v>4947.3190000000004</v>
      </c>
      <c r="AD2949" s="33">
        <v>4947.3122100000001</v>
      </c>
      <c r="AE2949" s="34">
        <f t="shared" si="7912"/>
        <v>99.99986275394815</v>
      </c>
      <c r="AF2949" s="32">
        <v>4947.3190000000004</v>
      </c>
      <c r="AG2949" s="32">
        <v>0</v>
      </c>
      <c r="AH2949" s="32">
        <v>0</v>
      </c>
      <c r="AI2949" s="32">
        <v>0</v>
      </c>
      <c r="AJ2949" s="32">
        <v>0</v>
      </c>
      <c r="AK2949" s="32">
        <v>0</v>
      </c>
      <c r="AL2949" s="32">
        <f t="shared" si="7913"/>
        <v>4947.3190000000004</v>
      </c>
      <c r="AM2949" s="32">
        <f t="shared" si="7914"/>
        <v>277.3809999999994</v>
      </c>
      <c r="AN2949" s="12"/>
    </row>
    <row r="2950" spans="2:40" ht="46.8" x14ac:dyDescent="0.3">
      <c r="B2950" s="30" t="s">
        <v>852</v>
      </c>
      <c r="C2950" s="30" t="s">
        <v>38</v>
      </c>
      <c r="D2950" s="30" t="s">
        <v>40</v>
      </c>
      <c r="E2950" s="15" t="str">
        <f t="shared" si="7922"/>
        <v>0113</v>
      </c>
      <c r="F2950" s="30" t="s">
        <v>691</v>
      </c>
      <c r="G2950" s="30"/>
      <c r="H2950" s="31" t="s">
        <v>692</v>
      </c>
      <c r="I2950" s="32">
        <f t="shared" si="7935"/>
        <v>2973.7000000000003</v>
      </c>
      <c r="J2950" s="32">
        <f t="shared" si="7936"/>
        <v>4372.5</v>
      </c>
      <c r="K2950" s="32">
        <f t="shared" si="7937"/>
        <v>2373.8000000000002</v>
      </c>
      <c r="L2950" s="32">
        <f t="shared" si="7938"/>
        <v>116.3</v>
      </c>
      <c r="M2950" s="32">
        <f t="shared" si="7939"/>
        <v>215.9</v>
      </c>
      <c r="N2950" s="32">
        <f t="shared" si="7940"/>
        <v>319.5</v>
      </c>
      <c r="O2950" s="32">
        <f t="shared" si="7941"/>
        <v>0</v>
      </c>
      <c r="P2950" s="32">
        <f t="shared" si="7942"/>
        <v>0</v>
      </c>
      <c r="Q2950" s="32">
        <f t="shared" si="7943"/>
        <v>533.92200000000003</v>
      </c>
      <c r="R2950" s="32">
        <f t="shared" si="7944"/>
        <v>479.55099999999999</v>
      </c>
      <c r="S2950" s="32">
        <f t="shared" si="7945"/>
        <v>0</v>
      </c>
      <c r="T2950" s="32">
        <f t="shared" si="7946"/>
        <v>0</v>
      </c>
      <c r="U2950" s="32">
        <v>0</v>
      </c>
      <c r="V2950" s="32">
        <f t="shared" si="7923"/>
        <v>4103.473</v>
      </c>
      <c r="W2950" s="32">
        <f t="shared" si="7947"/>
        <v>0</v>
      </c>
      <c r="X2950" s="32">
        <f t="shared" si="7948"/>
        <v>0</v>
      </c>
      <c r="Y2950" s="32">
        <f t="shared" si="7949"/>
        <v>0</v>
      </c>
      <c r="Z2950" s="32">
        <f t="shared" si="7950"/>
        <v>0</v>
      </c>
      <c r="AA2950" s="32">
        <f t="shared" si="7951"/>
        <v>0</v>
      </c>
      <c r="AB2950" s="32">
        <f t="shared" si="7952"/>
        <v>2391.1632300000001</v>
      </c>
      <c r="AC2950" s="33">
        <f t="shared" si="7953"/>
        <v>4103.473</v>
      </c>
      <c r="AD2950" s="33">
        <f t="shared" si="7954"/>
        <v>4073.0993800000001</v>
      </c>
      <c r="AE2950" s="34">
        <f t="shared" si="7912"/>
        <v>99.259806997633476</v>
      </c>
      <c r="AF2950" s="32">
        <f t="shared" si="7955"/>
        <v>4103.473</v>
      </c>
      <c r="AG2950" s="32">
        <f t="shared" si="7956"/>
        <v>0</v>
      </c>
      <c r="AH2950" s="32">
        <f t="shared" si="7957"/>
        <v>0</v>
      </c>
      <c r="AI2950" s="32">
        <f t="shared" si="7958"/>
        <v>0</v>
      </c>
      <c r="AJ2950" s="32">
        <f t="shared" si="7959"/>
        <v>0</v>
      </c>
      <c r="AK2950" s="32">
        <f t="shared" si="7960"/>
        <v>0</v>
      </c>
      <c r="AL2950" s="32">
        <f t="shared" si="7913"/>
        <v>4103.473</v>
      </c>
      <c r="AM2950" s="32">
        <f t="shared" si="7914"/>
        <v>0</v>
      </c>
    </row>
    <row r="2951" spans="2:40" ht="31.2" x14ac:dyDescent="0.3">
      <c r="B2951" s="30" t="s">
        <v>852</v>
      </c>
      <c r="C2951" s="30" t="s">
        <v>38</v>
      </c>
      <c r="D2951" s="30" t="s">
        <v>40</v>
      </c>
      <c r="E2951" s="15" t="str">
        <f t="shared" si="7922"/>
        <v>0113</v>
      </c>
      <c r="F2951" s="30" t="s">
        <v>693</v>
      </c>
      <c r="G2951" s="30"/>
      <c r="H2951" s="31" t="s">
        <v>694</v>
      </c>
      <c r="I2951" s="32">
        <f t="shared" ref="I2951:T2951" si="7961">I2952+I2954</f>
        <v>2973.7000000000003</v>
      </c>
      <c r="J2951" s="32">
        <f t="shared" si="7961"/>
        <v>4372.5</v>
      </c>
      <c r="K2951" s="32">
        <f t="shared" si="7961"/>
        <v>2373.8000000000002</v>
      </c>
      <c r="L2951" s="32">
        <f t="shared" si="7961"/>
        <v>116.3</v>
      </c>
      <c r="M2951" s="32">
        <f t="shared" si="7961"/>
        <v>215.9</v>
      </c>
      <c r="N2951" s="32">
        <f t="shared" si="7961"/>
        <v>319.5</v>
      </c>
      <c r="O2951" s="32">
        <f t="shared" si="7961"/>
        <v>0</v>
      </c>
      <c r="P2951" s="32">
        <f t="shared" si="7961"/>
        <v>0</v>
      </c>
      <c r="Q2951" s="32">
        <f t="shared" si="7961"/>
        <v>533.92200000000003</v>
      </c>
      <c r="R2951" s="32">
        <f t="shared" si="7961"/>
        <v>479.55099999999999</v>
      </c>
      <c r="S2951" s="32">
        <f t="shared" si="7961"/>
        <v>0</v>
      </c>
      <c r="T2951" s="32">
        <f t="shared" si="7961"/>
        <v>0</v>
      </c>
      <c r="U2951" s="32">
        <v>0</v>
      </c>
      <c r="V2951" s="32">
        <f t="shared" si="7923"/>
        <v>4103.473</v>
      </c>
      <c r="W2951" s="32">
        <f t="shared" ref="W2951:AD2951" si="7962">W2952+W2954</f>
        <v>0</v>
      </c>
      <c r="X2951" s="32">
        <f t="shared" si="7962"/>
        <v>0</v>
      </c>
      <c r="Y2951" s="32">
        <f t="shared" si="7962"/>
        <v>0</v>
      </c>
      <c r="Z2951" s="32">
        <f t="shared" si="7962"/>
        <v>0</v>
      </c>
      <c r="AA2951" s="32">
        <f t="shared" si="7962"/>
        <v>0</v>
      </c>
      <c r="AB2951" s="32">
        <f t="shared" si="7962"/>
        <v>2391.1632300000001</v>
      </c>
      <c r="AC2951" s="33">
        <f t="shared" si="7962"/>
        <v>4103.473</v>
      </c>
      <c r="AD2951" s="33">
        <f t="shared" si="7962"/>
        <v>4073.0993800000001</v>
      </c>
      <c r="AE2951" s="34">
        <f t="shared" si="7912"/>
        <v>99.259806997633476</v>
      </c>
      <c r="AF2951" s="32">
        <f t="shared" ref="AF2951:AK2951" si="7963">AF2952+AF2954</f>
        <v>4103.473</v>
      </c>
      <c r="AG2951" s="32">
        <f t="shared" si="7963"/>
        <v>0</v>
      </c>
      <c r="AH2951" s="32">
        <f t="shared" si="7963"/>
        <v>0</v>
      </c>
      <c r="AI2951" s="32">
        <f t="shared" si="7963"/>
        <v>0</v>
      </c>
      <c r="AJ2951" s="32">
        <f t="shared" si="7963"/>
        <v>0</v>
      </c>
      <c r="AK2951" s="32">
        <f t="shared" si="7963"/>
        <v>0</v>
      </c>
      <c r="AL2951" s="32">
        <f t="shared" si="7913"/>
        <v>4103.473</v>
      </c>
      <c r="AM2951" s="32">
        <f t="shared" si="7914"/>
        <v>0</v>
      </c>
    </row>
    <row r="2952" spans="2:40" ht="31.2" x14ac:dyDescent="0.3">
      <c r="B2952" s="30" t="s">
        <v>852</v>
      </c>
      <c r="C2952" s="30" t="s">
        <v>38</v>
      </c>
      <c r="D2952" s="30" t="s">
        <v>40</v>
      </c>
      <c r="E2952" s="15" t="str">
        <f t="shared" si="7922"/>
        <v>0113</v>
      </c>
      <c r="F2952" s="30" t="s">
        <v>693</v>
      </c>
      <c r="G2952" s="30" t="s">
        <v>50</v>
      </c>
      <c r="H2952" s="31" t="s">
        <v>51</v>
      </c>
      <c r="I2952" s="32">
        <f t="shared" ref="I2952:T2952" si="7964">I2953</f>
        <v>2972.9</v>
      </c>
      <c r="J2952" s="32">
        <f t="shared" si="7964"/>
        <v>4371.7</v>
      </c>
      <c r="K2952" s="32">
        <f t="shared" si="7964"/>
        <v>2373</v>
      </c>
      <c r="L2952" s="32">
        <f t="shared" si="7964"/>
        <v>116.3</v>
      </c>
      <c r="M2952" s="32">
        <f t="shared" si="7964"/>
        <v>215.9</v>
      </c>
      <c r="N2952" s="32">
        <f t="shared" si="7964"/>
        <v>319.5</v>
      </c>
      <c r="O2952" s="32">
        <f t="shared" si="7964"/>
        <v>0</v>
      </c>
      <c r="P2952" s="32">
        <f t="shared" si="7964"/>
        <v>0</v>
      </c>
      <c r="Q2952" s="32">
        <f t="shared" si="7964"/>
        <v>533.92200000000003</v>
      </c>
      <c r="R2952" s="32">
        <f t="shared" si="7964"/>
        <v>479.55099999999999</v>
      </c>
      <c r="S2952" s="32">
        <f t="shared" si="7964"/>
        <v>0</v>
      </c>
      <c r="T2952" s="32">
        <f t="shared" si="7964"/>
        <v>0</v>
      </c>
      <c r="U2952" s="32">
        <v>0</v>
      </c>
      <c r="V2952" s="32">
        <f t="shared" si="7923"/>
        <v>4102.6730000000007</v>
      </c>
      <c r="W2952" s="32">
        <f t="shared" ref="W2952:AD2952" si="7965">W2953</f>
        <v>0</v>
      </c>
      <c r="X2952" s="32">
        <f t="shared" si="7965"/>
        <v>0</v>
      </c>
      <c r="Y2952" s="32">
        <f t="shared" si="7965"/>
        <v>0</v>
      </c>
      <c r="Z2952" s="32">
        <f t="shared" si="7965"/>
        <v>0</v>
      </c>
      <c r="AA2952" s="32">
        <f t="shared" si="7965"/>
        <v>0</v>
      </c>
      <c r="AB2952" s="32">
        <f t="shared" si="7965"/>
        <v>2390.8132300000002</v>
      </c>
      <c r="AC2952" s="33">
        <f t="shared" si="7965"/>
        <v>4102.6729999999998</v>
      </c>
      <c r="AD2952" s="33">
        <f t="shared" si="7965"/>
        <v>4072.7493800000002</v>
      </c>
      <c r="AE2952" s="34">
        <f t="shared" si="7912"/>
        <v>99.270631122685145</v>
      </c>
      <c r="AF2952" s="32">
        <f t="shared" ref="AF2952:AK2952" si="7966">AF2953</f>
        <v>4102.6729999999998</v>
      </c>
      <c r="AG2952" s="32">
        <f t="shared" si="7966"/>
        <v>0</v>
      </c>
      <c r="AH2952" s="32">
        <f t="shared" si="7966"/>
        <v>0</v>
      </c>
      <c r="AI2952" s="32">
        <f t="shared" si="7966"/>
        <v>0</v>
      </c>
      <c r="AJ2952" s="32">
        <f t="shared" si="7966"/>
        <v>0</v>
      </c>
      <c r="AK2952" s="32">
        <f t="shared" si="7966"/>
        <v>0</v>
      </c>
      <c r="AL2952" s="32">
        <f t="shared" si="7913"/>
        <v>4102.6729999999998</v>
      </c>
      <c r="AM2952" s="32">
        <f t="shared" si="7914"/>
        <v>0</v>
      </c>
    </row>
    <row r="2953" spans="2:40" ht="31.2" x14ac:dyDescent="0.3">
      <c r="B2953" s="30" t="s">
        <v>852</v>
      </c>
      <c r="C2953" s="30" t="s">
        <v>38</v>
      </c>
      <c r="D2953" s="30" t="s">
        <v>40</v>
      </c>
      <c r="E2953" s="15" t="str">
        <f t="shared" si="7922"/>
        <v>0113</v>
      </c>
      <c r="F2953" s="30" t="s">
        <v>693</v>
      </c>
      <c r="G2953" s="30" t="s">
        <v>52</v>
      </c>
      <c r="H2953" s="31" t="s">
        <v>53</v>
      </c>
      <c r="I2953" s="32">
        <v>2972.9</v>
      </c>
      <c r="J2953" s="32">
        <v>4371.7</v>
      </c>
      <c r="K2953" s="32">
        <v>2373</v>
      </c>
      <c r="L2953" s="32">
        <v>116.3</v>
      </c>
      <c r="M2953" s="32">
        <v>215.9</v>
      </c>
      <c r="N2953" s="32">
        <v>319.5</v>
      </c>
      <c r="O2953" s="32">
        <v>0</v>
      </c>
      <c r="P2953" s="32">
        <v>0</v>
      </c>
      <c r="Q2953" s="32">
        <v>533.92200000000003</v>
      </c>
      <c r="R2953" s="32">
        <v>479.55099999999999</v>
      </c>
      <c r="S2953" s="32">
        <v>0</v>
      </c>
      <c r="T2953" s="32">
        <v>0</v>
      </c>
      <c r="U2953" s="32">
        <v>0</v>
      </c>
      <c r="V2953" s="32">
        <f t="shared" si="7923"/>
        <v>4102.6730000000007</v>
      </c>
      <c r="W2953" s="32"/>
      <c r="X2953" s="32"/>
      <c r="Y2953" s="32"/>
      <c r="Z2953" s="32"/>
      <c r="AA2953" s="32"/>
      <c r="AB2953" s="32">
        <v>2390.8132300000002</v>
      </c>
      <c r="AC2953" s="33">
        <v>4102.6729999999998</v>
      </c>
      <c r="AD2953" s="33">
        <v>4072.7493800000002</v>
      </c>
      <c r="AE2953" s="34">
        <f t="shared" si="7912"/>
        <v>99.270631122685145</v>
      </c>
      <c r="AF2953" s="32">
        <v>4102.6729999999998</v>
      </c>
      <c r="AG2953" s="32">
        <v>0</v>
      </c>
      <c r="AH2953" s="32">
        <v>0</v>
      </c>
      <c r="AI2953" s="32">
        <v>0</v>
      </c>
      <c r="AJ2953" s="32">
        <v>0</v>
      </c>
      <c r="AK2953" s="32">
        <v>0</v>
      </c>
      <c r="AL2953" s="32">
        <f t="shared" si="7913"/>
        <v>4102.6729999999998</v>
      </c>
      <c r="AM2953" s="32">
        <f t="shared" si="7914"/>
        <v>0</v>
      </c>
      <c r="AN2953" s="12"/>
    </row>
    <row r="2954" spans="2:40" x14ac:dyDescent="0.3">
      <c r="B2954" s="30" t="s">
        <v>852</v>
      </c>
      <c r="C2954" s="30" t="s">
        <v>38</v>
      </c>
      <c r="D2954" s="30" t="s">
        <v>40</v>
      </c>
      <c r="E2954" s="15" t="str">
        <f t="shared" si="7922"/>
        <v>0113</v>
      </c>
      <c r="F2954" s="30" t="s">
        <v>693</v>
      </c>
      <c r="G2954" s="30" t="s">
        <v>56</v>
      </c>
      <c r="H2954" s="31" t="s">
        <v>57</v>
      </c>
      <c r="I2954" s="32">
        <f t="shared" ref="I2954:T2954" si="7967">I2955</f>
        <v>0.8</v>
      </c>
      <c r="J2954" s="32">
        <f t="shared" si="7967"/>
        <v>0.8</v>
      </c>
      <c r="K2954" s="32">
        <f t="shared" si="7967"/>
        <v>0.8</v>
      </c>
      <c r="L2954" s="32">
        <f t="shared" si="7967"/>
        <v>0</v>
      </c>
      <c r="M2954" s="32">
        <f t="shared" si="7967"/>
        <v>0</v>
      </c>
      <c r="N2954" s="32">
        <f t="shared" si="7967"/>
        <v>0</v>
      </c>
      <c r="O2954" s="32">
        <f t="shared" si="7967"/>
        <v>0</v>
      </c>
      <c r="P2954" s="32">
        <f t="shared" si="7967"/>
        <v>0</v>
      </c>
      <c r="Q2954" s="32">
        <f t="shared" si="7967"/>
        <v>0</v>
      </c>
      <c r="R2954" s="32">
        <f t="shared" si="7967"/>
        <v>0</v>
      </c>
      <c r="S2954" s="32">
        <f t="shared" si="7967"/>
        <v>0</v>
      </c>
      <c r="T2954" s="32">
        <f t="shared" si="7967"/>
        <v>0</v>
      </c>
      <c r="U2954" s="32">
        <v>0</v>
      </c>
      <c r="V2954" s="32">
        <f t="shared" si="7923"/>
        <v>0.8</v>
      </c>
      <c r="W2954" s="32">
        <f t="shared" ref="W2954:AD2954" si="7968">W2955</f>
        <v>0</v>
      </c>
      <c r="X2954" s="32">
        <f t="shared" si="7968"/>
        <v>0</v>
      </c>
      <c r="Y2954" s="32">
        <f t="shared" si="7968"/>
        <v>0</v>
      </c>
      <c r="Z2954" s="32">
        <f t="shared" si="7968"/>
        <v>0</v>
      </c>
      <c r="AA2954" s="32">
        <f t="shared" si="7968"/>
        <v>0</v>
      </c>
      <c r="AB2954" s="32">
        <f t="shared" si="7968"/>
        <v>0.35</v>
      </c>
      <c r="AC2954" s="33">
        <f t="shared" si="7968"/>
        <v>0.8</v>
      </c>
      <c r="AD2954" s="33">
        <f t="shared" si="7968"/>
        <v>0.35</v>
      </c>
      <c r="AE2954" s="34">
        <f t="shared" si="7912"/>
        <v>43.749999999999993</v>
      </c>
      <c r="AF2954" s="32">
        <f t="shared" ref="AF2954:AK2954" si="7969">AF2955</f>
        <v>0.8</v>
      </c>
      <c r="AG2954" s="32">
        <f t="shared" si="7969"/>
        <v>0</v>
      </c>
      <c r="AH2954" s="32">
        <f t="shared" si="7969"/>
        <v>0</v>
      </c>
      <c r="AI2954" s="32">
        <f t="shared" si="7969"/>
        <v>0</v>
      </c>
      <c r="AJ2954" s="32">
        <f t="shared" si="7969"/>
        <v>0</v>
      </c>
      <c r="AK2954" s="32">
        <f t="shared" si="7969"/>
        <v>0</v>
      </c>
      <c r="AL2954" s="32">
        <f t="shared" si="7913"/>
        <v>0.8</v>
      </c>
      <c r="AM2954" s="32">
        <f t="shared" si="7914"/>
        <v>0</v>
      </c>
    </row>
    <row r="2955" spans="2:40" x14ac:dyDescent="0.3">
      <c r="B2955" s="30" t="s">
        <v>852</v>
      </c>
      <c r="C2955" s="30" t="s">
        <v>38</v>
      </c>
      <c r="D2955" s="30" t="s">
        <v>40</v>
      </c>
      <c r="E2955" s="15" t="str">
        <f t="shared" si="7922"/>
        <v>0113</v>
      </c>
      <c r="F2955" s="30" t="s">
        <v>693</v>
      </c>
      <c r="G2955" s="30" t="s">
        <v>60</v>
      </c>
      <c r="H2955" s="31" t="s">
        <v>61</v>
      </c>
      <c r="I2955" s="32">
        <v>0.8</v>
      </c>
      <c r="J2955" s="32">
        <v>0.8</v>
      </c>
      <c r="K2955" s="32">
        <v>0.8</v>
      </c>
      <c r="L2955" s="32"/>
      <c r="M2955" s="32"/>
      <c r="N2955" s="32"/>
      <c r="O2955" s="32">
        <v>0</v>
      </c>
      <c r="P2955" s="32">
        <v>0</v>
      </c>
      <c r="Q2955" s="32">
        <v>0</v>
      </c>
      <c r="R2955" s="32">
        <v>0</v>
      </c>
      <c r="S2955" s="32">
        <v>0</v>
      </c>
      <c r="T2955" s="32">
        <v>0</v>
      </c>
      <c r="U2955" s="32">
        <v>0</v>
      </c>
      <c r="V2955" s="32">
        <f t="shared" si="7923"/>
        <v>0.8</v>
      </c>
      <c r="W2955" s="32"/>
      <c r="X2955" s="32"/>
      <c r="Y2955" s="32"/>
      <c r="Z2955" s="32"/>
      <c r="AA2955" s="32"/>
      <c r="AB2955" s="32">
        <v>0.35</v>
      </c>
      <c r="AC2955" s="33">
        <v>0.8</v>
      </c>
      <c r="AD2955" s="33">
        <v>0.35</v>
      </c>
      <c r="AE2955" s="34">
        <f t="shared" si="7912"/>
        <v>43.749999999999993</v>
      </c>
      <c r="AF2955" s="32">
        <v>0.8</v>
      </c>
      <c r="AG2955" s="32">
        <v>0</v>
      </c>
      <c r="AH2955" s="32">
        <v>0</v>
      </c>
      <c r="AI2955" s="32">
        <v>0</v>
      </c>
      <c r="AJ2955" s="32">
        <v>0</v>
      </c>
      <c r="AK2955" s="32">
        <v>0</v>
      </c>
      <c r="AL2955" s="32">
        <f t="shared" si="7913"/>
        <v>0.8</v>
      </c>
      <c r="AM2955" s="32">
        <f t="shared" si="7914"/>
        <v>0</v>
      </c>
      <c r="AN2955" s="12"/>
    </row>
    <row r="2956" spans="2:40" ht="31.2" hidden="1" customHeight="1" x14ac:dyDescent="0.3">
      <c r="B2956" s="30" t="s">
        <v>852</v>
      </c>
      <c r="C2956" s="30" t="s">
        <v>38</v>
      </c>
      <c r="D2956" s="30" t="s">
        <v>40</v>
      </c>
      <c r="E2956" s="15" t="str">
        <f t="shared" si="7922"/>
        <v>0113</v>
      </c>
      <c r="F2956" s="30" t="s">
        <v>342</v>
      </c>
      <c r="G2956" s="30"/>
      <c r="H2956" s="31" t="s">
        <v>343</v>
      </c>
      <c r="I2956" s="32">
        <f t="shared" ref="I2956:T2956" si="7970">I2957</f>
        <v>0</v>
      </c>
      <c r="J2956" s="32">
        <f t="shared" si="7970"/>
        <v>0</v>
      </c>
      <c r="K2956" s="32">
        <f t="shared" si="7970"/>
        <v>0</v>
      </c>
      <c r="L2956" s="32">
        <f t="shared" si="7970"/>
        <v>0</v>
      </c>
      <c r="M2956" s="32">
        <f t="shared" si="7970"/>
        <v>0</v>
      </c>
      <c r="N2956" s="32">
        <f t="shared" si="7970"/>
        <v>0</v>
      </c>
      <c r="O2956" s="32">
        <f t="shared" si="7970"/>
        <v>0</v>
      </c>
      <c r="P2956" s="32">
        <f t="shared" si="7970"/>
        <v>0</v>
      </c>
      <c r="Q2956" s="32">
        <f t="shared" si="7970"/>
        <v>0</v>
      </c>
      <c r="R2956" s="32">
        <f t="shared" si="7970"/>
        <v>0</v>
      </c>
      <c r="S2956" s="32">
        <f t="shared" si="7970"/>
        <v>0</v>
      </c>
      <c r="T2956" s="32">
        <f t="shared" si="7970"/>
        <v>0</v>
      </c>
      <c r="U2956" s="32">
        <v>0</v>
      </c>
      <c r="V2956" s="32">
        <f t="shared" si="7923"/>
        <v>0</v>
      </c>
      <c r="W2956" s="32">
        <f t="shared" ref="W2956:AD2956" si="7971">W2957</f>
        <v>0</v>
      </c>
      <c r="X2956" s="32">
        <f t="shared" si="7971"/>
        <v>0</v>
      </c>
      <c r="Y2956" s="32">
        <f t="shared" si="7971"/>
        <v>0</v>
      </c>
      <c r="Z2956" s="32">
        <f t="shared" si="7971"/>
        <v>0</v>
      </c>
      <c r="AA2956" s="32">
        <f t="shared" si="7971"/>
        <v>0</v>
      </c>
      <c r="AB2956" s="32">
        <f t="shared" si="7971"/>
        <v>0</v>
      </c>
      <c r="AC2956" s="33">
        <f t="shared" si="7971"/>
        <v>0</v>
      </c>
      <c r="AD2956" s="33">
        <f t="shared" si="7971"/>
        <v>0</v>
      </c>
      <c r="AE2956" s="34" t="e">
        <f t="shared" si="7912"/>
        <v>#DIV/0!</v>
      </c>
      <c r="AF2956" s="35">
        <f t="shared" ref="AF2956:AK2956" si="7972">AF2957</f>
        <v>0</v>
      </c>
      <c r="AG2956" s="35">
        <f t="shared" si="7972"/>
        <v>0</v>
      </c>
      <c r="AH2956" s="36">
        <f t="shared" si="7972"/>
        <v>0</v>
      </c>
      <c r="AI2956" s="36">
        <f t="shared" si="7972"/>
        <v>0</v>
      </c>
      <c r="AJ2956" s="36">
        <f t="shared" si="7972"/>
        <v>0</v>
      </c>
      <c r="AK2956" s="36">
        <f t="shared" si="7972"/>
        <v>0</v>
      </c>
      <c r="AL2956" s="36">
        <f t="shared" si="7913"/>
        <v>0</v>
      </c>
      <c r="AM2956" s="36">
        <f t="shared" si="7914"/>
        <v>0</v>
      </c>
      <c r="AN2956" s="37" t="s">
        <v>35</v>
      </c>
    </row>
    <row r="2957" spans="2:40" ht="62.4" hidden="1" customHeight="1" x14ac:dyDescent="0.3">
      <c r="B2957" s="30" t="s">
        <v>852</v>
      </c>
      <c r="C2957" s="30" t="s">
        <v>38</v>
      </c>
      <c r="D2957" s="30" t="s">
        <v>40</v>
      </c>
      <c r="E2957" s="15" t="str">
        <f t="shared" si="7922"/>
        <v>0113</v>
      </c>
      <c r="F2957" s="30" t="s">
        <v>344</v>
      </c>
      <c r="G2957" s="30"/>
      <c r="H2957" s="31" t="s">
        <v>345</v>
      </c>
      <c r="I2957" s="32">
        <f t="shared" ref="I2957:T2957" si="7973">I2958+I2961</f>
        <v>0</v>
      </c>
      <c r="J2957" s="32">
        <f t="shared" si="7973"/>
        <v>0</v>
      </c>
      <c r="K2957" s="32">
        <f t="shared" si="7973"/>
        <v>0</v>
      </c>
      <c r="L2957" s="32">
        <f t="shared" si="7973"/>
        <v>0</v>
      </c>
      <c r="M2957" s="32">
        <f t="shared" si="7973"/>
        <v>0</v>
      </c>
      <c r="N2957" s="32">
        <f t="shared" si="7973"/>
        <v>0</v>
      </c>
      <c r="O2957" s="32">
        <f t="shared" si="7973"/>
        <v>0</v>
      </c>
      <c r="P2957" s="32">
        <f t="shared" si="7973"/>
        <v>0</v>
      </c>
      <c r="Q2957" s="32">
        <f t="shared" si="7973"/>
        <v>0</v>
      </c>
      <c r="R2957" s="32">
        <f t="shared" si="7973"/>
        <v>0</v>
      </c>
      <c r="S2957" s="32">
        <f t="shared" si="7973"/>
        <v>0</v>
      </c>
      <c r="T2957" s="32">
        <f t="shared" si="7973"/>
        <v>0</v>
      </c>
      <c r="U2957" s="32">
        <v>0</v>
      </c>
      <c r="V2957" s="32">
        <f t="shared" si="7923"/>
        <v>0</v>
      </c>
      <c r="W2957" s="32">
        <f t="shared" ref="W2957:AD2957" si="7974">W2958+W2961</f>
        <v>0</v>
      </c>
      <c r="X2957" s="32">
        <f t="shared" si="7974"/>
        <v>0</v>
      </c>
      <c r="Y2957" s="32">
        <f t="shared" si="7974"/>
        <v>0</v>
      </c>
      <c r="Z2957" s="32">
        <f t="shared" si="7974"/>
        <v>0</v>
      </c>
      <c r="AA2957" s="32">
        <f t="shared" si="7974"/>
        <v>0</v>
      </c>
      <c r="AB2957" s="32">
        <f t="shared" si="7974"/>
        <v>0</v>
      </c>
      <c r="AC2957" s="33">
        <f t="shared" si="7974"/>
        <v>0</v>
      </c>
      <c r="AD2957" s="33">
        <f t="shared" si="7974"/>
        <v>0</v>
      </c>
      <c r="AE2957" s="34" t="e">
        <f t="shared" si="7912"/>
        <v>#DIV/0!</v>
      </c>
      <c r="AF2957" s="35">
        <f t="shared" ref="AF2957:AK2957" si="7975">AF2958+AF2961</f>
        <v>0</v>
      </c>
      <c r="AG2957" s="35">
        <f t="shared" si="7975"/>
        <v>0</v>
      </c>
      <c r="AH2957" s="36">
        <f t="shared" si="7975"/>
        <v>0</v>
      </c>
      <c r="AI2957" s="36">
        <f t="shared" si="7975"/>
        <v>0</v>
      </c>
      <c r="AJ2957" s="36">
        <f t="shared" si="7975"/>
        <v>0</v>
      </c>
      <c r="AK2957" s="36">
        <f t="shared" si="7975"/>
        <v>0</v>
      </c>
      <c r="AL2957" s="36">
        <f t="shared" si="7913"/>
        <v>0</v>
      </c>
      <c r="AM2957" s="36">
        <f t="shared" si="7914"/>
        <v>0</v>
      </c>
      <c r="AN2957" s="37" t="s">
        <v>35</v>
      </c>
    </row>
    <row r="2958" spans="2:40" ht="78" hidden="1" customHeight="1" x14ac:dyDescent="0.3">
      <c r="B2958" s="30" t="s">
        <v>852</v>
      </c>
      <c r="C2958" s="30" t="s">
        <v>38</v>
      </c>
      <c r="D2958" s="30" t="s">
        <v>40</v>
      </c>
      <c r="E2958" s="15" t="str">
        <f t="shared" si="7922"/>
        <v>0113</v>
      </c>
      <c r="F2958" s="30" t="s">
        <v>395</v>
      </c>
      <c r="G2958" s="30"/>
      <c r="H2958" s="31" t="s">
        <v>396</v>
      </c>
      <c r="I2958" s="32">
        <f t="shared" ref="I2958:I2962" si="7976">I2959</f>
        <v>0</v>
      </c>
      <c r="J2958" s="32">
        <f t="shared" ref="J2958:J2962" si="7977">J2959</f>
        <v>0</v>
      </c>
      <c r="K2958" s="32">
        <f t="shared" ref="K2958:K2962" si="7978">K2959</f>
        <v>0</v>
      </c>
      <c r="L2958" s="32">
        <f t="shared" ref="L2958:L2962" si="7979">L2959</f>
        <v>0</v>
      </c>
      <c r="M2958" s="32">
        <f t="shared" ref="M2958:M2962" si="7980">M2959</f>
        <v>0</v>
      </c>
      <c r="N2958" s="32">
        <f t="shared" ref="N2958:N2962" si="7981">N2959</f>
        <v>0</v>
      </c>
      <c r="O2958" s="32">
        <f t="shared" ref="O2958:O2962" si="7982">O2959</f>
        <v>0</v>
      </c>
      <c r="P2958" s="32">
        <f t="shared" ref="P2958:P2962" si="7983">P2959</f>
        <v>0</v>
      </c>
      <c r="Q2958" s="32">
        <f t="shared" ref="Q2958:Q2962" si="7984">Q2959</f>
        <v>0</v>
      </c>
      <c r="R2958" s="32">
        <f t="shared" ref="R2958:R2975" si="7985">R2959</f>
        <v>0</v>
      </c>
      <c r="S2958" s="32">
        <f t="shared" ref="S2958:S2975" si="7986">S2959</f>
        <v>0</v>
      </c>
      <c r="T2958" s="32">
        <f t="shared" ref="T2958:T2966" si="7987">T2959</f>
        <v>0</v>
      </c>
      <c r="U2958" s="32">
        <v>0</v>
      </c>
      <c r="V2958" s="32">
        <f t="shared" si="7923"/>
        <v>0</v>
      </c>
      <c r="W2958" s="32">
        <f t="shared" ref="W2958:W2962" si="7988">W2959</f>
        <v>0</v>
      </c>
      <c r="X2958" s="32">
        <f t="shared" ref="X2958:X2962" si="7989">X2959</f>
        <v>0</v>
      </c>
      <c r="Y2958" s="32">
        <f t="shared" ref="Y2958:Y2962" si="7990">Y2959</f>
        <v>0</v>
      </c>
      <c r="Z2958" s="32">
        <f t="shared" ref="Z2958:Z2962" si="7991">Z2959</f>
        <v>0</v>
      </c>
      <c r="AA2958" s="32">
        <f t="shared" ref="AA2958:AA2962" si="7992">AA2959</f>
        <v>0</v>
      </c>
      <c r="AB2958" s="32">
        <f t="shared" ref="AB2958:AB2962" si="7993">AB2959</f>
        <v>0</v>
      </c>
      <c r="AC2958" s="33">
        <f t="shared" ref="AC2958:AC2962" si="7994">AC2959</f>
        <v>0</v>
      </c>
      <c r="AD2958" s="33">
        <f t="shared" ref="AD2958:AD2962" si="7995">AD2959</f>
        <v>0</v>
      </c>
      <c r="AE2958" s="34" t="e">
        <f t="shared" si="7912"/>
        <v>#DIV/0!</v>
      </c>
      <c r="AF2958" s="35">
        <f t="shared" ref="AF2958:AF2962" si="7996">AF2959</f>
        <v>0</v>
      </c>
      <c r="AG2958" s="35">
        <f t="shared" ref="AG2958:AG2962" si="7997">AG2959</f>
        <v>0</v>
      </c>
      <c r="AH2958" s="36">
        <f t="shared" ref="AH2958:AH2962" si="7998">AH2959</f>
        <v>0</v>
      </c>
      <c r="AI2958" s="36">
        <f t="shared" ref="AI2958:AI2962" si="7999">AI2959</f>
        <v>0</v>
      </c>
      <c r="AJ2958" s="36">
        <f t="shared" ref="AJ2958:AJ2962" si="8000">AJ2959</f>
        <v>0</v>
      </c>
      <c r="AK2958" s="36">
        <f t="shared" ref="AK2958:AK2962" si="8001">AK2959</f>
        <v>0</v>
      </c>
      <c r="AL2958" s="36">
        <f t="shared" si="7913"/>
        <v>0</v>
      </c>
      <c r="AM2958" s="36">
        <f t="shared" si="7914"/>
        <v>0</v>
      </c>
      <c r="AN2958" s="37" t="s">
        <v>35</v>
      </c>
    </row>
    <row r="2959" spans="2:40" ht="31.2" hidden="1" customHeight="1" x14ac:dyDescent="0.3">
      <c r="B2959" s="30" t="s">
        <v>852</v>
      </c>
      <c r="C2959" s="30" t="s">
        <v>38</v>
      </c>
      <c r="D2959" s="30" t="s">
        <v>40</v>
      </c>
      <c r="E2959" s="15" t="str">
        <f t="shared" si="7922"/>
        <v>0113</v>
      </c>
      <c r="F2959" s="30" t="s">
        <v>395</v>
      </c>
      <c r="G2959" s="30" t="s">
        <v>174</v>
      </c>
      <c r="H2959" s="31" t="s">
        <v>175</v>
      </c>
      <c r="I2959" s="32">
        <f t="shared" si="7976"/>
        <v>0</v>
      </c>
      <c r="J2959" s="32">
        <f t="shared" si="7977"/>
        <v>0</v>
      </c>
      <c r="K2959" s="32">
        <f t="shared" si="7978"/>
        <v>0</v>
      </c>
      <c r="L2959" s="32">
        <f t="shared" si="7979"/>
        <v>0</v>
      </c>
      <c r="M2959" s="32">
        <f t="shared" si="7980"/>
        <v>0</v>
      </c>
      <c r="N2959" s="32">
        <f t="shared" si="7981"/>
        <v>0</v>
      </c>
      <c r="O2959" s="32">
        <f t="shared" si="7982"/>
        <v>0</v>
      </c>
      <c r="P2959" s="32">
        <f t="shared" si="7983"/>
        <v>0</v>
      </c>
      <c r="Q2959" s="32">
        <f t="shared" si="7984"/>
        <v>0</v>
      </c>
      <c r="R2959" s="32">
        <f t="shared" si="7985"/>
        <v>0</v>
      </c>
      <c r="S2959" s="32">
        <f t="shared" si="7986"/>
        <v>0</v>
      </c>
      <c r="T2959" s="32">
        <f t="shared" si="7987"/>
        <v>0</v>
      </c>
      <c r="U2959" s="32">
        <v>0</v>
      </c>
      <c r="V2959" s="32">
        <f t="shared" si="7923"/>
        <v>0</v>
      </c>
      <c r="W2959" s="32">
        <f t="shared" si="7988"/>
        <v>0</v>
      </c>
      <c r="X2959" s="32">
        <f t="shared" si="7989"/>
        <v>0</v>
      </c>
      <c r="Y2959" s="32">
        <f t="shared" si="7990"/>
        <v>0</v>
      </c>
      <c r="Z2959" s="32">
        <f t="shared" si="7991"/>
        <v>0</v>
      </c>
      <c r="AA2959" s="32">
        <f t="shared" si="7992"/>
        <v>0</v>
      </c>
      <c r="AB2959" s="32">
        <f t="shared" si="7993"/>
        <v>0</v>
      </c>
      <c r="AC2959" s="33">
        <f t="shared" si="7994"/>
        <v>0</v>
      </c>
      <c r="AD2959" s="33">
        <f t="shared" si="7995"/>
        <v>0</v>
      </c>
      <c r="AE2959" s="34" t="e">
        <f t="shared" si="7912"/>
        <v>#DIV/0!</v>
      </c>
      <c r="AF2959" s="35">
        <f t="shared" si="7996"/>
        <v>0</v>
      </c>
      <c r="AG2959" s="35">
        <f t="shared" si="7997"/>
        <v>0</v>
      </c>
      <c r="AH2959" s="36">
        <f t="shared" si="7998"/>
        <v>0</v>
      </c>
      <c r="AI2959" s="36">
        <f t="shared" si="7999"/>
        <v>0</v>
      </c>
      <c r="AJ2959" s="36">
        <f t="shared" si="8000"/>
        <v>0</v>
      </c>
      <c r="AK2959" s="36">
        <f t="shared" si="8001"/>
        <v>0</v>
      </c>
      <c r="AL2959" s="36">
        <f t="shared" si="7913"/>
        <v>0</v>
      </c>
      <c r="AM2959" s="36">
        <f t="shared" si="7914"/>
        <v>0</v>
      </c>
      <c r="AN2959" s="37" t="s">
        <v>35</v>
      </c>
    </row>
    <row r="2960" spans="2:40" ht="62.4" hidden="1" customHeight="1" x14ac:dyDescent="0.3">
      <c r="B2960" s="30" t="s">
        <v>852</v>
      </c>
      <c r="C2960" s="30" t="s">
        <v>38</v>
      </c>
      <c r="D2960" s="30" t="s">
        <v>40</v>
      </c>
      <c r="E2960" s="15" t="str">
        <f t="shared" si="7922"/>
        <v>0113</v>
      </c>
      <c r="F2960" s="30" t="s">
        <v>395</v>
      </c>
      <c r="G2960" s="30" t="s">
        <v>370</v>
      </c>
      <c r="H2960" s="31" t="s">
        <v>371</v>
      </c>
      <c r="I2960" s="32"/>
      <c r="J2960" s="32"/>
      <c r="K2960" s="32"/>
      <c r="L2960" s="32"/>
      <c r="M2960" s="32"/>
      <c r="N2960" s="32"/>
      <c r="O2960" s="32">
        <v>0</v>
      </c>
      <c r="P2960" s="32">
        <v>0</v>
      </c>
      <c r="Q2960" s="32">
        <v>0</v>
      </c>
      <c r="R2960" s="32">
        <v>0</v>
      </c>
      <c r="S2960" s="32">
        <v>0</v>
      </c>
      <c r="T2960" s="32">
        <v>0</v>
      </c>
      <c r="U2960" s="32">
        <v>0</v>
      </c>
      <c r="V2960" s="32">
        <f t="shared" si="7923"/>
        <v>0</v>
      </c>
      <c r="W2960" s="32"/>
      <c r="X2960" s="32"/>
      <c r="Y2960" s="32"/>
      <c r="Z2960" s="32"/>
      <c r="AA2960" s="32"/>
      <c r="AB2960" s="32">
        <v>0</v>
      </c>
      <c r="AC2960" s="33">
        <v>0</v>
      </c>
      <c r="AD2960" s="33">
        <v>0</v>
      </c>
      <c r="AE2960" s="34" t="e">
        <f t="shared" si="7912"/>
        <v>#DIV/0!</v>
      </c>
      <c r="AF2960" s="35">
        <v>0</v>
      </c>
      <c r="AG2960" s="35">
        <v>0</v>
      </c>
      <c r="AH2960" s="36">
        <v>0</v>
      </c>
      <c r="AI2960" s="36">
        <v>0</v>
      </c>
      <c r="AJ2960" s="36">
        <v>0</v>
      </c>
      <c r="AK2960" s="36">
        <v>0</v>
      </c>
      <c r="AL2960" s="36">
        <f t="shared" si="7913"/>
        <v>0</v>
      </c>
      <c r="AM2960" s="36">
        <f t="shared" si="7914"/>
        <v>0</v>
      </c>
      <c r="AN2960" s="37" t="s">
        <v>35</v>
      </c>
    </row>
    <row r="2961" spans="2:40" ht="62.4" hidden="1" customHeight="1" x14ac:dyDescent="0.3">
      <c r="B2961" s="30" t="s">
        <v>852</v>
      </c>
      <c r="C2961" s="30" t="s">
        <v>38</v>
      </c>
      <c r="D2961" s="30" t="s">
        <v>40</v>
      </c>
      <c r="E2961" s="15" t="str">
        <f t="shared" si="7922"/>
        <v>0113</v>
      </c>
      <c r="F2961" s="30" t="s">
        <v>346</v>
      </c>
      <c r="G2961" s="30"/>
      <c r="H2961" s="31" t="s">
        <v>347</v>
      </c>
      <c r="I2961" s="32">
        <f t="shared" si="7976"/>
        <v>0</v>
      </c>
      <c r="J2961" s="32">
        <f t="shared" si="7977"/>
        <v>0</v>
      </c>
      <c r="K2961" s="32">
        <f t="shared" si="7978"/>
        <v>0</v>
      </c>
      <c r="L2961" s="32">
        <f t="shared" si="7979"/>
        <v>0</v>
      </c>
      <c r="M2961" s="32">
        <f t="shared" si="7980"/>
        <v>0</v>
      </c>
      <c r="N2961" s="32">
        <f t="shared" si="7981"/>
        <v>0</v>
      </c>
      <c r="O2961" s="32">
        <f t="shared" si="7982"/>
        <v>0</v>
      </c>
      <c r="P2961" s="32">
        <f t="shared" si="7983"/>
        <v>0</v>
      </c>
      <c r="Q2961" s="32">
        <f t="shared" si="7984"/>
        <v>0</v>
      </c>
      <c r="R2961" s="32">
        <f t="shared" si="7985"/>
        <v>0</v>
      </c>
      <c r="S2961" s="32">
        <f t="shared" si="7986"/>
        <v>0</v>
      </c>
      <c r="T2961" s="32">
        <f t="shared" si="7987"/>
        <v>0</v>
      </c>
      <c r="U2961" s="32">
        <v>0</v>
      </c>
      <c r="V2961" s="32">
        <f t="shared" si="7923"/>
        <v>0</v>
      </c>
      <c r="W2961" s="32">
        <f t="shared" si="7988"/>
        <v>0</v>
      </c>
      <c r="X2961" s="32">
        <f t="shared" si="7989"/>
        <v>0</v>
      </c>
      <c r="Y2961" s="32">
        <f t="shared" si="7990"/>
        <v>0</v>
      </c>
      <c r="Z2961" s="32">
        <f t="shared" si="7991"/>
        <v>0</v>
      </c>
      <c r="AA2961" s="32">
        <f t="shared" si="7992"/>
        <v>0</v>
      </c>
      <c r="AB2961" s="32">
        <f t="shared" si="7993"/>
        <v>0</v>
      </c>
      <c r="AC2961" s="33">
        <f t="shared" si="7994"/>
        <v>0</v>
      </c>
      <c r="AD2961" s="33">
        <f t="shared" si="7995"/>
        <v>0</v>
      </c>
      <c r="AE2961" s="34" t="e">
        <f t="shared" si="7912"/>
        <v>#DIV/0!</v>
      </c>
      <c r="AF2961" s="35">
        <f t="shared" si="7996"/>
        <v>0</v>
      </c>
      <c r="AG2961" s="35">
        <f t="shared" si="7997"/>
        <v>0</v>
      </c>
      <c r="AH2961" s="36">
        <f t="shared" si="7998"/>
        <v>0</v>
      </c>
      <c r="AI2961" s="36">
        <f t="shared" si="7999"/>
        <v>0</v>
      </c>
      <c r="AJ2961" s="36">
        <f t="shared" si="8000"/>
        <v>0</v>
      </c>
      <c r="AK2961" s="36">
        <f t="shared" si="8001"/>
        <v>0</v>
      </c>
      <c r="AL2961" s="36">
        <f t="shared" si="7913"/>
        <v>0</v>
      </c>
      <c r="AM2961" s="36">
        <f t="shared" si="7914"/>
        <v>0</v>
      </c>
      <c r="AN2961" s="37" t="s">
        <v>35</v>
      </c>
    </row>
    <row r="2962" spans="2:40" ht="31.2" hidden="1" customHeight="1" x14ac:dyDescent="0.3">
      <c r="B2962" s="30" t="s">
        <v>852</v>
      </c>
      <c r="C2962" s="30" t="s">
        <v>38</v>
      </c>
      <c r="D2962" s="30" t="s">
        <v>40</v>
      </c>
      <c r="E2962" s="15" t="str">
        <f t="shared" si="7922"/>
        <v>0113</v>
      </c>
      <c r="F2962" s="30" t="s">
        <v>346</v>
      </c>
      <c r="G2962" s="30" t="s">
        <v>174</v>
      </c>
      <c r="H2962" s="31" t="s">
        <v>175</v>
      </c>
      <c r="I2962" s="32">
        <f t="shared" si="7976"/>
        <v>0</v>
      </c>
      <c r="J2962" s="32">
        <f t="shared" si="7977"/>
        <v>0</v>
      </c>
      <c r="K2962" s="32">
        <f t="shared" si="7978"/>
        <v>0</v>
      </c>
      <c r="L2962" s="32">
        <f t="shared" si="7979"/>
        <v>0</v>
      </c>
      <c r="M2962" s="32">
        <f t="shared" si="7980"/>
        <v>0</v>
      </c>
      <c r="N2962" s="32">
        <f t="shared" si="7981"/>
        <v>0</v>
      </c>
      <c r="O2962" s="32">
        <f t="shared" si="7982"/>
        <v>0</v>
      </c>
      <c r="P2962" s="32">
        <f t="shared" si="7983"/>
        <v>0</v>
      </c>
      <c r="Q2962" s="32">
        <f t="shared" si="7984"/>
        <v>0</v>
      </c>
      <c r="R2962" s="32">
        <f t="shared" si="7985"/>
        <v>0</v>
      </c>
      <c r="S2962" s="32">
        <f t="shared" si="7986"/>
        <v>0</v>
      </c>
      <c r="T2962" s="32">
        <f t="shared" si="7987"/>
        <v>0</v>
      </c>
      <c r="U2962" s="32">
        <v>0</v>
      </c>
      <c r="V2962" s="32">
        <f t="shared" si="7923"/>
        <v>0</v>
      </c>
      <c r="W2962" s="32">
        <f t="shared" si="7988"/>
        <v>0</v>
      </c>
      <c r="X2962" s="32">
        <f t="shared" si="7989"/>
        <v>0</v>
      </c>
      <c r="Y2962" s="32">
        <f t="shared" si="7990"/>
        <v>0</v>
      </c>
      <c r="Z2962" s="32">
        <f t="shared" si="7991"/>
        <v>0</v>
      </c>
      <c r="AA2962" s="32">
        <f t="shared" si="7992"/>
        <v>0</v>
      </c>
      <c r="AB2962" s="32">
        <f t="shared" si="7993"/>
        <v>0</v>
      </c>
      <c r="AC2962" s="33">
        <f t="shared" si="7994"/>
        <v>0</v>
      </c>
      <c r="AD2962" s="33">
        <f t="shared" si="7995"/>
        <v>0</v>
      </c>
      <c r="AE2962" s="34" t="e">
        <f t="shared" si="7912"/>
        <v>#DIV/0!</v>
      </c>
      <c r="AF2962" s="35">
        <f t="shared" si="7996"/>
        <v>0</v>
      </c>
      <c r="AG2962" s="35">
        <f t="shared" si="7997"/>
        <v>0</v>
      </c>
      <c r="AH2962" s="36">
        <f t="shared" si="7998"/>
        <v>0</v>
      </c>
      <c r="AI2962" s="36">
        <f t="shared" si="7999"/>
        <v>0</v>
      </c>
      <c r="AJ2962" s="36">
        <f t="shared" si="8000"/>
        <v>0</v>
      </c>
      <c r="AK2962" s="36">
        <f t="shared" si="8001"/>
        <v>0</v>
      </c>
      <c r="AL2962" s="36">
        <f t="shared" si="7913"/>
        <v>0</v>
      </c>
      <c r="AM2962" s="36">
        <f t="shared" si="7914"/>
        <v>0</v>
      </c>
      <c r="AN2962" s="37" t="s">
        <v>35</v>
      </c>
    </row>
    <row r="2963" spans="2:40" ht="62.4" hidden="1" customHeight="1" x14ac:dyDescent="0.3">
      <c r="B2963" s="30" t="s">
        <v>852</v>
      </c>
      <c r="C2963" s="30" t="s">
        <v>38</v>
      </c>
      <c r="D2963" s="30" t="s">
        <v>40</v>
      </c>
      <c r="E2963" s="15" t="str">
        <f t="shared" si="7922"/>
        <v>0113</v>
      </c>
      <c r="F2963" s="30" t="s">
        <v>346</v>
      </c>
      <c r="G2963" s="30" t="s">
        <v>370</v>
      </c>
      <c r="H2963" s="31" t="s">
        <v>371</v>
      </c>
      <c r="I2963" s="32"/>
      <c r="J2963" s="32"/>
      <c r="K2963" s="32"/>
      <c r="L2963" s="32"/>
      <c r="M2963" s="32"/>
      <c r="N2963" s="32"/>
      <c r="O2963" s="32">
        <v>0</v>
      </c>
      <c r="P2963" s="32">
        <v>0</v>
      </c>
      <c r="Q2963" s="32">
        <v>0</v>
      </c>
      <c r="R2963" s="32">
        <v>0</v>
      </c>
      <c r="S2963" s="32">
        <v>0</v>
      </c>
      <c r="T2963" s="32">
        <v>0</v>
      </c>
      <c r="U2963" s="32">
        <v>0</v>
      </c>
      <c r="V2963" s="32">
        <f t="shared" si="7923"/>
        <v>0</v>
      </c>
      <c r="W2963" s="32"/>
      <c r="X2963" s="32"/>
      <c r="Y2963" s="32"/>
      <c r="Z2963" s="32"/>
      <c r="AA2963" s="32"/>
      <c r="AB2963" s="32">
        <v>0</v>
      </c>
      <c r="AC2963" s="33">
        <v>0</v>
      </c>
      <c r="AD2963" s="33">
        <v>0</v>
      </c>
      <c r="AE2963" s="34" t="e">
        <f t="shared" si="7912"/>
        <v>#DIV/0!</v>
      </c>
      <c r="AF2963" s="35">
        <v>0</v>
      </c>
      <c r="AG2963" s="35">
        <v>0</v>
      </c>
      <c r="AH2963" s="36">
        <v>0</v>
      </c>
      <c r="AI2963" s="36">
        <v>0</v>
      </c>
      <c r="AJ2963" s="36">
        <v>0</v>
      </c>
      <c r="AK2963" s="36">
        <v>0</v>
      </c>
      <c r="AL2963" s="36">
        <f t="shared" si="7913"/>
        <v>0</v>
      </c>
      <c r="AM2963" s="36">
        <f t="shared" si="7914"/>
        <v>0</v>
      </c>
      <c r="AN2963" s="37" t="s">
        <v>35</v>
      </c>
    </row>
    <row r="2964" spans="2:40" ht="31.2" x14ac:dyDescent="0.3">
      <c r="B2964" s="30" t="s">
        <v>852</v>
      </c>
      <c r="C2964" s="30" t="s">
        <v>38</v>
      </c>
      <c r="D2964" s="30" t="s">
        <v>40</v>
      </c>
      <c r="E2964" s="15" t="str">
        <f t="shared" si="7922"/>
        <v>0113</v>
      </c>
      <c r="F2964" s="30" t="s">
        <v>78</v>
      </c>
      <c r="G2964" s="30"/>
      <c r="H2964" s="31" t="s">
        <v>79</v>
      </c>
      <c r="I2964" s="32"/>
      <c r="J2964" s="32"/>
      <c r="K2964" s="32"/>
      <c r="L2964" s="32"/>
      <c r="M2964" s="32"/>
      <c r="N2964" s="32"/>
      <c r="O2964" s="32">
        <f>O2965+O2968</f>
        <v>0</v>
      </c>
      <c r="P2964" s="32">
        <f>P2965+P2968</f>
        <v>0</v>
      </c>
      <c r="Q2964" s="32">
        <f>Q2965+Q2968</f>
        <v>0</v>
      </c>
      <c r="R2964" s="32">
        <f t="shared" si="7985"/>
        <v>0</v>
      </c>
      <c r="S2964" s="32">
        <f t="shared" si="7986"/>
        <v>0</v>
      </c>
      <c r="T2964" s="32">
        <f t="shared" si="7987"/>
        <v>0</v>
      </c>
      <c r="U2964" s="32"/>
      <c r="V2964" s="32">
        <f t="shared" si="7923"/>
        <v>0</v>
      </c>
      <c r="W2964" s="32"/>
      <c r="X2964" s="32"/>
      <c r="Y2964" s="32"/>
      <c r="Z2964" s="32"/>
      <c r="AA2964" s="32"/>
      <c r="AB2964" s="32">
        <f>AB2965+AB2968</f>
        <v>55</v>
      </c>
      <c r="AC2964" s="33">
        <f>AC2965+AC2968</f>
        <v>105</v>
      </c>
      <c r="AD2964" s="33">
        <f>AD2965+AD2968</f>
        <v>104.75</v>
      </c>
      <c r="AE2964" s="34">
        <f t="shared" si="7912"/>
        <v>99.761904761904759</v>
      </c>
      <c r="AF2964" s="32">
        <f t="shared" ref="AF2964:AK2964" si="8002">AF2965+AF2968</f>
        <v>105</v>
      </c>
      <c r="AG2964" s="32">
        <f t="shared" si="8002"/>
        <v>0</v>
      </c>
      <c r="AH2964" s="32">
        <f t="shared" si="8002"/>
        <v>0</v>
      </c>
      <c r="AI2964" s="32">
        <f t="shared" si="8002"/>
        <v>0</v>
      </c>
      <c r="AJ2964" s="32">
        <f t="shared" si="8002"/>
        <v>0</v>
      </c>
      <c r="AK2964" s="32">
        <f t="shared" si="8002"/>
        <v>0</v>
      </c>
      <c r="AL2964" s="32">
        <f t="shared" si="7913"/>
        <v>105</v>
      </c>
      <c r="AM2964" s="32">
        <f t="shared" si="7914"/>
        <v>-105</v>
      </c>
      <c r="AN2964" s="12"/>
    </row>
    <row r="2965" spans="2:40" ht="46.8" x14ac:dyDescent="0.3">
      <c r="B2965" s="30" t="s">
        <v>852</v>
      </c>
      <c r="C2965" s="30" t="s">
        <v>38</v>
      </c>
      <c r="D2965" s="30" t="s">
        <v>40</v>
      </c>
      <c r="E2965" s="15" t="str">
        <f t="shared" si="7922"/>
        <v>0113</v>
      </c>
      <c r="F2965" s="30" t="s">
        <v>378</v>
      </c>
      <c r="G2965" s="30"/>
      <c r="H2965" s="31" t="s">
        <v>379</v>
      </c>
      <c r="I2965" s="32"/>
      <c r="J2965" s="32"/>
      <c r="K2965" s="32"/>
      <c r="L2965" s="32"/>
      <c r="M2965" s="32"/>
      <c r="N2965" s="32"/>
      <c r="O2965" s="32">
        <f t="shared" ref="O2965:O2975" si="8003">O2966</f>
        <v>0</v>
      </c>
      <c r="P2965" s="32">
        <f t="shared" ref="P2965:P2975" si="8004">P2966</f>
        <v>0</v>
      </c>
      <c r="Q2965" s="32">
        <f t="shared" ref="Q2965:Q2975" si="8005">Q2966</f>
        <v>0</v>
      </c>
      <c r="R2965" s="32">
        <f t="shared" si="7985"/>
        <v>0</v>
      </c>
      <c r="S2965" s="32">
        <f t="shared" si="7986"/>
        <v>0</v>
      </c>
      <c r="T2965" s="32">
        <f t="shared" si="7987"/>
        <v>0</v>
      </c>
      <c r="U2965" s="32"/>
      <c r="V2965" s="32">
        <f t="shared" si="7923"/>
        <v>0</v>
      </c>
      <c r="W2965" s="32"/>
      <c r="X2965" s="32"/>
      <c r="Y2965" s="32"/>
      <c r="Z2965" s="32"/>
      <c r="AA2965" s="32"/>
      <c r="AB2965" s="32">
        <f t="shared" ref="AB2965:AB2975" si="8006">AB2966</f>
        <v>0</v>
      </c>
      <c r="AC2965" s="33">
        <f t="shared" ref="AC2965:AC2975" si="8007">AC2966</f>
        <v>50</v>
      </c>
      <c r="AD2965" s="33">
        <f t="shared" ref="AD2965:AD2975" si="8008">AD2966</f>
        <v>49.75</v>
      </c>
      <c r="AE2965" s="34">
        <f t="shared" si="7912"/>
        <v>99.5</v>
      </c>
      <c r="AF2965" s="32">
        <f t="shared" ref="AF2965:AF2975" si="8009">AF2966</f>
        <v>50</v>
      </c>
      <c r="AG2965" s="32">
        <f t="shared" ref="AG2965:AG2975" si="8010">AG2966</f>
        <v>0</v>
      </c>
      <c r="AH2965" s="32">
        <f t="shared" ref="AH2965:AH2975" si="8011">AH2966</f>
        <v>0</v>
      </c>
      <c r="AI2965" s="32">
        <f t="shared" ref="AI2965:AI2975" si="8012">AI2966</f>
        <v>0</v>
      </c>
      <c r="AJ2965" s="32">
        <f t="shared" ref="AJ2965:AJ2975" si="8013">AJ2966</f>
        <v>0</v>
      </c>
      <c r="AK2965" s="32">
        <f t="shared" ref="AK2965:AK2975" si="8014">AK2966</f>
        <v>0</v>
      </c>
      <c r="AL2965" s="32">
        <f t="shared" si="7913"/>
        <v>50</v>
      </c>
      <c r="AM2965" s="32">
        <f t="shared" si="7914"/>
        <v>-50</v>
      </c>
      <c r="AN2965" s="12"/>
    </row>
    <row r="2966" spans="2:40" ht="31.2" x14ac:dyDescent="0.3">
      <c r="B2966" s="30" t="s">
        <v>852</v>
      </c>
      <c r="C2966" s="30" t="s">
        <v>38</v>
      </c>
      <c r="D2966" s="30" t="s">
        <v>40</v>
      </c>
      <c r="E2966" s="15" t="str">
        <f t="shared" si="7922"/>
        <v>0113</v>
      </c>
      <c r="F2966" s="30" t="s">
        <v>378</v>
      </c>
      <c r="G2966" s="30" t="s">
        <v>50</v>
      </c>
      <c r="H2966" s="31" t="s">
        <v>51</v>
      </c>
      <c r="I2966" s="32"/>
      <c r="J2966" s="32"/>
      <c r="K2966" s="32"/>
      <c r="L2966" s="32"/>
      <c r="M2966" s="32"/>
      <c r="N2966" s="32"/>
      <c r="O2966" s="32">
        <f t="shared" si="8003"/>
        <v>0</v>
      </c>
      <c r="P2966" s="32">
        <f t="shared" si="8004"/>
        <v>0</v>
      </c>
      <c r="Q2966" s="32">
        <f t="shared" si="8005"/>
        <v>0</v>
      </c>
      <c r="R2966" s="32">
        <f t="shared" si="7985"/>
        <v>0</v>
      </c>
      <c r="S2966" s="32">
        <f t="shared" si="7986"/>
        <v>0</v>
      </c>
      <c r="T2966" s="32">
        <f t="shared" si="7987"/>
        <v>0</v>
      </c>
      <c r="U2966" s="32"/>
      <c r="V2966" s="32">
        <f t="shared" si="7923"/>
        <v>0</v>
      </c>
      <c r="W2966" s="32"/>
      <c r="X2966" s="32"/>
      <c r="Y2966" s="32"/>
      <c r="Z2966" s="32"/>
      <c r="AA2966" s="32"/>
      <c r="AB2966" s="32">
        <f t="shared" si="8006"/>
        <v>0</v>
      </c>
      <c r="AC2966" s="33">
        <f t="shared" si="8007"/>
        <v>50</v>
      </c>
      <c r="AD2966" s="33">
        <f t="shared" si="8008"/>
        <v>49.75</v>
      </c>
      <c r="AE2966" s="34">
        <f t="shared" si="7912"/>
        <v>99.5</v>
      </c>
      <c r="AF2966" s="32">
        <f t="shared" si="8009"/>
        <v>50</v>
      </c>
      <c r="AG2966" s="32">
        <f t="shared" si="8010"/>
        <v>0</v>
      </c>
      <c r="AH2966" s="32">
        <f t="shared" si="8011"/>
        <v>0</v>
      </c>
      <c r="AI2966" s="32">
        <f t="shared" si="8012"/>
        <v>0</v>
      </c>
      <c r="AJ2966" s="32">
        <f t="shared" si="8013"/>
        <v>0</v>
      </c>
      <c r="AK2966" s="32">
        <f t="shared" si="8014"/>
        <v>0</v>
      </c>
      <c r="AL2966" s="32">
        <f t="shared" si="7913"/>
        <v>50</v>
      </c>
      <c r="AM2966" s="32">
        <f t="shared" si="7914"/>
        <v>-50</v>
      </c>
      <c r="AN2966" s="12"/>
    </row>
    <row r="2967" spans="2:40" ht="31.2" x14ac:dyDescent="0.3">
      <c r="B2967" s="30" t="s">
        <v>852</v>
      </c>
      <c r="C2967" s="30" t="s">
        <v>38</v>
      </c>
      <c r="D2967" s="30" t="s">
        <v>40</v>
      </c>
      <c r="E2967" s="15" t="str">
        <f t="shared" si="7922"/>
        <v>0113</v>
      </c>
      <c r="F2967" s="30" t="s">
        <v>378</v>
      </c>
      <c r="G2967" s="30" t="s">
        <v>52</v>
      </c>
      <c r="H2967" s="31" t="s">
        <v>53</v>
      </c>
      <c r="I2967" s="32"/>
      <c r="J2967" s="32"/>
      <c r="K2967" s="32"/>
      <c r="L2967" s="32"/>
      <c r="M2967" s="32"/>
      <c r="N2967" s="32"/>
      <c r="O2967" s="32">
        <v>0</v>
      </c>
      <c r="P2967" s="32">
        <v>0</v>
      </c>
      <c r="Q2967" s="32">
        <v>0</v>
      </c>
      <c r="R2967" s="32">
        <v>0</v>
      </c>
      <c r="S2967" s="32">
        <v>0</v>
      </c>
      <c r="T2967" s="32">
        <v>0</v>
      </c>
      <c r="U2967" s="32"/>
      <c r="V2967" s="32">
        <f t="shared" si="7923"/>
        <v>0</v>
      </c>
      <c r="W2967" s="32"/>
      <c r="X2967" s="32"/>
      <c r="Y2967" s="32"/>
      <c r="Z2967" s="32"/>
      <c r="AA2967" s="32"/>
      <c r="AB2967" s="32">
        <v>0</v>
      </c>
      <c r="AC2967" s="33">
        <v>50</v>
      </c>
      <c r="AD2967" s="33">
        <v>49.75</v>
      </c>
      <c r="AE2967" s="34">
        <f t="shared" si="7912"/>
        <v>99.5</v>
      </c>
      <c r="AF2967" s="32">
        <v>50</v>
      </c>
      <c r="AG2967" s="32">
        <v>0</v>
      </c>
      <c r="AH2967" s="32">
        <v>0</v>
      </c>
      <c r="AI2967" s="32">
        <v>0</v>
      </c>
      <c r="AJ2967" s="32">
        <v>0</v>
      </c>
      <c r="AK2967" s="32">
        <v>0</v>
      </c>
      <c r="AL2967" s="32">
        <f t="shared" si="7913"/>
        <v>50</v>
      </c>
      <c r="AM2967" s="32">
        <f t="shared" si="7914"/>
        <v>-50</v>
      </c>
      <c r="AN2967" s="12"/>
    </row>
    <row r="2968" spans="2:40" x14ac:dyDescent="0.3">
      <c r="B2968" s="30" t="s">
        <v>852</v>
      </c>
      <c r="C2968" s="30" t="s">
        <v>38</v>
      </c>
      <c r="D2968" s="30" t="s">
        <v>40</v>
      </c>
      <c r="E2968" s="15" t="str">
        <f t="shared" si="7922"/>
        <v>0113</v>
      </c>
      <c r="F2968" s="30" t="s">
        <v>80</v>
      </c>
      <c r="G2968" s="30"/>
      <c r="H2968" s="31" t="s">
        <v>81</v>
      </c>
      <c r="I2968" s="32"/>
      <c r="J2968" s="32"/>
      <c r="K2968" s="32"/>
      <c r="L2968" s="32"/>
      <c r="M2968" s="32"/>
      <c r="N2968" s="32"/>
      <c r="O2968" s="32">
        <f t="shared" si="8003"/>
        <v>0</v>
      </c>
      <c r="P2968" s="32">
        <f t="shared" si="8004"/>
        <v>0</v>
      </c>
      <c r="Q2968" s="32">
        <f t="shared" si="8005"/>
        <v>0</v>
      </c>
      <c r="R2968" s="32"/>
      <c r="S2968" s="32"/>
      <c r="T2968" s="32"/>
      <c r="U2968" s="32"/>
      <c r="V2968" s="32">
        <f t="shared" si="7923"/>
        <v>0</v>
      </c>
      <c r="W2968" s="32"/>
      <c r="X2968" s="32"/>
      <c r="Y2968" s="32"/>
      <c r="Z2968" s="32"/>
      <c r="AA2968" s="32"/>
      <c r="AB2968" s="32">
        <f t="shared" si="8006"/>
        <v>55</v>
      </c>
      <c r="AC2968" s="33">
        <f t="shared" si="8007"/>
        <v>55</v>
      </c>
      <c r="AD2968" s="33">
        <f t="shared" si="8008"/>
        <v>55</v>
      </c>
      <c r="AE2968" s="34">
        <f t="shared" si="7912"/>
        <v>100</v>
      </c>
      <c r="AF2968" s="32">
        <f t="shared" si="8009"/>
        <v>55</v>
      </c>
      <c r="AG2968" s="32">
        <f t="shared" si="8010"/>
        <v>0</v>
      </c>
      <c r="AH2968" s="32">
        <f t="shared" si="8011"/>
        <v>0</v>
      </c>
      <c r="AI2968" s="32">
        <f t="shared" si="8012"/>
        <v>0</v>
      </c>
      <c r="AJ2968" s="32">
        <f t="shared" si="8013"/>
        <v>0</v>
      </c>
      <c r="AK2968" s="32">
        <f t="shared" si="8014"/>
        <v>0</v>
      </c>
      <c r="AL2968" s="32">
        <f t="shared" si="7913"/>
        <v>55</v>
      </c>
      <c r="AM2968" s="32">
        <f t="shared" si="7914"/>
        <v>-55</v>
      </c>
      <c r="AN2968" s="12"/>
    </row>
    <row r="2969" spans="2:40" ht="31.2" x14ac:dyDescent="0.3">
      <c r="B2969" s="30" t="s">
        <v>852</v>
      </c>
      <c r="C2969" s="30" t="s">
        <v>38</v>
      </c>
      <c r="D2969" s="30" t="s">
        <v>40</v>
      </c>
      <c r="E2969" s="15" t="str">
        <f t="shared" si="7922"/>
        <v>0113</v>
      </c>
      <c r="F2969" s="44" t="s">
        <v>192</v>
      </c>
      <c r="G2969" s="30"/>
      <c r="H2969" s="45" t="s">
        <v>193</v>
      </c>
      <c r="I2969" s="32"/>
      <c r="J2969" s="32"/>
      <c r="K2969" s="32"/>
      <c r="L2969" s="32"/>
      <c r="M2969" s="32"/>
      <c r="N2969" s="32"/>
      <c r="O2969" s="32">
        <f t="shared" si="8003"/>
        <v>0</v>
      </c>
      <c r="P2969" s="32">
        <f t="shared" si="8004"/>
        <v>0</v>
      </c>
      <c r="Q2969" s="32">
        <f t="shared" si="8005"/>
        <v>0</v>
      </c>
      <c r="R2969" s="32"/>
      <c r="S2969" s="32"/>
      <c r="T2969" s="32"/>
      <c r="U2969" s="32"/>
      <c r="V2969" s="32">
        <f t="shared" si="7923"/>
        <v>0</v>
      </c>
      <c r="W2969" s="32"/>
      <c r="X2969" s="32"/>
      <c r="Y2969" s="32"/>
      <c r="Z2969" s="32"/>
      <c r="AA2969" s="32"/>
      <c r="AB2969" s="32">
        <f t="shared" si="8006"/>
        <v>55</v>
      </c>
      <c r="AC2969" s="33">
        <f t="shared" si="8007"/>
        <v>55</v>
      </c>
      <c r="AD2969" s="33">
        <f t="shared" si="8008"/>
        <v>55</v>
      </c>
      <c r="AE2969" s="34">
        <f t="shared" si="7912"/>
        <v>100</v>
      </c>
      <c r="AF2969" s="32">
        <f t="shared" si="8009"/>
        <v>55</v>
      </c>
      <c r="AG2969" s="32">
        <f t="shared" si="8010"/>
        <v>0</v>
      </c>
      <c r="AH2969" s="32">
        <f t="shared" si="8011"/>
        <v>0</v>
      </c>
      <c r="AI2969" s="32">
        <f t="shared" si="8012"/>
        <v>0</v>
      </c>
      <c r="AJ2969" s="32">
        <f t="shared" si="8013"/>
        <v>0</v>
      </c>
      <c r="AK2969" s="32">
        <f t="shared" si="8014"/>
        <v>0</v>
      </c>
      <c r="AL2969" s="32">
        <f t="shared" si="7913"/>
        <v>55</v>
      </c>
      <c r="AM2969" s="32">
        <f t="shared" si="7914"/>
        <v>-55</v>
      </c>
      <c r="AN2969" s="12"/>
    </row>
    <row r="2970" spans="2:40" x14ac:dyDescent="0.3">
      <c r="B2970" s="30" t="s">
        <v>852</v>
      </c>
      <c r="C2970" s="30" t="s">
        <v>38</v>
      </c>
      <c r="D2970" s="30" t="s">
        <v>40</v>
      </c>
      <c r="E2970" s="15" t="str">
        <f t="shared" si="7922"/>
        <v>0113</v>
      </c>
      <c r="F2970" s="44" t="s">
        <v>192</v>
      </c>
      <c r="G2970" s="30" t="s">
        <v>92</v>
      </c>
      <c r="H2970" s="31" t="s">
        <v>93</v>
      </c>
      <c r="I2970" s="32"/>
      <c r="J2970" s="32"/>
      <c r="K2970" s="32"/>
      <c r="L2970" s="32"/>
      <c r="M2970" s="32"/>
      <c r="N2970" s="32"/>
      <c r="O2970" s="32">
        <f t="shared" si="8003"/>
        <v>0</v>
      </c>
      <c r="P2970" s="32">
        <f t="shared" si="8004"/>
        <v>0</v>
      </c>
      <c r="Q2970" s="32">
        <f t="shared" si="8005"/>
        <v>0</v>
      </c>
      <c r="R2970" s="32"/>
      <c r="S2970" s="32"/>
      <c r="T2970" s="32"/>
      <c r="U2970" s="32"/>
      <c r="V2970" s="32">
        <f t="shared" si="7923"/>
        <v>0</v>
      </c>
      <c r="W2970" s="32"/>
      <c r="X2970" s="32"/>
      <c r="Y2970" s="32"/>
      <c r="Z2970" s="32"/>
      <c r="AA2970" s="32"/>
      <c r="AB2970" s="32">
        <f t="shared" si="8006"/>
        <v>55</v>
      </c>
      <c r="AC2970" s="33">
        <f t="shared" si="8007"/>
        <v>55</v>
      </c>
      <c r="AD2970" s="33">
        <f t="shared" si="8008"/>
        <v>55</v>
      </c>
      <c r="AE2970" s="34">
        <f t="shared" si="7912"/>
        <v>100</v>
      </c>
      <c r="AF2970" s="32">
        <f t="shared" si="8009"/>
        <v>55</v>
      </c>
      <c r="AG2970" s="32">
        <f t="shared" si="8010"/>
        <v>0</v>
      </c>
      <c r="AH2970" s="32">
        <f t="shared" si="8011"/>
        <v>0</v>
      </c>
      <c r="AI2970" s="32">
        <f t="shared" si="8012"/>
        <v>0</v>
      </c>
      <c r="AJ2970" s="32">
        <f t="shared" si="8013"/>
        <v>0</v>
      </c>
      <c r="AK2970" s="32">
        <f t="shared" si="8014"/>
        <v>0</v>
      </c>
      <c r="AL2970" s="32">
        <f t="shared" si="7913"/>
        <v>55</v>
      </c>
      <c r="AM2970" s="32">
        <f t="shared" si="7914"/>
        <v>-55</v>
      </c>
      <c r="AN2970" s="12"/>
    </row>
    <row r="2971" spans="2:40" x14ac:dyDescent="0.3">
      <c r="B2971" s="30" t="s">
        <v>852</v>
      </c>
      <c r="C2971" s="30" t="s">
        <v>38</v>
      </c>
      <c r="D2971" s="30" t="s">
        <v>40</v>
      </c>
      <c r="E2971" s="15" t="str">
        <f t="shared" si="7922"/>
        <v>0113</v>
      </c>
      <c r="F2971" s="44" t="s">
        <v>192</v>
      </c>
      <c r="G2971" s="30" t="s">
        <v>194</v>
      </c>
      <c r="H2971" s="31" t="s">
        <v>195</v>
      </c>
      <c r="I2971" s="32"/>
      <c r="J2971" s="32"/>
      <c r="K2971" s="32"/>
      <c r="L2971" s="32"/>
      <c r="M2971" s="32"/>
      <c r="N2971" s="32"/>
      <c r="O2971" s="32">
        <v>0</v>
      </c>
      <c r="P2971" s="32">
        <v>0</v>
      </c>
      <c r="Q2971" s="32">
        <v>0</v>
      </c>
      <c r="R2971" s="32"/>
      <c r="S2971" s="32"/>
      <c r="T2971" s="32"/>
      <c r="U2971" s="32"/>
      <c r="V2971" s="32">
        <f t="shared" si="7923"/>
        <v>0</v>
      </c>
      <c r="W2971" s="32"/>
      <c r="X2971" s="32"/>
      <c r="Y2971" s="32"/>
      <c r="Z2971" s="32"/>
      <c r="AA2971" s="32"/>
      <c r="AB2971" s="32">
        <v>55</v>
      </c>
      <c r="AC2971" s="33">
        <v>55</v>
      </c>
      <c r="AD2971" s="33">
        <v>55</v>
      </c>
      <c r="AE2971" s="34">
        <f t="shared" si="7912"/>
        <v>100</v>
      </c>
      <c r="AF2971" s="32">
        <v>55</v>
      </c>
      <c r="AG2971" s="32">
        <v>0</v>
      </c>
      <c r="AH2971" s="32">
        <v>0</v>
      </c>
      <c r="AI2971" s="32">
        <v>0</v>
      </c>
      <c r="AJ2971" s="32">
        <v>0</v>
      </c>
      <c r="AK2971" s="32">
        <v>0</v>
      </c>
      <c r="AL2971" s="32">
        <f t="shared" si="7913"/>
        <v>55</v>
      </c>
      <c r="AM2971" s="32">
        <f t="shared" si="7914"/>
        <v>-55</v>
      </c>
      <c r="AN2971" s="12"/>
    </row>
    <row r="2972" spans="2:40" ht="46.8" x14ac:dyDescent="0.3">
      <c r="B2972" s="30" t="s">
        <v>852</v>
      </c>
      <c r="C2972" s="30" t="s">
        <v>38</v>
      </c>
      <c r="D2972" s="30" t="s">
        <v>40</v>
      </c>
      <c r="E2972" s="15" t="str">
        <f t="shared" si="7922"/>
        <v>0113</v>
      </c>
      <c r="F2972" s="30" t="s">
        <v>98</v>
      </c>
      <c r="G2972" s="30"/>
      <c r="H2972" s="31" t="s">
        <v>99</v>
      </c>
      <c r="I2972" s="32"/>
      <c r="J2972" s="32"/>
      <c r="K2972" s="32"/>
      <c r="L2972" s="32"/>
      <c r="M2972" s="32"/>
      <c r="N2972" s="32"/>
      <c r="O2972" s="32">
        <f t="shared" si="8003"/>
        <v>0</v>
      </c>
      <c r="P2972" s="32">
        <f t="shared" si="8004"/>
        <v>0</v>
      </c>
      <c r="Q2972" s="32">
        <f t="shared" si="8005"/>
        <v>0</v>
      </c>
      <c r="R2972" s="32">
        <f t="shared" si="7985"/>
        <v>0</v>
      </c>
      <c r="S2972" s="32">
        <f t="shared" si="7986"/>
        <v>0</v>
      </c>
      <c r="T2972" s="32"/>
      <c r="U2972" s="32"/>
      <c r="V2972" s="32">
        <f t="shared" si="7923"/>
        <v>0</v>
      </c>
      <c r="W2972" s="32"/>
      <c r="X2972" s="32"/>
      <c r="Y2972" s="32"/>
      <c r="Z2972" s="32"/>
      <c r="AA2972" s="32"/>
      <c r="AB2972" s="32">
        <f t="shared" si="8006"/>
        <v>162.11879999999999</v>
      </c>
      <c r="AC2972" s="33">
        <f t="shared" si="8007"/>
        <v>336.86880000000002</v>
      </c>
      <c r="AD2972" s="33">
        <f t="shared" si="8008"/>
        <v>336.86880000000002</v>
      </c>
      <c r="AE2972" s="34">
        <f t="shared" si="7912"/>
        <v>100</v>
      </c>
      <c r="AF2972" s="32">
        <f t="shared" si="8009"/>
        <v>162.11879999999999</v>
      </c>
      <c r="AG2972" s="32">
        <f t="shared" si="8010"/>
        <v>0</v>
      </c>
      <c r="AH2972" s="32">
        <f t="shared" si="8011"/>
        <v>0</v>
      </c>
      <c r="AI2972" s="32">
        <f t="shared" si="8012"/>
        <v>0</v>
      </c>
      <c r="AJ2972" s="32">
        <f t="shared" si="8013"/>
        <v>0</v>
      </c>
      <c r="AK2972" s="32">
        <f t="shared" si="8014"/>
        <v>0</v>
      </c>
      <c r="AL2972" s="32">
        <f t="shared" si="7913"/>
        <v>162.11879999999999</v>
      </c>
      <c r="AM2972" s="32">
        <f t="shared" si="7914"/>
        <v>-162.11879999999999</v>
      </c>
      <c r="AN2972" s="12"/>
    </row>
    <row r="2973" spans="2:40" ht="31.2" x14ac:dyDescent="0.3">
      <c r="B2973" s="30" t="s">
        <v>852</v>
      </c>
      <c r="C2973" s="30" t="s">
        <v>38</v>
      </c>
      <c r="D2973" s="30" t="s">
        <v>40</v>
      </c>
      <c r="E2973" s="15" t="str">
        <f t="shared" si="7922"/>
        <v>0113</v>
      </c>
      <c r="F2973" s="30" t="s">
        <v>100</v>
      </c>
      <c r="G2973" s="30"/>
      <c r="H2973" s="31" t="s">
        <v>101</v>
      </c>
      <c r="I2973" s="32"/>
      <c r="J2973" s="32"/>
      <c r="K2973" s="32"/>
      <c r="L2973" s="32"/>
      <c r="M2973" s="32"/>
      <c r="N2973" s="32"/>
      <c r="O2973" s="32">
        <f t="shared" si="8003"/>
        <v>0</v>
      </c>
      <c r="P2973" s="32">
        <f t="shared" si="8004"/>
        <v>0</v>
      </c>
      <c r="Q2973" s="32">
        <f t="shared" si="8005"/>
        <v>0</v>
      </c>
      <c r="R2973" s="32">
        <f t="shared" si="7985"/>
        <v>0</v>
      </c>
      <c r="S2973" s="32">
        <f t="shared" si="7986"/>
        <v>0</v>
      </c>
      <c r="T2973" s="32"/>
      <c r="U2973" s="32"/>
      <c r="V2973" s="32">
        <f t="shared" si="7923"/>
        <v>0</v>
      </c>
      <c r="W2973" s="32"/>
      <c r="X2973" s="32"/>
      <c r="Y2973" s="32"/>
      <c r="Z2973" s="32"/>
      <c r="AA2973" s="32"/>
      <c r="AB2973" s="32">
        <f t="shared" si="8006"/>
        <v>162.11879999999999</v>
      </c>
      <c r="AC2973" s="33">
        <f t="shared" si="8007"/>
        <v>336.86880000000002</v>
      </c>
      <c r="AD2973" s="33">
        <f t="shared" si="8008"/>
        <v>336.86880000000002</v>
      </c>
      <c r="AE2973" s="34">
        <f t="shared" si="7912"/>
        <v>100</v>
      </c>
      <c r="AF2973" s="32">
        <f t="shared" si="8009"/>
        <v>162.11879999999999</v>
      </c>
      <c r="AG2973" s="32">
        <f t="shared" si="8010"/>
        <v>0</v>
      </c>
      <c r="AH2973" s="32">
        <f t="shared" si="8011"/>
        <v>0</v>
      </c>
      <c r="AI2973" s="32">
        <f t="shared" si="8012"/>
        <v>0</v>
      </c>
      <c r="AJ2973" s="32">
        <f t="shared" si="8013"/>
        <v>0</v>
      </c>
      <c r="AK2973" s="32">
        <f t="shared" si="8014"/>
        <v>0</v>
      </c>
      <c r="AL2973" s="32">
        <f t="shared" si="7913"/>
        <v>162.11879999999999</v>
      </c>
      <c r="AM2973" s="32">
        <f t="shared" si="7914"/>
        <v>-162.11879999999999</v>
      </c>
      <c r="AN2973" s="12"/>
    </row>
    <row r="2974" spans="2:40" ht="31.2" x14ac:dyDescent="0.3">
      <c r="B2974" s="30" t="s">
        <v>852</v>
      </c>
      <c r="C2974" s="30" t="s">
        <v>38</v>
      </c>
      <c r="D2974" s="30" t="s">
        <v>40</v>
      </c>
      <c r="E2974" s="15" t="str">
        <f t="shared" si="7922"/>
        <v>0113</v>
      </c>
      <c r="F2974" s="30" t="s">
        <v>102</v>
      </c>
      <c r="G2974" s="30"/>
      <c r="H2974" s="31" t="s">
        <v>103</v>
      </c>
      <c r="I2974" s="32"/>
      <c r="J2974" s="32"/>
      <c r="K2974" s="32"/>
      <c r="L2974" s="32"/>
      <c r="M2974" s="32"/>
      <c r="N2974" s="32"/>
      <c r="O2974" s="32">
        <f t="shared" si="8003"/>
        <v>0</v>
      </c>
      <c r="P2974" s="32">
        <f t="shared" si="8004"/>
        <v>0</v>
      </c>
      <c r="Q2974" s="32">
        <f t="shared" si="8005"/>
        <v>0</v>
      </c>
      <c r="R2974" s="32">
        <f t="shared" si="7985"/>
        <v>0</v>
      </c>
      <c r="S2974" s="32">
        <f t="shared" si="7986"/>
        <v>0</v>
      </c>
      <c r="T2974" s="32"/>
      <c r="U2974" s="32"/>
      <c r="V2974" s="32">
        <f t="shared" si="7923"/>
        <v>0</v>
      </c>
      <c r="W2974" s="32"/>
      <c r="X2974" s="32"/>
      <c r="Y2974" s="32"/>
      <c r="Z2974" s="32"/>
      <c r="AA2974" s="32"/>
      <c r="AB2974" s="32">
        <f t="shared" si="8006"/>
        <v>162.11879999999999</v>
      </c>
      <c r="AC2974" s="33">
        <f t="shared" si="8007"/>
        <v>336.86880000000002</v>
      </c>
      <c r="AD2974" s="33">
        <f t="shared" si="8008"/>
        <v>336.86880000000002</v>
      </c>
      <c r="AE2974" s="34">
        <f t="shared" si="7912"/>
        <v>100</v>
      </c>
      <c r="AF2974" s="32">
        <f t="shared" si="8009"/>
        <v>162.11879999999999</v>
      </c>
      <c r="AG2974" s="32">
        <f t="shared" si="8010"/>
        <v>0</v>
      </c>
      <c r="AH2974" s="32">
        <f t="shared" si="8011"/>
        <v>0</v>
      </c>
      <c r="AI2974" s="32">
        <f t="shared" si="8012"/>
        <v>0</v>
      </c>
      <c r="AJ2974" s="32">
        <f t="shared" si="8013"/>
        <v>0</v>
      </c>
      <c r="AK2974" s="32">
        <f t="shared" si="8014"/>
        <v>0</v>
      </c>
      <c r="AL2974" s="32">
        <f t="shared" si="7913"/>
        <v>162.11879999999999</v>
      </c>
      <c r="AM2974" s="32">
        <f t="shared" si="7914"/>
        <v>-162.11879999999999</v>
      </c>
      <c r="AN2974" s="12"/>
    </row>
    <row r="2975" spans="2:40" x14ac:dyDescent="0.3">
      <c r="B2975" s="30" t="s">
        <v>852</v>
      </c>
      <c r="C2975" s="30" t="s">
        <v>38</v>
      </c>
      <c r="D2975" s="30" t="s">
        <v>40</v>
      </c>
      <c r="E2975" s="15" t="str">
        <f t="shared" si="7922"/>
        <v>0113</v>
      </c>
      <c r="F2975" s="30" t="s">
        <v>102</v>
      </c>
      <c r="G2975" s="30" t="s">
        <v>56</v>
      </c>
      <c r="H2975" s="31" t="s">
        <v>57</v>
      </c>
      <c r="I2975" s="32"/>
      <c r="J2975" s="32"/>
      <c r="K2975" s="32"/>
      <c r="L2975" s="32"/>
      <c r="M2975" s="32"/>
      <c r="N2975" s="32"/>
      <c r="O2975" s="32">
        <f t="shared" si="8003"/>
        <v>0</v>
      </c>
      <c r="P2975" s="32">
        <f t="shared" si="8004"/>
        <v>0</v>
      </c>
      <c r="Q2975" s="32">
        <f t="shared" si="8005"/>
        <v>0</v>
      </c>
      <c r="R2975" s="32">
        <f t="shared" si="7985"/>
        <v>0</v>
      </c>
      <c r="S2975" s="32">
        <f t="shared" si="7986"/>
        <v>0</v>
      </c>
      <c r="T2975" s="32"/>
      <c r="U2975" s="32"/>
      <c r="V2975" s="32">
        <f t="shared" si="7923"/>
        <v>0</v>
      </c>
      <c r="W2975" s="32"/>
      <c r="X2975" s="32"/>
      <c r="Y2975" s="32"/>
      <c r="Z2975" s="32"/>
      <c r="AA2975" s="32"/>
      <c r="AB2975" s="32">
        <f t="shared" si="8006"/>
        <v>162.11879999999999</v>
      </c>
      <c r="AC2975" s="33">
        <f t="shared" si="8007"/>
        <v>336.86880000000002</v>
      </c>
      <c r="AD2975" s="33">
        <f t="shared" si="8008"/>
        <v>336.86880000000002</v>
      </c>
      <c r="AE2975" s="34">
        <f t="shared" si="7912"/>
        <v>100</v>
      </c>
      <c r="AF2975" s="32">
        <f t="shared" si="8009"/>
        <v>162.11879999999999</v>
      </c>
      <c r="AG2975" s="32">
        <f t="shared" si="8010"/>
        <v>0</v>
      </c>
      <c r="AH2975" s="32">
        <f t="shared" si="8011"/>
        <v>0</v>
      </c>
      <c r="AI2975" s="32">
        <f t="shared" si="8012"/>
        <v>0</v>
      </c>
      <c r="AJ2975" s="32">
        <f t="shared" si="8013"/>
        <v>0</v>
      </c>
      <c r="AK2975" s="32">
        <f t="shared" si="8014"/>
        <v>0</v>
      </c>
      <c r="AL2975" s="32">
        <f t="shared" si="7913"/>
        <v>162.11879999999999</v>
      </c>
      <c r="AM2975" s="32">
        <f t="shared" si="7914"/>
        <v>-162.11879999999999</v>
      </c>
      <c r="AN2975" s="12"/>
    </row>
    <row r="2976" spans="2:40" x14ac:dyDescent="0.3">
      <c r="B2976" s="30" t="s">
        <v>852</v>
      </c>
      <c r="C2976" s="30" t="s">
        <v>38</v>
      </c>
      <c r="D2976" s="30" t="s">
        <v>40</v>
      </c>
      <c r="E2976" s="15" t="str">
        <f t="shared" si="7922"/>
        <v>0113</v>
      </c>
      <c r="F2976" s="30" t="s">
        <v>102</v>
      </c>
      <c r="G2976" s="30" t="s">
        <v>58</v>
      </c>
      <c r="H2976" s="31" t="s">
        <v>59</v>
      </c>
      <c r="I2976" s="32"/>
      <c r="J2976" s="32"/>
      <c r="K2976" s="32"/>
      <c r="L2976" s="32"/>
      <c r="M2976" s="32"/>
      <c r="N2976" s="32"/>
      <c r="O2976" s="32">
        <v>0</v>
      </c>
      <c r="P2976" s="32">
        <v>0</v>
      </c>
      <c r="Q2976" s="32">
        <v>0</v>
      </c>
      <c r="R2976" s="32">
        <v>0</v>
      </c>
      <c r="S2976" s="32">
        <v>0</v>
      </c>
      <c r="T2976" s="32"/>
      <c r="U2976" s="32"/>
      <c r="V2976" s="32">
        <f t="shared" si="7923"/>
        <v>0</v>
      </c>
      <c r="W2976" s="32"/>
      <c r="X2976" s="32"/>
      <c r="Y2976" s="32"/>
      <c r="Z2976" s="32"/>
      <c r="AA2976" s="32"/>
      <c r="AB2976" s="32">
        <v>162.11879999999999</v>
      </c>
      <c r="AC2976" s="33">
        <v>336.86880000000002</v>
      </c>
      <c r="AD2976" s="33">
        <v>336.86880000000002</v>
      </c>
      <c r="AE2976" s="34">
        <f t="shared" si="7912"/>
        <v>100</v>
      </c>
      <c r="AF2976" s="32">
        <v>162.11879999999999</v>
      </c>
      <c r="AG2976" s="32">
        <v>0</v>
      </c>
      <c r="AH2976" s="32">
        <v>0</v>
      </c>
      <c r="AI2976" s="32">
        <v>0</v>
      </c>
      <c r="AJ2976" s="32">
        <v>0</v>
      </c>
      <c r="AK2976" s="32">
        <v>0</v>
      </c>
      <c r="AL2976" s="32">
        <f t="shared" si="7913"/>
        <v>162.11879999999999</v>
      </c>
      <c r="AM2976" s="32">
        <f t="shared" si="7914"/>
        <v>-162.11879999999999</v>
      </c>
      <c r="AN2976" s="12"/>
    </row>
    <row r="2977" spans="2:40" s="13" customFormat="1" ht="31.2" x14ac:dyDescent="0.3">
      <c r="B2977" s="14" t="s">
        <v>852</v>
      </c>
      <c r="C2977" s="14" t="s">
        <v>114</v>
      </c>
      <c r="D2977" s="14"/>
      <c r="E2977" s="21" t="str">
        <f t="shared" si="7922"/>
        <v>03</v>
      </c>
      <c r="F2977" s="14"/>
      <c r="G2977" s="14"/>
      <c r="H2977" s="16" t="s">
        <v>196</v>
      </c>
      <c r="I2977" s="17">
        <f t="shared" ref="I2977:T2977" si="8015">I2992+I2978</f>
        <v>4202.4000000000005</v>
      </c>
      <c r="J2977" s="17">
        <f t="shared" si="8015"/>
        <v>4729.4000000000005</v>
      </c>
      <c r="K2977" s="17">
        <f t="shared" si="8015"/>
        <v>2196.7999999999997</v>
      </c>
      <c r="L2977" s="17">
        <f t="shared" si="8015"/>
        <v>0</v>
      </c>
      <c r="M2977" s="17">
        <f t="shared" si="8015"/>
        <v>0</v>
      </c>
      <c r="N2977" s="17">
        <f t="shared" si="8015"/>
        <v>0</v>
      </c>
      <c r="O2977" s="17">
        <f t="shared" si="8015"/>
        <v>0</v>
      </c>
      <c r="P2977" s="17">
        <f t="shared" si="8015"/>
        <v>-24.891999999999999</v>
      </c>
      <c r="Q2977" s="17">
        <f t="shared" si="8015"/>
        <v>0</v>
      </c>
      <c r="R2977" s="17">
        <f t="shared" si="8015"/>
        <v>-114.608</v>
      </c>
      <c r="S2977" s="17">
        <f t="shared" si="8015"/>
        <v>0</v>
      </c>
      <c r="T2977" s="17">
        <f t="shared" si="8015"/>
        <v>0</v>
      </c>
      <c r="U2977" s="17">
        <v>0</v>
      </c>
      <c r="V2977" s="17">
        <f t="shared" si="7923"/>
        <v>4062.9000000000005</v>
      </c>
      <c r="W2977" s="17">
        <f t="shared" ref="W2977:AD2977" si="8016">W2992+W2978</f>
        <v>0</v>
      </c>
      <c r="X2977" s="17">
        <f t="shared" si="8016"/>
        <v>0</v>
      </c>
      <c r="Y2977" s="17">
        <f t="shared" si="8016"/>
        <v>0</v>
      </c>
      <c r="Z2977" s="17">
        <f t="shared" si="8016"/>
        <v>0</v>
      </c>
      <c r="AA2977" s="17">
        <f t="shared" si="8016"/>
        <v>0</v>
      </c>
      <c r="AB2977" s="17">
        <f t="shared" si="8016"/>
        <v>3248.8217800000002</v>
      </c>
      <c r="AC2977" s="18">
        <f t="shared" si="8016"/>
        <v>3644.3424000000005</v>
      </c>
      <c r="AD2977" s="18">
        <f t="shared" si="8016"/>
        <v>3642.5259200000005</v>
      </c>
      <c r="AE2977" s="19">
        <f t="shared" si="7912"/>
        <v>99.950156165348233</v>
      </c>
      <c r="AF2977" s="17">
        <f t="shared" ref="AF2977:AK2977" si="8017">AF2992+AF2978</f>
        <v>3644.3424000000005</v>
      </c>
      <c r="AG2977" s="17">
        <f t="shared" si="8017"/>
        <v>0</v>
      </c>
      <c r="AH2977" s="17">
        <f t="shared" si="8017"/>
        <v>0</v>
      </c>
      <c r="AI2977" s="17">
        <f t="shared" si="8017"/>
        <v>0</v>
      </c>
      <c r="AJ2977" s="17">
        <f t="shared" si="8017"/>
        <v>0</v>
      </c>
      <c r="AK2977" s="17">
        <f t="shared" si="8017"/>
        <v>0</v>
      </c>
      <c r="AL2977" s="17">
        <f t="shared" si="7913"/>
        <v>3644.3424000000005</v>
      </c>
      <c r="AM2977" s="17">
        <f t="shared" si="7914"/>
        <v>418.55760000000009</v>
      </c>
      <c r="AN2977" s="20"/>
    </row>
    <row r="2978" spans="2:40" s="22" customFormat="1" ht="46.8" x14ac:dyDescent="0.3">
      <c r="B2978" s="23" t="s">
        <v>852</v>
      </c>
      <c r="C2978" s="23" t="s">
        <v>114</v>
      </c>
      <c r="D2978" s="23" t="s">
        <v>443</v>
      </c>
      <c r="E2978" s="24" t="str">
        <f t="shared" si="7922"/>
        <v>0310</v>
      </c>
      <c r="F2978" s="23"/>
      <c r="G2978" s="23"/>
      <c r="H2978" s="25" t="s">
        <v>697</v>
      </c>
      <c r="I2978" s="26">
        <f t="shared" ref="I2978:T2978" si="8018">I2979</f>
        <v>2976.6000000000004</v>
      </c>
      <c r="J2978" s="26">
        <f t="shared" si="8018"/>
        <v>3468.6000000000004</v>
      </c>
      <c r="K2978" s="26">
        <f t="shared" si="8018"/>
        <v>935.99999999999989</v>
      </c>
      <c r="L2978" s="26">
        <f t="shared" si="8018"/>
        <v>0</v>
      </c>
      <c r="M2978" s="26">
        <f t="shared" si="8018"/>
        <v>0</v>
      </c>
      <c r="N2978" s="26">
        <f t="shared" si="8018"/>
        <v>0</v>
      </c>
      <c r="O2978" s="26">
        <f t="shared" si="8018"/>
        <v>0</v>
      </c>
      <c r="P2978" s="26">
        <f t="shared" si="8018"/>
        <v>-24.891999999999999</v>
      </c>
      <c r="Q2978" s="26">
        <f t="shared" si="8018"/>
        <v>0</v>
      </c>
      <c r="R2978" s="26">
        <f t="shared" si="8018"/>
        <v>-114.608</v>
      </c>
      <c r="S2978" s="26">
        <f t="shared" si="8018"/>
        <v>0</v>
      </c>
      <c r="T2978" s="26">
        <f t="shared" si="8018"/>
        <v>0</v>
      </c>
      <c r="U2978" s="26">
        <v>0</v>
      </c>
      <c r="V2978" s="26">
        <f t="shared" si="7923"/>
        <v>2837.1000000000004</v>
      </c>
      <c r="W2978" s="26">
        <f t="shared" ref="W2978:AD2978" si="8019">W2979</f>
        <v>0</v>
      </c>
      <c r="X2978" s="26">
        <f t="shared" si="8019"/>
        <v>0</v>
      </c>
      <c r="Y2978" s="26">
        <f t="shared" si="8019"/>
        <v>0</v>
      </c>
      <c r="Z2978" s="26">
        <f t="shared" si="8019"/>
        <v>0</v>
      </c>
      <c r="AA2978" s="26">
        <f t="shared" si="8019"/>
        <v>0</v>
      </c>
      <c r="AB2978" s="26">
        <f t="shared" si="8019"/>
        <v>2216.14509</v>
      </c>
      <c r="AC2978" s="27">
        <f t="shared" si="8019"/>
        <v>2315.3424000000005</v>
      </c>
      <c r="AD2978" s="27">
        <f t="shared" si="8019"/>
        <v>2315.3424000000005</v>
      </c>
      <c r="AE2978" s="28">
        <f t="shared" si="7912"/>
        <v>100</v>
      </c>
      <c r="AF2978" s="26">
        <f t="shared" ref="AF2978:AK2978" si="8020">AF2979</f>
        <v>2315.3424000000005</v>
      </c>
      <c r="AG2978" s="26">
        <f t="shared" si="8020"/>
        <v>0</v>
      </c>
      <c r="AH2978" s="26">
        <f t="shared" si="8020"/>
        <v>0</v>
      </c>
      <c r="AI2978" s="26">
        <f t="shared" si="8020"/>
        <v>0</v>
      </c>
      <c r="AJ2978" s="26">
        <f t="shared" si="8020"/>
        <v>0</v>
      </c>
      <c r="AK2978" s="26">
        <f t="shared" si="8020"/>
        <v>0</v>
      </c>
      <c r="AL2978" s="26">
        <f t="shared" si="7913"/>
        <v>2315.3424000000005</v>
      </c>
      <c r="AM2978" s="26">
        <f t="shared" si="7914"/>
        <v>521.75759999999991</v>
      </c>
      <c r="AN2978" s="29"/>
    </row>
    <row r="2979" spans="2:40" x14ac:dyDescent="0.3">
      <c r="B2979" s="30" t="s">
        <v>852</v>
      </c>
      <c r="C2979" s="30" t="s">
        <v>114</v>
      </c>
      <c r="D2979" s="30" t="s">
        <v>443</v>
      </c>
      <c r="E2979" s="15" t="str">
        <f t="shared" si="7922"/>
        <v>0310</v>
      </c>
      <c r="F2979" s="30" t="s">
        <v>348</v>
      </c>
      <c r="G2979" s="30"/>
      <c r="H2979" s="31" t="s">
        <v>349</v>
      </c>
      <c r="I2979" s="32">
        <f t="shared" ref="I2979:T2979" si="8021">I2985+I2980</f>
        <v>2976.6000000000004</v>
      </c>
      <c r="J2979" s="32">
        <f t="shared" si="8021"/>
        <v>3468.6000000000004</v>
      </c>
      <c r="K2979" s="32">
        <f t="shared" si="8021"/>
        <v>935.99999999999989</v>
      </c>
      <c r="L2979" s="32">
        <f t="shared" si="8021"/>
        <v>0</v>
      </c>
      <c r="M2979" s="32">
        <f t="shared" si="8021"/>
        <v>0</v>
      </c>
      <c r="N2979" s="32">
        <f t="shared" si="8021"/>
        <v>0</v>
      </c>
      <c r="O2979" s="32">
        <f t="shared" si="8021"/>
        <v>0</v>
      </c>
      <c r="P2979" s="32">
        <f t="shared" si="8021"/>
        <v>-24.891999999999999</v>
      </c>
      <c r="Q2979" s="32">
        <f t="shared" si="8021"/>
        <v>0</v>
      </c>
      <c r="R2979" s="32">
        <f t="shared" si="8021"/>
        <v>-114.608</v>
      </c>
      <c r="S2979" s="32">
        <f t="shared" si="8021"/>
        <v>0</v>
      </c>
      <c r="T2979" s="32">
        <f t="shared" si="8021"/>
        <v>0</v>
      </c>
      <c r="U2979" s="32">
        <v>0</v>
      </c>
      <c r="V2979" s="32">
        <f t="shared" si="7923"/>
        <v>2837.1000000000004</v>
      </c>
      <c r="W2979" s="32">
        <f t="shared" ref="W2979:AD2979" si="8022">W2985+W2980</f>
        <v>0</v>
      </c>
      <c r="X2979" s="32">
        <f t="shared" si="8022"/>
        <v>0</v>
      </c>
      <c r="Y2979" s="32">
        <f t="shared" si="8022"/>
        <v>0</v>
      </c>
      <c r="Z2979" s="32">
        <f t="shared" si="8022"/>
        <v>0</v>
      </c>
      <c r="AA2979" s="32">
        <f t="shared" si="8022"/>
        <v>0</v>
      </c>
      <c r="AB2979" s="32">
        <f t="shared" si="8022"/>
        <v>2216.14509</v>
      </c>
      <c r="AC2979" s="33">
        <f t="shared" si="8022"/>
        <v>2315.3424000000005</v>
      </c>
      <c r="AD2979" s="33">
        <f t="shared" si="8022"/>
        <v>2315.3424000000005</v>
      </c>
      <c r="AE2979" s="34">
        <f t="shared" si="7912"/>
        <v>100</v>
      </c>
      <c r="AF2979" s="32">
        <f t="shared" ref="AF2979:AK2979" si="8023">AF2985+AF2980</f>
        <v>2315.3424000000005</v>
      </c>
      <c r="AG2979" s="32">
        <f t="shared" si="8023"/>
        <v>0</v>
      </c>
      <c r="AH2979" s="32">
        <f t="shared" si="8023"/>
        <v>0</v>
      </c>
      <c r="AI2979" s="32">
        <f t="shared" si="8023"/>
        <v>0</v>
      </c>
      <c r="AJ2979" s="32">
        <f t="shared" si="8023"/>
        <v>0</v>
      </c>
      <c r="AK2979" s="32">
        <f t="shared" si="8023"/>
        <v>0</v>
      </c>
      <c r="AL2979" s="32">
        <f t="shared" si="7913"/>
        <v>2315.3424000000005</v>
      </c>
      <c r="AM2979" s="32">
        <f t="shared" si="7914"/>
        <v>521.75759999999991</v>
      </c>
    </row>
    <row r="2980" spans="2:40" ht="62.4" x14ac:dyDescent="0.3">
      <c r="B2980" s="30" t="s">
        <v>852</v>
      </c>
      <c r="C2980" s="30" t="s">
        <v>114</v>
      </c>
      <c r="D2980" s="30" t="s">
        <v>443</v>
      </c>
      <c r="E2980" s="15" t="str">
        <f t="shared" si="7922"/>
        <v>0310</v>
      </c>
      <c r="F2980" s="30" t="s">
        <v>698</v>
      </c>
      <c r="G2980" s="30"/>
      <c r="H2980" s="31" t="s">
        <v>699</v>
      </c>
      <c r="I2980" s="32">
        <f t="shared" ref="I2980:I2986" si="8024">I2981</f>
        <v>36.799999999999997</v>
      </c>
      <c r="J2980" s="32">
        <f t="shared" ref="J2980:J2986" si="8025">J2981</f>
        <v>36.799999999999997</v>
      </c>
      <c r="K2980" s="32">
        <f t="shared" ref="K2980:K2986" si="8026">K2981</f>
        <v>36.799999999999997</v>
      </c>
      <c r="L2980" s="32">
        <f t="shared" ref="L2980:L2986" si="8027">L2981</f>
        <v>0</v>
      </c>
      <c r="M2980" s="32">
        <f t="shared" ref="M2980:M2986" si="8028">M2981</f>
        <v>0</v>
      </c>
      <c r="N2980" s="32">
        <f t="shared" ref="N2980:N2986" si="8029">N2981</f>
        <v>0</v>
      </c>
      <c r="O2980" s="32">
        <f t="shared" ref="O2980:O2986" si="8030">O2981</f>
        <v>0</v>
      </c>
      <c r="P2980" s="32">
        <f t="shared" ref="P2980:P2986" si="8031">P2981</f>
        <v>0</v>
      </c>
      <c r="Q2980" s="32">
        <f t="shared" ref="Q2980:Q2986" si="8032">Q2981</f>
        <v>0</v>
      </c>
      <c r="R2980" s="32">
        <f t="shared" ref="R2980:R2986" si="8033">R2981</f>
        <v>0</v>
      </c>
      <c r="S2980" s="32">
        <f t="shared" ref="S2980:S2986" si="8034">S2981</f>
        <v>0</v>
      </c>
      <c r="T2980" s="32">
        <f t="shared" ref="T2980:T2986" si="8035">T2981</f>
        <v>0</v>
      </c>
      <c r="U2980" s="32">
        <v>0</v>
      </c>
      <c r="V2980" s="32">
        <f t="shared" si="7923"/>
        <v>36.799999999999997</v>
      </c>
      <c r="W2980" s="32">
        <f t="shared" ref="W2980:W2986" si="8036">W2981</f>
        <v>0</v>
      </c>
      <c r="X2980" s="32">
        <f t="shared" ref="X2980:X2986" si="8037">X2981</f>
        <v>0</v>
      </c>
      <c r="Y2980" s="32">
        <f t="shared" ref="Y2980:Y2986" si="8038">Y2981</f>
        <v>0</v>
      </c>
      <c r="Z2980" s="32">
        <f t="shared" ref="Z2980:Z2986" si="8039">Z2981</f>
        <v>0</v>
      </c>
      <c r="AA2980" s="32">
        <f t="shared" ref="AA2980:AA2986" si="8040">AA2981</f>
        <v>0</v>
      </c>
      <c r="AB2980" s="32">
        <f t="shared" ref="AB2980:AB2986" si="8041">AB2981</f>
        <v>36.799999999999997</v>
      </c>
      <c r="AC2980" s="33">
        <f t="shared" ref="AC2980:AC2986" si="8042">AC2981</f>
        <v>36.799999999999997</v>
      </c>
      <c r="AD2980" s="33">
        <f t="shared" ref="AD2980:AD2986" si="8043">AD2981</f>
        <v>36.799999999999997</v>
      </c>
      <c r="AE2980" s="34">
        <f t="shared" si="7912"/>
        <v>100</v>
      </c>
      <c r="AF2980" s="32">
        <f t="shared" ref="AF2980:AF2986" si="8044">AF2981</f>
        <v>36.799999999999997</v>
      </c>
      <c r="AG2980" s="32">
        <f t="shared" ref="AG2980:AG2986" si="8045">AG2981</f>
        <v>0</v>
      </c>
      <c r="AH2980" s="32">
        <f t="shared" ref="AH2980:AH2986" si="8046">AH2981</f>
        <v>0</v>
      </c>
      <c r="AI2980" s="32">
        <f t="shared" ref="AI2980:AI2986" si="8047">AI2981</f>
        <v>0</v>
      </c>
      <c r="AJ2980" s="32">
        <f t="shared" ref="AJ2980:AJ2986" si="8048">AJ2981</f>
        <v>0</v>
      </c>
      <c r="AK2980" s="32">
        <f t="shared" ref="AK2980:AK2986" si="8049">AK2981</f>
        <v>0</v>
      </c>
      <c r="AL2980" s="32">
        <f t="shared" si="7913"/>
        <v>36.799999999999997</v>
      </c>
      <c r="AM2980" s="32">
        <f t="shared" si="7914"/>
        <v>0</v>
      </c>
    </row>
    <row r="2981" spans="2:40" ht="46.8" x14ac:dyDescent="0.3">
      <c r="B2981" s="30" t="s">
        <v>852</v>
      </c>
      <c r="C2981" s="30" t="s">
        <v>114</v>
      </c>
      <c r="D2981" s="30" t="s">
        <v>443</v>
      </c>
      <c r="E2981" s="15" t="str">
        <f t="shared" si="7922"/>
        <v>0310</v>
      </c>
      <c r="F2981" s="30" t="s">
        <v>700</v>
      </c>
      <c r="G2981" s="30"/>
      <c r="H2981" s="31" t="s">
        <v>701</v>
      </c>
      <c r="I2981" s="32">
        <f t="shared" si="8024"/>
        <v>36.799999999999997</v>
      </c>
      <c r="J2981" s="32">
        <f t="shared" si="8025"/>
        <v>36.799999999999997</v>
      </c>
      <c r="K2981" s="32">
        <f t="shared" si="8026"/>
        <v>36.799999999999997</v>
      </c>
      <c r="L2981" s="32">
        <f t="shared" si="8027"/>
        <v>0</v>
      </c>
      <c r="M2981" s="32">
        <f t="shared" si="8028"/>
        <v>0</v>
      </c>
      <c r="N2981" s="32">
        <f t="shared" si="8029"/>
        <v>0</v>
      </c>
      <c r="O2981" s="32">
        <f t="shared" si="8030"/>
        <v>0</v>
      </c>
      <c r="P2981" s="32">
        <f t="shared" si="8031"/>
        <v>0</v>
      </c>
      <c r="Q2981" s="32">
        <f t="shared" si="8032"/>
        <v>0</v>
      </c>
      <c r="R2981" s="32">
        <f t="shared" si="8033"/>
        <v>0</v>
      </c>
      <c r="S2981" s="32">
        <f t="shared" si="8034"/>
        <v>0</v>
      </c>
      <c r="T2981" s="32">
        <f t="shared" si="8035"/>
        <v>0</v>
      </c>
      <c r="U2981" s="32">
        <v>0</v>
      </c>
      <c r="V2981" s="32">
        <f t="shared" si="7923"/>
        <v>36.799999999999997</v>
      </c>
      <c r="W2981" s="32">
        <f t="shared" si="8036"/>
        <v>0</v>
      </c>
      <c r="X2981" s="32">
        <f t="shared" si="8037"/>
        <v>0</v>
      </c>
      <c r="Y2981" s="32">
        <f t="shared" si="8038"/>
        <v>0</v>
      </c>
      <c r="Z2981" s="32">
        <f t="shared" si="8039"/>
        <v>0</v>
      </c>
      <c r="AA2981" s="32">
        <f t="shared" si="8040"/>
        <v>0</v>
      </c>
      <c r="AB2981" s="32">
        <f t="shared" si="8041"/>
        <v>36.799999999999997</v>
      </c>
      <c r="AC2981" s="33">
        <f t="shared" si="8042"/>
        <v>36.799999999999997</v>
      </c>
      <c r="AD2981" s="33">
        <f t="shared" si="8043"/>
        <v>36.799999999999997</v>
      </c>
      <c r="AE2981" s="34">
        <f t="shared" si="7912"/>
        <v>100</v>
      </c>
      <c r="AF2981" s="32">
        <f t="shared" si="8044"/>
        <v>36.799999999999997</v>
      </c>
      <c r="AG2981" s="32">
        <f t="shared" si="8045"/>
        <v>0</v>
      </c>
      <c r="AH2981" s="32">
        <f t="shared" si="8046"/>
        <v>0</v>
      </c>
      <c r="AI2981" s="32">
        <f t="shared" si="8047"/>
        <v>0</v>
      </c>
      <c r="AJ2981" s="32">
        <f t="shared" si="8048"/>
        <v>0</v>
      </c>
      <c r="AK2981" s="32">
        <f t="shared" si="8049"/>
        <v>0</v>
      </c>
      <c r="AL2981" s="32">
        <f t="shared" si="7913"/>
        <v>36.799999999999997</v>
      </c>
      <c r="AM2981" s="32">
        <f t="shared" si="7914"/>
        <v>0</v>
      </c>
    </row>
    <row r="2982" spans="2:40" ht="31.2" x14ac:dyDescent="0.3">
      <c r="B2982" s="30" t="s">
        <v>852</v>
      </c>
      <c r="C2982" s="30" t="s">
        <v>114</v>
      </c>
      <c r="D2982" s="30" t="s">
        <v>443</v>
      </c>
      <c r="E2982" s="15" t="str">
        <f t="shared" si="7922"/>
        <v>0310</v>
      </c>
      <c r="F2982" s="30" t="s">
        <v>702</v>
      </c>
      <c r="G2982" s="30"/>
      <c r="H2982" s="31" t="s">
        <v>703</v>
      </c>
      <c r="I2982" s="32">
        <f t="shared" si="8024"/>
        <v>36.799999999999997</v>
      </c>
      <c r="J2982" s="32">
        <f t="shared" si="8025"/>
        <v>36.799999999999997</v>
      </c>
      <c r="K2982" s="32">
        <f t="shared" si="8026"/>
        <v>36.799999999999997</v>
      </c>
      <c r="L2982" s="32">
        <f t="shared" si="8027"/>
        <v>0</v>
      </c>
      <c r="M2982" s="32">
        <f t="shared" si="8028"/>
        <v>0</v>
      </c>
      <c r="N2982" s="32">
        <f t="shared" si="8029"/>
        <v>0</v>
      </c>
      <c r="O2982" s="32">
        <f t="shared" si="8030"/>
        <v>0</v>
      </c>
      <c r="P2982" s="32">
        <f t="shared" si="8031"/>
        <v>0</v>
      </c>
      <c r="Q2982" s="32">
        <f t="shared" si="8032"/>
        <v>0</v>
      </c>
      <c r="R2982" s="32">
        <f t="shared" si="8033"/>
        <v>0</v>
      </c>
      <c r="S2982" s="32">
        <f t="shared" si="8034"/>
        <v>0</v>
      </c>
      <c r="T2982" s="32">
        <f t="shared" si="8035"/>
        <v>0</v>
      </c>
      <c r="U2982" s="32">
        <v>0</v>
      </c>
      <c r="V2982" s="32">
        <f t="shared" si="7923"/>
        <v>36.799999999999997</v>
      </c>
      <c r="W2982" s="32">
        <f t="shared" si="8036"/>
        <v>0</v>
      </c>
      <c r="X2982" s="32">
        <f t="shared" si="8037"/>
        <v>0</v>
      </c>
      <c r="Y2982" s="32">
        <f t="shared" si="8038"/>
        <v>0</v>
      </c>
      <c r="Z2982" s="32">
        <f t="shared" si="8039"/>
        <v>0</v>
      </c>
      <c r="AA2982" s="32">
        <f t="shared" si="8040"/>
        <v>0</v>
      </c>
      <c r="AB2982" s="32">
        <f t="shared" si="8041"/>
        <v>36.799999999999997</v>
      </c>
      <c r="AC2982" s="33">
        <f t="shared" si="8042"/>
        <v>36.799999999999997</v>
      </c>
      <c r="AD2982" s="33">
        <f t="shared" si="8043"/>
        <v>36.799999999999997</v>
      </c>
      <c r="AE2982" s="34">
        <f t="shared" si="7912"/>
        <v>100</v>
      </c>
      <c r="AF2982" s="32">
        <f t="shared" si="8044"/>
        <v>36.799999999999997</v>
      </c>
      <c r="AG2982" s="32">
        <f t="shared" si="8045"/>
        <v>0</v>
      </c>
      <c r="AH2982" s="32">
        <f t="shared" si="8046"/>
        <v>0</v>
      </c>
      <c r="AI2982" s="32">
        <f t="shared" si="8047"/>
        <v>0</v>
      </c>
      <c r="AJ2982" s="32">
        <f t="shared" si="8048"/>
        <v>0</v>
      </c>
      <c r="AK2982" s="32">
        <f t="shared" si="8049"/>
        <v>0</v>
      </c>
      <c r="AL2982" s="32">
        <f t="shared" si="7913"/>
        <v>36.799999999999997</v>
      </c>
      <c r="AM2982" s="32">
        <f t="shared" si="7914"/>
        <v>0</v>
      </c>
    </row>
    <row r="2983" spans="2:40" ht="31.2" x14ac:dyDescent="0.3">
      <c r="B2983" s="30" t="s">
        <v>852</v>
      </c>
      <c r="C2983" s="30" t="s">
        <v>114</v>
      </c>
      <c r="D2983" s="30" t="s">
        <v>443</v>
      </c>
      <c r="E2983" s="15" t="str">
        <f t="shared" si="7922"/>
        <v>0310</v>
      </c>
      <c r="F2983" s="30" t="s">
        <v>702</v>
      </c>
      <c r="G2983" s="30" t="s">
        <v>50</v>
      </c>
      <c r="H2983" s="31" t="s">
        <v>51</v>
      </c>
      <c r="I2983" s="32">
        <f t="shared" si="8024"/>
        <v>36.799999999999997</v>
      </c>
      <c r="J2983" s="32">
        <f t="shared" si="8025"/>
        <v>36.799999999999997</v>
      </c>
      <c r="K2983" s="32">
        <f t="shared" si="8026"/>
        <v>36.799999999999997</v>
      </c>
      <c r="L2983" s="32">
        <f t="shared" si="8027"/>
        <v>0</v>
      </c>
      <c r="M2983" s="32">
        <f t="shared" si="8028"/>
        <v>0</v>
      </c>
      <c r="N2983" s="32">
        <f t="shared" si="8029"/>
        <v>0</v>
      </c>
      <c r="O2983" s="32">
        <f t="shared" si="8030"/>
        <v>0</v>
      </c>
      <c r="P2983" s="32">
        <f t="shared" si="8031"/>
        <v>0</v>
      </c>
      <c r="Q2983" s="32">
        <f t="shared" si="8032"/>
        <v>0</v>
      </c>
      <c r="R2983" s="32">
        <f t="shared" si="8033"/>
        <v>0</v>
      </c>
      <c r="S2983" s="32">
        <f t="shared" si="8034"/>
        <v>0</v>
      </c>
      <c r="T2983" s="32">
        <f t="shared" si="8035"/>
        <v>0</v>
      </c>
      <c r="U2983" s="32">
        <v>0</v>
      </c>
      <c r="V2983" s="32">
        <f t="shared" si="7923"/>
        <v>36.799999999999997</v>
      </c>
      <c r="W2983" s="32">
        <f t="shared" si="8036"/>
        <v>0</v>
      </c>
      <c r="X2983" s="32">
        <f t="shared" si="8037"/>
        <v>0</v>
      </c>
      <c r="Y2983" s="32">
        <f t="shared" si="8038"/>
        <v>0</v>
      </c>
      <c r="Z2983" s="32">
        <f t="shared" si="8039"/>
        <v>0</v>
      </c>
      <c r="AA2983" s="32">
        <f t="shared" si="8040"/>
        <v>0</v>
      </c>
      <c r="AB2983" s="32">
        <f t="shared" si="8041"/>
        <v>36.799999999999997</v>
      </c>
      <c r="AC2983" s="33">
        <f t="shared" si="8042"/>
        <v>36.799999999999997</v>
      </c>
      <c r="AD2983" s="33">
        <f t="shared" si="8043"/>
        <v>36.799999999999997</v>
      </c>
      <c r="AE2983" s="34">
        <f t="shared" si="7912"/>
        <v>100</v>
      </c>
      <c r="AF2983" s="32">
        <f t="shared" si="8044"/>
        <v>36.799999999999997</v>
      </c>
      <c r="AG2983" s="32">
        <f t="shared" si="8045"/>
        <v>0</v>
      </c>
      <c r="AH2983" s="32">
        <f t="shared" si="8046"/>
        <v>0</v>
      </c>
      <c r="AI2983" s="32">
        <f t="shared" si="8047"/>
        <v>0</v>
      </c>
      <c r="AJ2983" s="32">
        <f t="shared" si="8048"/>
        <v>0</v>
      </c>
      <c r="AK2983" s="32">
        <f t="shared" si="8049"/>
        <v>0</v>
      </c>
      <c r="AL2983" s="32">
        <f t="shared" si="7913"/>
        <v>36.799999999999997</v>
      </c>
      <c r="AM2983" s="32">
        <f t="shared" si="7914"/>
        <v>0</v>
      </c>
    </row>
    <row r="2984" spans="2:40" ht="31.2" x14ac:dyDescent="0.3">
      <c r="B2984" s="30" t="s">
        <v>852</v>
      </c>
      <c r="C2984" s="30" t="s">
        <v>114</v>
      </c>
      <c r="D2984" s="30" t="s">
        <v>443</v>
      </c>
      <c r="E2984" s="15" t="str">
        <f t="shared" si="7922"/>
        <v>0310</v>
      </c>
      <c r="F2984" s="30" t="s">
        <v>702</v>
      </c>
      <c r="G2984" s="30" t="s">
        <v>52</v>
      </c>
      <c r="H2984" s="31" t="s">
        <v>53</v>
      </c>
      <c r="I2984" s="32">
        <v>36.799999999999997</v>
      </c>
      <c r="J2984" s="32">
        <v>36.799999999999997</v>
      </c>
      <c r="K2984" s="32">
        <v>36.799999999999997</v>
      </c>
      <c r="L2984" s="32"/>
      <c r="M2984" s="32"/>
      <c r="N2984" s="32"/>
      <c r="O2984" s="32">
        <v>0</v>
      </c>
      <c r="P2984" s="32">
        <v>0</v>
      </c>
      <c r="Q2984" s="32">
        <v>0</v>
      </c>
      <c r="R2984" s="32">
        <v>0</v>
      </c>
      <c r="S2984" s="32">
        <v>0</v>
      </c>
      <c r="T2984" s="32">
        <v>0</v>
      </c>
      <c r="U2984" s="32">
        <v>0</v>
      </c>
      <c r="V2984" s="32">
        <f t="shared" si="7923"/>
        <v>36.799999999999997</v>
      </c>
      <c r="W2984" s="32"/>
      <c r="X2984" s="32"/>
      <c r="Y2984" s="32"/>
      <c r="Z2984" s="32"/>
      <c r="AA2984" s="32"/>
      <c r="AB2984" s="32">
        <v>36.799999999999997</v>
      </c>
      <c r="AC2984" s="33">
        <v>36.799999999999997</v>
      </c>
      <c r="AD2984" s="33">
        <v>36.799999999999997</v>
      </c>
      <c r="AE2984" s="34">
        <f t="shared" si="7912"/>
        <v>100</v>
      </c>
      <c r="AF2984" s="32">
        <v>36.799999999999997</v>
      </c>
      <c r="AG2984" s="32">
        <v>0</v>
      </c>
      <c r="AH2984" s="32">
        <v>0</v>
      </c>
      <c r="AI2984" s="32">
        <v>0</v>
      </c>
      <c r="AJ2984" s="32">
        <v>0</v>
      </c>
      <c r="AK2984" s="32">
        <v>0</v>
      </c>
      <c r="AL2984" s="32">
        <f t="shared" si="7913"/>
        <v>36.799999999999997</v>
      </c>
      <c r="AM2984" s="32">
        <f t="shared" si="7914"/>
        <v>0</v>
      </c>
      <c r="AN2984" s="12"/>
    </row>
    <row r="2985" spans="2:40" ht="46.8" x14ac:dyDescent="0.3">
      <c r="B2985" s="30" t="s">
        <v>852</v>
      </c>
      <c r="C2985" s="30" t="s">
        <v>114</v>
      </c>
      <c r="D2985" s="30" t="s">
        <v>443</v>
      </c>
      <c r="E2985" s="15" t="str">
        <f t="shared" si="7922"/>
        <v>0310</v>
      </c>
      <c r="F2985" s="30" t="s">
        <v>704</v>
      </c>
      <c r="G2985" s="30"/>
      <c r="H2985" s="31" t="s">
        <v>705</v>
      </c>
      <c r="I2985" s="32">
        <f t="shared" si="8024"/>
        <v>2939.8</v>
      </c>
      <c r="J2985" s="32">
        <f t="shared" si="8025"/>
        <v>3431.8</v>
      </c>
      <c r="K2985" s="32">
        <f t="shared" si="8026"/>
        <v>899.19999999999993</v>
      </c>
      <c r="L2985" s="32">
        <f t="shared" si="8027"/>
        <v>0</v>
      </c>
      <c r="M2985" s="32">
        <f t="shared" si="8028"/>
        <v>0</v>
      </c>
      <c r="N2985" s="32">
        <f t="shared" si="8029"/>
        <v>0</v>
      </c>
      <c r="O2985" s="32">
        <f t="shared" si="8030"/>
        <v>0</v>
      </c>
      <c r="P2985" s="32">
        <f t="shared" si="8031"/>
        <v>-24.891999999999999</v>
      </c>
      <c r="Q2985" s="32">
        <f t="shared" si="8032"/>
        <v>0</v>
      </c>
      <c r="R2985" s="32">
        <f t="shared" si="8033"/>
        <v>-114.608</v>
      </c>
      <c r="S2985" s="32">
        <f t="shared" si="8034"/>
        <v>0</v>
      </c>
      <c r="T2985" s="32">
        <f t="shared" si="8035"/>
        <v>0</v>
      </c>
      <c r="U2985" s="32">
        <v>0</v>
      </c>
      <c r="V2985" s="32">
        <f t="shared" si="7923"/>
        <v>2800.3</v>
      </c>
      <c r="W2985" s="32">
        <f t="shared" si="8036"/>
        <v>0</v>
      </c>
      <c r="X2985" s="32">
        <f t="shared" si="8037"/>
        <v>0</v>
      </c>
      <c r="Y2985" s="32">
        <f t="shared" si="8038"/>
        <v>0</v>
      </c>
      <c r="Z2985" s="32">
        <f t="shared" si="8039"/>
        <v>0</v>
      </c>
      <c r="AA2985" s="32">
        <f t="shared" si="8040"/>
        <v>0</v>
      </c>
      <c r="AB2985" s="32">
        <f t="shared" si="8041"/>
        <v>2179.3450899999998</v>
      </c>
      <c r="AC2985" s="33">
        <f t="shared" si="8042"/>
        <v>2278.5424000000003</v>
      </c>
      <c r="AD2985" s="33">
        <f t="shared" si="8043"/>
        <v>2278.5424000000003</v>
      </c>
      <c r="AE2985" s="34">
        <f t="shared" si="7912"/>
        <v>100</v>
      </c>
      <c r="AF2985" s="32">
        <f t="shared" si="8044"/>
        <v>2278.5424000000003</v>
      </c>
      <c r="AG2985" s="32">
        <f t="shared" si="8045"/>
        <v>0</v>
      </c>
      <c r="AH2985" s="32">
        <f t="shared" si="8046"/>
        <v>0</v>
      </c>
      <c r="AI2985" s="32">
        <f t="shared" si="8047"/>
        <v>0</v>
      </c>
      <c r="AJ2985" s="32">
        <f t="shared" si="8048"/>
        <v>0</v>
      </c>
      <c r="AK2985" s="32">
        <f t="shared" si="8049"/>
        <v>0</v>
      </c>
      <c r="AL2985" s="32">
        <f t="shared" si="7913"/>
        <v>2278.5424000000003</v>
      </c>
      <c r="AM2985" s="32">
        <f t="shared" si="7914"/>
        <v>521.75759999999991</v>
      </c>
    </row>
    <row r="2986" spans="2:40" ht="31.2" x14ac:dyDescent="0.3">
      <c r="B2986" s="30" t="s">
        <v>852</v>
      </c>
      <c r="C2986" s="30" t="s">
        <v>114</v>
      </c>
      <c r="D2986" s="30" t="s">
        <v>443</v>
      </c>
      <c r="E2986" s="15" t="str">
        <f t="shared" si="7922"/>
        <v>0310</v>
      </c>
      <c r="F2986" s="30" t="s">
        <v>706</v>
      </c>
      <c r="G2986" s="30"/>
      <c r="H2986" s="31" t="s">
        <v>707</v>
      </c>
      <c r="I2986" s="32">
        <f t="shared" si="8024"/>
        <v>2939.8</v>
      </c>
      <c r="J2986" s="32">
        <f t="shared" si="8025"/>
        <v>3431.8</v>
      </c>
      <c r="K2986" s="32">
        <f t="shared" si="8026"/>
        <v>899.19999999999993</v>
      </c>
      <c r="L2986" s="32">
        <f t="shared" si="8027"/>
        <v>0</v>
      </c>
      <c r="M2986" s="32">
        <f t="shared" si="8028"/>
        <v>0</v>
      </c>
      <c r="N2986" s="32">
        <f t="shared" si="8029"/>
        <v>0</v>
      </c>
      <c r="O2986" s="32">
        <f t="shared" si="8030"/>
        <v>0</v>
      </c>
      <c r="P2986" s="32">
        <f t="shared" si="8031"/>
        <v>-24.891999999999999</v>
      </c>
      <c r="Q2986" s="32">
        <f t="shared" si="8032"/>
        <v>0</v>
      </c>
      <c r="R2986" s="32">
        <f t="shared" si="8033"/>
        <v>-114.608</v>
      </c>
      <c r="S2986" s="32">
        <f t="shared" si="8034"/>
        <v>0</v>
      </c>
      <c r="T2986" s="32">
        <f t="shared" si="8035"/>
        <v>0</v>
      </c>
      <c r="U2986" s="32">
        <v>0</v>
      </c>
      <c r="V2986" s="32">
        <f t="shared" si="7923"/>
        <v>2800.3</v>
      </c>
      <c r="W2986" s="32">
        <f t="shared" si="8036"/>
        <v>0</v>
      </c>
      <c r="X2986" s="32">
        <f t="shared" si="8037"/>
        <v>0</v>
      </c>
      <c r="Y2986" s="32">
        <f t="shared" si="8038"/>
        <v>0</v>
      </c>
      <c r="Z2986" s="32">
        <f t="shared" si="8039"/>
        <v>0</v>
      </c>
      <c r="AA2986" s="32">
        <f t="shared" si="8040"/>
        <v>0</v>
      </c>
      <c r="AB2986" s="32">
        <f t="shared" si="8041"/>
        <v>2179.3450899999998</v>
      </c>
      <c r="AC2986" s="33">
        <f t="shared" si="8042"/>
        <v>2278.5424000000003</v>
      </c>
      <c r="AD2986" s="33">
        <f t="shared" si="8043"/>
        <v>2278.5424000000003</v>
      </c>
      <c r="AE2986" s="34">
        <f t="shared" ref="AE2986:AE3049" si="8050">AD2986/AC2986*100</f>
        <v>100</v>
      </c>
      <c r="AF2986" s="32">
        <f t="shared" si="8044"/>
        <v>2278.5424000000003</v>
      </c>
      <c r="AG2986" s="32">
        <f t="shared" si="8045"/>
        <v>0</v>
      </c>
      <c r="AH2986" s="32">
        <f t="shared" si="8046"/>
        <v>0</v>
      </c>
      <c r="AI2986" s="32">
        <f t="shared" si="8047"/>
        <v>0</v>
      </c>
      <c r="AJ2986" s="32">
        <f t="shared" si="8048"/>
        <v>0</v>
      </c>
      <c r="AK2986" s="32">
        <f t="shared" si="8049"/>
        <v>0</v>
      </c>
      <c r="AL2986" s="32">
        <f t="shared" ref="AL2986:AL3049" si="8051">AF2986+AH2986+AK2986+AI2986+AJ2986+AG2986</f>
        <v>2278.5424000000003</v>
      </c>
      <c r="AM2986" s="32">
        <f t="shared" ref="AM2986:AM3049" si="8052">V2986-AL2986</f>
        <v>521.75759999999991</v>
      </c>
    </row>
    <row r="2987" spans="2:40" ht="62.4" x14ac:dyDescent="0.3">
      <c r="B2987" s="30" t="s">
        <v>852</v>
      </c>
      <c r="C2987" s="30" t="s">
        <v>114</v>
      </c>
      <c r="D2987" s="30" t="s">
        <v>443</v>
      </c>
      <c r="E2987" s="15" t="str">
        <f t="shared" si="7922"/>
        <v>0310</v>
      </c>
      <c r="F2987" s="30" t="s">
        <v>708</v>
      </c>
      <c r="G2987" s="30"/>
      <c r="H2987" s="31" t="s">
        <v>709</v>
      </c>
      <c r="I2987" s="32">
        <f t="shared" ref="I2987:T2987" si="8053">I2988+I2990</f>
        <v>2939.8</v>
      </c>
      <c r="J2987" s="32">
        <f t="shared" si="8053"/>
        <v>3431.8</v>
      </c>
      <c r="K2987" s="32">
        <f t="shared" si="8053"/>
        <v>899.19999999999993</v>
      </c>
      <c r="L2987" s="32">
        <f t="shared" si="8053"/>
        <v>0</v>
      </c>
      <c r="M2987" s="32">
        <f t="shared" si="8053"/>
        <v>0</v>
      </c>
      <c r="N2987" s="32">
        <f t="shared" si="8053"/>
        <v>0</v>
      </c>
      <c r="O2987" s="32">
        <f t="shared" si="8053"/>
        <v>0</v>
      </c>
      <c r="P2987" s="32">
        <f t="shared" si="8053"/>
        <v>-24.891999999999999</v>
      </c>
      <c r="Q2987" s="32">
        <f t="shared" si="8053"/>
        <v>0</v>
      </c>
      <c r="R2987" s="32">
        <f t="shared" si="8053"/>
        <v>-114.608</v>
      </c>
      <c r="S2987" s="32">
        <f t="shared" si="8053"/>
        <v>0</v>
      </c>
      <c r="T2987" s="32">
        <f t="shared" si="8053"/>
        <v>0</v>
      </c>
      <c r="U2987" s="32">
        <v>0</v>
      </c>
      <c r="V2987" s="32">
        <f t="shared" si="7923"/>
        <v>2800.3</v>
      </c>
      <c r="W2987" s="32">
        <f t="shared" ref="W2987:AD2987" si="8054">W2988+W2990</f>
        <v>0</v>
      </c>
      <c r="X2987" s="32">
        <f t="shared" si="8054"/>
        <v>0</v>
      </c>
      <c r="Y2987" s="32">
        <f t="shared" si="8054"/>
        <v>0</v>
      </c>
      <c r="Z2987" s="32">
        <f t="shared" si="8054"/>
        <v>0</v>
      </c>
      <c r="AA2987" s="32">
        <f t="shared" si="8054"/>
        <v>0</v>
      </c>
      <c r="AB2987" s="32">
        <f t="shared" si="8054"/>
        <v>2179.3450899999998</v>
      </c>
      <c r="AC2987" s="33">
        <f t="shared" si="8054"/>
        <v>2278.5424000000003</v>
      </c>
      <c r="AD2987" s="33">
        <f t="shared" si="8054"/>
        <v>2278.5424000000003</v>
      </c>
      <c r="AE2987" s="34">
        <f t="shared" si="8050"/>
        <v>100</v>
      </c>
      <c r="AF2987" s="32">
        <f t="shared" ref="AF2987:AK2987" si="8055">AF2988+AF2990</f>
        <v>2278.5424000000003</v>
      </c>
      <c r="AG2987" s="32">
        <f t="shared" si="8055"/>
        <v>0</v>
      </c>
      <c r="AH2987" s="32">
        <f t="shared" si="8055"/>
        <v>0</v>
      </c>
      <c r="AI2987" s="32">
        <f t="shared" si="8055"/>
        <v>0</v>
      </c>
      <c r="AJ2987" s="32">
        <f t="shared" si="8055"/>
        <v>0</v>
      </c>
      <c r="AK2987" s="32">
        <f t="shared" si="8055"/>
        <v>0</v>
      </c>
      <c r="AL2987" s="32">
        <f t="shared" si="8051"/>
        <v>2278.5424000000003</v>
      </c>
      <c r="AM2987" s="32">
        <f t="shared" si="8052"/>
        <v>521.75759999999991</v>
      </c>
    </row>
    <row r="2988" spans="2:40" ht="31.2" x14ac:dyDescent="0.3">
      <c r="B2988" s="30" t="s">
        <v>852</v>
      </c>
      <c r="C2988" s="30" t="s">
        <v>114</v>
      </c>
      <c r="D2988" s="30" t="s">
        <v>443</v>
      </c>
      <c r="E2988" s="15" t="str">
        <f t="shared" si="7922"/>
        <v>0310</v>
      </c>
      <c r="F2988" s="30" t="s">
        <v>708</v>
      </c>
      <c r="G2988" s="30" t="s">
        <v>50</v>
      </c>
      <c r="H2988" s="31" t="s">
        <v>51</v>
      </c>
      <c r="I2988" s="32">
        <f t="shared" ref="I2988:T2988" si="8056">I2989</f>
        <v>2810.4</v>
      </c>
      <c r="J2988" s="32">
        <f t="shared" si="8056"/>
        <v>3302.4</v>
      </c>
      <c r="K2988" s="32">
        <f t="shared" si="8056"/>
        <v>769.8</v>
      </c>
      <c r="L2988" s="32">
        <f t="shared" si="8056"/>
        <v>0</v>
      </c>
      <c r="M2988" s="32">
        <f t="shared" si="8056"/>
        <v>0</v>
      </c>
      <c r="N2988" s="32">
        <f t="shared" si="8056"/>
        <v>0</v>
      </c>
      <c r="O2988" s="32">
        <f t="shared" si="8056"/>
        <v>0</v>
      </c>
      <c r="P2988" s="32">
        <f t="shared" si="8056"/>
        <v>-24.891999999999999</v>
      </c>
      <c r="Q2988" s="32">
        <f t="shared" si="8056"/>
        <v>0</v>
      </c>
      <c r="R2988" s="32">
        <f t="shared" si="8056"/>
        <v>-114.608</v>
      </c>
      <c r="S2988" s="32">
        <f t="shared" si="8056"/>
        <v>0</v>
      </c>
      <c r="T2988" s="32">
        <f t="shared" si="8056"/>
        <v>0</v>
      </c>
      <c r="U2988" s="32">
        <v>0</v>
      </c>
      <c r="V2988" s="32">
        <f t="shared" si="7923"/>
        <v>2670.9</v>
      </c>
      <c r="W2988" s="32">
        <f t="shared" ref="W2988:AD2988" si="8057">W2989</f>
        <v>0</v>
      </c>
      <c r="X2988" s="32">
        <f t="shared" si="8057"/>
        <v>0</v>
      </c>
      <c r="Y2988" s="32">
        <f t="shared" si="8057"/>
        <v>0</v>
      </c>
      <c r="Z2988" s="32">
        <f t="shared" si="8057"/>
        <v>0</v>
      </c>
      <c r="AA2988" s="32">
        <f t="shared" si="8057"/>
        <v>0</v>
      </c>
      <c r="AB2988" s="32">
        <f t="shared" si="8057"/>
        <v>1994.3580899999999</v>
      </c>
      <c r="AC2988" s="33">
        <f t="shared" si="8057"/>
        <v>2093.5554000000002</v>
      </c>
      <c r="AD2988" s="33">
        <f t="shared" si="8057"/>
        <v>2093.5554000000002</v>
      </c>
      <c r="AE2988" s="34">
        <f t="shared" si="8050"/>
        <v>100</v>
      </c>
      <c r="AF2988" s="32">
        <f t="shared" ref="AF2988:AK2988" si="8058">AF2989</f>
        <v>2093.5554000000002</v>
      </c>
      <c r="AG2988" s="32">
        <f t="shared" si="8058"/>
        <v>0</v>
      </c>
      <c r="AH2988" s="32">
        <f t="shared" si="8058"/>
        <v>0</v>
      </c>
      <c r="AI2988" s="32">
        <f t="shared" si="8058"/>
        <v>0</v>
      </c>
      <c r="AJ2988" s="32">
        <f t="shared" si="8058"/>
        <v>0</v>
      </c>
      <c r="AK2988" s="32">
        <f t="shared" si="8058"/>
        <v>0</v>
      </c>
      <c r="AL2988" s="32">
        <f t="shared" si="8051"/>
        <v>2093.5554000000002</v>
      </c>
      <c r="AM2988" s="32">
        <f t="shared" si="8052"/>
        <v>577.3445999999999</v>
      </c>
    </row>
    <row r="2989" spans="2:40" ht="31.2" x14ac:dyDescent="0.3">
      <c r="B2989" s="30" t="s">
        <v>852</v>
      </c>
      <c r="C2989" s="30" t="s">
        <v>114</v>
      </c>
      <c r="D2989" s="30" t="s">
        <v>443</v>
      </c>
      <c r="E2989" s="15" t="str">
        <f t="shared" si="7922"/>
        <v>0310</v>
      </c>
      <c r="F2989" s="30" t="s">
        <v>708</v>
      </c>
      <c r="G2989" s="30" t="s">
        <v>52</v>
      </c>
      <c r="H2989" s="31" t="s">
        <v>53</v>
      </c>
      <c r="I2989" s="32">
        <v>2810.4</v>
      </c>
      <c r="J2989" s="32">
        <v>3302.4</v>
      </c>
      <c r="K2989" s="32">
        <v>769.8</v>
      </c>
      <c r="L2989" s="32"/>
      <c r="M2989" s="32"/>
      <c r="N2989" s="32"/>
      <c r="O2989" s="32">
        <v>0</v>
      </c>
      <c r="P2989" s="32">
        <v>-24.891999999999999</v>
      </c>
      <c r="Q2989" s="32">
        <v>0</v>
      </c>
      <c r="R2989" s="32">
        <v>-114.608</v>
      </c>
      <c r="S2989" s="32">
        <v>0</v>
      </c>
      <c r="T2989" s="32">
        <v>0</v>
      </c>
      <c r="U2989" s="32">
        <v>0</v>
      </c>
      <c r="V2989" s="32">
        <f t="shared" si="7923"/>
        <v>2670.9</v>
      </c>
      <c r="W2989" s="32"/>
      <c r="X2989" s="32"/>
      <c r="Y2989" s="32"/>
      <c r="Z2989" s="32"/>
      <c r="AA2989" s="32"/>
      <c r="AB2989" s="32">
        <v>1994.3580899999999</v>
      </c>
      <c r="AC2989" s="33">
        <v>2093.5554000000002</v>
      </c>
      <c r="AD2989" s="33">
        <v>2093.5554000000002</v>
      </c>
      <c r="AE2989" s="34">
        <f t="shared" si="8050"/>
        <v>100</v>
      </c>
      <c r="AF2989" s="32">
        <v>2093.5554000000002</v>
      </c>
      <c r="AG2989" s="32">
        <v>0</v>
      </c>
      <c r="AH2989" s="32">
        <v>0</v>
      </c>
      <c r="AI2989" s="32">
        <v>0</v>
      </c>
      <c r="AJ2989" s="32">
        <v>0</v>
      </c>
      <c r="AK2989" s="32">
        <v>0</v>
      </c>
      <c r="AL2989" s="32">
        <f t="shared" si="8051"/>
        <v>2093.5554000000002</v>
      </c>
      <c r="AM2989" s="32">
        <f t="shared" si="8052"/>
        <v>577.3445999999999</v>
      </c>
      <c r="AN2989" s="12"/>
    </row>
    <row r="2990" spans="2:40" x14ac:dyDescent="0.3">
      <c r="B2990" s="30" t="s">
        <v>852</v>
      </c>
      <c r="C2990" s="30" t="s">
        <v>114</v>
      </c>
      <c r="D2990" s="30" t="s">
        <v>443</v>
      </c>
      <c r="E2990" s="15" t="str">
        <f t="shared" si="7922"/>
        <v>0310</v>
      </c>
      <c r="F2990" s="30" t="s">
        <v>708</v>
      </c>
      <c r="G2990" s="30" t="s">
        <v>56</v>
      </c>
      <c r="H2990" s="31" t="s">
        <v>57</v>
      </c>
      <c r="I2990" s="32">
        <f t="shared" ref="I2990:T2990" si="8059">I2991</f>
        <v>129.4</v>
      </c>
      <c r="J2990" s="32">
        <f t="shared" si="8059"/>
        <v>129.4</v>
      </c>
      <c r="K2990" s="32">
        <f t="shared" si="8059"/>
        <v>129.4</v>
      </c>
      <c r="L2990" s="32">
        <f t="shared" si="8059"/>
        <v>0</v>
      </c>
      <c r="M2990" s="32">
        <f t="shared" si="8059"/>
        <v>0</v>
      </c>
      <c r="N2990" s="32">
        <f t="shared" si="8059"/>
        <v>0</v>
      </c>
      <c r="O2990" s="32">
        <f t="shared" si="8059"/>
        <v>0</v>
      </c>
      <c r="P2990" s="32">
        <f t="shared" si="8059"/>
        <v>0</v>
      </c>
      <c r="Q2990" s="32">
        <f t="shared" si="8059"/>
        <v>0</v>
      </c>
      <c r="R2990" s="32">
        <f t="shared" si="8059"/>
        <v>0</v>
      </c>
      <c r="S2990" s="32">
        <f t="shared" si="8059"/>
        <v>0</v>
      </c>
      <c r="T2990" s="32">
        <f t="shared" si="8059"/>
        <v>0</v>
      </c>
      <c r="U2990" s="32">
        <v>0</v>
      </c>
      <c r="V2990" s="32">
        <f t="shared" si="7923"/>
        <v>129.4</v>
      </c>
      <c r="W2990" s="32">
        <f t="shared" ref="W2990:AD2990" si="8060">W2991</f>
        <v>0</v>
      </c>
      <c r="X2990" s="32">
        <f t="shared" si="8060"/>
        <v>0</v>
      </c>
      <c r="Y2990" s="32">
        <f t="shared" si="8060"/>
        <v>0</v>
      </c>
      <c r="Z2990" s="32">
        <f t="shared" si="8060"/>
        <v>0</v>
      </c>
      <c r="AA2990" s="32">
        <f t="shared" si="8060"/>
        <v>0</v>
      </c>
      <c r="AB2990" s="32">
        <f t="shared" si="8060"/>
        <v>184.98699999999999</v>
      </c>
      <c r="AC2990" s="33">
        <f t="shared" si="8060"/>
        <v>184.98699999999999</v>
      </c>
      <c r="AD2990" s="33">
        <f t="shared" si="8060"/>
        <v>184.98699999999999</v>
      </c>
      <c r="AE2990" s="34">
        <f t="shared" si="8050"/>
        <v>100</v>
      </c>
      <c r="AF2990" s="32">
        <f t="shared" ref="AF2990:AK2990" si="8061">AF2991</f>
        <v>184.98699999999999</v>
      </c>
      <c r="AG2990" s="32">
        <f t="shared" si="8061"/>
        <v>0</v>
      </c>
      <c r="AH2990" s="32">
        <f t="shared" si="8061"/>
        <v>0</v>
      </c>
      <c r="AI2990" s="32">
        <f t="shared" si="8061"/>
        <v>0</v>
      </c>
      <c r="AJ2990" s="32">
        <f t="shared" si="8061"/>
        <v>0</v>
      </c>
      <c r="AK2990" s="32">
        <f t="shared" si="8061"/>
        <v>0</v>
      </c>
      <c r="AL2990" s="32">
        <f t="shared" si="8051"/>
        <v>184.98699999999999</v>
      </c>
      <c r="AM2990" s="32">
        <f t="shared" si="8052"/>
        <v>-55.586999999999989</v>
      </c>
    </row>
    <row r="2991" spans="2:40" x14ac:dyDescent="0.3">
      <c r="B2991" s="30" t="s">
        <v>852</v>
      </c>
      <c r="C2991" s="30" t="s">
        <v>114</v>
      </c>
      <c r="D2991" s="30" t="s">
        <v>443</v>
      </c>
      <c r="E2991" s="15" t="str">
        <f t="shared" si="7922"/>
        <v>0310</v>
      </c>
      <c r="F2991" s="30" t="s">
        <v>708</v>
      </c>
      <c r="G2991" s="30" t="s">
        <v>60</v>
      </c>
      <c r="H2991" s="31" t="s">
        <v>61</v>
      </c>
      <c r="I2991" s="32">
        <v>129.4</v>
      </c>
      <c r="J2991" s="32">
        <v>129.4</v>
      </c>
      <c r="K2991" s="32">
        <v>129.4</v>
      </c>
      <c r="L2991" s="32"/>
      <c r="M2991" s="32"/>
      <c r="N2991" s="32"/>
      <c r="O2991" s="32">
        <v>0</v>
      </c>
      <c r="P2991" s="32">
        <v>0</v>
      </c>
      <c r="Q2991" s="32">
        <v>0</v>
      </c>
      <c r="R2991" s="32">
        <v>0</v>
      </c>
      <c r="S2991" s="32">
        <v>0</v>
      </c>
      <c r="T2991" s="32">
        <v>0</v>
      </c>
      <c r="U2991" s="32">
        <v>0</v>
      </c>
      <c r="V2991" s="32">
        <f t="shared" si="7923"/>
        <v>129.4</v>
      </c>
      <c r="W2991" s="32"/>
      <c r="X2991" s="32"/>
      <c r="Y2991" s="32"/>
      <c r="Z2991" s="32"/>
      <c r="AA2991" s="32"/>
      <c r="AB2991" s="32">
        <v>184.98699999999999</v>
      </c>
      <c r="AC2991" s="33">
        <v>184.98699999999999</v>
      </c>
      <c r="AD2991" s="33">
        <v>184.98699999999999</v>
      </c>
      <c r="AE2991" s="34">
        <f t="shared" si="8050"/>
        <v>100</v>
      </c>
      <c r="AF2991" s="32">
        <v>184.98699999999999</v>
      </c>
      <c r="AG2991" s="32">
        <v>0</v>
      </c>
      <c r="AH2991" s="32">
        <v>0</v>
      </c>
      <c r="AI2991" s="32">
        <v>0</v>
      </c>
      <c r="AJ2991" s="32">
        <v>0</v>
      </c>
      <c r="AK2991" s="32">
        <v>0</v>
      </c>
      <c r="AL2991" s="32">
        <f t="shared" si="8051"/>
        <v>184.98699999999999</v>
      </c>
      <c r="AM2991" s="32">
        <f t="shared" si="8052"/>
        <v>-55.586999999999989</v>
      </c>
      <c r="AN2991" s="12"/>
    </row>
    <row r="2992" spans="2:40" s="22" customFormat="1" ht="31.2" x14ac:dyDescent="0.3">
      <c r="B2992" s="23" t="s">
        <v>852</v>
      </c>
      <c r="C2992" s="23" t="s">
        <v>114</v>
      </c>
      <c r="D2992" s="23" t="s">
        <v>197</v>
      </c>
      <c r="E2992" s="24" t="str">
        <f t="shared" si="7922"/>
        <v>0314</v>
      </c>
      <c r="F2992" s="23"/>
      <c r="G2992" s="23"/>
      <c r="H2992" s="25" t="s">
        <v>198</v>
      </c>
      <c r="I2992" s="26">
        <f t="shared" ref="I2992:I2993" si="8062">I2993</f>
        <v>1225.8</v>
      </c>
      <c r="J2992" s="26">
        <f t="shared" ref="J2992:J2993" si="8063">J2993</f>
        <v>1260.8</v>
      </c>
      <c r="K2992" s="26">
        <f t="shared" ref="K2992:K2993" si="8064">K2993</f>
        <v>1260.8</v>
      </c>
      <c r="L2992" s="26">
        <f t="shared" ref="L2992:L2993" si="8065">L2993</f>
        <v>0</v>
      </c>
      <c r="M2992" s="26">
        <f t="shared" ref="M2992:M2993" si="8066">M2993</f>
        <v>0</v>
      </c>
      <c r="N2992" s="26">
        <f t="shared" ref="N2992:N2993" si="8067">N2993</f>
        <v>0</v>
      </c>
      <c r="O2992" s="26">
        <f t="shared" ref="O2992:O2993" si="8068">O2993</f>
        <v>0</v>
      </c>
      <c r="P2992" s="26">
        <f t="shared" ref="P2992:P2993" si="8069">P2993</f>
        <v>0</v>
      </c>
      <c r="Q2992" s="26">
        <f t="shared" ref="Q2992:Q2993" si="8070">Q2993</f>
        <v>0</v>
      </c>
      <c r="R2992" s="26">
        <f t="shared" ref="R2992:R2993" si="8071">R2993</f>
        <v>0</v>
      </c>
      <c r="S2992" s="26">
        <f t="shared" ref="S2992:S2993" si="8072">S2993</f>
        <v>0</v>
      </c>
      <c r="T2992" s="26">
        <f t="shared" ref="T2992:T2993" si="8073">T2993</f>
        <v>0</v>
      </c>
      <c r="U2992" s="26">
        <v>0</v>
      </c>
      <c r="V2992" s="26">
        <f t="shared" si="7923"/>
        <v>1225.8</v>
      </c>
      <c r="W2992" s="26">
        <f t="shared" ref="W2992:W2993" si="8074">W2993</f>
        <v>0</v>
      </c>
      <c r="X2992" s="26">
        <f t="shared" ref="X2992:X2993" si="8075">X2993</f>
        <v>0</v>
      </c>
      <c r="Y2992" s="26">
        <f t="shared" ref="Y2992:Y2993" si="8076">Y2993</f>
        <v>0</v>
      </c>
      <c r="Z2992" s="26">
        <f t="shared" ref="Z2992:Z2993" si="8077">Z2993</f>
        <v>0</v>
      </c>
      <c r="AA2992" s="26">
        <f t="shared" ref="AA2992:AA2993" si="8078">AA2993</f>
        <v>0</v>
      </c>
      <c r="AB2992" s="32">
        <f t="shared" ref="AB2992:AB2993" si="8079">AB2993</f>
        <v>1032.67669</v>
      </c>
      <c r="AC2992" s="27">
        <f t="shared" ref="AC2992:AC2993" si="8080">AC2993</f>
        <v>1329</v>
      </c>
      <c r="AD2992" s="33">
        <f t="shared" ref="AD2992:AD2993" si="8081">AD2993</f>
        <v>1327.18352</v>
      </c>
      <c r="AE2992" s="28">
        <f t="shared" si="8050"/>
        <v>99.86331978931527</v>
      </c>
      <c r="AF2992" s="26">
        <f t="shared" ref="AF2992:AF2993" si="8082">AF2993</f>
        <v>1329</v>
      </c>
      <c r="AG2992" s="26">
        <f t="shared" ref="AG2992:AG2993" si="8083">AG2993</f>
        <v>0</v>
      </c>
      <c r="AH2992" s="26">
        <f t="shared" ref="AH2992:AH2993" si="8084">AH2993</f>
        <v>0</v>
      </c>
      <c r="AI2992" s="26">
        <f t="shared" ref="AI2992:AI2993" si="8085">AI2993</f>
        <v>0</v>
      </c>
      <c r="AJ2992" s="26">
        <f t="shared" ref="AJ2992:AJ2993" si="8086">AJ2993</f>
        <v>0</v>
      </c>
      <c r="AK2992" s="26">
        <f t="shared" ref="AK2992:AK2993" si="8087">AK2993</f>
        <v>0</v>
      </c>
      <c r="AL2992" s="26">
        <f t="shared" si="8051"/>
        <v>1329</v>
      </c>
      <c r="AM2992" s="26">
        <f t="shared" si="8052"/>
        <v>-103.20000000000005</v>
      </c>
      <c r="AN2992" s="29"/>
    </row>
    <row r="2993" spans="2:40" ht="31.2" x14ac:dyDescent="0.3">
      <c r="B2993" s="30" t="s">
        <v>852</v>
      </c>
      <c r="C2993" s="30" t="s">
        <v>114</v>
      </c>
      <c r="D2993" s="30" t="s">
        <v>197</v>
      </c>
      <c r="E2993" s="15" t="str">
        <f t="shared" ref="E2993:E3056" si="8088">CONCATENATE(C2993,D2993)</f>
        <v>0314</v>
      </c>
      <c r="F2993" s="30" t="s">
        <v>78</v>
      </c>
      <c r="G2993" s="30"/>
      <c r="H2993" s="31" t="s">
        <v>79</v>
      </c>
      <c r="I2993" s="32">
        <f t="shared" si="8062"/>
        <v>1225.8</v>
      </c>
      <c r="J2993" s="32">
        <f t="shared" si="8063"/>
        <v>1260.8</v>
      </c>
      <c r="K2993" s="32">
        <f t="shared" si="8064"/>
        <v>1260.8</v>
      </c>
      <c r="L2993" s="32">
        <f t="shared" si="8065"/>
        <v>0</v>
      </c>
      <c r="M2993" s="32">
        <f t="shared" si="8066"/>
        <v>0</v>
      </c>
      <c r="N2993" s="32">
        <f t="shared" si="8067"/>
        <v>0</v>
      </c>
      <c r="O2993" s="32">
        <f t="shared" si="8068"/>
        <v>0</v>
      </c>
      <c r="P2993" s="32">
        <f t="shared" si="8069"/>
        <v>0</v>
      </c>
      <c r="Q2993" s="32">
        <f t="shared" si="8070"/>
        <v>0</v>
      </c>
      <c r="R2993" s="32">
        <f t="shared" si="8071"/>
        <v>0</v>
      </c>
      <c r="S2993" s="32">
        <f t="shared" si="8072"/>
        <v>0</v>
      </c>
      <c r="T2993" s="32">
        <f t="shared" si="8073"/>
        <v>0</v>
      </c>
      <c r="U2993" s="32">
        <v>0</v>
      </c>
      <c r="V2993" s="32">
        <f t="shared" ref="V2993:V3056" si="8089">I2993+L2993+U2993+T2993+S2993+R2993+Q2993+P2993+O2993</f>
        <v>1225.8</v>
      </c>
      <c r="W2993" s="32">
        <f t="shared" si="8074"/>
        <v>0</v>
      </c>
      <c r="X2993" s="32">
        <f t="shared" si="8075"/>
        <v>0</v>
      </c>
      <c r="Y2993" s="32">
        <f t="shared" si="8076"/>
        <v>0</v>
      </c>
      <c r="Z2993" s="32">
        <f t="shared" si="8077"/>
        <v>0</v>
      </c>
      <c r="AA2993" s="32">
        <f t="shared" si="8078"/>
        <v>0</v>
      </c>
      <c r="AB2993" s="32">
        <f t="shared" si="8079"/>
        <v>1032.67669</v>
      </c>
      <c r="AC2993" s="33">
        <f t="shared" si="8080"/>
        <v>1329</v>
      </c>
      <c r="AD2993" s="33">
        <f t="shared" si="8081"/>
        <v>1327.18352</v>
      </c>
      <c r="AE2993" s="34">
        <f t="shared" si="8050"/>
        <v>99.86331978931527</v>
      </c>
      <c r="AF2993" s="32">
        <f t="shared" si="8082"/>
        <v>1329</v>
      </c>
      <c r="AG2993" s="32">
        <f t="shared" si="8083"/>
        <v>0</v>
      </c>
      <c r="AH2993" s="32">
        <f t="shared" si="8084"/>
        <v>0</v>
      </c>
      <c r="AI2993" s="32">
        <f t="shared" si="8085"/>
        <v>0</v>
      </c>
      <c r="AJ2993" s="32">
        <f t="shared" si="8086"/>
        <v>0</v>
      </c>
      <c r="AK2993" s="32">
        <f t="shared" si="8087"/>
        <v>0</v>
      </c>
      <c r="AL2993" s="32">
        <f t="shared" si="8051"/>
        <v>1329</v>
      </c>
      <c r="AM2993" s="32">
        <f t="shared" si="8052"/>
        <v>-103.20000000000005</v>
      </c>
    </row>
    <row r="2994" spans="2:40" x14ac:dyDescent="0.3">
      <c r="B2994" s="30" t="s">
        <v>852</v>
      </c>
      <c r="C2994" s="30" t="s">
        <v>114</v>
      </c>
      <c r="D2994" s="30" t="s">
        <v>197</v>
      </c>
      <c r="E2994" s="15" t="str">
        <f t="shared" si="8088"/>
        <v>0314</v>
      </c>
      <c r="F2994" s="30" t="s">
        <v>80</v>
      </c>
      <c r="G2994" s="30"/>
      <c r="H2994" s="31" t="s">
        <v>81</v>
      </c>
      <c r="I2994" s="32">
        <f t="shared" ref="I2994:T2994" si="8090">I2998+I3001+I2995</f>
        <v>1225.8</v>
      </c>
      <c r="J2994" s="32">
        <f t="shared" si="8090"/>
        <v>1260.8</v>
      </c>
      <c r="K2994" s="32">
        <f t="shared" si="8090"/>
        <v>1260.8</v>
      </c>
      <c r="L2994" s="32">
        <f t="shared" si="8090"/>
        <v>0</v>
      </c>
      <c r="M2994" s="32">
        <f t="shared" si="8090"/>
        <v>0</v>
      </c>
      <c r="N2994" s="32">
        <f t="shared" si="8090"/>
        <v>0</v>
      </c>
      <c r="O2994" s="32">
        <f t="shared" si="8090"/>
        <v>0</v>
      </c>
      <c r="P2994" s="32">
        <f t="shared" si="8090"/>
        <v>0</v>
      </c>
      <c r="Q2994" s="32">
        <f t="shared" si="8090"/>
        <v>0</v>
      </c>
      <c r="R2994" s="32">
        <f t="shared" si="8090"/>
        <v>0</v>
      </c>
      <c r="S2994" s="32">
        <f t="shared" si="8090"/>
        <v>0</v>
      </c>
      <c r="T2994" s="32">
        <f t="shared" si="8090"/>
        <v>0</v>
      </c>
      <c r="U2994" s="32">
        <v>0</v>
      </c>
      <c r="V2994" s="32">
        <f t="shared" si="8089"/>
        <v>1225.8</v>
      </c>
      <c r="W2994" s="32">
        <f t="shared" ref="W2994:AD2994" si="8091">W2998+W3001+W2995</f>
        <v>0</v>
      </c>
      <c r="X2994" s="32">
        <f t="shared" si="8091"/>
        <v>0</v>
      </c>
      <c r="Y2994" s="32">
        <f t="shared" si="8091"/>
        <v>0</v>
      </c>
      <c r="Z2994" s="32">
        <f t="shared" si="8091"/>
        <v>0</v>
      </c>
      <c r="AA2994" s="32">
        <f t="shared" si="8091"/>
        <v>0</v>
      </c>
      <c r="AB2994" s="32">
        <f t="shared" si="8091"/>
        <v>1032.67669</v>
      </c>
      <c r="AC2994" s="33">
        <f t="shared" si="8091"/>
        <v>1329</v>
      </c>
      <c r="AD2994" s="33">
        <f t="shared" si="8091"/>
        <v>1327.18352</v>
      </c>
      <c r="AE2994" s="34">
        <f t="shared" si="8050"/>
        <v>99.86331978931527</v>
      </c>
      <c r="AF2994" s="32">
        <f t="shared" ref="AF2994:AK2994" si="8092">AF2998+AF3001+AF2995</f>
        <v>1329</v>
      </c>
      <c r="AG2994" s="32">
        <f t="shared" si="8092"/>
        <v>0</v>
      </c>
      <c r="AH2994" s="32">
        <f t="shared" si="8092"/>
        <v>0</v>
      </c>
      <c r="AI2994" s="32">
        <f t="shared" si="8092"/>
        <v>0</v>
      </c>
      <c r="AJ2994" s="32">
        <f t="shared" si="8092"/>
        <v>0</v>
      </c>
      <c r="AK2994" s="32">
        <f t="shared" si="8092"/>
        <v>0</v>
      </c>
      <c r="AL2994" s="32">
        <f t="shared" si="8051"/>
        <v>1329</v>
      </c>
      <c r="AM2994" s="32">
        <f t="shared" si="8052"/>
        <v>-103.20000000000005</v>
      </c>
    </row>
    <row r="2995" spans="2:40" ht="46.8" hidden="1" customHeight="1" x14ac:dyDescent="0.3">
      <c r="B2995" s="30" t="s">
        <v>852</v>
      </c>
      <c r="C2995" s="30" t="s">
        <v>114</v>
      </c>
      <c r="D2995" s="30" t="s">
        <v>197</v>
      </c>
      <c r="E2995" s="15" t="str">
        <f t="shared" si="8088"/>
        <v>0314</v>
      </c>
      <c r="F2995" s="30" t="s">
        <v>199</v>
      </c>
      <c r="G2995" s="30"/>
      <c r="H2995" s="31" t="s">
        <v>200</v>
      </c>
      <c r="I2995" s="32">
        <f t="shared" ref="I2995:I2999" si="8093">I2996</f>
        <v>0</v>
      </c>
      <c r="J2995" s="32">
        <f t="shared" ref="J2995:J2999" si="8094">J2996</f>
        <v>0</v>
      </c>
      <c r="K2995" s="32">
        <f t="shared" ref="K2995:K2999" si="8095">K2996</f>
        <v>0</v>
      </c>
      <c r="L2995" s="32">
        <f t="shared" ref="L2995:L2999" si="8096">L2996</f>
        <v>0</v>
      </c>
      <c r="M2995" s="32">
        <f t="shared" ref="M2995:M2999" si="8097">M2996</f>
        <v>0</v>
      </c>
      <c r="N2995" s="32">
        <f t="shared" ref="N2995:N2999" si="8098">N2996</f>
        <v>0</v>
      </c>
      <c r="O2995" s="32">
        <f t="shared" ref="O2995:O2999" si="8099">O2996</f>
        <v>0</v>
      </c>
      <c r="P2995" s="32">
        <f t="shared" ref="P2995:P2999" si="8100">P2996</f>
        <v>0</v>
      </c>
      <c r="Q2995" s="32">
        <f t="shared" ref="Q2995:Q2999" si="8101">Q2996</f>
        <v>0</v>
      </c>
      <c r="R2995" s="32">
        <f t="shared" ref="R2995:R2999" si="8102">R2996</f>
        <v>0</v>
      </c>
      <c r="S2995" s="32">
        <f t="shared" ref="S2995:S2999" si="8103">S2996</f>
        <v>0</v>
      </c>
      <c r="T2995" s="32">
        <f t="shared" ref="T2995:T2999" si="8104">T2996</f>
        <v>0</v>
      </c>
      <c r="U2995" s="32">
        <v>0</v>
      </c>
      <c r="V2995" s="32">
        <f t="shared" si="8089"/>
        <v>0</v>
      </c>
      <c r="W2995" s="32">
        <f t="shared" ref="W2995:W2999" si="8105">W2996</f>
        <v>0</v>
      </c>
      <c r="X2995" s="32">
        <f t="shared" ref="X2995:X2999" si="8106">X2996</f>
        <v>0</v>
      </c>
      <c r="Y2995" s="32">
        <f t="shared" ref="Y2995:Y2999" si="8107">Y2996</f>
        <v>0</v>
      </c>
      <c r="Z2995" s="32">
        <f t="shared" ref="Z2995:Z2999" si="8108">Z2996</f>
        <v>0</v>
      </c>
      <c r="AA2995" s="32">
        <f t="shared" ref="AA2995:AA2999" si="8109">AA2996</f>
        <v>0</v>
      </c>
      <c r="AB2995" s="32">
        <f t="shared" ref="AB2995:AB2999" si="8110">AB2996</f>
        <v>0</v>
      </c>
      <c r="AC2995" s="33">
        <f t="shared" ref="AC2995:AC2999" si="8111">AC2996</f>
        <v>0</v>
      </c>
      <c r="AD2995" s="33">
        <f t="shared" ref="AD2995:AD2999" si="8112">AD2996</f>
        <v>0</v>
      </c>
      <c r="AE2995" s="34" t="e">
        <f t="shared" si="8050"/>
        <v>#DIV/0!</v>
      </c>
      <c r="AF2995" s="35">
        <f t="shared" ref="AF2995:AF2999" si="8113">AF2996</f>
        <v>0</v>
      </c>
      <c r="AG2995" s="35">
        <f t="shared" ref="AG2995:AG2999" si="8114">AG2996</f>
        <v>0</v>
      </c>
      <c r="AH2995" s="36">
        <f t="shared" ref="AH2995:AH2999" si="8115">AH2996</f>
        <v>0</v>
      </c>
      <c r="AI2995" s="36">
        <f t="shared" ref="AI2995:AI2999" si="8116">AI2996</f>
        <v>0</v>
      </c>
      <c r="AJ2995" s="36">
        <f t="shared" ref="AJ2995:AJ2999" si="8117">AJ2996</f>
        <v>0</v>
      </c>
      <c r="AK2995" s="36">
        <f t="shared" ref="AK2995:AK2999" si="8118">AK2996</f>
        <v>0</v>
      </c>
      <c r="AL2995" s="36">
        <f t="shared" si="8051"/>
        <v>0</v>
      </c>
      <c r="AM2995" s="36">
        <f t="shared" si="8052"/>
        <v>0</v>
      </c>
      <c r="AN2995" s="37" t="s">
        <v>35</v>
      </c>
    </row>
    <row r="2996" spans="2:40" ht="31.2" hidden="1" customHeight="1" x14ac:dyDescent="0.3">
      <c r="B2996" s="30" t="s">
        <v>852</v>
      </c>
      <c r="C2996" s="30" t="s">
        <v>114</v>
      </c>
      <c r="D2996" s="30" t="s">
        <v>197</v>
      </c>
      <c r="E2996" s="15" t="str">
        <f t="shared" si="8088"/>
        <v>0314</v>
      </c>
      <c r="F2996" s="30" t="s">
        <v>199</v>
      </c>
      <c r="G2996" s="30" t="s">
        <v>50</v>
      </c>
      <c r="H2996" s="31" t="s">
        <v>51</v>
      </c>
      <c r="I2996" s="32">
        <f t="shared" si="8093"/>
        <v>0</v>
      </c>
      <c r="J2996" s="32">
        <f t="shared" si="8094"/>
        <v>0</v>
      </c>
      <c r="K2996" s="32">
        <f t="shared" si="8095"/>
        <v>0</v>
      </c>
      <c r="L2996" s="32">
        <f t="shared" si="8096"/>
        <v>0</v>
      </c>
      <c r="M2996" s="32">
        <f t="shared" si="8097"/>
        <v>0</v>
      </c>
      <c r="N2996" s="32">
        <f t="shared" si="8098"/>
        <v>0</v>
      </c>
      <c r="O2996" s="32">
        <f t="shared" si="8099"/>
        <v>0</v>
      </c>
      <c r="P2996" s="32">
        <f t="shared" si="8100"/>
        <v>0</v>
      </c>
      <c r="Q2996" s="32">
        <f t="shared" si="8101"/>
        <v>0</v>
      </c>
      <c r="R2996" s="32">
        <f t="shared" si="8102"/>
        <v>0</v>
      </c>
      <c r="S2996" s="32">
        <f t="shared" si="8103"/>
        <v>0</v>
      </c>
      <c r="T2996" s="32">
        <f t="shared" si="8104"/>
        <v>0</v>
      </c>
      <c r="U2996" s="32">
        <v>0</v>
      </c>
      <c r="V2996" s="32">
        <f t="shared" si="8089"/>
        <v>0</v>
      </c>
      <c r="W2996" s="32">
        <f t="shared" si="8105"/>
        <v>0</v>
      </c>
      <c r="X2996" s="32">
        <f t="shared" si="8106"/>
        <v>0</v>
      </c>
      <c r="Y2996" s="32">
        <f t="shared" si="8107"/>
        <v>0</v>
      </c>
      <c r="Z2996" s="32">
        <f t="shared" si="8108"/>
        <v>0</v>
      </c>
      <c r="AA2996" s="32">
        <f t="shared" si="8109"/>
        <v>0</v>
      </c>
      <c r="AB2996" s="32">
        <f t="shared" si="8110"/>
        <v>0</v>
      </c>
      <c r="AC2996" s="33">
        <f t="shared" si="8111"/>
        <v>0</v>
      </c>
      <c r="AD2996" s="33">
        <f t="shared" si="8112"/>
        <v>0</v>
      </c>
      <c r="AE2996" s="34" t="e">
        <f t="shared" si="8050"/>
        <v>#DIV/0!</v>
      </c>
      <c r="AF2996" s="35">
        <f t="shared" si="8113"/>
        <v>0</v>
      </c>
      <c r="AG2996" s="35">
        <f t="shared" si="8114"/>
        <v>0</v>
      </c>
      <c r="AH2996" s="36">
        <f t="shared" si="8115"/>
        <v>0</v>
      </c>
      <c r="AI2996" s="36">
        <f t="shared" si="8116"/>
        <v>0</v>
      </c>
      <c r="AJ2996" s="36">
        <f t="shared" si="8117"/>
        <v>0</v>
      </c>
      <c r="AK2996" s="36">
        <f t="shared" si="8118"/>
        <v>0</v>
      </c>
      <c r="AL2996" s="36">
        <f t="shared" si="8051"/>
        <v>0</v>
      </c>
      <c r="AM2996" s="36">
        <f t="shared" si="8052"/>
        <v>0</v>
      </c>
      <c r="AN2996" s="37" t="s">
        <v>35</v>
      </c>
    </row>
    <row r="2997" spans="2:40" ht="31.2" hidden="1" customHeight="1" x14ac:dyDescent="0.3">
      <c r="B2997" s="30" t="s">
        <v>852</v>
      </c>
      <c r="C2997" s="30" t="s">
        <v>114</v>
      </c>
      <c r="D2997" s="30" t="s">
        <v>197</v>
      </c>
      <c r="E2997" s="15" t="str">
        <f t="shared" si="8088"/>
        <v>0314</v>
      </c>
      <c r="F2997" s="30" t="s">
        <v>199</v>
      </c>
      <c r="G2997" s="30" t="s">
        <v>52</v>
      </c>
      <c r="H2997" s="31" t="s">
        <v>53</v>
      </c>
      <c r="I2997" s="32"/>
      <c r="J2997" s="32"/>
      <c r="K2997" s="32"/>
      <c r="L2997" s="32"/>
      <c r="M2997" s="32"/>
      <c r="N2997" s="32"/>
      <c r="O2997" s="32">
        <v>0</v>
      </c>
      <c r="P2997" s="32">
        <v>0</v>
      </c>
      <c r="Q2997" s="32">
        <v>0</v>
      </c>
      <c r="R2997" s="32">
        <v>0</v>
      </c>
      <c r="S2997" s="32">
        <v>0</v>
      </c>
      <c r="T2997" s="32">
        <v>0</v>
      </c>
      <c r="U2997" s="32">
        <v>0</v>
      </c>
      <c r="V2997" s="32">
        <f t="shared" si="8089"/>
        <v>0</v>
      </c>
      <c r="W2997" s="32"/>
      <c r="X2997" s="32"/>
      <c r="Y2997" s="32"/>
      <c r="Z2997" s="32"/>
      <c r="AA2997" s="32"/>
      <c r="AB2997" s="32">
        <v>0</v>
      </c>
      <c r="AC2997" s="33">
        <v>0</v>
      </c>
      <c r="AD2997" s="33">
        <v>0</v>
      </c>
      <c r="AE2997" s="34" t="e">
        <f t="shared" si="8050"/>
        <v>#DIV/0!</v>
      </c>
      <c r="AF2997" s="35">
        <v>0</v>
      </c>
      <c r="AG2997" s="35">
        <v>0</v>
      </c>
      <c r="AH2997" s="36">
        <v>0</v>
      </c>
      <c r="AI2997" s="36">
        <v>0</v>
      </c>
      <c r="AJ2997" s="36">
        <v>0</v>
      </c>
      <c r="AK2997" s="36">
        <v>0</v>
      </c>
      <c r="AL2997" s="36">
        <f t="shared" si="8051"/>
        <v>0</v>
      </c>
      <c r="AM2997" s="36">
        <f t="shared" si="8052"/>
        <v>0</v>
      </c>
      <c r="AN2997" s="37" t="s">
        <v>35</v>
      </c>
    </row>
    <row r="2998" spans="2:40" ht="31.2" x14ac:dyDescent="0.3">
      <c r="B2998" s="30" t="s">
        <v>852</v>
      </c>
      <c r="C2998" s="30" t="s">
        <v>114</v>
      </c>
      <c r="D2998" s="30" t="s">
        <v>197</v>
      </c>
      <c r="E2998" s="15" t="str">
        <f t="shared" si="8088"/>
        <v>0314</v>
      </c>
      <c r="F2998" s="30" t="s">
        <v>201</v>
      </c>
      <c r="G2998" s="30"/>
      <c r="H2998" s="31" t="s">
        <v>202</v>
      </c>
      <c r="I2998" s="32">
        <f t="shared" si="8093"/>
        <v>223.7</v>
      </c>
      <c r="J2998" s="32">
        <f t="shared" si="8094"/>
        <v>223.7</v>
      </c>
      <c r="K2998" s="32">
        <f t="shared" si="8095"/>
        <v>223.7</v>
      </c>
      <c r="L2998" s="32">
        <f t="shared" si="8096"/>
        <v>0</v>
      </c>
      <c r="M2998" s="32">
        <f t="shared" si="8097"/>
        <v>0</v>
      </c>
      <c r="N2998" s="32">
        <f t="shared" si="8098"/>
        <v>0</v>
      </c>
      <c r="O2998" s="32">
        <f t="shared" si="8099"/>
        <v>0</v>
      </c>
      <c r="P2998" s="32">
        <f t="shared" si="8100"/>
        <v>0</v>
      </c>
      <c r="Q2998" s="32">
        <f t="shared" si="8101"/>
        <v>0</v>
      </c>
      <c r="R2998" s="32">
        <f t="shared" si="8102"/>
        <v>0</v>
      </c>
      <c r="S2998" s="32">
        <f t="shared" si="8103"/>
        <v>0</v>
      </c>
      <c r="T2998" s="32">
        <f t="shared" si="8104"/>
        <v>0</v>
      </c>
      <c r="U2998" s="32">
        <v>0</v>
      </c>
      <c r="V2998" s="32">
        <f t="shared" si="8089"/>
        <v>223.7</v>
      </c>
      <c r="W2998" s="32">
        <f t="shared" si="8105"/>
        <v>0</v>
      </c>
      <c r="X2998" s="32">
        <f t="shared" si="8106"/>
        <v>0</v>
      </c>
      <c r="Y2998" s="32">
        <f t="shared" si="8107"/>
        <v>0</v>
      </c>
      <c r="Z2998" s="32">
        <f t="shared" si="8108"/>
        <v>0</v>
      </c>
      <c r="AA2998" s="32">
        <f t="shared" si="8109"/>
        <v>0</v>
      </c>
      <c r="AB2998" s="32">
        <f t="shared" si="8110"/>
        <v>223.67099999999999</v>
      </c>
      <c r="AC2998" s="33">
        <f t="shared" si="8111"/>
        <v>223.7</v>
      </c>
      <c r="AD2998" s="33">
        <f t="shared" si="8112"/>
        <v>223.67099999999999</v>
      </c>
      <c r="AE2998" s="34">
        <f t="shared" si="8050"/>
        <v>99.987036209208767</v>
      </c>
      <c r="AF2998" s="32">
        <f t="shared" si="8113"/>
        <v>223.7</v>
      </c>
      <c r="AG2998" s="32">
        <f t="shared" si="8114"/>
        <v>0</v>
      </c>
      <c r="AH2998" s="32">
        <f t="shared" si="8115"/>
        <v>0</v>
      </c>
      <c r="AI2998" s="32">
        <f t="shared" si="8116"/>
        <v>0</v>
      </c>
      <c r="AJ2998" s="32">
        <f t="shared" si="8117"/>
        <v>0</v>
      </c>
      <c r="AK2998" s="32">
        <f t="shared" si="8118"/>
        <v>0</v>
      </c>
      <c r="AL2998" s="32">
        <f t="shared" si="8051"/>
        <v>223.7</v>
      </c>
      <c r="AM2998" s="32">
        <f t="shared" si="8052"/>
        <v>0</v>
      </c>
    </row>
    <row r="2999" spans="2:40" ht="31.2" x14ac:dyDescent="0.3">
      <c r="B2999" s="30" t="s">
        <v>852</v>
      </c>
      <c r="C2999" s="30" t="s">
        <v>114</v>
      </c>
      <c r="D2999" s="30" t="s">
        <v>197</v>
      </c>
      <c r="E2999" s="15" t="str">
        <f t="shared" si="8088"/>
        <v>0314</v>
      </c>
      <c r="F2999" s="30" t="s">
        <v>201</v>
      </c>
      <c r="G2999" s="30" t="s">
        <v>50</v>
      </c>
      <c r="H2999" s="31" t="s">
        <v>51</v>
      </c>
      <c r="I2999" s="32">
        <f t="shared" si="8093"/>
        <v>223.7</v>
      </c>
      <c r="J2999" s="32">
        <f t="shared" si="8094"/>
        <v>223.7</v>
      </c>
      <c r="K2999" s="32">
        <f t="shared" si="8095"/>
        <v>223.7</v>
      </c>
      <c r="L2999" s="32">
        <f t="shared" si="8096"/>
        <v>0</v>
      </c>
      <c r="M2999" s="32">
        <f t="shared" si="8097"/>
        <v>0</v>
      </c>
      <c r="N2999" s="32">
        <f t="shared" si="8098"/>
        <v>0</v>
      </c>
      <c r="O2999" s="32">
        <f t="shared" si="8099"/>
        <v>0</v>
      </c>
      <c r="P2999" s="32">
        <f t="shared" si="8100"/>
        <v>0</v>
      </c>
      <c r="Q2999" s="32">
        <f t="shared" si="8101"/>
        <v>0</v>
      </c>
      <c r="R2999" s="32">
        <f t="shared" si="8102"/>
        <v>0</v>
      </c>
      <c r="S2999" s="32">
        <f t="shared" si="8103"/>
        <v>0</v>
      </c>
      <c r="T2999" s="32">
        <f t="shared" si="8104"/>
        <v>0</v>
      </c>
      <c r="U2999" s="32">
        <v>0</v>
      </c>
      <c r="V2999" s="32">
        <f t="shared" si="8089"/>
        <v>223.7</v>
      </c>
      <c r="W2999" s="32">
        <f t="shared" si="8105"/>
        <v>0</v>
      </c>
      <c r="X2999" s="32">
        <f t="shared" si="8106"/>
        <v>0</v>
      </c>
      <c r="Y2999" s="32">
        <f t="shared" si="8107"/>
        <v>0</v>
      </c>
      <c r="Z2999" s="32">
        <f t="shared" si="8108"/>
        <v>0</v>
      </c>
      <c r="AA2999" s="32">
        <f t="shared" si="8109"/>
        <v>0</v>
      </c>
      <c r="AB2999" s="32">
        <f t="shared" si="8110"/>
        <v>223.67099999999999</v>
      </c>
      <c r="AC2999" s="33">
        <f t="shared" si="8111"/>
        <v>223.7</v>
      </c>
      <c r="AD2999" s="33">
        <f t="shared" si="8112"/>
        <v>223.67099999999999</v>
      </c>
      <c r="AE2999" s="34">
        <f t="shared" si="8050"/>
        <v>99.987036209208767</v>
      </c>
      <c r="AF2999" s="32">
        <f t="shared" si="8113"/>
        <v>223.7</v>
      </c>
      <c r="AG2999" s="32">
        <f t="shared" si="8114"/>
        <v>0</v>
      </c>
      <c r="AH2999" s="32">
        <f t="shared" si="8115"/>
        <v>0</v>
      </c>
      <c r="AI2999" s="32">
        <f t="shared" si="8116"/>
        <v>0</v>
      </c>
      <c r="AJ2999" s="32">
        <f t="shared" si="8117"/>
        <v>0</v>
      </c>
      <c r="AK2999" s="32">
        <f t="shared" si="8118"/>
        <v>0</v>
      </c>
      <c r="AL2999" s="32">
        <f t="shared" si="8051"/>
        <v>223.7</v>
      </c>
      <c r="AM2999" s="32">
        <f t="shared" si="8052"/>
        <v>0</v>
      </c>
    </row>
    <row r="3000" spans="2:40" ht="31.2" x14ac:dyDescent="0.3">
      <c r="B3000" s="30" t="s">
        <v>852</v>
      </c>
      <c r="C3000" s="30" t="s">
        <v>114</v>
      </c>
      <c r="D3000" s="30" t="s">
        <v>197</v>
      </c>
      <c r="E3000" s="15" t="str">
        <f t="shared" si="8088"/>
        <v>0314</v>
      </c>
      <c r="F3000" s="30" t="s">
        <v>201</v>
      </c>
      <c r="G3000" s="30" t="s">
        <v>52</v>
      </c>
      <c r="H3000" s="31" t="s">
        <v>53</v>
      </c>
      <c r="I3000" s="32">
        <v>223.7</v>
      </c>
      <c r="J3000" s="32">
        <v>223.7</v>
      </c>
      <c r="K3000" s="32">
        <v>223.7</v>
      </c>
      <c r="L3000" s="32"/>
      <c r="M3000" s="32"/>
      <c r="N3000" s="32"/>
      <c r="O3000" s="32">
        <v>0</v>
      </c>
      <c r="P3000" s="32">
        <v>0</v>
      </c>
      <c r="Q3000" s="32">
        <v>0</v>
      </c>
      <c r="R3000" s="32">
        <v>0</v>
      </c>
      <c r="S3000" s="32">
        <v>0</v>
      </c>
      <c r="T3000" s="32">
        <v>0</v>
      </c>
      <c r="U3000" s="32">
        <v>0</v>
      </c>
      <c r="V3000" s="32">
        <f t="shared" si="8089"/>
        <v>223.7</v>
      </c>
      <c r="W3000" s="32"/>
      <c r="X3000" s="32"/>
      <c r="Y3000" s="32"/>
      <c r="Z3000" s="32"/>
      <c r="AA3000" s="32"/>
      <c r="AB3000" s="32">
        <v>223.67099999999999</v>
      </c>
      <c r="AC3000" s="33">
        <v>223.7</v>
      </c>
      <c r="AD3000" s="33">
        <v>223.67099999999999</v>
      </c>
      <c r="AE3000" s="34">
        <f t="shared" si="8050"/>
        <v>99.987036209208767</v>
      </c>
      <c r="AF3000" s="32">
        <v>223.7</v>
      </c>
      <c r="AG3000" s="32">
        <v>0</v>
      </c>
      <c r="AH3000" s="32">
        <v>0</v>
      </c>
      <c r="AI3000" s="32">
        <v>0</v>
      </c>
      <c r="AJ3000" s="32">
        <v>0</v>
      </c>
      <c r="AK3000" s="32">
        <v>0</v>
      </c>
      <c r="AL3000" s="32">
        <f t="shared" si="8051"/>
        <v>223.7</v>
      </c>
      <c r="AM3000" s="32">
        <f t="shared" si="8052"/>
        <v>0</v>
      </c>
      <c r="AN3000" s="12"/>
    </row>
    <row r="3001" spans="2:40" ht="31.2" x14ac:dyDescent="0.3">
      <c r="B3001" s="30" t="s">
        <v>852</v>
      </c>
      <c r="C3001" s="30" t="s">
        <v>114</v>
      </c>
      <c r="D3001" s="30" t="s">
        <v>197</v>
      </c>
      <c r="E3001" s="15" t="str">
        <f t="shared" si="8088"/>
        <v>0314</v>
      </c>
      <c r="F3001" s="30" t="s">
        <v>710</v>
      </c>
      <c r="G3001" s="30"/>
      <c r="H3001" s="31" t="s">
        <v>711</v>
      </c>
      <c r="I3001" s="32">
        <f t="shared" ref="I3001:T3001" si="8119">I3004+I3002</f>
        <v>1002.1</v>
      </c>
      <c r="J3001" s="32">
        <f t="shared" si="8119"/>
        <v>1037.0999999999999</v>
      </c>
      <c r="K3001" s="32">
        <f t="shared" si="8119"/>
        <v>1037.0999999999999</v>
      </c>
      <c r="L3001" s="32">
        <f t="shared" si="8119"/>
        <v>0</v>
      </c>
      <c r="M3001" s="32">
        <f t="shared" si="8119"/>
        <v>0</v>
      </c>
      <c r="N3001" s="32">
        <f t="shared" si="8119"/>
        <v>0</v>
      </c>
      <c r="O3001" s="32">
        <f t="shared" si="8119"/>
        <v>0</v>
      </c>
      <c r="P3001" s="32">
        <f t="shared" si="8119"/>
        <v>0</v>
      </c>
      <c r="Q3001" s="32">
        <f t="shared" si="8119"/>
        <v>0</v>
      </c>
      <c r="R3001" s="32">
        <f t="shared" si="8119"/>
        <v>0</v>
      </c>
      <c r="S3001" s="32">
        <f t="shared" si="8119"/>
        <v>0</v>
      </c>
      <c r="T3001" s="32">
        <f t="shared" si="8119"/>
        <v>0</v>
      </c>
      <c r="U3001" s="32">
        <v>0</v>
      </c>
      <c r="V3001" s="32">
        <f t="shared" si="8089"/>
        <v>1002.1</v>
      </c>
      <c r="W3001" s="32">
        <f t="shared" ref="W3001:AD3001" si="8120">W3004+W3002</f>
        <v>0</v>
      </c>
      <c r="X3001" s="32">
        <f t="shared" si="8120"/>
        <v>0</v>
      </c>
      <c r="Y3001" s="32">
        <f t="shared" si="8120"/>
        <v>0</v>
      </c>
      <c r="Z3001" s="32">
        <f t="shared" si="8120"/>
        <v>0</v>
      </c>
      <c r="AA3001" s="32">
        <f t="shared" si="8120"/>
        <v>0</v>
      </c>
      <c r="AB3001" s="32">
        <f t="shared" si="8120"/>
        <v>809.00568999999996</v>
      </c>
      <c r="AC3001" s="33">
        <f t="shared" si="8120"/>
        <v>1105.3</v>
      </c>
      <c r="AD3001" s="33">
        <f t="shared" si="8120"/>
        <v>1103.51252</v>
      </c>
      <c r="AE3001" s="34">
        <f t="shared" si="8050"/>
        <v>99.838281009680628</v>
      </c>
      <c r="AF3001" s="32">
        <f t="shared" ref="AF3001:AK3001" si="8121">AF3004+AF3002</f>
        <v>1105.3</v>
      </c>
      <c r="AG3001" s="32">
        <f t="shared" si="8121"/>
        <v>0</v>
      </c>
      <c r="AH3001" s="32">
        <f t="shared" si="8121"/>
        <v>0</v>
      </c>
      <c r="AI3001" s="32">
        <f t="shared" si="8121"/>
        <v>0</v>
      </c>
      <c r="AJ3001" s="32">
        <f t="shared" si="8121"/>
        <v>0</v>
      </c>
      <c r="AK3001" s="32">
        <f t="shared" si="8121"/>
        <v>0</v>
      </c>
      <c r="AL3001" s="32">
        <f t="shared" si="8051"/>
        <v>1105.3</v>
      </c>
      <c r="AM3001" s="32">
        <f t="shared" si="8052"/>
        <v>-103.19999999999993</v>
      </c>
    </row>
    <row r="3002" spans="2:40" ht="78" x14ac:dyDescent="0.3">
      <c r="B3002" s="30" t="s">
        <v>852</v>
      </c>
      <c r="C3002" s="30" t="s">
        <v>114</v>
      </c>
      <c r="D3002" s="30" t="s">
        <v>197</v>
      </c>
      <c r="E3002" s="15" t="str">
        <f t="shared" si="8088"/>
        <v>0314</v>
      </c>
      <c r="F3002" s="30" t="s">
        <v>710</v>
      </c>
      <c r="G3002" s="30" t="s">
        <v>68</v>
      </c>
      <c r="H3002" s="31" t="s">
        <v>69</v>
      </c>
      <c r="I3002" s="32">
        <f t="shared" ref="I3002:T3002" si="8122">I3003</f>
        <v>698.6</v>
      </c>
      <c r="J3002" s="32">
        <f t="shared" si="8122"/>
        <v>723.9</v>
      </c>
      <c r="K3002" s="32">
        <f t="shared" si="8122"/>
        <v>723.9</v>
      </c>
      <c r="L3002" s="32">
        <f t="shared" si="8122"/>
        <v>0</v>
      </c>
      <c r="M3002" s="32">
        <f t="shared" si="8122"/>
        <v>0</v>
      </c>
      <c r="N3002" s="32">
        <f t="shared" si="8122"/>
        <v>0</v>
      </c>
      <c r="O3002" s="32">
        <f t="shared" si="8122"/>
        <v>0</v>
      </c>
      <c r="P3002" s="32">
        <f t="shared" si="8122"/>
        <v>0</v>
      </c>
      <c r="Q3002" s="32">
        <f t="shared" si="8122"/>
        <v>0</v>
      </c>
      <c r="R3002" s="32">
        <f t="shared" si="8122"/>
        <v>0</v>
      </c>
      <c r="S3002" s="32">
        <f t="shared" si="8122"/>
        <v>0</v>
      </c>
      <c r="T3002" s="32">
        <f t="shared" si="8122"/>
        <v>0</v>
      </c>
      <c r="U3002" s="32">
        <v>0</v>
      </c>
      <c r="V3002" s="32">
        <f t="shared" si="8089"/>
        <v>698.6</v>
      </c>
      <c r="W3002" s="32">
        <f t="shared" ref="W3002:AD3002" si="8123">W3003</f>
        <v>0</v>
      </c>
      <c r="X3002" s="32">
        <f t="shared" si="8123"/>
        <v>0</v>
      </c>
      <c r="Y3002" s="32">
        <f t="shared" si="8123"/>
        <v>0</v>
      </c>
      <c r="Z3002" s="32">
        <f t="shared" si="8123"/>
        <v>0</v>
      </c>
      <c r="AA3002" s="32">
        <f t="shared" si="8123"/>
        <v>0</v>
      </c>
      <c r="AB3002" s="32">
        <f t="shared" si="8123"/>
        <v>525.90723000000003</v>
      </c>
      <c r="AC3002" s="33">
        <f t="shared" si="8123"/>
        <v>766.69376</v>
      </c>
      <c r="AD3002" s="33">
        <f t="shared" si="8123"/>
        <v>766.69374000000005</v>
      </c>
      <c r="AE3002" s="34">
        <f t="shared" si="8050"/>
        <v>99.999997391396548</v>
      </c>
      <c r="AF3002" s="32">
        <f t="shared" ref="AF3002:AK3002" si="8124">AF3003</f>
        <v>758.8</v>
      </c>
      <c r="AG3002" s="32">
        <f t="shared" si="8124"/>
        <v>0</v>
      </c>
      <c r="AH3002" s="32">
        <f t="shared" si="8124"/>
        <v>0</v>
      </c>
      <c r="AI3002" s="32">
        <f t="shared" si="8124"/>
        <v>0</v>
      </c>
      <c r="AJ3002" s="32">
        <f t="shared" si="8124"/>
        <v>0</v>
      </c>
      <c r="AK3002" s="32">
        <f t="shared" si="8124"/>
        <v>0</v>
      </c>
      <c r="AL3002" s="32">
        <f t="shared" si="8051"/>
        <v>758.8</v>
      </c>
      <c r="AM3002" s="32">
        <f t="shared" si="8052"/>
        <v>-60.199999999999932</v>
      </c>
    </row>
    <row r="3003" spans="2:40" ht="31.2" x14ac:dyDescent="0.3">
      <c r="B3003" s="30" t="s">
        <v>852</v>
      </c>
      <c r="C3003" s="30" t="s">
        <v>114</v>
      </c>
      <c r="D3003" s="30" t="s">
        <v>197</v>
      </c>
      <c r="E3003" s="15" t="str">
        <f t="shared" si="8088"/>
        <v>0314</v>
      </c>
      <c r="F3003" s="30" t="s">
        <v>710</v>
      </c>
      <c r="G3003" s="30" t="s">
        <v>90</v>
      </c>
      <c r="H3003" s="31" t="s">
        <v>91</v>
      </c>
      <c r="I3003" s="32">
        <v>698.6</v>
      </c>
      <c r="J3003" s="32">
        <v>723.9</v>
      </c>
      <c r="K3003" s="32">
        <v>723.9</v>
      </c>
      <c r="L3003" s="32"/>
      <c r="M3003" s="32"/>
      <c r="N3003" s="32"/>
      <c r="O3003" s="32">
        <v>0</v>
      </c>
      <c r="P3003" s="32">
        <v>0</v>
      </c>
      <c r="Q3003" s="32">
        <v>0</v>
      </c>
      <c r="R3003" s="32">
        <v>0</v>
      </c>
      <c r="S3003" s="32">
        <v>0</v>
      </c>
      <c r="T3003" s="32">
        <v>0</v>
      </c>
      <c r="U3003" s="32">
        <v>0</v>
      </c>
      <c r="V3003" s="32">
        <f t="shared" si="8089"/>
        <v>698.6</v>
      </c>
      <c r="W3003" s="32"/>
      <c r="X3003" s="32"/>
      <c r="Y3003" s="32"/>
      <c r="Z3003" s="32"/>
      <c r="AA3003" s="32"/>
      <c r="AB3003" s="32">
        <v>525.90723000000003</v>
      </c>
      <c r="AC3003" s="33">
        <v>766.69376</v>
      </c>
      <c r="AD3003" s="33">
        <v>766.69374000000005</v>
      </c>
      <c r="AE3003" s="34">
        <f t="shared" si="8050"/>
        <v>99.999997391396548</v>
      </c>
      <c r="AF3003" s="32">
        <v>758.8</v>
      </c>
      <c r="AG3003" s="32">
        <v>0</v>
      </c>
      <c r="AH3003" s="32">
        <v>0</v>
      </c>
      <c r="AI3003" s="32">
        <v>0</v>
      </c>
      <c r="AJ3003" s="32">
        <v>0</v>
      </c>
      <c r="AK3003" s="32">
        <v>0</v>
      </c>
      <c r="AL3003" s="32">
        <f t="shared" si="8051"/>
        <v>758.8</v>
      </c>
      <c r="AM3003" s="32">
        <f t="shared" si="8052"/>
        <v>-60.199999999999932</v>
      </c>
      <c r="AN3003" s="12"/>
    </row>
    <row r="3004" spans="2:40" ht="31.2" x14ac:dyDescent="0.3">
      <c r="B3004" s="30" t="s">
        <v>852</v>
      </c>
      <c r="C3004" s="30" t="s">
        <v>114</v>
      </c>
      <c r="D3004" s="30" t="s">
        <v>197</v>
      </c>
      <c r="E3004" s="15" t="str">
        <f t="shared" si="8088"/>
        <v>0314</v>
      </c>
      <c r="F3004" s="30" t="s">
        <v>710</v>
      </c>
      <c r="G3004" s="30" t="s">
        <v>50</v>
      </c>
      <c r="H3004" s="31" t="s">
        <v>51</v>
      </c>
      <c r="I3004" s="32">
        <f t="shared" ref="I3004:T3004" si="8125">I3005</f>
        <v>303.5</v>
      </c>
      <c r="J3004" s="32">
        <f t="shared" si="8125"/>
        <v>313.2</v>
      </c>
      <c r="K3004" s="32">
        <f t="shared" si="8125"/>
        <v>313.2</v>
      </c>
      <c r="L3004" s="32">
        <f t="shared" si="8125"/>
        <v>0</v>
      </c>
      <c r="M3004" s="32">
        <f t="shared" si="8125"/>
        <v>0</v>
      </c>
      <c r="N3004" s="32">
        <f t="shared" si="8125"/>
        <v>0</v>
      </c>
      <c r="O3004" s="32">
        <f t="shared" si="8125"/>
        <v>0</v>
      </c>
      <c r="P3004" s="32">
        <f t="shared" si="8125"/>
        <v>0</v>
      </c>
      <c r="Q3004" s="32">
        <f t="shared" si="8125"/>
        <v>0</v>
      </c>
      <c r="R3004" s="32">
        <f t="shared" si="8125"/>
        <v>0</v>
      </c>
      <c r="S3004" s="32">
        <f t="shared" si="8125"/>
        <v>0</v>
      </c>
      <c r="T3004" s="32">
        <f t="shared" si="8125"/>
        <v>0</v>
      </c>
      <c r="U3004" s="32">
        <v>0</v>
      </c>
      <c r="V3004" s="32">
        <f t="shared" si="8089"/>
        <v>303.5</v>
      </c>
      <c r="W3004" s="32">
        <f t="shared" ref="W3004:AD3004" si="8126">W3005</f>
        <v>0</v>
      </c>
      <c r="X3004" s="32">
        <f t="shared" si="8126"/>
        <v>0</v>
      </c>
      <c r="Y3004" s="32">
        <f t="shared" si="8126"/>
        <v>0</v>
      </c>
      <c r="Z3004" s="32">
        <f t="shared" si="8126"/>
        <v>0</v>
      </c>
      <c r="AA3004" s="32">
        <f t="shared" si="8126"/>
        <v>0</v>
      </c>
      <c r="AB3004" s="32">
        <f t="shared" si="8126"/>
        <v>283.09845999999999</v>
      </c>
      <c r="AC3004" s="33">
        <f t="shared" si="8126"/>
        <v>338.60624000000001</v>
      </c>
      <c r="AD3004" s="33">
        <f t="shared" si="8126"/>
        <v>336.81878</v>
      </c>
      <c r="AE3004" s="34">
        <f t="shared" si="8050"/>
        <v>99.472112504483079</v>
      </c>
      <c r="AF3004" s="32">
        <f t="shared" ref="AF3004:AK3004" si="8127">AF3005</f>
        <v>346.5</v>
      </c>
      <c r="AG3004" s="32">
        <f t="shared" si="8127"/>
        <v>0</v>
      </c>
      <c r="AH3004" s="32">
        <f t="shared" si="8127"/>
        <v>0</v>
      </c>
      <c r="AI3004" s="32">
        <f t="shared" si="8127"/>
        <v>0</v>
      </c>
      <c r="AJ3004" s="32">
        <f t="shared" si="8127"/>
        <v>0</v>
      </c>
      <c r="AK3004" s="32">
        <f t="shared" si="8127"/>
        <v>0</v>
      </c>
      <c r="AL3004" s="32">
        <f t="shared" si="8051"/>
        <v>346.5</v>
      </c>
      <c r="AM3004" s="32">
        <f t="shared" si="8052"/>
        <v>-43</v>
      </c>
    </row>
    <row r="3005" spans="2:40" ht="31.2" x14ac:dyDescent="0.3">
      <c r="B3005" s="30" t="s">
        <v>852</v>
      </c>
      <c r="C3005" s="30" t="s">
        <v>114</v>
      </c>
      <c r="D3005" s="30" t="s">
        <v>197</v>
      </c>
      <c r="E3005" s="15" t="str">
        <f t="shared" si="8088"/>
        <v>0314</v>
      </c>
      <c r="F3005" s="30" t="s">
        <v>710</v>
      </c>
      <c r="G3005" s="30" t="s">
        <v>52</v>
      </c>
      <c r="H3005" s="31" t="s">
        <v>53</v>
      </c>
      <c r="I3005" s="32">
        <v>303.5</v>
      </c>
      <c r="J3005" s="32">
        <v>313.2</v>
      </c>
      <c r="K3005" s="32">
        <v>313.2</v>
      </c>
      <c r="L3005" s="32"/>
      <c r="M3005" s="32"/>
      <c r="N3005" s="32"/>
      <c r="O3005" s="32">
        <v>0</v>
      </c>
      <c r="P3005" s="32">
        <v>0</v>
      </c>
      <c r="Q3005" s="32">
        <v>0</v>
      </c>
      <c r="R3005" s="32">
        <v>0</v>
      </c>
      <c r="S3005" s="32">
        <v>0</v>
      </c>
      <c r="T3005" s="32">
        <v>0</v>
      </c>
      <c r="U3005" s="32">
        <v>0</v>
      </c>
      <c r="V3005" s="32">
        <f t="shared" si="8089"/>
        <v>303.5</v>
      </c>
      <c r="W3005" s="32"/>
      <c r="X3005" s="32"/>
      <c r="Y3005" s="32"/>
      <c r="Z3005" s="32"/>
      <c r="AA3005" s="32"/>
      <c r="AB3005" s="32">
        <v>283.09845999999999</v>
      </c>
      <c r="AC3005" s="33">
        <v>338.60624000000001</v>
      </c>
      <c r="AD3005" s="33">
        <v>336.81878</v>
      </c>
      <c r="AE3005" s="34">
        <f t="shared" si="8050"/>
        <v>99.472112504483079</v>
      </c>
      <c r="AF3005" s="32">
        <v>346.5</v>
      </c>
      <c r="AG3005" s="32">
        <v>0</v>
      </c>
      <c r="AH3005" s="32">
        <v>0</v>
      </c>
      <c r="AI3005" s="32">
        <v>0</v>
      </c>
      <c r="AJ3005" s="32">
        <v>0</v>
      </c>
      <c r="AK3005" s="32">
        <v>0</v>
      </c>
      <c r="AL3005" s="32">
        <f t="shared" si="8051"/>
        <v>346.5</v>
      </c>
      <c r="AM3005" s="32">
        <f t="shared" si="8052"/>
        <v>-43</v>
      </c>
      <c r="AN3005" s="12"/>
    </row>
    <row r="3006" spans="2:40" s="13" customFormat="1" x14ac:dyDescent="0.3">
      <c r="B3006" s="14" t="s">
        <v>852</v>
      </c>
      <c r="C3006" s="14" t="s">
        <v>104</v>
      </c>
      <c r="D3006" s="14"/>
      <c r="E3006" s="21" t="str">
        <f t="shared" si="8088"/>
        <v>04</v>
      </c>
      <c r="F3006" s="14"/>
      <c r="G3006" s="14"/>
      <c r="H3006" s="16" t="s">
        <v>105</v>
      </c>
      <c r="I3006" s="17">
        <f t="shared" ref="I3006:T3006" si="8128">I3014+I3071+I3007</f>
        <v>16649.8</v>
      </c>
      <c r="J3006" s="17">
        <f t="shared" si="8128"/>
        <v>16135.3</v>
      </c>
      <c r="K3006" s="17">
        <f t="shared" si="8128"/>
        <v>16110.3</v>
      </c>
      <c r="L3006" s="17">
        <f t="shared" si="8128"/>
        <v>0</v>
      </c>
      <c r="M3006" s="17">
        <f t="shared" si="8128"/>
        <v>0</v>
      </c>
      <c r="N3006" s="17">
        <f t="shared" si="8128"/>
        <v>0</v>
      </c>
      <c r="O3006" s="17">
        <f t="shared" si="8128"/>
        <v>-1251.7850000000001</v>
      </c>
      <c r="P3006" s="17">
        <f t="shared" si="8128"/>
        <v>-62.402999999999999</v>
      </c>
      <c r="Q3006" s="17">
        <f t="shared" si="8128"/>
        <v>0</v>
      </c>
      <c r="R3006" s="17">
        <f t="shared" si="8128"/>
        <v>-71.760000000000005</v>
      </c>
      <c r="S3006" s="17">
        <f t="shared" si="8128"/>
        <v>0</v>
      </c>
      <c r="T3006" s="17">
        <f t="shared" si="8128"/>
        <v>0</v>
      </c>
      <c r="U3006" s="17">
        <v>152.5</v>
      </c>
      <c r="V3006" s="17">
        <f t="shared" si="8089"/>
        <v>15416.352000000003</v>
      </c>
      <c r="W3006" s="17">
        <f t="shared" ref="W3006:AD3006" si="8129">W3014+W3071+W3007</f>
        <v>152.5</v>
      </c>
      <c r="X3006" s="17">
        <f t="shared" si="8129"/>
        <v>0</v>
      </c>
      <c r="Y3006" s="17">
        <f t="shared" si="8129"/>
        <v>0</v>
      </c>
      <c r="Z3006" s="17">
        <f t="shared" si="8129"/>
        <v>0</v>
      </c>
      <c r="AA3006" s="17">
        <f t="shared" si="8129"/>
        <v>0</v>
      </c>
      <c r="AB3006" s="17">
        <f t="shared" si="8129"/>
        <v>20545.969720000001</v>
      </c>
      <c r="AC3006" s="18">
        <f t="shared" si="8129"/>
        <v>44810.72827</v>
      </c>
      <c r="AD3006" s="18">
        <f t="shared" si="8129"/>
        <v>44810.726599999995</v>
      </c>
      <c r="AE3006" s="19">
        <f t="shared" si="8050"/>
        <v>99.999996273213881</v>
      </c>
      <c r="AF3006" s="17">
        <f t="shared" ref="AF3006:AK3006" si="8130">AF3014+AF3071+AF3007</f>
        <v>46777.753660000002</v>
      </c>
      <c r="AG3006" s="17">
        <f t="shared" si="8130"/>
        <v>-1251.7850000000001</v>
      </c>
      <c r="AH3006" s="17">
        <f t="shared" si="8130"/>
        <v>0</v>
      </c>
      <c r="AI3006" s="17">
        <f t="shared" si="8130"/>
        <v>0</v>
      </c>
      <c r="AJ3006" s="17">
        <f t="shared" si="8130"/>
        <v>0</v>
      </c>
      <c r="AK3006" s="17">
        <f t="shared" si="8130"/>
        <v>0</v>
      </c>
      <c r="AL3006" s="17">
        <f t="shared" si="8051"/>
        <v>45525.968659999999</v>
      </c>
      <c r="AM3006" s="17">
        <f t="shared" si="8052"/>
        <v>-30109.616659999996</v>
      </c>
      <c r="AN3006" s="20"/>
    </row>
    <row r="3007" spans="2:40" s="22" customFormat="1" x14ac:dyDescent="0.3">
      <c r="B3007" s="23" t="s">
        <v>852</v>
      </c>
      <c r="C3007" s="23" t="s">
        <v>104</v>
      </c>
      <c r="D3007" s="23" t="s">
        <v>112</v>
      </c>
      <c r="E3007" s="24" t="str">
        <f t="shared" si="8088"/>
        <v>0405</v>
      </c>
      <c r="F3007" s="23"/>
      <c r="G3007" s="23"/>
      <c r="H3007" s="25" t="s">
        <v>203</v>
      </c>
      <c r="I3007" s="26">
        <f t="shared" ref="I3007:I3012" si="8131">I3008</f>
        <v>119.6</v>
      </c>
      <c r="J3007" s="26">
        <f t="shared" ref="J3007:J3012" si="8132">J3008</f>
        <v>119.6</v>
      </c>
      <c r="K3007" s="26">
        <f t="shared" ref="K3007:K3012" si="8133">K3008</f>
        <v>119.6</v>
      </c>
      <c r="L3007" s="26">
        <f t="shared" ref="L3007:L3012" si="8134">L3008</f>
        <v>0</v>
      </c>
      <c r="M3007" s="26">
        <f t="shared" ref="M3007:M3012" si="8135">M3008</f>
        <v>0</v>
      </c>
      <c r="N3007" s="26">
        <f t="shared" ref="N3007:N3012" si="8136">N3008</f>
        <v>0</v>
      </c>
      <c r="O3007" s="26">
        <f t="shared" ref="O3007:O3012" si="8137">O3008</f>
        <v>0</v>
      </c>
      <c r="P3007" s="26">
        <f t="shared" ref="P3007:P3012" si="8138">P3008</f>
        <v>0</v>
      </c>
      <c r="Q3007" s="26">
        <f t="shared" ref="Q3007:Q3012" si="8139">Q3008</f>
        <v>0</v>
      </c>
      <c r="R3007" s="26">
        <f t="shared" ref="R3007:R3012" si="8140">R3008</f>
        <v>-71.760000000000005</v>
      </c>
      <c r="S3007" s="26">
        <f t="shared" ref="S3007:S3012" si="8141">S3008</f>
        <v>0</v>
      </c>
      <c r="T3007" s="26">
        <f t="shared" ref="T3007:T3012" si="8142">T3008</f>
        <v>0</v>
      </c>
      <c r="U3007" s="26">
        <v>0</v>
      </c>
      <c r="V3007" s="26">
        <f t="shared" si="8089"/>
        <v>47.839999999999989</v>
      </c>
      <c r="W3007" s="26">
        <f t="shared" ref="W3007:W3012" si="8143">W3008</f>
        <v>0</v>
      </c>
      <c r="X3007" s="26">
        <f t="shared" ref="X3007:X3012" si="8144">X3008</f>
        <v>0</v>
      </c>
      <c r="Y3007" s="26">
        <f t="shared" ref="Y3007:Y3012" si="8145">Y3008</f>
        <v>0</v>
      </c>
      <c r="Z3007" s="26">
        <f t="shared" ref="Z3007:Z3012" si="8146">Z3008</f>
        <v>0</v>
      </c>
      <c r="AA3007" s="26">
        <f t="shared" ref="AA3007:AA3012" si="8147">AA3008</f>
        <v>0</v>
      </c>
      <c r="AB3007" s="26">
        <f t="shared" ref="AB3007:AB3012" si="8148">AB3008</f>
        <v>47.839979999999997</v>
      </c>
      <c r="AC3007" s="27">
        <f t="shared" ref="AC3007:AC3012" si="8149">AC3008</f>
        <v>47.84</v>
      </c>
      <c r="AD3007" s="27">
        <f t="shared" ref="AD3007:AD3012" si="8150">AD3008</f>
        <v>47.839979999999997</v>
      </c>
      <c r="AE3007" s="28">
        <f t="shared" si="8050"/>
        <v>99.999958193979921</v>
      </c>
      <c r="AF3007" s="26">
        <f t="shared" ref="AF3007:AF3012" si="8151">AF3008</f>
        <v>47.84</v>
      </c>
      <c r="AG3007" s="26">
        <f t="shared" ref="AG3007:AG3012" si="8152">AG3008</f>
        <v>0</v>
      </c>
      <c r="AH3007" s="26">
        <f t="shared" ref="AH3007:AH3012" si="8153">AH3008</f>
        <v>0</v>
      </c>
      <c r="AI3007" s="26">
        <f t="shared" ref="AI3007:AI3012" si="8154">AI3008</f>
        <v>0</v>
      </c>
      <c r="AJ3007" s="26">
        <f t="shared" ref="AJ3007:AJ3012" si="8155">AJ3008</f>
        <v>0</v>
      </c>
      <c r="AK3007" s="26">
        <f t="shared" ref="AK3007:AK3012" si="8156">AK3008</f>
        <v>0</v>
      </c>
      <c r="AL3007" s="26">
        <f t="shared" si="8051"/>
        <v>47.84</v>
      </c>
      <c r="AM3007" s="26">
        <f t="shared" si="8052"/>
        <v>0</v>
      </c>
      <c r="AN3007" s="29"/>
    </row>
    <row r="3008" spans="2:40" ht="31.2" x14ac:dyDescent="0.3">
      <c r="B3008" s="30" t="s">
        <v>852</v>
      </c>
      <c r="C3008" s="30" t="s">
        <v>104</v>
      </c>
      <c r="D3008" s="30" t="s">
        <v>112</v>
      </c>
      <c r="E3008" s="15" t="str">
        <f t="shared" si="8088"/>
        <v>0405</v>
      </c>
      <c r="F3008" s="30" t="s">
        <v>204</v>
      </c>
      <c r="G3008" s="30"/>
      <c r="H3008" s="31" t="s">
        <v>205</v>
      </c>
      <c r="I3008" s="32">
        <f t="shared" si="8131"/>
        <v>119.6</v>
      </c>
      <c r="J3008" s="32">
        <f t="shared" si="8132"/>
        <v>119.6</v>
      </c>
      <c r="K3008" s="32">
        <f t="shared" si="8133"/>
        <v>119.6</v>
      </c>
      <c r="L3008" s="32">
        <f t="shared" si="8134"/>
        <v>0</v>
      </c>
      <c r="M3008" s="32">
        <f t="shared" si="8135"/>
        <v>0</v>
      </c>
      <c r="N3008" s="32">
        <f t="shared" si="8136"/>
        <v>0</v>
      </c>
      <c r="O3008" s="32">
        <f t="shared" si="8137"/>
        <v>0</v>
      </c>
      <c r="P3008" s="32">
        <f t="shared" si="8138"/>
        <v>0</v>
      </c>
      <c r="Q3008" s="32">
        <f t="shared" si="8139"/>
        <v>0</v>
      </c>
      <c r="R3008" s="32">
        <f t="shared" si="8140"/>
        <v>-71.760000000000005</v>
      </c>
      <c r="S3008" s="32">
        <f t="shared" si="8141"/>
        <v>0</v>
      </c>
      <c r="T3008" s="32">
        <f t="shared" si="8142"/>
        <v>0</v>
      </c>
      <c r="U3008" s="32">
        <v>0</v>
      </c>
      <c r="V3008" s="32">
        <f t="shared" si="8089"/>
        <v>47.839999999999989</v>
      </c>
      <c r="W3008" s="32">
        <f t="shared" si="8143"/>
        <v>0</v>
      </c>
      <c r="X3008" s="32">
        <f t="shared" si="8144"/>
        <v>0</v>
      </c>
      <c r="Y3008" s="32">
        <f t="shared" si="8145"/>
        <v>0</v>
      </c>
      <c r="Z3008" s="32">
        <f t="shared" si="8146"/>
        <v>0</v>
      </c>
      <c r="AA3008" s="32">
        <f t="shared" si="8147"/>
        <v>0</v>
      </c>
      <c r="AB3008" s="32">
        <f t="shared" si="8148"/>
        <v>47.839979999999997</v>
      </c>
      <c r="AC3008" s="33">
        <f t="shared" si="8149"/>
        <v>47.84</v>
      </c>
      <c r="AD3008" s="33">
        <f t="shared" si="8150"/>
        <v>47.839979999999997</v>
      </c>
      <c r="AE3008" s="34">
        <f t="shared" si="8050"/>
        <v>99.999958193979921</v>
      </c>
      <c r="AF3008" s="32">
        <f t="shared" si="8151"/>
        <v>47.84</v>
      </c>
      <c r="AG3008" s="32">
        <f t="shared" si="8152"/>
        <v>0</v>
      </c>
      <c r="AH3008" s="32">
        <f t="shared" si="8153"/>
        <v>0</v>
      </c>
      <c r="AI3008" s="32">
        <f t="shared" si="8154"/>
        <v>0</v>
      </c>
      <c r="AJ3008" s="32">
        <f t="shared" si="8155"/>
        <v>0</v>
      </c>
      <c r="AK3008" s="32">
        <f t="shared" si="8156"/>
        <v>0</v>
      </c>
      <c r="AL3008" s="32">
        <f t="shared" si="8051"/>
        <v>47.84</v>
      </c>
      <c r="AM3008" s="32">
        <f t="shared" si="8052"/>
        <v>0</v>
      </c>
    </row>
    <row r="3009" spans="2:40" ht="31.2" x14ac:dyDescent="0.3">
      <c r="B3009" s="30" t="s">
        <v>852</v>
      </c>
      <c r="C3009" s="30" t="s">
        <v>104</v>
      </c>
      <c r="D3009" s="30" t="s">
        <v>112</v>
      </c>
      <c r="E3009" s="15" t="str">
        <f t="shared" si="8088"/>
        <v>0405</v>
      </c>
      <c r="F3009" s="30" t="s">
        <v>206</v>
      </c>
      <c r="G3009" s="30"/>
      <c r="H3009" s="31" t="s">
        <v>207</v>
      </c>
      <c r="I3009" s="32">
        <f t="shared" si="8131"/>
        <v>119.6</v>
      </c>
      <c r="J3009" s="32">
        <f t="shared" si="8132"/>
        <v>119.6</v>
      </c>
      <c r="K3009" s="32">
        <f t="shared" si="8133"/>
        <v>119.6</v>
      </c>
      <c r="L3009" s="32">
        <f t="shared" si="8134"/>
        <v>0</v>
      </c>
      <c r="M3009" s="32">
        <f t="shared" si="8135"/>
        <v>0</v>
      </c>
      <c r="N3009" s="32">
        <f t="shared" si="8136"/>
        <v>0</v>
      </c>
      <c r="O3009" s="32">
        <f t="shared" si="8137"/>
        <v>0</v>
      </c>
      <c r="P3009" s="32">
        <f t="shared" si="8138"/>
        <v>0</v>
      </c>
      <c r="Q3009" s="32">
        <f t="shared" si="8139"/>
        <v>0</v>
      </c>
      <c r="R3009" s="32">
        <f t="shared" si="8140"/>
        <v>-71.760000000000005</v>
      </c>
      <c r="S3009" s="32">
        <f t="shared" si="8141"/>
        <v>0</v>
      </c>
      <c r="T3009" s="32">
        <f t="shared" si="8142"/>
        <v>0</v>
      </c>
      <c r="U3009" s="32">
        <v>0</v>
      </c>
      <c r="V3009" s="32">
        <f t="shared" si="8089"/>
        <v>47.839999999999989</v>
      </c>
      <c r="W3009" s="32">
        <f t="shared" si="8143"/>
        <v>0</v>
      </c>
      <c r="X3009" s="32">
        <f t="shared" si="8144"/>
        <v>0</v>
      </c>
      <c r="Y3009" s="32">
        <f t="shared" si="8145"/>
        <v>0</v>
      </c>
      <c r="Z3009" s="32">
        <f t="shared" si="8146"/>
        <v>0</v>
      </c>
      <c r="AA3009" s="32">
        <f t="shared" si="8147"/>
        <v>0</v>
      </c>
      <c r="AB3009" s="32">
        <f t="shared" si="8148"/>
        <v>47.839979999999997</v>
      </c>
      <c r="AC3009" s="33">
        <f t="shared" si="8149"/>
        <v>47.84</v>
      </c>
      <c r="AD3009" s="33">
        <f t="shared" si="8150"/>
        <v>47.839979999999997</v>
      </c>
      <c r="AE3009" s="34">
        <f t="shared" si="8050"/>
        <v>99.999958193979921</v>
      </c>
      <c r="AF3009" s="32">
        <f t="shared" si="8151"/>
        <v>47.84</v>
      </c>
      <c r="AG3009" s="32">
        <f t="shared" si="8152"/>
        <v>0</v>
      </c>
      <c r="AH3009" s="32">
        <f t="shared" si="8153"/>
        <v>0</v>
      </c>
      <c r="AI3009" s="32">
        <f t="shared" si="8154"/>
        <v>0</v>
      </c>
      <c r="AJ3009" s="32">
        <f t="shared" si="8155"/>
        <v>0</v>
      </c>
      <c r="AK3009" s="32">
        <f t="shared" si="8156"/>
        <v>0</v>
      </c>
      <c r="AL3009" s="32">
        <f t="shared" si="8051"/>
        <v>47.84</v>
      </c>
      <c r="AM3009" s="32">
        <f t="shared" si="8052"/>
        <v>0</v>
      </c>
    </row>
    <row r="3010" spans="2:40" ht="31.2" x14ac:dyDescent="0.3">
      <c r="B3010" s="30" t="s">
        <v>852</v>
      </c>
      <c r="C3010" s="30" t="s">
        <v>104</v>
      </c>
      <c r="D3010" s="30" t="s">
        <v>112</v>
      </c>
      <c r="E3010" s="15" t="str">
        <f t="shared" si="8088"/>
        <v>0405</v>
      </c>
      <c r="F3010" s="30" t="s">
        <v>208</v>
      </c>
      <c r="G3010" s="30"/>
      <c r="H3010" s="31" t="s">
        <v>209</v>
      </c>
      <c r="I3010" s="32">
        <f t="shared" si="8131"/>
        <v>119.6</v>
      </c>
      <c r="J3010" s="32">
        <f t="shared" si="8132"/>
        <v>119.6</v>
      </c>
      <c r="K3010" s="32">
        <f t="shared" si="8133"/>
        <v>119.6</v>
      </c>
      <c r="L3010" s="32">
        <f t="shared" si="8134"/>
        <v>0</v>
      </c>
      <c r="M3010" s="32">
        <f t="shared" si="8135"/>
        <v>0</v>
      </c>
      <c r="N3010" s="32">
        <f t="shared" si="8136"/>
        <v>0</v>
      </c>
      <c r="O3010" s="32">
        <f t="shared" si="8137"/>
        <v>0</v>
      </c>
      <c r="P3010" s="32">
        <f t="shared" si="8138"/>
        <v>0</v>
      </c>
      <c r="Q3010" s="32">
        <f t="shared" si="8139"/>
        <v>0</v>
      </c>
      <c r="R3010" s="32">
        <f t="shared" si="8140"/>
        <v>-71.760000000000005</v>
      </c>
      <c r="S3010" s="32">
        <f t="shared" si="8141"/>
        <v>0</v>
      </c>
      <c r="T3010" s="32">
        <f t="shared" si="8142"/>
        <v>0</v>
      </c>
      <c r="U3010" s="32">
        <v>0</v>
      </c>
      <c r="V3010" s="32">
        <f t="shared" si="8089"/>
        <v>47.839999999999989</v>
      </c>
      <c r="W3010" s="32">
        <f t="shared" si="8143"/>
        <v>0</v>
      </c>
      <c r="X3010" s="32">
        <f t="shared" si="8144"/>
        <v>0</v>
      </c>
      <c r="Y3010" s="32">
        <f t="shared" si="8145"/>
        <v>0</v>
      </c>
      <c r="Z3010" s="32">
        <f t="shared" si="8146"/>
        <v>0</v>
      </c>
      <c r="AA3010" s="32">
        <f t="shared" si="8147"/>
        <v>0</v>
      </c>
      <c r="AB3010" s="32">
        <f t="shared" si="8148"/>
        <v>47.839979999999997</v>
      </c>
      <c r="AC3010" s="33">
        <f t="shared" si="8149"/>
        <v>47.84</v>
      </c>
      <c r="AD3010" s="33">
        <f t="shared" si="8150"/>
        <v>47.839979999999997</v>
      </c>
      <c r="AE3010" s="34">
        <f t="shared" si="8050"/>
        <v>99.999958193979921</v>
      </c>
      <c r="AF3010" s="32">
        <f t="shared" si="8151"/>
        <v>47.84</v>
      </c>
      <c r="AG3010" s="32">
        <f t="shared" si="8152"/>
        <v>0</v>
      </c>
      <c r="AH3010" s="32">
        <f t="shared" si="8153"/>
        <v>0</v>
      </c>
      <c r="AI3010" s="32">
        <f t="shared" si="8154"/>
        <v>0</v>
      </c>
      <c r="AJ3010" s="32">
        <f t="shared" si="8155"/>
        <v>0</v>
      </c>
      <c r="AK3010" s="32">
        <f t="shared" si="8156"/>
        <v>0</v>
      </c>
      <c r="AL3010" s="32">
        <f t="shared" si="8051"/>
        <v>47.84</v>
      </c>
      <c r="AM3010" s="32">
        <f t="shared" si="8052"/>
        <v>0</v>
      </c>
    </row>
    <row r="3011" spans="2:40" ht="62.4" x14ac:dyDescent="0.3">
      <c r="B3011" s="30" t="s">
        <v>852</v>
      </c>
      <c r="C3011" s="30" t="s">
        <v>104</v>
      </c>
      <c r="D3011" s="30" t="s">
        <v>112</v>
      </c>
      <c r="E3011" s="15" t="str">
        <f t="shared" si="8088"/>
        <v>0405</v>
      </c>
      <c r="F3011" s="30" t="s">
        <v>210</v>
      </c>
      <c r="G3011" s="30"/>
      <c r="H3011" s="31" t="s">
        <v>211</v>
      </c>
      <c r="I3011" s="32">
        <f t="shared" si="8131"/>
        <v>119.6</v>
      </c>
      <c r="J3011" s="32">
        <f t="shared" si="8132"/>
        <v>119.6</v>
      </c>
      <c r="K3011" s="32">
        <f t="shared" si="8133"/>
        <v>119.6</v>
      </c>
      <c r="L3011" s="32">
        <f t="shared" si="8134"/>
        <v>0</v>
      </c>
      <c r="M3011" s="32">
        <f t="shared" si="8135"/>
        <v>0</v>
      </c>
      <c r="N3011" s="32">
        <f t="shared" si="8136"/>
        <v>0</v>
      </c>
      <c r="O3011" s="32">
        <f t="shared" si="8137"/>
        <v>0</v>
      </c>
      <c r="P3011" s="32">
        <f t="shared" si="8138"/>
        <v>0</v>
      </c>
      <c r="Q3011" s="32">
        <f t="shared" si="8139"/>
        <v>0</v>
      </c>
      <c r="R3011" s="32">
        <f t="shared" si="8140"/>
        <v>-71.760000000000005</v>
      </c>
      <c r="S3011" s="32">
        <f t="shared" si="8141"/>
        <v>0</v>
      </c>
      <c r="T3011" s="32">
        <f t="shared" si="8142"/>
        <v>0</v>
      </c>
      <c r="U3011" s="32">
        <v>0</v>
      </c>
      <c r="V3011" s="32">
        <f t="shared" si="8089"/>
        <v>47.839999999999989</v>
      </c>
      <c r="W3011" s="32">
        <f t="shared" si="8143"/>
        <v>0</v>
      </c>
      <c r="X3011" s="32">
        <f t="shared" si="8144"/>
        <v>0</v>
      </c>
      <c r="Y3011" s="32">
        <f t="shared" si="8145"/>
        <v>0</v>
      </c>
      <c r="Z3011" s="32">
        <f t="shared" si="8146"/>
        <v>0</v>
      </c>
      <c r="AA3011" s="32">
        <f t="shared" si="8147"/>
        <v>0</v>
      </c>
      <c r="AB3011" s="32">
        <f t="shared" si="8148"/>
        <v>47.839979999999997</v>
      </c>
      <c r="AC3011" s="33">
        <f t="shared" si="8149"/>
        <v>47.84</v>
      </c>
      <c r="AD3011" s="33">
        <f t="shared" si="8150"/>
        <v>47.839979999999997</v>
      </c>
      <c r="AE3011" s="34">
        <f t="shared" si="8050"/>
        <v>99.999958193979921</v>
      </c>
      <c r="AF3011" s="32">
        <f t="shared" si="8151"/>
        <v>47.84</v>
      </c>
      <c r="AG3011" s="32">
        <f t="shared" si="8152"/>
        <v>0</v>
      </c>
      <c r="AH3011" s="32">
        <f t="shared" si="8153"/>
        <v>0</v>
      </c>
      <c r="AI3011" s="32">
        <f t="shared" si="8154"/>
        <v>0</v>
      </c>
      <c r="AJ3011" s="32">
        <f t="shared" si="8155"/>
        <v>0</v>
      </c>
      <c r="AK3011" s="32">
        <f t="shared" si="8156"/>
        <v>0</v>
      </c>
      <c r="AL3011" s="32">
        <f t="shared" si="8051"/>
        <v>47.84</v>
      </c>
      <c r="AM3011" s="32">
        <f t="shared" si="8052"/>
        <v>0</v>
      </c>
    </row>
    <row r="3012" spans="2:40" ht="31.2" x14ac:dyDescent="0.3">
      <c r="B3012" s="30" t="s">
        <v>852</v>
      </c>
      <c r="C3012" s="30" t="s">
        <v>104</v>
      </c>
      <c r="D3012" s="30" t="s">
        <v>112</v>
      </c>
      <c r="E3012" s="15" t="str">
        <f t="shared" si="8088"/>
        <v>0405</v>
      </c>
      <c r="F3012" s="30" t="s">
        <v>210</v>
      </c>
      <c r="G3012" s="30" t="s">
        <v>50</v>
      </c>
      <c r="H3012" s="31" t="s">
        <v>51</v>
      </c>
      <c r="I3012" s="32">
        <f t="shared" si="8131"/>
        <v>119.6</v>
      </c>
      <c r="J3012" s="32">
        <f t="shared" si="8132"/>
        <v>119.6</v>
      </c>
      <c r="K3012" s="32">
        <f t="shared" si="8133"/>
        <v>119.6</v>
      </c>
      <c r="L3012" s="32">
        <f t="shared" si="8134"/>
        <v>0</v>
      </c>
      <c r="M3012" s="32">
        <f t="shared" si="8135"/>
        <v>0</v>
      </c>
      <c r="N3012" s="32">
        <f t="shared" si="8136"/>
        <v>0</v>
      </c>
      <c r="O3012" s="32">
        <f t="shared" si="8137"/>
        <v>0</v>
      </c>
      <c r="P3012" s="32">
        <f t="shared" si="8138"/>
        <v>0</v>
      </c>
      <c r="Q3012" s="32">
        <f t="shared" si="8139"/>
        <v>0</v>
      </c>
      <c r="R3012" s="32">
        <f t="shared" si="8140"/>
        <v>-71.760000000000005</v>
      </c>
      <c r="S3012" s="32">
        <f t="shared" si="8141"/>
        <v>0</v>
      </c>
      <c r="T3012" s="32">
        <f t="shared" si="8142"/>
        <v>0</v>
      </c>
      <c r="U3012" s="32">
        <v>0</v>
      </c>
      <c r="V3012" s="32">
        <f t="shared" si="8089"/>
        <v>47.839999999999989</v>
      </c>
      <c r="W3012" s="32">
        <f t="shared" si="8143"/>
        <v>0</v>
      </c>
      <c r="X3012" s="32">
        <f t="shared" si="8144"/>
        <v>0</v>
      </c>
      <c r="Y3012" s="32">
        <f t="shared" si="8145"/>
        <v>0</v>
      </c>
      <c r="Z3012" s="32">
        <f t="shared" si="8146"/>
        <v>0</v>
      </c>
      <c r="AA3012" s="32">
        <f t="shared" si="8147"/>
        <v>0</v>
      </c>
      <c r="AB3012" s="32">
        <f t="shared" si="8148"/>
        <v>47.839979999999997</v>
      </c>
      <c r="AC3012" s="33">
        <f t="shared" si="8149"/>
        <v>47.84</v>
      </c>
      <c r="AD3012" s="33">
        <f t="shared" si="8150"/>
        <v>47.839979999999997</v>
      </c>
      <c r="AE3012" s="34">
        <f t="shared" si="8050"/>
        <v>99.999958193979921</v>
      </c>
      <c r="AF3012" s="32">
        <f t="shared" si="8151"/>
        <v>47.84</v>
      </c>
      <c r="AG3012" s="32">
        <f t="shared" si="8152"/>
        <v>0</v>
      </c>
      <c r="AH3012" s="32">
        <f t="shared" si="8153"/>
        <v>0</v>
      </c>
      <c r="AI3012" s="32">
        <f t="shared" si="8154"/>
        <v>0</v>
      </c>
      <c r="AJ3012" s="32">
        <f t="shared" si="8155"/>
        <v>0</v>
      </c>
      <c r="AK3012" s="32">
        <f t="shared" si="8156"/>
        <v>0</v>
      </c>
      <c r="AL3012" s="32">
        <f t="shared" si="8051"/>
        <v>47.84</v>
      </c>
      <c r="AM3012" s="32">
        <f t="shared" si="8052"/>
        <v>0</v>
      </c>
    </row>
    <row r="3013" spans="2:40" ht="31.2" x14ac:dyDescent="0.3">
      <c r="B3013" s="30" t="s">
        <v>852</v>
      </c>
      <c r="C3013" s="30" t="s">
        <v>104</v>
      </c>
      <c r="D3013" s="30" t="s">
        <v>112</v>
      </c>
      <c r="E3013" s="15" t="str">
        <f t="shared" si="8088"/>
        <v>0405</v>
      </c>
      <c r="F3013" s="30" t="s">
        <v>210</v>
      </c>
      <c r="G3013" s="30" t="s">
        <v>52</v>
      </c>
      <c r="H3013" s="31" t="s">
        <v>53</v>
      </c>
      <c r="I3013" s="32">
        <v>119.6</v>
      </c>
      <c r="J3013" s="32">
        <v>119.6</v>
      </c>
      <c r="K3013" s="32">
        <v>119.6</v>
      </c>
      <c r="L3013" s="32"/>
      <c r="M3013" s="32"/>
      <c r="N3013" s="32"/>
      <c r="O3013" s="32">
        <v>0</v>
      </c>
      <c r="P3013" s="32">
        <v>0</v>
      </c>
      <c r="Q3013" s="32">
        <v>0</v>
      </c>
      <c r="R3013" s="32">
        <v>-71.760000000000005</v>
      </c>
      <c r="S3013" s="32">
        <v>0</v>
      </c>
      <c r="T3013" s="32">
        <v>0</v>
      </c>
      <c r="U3013" s="32">
        <v>0</v>
      </c>
      <c r="V3013" s="32">
        <f t="shared" si="8089"/>
        <v>47.839999999999989</v>
      </c>
      <c r="W3013" s="32"/>
      <c r="X3013" s="32"/>
      <c r="Y3013" s="32"/>
      <c r="Z3013" s="32"/>
      <c r="AA3013" s="32"/>
      <c r="AB3013" s="32">
        <v>47.839979999999997</v>
      </c>
      <c r="AC3013" s="33">
        <v>47.84</v>
      </c>
      <c r="AD3013" s="33">
        <v>47.839979999999997</v>
      </c>
      <c r="AE3013" s="34">
        <f t="shared" si="8050"/>
        <v>99.999958193979921</v>
      </c>
      <c r="AF3013" s="32">
        <v>47.84</v>
      </c>
      <c r="AG3013" s="32">
        <v>0</v>
      </c>
      <c r="AH3013" s="32">
        <v>0</v>
      </c>
      <c r="AI3013" s="32">
        <v>0</v>
      </c>
      <c r="AJ3013" s="32">
        <v>0</v>
      </c>
      <c r="AK3013" s="32">
        <v>0</v>
      </c>
      <c r="AL3013" s="32">
        <f t="shared" si="8051"/>
        <v>47.84</v>
      </c>
      <c r="AM3013" s="32">
        <f t="shared" si="8052"/>
        <v>0</v>
      </c>
      <c r="AN3013" s="12"/>
    </row>
    <row r="3014" spans="2:40" s="22" customFormat="1" x14ac:dyDescent="0.3">
      <c r="B3014" s="23" t="s">
        <v>852</v>
      </c>
      <c r="C3014" s="23" t="s">
        <v>104</v>
      </c>
      <c r="D3014" s="23" t="s">
        <v>106</v>
      </c>
      <c r="E3014" s="24" t="str">
        <f t="shared" si="8088"/>
        <v>0409</v>
      </c>
      <c r="F3014" s="23"/>
      <c r="G3014" s="23"/>
      <c r="H3014" s="25" t="s">
        <v>107</v>
      </c>
      <c r="I3014" s="26">
        <f t="shared" ref="I3014:T3014" si="8157">I3015+I3033+I3059+I3039+I3045+I3065</f>
        <v>15780.9</v>
      </c>
      <c r="J3014" s="26">
        <f t="shared" si="8157"/>
        <v>15780.9</v>
      </c>
      <c r="K3014" s="26">
        <f t="shared" si="8157"/>
        <v>15780.9</v>
      </c>
      <c r="L3014" s="26">
        <f t="shared" si="8157"/>
        <v>0</v>
      </c>
      <c r="M3014" s="26">
        <f t="shared" si="8157"/>
        <v>0</v>
      </c>
      <c r="N3014" s="26">
        <f t="shared" si="8157"/>
        <v>0</v>
      </c>
      <c r="O3014" s="26">
        <f t="shared" si="8157"/>
        <v>-1222.01</v>
      </c>
      <c r="P3014" s="26">
        <f t="shared" si="8157"/>
        <v>0</v>
      </c>
      <c r="Q3014" s="26">
        <f t="shared" si="8157"/>
        <v>0</v>
      </c>
      <c r="R3014" s="26">
        <f t="shared" si="8157"/>
        <v>0</v>
      </c>
      <c r="S3014" s="26">
        <f t="shared" si="8157"/>
        <v>0</v>
      </c>
      <c r="T3014" s="26">
        <f t="shared" si="8157"/>
        <v>0</v>
      </c>
      <c r="U3014" s="26">
        <v>152.5</v>
      </c>
      <c r="V3014" s="26">
        <f t="shared" si="8089"/>
        <v>14711.39</v>
      </c>
      <c r="W3014" s="26">
        <f t="shared" ref="W3014:AD3014" si="8158">W3015+W3033+W3059+W3039+W3045+W3065</f>
        <v>152.5</v>
      </c>
      <c r="X3014" s="26">
        <f t="shared" si="8158"/>
        <v>0</v>
      </c>
      <c r="Y3014" s="26">
        <f t="shared" si="8158"/>
        <v>0</v>
      </c>
      <c r="Z3014" s="26">
        <f t="shared" si="8158"/>
        <v>0</v>
      </c>
      <c r="AA3014" s="26">
        <f t="shared" si="8158"/>
        <v>0</v>
      </c>
      <c r="AB3014" s="26">
        <f t="shared" si="8158"/>
        <v>19763.19974</v>
      </c>
      <c r="AC3014" s="27">
        <f t="shared" si="8158"/>
        <v>43822.733270000004</v>
      </c>
      <c r="AD3014" s="27">
        <f t="shared" si="8158"/>
        <v>43822.73214</v>
      </c>
      <c r="AE3014" s="28">
        <f t="shared" si="8050"/>
        <v>99.999997421429654</v>
      </c>
      <c r="AF3014" s="26">
        <f t="shared" ref="AF3014:AK3014" si="8159">AF3015+AF3033+AF3059+AF3039+AF3045+AF3065</f>
        <v>45757.616660000007</v>
      </c>
      <c r="AG3014" s="26">
        <f t="shared" si="8159"/>
        <v>-1222.01</v>
      </c>
      <c r="AH3014" s="26">
        <f t="shared" si="8159"/>
        <v>0</v>
      </c>
      <c r="AI3014" s="26">
        <f t="shared" si="8159"/>
        <v>0</v>
      </c>
      <c r="AJ3014" s="26">
        <f t="shared" si="8159"/>
        <v>0</v>
      </c>
      <c r="AK3014" s="26">
        <f t="shared" si="8159"/>
        <v>0</v>
      </c>
      <c r="AL3014" s="26">
        <f t="shared" si="8051"/>
        <v>44535.606660000005</v>
      </c>
      <c r="AM3014" s="26">
        <f t="shared" si="8052"/>
        <v>-29824.216660000006</v>
      </c>
      <c r="AN3014" s="29"/>
    </row>
    <row r="3015" spans="2:40" ht="31.2" x14ac:dyDescent="0.3">
      <c r="B3015" s="30" t="s">
        <v>852</v>
      </c>
      <c r="C3015" s="30" t="s">
        <v>104</v>
      </c>
      <c r="D3015" s="30" t="s">
        <v>106</v>
      </c>
      <c r="E3015" s="15" t="str">
        <f t="shared" si="8088"/>
        <v>0409</v>
      </c>
      <c r="F3015" s="30" t="s">
        <v>712</v>
      </c>
      <c r="G3015" s="30"/>
      <c r="H3015" s="31" t="s">
        <v>713</v>
      </c>
      <c r="I3015" s="32">
        <f t="shared" ref="I3015:T3015" si="8160">I3016+I3028</f>
        <v>2553.6</v>
      </c>
      <c r="J3015" s="32">
        <f t="shared" si="8160"/>
        <v>2553.6</v>
      </c>
      <c r="K3015" s="32">
        <f t="shared" si="8160"/>
        <v>2553.6</v>
      </c>
      <c r="L3015" s="32">
        <f t="shared" si="8160"/>
        <v>0</v>
      </c>
      <c r="M3015" s="32">
        <f t="shared" si="8160"/>
        <v>0</v>
      </c>
      <c r="N3015" s="32">
        <f t="shared" si="8160"/>
        <v>0</v>
      </c>
      <c r="O3015" s="32">
        <f t="shared" si="8160"/>
        <v>-108.488</v>
      </c>
      <c r="P3015" s="32">
        <f t="shared" si="8160"/>
        <v>0</v>
      </c>
      <c r="Q3015" s="32">
        <f t="shared" si="8160"/>
        <v>0</v>
      </c>
      <c r="R3015" s="32">
        <f t="shared" si="8160"/>
        <v>0</v>
      </c>
      <c r="S3015" s="32">
        <f t="shared" si="8160"/>
        <v>0</v>
      </c>
      <c r="T3015" s="32">
        <f t="shared" si="8160"/>
        <v>0</v>
      </c>
      <c r="U3015" s="32">
        <v>152.5</v>
      </c>
      <c r="V3015" s="32">
        <f t="shared" si="8089"/>
        <v>2597.6120000000001</v>
      </c>
      <c r="W3015" s="32">
        <f t="shared" ref="W3015:AD3015" si="8161">W3016+W3028</f>
        <v>152.5</v>
      </c>
      <c r="X3015" s="32">
        <f t="shared" si="8161"/>
        <v>0</v>
      </c>
      <c r="Y3015" s="32">
        <f t="shared" si="8161"/>
        <v>0</v>
      </c>
      <c r="Z3015" s="32">
        <f t="shared" si="8161"/>
        <v>0</v>
      </c>
      <c r="AA3015" s="32">
        <f t="shared" si="8161"/>
        <v>0</v>
      </c>
      <c r="AB3015" s="32">
        <f t="shared" si="8161"/>
        <v>0</v>
      </c>
      <c r="AC3015" s="33">
        <f t="shared" si="8161"/>
        <v>1977.1669999999999</v>
      </c>
      <c r="AD3015" s="33">
        <f t="shared" si="8161"/>
        <v>1977.1666700000001</v>
      </c>
      <c r="AE3015" s="34">
        <f t="shared" si="8050"/>
        <v>99.999983309452361</v>
      </c>
      <c r="AF3015" s="32">
        <f t="shared" ref="AF3015:AK3015" si="8162">AF3016+AF3028</f>
        <v>2656.1</v>
      </c>
      <c r="AG3015" s="32">
        <f t="shared" si="8162"/>
        <v>-108.488</v>
      </c>
      <c r="AH3015" s="32">
        <f t="shared" si="8162"/>
        <v>0</v>
      </c>
      <c r="AI3015" s="32">
        <f t="shared" si="8162"/>
        <v>0</v>
      </c>
      <c r="AJ3015" s="32">
        <f t="shared" si="8162"/>
        <v>0</v>
      </c>
      <c r="AK3015" s="32">
        <f t="shared" si="8162"/>
        <v>0</v>
      </c>
      <c r="AL3015" s="32">
        <f t="shared" si="8051"/>
        <v>2547.6120000000001</v>
      </c>
      <c r="AM3015" s="32">
        <f t="shared" si="8052"/>
        <v>50</v>
      </c>
    </row>
    <row r="3016" spans="2:40" ht="46.8" x14ac:dyDescent="0.3">
      <c r="B3016" s="30" t="s">
        <v>852</v>
      </c>
      <c r="C3016" s="30" t="s">
        <v>104</v>
      </c>
      <c r="D3016" s="30" t="s">
        <v>106</v>
      </c>
      <c r="E3016" s="15" t="str">
        <f t="shared" si="8088"/>
        <v>0409</v>
      </c>
      <c r="F3016" s="30" t="s">
        <v>714</v>
      </c>
      <c r="G3016" s="30"/>
      <c r="H3016" s="31" t="s">
        <v>715</v>
      </c>
      <c r="I3016" s="32">
        <f t="shared" ref="I3016:T3016" si="8163">I3017+I3024</f>
        <v>2553.6</v>
      </c>
      <c r="J3016" s="32">
        <f t="shared" si="8163"/>
        <v>2553.6</v>
      </c>
      <c r="K3016" s="32">
        <f t="shared" si="8163"/>
        <v>2553.6</v>
      </c>
      <c r="L3016" s="32">
        <f t="shared" si="8163"/>
        <v>0</v>
      </c>
      <c r="M3016" s="32">
        <f t="shared" si="8163"/>
        <v>0</v>
      </c>
      <c r="N3016" s="32">
        <f t="shared" si="8163"/>
        <v>0</v>
      </c>
      <c r="O3016" s="32">
        <f t="shared" si="8163"/>
        <v>-108.488</v>
      </c>
      <c r="P3016" s="32">
        <f t="shared" si="8163"/>
        <v>0</v>
      </c>
      <c r="Q3016" s="32">
        <f t="shared" si="8163"/>
        <v>0</v>
      </c>
      <c r="R3016" s="32">
        <f t="shared" si="8163"/>
        <v>0</v>
      </c>
      <c r="S3016" s="32">
        <f t="shared" si="8163"/>
        <v>0</v>
      </c>
      <c r="T3016" s="32">
        <f t="shared" si="8163"/>
        <v>0</v>
      </c>
      <c r="U3016" s="32">
        <v>152.5</v>
      </c>
      <c r="V3016" s="32">
        <f t="shared" si="8089"/>
        <v>2597.6120000000001</v>
      </c>
      <c r="W3016" s="32">
        <f t="shared" ref="W3016:AD3016" si="8164">W3017+W3024</f>
        <v>152.5</v>
      </c>
      <c r="X3016" s="32">
        <f t="shared" si="8164"/>
        <v>0</v>
      </c>
      <c r="Y3016" s="32">
        <f t="shared" si="8164"/>
        <v>0</v>
      </c>
      <c r="Z3016" s="32">
        <f t="shared" si="8164"/>
        <v>0</v>
      </c>
      <c r="AA3016" s="32">
        <f t="shared" si="8164"/>
        <v>0</v>
      </c>
      <c r="AB3016" s="32">
        <f t="shared" si="8164"/>
        <v>0</v>
      </c>
      <c r="AC3016" s="33">
        <f t="shared" si="8164"/>
        <v>1977.1669999999999</v>
      </c>
      <c r="AD3016" s="33">
        <f t="shared" si="8164"/>
        <v>1977.1666700000001</v>
      </c>
      <c r="AE3016" s="34">
        <f t="shared" si="8050"/>
        <v>99.999983309452361</v>
      </c>
      <c r="AF3016" s="32">
        <f t="shared" ref="AF3016:AK3016" si="8165">AF3017+AF3024</f>
        <v>2656.1</v>
      </c>
      <c r="AG3016" s="32">
        <f t="shared" si="8165"/>
        <v>-108.488</v>
      </c>
      <c r="AH3016" s="32">
        <f t="shared" si="8165"/>
        <v>0</v>
      </c>
      <c r="AI3016" s="32">
        <f t="shared" si="8165"/>
        <v>0</v>
      </c>
      <c r="AJ3016" s="32">
        <f t="shared" si="8165"/>
        <v>0</v>
      </c>
      <c r="AK3016" s="32">
        <f t="shared" si="8165"/>
        <v>0</v>
      </c>
      <c r="AL3016" s="32">
        <f t="shared" si="8051"/>
        <v>2547.6120000000001</v>
      </c>
      <c r="AM3016" s="32">
        <f t="shared" si="8052"/>
        <v>50</v>
      </c>
    </row>
    <row r="3017" spans="2:40" ht="46.8" x14ac:dyDescent="0.3">
      <c r="B3017" s="30" t="s">
        <v>852</v>
      </c>
      <c r="C3017" s="30" t="s">
        <v>104</v>
      </c>
      <c r="D3017" s="30" t="s">
        <v>106</v>
      </c>
      <c r="E3017" s="15" t="str">
        <f t="shared" si="8088"/>
        <v>0409</v>
      </c>
      <c r="F3017" s="30" t="s">
        <v>716</v>
      </c>
      <c r="G3017" s="30"/>
      <c r="H3017" s="31" t="s">
        <v>717</v>
      </c>
      <c r="I3017" s="32">
        <f t="shared" ref="I3017:T3017" si="8166">I3018+I3021</f>
        <v>2553.6</v>
      </c>
      <c r="J3017" s="32">
        <f t="shared" si="8166"/>
        <v>2553.6</v>
      </c>
      <c r="K3017" s="32">
        <f t="shared" si="8166"/>
        <v>2553.6</v>
      </c>
      <c r="L3017" s="32">
        <f t="shared" si="8166"/>
        <v>0</v>
      </c>
      <c r="M3017" s="32">
        <f t="shared" si="8166"/>
        <v>0</v>
      </c>
      <c r="N3017" s="32">
        <f t="shared" si="8166"/>
        <v>0</v>
      </c>
      <c r="O3017" s="32">
        <f t="shared" si="8166"/>
        <v>-108.488</v>
      </c>
      <c r="P3017" s="32">
        <f t="shared" si="8166"/>
        <v>0</v>
      </c>
      <c r="Q3017" s="32">
        <f t="shared" si="8166"/>
        <v>0</v>
      </c>
      <c r="R3017" s="32">
        <f t="shared" si="8166"/>
        <v>0</v>
      </c>
      <c r="S3017" s="32">
        <f t="shared" si="8166"/>
        <v>0</v>
      </c>
      <c r="T3017" s="32">
        <f t="shared" si="8166"/>
        <v>0</v>
      </c>
      <c r="U3017" s="32">
        <v>152.5</v>
      </c>
      <c r="V3017" s="32">
        <f t="shared" si="8089"/>
        <v>2597.6120000000001</v>
      </c>
      <c r="W3017" s="32">
        <f t="shared" ref="W3017:AD3017" si="8167">W3018+W3021</f>
        <v>152.5</v>
      </c>
      <c r="X3017" s="32">
        <f t="shared" si="8167"/>
        <v>0</v>
      </c>
      <c r="Y3017" s="32">
        <f t="shared" si="8167"/>
        <v>0</v>
      </c>
      <c r="Z3017" s="32">
        <f t="shared" si="8167"/>
        <v>0</v>
      </c>
      <c r="AA3017" s="32">
        <f t="shared" si="8167"/>
        <v>0</v>
      </c>
      <c r="AB3017" s="32">
        <f t="shared" si="8167"/>
        <v>0</v>
      </c>
      <c r="AC3017" s="33">
        <f t="shared" si="8167"/>
        <v>1977.1669999999999</v>
      </c>
      <c r="AD3017" s="33">
        <f t="shared" si="8167"/>
        <v>1977.1666700000001</v>
      </c>
      <c r="AE3017" s="34">
        <f t="shared" si="8050"/>
        <v>99.999983309452361</v>
      </c>
      <c r="AF3017" s="32">
        <f t="shared" ref="AF3017:AK3017" si="8168">AF3018+AF3021</f>
        <v>2656.1</v>
      </c>
      <c r="AG3017" s="32">
        <f t="shared" si="8168"/>
        <v>-108.488</v>
      </c>
      <c r="AH3017" s="32">
        <f t="shared" si="8168"/>
        <v>0</v>
      </c>
      <c r="AI3017" s="32">
        <f t="shared" si="8168"/>
        <v>0</v>
      </c>
      <c r="AJ3017" s="32">
        <f t="shared" si="8168"/>
        <v>0</v>
      </c>
      <c r="AK3017" s="32">
        <f t="shared" si="8168"/>
        <v>0</v>
      </c>
      <c r="AL3017" s="32">
        <f t="shared" si="8051"/>
        <v>2547.6120000000001</v>
      </c>
      <c r="AM3017" s="32">
        <f t="shared" si="8052"/>
        <v>50</v>
      </c>
    </row>
    <row r="3018" spans="2:40" x14ac:dyDescent="0.3">
      <c r="B3018" s="30" t="s">
        <v>852</v>
      </c>
      <c r="C3018" s="30" t="s">
        <v>104</v>
      </c>
      <c r="D3018" s="30" t="s">
        <v>106</v>
      </c>
      <c r="E3018" s="15" t="str">
        <f t="shared" si="8088"/>
        <v>0409</v>
      </c>
      <c r="F3018" s="30" t="s">
        <v>718</v>
      </c>
      <c r="G3018" s="30"/>
      <c r="H3018" s="31" t="s">
        <v>719</v>
      </c>
      <c r="I3018" s="32">
        <f t="shared" ref="I3018:I3045" si="8169">I3019</f>
        <v>2553.6</v>
      </c>
      <c r="J3018" s="32">
        <f t="shared" ref="J3018:J3045" si="8170">J3019</f>
        <v>2553.6</v>
      </c>
      <c r="K3018" s="32">
        <f t="shared" ref="K3018:K3045" si="8171">K3019</f>
        <v>2553.6</v>
      </c>
      <c r="L3018" s="32">
        <f t="shared" ref="L3018:L3045" si="8172">L3019</f>
        <v>0</v>
      </c>
      <c r="M3018" s="32">
        <f t="shared" ref="M3018:M3045" si="8173">M3019</f>
        <v>0</v>
      </c>
      <c r="N3018" s="32">
        <f t="shared" ref="N3018:N3045" si="8174">N3019</f>
        <v>0</v>
      </c>
      <c r="O3018" s="32">
        <f t="shared" ref="O3018:O3045" si="8175">O3019</f>
        <v>-108.488</v>
      </c>
      <c r="P3018" s="32">
        <f t="shared" ref="P3018:P3045" si="8176">P3019</f>
        <v>0</v>
      </c>
      <c r="Q3018" s="32">
        <f t="shared" ref="Q3018:Q3045" si="8177">Q3019</f>
        <v>0</v>
      </c>
      <c r="R3018" s="32">
        <f t="shared" ref="R3018:R3045" si="8178">R3019</f>
        <v>0</v>
      </c>
      <c r="S3018" s="32">
        <f t="shared" ref="S3018:S3045" si="8179">S3019</f>
        <v>0</v>
      </c>
      <c r="T3018" s="32">
        <f t="shared" ref="T3018:T3045" si="8180">T3019</f>
        <v>0</v>
      </c>
      <c r="U3018" s="32">
        <v>152.5</v>
      </c>
      <c r="V3018" s="32">
        <f t="shared" si="8089"/>
        <v>2597.6120000000001</v>
      </c>
      <c r="W3018" s="32">
        <f t="shared" ref="W3018:W3045" si="8181">W3019</f>
        <v>152.5</v>
      </c>
      <c r="X3018" s="32">
        <f t="shared" ref="X3018:X3045" si="8182">X3019</f>
        <v>0</v>
      </c>
      <c r="Y3018" s="32">
        <f t="shared" ref="Y3018:Y3045" si="8183">Y3019</f>
        <v>0</v>
      </c>
      <c r="Z3018" s="32">
        <f t="shared" ref="Z3018:Z3045" si="8184">Z3019</f>
        <v>0</v>
      </c>
      <c r="AA3018" s="32">
        <f t="shared" ref="AA3018:AA3045" si="8185">AA3019</f>
        <v>0</v>
      </c>
      <c r="AB3018" s="32">
        <f t="shared" ref="AB3018:AB3045" si="8186">AB3019</f>
        <v>0</v>
      </c>
      <c r="AC3018" s="33">
        <f t="shared" ref="AC3018:AC3045" si="8187">AC3019</f>
        <v>1977.1669999999999</v>
      </c>
      <c r="AD3018" s="33">
        <f t="shared" ref="AD3018:AD3045" si="8188">AD3019</f>
        <v>1977.1666700000001</v>
      </c>
      <c r="AE3018" s="34">
        <f t="shared" si="8050"/>
        <v>99.999983309452361</v>
      </c>
      <c r="AF3018" s="32">
        <f t="shared" ref="AF3018:AF3045" si="8189">AF3019</f>
        <v>2656.1</v>
      </c>
      <c r="AG3018" s="32">
        <f t="shared" ref="AG3018:AG3045" si="8190">AG3019</f>
        <v>-108.488</v>
      </c>
      <c r="AH3018" s="32">
        <f t="shared" ref="AH3018:AH3045" si="8191">AH3019</f>
        <v>0</v>
      </c>
      <c r="AI3018" s="32">
        <f t="shared" ref="AI3018:AI3045" si="8192">AI3019</f>
        <v>0</v>
      </c>
      <c r="AJ3018" s="32">
        <f t="shared" ref="AJ3018:AJ3045" si="8193">AJ3019</f>
        <v>0</v>
      </c>
      <c r="AK3018" s="32">
        <f t="shared" ref="AK3018:AK3045" si="8194">AK3019</f>
        <v>0</v>
      </c>
      <c r="AL3018" s="32">
        <f t="shared" si="8051"/>
        <v>2547.6120000000001</v>
      </c>
      <c r="AM3018" s="32">
        <f t="shared" si="8052"/>
        <v>50</v>
      </c>
    </row>
    <row r="3019" spans="2:40" ht="31.2" x14ac:dyDescent="0.3">
      <c r="B3019" s="30" t="s">
        <v>852</v>
      </c>
      <c r="C3019" s="30" t="s">
        <v>104</v>
      </c>
      <c r="D3019" s="30" t="s">
        <v>106</v>
      </c>
      <c r="E3019" s="15" t="str">
        <f t="shared" si="8088"/>
        <v>0409</v>
      </c>
      <c r="F3019" s="30" t="s">
        <v>718</v>
      </c>
      <c r="G3019" s="30" t="s">
        <v>50</v>
      </c>
      <c r="H3019" s="31" t="s">
        <v>51</v>
      </c>
      <c r="I3019" s="32">
        <f t="shared" si="8169"/>
        <v>2553.6</v>
      </c>
      <c r="J3019" s="32">
        <f t="shared" si="8170"/>
        <v>2553.6</v>
      </c>
      <c r="K3019" s="32">
        <f t="shared" si="8171"/>
        <v>2553.6</v>
      </c>
      <c r="L3019" s="32">
        <f t="shared" si="8172"/>
        <v>0</v>
      </c>
      <c r="M3019" s="32">
        <f t="shared" si="8173"/>
        <v>0</v>
      </c>
      <c r="N3019" s="32">
        <f t="shared" si="8174"/>
        <v>0</v>
      </c>
      <c r="O3019" s="32">
        <f t="shared" si="8175"/>
        <v>-108.488</v>
      </c>
      <c r="P3019" s="32">
        <f t="shared" si="8176"/>
        <v>0</v>
      </c>
      <c r="Q3019" s="32">
        <f t="shared" si="8177"/>
        <v>0</v>
      </c>
      <c r="R3019" s="32">
        <f t="shared" si="8178"/>
        <v>0</v>
      </c>
      <c r="S3019" s="32">
        <f t="shared" si="8179"/>
        <v>0</v>
      </c>
      <c r="T3019" s="32">
        <f t="shared" si="8180"/>
        <v>0</v>
      </c>
      <c r="U3019" s="32">
        <v>152.5</v>
      </c>
      <c r="V3019" s="32">
        <f t="shared" si="8089"/>
        <v>2597.6120000000001</v>
      </c>
      <c r="W3019" s="32">
        <f t="shared" si="8181"/>
        <v>152.5</v>
      </c>
      <c r="X3019" s="32">
        <f t="shared" si="8182"/>
        <v>0</v>
      </c>
      <c r="Y3019" s="32">
        <f t="shared" si="8183"/>
        <v>0</v>
      </c>
      <c r="Z3019" s="32">
        <f t="shared" si="8184"/>
        <v>0</v>
      </c>
      <c r="AA3019" s="32">
        <f t="shared" si="8185"/>
        <v>0</v>
      </c>
      <c r="AB3019" s="32">
        <f t="shared" si="8186"/>
        <v>0</v>
      </c>
      <c r="AC3019" s="33">
        <f t="shared" si="8187"/>
        <v>1977.1669999999999</v>
      </c>
      <c r="AD3019" s="33">
        <f t="shared" si="8188"/>
        <v>1977.1666700000001</v>
      </c>
      <c r="AE3019" s="34">
        <f t="shared" si="8050"/>
        <v>99.999983309452361</v>
      </c>
      <c r="AF3019" s="32">
        <f t="shared" si="8189"/>
        <v>2656.1</v>
      </c>
      <c r="AG3019" s="32">
        <f t="shared" si="8190"/>
        <v>-108.488</v>
      </c>
      <c r="AH3019" s="32">
        <f t="shared" si="8191"/>
        <v>0</v>
      </c>
      <c r="AI3019" s="32">
        <f t="shared" si="8192"/>
        <v>0</v>
      </c>
      <c r="AJ3019" s="32">
        <f t="shared" si="8193"/>
        <v>0</v>
      </c>
      <c r="AK3019" s="32">
        <f t="shared" si="8194"/>
        <v>0</v>
      </c>
      <c r="AL3019" s="32">
        <f t="shared" si="8051"/>
        <v>2547.6120000000001</v>
      </c>
      <c r="AM3019" s="32">
        <f t="shared" si="8052"/>
        <v>50</v>
      </c>
    </row>
    <row r="3020" spans="2:40" ht="31.2" x14ac:dyDescent="0.3">
      <c r="B3020" s="30" t="s">
        <v>852</v>
      </c>
      <c r="C3020" s="30" t="s">
        <v>104</v>
      </c>
      <c r="D3020" s="30" t="s">
        <v>106</v>
      </c>
      <c r="E3020" s="15" t="str">
        <f t="shared" si="8088"/>
        <v>0409</v>
      </c>
      <c r="F3020" s="30" t="s">
        <v>718</v>
      </c>
      <c r="G3020" s="30" t="s">
        <v>52</v>
      </c>
      <c r="H3020" s="31" t="s">
        <v>53</v>
      </c>
      <c r="I3020" s="32">
        <v>2553.6</v>
      </c>
      <c r="J3020" s="32">
        <v>2553.6</v>
      </c>
      <c r="K3020" s="32">
        <v>2553.6</v>
      </c>
      <c r="L3020" s="32"/>
      <c r="M3020" s="32"/>
      <c r="N3020" s="32"/>
      <c r="O3020" s="32">
        <v>-108.488</v>
      </c>
      <c r="P3020" s="32">
        <v>0</v>
      </c>
      <c r="Q3020" s="32">
        <v>0</v>
      </c>
      <c r="R3020" s="32">
        <v>0</v>
      </c>
      <c r="S3020" s="32">
        <v>0</v>
      </c>
      <c r="T3020" s="32">
        <v>0</v>
      </c>
      <c r="U3020" s="32">
        <v>152.5</v>
      </c>
      <c r="V3020" s="32">
        <f t="shared" si="8089"/>
        <v>2597.6120000000001</v>
      </c>
      <c r="W3020" s="32">
        <v>152.5</v>
      </c>
      <c r="X3020" s="32"/>
      <c r="Y3020" s="32"/>
      <c r="Z3020" s="32"/>
      <c r="AA3020" s="32"/>
      <c r="AB3020" s="32">
        <v>0</v>
      </c>
      <c r="AC3020" s="33">
        <v>1977.1669999999999</v>
      </c>
      <c r="AD3020" s="33">
        <v>1977.1666700000001</v>
      </c>
      <c r="AE3020" s="34">
        <f t="shared" si="8050"/>
        <v>99.999983309452361</v>
      </c>
      <c r="AF3020" s="32">
        <v>2656.1</v>
      </c>
      <c r="AG3020" s="32">
        <v>-108.488</v>
      </c>
      <c r="AH3020" s="32">
        <v>0</v>
      </c>
      <c r="AI3020" s="32">
        <v>0</v>
      </c>
      <c r="AJ3020" s="32">
        <v>0</v>
      </c>
      <c r="AK3020" s="32">
        <v>0</v>
      </c>
      <c r="AL3020" s="32">
        <f t="shared" si="8051"/>
        <v>2547.6120000000001</v>
      </c>
      <c r="AM3020" s="32">
        <f t="shared" si="8052"/>
        <v>50</v>
      </c>
    </row>
    <row r="3021" spans="2:40" ht="31.2" hidden="1" customHeight="1" x14ac:dyDescent="0.3">
      <c r="B3021" s="30" t="s">
        <v>852</v>
      </c>
      <c r="C3021" s="30" t="s">
        <v>104</v>
      </c>
      <c r="D3021" s="30" t="s">
        <v>106</v>
      </c>
      <c r="E3021" s="15" t="str">
        <f t="shared" si="8088"/>
        <v>0409</v>
      </c>
      <c r="F3021" s="30" t="s">
        <v>720</v>
      </c>
      <c r="G3021" s="30"/>
      <c r="H3021" s="31" t="s">
        <v>721</v>
      </c>
      <c r="I3021" s="32">
        <f t="shared" si="8169"/>
        <v>0</v>
      </c>
      <c r="J3021" s="32">
        <f t="shared" si="8170"/>
        <v>0</v>
      </c>
      <c r="K3021" s="32">
        <f t="shared" si="8171"/>
        <v>0</v>
      </c>
      <c r="L3021" s="32">
        <f t="shared" si="8172"/>
        <v>0</v>
      </c>
      <c r="M3021" s="32">
        <f t="shared" si="8173"/>
        <v>0</v>
      </c>
      <c r="N3021" s="32">
        <f t="shared" si="8174"/>
        <v>0</v>
      </c>
      <c r="O3021" s="32">
        <f t="shared" si="8175"/>
        <v>0</v>
      </c>
      <c r="P3021" s="32">
        <f t="shared" si="8176"/>
        <v>0</v>
      </c>
      <c r="Q3021" s="32">
        <f t="shared" si="8177"/>
        <v>0</v>
      </c>
      <c r="R3021" s="32">
        <f t="shared" si="8178"/>
        <v>0</v>
      </c>
      <c r="S3021" s="32">
        <f t="shared" si="8179"/>
        <v>0</v>
      </c>
      <c r="T3021" s="32">
        <f t="shared" si="8180"/>
        <v>0</v>
      </c>
      <c r="U3021" s="32">
        <v>0</v>
      </c>
      <c r="V3021" s="32">
        <f t="shared" si="8089"/>
        <v>0</v>
      </c>
      <c r="W3021" s="32">
        <f t="shared" si="8181"/>
        <v>0</v>
      </c>
      <c r="X3021" s="32">
        <f t="shared" si="8182"/>
        <v>0</v>
      </c>
      <c r="Y3021" s="32">
        <f t="shared" si="8183"/>
        <v>0</v>
      </c>
      <c r="Z3021" s="32">
        <f t="shared" si="8184"/>
        <v>0</v>
      </c>
      <c r="AA3021" s="32">
        <f t="shared" si="8185"/>
        <v>0</v>
      </c>
      <c r="AB3021" s="32">
        <f t="shared" si="8186"/>
        <v>0</v>
      </c>
      <c r="AC3021" s="33">
        <f t="shared" si="8187"/>
        <v>0</v>
      </c>
      <c r="AD3021" s="33">
        <f t="shared" si="8188"/>
        <v>0</v>
      </c>
      <c r="AE3021" s="34" t="e">
        <f t="shared" si="8050"/>
        <v>#DIV/0!</v>
      </c>
      <c r="AF3021" s="35">
        <f t="shared" si="8189"/>
        <v>0</v>
      </c>
      <c r="AG3021" s="35">
        <f t="shared" si="8190"/>
        <v>0</v>
      </c>
      <c r="AH3021" s="36">
        <f t="shared" si="8191"/>
        <v>0</v>
      </c>
      <c r="AI3021" s="36">
        <f t="shared" si="8192"/>
        <v>0</v>
      </c>
      <c r="AJ3021" s="36">
        <f t="shared" si="8193"/>
        <v>0</v>
      </c>
      <c r="AK3021" s="36">
        <f t="shared" si="8194"/>
        <v>0</v>
      </c>
      <c r="AL3021" s="36">
        <f t="shared" si="8051"/>
        <v>0</v>
      </c>
      <c r="AM3021" s="36">
        <f t="shared" si="8052"/>
        <v>0</v>
      </c>
      <c r="AN3021" s="37" t="s">
        <v>35</v>
      </c>
    </row>
    <row r="3022" spans="2:40" ht="31.2" hidden="1" customHeight="1" x14ac:dyDescent="0.3">
      <c r="B3022" s="30" t="s">
        <v>852</v>
      </c>
      <c r="C3022" s="30" t="s">
        <v>104</v>
      </c>
      <c r="D3022" s="30" t="s">
        <v>106</v>
      </c>
      <c r="E3022" s="15" t="str">
        <f t="shared" si="8088"/>
        <v>0409</v>
      </c>
      <c r="F3022" s="30" t="s">
        <v>720</v>
      </c>
      <c r="G3022" s="30" t="s">
        <v>50</v>
      </c>
      <c r="H3022" s="31" t="s">
        <v>51</v>
      </c>
      <c r="I3022" s="32">
        <f t="shared" si="8169"/>
        <v>0</v>
      </c>
      <c r="J3022" s="32">
        <f t="shared" si="8170"/>
        <v>0</v>
      </c>
      <c r="K3022" s="32">
        <f t="shared" si="8171"/>
        <v>0</v>
      </c>
      <c r="L3022" s="32">
        <f t="shared" si="8172"/>
        <v>0</v>
      </c>
      <c r="M3022" s="32">
        <f t="shared" si="8173"/>
        <v>0</v>
      </c>
      <c r="N3022" s="32">
        <f t="shared" si="8174"/>
        <v>0</v>
      </c>
      <c r="O3022" s="32">
        <f t="shared" si="8175"/>
        <v>0</v>
      </c>
      <c r="P3022" s="32">
        <f t="shared" si="8176"/>
        <v>0</v>
      </c>
      <c r="Q3022" s="32">
        <f t="shared" si="8177"/>
        <v>0</v>
      </c>
      <c r="R3022" s="32">
        <f t="shared" si="8178"/>
        <v>0</v>
      </c>
      <c r="S3022" s="32">
        <f t="shared" si="8179"/>
        <v>0</v>
      </c>
      <c r="T3022" s="32">
        <f t="shared" si="8180"/>
        <v>0</v>
      </c>
      <c r="U3022" s="32">
        <v>0</v>
      </c>
      <c r="V3022" s="32">
        <f t="shared" si="8089"/>
        <v>0</v>
      </c>
      <c r="W3022" s="32">
        <f t="shared" si="8181"/>
        <v>0</v>
      </c>
      <c r="X3022" s="32">
        <f t="shared" si="8182"/>
        <v>0</v>
      </c>
      <c r="Y3022" s="32">
        <f t="shared" si="8183"/>
        <v>0</v>
      </c>
      <c r="Z3022" s="32">
        <f t="shared" si="8184"/>
        <v>0</v>
      </c>
      <c r="AA3022" s="32">
        <f t="shared" si="8185"/>
        <v>0</v>
      </c>
      <c r="AB3022" s="32">
        <f t="shared" si="8186"/>
        <v>0</v>
      </c>
      <c r="AC3022" s="33">
        <f t="shared" si="8187"/>
        <v>0</v>
      </c>
      <c r="AD3022" s="33">
        <f t="shared" si="8188"/>
        <v>0</v>
      </c>
      <c r="AE3022" s="34" t="e">
        <f t="shared" si="8050"/>
        <v>#DIV/0!</v>
      </c>
      <c r="AF3022" s="35">
        <f t="shared" si="8189"/>
        <v>0</v>
      </c>
      <c r="AG3022" s="35">
        <f t="shared" si="8190"/>
        <v>0</v>
      </c>
      <c r="AH3022" s="36">
        <f t="shared" si="8191"/>
        <v>0</v>
      </c>
      <c r="AI3022" s="36">
        <f t="shared" si="8192"/>
        <v>0</v>
      </c>
      <c r="AJ3022" s="36">
        <f t="shared" si="8193"/>
        <v>0</v>
      </c>
      <c r="AK3022" s="36">
        <f t="shared" si="8194"/>
        <v>0</v>
      </c>
      <c r="AL3022" s="36">
        <f t="shared" si="8051"/>
        <v>0</v>
      </c>
      <c r="AM3022" s="36">
        <f t="shared" si="8052"/>
        <v>0</v>
      </c>
      <c r="AN3022" s="37" t="s">
        <v>35</v>
      </c>
    </row>
    <row r="3023" spans="2:40" ht="31.2" hidden="1" customHeight="1" x14ac:dyDescent="0.3">
      <c r="B3023" s="30" t="s">
        <v>852</v>
      </c>
      <c r="C3023" s="30" t="s">
        <v>104</v>
      </c>
      <c r="D3023" s="30" t="s">
        <v>106</v>
      </c>
      <c r="E3023" s="15" t="str">
        <f t="shared" si="8088"/>
        <v>0409</v>
      </c>
      <c r="F3023" s="30" t="s">
        <v>720</v>
      </c>
      <c r="G3023" s="30" t="s">
        <v>52</v>
      </c>
      <c r="H3023" s="31" t="s">
        <v>53</v>
      </c>
      <c r="I3023" s="32"/>
      <c r="J3023" s="32"/>
      <c r="K3023" s="32"/>
      <c r="L3023" s="32"/>
      <c r="M3023" s="32"/>
      <c r="N3023" s="32"/>
      <c r="O3023" s="32">
        <v>0</v>
      </c>
      <c r="P3023" s="32">
        <v>0</v>
      </c>
      <c r="Q3023" s="32">
        <v>0</v>
      </c>
      <c r="R3023" s="32">
        <v>0</v>
      </c>
      <c r="S3023" s="32">
        <v>0</v>
      </c>
      <c r="T3023" s="32">
        <v>0</v>
      </c>
      <c r="U3023" s="32">
        <v>0</v>
      </c>
      <c r="V3023" s="32">
        <f t="shared" si="8089"/>
        <v>0</v>
      </c>
      <c r="W3023" s="32"/>
      <c r="X3023" s="32"/>
      <c r="Y3023" s="32"/>
      <c r="Z3023" s="32"/>
      <c r="AA3023" s="32"/>
      <c r="AB3023" s="32">
        <v>0</v>
      </c>
      <c r="AC3023" s="33">
        <v>0</v>
      </c>
      <c r="AD3023" s="33">
        <v>0</v>
      </c>
      <c r="AE3023" s="34" t="e">
        <f t="shared" si="8050"/>
        <v>#DIV/0!</v>
      </c>
      <c r="AF3023" s="35">
        <v>0</v>
      </c>
      <c r="AG3023" s="35">
        <v>0</v>
      </c>
      <c r="AH3023" s="36">
        <v>0</v>
      </c>
      <c r="AI3023" s="36">
        <v>0</v>
      </c>
      <c r="AJ3023" s="36">
        <v>0</v>
      </c>
      <c r="AK3023" s="36">
        <v>0</v>
      </c>
      <c r="AL3023" s="36">
        <f t="shared" si="8051"/>
        <v>0</v>
      </c>
      <c r="AM3023" s="36">
        <f t="shared" si="8052"/>
        <v>0</v>
      </c>
      <c r="AN3023" s="37" t="s">
        <v>35</v>
      </c>
    </row>
    <row r="3024" spans="2:40" ht="31.2" hidden="1" customHeight="1" x14ac:dyDescent="0.3">
      <c r="B3024" s="30" t="s">
        <v>852</v>
      </c>
      <c r="C3024" s="30" t="s">
        <v>104</v>
      </c>
      <c r="D3024" s="30" t="s">
        <v>106</v>
      </c>
      <c r="E3024" s="15" t="str">
        <f t="shared" si="8088"/>
        <v>0409</v>
      </c>
      <c r="F3024" s="30" t="s">
        <v>839</v>
      </c>
      <c r="G3024" s="30"/>
      <c r="H3024" s="31" t="s">
        <v>840</v>
      </c>
      <c r="I3024" s="32">
        <f t="shared" si="8169"/>
        <v>0</v>
      </c>
      <c r="J3024" s="32">
        <f t="shared" si="8170"/>
        <v>0</v>
      </c>
      <c r="K3024" s="32">
        <f t="shared" si="8171"/>
        <v>0</v>
      </c>
      <c r="L3024" s="32">
        <f t="shared" si="8172"/>
        <v>0</v>
      </c>
      <c r="M3024" s="32">
        <f t="shared" si="8173"/>
        <v>0</v>
      </c>
      <c r="N3024" s="32">
        <f t="shared" si="8174"/>
        <v>0</v>
      </c>
      <c r="O3024" s="32">
        <f t="shared" si="8175"/>
        <v>0</v>
      </c>
      <c r="P3024" s="32">
        <f t="shared" si="8176"/>
        <v>0</v>
      </c>
      <c r="Q3024" s="32">
        <f t="shared" si="8177"/>
        <v>0</v>
      </c>
      <c r="R3024" s="32">
        <f t="shared" si="8178"/>
        <v>0</v>
      </c>
      <c r="S3024" s="32">
        <f t="shared" si="8179"/>
        <v>0</v>
      </c>
      <c r="T3024" s="32">
        <f t="shared" si="8180"/>
        <v>0</v>
      </c>
      <c r="U3024" s="32">
        <v>0</v>
      </c>
      <c r="V3024" s="32">
        <f t="shared" si="8089"/>
        <v>0</v>
      </c>
      <c r="W3024" s="32">
        <f t="shared" si="8181"/>
        <v>0</v>
      </c>
      <c r="X3024" s="32">
        <f t="shared" si="8182"/>
        <v>0</v>
      </c>
      <c r="Y3024" s="32">
        <f t="shared" si="8183"/>
        <v>0</v>
      </c>
      <c r="Z3024" s="32">
        <f t="shared" si="8184"/>
        <v>0</v>
      </c>
      <c r="AA3024" s="32">
        <f t="shared" si="8185"/>
        <v>0</v>
      </c>
      <c r="AB3024" s="32">
        <f t="shared" si="8186"/>
        <v>0</v>
      </c>
      <c r="AC3024" s="33">
        <f t="shared" si="8187"/>
        <v>0</v>
      </c>
      <c r="AD3024" s="33">
        <f t="shared" si="8188"/>
        <v>0</v>
      </c>
      <c r="AE3024" s="34" t="e">
        <f t="shared" si="8050"/>
        <v>#DIV/0!</v>
      </c>
      <c r="AF3024" s="35">
        <f t="shared" si="8189"/>
        <v>0</v>
      </c>
      <c r="AG3024" s="35">
        <f t="shared" si="8190"/>
        <v>0</v>
      </c>
      <c r="AH3024" s="36">
        <f t="shared" si="8191"/>
        <v>0</v>
      </c>
      <c r="AI3024" s="36">
        <f t="shared" si="8192"/>
        <v>0</v>
      </c>
      <c r="AJ3024" s="36">
        <f t="shared" si="8193"/>
        <v>0</v>
      </c>
      <c r="AK3024" s="36">
        <f t="shared" si="8194"/>
        <v>0</v>
      </c>
      <c r="AL3024" s="36">
        <f t="shared" si="8051"/>
        <v>0</v>
      </c>
      <c r="AM3024" s="36">
        <f t="shared" si="8052"/>
        <v>0</v>
      </c>
      <c r="AN3024" s="37" t="s">
        <v>35</v>
      </c>
    </row>
    <row r="3025" spans="2:40" ht="124.8" hidden="1" customHeight="1" x14ac:dyDescent="0.3">
      <c r="B3025" s="30" t="s">
        <v>852</v>
      </c>
      <c r="C3025" s="30" t="s">
        <v>104</v>
      </c>
      <c r="D3025" s="30" t="s">
        <v>106</v>
      </c>
      <c r="E3025" s="15" t="str">
        <f t="shared" si="8088"/>
        <v>0409</v>
      </c>
      <c r="F3025" s="30" t="s">
        <v>841</v>
      </c>
      <c r="G3025" s="30"/>
      <c r="H3025" s="31" t="s">
        <v>842</v>
      </c>
      <c r="I3025" s="32">
        <f t="shared" si="8169"/>
        <v>0</v>
      </c>
      <c r="J3025" s="32">
        <f t="shared" si="8170"/>
        <v>0</v>
      </c>
      <c r="K3025" s="32">
        <f t="shared" si="8171"/>
        <v>0</v>
      </c>
      <c r="L3025" s="32">
        <f t="shared" si="8172"/>
        <v>0</v>
      </c>
      <c r="M3025" s="32">
        <f t="shared" si="8173"/>
        <v>0</v>
      </c>
      <c r="N3025" s="32">
        <f t="shared" si="8174"/>
        <v>0</v>
      </c>
      <c r="O3025" s="32">
        <f t="shared" si="8175"/>
        <v>0</v>
      </c>
      <c r="P3025" s="32">
        <f t="shared" si="8176"/>
        <v>0</v>
      </c>
      <c r="Q3025" s="32">
        <f t="shared" si="8177"/>
        <v>0</v>
      </c>
      <c r="R3025" s="32">
        <f t="shared" si="8178"/>
        <v>0</v>
      </c>
      <c r="S3025" s="32">
        <f t="shared" si="8179"/>
        <v>0</v>
      </c>
      <c r="T3025" s="32">
        <f t="shared" si="8180"/>
        <v>0</v>
      </c>
      <c r="U3025" s="32">
        <v>0</v>
      </c>
      <c r="V3025" s="32">
        <f t="shared" si="8089"/>
        <v>0</v>
      </c>
      <c r="W3025" s="32">
        <f t="shared" si="8181"/>
        <v>0</v>
      </c>
      <c r="X3025" s="32">
        <f t="shared" si="8182"/>
        <v>0</v>
      </c>
      <c r="Y3025" s="32">
        <f t="shared" si="8183"/>
        <v>0</v>
      </c>
      <c r="Z3025" s="32">
        <f t="shared" si="8184"/>
        <v>0</v>
      </c>
      <c r="AA3025" s="32">
        <f t="shared" si="8185"/>
        <v>0</v>
      </c>
      <c r="AB3025" s="32">
        <f t="shared" si="8186"/>
        <v>0</v>
      </c>
      <c r="AC3025" s="33">
        <f t="shared" si="8187"/>
        <v>0</v>
      </c>
      <c r="AD3025" s="33">
        <f t="shared" si="8188"/>
        <v>0</v>
      </c>
      <c r="AE3025" s="34" t="e">
        <f t="shared" si="8050"/>
        <v>#DIV/0!</v>
      </c>
      <c r="AF3025" s="35">
        <f t="shared" si="8189"/>
        <v>0</v>
      </c>
      <c r="AG3025" s="35">
        <f t="shared" si="8190"/>
        <v>0</v>
      </c>
      <c r="AH3025" s="36">
        <f t="shared" si="8191"/>
        <v>0</v>
      </c>
      <c r="AI3025" s="36">
        <f t="shared" si="8192"/>
        <v>0</v>
      </c>
      <c r="AJ3025" s="36">
        <f t="shared" si="8193"/>
        <v>0</v>
      </c>
      <c r="AK3025" s="36">
        <f t="shared" si="8194"/>
        <v>0</v>
      </c>
      <c r="AL3025" s="36">
        <f t="shared" si="8051"/>
        <v>0</v>
      </c>
      <c r="AM3025" s="36">
        <f t="shared" si="8052"/>
        <v>0</v>
      </c>
      <c r="AN3025" s="37" t="s">
        <v>35</v>
      </c>
    </row>
    <row r="3026" spans="2:40" ht="31.2" hidden="1" customHeight="1" x14ac:dyDescent="0.3">
      <c r="B3026" s="30" t="s">
        <v>852</v>
      </c>
      <c r="C3026" s="30" t="s">
        <v>104</v>
      </c>
      <c r="D3026" s="30" t="s">
        <v>106</v>
      </c>
      <c r="E3026" s="15" t="str">
        <f t="shared" si="8088"/>
        <v>0409</v>
      </c>
      <c r="F3026" s="30" t="s">
        <v>841</v>
      </c>
      <c r="G3026" s="30" t="s">
        <v>50</v>
      </c>
      <c r="H3026" s="31" t="s">
        <v>51</v>
      </c>
      <c r="I3026" s="32">
        <f t="shared" si="8169"/>
        <v>0</v>
      </c>
      <c r="J3026" s="32">
        <f t="shared" si="8170"/>
        <v>0</v>
      </c>
      <c r="K3026" s="32">
        <f t="shared" si="8171"/>
        <v>0</v>
      </c>
      <c r="L3026" s="32">
        <f t="shared" si="8172"/>
        <v>0</v>
      </c>
      <c r="M3026" s="32">
        <f t="shared" si="8173"/>
        <v>0</v>
      </c>
      <c r="N3026" s="32">
        <f t="shared" si="8174"/>
        <v>0</v>
      </c>
      <c r="O3026" s="32">
        <f t="shared" si="8175"/>
        <v>0</v>
      </c>
      <c r="P3026" s="32">
        <f t="shared" si="8176"/>
        <v>0</v>
      </c>
      <c r="Q3026" s="32">
        <f t="shared" si="8177"/>
        <v>0</v>
      </c>
      <c r="R3026" s="32">
        <f t="shared" si="8178"/>
        <v>0</v>
      </c>
      <c r="S3026" s="32">
        <f t="shared" si="8179"/>
        <v>0</v>
      </c>
      <c r="T3026" s="32">
        <f t="shared" si="8180"/>
        <v>0</v>
      </c>
      <c r="U3026" s="32">
        <v>0</v>
      </c>
      <c r="V3026" s="32">
        <f t="shared" si="8089"/>
        <v>0</v>
      </c>
      <c r="W3026" s="32">
        <f t="shared" si="8181"/>
        <v>0</v>
      </c>
      <c r="X3026" s="32">
        <f t="shared" si="8182"/>
        <v>0</v>
      </c>
      <c r="Y3026" s="32">
        <f t="shared" si="8183"/>
        <v>0</v>
      </c>
      <c r="Z3026" s="32">
        <f t="shared" si="8184"/>
        <v>0</v>
      </c>
      <c r="AA3026" s="32">
        <f t="shared" si="8185"/>
        <v>0</v>
      </c>
      <c r="AB3026" s="32">
        <f t="shared" si="8186"/>
        <v>0</v>
      </c>
      <c r="AC3026" s="33">
        <f t="shared" si="8187"/>
        <v>0</v>
      </c>
      <c r="AD3026" s="33">
        <f t="shared" si="8188"/>
        <v>0</v>
      </c>
      <c r="AE3026" s="34" t="e">
        <f t="shared" si="8050"/>
        <v>#DIV/0!</v>
      </c>
      <c r="AF3026" s="35">
        <f t="shared" si="8189"/>
        <v>0</v>
      </c>
      <c r="AG3026" s="35">
        <f t="shared" si="8190"/>
        <v>0</v>
      </c>
      <c r="AH3026" s="36">
        <f t="shared" si="8191"/>
        <v>0</v>
      </c>
      <c r="AI3026" s="36">
        <f t="shared" si="8192"/>
        <v>0</v>
      </c>
      <c r="AJ3026" s="36">
        <f t="shared" si="8193"/>
        <v>0</v>
      </c>
      <c r="AK3026" s="36">
        <f t="shared" si="8194"/>
        <v>0</v>
      </c>
      <c r="AL3026" s="36">
        <f t="shared" si="8051"/>
        <v>0</v>
      </c>
      <c r="AM3026" s="36">
        <f t="shared" si="8052"/>
        <v>0</v>
      </c>
      <c r="AN3026" s="37" t="s">
        <v>35</v>
      </c>
    </row>
    <row r="3027" spans="2:40" ht="31.2" hidden="1" customHeight="1" x14ac:dyDescent="0.3">
      <c r="B3027" s="30" t="s">
        <v>852</v>
      </c>
      <c r="C3027" s="30" t="s">
        <v>104</v>
      </c>
      <c r="D3027" s="30" t="s">
        <v>106</v>
      </c>
      <c r="E3027" s="15" t="str">
        <f t="shared" si="8088"/>
        <v>0409</v>
      </c>
      <c r="F3027" s="30" t="s">
        <v>841</v>
      </c>
      <c r="G3027" s="30" t="s">
        <v>52</v>
      </c>
      <c r="H3027" s="31" t="s">
        <v>53</v>
      </c>
      <c r="I3027" s="32"/>
      <c r="J3027" s="32"/>
      <c r="K3027" s="32"/>
      <c r="L3027" s="32"/>
      <c r="M3027" s="32"/>
      <c r="N3027" s="32"/>
      <c r="O3027" s="32">
        <v>0</v>
      </c>
      <c r="P3027" s="32">
        <v>0</v>
      </c>
      <c r="Q3027" s="32">
        <v>0</v>
      </c>
      <c r="R3027" s="32">
        <v>0</v>
      </c>
      <c r="S3027" s="32">
        <v>0</v>
      </c>
      <c r="T3027" s="32">
        <v>0</v>
      </c>
      <c r="U3027" s="32">
        <v>0</v>
      </c>
      <c r="V3027" s="32">
        <f t="shared" si="8089"/>
        <v>0</v>
      </c>
      <c r="W3027" s="32"/>
      <c r="X3027" s="32"/>
      <c r="Y3027" s="32"/>
      <c r="Z3027" s="32"/>
      <c r="AA3027" s="32"/>
      <c r="AB3027" s="32">
        <v>0</v>
      </c>
      <c r="AC3027" s="33">
        <v>0</v>
      </c>
      <c r="AD3027" s="33">
        <v>0</v>
      </c>
      <c r="AE3027" s="34" t="e">
        <f t="shared" si="8050"/>
        <v>#DIV/0!</v>
      </c>
      <c r="AF3027" s="35">
        <v>0</v>
      </c>
      <c r="AG3027" s="35">
        <v>0</v>
      </c>
      <c r="AH3027" s="36">
        <v>0</v>
      </c>
      <c r="AI3027" s="36">
        <v>0</v>
      </c>
      <c r="AJ3027" s="36">
        <v>0</v>
      </c>
      <c r="AK3027" s="36">
        <v>0</v>
      </c>
      <c r="AL3027" s="36">
        <f t="shared" si="8051"/>
        <v>0</v>
      </c>
      <c r="AM3027" s="36">
        <f t="shared" si="8052"/>
        <v>0</v>
      </c>
      <c r="AN3027" s="37" t="s">
        <v>35</v>
      </c>
    </row>
    <row r="3028" spans="2:40" ht="46.8" hidden="1" customHeight="1" x14ac:dyDescent="0.3">
      <c r="B3028" s="30" t="s">
        <v>852</v>
      </c>
      <c r="C3028" s="30" t="s">
        <v>104</v>
      </c>
      <c r="D3028" s="30" t="s">
        <v>106</v>
      </c>
      <c r="E3028" s="15" t="str">
        <f t="shared" si="8088"/>
        <v>0409</v>
      </c>
      <c r="F3028" s="30" t="s">
        <v>726</v>
      </c>
      <c r="G3028" s="30"/>
      <c r="H3028" s="31" t="s">
        <v>727</v>
      </c>
      <c r="I3028" s="32">
        <f t="shared" si="8169"/>
        <v>0</v>
      </c>
      <c r="J3028" s="32">
        <f t="shared" si="8170"/>
        <v>0</v>
      </c>
      <c r="K3028" s="32">
        <f t="shared" si="8171"/>
        <v>0</v>
      </c>
      <c r="L3028" s="32">
        <f t="shared" si="8172"/>
        <v>0</v>
      </c>
      <c r="M3028" s="32">
        <f t="shared" si="8173"/>
        <v>0</v>
      </c>
      <c r="N3028" s="32">
        <f t="shared" si="8174"/>
        <v>0</v>
      </c>
      <c r="O3028" s="32">
        <f t="shared" si="8175"/>
        <v>0</v>
      </c>
      <c r="P3028" s="32">
        <f t="shared" si="8176"/>
        <v>0</v>
      </c>
      <c r="Q3028" s="32">
        <f t="shared" si="8177"/>
        <v>0</v>
      </c>
      <c r="R3028" s="32">
        <f t="shared" si="8178"/>
        <v>0</v>
      </c>
      <c r="S3028" s="32">
        <f t="shared" si="8179"/>
        <v>0</v>
      </c>
      <c r="T3028" s="32">
        <f t="shared" si="8180"/>
        <v>0</v>
      </c>
      <c r="U3028" s="32">
        <v>0</v>
      </c>
      <c r="V3028" s="32">
        <f t="shared" si="8089"/>
        <v>0</v>
      </c>
      <c r="W3028" s="32">
        <f t="shared" si="8181"/>
        <v>0</v>
      </c>
      <c r="X3028" s="32">
        <f t="shared" si="8182"/>
        <v>0</v>
      </c>
      <c r="Y3028" s="32">
        <f t="shared" si="8183"/>
        <v>0</v>
      </c>
      <c r="Z3028" s="32">
        <f t="shared" si="8184"/>
        <v>0</v>
      </c>
      <c r="AA3028" s="32">
        <f t="shared" si="8185"/>
        <v>0</v>
      </c>
      <c r="AB3028" s="32">
        <f t="shared" si="8186"/>
        <v>0</v>
      </c>
      <c r="AC3028" s="33">
        <f t="shared" si="8187"/>
        <v>0</v>
      </c>
      <c r="AD3028" s="33">
        <f t="shared" si="8188"/>
        <v>0</v>
      </c>
      <c r="AE3028" s="34" t="e">
        <f t="shared" si="8050"/>
        <v>#DIV/0!</v>
      </c>
      <c r="AF3028" s="35">
        <f t="shared" si="8189"/>
        <v>0</v>
      </c>
      <c r="AG3028" s="35">
        <f t="shared" si="8190"/>
        <v>0</v>
      </c>
      <c r="AH3028" s="36">
        <f t="shared" si="8191"/>
        <v>0</v>
      </c>
      <c r="AI3028" s="36">
        <f t="shared" si="8192"/>
        <v>0</v>
      </c>
      <c r="AJ3028" s="36">
        <f t="shared" si="8193"/>
        <v>0</v>
      </c>
      <c r="AK3028" s="36">
        <f t="shared" si="8194"/>
        <v>0</v>
      </c>
      <c r="AL3028" s="36">
        <f t="shared" si="8051"/>
        <v>0</v>
      </c>
      <c r="AM3028" s="36">
        <f t="shared" si="8052"/>
        <v>0</v>
      </c>
      <c r="AN3028" s="37" t="s">
        <v>35</v>
      </c>
    </row>
    <row r="3029" spans="2:40" ht="62.4" hidden="1" customHeight="1" x14ac:dyDescent="0.3">
      <c r="B3029" s="30" t="s">
        <v>852</v>
      </c>
      <c r="C3029" s="30" t="s">
        <v>104</v>
      </c>
      <c r="D3029" s="30" t="s">
        <v>106</v>
      </c>
      <c r="E3029" s="15" t="str">
        <f t="shared" si="8088"/>
        <v>0409</v>
      </c>
      <c r="F3029" s="30" t="s">
        <v>728</v>
      </c>
      <c r="G3029" s="30"/>
      <c r="H3029" s="31" t="s">
        <v>729</v>
      </c>
      <c r="I3029" s="32">
        <f t="shared" si="8169"/>
        <v>0</v>
      </c>
      <c r="J3029" s="32">
        <f t="shared" si="8170"/>
        <v>0</v>
      </c>
      <c r="K3029" s="32">
        <f t="shared" si="8171"/>
        <v>0</v>
      </c>
      <c r="L3029" s="32">
        <f t="shared" si="8172"/>
        <v>0</v>
      </c>
      <c r="M3029" s="32">
        <f t="shared" si="8173"/>
        <v>0</v>
      </c>
      <c r="N3029" s="32">
        <f t="shared" si="8174"/>
        <v>0</v>
      </c>
      <c r="O3029" s="32">
        <f t="shared" si="8175"/>
        <v>0</v>
      </c>
      <c r="P3029" s="32">
        <f t="shared" si="8176"/>
        <v>0</v>
      </c>
      <c r="Q3029" s="32">
        <f t="shared" si="8177"/>
        <v>0</v>
      </c>
      <c r="R3029" s="32">
        <f t="shared" si="8178"/>
        <v>0</v>
      </c>
      <c r="S3029" s="32">
        <f t="shared" si="8179"/>
        <v>0</v>
      </c>
      <c r="T3029" s="32">
        <f t="shared" si="8180"/>
        <v>0</v>
      </c>
      <c r="U3029" s="32">
        <v>0</v>
      </c>
      <c r="V3029" s="32">
        <f t="shared" si="8089"/>
        <v>0</v>
      </c>
      <c r="W3029" s="32">
        <f t="shared" si="8181"/>
        <v>0</v>
      </c>
      <c r="X3029" s="32">
        <f t="shared" si="8182"/>
        <v>0</v>
      </c>
      <c r="Y3029" s="32">
        <f t="shared" si="8183"/>
        <v>0</v>
      </c>
      <c r="Z3029" s="32">
        <f t="shared" si="8184"/>
        <v>0</v>
      </c>
      <c r="AA3029" s="32">
        <f t="shared" si="8185"/>
        <v>0</v>
      </c>
      <c r="AB3029" s="32">
        <f t="shared" si="8186"/>
        <v>0</v>
      </c>
      <c r="AC3029" s="33">
        <f t="shared" si="8187"/>
        <v>0</v>
      </c>
      <c r="AD3029" s="33">
        <f t="shared" si="8188"/>
        <v>0</v>
      </c>
      <c r="AE3029" s="34" t="e">
        <f t="shared" si="8050"/>
        <v>#DIV/0!</v>
      </c>
      <c r="AF3029" s="35">
        <f t="shared" si="8189"/>
        <v>0</v>
      </c>
      <c r="AG3029" s="35">
        <f t="shared" si="8190"/>
        <v>0</v>
      </c>
      <c r="AH3029" s="36">
        <f t="shared" si="8191"/>
        <v>0</v>
      </c>
      <c r="AI3029" s="36">
        <f t="shared" si="8192"/>
        <v>0</v>
      </c>
      <c r="AJ3029" s="36">
        <f t="shared" si="8193"/>
        <v>0</v>
      </c>
      <c r="AK3029" s="36">
        <f t="shared" si="8194"/>
        <v>0</v>
      </c>
      <c r="AL3029" s="36">
        <f t="shared" si="8051"/>
        <v>0</v>
      </c>
      <c r="AM3029" s="36">
        <f t="shared" si="8052"/>
        <v>0</v>
      </c>
      <c r="AN3029" s="37" t="s">
        <v>35</v>
      </c>
    </row>
    <row r="3030" spans="2:40" ht="46.8" hidden="1" customHeight="1" x14ac:dyDescent="0.3">
      <c r="B3030" s="30" t="s">
        <v>852</v>
      </c>
      <c r="C3030" s="30" t="s">
        <v>104</v>
      </c>
      <c r="D3030" s="30" t="s">
        <v>106</v>
      </c>
      <c r="E3030" s="15" t="str">
        <f t="shared" si="8088"/>
        <v>0409</v>
      </c>
      <c r="F3030" s="30" t="s">
        <v>730</v>
      </c>
      <c r="G3030" s="30"/>
      <c r="H3030" s="31" t="s">
        <v>731</v>
      </c>
      <c r="I3030" s="32">
        <f t="shared" si="8169"/>
        <v>0</v>
      </c>
      <c r="J3030" s="32">
        <f t="shared" si="8170"/>
        <v>0</v>
      </c>
      <c r="K3030" s="32">
        <f t="shared" si="8171"/>
        <v>0</v>
      </c>
      <c r="L3030" s="32">
        <f t="shared" si="8172"/>
        <v>0</v>
      </c>
      <c r="M3030" s="32">
        <f t="shared" si="8173"/>
        <v>0</v>
      </c>
      <c r="N3030" s="32">
        <f t="shared" si="8174"/>
        <v>0</v>
      </c>
      <c r="O3030" s="32">
        <f t="shared" si="8175"/>
        <v>0</v>
      </c>
      <c r="P3030" s="32">
        <f t="shared" si="8176"/>
        <v>0</v>
      </c>
      <c r="Q3030" s="32">
        <f t="shared" si="8177"/>
        <v>0</v>
      </c>
      <c r="R3030" s="32">
        <f t="shared" si="8178"/>
        <v>0</v>
      </c>
      <c r="S3030" s="32">
        <f t="shared" si="8179"/>
        <v>0</v>
      </c>
      <c r="T3030" s="32">
        <f t="shared" si="8180"/>
        <v>0</v>
      </c>
      <c r="U3030" s="32">
        <v>0</v>
      </c>
      <c r="V3030" s="32">
        <f t="shared" si="8089"/>
        <v>0</v>
      </c>
      <c r="W3030" s="32">
        <f t="shared" si="8181"/>
        <v>0</v>
      </c>
      <c r="X3030" s="32">
        <f t="shared" si="8182"/>
        <v>0</v>
      </c>
      <c r="Y3030" s="32">
        <f t="shared" si="8183"/>
        <v>0</v>
      </c>
      <c r="Z3030" s="32">
        <f t="shared" si="8184"/>
        <v>0</v>
      </c>
      <c r="AA3030" s="32">
        <f t="shared" si="8185"/>
        <v>0</v>
      </c>
      <c r="AB3030" s="32">
        <f t="shared" si="8186"/>
        <v>0</v>
      </c>
      <c r="AC3030" s="33">
        <f t="shared" si="8187"/>
        <v>0</v>
      </c>
      <c r="AD3030" s="33">
        <f t="shared" si="8188"/>
        <v>0</v>
      </c>
      <c r="AE3030" s="34" t="e">
        <f t="shared" si="8050"/>
        <v>#DIV/0!</v>
      </c>
      <c r="AF3030" s="35">
        <f t="shared" si="8189"/>
        <v>0</v>
      </c>
      <c r="AG3030" s="35">
        <f t="shared" si="8190"/>
        <v>0</v>
      </c>
      <c r="AH3030" s="36">
        <f t="shared" si="8191"/>
        <v>0</v>
      </c>
      <c r="AI3030" s="36">
        <f t="shared" si="8192"/>
        <v>0</v>
      </c>
      <c r="AJ3030" s="36">
        <f t="shared" si="8193"/>
        <v>0</v>
      </c>
      <c r="AK3030" s="36">
        <f t="shared" si="8194"/>
        <v>0</v>
      </c>
      <c r="AL3030" s="36">
        <f t="shared" si="8051"/>
        <v>0</v>
      </c>
      <c r="AM3030" s="36">
        <f t="shared" si="8052"/>
        <v>0</v>
      </c>
      <c r="AN3030" s="37" t="s">
        <v>35</v>
      </c>
    </row>
    <row r="3031" spans="2:40" ht="31.2" hidden="1" customHeight="1" x14ac:dyDescent="0.3">
      <c r="B3031" s="30" t="s">
        <v>852</v>
      </c>
      <c r="C3031" s="30" t="s">
        <v>104</v>
      </c>
      <c r="D3031" s="30" t="s">
        <v>106</v>
      </c>
      <c r="E3031" s="15" t="str">
        <f t="shared" si="8088"/>
        <v>0409</v>
      </c>
      <c r="F3031" s="30" t="s">
        <v>730</v>
      </c>
      <c r="G3031" s="30" t="s">
        <v>50</v>
      </c>
      <c r="H3031" s="31" t="s">
        <v>51</v>
      </c>
      <c r="I3031" s="32">
        <f t="shared" si="8169"/>
        <v>0</v>
      </c>
      <c r="J3031" s="32">
        <f t="shared" si="8170"/>
        <v>0</v>
      </c>
      <c r="K3031" s="32">
        <f t="shared" si="8171"/>
        <v>0</v>
      </c>
      <c r="L3031" s="32">
        <f t="shared" si="8172"/>
        <v>0</v>
      </c>
      <c r="M3031" s="32">
        <f t="shared" si="8173"/>
        <v>0</v>
      </c>
      <c r="N3031" s="32">
        <f t="shared" si="8174"/>
        <v>0</v>
      </c>
      <c r="O3031" s="32">
        <f t="shared" si="8175"/>
        <v>0</v>
      </c>
      <c r="P3031" s="32">
        <f t="shared" si="8176"/>
        <v>0</v>
      </c>
      <c r="Q3031" s="32">
        <f t="shared" si="8177"/>
        <v>0</v>
      </c>
      <c r="R3031" s="32">
        <f t="shared" si="8178"/>
        <v>0</v>
      </c>
      <c r="S3031" s="32">
        <f t="shared" si="8179"/>
        <v>0</v>
      </c>
      <c r="T3031" s="32">
        <f t="shared" si="8180"/>
        <v>0</v>
      </c>
      <c r="U3031" s="32">
        <v>0</v>
      </c>
      <c r="V3031" s="32">
        <f t="shared" si="8089"/>
        <v>0</v>
      </c>
      <c r="W3031" s="32">
        <f t="shared" si="8181"/>
        <v>0</v>
      </c>
      <c r="X3031" s="32">
        <f t="shared" si="8182"/>
        <v>0</v>
      </c>
      <c r="Y3031" s="32">
        <f t="shared" si="8183"/>
        <v>0</v>
      </c>
      <c r="Z3031" s="32">
        <f t="shared" si="8184"/>
        <v>0</v>
      </c>
      <c r="AA3031" s="32">
        <f t="shared" si="8185"/>
        <v>0</v>
      </c>
      <c r="AB3031" s="32">
        <f t="shared" si="8186"/>
        <v>0</v>
      </c>
      <c r="AC3031" s="33">
        <f t="shared" si="8187"/>
        <v>0</v>
      </c>
      <c r="AD3031" s="33">
        <f t="shared" si="8188"/>
        <v>0</v>
      </c>
      <c r="AE3031" s="34" t="e">
        <f t="shared" si="8050"/>
        <v>#DIV/0!</v>
      </c>
      <c r="AF3031" s="35">
        <f t="shared" si="8189"/>
        <v>0</v>
      </c>
      <c r="AG3031" s="35">
        <f t="shared" si="8190"/>
        <v>0</v>
      </c>
      <c r="AH3031" s="36">
        <f t="shared" si="8191"/>
        <v>0</v>
      </c>
      <c r="AI3031" s="36">
        <f t="shared" si="8192"/>
        <v>0</v>
      </c>
      <c r="AJ3031" s="36">
        <f t="shared" si="8193"/>
        <v>0</v>
      </c>
      <c r="AK3031" s="36">
        <f t="shared" si="8194"/>
        <v>0</v>
      </c>
      <c r="AL3031" s="36">
        <f t="shared" si="8051"/>
        <v>0</v>
      </c>
      <c r="AM3031" s="36">
        <f t="shared" si="8052"/>
        <v>0</v>
      </c>
      <c r="AN3031" s="37" t="s">
        <v>35</v>
      </c>
    </row>
    <row r="3032" spans="2:40" ht="31.2" hidden="1" customHeight="1" x14ac:dyDescent="0.3">
      <c r="B3032" s="30" t="s">
        <v>852</v>
      </c>
      <c r="C3032" s="30" t="s">
        <v>104</v>
      </c>
      <c r="D3032" s="30" t="s">
        <v>106</v>
      </c>
      <c r="E3032" s="15" t="str">
        <f t="shared" si="8088"/>
        <v>0409</v>
      </c>
      <c r="F3032" s="30" t="s">
        <v>730</v>
      </c>
      <c r="G3032" s="30" t="s">
        <v>52</v>
      </c>
      <c r="H3032" s="31" t="s">
        <v>53</v>
      </c>
      <c r="I3032" s="32"/>
      <c r="J3032" s="32"/>
      <c r="K3032" s="32"/>
      <c r="L3032" s="32"/>
      <c r="M3032" s="32"/>
      <c r="N3032" s="32"/>
      <c r="O3032" s="32">
        <v>0</v>
      </c>
      <c r="P3032" s="32">
        <v>0</v>
      </c>
      <c r="Q3032" s="32">
        <v>0</v>
      </c>
      <c r="R3032" s="32">
        <v>0</v>
      </c>
      <c r="S3032" s="32">
        <v>0</v>
      </c>
      <c r="T3032" s="32">
        <v>0</v>
      </c>
      <c r="U3032" s="32">
        <v>0</v>
      </c>
      <c r="V3032" s="32">
        <f t="shared" si="8089"/>
        <v>0</v>
      </c>
      <c r="W3032" s="32"/>
      <c r="X3032" s="32"/>
      <c r="Y3032" s="32"/>
      <c r="Z3032" s="32"/>
      <c r="AA3032" s="32"/>
      <c r="AB3032" s="32">
        <v>0</v>
      </c>
      <c r="AC3032" s="33">
        <v>0</v>
      </c>
      <c r="AD3032" s="33">
        <v>0</v>
      </c>
      <c r="AE3032" s="34" t="e">
        <f t="shared" si="8050"/>
        <v>#DIV/0!</v>
      </c>
      <c r="AF3032" s="35">
        <v>0</v>
      </c>
      <c r="AG3032" s="35">
        <v>0</v>
      </c>
      <c r="AH3032" s="36">
        <v>0</v>
      </c>
      <c r="AI3032" s="36">
        <v>0</v>
      </c>
      <c r="AJ3032" s="36">
        <v>0</v>
      </c>
      <c r="AK3032" s="36">
        <v>0</v>
      </c>
      <c r="AL3032" s="36">
        <f t="shared" si="8051"/>
        <v>0</v>
      </c>
      <c r="AM3032" s="36">
        <f t="shared" si="8052"/>
        <v>0</v>
      </c>
      <c r="AN3032" s="37" t="s">
        <v>35</v>
      </c>
    </row>
    <row r="3033" spans="2:40" ht="31.2" hidden="1" customHeight="1" x14ac:dyDescent="0.3">
      <c r="B3033" s="30" t="s">
        <v>852</v>
      </c>
      <c r="C3033" s="30" t="s">
        <v>104</v>
      </c>
      <c r="D3033" s="30" t="s">
        <v>106</v>
      </c>
      <c r="E3033" s="15" t="str">
        <f t="shared" si="8088"/>
        <v>0409</v>
      </c>
      <c r="F3033" s="30" t="s">
        <v>116</v>
      </c>
      <c r="G3033" s="30"/>
      <c r="H3033" s="31" t="s">
        <v>117</v>
      </c>
      <c r="I3033" s="32">
        <f t="shared" si="8169"/>
        <v>0</v>
      </c>
      <c r="J3033" s="32">
        <f t="shared" si="8170"/>
        <v>0</v>
      </c>
      <c r="K3033" s="32">
        <f t="shared" si="8171"/>
        <v>0</v>
      </c>
      <c r="L3033" s="32">
        <f t="shared" si="8172"/>
        <v>0</v>
      </c>
      <c r="M3033" s="32">
        <f t="shared" si="8173"/>
        <v>0</v>
      </c>
      <c r="N3033" s="32">
        <f t="shared" si="8174"/>
        <v>0</v>
      </c>
      <c r="O3033" s="32">
        <f t="shared" si="8175"/>
        <v>0</v>
      </c>
      <c r="P3033" s="32">
        <f t="shared" si="8176"/>
        <v>0</v>
      </c>
      <c r="Q3033" s="32">
        <f t="shared" si="8177"/>
        <v>0</v>
      </c>
      <c r="R3033" s="32">
        <f t="shared" si="8178"/>
        <v>0</v>
      </c>
      <c r="S3033" s="32">
        <f t="shared" si="8179"/>
        <v>0</v>
      </c>
      <c r="T3033" s="32">
        <f t="shared" si="8180"/>
        <v>0</v>
      </c>
      <c r="U3033" s="32">
        <v>0</v>
      </c>
      <c r="V3033" s="32">
        <f t="shared" si="8089"/>
        <v>0</v>
      </c>
      <c r="W3033" s="32">
        <f t="shared" si="8181"/>
        <v>0</v>
      </c>
      <c r="X3033" s="32">
        <f t="shared" si="8182"/>
        <v>0</v>
      </c>
      <c r="Y3033" s="32">
        <f t="shared" si="8183"/>
        <v>0</v>
      </c>
      <c r="Z3033" s="32">
        <f t="shared" si="8184"/>
        <v>0</v>
      </c>
      <c r="AA3033" s="32">
        <f t="shared" si="8185"/>
        <v>0</v>
      </c>
      <c r="AB3033" s="32">
        <f t="shared" si="8186"/>
        <v>0</v>
      </c>
      <c r="AC3033" s="33">
        <f t="shared" si="8187"/>
        <v>0</v>
      </c>
      <c r="AD3033" s="33">
        <f t="shared" si="8188"/>
        <v>0</v>
      </c>
      <c r="AE3033" s="34" t="e">
        <f t="shared" si="8050"/>
        <v>#DIV/0!</v>
      </c>
      <c r="AF3033" s="35">
        <f t="shared" si="8189"/>
        <v>0</v>
      </c>
      <c r="AG3033" s="35">
        <f t="shared" si="8190"/>
        <v>0</v>
      </c>
      <c r="AH3033" s="36">
        <f t="shared" si="8191"/>
        <v>0</v>
      </c>
      <c r="AI3033" s="36">
        <f t="shared" si="8192"/>
        <v>0</v>
      </c>
      <c r="AJ3033" s="36">
        <f t="shared" si="8193"/>
        <v>0</v>
      </c>
      <c r="AK3033" s="36">
        <f t="shared" si="8194"/>
        <v>0</v>
      </c>
      <c r="AL3033" s="36">
        <f t="shared" si="8051"/>
        <v>0</v>
      </c>
      <c r="AM3033" s="36">
        <f t="shared" si="8052"/>
        <v>0</v>
      </c>
      <c r="AN3033" s="37" t="s">
        <v>35</v>
      </c>
    </row>
    <row r="3034" spans="2:40" ht="46.8" hidden="1" customHeight="1" x14ac:dyDescent="0.3">
      <c r="B3034" s="30" t="s">
        <v>852</v>
      </c>
      <c r="C3034" s="30" t="s">
        <v>104</v>
      </c>
      <c r="D3034" s="30" t="s">
        <v>106</v>
      </c>
      <c r="E3034" s="15" t="str">
        <f t="shared" si="8088"/>
        <v>0409</v>
      </c>
      <c r="F3034" s="30" t="s">
        <v>736</v>
      </c>
      <c r="G3034" s="30"/>
      <c r="H3034" s="31" t="s">
        <v>737</v>
      </c>
      <c r="I3034" s="32">
        <f t="shared" si="8169"/>
        <v>0</v>
      </c>
      <c r="J3034" s="32">
        <f t="shared" si="8170"/>
        <v>0</v>
      </c>
      <c r="K3034" s="32">
        <f t="shared" si="8171"/>
        <v>0</v>
      </c>
      <c r="L3034" s="32">
        <f t="shared" si="8172"/>
        <v>0</v>
      </c>
      <c r="M3034" s="32">
        <f t="shared" si="8173"/>
        <v>0</v>
      </c>
      <c r="N3034" s="32">
        <f t="shared" si="8174"/>
        <v>0</v>
      </c>
      <c r="O3034" s="32">
        <f t="shared" si="8175"/>
        <v>0</v>
      </c>
      <c r="P3034" s="32">
        <f t="shared" si="8176"/>
        <v>0</v>
      </c>
      <c r="Q3034" s="32">
        <f t="shared" si="8177"/>
        <v>0</v>
      </c>
      <c r="R3034" s="32">
        <f t="shared" si="8178"/>
        <v>0</v>
      </c>
      <c r="S3034" s="32">
        <f t="shared" si="8179"/>
        <v>0</v>
      </c>
      <c r="T3034" s="32">
        <f t="shared" si="8180"/>
        <v>0</v>
      </c>
      <c r="U3034" s="32">
        <v>0</v>
      </c>
      <c r="V3034" s="32">
        <f t="shared" si="8089"/>
        <v>0</v>
      </c>
      <c r="W3034" s="32">
        <f t="shared" si="8181"/>
        <v>0</v>
      </c>
      <c r="X3034" s="32">
        <f t="shared" si="8182"/>
        <v>0</v>
      </c>
      <c r="Y3034" s="32">
        <f t="shared" si="8183"/>
        <v>0</v>
      </c>
      <c r="Z3034" s="32">
        <f t="shared" si="8184"/>
        <v>0</v>
      </c>
      <c r="AA3034" s="32">
        <f t="shared" si="8185"/>
        <v>0</v>
      </c>
      <c r="AB3034" s="32">
        <f t="shared" si="8186"/>
        <v>0</v>
      </c>
      <c r="AC3034" s="33">
        <f t="shared" si="8187"/>
        <v>0</v>
      </c>
      <c r="AD3034" s="33">
        <f t="shared" si="8188"/>
        <v>0</v>
      </c>
      <c r="AE3034" s="34" t="e">
        <f t="shared" si="8050"/>
        <v>#DIV/0!</v>
      </c>
      <c r="AF3034" s="35">
        <f t="shared" si="8189"/>
        <v>0</v>
      </c>
      <c r="AG3034" s="35">
        <f t="shared" si="8190"/>
        <v>0</v>
      </c>
      <c r="AH3034" s="36">
        <f t="shared" si="8191"/>
        <v>0</v>
      </c>
      <c r="AI3034" s="36">
        <f t="shared" si="8192"/>
        <v>0</v>
      </c>
      <c r="AJ3034" s="36">
        <f t="shared" si="8193"/>
        <v>0</v>
      </c>
      <c r="AK3034" s="36">
        <f t="shared" si="8194"/>
        <v>0</v>
      </c>
      <c r="AL3034" s="36">
        <f t="shared" si="8051"/>
        <v>0</v>
      </c>
      <c r="AM3034" s="36">
        <f t="shared" si="8052"/>
        <v>0</v>
      </c>
      <c r="AN3034" s="37" t="s">
        <v>35</v>
      </c>
    </row>
    <row r="3035" spans="2:40" ht="62.4" hidden="1" customHeight="1" x14ac:dyDescent="0.3">
      <c r="B3035" s="30" t="s">
        <v>852</v>
      </c>
      <c r="C3035" s="30" t="s">
        <v>104</v>
      </c>
      <c r="D3035" s="30" t="s">
        <v>106</v>
      </c>
      <c r="E3035" s="15" t="str">
        <f t="shared" si="8088"/>
        <v>0409</v>
      </c>
      <c r="F3035" s="30" t="s">
        <v>738</v>
      </c>
      <c r="G3035" s="30"/>
      <c r="H3035" s="31" t="s">
        <v>739</v>
      </c>
      <c r="I3035" s="32">
        <f t="shared" si="8169"/>
        <v>0</v>
      </c>
      <c r="J3035" s="32">
        <f t="shared" si="8170"/>
        <v>0</v>
      </c>
      <c r="K3035" s="32">
        <f t="shared" si="8171"/>
        <v>0</v>
      </c>
      <c r="L3035" s="32">
        <f t="shared" si="8172"/>
        <v>0</v>
      </c>
      <c r="M3035" s="32">
        <f t="shared" si="8173"/>
        <v>0</v>
      </c>
      <c r="N3035" s="32">
        <f t="shared" si="8174"/>
        <v>0</v>
      </c>
      <c r="O3035" s="32">
        <f t="shared" si="8175"/>
        <v>0</v>
      </c>
      <c r="P3035" s="32">
        <f t="shared" si="8176"/>
        <v>0</v>
      </c>
      <c r="Q3035" s="32">
        <f t="shared" si="8177"/>
        <v>0</v>
      </c>
      <c r="R3035" s="32">
        <f t="shared" si="8178"/>
        <v>0</v>
      </c>
      <c r="S3035" s="32">
        <f t="shared" si="8179"/>
        <v>0</v>
      </c>
      <c r="T3035" s="32">
        <f t="shared" si="8180"/>
        <v>0</v>
      </c>
      <c r="U3035" s="32">
        <v>0</v>
      </c>
      <c r="V3035" s="32">
        <f t="shared" si="8089"/>
        <v>0</v>
      </c>
      <c r="W3035" s="32">
        <f t="shared" si="8181"/>
        <v>0</v>
      </c>
      <c r="X3035" s="32">
        <f t="shared" si="8182"/>
        <v>0</v>
      </c>
      <c r="Y3035" s="32">
        <f t="shared" si="8183"/>
        <v>0</v>
      </c>
      <c r="Z3035" s="32">
        <f t="shared" si="8184"/>
        <v>0</v>
      </c>
      <c r="AA3035" s="32">
        <f t="shared" si="8185"/>
        <v>0</v>
      </c>
      <c r="AB3035" s="32">
        <f t="shared" si="8186"/>
        <v>0</v>
      </c>
      <c r="AC3035" s="33">
        <f t="shared" si="8187"/>
        <v>0</v>
      </c>
      <c r="AD3035" s="33">
        <f t="shared" si="8188"/>
        <v>0</v>
      </c>
      <c r="AE3035" s="34" t="e">
        <f t="shared" si="8050"/>
        <v>#DIV/0!</v>
      </c>
      <c r="AF3035" s="35">
        <f t="shared" si="8189"/>
        <v>0</v>
      </c>
      <c r="AG3035" s="35">
        <f t="shared" si="8190"/>
        <v>0</v>
      </c>
      <c r="AH3035" s="36">
        <f t="shared" si="8191"/>
        <v>0</v>
      </c>
      <c r="AI3035" s="36">
        <f t="shared" si="8192"/>
        <v>0</v>
      </c>
      <c r="AJ3035" s="36">
        <f t="shared" si="8193"/>
        <v>0</v>
      </c>
      <c r="AK3035" s="36">
        <f t="shared" si="8194"/>
        <v>0</v>
      </c>
      <c r="AL3035" s="36">
        <f t="shared" si="8051"/>
        <v>0</v>
      </c>
      <c r="AM3035" s="36">
        <f t="shared" si="8052"/>
        <v>0</v>
      </c>
      <c r="AN3035" s="37" t="s">
        <v>35</v>
      </c>
    </row>
    <row r="3036" spans="2:40" ht="31.2" hidden="1" customHeight="1" x14ac:dyDescent="0.3">
      <c r="B3036" s="30" t="s">
        <v>852</v>
      </c>
      <c r="C3036" s="30" t="s">
        <v>104</v>
      </c>
      <c r="D3036" s="30" t="s">
        <v>106</v>
      </c>
      <c r="E3036" s="15" t="str">
        <f t="shared" si="8088"/>
        <v>0409</v>
      </c>
      <c r="F3036" s="30" t="s">
        <v>740</v>
      </c>
      <c r="G3036" s="30"/>
      <c r="H3036" s="31" t="s">
        <v>741</v>
      </c>
      <c r="I3036" s="32">
        <f t="shared" si="8169"/>
        <v>0</v>
      </c>
      <c r="J3036" s="32">
        <f t="shared" si="8170"/>
        <v>0</v>
      </c>
      <c r="K3036" s="32">
        <f t="shared" si="8171"/>
        <v>0</v>
      </c>
      <c r="L3036" s="32">
        <f t="shared" si="8172"/>
        <v>0</v>
      </c>
      <c r="M3036" s="32">
        <f t="shared" si="8173"/>
        <v>0</v>
      </c>
      <c r="N3036" s="32">
        <f t="shared" si="8174"/>
        <v>0</v>
      </c>
      <c r="O3036" s="32">
        <f t="shared" si="8175"/>
        <v>0</v>
      </c>
      <c r="P3036" s="32">
        <f t="shared" si="8176"/>
        <v>0</v>
      </c>
      <c r="Q3036" s="32">
        <f t="shared" si="8177"/>
        <v>0</v>
      </c>
      <c r="R3036" s="32">
        <f t="shared" si="8178"/>
        <v>0</v>
      </c>
      <c r="S3036" s="32">
        <f t="shared" si="8179"/>
        <v>0</v>
      </c>
      <c r="T3036" s="32">
        <f t="shared" si="8180"/>
        <v>0</v>
      </c>
      <c r="U3036" s="32">
        <v>0</v>
      </c>
      <c r="V3036" s="32">
        <f t="shared" si="8089"/>
        <v>0</v>
      </c>
      <c r="W3036" s="32">
        <f t="shared" si="8181"/>
        <v>0</v>
      </c>
      <c r="X3036" s="32">
        <f t="shared" si="8182"/>
        <v>0</v>
      </c>
      <c r="Y3036" s="32">
        <f t="shared" si="8183"/>
        <v>0</v>
      </c>
      <c r="Z3036" s="32">
        <f t="shared" si="8184"/>
        <v>0</v>
      </c>
      <c r="AA3036" s="32">
        <f t="shared" si="8185"/>
        <v>0</v>
      </c>
      <c r="AB3036" s="32">
        <f t="shared" si="8186"/>
        <v>0</v>
      </c>
      <c r="AC3036" s="33">
        <f t="shared" si="8187"/>
        <v>0</v>
      </c>
      <c r="AD3036" s="33">
        <f t="shared" si="8188"/>
        <v>0</v>
      </c>
      <c r="AE3036" s="34" t="e">
        <f t="shared" si="8050"/>
        <v>#DIV/0!</v>
      </c>
      <c r="AF3036" s="35">
        <f t="shared" si="8189"/>
        <v>0</v>
      </c>
      <c r="AG3036" s="35">
        <f t="shared" si="8190"/>
        <v>0</v>
      </c>
      <c r="AH3036" s="36">
        <f t="shared" si="8191"/>
        <v>0</v>
      </c>
      <c r="AI3036" s="36">
        <f t="shared" si="8192"/>
        <v>0</v>
      </c>
      <c r="AJ3036" s="36">
        <f t="shared" si="8193"/>
        <v>0</v>
      </c>
      <c r="AK3036" s="36">
        <f t="shared" si="8194"/>
        <v>0</v>
      </c>
      <c r="AL3036" s="36">
        <f t="shared" si="8051"/>
        <v>0</v>
      </c>
      <c r="AM3036" s="36">
        <f t="shared" si="8052"/>
        <v>0</v>
      </c>
      <c r="AN3036" s="37" t="s">
        <v>35</v>
      </c>
    </row>
    <row r="3037" spans="2:40" ht="31.2" hidden="1" customHeight="1" x14ac:dyDescent="0.3">
      <c r="B3037" s="30" t="s">
        <v>852</v>
      </c>
      <c r="C3037" s="30" t="s">
        <v>104</v>
      </c>
      <c r="D3037" s="30" t="s">
        <v>106</v>
      </c>
      <c r="E3037" s="15" t="str">
        <f t="shared" si="8088"/>
        <v>0409</v>
      </c>
      <c r="F3037" s="30" t="s">
        <v>740</v>
      </c>
      <c r="G3037" s="30" t="s">
        <v>50</v>
      </c>
      <c r="H3037" s="31" t="s">
        <v>51</v>
      </c>
      <c r="I3037" s="32">
        <f t="shared" si="8169"/>
        <v>0</v>
      </c>
      <c r="J3037" s="32">
        <f t="shared" si="8170"/>
        <v>0</v>
      </c>
      <c r="K3037" s="32">
        <f t="shared" si="8171"/>
        <v>0</v>
      </c>
      <c r="L3037" s="32">
        <f t="shared" si="8172"/>
        <v>0</v>
      </c>
      <c r="M3037" s="32">
        <f t="shared" si="8173"/>
        <v>0</v>
      </c>
      <c r="N3037" s="32">
        <f t="shared" si="8174"/>
        <v>0</v>
      </c>
      <c r="O3037" s="32">
        <f t="shared" si="8175"/>
        <v>0</v>
      </c>
      <c r="P3037" s="32">
        <f t="shared" si="8176"/>
        <v>0</v>
      </c>
      <c r="Q3037" s="32">
        <f t="shared" si="8177"/>
        <v>0</v>
      </c>
      <c r="R3037" s="32">
        <f t="shared" si="8178"/>
        <v>0</v>
      </c>
      <c r="S3037" s="32">
        <f t="shared" si="8179"/>
        <v>0</v>
      </c>
      <c r="T3037" s="32">
        <f t="shared" si="8180"/>
        <v>0</v>
      </c>
      <c r="U3037" s="32">
        <v>0</v>
      </c>
      <c r="V3037" s="32">
        <f t="shared" si="8089"/>
        <v>0</v>
      </c>
      <c r="W3037" s="32">
        <f t="shared" si="8181"/>
        <v>0</v>
      </c>
      <c r="X3037" s="32">
        <f t="shared" si="8182"/>
        <v>0</v>
      </c>
      <c r="Y3037" s="32">
        <f t="shared" si="8183"/>
        <v>0</v>
      </c>
      <c r="Z3037" s="32">
        <f t="shared" si="8184"/>
        <v>0</v>
      </c>
      <c r="AA3037" s="32">
        <f t="shared" si="8185"/>
        <v>0</v>
      </c>
      <c r="AB3037" s="32">
        <f t="shared" si="8186"/>
        <v>0</v>
      </c>
      <c r="AC3037" s="33">
        <f t="shared" si="8187"/>
        <v>0</v>
      </c>
      <c r="AD3037" s="33">
        <f t="shared" si="8188"/>
        <v>0</v>
      </c>
      <c r="AE3037" s="34" t="e">
        <f t="shared" si="8050"/>
        <v>#DIV/0!</v>
      </c>
      <c r="AF3037" s="35">
        <f t="shared" si="8189"/>
        <v>0</v>
      </c>
      <c r="AG3037" s="35">
        <f t="shared" si="8190"/>
        <v>0</v>
      </c>
      <c r="AH3037" s="36">
        <f t="shared" si="8191"/>
        <v>0</v>
      </c>
      <c r="AI3037" s="36">
        <f t="shared" si="8192"/>
        <v>0</v>
      </c>
      <c r="AJ3037" s="36">
        <f t="shared" si="8193"/>
        <v>0</v>
      </c>
      <c r="AK3037" s="36">
        <f t="shared" si="8194"/>
        <v>0</v>
      </c>
      <c r="AL3037" s="36">
        <f t="shared" si="8051"/>
        <v>0</v>
      </c>
      <c r="AM3037" s="36">
        <f t="shared" si="8052"/>
        <v>0</v>
      </c>
      <c r="AN3037" s="37" t="s">
        <v>35</v>
      </c>
    </row>
    <row r="3038" spans="2:40" ht="31.2" hidden="1" customHeight="1" x14ac:dyDescent="0.3">
      <c r="B3038" s="30" t="s">
        <v>852</v>
      </c>
      <c r="C3038" s="30" t="s">
        <v>104</v>
      </c>
      <c r="D3038" s="30" t="s">
        <v>106</v>
      </c>
      <c r="E3038" s="15" t="str">
        <f t="shared" si="8088"/>
        <v>0409</v>
      </c>
      <c r="F3038" s="30" t="s">
        <v>740</v>
      </c>
      <c r="G3038" s="30" t="s">
        <v>52</v>
      </c>
      <c r="H3038" s="31" t="s">
        <v>53</v>
      </c>
      <c r="I3038" s="32"/>
      <c r="J3038" s="32"/>
      <c r="K3038" s="32"/>
      <c r="L3038" s="32"/>
      <c r="M3038" s="32"/>
      <c r="N3038" s="32"/>
      <c r="O3038" s="32">
        <v>0</v>
      </c>
      <c r="P3038" s="32">
        <v>0</v>
      </c>
      <c r="Q3038" s="32">
        <v>0</v>
      </c>
      <c r="R3038" s="32">
        <v>0</v>
      </c>
      <c r="S3038" s="32">
        <v>0</v>
      </c>
      <c r="T3038" s="32">
        <v>0</v>
      </c>
      <c r="U3038" s="32">
        <v>0</v>
      </c>
      <c r="V3038" s="32">
        <f t="shared" si="8089"/>
        <v>0</v>
      </c>
      <c r="W3038" s="32"/>
      <c r="X3038" s="32"/>
      <c r="Y3038" s="32"/>
      <c r="Z3038" s="32"/>
      <c r="AA3038" s="32"/>
      <c r="AB3038" s="32">
        <v>0</v>
      </c>
      <c r="AC3038" s="33">
        <v>0</v>
      </c>
      <c r="AD3038" s="33">
        <v>0</v>
      </c>
      <c r="AE3038" s="34" t="e">
        <f t="shared" si="8050"/>
        <v>#DIV/0!</v>
      </c>
      <c r="AF3038" s="35">
        <v>0</v>
      </c>
      <c r="AG3038" s="35">
        <v>0</v>
      </c>
      <c r="AH3038" s="36">
        <v>0</v>
      </c>
      <c r="AI3038" s="36">
        <v>0</v>
      </c>
      <c r="AJ3038" s="36">
        <v>0</v>
      </c>
      <c r="AK3038" s="36">
        <v>0</v>
      </c>
      <c r="AL3038" s="36">
        <f t="shared" si="8051"/>
        <v>0</v>
      </c>
      <c r="AM3038" s="36">
        <f t="shared" si="8052"/>
        <v>0</v>
      </c>
      <c r="AN3038" s="37" t="s">
        <v>35</v>
      </c>
    </row>
    <row r="3039" spans="2:40" ht="46.8" hidden="1" customHeight="1" x14ac:dyDescent="0.3">
      <c r="B3039" s="30" t="s">
        <v>852</v>
      </c>
      <c r="C3039" s="30" t="s">
        <v>104</v>
      </c>
      <c r="D3039" s="30" t="s">
        <v>106</v>
      </c>
      <c r="E3039" s="15" t="str">
        <f t="shared" si="8088"/>
        <v>0409</v>
      </c>
      <c r="F3039" s="30" t="s">
        <v>742</v>
      </c>
      <c r="G3039" s="30"/>
      <c r="H3039" s="31" t="s">
        <v>743</v>
      </c>
      <c r="I3039" s="32">
        <f t="shared" si="8169"/>
        <v>0</v>
      </c>
      <c r="J3039" s="32">
        <f t="shared" si="8170"/>
        <v>0</v>
      </c>
      <c r="K3039" s="32">
        <f t="shared" si="8171"/>
        <v>0</v>
      </c>
      <c r="L3039" s="32">
        <f t="shared" si="8172"/>
        <v>0</v>
      </c>
      <c r="M3039" s="32">
        <f t="shared" si="8173"/>
        <v>0</v>
      </c>
      <c r="N3039" s="32">
        <f t="shared" si="8174"/>
        <v>0</v>
      </c>
      <c r="O3039" s="32">
        <f t="shared" si="8175"/>
        <v>0</v>
      </c>
      <c r="P3039" s="32">
        <f t="shared" si="8176"/>
        <v>0</v>
      </c>
      <c r="Q3039" s="32">
        <f t="shared" si="8177"/>
        <v>0</v>
      </c>
      <c r="R3039" s="32">
        <f t="shared" si="8178"/>
        <v>0</v>
      </c>
      <c r="S3039" s="32">
        <f t="shared" si="8179"/>
        <v>0</v>
      </c>
      <c r="T3039" s="32">
        <f t="shared" si="8180"/>
        <v>0</v>
      </c>
      <c r="U3039" s="32">
        <v>0</v>
      </c>
      <c r="V3039" s="32">
        <f t="shared" si="8089"/>
        <v>0</v>
      </c>
      <c r="W3039" s="32">
        <f t="shared" si="8181"/>
        <v>0</v>
      </c>
      <c r="X3039" s="32">
        <f t="shared" si="8182"/>
        <v>0</v>
      </c>
      <c r="Y3039" s="32">
        <f t="shared" si="8183"/>
        <v>0</v>
      </c>
      <c r="Z3039" s="32">
        <f t="shared" si="8184"/>
        <v>0</v>
      </c>
      <c r="AA3039" s="32">
        <f t="shared" si="8185"/>
        <v>0</v>
      </c>
      <c r="AB3039" s="32">
        <f t="shared" si="8186"/>
        <v>0</v>
      </c>
      <c r="AC3039" s="33">
        <f t="shared" si="8187"/>
        <v>0</v>
      </c>
      <c r="AD3039" s="33">
        <f t="shared" si="8188"/>
        <v>0</v>
      </c>
      <c r="AE3039" s="34" t="e">
        <f t="shared" si="8050"/>
        <v>#DIV/0!</v>
      </c>
      <c r="AF3039" s="35">
        <f t="shared" si="8189"/>
        <v>0</v>
      </c>
      <c r="AG3039" s="35">
        <f t="shared" si="8190"/>
        <v>0</v>
      </c>
      <c r="AH3039" s="36">
        <f t="shared" si="8191"/>
        <v>0</v>
      </c>
      <c r="AI3039" s="36">
        <f t="shared" si="8192"/>
        <v>0</v>
      </c>
      <c r="AJ3039" s="36">
        <f t="shared" si="8193"/>
        <v>0</v>
      </c>
      <c r="AK3039" s="36">
        <f t="shared" si="8194"/>
        <v>0</v>
      </c>
      <c r="AL3039" s="36">
        <f t="shared" si="8051"/>
        <v>0</v>
      </c>
      <c r="AM3039" s="36">
        <f t="shared" si="8052"/>
        <v>0</v>
      </c>
      <c r="AN3039" s="37" t="s">
        <v>35</v>
      </c>
    </row>
    <row r="3040" spans="2:40" ht="31.2" hidden="1" customHeight="1" x14ac:dyDescent="0.3">
      <c r="B3040" s="30" t="s">
        <v>852</v>
      </c>
      <c r="C3040" s="30" t="s">
        <v>104</v>
      </c>
      <c r="D3040" s="30" t="s">
        <v>106</v>
      </c>
      <c r="E3040" s="15" t="str">
        <f t="shared" si="8088"/>
        <v>0409</v>
      </c>
      <c r="F3040" s="30" t="s">
        <v>744</v>
      </c>
      <c r="G3040" s="30"/>
      <c r="H3040" s="31" t="s">
        <v>745</v>
      </c>
      <c r="I3040" s="32">
        <f t="shared" si="8169"/>
        <v>0</v>
      </c>
      <c r="J3040" s="32">
        <f t="shared" si="8170"/>
        <v>0</v>
      </c>
      <c r="K3040" s="32">
        <f t="shared" si="8171"/>
        <v>0</v>
      </c>
      <c r="L3040" s="32">
        <f t="shared" si="8172"/>
        <v>0</v>
      </c>
      <c r="M3040" s="32">
        <f t="shared" si="8173"/>
        <v>0</v>
      </c>
      <c r="N3040" s="32">
        <f t="shared" si="8174"/>
        <v>0</v>
      </c>
      <c r="O3040" s="32">
        <f t="shared" si="8175"/>
        <v>0</v>
      </c>
      <c r="P3040" s="32">
        <f t="shared" si="8176"/>
        <v>0</v>
      </c>
      <c r="Q3040" s="32">
        <f t="shared" si="8177"/>
        <v>0</v>
      </c>
      <c r="R3040" s="32">
        <f t="shared" si="8178"/>
        <v>0</v>
      </c>
      <c r="S3040" s="32">
        <f t="shared" si="8179"/>
        <v>0</v>
      </c>
      <c r="T3040" s="32">
        <f t="shared" si="8180"/>
        <v>0</v>
      </c>
      <c r="U3040" s="32">
        <v>0</v>
      </c>
      <c r="V3040" s="32">
        <f t="shared" si="8089"/>
        <v>0</v>
      </c>
      <c r="W3040" s="32">
        <f t="shared" si="8181"/>
        <v>0</v>
      </c>
      <c r="X3040" s="32">
        <f t="shared" si="8182"/>
        <v>0</v>
      </c>
      <c r="Y3040" s="32">
        <f t="shared" si="8183"/>
        <v>0</v>
      </c>
      <c r="Z3040" s="32">
        <f t="shared" si="8184"/>
        <v>0</v>
      </c>
      <c r="AA3040" s="32">
        <f t="shared" si="8185"/>
        <v>0</v>
      </c>
      <c r="AB3040" s="32">
        <f t="shared" si="8186"/>
        <v>0</v>
      </c>
      <c r="AC3040" s="33">
        <f t="shared" si="8187"/>
        <v>0</v>
      </c>
      <c r="AD3040" s="33">
        <f t="shared" si="8188"/>
        <v>0</v>
      </c>
      <c r="AE3040" s="34" t="e">
        <f t="shared" si="8050"/>
        <v>#DIV/0!</v>
      </c>
      <c r="AF3040" s="35">
        <f t="shared" si="8189"/>
        <v>0</v>
      </c>
      <c r="AG3040" s="35">
        <f t="shared" si="8190"/>
        <v>0</v>
      </c>
      <c r="AH3040" s="36">
        <f t="shared" si="8191"/>
        <v>0</v>
      </c>
      <c r="AI3040" s="36">
        <f t="shared" si="8192"/>
        <v>0</v>
      </c>
      <c r="AJ3040" s="36">
        <f t="shared" si="8193"/>
        <v>0</v>
      </c>
      <c r="AK3040" s="36">
        <f t="shared" si="8194"/>
        <v>0</v>
      </c>
      <c r="AL3040" s="36">
        <f t="shared" si="8051"/>
        <v>0</v>
      </c>
      <c r="AM3040" s="36">
        <f t="shared" si="8052"/>
        <v>0</v>
      </c>
      <c r="AN3040" s="37" t="s">
        <v>35</v>
      </c>
    </row>
    <row r="3041" spans="2:40" ht="31.2" hidden="1" customHeight="1" x14ac:dyDescent="0.3">
      <c r="B3041" s="30" t="s">
        <v>852</v>
      </c>
      <c r="C3041" s="30" t="s">
        <v>104</v>
      </c>
      <c r="D3041" s="30" t="s">
        <v>106</v>
      </c>
      <c r="E3041" s="15" t="str">
        <f t="shared" si="8088"/>
        <v>0409</v>
      </c>
      <c r="F3041" s="30" t="s">
        <v>746</v>
      </c>
      <c r="G3041" s="30"/>
      <c r="H3041" s="31" t="s">
        <v>747</v>
      </c>
      <c r="I3041" s="32">
        <f t="shared" si="8169"/>
        <v>0</v>
      </c>
      <c r="J3041" s="32">
        <f t="shared" si="8170"/>
        <v>0</v>
      </c>
      <c r="K3041" s="32">
        <f t="shared" si="8171"/>
        <v>0</v>
      </c>
      <c r="L3041" s="32">
        <f t="shared" si="8172"/>
        <v>0</v>
      </c>
      <c r="M3041" s="32">
        <f t="shared" si="8173"/>
        <v>0</v>
      </c>
      <c r="N3041" s="32">
        <f t="shared" si="8174"/>
        <v>0</v>
      </c>
      <c r="O3041" s="32">
        <f t="shared" si="8175"/>
        <v>0</v>
      </c>
      <c r="P3041" s="32">
        <f t="shared" si="8176"/>
        <v>0</v>
      </c>
      <c r="Q3041" s="32">
        <f t="shared" si="8177"/>
        <v>0</v>
      </c>
      <c r="R3041" s="32">
        <f t="shared" si="8178"/>
        <v>0</v>
      </c>
      <c r="S3041" s="32">
        <f t="shared" si="8179"/>
        <v>0</v>
      </c>
      <c r="T3041" s="32">
        <f t="shared" si="8180"/>
        <v>0</v>
      </c>
      <c r="U3041" s="32">
        <v>0</v>
      </c>
      <c r="V3041" s="32">
        <f t="shared" si="8089"/>
        <v>0</v>
      </c>
      <c r="W3041" s="32">
        <f t="shared" si="8181"/>
        <v>0</v>
      </c>
      <c r="X3041" s="32">
        <f t="shared" si="8182"/>
        <v>0</v>
      </c>
      <c r="Y3041" s="32">
        <f t="shared" si="8183"/>
        <v>0</v>
      </c>
      <c r="Z3041" s="32">
        <f t="shared" si="8184"/>
        <v>0</v>
      </c>
      <c r="AA3041" s="32">
        <f t="shared" si="8185"/>
        <v>0</v>
      </c>
      <c r="AB3041" s="32">
        <f t="shared" si="8186"/>
        <v>0</v>
      </c>
      <c r="AC3041" s="33">
        <f t="shared" si="8187"/>
        <v>0</v>
      </c>
      <c r="AD3041" s="33">
        <f t="shared" si="8188"/>
        <v>0</v>
      </c>
      <c r="AE3041" s="34" t="e">
        <f t="shared" si="8050"/>
        <v>#DIV/0!</v>
      </c>
      <c r="AF3041" s="35">
        <f t="shared" si="8189"/>
        <v>0</v>
      </c>
      <c r="AG3041" s="35">
        <f t="shared" si="8190"/>
        <v>0</v>
      </c>
      <c r="AH3041" s="36">
        <f t="shared" si="8191"/>
        <v>0</v>
      </c>
      <c r="AI3041" s="36">
        <f t="shared" si="8192"/>
        <v>0</v>
      </c>
      <c r="AJ3041" s="36">
        <f t="shared" si="8193"/>
        <v>0</v>
      </c>
      <c r="AK3041" s="36">
        <f t="shared" si="8194"/>
        <v>0</v>
      </c>
      <c r="AL3041" s="36">
        <f t="shared" si="8051"/>
        <v>0</v>
      </c>
      <c r="AM3041" s="36">
        <f t="shared" si="8052"/>
        <v>0</v>
      </c>
      <c r="AN3041" s="37" t="s">
        <v>35</v>
      </c>
    </row>
    <row r="3042" spans="2:40" ht="31.2" hidden="1" customHeight="1" x14ac:dyDescent="0.3">
      <c r="B3042" s="30" t="s">
        <v>852</v>
      </c>
      <c r="C3042" s="30" t="s">
        <v>104</v>
      </c>
      <c r="D3042" s="30" t="s">
        <v>106</v>
      </c>
      <c r="E3042" s="15" t="str">
        <f t="shared" si="8088"/>
        <v>0409</v>
      </c>
      <c r="F3042" s="30" t="s">
        <v>748</v>
      </c>
      <c r="G3042" s="30"/>
      <c r="H3042" s="31" t="s">
        <v>749</v>
      </c>
      <c r="I3042" s="32">
        <f t="shared" si="8169"/>
        <v>0</v>
      </c>
      <c r="J3042" s="32">
        <f t="shared" si="8170"/>
        <v>0</v>
      </c>
      <c r="K3042" s="32">
        <f t="shared" si="8171"/>
        <v>0</v>
      </c>
      <c r="L3042" s="32">
        <f t="shared" si="8172"/>
        <v>0</v>
      </c>
      <c r="M3042" s="32">
        <f t="shared" si="8173"/>
        <v>0</v>
      </c>
      <c r="N3042" s="32">
        <f t="shared" si="8174"/>
        <v>0</v>
      </c>
      <c r="O3042" s="32">
        <f t="shared" si="8175"/>
        <v>0</v>
      </c>
      <c r="P3042" s="32">
        <f t="shared" si="8176"/>
        <v>0</v>
      </c>
      <c r="Q3042" s="32">
        <f t="shared" si="8177"/>
        <v>0</v>
      </c>
      <c r="R3042" s="32">
        <f t="shared" si="8178"/>
        <v>0</v>
      </c>
      <c r="S3042" s="32">
        <f t="shared" si="8179"/>
        <v>0</v>
      </c>
      <c r="T3042" s="32">
        <f t="shared" si="8180"/>
        <v>0</v>
      </c>
      <c r="U3042" s="32">
        <v>0</v>
      </c>
      <c r="V3042" s="32">
        <f t="shared" si="8089"/>
        <v>0</v>
      </c>
      <c r="W3042" s="32">
        <f t="shared" si="8181"/>
        <v>0</v>
      </c>
      <c r="X3042" s="32">
        <f t="shared" si="8182"/>
        <v>0</v>
      </c>
      <c r="Y3042" s="32">
        <f t="shared" si="8183"/>
        <v>0</v>
      </c>
      <c r="Z3042" s="32">
        <f t="shared" si="8184"/>
        <v>0</v>
      </c>
      <c r="AA3042" s="32">
        <f t="shared" si="8185"/>
        <v>0</v>
      </c>
      <c r="AB3042" s="32">
        <f t="shared" si="8186"/>
        <v>0</v>
      </c>
      <c r="AC3042" s="33">
        <f t="shared" si="8187"/>
        <v>0</v>
      </c>
      <c r="AD3042" s="33">
        <f t="shared" si="8188"/>
        <v>0</v>
      </c>
      <c r="AE3042" s="34" t="e">
        <f t="shared" si="8050"/>
        <v>#DIV/0!</v>
      </c>
      <c r="AF3042" s="35">
        <f t="shared" si="8189"/>
        <v>0</v>
      </c>
      <c r="AG3042" s="35">
        <f t="shared" si="8190"/>
        <v>0</v>
      </c>
      <c r="AH3042" s="36">
        <f t="shared" si="8191"/>
        <v>0</v>
      </c>
      <c r="AI3042" s="36">
        <f t="shared" si="8192"/>
        <v>0</v>
      </c>
      <c r="AJ3042" s="36">
        <f t="shared" si="8193"/>
        <v>0</v>
      </c>
      <c r="AK3042" s="36">
        <f t="shared" si="8194"/>
        <v>0</v>
      </c>
      <c r="AL3042" s="36">
        <f t="shared" si="8051"/>
        <v>0</v>
      </c>
      <c r="AM3042" s="36">
        <f t="shared" si="8052"/>
        <v>0</v>
      </c>
      <c r="AN3042" s="37" t="s">
        <v>35</v>
      </c>
    </row>
    <row r="3043" spans="2:40" ht="31.2" hidden="1" customHeight="1" x14ac:dyDescent="0.3">
      <c r="B3043" s="30" t="s">
        <v>852</v>
      </c>
      <c r="C3043" s="30" t="s">
        <v>104</v>
      </c>
      <c r="D3043" s="30" t="s">
        <v>106</v>
      </c>
      <c r="E3043" s="15" t="str">
        <f t="shared" si="8088"/>
        <v>0409</v>
      </c>
      <c r="F3043" s="30" t="s">
        <v>748</v>
      </c>
      <c r="G3043" s="30" t="s">
        <v>50</v>
      </c>
      <c r="H3043" s="31" t="s">
        <v>51</v>
      </c>
      <c r="I3043" s="32">
        <f t="shared" si="8169"/>
        <v>0</v>
      </c>
      <c r="J3043" s="32">
        <f t="shared" si="8170"/>
        <v>0</v>
      </c>
      <c r="K3043" s="32">
        <f t="shared" si="8171"/>
        <v>0</v>
      </c>
      <c r="L3043" s="32">
        <f t="shared" si="8172"/>
        <v>0</v>
      </c>
      <c r="M3043" s="32">
        <f t="shared" si="8173"/>
        <v>0</v>
      </c>
      <c r="N3043" s="32">
        <f t="shared" si="8174"/>
        <v>0</v>
      </c>
      <c r="O3043" s="32">
        <f t="shared" si="8175"/>
        <v>0</v>
      </c>
      <c r="P3043" s="32">
        <f t="shared" si="8176"/>
        <v>0</v>
      </c>
      <c r="Q3043" s="32">
        <f t="shared" si="8177"/>
        <v>0</v>
      </c>
      <c r="R3043" s="32">
        <f t="shared" si="8178"/>
        <v>0</v>
      </c>
      <c r="S3043" s="32">
        <f t="shared" si="8179"/>
        <v>0</v>
      </c>
      <c r="T3043" s="32">
        <f t="shared" si="8180"/>
        <v>0</v>
      </c>
      <c r="U3043" s="32">
        <v>0</v>
      </c>
      <c r="V3043" s="32">
        <f t="shared" si="8089"/>
        <v>0</v>
      </c>
      <c r="W3043" s="32">
        <f t="shared" si="8181"/>
        <v>0</v>
      </c>
      <c r="X3043" s="32">
        <f t="shared" si="8182"/>
        <v>0</v>
      </c>
      <c r="Y3043" s="32">
        <f t="shared" si="8183"/>
        <v>0</v>
      </c>
      <c r="Z3043" s="32">
        <f t="shared" si="8184"/>
        <v>0</v>
      </c>
      <c r="AA3043" s="32">
        <f t="shared" si="8185"/>
        <v>0</v>
      </c>
      <c r="AB3043" s="32">
        <f t="shared" si="8186"/>
        <v>0</v>
      </c>
      <c r="AC3043" s="33">
        <f t="shared" si="8187"/>
        <v>0</v>
      </c>
      <c r="AD3043" s="33">
        <f t="shared" si="8188"/>
        <v>0</v>
      </c>
      <c r="AE3043" s="34" t="e">
        <f t="shared" si="8050"/>
        <v>#DIV/0!</v>
      </c>
      <c r="AF3043" s="35">
        <f t="shared" si="8189"/>
        <v>0</v>
      </c>
      <c r="AG3043" s="35">
        <f t="shared" si="8190"/>
        <v>0</v>
      </c>
      <c r="AH3043" s="36">
        <f t="shared" si="8191"/>
        <v>0</v>
      </c>
      <c r="AI3043" s="36">
        <f t="shared" si="8192"/>
        <v>0</v>
      </c>
      <c r="AJ3043" s="36">
        <f t="shared" si="8193"/>
        <v>0</v>
      </c>
      <c r="AK3043" s="36">
        <f t="shared" si="8194"/>
        <v>0</v>
      </c>
      <c r="AL3043" s="36">
        <f t="shared" si="8051"/>
        <v>0</v>
      </c>
      <c r="AM3043" s="36">
        <f t="shared" si="8052"/>
        <v>0</v>
      </c>
      <c r="AN3043" s="37" t="s">
        <v>35</v>
      </c>
    </row>
    <row r="3044" spans="2:40" ht="31.2" hidden="1" customHeight="1" x14ac:dyDescent="0.3">
      <c r="B3044" s="30" t="s">
        <v>852</v>
      </c>
      <c r="C3044" s="30" t="s">
        <v>104</v>
      </c>
      <c r="D3044" s="30" t="s">
        <v>106</v>
      </c>
      <c r="E3044" s="15" t="str">
        <f t="shared" si="8088"/>
        <v>0409</v>
      </c>
      <c r="F3044" s="30" t="s">
        <v>748</v>
      </c>
      <c r="G3044" s="30" t="s">
        <v>52</v>
      </c>
      <c r="H3044" s="31" t="s">
        <v>53</v>
      </c>
      <c r="I3044" s="32"/>
      <c r="J3044" s="32"/>
      <c r="K3044" s="32"/>
      <c r="L3044" s="32"/>
      <c r="M3044" s="32"/>
      <c r="N3044" s="32"/>
      <c r="O3044" s="32">
        <v>0</v>
      </c>
      <c r="P3044" s="32">
        <v>0</v>
      </c>
      <c r="Q3044" s="32">
        <v>0</v>
      </c>
      <c r="R3044" s="32">
        <v>0</v>
      </c>
      <c r="S3044" s="32">
        <v>0</v>
      </c>
      <c r="T3044" s="32">
        <v>0</v>
      </c>
      <c r="U3044" s="32">
        <v>0</v>
      </c>
      <c r="V3044" s="32">
        <f t="shared" si="8089"/>
        <v>0</v>
      </c>
      <c r="W3044" s="32"/>
      <c r="X3044" s="32"/>
      <c r="Y3044" s="32"/>
      <c r="Z3044" s="32"/>
      <c r="AA3044" s="32"/>
      <c r="AB3044" s="32">
        <v>0</v>
      </c>
      <c r="AC3044" s="33">
        <v>0</v>
      </c>
      <c r="AD3044" s="33">
        <v>0</v>
      </c>
      <c r="AE3044" s="34" t="e">
        <f t="shared" si="8050"/>
        <v>#DIV/0!</v>
      </c>
      <c r="AF3044" s="35">
        <v>0</v>
      </c>
      <c r="AG3044" s="35">
        <v>0</v>
      </c>
      <c r="AH3044" s="36">
        <v>0</v>
      </c>
      <c r="AI3044" s="36">
        <v>0</v>
      </c>
      <c r="AJ3044" s="36">
        <v>0</v>
      </c>
      <c r="AK3044" s="36">
        <v>0</v>
      </c>
      <c r="AL3044" s="36">
        <f t="shared" si="8051"/>
        <v>0</v>
      </c>
      <c r="AM3044" s="36">
        <f t="shared" si="8052"/>
        <v>0</v>
      </c>
      <c r="AN3044" s="37" t="s">
        <v>35</v>
      </c>
    </row>
    <row r="3045" spans="2:40" ht="31.2" x14ac:dyDescent="0.3">
      <c r="B3045" s="30" t="s">
        <v>852</v>
      </c>
      <c r="C3045" s="30" t="s">
        <v>104</v>
      </c>
      <c r="D3045" s="30" t="s">
        <v>106</v>
      </c>
      <c r="E3045" s="15" t="str">
        <f t="shared" si="8088"/>
        <v>0409</v>
      </c>
      <c r="F3045" s="30" t="s">
        <v>249</v>
      </c>
      <c r="G3045" s="30"/>
      <c r="H3045" s="31" t="s">
        <v>250</v>
      </c>
      <c r="I3045" s="32">
        <f t="shared" si="8169"/>
        <v>0</v>
      </c>
      <c r="J3045" s="32">
        <f t="shared" si="8170"/>
        <v>0</v>
      </c>
      <c r="K3045" s="32">
        <f t="shared" si="8171"/>
        <v>0</v>
      </c>
      <c r="L3045" s="32">
        <f t="shared" si="8172"/>
        <v>0</v>
      </c>
      <c r="M3045" s="32">
        <f t="shared" si="8173"/>
        <v>0</v>
      </c>
      <c r="N3045" s="32">
        <f t="shared" si="8174"/>
        <v>0</v>
      </c>
      <c r="O3045" s="32">
        <f t="shared" si="8175"/>
        <v>0</v>
      </c>
      <c r="P3045" s="32">
        <f t="shared" si="8176"/>
        <v>0</v>
      </c>
      <c r="Q3045" s="32">
        <f t="shared" si="8177"/>
        <v>0</v>
      </c>
      <c r="R3045" s="32">
        <f t="shared" si="8178"/>
        <v>0</v>
      </c>
      <c r="S3045" s="32">
        <f t="shared" si="8179"/>
        <v>0</v>
      </c>
      <c r="T3045" s="32">
        <f t="shared" si="8180"/>
        <v>0</v>
      </c>
      <c r="U3045" s="32">
        <v>0</v>
      </c>
      <c r="V3045" s="32">
        <f t="shared" si="8089"/>
        <v>0</v>
      </c>
      <c r="W3045" s="32">
        <f t="shared" si="8181"/>
        <v>0</v>
      </c>
      <c r="X3045" s="32">
        <f t="shared" si="8182"/>
        <v>0</v>
      </c>
      <c r="Y3045" s="32">
        <f t="shared" si="8183"/>
        <v>0</v>
      </c>
      <c r="Z3045" s="32">
        <f t="shared" si="8184"/>
        <v>0</v>
      </c>
      <c r="AA3045" s="32">
        <f t="shared" si="8185"/>
        <v>0</v>
      </c>
      <c r="AB3045" s="32">
        <f t="shared" si="8186"/>
        <v>17069.703570000001</v>
      </c>
      <c r="AC3045" s="33">
        <f t="shared" si="8187"/>
        <v>28804.98446</v>
      </c>
      <c r="AD3045" s="33">
        <f t="shared" si="8188"/>
        <v>28804.98446</v>
      </c>
      <c r="AE3045" s="34">
        <f t="shared" si="8050"/>
        <v>100</v>
      </c>
      <c r="AF3045" s="32">
        <f t="shared" si="8189"/>
        <v>28804.98446</v>
      </c>
      <c r="AG3045" s="32">
        <f t="shared" si="8190"/>
        <v>0</v>
      </c>
      <c r="AH3045" s="32">
        <f t="shared" si="8191"/>
        <v>0</v>
      </c>
      <c r="AI3045" s="32">
        <f t="shared" si="8192"/>
        <v>0</v>
      </c>
      <c r="AJ3045" s="32">
        <f t="shared" si="8193"/>
        <v>0</v>
      </c>
      <c r="AK3045" s="32">
        <f t="shared" si="8194"/>
        <v>0</v>
      </c>
      <c r="AL3045" s="32">
        <f t="shared" si="8051"/>
        <v>28804.98446</v>
      </c>
      <c r="AM3045" s="32">
        <f t="shared" si="8052"/>
        <v>-28804.98446</v>
      </c>
    </row>
    <row r="3046" spans="2:40" ht="46.8" x14ac:dyDescent="0.3">
      <c r="B3046" s="30" t="s">
        <v>852</v>
      </c>
      <c r="C3046" s="30" t="s">
        <v>104</v>
      </c>
      <c r="D3046" s="30" t="s">
        <v>106</v>
      </c>
      <c r="E3046" s="15" t="str">
        <f t="shared" si="8088"/>
        <v>0409</v>
      </c>
      <c r="F3046" s="30" t="s">
        <v>750</v>
      </c>
      <c r="G3046" s="30"/>
      <c r="H3046" s="31" t="s">
        <v>751</v>
      </c>
      <c r="I3046" s="32">
        <f t="shared" ref="I3046:N3046" si="8195">I3053</f>
        <v>0</v>
      </c>
      <c r="J3046" s="32">
        <f t="shared" si="8195"/>
        <v>0</v>
      </c>
      <c r="K3046" s="32">
        <f t="shared" si="8195"/>
        <v>0</v>
      </c>
      <c r="L3046" s="32">
        <f t="shared" si="8195"/>
        <v>0</v>
      </c>
      <c r="M3046" s="32">
        <f t="shared" si="8195"/>
        <v>0</v>
      </c>
      <c r="N3046" s="32">
        <f t="shared" si="8195"/>
        <v>0</v>
      </c>
      <c r="O3046" s="32">
        <f>O3053+O3047</f>
        <v>0</v>
      </c>
      <c r="P3046" s="32">
        <f>P3053+P3047</f>
        <v>0</v>
      </c>
      <c r="Q3046" s="32">
        <f>Q3053</f>
        <v>0</v>
      </c>
      <c r="R3046" s="32">
        <f>R3053</f>
        <v>0</v>
      </c>
      <c r="S3046" s="32">
        <f>S3053</f>
        <v>0</v>
      </c>
      <c r="T3046" s="32">
        <f>T3053</f>
        <v>0</v>
      </c>
      <c r="U3046" s="32">
        <v>0</v>
      </c>
      <c r="V3046" s="32">
        <f t="shared" si="8089"/>
        <v>0</v>
      </c>
      <c r="W3046" s="32">
        <f>W3053</f>
        <v>0</v>
      </c>
      <c r="X3046" s="32">
        <f>X3053</f>
        <v>0</v>
      </c>
      <c r="Y3046" s="32">
        <f>Y3053</f>
        <v>0</v>
      </c>
      <c r="Z3046" s="32">
        <f>Z3053</f>
        <v>0</v>
      </c>
      <c r="AA3046" s="32">
        <f>AA3053</f>
        <v>0</v>
      </c>
      <c r="AB3046" s="32">
        <f>AB3053+AB3047</f>
        <v>17069.703570000001</v>
      </c>
      <c r="AC3046" s="33">
        <f>AC3053+AC3047</f>
        <v>28804.98446</v>
      </c>
      <c r="AD3046" s="33">
        <f>AD3053+AD3047</f>
        <v>28804.98446</v>
      </c>
      <c r="AE3046" s="34">
        <f t="shared" si="8050"/>
        <v>100</v>
      </c>
      <c r="AF3046" s="32">
        <f t="shared" ref="AF3046:AK3046" si="8196">AF3053+AF3047</f>
        <v>28804.98446</v>
      </c>
      <c r="AG3046" s="32">
        <f t="shared" si="8196"/>
        <v>0</v>
      </c>
      <c r="AH3046" s="32">
        <f t="shared" si="8196"/>
        <v>0</v>
      </c>
      <c r="AI3046" s="32">
        <f t="shared" si="8196"/>
        <v>0</v>
      </c>
      <c r="AJ3046" s="32">
        <f t="shared" si="8196"/>
        <v>0</v>
      </c>
      <c r="AK3046" s="32">
        <f t="shared" si="8196"/>
        <v>0</v>
      </c>
      <c r="AL3046" s="32">
        <f t="shared" si="8051"/>
        <v>28804.98446</v>
      </c>
      <c r="AM3046" s="32">
        <f t="shared" si="8052"/>
        <v>-28804.98446</v>
      </c>
    </row>
    <row r="3047" spans="2:40" ht="31.2" x14ac:dyDescent="0.3">
      <c r="B3047" s="30" t="s">
        <v>852</v>
      </c>
      <c r="C3047" s="30" t="s">
        <v>104</v>
      </c>
      <c r="D3047" s="30" t="s">
        <v>106</v>
      </c>
      <c r="E3047" s="15" t="str">
        <f t="shared" si="8088"/>
        <v>0409</v>
      </c>
      <c r="F3047" s="30" t="s">
        <v>752</v>
      </c>
      <c r="G3047" s="30"/>
      <c r="H3047" s="31" t="s">
        <v>753</v>
      </c>
      <c r="I3047" s="32"/>
      <c r="J3047" s="32"/>
      <c r="K3047" s="32"/>
      <c r="L3047" s="32"/>
      <c r="M3047" s="32"/>
      <c r="N3047" s="32"/>
      <c r="O3047" s="32">
        <f>O3048</f>
        <v>0</v>
      </c>
      <c r="P3047" s="32">
        <f>P3048</f>
        <v>0</v>
      </c>
      <c r="Q3047" s="32"/>
      <c r="R3047" s="32"/>
      <c r="S3047" s="32"/>
      <c r="T3047" s="32"/>
      <c r="U3047" s="32"/>
      <c r="V3047" s="32">
        <f t="shared" si="8089"/>
        <v>0</v>
      </c>
      <c r="W3047" s="32"/>
      <c r="X3047" s="32"/>
      <c r="Y3047" s="32"/>
      <c r="Z3047" s="32"/>
      <c r="AA3047" s="32"/>
      <c r="AB3047" s="32">
        <f>AB3048</f>
        <v>0</v>
      </c>
      <c r="AC3047" s="33">
        <f>AC3048</f>
        <v>10774.021000000001</v>
      </c>
      <c r="AD3047" s="33">
        <f>AD3048</f>
        <v>10774.021000000001</v>
      </c>
      <c r="AE3047" s="34">
        <f t="shared" si="8050"/>
        <v>100</v>
      </c>
      <c r="AF3047" s="32">
        <f t="shared" ref="AF3047:AK3047" si="8197">AF3048</f>
        <v>10774.021000000001</v>
      </c>
      <c r="AG3047" s="32">
        <f t="shared" si="8197"/>
        <v>0</v>
      </c>
      <c r="AH3047" s="32">
        <f t="shared" si="8197"/>
        <v>0</v>
      </c>
      <c r="AI3047" s="32">
        <f t="shared" si="8197"/>
        <v>0</v>
      </c>
      <c r="AJ3047" s="32">
        <f t="shared" si="8197"/>
        <v>0</v>
      </c>
      <c r="AK3047" s="32">
        <f t="shared" si="8197"/>
        <v>0</v>
      </c>
      <c r="AL3047" s="32">
        <f t="shared" si="8051"/>
        <v>10774.021000000001</v>
      </c>
      <c r="AM3047" s="32">
        <f t="shared" si="8052"/>
        <v>-10774.021000000001</v>
      </c>
    </row>
    <row r="3048" spans="2:40" ht="46.8" x14ac:dyDescent="0.3">
      <c r="B3048" s="30" t="s">
        <v>852</v>
      </c>
      <c r="C3048" s="30" t="s">
        <v>104</v>
      </c>
      <c r="D3048" s="30" t="s">
        <v>106</v>
      </c>
      <c r="E3048" s="15" t="str">
        <f t="shared" si="8088"/>
        <v>0409</v>
      </c>
      <c r="F3048" s="30" t="s">
        <v>754</v>
      </c>
      <c r="G3048" s="30"/>
      <c r="H3048" s="31" t="s">
        <v>755</v>
      </c>
      <c r="I3048" s="32"/>
      <c r="J3048" s="32"/>
      <c r="K3048" s="32"/>
      <c r="L3048" s="32"/>
      <c r="M3048" s="32"/>
      <c r="N3048" s="32"/>
      <c r="O3048" s="32">
        <f>O3049+O3051</f>
        <v>0</v>
      </c>
      <c r="P3048" s="32">
        <f>P3049+P3051</f>
        <v>0</v>
      </c>
      <c r="Q3048" s="32"/>
      <c r="R3048" s="32"/>
      <c r="S3048" s="32"/>
      <c r="T3048" s="32"/>
      <c r="U3048" s="32"/>
      <c r="V3048" s="32">
        <f t="shared" si="8089"/>
        <v>0</v>
      </c>
      <c r="W3048" s="32"/>
      <c r="X3048" s="32"/>
      <c r="Y3048" s="32"/>
      <c r="Z3048" s="32"/>
      <c r="AA3048" s="32"/>
      <c r="AB3048" s="32">
        <f>AB3049+AB3051</f>
        <v>0</v>
      </c>
      <c r="AC3048" s="33">
        <f>AC3049+AC3051</f>
        <v>10774.021000000001</v>
      </c>
      <c r="AD3048" s="33">
        <f>AD3049+AD3051</f>
        <v>10774.021000000001</v>
      </c>
      <c r="AE3048" s="34">
        <f t="shared" si="8050"/>
        <v>100</v>
      </c>
      <c r="AF3048" s="32">
        <f t="shared" ref="AF3048:AK3048" si="8198">AF3049+AF3051</f>
        <v>10774.021000000001</v>
      </c>
      <c r="AG3048" s="32">
        <f t="shared" si="8198"/>
        <v>0</v>
      </c>
      <c r="AH3048" s="32">
        <f t="shared" si="8198"/>
        <v>0</v>
      </c>
      <c r="AI3048" s="32">
        <f t="shared" si="8198"/>
        <v>0</v>
      </c>
      <c r="AJ3048" s="32">
        <f t="shared" si="8198"/>
        <v>0</v>
      </c>
      <c r="AK3048" s="32">
        <f t="shared" si="8198"/>
        <v>0</v>
      </c>
      <c r="AL3048" s="32">
        <f t="shared" si="8051"/>
        <v>10774.021000000001</v>
      </c>
      <c r="AM3048" s="32">
        <f t="shared" si="8052"/>
        <v>-10774.021000000001</v>
      </c>
    </row>
    <row r="3049" spans="2:40" ht="31.2" x14ac:dyDescent="0.3">
      <c r="B3049" s="30" t="s">
        <v>852</v>
      </c>
      <c r="C3049" s="30" t="s">
        <v>104</v>
      </c>
      <c r="D3049" s="30" t="s">
        <v>106</v>
      </c>
      <c r="E3049" s="15" t="str">
        <f t="shared" si="8088"/>
        <v>0409</v>
      </c>
      <c r="F3049" s="30" t="s">
        <v>754</v>
      </c>
      <c r="G3049" s="30" t="s">
        <v>174</v>
      </c>
      <c r="H3049" s="31" t="s">
        <v>175</v>
      </c>
      <c r="I3049" s="32"/>
      <c r="J3049" s="32"/>
      <c r="K3049" s="32"/>
      <c r="L3049" s="32"/>
      <c r="M3049" s="32"/>
      <c r="N3049" s="32"/>
      <c r="O3049" s="32">
        <f>O3050</f>
        <v>0</v>
      </c>
      <c r="P3049" s="32">
        <f>P3050</f>
        <v>0</v>
      </c>
      <c r="Q3049" s="32"/>
      <c r="R3049" s="32"/>
      <c r="S3049" s="32"/>
      <c r="T3049" s="32"/>
      <c r="U3049" s="32"/>
      <c r="V3049" s="32">
        <f t="shared" si="8089"/>
        <v>0</v>
      </c>
      <c r="W3049" s="32"/>
      <c r="X3049" s="32"/>
      <c r="Y3049" s="32"/>
      <c r="Z3049" s="32"/>
      <c r="AA3049" s="32"/>
      <c r="AB3049" s="32">
        <f>AB3050</f>
        <v>0</v>
      </c>
      <c r="AC3049" s="33">
        <f>AC3050</f>
        <v>6989.0498100000004</v>
      </c>
      <c r="AD3049" s="33">
        <f>AD3050</f>
        <v>6989.0498100000004</v>
      </c>
      <c r="AE3049" s="34">
        <f t="shared" si="8050"/>
        <v>100</v>
      </c>
      <c r="AF3049" s="32">
        <f t="shared" ref="AF3049:AK3049" si="8199">AF3050</f>
        <v>6989.0498100000004</v>
      </c>
      <c r="AG3049" s="32">
        <f t="shared" si="8199"/>
        <v>0</v>
      </c>
      <c r="AH3049" s="32">
        <f t="shared" si="8199"/>
        <v>0</v>
      </c>
      <c r="AI3049" s="32">
        <f t="shared" si="8199"/>
        <v>0</v>
      </c>
      <c r="AJ3049" s="32">
        <f t="shared" si="8199"/>
        <v>0</v>
      </c>
      <c r="AK3049" s="32">
        <f t="shared" si="8199"/>
        <v>0</v>
      </c>
      <c r="AL3049" s="32">
        <f t="shared" si="8051"/>
        <v>6989.0498100000004</v>
      </c>
      <c r="AM3049" s="32">
        <f t="shared" si="8052"/>
        <v>-6989.0498100000004</v>
      </c>
    </row>
    <row r="3050" spans="2:40" ht="62.4" x14ac:dyDescent="0.3">
      <c r="B3050" s="30" t="s">
        <v>852</v>
      </c>
      <c r="C3050" s="30" t="s">
        <v>104</v>
      </c>
      <c r="D3050" s="30" t="s">
        <v>106</v>
      </c>
      <c r="E3050" s="15" t="str">
        <f t="shared" si="8088"/>
        <v>0409</v>
      </c>
      <c r="F3050" s="30" t="s">
        <v>754</v>
      </c>
      <c r="G3050" s="30" t="s">
        <v>370</v>
      </c>
      <c r="H3050" s="31" t="s">
        <v>371</v>
      </c>
      <c r="I3050" s="32"/>
      <c r="J3050" s="32"/>
      <c r="K3050" s="32"/>
      <c r="L3050" s="32"/>
      <c r="M3050" s="32"/>
      <c r="N3050" s="32"/>
      <c r="O3050" s="32">
        <v>0</v>
      </c>
      <c r="P3050" s="32">
        <v>0</v>
      </c>
      <c r="Q3050" s="32"/>
      <c r="R3050" s="32"/>
      <c r="S3050" s="32"/>
      <c r="T3050" s="32"/>
      <c r="U3050" s="32"/>
      <c r="V3050" s="32">
        <f t="shared" si="8089"/>
        <v>0</v>
      </c>
      <c r="W3050" s="32"/>
      <c r="X3050" s="32"/>
      <c r="Y3050" s="32"/>
      <c r="Z3050" s="32"/>
      <c r="AA3050" s="32"/>
      <c r="AB3050" s="32">
        <v>0</v>
      </c>
      <c r="AC3050" s="33">
        <v>6989.0498100000004</v>
      </c>
      <c r="AD3050" s="33">
        <v>6989.0498100000004</v>
      </c>
      <c r="AE3050" s="34">
        <f t="shared" ref="AE3050:AE3113" si="8200">AD3050/AC3050*100</f>
        <v>100</v>
      </c>
      <c r="AF3050" s="32">
        <v>6989.0498100000004</v>
      </c>
      <c r="AG3050" s="32">
        <v>0</v>
      </c>
      <c r="AH3050" s="32">
        <v>0</v>
      </c>
      <c r="AI3050" s="32">
        <v>0</v>
      </c>
      <c r="AJ3050" s="32">
        <v>0</v>
      </c>
      <c r="AK3050" s="32">
        <v>0</v>
      </c>
      <c r="AL3050" s="32">
        <f t="shared" ref="AL3050:AL3113" si="8201">AF3050+AH3050+AK3050+AI3050+AJ3050+AG3050</f>
        <v>6989.0498100000004</v>
      </c>
      <c r="AM3050" s="32">
        <f t="shared" ref="AM3050:AM3113" si="8202">V3050-AL3050</f>
        <v>-6989.0498100000004</v>
      </c>
    </row>
    <row r="3051" spans="2:40" x14ac:dyDescent="0.3">
      <c r="B3051" s="30" t="s">
        <v>852</v>
      </c>
      <c r="C3051" s="30" t="s">
        <v>104</v>
      </c>
      <c r="D3051" s="30" t="s">
        <v>106</v>
      </c>
      <c r="E3051" s="15" t="str">
        <f t="shared" si="8088"/>
        <v>0409</v>
      </c>
      <c r="F3051" s="30" t="s">
        <v>754</v>
      </c>
      <c r="G3051" s="30" t="s">
        <v>56</v>
      </c>
      <c r="H3051" s="31" t="s">
        <v>57</v>
      </c>
      <c r="I3051" s="32"/>
      <c r="J3051" s="32"/>
      <c r="K3051" s="32"/>
      <c r="L3051" s="32"/>
      <c r="M3051" s="32"/>
      <c r="N3051" s="32"/>
      <c r="O3051" s="32">
        <f>O3052</f>
        <v>0</v>
      </c>
      <c r="P3051" s="32">
        <f>P3052</f>
        <v>0</v>
      </c>
      <c r="Q3051" s="32"/>
      <c r="R3051" s="32"/>
      <c r="S3051" s="32"/>
      <c r="T3051" s="32"/>
      <c r="U3051" s="32"/>
      <c r="V3051" s="32">
        <f t="shared" si="8089"/>
        <v>0</v>
      </c>
      <c r="W3051" s="32"/>
      <c r="X3051" s="32"/>
      <c r="Y3051" s="32"/>
      <c r="Z3051" s="32"/>
      <c r="AA3051" s="32"/>
      <c r="AB3051" s="32">
        <f>AB3052</f>
        <v>0</v>
      </c>
      <c r="AC3051" s="33">
        <f>AC3052</f>
        <v>3784.9711900000002</v>
      </c>
      <c r="AD3051" s="33">
        <f>AD3052</f>
        <v>3784.9711900000002</v>
      </c>
      <c r="AE3051" s="34">
        <f t="shared" si="8200"/>
        <v>100</v>
      </c>
      <c r="AF3051" s="32">
        <f t="shared" ref="AF3051:AK3051" si="8203">AF3052</f>
        <v>3784.9711900000002</v>
      </c>
      <c r="AG3051" s="32">
        <f t="shared" si="8203"/>
        <v>0</v>
      </c>
      <c r="AH3051" s="32">
        <f t="shared" si="8203"/>
        <v>0</v>
      </c>
      <c r="AI3051" s="32">
        <f t="shared" si="8203"/>
        <v>0</v>
      </c>
      <c r="AJ3051" s="32">
        <f t="shared" si="8203"/>
        <v>0</v>
      </c>
      <c r="AK3051" s="32">
        <f t="shared" si="8203"/>
        <v>0</v>
      </c>
      <c r="AL3051" s="32">
        <f t="shared" si="8201"/>
        <v>3784.9711900000002</v>
      </c>
      <c r="AM3051" s="32">
        <f t="shared" si="8202"/>
        <v>-3784.9711900000002</v>
      </c>
    </row>
    <row r="3052" spans="2:40" ht="62.4" x14ac:dyDescent="0.3">
      <c r="B3052" s="30" t="s">
        <v>852</v>
      </c>
      <c r="C3052" s="30" t="s">
        <v>104</v>
      </c>
      <c r="D3052" s="30" t="s">
        <v>106</v>
      </c>
      <c r="E3052" s="15" t="str">
        <f t="shared" si="8088"/>
        <v>0409</v>
      </c>
      <c r="F3052" s="30" t="s">
        <v>754</v>
      </c>
      <c r="G3052" s="30" t="s">
        <v>472</v>
      </c>
      <c r="H3052" s="31" t="s">
        <v>473</v>
      </c>
      <c r="I3052" s="32"/>
      <c r="J3052" s="32"/>
      <c r="K3052" s="32"/>
      <c r="L3052" s="32"/>
      <c r="M3052" s="32"/>
      <c r="N3052" s="32"/>
      <c r="O3052" s="32">
        <v>0</v>
      </c>
      <c r="P3052" s="32">
        <v>0</v>
      </c>
      <c r="Q3052" s="32"/>
      <c r="R3052" s="32"/>
      <c r="S3052" s="32"/>
      <c r="T3052" s="32"/>
      <c r="U3052" s="32"/>
      <c r="V3052" s="32">
        <f t="shared" si="8089"/>
        <v>0</v>
      </c>
      <c r="W3052" s="32"/>
      <c r="X3052" s="32"/>
      <c r="Y3052" s="32"/>
      <c r="Z3052" s="32"/>
      <c r="AA3052" s="32"/>
      <c r="AB3052" s="32">
        <v>0</v>
      </c>
      <c r="AC3052" s="33">
        <v>3784.9711900000002</v>
      </c>
      <c r="AD3052" s="33">
        <v>3784.9711900000002</v>
      </c>
      <c r="AE3052" s="34">
        <f t="shared" si="8200"/>
        <v>100</v>
      </c>
      <c r="AF3052" s="32">
        <v>3784.9711900000002</v>
      </c>
      <c r="AG3052" s="32">
        <v>0</v>
      </c>
      <c r="AH3052" s="32">
        <v>0</v>
      </c>
      <c r="AI3052" s="32">
        <v>0</v>
      </c>
      <c r="AJ3052" s="32">
        <v>0</v>
      </c>
      <c r="AK3052" s="32">
        <v>0</v>
      </c>
      <c r="AL3052" s="32">
        <f t="shared" si="8201"/>
        <v>3784.9711900000002</v>
      </c>
      <c r="AM3052" s="32">
        <f t="shared" si="8202"/>
        <v>-3784.9711900000002</v>
      </c>
    </row>
    <row r="3053" spans="2:40" ht="31.2" x14ac:dyDescent="0.3">
      <c r="B3053" s="30" t="s">
        <v>852</v>
      </c>
      <c r="C3053" s="30" t="s">
        <v>104</v>
      </c>
      <c r="D3053" s="30" t="s">
        <v>106</v>
      </c>
      <c r="E3053" s="15" t="str">
        <f t="shared" si="8088"/>
        <v>0409</v>
      </c>
      <c r="F3053" s="30" t="s">
        <v>756</v>
      </c>
      <c r="G3053" s="30"/>
      <c r="H3053" s="31" t="s">
        <v>757</v>
      </c>
      <c r="I3053" s="32">
        <f t="shared" ref="I3053:T3053" si="8204">I3054</f>
        <v>0</v>
      </c>
      <c r="J3053" s="32">
        <f t="shared" si="8204"/>
        <v>0</v>
      </c>
      <c r="K3053" s="32">
        <f t="shared" si="8204"/>
        <v>0</v>
      </c>
      <c r="L3053" s="32">
        <f t="shared" si="8204"/>
        <v>0</v>
      </c>
      <c r="M3053" s="32">
        <f t="shared" si="8204"/>
        <v>0</v>
      </c>
      <c r="N3053" s="32">
        <f t="shared" si="8204"/>
        <v>0</v>
      </c>
      <c r="O3053" s="32">
        <f t="shared" si="8204"/>
        <v>0</v>
      </c>
      <c r="P3053" s="32">
        <f t="shared" si="8204"/>
        <v>0</v>
      </c>
      <c r="Q3053" s="32">
        <f t="shared" si="8204"/>
        <v>0</v>
      </c>
      <c r="R3053" s="32">
        <f t="shared" si="8204"/>
        <v>0</v>
      </c>
      <c r="S3053" s="32">
        <f t="shared" si="8204"/>
        <v>0</v>
      </c>
      <c r="T3053" s="32">
        <f t="shared" si="8204"/>
        <v>0</v>
      </c>
      <c r="U3053" s="32">
        <v>0</v>
      </c>
      <c r="V3053" s="32">
        <f t="shared" si="8089"/>
        <v>0</v>
      </c>
      <c r="W3053" s="32">
        <f t="shared" ref="W3053:AD3053" si="8205">W3054</f>
        <v>0</v>
      </c>
      <c r="X3053" s="32">
        <f t="shared" si="8205"/>
        <v>0</v>
      </c>
      <c r="Y3053" s="32">
        <f t="shared" si="8205"/>
        <v>0</v>
      </c>
      <c r="Z3053" s="32">
        <f t="shared" si="8205"/>
        <v>0</v>
      </c>
      <c r="AA3053" s="32">
        <f t="shared" si="8205"/>
        <v>0</v>
      </c>
      <c r="AB3053" s="32">
        <f t="shared" si="8205"/>
        <v>17069.703570000001</v>
      </c>
      <c r="AC3053" s="33">
        <f t="shared" si="8205"/>
        <v>18030.963459999999</v>
      </c>
      <c r="AD3053" s="33">
        <f t="shared" si="8205"/>
        <v>18030.963459999999</v>
      </c>
      <c r="AE3053" s="34">
        <f t="shared" si="8200"/>
        <v>100</v>
      </c>
      <c r="AF3053" s="32">
        <f t="shared" ref="AF3053:AK3053" si="8206">AF3054</f>
        <v>18030.963459999999</v>
      </c>
      <c r="AG3053" s="32">
        <f t="shared" si="8206"/>
        <v>0</v>
      </c>
      <c r="AH3053" s="32">
        <f t="shared" si="8206"/>
        <v>0</v>
      </c>
      <c r="AI3053" s="32">
        <f t="shared" si="8206"/>
        <v>0</v>
      </c>
      <c r="AJ3053" s="32">
        <f t="shared" si="8206"/>
        <v>0</v>
      </c>
      <c r="AK3053" s="32">
        <f t="shared" si="8206"/>
        <v>0</v>
      </c>
      <c r="AL3053" s="32">
        <f t="shared" si="8201"/>
        <v>18030.963459999999</v>
      </c>
      <c r="AM3053" s="32">
        <f t="shared" si="8202"/>
        <v>-18030.963459999999</v>
      </c>
    </row>
    <row r="3054" spans="2:40" ht="31.2" x14ac:dyDescent="0.3">
      <c r="B3054" s="30" t="s">
        <v>852</v>
      </c>
      <c r="C3054" s="30" t="s">
        <v>104</v>
      </c>
      <c r="D3054" s="30" t="s">
        <v>106</v>
      </c>
      <c r="E3054" s="15" t="str">
        <f t="shared" si="8088"/>
        <v>0409</v>
      </c>
      <c r="F3054" s="30" t="s">
        <v>758</v>
      </c>
      <c r="G3054" s="30"/>
      <c r="H3054" s="31" t="s">
        <v>759</v>
      </c>
      <c r="I3054" s="32">
        <f t="shared" ref="I3054:T3054" si="8207">I3055+I3057</f>
        <v>0</v>
      </c>
      <c r="J3054" s="32">
        <f t="shared" si="8207"/>
        <v>0</v>
      </c>
      <c r="K3054" s="32">
        <f t="shared" si="8207"/>
        <v>0</v>
      </c>
      <c r="L3054" s="32">
        <f t="shared" si="8207"/>
        <v>0</v>
      </c>
      <c r="M3054" s="32">
        <f t="shared" si="8207"/>
        <v>0</v>
      </c>
      <c r="N3054" s="32">
        <f t="shared" si="8207"/>
        <v>0</v>
      </c>
      <c r="O3054" s="32">
        <f t="shared" si="8207"/>
        <v>0</v>
      </c>
      <c r="P3054" s="32">
        <f t="shared" si="8207"/>
        <v>0</v>
      </c>
      <c r="Q3054" s="32">
        <f t="shared" si="8207"/>
        <v>0</v>
      </c>
      <c r="R3054" s="32">
        <f t="shared" si="8207"/>
        <v>0</v>
      </c>
      <c r="S3054" s="32">
        <f t="shared" si="8207"/>
        <v>0</v>
      </c>
      <c r="T3054" s="32">
        <f t="shared" si="8207"/>
        <v>0</v>
      </c>
      <c r="U3054" s="32">
        <v>0</v>
      </c>
      <c r="V3054" s="32">
        <f t="shared" si="8089"/>
        <v>0</v>
      </c>
      <c r="W3054" s="32">
        <f t="shared" ref="W3054:AD3054" si="8208">W3055+W3057</f>
        <v>0</v>
      </c>
      <c r="X3054" s="32">
        <f t="shared" si="8208"/>
        <v>0</v>
      </c>
      <c r="Y3054" s="32">
        <f t="shared" si="8208"/>
        <v>0</v>
      </c>
      <c r="Z3054" s="32">
        <f t="shared" si="8208"/>
        <v>0</v>
      </c>
      <c r="AA3054" s="32">
        <f t="shared" si="8208"/>
        <v>0</v>
      </c>
      <c r="AB3054" s="32">
        <f t="shared" si="8208"/>
        <v>17069.703570000001</v>
      </c>
      <c r="AC3054" s="33">
        <f t="shared" si="8208"/>
        <v>18030.963459999999</v>
      </c>
      <c r="AD3054" s="33">
        <f t="shared" si="8208"/>
        <v>18030.963459999999</v>
      </c>
      <c r="AE3054" s="34">
        <f t="shared" si="8200"/>
        <v>100</v>
      </c>
      <c r="AF3054" s="32">
        <f t="shared" ref="AF3054:AK3054" si="8209">AF3055+AF3057</f>
        <v>18030.963459999999</v>
      </c>
      <c r="AG3054" s="32">
        <f t="shared" si="8209"/>
        <v>0</v>
      </c>
      <c r="AH3054" s="32">
        <f t="shared" si="8209"/>
        <v>0</v>
      </c>
      <c r="AI3054" s="32">
        <f t="shared" si="8209"/>
        <v>0</v>
      </c>
      <c r="AJ3054" s="32">
        <f t="shared" si="8209"/>
        <v>0</v>
      </c>
      <c r="AK3054" s="32">
        <f t="shared" si="8209"/>
        <v>0</v>
      </c>
      <c r="AL3054" s="32">
        <f t="shared" si="8201"/>
        <v>18030.963459999999</v>
      </c>
      <c r="AM3054" s="32">
        <f t="shared" si="8202"/>
        <v>-18030.963459999999</v>
      </c>
    </row>
    <row r="3055" spans="2:40" ht="31.2" hidden="1" customHeight="1" x14ac:dyDescent="0.3">
      <c r="B3055" s="30" t="s">
        <v>852</v>
      </c>
      <c r="C3055" s="30" t="s">
        <v>104</v>
      </c>
      <c r="D3055" s="30" t="s">
        <v>106</v>
      </c>
      <c r="E3055" s="15" t="str">
        <f t="shared" si="8088"/>
        <v>0409</v>
      </c>
      <c r="F3055" s="30" t="s">
        <v>758</v>
      </c>
      <c r="G3055" s="30" t="s">
        <v>174</v>
      </c>
      <c r="H3055" s="31" t="s">
        <v>175</v>
      </c>
      <c r="I3055" s="32">
        <f t="shared" ref="I3055:T3055" si="8210">I3056</f>
        <v>0</v>
      </c>
      <c r="J3055" s="32">
        <f t="shared" si="8210"/>
        <v>0</v>
      </c>
      <c r="K3055" s="32">
        <f t="shared" si="8210"/>
        <v>0</v>
      </c>
      <c r="L3055" s="32">
        <f t="shared" si="8210"/>
        <v>0</v>
      </c>
      <c r="M3055" s="32">
        <f t="shared" si="8210"/>
        <v>0</v>
      </c>
      <c r="N3055" s="32">
        <f t="shared" si="8210"/>
        <v>0</v>
      </c>
      <c r="O3055" s="32">
        <f t="shared" si="8210"/>
        <v>0</v>
      </c>
      <c r="P3055" s="32">
        <f t="shared" si="8210"/>
        <v>0</v>
      </c>
      <c r="Q3055" s="32">
        <f t="shared" si="8210"/>
        <v>0</v>
      </c>
      <c r="R3055" s="32">
        <f t="shared" si="8210"/>
        <v>0</v>
      </c>
      <c r="S3055" s="32">
        <f t="shared" si="8210"/>
        <v>0</v>
      </c>
      <c r="T3055" s="32">
        <f t="shared" si="8210"/>
        <v>0</v>
      </c>
      <c r="U3055" s="32">
        <v>0</v>
      </c>
      <c r="V3055" s="32">
        <f t="shared" si="8089"/>
        <v>0</v>
      </c>
      <c r="W3055" s="32">
        <f t="shared" ref="W3055:AD3055" si="8211">W3056</f>
        <v>0</v>
      </c>
      <c r="X3055" s="32">
        <f t="shared" si="8211"/>
        <v>0</v>
      </c>
      <c r="Y3055" s="32">
        <f t="shared" si="8211"/>
        <v>0</v>
      </c>
      <c r="Z3055" s="32">
        <f t="shared" si="8211"/>
        <v>0</v>
      </c>
      <c r="AA3055" s="32">
        <f t="shared" si="8211"/>
        <v>0</v>
      </c>
      <c r="AB3055" s="32">
        <f t="shared" si="8211"/>
        <v>0</v>
      </c>
      <c r="AC3055" s="33">
        <f t="shared" si="8211"/>
        <v>0</v>
      </c>
      <c r="AD3055" s="33">
        <f t="shared" si="8211"/>
        <v>0</v>
      </c>
      <c r="AE3055" s="34" t="e">
        <f t="shared" si="8200"/>
        <v>#DIV/0!</v>
      </c>
      <c r="AF3055" s="35">
        <f t="shared" ref="AF3055:AK3055" si="8212">AF3056</f>
        <v>0</v>
      </c>
      <c r="AG3055" s="35">
        <f t="shared" si="8212"/>
        <v>0</v>
      </c>
      <c r="AH3055" s="36">
        <f t="shared" si="8212"/>
        <v>0</v>
      </c>
      <c r="AI3055" s="36">
        <f t="shared" si="8212"/>
        <v>0</v>
      </c>
      <c r="AJ3055" s="36">
        <f t="shared" si="8212"/>
        <v>0</v>
      </c>
      <c r="AK3055" s="36">
        <f t="shared" si="8212"/>
        <v>0</v>
      </c>
      <c r="AL3055" s="36">
        <f t="shared" si="8201"/>
        <v>0</v>
      </c>
      <c r="AM3055" s="36">
        <f t="shared" si="8202"/>
        <v>0</v>
      </c>
      <c r="AN3055" s="37" t="s">
        <v>35</v>
      </c>
    </row>
    <row r="3056" spans="2:40" ht="62.4" hidden="1" customHeight="1" x14ac:dyDescent="0.3">
      <c r="B3056" s="30" t="s">
        <v>852</v>
      </c>
      <c r="C3056" s="30" t="s">
        <v>104</v>
      </c>
      <c r="D3056" s="30" t="s">
        <v>106</v>
      </c>
      <c r="E3056" s="15" t="str">
        <f t="shared" si="8088"/>
        <v>0409</v>
      </c>
      <c r="F3056" s="30" t="s">
        <v>758</v>
      </c>
      <c r="G3056" s="30" t="s">
        <v>370</v>
      </c>
      <c r="H3056" s="31" t="s">
        <v>371</v>
      </c>
      <c r="I3056" s="32"/>
      <c r="J3056" s="32"/>
      <c r="K3056" s="32"/>
      <c r="L3056" s="32"/>
      <c r="M3056" s="32"/>
      <c r="N3056" s="32"/>
      <c r="O3056" s="32">
        <v>0</v>
      </c>
      <c r="P3056" s="32">
        <v>0</v>
      </c>
      <c r="Q3056" s="32">
        <v>0</v>
      </c>
      <c r="R3056" s="32">
        <v>0</v>
      </c>
      <c r="S3056" s="32">
        <v>0</v>
      </c>
      <c r="T3056" s="32">
        <v>0</v>
      </c>
      <c r="U3056" s="32">
        <v>0</v>
      </c>
      <c r="V3056" s="32">
        <f t="shared" si="8089"/>
        <v>0</v>
      </c>
      <c r="W3056" s="32"/>
      <c r="X3056" s="32"/>
      <c r="Y3056" s="32"/>
      <c r="Z3056" s="32"/>
      <c r="AA3056" s="32"/>
      <c r="AB3056" s="32">
        <v>0</v>
      </c>
      <c r="AC3056" s="33">
        <v>0</v>
      </c>
      <c r="AD3056" s="33">
        <v>0</v>
      </c>
      <c r="AE3056" s="34" t="e">
        <f t="shared" si="8200"/>
        <v>#DIV/0!</v>
      </c>
      <c r="AF3056" s="35">
        <v>0</v>
      </c>
      <c r="AG3056" s="35">
        <v>0</v>
      </c>
      <c r="AH3056" s="36">
        <v>0</v>
      </c>
      <c r="AI3056" s="36">
        <v>0</v>
      </c>
      <c r="AJ3056" s="36">
        <v>0</v>
      </c>
      <c r="AK3056" s="36">
        <v>0</v>
      </c>
      <c r="AL3056" s="36">
        <f t="shared" si="8201"/>
        <v>0</v>
      </c>
      <c r="AM3056" s="36">
        <f t="shared" si="8202"/>
        <v>0</v>
      </c>
      <c r="AN3056" s="37" t="s">
        <v>35</v>
      </c>
    </row>
    <row r="3057" spans="2:40" x14ac:dyDescent="0.3">
      <c r="B3057" s="30" t="s">
        <v>852</v>
      </c>
      <c r="C3057" s="30" t="s">
        <v>104</v>
      </c>
      <c r="D3057" s="30" t="s">
        <v>106</v>
      </c>
      <c r="E3057" s="15" t="str">
        <f t="shared" ref="E3057:E3120" si="8213">CONCATENATE(C3057,D3057)</f>
        <v>0409</v>
      </c>
      <c r="F3057" s="30" t="s">
        <v>758</v>
      </c>
      <c r="G3057" s="30" t="s">
        <v>56</v>
      </c>
      <c r="H3057" s="31" t="s">
        <v>57</v>
      </c>
      <c r="I3057" s="32">
        <f t="shared" ref="I3057:T3057" si="8214">I3058</f>
        <v>0</v>
      </c>
      <c r="J3057" s="32">
        <f t="shared" si="8214"/>
        <v>0</v>
      </c>
      <c r="K3057" s="32">
        <f t="shared" si="8214"/>
        <v>0</v>
      </c>
      <c r="L3057" s="32">
        <f t="shared" si="8214"/>
        <v>0</v>
      </c>
      <c r="M3057" s="32">
        <f t="shared" si="8214"/>
        <v>0</v>
      </c>
      <c r="N3057" s="32">
        <f t="shared" si="8214"/>
        <v>0</v>
      </c>
      <c r="O3057" s="32">
        <f t="shared" si="8214"/>
        <v>0</v>
      </c>
      <c r="P3057" s="32">
        <f t="shared" si="8214"/>
        <v>0</v>
      </c>
      <c r="Q3057" s="32">
        <f t="shared" si="8214"/>
        <v>0</v>
      </c>
      <c r="R3057" s="32">
        <f t="shared" si="8214"/>
        <v>0</v>
      </c>
      <c r="S3057" s="32">
        <f t="shared" si="8214"/>
        <v>0</v>
      </c>
      <c r="T3057" s="32">
        <f t="shared" si="8214"/>
        <v>0</v>
      </c>
      <c r="U3057" s="32">
        <v>0</v>
      </c>
      <c r="V3057" s="32">
        <f t="shared" ref="V3057:V3120" si="8215">I3057+L3057+U3057+T3057+S3057+R3057+Q3057+P3057+O3057</f>
        <v>0</v>
      </c>
      <c r="W3057" s="32">
        <f t="shared" ref="W3057:AD3057" si="8216">W3058</f>
        <v>0</v>
      </c>
      <c r="X3057" s="32">
        <f t="shared" si="8216"/>
        <v>0</v>
      </c>
      <c r="Y3057" s="32">
        <f t="shared" si="8216"/>
        <v>0</v>
      </c>
      <c r="Z3057" s="32">
        <f t="shared" si="8216"/>
        <v>0</v>
      </c>
      <c r="AA3057" s="32">
        <f t="shared" si="8216"/>
        <v>0</v>
      </c>
      <c r="AB3057" s="32">
        <f t="shared" si="8216"/>
        <v>17069.703570000001</v>
      </c>
      <c r="AC3057" s="33">
        <f t="shared" si="8216"/>
        <v>18030.963459999999</v>
      </c>
      <c r="AD3057" s="33">
        <f t="shared" si="8216"/>
        <v>18030.963459999999</v>
      </c>
      <c r="AE3057" s="34">
        <f t="shared" si="8200"/>
        <v>100</v>
      </c>
      <c r="AF3057" s="32">
        <f t="shared" ref="AF3057:AK3057" si="8217">AF3058</f>
        <v>18030.963459999999</v>
      </c>
      <c r="AG3057" s="32">
        <f t="shared" si="8217"/>
        <v>0</v>
      </c>
      <c r="AH3057" s="32">
        <f t="shared" si="8217"/>
        <v>0</v>
      </c>
      <c r="AI3057" s="32">
        <f t="shared" si="8217"/>
        <v>0</v>
      </c>
      <c r="AJ3057" s="32">
        <f t="shared" si="8217"/>
        <v>0</v>
      </c>
      <c r="AK3057" s="32">
        <f t="shared" si="8217"/>
        <v>0</v>
      </c>
      <c r="AL3057" s="32">
        <f t="shared" si="8201"/>
        <v>18030.963459999999</v>
      </c>
      <c r="AM3057" s="32">
        <f t="shared" si="8202"/>
        <v>-18030.963459999999</v>
      </c>
    </row>
    <row r="3058" spans="2:40" ht="62.4" x14ac:dyDescent="0.3">
      <c r="B3058" s="30" t="s">
        <v>852</v>
      </c>
      <c r="C3058" s="30" t="s">
        <v>104</v>
      </c>
      <c r="D3058" s="30" t="s">
        <v>106</v>
      </c>
      <c r="E3058" s="15" t="str">
        <f t="shared" si="8213"/>
        <v>0409</v>
      </c>
      <c r="F3058" s="30" t="s">
        <v>758</v>
      </c>
      <c r="G3058" s="30" t="s">
        <v>472</v>
      </c>
      <c r="H3058" s="31" t="s">
        <v>473</v>
      </c>
      <c r="I3058" s="32"/>
      <c r="J3058" s="32"/>
      <c r="K3058" s="32"/>
      <c r="L3058" s="32"/>
      <c r="M3058" s="32"/>
      <c r="N3058" s="32"/>
      <c r="O3058" s="32">
        <v>0</v>
      </c>
      <c r="P3058" s="32">
        <v>0</v>
      </c>
      <c r="Q3058" s="32">
        <v>0</v>
      </c>
      <c r="R3058" s="32">
        <v>0</v>
      </c>
      <c r="S3058" s="32">
        <v>0</v>
      </c>
      <c r="T3058" s="32">
        <v>0</v>
      </c>
      <c r="U3058" s="32">
        <v>0</v>
      </c>
      <c r="V3058" s="32">
        <f t="shared" si="8215"/>
        <v>0</v>
      </c>
      <c r="W3058" s="32"/>
      <c r="X3058" s="32"/>
      <c r="Y3058" s="32"/>
      <c r="Z3058" s="32"/>
      <c r="AA3058" s="32"/>
      <c r="AB3058" s="32">
        <v>17069.703570000001</v>
      </c>
      <c r="AC3058" s="33">
        <v>18030.963459999999</v>
      </c>
      <c r="AD3058" s="33">
        <v>18030.963459999999</v>
      </c>
      <c r="AE3058" s="34">
        <f t="shared" si="8200"/>
        <v>100</v>
      </c>
      <c r="AF3058" s="32">
        <v>18030.963459999999</v>
      </c>
      <c r="AG3058" s="32">
        <v>0</v>
      </c>
      <c r="AH3058" s="32">
        <v>0</v>
      </c>
      <c r="AI3058" s="32">
        <v>0</v>
      </c>
      <c r="AJ3058" s="32">
        <v>0</v>
      </c>
      <c r="AK3058" s="32">
        <v>0</v>
      </c>
      <c r="AL3058" s="32">
        <f t="shared" si="8201"/>
        <v>18030.963459999999</v>
      </c>
      <c r="AM3058" s="32">
        <f t="shared" si="8202"/>
        <v>-18030.963459999999</v>
      </c>
      <c r="AN3058" s="12"/>
    </row>
    <row r="3059" spans="2:40" ht="31.2" x14ac:dyDescent="0.3">
      <c r="B3059" s="30" t="s">
        <v>852</v>
      </c>
      <c r="C3059" s="30" t="s">
        <v>104</v>
      </c>
      <c r="D3059" s="30" t="s">
        <v>106</v>
      </c>
      <c r="E3059" s="15" t="str">
        <f t="shared" si="8213"/>
        <v>0409</v>
      </c>
      <c r="F3059" s="30" t="s">
        <v>760</v>
      </c>
      <c r="G3059" s="30"/>
      <c r="H3059" s="31" t="s">
        <v>761</v>
      </c>
      <c r="I3059" s="32">
        <f t="shared" ref="I3059:I3067" si="8218">I3060</f>
        <v>13227.3</v>
      </c>
      <c r="J3059" s="32">
        <f t="shared" ref="J3059:J3067" si="8219">J3060</f>
        <v>13227.3</v>
      </c>
      <c r="K3059" s="32">
        <f t="shared" ref="K3059:K3067" si="8220">K3060</f>
        <v>13227.3</v>
      </c>
      <c r="L3059" s="32">
        <f t="shared" ref="L3059:L3067" si="8221">L3060</f>
        <v>0</v>
      </c>
      <c r="M3059" s="32">
        <f t="shared" ref="M3059:M3067" si="8222">M3060</f>
        <v>0</v>
      </c>
      <c r="N3059" s="32">
        <f t="shared" ref="N3059:N3067" si="8223">N3060</f>
        <v>0</v>
      </c>
      <c r="O3059" s="32">
        <f t="shared" ref="O3059:O3065" si="8224">O3060</f>
        <v>-1113.5219999999999</v>
      </c>
      <c r="P3059" s="32">
        <f t="shared" ref="P3059:P3065" si="8225">P3060</f>
        <v>0</v>
      </c>
      <c r="Q3059" s="32">
        <f t="shared" ref="Q3059:Q3065" si="8226">Q3060</f>
        <v>0</v>
      </c>
      <c r="R3059" s="32">
        <f t="shared" ref="R3059:R3065" si="8227">R3060</f>
        <v>0</v>
      </c>
      <c r="S3059" s="32">
        <f t="shared" ref="S3059:S3067" si="8228">S3060</f>
        <v>0</v>
      </c>
      <c r="T3059" s="32">
        <f t="shared" ref="T3059:T3067" si="8229">T3060</f>
        <v>0</v>
      </c>
      <c r="U3059" s="32">
        <v>0</v>
      </c>
      <c r="V3059" s="32">
        <f t="shared" si="8215"/>
        <v>12113.777999999998</v>
      </c>
      <c r="W3059" s="32">
        <f t="shared" ref="W3059:W3067" si="8230">W3060</f>
        <v>0</v>
      </c>
      <c r="X3059" s="32">
        <f t="shared" ref="X3059:X3067" si="8231">X3060</f>
        <v>0</v>
      </c>
      <c r="Y3059" s="32">
        <f t="shared" ref="Y3059:Y3067" si="8232">Y3060</f>
        <v>0</v>
      </c>
      <c r="Z3059" s="32">
        <f t="shared" ref="Z3059:Z3067" si="8233">Z3060</f>
        <v>0</v>
      </c>
      <c r="AA3059" s="32">
        <f t="shared" ref="AA3059:AA3067" si="8234">AA3060</f>
        <v>0</v>
      </c>
      <c r="AB3059" s="32">
        <f t="shared" ref="AB3059:AB3065" si="8235">AB3060</f>
        <v>1491.90643</v>
      </c>
      <c r="AC3059" s="33">
        <f t="shared" ref="AC3059:AC3065" si="8236">AC3060</f>
        <v>11838.99207</v>
      </c>
      <c r="AD3059" s="33">
        <f t="shared" ref="AD3059:AD3065" si="8237">AD3060</f>
        <v>11838.99127</v>
      </c>
      <c r="AE3059" s="34">
        <f t="shared" si="8200"/>
        <v>99.999993242667998</v>
      </c>
      <c r="AF3059" s="32">
        <f t="shared" ref="AF3059:AF3065" si="8238">AF3060</f>
        <v>13094.94246</v>
      </c>
      <c r="AG3059" s="32">
        <f t="shared" ref="AG3059:AG3065" si="8239">AG3060</f>
        <v>-1113.5219999999999</v>
      </c>
      <c r="AH3059" s="32">
        <f t="shared" ref="AH3059:AH3065" si="8240">AH3060</f>
        <v>0</v>
      </c>
      <c r="AI3059" s="32">
        <f t="shared" ref="AI3059:AI3065" si="8241">AI3060</f>
        <v>0</v>
      </c>
      <c r="AJ3059" s="32">
        <f t="shared" ref="AJ3059:AJ3065" si="8242">AJ3060</f>
        <v>0</v>
      </c>
      <c r="AK3059" s="32">
        <f t="shared" ref="AK3059:AK3065" si="8243">AK3060</f>
        <v>0</v>
      </c>
      <c r="AL3059" s="32">
        <f t="shared" si="8201"/>
        <v>11981.420460000001</v>
      </c>
      <c r="AM3059" s="32">
        <f t="shared" si="8202"/>
        <v>132.35753999999724</v>
      </c>
    </row>
    <row r="3060" spans="2:40" ht="31.2" x14ac:dyDescent="0.3">
      <c r="B3060" s="30" t="s">
        <v>852</v>
      </c>
      <c r="C3060" s="30" t="s">
        <v>104</v>
      </c>
      <c r="D3060" s="30" t="s">
        <v>106</v>
      </c>
      <c r="E3060" s="15" t="str">
        <f t="shared" si="8213"/>
        <v>0409</v>
      </c>
      <c r="F3060" s="30" t="s">
        <v>762</v>
      </c>
      <c r="G3060" s="30"/>
      <c r="H3060" s="31" t="s">
        <v>763</v>
      </c>
      <c r="I3060" s="32">
        <f t="shared" si="8218"/>
        <v>13227.3</v>
      </c>
      <c r="J3060" s="32">
        <f t="shared" si="8219"/>
        <v>13227.3</v>
      </c>
      <c r="K3060" s="32">
        <f t="shared" si="8220"/>
        <v>13227.3</v>
      </c>
      <c r="L3060" s="32">
        <f t="shared" si="8221"/>
        <v>0</v>
      </c>
      <c r="M3060" s="32">
        <f t="shared" si="8222"/>
        <v>0</v>
      </c>
      <c r="N3060" s="32">
        <f t="shared" si="8223"/>
        <v>0</v>
      </c>
      <c r="O3060" s="32">
        <f t="shared" si="8224"/>
        <v>-1113.5219999999999</v>
      </c>
      <c r="P3060" s="32">
        <f t="shared" si="8225"/>
        <v>0</v>
      </c>
      <c r="Q3060" s="32">
        <f t="shared" si="8226"/>
        <v>0</v>
      </c>
      <c r="R3060" s="32">
        <f t="shared" si="8227"/>
        <v>0</v>
      </c>
      <c r="S3060" s="32">
        <f t="shared" si="8228"/>
        <v>0</v>
      </c>
      <c r="T3060" s="32">
        <f t="shared" si="8229"/>
        <v>0</v>
      </c>
      <c r="U3060" s="32">
        <v>0</v>
      </c>
      <c r="V3060" s="32">
        <f t="shared" si="8215"/>
        <v>12113.777999999998</v>
      </c>
      <c r="W3060" s="32">
        <f t="shared" si="8230"/>
        <v>0</v>
      </c>
      <c r="X3060" s="32">
        <f t="shared" si="8231"/>
        <v>0</v>
      </c>
      <c r="Y3060" s="32">
        <f t="shared" si="8232"/>
        <v>0</v>
      </c>
      <c r="Z3060" s="32">
        <f t="shared" si="8233"/>
        <v>0</v>
      </c>
      <c r="AA3060" s="32">
        <f t="shared" si="8234"/>
        <v>0</v>
      </c>
      <c r="AB3060" s="32">
        <f t="shared" si="8235"/>
        <v>1491.90643</v>
      </c>
      <c r="AC3060" s="33">
        <f t="shared" si="8236"/>
        <v>11838.99207</v>
      </c>
      <c r="AD3060" s="33">
        <f t="shared" si="8237"/>
        <v>11838.99127</v>
      </c>
      <c r="AE3060" s="34">
        <f t="shared" si="8200"/>
        <v>99.999993242667998</v>
      </c>
      <c r="AF3060" s="32">
        <f t="shared" si="8238"/>
        <v>13094.94246</v>
      </c>
      <c r="AG3060" s="32">
        <f t="shared" si="8239"/>
        <v>-1113.5219999999999</v>
      </c>
      <c r="AH3060" s="32">
        <f t="shared" si="8240"/>
        <v>0</v>
      </c>
      <c r="AI3060" s="32">
        <f t="shared" si="8241"/>
        <v>0</v>
      </c>
      <c r="AJ3060" s="32">
        <f t="shared" si="8242"/>
        <v>0</v>
      </c>
      <c r="AK3060" s="32">
        <f t="shared" si="8243"/>
        <v>0</v>
      </c>
      <c r="AL3060" s="32">
        <f t="shared" si="8201"/>
        <v>11981.420460000001</v>
      </c>
      <c r="AM3060" s="32">
        <f t="shared" si="8202"/>
        <v>132.35753999999724</v>
      </c>
    </row>
    <row r="3061" spans="2:40" ht="46.8" x14ac:dyDescent="0.3">
      <c r="B3061" s="30" t="s">
        <v>852</v>
      </c>
      <c r="C3061" s="30" t="s">
        <v>104</v>
      </c>
      <c r="D3061" s="30" t="s">
        <v>106</v>
      </c>
      <c r="E3061" s="15" t="str">
        <f t="shared" si="8213"/>
        <v>0409</v>
      </c>
      <c r="F3061" s="30" t="s">
        <v>764</v>
      </c>
      <c r="G3061" s="30"/>
      <c r="H3061" s="31" t="s">
        <v>765</v>
      </c>
      <c r="I3061" s="32">
        <f t="shared" si="8218"/>
        <v>13227.3</v>
      </c>
      <c r="J3061" s="32">
        <f t="shared" si="8219"/>
        <v>13227.3</v>
      </c>
      <c r="K3061" s="32">
        <f t="shared" si="8220"/>
        <v>13227.3</v>
      </c>
      <c r="L3061" s="32">
        <f t="shared" si="8221"/>
        <v>0</v>
      </c>
      <c r="M3061" s="32">
        <f t="shared" si="8222"/>
        <v>0</v>
      </c>
      <c r="N3061" s="32">
        <f t="shared" si="8223"/>
        <v>0</v>
      </c>
      <c r="O3061" s="32">
        <f t="shared" si="8224"/>
        <v>-1113.5219999999999</v>
      </c>
      <c r="P3061" s="32">
        <f t="shared" si="8225"/>
        <v>0</v>
      </c>
      <c r="Q3061" s="32">
        <f t="shared" si="8226"/>
        <v>0</v>
      </c>
      <c r="R3061" s="32">
        <f t="shared" si="8227"/>
        <v>0</v>
      </c>
      <c r="S3061" s="32">
        <f t="shared" si="8228"/>
        <v>0</v>
      </c>
      <c r="T3061" s="32">
        <f t="shared" si="8229"/>
        <v>0</v>
      </c>
      <c r="U3061" s="32">
        <v>0</v>
      </c>
      <c r="V3061" s="32">
        <f t="shared" si="8215"/>
        <v>12113.777999999998</v>
      </c>
      <c r="W3061" s="32">
        <f t="shared" si="8230"/>
        <v>0</v>
      </c>
      <c r="X3061" s="32">
        <f t="shared" si="8231"/>
        <v>0</v>
      </c>
      <c r="Y3061" s="32">
        <f t="shared" si="8232"/>
        <v>0</v>
      </c>
      <c r="Z3061" s="32">
        <f t="shared" si="8233"/>
        <v>0</v>
      </c>
      <c r="AA3061" s="32">
        <f t="shared" si="8234"/>
        <v>0</v>
      </c>
      <c r="AB3061" s="32">
        <f t="shared" si="8235"/>
        <v>1491.90643</v>
      </c>
      <c r="AC3061" s="33">
        <f t="shared" si="8236"/>
        <v>11838.99207</v>
      </c>
      <c r="AD3061" s="33">
        <f t="shared" si="8237"/>
        <v>11838.99127</v>
      </c>
      <c r="AE3061" s="34">
        <f t="shared" si="8200"/>
        <v>99.999993242667998</v>
      </c>
      <c r="AF3061" s="32">
        <f t="shared" si="8238"/>
        <v>13094.94246</v>
      </c>
      <c r="AG3061" s="32">
        <f t="shared" si="8239"/>
        <v>-1113.5219999999999</v>
      </c>
      <c r="AH3061" s="32">
        <f t="shared" si="8240"/>
        <v>0</v>
      </c>
      <c r="AI3061" s="32">
        <f t="shared" si="8241"/>
        <v>0</v>
      </c>
      <c r="AJ3061" s="32">
        <f t="shared" si="8242"/>
        <v>0</v>
      </c>
      <c r="AK3061" s="32">
        <f t="shared" si="8243"/>
        <v>0</v>
      </c>
      <c r="AL3061" s="32">
        <f t="shared" si="8201"/>
        <v>11981.420460000001</v>
      </c>
      <c r="AM3061" s="32">
        <f t="shared" si="8202"/>
        <v>132.35753999999724</v>
      </c>
    </row>
    <row r="3062" spans="2:40" ht="31.2" x14ac:dyDescent="0.3">
      <c r="B3062" s="30" t="s">
        <v>852</v>
      </c>
      <c r="C3062" s="30" t="s">
        <v>104</v>
      </c>
      <c r="D3062" s="30" t="s">
        <v>106</v>
      </c>
      <c r="E3062" s="15" t="str">
        <f t="shared" si="8213"/>
        <v>0409</v>
      </c>
      <c r="F3062" s="30" t="s">
        <v>766</v>
      </c>
      <c r="G3062" s="30"/>
      <c r="H3062" s="31" t="s">
        <v>767</v>
      </c>
      <c r="I3062" s="32">
        <f t="shared" si="8218"/>
        <v>13227.3</v>
      </c>
      <c r="J3062" s="32">
        <f t="shared" si="8219"/>
        <v>13227.3</v>
      </c>
      <c r="K3062" s="32">
        <f t="shared" si="8220"/>
        <v>13227.3</v>
      </c>
      <c r="L3062" s="32">
        <f t="shared" si="8221"/>
        <v>0</v>
      </c>
      <c r="M3062" s="32">
        <f t="shared" si="8222"/>
        <v>0</v>
      </c>
      <c r="N3062" s="32">
        <f t="shared" si="8223"/>
        <v>0</v>
      </c>
      <c r="O3062" s="32">
        <f t="shared" si="8224"/>
        <v>-1113.5219999999999</v>
      </c>
      <c r="P3062" s="32">
        <f t="shared" si="8225"/>
        <v>0</v>
      </c>
      <c r="Q3062" s="32">
        <f t="shared" si="8226"/>
        <v>0</v>
      </c>
      <c r="R3062" s="32">
        <f t="shared" si="8227"/>
        <v>0</v>
      </c>
      <c r="S3062" s="32">
        <f t="shared" si="8228"/>
        <v>0</v>
      </c>
      <c r="T3062" s="32">
        <f t="shared" si="8229"/>
        <v>0</v>
      </c>
      <c r="U3062" s="32">
        <v>0</v>
      </c>
      <c r="V3062" s="32">
        <f t="shared" si="8215"/>
        <v>12113.777999999998</v>
      </c>
      <c r="W3062" s="32">
        <f t="shared" si="8230"/>
        <v>0</v>
      </c>
      <c r="X3062" s="32">
        <f t="shared" si="8231"/>
        <v>0</v>
      </c>
      <c r="Y3062" s="32">
        <f t="shared" si="8232"/>
        <v>0</v>
      </c>
      <c r="Z3062" s="32">
        <f t="shared" si="8233"/>
        <v>0</v>
      </c>
      <c r="AA3062" s="32">
        <f t="shared" si="8234"/>
        <v>0</v>
      </c>
      <c r="AB3062" s="32">
        <f t="shared" si="8235"/>
        <v>1491.90643</v>
      </c>
      <c r="AC3062" s="33">
        <f t="shared" si="8236"/>
        <v>11838.99207</v>
      </c>
      <c r="AD3062" s="33">
        <f t="shared" si="8237"/>
        <v>11838.99127</v>
      </c>
      <c r="AE3062" s="34">
        <f t="shared" si="8200"/>
        <v>99.999993242667998</v>
      </c>
      <c r="AF3062" s="32">
        <f t="shared" si="8238"/>
        <v>13094.94246</v>
      </c>
      <c r="AG3062" s="32">
        <f t="shared" si="8239"/>
        <v>-1113.5219999999999</v>
      </c>
      <c r="AH3062" s="32">
        <f t="shared" si="8240"/>
        <v>0</v>
      </c>
      <c r="AI3062" s="32">
        <f t="shared" si="8241"/>
        <v>0</v>
      </c>
      <c r="AJ3062" s="32">
        <f t="shared" si="8242"/>
        <v>0</v>
      </c>
      <c r="AK3062" s="32">
        <f t="shared" si="8243"/>
        <v>0</v>
      </c>
      <c r="AL3062" s="32">
        <f t="shared" si="8201"/>
        <v>11981.420460000001</v>
      </c>
      <c r="AM3062" s="32">
        <f t="shared" si="8202"/>
        <v>132.35753999999724</v>
      </c>
    </row>
    <row r="3063" spans="2:40" x14ac:dyDescent="0.3">
      <c r="B3063" s="30" t="s">
        <v>852</v>
      </c>
      <c r="C3063" s="30" t="s">
        <v>104</v>
      </c>
      <c r="D3063" s="30" t="s">
        <v>106</v>
      </c>
      <c r="E3063" s="15" t="str">
        <f t="shared" si="8213"/>
        <v>0409</v>
      </c>
      <c r="F3063" s="30" t="s">
        <v>766</v>
      </c>
      <c r="G3063" s="30" t="s">
        <v>56</v>
      </c>
      <c r="H3063" s="31" t="s">
        <v>57</v>
      </c>
      <c r="I3063" s="32">
        <f t="shared" si="8218"/>
        <v>13227.3</v>
      </c>
      <c r="J3063" s="32">
        <f t="shared" si="8219"/>
        <v>13227.3</v>
      </c>
      <c r="K3063" s="32">
        <f t="shared" si="8220"/>
        <v>13227.3</v>
      </c>
      <c r="L3063" s="32">
        <f t="shared" si="8221"/>
        <v>0</v>
      </c>
      <c r="M3063" s="32">
        <f t="shared" si="8222"/>
        <v>0</v>
      </c>
      <c r="N3063" s="32">
        <f t="shared" si="8223"/>
        <v>0</v>
      </c>
      <c r="O3063" s="32">
        <f t="shared" si="8224"/>
        <v>-1113.5219999999999</v>
      </c>
      <c r="P3063" s="32">
        <f t="shared" si="8225"/>
        <v>0</v>
      </c>
      <c r="Q3063" s="32">
        <f t="shared" si="8226"/>
        <v>0</v>
      </c>
      <c r="R3063" s="32">
        <f t="shared" si="8227"/>
        <v>0</v>
      </c>
      <c r="S3063" s="32">
        <f t="shared" si="8228"/>
        <v>0</v>
      </c>
      <c r="T3063" s="32">
        <f t="shared" si="8229"/>
        <v>0</v>
      </c>
      <c r="U3063" s="32">
        <v>0</v>
      </c>
      <c r="V3063" s="32">
        <f t="shared" si="8215"/>
        <v>12113.777999999998</v>
      </c>
      <c r="W3063" s="32">
        <f t="shared" si="8230"/>
        <v>0</v>
      </c>
      <c r="X3063" s="32">
        <f t="shared" si="8231"/>
        <v>0</v>
      </c>
      <c r="Y3063" s="32">
        <f t="shared" si="8232"/>
        <v>0</v>
      </c>
      <c r="Z3063" s="32">
        <f t="shared" si="8233"/>
        <v>0</v>
      </c>
      <c r="AA3063" s="32">
        <f t="shared" si="8234"/>
        <v>0</v>
      </c>
      <c r="AB3063" s="32">
        <f t="shared" si="8235"/>
        <v>1491.90643</v>
      </c>
      <c r="AC3063" s="33">
        <f t="shared" si="8236"/>
        <v>11838.99207</v>
      </c>
      <c r="AD3063" s="33">
        <f t="shared" si="8237"/>
        <v>11838.99127</v>
      </c>
      <c r="AE3063" s="34">
        <f t="shared" si="8200"/>
        <v>99.999993242667998</v>
      </c>
      <c r="AF3063" s="32">
        <f t="shared" si="8238"/>
        <v>13094.94246</v>
      </c>
      <c r="AG3063" s="32">
        <f t="shared" si="8239"/>
        <v>-1113.5219999999999</v>
      </c>
      <c r="AH3063" s="32">
        <f t="shared" si="8240"/>
        <v>0</v>
      </c>
      <c r="AI3063" s="32">
        <f t="shared" si="8241"/>
        <v>0</v>
      </c>
      <c r="AJ3063" s="32">
        <f t="shared" si="8242"/>
        <v>0</v>
      </c>
      <c r="AK3063" s="32">
        <f t="shared" si="8243"/>
        <v>0</v>
      </c>
      <c r="AL3063" s="32">
        <f t="shared" si="8201"/>
        <v>11981.420460000001</v>
      </c>
      <c r="AM3063" s="32">
        <f t="shared" si="8202"/>
        <v>132.35753999999724</v>
      </c>
    </row>
    <row r="3064" spans="2:40" ht="62.4" x14ac:dyDescent="0.3">
      <c r="B3064" s="30" t="s">
        <v>852</v>
      </c>
      <c r="C3064" s="30" t="s">
        <v>104</v>
      </c>
      <c r="D3064" s="30" t="s">
        <v>106</v>
      </c>
      <c r="E3064" s="15" t="str">
        <f t="shared" si="8213"/>
        <v>0409</v>
      </c>
      <c r="F3064" s="30" t="s">
        <v>766</v>
      </c>
      <c r="G3064" s="30" t="s">
        <v>472</v>
      </c>
      <c r="H3064" s="31" t="s">
        <v>473</v>
      </c>
      <c r="I3064" s="32">
        <v>13227.3</v>
      </c>
      <c r="J3064" s="32">
        <v>13227.3</v>
      </c>
      <c r="K3064" s="32">
        <v>13227.3</v>
      </c>
      <c r="L3064" s="32"/>
      <c r="M3064" s="32"/>
      <c r="N3064" s="32"/>
      <c r="O3064" s="32">
        <v>-1113.5219999999999</v>
      </c>
      <c r="P3064" s="32">
        <v>0</v>
      </c>
      <c r="Q3064" s="32">
        <v>0</v>
      </c>
      <c r="R3064" s="32">
        <v>0</v>
      </c>
      <c r="S3064" s="32">
        <v>0</v>
      </c>
      <c r="T3064" s="32">
        <v>0</v>
      </c>
      <c r="U3064" s="32">
        <v>0</v>
      </c>
      <c r="V3064" s="32">
        <f t="shared" si="8215"/>
        <v>12113.777999999998</v>
      </c>
      <c r="W3064" s="32"/>
      <c r="X3064" s="32"/>
      <c r="Y3064" s="32"/>
      <c r="Z3064" s="32"/>
      <c r="AA3064" s="32"/>
      <c r="AB3064" s="32">
        <v>1491.90643</v>
      </c>
      <c r="AC3064" s="33">
        <v>11838.99207</v>
      </c>
      <c r="AD3064" s="33">
        <v>11838.99127</v>
      </c>
      <c r="AE3064" s="34">
        <f t="shared" si="8200"/>
        <v>99.999993242667998</v>
      </c>
      <c r="AF3064" s="32">
        <v>13094.94246</v>
      </c>
      <c r="AG3064" s="32">
        <v>-1113.5219999999999</v>
      </c>
      <c r="AH3064" s="32">
        <v>0</v>
      </c>
      <c r="AI3064" s="32">
        <v>0</v>
      </c>
      <c r="AJ3064" s="32">
        <v>0</v>
      </c>
      <c r="AK3064" s="32">
        <v>0</v>
      </c>
      <c r="AL3064" s="32">
        <f t="shared" si="8201"/>
        <v>11981.420460000001</v>
      </c>
      <c r="AM3064" s="32">
        <f t="shared" si="8202"/>
        <v>132.35753999999724</v>
      </c>
      <c r="AN3064" s="12"/>
    </row>
    <row r="3065" spans="2:40" ht="31.2" x14ac:dyDescent="0.3">
      <c r="B3065" s="30" t="s">
        <v>852</v>
      </c>
      <c r="C3065" s="30" t="s">
        <v>104</v>
      </c>
      <c r="D3065" s="30" t="s">
        <v>106</v>
      </c>
      <c r="E3065" s="15" t="str">
        <f t="shared" si="8213"/>
        <v>0409</v>
      </c>
      <c r="F3065" s="30" t="s">
        <v>78</v>
      </c>
      <c r="G3065" s="30"/>
      <c r="H3065" s="31" t="s">
        <v>79</v>
      </c>
      <c r="I3065" s="32">
        <f t="shared" si="8218"/>
        <v>0</v>
      </c>
      <c r="J3065" s="32">
        <f t="shared" si="8219"/>
        <v>0</v>
      </c>
      <c r="K3065" s="32">
        <f t="shared" si="8220"/>
        <v>0</v>
      </c>
      <c r="L3065" s="32">
        <f t="shared" si="8221"/>
        <v>0</v>
      </c>
      <c r="M3065" s="32">
        <f t="shared" si="8222"/>
        <v>0</v>
      </c>
      <c r="N3065" s="32">
        <f t="shared" si="8223"/>
        <v>0</v>
      </c>
      <c r="O3065" s="32">
        <f t="shared" si="8224"/>
        <v>0</v>
      </c>
      <c r="P3065" s="32">
        <f t="shared" si="8225"/>
        <v>0</v>
      </c>
      <c r="Q3065" s="32">
        <f t="shared" si="8226"/>
        <v>0</v>
      </c>
      <c r="R3065" s="32">
        <f t="shared" si="8227"/>
        <v>0</v>
      </c>
      <c r="S3065" s="32">
        <f t="shared" si="8228"/>
        <v>0</v>
      </c>
      <c r="T3065" s="32">
        <f t="shared" si="8229"/>
        <v>0</v>
      </c>
      <c r="U3065" s="32">
        <v>0</v>
      </c>
      <c r="V3065" s="32">
        <f t="shared" si="8215"/>
        <v>0</v>
      </c>
      <c r="W3065" s="32">
        <f t="shared" si="8230"/>
        <v>0</v>
      </c>
      <c r="X3065" s="32">
        <f t="shared" si="8231"/>
        <v>0</v>
      </c>
      <c r="Y3065" s="32">
        <f t="shared" si="8232"/>
        <v>0</v>
      </c>
      <c r="Z3065" s="32">
        <f t="shared" si="8233"/>
        <v>0</v>
      </c>
      <c r="AA3065" s="32">
        <f t="shared" si="8234"/>
        <v>0</v>
      </c>
      <c r="AB3065" s="32">
        <f t="shared" si="8235"/>
        <v>1201.5897399999999</v>
      </c>
      <c r="AC3065" s="33">
        <f t="shared" si="8236"/>
        <v>1201.5897399999999</v>
      </c>
      <c r="AD3065" s="33">
        <f t="shared" si="8237"/>
        <v>1201.5897399999999</v>
      </c>
      <c r="AE3065" s="34">
        <f t="shared" si="8200"/>
        <v>100</v>
      </c>
      <c r="AF3065" s="32">
        <f t="shared" si="8238"/>
        <v>1201.5897399999999</v>
      </c>
      <c r="AG3065" s="32">
        <f t="shared" si="8239"/>
        <v>0</v>
      </c>
      <c r="AH3065" s="32">
        <f t="shared" si="8240"/>
        <v>0</v>
      </c>
      <c r="AI3065" s="32">
        <f t="shared" si="8241"/>
        <v>0</v>
      </c>
      <c r="AJ3065" s="32">
        <f t="shared" si="8242"/>
        <v>0</v>
      </c>
      <c r="AK3065" s="32">
        <f t="shared" si="8243"/>
        <v>0</v>
      </c>
      <c r="AL3065" s="32">
        <f t="shared" si="8201"/>
        <v>1201.5897399999999</v>
      </c>
      <c r="AM3065" s="32">
        <f t="shared" si="8202"/>
        <v>-1201.5897399999999</v>
      </c>
      <c r="AN3065" s="12"/>
    </row>
    <row r="3066" spans="2:40" ht="46.8" x14ac:dyDescent="0.3">
      <c r="B3066" s="30" t="s">
        <v>852</v>
      </c>
      <c r="C3066" s="30" t="s">
        <v>104</v>
      </c>
      <c r="D3066" s="30" t="s">
        <v>106</v>
      </c>
      <c r="E3066" s="15" t="str">
        <f t="shared" si="8213"/>
        <v>0409</v>
      </c>
      <c r="F3066" s="30" t="s">
        <v>378</v>
      </c>
      <c r="G3066" s="30"/>
      <c r="H3066" s="31" t="s">
        <v>379</v>
      </c>
      <c r="I3066" s="32">
        <f t="shared" si="8218"/>
        <v>0</v>
      </c>
      <c r="J3066" s="32">
        <f t="shared" si="8219"/>
        <v>0</v>
      </c>
      <c r="K3066" s="32">
        <f t="shared" si="8220"/>
        <v>0</v>
      </c>
      <c r="L3066" s="32">
        <f t="shared" si="8221"/>
        <v>0</v>
      </c>
      <c r="M3066" s="32">
        <f t="shared" si="8222"/>
        <v>0</v>
      </c>
      <c r="N3066" s="32">
        <f t="shared" si="8223"/>
        <v>0</v>
      </c>
      <c r="O3066" s="32">
        <f>O3067+O3069</f>
        <v>0</v>
      </c>
      <c r="P3066" s="32">
        <f>P3067+P3069</f>
        <v>0</v>
      </c>
      <c r="Q3066" s="32">
        <f>Q3067+Q3069</f>
        <v>0</v>
      </c>
      <c r="R3066" s="32">
        <f>R3067+R3069</f>
        <v>0</v>
      </c>
      <c r="S3066" s="32">
        <f t="shared" si="8228"/>
        <v>0</v>
      </c>
      <c r="T3066" s="32">
        <f t="shared" si="8229"/>
        <v>0</v>
      </c>
      <c r="U3066" s="32">
        <v>0</v>
      </c>
      <c r="V3066" s="32">
        <f t="shared" si="8215"/>
        <v>0</v>
      </c>
      <c r="W3066" s="32">
        <f t="shared" si="8230"/>
        <v>0</v>
      </c>
      <c r="X3066" s="32">
        <f t="shared" si="8231"/>
        <v>0</v>
      </c>
      <c r="Y3066" s="32">
        <f t="shared" si="8232"/>
        <v>0</v>
      </c>
      <c r="Z3066" s="32">
        <f t="shared" si="8233"/>
        <v>0</v>
      </c>
      <c r="AA3066" s="32">
        <f t="shared" si="8234"/>
        <v>0</v>
      </c>
      <c r="AB3066" s="32">
        <f>AB3067+AB3069</f>
        <v>1201.5897399999999</v>
      </c>
      <c r="AC3066" s="33">
        <f>AC3067+AC3069</f>
        <v>1201.5897399999999</v>
      </c>
      <c r="AD3066" s="33">
        <f>AD3067+AD3069</f>
        <v>1201.5897399999999</v>
      </c>
      <c r="AE3066" s="34">
        <f t="shared" si="8200"/>
        <v>100</v>
      </c>
      <c r="AF3066" s="32">
        <f t="shared" ref="AF3066:AK3066" si="8244">AF3067+AF3069</f>
        <v>1201.5897399999999</v>
      </c>
      <c r="AG3066" s="32">
        <f t="shared" si="8244"/>
        <v>0</v>
      </c>
      <c r="AH3066" s="32">
        <f t="shared" si="8244"/>
        <v>0</v>
      </c>
      <c r="AI3066" s="32">
        <f t="shared" si="8244"/>
        <v>0</v>
      </c>
      <c r="AJ3066" s="32">
        <f t="shared" si="8244"/>
        <v>0</v>
      </c>
      <c r="AK3066" s="32">
        <f t="shared" si="8244"/>
        <v>0</v>
      </c>
      <c r="AL3066" s="32">
        <f t="shared" si="8201"/>
        <v>1201.5897399999999</v>
      </c>
      <c r="AM3066" s="32">
        <f t="shared" si="8202"/>
        <v>-1201.5897399999999</v>
      </c>
      <c r="AN3066" s="12"/>
    </row>
    <row r="3067" spans="2:40" ht="31.2" hidden="1" customHeight="1" x14ac:dyDescent="0.3">
      <c r="B3067" s="30" t="s">
        <v>852</v>
      </c>
      <c r="C3067" s="30" t="s">
        <v>104</v>
      </c>
      <c r="D3067" s="30" t="s">
        <v>106</v>
      </c>
      <c r="E3067" s="15" t="str">
        <f t="shared" si="8213"/>
        <v>0409</v>
      </c>
      <c r="F3067" s="30" t="s">
        <v>378</v>
      </c>
      <c r="G3067" s="30" t="s">
        <v>50</v>
      </c>
      <c r="H3067" s="31" t="s">
        <v>51</v>
      </c>
      <c r="I3067" s="32">
        <f t="shared" si="8218"/>
        <v>0</v>
      </c>
      <c r="J3067" s="32">
        <f t="shared" si="8219"/>
        <v>0</v>
      </c>
      <c r="K3067" s="32">
        <f t="shared" si="8220"/>
        <v>0</v>
      </c>
      <c r="L3067" s="32">
        <f t="shared" si="8221"/>
        <v>0</v>
      </c>
      <c r="M3067" s="32">
        <f t="shared" si="8222"/>
        <v>0</v>
      </c>
      <c r="N3067" s="32">
        <f t="shared" si="8223"/>
        <v>0</v>
      </c>
      <c r="O3067" s="32">
        <f>O3068</f>
        <v>0</v>
      </c>
      <c r="P3067" s="32">
        <f>P3068</f>
        <v>0</v>
      </c>
      <c r="Q3067" s="32">
        <f>Q3068</f>
        <v>0</v>
      </c>
      <c r="R3067" s="32">
        <f>R3068</f>
        <v>0</v>
      </c>
      <c r="S3067" s="32">
        <f t="shared" si="8228"/>
        <v>0</v>
      </c>
      <c r="T3067" s="32">
        <f t="shared" si="8229"/>
        <v>0</v>
      </c>
      <c r="U3067" s="32">
        <v>0</v>
      </c>
      <c r="V3067" s="32">
        <f t="shared" si="8215"/>
        <v>0</v>
      </c>
      <c r="W3067" s="32">
        <f t="shared" si="8230"/>
        <v>0</v>
      </c>
      <c r="X3067" s="32">
        <f t="shared" si="8231"/>
        <v>0</v>
      </c>
      <c r="Y3067" s="32">
        <f t="shared" si="8232"/>
        <v>0</v>
      </c>
      <c r="Z3067" s="32">
        <f t="shared" si="8233"/>
        <v>0</v>
      </c>
      <c r="AA3067" s="32">
        <f t="shared" si="8234"/>
        <v>0</v>
      </c>
      <c r="AB3067" s="32">
        <f>AB3068</f>
        <v>0</v>
      </c>
      <c r="AC3067" s="33">
        <f>AC3068</f>
        <v>0</v>
      </c>
      <c r="AD3067" s="33">
        <f>AD3068</f>
        <v>0</v>
      </c>
      <c r="AE3067" s="34" t="e">
        <f t="shared" si="8200"/>
        <v>#DIV/0!</v>
      </c>
      <c r="AF3067" s="35">
        <f t="shared" ref="AF3067:AK3067" si="8245">AF3068</f>
        <v>0</v>
      </c>
      <c r="AG3067" s="35">
        <f t="shared" si="8245"/>
        <v>0</v>
      </c>
      <c r="AH3067" s="36">
        <f t="shared" si="8245"/>
        <v>0</v>
      </c>
      <c r="AI3067" s="36">
        <f t="shared" si="8245"/>
        <v>0</v>
      </c>
      <c r="AJ3067" s="36">
        <f t="shared" si="8245"/>
        <v>0</v>
      </c>
      <c r="AK3067" s="36">
        <f t="shared" si="8245"/>
        <v>0</v>
      </c>
      <c r="AL3067" s="36">
        <f t="shared" si="8201"/>
        <v>0</v>
      </c>
      <c r="AM3067" s="36">
        <f t="shared" si="8202"/>
        <v>0</v>
      </c>
      <c r="AN3067" s="37" t="s">
        <v>35</v>
      </c>
    </row>
    <row r="3068" spans="2:40" ht="31.2" hidden="1" customHeight="1" x14ac:dyDescent="0.3">
      <c r="B3068" s="30" t="s">
        <v>852</v>
      </c>
      <c r="C3068" s="30" t="s">
        <v>104</v>
      </c>
      <c r="D3068" s="30" t="s">
        <v>106</v>
      </c>
      <c r="E3068" s="15" t="str">
        <f t="shared" si="8213"/>
        <v>0409</v>
      </c>
      <c r="F3068" s="30" t="s">
        <v>378</v>
      </c>
      <c r="G3068" s="30" t="s">
        <v>52</v>
      </c>
      <c r="H3068" s="31" t="s">
        <v>53</v>
      </c>
      <c r="I3068" s="32"/>
      <c r="J3068" s="32"/>
      <c r="K3068" s="32"/>
      <c r="L3068" s="32"/>
      <c r="M3068" s="32"/>
      <c r="N3068" s="32"/>
      <c r="O3068" s="32">
        <v>0</v>
      </c>
      <c r="P3068" s="32">
        <v>0</v>
      </c>
      <c r="Q3068" s="32">
        <v>0</v>
      </c>
      <c r="R3068" s="32">
        <v>0</v>
      </c>
      <c r="S3068" s="32">
        <v>0</v>
      </c>
      <c r="T3068" s="32">
        <v>0</v>
      </c>
      <c r="U3068" s="32">
        <v>0</v>
      </c>
      <c r="V3068" s="32">
        <f t="shared" si="8215"/>
        <v>0</v>
      </c>
      <c r="W3068" s="32"/>
      <c r="X3068" s="32"/>
      <c r="Y3068" s="32"/>
      <c r="Z3068" s="32"/>
      <c r="AA3068" s="32"/>
      <c r="AB3068" s="32">
        <v>0</v>
      </c>
      <c r="AC3068" s="33">
        <v>0</v>
      </c>
      <c r="AD3068" s="33">
        <v>0</v>
      </c>
      <c r="AE3068" s="34" t="e">
        <f t="shared" si="8200"/>
        <v>#DIV/0!</v>
      </c>
      <c r="AF3068" s="35">
        <v>0</v>
      </c>
      <c r="AG3068" s="35">
        <v>0</v>
      </c>
      <c r="AH3068" s="36">
        <v>0</v>
      </c>
      <c r="AI3068" s="36">
        <v>0</v>
      </c>
      <c r="AJ3068" s="36">
        <v>0</v>
      </c>
      <c r="AK3068" s="36">
        <v>0</v>
      </c>
      <c r="AL3068" s="36">
        <f t="shared" si="8201"/>
        <v>0</v>
      </c>
      <c r="AM3068" s="36">
        <f t="shared" si="8202"/>
        <v>0</v>
      </c>
      <c r="AN3068" s="37" t="s">
        <v>35</v>
      </c>
    </row>
    <row r="3069" spans="2:40" ht="31.2" x14ac:dyDescent="0.3">
      <c r="B3069" s="30" t="s">
        <v>852</v>
      </c>
      <c r="C3069" s="30" t="s">
        <v>104</v>
      </c>
      <c r="D3069" s="30" t="s">
        <v>106</v>
      </c>
      <c r="E3069" s="15" t="str">
        <f t="shared" si="8213"/>
        <v>0409</v>
      </c>
      <c r="F3069" s="30" t="s">
        <v>378</v>
      </c>
      <c r="G3069" s="30" t="s">
        <v>174</v>
      </c>
      <c r="H3069" s="31" t="s">
        <v>175</v>
      </c>
      <c r="I3069" s="32"/>
      <c r="J3069" s="32"/>
      <c r="K3069" s="32"/>
      <c r="L3069" s="32"/>
      <c r="M3069" s="32"/>
      <c r="N3069" s="32"/>
      <c r="O3069" s="32">
        <f>O3070</f>
        <v>0</v>
      </c>
      <c r="P3069" s="32">
        <f>P3070</f>
        <v>0</v>
      </c>
      <c r="Q3069" s="32">
        <f>Q3070</f>
        <v>0</v>
      </c>
      <c r="R3069" s="32">
        <f>R3070</f>
        <v>0</v>
      </c>
      <c r="S3069" s="32"/>
      <c r="T3069" s="32"/>
      <c r="U3069" s="32"/>
      <c r="V3069" s="32">
        <f t="shared" si="8215"/>
        <v>0</v>
      </c>
      <c r="W3069" s="32"/>
      <c r="X3069" s="32"/>
      <c r="Y3069" s="32"/>
      <c r="Z3069" s="32"/>
      <c r="AA3069" s="32"/>
      <c r="AB3069" s="32">
        <f>AB3070</f>
        <v>1201.5897399999999</v>
      </c>
      <c r="AC3069" s="33">
        <f>AC3070</f>
        <v>1201.5897399999999</v>
      </c>
      <c r="AD3069" s="33">
        <f>AD3070</f>
        <v>1201.5897399999999</v>
      </c>
      <c r="AE3069" s="34">
        <f t="shared" si="8200"/>
        <v>100</v>
      </c>
      <c r="AF3069" s="32">
        <f t="shared" ref="AF3069:AK3069" si="8246">AF3070</f>
        <v>1201.5897399999999</v>
      </c>
      <c r="AG3069" s="32">
        <f t="shared" si="8246"/>
        <v>0</v>
      </c>
      <c r="AH3069" s="32">
        <f t="shared" si="8246"/>
        <v>0</v>
      </c>
      <c r="AI3069" s="32">
        <f t="shared" si="8246"/>
        <v>0</v>
      </c>
      <c r="AJ3069" s="32">
        <f t="shared" si="8246"/>
        <v>0</v>
      </c>
      <c r="AK3069" s="32">
        <f t="shared" si="8246"/>
        <v>0</v>
      </c>
      <c r="AL3069" s="32">
        <f t="shared" si="8201"/>
        <v>1201.5897399999999</v>
      </c>
      <c r="AM3069" s="32">
        <f t="shared" si="8202"/>
        <v>-1201.5897399999999</v>
      </c>
      <c r="AN3069" s="12"/>
    </row>
    <row r="3070" spans="2:40" ht="62.4" x14ac:dyDescent="0.3">
      <c r="B3070" s="30" t="s">
        <v>852</v>
      </c>
      <c r="C3070" s="30" t="s">
        <v>104</v>
      </c>
      <c r="D3070" s="30" t="s">
        <v>106</v>
      </c>
      <c r="E3070" s="15" t="str">
        <f t="shared" si="8213"/>
        <v>0409</v>
      </c>
      <c r="F3070" s="30" t="s">
        <v>378</v>
      </c>
      <c r="G3070" s="30" t="s">
        <v>370</v>
      </c>
      <c r="H3070" s="31" t="s">
        <v>371</v>
      </c>
      <c r="I3070" s="32"/>
      <c r="J3070" s="32"/>
      <c r="K3070" s="32"/>
      <c r="L3070" s="32"/>
      <c r="M3070" s="32"/>
      <c r="N3070" s="32"/>
      <c r="O3070" s="32">
        <v>0</v>
      </c>
      <c r="P3070" s="32">
        <v>0</v>
      </c>
      <c r="Q3070" s="32">
        <v>0</v>
      </c>
      <c r="R3070" s="32">
        <v>0</v>
      </c>
      <c r="S3070" s="32"/>
      <c r="T3070" s="32"/>
      <c r="U3070" s="32"/>
      <c r="V3070" s="32">
        <f t="shared" si="8215"/>
        <v>0</v>
      </c>
      <c r="W3070" s="32"/>
      <c r="X3070" s="32"/>
      <c r="Y3070" s="32"/>
      <c r="Z3070" s="32"/>
      <c r="AA3070" s="32"/>
      <c r="AB3070" s="32">
        <v>1201.5897399999999</v>
      </c>
      <c r="AC3070" s="33">
        <v>1201.5897399999999</v>
      </c>
      <c r="AD3070" s="33">
        <v>1201.5897399999999</v>
      </c>
      <c r="AE3070" s="34">
        <f t="shared" si="8200"/>
        <v>100</v>
      </c>
      <c r="AF3070" s="32">
        <v>1201.5897399999999</v>
      </c>
      <c r="AG3070" s="32">
        <v>0</v>
      </c>
      <c r="AH3070" s="32">
        <v>0</v>
      </c>
      <c r="AI3070" s="32">
        <v>0</v>
      </c>
      <c r="AJ3070" s="32">
        <v>0</v>
      </c>
      <c r="AK3070" s="32">
        <v>0</v>
      </c>
      <c r="AL3070" s="32">
        <f t="shared" si="8201"/>
        <v>1201.5897399999999</v>
      </c>
      <c r="AM3070" s="32">
        <f t="shared" si="8202"/>
        <v>-1201.5897399999999</v>
      </c>
      <c r="AN3070" s="12"/>
    </row>
    <row r="3071" spans="2:40" s="22" customFormat="1" x14ac:dyDescent="0.3">
      <c r="B3071" s="23" t="s">
        <v>852</v>
      </c>
      <c r="C3071" s="23" t="s">
        <v>104</v>
      </c>
      <c r="D3071" s="23" t="s">
        <v>152</v>
      </c>
      <c r="E3071" s="24" t="str">
        <f t="shared" si="8213"/>
        <v>0412</v>
      </c>
      <c r="F3071" s="23"/>
      <c r="G3071" s="23"/>
      <c r="H3071" s="25" t="s">
        <v>153</v>
      </c>
      <c r="I3071" s="26">
        <f t="shared" ref="I3071:T3071" si="8247">I3078+I3072</f>
        <v>749.3</v>
      </c>
      <c r="J3071" s="26">
        <f t="shared" si="8247"/>
        <v>234.79999999999998</v>
      </c>
      <c r="K3071" s="26">
        <f t="shared" si="8247"/>
        <v>209.8</v>
      </c>
      <c r="L3071" s="26">
        <f t="shared" si="8247"/>
        <v>0</v>
      </c>
      <c r="M3071" s="26">
        <f t="shared" si="8247"/>
        <v>0</v>
      </c>
      <c r="N3071" s="26">
        <f t="shared" si="8247"/>
        <v>0</v>
      </c>
      <c r="O3071" s="26">
        <f t="shared" si="8247"/>
        <v>-29.774999999999999</v>
      </c>
      <c r="P3071" s="26">
        <f t="shared" si="8247"/>
        <v>-62.402999999999999</v>
      </c>
      <c r="Q3071" s="26">
        <f t="shared" si="8247"/>
        <v>0</v>
      </c>
      <c r="R3071" s="26">
        <f t="shared" si="8247"/>
        <v>0</v>
      </c>
      <c r="S3071" s="26">
        <f t="shared" si="8247"/>
        <v>0</v>
      </c>
      <c r="T3071" s="26">
        <f t="shared" si="8247"/>
        <v>0</v>
      </c>
      <c r="U3071" s="26">
        <v>0</v>
      </c>
      <c r="V3071" s="26">
        <f t="shared" si="8215"/>
        <v>657.12199999999996</v>
      </c>
      <c r="W3071" s="26">
        <f t="shared" ref="W3071:AD3071" si="8248">W3078+W3072</f>
        <v>0</v>
      </c>
      <c r="X3071" s="26">
        <f t="shared" si="8248"/>
        <v>0</v>
      </c>
      <c r="Y3071" s="26">
        <f t="shared" si="8248"/>
        <v>0</v>
      </c>
      <c r="Z3071" s="26">
        <f t="shared" si="8248"/>
        <v>0</v>
      </c>
      <c r="AA3071" s="26">
        <f t="shared" si="8248"/>
        <v>0</v>
      </c>
      <c r="AB3071" s="26">
        <f t="shared" si="8248"/>
        <v>734.93000000000006</v>
      </c>
      <c r="AC3071" s="27">
        <f t="shared" si="8248"/>
        <v>940.15499999999997</v>
      </c>
      <c r="AD3071" s="27">
        <f t="shared" si="8248"/>
        <v>940.15448000000004</v>
      </c>
      <c r="AE3071" s="28">
        <f t="shared" si="8200"/>
        <v>99.999944689971343</v>
      </c>
      <c r="AF3071" s="26">
        <f t="shared" ref="AF3071:AK3071" si="8249">AF3078+AF3072</f>
        <v>972.29700000000003</v>
      </c>
      <c r="AG3071" s="26">
        <f t="shared" si="8249"/>
        <v>-29.774999999999999</v>
      </c>
      <c r="AH3071" s="26">
        <f t="shared" si="8249"/>
        <v>0</v>
      </c>
      <c r="AI3071" s="26">
        <f t="shared" si="8249"/>
        <v>0</v>
      </c>
      <c r="AJ3071" s="26">
        <f t="shared" si="8249"/>
        <v>0</v>
      </c>
      <c r="AK3071" s="26">
        <f t="shared" si="8249"/>
        <v>0</v>
      </c>
      <c r="AL3071" s="26">
        <f t="shared" si="8201"/>
        <v>942.52200000000005</v>
      </c>
      <c r="AM3071" s="26">
        <f t="shared" si="8202"/>
        <v>-285.40000000000009</v>
      </c>
      <c r="AN3071" s="29"/>
    </row>
    <row r="3072" spans="2:40" ht="31.2" x14ac:dyDescent="0.3">
      <c r="B3072" s="30" t="s">
        <v>852</v>
      </c>
      <c r="C3072" s="30" t="s">
        <v>104</v>
      </c>
      <c r="D3072" s="30" t="s">
        <v>152</v>
      </c>
      <c r="E3072" s="15" t="str">
        <f t="shared" si="8213"/>
        <v>0412</v>
      </c>
      <c r="F3072" s="30" t="s">
        <v>116</v>
      </c>
      <c r="G3072" s="30"/>
      <c r="H3072" s="31" t="s">
        <v>117</v>
      </c>
      <c r="I3072" s="32">
        <f t="shared" ref="I3072:I3076" si="8250">I3073</f>
        <v>195.2</v>
      </c>
      <c r="J3072" s="32">
        <f t="shared" ref="J3072:J3076" si="8251">J3073</f>
        <v>146.69999999999999</v>
      </c>
      <c r="K3072" s="32">
        <f t="shared" ref="K3072:K3076" si="8252">K3073</f>
        <v>121.7</v>
      </c>
      <c r="L3072" s="32">
        <f t="shared" ref="L3072:L3080" si="8253">L3073</f>
        <v>0</v>
      </c>
      <c r="M3072" s="32">
        <f t="shared" ref="M3072:M3080" si="8254">M3073</f>
        <v>0</v>
      </c>
      <c r="N3072" s="32">
        <f t="shared" ref="N3072:N3080" si="8255">N3073</f>
        <v>0</v>
      </c>
      <c r="O3072" s="32">
        <f t="shared" ref="O3072:O3078" si="8256">O3073</f>
        <v>-29.774999999999999</v>
      </c>
      <c r="P3072" s="32">
        <f t="shared" ref="P3072:P3078" si="8257">P3073</f>
        <v>0</v>
      </c>
      <c r="Q3072" s="32">
        <f t="shared" ref="Q3072:Q3080" si="8258">Q3073</f>
        <v>0</v>
      </c>
      <c r="R3072" s="32">
        <f t="shared" ref="R3072:R3076" si="8259">R3073</f>
        <v>0</v>
      </c>
      <c r="S3072" s="32">
        <f t="shared" ref="S3072:S3080" si="8260">S3073</f>
        <v>0</v>
      </c>
      <c r="T3072" s="32">
        <f t="shared" ref="T3072:T3080" si="8261">T3073</f>
        <v>0</v>
      </c>
      <c r="U3072" s="32">
        <v>0</v>
      </c>
      <c r="V3072" s="32">
        <f t="shared" si="8215"/>
        <v>165.42499999999998</v>
      </c>
      <c r="W3072" s="32">
        <f t="shared" ref="W3072:W3080" si="8262">W3073</f>
        <v>0</v>
      </c>
      <c r="X3072" s="32">
        <f t="shared" ref="X3072:X3080" si="8263">X3073</f>
        <v>0</v>
      </c>
      <c r="Y3072" s="32">
        <f t="shared" ref="Y3072:Y3080" si="8264">Y3073</f>
        <v>0</v>
      </c>
      <c r="Z3072" s="32">
        <f t="shared" ref="Z3072:Z3080" si="8265">Z3073</f>
        <v>0</v>
      </c>
      <c r="AA3072" s="32">
        <f t="shared" ref="AA3072:AA3080" si="8266">AA3073</f>
        <v>0</v>
      </c>
      <c r="AB3072" s="32">
        <f t="shared" ref="AB3072:AB3078" si="8267">AB3073</f>
        <v>20.7</v>
      </c>
      <c r="AC3072" s="33">
        <f t="shared" ref="AC3072:AC3078" si="8268">AC3073</f>
        <v>165.42500000000001</v>
      </c>
      <c r="AD3072" s="33">
        <f t="shared" ref="AD3072:AD3078" si="8269">AD3073</f>
        <v>165.42447999999999</v>
      </c>
      <c r="AE3072" s="34">
        <f t="shared" si="8200"/>
        <v>99.999685658153226</v>
      </c>
      <c r="AF3072" s="32">
        <f t="shared" ref="AF3072:AF3078" si="8270">AF3073</f>
        <v>195.2</v>
      </c>
      <c r="AG3072" s="32">
        <f t="shared" ref="AG3072:AG3078" si="8271">AG3073</f>
        <v>-29.774999999999999</v>
      </c>
      <c r="AH3072" s="32">
        <f t="shared" ref="AH3072:AH3078" si="8272">AH3073</f>
        <v>0</v>
      </c>
      <c r="AI3072" s="32">
        <f t="shared" ref="AI3072:AI3078" si="8273">AI3073</f>
        <v>0</v>
      </c>
      <c r="AJ3072" s="32">
        <f t="shared" ref="AJ3072:AJ3078" si="8274">AJ3073</f>
        <v>0</v>
      </c>
      <c r="AK3072" s="32">
        <f t="shared" ref="AK3072:AK3078" si="8275">AK3073</f>
        <v>0</v>
      </c>
      <c r="AL3072" s="32">
        <f t="shared" si="8201"/>
        <v>165.42499999999998</v>
      </c>
      <c r="AM3072" s="32">
        <f t="shared" si="8202"/>
        <v>0</v>
      </c>
    </row>
    <row r="3073" spans="2:40" ht="46.8" x14ac:dyDescent="0.3">
      <c r="B3073" s="30" t="s">
        <v>852</v>
      </c>
      <c r="C3073" s="30" t="s">
        <v>104</v>
      </c>
      <c r="D3073" s="30" t="s">
        <v>152</v>
      </c>
      <c r="E3073" s="15" t="str">
        <f t="shared" si="8213"/>
        <v>0412</v>
      </c>
      <c r="F3073" s="30" t="s">
        <v>125</v>
      </c>
      <c r="G3073" s="30"/>
      <c r="H3073" s="31" t="s">
        <v>126</v>
      </c>
      <c r="I3073" s="32">
        <f t="shared" si="8250"/>
        <v>195.2</v>
      </c>
      <c r="J3073" s="32">
        <f t="shared" si="8251"/>
        <v>146.69999999999999</v>
      </c>
      <c r="K3073" s="32">
        <f t="shared" si="8252"/>
        <v>121.7</v>
      </c>
      <c r="L3073" s="32">
        <f t="shared" si="8253"/>
        <v>0</v>
      </c>
      <c r="M3073" s="32">
        <f t="shared" si="8254"/>
        <v>0</v>
      </c>
      <c r="N3073" s="32">
        <f t="shared" si="8255"/>
        <v>0</v>
      </c>
      <c r="O3073" s="32">
        <f t="shared" si="8256"/>
        <v>-29.774999999999999</v>
      </c>
      <c r="P3073" s="32">
        <f t="shared" si="8257"/>
        <v>0</v>
      </c>
      <c r="Q3073" s="32">
        <f t="shared" si="8258"/>
        <v>0</v>
      </c>
      <c r="R3073" s="32">
        <f t="shared" si="8259"/>
        <v>0</v>
      </c>
      <c r="S3073" s="32">
        <f t="shared" si="8260"/>
        <v>0</v>
      </c>
      <c r="T3073" s="32">
        <f t="shared" si="8261"/>
        <v>0</v>
      </c>
      <c r="U3073" s="32">
        <v>0</v>
      </c>
      <c r="V3073" s="32">
        <f t="shared" si="8215"/>
        <v>165.42499999999998</v>
      </c>
      <c r="W3073" s="32">
        <f t="shared" si="8262"/>
        <v>0</v>
      </c>
      <c r="X3073" s="32">
        <f t="shared" si="8263"/>
        <v>0</v>
      </c>
      <c r="Y3073" s="32">
        <f t="shared" si="8264"/>
        <v>0</v>
      </c>
      <c r="Z3073" s="32">
        <f t="shared" si="8265"/>
        <v>0</v>
      </c>
      <c r="AA3073" s="32">
        <f t="shared" si="8266"/>
        <v>0</v>
      </c>
      <c r="AB3073" s="32">
        <f t="shared" si="8267"/>
        <v>20.7</v>
      </c>
      <c r="AC3073" s="33">
        <f t="shared" si="8268"/>
        <v>165.42500000000001</v>
      </c>
      <c r="AD3073" s="33">
        <f t="shared" si="8269"/>
        <v>165.42447999999999</v>
      </c>
      <c r="AE3073" s="34">
        <f t="shared" si="8200"/>
        <v>99.999685658153226</v>
      </c>
      <c r="AF3073" s="32">
        <f t="shared" si="8270"/>
        <v>195.2</v>
      </c>
      <c r="AG3073" s="32">
        <f t="shared" si="8271"/>
        <v>-29.774999999999999</v>
      </c>
      <c r="AH3073" s="32">
        <f t="shared" si="8272"/>
        <v>0</v>
      </c>
      <c r="AI3073" s="32">
        <f t="shared" si="8273"/>
        <v>0</v>
      </c>
      <c r="AJ3073" s="32">
        <f t="shared" si="8274"/>
        <v>0</v>
      </c>
      <c r="AK3073" s="32">
        <f t="shared" si="8275"/>
        <v>0</v>
      </c>
      <c r="AL3073" s="32">
        <f t="shared" si="8201"/>
        <v>165.42499999999998</v>
      </c>
      <c r="AM3073" s="32">
        <f t="shared" si="8202"/>
        <v>0</v>
      </c>
    </row>
    <row r="3074" spans="2:40" ht="46.8" x14ac:dyDescent="0.3">
      <c r="B3074" s="30" t="s">
        <v>852</v>
      </c>
      <c r="C3074" s="30" t="s">
        <v>104</v>
      </c>
      <c r="D3074" s="30" t="s">
        <v>152</v>
      </c>
      <c r="E3074" s="15" t="str">
        <f t="shared" si="8213"/>
        <v>0412</v>
      </c>
      <c r="F3074" s="30" t="s">
        <v>127</v>
      </c>
      <c r="G3074" s="30"/>
      <c r="H3074" s="31" t="s">
        <v>128</v>
      </c>
      <c r="I3074" s="32">
        <f t="shared" si="8250"/>
        <v>195.2</v>
      </c>
      <c r="J3074" s="32">
        <f t="shared" si="8251"/>
        <v>146.69999999999999</v>
      </c>
      <c r="K3074" s="32">
        <f t="shared" si="8252"/>
        <v>121.7</v>
      </c>
      <c r="L3074" s="32">
        <f t="shared" si="8253"/>
        <v>0</v>
      </c>
      <c r="M3074" s="32">
        <f t="shared" si="8254"/>
        <v>0</v>
      </c>
      <c r="N3074" s="32">
        <f t="shared" si="8255"/>
        <v>0</v>
      </c>
      <c r="O3074" s="32">
        <f t="shared" si="8256"/>
        <v>-29.774999999999999</v>
      </c>
      <c r="P3074" s="32">
        <f t="shared" si="8257"/>
        <v>0</v>
      </c>
      <c r="Q3074" s="32">
        <f t="shared" si="8258"/>
        <v>0</v>
      </c>
      <c r="R3074" s="32">
        <f t="shared" si="8259"/>
        <v>0</v>
      </c>
      <c r="S3074" s="32">
        <f t="shared" si="8260"/>
        <v>0</v>
      </c>
      <c r="T3074" s="32">
        <f t="shared" si="8261"/>
        <v>0</v>
      </c>
      <c r="U3074" s="32">
        <v>0</v>
      </c>
      <c r="V3074" s="32">
        <f t="shared" si="8215"/>
        <v>165.42499999999998</v>
      </c>
      <c r="W3074" s="32">
        <f t="shared" si="8262"/>
        <v>0</v>
      </c>
      <c r="X3074" s="32">
        <f t="shared" si="8263"/>
        <v>0</v>
      </c>
      <c r="Y3074" s="32">
        <f t="shared" si="8264"/>
        <v>0</v>
      </c>
      <c r="Z3074" s="32">
        <f t="shared" si="8265"/>
        <v>0</v>
      </c>
      <c r="AA3074" s="32">
        <f t="shared" si="8266"/>
        <v>0</v>
      </c>
      <c r="AB3074" s="32">
        <f t="shared" si="8267"/>
        <v>20.7</v>
      </c>
      <c r="AC3074" s="33">
        <f t="shared" si="8268"/>
        <v>165.42500000000001</v>
      </c>
      <c r="AD3074" s="33">
        <f t="shared" si="8269"/>
        <v>165.42447999999999</v>
      </c>
      <c r="AE3074" s="34">
        <f t="shared" si="8200"/>
        <v>99.999685658153226</v>
      </c>
      <c r="AF3074" s="32">
        <f t="shared" si="8270"/>
        <v>195.2</v>
      </c>
      <c r="AG3074" s="32">
        <f t="shared" si="8271"/>
        <v>-29.774999999999999</v>
      </c>
      <c r="AH3074" s="32">
        <f t="shared" si="8272"/>
        <v>0</v>
      </c>
      <c r="AI3074" s="32">
        <f t="shared" si="8273"/>
        <v>0</v>
      </c>
      <c r="AJ3074" s="32">
        <f t="shared" si="8274"/>
        <v>0</v>
      </c>
      <c r="AK3074" s="32">
        <f t="shared" si="8275"/>
        <v>0</v>
      </c>
      <c r="AL3074" s="32">
        <f t="shared" si="8201"/>
        <v>165.42499999999998</v>
      </c>
      <c r="AM3074" s="32">
        <f t="shared" si="8202"/>
        <v>0</v>
      </c>
    </row>
    <row r="3075" spans="2:40" ht="62.4" x14ac:dyDescent="0.3">
      <c r="B3075" s="30" t="s">
        <v>852</v>
      </c>
      <c r="C3075" s="30" t="s">
        <v>104</v>
      </c>
      <c r="D3075" s="30" t="s">
        <v>152</v>
      </c>
      <c r="E3075" s="15" t="str">
        <f t="shared" si="8213"/>
        <v>0412</v>
      </c>
      <c r="F3075" s="30" t="s">
        <v>768</v>
      </c>
      <c r="G3075" s="30"/>
      <c r="H3075" s="31" t="s">
        <v>769</v>
      </c>
      <c r="I3075" s="32">
        <f t="shared" si="8250"/>
        <v>195.2</v>
      </c>
      <c r="J3075" s="32">
        <f t="shared" si="8251"/>
        <v>146.69999999999999</v>
      </c>
      <c r="K3075" s="32">
        <f t="shared" si="8252"/>
        <v>121.7</v>
      </c>
      <c r="L3075" s="32">
        <f t="shared" si="8253"/>
        <v>0</v>
      </c>
      <c r="M3075" s="32">
        <f t="shared" si="8254"/>
        <v>0</v>
      </c>
      <c r="N3075" s="32">
        <f t="shared" si="8255"/>
        <v>0</v>
      </c>
      <c r="O3075" s="32">
        <f t="shared" si="8256"/>
        <v>-29.774999999999999</v>
      </c>
      <c r="P3075" s="32">
        <f t="shared" si="8257"/>
        <v>0</v>
      </c>
      <c r="Q3075" s="32">
        <f t="shared" si="8258"/>
        <v>0</v>
      </c>
      <c r="R3075" s="32">
        <f t="shared" si="8259"/>
        <v>0</v>
      </c>
      <c r="S3075" s="32">
        <f t="shared" si="8260"/>
        <v>0</v>
      </c>
      <c r="T3075" s="32">
        <f t="shared" si="8261"/>
        <v>0</v>
      </c>
      <c r="U3075" s="32">
        <v>0</v>
      </c>
      <c r="V3075" s="32">
        <f t="shared" si="8215"/>
        <v>165.42499999999998</v>
      </c>
      <c r="W3075" s="32">
        <f t="shared" si="8262"/>
        <v>0</v>
      </c>
      <c r="X3075" s="32">
        <f t="shared" si="8263"/>
        <v>0</v>
      </c>
      <c r="Y3075" s="32">
        <f t="shared" si="8264"/>
        <v>0</v>
      </c>
      <c r="Z3075" s="32">
        <f t="shared" si="8265"/>
        <v>0</v>
      </c>
      <c r="AA3075" s="32">
        <f t="shared" si="8266"/>
        <v>0</v>
      </c>
      <c r="AB3075" s="32">
        <f t="shared" si="8267"/>
        <v>20.7</v>
      </c>
      <c r="AC3075" s="33">
        <f t="shared" si="8268"/>
        <v>165.42500000000001</v>
      </c>
      <c r="AD3075" s="33">
        <f t="shared" si="8269"/>
        <v>165.42447999999999</v>
      </c>
      <c r="AE3075" s="34">
        <f t="shared" si="8200"/>
        <v>99.999685658153226</v>
      </c>
      <c r="AF3075" s="32">
        <f t="shared" si="8270"/>
        <v>195.2</v>
      </c>
      <c r="AG3075" s="32">
        <f t="shared" si="8271"/>
        <v>-29.774999999999999</v>
      </c>
      <c r="AH3075" s="32">
        <f t="shared" si="8272"/>
        <v>0</v>
      </c>
      <c r="AI3075" s="32">
        <f t="shared" si="8273"/>
        <v>0</v>
      </c>
      <c r="AJ3075" s="32">
        <f t="shared" si="8274"/>
        <v>0</v>
      </c>
      <c r="AK3075" s="32">
        <f t="shared" si="8275"/>
        <v>0</v>
      </c>
      <c r="AL3075" s="32">
        <f t="shared" si="8201"/>
        <v>165.42499999999998</v>
      </c>
      <c r="AM3075" s="32">
        <f t="shared" si="8202"/>
        <v>0</v>
      </c>
    </row>
    <row r="3076" spans="2:40" ht="31.2" x14ac:dyDescent="0.3">
      <c r="B3076" s="30" t="s">
        <v>852</v>
      </c>
      <c r="C3076" s="30" t="s">
        <v>104</v>
      </c>
      <c r="D3076" s="30" t="s">
        <v>152</v>
      </c>
      <c r="E3076" s="15" t="str">
        <f t="shared" si="8213"/>
        <v>0412</v>
      </c>
      <c r="F3076" s="30" t="s">
        <v>768</v>
      </c>
      <c r="G3076" s="30" t="s">
        <v>50</v>
      </c>
      <c r="H3076" s="31" t="s">
        <v>51</v>
      </c>
      <c r="I3076" s="32">
        <f t="shared" si="8250"/>
        <v>195.2</v>
      </c>
      <c r="J3076" s="32">
        <f t="shared" si="8251"/>
        <v>146.69999999999999</v>
      </c>
      <c r="K3076" s="32">
        <f t="shared" si="8252"/>
        <v>121.7</v>
      </c>
      <c r="L3076" s="32">
        <f t="shared" si="8253"/>
        <v>0</v>
      </c>
      <c r="M3076" s="32">
        <f t="shared" si="8254"/>
        <v>0</v>
      </c>
      <c r="N3076" s="32">
        <f t="shared" si="8255"/>
        <v>0</v>
      </c>
      <c r="O3076" s="32">
        <f t="shared" si="8256"/>
        <v>-29.774999999999999</v>
      </c>
      <c r="P3076" s="32">
        <f t="shared" si="8257"/>
        <v>0</v>
      </c>
      <c r="Q3076" s="32">
        <f t="shared" si="8258"/>
        <v>0</v>
      </c>
      <c r="R3076" s="32">
        <f t="shared" si="8259"/>
        <v>0</v>
      </c>
      <c r="S3076" s="32">
        <f t="shared" si="8260"/>
        <v>0</v>
      </c>
      <c r="T3076" s="32">
        <f t="shared" si="8261"/>
        <v>0</v>
      </c>
      <c r="U3076" s="32">
        <v>0</v>
      </c>
      <c r="V3076" s="32">
        <f t="shared" si="8215"/>
        <v>165.42499999999998</v>
      </c>
      <c r="W3076" s="32">
        <f t="shared" si="8262"/>
        <v>0</v>
      </c>
      <c r="X3076" s="32">
        <f t="shared" si="8263"/>
        <v>0</v>
      </c>
      <c r="Y3076" s="32">
        <f t="shared" si="8264"/>
        <v>0</v>
      </c>
      <c r="Z3076" s="32">
        <f t="shared" si="8265"/>
        <v>0</v>
      </c>
      <c r="AA3076" s="32">
        <f t="shared" si="8266"/>
        <v>0</v>
      </c>
      <c r="AB3076" s="32">
        <f t="shared" si="8267"/>
        <v>20.7</v>
      </c>
      <c r="AC3076" s="33">
        <f t="shared" si="8268"/>
        <v>165.42500000000001</v>
      </c>
      <c r="AD3076" s="33">
        <f t="shared" si="8269"/>
        <v>165.42447999999999</v>
      </c>
      <c r="AE3076" s="34">
        <f t="shared" si="8200"/>
        <v>99.999685658153226</v>
      </c>
      <c r="AF3076" s="32">
        <f t="shared" si="8270"/>
        <v>195.2</v>
      </c>
      <c r="AG3076" s="32">
        <f t="shared" si="8271"/>
        <v>-29.774999999999999</v>
      </c>
      <c r="AH3076" s="32">
        <f t="shared" si="8272"/>
        <v>0</v>
      </c>
      <c r="AI3076" s="32">
        <f t="shared" si="8273"/>
        <v>0</v>
      </c>
      <c r="AJ3076" s="32">
        <f t="shared" si="8274"/>
        <v>0</v>
      </c>
      <c r="AK3076" s="32">
        <f t="shared" si="8275"/>
        <v>0</v>
      </c>
      <c r="AL3076" s="32">
        <f t="shared" si="8201"/>
        <v>165.42499999999998</v>
      </c>
      <c r="AM3076" s="32">
        <f t="shared" si="8202"/>
        <v>0</v>
      </c>
    </row>
    <row r="3077" spans="2:40" ht="31.2" x14ac:dyDescent="0.3">
      <c r="B3077" s="30" t="s">
        <v>852</v>
      </c>
      <c r="C3077" s="30" t="s">
        <v>104</v>
      </c>
      <c r="D3077" s="30" t="s">
        <v>152</v>
      </c>
      <c r="E3077" s="15" t="str">
        <f t="shared" si="8213"/>
        <v>0412</v>
      </c>
      <c r="F3077" s="30" t="s">
        <v>768</v>
      </c>
      <c r="G3077" s="30" t="s">
        <v>52</v>
      </c>
      <c r="H3077" s="31" t="s">
        <v>53</v>
      </c>
      <c r="I3077" s="32">
        <f>92.1+103.1</f>
        <v>195.2</v>
      </c>
      <c r="J3077" s="32">
        <f>95.8+50.9</f>
        <v>146.69999999999999</v>
      </c>
      <c r="K3077" s="32">
        <f>99.7+22</f>
        <v>121.7</v>
      </c>
      <c r="L3077" s="32"/>
      <c r="M3077" s="32"/>
      <c r="N3077" s="32"/>
      <c r="O3077" s="32">
        <v>-29.774999999999999</v>
      </c>
      <c r="P3077" s="32">
        <v>0</v>
      </c>
      <c r="Q3077" s="32">
        <v>0</v>
      </c>
      <c r="R3077" s="32">
        <f>1515.334-1515.334</f>
        <v>0</v>
      </c>
      <c r="S3077" s="32">
        <v>0</v>
      </c>
      <c r="T3077" s="32">
        <v>0</v>
      </c>
      <c r="U3077" s="32">
        <v>0</v>
      </c>
      <c r="V3077" s="32">
        <f t="shared" si="8215"/>
        <v>165.42499999999998</v>
      </c>
      <c r="W3077" s="32"/>
      <c r="X3077" s="32"/>
      <c r="Y3077" s="32"/>
      <c r="Z3077" s="32"/>
      <c r="AA3077" s="32"/>
      <c r="AB3077" s="32">
        <v>20.7</v>
      </c>
      <c r="AC3077" s="33">
        <v>165.42500000000001</v>
      </c>
      <c r="AD3077" s="33">
        <v>165.42447999999999</v>
      </c>
      <c r="AE3077" s="34">
        <f t="shared" si="8200"/>
        <v>99.999685658153226</v>
      </c>
      <c r="AF3077" s="32">
        <v>195.2</v>
      </c>
      <c r="AG3077" s="32">
        <v>-29.774999999999999</v>
      </c>
      <c r="AH3077" s="32">
        <v>0</v>
      </c>
      <c r="AI3077" s="32">
        <v>0</v>
      </c>
      <c r="AJ3077" s="32">
        <v>0</v>
      </c>
      <c r="AK3077" s="32">
        <v>0</v>
      </c>
      <c r="AL3077" s="32">
        <f t="shared" si="8201"/>
        <v>165.42499999999998</v>
      </c>
      <c r="AM3077" s="32">
        <f t="shared" si="8202"/>
        <v>0</v>
      </c>
      <c r="AN3077" s="12"/>
    </row>
    <row r="3078" spans="2:40" ht="31.2" x14ac:dyDescent="0.3">
      <c r="B3078" s="30" t="s">
        <v>852</v>
      </c>
      <c r="C3078" s="30" t="s">
        <v>104</v>
      </c>
      <c r="D3078" s="30" t="s">
        <v>152</v>
      </c>
      <c r="E3078" s="15" t="str">
        <f t="shared" si="8213"/>
        <v>0412</v>
      </c>
      <c r="F3078" s="30" t="s">
        <v>154</v>
      </c>
      <c r="G3078" s="30"/>
      <c r="H3078" s="31" t="s">
        <v>155</v>
      </c>
      <c r="I3078" s="32">
        <f t="shared" ref="I3078:I3080" si="8276">I3079</f>
        <v>554.1</v>
      </c>
      <c r="J3078" s="32">
        <f t="shared" ref="J3078:J3080" si="8277">J3079</f>
        <v>88.1</v>
      </c>
      <c r="K3078" s="32">
        <f t="shared" ref="K3078:K3080" si="8278">K3079</f>
        <v>88.1</v>
      </c>
      <c r="L3078" s="32">
        <f t="shared" si="8253"/>
        <v>0</v>
      </c>
      <c r="M3078" s="32">
        <f t="shared" si="8254"/>
        <v>0</v>
      </c>
      <c r="N3078" s="32">
        <f t="shared" si="8255"/>
        <v>0</v>
      </c>
      <c r="O3078" s="32">
        <f t="shared" si="8256"/>
        <v>0</v>
      </c>
      <c r="P3078" s="32">
        <f t="shared" si="8257"/>
        <v>-62.402999999999999</v>
      </c>
      <c r="Q3078" s="32">
        <f t="shared" si="8258"/>
        <v>0</v>
      </c>
      <c r="R3078" s="32">
        <f t="shared" ref="R3078:R3080" si="8279">R3079</f>
        <v>0</v>
      </c>
      <c r="S3078" s="32">
        <f t="shared" si="8260"/>
        <v>0</v>
      </c>
      <c r="T3078" s="32">
        <f t="shared" si="8261"/>
        <v>0</v>
      </c>
      <c r="U3078" s="32">
        <v>0</v>
      </c>
      <c r="V3078" s="32">
        <f t="shared" si="8215"/>
        <v>491.697</v>
      </c>
      <c r="W3078" s="32">
        <f t="shared" si="8262"/>
        <v>0</v>
      </c>
      <c r="X3078" s="32">
        <f t="shared" si="8263"/>
        <v>0</v>
      </c>
      <c r="Y3078" s="32">
        <f t="shared" si="8264"/>
        <v>0</v>
      </c>
      <c r="Z3078" s="32">
        <f t="shared" si="8265"/>
        <v>0</v>
      </c>
      <c r="AA3078" s="32">
        <f t="shared" si="8266"/>
        <v>0</v>
      </c>
      <c r="AB3078" s="32">
        <f t="shared" si="8267"/>
        <v>714.23</v>
      </c>
      <c r="AC3078" s="33">
        <f t="shared" si="8268"/>
        <v>774.73</v>
      </c>
      <c r="AD3078" s="33">
        <f t="shared" si="8269"/>
        <v>774.73</v>
      </c>
      <c r="AE3078" s="34">
        <f t="shared" si="8200"/>
        <v>100</v>
      </c>
      <c r="AF3078" s="32">
        <f t="shared" si="8270"/>
        <v>777.09699999999998</v>
      </c>
      <c r="AG3078" s="32">
        <f t="shared" si="8271"/>
        <v>0</v>
      </c>
      <c r="AH3078" s="32">
        <f t="shared" si="8272"/>
        <v>0</v>
      </c>
      <c r="AI3078" s="32">
        <f t="shared" si="8273"/>
        <v>0</v>
      </c>
      <c r="AJ3078" s="32">
        <f t="shared" si="8274"/>
        <v>0</v>
      </c>
      <c r="AK3078" s="32">
        <f t="shared" si="8275"/>
        <v>0</v>
      </c>
      <c r="AL3078" s="32">
        <f t="shared" si="8201"/>
        <v>777.09699999999998</v>
      </c>
      <c r="AM3078" s="32">
        <f t="shared" si="8202"/>
        <v>-285.39999999999998</v>
      </c>
    </row>
    <row r="3079" spans="2:40" ht="31.2" x14ac:dyDescent="0.3">
      <c r="B3079" s="30" t="s">
        <v>852</v>
      </c>
      <c r="C3079" s="30" t="s">
        <v>104</v>
      </c>
      <c r="D3079" s="30" t="s">
        <v>152</v>
      </c>
      <c r="E3079" s="15" t="str">
        <f t="shared" si="8213"/>
        <v>0412</v>
      </c>
      <c r="F3079" s="30" t="s">
        <v>166</v>
      </c>
      <c r="G3079" s="30"/>
      <c r="H3079" s="31" t="s">
        <v>167</v>
      </c>
      <c r="I3079" s="32">
        <f t="shared" si="8276"/>
        <v>554.1</v>
      </c>
      <c r="J3079" s="32">
        <f t="shared" si="8277"/>
        <v>88.1</v>
      </c>
      <c r="K3079" s="32">
        <f t="shared" si="8278"/>
        <v>88.1</v>
      </c>
      <c r="L3079" s="32">
        <f t="shared" si="8253"/>
        <v>0</v>
      </c>
      <c r="M3079" s="32">
        <f t="shared" si="8254"/>
        <v>0</v>
      </c>
      <c r="N3079" s="32">
        <f t="shared" si="8255"/>
        <v>0</v>
      </c>
      <c r="O3079" s="32">
        <f>O3080+O3086</f>
        <v>0</v>
      </c>
      <c r="P3079" s="32">
        <f>P3080+P3086</f>
        <v>-62.402999999999999</v>
      </c>
      <c r="Q3079" s="32">
        <f t="shared" si="8258"/>
        <v>0</v>
      </c>
      <c r="R3079" s="32">
        <f t="shared" si="8279"/>
        <v>0</v>
      </c>
      <c r="S3079" s="32">
        <f t="shared" si="8260"/>
        <v>0</v>
      </c>
      <c r="T3079" s="32">
        <f t="shared" si="8261"/>
        <v>0</v>
      </c>
      <c r="U3079" s="32">
        <v>0</v>
      </c>
      <c r="V3079" s="32">
        <f t="shared" si="8215"/>
        <v>491.697</v>
      </c>
      <c r="W3079" s="32">
        <f t="shared" si="8262"/>
        <v>0</v>
      </c>
      <c r="X3079" s="32">
        <f t="shared" si="8263"/>
        <v>0</v>
      </c>
      <c r="Y3079" s="32">
        <f t="shared" si="8264"/>
        <v>0</v>
      </c>
      <c r="Z3079" s="32">
        <f t="shared" si="8265"/>
        <v>0</v>
      </c>
      <c r="AA3079" s="32">
        <f t="shared" si="8266"/>
        <v>0</v>
      </c>
      <c r="AB3079" s="32">
        <f>AB3080+AB3086</f>
        <v>714.23</v>
      </c>
      <c r="AC3079" s="33">
        <f>AC3080+AC3086</f>
        <v>774.73</v>
      </c>
      <c r="AD3079" s="33">
        <f>AD3080+AD3086</f>
        <v>774.73</v>
      </c>
      <c r="AE3079" s="34">
        <f t="shared" si="8200"/>
        <v>100</v>
      </c>
      <c r="AF3079" s="32">
        <f t="shared" ref="AF3079:AK3079" si="8280">AF3080+AF3086</f>
        <v>777.09699999999998</v>
      </c>
      <c r="AG3079" s="32">
        <f t="shared" si="8280"/>
        <v>0</v>
      </c>
      <c r="AH3079" s="32">
        <f t="shared" si="8280"/>
        <v>0</v>
      </c>
      <c r="AI3079" s="32">
        <f t="shared" si="8280"/>
        <v>0</v>
      </c>
      <c r="AJ3079" s="32">
        <f t="shared" si="8280"/>
        <v>0</v>
      </c>
      <c r="AK3079" s="32">
        <f t="shared" si="8280"/>
        <v>0</v>
      </c>
      <c r="AL3079" s="32">
        <f t="shared" si="8201"/>
        <v>777.09699999999998</v>
      </c>
      <c r="AM3079" s="32">
        <f t="shared" si="8202"/>
        <v>-285.39999999999998</v>
      </c>
    </row>
    <row r="3080" spans="2:40" ht="62.4" x14ac:dyDescent="0.3">
      <c r="B3080" s="30" t="s">
        <v>852</v>
      </c>
      <c r="C3080" s="30" t="s">
        <v>104</v>
      </c>
      <c r="D3080" s="30" t="s">
        <v>152</v>
      </c>
      <c r="E3080" s="15" t="str">
        <f t="shared" si="8213"/>
        <v>0412</v>
      </c>
      <c r="F3080" s="30" t="s">
        <v>770</v>
      </c>
      <c r="G3080" s="30"/>
      <c r="H3080" s="31" t="s">
        <v>771</v>
      </c>
      <c r="I3080" s="32">
        <f t="shared" si="8276"/>
        <v>554.1</v>
      </c>
      <c r="J3080" s="32">
        <f t="shared" si="8277"/>
        <v>88.1</v>
      </c>
      <c r="K3080" s="32">
        <f t="shared" si="8278"/>
        <v>88.1</v>
      </c>
      <c r="L3080" s="32">
        <f t="shared" si="8253"/>
        <v>0</v>
      </c>
      <c r="M3080" s="32">
        <f t="shared" si="8254"/>
        <v>0</v>
      </c>
      <c r="N3080" s="32">
        <f t="shared" si="8255"/>
        <v>0</v>
      </c>
      <c r="O3080" s="32">
        <f>O3081</f>
        <v>0</v>
      </c>
      <c r="P3080" s="32">
        <f>P3081</f>
        <v>-125.27</v>
      </c>
      <c r="Q3080" s="32">
        <f t="shared" si="8258"/>
        <v>0</v>
      </c>
      <c r="R3080" s="32">
        <f t="shared" si="8279"/>
        <v>0</v>
      </c>
      <c r="S3080" s="32">
        <f t="shared" si="8260"/>
        <v>0</v>
      </c>
      <c r="T3080" s="32">
        <f t="shared" si="8261"/>
        <v>0</v>
      </c>
      <c r="U3080" s="32">
        <v>0</v>
      </c>
      <c r="V3080" s="32">
        <f t="shared" si="8215"/>
        <v>428.83000000000004</v>
      </c>
      <c r="W3080" s="32">
        <f t="shared" si="8262"/>
        <v>0</v>
      </c>
      <c r="X3080" s="32">
        <f t="shared" si="8263"/>
        <v>0</v>
      </c>
      <c r="Y3080" s="32">
        <f t="shared" si="8264"/>
        <v>0</v>
      </c>
      <c r="Z3080" s="32">
        <f t="shared" si="8265"/>
        <v>0</v>
      </c>
      <c r="AA3080" s="32">
        <f t="shared" si="8266"/>
        <v>0</v>
      </c>
      <c r="AB3080" s="32">
        <f>AB3081</f>
        <v>714.23</v>
      </c>
      <c r="AC3080" s="33">
        <f>AC3081</f>
        <v>714.23</v>
      </c>
      <c r="AD3080" s="33">
        <f>AD3081</f>
        <v>714.23</v>
      </c>
      <c r="AE3080" s="34">
        <f t="shared" si="8200"/>
        <v>100</v>
      </c>
      <c r="AF3080" s="32">
        <f t="shared" ref="AF3080:AK3080" si="8281">AF3081</f>
        <v>714.23</v>
      </c>
      <c r="AG3080" s="32">
        <f t="shared" si="8281"/>
        <v>0</v>
      </c>
      <c r="AH3080" s="32">
        <f t="shared" si="8281"/>
        <v>0</v>
      </c>
      <c r="AI3080" s="32">
        <f t="shared" si="8281"/>
        <v>0</v>
      </c>
      <c r="AJ3080" s="32">
        <f t="shared" si="8281"/>
        <v>0</v>
      </c>
      <c r="AK3080" s="32">
        <f t="shared" si="8281"/>
        <v>0</v>
      </c>
      <c r="AL3080" s="32">
        <f t="shared" si="8201"/>
        <v>714.23</v>
      </c>
      <c r="AM3080" s="32">
        <f t="shared" si="8202"/>
        <v>-285.39999999999998</v>
      </c>
    </row>
    <row r="3081" spans="2:40" ht="46.8" x14ac:dyDescent="0.3">
      <c r="B3081" s="30" t="s">
        <v>852</v>
      </c>
      <c r="C3081" s="30" t="s">
        <v>104</v>
      </c>
      <c r="D3081" s="30" t="s">
        <v>152</v>
      </c>
      <c r="E3081" s="15" t="str">
        <f t="shared" si="8213"/>
        <v>0412</v>
      </c>
      <c r="F3081" s="30" t="s">
        <v>772</v>
      </c>
      <c r="G3081" s="30"/>
      <c r="H3081" s="31" t="s">
        <v>773</v>
      </c>
      <c r="I3081" s="32">
        <f t="shared" ref="I3081:T3081" si="8282">I3082+I3084</f>
        <v>554.1</v>
      </c>
      <c r="J3081" s="32">
        <f t="shared" si="8282"/>
        <v>88.1</v>
      </c>
      <c r="K3081" s="32">
        <f t="shared" si="8282"/>
        <v>88.1</v>
      </c>
      <c r="L3081" s="32">
        <f t="shared" si="8282"/>
        <v>0</v>
      </c>
      <c r="M3081" s="32">
        <f t="shared" si="8282"/>
        <v>0</v>
      </c>
      <c r="N3081" s="32">
        <f t="shared" si="8282"/>
        <v>0</v>
      </c>
      <c r="O3081" s="32">
        <f t="shared" si="8282"/>
        <v>0</v>
      </c>
      <c r="P3081" s="32">
        <f t="shared" si="8282"/>
        <v>-125.27</v>
      </c>
      <c r="Q3081" s="32">
        <f t="shared" si="8282"/>
        <v>0</v>
      </c>
      <c r="R3081" s="32">
        <f t="shared" si="8282"/>
        <v>0</v>
      </c>
      <c r="S3081" s="32">
        <f t="shared" si="8282"/>
        <v>0</v>
      </c>
      <c r="T3081" s="32">
        <f t="shared" si="8282"/>
        <v>0</v>
      </c>
      <c r="U3081" s="32">
        <v>0</v>
      </c>
      <c r="V3081" s="32">
        <f t="shared" si="8215"/>
        <v>428.83000000000004</v>
      </c>
      <c r="W3081" s="32">
        <f t="shared" ref="W3081:AD3081" si="8283">W3082+W3084</f>
        <v>0</v>
      </c>
      <c r="X3081" s="32">
        <f t="shared" si="8283"/>
        <v>0</v>
      </c>
      <c r="Y3081" s="32">
        <f t="shared" si="8283"/>
        <v>0</v>
      </c>
      <c r="Z3081" s="32">
        <f t="shared" si="8283"/>
        <v>0</v>
      </c>
      <c r="AA3081" s="32">
        <f t="shared" si="8283"/>
        <v>0</v>
      </c>
      <c r="AB3081" s="32">
        <f t="shared" si="8283"/>
        <v>714.23</v>
      </c>
      <c r="AC3081" s="33">
        <f t="shared" si="8283"/>
        <v>714.23</v>
      </c>
      <c r="AD3081" s="33">
        <f t="shared" si="8283"/>
        <v>714.23</v>
      </c>
      <c r="AE3081" s="34">
        <f t="shared" si="8200"/>
        <v>100</v>
      </c>
      <c r="AF3081" s="32">
        <f t="shared" ref="AF3081:AK3081" si="8284">AF3082+AF3084</f>
        <v>714.23</v>
      </c>
      <c r="AG3081" s="32">
        <f t="shared" si="8284"/>
        <v>0</v>
      </c>
      <c r="AH3081" s="32">
        <f t="shared" si="8284"/>
        <v>0</v>
      </c>
      <c r="AI3081" s="32">
        <f t="shared" si="8284"/>
        <v>0</v>
      </c>
      <c r="AJ3081" s="32">
        <f t="shared" si="8284"/>
        <v>0</v>
      </c>
      <c r="AK3081" s="32">
        <f t="shared" si="8284"/>
        <v>0</v>
      </c>
      <c r="AL3081" s="32">
        <f t="shared" si="8201"/>
        <v>714.23</v>
      </c>
      <c r="AM3081" s="32">
        <f t="shared" si="8202"/>
        <v>-285.39999999999998</v>
      </c>
    </row>
    <row r="3082" spans="2:40" ht="31.2" x14ac:dyDescent="0.3">
      <c r="B3082" s="30" t="s">
        <v>852</v>
      </c>
      <c r="C3082" s="30" t="s">
        <v>104</v>
      </c>
      <c r="D3082" s="30" t="s">
        <v>152</v>
      </c>
      <c r="E3082" s="15" t="str">
        <f t="shared" si="8213"/>
        <v>0412</v>
      </c>
      <c r="F3082" s="30" t="s">
        <v>772</v>
      </c>
      <c r="G3082" s="30" t="s">
        <v>50</v>
      </c>
      <c r="H3082" s="31" t="s">
        <v>51</v>
      </c>
      <c r="I3082" s="32">
        <f t="shared" ref="I3082:T3082" si="8285">I3083</f>
        <v>466</v>
      </c>
      <c r="J3082" s="32">
        <f t="shared" si="8285"/>
        <v>0</v>
      </c>
      <c r="K3082" s="32">
        <f t="shared" si="8285"/>
        <v>0</v>
      </c>
      <c r="L3082" s="32">
        <f t="shared" si="8285"/>
        <v>0</v>
      </c>
      <c r="M3082" s="32">
        <f t="shared" si="8285"/>
        <v>0</v>
      </c>
      <c r="N3082" s="32">
        <f t="shared" si="8285"/>
        <v>0</v>
      </c>
      <c r="O3082" s="32">
        <f t="shared" si="8285"/>
        <v>0</v>
      </c>
      <c r="P3082" s="32">
        <f t="shared" si="8285"/>
        <v>-125.27</v>
      </c>
      <c r="Q3082" s="32">
        <f t="shared" si="8285"/>
        <v>0</v>
      </c>
      <c r="R3082" s="32">
        <f t="shared" si="8285"/>
        <v>0</v>
      </c>
      <c r="S3082" s="32">
        <f t="shared" si="8285"/>
        <v>0</v>
      </c>
      <c r="T3082" s="32">
        <f t="shared" si="8285"/>
        <v>0</v>
      </c>
      <c r="U3082" s="32">
        <v>0</v>
      </c>
      <c r="V3082" s="32">
        <f t="shared" si="8215"/>
        <v>340.73</v>
      </c>
      <c r="W3082" s="32">
        <f t="shared" ref="W3082:AD3082" si="8286">W3083</f>
        <v>0</v>
      </c>
      <c r="X3082" s="32">
        <f t="shared" si="8286"/>
        <v>0</v>
      </c>
      <c r="Y3082" s="32">
        <f t="shared" si="8286"/>
        <v>0</v>
      </c>
      <c r="Z3082" s="32">
        <f t="shared" si="8286"/>
        <v>0</v>
      </c>
      <c r="AA3082" s="32">
        <f t="shared" si="8286"/>
        <v>0</v>
      </c>
      <c r="AB3082" s="32">
        <f t="shared" si="8286"/>
        <v>340.73</v>
      </c>
      <c r="AC3082" s="33">
        <f t="shared" si="8286"/>
        <v>340.73</v>
      </c>
      <c r="AD3082" s="33">
        <f t="shared" si="8286"/>
        <v>340.73</v>
      </c>
      <c r="AE3082" s="34">
        <f t="shared" si="8200"/>
        <v>100</v>
      </c>
      <c r="AF3082" s="32">
        <f t="shared" ref="AF3082:AK3082" si="8287">AF3083</f>
        <v>340.73</v>
      </c>
      <c r="AG3082" s="32">
        <f t="shared" si="8287"/>
        <v>0</v>
      </c>
      <c r="AH3082" s="32">
        <f t="shared" si="8287"/>
        <v>0</v>
      </c>
      <c r="AI3082" s="32">
        <f t="shared" si="8287"/>
        <v>0</v>
      </c>
      <c r="AJ3082" s="32">
        <f t="shared" si="8287"/>
        <v>0</v>
      </c>
      <c r="AK3082" s="32">
        <f t="shared" si="8287"/>
        <v>0</v>
      </c>
      <c r="AL3082" s="32">
        <f t="shared" si="8201"/>
        <v>340.73</v>
      </c>
      <c r="AM3082" s="32">
        <f t="shared" si="8202"/>
        <v>0</v>
      </c>
    </row>
    <row r="3083" spans="2:40" ht="31.2" x14ac:dyDescent="0.3">
      <c r="B3083" s="30" t="s">
        <v>852</v>
      </c>
      <c r="C3083" s="30" t="s">
        <v>104</v>
      </c>
      <c r="D3083" s="30" t="s">
        <v>152</v>
      </c>
      <c r="E3083" s="15" t="str">
        <f t="shared" si="8213"/>
        <v>0412</v>
      </c>
      <c r="F3083" s="30" t="s">
        <v>772</v>
      </c>
      <c r="G3083" s="30" t="s">
        <v>52</v>
      </c>
      <c r="H3083" s="31" t="s">
        <v>53</v>
      </c>
      <c r="I3083" s="32">
        <v>466</v>
      </c>
      <c r="J3083" s="32"/>
      <c r="K3083" s="32"/>
      <c r="L3083" s="32"/>
      <c r="M3083" s="32"/>
      <c r="N3083" s="32"/>
      <c r="O3083" s="32">
        <v>0</v>
      </c>
      <c r="P3083" s="32">
        <v>-125.27</v>
      </c>
      <c r="Q3083" s="32">
        <v>0</v>
      </c>
      <c r="R3083" s="32">
        <v>0</v>
      </c>
      <c r="S3083" s="32">
        <v>0</v>
      </c>
      <c r="T3083" s="32">
        <v>0</v>
      </c>
      <c r="U3083" s="32">
        <v>0</v>
      </c>
      <c r="V3083" s="32">
        <f t="shared" si="8215"/>
        <v>340.73</v>
      </c>
      <c r="W3083" s="32"/>
      <c r="X3083" s="32"/>
      <c r="Y3083" s="32"/>
      <c r="Z3083" s="32"/>
      <c r="AA3083" s="32"/>
      <c r="AB3083" s="32">
        <v>340.73</v>
      </c>
      <c r="AC3083" s="33">
        <v>340.73</v>
      </c>
      <c r="AD3083" s="33">
        <v>340.73</v>
      </c>
      <c r="AE3083" s="34">
        <f t="shared" si="8200"/>
        <v>100</v>
      </c>
      <c r="AF3083" s="32">
        <v>340.73</v>
      </c>
      <c r="AG3083" s="32">
        <v>0</v>
      </c>
      <c r="AH3083" s="32">
        <v>0</v>
      </c>
      <c r="AI3083" s="32">
        <v>0</v>
      </c>
      <c r="AJ3083" s="32">
        <v>0</v>
      </c>
      <c r="AK3083" s="32">
        <v>0</v>
      </c>
      <c r="AL3083" s="32">
        <f t="shared" si="8201"/>
        <v>340.73</v>
      </c>
      <c r="AM3083" s="32">
        <f t="shared" si="8202"/>
        <v>0</v>
      </c>
      <c r="AN3083" s="12"/>
    </row>
    <row r="3084" spans="2:40" x14ac:dyDescent="0.3">
      <c r="B3084" s="30" t="s">
        <v>852</v>
      </c>
      <c r="C3084" s="30" t="s">
        <v>104</v>
      </c>
      <c r="D3084" s="30" t="s">
        <v>152</v>
      </c>
      <c r="E3084" s="15" t="str">
        <f t="shared" si="8213"/>
        <v>0412</v>
      </c>
      <c r="F3084" s="30" t="s">
        <v>772</v>
      </c>
      <c r="G3084" s="30" t="s">
        <v>56</v>
      </c>
      <c r="H3084" s="31" t="s">
        <v>57</v>
      </c>
      <c r="I3084" s="32">
        <f t="shared" ref="I3084:T3084" si="8288">I3085</f>
        <v>88.1</v>
      </c>
      <c r="J3084" s="32">
        <f t="shared" si="8288"/>
        <v>88.1</v>
      </c>
      <c r="K3084" s="32">
        <f t="shared" si="8288"/>
        <v>88.1</v>
      </c>
      <c r="L3084" s="32">
        <f t="shared" si="8288"/>
        <v>0</v>
      </c>
      <c r="M3084" s="32">
        <f t="shared" si="8288"/>
        <v>0</v>
      </c>
      <c r="N3084" s="32">
        <f t="shared" si="8288"/>
        <v>0</v>
      </c>
      <c r="O3084" s="32">
        <f t="shared" si="8288"/>
        <v>0</v>
      </c>
      <c r="P3084" s="32">
        <f t="shared" si="8288"/>
        <v>0</v>
      </c>
      <c r="Q3084" s="32">
        <f t="shared" si="8288"/>
        <v>0</v>
      </c>
      <c r="R3084" s="32">
        <f t="shared" si="8288"/>
        <v>0</v>
      </c>
      <c r="S3084" s="32">
        <f t="shared" si="8288"/>
        <v>0</v>
      </c>
      <c r="T3084" s="32">
        <f t="shared" si="8288"/>
        <v>0</v>
      </c>
      <c r="U3084" s="32">
        <v>0</v>
      </c>
      <c r="V3084" s="32">
        <f t="shared" si="8215"/>
        <v>88.1</v>
      </c>
      <c r="W3084" s="32">
        <f t="shared" ref="W3084:AD3084" si="8289">W3085</f>
        <v>0</v>
      </c>
      <c r="X3084" s="32">
        <f t="shared" si="8289"/>
        <v>0</v>
      </c>
      <c r="Y3084" s="32">
        <f t="shared" si="8289"/>
        <v>0</v>
      </c>
      <c r="Z3084" s="32">
        <f t="shared" si="8289"/>
        <v>0</v>
      </c>
      <c r="AA3084" s="32">
        <f t="shared" si="8289"/>
        <v>0</v>
      </c>
      <c r="AB3084" s="32">
        <f t="shared" si="8289"/>
        <v>373.5</v>
      </c>
      <c r="AC3084" s="33">
        <f t="shared" si="8289"/>
        <v>373.5</v>
      </c>
      <c r="AD3084" s="33">
        <f t="shared" si="8289"/>
        <v>373.5</v>
      </c>
      <c r="AE3084" s="34">
        <f t="shared" si="8200"/>
        <v>100</v>
      </c>
      <c r="AF3084" s="32">
        <f t="shared" ref="AF3084:AK3084" si="8290">AF3085</f>
        <v>373.5</v>
      </c>
      <c r="AG3084" s="32">
        <f t="shared" si="8290"/>
        <v>0</v>
      </c>
      <c r="AH3084" s="32">
        <f t="shared" si="8290"/>
        <v>0</v>
      </c>
      <c r="AI3084" s="32">
        <f t="shared" si="8290"/>
        <v>0</v>
      </c>
      <c r="AJ3084" s="32">
        <f t="shared" si="8290"/>
        <v>0</v>
      </c>
      <c r="AK3084" s="32">
        <f t="shared" si="8290"/>
        <v>0</v>
      </c>
      <c r="AL3084" s="32">
        <f t="shared" si="8201"/>
        <v>373.5</v>
      </c>
      <c r="AM3084" s="32">
        <f t="shared" si="8202"/>
        <v>-285.39999999999998</v>
      </c>
    </row>
    <row r="3085" spans="2:40" x14ac:dyDescent="0.3">
      <c r="B3085" s="30" t="s">
        <v>852</v>
      </c>
      <c r="C3085" s="30" t="s">
        <v>104</v>
      </c>
      <c r="D3085" s="30" t="s">
        <v>152</v>
      </c>
      <c r="E3085" s="15" t="str">
        <f t="shared" si="8213"/>
        <v>0412</v>
      </c>
      <c r="F3085" s="30" t="s">
        <v>772</v>
      </c>
      <c r="G3085" s="30" t="s">
        <v>58</v>
      </c>
      <c r="H3085" s="31" t="s">
        <v>59</v>
      </c>
      <c r="I3085" s="32">
        <v>88.1</v>
      </c>
      <c r="J3085" s="32">
        <v>88.1</v>
      </c>
      <c r="K3085" s="32">
        <v>88.1</v>
      </c>
      <c r="L3085" s="32"/>
      <c r="M3085" s="32"/>
      <c r="N3085" s="32"/>
      <c r="O3085" s="32">
        <v>0</v>
      </c>
      <c r="P3085" s="32">
        <v>0</v>
      </c>
      <c r="Q3085" s="32">
        <v>0</v>
      </c>
      <c r="R3085" s="32">
        <v>0</v>
      </c>
      <c r="S3085" s="32">
        <v>0</v>
      </c>
      <c r="T3085" s="32">
        <v>0</v>
      </c>
      <c r="U3085" s="32">
        <v>0</v>
      </c>
      <c r="V3085" s="32">
        <f t="shared" si="8215"/>
        <v>88.1</v>
      </c>
      <c r="W3085" s="32"/>
      <c r="X3085" s="32"/>
      <c r="Y3085" s="32"/>
      <c r="Z3085" s="32"/>
      <c r="AA3085" s="32"/>
      <c r="AB3085" s="32">
        <v>373.5</v>
      </c>
      <c r="AC3085" s="33">
        <v>373.5</v>
      </c>
      <c r="AD3085" s="33">
        <v>373.5</v>
      </c>
      <c r="AE3085" s="34">
        <f t="shared" si="8200"/>
        <v>100</v>
      </c>
      <c r="AF3085" s="32">
        <v>373.5</v>
      </c>
      <c r="AG3085" s="32">
        <v>0</v>
      </c>
      <c r="AH3085" s="32">
        <v>0</v>
      </c>
      <c r="AI3085" s="32">
        <v>0</v>
      </c>
      <c r="AJ3085" s="32">
        <v>0</v>
      </c>
      <c r="AK3085" s="32">
        <v>0</v>
      </c>
      <c r="AL3085" s="32">
        <f t="shared" si="8201"/>
        <v>373.5</v>
      </c>
      <c r="AM3085" s="32">
        <f t="shared" si="8202"/>
        <v>-285.39999999999998</v>
      </c>
      <c r="AN3085" s="12"/>
    </row>
    <row r="3086" spans="2:40" ht="46.8" x14ac:dyDescent="0.3">
      <c r="B3086" s="30" t="s">
        <v>852</v>
      </c>
      <c r="C3086" s="30" t="s">
        <v>104</v>
      </c>
      <c r="D3086" s="30" t="s">
        <v>152</v>
      </c>
      <c r="E3086" s="15" t="str">
        <f t="shared" si="8213"/>
        <v>0412</v>
      </c>
      <c r="F3086" s="30" t="s">
        <v>774</v>
      </c>
      <c r="G3086" s="30"/>
      <c r="H3086" s="31" t="s">
        <v>775</v>
      </c>
      <c r="I3086" s="32"/>
      <c r="J3086" s="32"/>
      <c r="K3086" s="32"/>
      <c r="L3086" s="32"/>
      <c r="M3086" s="32"/>
      <c r="N3086" s="32"/>
      <c r="O3086" s="32">
        <f t="shared" ref="O3086:O3088" si="8291">O3087</f>
        <v>0</v>
      </c>
      <c r="P3086" s="32">
        <f t="shared" ref="P3086:P3088" si="8292">P3087</f>
        <v>62.866999999999997</v>
      </c>
      <c r="Q3086" s="32"/>
      <c r="R3086" s="32"/>
      <c r="S3086" s="32"/>
      <c r="T3086" s="32"/>
      <c r="U3086" s="32"/>
      <c r="V3086" s="32">
        <f t="shared" si="8215"/>
        <v>62.866999999999997</v>
      </c>
      <c r="W3086" s="32"/>
      <c r="X3086" s="32"/>
      <c r="Y3086" s="32"/>
      <c r="Z3086" s="32"/>
      <c r="AA3086" s="32"/>
      <c r="AB3086" s="32">
        <f t="shared" ref="AB3086:AB3088" si="8293">AB3087</f>
        <v>0</v>
      </c>
      <c r="AC3086" s="33">
        <f t="shared" ref="AC3086:AC3088" si="8294">AC3087</f>
        <v>60.5</v>
      </c>
      <c r="AD3086" s="33">
        <f t="shared" ref="AD3086:AD3088" si="8295">AD3087</f>
        <v>60.5</v>
      </c>
      <c r="AE3086" s="34">
        <f t="shared" si="8200"/>
        <v>100</v>
      </c>
      <c r="AF3086" s="32">
        <f t="shared" ref="AF3086:AF3088" si="8296">AF3087</f>
        <v>62.866999999999997</v>
      </c>
      <c r="AG3086" s="32">
        <f t="shared" ref="AG3086:AG3088" si="8297">AG3087</f>
        <v>0</v>
      </c>
      <c r="AH3086" s="32">
        <f t="shared" ref="AH3086:AH3088" si="8298">AH3087</f>
        <v>0</v>
      </c>
      <c r="AI3086" s="32">
        <f t="shared" ref="AI3086:AI3088" si="8299">AI3087</f>
        <v>0</v>
      </c>
      <c r="AJ3086" s="32">
        <f t="shared" ref="AJ3086:AJ3088" si="8300">AJ3087</f>
        <v>0</v>
      </c>
      <c r="AK3086" s="32">
        <f t="shared" ref="AK3086:AK3088" si="8301">AK3087</f>
        <v>0</v>
      </c>
      <c r="AL3086" s="32">
        <f t="shared" si="8201"/>
        <v>62.866999999999997</v>
      </c>
      <c r="AM3086" s="32">
        <f t="shared" si="8202"/>
        <v>0</v>
      </c>
      <c r="AN3086" s="12"/>
    </row>
    <row r="3087" spans="2:40" ht="31.2" x14ac:dyDescent="0.3">
      <c r="B3087" s="30" t="s">
        <v>852</v>
      </c>
      <c r="C3087" s="30" t="s">
        <v>104</v>
      </c>
      <c r="D3087" s="30" t="s">
        <v>152</v>
      </c>
      <c r="E3087" s="15" t="str">
        <f t="shared" si="8213"/>
        <v>0412</v>
      </c>
      <c r="F3087" s="30" t="s">
        <v>776</v>
      </c>
      <c r="G3087" s="30"/>
      <c r="H3087" s="31" t="s">
        <v>777</v>
      </c>
      <c r="I3087" s="32"/>
      <c r="J3087" s="32"/>
      <c r="K3087" s="32"/>
      <c r="L3087" s="32"/>
      <c r="M3087" s="32"/>
      <c r="N3087" s="32"/>
      <c r="O3087" s="32">
        <f t="shared" si="8291"/>
        <v>0</v>
      </c>
      <c r="P3087" s="32">
        <f t="shared" si="8292"/>
        <v>62.866999999999997</v>
      </c>
      <c r="Q3087" s="32"/>
      <c r="R3087" s="32"/>
      <c r="S3087" s="32"/>
      <c r="T3087" s="32"/>
      <c r="U3087" s="32"/>
      <c r="V3087" s="32">
        <f t="shared" si="8215"/>
        <v>62.866999999999997</v>
      </c>
      <c r="W3087" s="32"/>
      <c r="X3087" s="32"/>
      <c r="Y3087" s="32"/>
      <c r="Z3087" s="32"/>
      <c r="AA3087" s="32"/>
      <c r="AB3087" s="32">
        <f t="shared" si="8293"/>
        <v>0</v>
      </c>
      <c r="AC3087" s="33">
        <f t="shared" si="8294"/>
        <v>60.5</v>
      </c>
      <c r="AD3087" s="33">
        <f t="shared" si="8295"/>
        <v>60.5</v>
      </c>
      <c r="AE3087" s="34">
        <f t="shared" si="8200"/>
        <v>100</v>
      </c>
      <c r="AF3087" s="32">
        <f t="shared" si="8296"/>
        <v>62.866999999999997</v>
      </c>
      <c r="AG3087" s="32">
        <f t="shared" si="8297"/>
        <v>0</v>
      </c>
      <c r="AH3087" s="32">
        <f t="shared" si="8298"/>
        <v>0</v>
      </c>
      <c r="AI3087" s="32">
        <f t="shared" si="8299"/>
        <v>0</v>
      </c>
      <c r="AJ3087" s="32">
        <f t="shared" si="8300"/>
        <v>0</v>
      </c>
      <c r="AK3087" s="32">
        <f t="shared" si="8301"/>
        <v>0</v>
      </c>
      <c r="AL3087" s="32">
        <f t="shared" si="8201"/>
        <v>62.866999999999997</v>
      </c>
      <c r="AM3087" s="32">
        <f t="shared" si="8202"/>
        <v>0</v>
      </c>
      <c r="AN3087" s="12"/>
    </row>
    <row r="3088" spans="2:40" ht="31.2" x14ac:dyDescent="0.3">
      <c r="B3088" s="30" t="s">
        <v>852</v>
      </c>
      <c r="C3088" s="30" t="s">
        <v>104</v>
      </c>
      <c r="D3088" s="30" t="s">
        <v>152</v>
      </c>
      <c r="E3088" s="15" t="str">
        <f t="shared" si="8213"/>
        <v>0412</v>
      </c>
      <c r="F3088" s="30" t="s">
        <v>776</v>
      </c>
      <c r="G3088" s="30" t="s">
        <v>50</v>
      </c>
      <c r="H3088" s="31" t="s">
        <v>51</v>
      </c>
      <c r="I3088" s="32"/>
      <c r="J3088" s="32"/>
      <c r="K3088" s="32"/>
      <c r="L3088" s="32"/>
      <c r="M3088" s="32"/>
      <c r="N3088" s="32"/>
      <c r="O3088" s="32">
        <f t="shared" si="8291"/>
        <v>0</v>
      </c>
      <c r="P3088" s="32">
        <f t="shared" si="8292"/>
        <v>62.866999999999997</v>
      </c>
      <c r="Q3088" s="32"/>
      <c r="R3088" s="32"/>
      <c r="S3088" s="32"/>
      <c r="T3088" s="32"/>
      <c r="U3088" s="32"/>
      <c r="V3088" s="32">
        <f t="shared" si="8215"/>
        <v>62.866999999999997</v>
      </c>
      <c r="W3088" s="32"/>
      <c r="X3088" s="32"/>
      <c r="Y3088" s="32"/>
      <c r="Z3088" s="32"/>
      <c r="AA3088" s="32"/>
      <c r="AB3088" s="32">
        <f t="shared" si="8293"/>
        <v>0</v>
      </c>
      <c r="AC3088" s="33">
        <f t="shared" si="8294"/>
        <v>60.5</v>
      </c>
      <c r="AD3088" s="33">
        <f t="shared" si="8295"/>
        <v>60.5</v>
      </c>
      <c r="AE3088" s="34">
        <f t="shared" si="8200"/>
        <v>100</v>
      </c>
      <c r="AF3088" s="32">
        <f t="shared" si="8296"/>
        <v>62.866999999999997</v>
      </c>
      <c r="AG3088" s="32">
        <f t="shared" si="8297"/>
        <v>0</v>
      </c>
      <c r="AH3088" s="32">
        <f t="shared" si="8298"/>
        <v>0</v>
      </c>
      <c r="AI3088" s="32">
        <f t="shared" si="8299"/>
        <v>0</v>
      </c>
      <c r="AJ3088" s="32">
        <f t="shared" si="8300"/>
        <v>0</v>
      </c>
      <c r="AK3088" s="32">
        <f t="shared" si="8301"/>
        <v>0</v>
      </c>
      <c r="AL3088" s="32">
        <f t="shared" si="8201"/>
        <v>62.866999999999997</v>
      </c>
      <c r="AM3088" s="32">
        <f t="shared" si="8202"/>
        <v>0</v>
      </c>
      <c r="AN3088" s="12"/>
    </row>
    <row r="3089" spans="2:40" ht="31.2" x14ac:dyDescent="0.3">
      <c r="B3089" s="30" t="s">
        <v>852</v>
      </c>
      <c r="C3089" s="30" t="s">
        <v>104</v>
      </c>
      <c r="D3089" s="30" t="s">
        <v>152</v>
      </c>
      <c r="E3089" s="15" t="str">
        <f t="shared" si="8213"/>
        <v>0412</v>
      </c>
      <c r="F3089" s="30" t="s">
        <v>776</v>
      </c>
      <c r="G3089" s="30" t="s">
        <v>52</v>
      </c>
      <c r="H3089" s="31" t="s">
        <v>53</v>
      </c>
      <c r="I3089" s="32"/>
      <c r="J3089" s="32"/>
      <c r="K3089" s="32"/>
      <c r="L3089" s="32"/>
      <c r="M3089" s="32"/>
      <c r="N3089" s="32"/>
      <c r="O3089" s="32">
        <v>0</v>
      </c>
      <c r="P3089" s="32">
        <v>62.866999999999997</v>
      </c>
      <c r="Q3089" s="32"/>
      <c r="R3089" s="32"/>
      <c r="S3089" s="32"/>
      <c r="T3089" s="32"/>
      <c r="U3089" s="32"/>
      <c r="V3089" s="32">
        <f t="shared" si="8215"/>
        <v>62.866999999999997</v>
      </c>
      <c r="W3089" s="32"/>
      <c r="X3089" s="32"/>
      <c r="Y3089" s="32"/>
      <c r="Z3089" s="32"/>
      <c r="AA3089" s="32"/>
      <c r="AB3089" s="32">
        <v>0</v>
      </c>
      <c r="AC3089" s="33">
        <v>60.5</v>
      </c>
      <c r="AD3089" s="33">
        <v>60.5</v>
      </c>
      <c r="AE3089" s="34">
        <f t="shared" si="8200"/>
        <v>100</v>
      </c>
      <c r="AF3089" s="32">
        <v>62.866999999999997</v>
      </c>
      <c r="AG3089" s="32">
        <v>0</v>
      </c>
      <c r="AH3089" s="32">
        <v>0</v>
      </c>
      <c r="AI3089" s="32">
        <v>0</v>
      </c>
      <c r="AJ3089" s="32">
        <v>0</v>
      </c>
      <c r="AK3089" s="32">
        <v>0</v>
      </c>
      <c r="AL3089" s="32">
        <f t="shared" si="8201"/>
        <v>62.866999999999997</v>
      </c>
      <c r="AM3089" s="32">
        <f t="shared" si="8202"/>
        <v>0</v>
      </c>
      <c r="AN3089" s="12"/>
    </row>
    <row r="3090" spans="2:40" s="13" customFormat="1" x14ac:dyDescent="0.3">
      <c r="B3090" s="14" t="s">
        <v>852</v>
      </c>
      <c r="C3090" s="14" t="s">
        <v>112</v>
      </c>
      <c r="D3090" s="14"/>
      <c r="E3090" s="21" t="str">
        <f t="shared" si="8213"/>
        <v>05</v>
      </c>
      <c r="F3090" s="14"/>
      <c r="G3090" s="14"/>
      <c r="H3090" s="16" t="s">
        <v>113</v>
      </c>
      <c r="I3090" s="17">
        <f t="shared" ref="I3090:U3090" si="8302">I3098+I3164+I3091</f>
        <v>44806.599999999991</v>
      </c>
      <c r="J3090" s="17">
        <f t="shared" si="8302"/>
        <v>3920.4</v>
      </c>
      <c r="K3090" s="17">
        <f t="shared" si="8302"/>
        <v>3920.4</v>
      </c>
      <c r="L3090" s="17">
        <f t="shared" si="8302"/>
        <v>-11079.4</v>
      </c>
      <c r="M3090" s="17">
        <f t="shared" si="8302"/>
        <v>3000</v>
      </c>
      <c r="N3090" s="17">
        <f t="shared" si="8302"/>
        <v>2940</v>
      </c>
      <c r="O3090" s="17">
        <f t="shared" si="8302"/>
        <v>-177.11799999999999</v>
      </c>
      <c r="P3090" s="17">
        <f t="shared" si="8302"/>
        <v>0</v>
      </c>
      <c r="Q3090" s="17">
        <f t="shared" si="8302"/>
        <v>136.5</v>
      </c>
      <c r="R3090" s="17">
        <f t="shared" si="8302"/>
        <v>11060.562</v>
      </c>
      <c r="S3090" s="17">
        <f t="shared" si="8302"/>
        <v>-269.02100000000002</v>
      </c>
      <c r="T3090" s="17">
        <f t="shared" si="8302"/>
        <v>0</v>
      </c>
      <c r="U3090" s="17">
        <f t="shared" si="8302"/>
        <v>0</v>
      </c>
      <c r="V3090" s="17">
        <f t="shared" si="8215"/>
        <v>44478.122999999985</v>
      </c>
      <c r="W3090" s="17">
        <f t="shared" ref="W3090:AD3090" si="8303">W3098+W3164+W3091</f>
        <v>1200</v>
      </c>
      <c r="X3090" s="17">
        <f t="shared" si="8303"/>
        <v>0</v>
      </c>
      <c r="Y3090" s="17">
        <f t="shared" si="8303"/>
        <v>0</v>
      </c>
      <c r="Z3090" s="17">
        <f t="shared" si="8303"/>
        <v>0</v>
      </c>
      <c r="AA3090" s="17">
        <f t="shared" si="8303"/>
        <v>0</v>
      </c>
      <c r="AB3090" s="17">
        <f t="shared" si="8303"/>
        <v>11398.370080000001</v>
      </c>
      <c r="AC3090" s="18">
        <f t="shared" si="8303"/>
        <v>24114.413110000005</v>
      </c>
      <c r="AD3090" s="18">
        <f t="shared" si="8303"/>
        <v>23959.25261</v>
      </c>
      <c r="AE3090" s="19">
        <f t="shared" si="8200"/>
        <v>99.356565306846875</v>
      </c>
      <c r="AF3090" s="17">
        <f t="shared" ref="AF3090:AK3090" si="8304">AF3098+AF3164+AF3091</f>
        <v>25251.253490000003</v>
      </c>
      <c r="AG3090" s="17">
        <f t="shared" si="8304"/>
        <v>-177.11799999999999</v>
      </c>
      <c r="AH3090" s="17">
        <f t="shared" si="8304"/>
        <v>0</v>
      </c>
      <c r="AI3090" s="17">
        <f t="shared" si="8304"/>
        <v>0</v>
      </c>
      <c r="AJ3090" s="17">
        <f t="shared" si="8304"/>
        <v>0</v>
      </c>
      <c r="AK3090" s="17">
        <f t="shared" si="8304"/>
        <v>0</v>
      </c>
      <c r="AL3090" s="17">
        <f t="shared" si="8201"/>
        <v>25074.135490000004</v>
      </c>
      <c r="AM3090" s="17">
        <f t="shared" si="8202"/>
        <v>19403.987509999981</v>
      </c>
      <c r="AN3090" s="20"/>
    </row>
    <row r="3091" spans="2:40" s="22" customFormat="1" x14ac:dyDescent="0.3">
      <c r="B3091" s="23" t="s">
        <v>852</v>
      </c>
      <c r="C3091" s="23" t="s">
        <v>112</v>
      </c>
      <c r="D3091" s="23" t="s">
        <v>502</v>
      </c>
      <c r="E3091" s="24" t="str">
        <f t="shared" si="8213"/>
        <v>0502</v>
      </c>
      <c r="F3091" s="23"/>
      <c r="G3091" s="23"/>
      <c r="H3091" s="25" t="s">
        <v>778</v>
      </c>
      <c r="I3091" s="26">
        <f t="shared" ref="I3091:I3096" si="8305">I3092</f>
        <v>780.6</v>
      </c>
      <c r="J3091" s="26">
        <f t="shared" ref="J3091:J3096" si="8306">J3092</f>
        <v>0</v>
      </c>
      <c r="K3091" s="26">
        <f t="shared" ref="K3091:K3096" si="8307">K3092</f>
        <v>0</v>
      </c>
      <c r="L3091" s="26">
        <f t="shared" ref="L3091:L3096" si="8308">L3092</f>
        <v>0</v>
      </c>
      <c r="M3091" s="26">
        <f t="shared" ref="M3091:M3096" si="8309">M3092</f>
        <v>0</v>
      </c>
      <c r="N3091" s="26">
        <f t="shared" ref="N3091:N3096" si="8310">N3092</f>
        <v>0</v>
      </c>
      <c r="O3091" s="26">
        <f t="shared" ref="O3091:O3096" si="8311">O3092</f>
        <v>-177.11799999999999</v>
      </c>
      <c r="P3091" s="26">
        <f t="shared" ref="P3091:P3096" si="8312">P3092</f>
        <v>0</v>
      </c>
      <c r="Q3091" s="26">
        <f t="shared" ref="Q3091:Q3096" si="8313">Q3092</f>
        <v>0</v>
      </c>
      <c r="R3091" s="26">
        <f t="shared" ref="R3091:R3096" si="8314">R3092</f>
        <v>0</v>
      </c>
      <c r="S3091" s="26">
        <f t="shared" ref="S3091:S3096" si="8315">S3092</f>
        <v>0</v>
      </c>
      <c r="T3091" s="26">
        <f t="shared" ref="T3091:T3096" si="8316">T3092</f>
        <v>0</v>
      </c>
      <c r="U3091" s="26">
        <f t="shared" ref="U3091:U3096" si="8317">U3092</f>
        <v>0</v>
      </c>
      <c r="V3091" s="26">
        <f t="shared" si="8215"/>
        <v>603.48199999999997</v>
      </c>
      <c r="W3091" s="26">
        <f t="shared" ref="W3091:W3096" si="8318">W3092</f>
        <v>0</v>
      </c>
      <c r="X3091" s="26">
        <f t="shared" ref="X3091:X3096" si="8319">X3092</f>
        <v>0</v>
      </c>
      <c r="Y3091" s="26">
        <f t="shared" ref="Y3091:Y3096" si="8320">Y3092</f>
        <v>0</v>
      </c>
      <c r="Z3091" s="26">
        <f t="shared" ref="Z3091:Z3096" si="8321">Z3092</f>
        <v>-780.6</v>
      </c>
      <c r="AA3091" s="26">
        <f t="shared" ref="AA3091:AA3096" si="8322">AA3092</f>
        <v>0</v>
      </c>
      <c r="AB3091" s="26">
        <f t="shared" ref="AB3091:AB3096" si="8323">AB3092</f>
        <v>0</v>
      </c>
      <c r="AC3091" s="27">
        <f t="shared" ref="AC3091:AC3096" si="8324">AC3092</f>
        <v>290.42466999999999</v>
      </c>
      <c r="AD3091" s="27">
        <f t="shared" ref="AD3091:AD3096" si="8325">AD3092</f>
        <v>284.08026999999998</v>
      </c>
      <c r="AE3091" s="28">
        <f t="shared" si="8200"/>
        <v>97.81547483552275</v>
      </c>
      <c r="AF3091" s="26">
        <f t="shared" ref="AF3091:AF3096" si="8326">AF3092</f>
        <v>625.29267000000004</v>
      </c>
      <c r="AG3091" s="26">
        <f t="shared" ref="AG3091:AG3096" si="8327">AG3092</f>
        <v>-177.11799999999999</v>
      </c>
      <c r="AH3091" s="26">
        <f t="shared" ref="AH3091:AH3096" si="8328">AH3092</f>
        <v>0</v>
      </c>
      <c r="AI3091" s="26">
        <f t="shared" ref="AI3091:AI3096" si="8329">AI3092</f>
        <v>0</v>
      </c>
      <c r="AJ3091" s="26">
        <f t="shared" ref="AJ3091:AJ3096" si="8330">AJ3092</f>
        <v>0</v>
      </c>
      <c r="AK3091" s="26">
        <f t="shared" ref="AK3091:AK3096" si="8331">AK3092</f>
        <v>0</v>
      </c>
      <c r="AL3091" s="26">
        <f t="shared" si="8201"/>
        <v>448.17467000000005</v>
      </c>
      <c r="AM3091" s="26">
        <f t="shared" si="8202"/>
        <v>155.30732999999992</v>
      </c>
      <c r="AN3091" s="2"/>
    </row>
    <row r="3092" spans="2:40" ht="31.2" x14ac:dyDescent="0.3">
      <c r="B3092" s="30" t="s">
        <v>852</v>
      </c>
      <c r="C3092" s="30" t="s">
        <v>112</v>
      </c>
      <c r="D3092" s="30" t="s">
        <v>502</v>
      </c>
      <c r="E3092" s="15" t="str">
        <f t="shared" si="8213"/>
        <v>0502</v>
      </c>
      <c r="F3092" s="30" t="s">
        <v>760</v>
      </c>
      <c r="G3092" s="30"/>
      <c r="H3092" s="31" t="s">
        <v>761</v>
      </c>
      <c r="I3092" s="32">
        <f t="shared" si="8305"/>
        <v>780.6</v>
      </c>
      <c r="J3092" s="32">
        <f t="shared" si="8306"/>
        <v>0</v>
      </c>
      <c r="K3092" s="32">
        <f t="shared" si="8307"/>
        <v>0</v>
      </c>
      <c r="L3092" s="32">
        <f t="shared" si="8308"/>
        <v>0</v>
      </c>
      <c r="M3092" s="32">
        <f t="shared" si="8309"/>
        <v>0</v>
      </c>
      <c r="N3092" s="32">
        <f t="shared" si="8310"/>
        <v>0</v>
      </c>
      <c r="O3092" s="32">
        <f t="shared" si="8311"/>
        <v>-177.11799999999999</v>
      </c>
      <c r="P3092" s="32">
        <f t="shared" si="8312"/>
        <v>0</v>
      </c>
      <c r="Q3092" s="32">
        <f t="shared" si="8313"/>
        <v>0</v>
      </c>
      <c r="R3092" s="32">
        <f t="shared" si="8314"/>
        <v>0</v>
      </c>
      <c r="S3092" s="32">
        <f t="shared" si="8315"/>
        <v>0</v>
      </c>
      <c r="T3092" s="32">
        <f t="shared" si="8316"/>
        <v>0</v>
      </c>
      <c r="U3092" s="32">
        <f t="shared" si="8317"/>
        <v>0</v>
      </c>
      <c r="V3092" s="32">
        <f t="shared" si="8215"/>
        <v>603.48199999999997</v>
      </c>
      <c r="W3092" s="32">
        <f t="shared" si="8318"/>
        <v>0</v>
      </c>
      <c r="X3092" s="32">
        <f t="shared" si="8319"/>
        <v>0</v>
      </c>
      <c r="Y3092" s="32">
        <f t="shared" si="8320"/>
        <v>0</v>
      </c>
      <c r="Z3092" s="32">
        <f t="shared" si="8321"/>
        <v>-780.6</v>
      </c>
      <c r="AA3092" s="32">
        <f t="shared" si="8322"/>
        <v>0</v>
      </c>
      <c r="AB3092" s="32">
        <f t="shared" si="8323"/>
        <v>0</v>
      </c>
      <c r="AC3092" s="33">
        <f t="shared" si="8324"/>
        <v>290.42466999999999</v>
      </c>
      <c r="AD3092" s="33">
        <f t="shared" si="8325"/>
        <v>284.08026999999998</v>
      </c>
      <c r="AE3092" s="34">
        <f t="shared" si="8200"/>
        <v>97.81547483552275</v>
      </c>
      <c r="AF3092" s="32">
        <f t="shared" si="8326"/>
        <v>625.29267000000004</v>
      </c>
      <c r="AG3092" s="32">
        <f t="shared" si="8327"/>
        <v>-177.11799999999999</v>
      </c>
      <c r="AH3092" s="32">
        <f t="shared" si="8328"/>
        <v>0</v>
      </c>
      <c r="AI3092" s="32">
        <f t="shared" si="8329"/>
        <v>0</v>
      </c>
      <c r="AJ3092" s="32">
        <f t="shared" si="8330"/>
        <v>0</v>
      </c>
      <c r="AK3092" s="32">
        <f t="shared" si="8331"/>
        <v>0</v>
      </c>
      <c r="AL3092" s="32">
        <f t="shared" si="8201"/>
        <v>448.17467000000005</v>
      </c>
      <c r="AM3092" s="32">
        <f t="shared" si="8202"/>
        <v>155.30732999999992</v>
      </c>
    </row>
    <row r="3093" spans="2:40" ht="31.2" x14ac:dyDescent="0.3">
      <c r="B3093" s="30" t="s">
        <v>852</v>
      </c>
      <c r="C3093" s="30" t="s">
        <v>112</v>
      </c>
      <c r="D3093" s="30" t="s">
        <v>502</v>
      </c>
      <c r="E3093" s="15" t="str">
        <f t="shared" si="8213"/>
        <v>0502</v>
      </c>
      <c r="F3093" s="30" t="s">
        <v>779</v>
      </c>
      <c r="G3093" s="30"/>
      <c r="H3093" s="31" t="s">
        <v>780</v>
      </c>
      <c r="I3093" s="32">
        <f t="shared" si="8305"/>
        <v>780.6</v>
      </c>
      <c r="J3093" s="32">
        <f t="shared" si="8306"/>
        <v>0</v>
      </c>
      <c r="K3093" s="32">
        <f t="shared" si="8307"/>
        <v>0</v>
      </c>
      <c r="L3093" s="32">
        <f t="shared" si="8308"/>
        <v>0</v>
      </c>
      <c r="M3093" s="32">
        <f t="shared" si="8309"/>
        <v>0</v>
      </c>
      <c r="N3093" s="32">
        <f t="shared" si="8310"/>
        <v>0</v>
      </c>
      <c r="O3093" s="32">
        <f t="shared" si="8311"/>
        <v>-177.11799999999999</v>
      </c>
      <c r="P3093" s="32">
        <f t="shared" si="8312"/>
        <v>0</v>
      </c>
      <c r="Q3093" s="32">
        <f t="shared" si="8313"/>
        <v>0</v>
      </c>
      <c r="R3093" s="32">
        <f t="shared" si="8314"/>
        <v>0</v>
      </c>
      <c r="S3093" s="32">
        <f t="shared" si="8315"/>
        <v>0</v>
      </c>
      <c r="T3093" s="32">
        <f t="shared" si="8316"/>
        <v>0</v>
      </c>
      <c r="U3093" s="32">
        <f t="shared" si="8317"/>
        <v>0</v>
      </c>
      <c r="V3093" s="32">
        <f t="shared" si="8215"/>
        <v>603.48199999999997</v>
      </c>
      <c r="W3093" s="32">
        <f t="shared" si="8318"/>
        <v>0</v>
      </c>
      <c r="X3093" s="32">
        <f t="shared" si="8319"/>
        <v>0</v>
      </c>
      <c r="Y3093" s="32">
        <f t="shared" si="8320"/>
        <v>0</v>
      </c>
      <c r="Z3093" s="32">
        <f t="shared" si="8321"/>
        <v>-780.6</v>
      </c>
      <c r="AA3093" s="32">
        <f t="shared" si="8322"/>
        <v>0</v>
      </c>
      <c r="AB3093" s="32">
        <f t="shared" si="8323"/>
        <v>0</v>
      </c>
      <c r="AC3093" s="33">
        <f t="shared" si="8324"/>
        <v>290.42466999999999</v>
      </c>
      <c r="AD3093" s="33">
        <f t="shared" si="8325"/>
        <v>284.08026999999998</v>
      </c>
      <c r="AE3093" s="34">
        <f t="shared" si="8200"/>
        <v>97.81547483552275</v>
      </c>
      <c r="AF3093" s="32">
        <f t="shared" si="8326"/>
        <v>625.29267000000004</v>
      </c>
      <c r="AG3093" s="32">
        <f t="shared" si="8327"/>
        <v>-177.11799999999999</v>
      </c>
      <c r="AH3093" s="32">
        <f t="shared" si="8328"/>
        <v>0</v>
      </c>
      <c r="AI3093" s="32">
        <f t="shared" si="8329"/>
        <v>0</v>
      </c>
      <c r="AJ3093" s="32">
        <f t="shared" si="8330"/>
        <v>0</v>
      </c>
      <c r="AK3093" s="32">
        <f t="shared" si="8331"/>
        <v>0</v>
      </c>
      <c r="AL3093" s="32">
        <f t="shared" si="8201"/>
        <v>448.17467000000005</v>
      </c>
      <c r="AM3093" s="32">
        <f t="shared" si="8202"/>
        <v>155.30732999999992</v>
      </c>
    </row>
    <row r="3094" spans="2:40" ht="62.4" x14ac:dyDescent="0.3">
      <c r="B3094" s="30" t="s">
        <v>852</v>
      </c>
      <c r="C3094" s="30" t="s">
        <v>112</v>
      </c>
      <c r="D3094" s="30" t="s">
        <v>502</v>
      </c>
      <c r="E3094" s="15" t="str">
        <f t="shared" si="8213"/>
        <v>0502</v>
      </c>
      <c r="F3094" s="30" t="s">
        <v>781</v>
      </c>
      <c r="G3094" s="30"/>
      <c r="H3094" s="31" t="s">
        <v>782</v>
      </c>
      <c r="I3094" s="32">
        <f t="shared" si="8305"/>
        <v>780.6</v>
      </c>
      <c r="J3094" s="32">
        <f t="shared" si="8306"/>
        <v>0</v>
      </c>
      <c r="K3094" s="32">
        <f t="shared" si="8307"/>
        <v>0</v>
      </c>
      <c r="L3094" s="32">
        <f t="shared" si="8308"/>
        <v>0</v>
      </c>
      <c r="M3094" s="32">
        <f t="shared" si="8309"/>
        <v>0</v>
      </c>
      <c r="N3094" s="32">
        <f t="shared" si="8310"/>
        <v>0</v>
      </c>
      <c r="O3094" s="32">
        <f t="shared" si="8311"/>
        <v>-177.11799999999999</v>
      </c>
      <c r="P3094" s="32">
        <f t="shared" si="8312"/>
        <v>0</v>
      </c>
      <c r="Q3094" s="32">
        <f t="shared" si="8313"/>
        <v>0</v>
      </c>
      <c r="R3094" s="32">
        <f t="shared" si="8314"/>
        <v>0</v>
      </c>
      <c r="S3094" s="32">
        <f t="shared" si="8315"/>
        <v>0</v>
      </c>
      <c r="T3094" s="32">
        <f t="shared" si="8316"/>
        <v>0</v>
      </c>
      <c r="U3094" s="32">
        <f t="shared" si="8317"/>
        <v>0</v>
      </c>
      <c r="V3094" s="32">
        <f t="shared" si="8215"/>
        <v>603.48199999999997</v>
      </c>
      <c r="W3094" s="32">
        <f t="shared" si="8318"/>
        <v>0</v>
      </c>
      <c r="X3094" s="32">
        <f t="shared" si="8319"/>
        <v>0</v>
      </c>
      <c r="Y3094" s="32">
        <f t="shared" si="8320"/>
        <v>0</v>
      </c>
      <c r="Z3094" s="32">
        <f t="shared" si="8321"/>
        <v>-780.6</v>
      </c>
      <c r="AA3094" s="32">
        <f t="shared" si="8322"/>
        <v>0</v>
      </c>
      <c r="AB3094" s="32">
        <f t="shared" si="8323"/>
        <v>0</v>
      </c>
      <c r="AC3094" s="33">
        <f t="shared" si="8324"/>
        <v>290.42466999999999</v>
      </c>
      <c r="AD3094" s="33">
        <f t="shared" si="8325"/>
        <v>284.08026999999998</v>
      </c>
      <c r="AE3094" s="34">
        <f t="shared" si="8200"/>
        <v>97.81547483552275</v>
      </c>
      <c r="AF3094" s="32">
        <f t="shared" si="8326"/>
        <v>625.29267000000004</v>
      </c>
      <c r="AG3094" s="32">
        <f t="shared" si="8327"/>
        <v>-177.11799999999999</v>
      </c>
      <c r="AH3094" s="32">
        <f t="shared" si="8328"/>
        <v>0</v>
      </c>
      <c r="AI3094" s="32">
        <f t="shared" si="8329"/>
        <v>0</v>
      </c>
      <c r="AJ3094" s="32">
        <f t="shared" si="8330"/>
        <v>0</v>
      </c>
      <c r="AK3094" s="32">
        <f t="shared" si="8331"/>
        <v>0</v>
      </c>
      <c r="AL3094" s="32">
        <f t="shared" si="8201"/>
        <v>448.17467000000005</v>
      </c>
      <c r="AM3094" s="32">
        <f t="shared" si="8202"/>
        <v>155.30732999999992</v>
      </c>
    </row>
    <row r="3095" spans="2:40" ht="31.2" x14ac:dyDescent="0.3">
      <c r="B3095" s="30" t="s">
        <v>852</v>
      </c>
      <c r="C3095" s="30" t="s">
        <v>112</v>
      </c>
      <c r="D3095" s="30" t="s">
        <v>502</v>
      </c>
      <c r="E3095" s="15" t="str">
        <f t="shared" si="8213"/>
        <v>0502</v>
      </c>
      <c r="F3095" s="30" t="s">
        <v>783</v>
      </c>
      <c r="G3095" s="30"/>
      <c r="H3095" s="31" t="s">
        <v>784</v>
      </c>
      <c r="I3095" s="32">
        <f t="shared" si="8305"/>
        <v>780.6</v>
      </c>
      <c r="J3095" s="32">
        <f t="shared" si="8306"/>
        <v>0</v>
      </c>
      <c r="K3095" s="32">
        <f t="shared" si="8307"/>
        <v>0</v>
      </c>
      <c r="L3095" s="32">
        <f t="shared" si="8308"/>
        <v>0</v>
      </c>
      <c r="M3095" s="32">
        <f t="shared" si="8309"/>
        <v>0</v>
      </c>
      <c r="N3095" s="32">
        <f t="shared" si="8310"/>
        <v>0</v>
      </c>
      <c r="O3095" s="32">
        <f t="shared" si="8311"/>
        <v>-177.11799999999999</v>
      </c>
      <c r="P3095" s="32">
        <f t="shared" si="8312"/>
        <v>0</v>
      </c>
      <c r="Q3095" s="32">
        <f t="shared" si="8313"/>
        <v>0</v>
      </c>
      <c r="R3095" s="32">
        <f t="shared" si="8314"/>
        <v>0</v>
      </c>
      <c r="S3095" s="32">
        <f t="shared" si="8315"/>
        <v>0</v>
      </c>
      <c r="T3095" s="32">
        <f t="shared" si="8316"/>
        <v>0</v>
      </c>
      <c r="U3095" s="32">
        <f t="shared" si="8317"/>
        <v>0</v>
      </c>
      <c r="V3095" s="32">
        <f t="shared" si="8215"/>
        <v>603.48199999999997</v>
      </c>
      <c r="W3095" s="32">
        <f t="shared" si="8318"/>
        <v>0</v>
      </c>
      <c r="X3095" s="32">
        <f t="shared" si="8319"/>
        <v>0</v>
      </c>
      <c r="Y3095" s="32">
        <f t="shared" si="8320"/>
        <v>0</v>
      </c>
      <c r="Z3095" s="32">
        <f t="shared" si="8321"/>
        <v>-780.6</v>
      </c>
      <c r="AA3095" s="32">
        <f t="shared" si="8322"/>
        <v>0</v>
      </c>
      <c r="AB3095" s="32">
        <f t="shared" si="8323"/>
        <v>0</v>
      </c>
      <c r="AC3095" s="33">
        <f t="shared" si="8324"/>
        <v>290.42466999999999</v>
      </c>
      <c r="AD3095" s="33">
        <f t="shared" si="8325"/>
        <v>284.08026999999998</v>
      </c>
      <c r="AE3095" s="34">
        <f t="shared" si="8200"/>
        <v>97.81547483552275</v>
      </c>
      <c r="AF3095" s="32">
        <f t="shared" si="8326"/>
        <v>625.29267000000004</v>
      </c>
      <c r="AG3095" s="32">
        <f t="shared" si="8327"/>
        <v>-177.11799999999999</v>
      </c>
      <c r="AH3095" s="32">
        <f t="shared" si="8328"/>
        <v>0</v>
      </c>
      <c r="AI3095" s="32">
        <f t="shared" si="8329"/>
        <v>0</v>
      </c>
      <c r="AJ3095" s="32">
        <f t="shared" si="8330"/>
        <v>0</v>
      </c>
      <c r="AK3095" s="32">
        <f t="shared" si="8331"/>
        <v>0</v>
      </c>
      <c r="AL3095" s="32">
        <f t="shared" si="8201"/>
        <v>448.17467000000005</v>
      </c>
      <c r="AM3095" s="32">
        <f t="shared" si="8202"/>
        <v>155.30732999999992</v>
      </c>
    </row>
    <row r="3096" spans="2:40" ht="31.2" x14ac:dyDescent="0.3">
      <c r="B3096" s="30" t="s">
        <v>852</v>
      </c>
      <c r="C3096" s="30" t="s">
        <v>112</v>
      </c>
      <c r="D3096" s="30" t="s">
        <v>502</v>
      </c>
      <c r="E3096" s="15" t="str">
        <f t="shared" si="8213"/>
        <v>0502</v>
      </c>
      <c r="F3096" s="30" t="s">
        <v>783</v>
      </c>
      <c r="G3096" s="30" t="s">
        <v>50</v>
      </c>
      <c r="H3096" s="31" t="s">
        <v>51</v>
      </c>
      <c r="I3096" s="32">
        <f t="shared" si="8305"/>
        <v>780.6</v>
      </c>
      <c r="J3096" s="32">
        <f t="shared" si="8306"/>
        <v>0</v>
      </c>
      <c r="K3096" s="32">
        <f t="shared" si="8307"/>
        <v>0</v>
      </c>
      <c r="L3096" s="32">
        <f t="shared" si="8308"/>
        <v>0</v>
      </c>
      <c r="M3096" s="32">
        <f t="shared" si="8309"/>
        <v>0</v>
      </c>
      <c r="N3096" s="32">
        <f t="shared" si="8310"/>
        <v>0</v>
      </c>
      <c r="O3096" s="32">
        <f t="shared" si="8311"/>
        <v>-177.11799999999999</v>
      </c>
      <c r="P3096" s="32">
        <f t="shared" si="8312"/>
        <v>0</v>
      </c>
      <c r="Q3096" s="32">
        <f t="shared" si="8313"/>
        <v>0</v>
      </c>
      <c r="R3096" s="32">
        <f t="shared" si="8314"/>
        <v>0</v>
      </c>
      <c r="S3096" s="32">
        <f t="shared" si="8315"/>
        <v>0</v>
      </c>
      <c r="T3096" s="32">
        <f t="shared" si="8316"/>
        <v>0</v>
      </c>
      <c r="U3096" s="32">
        <f t="shared" si="8317"/>
        <v>0</v>
      </c>
      <c r="V3096" s="32">
        <f t="shared" si="8215"/>
        <v>603.48199999999997</v>
      </c>
      <c r="W3096" s="32">
        <f t="shared" si="8318"/>
        <v>0</v>
      </c>
      <c r="X3096" s="32">
        <f t="shared" si="8319"/>
        <v>0</v>
      </c>
      <c r="Y3096" s="32">
        <f t="shared" si="8320"/>
        <v>0</v>
      </c>
      <c r="Z3096" s="32">
        <f t="shared" si="8321"/>
        <v>-780.6</v>
      </c>
      <c r="AA3096" s="32">
        <f t="shared" si="8322"/>
        <v>0</v>
      </c>
      <c r="AB3096" s="32">
        <f t="shared" si="8323"/>
        <v>0</v>
      </c>
      <c r="AC3096" s="33">
        <f t="shared" si="8324"/>
        <v>290.42466999999999</v>
      </c>
      <c r="AD3096" s="33">
        <f t="shared" si="8325"/>
        <v>284.08026999999998</v>
      </c>
      <c r="AE3096" s="34">
        <f t="shared" si="8200"/>
        <v>97.81547483552275</v>
      </c>
      <c r="AF3096" s="32">
        <f t="shared" si="8326"/>
        <v>625.29267000000004</v>
      </c>
      <c r="AG3096" s="32">
        <f t="shared" si="8327"/>
        <v>-177.11799999999999</v>
      </c>
      <c r="AH3096" s="32">
        <f t="shared" si="8328"/>
        <v>0</v>
      </c>
      <c r="AI3096" s="32">
        <f t="shared" si="8329"/>
        <v>0</v>
      </c>
      <c r="AJ3096" s="32">
        <f t="shared" si="8330"/>
        <v>0</v>
      </c>
      <c r="AK3096" s="32">
        <f t="shared" si="8331"/>
        <v>0</v>
      </c>
      <c r="AL3096" s="32">
        <f t="shared" si="8201"/>
        <v>448.17467000000005</v>
      </c>
      <c r="AM3096" s="32">
        <f t="shared" si="8202"/>
        <v>155.30732999999992</v>
      </c>
    </row>
    <row r="3097" spans="2:40" ht="31.2" x14ac:dyDescent="0.3">
      <c r="B3097" s="30" t="s">
        <v>852</v>
      </c>
      <c r="C3097" s="30" t="s">
        <v>112</v>
      </c>
      <c r="D3097" s="30" t="s">
        <v>502</v>
      </c>
      <c r="E3097" s="15" t="str">
        <f t="shared" si="8213"/>
        <v>0502</v>
      </c>
      <c r="F3097" s="30" t="s">
        <v>783</v>
      </c>
      <c r="G3097" s="30" t="s">
        <v>52</v>
      </c>
      <c r="H3097" s="31" t="s">
        <v>53</v>
      </c>
      <c r="I3097" s="32">
        <v>780.6</v>
      </c>
      <c r="J3097" s="32"/>
      <c r="K3097" s="32"/>
      <c r="L3097" s="32"/>
      <c r="M3097" s="32"/>
      <c r="N3097" s="32"/>
      <c r="O3097" s="32">
        <v>-177.11799999999999</v>
      </c>
      <c r="P3097" s="32">
        <v>0</v>
      </c>
      <c r="Q3097" s="32">
        <v>0</v>
      </c>
      <c r="R3097" s="32">
        <v>0</v>
      </c>
      <c r="S3097" s="32">
        <v>0</v>
      </c>
      <c r="T3097" s="32">
        <v>0</v>
      </c>
      <c r="U3097" s="32">
        <f>-780.6+780.6</f>
        <v>0</v>
      </c>
      <c r="V3097" s="32">
        <f t="shared" si="8215"/>
        <v>603.48199999999997</v>
      </c>
      <c r="W3097" s="32"/>
      <c r="X3097" s="32"/>
      <c r="Y3097" s="32"/>
      <c r="Z3097" s="32">
        <v>-780.6</v>
      </c>
      <c r="AA3097" s="32"/>
      <c r="AB3097" s="32">
        <v>0</v>
      </c>
      <c r="AC3097" s="33">
        <v>290.42466999999999</v>
      </c>
      <c r="AD3097" s="33">
        <v>284.08026999999998</v>
      </c>
      <c r="AE3097" s="34">
        <f t="shared" si="8200"/>
        <v>97.81547483552275</v>
      </c>
      <c r="AF3097" s="32">
        <v>625.29267000000004</v>
      </c>
      <c r="AG3097" s="32">
        <v>-177.11799999999999</v>
      </c>
      <c r="AH3097" s="32">
        <v>0</v>
      </c>
      <c r="AI3097" s="32">
        <v>0</v>
      </c>
      <c r="AJ3097" s="32">
        <v>0</v>
      </c>
      <c r="AK3097" s="32">
        <v>0</v>
      </c>
      <c r="AL3097" s="32">
        <f t="shared" si="8201"/>
        <v>448.17467000000005</v>
      </c>
      <c r="AM3097" s="32">
        <f t="shared" si="8202"/>
        <v>155.30732999999992</v>
      </c>
    </row>
    <row r="3098" spans="2:40" s="22" customFormat="1" x14ac:dyDescent="0.3">
      <c r="B3098" s="23" t="s">
        <v>852</v>
      </c>
      <c r="C3098" s="23" t="s">
        <v>112</v>
      </c>
      <c r="D3098" s="23" t="s">
        <v>114</v>
      </c>
      <c r="E3098" s="24" t="str">
        <f t="shared" si="8213"/>
        <v>0503</v>
      </c>
      <c r="F3098" s="23"/>
      <c r="G3098" s="23"/>
      <c r="H3098" s="25" t="s">
        <v>115</v>
      </c>
      <c r="I3098" s="26">
        <f t="shared" ref="I3098:N3098" si="8332">I3105+I3124+I3142+I3136</f>
        <v>44025.999999999993</v>
      </c>
      <c r="J3098" s="26">
        <f t="shared" si="8332"/>
        <v>3920.4</v>
      </c>
      <c r="K3098" s="26">
        <f t="shared" si="8332"/>
        <v>3920.4</v>
      </c>
      <c r="L3098" s="26">
        <f t="shared" si="8332"/>
        <v>-11079.4</v>
      </c>
      <c r="M3098" s="26">
        <f t="shared" si="8332"/>
        <v>3000</v>
      </c>
      <c r="N3098" s="26">
        <f t="shared" si="8332"/>
        <v>2940</v>
      </c>
      <c r="O3098" s="26">
        <f>O3105+O3124+O3142+O3136+O3099</f>
        <v>0</v>
      </c>
      <c r="P3098" s="26">
        <f>P3105+P3124+P3142+P3136+P3099</f>
        <v>0</v>
      </c>
      <c r="Q3098" s="26">
        <f>Q3105+Q3124+Q3142+Q3136+Q3099</f>
        <v>136.5</v>
      </c>
      <c r="R3098" s="26">
        <f>R3105+R3124+R3142+R3136+R3099</f>
        <v>11060.562</v>
      </c>
      <c r="S3098" s="26">
        <f>S3105+S3124+S3142+S3136+S3099</f>
        <v>-269.02100000000002</v>
      </c>
      <c r="T3098" s="26">
        <f>T3105+T3124+T3142+T3136</f>
        <v>0</v>
      </c>
      <c r="U3098" s="26">
        <v>0</v>
      </c>
      <c r="V3098" s="26">
        <f t="shared" si="8215"/>
        <v>43874.640999999989</v>
      </c>
      <c r="W3098" s="26">
        <f>W3105+W3124+W3142+W3136</f>
        <v>0</v>
      </c>
      <c r="X3098" s="26">
        <f>X3105+X3124+X3142+X3136</f>
        <v>0</v>
      </c>
      <c r="Y3098" s="26">
        <f>Y3105+Y3124+Y3142+Y3136</f>
        <v>0</v>
      </c>
      <c r="Z3098" s="26">
        <f>Z3105+Z3124+Z3142+Z3136</f>
        <v>0</v>
      </c>
      <c r="AA3098" s="26">
        <f>AA3105+AA3124+AA3142+AA3136</f>
        <v>0</v>
      </c>
      <c r="AB3098" s="26">
        <f>AB3105+AB3124+AB3142+AB3136+AB3099</f>
        <v>11398.370080000001</v>
      </c>
      <c r="AC3098" s="27">
        <f>AC3105+AC3124+AC3142+AC3136+AC3099</f>
        <v>23823.988440000005</v>
      </c>
      <c r="AD3098" s="27">
        <f>AD3105+AD3124+AD3142+AD3136+AD3099</f>
        <v>23675.172340000001</v>
      </c>
      <c r="AE3098" s="28">
        <f t="shared" si="8200"/>
        <v>99.375351862788236</v>
      </c>
      <c r="AF3098" s="26">
        <f t="shared" ref="AF3098:AK3098" si="8333">AF3105+AF3124+AF3142+AF3136+AF3099</f>
        <v>24625.960820000004</v>
      </c>
      <c r="AG3098" s="26">
        <f t="shared" si="8333"/>
        <v>0</v>
      </c>
      <c r="AH3098" s="26">
        <f t="shared" si="8333"/>
        <v>0</v>
      </c>
      <c r="AI3098" s="26">
        <f t="shared" si="8333"/>
        <v>0</v>
      </c>
      <c r="AJ3098" s="26">
        <f t="shared" si="8333"/>
        <v>0</v>
      </c>
      <c r="AK3098" s="26">
        <f t="shared" si="8333"/>
        <v>0</v>
      </c>
      <c r="AL3098" s="26">
        <f t="shared" si="8201"/>
        <v>24625.960820000004</v>
      </c>
      <c r="AM3098" s="26">
        <f t="shared" si="8202"/>
        <v>19248.680179999985</v>
      </c>
      <c r="AN3098" s="29"/>
    </row>
    <row r="3099" spans="2:40" x14ac:dyDescent="0.3">
      <c r="B3099" s="30" t="s">
        <v>852</v>
      </c>
      <c r="C3099" s="30" t="s">
        <v>112</v>
      </c>
      <c r="D3099" s="30" t="s">
        <v>114</v>
      </c>
      <c r="E3099" s="15" t="str">
        <f t="shared" si="8213"/>
        <v>0503</v>
      </c>
      <c r="F3099" s="30" t="s">
        <v>334</v>
      </c>
      <c r="G3099" s="30"/>
      <c r="H3099" s="31" t="s">
        <v>335</v>
      </c>
      <c r="I3099" s="26"/>
      <c r="J3099" s="26"/>
      <c r="K3099" s="26"/>
      <c r="L3099" s="26"/>
      <c r="M3099" s="26"/>
      <c r="N3099" s="26"/>
      <c r="O3099" s="26">
        <f t="shared" ref="O3099:O3103" si="8334">O3100</f>
        <v>0</v>
      </c>
      <c r="P3099" s="32">
        <f t="shared" ref="P3099:P3103" si="8335">P3100</f>
        <v>0</v>
      </c>
      <c r="Q3099" s="26">
        <f t="shared" ref="Q3099:Q3105" si="8336">Q3100</f>
        <v>0</v>
      </c>
      <c r="R3099" s="26">
        <f t="shared" ref="R3099:R3105" si="8337">R3100</f>
        <v>0</v>
      </c>
      <c r="S3099" s="26">
        <f t="shared" ref="S3099:S3105" si="8338">S3100</f>
        <v>0</v>
      </c>
      <c r="T3099" s="26"/>
      <c r="U3099" s="26"/>
      <c r="V3099" s="32">
        <f t="shared" si="8215"/>
        <v>0</v>
      </c>
      <c r="W3099" s="26"/>
      <c r="X3099" s="26"/>
      <c r="Y3099" s="26"/>
      <c r="Z3099" s="26"/>
      <c r="AA3099" s="26"/>
      <c r="AB3099" s="32">
        <f t="shared" ref="AB3099:AB3103" si="8339">AB3100</f>
        <v>691.53539999999998</v>
      </c>
      <c r="AC3099" s="33">
        <f t="shared" ref="AC3099:AC3103" si="8340">AC3100</f>
        <v>691.53599999999994</v>
      </c>
      <c r="AD3099" s="33">
        <f t="shared" ref="AD3099:AD3103" si="8341">AD3100</f>
        <v>691.53539999999998</v>
      </c>
      <c r="AE3099" s="34">
        <f t="shared" si="8200"/>
        <v>99.999913236621097</v>
      </c>
      <c r="AF3099" s="32">
        <f t="shared" ref="AF3099:AF3103" si="8342">AF3100</f>
        <v>691.53599999999994</v>
      </c>
      <c r="AG3099" s="32">
        <f t="shared" ref="AG3099:AG3103" si="8343">AG3100</f>
        <v>0</v>
      </c>
      <c r="AH3099" s="32">
        <f t="shared" ref="AH3099:AH3103" si="8344">AH3100</f>
        <v>0</v>
      </c>
      <c r="AI3099" s="32">
        <f t="shared" ref="AI3099:AI3103" si="8345">AI3100</f>
        <v>0</v>
      </c>
      <c r="AJ3099" s="32">
        <f t="shared" ref="AJ3099:AJ3103" si="8346">AJ3100</f>
        <v>0</v>
      </c>
      <c r="AK3099" s="32">
        <f t="shared" ref="AK3099:AK3103" si="8347">AK3100</f>
        <v>0</v>
      </c>
      <c r="AL3099" s="32">
        <f t="shared" si="8201"/>
        <v>691.53599999999994</v>
      </c>
      <c r="AM3099" s="32">
        <f t="shared" si="8202"/>
        <v>-691.53599999999994</v>
      </c>
    </row>
    <row r="3100" spans="2:40" ht="31.2" x14ac:dyDescent="0.3">
      <c r="B3100" s="30" t="s">
        <v>852</v>
      </c>
      <c r="C3100" s="30" t="s">
        <v>112</v>
      </c>
      <c r="D3100" s="30" t="s">
        <v>114</v>
      </c>
      <c r="E3100" s="15" t="str">
        <f t="shared" si="8213"/>
        <v>0503</v>
      </c>
      <c r="F3100" s="30" t="s">
        <v>336</v>
      </c>
      <c r="G3100" s="30"/>
      <c r="H3100" s="31" t="s">
        <v>337</v>
      </c>
      <c r="I3100" s="26"/>
      <c r="J3100" s="26"/>
      <c r="K3100" s="26"/>
      <c r="L3100" s="26"/>
      <c r="M3100" s="26"/>
      <c r="N3100" s="26"/>
      <c r="O3100" s="26">
        <f t="shared" si="8334"/>
        <v>0</v>
      </c>
      <c r="P3100" s="32">
        <f t="shared" si="8335"/>
        <v>0</v>
      </c>
      <c r="Q3100" s="26">
        <f t="shared" si="8336"/>
        <v>0</v>
      </c>
      <c r="R3100" s="26">
        <f t="shared" si="8337"/>
        <v>0</v>
      </c>
      <c r="S3100" s="26">
        <f t="shared" si="8338"/>
        <v>0</v>
      </c>
      <c r="T3100" s="26"/>
      <c r="U3100" s="26"/>
      <c r="V3100" s="32">
        <f t="shared" si="8215"/>
        <v>0</v>
      </c>
      <c r="W3100" s="26"/>
      <c r="X3100" s="26"/>
      <c r="Y3100" s="26"/>
      <c r="Z3100" s="26"/>
      <c r="AA3100" s="26"/>
      <c r="AB3100" s="32">
        <f t="shared" si="8339"/>
        <v>691.53539999999998</v>
      </c>
      <c r="AC3100" s="33">
        <f t="shared" si="8340"/>
        <v>691.53599999999994</v>
      </c>
      <c r="AD3100" s="33">
        <f t="shared" si="8341"/>
        <v>691.53539999999998</v>
      </c>
      <c r="AE3100" s="34">
        <f t="shared" si="8200"/>
        <v>99.999913236621097</v>
      </c>
      <c r="AF3100" s="32">
        <f t="shared" si="8342"/>
        <v>691.53599999999994</v>
      </c>
      <c r="AG3100" s="32">
        <f t="shared" si="8343"/>
        <v>0</v>
      </c>
      <c r="AH3100" s="32">
        <f t="shared" si="8344"/>
        <v>0</v>
      </c>
      <c r="AI3100" s="32">
        <f t="shared" si="8345"/>
        <v>0</v>
      </c>
      <c r="AJ3100" s="32">
        <f t="shared" si="8346"/>
        <v>0</v>
      </c>
      <c r="AK3100" s="32">
        <f t="shared" si="8347"/>
        <v>0</v>
      </c>
      <c r="AL3100" s="32">
        <f t="shared" si="8201"/>
        <v>691.53599999999994</v>
      </c>
      <c r="AM3100" s="32">
        <f t="shared" si="8202"/>
        <v>-691.53599999999994</v>
      </c>
    </row>
    <row r="3101" spans="2:40" ht="62.4" x14ac:dyDescent="0.3">
      <c r="B3101" s="30" t="s">
        <v>852</v>
      </c>
      <c r="C3101" s="30" t="s">
        <v>112</v>
      </c>
      <c r="D3101" s="30" t="s">
        <v>114</v>
      </c>
      <c r="E3101" s="15" t="str">
        <f t="shared" si="8213"/>
        <v>0503</v>
      </c>
      <c r="F3101" s="30" t="s">
        <v>338</v>
      </c>
      <c r="G3101" s="30"/>
      <c r="H3101" s="31" t="s">
        <v>339</v>
      </c>
      <c r="I3101" s="26"/>
      <c r="J3101" s="26"/>
      <c r="K3101" s="26"/>
      <c r="L3101" s="26"/>
      <c r="M3101" s="26"/>
      <c r="N3101" s="26"/>
      <c r="O3101" s="26">
        <f t="shared" si="8334"/>
        <v>0</v>
      </c>
      <c r="P3101" s="32">
        <f t="shared" si="8335"/>
        <v>0</v>
      </c>
      <c r="Q3101" s="26">
        <f t="shared" si="8336"/>
        <v>0</v>
      </c>
      <c r="R3101" s="26">
        <f t="shared" si="8337"/>
        <v>0</v>
      </c>
      <c r="S3101" s="26">
        <f t="shared" si="8338"/>
        <v>0</v>
      </c>
      <c r="T3101" s="26"/>
      <c r="U3101" s="26"/>
      <c r="V3101" s="32">
        <f t="shared" si="8215"/>
        <v>0</v>
      </c>
      <c r="W3101" s="26"/>
      <c r="X3101" s="26"/>
      <c r="Y3101" s="26"/>
      <c r="Z3101" s="26"/>
      <c r="AA3101" s="26"/>
      <c r="AB3101" s="32">
        <f t="shared" si="8339"/>
        <v>691.53539999999998</v>
      </c>
      <c r="AC3101" s="33">
        <f t="shared" si="8340"/>
        <v>691.53599999999994</v>
      </c>
      <c r="AD3101" s="33">
        <f t="shared" si="8341"/>
        <v>691.53539999999998</v>
      </c>
      <c r="AE3101" s="34">
        <f t="shared" si="8200"/>
        <v>99.999913236621097</v>
      </c>
      <c r="AF3101" s="32">
        <f t="shared" si="8342"/>
        <v>691.53599999999994</v>
      </c>
      <c r="AG3101" s="32">
        <f t="shared" si="8343"/>
        <v>0</v>
      </c>
      <c r="AH3101" s="32">
        <f t="shared" si="8344"/>
        <v>0</v>
      </c>
      <c r="AI3101" s="32">
        <f t="shared" si="8345"/>
        <v>0</v>
      </c>
      <c r="AJ3101" s="32">
        <f t="shared" si="8346"/>
        <v>0</v>
      </c>
      <c r="AK3101" s="32">
        <f t="shared" si="8347"/>
        <v>0</v>
      </c>
      <c r="AL3101" s="32">
        <f t="shared" si="8201"/>
        <v>691.53599999999994</v>
      </c>
      <c r="AM3101" s="32">
        <f t="shared" si="8202"/>
        <v>-691.53599999999994</v>
      </c>
    </row>
    <row r="3102" spans="2:40" ht="31.2" x14ac:dyDescent="0.3">
      <c r="B3102" s="30" t="s">
        <v>852</v>
      </c>
      <c r="C3102" s="30" t="s">
        <v>112</v>
      </c>
      <c r="D3102" s="30" t="s">
        <v>114</v>
      </c>
      <c r="E3102" s="15" t="str">
        <f t="shared" si="8213"/>
        <v>0503</v>
      </c>
      <c r="F3102" s="30" t="s">
        <v>681</v>
      </c>
      <c r="G3102" s="30"/>
      <c r="H3102" s="31" t="s">
        <v>682</v>
      </c>
      <c r="I3102" s="26"/>
      <c r="J3102" s="26"/>
      <c r="K3102" s="26"/>
      <c r="L3102" s="26"/>
      <c r="M3102" s="26"/>
      <c r="N3102" s="26"/>
      <c r="O3102" s="26">
        <f t="shared" si="8334"/>
        <v>0</v>
      </c>
      <c r="P3102" s="32">
        <f t="shared" si="8335"/>
        <v>0</v>
      </c>
      <c r="Q3102" s="26">
        <f t="shared" si="8336"/>
        <v>0</v>
      </c>
      <c r="R3102" s="26">
        <f t="shared" si="8337"/>
        <v>0</v>
      </c>
      <c r="S3102" s="26">
        <f t="shared" si="8338"/>
        <v>0</v>
      </c>
      <c r="T3102" s="26"/>
      <c r="U3102" s="26"/>
      <c r="V3102" s="32">
        <f t="shared" si="8215"/>
        <v>0</v>
      </c>
      <c r="W3102" s="26"/>
      <c r="X3102" s="26"/>
      <c r="Y3102" s="26"/>
      <c r="Z3102" s="26"/>
      <c r="AA3102" s="26"/>
      <c r="AB3102" s="32">
        <f t="shared" si="8339"/>
        <v>691.53539999999998</v>
      </c>
      <c r="AC3102" s="33">
        <f t="shared" si="8340"/>
        <v>691.53599999999994</v>
      </c>
      <c r="AD3102" s="33">
        <f t="shared" si="8341"/>
        <v>691.53539999999998</v>
      </c>
      <c r="AE3102" s="34">
        <f t="shared" si="8200"/>
        <v>99.999913236621097</v>
      </c>
      <c r="AF3102" s="32">
        <f t="shared" si="8342"/>
        <v>691.53599999999994</v>
      </c>
      <c r="AG3102" s="32">
        <f t="shared" si="8343"/>
        <v>0</v>
      </c>
      <c r="AH3102" s="32">
        <f t="shared" si="8344"/>
        <v>0</v>
      </c>
      <c r="AI3102" s="32">
        <f t="shared" si="8345"/>
        <v>0</v>
      </c>
      <c r="AJ3102" s="32">
        <f t="shared" si="8346"/>
        <v>0</v>
      </c>
      <c r="AK3102" s="32">
        <f t="shared" si="8347"/>
        <v>0</v>
      </c>
      <c r="AL3102" s="32">
        <f t="shared" si="8201"/>
        <v>691.53599999999994</v>
      </c>
      <c r="AM3102" s="32">
        <f t="shared" si="8202"/>
        <v>-691.53599999999994</v>
      </c>
    </row>
    <row r="3103" spans="2:40" ht="31.2" x14ac:dyDescent="0.3">
      <c r="B3103" s="30" t="s">
        <v>852</v>
      </c>
      <c r="C3103" s="30" t="s">
        <v>112</v>
      </c>
      <c r="D3103" s="30" t="s">
        <v>114</v>
      </c>
      <c r="E3103" s="15" t="str">
        <f t="shared" si="8213"/>
        <v>0503</v>
      </c>
      <c r="F3103" s="30" t="s">
        <v>681</v>
      </c>
      <c r="G3103" s="30" t="s">
        <v>50</v>
      </c>
      <c r="H3103" s="31" t="s">
        <v>51</v>
      </c>
      <c r="I3103" s="26"/>
      <c r="J3103" s="26"/>
      <c r="K3103" s="26"/>
      <c r="L3103" s="26"/>
      <c r="M3103" s="26"/>
      <c r="N3103" s="26"/>
      <c r="O3103" s="26">
        <f t="shared" si="8334"/>
        <v>0</v>
      </c>
      <c r="P3103" s="32">
        <f t="shared" si="8335"/>
        <v>0</v>
      </c>
      <c r="Q3103" s="26">
        <f t="shared" si="8336"/>
        <v>0</v>
      </c>
      <c r="R3103" s="26">
        <f t="shared" si="8337"/>
        <v>0</v>
      </c>
      <c r="S3103" s="26">
        <f t="shared" si="8338"/>
        <v>0</v>
      </c>
      <c r="T3103" s="26"/>
      <c r="U3103" s="26"/>
      <c r="V3103" s="32">
        <f t="shared" si="8215"/>
        <v>0</v>
      </c>
      <c r="W3103" s="26"/>
      <c r="X3103" s="26"/>
      <c r="Y3103" s="26"/>
      <c r="Z3103" s="26"/>
      <c r="AA3103" s="26"/>
      <c r="AB3103" s="32">
        <f t="shared" si="8339"/>
        <v>691.53539999999998</v>
      </c>
      <c r="AC3103" s="33">
        <f t="shared" si="8340"/>
        <v>691.53599999999994</v>
      </c>
      <c r="AD3103" s="33">
        <f t="shared" si="8341"/>
        <v>691.53539999999998</v>
      </c>
      <c r="AE3103" s="34">
        <f t="shared" si="8200"/>
        <v>99.999913236621097</v>
      </c>
      <c r="AF3103" s="32">
        <f t="shared" si="8342"/>
        <v>691.53599999999994</v>
      </c>
      <c r="AG3103" s="32">
        <f t="shared" si="8343"/>
        <v>0</v>
      </c>
      <c r="AH3103" s="32">
        <f t="shared" si="8344"/>
        <v>0</v>
      </c>
      <c r="AI3103" s="32">
        <f t="shared" si="8345"/>
        <v>0</v>
      </c>
      <c r="AJ3103" s="32">
        <f t="shared" si="8346"/>
        <v>0</v>
      </c>
      <c r="AK3103" s="32">
        <f t="shared" si="8347"/>
        <v>0</v>
      </c>
      <c r="AL3103" s="32">
        <f t="shared" si="8201"/>
        <v>691.53599999999994</v>
      </c>
      <c r="AM3103" s="32">
        <f t="shared" si="8202"/>
        <v>-691.53599999999994</v>
      </c>
    </row>
    <row r="3104" spans="2:40" ht="31.2" x14ac:dyDescent="0.3">
      <c r="B3104" s="30" t="s">
        <v>852</v>
      </c>
      <c r="C3104" s="30" t="s">
        <v>112</v>
      </c>
      <c r="D3104" s="30" t="s">
        <v>114</v>
      </c>
      <c r="E3104" s="15" t="str">
        <f t="shared" si="8213"/>
        <v>0503</v>
      </c>
      <c r="F3104" s="30" t="s">
        <v>681</v>
      </c>
      <c r="G3104" s="30" t="s">
        <v>52</v>
      </c>
      <c r="H3104" s="31" t="s">
        <v>53</v>
      </c>
      <c r="I3104" s="26"/>
      <c r="J3104" s="26"/>
      <c r="K3104" s="26"/>
      <c r="L3104" s="26"/>
      <c r="M3104" s="26"/>
      <c r="N3104" s="26"/>
      <c r="O3104" s="26">
        <v>0</v>
      </c>
      <c r="P3104" s="32">
        <v>0</v>
      </c>
      <c r="Q3104" s="26">
        <v>0</v>
      </c>
      <c r="R3104" s="26">
        <v>0</v>
      </c>
      <c r="S3104" s="26">
        <v>0</v>
      </c>
      <c r="T3104" s="26"/>
      <c r="U3104" s="26"/>
      <c r="V3104" s="32">
        <f t="shared" si="8215"/>
        <v>0</v>
      </c>
      <c r="W3104" s="26"/>
      <c r="X3104" s="26"/>
      <c r="Y3104" s="26"/>
      <c r="Z3104" s="26"/>
      <c r="AA3104" s="26"/>
      <c r="AB3104" s="32">
        <v>691.53539999999998</v>
      </c>
      <c r="AC3104" s="33">
        <v>691.53599999999994</v>
      </c>
      <c r="AD3104" s="33">
        <v>691.53539999999998</v>
      </c>
      <c r="AE3104" s="34">
        <f t="shared" si="8200"/>
        <v>99.999913236621097</v>
      </c>
      <c r="AF3104" s="32">
        <v>691.53599999999994</v>
      </c>
      <c r="AG3104" s="32">
        <v>0</v>
      </c>
      <c r="AH3104" s="32">
        <v>0</v>
      </c>
      <c r="AI3104" s="32">
        <v>0</v>
      </c>
      <c r="AJ3104" s="32">
        <v>0</v>
      </c>
      <c r="AK3104" s="32">
        <v>0</v>
      </c>
      <c r="AL3104" s="32">
        <f t="shared" si="8201"/>
        <v>691.53599999999994</v>
      </c>
      <c r="AM3104" s="32">
        <f t="shared" si="8202"/>
        <v>-691.53599999999994</v>
      </c>
    </row>
    <row r="3105" spans="2:40" ht="31.2" x14ac:dyDescent="0.3">
      <c r="B3105" s="30" t="s">
        <v>852</v>
      </c>
      <c r="C3105" s="30" t="s">
        <v>112</v>
      </c>
      <c r="D3105" s="30" t="s">
        <v>114</v>
      </c>
      <c r="E3105" s="15" t="str">
        <f t="shared" si="8213"/>
        <v>0503</v>
      </c>
      <c r="F3105" s="30" t="s">
        <v>116</v>
      </c>
      <c r="G3105" s="30"/>
      <c r="H3105" s="31" t="s">
        <v>117</v>
      </c>
      <c r="I3105" s="32">
        <f t="shared" ref="I3105:N3105" si="8348">I3106</f>
        <v>0</v>
      </c>
      <c r="J3105" s="32">
        <f t="shared" si="8348"/>
        <v>0</v>
      </c>
      <c r="K3105" s="32">
        <f t="shared" si="8348"/>
        <v>0</v>
      </c>
      <c r="L3105" s="32">
        <f t="shared" si="8348"/>
        <v>0</v>
      </c>
      <c r="M3105" s="32">
        <f t="shared" si="8348"/>
        <v>0</v>
      </c>
      <c r="N3105" s="32">
        <f t="shared" si="8348"/>
        <v>0</v>
      </c>
      <c r="O3105" s="32">
        <f>O3106+O3119</f>
        <v>0</v>
      </c>
      <c r="P3105" s="32">
        <f>P3106+P3119</f>
        <v>0</v>
      </c>
      <c r="Q3105" s="32">
        <f t="shared" si="8336"/>
        <v>0</v>
      </c>
      <c r="R3105" s="32">
        <f t="shared" si="8337"/>
        <v>0</v>
      </c>
      <c r="S3105" s="32">
        <f t="shared" si="8338"/>
        <v>0</v>
      </c>
      <c r="T3105" s="32">
        <f>T3106</f>
        <v>0</v>
      </c>
      <c r="U3105" s="32">
        <v>0</v>
      </c>
      <c r="V3105" s="32">
        <f t="shared" si="8215"/>
        <v>0</v>
      </c>
      <c r="W3105" s="32">
        <f>W3106</f>
        <v>0</v>
      </c>
      <c r="X3105" s="32">
        <f>X3106</f>
        <v>0</v>
      </c>
      <c r="Y3105" s="32">
        <f>Y3106</f>
        <v>0</v>
      </c>
      <c r="Z3105" s="32">
        <f>Z3106</f>
        <v>0</v>
      </c>
      <c r="AA3105" s="32">
        <f>AA3106</f>
        <v>0</v>
      </c>
      <c r="AB3105" s="32">
        <f>AB3106+AB3119</f>
        <v>0</v>
      </c>
      <c r="AC3105" s="33">
        <f>AC3106+AC3119</f>
        <v>3000</v>
      </c>
      <c r="AD3105" s="33">
        <f>AD3106+AD3119</f>
        <v>2999.9960000000001</v>
      </c>
      <c r="AE3105" s="34">
        <f t="shared" si="8200"/>
        <v>99.999866666666676</v>
      </c>
      <c r="AF3105" s="32">
        <f t="shared" ref="AF3105:AK3105" si="8349">AF3106+AF3119</f>
        <v>3000</v>
      </c>
      <c r="AG3105" s="32">
        <f t="shared" si="8349"/>
        <v>0</v>
      </c>
      <c r="AH3105" s="32">
        <f t="shared" si="8349"/>
        <v>0</v>
      </c>
      <c r="AI3105" s="32">
        <f t="shared" si="8349"/>
        <v>0</v>
      </c>
      <c r="AJ3105" s="32">
        <f t="shared" si="8349"/>
        <v>0</v>
      </c>
      <c r="AK3105" s="32">
        <f t="shared" si="8349"/>
        <v>0</v>
      </c>
      <c r="AL3105" s="32">
        <f t="shared" si="8201"/>
        <v>3000</v>
      </c>
      <c r="AM3105" s="32">
        <f t="shared" si="8202"/>
        <v>-3000</v>
      </c>
      <c r="AN3105" s="12"/>
    </row>
    <row r="3106" spans="2:40" ht="46.8" hidden="1" customHeight="1" x14ac:dyDescent="0.3">
      <c r="B3106" s="30" t="s">
        <v>852</v>
      </c>
      <c r="C3106" s="30" t="s">
        <v>112</v>
      </c>
      <c r="D3106" s="30" t="s">
        <v>114</v>
      </c>
      <c r="E3106" s="15" t="str">
        <f t="shared" si="8213"/>
        <v>0503</v>
      </c>
      <c r="F3106" s="30" t="s">
        <v>125</v>
      </c>
      <c r="G3106" s="30"/>
      <c r="H3106" s="31" t="s">
        <v>126</v>
      </c>
      <c r="I3106" s="32">
        <f t="shared" ref="I3106:T3106" si="8350">I3107+I3111+I3115</f>
        <v>0</v>
      </c>
      <c r="J3106" s="32">
        <f t="shared" si="8350"/>
        <v>0</v>
      </c>
      <c r="K3106" s="32">
        <f t="shared" si="8350"/>
        <v>0</v>
      </c>
      <c r="L3106" s="32">
        <f t="shared" si="8350"/>
        <v>0</v>
      </c>
      <c r="M3106" s="32">
        <f t="shared" si="8350"/>
        <v>0</v>
      </c>
      <c r="N3106" s="32">
        <f t="shared" si="8350"/>
        <v>0</v>
      </c>
      <c r="O3106" s="32">
        <f t="shared" si="8350"/>
        <v>0</v>
      </c>
      <c r="P3106" s="32">
        <f t="shared" si="8350"/>
        <v>0</v>
      </c>
      <c r="Q3106" s="32">
        <f t="shared" si="8350"/>
        <v>0</v>
      </c>
      <c r="R3106" s="32">
        <f t="shared" si="8350"/>
        <v>0</v>
      </c>
      <c r="S3106" s="32">
        <f t="shared" si="8350"/>
        <v>0</v>
      </c>
      <c r="T3106" s="32">
        <f t="shared" si="8350"/>
        <v>0</v>
      </c>
      <c r="U3106" s="32">
        <v>0</v>
      </c>
      <c r="V3106" s="32">
        <f t="shared" si="8215"/>
        <v>0</v>
      </c>
      <c r="W3106" s="32">
        <f t="shared" ref="W3106:AD3106" si="8351">W3107+W3111+W3115</f>
        <v>0</v>
      </c>
      <c r="X3106" s="32">
        <f t="shared" si="8351"/>
        <v>0</v>
      </c>
      <c r="Y3106" s="32">
        <f t="shared" si="8351"/>
        <v>0</v>
      </c>
      <c r="Z3106" s="32">
        <f t="shared" si="8351"/>
        <v>0</v>
      </c>
      <c r="AA3106" s="32">
        <f t="shared" si="8351"/>
        <v>0</v>
      </c>
      <c r="AB3106" s="32">
        <f t="shared" si="8351"/>
        <v>0</v>
      </c>
      <c r="AC3106" s="33">
        <f t="shared" si="8351"/>
        <v>0</v>
      </c>
      <c r="AD3106" s="33">
        <f t="shared" si="8351"/>
        <v>0</v>
      </c>
      <c r="AE3106" s="34" t="e">
        <f t="shared" si="8200"/>
        <v>#DIV/0!</v>
      </c>
      <c r="AF3106" s="35">
        <f t="shared" ref="AF3106:AK3106" si="8352">AF3107+AF3111+AF3115</f>
        <v>0</v>
      </c>
      <c r="AG3106" s="35">
        <f t="shared" si="8352"/>
        <v>0</v>
      </c>
      <c r="AH3106" s="36">
        <f t="shared" si="8352"/>
        <v>0</v>
      </c>
      <c r="AI3106" s="36">
        <f t="shared" si="8352"/>
        <v>0</v>
      </c>
      <c r="AJ3106" s="36">
        <f t="shared" si="8352"/>
        <v>0</v>
      </c>
      <c r="AK3106" s="36">
        <f t="shared" si="8352"/>
        <v>0</v>
      </c>
      <c r="AL3106" s="36">
        <f t="shared" si="8201"/>
        <v>0</v>
      </c>
      <c r="AM3106" s="36">
        <f t="shared" si="8202"/>
        <v>0</v>
      </c>
      <c r="AN3106" s="37" t="s">
        <v>35</v>
      </c>
    </row>
    <row r="3107" spans="2:40" ht="31.2" hidden="1" customHeight="1" x14ac:dyDescent="0.3">
      <c r="B3107" s="30" t="s">
        <v>852</v>
      </c>
      <c r="C3107" s="30" t="s">
        <v>112</v>
      </c>
      <c r="D3107" s="30" t="s">
        <v>114</v>
      </c>
      <c r="E3107" s="15" t="str">
        <f t="shared" si="8213"/>
        <v>0503</v>
      </c>
      <c r="F3107" s="30" t="s">
        <v>785</v>
      </c>
      <c r="G3107" s="30"/>
      <c r="H3107" s="31" t="s">
        <v>786</v>
      </c>
      <c r="I3107" s="32">
        <f t="shared" ref="I3107:I3124" si="8353">I3108</f>
        <v>0</v>
      </c>
      <c r="J3107" s="32">
        <f t="shared" ref="J3107:J3124" si="8354">J3108</f>
        <v>0</v>
      </c>
      <c r="K3107" s="32">
        <f t="shared" ref="K3107:K3124" si="8355">K3108</f>
        <v>0</v>
      </c>
      <c r="L3107" s="32">
        <f t="shared" ref="L3107:L3124" si="8356">L3108</f>
        <v>0</v>
      </c>
      <c r="M3107" s="32">
        <f t="shared" ref="M3107:M3124" si="8357">M3108</f>
        <v>0</v>
      </c>
      <c r="N3107" s="32">
        <f t="shared" ref="N3107:N3124" si="8358">N3108</f>
        <v>0</v>
      </c>
      <c r="O3107" s="32">
        <f t="shared" ref="O3107:O3124" si="8359">O3108</f>
        <v>0</v>
      </c>
      <c r="P3107" s="32">
        <f t="shared" ref="P3107:P3124" si="8360">P3108</f>
        <v>0</v>
      </c>
      <c r="Q3107" s="32">
        <f t="shared" ref="Q3107:Q3124" si="8361">Q3108</f>
        <v>0</v>
      </c>
      <c r="R3107" s="32">
        <f t="shared" ref="R3107:R3124" si="8362">R3108</f>
        <v>0</v>
      </c>
      <c r="S3107" s="32">
        <f t="shared" ref="S3107:S3124" si="8363">S3108</f>
        <v>0</v>
      </c>
      <c r="T3107" s="32">
        <f t="shared" ref="T3107:T3124" si="8364">T3108</f>
        <v>0</v>
      </c>
      <c r="U3107" s="32">
        <v>0</v>
      </c>
      <c r="V3107" s="32">
        <f t="shared" si="8215"/>
        <v>0</v>
      </c>
      <c r="W3107" s="32">
        <f t="shared" ref="W3107:W3124" si="8365">W3108</f>
        <v>0</v>
      </c>
      <c r="X3107" s="32">
        <f t="shared" ref="X3107:X3124" si="8366">X3108</f>
        <v>0</v>
      </c>
      <c r="Y3107" s="32">
        <f t="shared" ref="Y3107:Y3124" si="8367">Y3108</f>
        <v>0</v>
      </c>
      <c r="Z3107" s="32">
        <f t="shared" ref="Z3107:Z3124" si="8368">Z3108</f>
        <v>0</v>
      </c>
      <c r="AA3107" s="32">
        <f t="shared" ref="AA3107:AA3124" si="8369">AA3108</f>
        <v>0</v>
      </c>
      <c r="AB3107" s="32">
        <f t="shared" ref="AB3107:AB3124" si="8370">AB3108</f>
        <v>0</v>
      </c>
      <c r="AC3107" s="33">
        <f t="shared" ref="AC3107:AC3124" si="8371">AC3108</f>
        <v>0</v>
      </c>
      <c r="AD3107" s="33">
        <f t="shared" ref="AD3107:AD3124" si="8372">AD3108</f>
        <v>0</v>
      </c>
      <c r="AE3107" s="34" t="e">
        <f t="shared" si="8200"/>
        <v>#DIV/0!</v>
      </c>
      <c r="AF3107" s="35">
        <f t="shared" ref="AF3107:AF3124" si="8373">AF3108</f>
        <v>0</v>
      </c>
      <c r="AG3107" s="35">
        <f t="shared" ref="AG3107:AG3124" si="8374">AG3108</f>
        <v>0</v>
      </c>
      <c r="AH3107" s="36">
        <f t="shared" ref="AH3107:AH3124" si="8375">AH3108</f>
        <v>0</v>
      </c>
      <c r="AI3107" s="36">
        <f t="shared" ref="AI3107:AI3124" si="8376">AI3108</f>
        <v>0</v>
      </c>
      <c r="AJ3107" s="36">
        <f t="shared" ref="AJ3107:AJ3124" si="8377">AJ3108</f>
        <v>0</v>
      </c>
      <c r="AK3107" s="36">
        <f t="shared" ref="AK3107:AK3124" si="8378">AK3108</f>
        <v>0</v>
      </c>
      <c r="AL3107" s="36">
        <f t="shared" si="8201"/>
        <v>0</v>
      </c>
      <c r="AM3107" s="36">
        <f t="shared" si="8202"/>
        <v>0</v>
      </c>
      <c r="AN3107" s="37" t="s">
        <v>35</v>
      </c>
    </row>
    <row r="3108" spans="2:40" ht="31.2" hidden="1" customHeight="1" x14ac:dyDescent="0.3">
      <c r="B3108" s="30" t="s">
        <v>852</v>
      </c>
      <c r="C3108" s="30" t="s">
        <v>112</v>
      </c>
      <c r="D3108" s="30" t="s">
        <v>114</v>
      </c>
      <c r="E3108" s="15" t="str">
        <f t="shared" si="8213"/>
        <v>0503</v>
      </c>
      <c r="F3108" s="30" t="s">
        <v>787</v>
      </c>
      <c r="G3108" s="30"/>
      <c r="H3108" s="31" t="s">
        <v>788</v>
      </c>
      <c r="I3108" s="32">
        <f t="shared" si="8353"/>
        <v>0</v>
      </c>
      <c r="J3108" s="32">
        <f t="shared" si="8354"/>
        <v>0</v>
      </c>
      <c r="K3108" s="32">
        <f t="shared" si="8355"/>
        <v>0</v>
      </c>
      <c r="L3108" s="32">
        <f t="shared" si="8356"/>
        <v>0</v>
      </c>
      <c r="M3108" s="32">
        <f t="shared" si="8357"/>
        <v>0</v>
      </c>
      <c r="N3108" s="32">
        <f t="shared" si="8358"/>
        <v>0</v>
      </c>
      <c r="O3108" s="32">
        <f t="shared" si="8359"/>
        <v>0</v>
      </c>
      <c r="P3108" s="32">
        <f t="shared" si="8360"/>
        <v>0</v>
      </c>
      <c r="Q3108" s="32">
        <f t="shared" si="8361"/>
        <v>0</v>
      </c>
      <c r="R3108" s="32">
        <f t="shared" si="8362"/>
        <v>0</v>
      </c>
      <c r="S3108" s="32">
        <f t="shared" si="8363"/>
        <v>0</v>
      </c>
      <c r="T3108" s="32">
        <f t="shared" si="8364"/>
        <v>0</v>
      </c>
      <c r="U3108" s="32">
        <v>0</v>
      </c>
      <c r="V3108" s="32">
        <f t="shared" si="8215"/>
        <v>0</v>
      </c>
      <c r="W3108" s="32">
        <f t="shared" si="8365"/>
        <v>0</v>
      </c>
      <c r="X3108" s="32">
        <f t="shared" si="8366"/>
        <v>0</v>
      </c>
      <c r="Y3108" s="32">
        <f t="shared" si="8367"/>
        <v>0</v>
      </c>
      <c r="Z3108" s="32">
        <f t="shared" si="8368"/>
        <v>0</v>
      </c>
      <c r="AA3108" s="32">
        <f t="shared" si="8369"/>
        <v>0</v>
      </c>
      <c r="AB3108" s="32">
        <f t="shared" si="8370"/>
        <v>0</v>
      </c>
      <c r="AC3108" s="33">
        <f t="shared" si="8371"/>
        <v>0</v>
      </c>
      <c r="AD3108" s="33">
        <f t="shared" si="8372"/>
        <v>0</v>
      </c>
      <c r="AE3108" s="34" t="e">
        <f t="shared" si="8200"/>
        <v>#DIV/0!</v>
      </c>
      <c r="AF3108" s="35">
        <f t="shared" si="8373"/>
        <v>0</v>
      </c>
      <c r="AG3108" s="35">
        <f t="shared" si="8374"/>
        <v>0</v>
      </c>
      <c r="AH3108" s="36">
        <f t="shared" si="8375"/>
        <v>0</v>
      </c>
      <c r="AI3108" s="36">
        <f t="shared" si="8376"/>
        <v>0</v>
      </c>
      <c r="AJ3108" s="36">
        <f t="shared" si="8377"/>
        <v>0</v>
      </c>
      <c r="AK3108" s="36">
        <f t="shared" si="8378"/>
        <v>0</v>
      </c>
      <c r="AL3108" s="36">
        <f t="shared" si="8201"/>
        <v>0</v>
      </c>
      <c r="AM3108" s="36">
        <f t="shared" si="8202"/>
        <v>0</v>
      </c>
      <c r="AN3108" s="37" t="s">
        <v>35</v>
      </c>
    </row>
    <row r="3109" spans="2:40" ht="31.2" hidden="1" customHeight="1" x14ac:dyDescent="0.3">
      <c r="B3109" s="30" t="s">
        <v>852</v>
      </c>
      <c r="C3109" s="30" t="s">
        <v>112</v>
      </c>
      <c r="D3109" s="30" t="s">
        <v>114</v>
      </c>
      <c r="E3109" s="15" t="str">
        <f t="shared" si="8213"/>
        <v>0503</v>
      </c>
      <c r="F3109" s="30" t="s">
        <v>787</v>
      </c>
      <c r="G3109" s="30" t="s">
        <v>50</v>
      </c>
      <c r="H3109" s="31" t="s">
        <v>51</v>
      </c>
      <c r="I3109" s="32">
        <f t="shared" si="8353"/>
        <v>0</v>
      </c>
      <c r="J3109" s="32">
        <f t="shared" si="8354"/>
        <v>0</v>
      </c>
      <c r="K3109" s="32">
        <f t="shared" si="8355"/>
        <v>0</v>
      </c>
      <c r="L3109" s="32">
        <f t="shared" si="8356"/>
        <v>0</v>
      </c>
      <c r="M3109" s="32">
        <f t="shared" si="8357"/>
        <v>0</v>
      </c>
      <c r="N3109" s="32">
        <f t="shared" si="8358"/>
        <v>0</v>
      </c>
      <c r="O3109" s="32">
        <f t="shared" si="8359"/>
        <v>0</v>
      </c>
      <c r="P3109" s="32">
        <f t="shared" si="8360"/>
        <v>0</v>
      </c>
      <c r="Q3109" s="32">
        <f t="shared" si="8361"/>
        <v>0</v>
      </c>
      <c r="R3109" s="32">
        <f t="shared" si="8362"/>
        <v>0</v>
      </c>
      <c r="S3109" s="32">
        <f t="shared" si="8363"/>
        <v>0</v>
      </c>
      <c r="T3109" s="32">
        <f t="shared" si="8364"/>
        <v>0</v>
      </c>
      <c r="U3109" s="32">
        <v>0</v>
      </c>
      <c r="V3109" s="32">
        <f t="shared" si="8215"/>
        <v>0</v>
      </c>
      <c r="W3109" s="32">
        <f t="shared" si="8365"/>
        <v>0</v>
      </c>
      <c r="X3109" s="32">
        <f t="shared" si="8366"/>
        <v>0</v>
      </c>
      <c r="Y3109" s="32">
        <f t="shared" si="8367"/>
        <v>0</v>
      </c>
      <c r="Z3109" s="32">
        <f t="shared" si="8368"/>
        <v>0</v>
      </c>
      <c r="AA3109" s="32">
        <f t="shared" si="8369"/>
        <v>0</v>
      </c>
      <c r="AB3109" s="32">
        <f t="shared" si="8370"/>
        <v>0</v>
      </c>
      <c r="AC3109" s="33">
        <f t="shared" si="8371"/>
        <v>0</v>
      </c>
      <c r="AD3109" s="33">
        <f t="shared" si="8372"/>
        <v>0</v>
      </c>
      <c r="AE3109" s="34" t="e">
        <f t="shared" si="8200"/>
        <v>#DIV/0!</v>
      </c>
      <c r="AF3109" s="35">
        <f t="shared" si="8373"/>
        <v>0</v>
      </c>
      <c r="AG3109" s="35">
        <f t="shared" si="8374"/>
        <v>0</v>
      </c>
      <c r="AH3109" s="36">
        <f t="shared" si="8375"/>
        <v>0</v>
      </c>
      <c r="AI3109" s="36">
        <f t="shared" si="8376"/>
        <v>0</v>
      </c>
      <c r="AJ3109" s="36">
        <f t="shared" si="8377"/>
        <v>0</v>
      </c>
      <c r="AK3109" s="36">
        <f t="shared" si="8378"/>
        <v>0</v>
      </c>
      <c r="AL3109" s="36">
        <f t="shared" si="8201"/>
        <v>0</v>
      </c>
      <c r="AM3109" s="36">
        <f t="shared" si="8202"/>
        <v>0</v>
      </c>
      <c r="AN3109" s="37" t="s">
        <v>35</v>
      </c>
    </row>
    <row r="3110" spans="2:40" ht="31.2" hidden="1" customHeight="1" x14ac:dyDescent="0.3">
      <c r="B3110" s="30" t="s">
        <v>852</v>
      </c>
      <c r="C3110" s="30" t="s">
        <v>112</v>
      </c>
      <c r="D3110" s="30" t="s">
        <v>114</v>
      </c>
      <c r="E3110" s="15" t="str">
        <f t="shared" si="8213"/>
        <v>0503</v>
      </c>
      <c r="F3110" s="30" t="s">
        <v>787</v>
      </c>
      <c r="G3110" s="30" t="s">
        <v>52</v>
      </c>
      <c r="H3110" s="31" t="s">
        <v>53</v>
      </c>
      <c r="I3110" s="32"/>
      <c r="J3110" s="32"/>
      <c r="K3110" s="32"/>
      <c r="L3110" s="32"/>
      <c r="M3110" s="32"/>
      <c r="N3110" s="32"/>
      <c r="O3110" s="32">
        <v>0</v>
      </c>
      <c r="P3110" s="32">
        <v>0</v>
      </c>
      <c r="Q3110" s="32">
        <v>0</v>
      </c>
      <c r="R3110" s="32">
        <v>0</v>
      </c>
      <c r="S3110" s="32">
        <v>0</v>
      </c>
      <c r="T3110" s="32">
        <v>0</v>
      </c>
      <c r="U3110" s="32">
        <v>0</v>
      </c>
      <c r="V3110" s="32">
        <f t="shared" si="8215"/>
        <v>0</v>
      </c>
      <c r="W3110" s="32"/>
      <c r="X3110" s="32"/>
      <c r="Y3110" s="32"/>
      <c r="Z3110" s="32"/>
      <c r="AA3110" s="32"/>
      <c r="AB3110" s="32">
        <v>0</v>
      </c>
      <c r="AC3110" s="33">
        <v>0</v>
      </c>
      <c r="AD3110" s="33">
        <v>0</v>
      </c>
      <c r="AE3110" s="34" t="e">
        <f t="shared" si="8200"/>
        <v>#DIV/0!</v>
      </c>
      <c r="AF3110" s="35">
        <v>0</v>
      </c>
      <c r="AG3110" s="35">
        <v>0</v>
      </c>
      <c r="AH3110" s="36">
        <v>0</v>
      </c>
      <c r="AI3110" s="36">
        <v>0</v>
      </c>
      <c r="AJ3110" s="36">
        <v>0</v>
      </c>
      <c r="AK3110" s="36">
        <v>0</v>
      </c>
      <c r="AL3110" s="36">
        <f t="shared" si="8201"/>
        <v>0</v>
      </c>
      <c r="AM3110" s="36">
        <f t="shared" si="8202"/>
        <v>0</v>
      </c>
      <c r="AN3110" s="37" t="s">
        <v>35</v>
      </c>
    </row>
    <row r="3111" spans="2:40" ht="46.8" hidden="1" customHeight="1" x14ac:dyDescent="0.3">
      <c r="B3111" s="30" t="s">
        <v>852</v>
      </c>
      <c r="C3111" s="30" t="s">
        <v>112</v>
      </c>
      <c r="D3111" s="30" t="s">
        <v>114</v>
      </c>
      <c r="E3111" s="15" t="str">
        <f t="shared" si="8213"/>
        <v>0503</v>
      </c>
      <c r="F3111" s="30" t="s">
        <v>790</v>
      </c>
      <c r="G3111" s="30"/>
      <c r="H3111" s="31" t="s">
        <v>791</v>
      </c>
      <c r="I3111" s="32">
        <f t="shared" si="8353"/>
        <v>0</v>
      </c>
      <c r="J3111" s="32">
        <f t="shared" si="8354"/>
        <v>0</v>
      </c>
      <c r="K3111" s="32">
        <f t="shared" si="8355"/>
        <v>0</v>
      </c>
      <c r="L3111" s="32">
        <f t="shared" si="8356"/>
        <v>0</v>
      </c>
      <c r="M3111" s="32">
        <f t="shared" si="8357"/>
        <v>0</v>
      </c>
      <c r="N3111" s="32">
        <f t="shared" si="8358"/>
        <v>0</v>
      </c>
      <c r="O3111" s="32">
        <f t="shared" si="8359"/>
        <v>0</v>
      </c>
      <c r="P3111" s="32">
        <f t="shared" si="8360"/>
        <v>0</v>
      </c>
      <c r="Q3111" s="32">
        <f t="shared" si="8361"/>
        <v>0</v>
      </c>
      <c r="R3111" s="32">
        <f t="shared" si="8362"/>
        <v>0</v>
      </c>
      <c r="S3111" s="32">
        <f t="shared" si="8363"/>
        <v>0</v>
      </c>
      <c r="T3111" s="32">
        <f t="shared" si="8364"/>
        <v>0</v>
      </c>
      <c r="U3111" s="32">
        <v>0</v>
      </c>
      <c r="V3111" s="32">
        <f t="shared" si="8215"/>
        <v>0</v>
      </c>
      <c r="W3111" s="32">
        <f t="shared" si="8365"/>
        <v>0</v>
      </c>
      <c r="X3111" s="32">
        <f t="shared" si="8366"/>
        <v>0</v>
      </c>
      <c r="Y3111" s="32">
        <f t="shared" si="8367"/>
        <v>0</v>
      </c>
      <c r="Z3111" s="32">
        <f t="shared" si="8368"/>
        <v>0</v>
      </c>
      <c r="AA3111" s="32">
        <f t="shared" si="8369"/>
        <v>0</v>
      </c>
      <c r="AB3111" s="32">
        <f t="shared" si="8370"/>
        <v>0</v>
      </c>
      <c r="AC3111" s="33">
        <f t="shared" si="8371"/>
        <v>0</v>
      </c>
      <c r="AD3111" s="33">
        <f t="shared" si="8372"/>
        <v>0</v>
      </c>
      <c r="AE3111" s="34" t="e">
        <f t="shared" si="8200"/>
        <v>#DIV/0!</v>
      </c>
      <c r="AF3111" s="35">
        <f t="shared" si="8373"/>
        <v>0</v>
      </c>
      <c r="AG3111" s="35">
        <f t="shared" si="8374"/>
        <v>0</v>
      </c>
      <c r="AH3111" s="36">
        <f t="shared" si="8375"/>
        <v>0</v>
      </c>
      <c r="AI3111" s="36">
        <f t="shared" si="8376"/>
        <v>0</v>
      </c>
      <c r="AJ3111" s="36">
        <f t="shared" si="8377"/>
        <v>0</v>
      </c>
      <c r="AK3111" s="36">
        <f t="shared" si="8378"/>
        <v>0</v>
      </c>
      <c r="AL3111" s="36">
        <f t="shared" si="8201"/>
        <v>0</v>
      </c>
      <c r="AM3111" s="36">
        <f t="shared" si="8202"/>
        <v>0</v>
      </c>
      <c r="AN3111" s="37" t="s">
        <v>35</v>
      </c>
    </row>
    <row r="3112" spans="2:40" ht="31.2" hidden="1" customHeight="1" x14ac:dyDescent="0.3">
      <c r="B3112" s="30" t="s">
        <v>852</v>
      </c>
      <c r="C3112" s="30" t="s">
        <v>112</v>
      </c>
      <c r="D3112" s="30" t="s">
        <v>114</v>
      </c>
      <c r="E3112" s="15" t="str">
        <f t="shared" si="8213"/>
        <v>0503</v>
      </c>
      <c r="F3112" s="30" t="s">
        <v>792</v>
      </c>
      <c r="G3112" s="30"/>
      <c r="H3112" s="31" t="s">
        <v>793</v>
      </c>
      <c r="I3112" s="32">
        <f t="shared" si="8353"/>
        <v>0</v>
      </c>
      <c r="J3112" s="32">
        <f t="shared" si="8354"/>
        <v>0</v>
      </c>
      <c r="K3112" s="32">
        <f t="shared" si="8355"/>
        <v>0</v>
      </c>
      <c r="L3112" s="32">
        <f t="shared" si="8356"/>
        <v>0</v>
      </c>
      <c r="M3112" s="32">
        <f t="shared" si="8357"/>
        <v>0</v>
      </c>
      <c r="N3112" s="32">
        <f t="shared" si="8358"/>
        <v>0</v>
      </c>
      <c r="O3112" s="32">
        <f t="shared" si="8359"/>
        <v>0</v>
      </c>
      <c r="P3112" s="32">
        <f t="shared" si="8360"/>
        <v>0</v>
      </c>
      <c r="Q3112" s="32">
        <f t="shared" si="8361"/>
        <v>0</v>
      </c>
      <c r="R3112" s="32">
        <f t="shared" si="8362"/>
        <v>0</v>
      </c>
      <c r="S3112" s="32">
        <f t="shared" si="8363"/>
        <v>0</v>
      </c>
      <c r="T3112" s="32">
        <f t="shared" si="8364"/>
        <v>0</v>
      </c>
      <c r="U3112" s="32">
        <v>0</v>
      </c>
      <c r="V3112" s="32">
        <f t="shared" si="8215"/>
        <v>0</v>
      </c>
      <c r="W3112" s="32">
        <f t="shared" si="8365"/>
        <v>0</v>
      </c>
      <c r="X3112" s="32">
        <f t="shared" si="8366"/>
        <v>0</v>
      </c>
      <c r="Y3112" s="32">
        <f t="shared" si="8367"/>
        <v>0</v>
      </c>
      <c r="Z3112" s="32">
        <f t="shared" si="8368"/>
        <v>0</v>
      </c>
      <c r="AA3112" s="32">
        <f t="shared" si="8369"/>
        <v>0</v>
      </c>
      <c r="AB3112" s="32">
        <f t="shared" si="8370"/>
        <v>0</v>
      </c>
      <c r="AC3112" s="33">
        <f t="shared" si="8371"/>
        <v>0</v>
      </c>
      <c r="AD3112" s="33">
        <f t="shared" si="8372"/>
        <v>0</v>
      </c>
      <c r="AE3112" s="34" t="e">
        <f t="shared" si="8200"/>
        <v>#DIV/0!</v>
      </c>
      <c r="AF3112" s="35">
        <f t="shared" si="8373"/>
        <v>0</v>
      </c>
      <c r="AG3112" s="35">
        <f t="shared" si="8374"/>
        <v>0</v>
      </c>
      <c r="AH3112" s="36">
        <f t="shared" si="8375"/>
        <v>0</v>
      </c>
      <c r="AI3112" s="36">
        <f t="shared" si="8376"/>
        <v>0</v>
      </c>
      <c r="AJ3112" s="36">
        <f t="shared" si="8377"/>
        <v>0</v>
      </c>
      <c r="AK3112" s="36">
        <f t="shared" si="8378"/>
        <v>0</v>
      </c>
      <c r="AL3112" s="36">
        <f t="shared" si="8201"/>
        <v>0</v>
      </c>
      <c r="AM3112" s="36">
        <f t="shared" si="8202"/>
        <v>0</v>
      </c>
      <c r="AN3112" s="37" t="s">
        <v>35</v>
      </c>
    </row>
    <row r="3113" spans="2:40" ht="31.2" hidden="1" customHeight="1" x14ac:dyDescent="0.3">
      <c r="B3113" s="30" t="s">
        <v>852</v>
      </c>
      <c r="C3113" s="30" t="s">
        <v>112</v>
      </c>
      <c r="D3113" s="30" t="s">
        <v>114</v>
      </c>
      <c r="E3113" s="15" t="str">
        <f t="shared" si="8213"/>
        <v>0503</v>
      </c>
      <c r="F3113" s="30" t="s">
        <v>792</v>
      </c>
      <c r="G3113" s="30" t="s">
        <v>50</v>
      </c>
      <c r="H3113" s="31" t="s">
        <v>51</v>
      </c>
      <c r="I3113" s="32">
        <f t="shared" si="8353"/>
        <v>0</v>
      </c>
      <c r="J3113" s="32">
        <f t="shared" si="8354"/>
        <v>0</v>
      </c>
      <c r="K3113" s="32">
        <f t="shared" si="8355"/>
        <v>0</v>
      </c>
      <c r="L3113" s="32">
        <f t="shared" si="8356"/>
        <v>0</v>
      </c>
      <c r="M3113" s="32">
        <f t="shared" si="8357"/>
        <v>0</v>
      </c>
      <c r="N3113" s="32">
        <f t="shared" si="8358"/>
        <v>0</v>
      </c>
      <c r="O3113" s="32">
        <f t="shared" si="8359"/>
        <v>0</v>
      </c>
      <c r="P3113" s="32">
        <f t="shared" si="8360"/>
        <v>0</v>
      </c>
      <c r="Q3113" s="32">
        <f t="shared" si="8361"/>
        <v>0</v>
      </c>
      <c r="R3113" s="32">
        <f t="shared" si="8362"/>
        <v>0</v>
      </c>
      <c r="S3113" s="32">
        <f t="shared" si="8363"/>
        <v>0</v>
      </c>
      <c r="T3113" s="32">
        <f t="shared" si="8364"/>
        <v>0</v>
      </c>
      <c r="U3113" s="32">
        <v>0</v>
      </c>
      <c r="V3113" s="32">
        <f t="shared" si="8215"/>
        <v>0</v>
      </c>
      <c r="W3113" s="32">
        <f t="shared" si="8365"/>
        <v>0</v>
      </c>
      <c r="X3113" s="32">
        <f t="shared" si="8366"/>
        <v>0</v>
      </c>
      <c r="Y3113" s="32">
        <f t="shared" si="8367"/>
        <v>0</v>
      </c>
      <c r="Z3113" s="32">
        <f t="shared" si="8368"/>
        <v>0</v>
      </c>
      <c r="AA3113" s="32">
        <f t="shared" si="8369"/>
        <v>0</v>
      </c>
      <c r="AB3113" s="32">
        <f t="shared" si="8370"/>
        <v>0</v>
      </c>
      <c r="AC3113" s="33">
        <f t="shared" si="8371"/>
        <v>0</v>
      </c>
      <c r="AD3113" s="33">
        <f t="shared" si="8372"/>
        <v>0</v>
      </c>
      <c r="AE3113" s="34" t="e">
        <f t="shared" si="8200"/>
        <v>#DIV/0!</v>
      </c>
      <c r="AF3113" s="35">
        <f t="shared" si="8373"/>
        <v>0</v>
      </c>
      <c r="AG3113" s="35">
        <f t="shared" si="8374"/>
        <v>0</v>
      </c>
      <c r="AH3113" s="36">
        <f t="shared" si="8375"/>
        <v>0</v>
      </c>
      <c r="AI3113" s="36">
        <f t="shared" si="8376"/>
        <v>0</v>
      </c>
      <c r="AJ3113" s="36">
        <f t="shared" si="8377"/>
        <v>0</v>
      </c>
      <c r="AK3113" s="36">
        <f t="shared" si="8378"/>
        <v>0</v>
      </c>
      <c r="AL3113" s="36">
        <f t="shared" si="8201"/>
        <v>0</v>
      </c>
      <c r="AM3113" s="36">
        <f t="shared" si="8202"/>
        <v>0</v>
      </c>
      <c r="AN3113" s="37" t="s">
        <v>35</v>
      </c>
    </row>
    <row r="3114" spans="2:40" ht="31.2" hidden="1" customHeight="1" x14ac:dyDescent="0.3">
      <c r="B3114" s="30" t="s">
        <v>852</v>
      </c>
      <c r="C3114" s="30" t="s">
        <v>112</v>
      </c>
      <c r="D3114" s="30" t="s">
        <v>114</v>
      </c>
      <c r="E3114" s="15" t="str">
        <f t="shared" si="8213"/>
        <v>0503</v>
      </c>
      <c r="F3114" s="30" t="s">
        <v>792</v>
      </c>
      <c r="G3114" s="30" t="s">
        <v>52</v>
      </c>
      <c r="H3114" s="31" t="s">
        <v>53</v>
      </c>
      <c r="I3114" s="32"/>
      <c r="J3114" s="32"/>
      <c r="K3114" s="32"/>
      <c r="L3114" s="32"/>
      <c r="M3114" s="32"/>
      <c r="N3114" s="32"/>
      <c r="O3114" s="32">
        <v>0</v>
      </c>
      <c r="P3114" s="32">
        <v>0</v>
      </c>
      <c r="Q3114" s="32">
        <v>0</v>
      </c>
      <c r="R3114" s="32">
        <v>0</v>
      </c>
      <c r="S3114" s="32">
        <v>0</v>
      </c>
      <c r="T3114" s="32">
        <v>0</v>
      </c>
      <c r="U3114" s="32">
        <v>0</v>
      </c>
      <c r="V3114" s="32">
        <f t="shared" si="8215"/>
        <v>0</v>
      </c>
      <c r="W3114" s="32"/>
      <c r="X3114" s="32"/>
      <c r="Y3114" s="32"/>
      <c r="Z3114" s="32"/>
      <c r="AA3114" s="32"/>
      <c r="AB3114" s="32">
        <v>0</v>
      </c>
      <c r="AC3114" s="33">
        <v>0</v>
      </c>
      <c r="AD3114" s="33">
        <v>0</v>
      </c>
      <c r="AE3114" s="34" t="e">
        <f t="shared" ref="AE3114:AE3177" si="8379">AD3114/AC3114*100</f>
        <v>#DIV/0!</v>
      </c>
      <c r="AF3114" s="35">
        <v>0</v>
      </c>
      <c r="AG3114" s="35">
        <v>0</v>
      </c>
      <c r="AH3114" s="36">
        <v>0</v>
      </c>
      <c r="AI3114" s="36">
        <v>0</v>
      </c>
      <c r="AJ3114" s="36">
        <v>0</v>
      </c>
      <c r="AK3114" s="36">
        <v>0</v>
      </c>
      <c r="AL3114" s="36">
        <f t="shared" ref="AL3114:AL3177" si="8380">AF3114+AH3114+AK3114+AI3114+AJ3114+AG3114</f>
        <v>0</v>
      </c>
      <c r="AM3114" s="36">
        <f t="shared" ref="AM3114:AM3177" si="8381">V3114-AL3114</f>
        <v>0</v>
      </c>
      <c r="AN3114" s="37" t="s">
        <v>35</v>
      </c>
    </row>
    <row r="3115" spans="2:40" ht="62.4" hidden="1" customHeight="1" x14ac:dyDescent="0.3">
      <c r="B3115" s="30" t="s">
        <v>852</v>
      </c>
      <c r="C3115" s="30" t="s">
        <v>112</v>
      </c>
      <c r="D3115" s="30" t="s">
        <v>114</v>
      </c>
      <c r="E3115" s="15" t="str">
        <f t="shared" si="8213"/>
        <v>0503</v>
      </c>
      <c r="F3115" s="30" t="s">
        <v>794</v>
      </c>
      <c r="G3115" s="30"/>
      <c r="H3115" s="31" t="s">
        <v>795</v>
      </c>
      <c r="I3115" s="32">
        <f t="shared" si="8353"/>
        <v>0</v>
      </c>
      <c r="J3115" s="32">
        <f t="shared" si="8354"/>
        <v>0</v>
      </c>
      <c r="K3115" s="32">
        <f t="shared" si="8355"/>
        <v>0</v>
      </c>
      <c r="L3115" s="32">
        <f t="shared" si="8356"/>
        <v>0</v>
      </c>
      <c r="M3115" s="32">
        <f t="shared" si="8357"/>
        <v>0</v>
      </c>
      <c r="N3115" s="32">
        <f t="shared" si="8358"/>
        <v>0</v>
      </c>
      <c r="O3115" s="32">
        <f t="shared" si="8359"/>
        <v>0</v>
      </c>
      <c r="P3115" s="32">
        <f t="shared" si="8360"/>
        <v>0</v>
      </c>
      <c r="Q3115" s="32">
        <f t="shared" si="8361"/>
        <v>0</v>
      </c>
      <c r="R3115" s="32">
        <f t="shared" si="8362"/>
        <v>0</v>
      </c>
      <c r="S3115" s="32">
        <f t="shared" si="8363"/>
        <v>0</v>
      </c>
      <c r="T3115" s="32">
        <f t="shared" si="8364"/>
        <v>0</v>
      </c>
      <c r="U3115" s="32">
        <v>0</v>
      </c>
      <c r="V3115" s="32">
        <f t="shared" si="8215"/>
        <v>0</v>
      </c>
      <c r="W3115" s="32">
        <f t="shared" si="8365"/>
        <v>0</v>
      </c>
      <c r="X3115" s="32">
        <f t="shared" si="8366"/>
        <v>0</v>
      </c>
      <c r="Y3115" s="32">
        <f t="shared" si="8367"/>
        <v>0</v>
      </c>
      <c r="Z3115" s="32">
        <f t="shared" si="8368"/>
        <v>0</v>
      </c>
      <c r="AA3115" s="32">
        <f t="shared" si="8369"/>
        <v>0</v>
      </c>
      <c r="AB3115" s="32">
        <f t="shared" si="8370"/>
        <v>0</v>
      </c>
      <c r="AC3115" s="33">
        <f t="shared" si="8371"/>
        <v>0</v>
      </c>
      <c r="AD3115" s="33">
        <f t="shared" si="8372"/>
        <v>0</v>
      </c>
      <c r="AE3115" s="34" t="e">
        <f t="shared" si="8379"/>
        <v>#DIV/0!</v>
      </c>
      <c r="AF3115" s="35">
        <f t="shared" si="8373"/>
        <v>0</v>
      </c>
      <c r="AG3115" s="35">
        <f t="shared" si="8374"/>
        <v>0</v>
      </c>
      <c r="AH3115" s="36">
        <f t="shared" si="8375"/>
        <v>0</v>
      </c>
      <c r="AI3115" s="36">
        <f t="shared" si="8376"/>
        <v>0</v>
      </c>
      <c r="AJ3115" s="36">
        <f t="shared" si="8377"/>
        <v>0</v>
      </c>
      <c r="AK3115" s="36">
        <f t="shared" si="8378"/>
        <v>0</v>
      </c>
      <c r="AL3115" s="36">
        <f t="shared" si="8380"/>
        <v>0</v>
      </c>
      <c r="AM3115" s="36">
        <f t="shared" si="8381"/>
        <v>0</v>
      </c>
      <c r="AN3115" s="37" t="s">
        <v>35</v>
      </c>
    </row>
    <row r="3116" spans="2:40" ht="31.2" hidden="1" customHeight="1" x14ac:dyDescent="0.3">
      <c r="B3116" s="30" t="s">
        <v>852</v>
      </c>
      <c r="C3116" s="30" t="s">
        <v>112</v>
      </c>
      <c r="D3116" s="30" t="s">
        <v>114</v>
      </c>
      <c r="E3116" s="15" t="str">
        <f t="shared" si="8213"/>
        <v>0503</v>
      </c>
      <c r="F3116" s="30" t="s">
        <v>796</v>
      </c>
      <c r="G3116" s="30"/>
      <c r="H3116" s="31" t="s">
        <v>797</v>
      </c>
      <c r="I3116" s="32">
        <f t="shared" si="8353"/>
        <v>0</v>
      </c>
      <c r="J3116" s="32">
        <f t="shared" si="8354"/>
        <v>0</v>
      </c>
      <c r="K3116" s="32">
        <f t="shared" si="8355"/>
        <v>0</v>
      </c>
      <c r="L3116" s="32">
        <f t="shared" si="8356"/>
        <v>0</v>
      </c>
      <c r="M3116" s="32">
        <f t="shared" si="8357"/>
        <v>0</v>
      </c>
      <c r="N3116" s="32">
        <f t="shared" si="8358"/>
        <v>0</v>
      </c>
      <c r="O3116" s="32">
        <f t="shared" si="8359"/>
        <v>0</v>
      </c>
      <c r="P3116" s="32">
        <f t="shared" si="8360"/>
        <v>0</v>
      </c>
      <c r="Q3116" s="32">
        <f t="shared" si="8361"/>
        <v>0</v>
      </c>
      <c r="R3116" s="32">
        <f t="shared" si="8362"/>
        <v>0</v>
      </c>
      <c r="S3116" s="32">
        <f t="shared" si="8363"/>
        <v>0</v>
      </c>
      <c r="T3116" s="32">
        <f t="shared" si="8364"/>
        <v>0</v>
      </c>
      <c r="U3116" s="32">
        <v>0</v>
      </c>
      <c r="V3116" s="32">
        <f t="shared" si="8215"/>
        <v>0</v>
      </c>
      <c r="W3116" s="32">
        <f t="shared" si="8365"/>
        <v>0</v>
      </c>
      <c r="X3116" s="32">
        <f t="shared" si="8366"/>
        <v>0</v>
      </c>
      <c r="Y3116" s="32">
        <f t="shared" si="8367"/>
        <v>0</v>
      </c>
      <c r="Z3116" s="32">
        <f t="shared" si="8368"/>
        <v>0</v>
      </c>
      <c r="AA3116" s="32">
        <f t="shared" si="8369"/>
        <v>0</v>
      </c>
      <c r="AB3116" s="32">
        <f t="shared" si="8370"/>
        <v>0</v>
      </c>
      <c r="AC3116" s="33">
        <f t="shared" si="8371"/>
        <v>0</v>
      </c>
      <c r="AD3116" s="33">
        <f t="shared" si="8372"/>
        <v>0</v>
      </c>
      <c r="AE3116" s="34" t="e">
        <f t="shared" si="8379"/>
        <v>#DIV/0!</v>
      </c>
      <c r="AF3116" s="35">
        <f t="shared" si="8373"/>
        <v>0</v>
      </c>
      <c r="AG3116" s="35">
        <f t="shared" si="8374"/>
        <v>0</v>
      </c>
      <c r="AH3116" s="36">
        <f t="shared" si="8375"/>
        <v>0</v>
      </c>
      <c r="AI3116" s="36">
        <f t="shared" si="8376"/>
        <v>0</v>
      </c>
      <c r="AJ3116" s="36">
        <f t="shared" si="8377"/>
        <v>0</v>
      </c>
      <c r="AK3116" s="36">
        <f t="shared" si="8378"/>
        <v>0</v>
      </c>
      <c r="AL3116" s="36">
        <f t="shared" si="8380"/>
        <v>0</v>
      </c>
      <c r="AM3116" s="36">
        <f t="shared" si="8381"/>
        <v>0</v>
      </c>
      <c r="AN3116" s="37" t="s">
        <v>35</v>
      </c>
    </row>
    <row r="3117" spans="2:40" ht="31.2" hidden="1" customHeight="1" x14ac:dyDescent="0.3">
      <c r="B3117" s="30" t="s">
        <v>852</v>
      </c>
      <c r="C3117" s="30" t="s">
        <v>112</v>
      </c>
      <c r="D3117" s="30" t="s">
        <v>114</v>
      </c>
      <c r="E3117" s="15" t="str">
        <f t="shared" si="8213"/>
        <v>0503</v>
      </c>
      <c r="F3117" s="30" t="s">
        <v>796</v>
      </c>
      <c r="G3117" s="30" t="s">
        <v>50</v>
      </c>
      <c r="H3117" s="31" t="s">
        <v>51</v>
      </c>
      <c r="I3117" s="32">
        <f t="shared" si="8353"/>
        <v>0</v>
      </c>
      <c r="J3117" s="32">
        <f t="shared" si="8354"/>
        <v>0</v>
      </c>
      <c r="K3117" s="32">
        <f t="shared" si="8355"/>
        <v>0</v>
      </c>
      <c r="L3117" s="32">
        <f t="shared" si="8356"/>
        <v>0</v>
      </c>
      <c r="M3117" s="32">
        <f t="shared" si="8357"/>
        <v>0</v>
      </c>
      <c r="N3117" s="32">
        <f t="shared" si="8358"/>
        <v>0</v>
      </c>
      <c r="O3117" s="32">
        <f t="shared" si="8359"/>
        <v>0</v>
      </c>
      <c r="P3117" s="32">
        <f t="shared" si="8360"/>
        <v>0</v>
      </c>
      <c r="Q3117" s="32">
        <f t="shared" si="8361"/>
        <v>0</v>
      </c>
      <c r="R3117" s="32">
        <f t="shared" si="8362"/>
        <v>0</v>
      </c>
      <c r="S3117" s="32">
        <f t="shared" si="8363"/>
        <v>0</v>
      </c>
      <c r="T3117" s="32">
        <f t="shared" si="8364"/>
        <v>0</v>
      </c>
      <c r="U3117" s="32">
        <v>0</v>
      </c>
      <c r="V3117" s="32">
        <f t="shared" si="8215"/>
        <v>0</v>
      </c>
      <c r="W3117" s="32">
        <f t="shared" si="8365"/>
        <v>0</v>
      </c>
      <c r="X3117" s="32">
        <f t="shared" si="8366"/>
        <v>0</v>
      </c>
      <c r="Y3117" s="32">
        <f t="shared" si="8367"/>
        <v>0</v>
      </c>
      <c r="Z3117" s="32">
        <f t="shared" si="8368"/>
        <v>0</v>
      </c>
      <c r="AA3117" s="32">
        <f t="shared" si="8369"/>
        <v>0</v>
      </c>
      <c r="AB3117" s="32">
        <f t="shared" si="8370"/>
        <v>0</v>
      </c>
      <c r="AC3117" s="33">
        <f t="shared" si="8371"/>
        <v>0</v>
      </c>
      <c r="AD3117" s="33">
        <f t="shared" si="8372"/>
        <v>0</v>
      </c>
      <c r="AE3117" s="34" t="e">
        <f t="shared" si="8379"/>
        <v>#DIV/0!</v>
      </c>
      <c r="AF3117" s="35">
        <f t="shared" si="8373"/>
        <v>0</v>
      </c>
      <c r="AG3117" s="35">
        <f t="shared" si="8374"/>
        <v>0</v>
      </c>
      <c r="AH3117" s="36">
        <f t="shared" si="8375"/>
        <v>0</v>
      </c>
      <c r="AI3117" s="36">
        <f t="shared" si="8376"/>
        <v>0</v>
      </c>
      <c r="AJ3117" s="36">
        <f t="shared" si="8377"/>
        <v>0</v>
      </c>
      <c r="AK3117" s="36">
        <f t="shared" si="8378"/>
        <v>0</v>
      </c>
      <c r="AL3117" s="36">
        <f t="shared" si="8380"/>
        <v>0</v>
      </c>
      <c r="AM3117" s="36">
        <f t="shared" si="8381"/>
        <v>0</v>
      </c>
      <c r="AN3117" s="37" t="s">
        <v>35</v>
      </c>
    </row>
    <row r="3118" spans="2:40" ht="31.2" hidden="1" customHeight="1" x14ac:dyDescent="0.3">
      <c r="B3118" s="30" t="s">
        <v>852</v>
      </c>
      <c r="C3118" s="30" t="s">
        <v>112</v>
      </c>
      <c r="D3118" s="30" t="s">
        <v>114</v>
      </c>
      <c r="E3118" s="15" t="str">
        <f t="shared" si="8213"/>
        <v>0503</v>
      </c>
      <c r="F3118" s="30" t="s">
        <v>796</v>
      </c>
      <c r="G3118" s="30" t="s">
        <v>52</v>
      </c>
      <c r="H3118" s="31" t="s">
        <v>53</v>
      </c>
      <c r="I3118" s="32"/>
      <c r="J3118" s="32"/>
      <c r="K3118" s="32"/>
      <c r="L3118" s="32"/>
      <c r="M3118" s="32"/>
      <c r="N3118" s="32"/>
      <c r="O3118" s="32">
        <v>0</v>
      </c>
      <c r="P3118" s="32">
        <v>0</v>
      </c>
      <c r="Q3118" s="32">
        <v>0</v>
      </c>
      <c r="R3118" s="32">
        <v>0</v>
      </c>
      <c r="S3118" s="32">
        <v>0</v>
      </c>
      <c r="T3118" s="32">
        <v>0</v>
      </c>
      <c r="U3118" s="32">
        <v>0</v>
      </c>
      <c r="V3118" s="32">
        <f t="shared" si="8215"/>
        <v>0</v>
      </c>
      <c r="W3118" s="32"/>
      <c r="X3118" s="32"/>
      <c r="Y3118" s="32"/>
      <c r="Z3118" s="32"/>
      <c r="AA3118" s="32"/>
      <c r="AB3118" s="32">
        <v>0</v>
      </c>
      <c r="AC3118" s="33">
        <v>0</v>
      </c>
      <c r="AD3118" s="33">
        <v>0</v>
      </c>
      <c r="AE3118" s="34" t="e">
        <f t="shared" si="8379"/>
        <v>#DIV/0!</v>
      </c>
      <c r="AF3118" s="51">
        <v>0</v>
      </c>
      <c r="AG3118" s="51">
        <v>0</v>
      </c>
      <c r="AH3118" s="52">
        <v>0</v>
      </c>
      <c r="AI3118" s="52">
        <v>0</v>
      </c>
      <c r="AJ3118" s="52">
        <v>0</v>
      </c>
      <c r="AK3118" s="52">
        <v>0</v>
      </c>
      <c r="AL3118" s="36">
        <f t="shared" si="8380"/>
        <v>0</v>
      </c>
      <c r="AM3118" s="36">
        <f t="shared" si="8381"/>
        <v>0</v>
      </c>
      <c r="AN3118" s="37" t="s">
        <v>35</v>
      </c>
    </row>
    <row r="3119" spans="2:40" ht="46.8" x14ac:dyDescent="0.3">
      <c r="B3119" s="30" t="s">
        <v>852</v>
      </c>
      <c r="C3119" s="30" t="s">
        <v>112</v>
      </c>
      <c r="D3119" s="30" t="s">
        <v>114</v>
      </c>
      <c r="E3119" s="15" t="str">
        <f t="shared" si="8213"/>
        <v>0503</v>
      </c>
      <c r="F3119" s="30" t="s">
        <v>736</v>
      </c>
      <c r="G3119" s="30"/>
      <c r="H3119" s="31" t="s">
        <v>737</v>
      </c>
      <c r="I3119" s="32"/>
      <c r="J3119" s="32"/>
      <c r="K3119" s="32"/>
      <c r="L3119" s="32"/>
      <c r="M3119" s="32"/>
      <c r="N3119" s="32"/>
      <c r="O3119" s="32">
        <f t="shared" si="8359"/>
        <v>0</v>
      </c>
      <c r="P3119" s="32">
        <f t="shared" si="8360"/>
        <v>0</v>
      </c>
      <c r="Q3119" s="32"/>
      <c r="R3119" s="32"/>
      <c r="S3119" s="32"/>
      <c r="T3119" s="32"/>
      <c r="U3119" s="32"/>
      <c r="V3119" s="32">
        <f t="shared" si="8215"/>
        <v>0</v>
      </c>
      <c r="W3119" s="32"/>
      <c r="X3119" s="32"/>
      <c r="Y3119" s="32"/>
      <c r="Z3119" s="32"/>
      <c r="AA3119" s="32"/>
      <c r="AB3119" s="32">
        <f t="shared" si="8370"/>
        <v>0</v>
      </c>
      <c r="AC3119" s="33">
        <f t="shared" si="8371"/>
        <v>3000</v>
      </c>
      <c r="AD3119" s="33">
        <f t="shared" si="8372"/>
        <v>2999.9960000000001</v>
      </c>
      <c r="AE3119" s="34">
        <f t="shared" si="8379"/>
        <v>99.999866666666676</v>
      </c>
      <c r="AF3119" s="32">
        <f t="shared" si="8373"/>
        <v>3000</v>
      </c>
      <c r="AG3119" s="32">
        <f t="shared" si="8374"/>
        <v>0</v>
      </c>
      <c r="AH3119" s="32">
        <f t="shared" si="8375"/>
        <v>0</v>
      </c>
      <c r="AI3119" s="32">
        <f t="shared" si="8376"/>
        <v>0</v>
      </c>
      <c r="AJ3119" s="32">
        <f t="shared" si="8377"/>
        <v>0</v>
      </c>
      <c r="AK3119" s="32">
        <f t="shared" si="8378"/>
        <v>0</v>
      </c>
      <c r="AL3119" s="32">
        <f t="shared" si="8380"/>
        <v>3000</v>
      </c>
      <c r="AM3119" s="32">
        <f t="shared" si="8381"/>
        <v>-3000</v>
      </c>
      <c r="AN3119" s="12"/>
    </row>
    <row r="3120" spans="2:40" ht="62.4" x14ac:dyDescent="0.3">
      <c r="B3120" s="30" t="s">
        <v>852</v>
      </c>
      <c r="C3120" s="30" t="s">
        <v>112</v>
      </c>
      <c r="D3120" s="30" t="s">
        <v>114</v>
      </c>
      <c r="E3120" s="15" t="str">
        <f t="shared" si="8213"/>
        <v>0503</v>
      </c>
      <c r="F3120" s="30" t="s">
        <v>738</v>
      </c>
      <c r="G3120" s="30"/>
      <c r="H3120" s="31" t="s">
        <v>739</v>
      </c>
      <c r="I3120" s="32"/>
      <c r="J3120" s="32"/>
      <c r="K3120" s="32"/>
      <c r="L3120" s="32"/>
      <c r="M3120" s="32"/>
      <c r="N3120" s="32"/>
      <c r="O3120" s="32">
        <f t="shared" si="8359"/>
        <v>0</v>
      </c>
      <c r="P3120" s="32">
        <f t="shared" si="8360"/>
        <v>0</v>
      </c>
      <c r="Q3120" s="32"/>
      <c r="R3120" s="32"/>
      <c r="S3120" s="32"/>
      <c r="T3120" s="32"/>
      <c r="U3120" s="32"/>
      <c r="V3120" s="32">
        <f t="shared" si="8215"/>
        <v>0</v>
      </c>
      <c r="W3120" s="32"/>
      <c r="X3120" s="32"/>
      <c r="Y3120" s="32"/>
      <c r="Z3120" s="32"/>
      <c r="AA3120" s="32"/>
      <c r="AB3120" s="32">
        <f t="shared" si="8370"/>
        <v>0</v>
      </c>
      <c r="AC3120" s="33">
        <f t="shared" si="8371"/>
        <v>3000</v>
      </c>
      <c r="AD3120" s="33">
        <f t="shared" si="8372"/>
        <v>2999.9960000000001</v>
      </c>
      <c r="AE3120" s="34">
        <f t="shared" si="8379"/>
        <v>99.999866666666676</v>
      </c>
      <c r="AF3120" s="32">
        <f t="shared" si="8373"/>
        <v>3000</v>
      </c>
      <c r="AG3120" s="32">
        <f t="shared" si="8374"/>
        <v>0</v>
      </c>
      <c r="AH3120" s="32">
        <f t="shared" si="8375"/>
        <v>0</v>
      </c>
      <c r="AI3120" s="32">
        <f t="shared" si="8376"/>
        <v>0</v>
      </c>
      <c r="AJ3120" s="32">
        <f t="shared" si="8377"/>
        <v>0</v>
      </c>
      <c r="AK3120" s="32">
        <f t="shared" si="8378"/>
        <v>0</v>
      </c>
      <c r="AL3120" s="32">
        <f t="shared" si="8380"/>
        <v>3000</v>
      </c>
      <c r="AM3120" s="32">
        <f t="shared" si="8381"/>
        <v>-3000</v>
      </c>
      <c r="AN3120" s="12"/>
    </row>
    <row r="3121" spans="2:40" ht="31.2" x14ac:dyDescent="0.3">
      <c r="B3121" s="30" t="s">
        <v>852</v>
      </c>
      <c r="C3121" s="30" t="s">
        <v>112</v>
      </c>
      <c r="D3121" s="30" t="s">
        <v>114</v>
      </c>
      <c r="E3121" s="15" t="str">
        <f t="shared" ref="E3121:E3184" si="8382">CONCATENATE(C3121,D3121)</f>
        <v>0503</v>
      </c>
      <c r="F3121" s="30" t="s">
        <v>740</v>
      </c>
      <c r="G3121" s="30"/>
      <c r="H3121" s="31" t="s">
        <v>741</v>
      </c>
      <c r="I3121" s="32"/>
      <c r="J3121" s="32"/>
      <c r="K3121" s="32"/>
      <c r="L3121" s="32"/>
      <c r="M3121" s="32"/>
      <c r="N3121" s="32"/>
      <c r="O3121" s="32">
        <f t="shared" si="8359"/>
        <v>0</v>
      </c>
      <c r="P3121" s="32">
        <f t="shared" si="8360"/>
        <v>0</v>
      </c>
      <c r="Q3121" s="32"/>
      <c r="R3121" s="32"/>
      <c r="S3121" s="32"/>
      <c r="T3121" s="32"/>
      <c r="U3121" s="32"/>
      <c r="V3121" s="32">
        <f t="shared" ref="V3121:V3184" si="8383">I3121+L3121+U3121+T3121+S3121+R3121+Q3121+P3121+O3121</f>
        <v>0</v>
      </c>
      <c r="W3121" s="32"/>
      <c r="X3121" s="32"/>
      <c r="Y3121" s="32"/>
      <c r="Z3121" s="32"/>
      <c r="AA3121" s="32"/>
      <c r="AB3121" s="32">
        <f t="shared" si="8370"/>
        <v>0</v>
      </c>
      <c r="AC3121" s="33">
        <f t="shared" si="8371"/>
        <v>3000</v>
      </c>
      <c r="AD3121" s="33">
        <f t="shared" si="8372"/>
        <v>2999.9960000000001</v>
      </c>
      <c r="AE3121" s="34">
        <f t="shared" si="8379"/>
        <v>99.999866666666676</v>
      </c>
      <c r="AF3121" s="32">
        <f t="shared" si="8373"/>
        <v>3000</v>
      </c>
      <c r="AG3121" s="32">
        <f t="shared" si="8374"/>
        <v>0</v>
      </c>
      <c r="AH3121" s="32">
        <f t="shared" si="8375"/>
        <v>0</v>
      </c>
      <c r="AI3121" s="32">
        <f t="shared" si="8376"/>
        <v>0</v>
      </c>
      <c r="AJ3121" s="32">
        <f t="shared" si="8377"/>
        <v>0</v>
      </c>
      <c r="AK3121" s="32">
        <f t="shared" si="8378"/>
        <v>0</v>
      </c>
      <c r="AL3121" s="32">
        <f t="shared" si="8380"/>
        <v>3000</v>
      </c>
      <c r="AM3121" s="32">
        <f t="shared" si="8381"/>
        <v>-3000</v>
      </c>
      <c r="AN3121" s="12"/>
    </row>
    <row r="3122" spans="2:40" ht="31.2" x14ac:dyDescent="0.3">
      <c r="B3122" s="30" t="s">
        <v>852</v>
      </c>
      <c r="C3122" s="30" t="s">
        <v>112</v>
      </c>
      <c r="D3122" s="30" t="s">
        <v>114</v>
      </c>
      <c r="E3122" s="15" t="str">
        <f t="shared" si="8382"/>
        <v>0503</v>
      </c>
      <c r="F3122" s="30" t="s">
        <v>740</v>
      </c>
      <c r="G3122" s="30" t="s">
        <v>50</v>
      </c>
      <c r="H3122" s="31" t="s">
        <v>51</v>
      </c>
      <c r="I3122" s="32"/>
      <c r="J3122" s="32"/>
      <c r="K3122" s="32"/>
      <c r="L3122" s="32"/>
      <c r="M3122" s="32"/>
      <c r="N3122" s="32"/>
      <c r="O3122" s="32">
        <f t="shared" si="8359"/>
        <v>0</v>
      </c>
      <c r="P3122" s="32">
        <f t="shared" si="8360"/>
        <v>0</v>
      </c>
      <c r="Q3122" s="32"/>
      <c r="R3122" s="32"/>
      <c r="S3122" s="32"/>
      <c r="T3122" s="32"/>
      <c r="U3122" s="32"/>
      <c r="V3122" s="32">
        <f t="shared" si="8383"/>
        <v>0</v>
      </c>
      <c r="W3122" s="32"/>
      <c r="X3122" s="32"/>
      <c r="Y3122" s="32"/>
      <c r="Z3122" s="32"/>
      <c r="AA3122" s="32"/>
      <c r="AB3122" s="32">
        <f t="shared" si="8370"/>
        <v>0</v>
      </c>
      <c r="AC3122" s="33">
        <f t="shared" si="8371"/>
        <v>3000</v>
      </c>
      <c r="AD3122" s="33">
        <f t="shared" si="8372"/>
        <v>2999.9960000000001</v>
      </c>
      <c r="AE3122" s="34">
        <f t="shared" si="8379"/>
        <v>99.999866666666676</v>
      </c>
      <c r="AF3122" s="32">
        <f t="shared" si="8373"/>
        <v>3000</v>
      </c>
      <c r="AG3122" s="32">
        <f t="shared" si="8374"/>
        <v>0</v>
      </c>
      <c r="AH3122" s="32">
        <f t="shared" si="8375"/>
        <v>0</v>
      </c>
      <c r="AI3122" s="32">
        <f t="shared" si="8376"/>
        <v>0</v>
      </c>
      <c r="AJ3122" s="32">
        <f t="shared" si="8377"/>
        <v>0</v>
      </c>
      <c r="AK3122" s="32">
        <f t="shared" si="8378"/>
        <v>0</v>
      </c>
      <c r="AL3122" s="32">
        <f t="shared" si="8380"/>
        <v>3000</v>
      </c>
      <c r="AM3122" s="32">
        <f t="shared" si="8381"/>
        <v>-3000</v>
      </c>
      <c r="AN3122" s="12"/>
    </row>
    <row r="3123" spans="2:40" ht="31.2" x14ac:dyDescent="0.3">
      <c r="B3123" s="30" t="s">
        <v>852</v>
      </c>
      <c r="C3123" s="30" t="s">
        <v>112</v>
      </c>
      <c r="D3123" s="30" t="s">
        <v>114</v>
      </c>
      <c r="E3123" s="15" t="str">
        <f t="shared" si="8382"/>
        <v>0503</v>
      </c>
      <c r="F3123" s="30" t="s">
        <v>740</v>
      </c>
      <c r="G3123" s="30" t="s">
        <v>52</v>
      </c>
      <c r="H3123" s="31" t="s">
        <v>53</v>
      </c>
      <c r="I3123" s="32"/>
      <c r="J3123" s="32"/>
      <c r="K3123" s="32"/>
      <c r="L3123" s="32"/>
      <c r="M3123" s="32"/>
      <c r="N3123" s="32"/>
      <c r="O3123" s="32">
        <v>0</v>
      </c>
      <c r="P3123" s="32">
        <v>0</v>
      </c>
      <c r="Q3123" s="32"/>
      <c r="R3123" s="32"/>
      <c r="S3123" s="32"/>
      <c r="T3123" s="32"/>
      <c r="U3123" s="32"/>
      <c r="V3123" s="32">
        <f t="shared" si="8383"/>
        <v>0</v>
      </c>
      <c r="W3123" s="32"/>
      <c r="X3123" s="32"/>
      <c r="Y3123" s="32"/>
      <c r="Z3123" s="32"/>
      <c r="AA3123" s="32"/>
      <c r="AB3123" s="32">
        <v>0</v>
      </c>
      <c r="AC3123" s="33">
        <v>3000</v>
      </c>
      <c r="AD3123" s="33">
        <v>2999.9960000000001</v>
      </c>
      <c r="AE3123" s="34">
        <f t="shared" si="8379"/>
        <v>99.999866666666676</v>
      </c>
      <c r="AF3123" s="32">
        <v>3000</v>
      </c>
      <c r="AG3123" s="32">
        <v>0</v>
      </c>
      <c r="AH3123" s="32">
        <v>0</v>
      </c>
      <c r="AI3123" s="32">
        <v>0</v>
      </c>
      <c r="AJ3123" s="32">
        <v>0</v>
      </c>
      <c r="AK3123" s="32">
        <v>0</v>
      </c>
      <c r="AL3123" s="32">
        <f t="shared" si="8380"/>
        <v>3000</v>
      </c>
      <c r="AM3123" s="32">
        <f t="shared" si="8381"/>
        <v>-3000</v>
      </c>
      <c r="AN3123" s="12"/>
    </row>
    <row r="3124" spans="2:40" ht="31.2" x14ac:dyDescent="0.3">
      <c r="B3124" s="30" t="s">
        <v>852</v>
      </c>
      <c r="C3124" s="30" t="s">
        <v>112</v>
      </c>
      <c r="D3124" s="30" t="s">
        <v>114</v>
      </c>
      <c r="E3124" s="15" t="str">
        <f t="shared" si="8382"/>
        <v>0503</v>
      </c>
      <c r="F3124" s="30" t="s">
        <v>249</v>
      </c>
      <c r="G3124" s="30"/>
      <c r="H3124" s="31" t="s">
        <v>250</v>
      </c>
      <c r="I3124" s="32">
        <f t="shared" si="8353"/>
        <v>32265.599999999999</v>
      </c>
      <c r="J3124" s="32">
        <f t="shared" si="8354"/>
        <v>0</v>
      </c>
      <c r="K3124" s="32">
        <f t="shared" si="8355"/>
        <v>0</v>
      </c>
      <c r="L3124" s="32">
        <f t="shared" si="8356"/>
        <v>-14079.4</v>
      </c>
      <c r="M3124" s="32">
        <f t="shared" si="8357"/>
        <v>0</v>
      </c>
      <c r="N3124" s="32">
        <f t="shared" si="8358"/>
        <v>0</v>
      </c>
      <c r="O3124" s="32">
        <f t="shared" si="8359"/>
        <v>0</v>
      </c>
      <c r="P3124" s="32">
        <f t="shared" si="8360"/>
        <v>0</v>
      </c>
      <c r="Q3124" s="32">
        <f t="shared" si="8361"/>
        <v>0</v>
      </c>
      <c r="R3124" s="32">
        <f t="shared" si="8362"/>
        <v>10774.021000000001</v>
      </c>
      <c r="S3124" s="32">
        <f t="shared" si="8363"/>
        <v>0</v>
      </c>
      <c r="T3124" s="32">
        <f t="shared" si="8364"/>
        <v>0</v>
      </c>
      <c r="U3124" s="32">
        <v>0</v>
      </c>
      <c r="V3124" s="32">
        <f t="shared" si="8383"/>
        <v>28960.220999999998</v>
      </c>
      <c r="W3124" s="32">
        <f t="shared" si="8365"/>
        <v>0</v>
      </c>
      <c r="X3124" s="32">
        <f t="shared" si="8366"/>
        <v>0</v>
      </c>
      <c r="Y3124" s="32">
        <f t="shared" si="8367"/>
        <v>0</v>
      </c>
      <c r="Z3124" s="32">
        <f t="shared" si="8368"/>
        <v>0</v>
      </c>
      <c r="AA3124" s="32">
        <f t="shared" si="8369"/>
        <v>0</v>
      </c>
      <c r="AB3124" s="32">
        <f t="shared" si="8370"/>
        <v>155.19059999999999</v>
      </c>
      <c r="AC3124" s="33">
        <f t="shared" si="8371"/>
        <v>155.19059999999999</v>
      </c>
      <c r="AD3124" s="33">
        <f t="shared" si="8372"/>
        <v>155.19059999999999</v>
      </c>
      <c r="AE3124" s="34">
        <f t="shared" si="8379"/>
        <v>100</v>
      </c>
      <c r="AF3124" s="32">
        <f t="shared" si="8373"/>
        <v>155.19059999999999</v>
      </c>
      <c r="AG3124" s="32">
        <f t="shared" si="8374"/>
        <v>0</v>
      </c>
      <c r="AH3124" s="32">
        <f t="shared" si="8375"/>
        <v>0</v>
      </c>
      <c r="AI3124" s="32">
        <f t="shared" si="8376"/>
        <v>0</v>
      </c>
      <c r="AJ3124" s="32">
        <f t="shared" si="8377"/>
        <v>0</v>
      </c>
      <c r="AK3124" s="32">
        <f t="shared" si="8378"/>
        <v>0</v>
      </c>
      <c r="AL3124" s="32">
        <f t="shared" si="8380"/>
        <v>155.19059999999999</v>
      </c>
      <c r="AM3124" s="32">
        <f t="shared" si="8381"/>
        <v>28805.030399999996</v>
      </c>
    </row>
    <row r="3125" spans="2:40" ht="46.8" x14ac:dyDescent="0.3">
      <c r="B3125" s="30" t="s">
        <v>852</v>
      </c>
      <c r="C3125" s="30" t="s">
        <v>112</v>
      </c>
      <c r="D3125" s="30" t="s">
        <v>114</v>
      </c>
      <c r="E3125" s="15" t="str">
        <f t="shared" si="8382"/>
        <v>0503</v>
      </c>
      <c r="F3125" s="30" t="s">
        <v>750</v>
      </c>
      <c r="G3125" s="30"/>
      <c r="H3125" s="31" t="s">
        <v>751</v>
      </c>
      <c r="I3125" s="32">
        <f t="shared" ref="I3125:N3125" si="8384">I3130</f>
        <v>32265.599999999999</v>
      </c>
      <c r="J3125" s="32">
        <f t="shared" si="8384"/>
        <v>0</v>
      </c>
      <c r="K3125" s="32">
        <f t="shared" si="8384"/>
        <v>0</v>
      </c>
      <c r="L3125" s="32">
        <f t="shared" si="8384"/>
        <v>-14079.4</v>
      </c>
      <c r="M3125" s="32">
        <f t="shared" si="8384"/>
        <v>0</v>
      </c>
      <c r="N3125" s="32">
        <f t="shared" si="8384"/>
        <v>0</v>
      </c>
      <c r="O3125" s="32">
        <f>O3130+O3126</f>
        <v>0</v>
      </c>
      <c r="P3125" s="32">
        <f>P3130+P3126</f>
        <v>0</v>
      </c>
      <c r="Q3125" s="32">
        <f>Q3130+Q3126</f>
        <v>0</v>
      </c>
      <c r="R3125" s="32">
        <f>R3130+R3126</f>
        <v>10774.021000000001</v>
      </c>
      <c r="S3125" s="32">
        <f>S3130</f>
        <v>0</v>
      </c>
      <c r="T3125" s="32">
        <f>T3130</f>
        <v>0</v>
      </c>
      <c r="U3125" s="32">
        <v>0</v>
      </c>
      <c r="V3125" s="32">
        <f t="shared" si="8383"/>
        <v>28960.220999999998</v>
      </c>
      <c r="W3125" s="32">
        <f>W3130</f>
        <v>0</v>
      </c>
      <c r="X3125" s="32">
        <f>X3130</f>
        <v>0</v>
      </c>
      <c r="Y3125" s="32">
        <f>Y3130</f>
        <v>0</v>
      </c>
      <c r="Z3125" s="32">
        <f>Z3130</f>
        <v>0</v>
      </c>
      <c r="AA3125" s="32">
        <f>AA3130</f>
        <v>0</v>
      </c>
      <c r="AB3125" s="32">
        <f>AB3130+AB3126</f>
        <v>155.19059999999999</v>
      </c>
      <c r="AC3125" s="33">
        <f>AC3130+AC3126</f>
        <v>155.19059999999999</v>
      </c>
      <c r="AD3125" s="33">
        <f>AD3130+AD3126</f>
        <v>155.19059999999999</v>
      </c>
      <c r="AE3125" s="34">
        <f t="shared" si="8379"/>
        <v>100</v>
      </c>
      <c r="AF3125" s="32">
        <f t="shared" ref="AF3125:AK3125" si="8385">AF3130+AF3126</f>
        <v>155.19059999999999</v>
      </c>
      <c r="AG3125" s="32">
        <f t="shared" si="8385"/>
        <v>0</v>
      </c>
      <c r="AH3125" s="32">
        <f t="shared" si="8385"/>
        <v>0</v>
      </c>
      <c r="AI3125" s="32">
        <f t="shared" si="8385"/>
        <v>0</v>
      </c>
      <c r="AJ3125" s="32">
        <f t="shared" si="8385"/>
        <v>0</v>
      </c>
      <c r="AK3125" s="32">
        <f t="shared" si="8385"/>
        <v>0</v>
      </c>
      <c r="AL3125" s="32">
        <f t="shared" si="8380"/>
        <v>155.19059999999999</v>
      </c>
      <c r="AM3125" s="32">
        <f t="shared" si="8381"/>
        <v>28805.030399999996</v>
      </c>
    </row>
    <row r="3126" spans="2:40" ht="31.2" hidden="1" customHeight="1" x14ac:dyDescent="0.3">
      <c r="B3126" s="30" t="s">
        <v>852</v>
      </c>
      <c r="C3126" s="30" t="s">
        <v>112</v>
      </c>
      <c r="D3126" s="30" t="s">
        <v>114</v>
      </c>
      <c r="E3126" s="15" t="str">
        <f t="shared" si="8382"/>
        <v>0503</v>
      </c>
      <c r="F3126" s="30" t="s">
        <v>752</v>
      </c>
      <c r="G3126" s="30"/>
      <c r="H3126" s="31" t="s">
        <v>753</v>
      </c>
      <c r="I3126" s="32"/>
      <c r="J3126" s="32"/>
      <c r="K3126" s="32"/>
      <c r="L3126" s="32"/>
      <c r="M3126" s="32"/>
      <c r="N3126" s="32"/>
      <c r="O3126" s="32">
        <f t="shared" ref="O3126:O3130" si="8386">O3127</f>
        <v>0</v>
      </c>
      <c r="P3126" s="32">
        <f t="shared" ref="P3126:P3130" si="8387">P3127</f>
        <v>0</v>
      </c>
      <c r="Q3126" s="32">
        <f t="shared" ref="Q3126:Q3130" si="8388">Q3127</f>
        <v>0</v>
      </c>
      <c r="R3126" s="32">
        <f t="shared" ref="R3126:R3130" si="8389">R3127</f>
        <v>10774.021000000001</v>
      </c>
      <c r="S3126" s="32"/>
      <c r="T3126" s="32"/>
      <c r="U3126" s="32"/>
      <c r="V3126" s="32">
        <f t="shared" si="8383"/>
        <v>10774.021000000001</v>
      </c>
      <c r="W3126" s="32"/>
      <c r="X3126" s="32"/>
      <c r="Y3126" s="32"/>
      <c r="Z3126" s="32"/>
      <c r="AA3126" s="32"/>
      <c r="AB3126" s="32">
        <f t="shared" ref="AB3126:AB3130" si="8390">AB3127</f>
        <v>0</v>
      </c>
      <c r="AC3126" s="33">
        <f t="shared" ref="AC3126:AC3130" si="8391">AC3127</f>
        <v>0</v>
      </c>
      <c r="AD3126" s="33">
        <f t="shared" ref="AD3126:AD3130" si="8392">AD3127</f>
        <v>0</v>
      </c>
      <c r="AE3126" s="34" t="e">
        <f t="shared" si="8379"/>
        <v>#DIV/0!</v>
      </c>
      <c r="AF3126" s="32">
        <f t="shared" ref="AF3126:AF3130" si="8393">AF3127</f>
        <v>0</v>
      </c>
      <c r="AG3126" s="32">
        <f t="shared" ref="AG3126:AG3130" si="8394">AG3127</f>
        <v>0</v>
      </c>
      <c r="AH3126" s="32">
        <f t="shared" ref="AH3126:AH3130" si="8395">AH3127</f>
        <v>0</v>
      </c>
      <c r="AI3126" s="32">
        <f t="shared" ref="AI3126:AI3130" si="8396">AI3127</f>
        <v>0</v>
      </c>
      <c r="AJ3126" s="32">
        <f t="shared" ref="AJ3126:AJ3130" si="8397">AJ3127</f>
        <v>0</v>
      </c>
      <c r="AK3126" s="32">
        <f t="shared" ref="AK3126:AK3130" si="8398">AK3127</f>
        <v>0</v>
      </c>
      <c r="AL3126" s="32">
        <f t="shared" si="8380"/>
        <v>0</v>
      </c>
      <c r="AM3126" s="32">
        <f t="shared" si="8381"/>
        <v>10774.021000000001</v>
      </c>
      <c r="AN3126" s="12" t="s">
        <v>35</v>
      </c>
    </row>
    <row r="3127" spans="2:40" ht="46.8" hidden="1" customHeight="1" x14ac:dyDescent="0.3">
      <c r="B3127" s="30" t="s">
        <v>852</v>
      </c>
      <c r="C3127" s="30" t="s">
        <v>112</v>
      </c>
      <c r="D3127" s="30" t="s">
        <v>114</v>
      </c>
      <c r="E3127" s="15" t="str">
        <f t="shared" si="8382"/>
        <v>0503</v>
      </c>
      <c r="F3127" s="30" t="s">
        <v>754</v>
      </c>
      <c r="G3127" s="30"/>
      <c r="H3127" s="31" t="s">
        <v>755</v>
      </c>
      <c r="I3127" s="32"/>
      <c r="J3127" s="32"/>
      <c r="K3127" s="32"/>
      <c r="L3127" s="32"/>
      <c r="M3127" s="32"/>
      <c r="N3127" s="32"/>
      <c r="O3127" s="32">
        <f t="shared" si="8386"/>
        <v>0</v>
      </c>
      <c r="P3127" s="32">
        <f t="shared" si="8387"/>
        <v>0</v>
      </c>
      <c r="Q3127" s="32">
        <f t="shared" si="8388"/>
        <v>0</v>
      </c>
      <c r="R3127" s="32">
        <f t="shared" si="8389"/>
        <v>10774.021000000001</v>
      </c>
      <c r="S3127" s="32"/>
      <c r="T3127" s="32"/>
      <c r="U3127" s="32"/>
      <c r="V3127" s="32">
        <f t="shared" si="8383"/>
        <v>10774.021000000001</v>
      </c>
      <c r="W3127" s="32"/>
      <c r="X3127" s="32"/>
      <c r="Y3127" s="32"/>
      <c r="Z3127" s="32"/>
      <c r="AA3127" s="32"/>
      <c r="AB3127" s="32">
        <f t="shared" si="8390"/>
        <v>0</v>
      </c>
      <c r="AC3127" s="33">
        <f t="shared" si="8391"/>
        <v>0</v>
      </c>
      <c r="AD3127" s="33">
        <f t="shared" si="8392"/>
        <v>0</v>
      </c>
      <c r="AE3127" s="34" t="e">
        <f t="shared" si="8379"/>
        <v>#DIV/0!</v>
      </c>
      <c r="AF3127" s="32">
        <f t="shared" si="8393"/>
        <v>0</v>
      </c>
      <c r="AG3127" s="32">
        <f t="shared" si="8394"/>
        <v>0</v>
      </c>
      <c r="AH3127" s="32">
        <f t="shared" si="8395"/>
        <v>0</v>
      </c>
      <c r="AI3127" s="32">
        <f t="shared" si="8396"/>
        <v>0</v>
      </c>
      <c r="AJ3127" s="32">
        <f t="shared" si="8397"/>
        <v>0</v>
      </c>
      <c r="AK3127" s="32">
        <f t="shared" si="8398"/>
        <v>0</v>
      </c>
      <c r="AL3127" s="32">
        <f t="shared" si="8380"/>
        <v>0</v>
      </c>
      <c r="AM3127" s="32">
        <f t="shared" si="8381"/>
        <v>10774.021000000001</v>
      </c>
      <c r="AN3127" s="12" t="s">
        <v>35</v>
      </c>
    </row>
    <row r="3128" spans="2:40" ht="15.6" hidden="1" customHeight="1" x14ac:dyDescent="0.3">
      <c r="B3128" s="30" t="s">
        <v>852</v>
      </c>
      <c r="C3128" s="30" t="s">
        <v>112</v>
      </c>
      <c r="D3128" s="30" t="s">
        <v>114</v>
      </c>
      <c r="E3128" s="15" t="str">
        <f t="shared" si="8382"/>
        <v>0503</v>
      </c>
      <c r="F3128" s="30" t="s">
        <v>754</v>
      </c>
      <c r="G3128" s="30" t="s">
        <v>56</v>
      </c>
      <c r="H3128" s="31" t="s">
        <v>57</v>
      </c>
      <c r="I3128" s="32"/>
      <c r="J3128" s="32"/>
      <c r="K3128" s="32"/>
      <c r="L3128" s="32"/>
      <c r="M3128" s="32"/>
      <c r="N3128" s="32"/>
      <c r="O3128" s="32">
        <f t="shared" si="8386"/>
        <v>0</v>
      </c>
      <c r="P3128" s="32">
        <f t="shared" si="8387"/>
        <v>0</v>
      </c>
      <c r="Q3128" s="32">
        <f t="shared" si="8388"/>
        <v>0</v>
      </c>
      <c r="R3128" s="32">
        <f t="shared" si="8389"/>
        <v>10774.021000000001</v>
      </c>
      <c r="S3128" s="32"/>
      <c r="T3128" s="32"/>
      <c r="U3128" s="32"/>
      <c r="V3128" s="32">
        <f t="shared" si="8383"/>
        <v>10774.021000000001</v>
      </c>
      <c r="W3128" s="32"/>
      <c r="X3128" s="32"/>
      <c r="Y3128" s="32"/>
      <c r="Z3128" s="32"/>
      <c r="AA3128" s="32"/>
      <c r="AB3128" s="32">
        <f t="shared" si="8390"/>
        <v>0</v>
      </c>
      <c r="AC3128" s="33">
        <f t="shared" si="8391"/>
        <v>0</v>
      </c>
      <c r="AD3128" s="33">
        <f t="shared" si="8392"/>
        <v>0</v>
      </c>
      <c r="AE3128" s="34" t="e">
        <f t="shared" si="8379"/>
        <v>#DIV/0!</v>
      </c>
      <c r="AF3128" s="32">
        <f t="shared" si="8393"/>
        <v>0</v>
      </c>
      <c r="AG3128" s="32">
        <f t="shared" si="8394"/>
        <v>0</v>
      </c>
      <c r="AH3128" s="32">
        <f t="shared" si="8395"/>
        <v>0</v>
      </c>
      <c r="AI3128" s="32">
        <f t="shared" si="8396"/>
        <v>0</v>
      </c>
      <c r="AJ3128" s="32">
        <f t="shared" si="8397"/>
        <v>0</v>
      </c>
      <c r="AK3128" s="32">
        <f t="shared" si="8398"/>
        <v>0</v>
      </c>
      <c r="AL3128" s="32">
        <f t="shared" si="8380"/>
        <v>0</v>
      </c>
      <c r="AM3128" s="32">
        <f t="shared" si="8381"/>
        <v>10774.021000000001</v>
      </c>
      <c r="AN3128" s="12" t="s">
        <v>35</v>
      </c>
    </row>
    <row r="3129" spans="2:40" ht="62.4" hidden="1" customHeight="1" x14ac:dyDescent="0.3">
      <c r="B3129" s="30" t="s">
        <v>852</v>
      </c>
      <c r="C3129" s="30" t="s">
        <v>112</v>
      </c>
      <c r="D3129" s="30" t="s">
        <v>114</v>
      </c>
      <c r="E3129" s="15" t="str">
        <f t="shared" si="8382"/>
        <v>0503</v>
      </c>
      <c r="F3129" s="30" t="s">
        <v>754</v>
      </c>
      <c r="G3129" s="30" t="s">
        <v>472</v>
      </c>
      <c r="H3129" s="31" t="s">
        <v>473</v>
      </c>
      <c r="I3129" s="32"/>
      <c r="J3129" s="32"/>
      <c r="K3129" s="32"/>
      <c r="L3129" s="32"/>
      <c r="M3129" s="32"/>
      <c r="N3129" s="32"/>
      <c r="O3129" s="32">
        <v>0</v>
      </c>
      <c r="P3129" s="32">
        <v>0</v>
      </c>
      <c r="Q3129" s="32">
        <v>0</v>
      </c>
      <c r="R3129" s="32">
        <v>10774.021000000001</v>
      </c>
      <c r="S3129" s="32"/>
      <c r="T3129" s="32"/>
      <c r="U3129" s="32"/>
      <c r="V3129" s="32">
        <f t="shared" si="8383"/>
        <v>10774.021000000001</v>
      </c>
      <c r="W3129" s="32"/>
      <c r="X3129" s="32"/>
      <c r="Y3129" s="32"/>
      <c r="Z3129" s="32"/>
      <c r="AA3129" s="32"/>
      <c r="AB3129" s="32">
        <v>0</v>
      </c>
      <c r="AC3129" s="33">
        <v>0</v>
      </c>
      <c r="AD3129" s="33">
        <v>0</v>
      </c>
      <c r="AE3129" s="34" t="e">
        <f t="shared" si="8379"/>
        <v>#DIV/0!</v>
      </c>
      <c r="AF3129" s="32">
        <v>0</v>
      </c>
      <c r="AG3129" s="32">
        <v>0</v>
      </c>
      <c r="AH3129" s="32">
        <v>0</v>
      </c>
      <c r="AI3129" s="32">
        <v>0</v>
      </c>
      <c r="AJ3129" s="32">
        <v>0</v>
      </c>
      <c r="AK3129" s="32">
        <v>0</v>
      </c>
      <c r="AL3129" s="32">
        <f t="shared" si="8380"/>
        <v>0</v>
      </c>
      <c r="AM3129" s="32">
        <f t="shared" si="8381"/>
        <v>10774.021000000001</v>
      </c>
      <c r="AN3129" s="12" t="s">
        <v>35</v>
      </c>
    </row>
    <row r="3130" spans="2:40" ht="31.2" x14ac:dyDescent="0.3">
      <c r="B3130" s="30" t="s">
        <v>852</v>
      </c>
      <c r="C3130" s="30" t="s">
        <v>112</v>
      </c>
      <c r="D3130" s="30" t="s">
        <v>114</v>
      </c>
      <c r="E3130" s="15" t="str">
        <f t="shared" si="8382"/>
        <v>0503</v>
      </c>
      <c r="F3130" s="30" t="s">
        <v>756</v>
      </c>
      <c r="G3130" s="30"/>
      <c r="H3130" s="31" t="s">
        <v>757</v>
      </c>
      <c r="I3130" s="32">
        <f t="shared" ref="I3130:N3130" si="8399">I3131</f>
        <v>32265.599999999999</v>
      </c>
      <c r="J3130" s="32">
        <f t="shared" si="8399"/>
        <v>0</v>
      </c>
      <c r="K3130" s="32">
        <f t="shared" si="8399"/>
        <v>0</v>
      </c>
      <c r="L3130" s="32">
        <f t="shared" si="8399"/>
        <v>-14079.4</v>
      </c>
      <c r="M3130" s="32">
        <f t="shared" si="8399"/>
        <v>0</v>
      </c>
      <c r="N3130" s="32">
        <f t="shared" si="8399"/>
        <v>0</v>
      </c>
      <c r="O3130" s="32">
        <f t="shared" si="8386"/>
        <v>0</v>
      </c>
      <c r="P3130" s="32">
        <f t="shared" si="8387"/>
        <v>0</v>
      </c>
      <c r="Q3130" s="32">
        <f t="shared" si="8388"/>
        <v>0</v>
      </c>
      <c r="R3130" s="32">
        <f t="shared" si="8389"/>
        <v>0</v>
      </c>
      <c r="S3130" s="32">
        <f>S3131</f>
        <v>0</v>
      </c>
      <c r="T3130" s="32">
        <f>T3131</f>
        <v>0</v>
      </c>
      <c r="U3130" s="32">
        <v>0</v>
      </c>
      <c r="V3130" s="32">
        <f t="shared" si="8383"/>
        <v>18186.199999999997</v>
      </c>
      <c r="W3130" s="32">
        <f>W3131</f>
        <v>0</v>
      </c>
      <c r="X3130" s="32">
        <f>X3131</f>
        <v>0</v>
      </c>
      <c r="Y3130" s="32">
        <f>Y3131</f>
        <v>0</v>
      </c>
      <c r="Z3130" s="32">
        <f>Z3131</f>
        <v>0</v>
      </c>
      <c r="AA3130" s="32">
        <f>AA3131</f>
        <v>0</v>
      </c>
      <c r="AB3130" s="32">
        <f t="shared" si="8390"/>
        <v>155.19059999999999</v>
      </c>
      <c r="AC3130" s="33">
        <f t="shared" si="8391"/>
        <v>155.19059999999999</v>
      </c>
      <c r="AD3130" s="33">
        <f t="shared" si="8392"/>
        <v>155.19059999999999</v>
      </c>
      <c r="AE3130" s="34">
        <f t="shared" si="8379"/>
        <v>100</v>
      </c>
      <c r="AF3130" s="32">
        <f t="shared" si="8393"/>
        <v>155.19059999999999</v>
      </c>
      <c r="AG3130" s="32">
        <f t="shared" si="8394"/>
        <v>0</v>
      </c>
      <c r="AH3130" s="32">
        <f t="shared" si="8395"/>
        <v>0</v>
      </c>
      <c r="AI3130" s="32">
        <f t="shared" si="8396"/>
        <v>0</v>
      </c>
      <c r="AJ3130" s="32">
        <f t="shared" si="8397"/>
        <v>0</v>
      </c>
      <c r="AK3130" s="32">
        <f t="shared" si="8398"/>
        <v>0</v>
      </c>
      <c r="AL3130" s="32">
        <f t="shared" si="8380"/>
        <v>155.19059999999999</v>
      </c>
      <c r="AM3130" s="32">
        <f t="shared" si="8381"/>
        <v>18031.009399999995</v>
      </c>
    </row>
    <row r="3131" spans="2:40" ht="31.2" x14ac:dyDescent="0.3">
      <c r="B3131" s="30" t="s">
        <v>852</v>
      </c>
      <c r="C3131" s="30" t="s">
        <v>112</v>
      </c>
      <c r="D3131" s="30" t="s">
        <v>114</v>
      </c>
      <c r="E3131" s="15" t="str">
        <f t="shared" si="8382"/>
        <v>0503</v>
      </c>
      <c r="F3131" s="30" t="s">
        <v>758</v>
      </c>
      <c r="G3131" s="30"/>
      <c r="H3131" s="31" t="s">
        <v>759</v>
      </c>
      <c r="I3131" s="32">
        <f t="shared" ref="I3131:T3131" si="8400">I3134+I3132</f>
        <v>32265.599999999999</v>
      </c>
      <c r="J3131" s="32">
        <f t="shared" si="8400"/>
        <v>0</v>
      </c>
      <c r="K3131" s="32">
        <f t="shared" si="8400"/>
        <v>0</v>
      </c>
      <c r="L3131" s="32">
        <f t="shared" si="8400"/>
        <v>-14079.4</v>
      </c>
      <c r="M3131" s="32">
        <f t="shared" si="8400"/>
        <v>0</v>
      </c>
      <c r="N3131" s="32">
        <f t="shared" si="8400"/>
        <v>0</v>
      </c>
      <c r="O3131" s="32">
        <f t="shared" si="8400"/>
        <v>0</v>
      </c>
      <c r="P3131" s="32">
        <f t="shared" si="8400"/>
        <v>0</v>
      </c>
      <c r="Q3131" s="32">
        <f t="shared" si="8400"/>
        <v>0</v>
      </c>
      <c r="R3131" s="32">
        <f t="shared" si="8400"/>
        <v>0</v>
      </c>
      <c r="S3131" s="32">
        <f t="shared" si="8400"/>
        <v>0</v>
      </c>
      <c r="T3131" s="32">
        <f t="shared" si="8400"/>
        <v>0</v>
      </c>
      <c r="U3131" s="32">
        <v>0</v>
      </c>
      <c r="V3131" s="32">
        <f t="shared" si="8383"/>
        <v>18186.199999999997</v>
      </c>
      <c r="W3131" s="32">
        <f t="shared" ref="W3131:AD3131" si="8401">W3134+W3132</f>
        <v>0</v>
      </c>
      <c r="X3131" s="32">
        <f t="shared" si="8401"/>
        <v>0</v>
      </c>
      <c r="Y3131" s="32">
        <f t="shared" si="8401"/>
        <v>0</v>
      </c>
      <c r="Z3131" s="32">
        <f t="shared" si="8401"/>
        <v>0</v>
      </c>
      <c r="AA3131" s="32">
        <f t="shared" si="8401"/>
        <v>0</v>
      </c>
      <c r="AB3131" s="32">
        <f t="shared" si="8401"/>
        <v>155.19059999999999</v>
      </c>
      <c r="AC3131" s="33">
        <f t="shared" si="8401"/>
        <v>155.19059999999999</v>
      </c>
      <c r="AD3131" s="33">
        <f t="shared" si="8401"/>
        <v>155.19059999999999</v>
      </c>
      <c r="AE3131" s="34">
        <f t="shared" si="8379"/>
        <v>100</v>
      </c>
      <c r="AF3131" s="32">
        <f t="shared" ref="AF3131:AK3131" si="8402">AF3134+AF3132</f>
        <v>155.19059999999999</v>
      </c>
      <c r="AG3131" s="32">
        <f t="shared" si="8402"/>
        <v>0</v>
      </c>
      <c r="AH3131" s="32">
        <f t="shared" si="8402"/>
        <v>0</v>
      </c>
      <c r="AI3131" s="32">
        <f t="shared" si="8402"/>
        <v>0</v>
      </c>
      <c r="AJ3131" s="32">
        <f t="shared" si="8402"/>
        <v>0</v>
      </c>
      <c r="AK3131" s="32">
        <f t="shared" si="8402"/>
        <v>0</v>
      </c>
      <c r="AL3131" s="32">
        <f t="shared" si="8380"/>
        <v>155.19059999999999</v>
      </c>
      <c r="AM3131" s="32">
        <f t="shared" si="8381"/>
        <v>18031.009399999995</v>
      </c>
    </row>
    <row r="3132" spans="2:40" ht="31.2" hidden="1" customHeight="1" x14ac:dyDescent="0.3">
      <c r="B3132" s="30" t="s">
        <v>852</v>
      </c>
      <c r="C3132" s="30" t="s">
        <v>112</v>
      </c>
      <c r="D3132" s="30" t="s">
        <v>114</v>
      </c>
      <c r="E3132" s="15" t="str">
        <f t="shared" si="8382"/>
        <v>0503</v>
      </c>
      <c r="F3132" s="30" t="s">
        <v>758</v>
      </c>
      <c r="G3132" s="30" t="s">
        <v>174</v>
      </c>
      <c r="H3132" s="31" t="s">
        <v>175</v>
      </c>
      <c r="I3132" s="32">
        <f t="shared" ref="I3132:T3132" si="8403">I3133</f>
        <v>0</v>
      </c>
      <c r="J3132" s="32">
        <f t="shared" si="8403"/>
        <v>0</v>
      </c>
      <c r="K3132" s="32">
        <f t="shared" si="8403"/>
        <v>0</v>
      </c>
      <c r="L3132" s="32">
        <f t="shared" si="8403"/>
        <v>0</v>
      </c>
      <c r="M3132" s="32">
        <f t="shared" si="8403"/>
        <v>0</v>
      </c>
      <c r="N3132" s="32">
        <f t="shared" si="8403"/>
        <v>0</v>
      </c>
      <c r="O3132" s="32">
        <f t="shared" si="8403"/>
        <v>0</v>
      </c>
      <c r="P3132" s="32">
        <f t="shared" si="8403"/>
        <v>0</v>
      </c>
      <c r="Q3132" s="32">
        <f t="shared" si="8403"/>
        <v>0</v>
      </c>
      <c r="R3132" s="32">
        <f t="shared" si="8403"/>
        <v>0</v>
      </c>
      <c r="S3132" s="32">
        <f t="shared" si="8403"/>
        <v>0</v>
      </c>
      <c r="T3132" s="32">
        <f t="shared" si="8403"/>
        <v>0</v>
      </c>
      <c r="U3132" s="32">
        <v>0</v>
      </c>
      <c r="V3132" s="32">
        <f t="shared" si="8383"/>
        <v>0</v>
      </c>
      <c r="W3132" s="32">
        <f t="shared" ref="W3132:AD3132" si="8404">W3133</f>
        <v>0</v>
      </c>
      <c r="X3132" s="32">
        <f t="shared" si="8404"/>
        <v>0</v>
      </c>
      <c r="Y3132" s="32">
        <f t="shared" si="8404"/>
        <v>0</v>
      </c>
      <c r="Z3132" s="32">
        <f t="shared" si="8404"/>
        <v>0</v>
      </c>
      <c r="AA3132" s="32">
        <f t="shared" si="8404"/>
        <v>0</v>
      </c>
      <c r="AB3132" s="32">
        <f t="shared" si="8404"/>
        <v>0</v>
      </c>
      <c r="AC3132" s="33">
        <f t="shared" si="8404"/>
        <v>0</v>
      </c>
      <c r="AD3132" s="33">
        <f t="shared" si="8404"/>
        <v>0</v>
      </c>
      <c r="AE3132" s="34" t="e">
        <f t="shared" si="8379"/>
        <v>#DIV/0!</v>
      </c>
      <c r="AF3132" s="35">
        <f t="shared" ref="AF3132:AK3132" si="8405">AF3133</f>
        <v>0</v>
      </c>
      <c r="AG3132" s="35">
        <f t="shared" si="8405"/>
        <v>0</v>
      </c>
      <c r="AH3132" s="36">
        <f t="shared" si="8405"/>
        <v>0</v>
      </c>
      <c r="AI3132" s="36">
        <f t="shared" si="8405"/>
        <v>0</v>
      </c>
      <c r="AJ3132" s="36">
        <f t="shared" si="8405"/>
        <v>0</v>
      </c>
      <c r="AK3132" s="36">
        <f t="shared" si="8405"/>
        <v>0</v>
      </c>
      <c r="AL3132" s="36">
        <f t="shared" si="8380"/>
        <v>0</v>
      </c>
      <c r="AM3132" s="36">
        <f t="shared" si="8381"/>
        <v>0</v>
      </c>
      <c r="AN3132" s="37" t="s">
        <v>35</v>
      </c>
    </row>
    <row r="3133" spans="2:40" ht="62.4" hidden="1" customHeight="1" x14ac:dyDescent="0.3">
      <c r="B3133" s="30" t="s">
        <v>852</v>
      </c>
      <c r="C3133" s="30" t="s">
        <v>112</v>
      </c>
      <c r="D3133" s="30" t="s">
        <v>114</v>
      </c>
      <c r="E3133" s="15" t="str">
        <f t="shared" si="8382"/>
        <v>0503</v>
      </c>
      <c r="F3133" s="30" t="s">
        <v>758</v>
      </c>
      <c r="G3133" s="30" t="s">
        <v>370</v>
      </c>
      <c r="H3133" s="31" t="s">
        <v>371</v>
      </c>
      <c r="I3133" s="32"/>
      <c r="J3133" s="32"/>
      <c r="K3133" s="32"/>
      <c r="L3133" s="32"/>
      <c r="M3133" s="32"/>
      <c r="N3133" s="32"/>
      <c r="O3133" s="32">
        <v>0</v>
      </c>
      <c r="P3133" s="32">
        <v>0</v>
      </c>
      <c r="Q3133" s="32">
        <v>0</v>
      </c>
      <c r="R3133" s="32">
        <v>0</v>
      </c>
      <c r="S3133" s="32">
        <v>0</v>
      </c>
      <c r="T3133" s="32">
        <v>0</v>
      </c>
      <c r="U3133" s="32">
        <v>0</v>
      </c>
      <c r="V3133" s="32">
        <f t="shared" si="8383"/>
        <v>0</v>
      </c>
      <c r="W3133" s="32"/>
      <c r="X3133" s="32"/>
      <c r="Y3133" s="32"/>
      <c r="Z3133" s="32"/>
      <c r="AA3133" s="32"/>
      <c r="AB3133" s="32">
        <v>0</v>
      </c>
      <c r="AC3133" s="33">
        <v>0</v>
      </c>
      <c r="AD3133" s="33">
        <v>0</v>
      </c>
      <c r="AE3133" s="34" t="e">
        <f t="shared" si="8379"/>
        <v>#DIV/0!</v>
      </c>
      <c r="AF3133" s="35">
        <v>0</v>
      </c>
      <c r="AG3133" s="35">
        <v>0</v>
      </c>
      <c r="AH3133" s="36">
        <v>0</v>
      </c>
      <c r="AI3133" s="36">
        <v>0</v>
      </c>
      <c r="AJ3133" s="36">
        <v>0</v>
      </c>
      <c r="AK3133" s="36">
        <v>0</v>
      </c>
      <c r="AL3133" s="36">
        <f t="shared" si="8380"/>
        <v>0</v>
      </c>
      <c r="AM3133" s="36">
        <f t="shared" si="8381"/>
        <v>0</v>
      </c>
      <c r="AN3133" s="37" t="s">
        <v>35</v>
      </c>
    </row>
    <row r="3134" spans="2:40" x14ac:dyDescent="0.3">
      <c r="B3134" s="30" t="s">
        <v>852</v>
      </c>
      <c r="C3134" s="30" t="s">
        <v>112</v>
      </c>
      <c r="D3134" s="30" t="s">
        <v>114</v>
      </c>
      <c r="E3134" s="15" t="str">
        <f t="shared" si="8382"/>
        <v>0503</v>
      </c>
      <c r="F3134" s="30" t="s">
        <v>758</v>
      </c>
      <c r="G3134" s="30" t="s">
        <v>56</v>
      </c>
      <c r="H3134" s="31" t="s">
        <v>57</v>
      </c>
      <c r="I3134" s="32">
        <f t="shared" ref="I3134:T3134" si="8406">I3135</f>
        <v>32265.599999999999</v>
      </c>
      <c r="J3134" s="32">
        <f t="shared" si="8406"/>
        <v>0</v>
      </c>
      <c r="K3134" s="32">
        <f t="shared" si="8406"/>
        <v>0</v>
      </c>
      <c r="L3134" s="32">
        <f t="shared" si="8406"/>
        <v>-14079.4</v>
      </c>
      <c r="M3134" s="32">
        <f t="shared" si="8406"/>
        <v>0</v>
      </c>
      <c r="N3134" s="32">
        <f t="shared" si="8406"/>
        <v>0</v>
      </c>
      <c r="O3134" s="32">
        <f t="shared" si="8406"/>
        <v>0</v>
      </c>
      <c r="P3134" s="32">
        <f t="shared" si="8406"/>
        <v>0</v>
      </c>
      <c r="Q3134" s="32">
        <f t="shared" si="8406"/>
        <v>0</v>
      </c>
      <c r="R3134" s="32">
        <f t="shared" si="8406"/>
        <v>0</v>
      </c>
      <c r="S3134" s="32">
        <f t="shared" si="8406"/>
        <v>0</v>
      </c>
      <c r="T3134" s="32">
        <f t="shared" si="8406"/>
        <v>0</v>
      </c>
      <c r="U3134" s="32">
        <v>0</v>
      </c>
      <c r="V3134" s="32">
        <f t="shared" si="8383"/>
        <v>18186.199999999997</v>
      </c>
      <c r="W3134" s="32">
        <f t="shared" ref="W3134:AD3134" si="8407">W3135</f>
        <v>0</v>
      </c>
      <c r="X3134" s="32">
        <f t="shared" si="8407"/>
        <v>0</v>
      </c>
      <c r="Y3134" s="32">
        <f t="shared" si="8407"/>
        <v>0</v>
      </c>
      <c r="Z3134" s="32">
        <f t="shared" si="8407"/>
        <v>0</v>
      </c>
      <c r="AA3134" s="32">
        <f t="shared" si="8407"/>
        <v>0</v>
      </c>
      <c r="AB3134" s="32">
        <f t="shared" si="8407"/>
        <v>155.19059999999999</v>
      </c>
      <c r="AC3134" s="33">
        <f t="shared" si="8407"/>
        <v>155.19059999999999</v>
      </c>
      <c r="AD3134" s="33">
        <f t="shared" si="8407"/>
        <v>155.19059999999999</v>
      </c>
      <c r="AE3134" s="34">
        <f t="shared" si="8379"/>
        <v>100</v>
      </c>
      <c r="AF3134" s="32">
        <f t="shared" ref="AF3134:AK3134" si="8408">AF3135</f>
        <v>155.19059999999999</v>
      </c>
      <c r="AG3134" s="32">
        <f t="shared" si="8408"/>
        <v>0</v>
      </c>
      <c r="AH3134" s="32">
        <f t="shared" si="8408"/>
        <v>0</v>
      </c>
      <c r="AI3134" s="32">
        <f t="shared" si="8408"/>
        <v>0</v>
      </c>
      <c r="AJ3134" s="32">
        <f t="shared" si="8408"/>
        <v>0</v>
      </c>
      <c r="AK3134" s="32">
        <f t="shared" si="8408"/>
        <v>0</v>
      </c>
      <c r="AL3134" s="32">
        <f t="shared" si="8380"/>
        <v>155.19059999999999</v>
      </c>
      <c r="AM3134" s="32">
        <f t="shared" si="8381"/>
        <v>18031.009399999995</v>
      </c>
    </row>
    <row r="3135" spans="2:40" ht="62.4" x14ac:dyDescent="0.3">
      <c r="B3135" s="30" t="s">
        <v>852</v>
      </c>
      <c r="C3135" s="30" t="s">
        <v>112</v>
      </c>
      <c r="D3135" s="30" t="s">
        <v>114</v>
      </c>
      <c r="E3135" s="15" t="str">
        <f t="shared" si="8382"/>
        <v>0503</v>
      </c>
      <c r="F3135" s="30" t="s">
        <v>758</v>
      </c>
      <c r="G3135" s="30" t="s">
        <v>472</v>
      </c>
      <c r="H3135" s="31" t="s">
        <v>473</v>
      </c>
      <c r="I3135" s="32">
        <v>32265.599999999999</v>
      </c>
      <c r="J3135" s="32"/>
      <c r="K3135" s="32"/>
      <c r="L3135" s="32">
        <v>-14079.4</v>
      </c>
      <c r="M3135" s="32"/>
      <c r="N3135" s="32"/>
      <c r="O3135" s="32">
        <v>0</v>
      </c>
      <c r="P3135" s="32">
        <v>0</v>
      </c>
      <c r="Q3135" s="32">
        <v>0</v>
      </c>
      <c r="R3135" s="32">
        <v>0</v>
      </c>
      <c r="S3135" s="32">
        <v>0</v>
      </c>
      <c r="T3135" s="32">
        <v>0</v>
      </c>
      <c r="U3135" s="32">
        <v>0</v>
      </c>
      <c r="V3135" s="32">
        <f t="shared" si="8383"/>
        <v>18186.199999999997</v>
      </c>
      <c r="W3135" s="32"/>
      <c r="X3135" s="32"/>
      <c r="Y3135" s="32"/>
      <c r="Z3135" s="32"/>
      <c r="AA3135" s="32"/>
      <c r="AB3135" s="32">
        <v>155.19059999999999</v>
      </c>
      <c r="AC3135" s="33">
        <v>155.19059999999999</v>
      </c>
      <c r="AD3135" s="33">
        <v>155.19059999999999</v>
      </c>
      <c r="AE3135" s="34">
        <f t="shared" si="8379"/>
        <v>100</v>
      </c>
      <c r="AF3135" s="32">
        <v>155.19059999999999</v>
      </c>
      <c r="AG3135" s="32">
        <v>0</v>
      </c>
      <c r="AH3135" s="32">
        <v>0</v>
      </c>
      <c r="AI3135" s="32">
        <v>0</v>
      </c>
      <c r="AJ3135" s="32">
        <v>0</v>
      </c>
      <c r="AK3135" s="32">
        <v>0</v>
      </c>
      <c r="AL3135" s="32">
        <f t="shared" si="8380"/>
        <v>155.19059999999999</v>
      </c>
      <c r="AM3135" s="32">
        <f t="shared" si="8381"/>
        <v>18031.009399999995</v>
      </c>
      <c r="AN3135" s="12"/>
    </row>
    <row r="3136" spans="2:40" ht="31.2" x14ac:dyDescent="0.3">
      <c r="B3136" s="30" t="s">
        <v>852</v>
      </c>
      <c r="C3136" s="30" t="s">
        <v>112</v>
      </c>
      <c r="D3136" s="30" t="s">
        <v>114</v>
      </c>
      <c r="E3136" s="15" t="str">
        <f t="shared" si="8382"/>
        <v>0503</v>
      </c>
      <c r="F3136" s="30" t="s">
        <v>204</v>
      </c>
      <c r="G3136" s="30"/>
      <c r="H3136" s="31" t="s">
        <v>205</v>
      </c>
      <c r="I3136" s="32">
        <f t="shared" ref="I3136:I3142" si="8409">I3137</f>
        <v>484.6</v>
      </c>
      <c r="J3136" s="32">
        <f t="shared" ref="J3136:J3142" si="8410">J3137</f>
        <v>484.6</v>
      </c>
      <c r="K3136" s="32">
        <f t="shared" ref="K3136:K3142" si="8411">K3137</f>
        <v>484.6</v>
      </c>
      <c r="L3136" s="32">
        <f t="shared" ref="L3136:L3142" si="8412">L3137</f>
        <v>0</v>
      </c>
      <c r="M3136" s="32">
        <f t="shared" ref="M3136:M3142" si="8413">M3137</f>
        <v>0</v>
      </c>
      <c r="N3136" s="32">
        <f t="shared" ref="N3136:N3142" si="8414">N3137</f>
        <v>0</v>
      </c>
      <c r="O3136" s="32">
        <f t="shared" ref="O3136:O3140" si="8415">O3137</f>
        <v>0</v>
      </c>
      <c r="P3136" s="32">
        <f t="shared" ref="P3136:P3140" si="8416">P3137</f>
        <v>0</v>
      </c>
      <c r="Q3136" s="32">
        <f t="shared" ref="Q3136:Q3142" si="8417">Q3137</f>
        <v>136.5</v>
      </c>
      <c r="R3136" s="32">
        <f t="shared" ref="R3136:R3142" si="8418">R3137</f>
        <v>0</v>
      </c>
      <c r="S3136" s="32">
        <f t="shared" ref="S3136:S3142" si="8419">S3137</f>
        <v>-269.02100000000002</v>
      </c>
      <c r="T3136" s="32">
        <f t="shared" ref="T3136:T3142" si="8420">T3137</f>
        <v>0</v>
      </c>
      <c r="U3136" s="32">
        <v>0</v>
      </c>
      <c r="V3136" s="32">
        <f t="shared" si="8383"/>
        <v>352.07900000000001</v>
      </c>
      <c r="W3136" s="32">
        <f t="shared" ref="W3136:W3142" si="8421">W3137</f>
        <v>0</v>
      </c>
      <c r="X3136" s="32">
        <f t="shared" ref="X3136:X3142" si="8422">X3137</f>
        <v>0</v>
      </c>
      <c r="Y3136" s="32">
        <f t="shared" ref="Y3136:Y3142" si="8423">Y3137</f>
        <v>0</v>
      </c>
      <c r="Z3136" s="32">
        <f t="shared" ref="Z3136:Z3142" si="8424">Z3137</f>
        <v>0</v>
      </c>
      <c r="AA3136" s="32">
        <f t="shared" ref="AA3136:AA3142" si="8425">AA3137</f>
        <v>0</v>
      </c>
      <c r="AB3136" s="32">
        <f t="shared" ref="AB3136:AB3140" si="8426">AB3137</f>
        <v>164.01553999999999</v>
      </c>
      <c r="AC3136" s="33">
        <f t="shared" ref="AC3136:AC3140" si="8427">AC3137</f>
        <v>335.07900000000001</v>
      </c>
      <c r="AD3136" s="33">
        <f t="shared" ref="AD3136:AD3140" si="8428">AD3137</f>
        <v>261.57873999999998</v>
      </c>
      <c r="AE3136" s="34">
        <f t="shared" si="8379"/>
        <v>78.064796659892139</v>
      </c>
      <c r="AF3136" s="32">
        <f t="shared" ref="AF3136:AF3140" si="8429">AF3137</f>
        <v>352.07900000000001</v>
      </c>
      <c r="AG3136" s="32">
        <f t="shared" ref="AG3136:AG3140" si="8430">AG3137</f>
        <v>0</v>
      </c>
      <c r="AH3136" s="32">
        <f t="shared" ref="AH3136:AH3140" si="8431">AH3137</f>
        <v>0</v>
      </c>
      <c r="AI3136" s="32">
        <f t="shared" ref="AI3136:AI3140" si="8432">AI3137</f>
        <v>0</v>
      </c>
      <c r="AJ3136" s="32">
        <f t="shared" ref="AJ3136:AJ3140" si="8433">AJ3137</f>
        <v>0</v>
      </c>
      <c r="AK3136" s="32">
        <f t="shared" ref="AK3136:AK3140" si="8434">AK3137</f>
        <v>0</v>
      </c>
      <c r="AL3136" s="32">
        <f t="shared" si="8380"/>
        <v>352.07900000000001</v>
      </c>
      <c r="AM3136" s="32">
        <f t="shared" si="8381"/>
        <v>0</v>
      </c>
    </row>
    <row r="3137" spans="2:40" ht="31.2" x14ac:dyDescent="0.3">
      <c r="B3137" s="30" t="s">
        <v>852</v>
      </c>
      <c r="C3137" s="30" t="s">
        <v>112</v>
      </c>
      <c r="D3137" s="30" t="s">
        <v>114</v>
      </c>
      <c r="E3137" s="15" t="str">
        <f t="shared" si="8382"/>
        <v>0503</v>
      </c>
      <c r="F3137" s="30" t="s">
        <v>212</v>
      </c>
      <c r="G3137" s="30"/>
      <c r="H3137" s="31" t="s">
        <v>213</v>
      </c>
      <c r="I3137" s="32">
        <f t="shared" si="8409"/>
        <v>484.6</v>
      </c>
      <c r="J3137" s="32">
        <f t="shared" si="8410"/>
        <v>484.6</v>
      </c>
      <c r="K3137" s="32">
        <f t="shared" si="8411"/>
        <v>484.6</v>
      </c>
      <c r="L3137" s="32">
        <f t="shared" si="8412"/>
        <v>0</v>
      </c>
      <c r="M3137" s="32">
        <f t="shared" si="8413"/>
        <v>0</v>
      </c>
      <c r="N3137" s="32">
        <f t="shared" si="8414"/>
        <v>0</v>
      </c>
      <c r="O3137" s="32">
        <f t="shared" si="8415"/>
        <v>0</v>
      </c>
      <c r="P3137" s="32">
        <f t="shared" si="8416"/>
        <v>0</v>
      </c>
      <c r="Q3137" s="32">
        <f t="shared" si="8417"/>
        <v>136.5</v>
      </c>
      <c r="R3137" s="32">
        <f t="shared" si="8418"/>
        <v>0</v>
      </c>
      <c r="S3137" s="32">
        <f t="shared" si="8419"/>
        <v>-269.02100000000002</v>
      </c>
      <c r="T3137" s="32">
        <f t="shared" si="8420"/>
        <v>0</v>
      </c>
      <c r="U3137" s="32">
        <v>0</v>
      </c>
      <c r="V3137" s="32">
        <f t="shared" si="8383"/>
        <v>352.07900000000001</v>
      </c>
      <c r="W3137" s="32">
        <f t="shared" si="8421"/>
        <v>0</v>
      </c>
      <c r="X3137" s="32">
        <f t="shared" si="8422"/>
        <v>0</v>
      </c>
      <c r="Y3137" s="32">
        <f t="shared" si="8423"/>
        <v>0</v>
      </c>
      <c r="Z3137" s="32">
        <f t="shared" si="8424"/>
        <v>0</v>
      </c>
      <c r="AA3137" s="32">
        <f t="shared" si="8425"/>
        <v>0</v>
      </c>
      <c r="AB3137" s="32">
        <f t="shared" si="8426"/>
        <v>164.01553999999999</v>
      </c>
      <c r="AC3137" s="33">
        <f t="shared" si="8427"/>
        <v>335.07900000000001</v>
      </c>
      <c r="AD3137" s="33">
        <f t="shared" si="8428"/>
        <v>261.57873999999998</v>
      </c>
      <c r="AE3137" s="34">
        <f t="shared" si="8379"/>
        <v>78.064796659892139</v>
      </c>
      <c r="AF3137" s="32">
        <f t="shared" si="8429"/>
        <v>352.07900000000001</v>
      </c>
      <c r="AG3137" s="32">
        <f t="shared" si="8430"/>
        <v>0</v>
      </c>
      <c r="AH3137" s="32">
        <f t="shared" si="8431"/>
        <v>0</v>
      </c>
      <c r="AI3137" s="32">
        <f t="shared" si="8432"/>
        <v>0</v>
      </c>
      <c r="AJ3137" s="32">
        <f t="shared" si="8433"/>
        <v>0</v>
      </c>
      <c r="AK3137" s="32">
        <f t="shared" si="8434"/>
        <v>0</v>
      </c>
      <c r="AL3137" s="32">
        <f t="shared" si="8380"/>
        <v>352.07900000000001</v>
      </c>
      <c r="AM3137" s="32">
        <f t="shared" si="8381"/>
        <v>0</v>
      </c>
    </row>
    <row r="3138" spans="2:40" ht="31.2" x14ac:dyDescent="0.3">
      <c r="B3138" s="30" t="s">
        <v>852</v>
      </c>
      <c r="C3138" s="30" t="s">
        <v>112</v>
      </c>
      <c r="D3138" s="30" t="s">
        <v>114</v>
      </c>
      <c r="E3138" s="15" t="str">
        <f t="shared" si="8382"/>
        <v>0503</v>
      </c>
      <c r="F3138" s="30" t="s">
        <v>798</v>
      </c>
      <c r="G3138" s="30"/>
      <c r="H3138" s="31" t="s">
        <v>799</v>
      </c>
      <c r="I3138" s="32">
        <f t="shared" si="8409"/>
        <v>484.6</v>
      </c>
      <c r="J3138" s="32">
        <f t="shared" si="8410"/>
        <v>484.6</v>
      </c>
      <c r="K3138" s="32">
        <f t="shared" si="8411"/>
        <v>484.6</v>
      </c>
      <c r="L3138" s="32">
        <f t="shared" si="8412"/>
        <v>0</v>
      </c>
      <c r="M3138" s="32">
        <f t="shared" si="8413"/>
        <v>0</v>
      </c>
      <c r="N3138" s="32">
        <f t="shared" si="8414"/>
        <v>0</v>
      </c>
      <c r="O3138" s="32">
        <f t="shared" si="8415"/>
        <v>0</v>
      </c>
      <c r="P3138" s="32">
        <f t="shared" si="8416"/>
        <v>0</v>
      </c>
      <c r="Q3138" s="32">
        <f t="shared" si="8417"/>
        <v>136.5</v>
      </c>
      <c r="R3138" s="32">
        <f t="shared" si="8418"/>
        <v>0</v>
      </c>
      <c r="S3138" s="32">
        <f t="shared" si="8419"/>
        <v>-269.02100000000002</v>
      </c>
      <c r="T3138" s="32">
        <f t="shared" si="8420"/>
        <v>0</v>
      </c>
      <c r="U3138" s="32">
        <v>0</v>
      </c>
      <c r="V3138" s="32">
        <f t="shared" si="8383"/>
        <v>352.07900000000001</v>
      </c>
      <c r="W3138" s="32">
        <f t="shared" si="8421"/>
        <v>0</v>
      </c>
      <c r="X3138" s="32">
        <f t="shared" si="8422"/>
        <v>0</v>
      </c>
      <c r="Y3138" s="32">
        <f t="shared" si="8423"/>
        <v>0</v>
      </c>
      <c r="Z3138" s="32">
        <f t="shared" si="8424"/>
        <v>0</v>
      </c>
      <c r="AA3138" s="32">
        <f t="shared" si="8425"/>
        <v>0</v>
      </c>
      <c r="AB3138" s="32">
        <f t="shared" si="8426"/>
        <v>164.01553999999999</v>
      </c>
      <c r="AC3138" s="33">
        <f t="shared" si="8427"/>
        <v>335.07900000000001</v>
      </c>
      <c r="AD3138" s="33">
        <f t="shared" si="8428"/>
        <v>261.57873999999998</v>
      </c>
      <c r="AE3138" s="34">
        <f t="shared" si="8379"/>
        <v>78.064796659892139</v>
      </c>
      <c r="AF3138" s="32">
        <f t="shared" si="8429"/>
        <v>352.07900000000001</v>
      </c>
      <c r="AG3138" s="32">
        <f t="shared" si="8430"/>
        <v>0</v>
      </c>
      <c r="AH3138" s="32">
        <f t="shared" si="8431"/>
        <v>0</v>
      </c>
      <c r="AI3138" s="32">
        <f t="shared" si="8432"/>
        <v>0</v>
      </c>
      <c r="AJ3138" s="32">
        <f t="shared" si="8433"/>
        <v>0</v>
      </c>
      <c r="AK3138" s="32">
        <f t="shared" si="8434"/>
        <v>0</v>
      </c>
      <c r="AL3138" s="32">
        <f t="shared" si="8380"/>
        <v>352.07900000000001</v>
      </c>
      <c r="AM3138" s="32">
        <f t="shared" si="8381"/>
        <v>0</v>
      </c>
    </row>
    <row r="3139" spans="2:40" ht="31.2" x14ac:dyDescent="0.3">
      <c r="B3139" s="30" t="s">
        <v>852</v>
      </c>
      <c r="C3139" s="30" t="s">
        <v>112</v>
      </c>
      <c r="D3139" s="30" t="s">
        <v>114</v>
      </c>
      <c r="E3139" s="15" t="str">
        <f t="shared" si="8382"/>
        <v>0503</v>
      </c>
      <c r="F3139" s="30" t="s">
        <v>800</v>
      </c>
      <c r="G3139" s="30"/>
      <c r="H3139" s="31" t="s">
        <v>801</v>
      </c>
      <c r="I3139" s="32">
        <f t="shared" si="8409"/>
        <v>484.6</v>
      </c>
      <c r="J3139" s="32">
        <f t="shared" si="8410"/>
        <v>484.6</v>
      </c>
      <c r="K3139" s="32">
        <f t="shared" si="8411"/>
        <v>484.6</v>
      </c>
      <c r="L3139" s="32">
        <f t="shared" si="8412"/>
        <v>0</v>
      </c>
      <c r="M3139" s="32">
        <f t="shared" si="8413"/>
        <v>0</v>
      </c>
      <c r="N3139" s="32">
        <f t="shared" si="8414"/>
        <v>0</v>
      </c>
      <c r="O3139" s="32">
        <f t="shared" si="8415"/>
        <v>0</v>
      </c>
      <c r="P3139" s="32">
        <f t="shared" si="8416"/>
        <v>0</v>
      </c>
      <c r="Q3139" s="32">
        <f t="shared" si="8417"/>
        <v>136.5</v>
      </c>
      <c r="R3139" s="32">
        <f t="shared" si="8418"/>
        <v>0</v>
      </c>
      <c r="S3139" s="32">
        <f t="shared" si="8419"/>
        <v>-269.02100000000002</v>
      </c>
      <c r="T3139" s="32">
        <f t="shared" si="8420"/>
        <v>0</v>
      </c>
      <c r="U3139" s="32">
        <v>0</v>
      </c>
      <c r="V3139" s="32">
        <f t="shared" si="8383"/>
        <v>352.07900000000001</v>
      </c>
      <c r="W3139" s="32">
        <f t="shared" si="8421"/>
        <v>0</v>
      </c>
      <c r="X3139" s="32">
        <f t="shared" si="8422"/>
        <v>0</v>
      </c>
      <c r="Y3139" s="32">
        <f t="shared" si="8423"/>
        <v>0</v>
      </c>
      <c r="Z3139" s="32">
        <f t="shared" si="8424"/>
        <v>0</v>
      </c>
      <c r="AA3139" s="32">
        <f t="shared" si="8425"/>
        <v>0</v>
      </c>
      <c r="AB3139" s="32">
        <f t="shared" si="8426"/>
        <v>164.01553999999999</v>
      </c>
      <c r="AC3139" s="33">
        <f t="shared" si="8427"/>
        <v>335.07900000000001</v>
      </c>
      <c r="AD3139" s="33">
        <f t="shared" si="8428"/>
        <v>261.57873999999998</v>
      </c>
      <c r="AE3139" s="34">
        <f t="shared" si="8379"/>
        <v>78.064796659892139</v>
      </c>
      <c r="AF3139" s="32">
        <f t="shared" si="8429"/>
        <v>352.07900000000001</v>
      </c>
      <c r="AG3139" s="32">
        <f t="shared" si="8430"/>
        <v>0</v>
      </c>
      <c r="AH3139" s="32">
        <f t="shared" si="8431"/>
        <v>0</v>
      </c>
      <c r="AI3139" s="32">
        <f t="shared" si="8432"/>
        <v>0</v>
      </c>
      <c r="AJ3139" s="32">
        <f t="shared" si="8433"/>
        <v>0</v>
      </c>
      <c r="AK3139" s="32">
        <f t="shared" si="8434"/>
        <v>0</v>
      </c>
      <c r="AL3139" s="32">
        <f t="shared" si="8380"/>
        <v>352.07900000000001</v>
      </c>
      <c r="AM3139" s="32">
        <f t="shared" si="8381"/>
        <v>0</v>
      </c>
    </row>
    <row r="3140" spans="2:40" ht="31.2" x14ac:dyDescent="0.3">
      <c r="B3140" s="30" t="s">
        <v>852</v>
      </c>
      <c r="C3140" s="30" t="s">
        <v>112</v>
      </c>
      <c r="D3140" s="30" t="s">
        <v>114</v>
      </c>
      <c r="E3140" s="15" t="str">
        <f t="shared" si="8382"/>
        <v>0503</v>
      </c>
      <c r="F3140" s="30" t="s">
        <v>800</v>
      </c>
      <c r="G3140" s="30" t="s">
        <v>50</v>
      </c>
      <c r="H3140" s="31" t="s">
        <v>51</v>
      </c>
      <c r="I3140" s="32">
        <f t="shared" si="8409"/>
        <v>484.6</v>
      </c>
      <c r="J3140" s="32">
        <f t="shared" si="8410"/>
        <v>484.6</v>
      </c>
      <c r="K3140" s="32">
        <f t="shared" si="8411"/>
        <v>484.6</v>
      </c>
      <c r="L3140" s="32">
        <f t="shared" si="8412"/>
        <v>0</v>
      </c>
      <c r="M3140" s="32">
        <f t="shared" si="8413"/>
        <v>0</v>
      </c>
      <c r="N3140" s="32">
        <f t="shared" si="8414"/>
        <v>0</v>
      </c>
      <c r="O3140" s="32">
        <f t="shared" si="8415"/>
        <v>0</v>
      </c>
      <c r="P3140" s="32">
        <f t="shared" si="8416"/>
        <v>0</v>
      </c>
      <c r="Q3140" s="32">
        <f t="shared" si="8417"/>
        <v>136.5</v>
      </c>
      <c r="R3140" s="32">
        <f t="shared" si="8418"/>
        <v>0</v>
      </c>
      <c r="S3140" s="32">
        <f t="shared" si="8419"/>
        <v>-269.02100000000002</v>
      </c>
      <c r="T3140" s="32">
        <f t="shared" si="8420"/>
        <v>0</v>
      </c>
      <c r="U3140" s="32">
        <v>0</v>
      </c>
      <c r="V3140" s="32">
        <f t="shared" si="8383"/>
        <v>352.07900000000001</v>
      </c>
      <c r="W3140" s="32">
        <f t="shared" si="8421"/>
        <v>0</v>
      </c>
      <c r="X3140" s="32">
        <f t="shared" si="8422"/>
        <v>0</v>
      </c>
      <c r="Y3140" s="32">
        <f t="shared" si="8423"/>
        <v>0</v>
      </c>
      <c r="Z3140" s="32">
        <f t="shared" si="8424"/>
        <v>0</v>
      </c>
      <c r="AA3140" s="32">
        <f t="shared" si="8425"/>
        <v>0</v>
      </c>
      <c r="AB3140" s="32">
        <f t="shared" si="8426"/>
        <v>164.01553999999999</v>
      </c>
      <c r="AC3140" s="33">
        <f t="shared" si="8427"/>
        <v>335.07900000000001</v>
      </c>
      <c r="AD3140" s="33">
        <f t="shared" si="8428"/>
        <v>261.57873999999998</v>
      </c>
      <c r="AE3140" s="34">
        <f t="shared" si="8379"/>
        <v>78.064796659892139</v>
      </c>
      <c r="AF3140" s="32">
        <f t="shared" si="8429"/>
        <v>352.07900000000001</v>
      </c>
      <c r="AG3140" s="32">
        <f t="shared" si="8430"/>
        <v>0</v>
      </c>
      <c r="AH3140" s="32">
        <f t="shared" si="8431"/>
        <v>0</v>
      </c>
      <c r="AI3140" s="32">
        <f t="shared" si="8432"/>
        <v>0</v>
      </c>
      <c r="AJ3140" s="32">
        <f t="shared" si="8433"/>
        <v>0</v>
      </c>
      <c r="AK3140" s="32">
        <f t="shared" si="8434"/>
        <v>0</v>
      </c>
      <c r="AL3140" s="32">
        <f t="shared" si="8380"/>
        <v>352.07900000000001</v>
      </c>
      <c r="AM3140" s="32">
        <f t="shared" si="8381"/>
        <v>0</v>
      </c>
    </row>
    <row r="3141" spans="2:40" ht="31.2" x14ac:dyDescent="0.3">
      <c r="B3141" s="30" t="s">
        <v>852</v>
      </c>
      <c r="C3141" s="30" t="s">
        <v>112</v>
      </c>
      <c r="D3141" s="30" t="s">
        <v>114</v>
      </c>
      <c r="E3141" s="15" t="str">
        <f t="shared" si="8382"/>
        <v>0503</v>
      </c>
      <c r="F3141" s="30" t="s">
        <v>800</v>
      </c>
      <c r="G3141" s="30" t="s">
        <v>52</v>
      </c>
      <c r="H3141" s="31" t="s">
        <v>53</v>
      </c>
      <c r="I3141" s="32">
        <v>484.6</v>
      </c>
      <c r="J3141" s="32">
        <v>484.6</v>
      </c>
      <c r="K3141" s="32">
        <v>484.6</v>
      </c>
      <c r="L3141" s="32"/>
      <c r="M3141" s="32"/>
      <c r="N3141" s="32"/>
      <c r="O3141" s="32">
        <v>0</v>
      </c>
      <c r="P3141" s="32">
        <v>0</v>
      </c>
      <c r="Q3141" s="32">
        <v>136.5</v>
      </c>
      <c r="R3141" s="32">
        <v>0</v>
      </c>
      <c r="S3141" s="32">
        <v>-269.02100000000002</v>
      </c>
      <c r="T3141" s="32">
        <v>0</v>
      </c>
      <c r="U3141" s="32">
        <v>0</v>
      </c>
      <c r="V3141" s="32">
        <f t="shared" si="8383"/>
        <v>352.07900000000001</v>
      </c>
      <c r="W3141" s="32"/>
      <c r="X3141" s="32"/>
      <c r="Y3141" s="32"/>
      <c r="Z3141" s="32"/>
      <c r="AA3141" s="32"/>
      <c r="AB3141" s="32">
        <v>164.01553999999999</v>
      </c>
      <c r="AC3141" s="33">
        <v>335.07900000000001</v>
      </c>
      <c r="AD3141" s="33">
        <v>261.57873999999998</v>
      </c>
      <c r="AE3141" s="34">
        <f t="shared" si="8379"/>
        <v>78.064796659892139</v>
      </c>
      <c r="AF3141" s="32">
        <v>352.07900000000001</v>
      </c>
      <c r="AG3141" s="32">
        <v>0</v>
      </c>
      <c r="AH3141" s="32">
        <v>0</v>
      </c>
      <c r="AI3141" s="32">
        <v>0</v>
      </c>
      <c r="AJ3141" s="32">
        <v>0</v>
      </c>
      <c r="AK3141" s="32">
        <v>0</v>
      </c>
      <c r="AL3141" s="32">
        <f t="shared" si="8380"/>
        <v>352.07900000000001</v>
      </c>
      <c r="AM3141" s="32">
        <f t="shared" si="8381"/>
        <v>0</v>
      </c>
      <c r="AN3141" s="12"/>
    </row>
    <row r="3142" spans="2:40" ht="31.2" x14ac:dyDescent="0.3">
      <c r="B3142" s="30" t="s">
        <v>852</v>
      </c>
      <c r="C3142" s="30" t="s">
        <v>112</v>
      </c>
      <c r="D3142" s="30" t="s">
        <v>114</v>
      </c>
      <c r="E3142" s="15" t="str">
        <f t="shared" si="8382"/>
        <v>0503</v>
      </c>
      <c r="F3142" s="30" t="s">
        <v>760</v>
      </c>
      <c r="G3142" s="30"/>
      <c r="H3142" s="31" t="s">
        <v>761</v>
      </c>
      <c r="I3142" s="32">
        <f t="shared" si="8409"/>
        <v>11275.8</v>
      </c>
      <c r="J3142" s="32">
        <f t="shared" si="8410"/>
        <v>3435.8</v>
      </c>
      <c r="K3142" s="32">
        <f t="shared" si="8411"/>
        <v>3435.8</v>
      </c>
      <c r="L3142" s="32">
        <f t="shared" si="8412"/>
        <v>3000</v>
      </c>
      <c r="M3142" s="32">
        <f t="shared" si="8413"/>
        <v>3000</v>
      </c>
      <c r="N3142" s="32">
        <f t="shared" si="8414"/>
        <v>2940</v>
      </c>
      <c r="O3142" s="32">
        <f>O3143+O3159</f>
        <v>0</v>
      </c>
      <c r="P3142" s="32">
        <f>P3143+P3159</f>
        <v>0</v>
      </c>
      <c r="Q3142" s="32">
        <f t="shared" si="8417"/>
        <v>0</v>
      </c>
      <c r="R3142" s="32">
        <f t="shared" si="8418"/>
        <v>286.541</v>
      </c>
      <c r="S3142" s="32">
        <f t="shared" si="8419"/>
        <v>0</v>
      </c>
      <c r="T3142" s="32">
        <f t="shared" si="8420"/>
        <v>0</v>
      </c>
      <c r="U3142" s="32">
        <v>0</v>
      </c>
      <c r="V3142" s="32">
        <f t="shared" si="8383"/>
        <v>14562.340999999999</v>
      </c>
      <c r="W3142" s="32">
        <f t="shared" si="8421"/>
        <v>0</v>
      </c>
      <c r="X3142" s="32">
        <f t="shared" si="8422"/>
        <v>0</v>
      </c>
      <c r="Y3142" s="32">
        <f t="shared" si="8423"/>
        <v>0</v>
      </c>
      <c r="Z3142" s="32">
        <f t="shared" si="8424"/>
        <v>0</v>
      </c>
      <c r="AA3142" s="32">
        <f t="shared" si="8425"/>
        <v>0</v>
      </c>
      <c r="AB3142" s="32">
        <f>AB3143+AB3159</f>
        <v>10387.62854</v>
      </c>
      <c r="AC3142" s="33">
        <f>AC3143+AC3159</f>
        <v>19642.182840000001</v>
      </c>
      <c r="AD3142" s="33">
        <f>AD3143+AD3159</f>
        <v>19566.871599999999</v>
      </c>
      <c r="AE3142" s="34">
        <f t="shared" si="8379"/>
        <v>99.616584161681686</v>
      </c>
      <c r="AF3142" s="32">
        <f t="shared" ref="AF3142:AK3142" si="8435">AF3143+AF3159</f>
        <v>20427.155220000001</v>
      </c>
      <c r="AG3142" s="32">
        <f t="shared" si="8435"/>
        <v>0</v>
      </c>
      <c r="AH3142" s="32">
        <f t="shared" si="8435"/>
        <v>0</v>
      </c>
      <c r="AI3142" s="32">
        <f t="shared" si="8435"/>
        <v>0</v>
      </c>
      <c r="AJ3142" s="32">
        <f t="shared" si="8435"/>
        <v>0</v>
      </c>
      <c r="AK3142" s="32">
        <f t="shared" si="8435"/>
        <v>0</v>
      </c>
      <c r="AL3142" s="32">
        <f t="shared" si="8380"/>
        <v>20427.155220000001</v>
      </c>
      <c r="AM3142" s="32">
        <f t="shared" si="8381"/>
        <v>-5864.814220000002</v>
      </c>
    </row>
    <row r="3143" spans="2:40" ht="31.2" x14ac:dyDescent="0.3">
      <c r="B3143" s="30" t="s">
        <v>852</v>
      </c>
      <c r="C3143" s="30" t="s">
        <v>112</v>
      </c>
      <c r="D3143" s="30" t="s">
        <v>114</v>
      </c>
      <c r="E3143" s="15" t="str">
        <f t="shared" si="8382"/>
        <v>0503</v>
      </c>
      <c r="F3143" s="30" t="s">
        <v>802</v>
      </c>
      <c r="G3143" s="30"/>
      <c r="H3143" s="31" t="s">
        <v>803</v>
      </c>
      <c r="I3143" s="32">
        <f t="shared" ref="I3143:T3143" si="8436">I3144+I3148</f>
        <v>11275.8</v>
      </c>
      <c r="J3143" s="32">
        <f t="shared" si="8436"/>
        <v>3435.8</v>
      </c>
      <c r="K3143" s="32">
        <f t="shared" si="8436"/>
        <v>3435.8</v>
      </c>
      <c r="L3143" s="32">
        <f t="shared" si="8436"/>
        <v>3000</v>
      </c>
      <c r="M3143" s="32">
        <f t="shared" si="8436"/>
        <v>3000</v>
      </c>
      <c r="N3143" s="32">
        <f t="shared" si="8436"/>
        <v>2940</v>
      </c>
      <c r="O3143" s="32">
        <f t="shared" si="8436"/>
        <v>0</v>
      </c>
      <c r="P3143" s="32">
        <f t="shared" si="8436"/>
        <v>0</v>
      </c>
      <c r="Q3143" s="32">
        <f t="shared" si="8436"/>
        <v>0</v>
      </c>
      <c r="R3143" s="32">
        <f t="shared" si="8436"/>
        <v>286.541</v>
      </c>
      <c r="S3143" s="32">
        <f t="shared" si="8436"/>
        <v>0</v>
      </c>
      <c r="T3143" s="32">
        <f t="shared" si="8436"/>
        <v>0</v>
      </c>
      <c r="U3143" s="32">
        <v>0</v>
      </c>
      <c r="V3143" s="32">
        <f t="shared" si="8383"/>
        <v>14562.340999999999</v>
      </c>
      <c r="W3143" s="32">
        <f t="shared" ref="W3143:AD3143" si="8437">W3144+W3148</f>
        <v>0</v>
      </c>
      <c r="X3143" s="32">
        <f t="shared" si="8437"/>
        <v>0</v>
      </c>
      <c r="Y3143" s="32">
        <f t="shared" si="8437"/>
        <v>0</v>
      </c>
      <c r="Z3143" s="32">
        <f t="shared" si="8437"/>
        <v>0</v>
      </c>
      <c r="AA3143" s="32">
        <f t="shared" si="8437"/>
        <v>0</v>
      </c>
      <c r="AB3143" s="32">
        <f t="shared" si="8437"/>
        <v>10387.62854</v>
      </c>
      <c r="AC3143" s="33">
        <f t="shared" si="8437"/>
        <v>19367.396910000003</v>
      </c>
      <c r="AD3143" s="33">
        <f t="shared" si="8437"/>
        <v>19292.08567</v>
      </c>
      <c r="AE3143" s="34">
        <f t="shared" si="8379"/>
        <v>99.611144231979281</v>
      </c>
      <c r="AF3143" s="32">
        <f t="shared" ref="AF3143:AK3143" si="8438">AF3144+AF3148</f>
        <v>20294.79768</v>
      </c>
      <c r="AG3143" s="32">
        <f t="shared" si="8438"/>
        <v>0</v>
      </c>
      <c r="AH3143" s="32">
        <f t="shared" si="8438"/>
        <v>0</v>
      </c>
      <c r="AI3143" s="32">
        <f t="shared" si="8438"/>
        <v>0</v>
      </c>
      <c r="AJ3143" s="32">
        <f t="shared" si="8438"/>
        <v>0</v>
      </c>
      <c r="AK3143" s="32">
        <f t="shared" si="8438"/>
        <v>0</v>
      </c>
      <c r="AL3143" s="32">
        <f t="shared" si="8380"/>
        <v>20294.79768</v>
      </c>
      <c r="AM3143" s="32">
        <f t="shared" si="8381"/>
        <v>-5732.4566800000011</v>
      </c>
    </row>
    <row r="3144" spans="2:40" ht="46.8" x14ac:dyDescent="0.3">
      <c r="B3144" s="30" t="s">
        <v>852</v>
      </c>
      <c r="C3144" s="30" t="s">
        <v>112</v>
      </c>
      <c r="D3144" s="30" t="s">
        <v>114</v>
      </c>
      <c r="E3144" s="15" t="str">
        <f t="shared" si="8382"/>
        <v>0503</v>
      </c>
      <c r="F3144" s="30" t="s">
        <v>804</v>
      </c>
      <c r="G3144" s="30"/>
      <c r="H3144" s="31" t="s">
        <v>805</v>
      </c>
      <c r="I3144" s="32">
        <f t="shared" ref="I3144:I3146" si="8439">I3145</f>
        <v>7435.8</v>
      </c>
      <c r="J3144" s="32">
        <f t="shared" ref="J3144:J3146" si="8440">J3145</f>
        <v>3435.8</v>
      </c>
      <c r="K3144" s="32">
        <f t="shared" ref="K3144:K3146" si="8441">K3145</f>
        <v>3435.8</v>
      </c>
      <c r="L3144" s="32">
        <f t="shared" ref="L3144:L3146" si="8442">L3145</f>
        <v>0</v>
      </c>
      <c r="M3144" s="32">
        <f t="shared" ref="M3144:M3146" si="8443">M3145</f>
        <v>0</v>
      </c>
      <c r="N3144" s="32">
        <f t="shared" ref="N3144:N3146" si="8444">N3145</f>
        <v>0</v>
      </c>
      <c r="O3144" s="32">
        <f t="shared" ref="O3144:O3146" si="8445">O3145</f>
        <v>0</v>
      </c>
      <c r="P3144" s="32">
        <f t="shared" ref="P3144:P3146" si="8446">P3145</f>
        <v>0</v>
      </c>
      <c r="Q3144" s="32">
        <f t="shared" ref="Q3144:Q3146" si="8447">Q3145</f>
        <v>0</v>
      </c>
      <c r="R3144" s="32">
        <f t="shared" ref="R3144:R3146" si="8448">R3145</f>
        <v>286.541</v>
      </c>
      <c r="S3144" s="32">
        <f t="shared" ref="S3144:S3146" si="8449">S3145</f>
        <v>0</v>
      </c>
      <c r="T3144" s="32">
        <f t="shared" ref="T3144:T3146" si="8450">T3145</f>
        <v>0</v>
      </c>
      <c r="U3144" s="32">
        <v>0</v>
      </c>
      <c r="V3144" s="32">
        <f t="shared" si="8383"/>
        <v>7722.3410000000003</v>
      </c>
      <c r="W3144" s="32">
        <f t="shared" ref="W3144:W3146" si="8451">W3145</f>
        <v>0</v>
      </c>
      <c r="X3144" s="32">
        <f t="shared" ref="X3144:X3146" si="8452">X3145</f>
        <v>0</v>
      </c>
      <c r="Y3144" s="32">
        <f t="shared" ref="Y3144:Y3146" si="8453">Y3145</f>
        <v>0</v>
      </c>
      <c r="Z3144" s="32">
        <f t="shared" ref="Z3144:Z3146" si="8454">Z3145</f>
        <v>0</v>
      </c>
      <c r="AA3144" s="32">
        <f t="shared" ref="AA3144:AA3146" si="8455">AA3145</f>
        <v>0</v>
      </c>
      <c r="AB3144" s="32">
        <f t="shared" ref="AB3144:AB3146" si="8456">AB3145</f>
        <v>2919.4283599999999</v>
      </c>
      <c r="AC3144" s="33">
        <f t="shared" ref="AC3144:AC3146" si="8457">AC3145</f>
        <v>7722.3410000000003</v>
      </c>
      <c r="AD3144" s="33">
        <f t="shared" ref="AD3144:AD3146" si="8458">AD3145</f>
        <v>7720.0270799999998</v>
      </c>
      <c r="AE3144" s="34">
        <f t="shared" si="8379"/>
        <v>99.970036029229988</v>
      </c>
      <c r="AF3144" s="32">
        <f t="shared" ref="AF3144:AF3146" si="8459">AF3145</f>
        <v>7722.3410000000003</v>
      </c>
      <c r="AG3144" s="32">
        <f t="shared" ref="AG3144:AG3146" si="8460">AG3145</f>
        <v>0</v>
      </c>
      <c r="AH3144" s="32">
        <f t="shared" ref="AH3144:AH3146" si="8461">AH3145</f>
        <v>0</v>
      </c>
      <c r="AI3144" s="32">
        <f t="shared" ref="AI3144:AI3146" si="8462">AI3145</f>
        <v>0</v>
      </c>
      <c r="AJ3144" s="32">
        <f t="shared" ref="AJ3144:AJ3146" si="8463">AJ3145</f>
        <v>0</v>
      </c>
      <c r="AK3144" s="32">
        <f t="shared" ref="AK3144:AK3146" si="8464">AK3145</f>
        <v>0</v>
      </c>
      <c r="AL3144" s="32">
        <f t="shared" si="8380"/>
        <v>7722.3410000000003</v>
      </c>
      <c r="AM3144" s="32">
        <f t="shared" si="8381"/>
        <v>0</v>
      </c>
    </row>
    <row r="3145" spans="2:40" ht="31.2" x14ac:dyDescent="0.3">
      <c r="B3145" s="30" t="s">
        <v>852</v>
      </c>
      <c r="C3145" s="30" t="s">
        <v>112</v>
      </c>
      <c r="D3145" s="30" t="s">
        <v>114</v>
      </c>
      <c r="E3145" s="15" t="str">
        <f t="shared" si="8382"/>
        <v>0503</v>
      </c>
      <c r="F3145" s="30" t="s">
        <v>806</v>
      </c>
      <c r="G3145" s="30"/>
      <c r="H3145" s="31" t="s">
        <v>807</v>
      </c>
      <c r="I3145" s="32">
        <f t="shared" si="8439"/>
        <v>7435.8</v>
      </c>
      <c r="J3145" s="32">
        <f t="shared" si="8440"/>
        <v>3435.8</v>
      </c>
      <c r="K3145" s="32">
        <f t="shared" si="8441"/>
        <v>3435.8</v>
      </c>
      <c r="L3145" s="32">
        <f t="shared" si="8442"/>
        <v>0</v>
      </c>
      <c r="M3145" s="32">
        <f t="shared" si="8443"/>
        <v>0</v>
      </c>
      <c r="N3145" s="32">
        <f t="shared" si="8444"/>
        <v>0</v>
      </c>
      <c r="O3145" s="32">
        <f t="shared" si="8445"/>
        <v>0</v>
      </c>
      <c r="P3145" s="32">
        <f t="shared" si="8446"/>
        <v>0</v>
      </c>
      <c r="Q3145" s="32">
        <f t="shared" si="8447"/>
        <v>0</v>
      </c>
      <c r="R3145" s="32">
        <f t="shared" si="8448"/>
        <v>286.541</v>
      </c>
      <c r="S3145" s="32">
        <f t="shared" si="8449"/>
        <v>0</v>
      </c>
      <c r="T3145" s="32">
        <f t="shared" si="8450"/>
        <v>0</v>
      </c>
      <c r="U3145" s="32">
        <v>0</v>
      </c>
      <c r="V3145" s="32">
        <f t="shared" si="8383"/>
        <v>7722.3410000000003</v>
      </c>
      <c r="W3145" s="32">
        <f t="shared" si="8451"/>
        <v>0</v>
      </c>
      <c r="X3145" s="32">
        <f t="shared" si="8452"/>
        <v>0</v>
      </c>
      <c r="Y3145" s="32">
        <f t="shared" si="8453"/>
        <v>0</v>
      </c>
      <c r="Z3145" s="32">
        <f t="shared" si="8454"/>
        <v>0</v>
      </c>
      <c r="AA3145" s="32">
        <f t="shared" si="8455"/>
        <v>0</v>
      </c>
      <c r="AB3145" s="32">
        <f t="shared" si="8456"/>
        <v>2919.4283599999999</v>
      </c>
      <c r="AC3145" s="33">
        <f t="shared" si="8457"/>
        <v>7722.3410000000003</v>
      </c>
      <c r="AD3145" s="33">
        <f t="shared" si="8458"/>
        <v>7720.0270799999998</v>
      </c>
      <c r="AE3145" s="34">
        <f t="shared" si="8379"/>
        <v>99.970036029229988</v>
      </c>
      <c r="AF3145" s="32">
        <f t="shared" si="8459"/>
        <v>7722.3410000000003</v>
      </c>
      <c r="AG3145" s="32">
        <f t="shared" si="8460"/>
        <v>0</v>
      </c>
      <c r="AH3145" s="32">
        <f t="shared" si="8461"/>
        <v>0</v>
      </c>
      <c r="AI3145" s="32">
        <f t="shared" si="8462"/>
        <v>0</v>
      </c>
      <c r="AJ3145" s="32">
        <f t="shared" si="8463"/>
        <v>0</v>
      </c>
      <c r="AK3145" s="32">
        <f t="shared" si="8464"/>
        <v>0</v>
      </c>
      <c r="AL3145" s="32">
        <f t="shared" si="8380"/>
        <v>7722.3410000000003</v>
      </c>
      <c r="AM3145" s="32">
        <f t="shared" si="8381"/>
        <v>0</v>
      </c>
    </row>
    <row r="3146" spans="2:40" ht="31.2" x14ac:dyDescent="0.3">
      <c r="B3146" s="30" t="s">
        <v>852</v>
      </c>
      <c r="C3146" s="30" t="s">
        <v>112</v>
      </c>
      <c r="D3146" s="30" t="s">
        <v>114</v>
      </c>
      <c r="E3146" s="15" t="str">
        <f t="shared" si="8382"/>
        <v>0503</v>
      </c>
      <c r="F3146" s="30" t="s">
        <v>806</v>
      </c>
      <c r="G3146" s="30" t="s">
        <v>50</v>
      </c>
      <c r="H3146" s="31" t="s">
        <v>51</v>
      </c>
      <c r="I3146" s="32">
        <f t="shared" si="8439"/>
        <v>7435.8</v>
      </c>
      <c r="J3146" s="32">
        <f t="shared" si="8440"/>
        <v>3435.8</v>
      </c>
      <c r="K3146" s="32">
        <f t="shared" si="8441"/>
        <v>3435.8</v>
      </c>
      <c r="L3146" s="32">
        <f t="shared" si="8442"/>
        <v>0</v>
      </c>
      <c r="M3146" s="32">
        <f t="shared" si="8443"/>
        <v>0</v>
      </c>
      <c r="N3146" s="32">
        <f t="shared" si="8444"/>
        <v>0</v>
      </c>
      <c r="O3146" s="32">
        <f t="shared" si="8445"/>
        <v>0</v>
      </c>
      <c r="P3146" s="32">
        <f t="shared" si="8446"/>
        <v>0</v>
      </c>
      <c r="Q3146" s="32">
        <f t="shared" si="8447"/>
        <v>0</v>
      </c>
      <c r="R3146" s="32">
        <f t="shared" si="8448"/>
        <v>286.541</v>
      </c>
      <c r="S3146" s="32">
        <f t="shared" si="8449"/>
        <v>0</v>
      </c>
      <c r="T3146" s="32">
        <f t="shared" si="8450"/>
        <v>0</v>
      </c>
      <c r="U3146" s="32">
        <v>0</v>
      </c>
      <c r="V3146" s="32">
        <f t="shared" si="8383"/>
        <v>7722.3410000000003</v>
      </c>
      <c r="W3146" s="32">
        <f t="shared" si="8451"/>
        <v>0</v>
      </c>
      <c r="X3146" s="32">
        <f t="shared" si="8452"/>
        <v>0</v>
      </c>
      <c r="Y3146" s="32">
        <f t="shared" si="8453"/>
        <v>0</v>
      </c>
      <c r="Z3146" s="32">
        <f t="shared" si="8454"/>
        <v>0</v>
      </c>
      <c r="AA3146" s="32">
        <f t="shared" si="8455"/>
        <v>0</v>
      </c>
      <c r="AB3146" s="32">
        <f t="shared" si="8456"/>
        <v>2919.4283599999999</v>
      </c>
      <c r="AC3146" s="33">
        <f t="shared" si="8457"/>
        <v>7722.3410000000003</v>
      </c>
      <c r="AD3146" s="33">
        <f t="shared" si="8458"/>
        <v>7720.0270799999998</v>
      </c>
      <c r="AE3146" s="34">
        <f t="shared" si="8379"/>
        <v>99.970036029229988</v>
      </c>
      <c r="AF3146" s="32">
        <f t="shared" si="8459"/>
        <v>7722.3410000000003</v>
      </c>
      <c r="AG3146" s="32">
        <f t="shared" si="8460"/>
        <v>0</v>
      </c>
      <c r="AH3146" s="32">
        <f t="shared" si="8461"/>
        <v>0</v>
      </c>
      <c r="AI3146" s="32">
        <f t="shared" si="8462"/>
        <v>0</v>
      </c>
      <c r="AJ3146" s="32">
        <f t="shared" si="8463"/>
        <v>0</v>
      </c>
      <c r="AK3146" s="32">
        <f t="shared" si="8464"/>
        <v>0</v>
      </c>
      <c r="AL3146" s="32">
        <f t="shared" si="8380"/>
        <v>7722.3410000000003</v>
      </c>
      <c r="AM3146" s="32">
        <f t="shared" si="8381"/>
        <v>0</v>
      </c>
    </row>
    <row r="3147" spans="2:40" ht="31.2" x14ac:dyDescent="0.3">
      <c r="B3147" s="30" t="s">
        <v>852</v>
      </c>
      <c r="C3147" s="30" t="s">
        <v>112</v>
      </c>
      <c r="D3147" s="30" t="s">
        <v>114</v>
      </c>
      <c r="E3147" s="15" t="str">
        <f t="shared" si="8382"/>
        <v>0503</v>
      </c>
      <c r="F3147" s="30" t="s">
        <v>806</v>
      </c>
      <c r="G3147" s="30" t="s">
        <v>52</v>
      </c>
      <c r="H3147" s="31" t="s">
        <v>53</v>
      </c>
      <c r="I3147" s="32">
        <f>4000+3435.8</f>
        <v>7435.8</v>
      </c>
      <c r="J3147" s="32">
        <v>3435.8</v>
      </c>
      <c r="K3147" s="32">
        <v>3435.8</v>
      </c>
      <c r="L3147" s="32"/>
      <c r="M3147" s="32"/>
      <c r="N3147" s="32"/>
      <c r="O3147" s="32">
        <v>0</v>
      </c>
      <c r="P3147" s="32">
        <v>0</v>
      </c>
      <c r="Q3147" s="32">
        <v>0</v>
      </c>
      <c r="R3147" s="32">
        <f>722.51-435.969</f>
        <v>286.541</v>
      </c>
      <c r="S3147" s="32">
        <v>0</v>
      </c>
      <c r="T3147" s="32">
        <v>0</v>
      </c>
      <c r="U3147" s="32">
        <v>0</v>
      </c>
      <c r="V3147" s="32">
        <f t="shared" si="8383"/>
        <v>7722.3410000000003</v>
      </c>
      <c r="W3147" s="32"/>
      <c r="X3147" s="32"/>
      <c r="Y3147" s="32"/>
      <c r="Z3147" s="32"/>
      <c r="AA3147" s="32"/>
      <c r="AB3147" s="32">
        <v>2919.4283599999999</v>
      </c>
      <c r="AC3147" s="33">
        <v>7722.3410000000003</v>
      </c>
      <c r="AD3147" s="33">
        <v>7720.0270799999998</v>
      </c>
      <c r="AE3147" s="34">
        <f t="shared" si="8379"/>
        <v>99.970036029229988</v>
      </c>
      <c r="AF3147" s="32">
        <v>7722.3410000000003</v>
      </c>
      <c r="AG3147" s="32">
        <v>0</v>
      </c>
      <c r="AH3147" s="32">
        <v>0</v>
      </c>
      <c r="AI3147" s="32">
        <v>0</v>
      </c>
      <c r="AJ3147" s="32">
        <v>0</v>
      </c>
      <c r="AK3147" s="32">
        <v>0</v>
      </c>
      <c r="AL3147" s="32">
        <f t="shared" si="8380"/>
        <v>7722.3410000000003</v>
      </c>
      <c r="AM3147" s="32">
        <f t="shared" si="8381"/>
        <v>0</v>
      </c>
      <c r="AN3147" s="12"/>
    </row>
    <row r="3148" spans="2:40" ht="31.2" x14ac:dyDescent="0.3">
      <c r="B3148" s="30" t="s">
        <v>852</v>
      </c>
      <c r="C3148" s="30" t="s">
        <v>112</v>
      </c>
      <c r="D3148" s="30" t="s">
        <v>114</v>
      </c>
      <c r="E3148" s="15" t="str">
        <f t="shared" si="8382"/>
        <v>0503</v>
      </c>
      <c r="F3148" s="30" t="s">
        <v>808</v>
      </c>
      <c r="G3148" s="30"/>
      <c r="H3148" s="31" t="s">
        <v>809</v>
      </c>
      <c r="I3148" s="32">
        <f t="shared" ref="I3148:T3148" si="8465">I3154+I3149</f>
        <v>3840</v>
      </c>
      <c r="J3148" s="32">
        <f t="shared" si="8465"/>
        <v>0</v>
      </c>
      <c r="K3148" s="32">
        <f t="shared" si="8465"/>
        <v>0</v>
      </c>
      <c r="L3148" s="32">
        <f t="shared" si="8465"/>
        <v>3000</v>
      </c>
      <c r="M3148" s="32">
        <f t="shared" si="8465"/>
        <v>3000</v>
      </c>
      <c r="N3148" s="32">
        <f t="shared" si="8465"/>
        <v>2940</v>
      </c>
      <c r="O3148" s="32">
        <f t="shared" si="8465"/>
        <v>0</v>
      </c>
      <c r="P3148" s="32">
        <f t="shared" si="8465"/>
        <v>0</v>
      </c>
      <c r="Q3148" s="32">
        <f t="shared" si="8465"/>
        <v>0</v>
      </c>
      <c r="R3148" s="32">
        <f t="shared" si="8465"/>
        <v>0</v>
      </c>
      <c r="S3148" s="32">
        <f t="shared" si="8465"/>
        <v>0</v>
      </c>
      <c r="T3148" s="32">
        <f t="shared" si="8465"/>
        <v>0</v>
      </c>
      <c r="U3148" s="32">
        <v>0</v>
      </c>
      <c r="V3148" s="32">
        <f t="shared" si="8383"/>
        <v>6840</v>
      </c>
      <c r="W3148" s="32">
        <f t="shared" ref="W3148:AD3148" si="8466">W3154+W3149</f>
        <v>0</v>
      </c>
      <c r="X3148" s="32">
        <f t="shared" si="8466"/>
        <v>0</v>
      </c>
      <c r="Y3148" s="32">
        <f t="shared" si="8466"/>
        <v>0</v>
      </c>
      <c r="Z3148" s="32">
        <f t="shared" si="8466"/>
        <v>0</v>
      </c>
      <c r="AA3148" s="32">
        <f t="shared" si="8466"/>
        <v>0</v>
      </c>
      <c r="AB3148" s="32">
        <f t="shared" si="8466"/>
        <v>7468.2001799999998</v>
      </c>
      <c r="AC3148" s="33">
        <f t="shared" si="8466"/>
        <v>11645.055910000001</v>
      </c>
      <c r="AD3148" s="33">
        <f t="shared" si="8466"/>
        <v>11572.058590000001</v>
      </c>
      <c r="AE3148" s="34">
        <f t="shared" si="8379"/>
        <v>99.373147535192899</v>
      </c>
      <c r="AF3148" s="32">
        <f t="shared" ref="AF3148:AK3148" si="8467">AF3154+AF3149</f>
        <v>12572.456679999999</v>
      </c>
      <c r="AG3148" s="32">
        <f t="shared" si="8467"/>
        <v>0</v>
      </c>
      <c r="AH3148" s="32">
        <f t="shared" si="8467"/>
        <v>0</v>
      </c>
      <c r="AI3148" s="32">
        <f t="shared" si="8467"/>
        <v>0</v>
      </c>
      <c r="AJ3148" s="32">
        <f t="shared" si="8467"/>
        <v>0</v>
      </c>
      <c r="AK3148" s="32">
        <f t="shared" si="8467"/>
        <v>0</v>
      </c>
      <c r="AL3148" s="32">
        <f t="shared" si="8380"/>
        <v>12572.456679999999</v>
      </c>
      <c r="AM3148" s="32">
        <f t="shared" si="8381"/>
        <v>-5732.4566799999993</v>
      </c>
    </row>
    <row r="3149" spans="2:40" ht="31.2" x14ac:dyDescent="0.3">
      <c r="B3149" s="30" t="s">
        <v>852</v>
      </c>
      <c r="C3149" s="30" t="s">
        <v>112</v>
      </c>
      <c r="D3149" s="30" t="s">
        <v>114</v>
      </c>
      <c r="E3149" s="15" t="str">
        <f t="shared" si="8382"/>
        <v>0503</v>
      </c>
      <c r="F3149" s="30" t="s">
        <v>810</v>
      </c>
      <c r="G3149" s="30"/>
      <c r="H3149" s="31" t="s">
        <v>811</v>
      </c>
      <c r="I3149" s="32">
        <f t="shared" ref="I3149:T3149" si="8468">I3152</f>
        <v>3840</v>
      </c>
      <c r="J3149" s="32">
        <f t="shared" si="8468"/>
        <v>0</v>
      </c>
      <c r="K3149" s="32">
        <f t="shared" si="8468"/>
        <v>0</v>
      </c>
      <c r="L3149" s="32">
        <f t="shared" si="8468"/>
        <v>3000</v>
      </c>
      <c r="M3149" s="32">
        <f t="shared" si="8468"/>
        <v>3000</v>
      </c>
      <c r="N3149" s="32">
        <f t="shared" si="8468"/>
        <v>2940</v>
      </c>
      <c r="O3149" s="32">
        <f t="shared" si="8468"/>
        <v>0</v>
      </c>
      <c r="P3149" s="32">
        <f t="shared" si="8468"/>
        <v>0</v>
      </c>
      <c r="Q3149" s="32">
        <f t="shared" si="8468"/>
        <v>0</v>
      </c>
      <c r="R3149" s="32">
        <f t="shared" si="8468"/>
        <v>0</v>
      </c>
      <c r="S3149" s="32">
        <f t="shared" si="8468"/>
        <v>0</v>
      </c>
      <c r="T3149" s="32">
        <f t="shared" si="8468"/>
        <v>0</v>
      </c>
      <c r="U3149" s="32">
        <v>0</v>
      </c>
      <c r="V3149" s="32">
        <f t="shared" si="8383"/>
        <v>6840</v>
      </c>
      <c r="W3149" s="32">
        <f t="shared" ref="W3149:AB3149" si="8469">W3152</f>
        <v>0</v>
      </c>
      <c r="X3149" s="32">
        <f t="shared" si="8469"/>
        <v>0</v>
      </c>
      <c r="Y3149" s="32">
        <f t="shared" si="8469"/>
        <v>0</v>
      </c>
      <c r="Z3149" s="32">
        <f t="shared" si="8469"/>
        <v>0</v>
      </c>
      <c r="AA3149" s="32">
        <f t="shared" si="8469"/>
        <v>0</v>
      </c>
      <c r="AB3149" s="32">
        <f t="shared" si="8469"/>
        <v>0</v>
      </c>
      <c r="AC3149" s="33">
        <f>AC3152+AC3150</f>
        <v>3666.5053200000002</v>
      </c>
      <c r="AD3149" s="33">
        <f>AD3152+AD3150</f>
        <v>3661.1753200000003</v>
      </c>
      <c r="AE3149" s="34">
        <f t="shared" si="8379"/>
        <v>99.854629966826295</v>
      </c>
      <c r="AF3149" s="32">
        <f t="shared" ref="AF3149:AK3149" si="8470">AF3152</f>
        <v>2271.2914799999999</v>
      </c>
      <c r="AG3149" s="32">
        <f t="shared" si="8470"/>
        <v>0</v>
      </c>
      <c r="AH3149" s="32">
        <f t="shared" si="8470"/>
        <v>0</v>
      </c>
      <c r="AI3149" s="32">
        <f t="shared" si="8470"/>
        <v>0</v>
      </c>
      <c r="AJ3149" s="32">
        <f t="shared" si="8470"/>
        <v>0</v>
      </c>
      <c r="AK3149" s="32">
        <f t="shared" si="8470"/>
        <v>0</v>
      </c>
      <c r="AL3149" s="32">
        <f t="shared" si="8380"/>
        <v>2271.2914799999999</v>
      </c>
      <c r="AM3149" s="32">
        <f t="shared" si="8381"/>
        <v>4568.7085200000001</v>
      </c>
    </row>
    <row r="3150" spans="2:40" ht="31.2" x14ac:dyDescent="0.3">
      <c r="B3150" s="30" t="s">
        <v>852</v>
      </c>
      <c r="C3150" s="30" t="s">
        <v>112</v>
      </c>
      <c r="D3150" s="30" t="s">
        <v>114</v>
      </c>
      <c r="E3150" s="15" t="str">
        <f t="shared" si="8382"/>
        <v>0503</v>
      </c>
      <c r="F3150" s="30" t="s">
        <v>810</v>
      </c>
      <c r="G3150" s="30" t="s">
        <v>174</v>
      </c>
      <c r="H3150" s="31" t="s">
        <v>175</v>
      </c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>
        <f>V3151</f>
        <v>0</v>
      </c>
      <c r="W3150" s="32"/>
      <c r="X3150" s="32"/>
      <c r="Y3150" s="32"/>
      <c r="Z3150" s="32"/>
      <c r="AA3150" s="32"/>
      <c r="AB3150" s="32"/>
      <c r="AC3150" s="33">
        <f>AC3151</f>
        <v>922.77188000000001</v>
      </c>
      <c r="AD3150" s="33">
        <f>AD3151</f>
        <v>922.77188000000001</v>
      </c>
      <c r="AE3150" s="34">
        <f t="shared" si="8379"/>
        <v>100</v>
      </c>
      <c r="AF3150" s="32"/>
      <c r="AG3150" s="32"/>
      <c r="AH3150" s="32"/>
      <c r="AI3150" s="32"/>
      <c r="AJ3150" s="32"/>
      <c r="AK3150" s="32"/>
      <c r="AL3150" s="32"/>
      <c r="AM3150" s="32"/>
    </row>
    <row r="3151" spans="2:40" ht="62.4" x14ac:dyDescent="0.3">
      <c r="B3151" s="30" t="s">
        <v>852</v>
      </c>
      <c r="C3151" s="30" t="s">
        <v>112</v>
      </c>
      <c r="D3151" s="30" t="s">
        <v>114</v>
      </c>
      <c r="E3151" s="15" t="str">
        <f t="shared" si="8382"/>
        <v>0503</v>
      </c>
      <c r="F3151" s="30" t="s">
        <v>810</v>
      </c>
      <c r="G3151" s="30" t="s">
        <v>370</v>
      </c>
      <c r="H3151" s="31" t="s">
        <v>371</v>
      </c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>
        <v>0</v>
      </c>
      <c r="W3151" s="32"/>
      <c r="X3151" s="32"/>
      <c r="Y3151" s="32"/>
      <c r="Z3151" s="32"/>
      <c r="AA3151" s="32"/>
      <c r="AB3151" s="32"/>
      <c r="AC3151" s="33">
        <v>922.77188000000001</v>
      </c>
      <c r="AD3151" s="33">
        <v>922.77188000000001</v>
      </c>
      <c r="AE3151" s="34">
        <f t="shared" si="8379"/>
        <v>100</v>
      </c>
      <c r="AF3151" s="32"/>
      <c r="AG3151" s="32"/>
      <c r="AH3151" s="32"/>
      <c r="AI3151" s="32"/>
      <c r="AJ3151" s="32"/>
      <c r="AK3151" s="32"/>
      <c r="AL3151" s="32"/>
      <c r="AM3151" s="32"/>
    </row>
    <row r="3152" spans="2:40" x14ac:dyDescent="0.3">
      <c r="B3152" s="30" t="s">
        <v>852</v>
      </c>
      <c r="C3152" s="30" t="s">
        <v>112</v>
      </c>
      <c r="D3152" s="30" t="s">
        <v>114</v>
      </c>
      <c r="E3152" s="15" t="str">
        <f t="shared" si="8382"/>
        <v>0503</v>
      </c>
      <c r="F3152" s="30" t="s">
        <v>810</v>
      </c>
      <c r="G3152" s="30" t="s">
        <v>56</v>
      </c>
      <c r="H3152" s="31" t="s">
        <v>57</v>
      </c>
      <c r="I3152" s="32">
        <f t="shared" ref="I3152:T3152" si="8471">I3153</f>
        <v>3840</v>
      </c>
      <c r="J3152" s="32">
        <f t="shared" si="8471"/>
        <v>0</v>
      </c>
      <c r="K3152" s="32">
        <f t="shared" si="8471"/>
        <v>0</v>
      </c>
      <c r="L3152" s="32">
        <f t="shared" si="8471"/>
        <v>3000</v>
      </c>
      <c r="M3152" s="32">
        <f t="shared" si="8471"/>
        <v>3000</v>
      </c>
      <c r="N3152" s="32">
        <f t="shared" si="8471"/>
        <v>2940</v>
      </c>
      <c r="O3152" s="32">
        <f t="shared" si="8471"/>
        <v>0</v>
      </c>
      <c r="P3152" s="32">
        <f t="shared" si="8471"/>
        <v>0</v>
      </c>
      <c r="Q3152" s="32">
        <f t="shared" si="8471"/>
        <v>0</v>
      </c>
      <c r="R3152" s="32">
        <f t="shared" si="8471"/>
        <v>0</v>
      </c>
      <c r="S3152" s="32">
        <f t="shared" si="8471"/>
        <v>0</v>
      </c>
      <c r="T3152" s="32">
        <f t="shared" si="8471"/>
        <v>0</v>
      </c>
      <c r="U3152" s="32">
        <v>0</v>
      </c>
      <c r="V3152" s="32">
        <f t="shared" si="8383"/>
        <v>6840</v>
      </c>
      <c r="W3152" s="32">
        <f t="shared" ref="W3152:AD3152" si="8472">W3153</f>
        <v>0</v>
      </c>
      <c r="X3152" s="32">
        <f t="shared" si="8472"/>
        <v>0</v>
      </c>
      <c r="Y3152" s="32">
        <f t="shared" si="8472"/>
        <v>0</v>
      </c>
      <c r="Z3152" s="32">
        <f t="shared" si="8472"/>
        <v>0</v>
      </c>
      <c r="AA3152" s="32">
        <f t="shared" si="8472"/>
        <v>0</v>
      </c>
      <c r="AB3152" s="32">
        <f t="shared" si="8472"/>
        <v>0</v>
      </c>
      <c r="AC3152" s="33">
        <f t="shared" si="8472"/>
        <v>2743.73344</v>
      </c>
      <c r="AD3152" s="33">
        <f t="shared" si="8472"/>
        <v>2738.40344</v>
      </c>
      <c r="AE3152" s="34">
        <f t="shared" si="8379"/>
        <v>99.80573914643837</v>
      </c>
      <c r="AF3152" s="32">
        <f t="shared" ref="AF3152:AK3152" si="8473">AF3153</f>
        <v>2271.2914799999999</v>
      </c>
      <c r="AG3152" s="32">
        <f t="shared" si="8473"/>
        <v>0</v>
      </c>
      <c r="AH3152" s="32">
        <f t="shared" si="8473"/>
        <v>0</v>
      </c>
      <c r="AI3152" s="32">
        <f t="shared" si="8473"/>
        <v>0</v>
      </c>
      <c r="AJ3152" s="32">
        <f t="shared" si="8473"/>
        <v>0</v>
      </c>
      <c r="AK3152" s="32">
        <f t="shared" si="8473"/>
        <v>0</v>
      </c>
      <c r="AL3152" s="32">
        <f t="shared" si="8380"/>
        <v>2271.2914799999999</v>
      </c>
      <c r="AM3152" s="32">
        <f t="shared" si="8381"/>
        <v>4568.7085200000001</v>
      </c>
    </row>
    <row r="3153" spans="2:40" ht="62.4" x14ac:dyDescent="0.3">
      <c r="B3153" s="30" t="s">
        <v>852</v>
      </c>
      <c r="C3153" s="30" t="s">
        <v>112</v>
      </c>
      <c r="D3153" s="30" t="s">
        <v>114</v>
      </c>
      <c r="E3153" s="15" t="str">
        <f t="shared" si="8382"/>
        <v>0503</v>
      </c>
      <c r="F3153" s="30" t="s">
        <v>810</v>
      </c>
      <c r="G3153" s="30" t="s">
        <v>472</v>
      </c>
      <c r="H3153" s="31" t="s">
        <v>473</v>
      </c>
      <c r="I3153" s="32">
        <v>3840</v>
      </c>
      <c r="J3153" s="32"/>
      <c r="K3153" s="32"/>
      <c r="L3153" s="32">
        <v>3000</v>
      </c>
      <c r="M3153" s="32">
        <v>3000</v>
      </c>
      <c r="N3153" s="32">
        <v>2940</v>
      </c>
      <c r="O3153" s="32">
        <v>0</v>
      </c>
      <c r="P3153" s="32">
        <v>0</v>
      </c>
      <c r="Q3153" s="32">
        <v>0</v>
      </c>
      <c r="R3153" s="32">
        <v>0</v>
      </c>
      <c r="S3153" s="32">
        <v>0</v>
      </c>
      <c r="T3153" s="32">
        <v>0</v>
      </c>
      <c r="U3153" s="32">
        <v>0</v>
      </c>
      <c r="V3153" s="32">
        <f t="shared" si="8383"/>
        <v>6840</v>
      </c>
      <c r="W3153" s="32"/>
      <c r="X3153" s="32"/>
      <c r="Y3153" s="32"/>
      <c r="Z3153" s="32"/>
      <c r="AA3153" s="32"/>
      <c r="AB3153" s="32">
        <v>0</v>
      </c>
      <c r="AC3153" s="33">
        <v>2743.73344</v>
      </c>
      <c r="AD3153" s="33">
        <v>2738.40344</v>
      </c>
      <c r="AE3153" s="34">
        <f t="shared" si="8379"/>
        <v>99.80573914643837</v>
      </c>
      <c r="AF3153" s="32">
        <f>6840-4568.70852</f>
        <v>2271.2914799999999</v>
      </c>
      <c r="AG3153" s="32">
        <v>0</v>
      </c>
      <c r="AH3153" s="32">
        <v>0</v>
      </c>
      <c r="AI3153" s="32">
        <v>0</v>
      </c>
      <c r="AJ3153" s="32">
        <v>0</v>
      </c>
      <c r="AK3153" s="32">
        <v>0</v>
      </c>
      <c r="AL3153" s="32">
        <f t="shared" si="8380"/>
        <v>2271.2914799999999</v>
      </c>
      <c r="AM3153" s="32">
        <f t="shared" si="8381"/>
        <v>4568.7085200000001</v>
      </c>
      <c r="AN3153" s="12"/>
    </row>
    <row r="3154" spans="2:40" x14ac:dyDescent="0.3">
      <c r="B3154" s="30" t="s">
        <v>852</v>
      </c>
      <c r="C3154" s="30" t="s">
        <v>112</v>
      </c>
      <c r="D3154" s="30" t="s">
        <v>114</v>
      </c>
      <c r="E3154" s="15" t="str">
        <f t="shared" si="8382"/>
        <v>0503</v>
      </c>
      <c r="F3154" s="30" t="s">
        <v>812</v>
      </c>
      <c r="G3154" s="30"/>
      <c r="H3154" s="31" t="s">
        <v>264</v>
      </c>
      <c r="I3154" s="32">
        <f t="shared" ref="I3154:N3154" si="8474">I3157</f>
        <v>0</v>
      </c>
      <c r="J3154" s="32">
        <f t="shared" si="8474"/>
        <v>0</v>
      </c>
      <c r="K3154" s="32">
        <f t="shared" si="8474"/>
        <v>0</v>
      </c>
      <c r="L3154" s="32">
        <f t="shared" si="8474"/>
        <v>0</v>
      </c>
      <c r="M3154" s="32">
        <f t="shared" si="8474"/>
        <v>0</v>
      </c>
      <c r="N3154" s="32">
        <f t="shared" si="8474"/>
        <v>0</v>
      </c>
      <c r="O3154" s="32">
        <f>O3157+O3155</f>
        <v>0</v>
      </c>
      <c r="P3154" s="32">
        <f>P3157+P3155</f>
        <v>0</v>
      </c>
      <c r="Q3154" s="32">
        <f>Q3157+Q3155</f>
        <v>0</v>
      </c>
      <c r="R3154" s="32">
        <f>R3157</f>
        <v>0</v>
      </c>
      <c r="S3154" s="32">
        <f>S3157</f>
        <v>0</v>
      </c>
      <c r="T3154" s="32">
        <f>T3157</f>
        <v>0</v>
      </c>
      <c r="U3154" s="32">
        <v>0</v>
      </c>
      <c r="V3154" s="32">
        <f t="shared" si="8383"/>
        <v>0</v>
      </c>
      <c r="W3154" s="32">
        <f>W3157</f>
        <v>0</v>
      </c>
      <c r="X3154" s="32">
        <f>X3157</f>
        <v>0</v>
      </c>
      <c r="Y3154" s="32">
        <f>Y3157</f>
        <v>0</v>
      </c>
      <c r="Z3154" s="32">
        <f>Z3157</f>
        <v>0</v>
      </c>
      <c r="AA3154" s="32">
        <f>AA3157</f>
        <v>0</v>
      </c>
      <c r="AB3154" s="32">
        <f>AB3157+AB3155</f>
        <v>7468.2001799999998</v>
      </c>
      <c r="AC3154" s="33">
        <f>AC3157+AC3155</f>
        <v>7978.5505900000007</v>
      </c>
      <c r="AD3154" s="33">
        <f>AD3157+AD3155</f>
        <v>7910.8832700000003</v>
      </c>
      <c r="AE3154" s="34">
        <f t="shared" si="8379"/>
        <v>99.151884553006255</v>
      </c>
      <c r="AF3154" s="32">
        <f t="shared" ref="AF3154:AK3154" si="8475">AF3157+AF3155</f>
        <v>10301.165199999999</v>
      </c>
      <c r="AG3154" s="32">
        <f t="shared" si="8475"/>
        <v>0</v>
      </c>
      <c r="AH3154" s="32">
        <f t="shared" si="8475"/>
        <v>0</v>
      </c>
      <c r="AI3154" s="32">
        <f t="shared" si="8475"/>
        <v>0</v>
      </c>
      <c r="AJ3154" s="32">
        <f t="shared" si="8475"/>
        <v>0</v>
      </c>
      <c r="AK3154" s="32">
        <f t="shared" si="8475"/>
        <v>0</v>
      </c>
      <c r="AL3154" s="32">
        <f t="shared" si="8380"/>
        <v>10301.165199999999</v>
      </c>
      <c r="AM3154" s="32">
        <f t="shared" si="8381"/>
        <v>-10301.165199999999</v>
      </c>
    </row>
    <row r="3155" spans="2:40" ht="31.2" x14ac:dyDescent="0.3">
      <c r="B3155" s="30" t="s">
        <v>852</v>
      </c>
      <c r="C3155" s="30" t="s">
        <v>112</v>
      </c>
      <c r="D3155" s="30" t="s">
        <v>114</v>
      </c>
      <c r="E3155" s="15" t="str">
        <f t="shared" si="8382"/>
        <v>0503</v>
      </c>
      <c r="F3155" s="30" t="s">
        <v>812</v>
      </c>
      <c r="G3155" s="30" t="s">
        <v>174</v>
      </c>
      <c r="H3155" s="31" t="s">
        <v>175</v>
      </c>
      <c r="I3155" s="32"/>
      <c r="J3155" s="32"/>
      <c r="K3155" s="32"/>
      <c r="L3155" s="32"/>
      <c r="M3155" s="32"/>
      <c r="N3155" s="32"/>
      <c r="O3155" s="32">
        <f>O3156</f>
        <v>0</v>
      </c>
      <c r="P3155" s="32">
        <f>P3156</f>
        <v>0</v>
      </c>
      <c r="Q3155" s="32">
        <f>Q3156</f>
        <v>0</v>
      </c>
      <c r="R3155" s="32"/>
      <c r="S3155" s="32"/>
      <c r="T3155" s="32"/>
      <c r="U3155" s="32"/>
      <c r="V3155" s="32">
        <f t="shared" si="8383"/>
        <v>0</v>
      </c>
      <c r="W3155" s="32"/>
      <c r="X3155" s="32"/>
      <c r="Y3155" s="32"/>
      <c r="Z3155" s="32"/>
      <c r="AA3155" s="32"/>
      <c r="AB3155" s="32">
        <f>AB3156</f>
        <v>1204.9141500000001</v>
      </c>
      <c r="AC3155" s="33">
        <f>AC3156</f>
        <v>1204.9141500000001</v>
      </c>
      <c r="AD3155" s="33">
        <f>AD3156</f>
        <v>1194.0515399999999</v>
      </c>
      <c r="AE3155" s="34">
        <f t="shared" si="8379"/>
        <v>99.098474360185733</v>
      </c>
      <c r="AF3155" s="32">
        <f t="shared" ref="AF3155:AK3155" si="8476">AF3156</f>
        <v>2127.6860299999998</v>
      </c>
      <c r="AG3155" s="32">
        <f t="shared" si="8476"/>
        <v>0</v>
      </c>
      <c r="AH3155" s="32">
        <f t="shared" si="8476"/>
        <v>0</v>
      </c>
      <c r="AI3155" s="32">
        <f t="shared" si="8476"/>
        <v>0</v>
      </c>
      <c r="AJ3155" s="32">
        <f t="shared" si="8476"/>
        <v>0</v>
      </c>
      <c r="AK3155" s="32">
        <f t="shared" si="8476"/>
        <v>0</v>
      </c>
      <c r="AL3155" s="32">
        <f t="shared" si="8380"/>
        <v>2127.6860299999998</v>
      </c>
      <c r="AM3155" s="32">
        <f t="shared" si="8381"/>
        <v>-2127.6860299999998</v>
      </c>
    </row>
    <row r="3156" spans="2:40" ht="62.4" x14ac:dyDescent="0.3">
      <c r="B3156" s="30" t="s">
        <v>852</v>
      </c>
      <c r="C3156" s="30" t="s">
        <v>112</v>
      </c>
      <c r="D3156" s="30" t="s">
        <v>114</v>
      </c>
      <c r="E3156" s="15" t="str">
        <f t="shared" si="8382"/>
        <v>0503</v>
      </c>
      <c r="F3156" s="30" t="s">
        <v>812</v>
      </c>
      <c r="G3156" s="30" t="s">
        <v>370</v>
      </c>
      <c r="H3156" s="31" t="s">
        <v>371</v>
      </c>
      <c r="I3156" s="32"/>
      <c r="J3156" s="32"/>
      <c r="K3156" s="32"/>
      <c r="L3156" s="32"/>
      <c r="M3156" s="32"/>
      <c r="N3156" s="32"/>
      <c r="O3156" s="32">
        <v>0</v>
      </c>
      <c r="P3156" s="32">
        <v>0</v>
      </c>
      <c r="Q3156" s="32">
        <v>0</v>
      </c>
      <c r="R3156" s="32"/>
      <c r="S3156" s="32"/>
      <c r="T3156" s="32"/>
      <c r="U3156" s="32"/>
      <c r="V3156" s="32">
        <f t="shared" si="8383"/>
        <v>0</v>
      </c>
      <c r="W3156" s="32"/>
      <c r="X3156" s="32"/>
      <c r="Y3156" s="32"/>
      <c r="Z3156" s="32"/>
      <c r="AA3156" s="32"/>
      <c r="AB3156" s="32">
        <v>1204.9141500000001</v>
      </c>
      <c r="AC3156" s="33">
        <v>1204.9141500000001</v>
      </c>
      <c r="AD3156" s="33">
        <v>1194.0515399999999</v>
      </c>
      <c r="AE3156" s="34">
        <f t="shared" si="8379"/>
        <v>99.098474360185733</v>
      </c>
      <c r="AF3156" s="32">
        <v>2127.6860299999998</v>
      </c>
      <c r="AG3156" s="32">
        <v>0</v>
      </c>
      <c r="AH3156" s="32">
        <v>0</v>
      </c>
      <c r="AI3156" s="32">
        <v>0</v>
      </c>
      <c r="AJ3156" s="32">
        <v>0</v>
      </c>
      <c r="AK3156" s="32">
        <v>0</v>
      </c>
      <c r="AL3156" s="32">
        <f t="shared" si="8380"/>
        <v>2127.6860299999998</v>
      </c>
      <c r="AM3156" s="32">
        <f t="shared" si="8381"/>
        <v>-2127.6860299999998</v>
      </c>
    </row>
    <row r="3157" spans="2:40" x14ac:dyDescent="0.3">
      <c r="B3157" s="30" t="s">
        <v>852</v>
      </c>
      <c r="C3157" s="30" t="s">
        <v>112</v>
      </c>
      <c r="D3157" s="30" t="s">
        <v>114</v>
      </c>
      <c r="E3157" s="15" t="str">
        <f t="shared" si="8382"/>
        <v>0503</v>
      </c>
      <c r="F3157" s="30" t="s">
        <v>812</v>
      </c>
      <c r="G3157" s="30" t="s">
        <v>56</v>
      </c>
      <c r="H3157" s="31" t="s">
        <v>57</v>
      </c>
      <c r="I3157" s="32">
        <f t="shared" ref="I3157:T3157" si="8477">I3158</f>
        <v>0</v>
      </c>
      <c r="J3157" s="32">
        <f t="shared" si="8477"/>
        <v>0</v>
      </c>
      <c r="K3157" s="32">
        <f t="shared" si="8477"/>
        <v>0</v>
      </c>
      <c r="L3157" s="32">
        <f t="shared" si="8477"/>
        <v>0</v>
      </c>
      <c r="M3157" s="32">
        <f t="shared" si="8477"/>
        <v>0</v>
      </c>
      <c r="N3157" s="32">
        <f t="shared" si="8477"/>
        <v>0</v>
      </c>
      <c r="O3157" s="32">
        <f t="shared" si="8477"/>
        <v>0</v>
      </c>
      <c r="P3157" s="32">
        <f t="shared" si="8477"/>
        <v>0</v>
      </c>
      <c r="Q3157" s="32">
        <f t="shared" si="8477"/>
        <v>0</v>
      </c>
      <c r="R3157" s="32">
        <f t="shared" si="8477"/>
        <v>0</v>
      </c>
      <c r="S3157" s="32">
        <f t="shared" si="8477"/>
        <v>0</v>
      </c>
      <c r="T3157" s="32">
        <f t="shared" si="8477"/>
        <v>0</v>
      </c>
      <c r="U3157" s="32">
        <v>0</v>
      </c>
      <c r="V3157" s="32">
        <f t="shared" si="8383"/>
        <v>0</v>
      </c>
      <c r="W3157" s="32">
        <f t="shared" ref="W3157:AD3157" si="8478">W3158</f>
        <v>0</v>
      </c>
      <c r="X3157" s="32">
        <f t="shared" si="8478"/>
        <v>0</v>
      </c>
      <c r="Y3157" s="32">
        <f t="shared" si="8478"/>
        <v>0</v>
      </c>
      <c r="Z3157" s="32">
        <f t="shared" si="8478"/>
        <v>0</v>
      </c>
      <c r="AA3157" s="32">
        <f t="shared" si="8478"/>
        <v>0</v>
      </c>
      <c r="AB3157" s="32">
        <f t="shared" si="8478"/>
        <v>6263.2860300000002</v>
      </c>
      <c r="AC3157" s="33">
        <f t="shared" si="8478"/>
        <v>6773.6364400000002</v>
      </c>
      <c r="AD3157" s="33">
        <f t="shared" si="8478"/>
        <v>6716.8317299999999</v>
      </c>
      <c r="AE3157" s="34">
        <f t="shared" si="8379"/>
        <v>99.161385313440292</v>
      </c>
      <c r="AF3157" s="32">
        <f t="shared" ref="AF3157:AK3157" si="8479">AF3158</f>
        <v>8173.4791699999996</v>
      </c>
      <c r="AG3157" s="32">
        <f t="shared" si="8479"/>
        <v>0</v>
      </c>
      <c r="AH3157" s="32">
        <f t="shared" si="8479"/>
        <v>0</v>
      </c>
      <c r="AI3157" s="32">
        <f t="shared" si="8479"/>
        <v>0</v>
      </c>
      <c r="AJ3157" s="32">
        <f t="shared" si="8479"/>
        <v>0</v>
      </c>
      <c r="AK3157" s="32">
        <f t="shared" si="8479"/>
        <v>0</v>
      </c>
      <c r="AL3157" s="32">
        <f t="shared" si="8380"/>
        <v>8173.4791699999996</v>
      </c>
      <c r="AM3157" s="32">
        <f t="shared" si="8381"/>
        <v>-8173.4791699999996</v>
      </c>
    </row>
    <row r="3158" spans="2:40" ht="62.4" x14ac:dyDescent="0.3">
      <c r="B3158" s="30" t="s">
        <v>852</v>
      </c>
      <c r="C3158" s="30" t="s">
        <v>112</v>
      </c>
      <c r="D3158" s="30" t="s">
        <v>114</v>
      </c>
      <c r="E3158" s="15" t="str">
        <f t="shared" si="8382"/>
        <v>0503</v>
      </c>
      <c r="F3158" s="30" t="s">
        <v>812</v>
      </c>
      <c r="G3158" s="30" t="s">
        <v>472</v>
      </c>
      <c r="H3158" s="31" t="s">
        <v>473</v>
      </c>
      <c r="I3158" s="32"/>
      <c r="J3158" s="32"/>
      <c r="K3158" s="32"/>
      <c r="L3158" s="32"/>
      <c r="M3158" s="32"/>
      <c r="N3158" s="32"/>
      <c r="O3158" s="32">
        <v>0</v>
      </c>
      <c r="P3158" s="32">
        <v>0</v>
      </c>
      <c r="Q3158" s="32">
        <v>0</v>
      </c>
      <c r="R3158" s="32">
        <v>0</v>
      </c>
      <c r="S3158" s="32">
        <v>0</v>
      </c>
      <c r="T3158" s="32">
        <v>0</v>
      </c>
      <c r="U3158" s="32">
        <v>0</v>
      </c>
      <c r="V3158" s="32">
        <f t="shared" si="8383"/>
        <v>0</v>
      </c>
      <c r="W3158" s="32"/>
      <c r="X3158" s="32"/>
      <c r="Y3158" s="32"/>
      <c r="Z3158" s="32"/>
      <c r="AA3158" s="32"/>
      <c r="AB3158" s="32">
        <v>6263.2860300000002</v>
      </c>
      <c r="AC3158" s="33">
        <v>6773.6364400000002</v>
      </c>
      <c r="AD3158" s="33">
        <v>6716.8317299999999</v>
      </c>
      <c r="AE3158" s="34">
        <f t="shared" si="8379"/>
        <v>99.161385313440292</v>
      </c>
      <c r="AF3158" s="32">
        <v>8173.4791699999996</v>
      </c>
      <c r="AG3158" s="32">
        <v>0</v>
      </c>
      <c r="AH3158" s="32">
        <v>0</v>
      </c>
      <c r="AI3158" s="32">
        <v>0</v>
      </c>
      <c r="AJ3158" s="32">
        <v>0</v>
      </c>
      <c r="AK3158" s="32">
        <v>0</v>
      </c>
      <c r="AL3158" s="32">
        <f t="shared" si="8380"/>
        <v>8173.4791699999996</v>
      </c>
      <c r="AM3158" s="32">
        <f t="shared" si="8381"/>
        <v>-8173.4791699999996</v>
      </c>
      <c r="AN3158" s="12"/>
    </row>
    <row r="3159" spans="2:40" ht="31.2" x14ac:dyDescent="0.3">
      <c r="B3159" s="30" t="s">
        <v>852</v>
      </c>
      <c r="C3159" s="30" t="s">
        <v>112</v>
      </c>
      <c r="D3159" s="30" t="s">
        <v>114</v>
      </c>
      <c r="E3159" s="15" t="str">
        <f t="shared" si="8382"/>
        <v>0503</v>
      </c>
      <c r="F3159" s="30" t="s">
        <v>762</v>
      </c>
      <c r="G3159" s="30"/>
      <c r="H3159" s="31" t="s">
        <v>763</v>
      </c>
      <c r="I3159" s="32"/>
      <c r="J3159" s="32"/>
      <c r="K3159" s="32"/>
      <c r="L3159" s="32"/>
      <c r="M3159" s="32"/>
      <c r="N3159" s="32"/>
      <c r="O3159" s="32">
        <f t="shared" ref="O3159:O3162" si="8480">O3160</f>
        <v>0</v>
      </c>
      <c r="P3159" s="32">
        <f t="shared" ref="P3159:P3162" si="8481">P3160</f>
        <v>0</v>
      </c>
      <c r="Q3159" s="32"/>
      <c r="R3159" s="32"/>
      <c r="S3159" s="32"/>
      <c r="T3159" s="32"/>
      <c r="U3159" s="32"/>
      <c r="V3159" s="32">
        <f t="shared" si="8383"/>
        <v>0</v>
      </c>
      <c r="W3159" s="32"/>
      <c r="X3159" s="32"/>
      <c r="Y3159" s="32"/>
      <c r="Z3159" s="32"/>
      <c r="AA3159" s="32"/>
      <c r="AB3159" s="32">
        <f t="shared" ref="AB3159:AB3162" si="8482">AB3160</f>
        <v>0</v>
      </c>
      <c r="AC3159" s="33">
        <f t="shared" ref="AC3159:AC3162" si="8483">AC3160</f>
        <v>274.78593000000001</v>
      </c>
      <c r="AD3159" s="33">
        <f t="shared" ref="AD3159:AD3162" si="8484">AD3160</f>
        <v>274.78593000000001</v>
      </c>
      <c r="AE3159" s="34">
        <f t="shared" si="8379"/>
        <v>100</v>
      </c>
      <c r="AF3159" s="32">
        <f t="shared" ref="AF3159:AF3162" si="8485">AF3160</f>
        <v>132.35754</v>
      </c>
      <c r="AG3159" s="32">
        <f t="shared" ref="AG3159:AG3162" si="8486">AG3160</f>
        <v>0</v>
      </c>
      <c r="AH3159" s="32">
        <f t="shared" ref="AH3159:AH3162" si="8487">AH3160</f>
        <v>0</v>
      </c>
      <c r="AI3159" s="32">
        <f t="shared" ref="AI3159:AI3162" si="8488">AI3160</f>
        <v>0</v>
      </c>
      <c r="AJ3159" s="32">
        <f t="shared" ref="AJ3159:AJ3162" si="8489">AJ3160</f>
        <v>0</v>
      </c>
      <c r="AK3159" s="32">
        <f t="shared" ref="AK3159:AK3162" si="8490">AK3160</f>
        <v>0</v>
      </c>
      <c r="AL3159" s="32">
        <f t="shared" si="8380"/>
        <v>132.35754</v>
      </c>
      <c r="AM3159" s="32">
        <f t="shared" si="8381"/>
        <v>-132.35754</v>
      </c>
      <c r="AN3159" s="12"/>
    </row>
    <row r="3160" spans="2:40" ht="46.8" x14ac:dyDescent="0.3">
      <c r="B3160" s="30" t="s">
        <v>852</v>
      </c>
      <c r="C3160" s="30" t="s">
        <v>112</v>
      </c>
      <c r="D3160" s="30" t="s">
        <v>114</v>
      </c>
      <c r="E3160" s="15" t="str">
        <f t="shared" si="8382"/>
        <v>0503</v>
      </c>
      <c r="F3160" s="30" t="s">
        <v>764</v>
      </c>
      <c r="G3160" s="30"/>
      <c r="H3160" s="31" t="s">
        <v>765</v>
      </c>
      <c r="I3160" s="32"/>
      <c r="J3160" s="32"/>
      <c r="K3160" s="32"/>
      <c r="L3160" s="32"/>
      <c r="M3160" s="32"/>
      <c r="N3160" s="32"/>
      <c r="O3160" s="32">
        <f t="shared" si="8480"/>
        <v>0</v>
      </c>
      <c r="P3160" s="32">
        <f t="shared" si="8481"/>
        <v>0</v>
      </c>
      <c r="Q3160" s="32"/>
      <c r="R3160" s="32"/>
      <c r="S3160" s="32"/>
      <c r="T3160" s="32"/>
      <c r="U3160" s="32"/>
      <c r="V3160" s="32">
        <f t="shared" si="8383"/>
        <v>0</v>
      </c>
      <c r="W3160" s="32"/>
      <c r="X3160" s="32"/>
      <c r="Y3160" s="32"/>
      <c r="Z3160" s="32"/>
      <c r="AA3160" s="32"/>
      <c r="AB3160" s="32">
        <f t="shared" si="8482"/>
        <v>0</v>
      </c>
      <c r="AC3160" s="33">
        <f t="shared" si="8483"/>
        <v>274.78593000000001</v>
      </c>
      <c r="AD3160" s="33">
        <f t="shared" si="8484"/>
        <v>274.78593000000001</v>
      </c>
      <c r="AE3160" s="34">
        <f t="shared" si="8379"/>
        <v>100</v>
      </c>
      <c r="AF3160" s="32">
        <f t="shared" si="8485"/>
        <v>132.35754</v>
      </c>
      <c r="AG3160" s="32">
        <f t="shared" si="8486"/>
        <v>0</v>
      </c>
      <c r="AH3160" s="32">
        <f t="shared" si="8487"/>
        <v>0</v>
      </c>
      <c r="AI3160" s="32">
        <f t="shared" si="8488"/>
        <v>0</v>
      </c>
      <c r="AJ3160" s="32">
        <f t="shared" si="8489"/>
        <v>0</v>
      </c>
      <c r="AK3160" s="32">
        <f t="shared" si="8490"/>
        <v>0</v>
      </c>
      <c r="AL3160" s="32">
        <f t="shared" si="8380"/>
        <v>132.35754</v>
      </c>
      <c r="AM3160" s="32">
        <f t="shared" si="8381"/>
        <v>-132.35754</v>
      </c>
      <c r="AN3160" s="12"/>
    </row>
    <row r="3161" spans="2:40" ht="31.2" x14ac:dyDescent="0.3">
      <c r="B3161" s="30" t="s">
        <v>852</v>
      </c>
      <c r="C3161" s="30" t="s">
        <v>112</v>
      </c>
      <c r="D3161" s="30" t="s">
        <v>114</v>
      </c>
      <c r="E3161" s="15" t="str">
        <f t="shared" si="8382"/>
        <v>0503</v>
      </c>
      <c r="F3161" s="30" t="s">
        <v>766</v>
      </c>
      <c r="G3161" s="30"/>
      <c r="H3161" s="31" t="s">
        <v>767</v>
      </c>
      <c r="I3161" s="32"/>
      <c r="J3161" s="32"/>
      <c r="K3161" s="32"/>
      <c r="L3161" s="32"/>
      <c r="M3161" s="32"/>
      <c r="N3161" s="32"/>
      <c r="O3161" s="32">
        <f t="shared" si="8480"/>
        <v>0</v>
      </c>
      <c r="P3161" s="32">
        <f t="shared" si="8481"/>
        <v>0</v>
      </c>
      <c r="Q3161" s="32"/>
      <c r="R3161" s="32"/>
      <c r="S3161" s="32"/>
      <c r="T3161" s="32"/>
      <c r="U3161" s="32"/>
      <c r="V3161" s="32">
        <f t="shared" si="8383"/>
        <v>0</v>
      </c>
      <c r="W3161" s="32"/>
      <c r="X3161" s="32"/>
      <c r="Y3161" s="32"/>
      <c r="Z3161" s="32"/>
      <c r="AA3161" s="32"/>
      <c r="AB3161" s="32">
        <f t="shared" si="8482"/>
        <v>0</v>
      </c>
      <c r="AC3161" s="33">
        <f t="shared" si="8483"/>
        <v>274.78593000000001</v>
      </c>
      <c r="AD3161" s="33">
        <f t="shared" si="8484"/>
        <v>274.78593000000001</v>
      </c>
      <c r="AE3161" s="34">
        <f t="shared" si="8379"/>
        <v>100</v>
      </c>
      <c r="AF3161" s="32">
        <f t="shared" si="8485"/>
        <v>132.35754</v>
      </c>
      <c r="AG3161" s="32">
        <f t="shared" si="8486"/>
        <v>0</v>
      </c>
      <c r="AH3161" s="32">
        <f t="shared" si="8487"/>
        <v>0</v>
      </c>
      <c r="AI3161" s="32">
        <f t="shared" si="8488"/>
        <v>0</v>
      </c>
      <c r="AJ3161" s="32">
        <f t="shared" si="8489"/>
        <v>0</v>
      </c>
      <c r="AK3161" s="32">
        <f t="shared" si="8490"/>
        <v>0</v>
      </c>
      <c r="AL3161" s="32">
        <f t="shared" si="8380"/>
        <v>132.35754</v>
      </c>
      <c r="AM3161" s="32">
        <f t="shared" si="8381"/>
        <v>-132.35754</v>
      </c>
      <c r="AN3161" s="12"/>
    </row>
    <row r="3162" spans="2:40" x14ac:dyDescent="0.3">
      <c r="B3162" s="30" t="s">
        <v>852</v>
      </c>
      <c r="C3162" s="30" t="s">
        <v>112</v>
      </c>
      <c r="D3162" s="30" t="s">
        <v>114</v>
      </c>
      <c r="E3162" s="15" t="str">
        <f t="shared" si="8382"/>
        <v>0503</v>
      </c>
      <c r="F3162" s="30" t="s">
        <v>766</v>
      </c>
      <c r="G3162" s="30" t="s">
        <v>56</v>
      </c>
      <c r="H3162" s="31" t="s">
        <v>57</v>
      </c>
      <c r="I3162" s="32"/>
      <c r="J3162" s="32"/>
      <c r="K3162" s="32"/>
      <c r="L3162" s="32"/>
      <c r="M3162" s="32"/>
      <c r="N3162" s="32"/>
      <c r="O3162" s="32">
        <f t="shared" si="8480"/>
        <v>0</v>
      </c>
      <c r="P3162" s="32">
        <f t="shared" si="8481"/>
        <v>0</v>
      </c>
      <c r="Q3162" s="32"/>
      <c r="R3162" s="32"/>
      <c r="S3162" s="32"/>
      <c r="T3162" s="32"/>
      <c r="U3162" s="32"/>
      <c r="V3162" s="32">
        <f t="shared" si="8383"/>
        <v>0</v>
      </c>
      <c r="W3162" s="32"/>
      <c r="X3162" s="32"/>
      <c r="Y3162" s="32"/>
      <c r="Z3162" s="32"/>
      <c r="AA3162" s="32"/>
      <c r="AB3162" s="32">
        <f t="shared" si="8482"/>
        <v>0</v>
      </c>
      <c r="AC3162" s="33">
        <f t="shared" si="8483"/>
        <v>274.78593000000001</v>
      </c>
      <c r="AD3162" s="33">
        <f t="shared" si="8484"/>
        <v>274.78593000000001</v>
      </c>
      <c r="AE3162" s="34">
        <f t="shared" si="8379"/>
        <v>100</v>
      </c>
      <c r="AF3162" s="32">
        <f t="shared" si="8485"/>
        <v>132.35754</v>
      </c>
      <c r="AG3162" s="32">
        <f t="shared" si="8486"/>
        <v>0</v>
      </c>
      <c r="AH3162" s="32">
        <f t="shared" si="8487"/>
        <v>0</v>
      </c>
      <c r="AI3162" s="32">
        <f t="shared" si="8488"/>
        <v>0</v>
      </c>
      <c r="AJ3162" s="32">
        <f t="shared" si="8489"/>
        <v>0</v>
      </c>
      <c r="AK3162" s="32">
        <f t="shared" si="8490"/>
        <v>0</v>
      </c>
      <c r="AL3162" s="32">
        <f t="shared" si="8380"/>
        <v>132.35754</v>
      </c>
      <c r="AM3162" s="32">
        <f t="shared" si="8381"/>
        <v>-132.35754</v>
      </c>
      <c r="AN3162" s="12"/>
    </row>
    <row r="3163" spans="2:40" ht="62.4" x14ac:dyDescent="0.3">
      <c r="B3163" s="30" t="s">
        <v>852</v>
      </c>
      <c r="C3163" s="30" t="s">
        <v>112</v>
      </c>
      <c r="D3163" s="30" t="s">
        <v>114</v>
      </c>
      <c r="E3163" s="15" t="str">
        <f t="shared" si="8382"/>
        <v>0503</v>
      </c>
      <c r="F3163" s="30" t="s">
        <v>766</v>
      </c>
      <c r="G3163" s="30" t="s">
        <v>472</v>
      </c>
      <c r="H3163" s="31" t="s">
        <v>473</v>
      </c>
      <c r="I3163" s="32"/>
      <c r="J3163" s="32"/>
      <c r="K3163" s="32"/>
      <c r="L3163" s="32"/>
      <c r="M3163" s="32"/>
      <c r="N3163" s="32"/>
      <c r="O3163" s="32">
        <v>0</v>
      </c>
      <c r="P3163" s="32">
        <v>0</v>
      </c>
      <c r="Q3163" s="32"/>
      <c r="R3163" s="32"/>
      <c r="S3163" s="32"/>
      <c r="T3163" s="32"/>
      <c r="U3163" s="32"/>
      <c r="V3163" s="32">
        <f t="shared" si="8383"/>
        <v>0</v>
      </c>
      <c r="W3163" s="32"/>
      <c r="X3163" s="32"/>
      <c r="Y3163" s="32"/>
      <c r="Z3163" s="32"/>
      <c r="AA3163" s="32"/>
      <c r="AB3163" s="32">
        <v>0</v>
      </c>
      <c r="AC3163" s="33">
        <v>274.78593000000001</v>
      </c>
      <c r="AD3163" s="33">
        <v>274.78593000000001</v>
      </c>
      <c r="AE3163" s="34">
        <f t="shared" si="8379"/>
        <v>100</v>
      </c>
      <c r="AF3163" s="32">
        <v>132.35754</v>
      </c>
      <c r="AG3163" s="32">
        <v>0</v>
      </c>
      <c r="AH3163" s="32">
        <v>0</v>
      </c>
      <c r="AI3163" s="32">
        <v>0</v>
      </c>
      <c r="AJ3163" s="32">
        <v>0</v>
      </c>
      <c r="AK3163" s="32">
        <v>0</v>
      </c>
      <c r="AL3163" s="32">
        <f t="shared" si="8380"/>
        <v>132.35754</v>
      </c>
      <c r="AM3163" s="32">
        <f t="shared" si="8381"/>
        <v>-132.35754</v>
      </c>
      <c r="AN3163" s="12"/>
    </row>
    <row r="3164" spans="2:40" s="22" customFormat="1" ht="31.2" hidden="1" customHeight="1" x14ac:dyDescent="0.3">
      <c r="B3164" s="23" t="s">
        <v>852</v>
      </c>
      <c r="C3164" s="23" t="s">
        <v>112</v>
      </c>
      <c r="D3164" s="23" t="s">
        <v>112</v>
      </c>
      <c r="E3164" s="24" t="str">
        <f t="shared" si="8382"/>
        <v>0505</v>
      </c>
      <c r="F3164" s="23"/>
      <c r="G3164" s="23"/>
      <c r="H3164" s="25" t="s">
        <v>124</v>
      </c>
      <c r="I3164" s="26">
        <f t="shared" ref="I3164:I3167" si="8491">I3165</f>
        <v>0</v>
      </c>
      <c r="J3164" s="26">
        <f t="shared" ref="J3164:J3167" si="8492">J3165</f>
        <v>0</v>
      </c>
      <c r="K3164" s="26">
        <f t="shared" ref="K3164:K3167" si="8493">K3165</f>
        <v>0</v>
      </c>
      <c r="L3164" s="26">
        <f t="shared" ref="L3164:L3167" si="8494">L3165</f>
        <v>0</v>
      </c>
      <c r="M3164" s="26">
        <f t="shared" ref="M3164:M3167" si="8495">M3165</f>
        <v>0</v>
      </c>
      <c r="N3164" s="26">
        <f t="shared" ref="N3164:N3167" si="8496">N3165</f>
        <v>0</v>
      </c>
      <c r="O3164" s="26">
        <f t="shared" ref="O3164:U3164" si="8497">O3165+O3175</f>
        <v>0</v>
      </c>
      <c r="P3164" s="26">
        <f t="shared" si="8497"/>
        <v>0</v>
      </c>
      <c r="Q3164" s="26">
        <f t="shared" si="8497"/>
        <v>0</v>
      </c>
      <c r="R3164" s="26">
        <f t="shared" si="8497"/>
        <v>0</v>
      </c>
      <c r="S3164" s="26">
        <f t="shared" si="8497"/>
        <v>0</v>
      </c>
      <c r="T3164" s="26">
        <f t="shared" si="8497"/>
        <v>0</v>
      </c>
      <c r="U3164" s="26">
        <f t="shared" si="8497"/>
        <v>0</v>
      </c>
      <c r="V3164" s="26">
        <f t="shared" si="8383"/>
        <v>0</v>
      </c>
      <c r="W3164" s="26">
        <f t="shared" ref="W3164:AD3164" si="8498">W3165+W3175</f>
        <v>1200</v>
      </c>
      <c r="X3164" s="26">
        <f t="shared" si="8498"/>
        <v>0</v>
      </c>
      <c r="Y3164" s="26">
        <f t="shared" si="8498"/>
        <v>0</v>
      </c>
      <c r="Z3164" s="26">
        <f t="shared" si="8498"/>
        <v>780.6</v>
      </c>
      <c r="AA3164" s="26">
        <f t="shared" si="8498"/>
        <v>0</v>
      </c>
      <c r="AB3164" s="26">
        <f t="shared" si="8498"/>
        <v>0</v>
      </c>
      <c r="AC3164" s="27">
        <f t="shared" si="8498"/>
        <v>0</v>
      </c>
      <c r="AD3164" s="27">
        <f t="shared" si="8498"/>
        <v>0</v>
      </c>
      <c r="AE3164" s="28" t="e">
        <f t="shared" si="8379"/>
        <v>#DIV/0!</v>
      </c>
      <c r="AF3164" s="56">
        <f t="shared" ref="AF3164:AK3164" si="8499">AF3165+AF3175</f>
        <v>0</v>
      </c>
      <c r="AG3164" s="56">
        <f t="shared" si="8499"/>
        <v>0</v>
      </c>
      <c r="AH3164" s="57">
        <f t="shared" si="8499"/>
        <v>0</v>
      </c>
      <c r="AI3164" s="57">
        <f t="shared" si="8499"/>
        <v>0</v>
      </c>
      <c r="AJ3164" s="57">
        <f t="shared" si="8499"/>
        <v>0</v>
      </c>
      <c r="AK3164" s="57">
        <f t="shared" si="8499"/>
        <v>0</v>
      </c>
      <c r="AL3164" s="43">
        <f t="shared" si="8380"/>
        <v>0</v>
      </c>
      <c r="AM3164" s="43">
        <f t="shared" si="8381"/>
        <v>0</v>
      </c>
      <c r="AN3164" s="37" t="s">
        <v>35</v>
      </c>
    </row>
    <row r="3165" spans="2:40" ht="31.2" hidden="1" customHeight="1" x14ac:dyDescent="0.3">
      <c r="B3165" s="30" t="s">
        <v>852</v>
      </c>
      <c r="C3165" s="30" t="s">
        <v>112</v>
      </c>
      <c r="D3165" s="30" t="s">
        <v>112</v>
      </c>
      <c r="E3165" s="15" t="str">
        <f t="shared" si="8382"/>
        <v>0505</v>
      </c>
      <c r="F3165" s="30" t="s">
        <v>712</v>
      </c>
      <c r="G3165" s="30"/>
      <c r="H3165" s="31" t="s">
        <v>713</v>
      </c>
      <c r="I3165" s="32">
        <f t="shared" si="8491"/>
        <v>0</v>
      </c>
      <c r="J3165" s="32">
        <f t="shared" si="8492"/>
        <v>0</v>
      </c>
      <c r="K3165" s="32">
        <f t="shared" si="8493"/>
        <v>0</v>
      </c>
      <c r="L3165" s="32">
        <f t="shared" si="8494"/>
        <v>0</v>
      </c>
      <c r="M3165" s="32">
        <f t="shared" si="8495"/>
        <v>0</v>
      </c>
      <c r="N3165" s="32">
        <f t="shared" si="8496"/>
        <v>0</v>
      </c>
      <c r="O3165" s="32">
        <f t="shared" ref="O3165:O3167" si="8500">O3166</f>
        <v>0</v>
      </c>
      <c r="P3165" s="32">
        <f t="shared" ref="P3165:P3167" si="8501">P3166</f>
        <v>0</v>
      </c>
      <c r="Q3165" s="32">
        <f t="shared" ref="Q3165:Q3167" si="8502">Q3166</f>
        <v>0</v>
      </c>
      <c r="R3165" s="32">
        <f t="shared" ref="R3165:R3167" si="8503">R3166</f>
        <v>0</v>
      </c>
      <c r="S3165" s="32">
        <f t="shared" ref="S3165:S3167" si="8504">S3166</f>
        <v>0</v>
      </c>
      <c r="T3165" s="32">
        <f t="shared" ref="T3165:T3167" si="8505">T3166</f>
        <v>0</v>
      </c>
      <c r="U3165" s="32">
        <v>0</v>
      </c>
      <c r="V3165" s="32">
        <f t="shared" si="8383"/>
        <v>0</v>
      </c>
      <c r="W3165" s="32">
        <f t="shared" ref="W3165:W3167" si="8506">W3166</f>
        <v>0</v>
      </c>
      <c r="X3165" s="32">
        <f t="shared" ref="X3165:X3167" si="8507">X3166</f>
        <v>0</v>
      </c>
      <c r="Y3165" s="32">
        <f t="shared" ref="Y3165:Y3167" si="8508">Y3166</f>
        <v>0</v>
      </c>
      <c r="Z3165" s="32">
        <f t="shared" ref="Z3165:Z3167" si="8509">Z3166</f>
        <v>0</v>
      </c>
      <c r="AA3165" s="32">
        <f t="shared" ref="AA3165:AA3167" si="8510">AA3166</f>
        <v>0</v>
      </c>
      <c r="AB3165" s="32">
        <f t="shared" ref="AB3165:AB3167" si="8511">AB3166</f>
        <v>0</v>
      </c>
      <c r="AC3165" s="33">
        <f t="shared" ref="AC3165:AC3167" si="8512">AC3166</f>
        <v>0</v>
      </c>
      <c r="AD3165" s="33">
        <f t="shared" ref="AD3165:AD3167" si="8513">AD3166</f>
        <v>0</v>
      </c>
      <c r="AE3165" s="34" t="e">
        <f t="shared" si="8379"/>
        <v>#DIV/0!</v>
      </c>
      <c r="AF3165" s="35">
        <f t="shared" ref="AF3165:AF3167" si="8514">AF3166</f>
        <v>0</v>
      </c>
      <c r="AG3165" s="35">
        <f t="shared" ref="AG3165:AG3167" si="8515">AG3166</f>
        <v>0</v>
      </c>
      <c r="AH3165" s="36">
        <f t="shared" ref="AH3165:AH3167" si="8516">AH3166</f>
        <v>0</v>
      </c>
      <c r="AI3165" s="36">
        <f t="shared" ref="AI3165:AI3167" si="8517">AI3166</f>
        <v>0</v>
      </c>
      <c r="AJ3165" s="36">
        <f t="shared" ref="AJ3165:AJ3167" si="8518">AJ3166</f>
        <v>0</v>
      </c>
      <c r="AK3165" s="36">
        <f t="shared" ref="AK3165:AK3167" si="8519">AK3166</f>
        <v>0</v>
      </c>
      <c r="AL3165" s="36">
        <f t="shared" si="8380"/>
        <v>0</v>
      </c>
      <c r="AM3165" s="36">
        <f t="shared" si="8381"/>
        <v>0</v>
      </c>
      <c r="AN3165" s="37" t="s">
        <v>35</v>
      </c>
    </row>
    <row r="3166" spans="2:40" ht="31.2" hidden="1" customHeight="1" x14ac:dyDescent="0.3">
      <c r="B3166" s="30" t="s">
        <v>852</v>
      </c>
      <c r="C3166" s="30" t="s">
        <v>112</v>
      </c>
      <c r="D3166" s="30" t="s">
        <v>112</v>
      </c>
      <c r="E3166" s="15" t="str">
        <f t="shared" si="8382"/>
        <v>0505</v>
      </c>
      <c r="F3166" s="30" t="s">
        <v>813</v>
      </c>
      <c r="G3166" s="30"/>
      <c r="H3166" s="31" t="s">
        <v>814</v>
      </c>
      <c r="I3166" s="32">
        <f t="shared" si="8491"/>
        <v>0</v>
      </c>
      <c r="J3166" s="32">
        <f t="shared" si="8492"/>
        <v>0</v>
      </c>
      <c r="K3166" s="32">
        <f t="shared" si="8493"/>
        <v>0</v>
      </c>
      <c r="L3166" s="32">
        <f t="shared" si="8494"/>
        <v>0</v>
      </c>
      <c r="M3166" s="32">
        <f t="shared" si="8495"/>
        <v>0</v>
      </c>
      <c r="N3166" s="32">
        <f t="shared" si="8496"/>
        <v>0</v>
      </c>
      <c r="O3166" s="32">
        <f t="shared" si="8500"/>
        <v>0</v>
      </c>
      <c r="P3166" s="32">
        <f t="shared" si="8501"/>
        <v>0</v>
      </c>
      <c r="Q3166" s="32">
        <f t="shared" si="8502"/>
        <v>0</v>
      </c>
      <c r="R3166" s="32">
        <f t="shared" si="8503"/>
        <v>0</v>
      </c>
      <c r="S3166" s="32">
        <f t="shared" si="8504"/>
        <v>0</v>
      </c>
      <c r="T3166" s="32">
        <f t="shared" si="8505"/>
        <v>0</v>
      </c>
      <c r="U3166" s="32">
        <v>0</v>
      </c>
      <c r="V3166" s="32">
        <f t="shared" si="8383"/>
        <v>0</v>
      </c>
      <c r="W3166" s="32">
        <f t="shared" si="8506"/>
        <v>0</v>
      </c>
      <c r="X3166" s="32">
        <f t="shared" si="8507"/>
        <v>0</v>
      </c>
      <c r="Y3166" s="32">
        <f t="shared" si="8508"/>
        <v>0</v>
      </c>
      <c r="Z3166" s="32">
        <f t="shared" si="8509"/>
        <v>0</v>
      </c>
      <c r="AA3166" s="32">
        <f t="shared" si="8510"/>
        <v>0</v>
      </c>
      <c r="AB3166" s="32">
        <f t="shared" si="8511"/>
        <v>0</v>
      </c>
      <c r="AC3166" s="33">
        <f t="shared" si="8512"/>
        <v>0</v>
      </c>
      <c r="AD3166" s="33">
        <f t="shared" si="8513"/>
        <v>0</v>
      </c>
      <c r="AE3166" s="34" t="e">
        <f t="shared" si="8379"/>
        <v>#DIV/0!</v>
      </c>
      <c r="AF3166" s="35">
        <f t="shared" si="8514"/>
        <v>0</v>
      </c>
      <c r="AG3166" s="35">
        <f t="shared" si="8515"/>
        <v>0</v>
      </c>
      <c r="AH3166" s="36">
        <f t="shared" si="8516"/>
        <v>0</v>
      </c>
      <c r="AI3166" s="36">
        <f t="shared" si="8517"/>
        <v>0</v>
      </c>
      <c r="AJ3166" s="36">
        <f t="shared" si="8518"/>
        <v>0</v>
      </c>
      <c r="AK3166" s="36">
        <f t="shared" si="8519"/>
        <v>0</v>
      </c>
      <c r="AL3166" s="36">
        <f t="shared" si="8380"/>
        <v>0</v>
      </c>
      <c r="AM3166" s="36">
        <f t="shared" si="8381"/>
        <v>0</v>
      </c>
      <c r="AN3166" s="37" t="s">
        <v>35</v>
      </c>
    </row>
    <row r="3167" spans="2:40" ht="31.2" hidden="1" customHeight="1" x14ac:dyDescent="0.3">
      <c r="B3167" s="30" t="s">
        <v>852</v>
      </c>
      <c r="C3167" s="30" t="s">
        <v>112</v>
      </c>
      <c r="D3167" s="30" t="s">
        <v>112</v>
      </c>
      <c r="E3167" s="15" t="str">
        <f t="shared" si="8382"/>
        <v>0505</v>
      </c>
      <c r="F3167" s="30" t="s">
        <v>815</v>
      </c>
      <c r="G3167" s="30"/>
      <c r="H3167" s="31" t="s">
        <v>816</v>
      </c>
      <c r="I3167" s="32">
        <f t="shared" si="8491"/>
        <v>0</v>
      </c>
      <c r="J3167" s="32">
        <f t="shared" si="8492"/>
        <v>0</v>
      </c>
      <c r="K3167" s="32">
        <f t="shared" si="8493"/>
        <v>0</v>
      </c>
      <c r="L3167" s="32">
        <f t="shared" si="8494"/>
        <v>0</v>
      </c>
      <c r="M3167" s="32">
        <f t="shared" si="8495"/>
        <v>0</v>
      </c>
      <c r="N3167" s="32">
        <f t="shared" si="8496"/>
        <v>0</v>
      </c>
      <c r="O3167" s="32">
        <f t="shared" si="8500"/>
        <v>0</v>
      </c>
      <c r="P3167" s="32">
        <f t="shared" si="8501"/>
        <v>0</v>
      </c>
      <c r="Q3167" s="32">
        <f t="shared" si="8502"/>
        <v>0</v>
      </c>
      <c r="R3167" s="32">
        <f t="shared" si="8503"/>
        <v>0</v>
      </c>
      <c r="S3167" s="32">
        <f t="shared" si="8504"/>
        <v>0</v>
      </c>
      <c r="T3167" s="32">
        <f t="shared" si="8505"/>
        <v>0</v>
      </c>
      <c r="U3167" s="32">
        <v>0</v>
      </c>
      <c r="V3167" s="32">
        <f t="shared" si="8383"/>
        <v>0</v>
      </c>
      <c r="W3167" s="32">
        <f t="shared" si="8506"/>
        <v>0</v>
      </c>
      <c r="X3167" s="32">
        <f t="shared" si="8507"/>
        <v>0</v>
      </c>
      <c r="Y3167" s="32">
        <f t="shared" si="8508"/>
        <v>0</v>
      </c>
      <c r="Z3167" s="32">
        <f t="shared" si="8509"/>
        <v>0</v>
      </c>
      <c r="AA3167" s="32">
        <f t="shared" si="8510"/>
        <v>0</v>
      </c>
      <c r="AB3167" s="32">
        <f t="shared" si="8511"/>
        <v>0</v>
      </c>
      <c r="AC3167" s="33">
        <f t="shared" si="8512"/>
        <v>0</v>
      </c>
      <c r="AD3167" s="33">
        <f t="shared" si="8513"/>
        <v>0</v>
      </c>
      <c r="AE3167" s="34" t="e">
        <f t="shared" si="8379"/>
        <v>#DIV/0!</v>
      </c>
      <c r="AF3167" s="35">
        <f t="shared" si="8514"/>
        <v>0</v>
      </c>
      <c r="AG3167" s="35">
        <f t="shared" si="8515"/>
        <v>0</v>
      </c>
      <c r="AH3167" s="36">
        <f t="shared" si="8516"/>
        <v>0</v>
      </c>
      <c r="AI3167" s="36">
        <f t="shared" si="8517"/>
        <v>0</v>
      </c>
      <c r="AJ3167" s="36">
        <f t="shared" si="8518"/>
        <v>0</v>
      </c>
      <c r="AK3167" s="36">
        <f t="shared" si="8519"/>
        <v>0</v>
      </c>
      <c r="AL3167" s="36">
        <f t="shared" si="8380"/>
        <v>0</v>
      </c>
      <c r="AM3167" s="36">
        <f t="shared" si="8381"/>
        <v>0</v>
      </c>
      <c r="AN3167" s="37" t="s">
        <v>35</v>
      </c>
    </row>
    <row r="3168" spans="2:40" ht="31.2" hidden="1" customHeight="1" x14ac:dyDescent="0.3">
      <c r="B3168" s="30" t="s">
        <v>852</v>
      </c>
      <c r="C3168" s="30" t="s">
        <v>112</v>
      </c>
      <c r="D3168" s="30" t="s">
        <v>112</v>
      </c>
      <c r="E3168" s="15" t="str">
        <f t="shared" si="8382"/>
        <v>0505</v>
      </c>
      <c r="F3168" s="30" t="s">
        <v>817</v>
      </c>
      <c r="G3168" s="30"/>
      <c r="H3168" s="31" t="s">
        <v>67</v>
      </c>
      <c r="I3168" s="32">
        <f t="shared" ref="I3168:T3168" si="8520">I3169+I3171+I3173</f>
        <v>0</v>
      </c>
      <c r="J3168" s="32">
        <f t="shared" si="8520"/>
        <v>0</v>
      </c>
      <c r="K3168" s="32">
        <f t="shared" si="8520"/>
        <v>0</v>
      </c>
      <c r="L3168" s="32">
        <f t="shared" si="8520"/>
        <v>0</v>
      </c>
      <c r="M3168" s="32">
        <f t="shared" si="8520"/>
        <v>0</v>
      </c>
      <c r="N3168" s="32">
        <f t="shared" si="8520"/>
        <v>0</v>
      </c>
      <c r="O3168" s="32">
        <f t="shared" si="8520"/>
        <v>0</v>
      </c>
      <c r="P3168" s="32">
        <f t="shared" si="8520"/>
        <v>0</v>
      </c>
      <c r="Q3168" s="32">
        <f t="shared" si="8520"/>
        <v>0</v>
      </c>
      <c r="R3168" s="32">
        <f t="shared" si="8520"/>
        <v>0</v>
      </c>
      <c r="S3168" s="32">
        <f t="shared" si="8520"/>
        <v>0</v>
      </c>
      <c r="T3168" s="32">
        <f t="shared" si="8520"/>
        <v>0</v>
      </c>
      <c r="U3168" s="32">
        <v>0</v>
      </c>
      <c r="V3168" s="32">
        <f t="shared" si="8383"/>
        <v>0</v>
      </c>
      <c r="W3168" s="32">
        <f t="shared" ref="W3168:AD3168" si="8521">W3169+W3171+W3173</f>
        <v>0</v>
      </c>
      <c r="X3168" s="32">
        <f t="shared" si="8521"/>
        <v>0</v>
      </c>
      <c r="Y3168" s="32">
        <f t="shared" si="8521"/>
        <v>0</v>
      </c>
      <c r="Z3168" s="32">
        <f t="shared" si="8521"/>
        <v>0</v>
      </c>
      <c r="AA3168" s="32">
        <f t="shared" si="8521"/>
        <v>0</v>
      </c>
      <c r="AB3168" s="32">
        <f t="shared" si="8521"/>
        <v>0</v>
      </c>
      <c r="AC3168" s="33">
        <f t="shared" si="8521"/>
        <v>0</v>
      </c>
      <c r="AD3168" s="33">
        <f t="shared" si="8521"/>
        <v>0</v>
      </c>
      <c r="AE3168" s="34" t="e">
        <f t="shared" si="8379"/>
        <v>#DIV/0!</v>
      </c>
      <c r="AF3168" s="35">
        <f t="shared" ref="AF3168:AK3168" si="8522">AF3169+AF3171+AF3173</f>
        <v>0</v>
      </c>
      <c r="AG3168" s="35">
        <f t="shared" si="8522"/>
        <v>0</v>
      </c>
      <c r="AH3168" s="36">
        <f t="shared" si="8522"/>
        <v>0</v>
      </c>
      <c r="AI3168" s="36">
        <f t="shared" si="8522"/>
        <v>0</v>
      </c>
      <c r="AJ3168" s="36">
        <f t="shared" si="8522"/>
        <v>0</v>
      </c>
      <c r="AK3168" s="36">
        <f t="shared" si="8522"/>
        <v>0</v>
      </c>
      <c r="AL3168" s="36">
        <f t="shared" si="8380"/>
        <v>0</v>
      </c>
      <c r="AM3168" s="36">
        <f t="shared" si="8381"/>
        <v>0</v>
      </c>
      <c r="AN3168" s="37" t="s">
        <v>35</v>
      </c>
    </row>
    <row r="3169" spans="2:40" ht="78" hidden="1" customHeight="1" x14ac:dyDescent="0.3">
      <c r="B3169" s="30" t="s">
        <v>852</v>
      </c>
      <c r="C3169" s="30" t="s">
        <v>112</v>
      </c>
      <c r="D3169" s="30" t="s">
        <v>112</v>
      </c>
      <c r="E3169" s="15" t="str">
        <f t="shared" si="8382"/>
        <v>0505</v>
      </c>
      <c r="F3169" s="30" t="s">
        <v>817</v>
      </c>
      <c r="G3169" s="30" t="s">
        <v>68</v>
      </c>
      <c r="H3169" s="31" t="s">
        <v>69</v>
      </c>
      <c r="I3169" s="32">
        <f t="shared" ref="I3169:T3169" si="8523">I3170</f>
        <v>0</v>
      </c>
      <c r="J3169" s="32">
        <f t="shared" si="8523"/>
        <v>0</v>
      </c>
      <c r="K3169" s="32">
        <f t="shared" si="8523"/>
        <v>0</v>
      </c>
      <c r="L3169" s="32">
        <f t="shared" si="8523"/>
        <v>0</v>
      </c>
      <c r="M3169" s="32">
        <f t="shared" si="8523"/>
        <v>0</v>
      </c>
      <c r="N3169" s="32">
        <f t="shared" si="8523"/>
        <v>0</v>
      </c>
      <c r="O3169" s="32">
        <f t="shared" si="8523"/>
        <v>0</v>
      </c>
      <c r="P3169" s="32">
        <f t="shared" si="8523"/>
        <v>0</v>
      </c>
      <c r="Q3169" s="32">
        <f t="shared" si="8523"/>
        <v>0</v>
      </c>
      <c r="R3169" s="32">
        <f t="shared" si="8523"/>
        <v>0</v>
      </c>
      <c r="S3169" s="32">
        <f t="shared" si="8523"/>
        <v>0</v>
      </c>
      <c r="T3169" s="32">
        <f t="shared" si="8523"/>
        <v>0</v>
      </c>
      <c r="U3169" s="32">
        <v>0</v>
      </c>
      <c r="V3169" s="32">
        <f t="shared" si="8383"/>
        <v>0</v>
      </c>
      <c r="W3169" s="32">
        <f t="shared" ref="W3169:AD3169" si="8524">W3170</f>
        <v>0</v>
      </c>
      <c r="X3169" s="32">
        <f t="shared" si="8524"/>
        <v>0</v>
      </c>
      <c r="Y3169" s="32">
        <f t="shared" si="8524"/>
        <v>0</v>
      </c>
      <c r="Z3169" s="32">
        <f t="shared" si="8524"/>
        <v>0</v>
      </c>
      <c r="AA3169" s="32">
        <f t="shared" si="8524"/>
        <v>0</v>
      </c>
      <c r="AB3169" s="32">
        <f t="shared" si="8524"/>
        <v>0</v>
      </c>
      <c r="AC3169" s="33">
        <f t="shared" si="8524"/>
        <v>0</v>
      </c>
      <c r="AD3169" s="33">
        <f t="shared" si="8524"/>
        <v>0</v>
      </c>
      <c r="AE3169" s="34" t="e">
        <f t="shared" si="8379"/>
        <v>#DIV/0!</v>
      </c>
      <c r="AF3169" s="35">
        <f t="shared" ref="AF3169:AK3169" si="8525">AF3170</f>
        <v>0</v>
      </c>
      <c r="AG3169" s="35">
        <f t="shared" si="8525"/>
        <v>0</v>
      </c>
      <c r="AH3169" s="36">
        <f t="shared" si="8525"/>
        <v>0</v>
      </c>
      <c r="AI3169" s="36">
        <f t="shared" si="8525"/>
        <v>0</v>
      </c>
      <c r="AJ3169" s="36">
        <f t="shared" si="8525"/>
        <v>0</v>
      </c>
      <c r="AK3169" s="36">
        <f t="shared" si="8525"/>
        <v>0</v>
      </c>
      <c r="AL3169" s="36">
        <f t="shared" si="8380"/>
        <v>0</v>
      </c>
      <c r="AM3169" s="36">
        <f t="shared" si="8381"/>
        <v>0</v>
      </c>
      <c r="AN3169" s="37" t="s">
        <v>35</v>
      </c>
    </row>
    <row r="3170" spans="2:40" ht="15.6" hidden="1" customHeight="1" x14ac:dyDescent="0.3">
      <c r="B3170" s="30" t="s">
        <v>852</v>
      </c>
      <c r="C3170" s="30" t="s">
        <v>112</v>
      </c>
      <c r="D3170" s="30" t="s">
        <v>112</v>
      </c>
      <c r="E3170" s="15" t="str">
        <f t="shared" si="8382"/>
        <v>0505</v>
      </c>
      <c r="F3170" s="30" t="s">
        <v>817</v>
      </c>
      <c r="G3170" s="30" t="s">
        <v>70</v>
      </c>
      <c r="H3170" s="31" t="s">
        <v>71</v>
      </c>
      <c r="I3170" s="32"/>
      <c r="J3170" s="32"/>
      <c r="K3170" s="32"/>
      <c r="L3170" s="32"/>
      <c r="M3170" s="32"/>
      <c r="N3170" s="32"/>
      <c r="O3170" s="32">
        <v>0</v>
      </c>
      <c r="P3170" s="32">
        <v>0</v>
      </c>
      <c r="Q3170" s="32">
        <v>0</v>
      </c>
      <c r="R3170" s="32">
        <v>0</v>
      </c>
      <c r="S3170" s="32">
        <v>0</v>
      </c>
      <c r="T3170" s="32">
        <v>0</v>
      </c>
      <c r="U3170" s="32">
        <v>0</v>
      </c>
      <c r="V3170" s="32">
        <f t="shared" si="8383"/>
        <v>0</v>
      </c>
      <c r="W3170" s="32"/>
      <c r="X3170" s="32"/>
      <c r="Y3170" s="32"/>
      <c r="Z3170" s="32"/>
      <c r="AA3170" s="32"/>
      <c r="AB3170" s="32">
        <v>0</v>
      </c>
      <c r="AC3170" s="33">
        <v>0</v>
      </c>
      <c r="AD3170" s="33">
        <v>0</v>
      </c>
      <c r="AE3170" s="34" t="e">
        <f t="shared" si="8379"/>
        <v>#DIV/0!</v>
      </c>
      <c r="AF3170" s="35">
        <v>0</v>
      </c>
      <c r="AG3170" s="35">
        <v>0</v>
      </c>
      <c r="AH3170" s="36">
        <v>0</v>
      </c>
      <c r="AI3170" s="36">
        <v>0</v>
      </c>
      <c r="AJ3170" s="36">
        <v>0</v>
      </c>
      <c r="AK3170" s="36">
        <v>0</v>
      </c>
      <c r="AL3170" s="36">
        <f t="shared" si="8380"/>
        <v>0</v>
      </c>
      <c r="AM3170" s="36">
        <f t="shared" si="8381"/>
        <v>0</v>
      </c>
      <c r="AN3170" s="37" t="s">
        <v>35</v>
      </c>
    </row>
    <row r="3171" spans="2:40" ht="31.2" hidden="1" customHeight="1" x14ac:dyDescent="0.3">
      <c r="B3171" s="30" t="s">
        <v>852</v>
      </c>
      <c r="C3171" s="30" t="s">
        <v>112</v>
      </c>
      <c r="D3171" s="30" t="s">
        <v>112</v>
      </c>
      <c r="E3171" s="15" t="str">
        <f t="shared" si="8382"/>
        <v>0505</v>
      </c>
      <c r="F3171" s="30" t="s">
        <v>817</v>
      </c>
      <c r="G3171" s="30" t="s">
        <v>50</v>
      </c>
      <c r="H3171" s="31" t="s">
        <v>51</v>
      </c>
      <c r="I3171" s="32">
        <f t="shared" ref="I3171:T3171" si="8526">I3172</f>
        <v>0</v>
      </c>
      <c r="J3171" s="32">
        <f t="shared" si="8526"/>
        <v>0</v>
      </c>
      <c r="K3171" s="32">
        <f t="shared" si="8526"/>
        <v>0</v>
      </c>
      <c r="L3171" s="32">
        <f t="shared" si="8526"/>
        <v>0</v>
      </c>
      <c r="M3171" s="32">
        <f t="shared" si="8526"/>
        <v>0</v>
      </c>
      <c r="N3171" s="32">
        <f t="shared" si="8526"/>
        <v>0</v>
      </c>
      <c r="O3171" s="32">
        <f t="shared" si="8526"/>
        <v>0</v>
      </c>
      <c r="P3171" s="32">
        <f t="shared" si="8526"/>
        <v>0</v>
      </c>
      <c r="Q3171" s="32">
        <f t="shared" si="8526"/>
        <v>0</v>
      </c>
      <c r="R3171" s="32">
        <f t="shared" si="8526"/>
        <v>0</v>
      </c>
      <c r="S3171" s="32">
        <f t="shared" si="8526"/>
        <v>0</v>
      </c>
      <c r="T3171" s="32">
        <f t="shared" si="8526"/>
        <v>0</v>
      </c>
      <c r="U3171" s="32">
        <v>0</v>
      </c>
      <c r="V3171" s="32">
        <f t="shared" si="8383"/>
        <v>0</v>
      </c>
      <c r="W3171" s="32">
        <f t="shared" ref="W3171:AD3171" si="8527">W3172</f>
        <v>0</v>
      </c>
      <c r="X3171" s="32">
        <f t="shared" si="8527"/>
        <v>0</v>
      </c>
      <c r="Y3171" s="32">
        <f t="shared" si="8527"/>
        <v>0</v>
      </c>
      <c r="Z3171" s="32">
        <f t="shared" si="8527"/>
        <v>0</v>
      </c>
      <c r="AA3171" s="32">
        <f t="shared" si="8527"/>
        <v>0</v>
      </c>
      <c r="AB3171" s="32">
        <f t="shared" si="8527"/>
        <v>0</v>
      </c>
      <c r="AC3171" s="33">
        <f t="shared" si="8527"/>
        <v>0</v>
      </c>
      <c r="AD3171" s="33">
        <f t="shared" si="8527"/>
        <v>0</v>
      </c>
      <c r="AE3171" s="34" t="e">
        <f t="shared" si="8379"/>
        <v>#DIV/0!</v>
      </c>
      <c r="AF3171" s="35">
        <f t="shared" ref="AF3171:AK3171" si="8528">AF3172</f>
        <v>0</v>
      </c>
      <c r="AG3171" s="35">
        <f t="shared" si="8528"/>
        <v>0</v>
      </c>
      <c r="AH3171" s="36">
        <f t="shared" si="8528"/>
        <v>0</v>
      </c>
      <c r="AI3171" s="36">
        <f t="shared" si="8528"/>
        <v>0</v>
      </c>
      <c r="AJ3171" s="36">
        <f t="shared" si="8528"/>
        <v>0</v>
      </c>
      <c r="AK3171" s="36">
        <f t="shared" si="8528"/>
        <v>0</v>
      </c>
      <c r="AL3171" s="36">
        <f t="shared" si="8380"/>
        <v>0</v>
      </c>
      <c r="AM3171" s="36">
        <f t="shared" si="8381"/>
        <v>0</v>
      </c>
      <c r="AN3171" s="37" t="s">
        <v>35</v>
      </c>
    </row>
    <row r="3172" spans="2:40" ht="31.2" hidden="1" customHeight="1" x14ac:dyDescent="0.3">
      <c r="B3172" s="30" t="s">
        <v>852</v>
      </c>
      <c r="C3172" s="30" t="s">
        <v>112</v>
      </c>
      <c r="D3172" s="30" t="s">
        <v>112</v>
      </c>
      <c r="E3172" s="15" t="str">
        <f t="shared" si="8382"/>
        <v>0505</v>
      </c>
      <c r="F3172" s="30" t="s">
        <v>817</v>
      </c>
      <c r="G3172" s="30" t="s">
        <v>52</v>
      </c>
      <c r="H3172" s="31" t="s">
        <v>53</v>
      </c>
      <c r="I3172" s="32"/>
      <c r="J3172" s="32"/>
      <c r="K3172" s="32"/>
      <c r="L3172" s="32"/>
      <c r="M3172" s="32"/>
      <c r="N3172" s="32"/>
      <c r="O3172" s="32">
        <v>0</v>
      </c>
      <c r="P3172" s="32">
        <v>0</v>
      </c>
      <c r="Q3172" s="32">
        <v>0</v>
      </c>
      <c r="R3172" s="32">
        <v>0</v>
      </c>
      <c r="S3172" s="32">
        <v>0</v>
      </c>
      <c r="T3172" s="32">
        <v>0</v>
      </c>
      <c r="U3172" s="32">
        <v>0</v>
      </c>
      <c r="V3172" s="32">
        <f t="shared" si="8383"/>
        <v>0</v>
      </c>
      <c r="W3172" s="32"/>
      <c r="X3172" s="32"/>
      <c r="Y3172" s="32"/>
      <c r="Z3172" s="32"/>
      <c r="AA3172" s="32"/>
      <c r="AB3172" s="32">
        <v>0</v>
      </c>
      <c r="AC3172" s="33">
        <v>0</v>
      </c>
      <c r="AD3172" s="33">
        <v>0</v>
      </c>
      <c r="AE3172" s="34" t="e">
        <f t="shared" si="8379"/>
        <v>#DIV/0!</v>
      </c>
      <c r="AF3172" s="35">
        <v>0</v>
      </c>
      <c r="AG3172" s="35">
        <v>0</v>
      </c>
      <c r="AH3172" s="36">
        <v>0</v>
      </c>
      <c r="AI3172" s="36">
        <v>0</v>
      </c>
      <c r="AJ3172" s="36">
        <v>0</v>
      </c>
      <c r="AK3172" s="36">
        <v>0</v>
      </c>
      <c r="AL3172" s="36">
        <f t="shared" si="8380"/>
        <v>0</v>
      </c>
      <c r="AM3172" s="36">
        <f t="shared" si="8381"/>
        <v>0</v>
      </c>
      <c r="AN3172" s="37" t="s">
        <v>35</v>
      </c>
    </row>
    <row r="3173" spans="2:40" ht="15.6" hidden="1" customHeight="1" x14ac:dyDescent="0.3">
      <c r="B3173" s="30" t="s">
        <v>852</v>
      </c>
      <c r="C3173" s="30" t="s">
        <v>112</v>
      </c>
      <c r="D3173" s="30" t="s">
        <v>112</v>
      </c>
      <c r="E3173" s="15" t="str">
        <f t="shared" si="8382"/>
        <v>0505</v>
      </c>
      <c r="F3173" s="30" t="s">
        <v>817</v>
      </c>
      <c r="G3173" s="30" t="s">
        <v>56</v>
      </c>
      <c r="H3173" s="31" t="s">
        <v>57</v>
      </c>
      <c r="I3173" s="32">
        <f t="shared" ref="I3173:T3173" si="8529">I3174</f>
        <v>0</v>
      </c>
      <c r="J3173" s="32">
        <f t="shared" si="8529"/>
        <v>0</v>
      </c>
      <c r="K3173" s="32">
        <f t="shared" si="8529"/>
        <v>0</v>
      </c>
      <c r="L3173" s="32">
        <f t="shared" si="8529"/>
        <v>0</v>
      </c>
      <c r="M3173" s="32">
        <f t="shared" si="8529"/>
        <v>0</v>
      </c>
      <c r="N3173" s="32">
        <f t="shared" si="8529"/>
        <v>0</v>
      </c>
      <c r="O3173" s="32">
        <f t="shared" si="8529"/>
        <v>0</v>
      </c>
      <c r="P3173" s="32">
        <f t="shared" si="8529"/>
        <v>0</v>
      </c>
      <c r="Q3173" s="32">
        <f t="shared" si="8529"/>
        <v>0</v>
      </c>
      <c r="R3173" s="32">
        <f t="shared" si="8529"/>
        <v>0</v>
      </c>
      <c r="S3173" s="32">
        <f t="shared" si="8529"/>
        <v>0</v>
      </c>
      <c r="T3173" s="32">
        <f t="shared" si="8529"/>
        <v>0</v>
      </c>
      <c r="U3173" s="32">
        <v>0</v>
      </c>
      <c r="V3173" s="32">
        <f t="shared" si="8383"/>
        <v>0</v>
      </c>
      <c r="W3173" s="32">
        <f t="shared" ref="W3173:AD3173" si="8530">W3174</f>
        <v>0</v>
      </c>
      <c r="X3173" s="32">
        <f t="shared" si="8530"/>
        <v>0</v>
      </c>
      <c r="Y3173" s="32">
        <f t="shared" si="8530"/>
        <v>0</v>
      </c>
      <c r="Z3173" s="32">
        <f t="shared" si="8530"/>
        <v>0</v>
      </c>
      <c r="AA3173" s="32">
        <f t="shared" si="8530"/>
        <v>0</v>
      </c>
      <c r="AB3173" s="32">
        <f t="shared" si="8530"/>
        <v>0</v>
      </c>
      <c r="AC3173" s="33">
        <f t="shared" si="8530"/>
        <v>0</v>
      </c>
      <c r="AD3173" s="33">
        <f t="shared" si="8530"/>
        <v>0</v>
      </c>
      <c r="AE3173" s="34" t="e">
        <f t="shared" si="8379"/>
        <v>#DIV/0!</v>
      </c>
      <c r="AF3173" s="35">
        <f t="shared" ref="AF3173:AK3173" si="8531">AF3174</f>
        <v>0</v>
      </c>
      <c r="AG3173" s="35">
        <f t="shared" si="8531"/>
        <v>0</v>
      </c>
      <c r="AH3173" s="36">
        <f t="shared" si="8531"/>
        <v>0</v>
      </c>
      <c r="AI3173" s="36">
        <f t="shared" si="8531"/>
        <v>0</v>
      </c>
      <c r="AJ3173" s="36">
        <f t="shared" si="8531"/>
        <v>0</v>
      </c>
      <c r="AK3173" s="36">
        <f t="shared" si="8531"/>
        <v>0</v>
      </c>
      <c r="AL3173" s="36">
        <f t="shared" si="8380"/>
        <v>0</v>
      </c>
      <c r="AM3173" s="36">
        <f t="shared" si="8381"/>
        <v>0</v>
      </c>
      <c r="AN3173" s="37" t="s">
        <v>35</v>
      </c>
    </row>
    <row r="3174" spans="2:40" ht="15.6" hidden="1" customHeight="1" x14ac:dyDescent="0.3">
      <c r="B3174" s="30" t="s">
        <v>852</v>
      </c>
      <c r="C3174" s="30" t="s">
        <v>112</v>
      </c>
      <c r="D3174" s="30" t="s">
        <v>112</v>
      </c>
      <c r="E3174" s="15" t="str">
        <f t="shared" si="8382"/>
        <v>0505</v>
      </c>
      <c r="F3174" s="30" t="s">
        <v>817</v>
      </c>
      <c r="G3174" s="30" t="s">
        <v>60</v>
      </c>
      <c r="H3174" s="31" t="s">
        <v>61</v>
      </c>
      <c r="I3174" s="32"/>
      <c r="J3174" s="32"/>
      <c r="K3174" s="32"/>
      <c r="L3174" s="32"/>
      <c r="M3174" s="32"/>
      <c r="N3174" s="32"/>
      <c r="O3174" s="32">
        <v>0</v>
      </c>
      <c r="P3174" s="32">
        <v>0</v>
      </c>
      <c r="Q3174" s="32">
        <v>0</v>
      </c>
      <c r="R3174" s="32">
        <v>0</v>
      </c>
      <c r="S3174" s="32">
        <v>0</v>
      </c>
      <c r="T3174" s="32">
        <v>0</v>
      </c>
      <c r="U3174" s="32">
        <v>0</v>
      </c>
      <c r="V3174" s="32">
        <f t="shared" si="8383"/>
        <v>0</v>
      </c>
      <c r="W3174" s="32"/>
      <c r="X3174" s="32"/>
      <c r="Y3174" s="32"/>
      <c r="Z3174" s="32"/>
      <c r="AA3174" s="32"/>
      <c r="AB3174" s="32">
        <v>0</v>
      </c>
      <c r="AC3174" s="33">
        <v>0</v>
      </c>
      <c r="AD3174" s="33">
        <v>0</v>
      </c>
      <c r="AE3174" s="34" t="e">
        <f t="shared" si="8379"/>
        <v>#DIV/0!</v>
      </c>
      <c r="AF3174" s="35">
        <v>0</v>
      </c>
      <c r="AG3174" s="35">
        <v>0</v>
      </c>
      <c r="AH3174" s="36">
        <v>0</v>
      </c>
      <c r="AI3174" s="36">
        <v>0</v>
      </c>
      <c r="AJ3174" s="36">
        <v>0</v>
      </c>
      <c r="AK3174" s="36">
        <v>0</v>
      </c>
      <c r="AL3174" s="36">
        <f t="shared" si="8380"/>
        <v>0</v>
      </c>
      <c r="AM3174" s="36">
        <f t="shared" si="8381"/>
        <v>0</v>
      </c>
      <c r="AN3174" s="37" t="s">
        <v>35</v>
      </c>
    </row>
    <row r="3175" spans="2:40" ht="31.2" hidden="1" customHeight="1" x14ac:dyDescent="0.3">
      <c r="B3175" s="30" t="s">
        <v>852</v>
      </c>
      <c r="C3175" s="30" t="s">
        <v>112</v>
      </c>
      <c r="D3175" s="30" t="s">
        <v>112</v>
      </c>
      <c r="E3175" s="15" t="str">
        <f t="shared" si="8382"/>
        <v>0505</v>
      </c>
      <c r="F3175" s="30" t="s">
        <v>78</v>
      </c>
      <c r="G3175" s="30"/>
      <c r="H3175" s="31" t="s">
        <v>79</v>
      </c>
      <c r="I3175" s="32"/>
      <c r="J3175" s="32"/>
      <c r="K3175" s="32"/>
      <c r="L3175" s="32"/>
      <c r="M3175" s="32"/>
      <c r="N3175" s="32"/>
      <c r="O3175" s="32">
        <f t="shared" ref="O3175:O3182" si="8532">O3176</f>
        <v>0</v>
      </c>
      <c r="P3175" s="32">
        <f t="shared" ref="P3175:P3182" si="8533">P3176</f>
        <v>0</v>
      </c>
      <c r="Q3175" s="32">
        <f t="shared" ref="Q3175:Q3182" si="8534">Q3176</f>
        <v>0</v>
      </c>
      <c r="R3175" s="32">
        <f t="shared" ref="R3175:R3182" si="8535">R3176</f>
        <v>0</v>
      </c>
      <c r="S3175" s="32">
        <f t="shared" ref="S3175:S3182" si="8536">S3176</f>
        <v>0</v>
      </c>
      <c r="T3175" s="32">
        <f t="shared" ref="T3175:T3182" si="8537">T3176</f>
        <v>0</v>
      </c>
      <c r="U3175" s="32">
        <f t="shared" ref="U3175:U3178" si="8538">U3176</f>
        <v>0</v>
      </c>
      <c r="V3175" s="32">
        <f t="shared" si="8383"/>
        <v>0</v>
      </c>
      <c r="W3175" s="32">
        <f t="shared" ref="W3175:W3182" si="8539">W3176</f>
        <v>1200</v>
      </c>
      <c r="X3175" s="32">
        <f t="shared" ref="X3175:X3182" si="8540">X3176</f>
        <v>0</v>
      </c>
      <c r="Y3175" s="32">
        <f t="shared" ref="Y3175:Y3182" si="8541">Y3176</f>
        <v>0</v>
      </c>
      <c r="Z3175" s="32">
        <f t="shared" ref="Z3175:Z3182" si="8542">Z3176</f>
        <v>780.6</v>
      </c>
      <c r="AA3175" s="32">
        <f t="shared" ref="AA3175:AA3182" si="8543">AA3176</f>
        <v>0</v>
      </c>
      <c r="AB3175" s="32">
        <f t="shared" ref="AB3175:AB3182" si="8544">AB3176</f>
        <v>0</v>
      </c>
      <c r="AC3175" s="33">
        <f t="shared" ref="AC3175:AC3182" si="8545">AC3176</f>
        <v>0</v>
      </c>
      <c r="AD3175" s="33">
        <f t="shared" ref="AD3175:AD3182" si="8546">AD3176</f>
        <v>0</v>
      </c>
      <c r="AE3175" s="34" t="e">
        <f t="shared" si="8379"/>
        <v>#DIV/0!</v>
      </c>
      <c r="AF3175" s="35">
        <f t="shared" ref="AF3175:AF3182" si="8547">AF3176</f>
        <v>0</v>
      </c>
      <c r="AG3175" s="35">
        <f t="shared" ref="AG3175:AG3182" si="8548">AG3176</f>
        <v>0</v>
      </c>
      <c r="AH3175" s="36">
        <f t="shared" ref="AH3175:AH3182" si="8549">AH3176</f>
        <v>0</v>
      </c>
      <c r="AI3175" s="36">
        <f t="shared" ref="AI3175:AI3182" si="8550">AI3176</f>
        <v>0</v>
      </c>
      <c r="AJ3175" s="36">
        <f t="shared" ref="AJ3175:AJ3182" si="8551">AJ3176</f>
        <v>0</v>
      </c>
      <c r="AK3175" s="36">
        <f t="shared" ref="AK3175:AK3182" si="8552">AK3176</f>
        <v>0</v>
      </c>
      <c r="AL3175" s="36">
        <f t="shared" si="8380"/>
        <v>0</v>
      </c>
      <c r="AM3175" s="36">
        <f t="shared" si="8381"/>
        <v>0</v>
      </c>
      <c r="AN3175" s="37" t="s">
        <v>35</v>
      </c>
    </row>
    <row r="3176" spans="2:40" ht="15.6" hidden="1" customHeight="1" x14ac:dyDescent="0.3">
      <c r="B3176" s="30" t="s">
        <v>852</v>
      </c>
      <c r="C3176" s="30" t="s">
        <v>112</v>
      </c>
      <c r="D3176" s="30" t="s">
        <v>112</v>
      </c>
      <c r="E3176" s="15" t="str">
        <f t="shared" si="8382"/>
        <v>0505</v>
      </c>
      <c r="F3176" s="30" t="s">
        <v>80</v>
      </c>
      <c r="G3176" s="30"/>
      <c r="H3176" s="31" t="s">
        <v>81</v>
      </c>
      <c r="I3176" s="32"/>
      <c r="J3176" s="32"/>
      <c r="K3176" s="32"/>
      <c r="L3176" s="32"/>
      <c r="M3176" s="32"/>
      <c r="N3176" s="32"/>
      <c r="O3176" s="32">
        <f t="shared" si="8532"/>
        <v>0</v>
      </c>
      <c r="P3176" s="32">
        <f t="shared" si="8533"/>
        <v>0</v>
      </c>
      <c r="Q3176" s="32">
        <f t="shared" si="8534"/>
        <v>0</v>
      </c>
      <c r="R3176" s="32">
        <f t="shared" si="8535"/>
        <v>0</v>
      </c>
      <c r="S3176" s="32">
        <f t="shared" si="8536"/>
        <v>0</v>
      </c>
      <c r="T3176" s="32">
        <f t="shared" si="8537"/>
        <v>0</v>
      </c>
      <c r="U3176" s="32">
        <f t="shared" si="8538"/>
        <v>0</v>
      </c>
      <c r="V3176" s="32">
        <f t="shared" si="8383"/>
        <v>0</v>
      </c>
      <c r="W3176" s="32">
        <f t="shared" si="8539"/>
        <v>1200</v>
      </c>
      <c r="X3176" s="32">
        <f t="shared" si="8540"/>
        <v>0</v>
      </c>
      <c r="Y3176" s="32">
        <f t="shared" si="8541"/>
        <v>0</v>
      </c>
      <c r="Z3176" s="32">
        <f t="shared" si="8542"/>
        <v>780.6</v>
      </c>
      <c r="AA3176" s="32">
        <f t="shared" si="8543"/>
        <v>0</v>
      </c>
      <c r="AB3176" s="32">
        <f t="shared" si="8544"/>
        <v>0</v>
      </c>
      <c r="AC3176" s="33">
        <f t="shared" si="8545"/>
        <v>0</v>
      </c>
      <c r="AD3176" s="33">
        <f t="shared" si="8546"/>
        <v>0</v>
      </c>
      <c r="AE3176" s="34" t="e">
        <f t="shared" si="8379"/>
        <v>#DIV/0!</v>
      </c>
      <c r="AF3176" s="35">
        <f t="shared" si="8547"/>
        <v>0</v>
      </c>
      <c r="AG3176" s="35">
        <f t="shared" si="8548"/>
        <v>0</v>
      </c>
      <c r="AH3176" s="36">
        <f t="shared" si="8549"/>
        <v>0</v>
      </c>
      <c r="AI3176" s="36">
        <f t="shared" si="8550"/>
        <v>0</v>
      </c>
      <c r="AJ3176" s="36">
        <f t="shared" si="8551"/>
        <v>0</v>
      </c>
      <c r="AK3176" s="36">
        <f t="shared" si="8552"/>
        <v>0</v>
      </c>
      <c r="AL3176" s="36">
        <f t="shared" si="8380"/>
        <v>0</v>
      </c>
      <c r="AM3176" s="36">
        <f t="shared" si="8381"/>
        <v>0</v>
      </c>
      <c r="AN3176" s="37" t="s">
        <v>35</v>
      </c>
    </row>
    <row r="3177" spans="2:40" ht="31.2" hidden="1" customHeight="1" x14ac:dyDescent="0.3">
      <c r="B3177" s="30" t="s">
        <v>852</v>
      </c>
      <c r="C3177" s="30" t="s">
        <v>112</v>
      </c>
      <c r="D3177" s="30" t="s">
        <v>112</v>
      </c>
      <c r="E3177" s="15" t="str">
        <f t="shared" si="8382"/>
        <v>0505</v>
      </c>
      <c r="F3177" s="30" t="s">
        <v>818</v>
      </c>
      <c r="G3177" s="30"/>
      <c r="H3177" s="31" t="s">
        <v>819</v>
      </c>
      <c r="I3177" s="32"/>
      <c r="J3177" s="32"/>
      <c r="K3177" s="32"/>
      <c r="L3177" s="32"/>
      <c r="M3177" s="32"/>
      <c r="N3177" s="32"/>
      <c r="O3177" s="32">
        <f t="shared" si="8532"/>
        <v>0</v>
      </c>
      <c r="P3177" s="32">
        <f t="shared" si="8533"/>
        <v>0</v>
      </c>
      <c r="Q3177" s="32">
        <f t="shared" si="8534"/>
        <v>0</v>
      </c>
      <c r="R3177" s="32">
        <f t="shared" si="8535"/>
        <v>0</v>
      </c>
      <c r="S3177" s="32">
        <f t="shared" si="8536"/>
        <v>0</v>
      </c>
      <c r="T3177" s="32">
        <f t="shared" si="8537"/>
        <v>0</v>
      </c>
      <c r="U3177" s="32">
        <f t="shared" si="8538"/>
        <v>0</v>
      </c>
      <c r="V3177" s="32">
        <f t="shared" si="8383"/>
        <v>0</v>
      </c>
      <c r="W3177" s="32">
        <f t="shared" si="8539"/>
        <v>1200</v>
      </c>
      <c r="X3177" s="32">
        <f t="shared" si="8540"/>
        <v>0</v>
      </c>
      <c r="Y3177" s="32">
        <f t="shared" si="8541"/>
        <v>0</v>
      </c>
      <c r="Z3177" s="32">
        <f t="shared" si="8542"/>
        <v>780.6</v>
      </c>
      <c r="AA3177" s="32">
        <f t="shared" si="8543"/>
        <v>0</v>
      </c>
      <c r="AB3177" s="32">
        <f t="shared" si="8544"/>
        <v>0</v>
      </c>
      <c r="AC3177" s="33">
        <f t="shared" si="8545"/>
        <v>0</v>
      </c>
      <c r="AD3177" s="33">
        <f t="shared" si="8546"/>
        <v>0</v>
      </c>
      <c r="AE3177" s="34" t="e">
        <f t="shared" si="8379"/>
        <v>#DIV/0!</v>
      </c>
      <c r="AF3177" s="35">
        <f t="shared" si="8547"/>
        <v>0</v>
      </c>
      <c r="AG3177" s="35">
        <f t="shared" si="8548"/>
        <v>0</v>
      </c>
      <c r="AH3177" s="36">
        <f t="shared" si="8549"/>
        <v>0</v>
      </c>
      <c r="AI3177" s="36">
        <f t="shared" si="8550"/>
        <v>0</v>
      </c>
      <c r="AJ3177" s="36">
        <f t="shared" si="8551"/>
        <v>0</v>
      </c>
      <c r="AK3177" s="36">
        <f t="shared" si="8552"/>
        <v>0</v>
      </c>
      <c r="AL3177" s="36">
        <f t="shared" si="8380"/>
        <v>0</v>
      </c>
      <c r="AM3177" s="36">
        <f t="shared" si="8381"/>
        <v>0</v>
      </c>
      <c r="AN3177" s="37" t="s">
        <v>35</v>
      </c>
    </row>
    <row r="3178" spans="2:40" ht="31.2" hidden="1" customHeight="1" x14ac:dyDescent="0.3">
      <c r="B3178" s="30" t="s">
        <v>852</v>
      </c>
      <c r="C3178" s="30" t="s">
        <v>112</v>
      </c>
      <c r="D3178" s="30" t="s">
        <v>112</v>
      </c>
      <c r="E3178" s="15" t="str">
        <f t="shared" si="8382"/>
        <v>0505</v>
      </c>
      <c r="F3178" s="30" t="s">
        <v>818</v>
      </c>
      <c r="G3178" s="30" t="s">
        <v>50</v>
      </c>
      <c r="H3178" s="31" t="s">
        <v>51</v>
      </c>
      <c r="I3178" s="32"/>
      <c r="J3178" s="32"/>
      <c r="K3178" s="32"/>
      <c r="L3178" s="32"/>
      <c r="M3178" s="32"/>
      <c r="N3178" s="32"/>
      <c r="O3178" s="32">
        <f t="shared" si="8532"/>
        <v>0</v>
      </c>
      <c r="P3178" s="32">
        <f t="shared" si="8533"/>
        <v>0</v>
      </c>
      <c r="Q3178" s="32">
        <f t="shared" si="8534"/>
        <v>0</v>
      </c>
      <c r="R3178" s="32">
        <f t="shared" si="8535"/>
        <v>0</v>
      </c>
      <c r="S3178" s="32">
        <f t="shared" si="8536"/>
        <v>0</v>
      </c>
      <c r="T3178" s="32">
        <f t="shared" si="8537"/>
        <v>0</v>
      </c>
      <c r="U3178" s="32">
        <f t="shared" si="8538"/>
        <v>0</v>
      </c>
      <c r="V3178" s="32">
        <f t="shared" si="8383"/>
        <v>0</v>
      </c>
      <c r="W3178" s="32">
        <f t="shared" si="8539"/>
        <v>1200</v>
      </c>
      <c r="X3178" s="32">
        <f t="shared" si="8540"/>
        <v>0</v>
      </c>
      <c r="Y3178" s="32">
        <f t="shared" si="8541"/>
        <v>0</v>
      </c>
      <c r="Z3178" s="32">
        <f t="shared" si="8542"/>
        <v>780.6</v>
      </c>
      <c r="AA3178" s="32">
        <f t="shared" si="8543"/>
        <v>0</v>
      </c>
      <c r="AB3178" s="32">
        <f t="shared" si="8544"/>
        <v>0</v>
      </c>
      <c r="AC3178" s="33">
        <f t="shared" si="8545"/>
        <v>0</v>
      </c>
      <c r="AD3178" s="33">
        <f t="shared" si="8546"/>
        <v>0</v>
      </c>
      <c r="AE3178" s="34" t="e">
        <f t="shared" ref="AE3178:AE3241" si="8553">AD3178/AC3178*100</f>
        <v>#DIV/0!</v>
      </c>
      <c r="AF3178" s="35">
        <f t="shared" si="8547"/>
        <v>0</v>
      </c>
      <c r="AG3178" s="35">
        <f t="shared" si="8548"/>
        <v>0</v>
      </c>
      <c r="AH3178" s="36">
        <f t="shared" si="8549"/>
        <v>0</v>
      </c>
      <c r="AI3178" s="36">
        <f t="shared" si="8550"/>
        <v>0</v>
      </c>
      <c r="AJ3178" s="36">
        <f t="shared" si="8551"/>
        <v>0</v>
      </c>
      <c r="AK3178" s="36">
        <f t="shared" si="8552"/>
        <v>0</v>
      </c>
      <c r="AL3178" s="36">
        <f t="shared" ref="AL3178:AL3241" si="8554">AF3178+AH3178+AK3178+AI3178+AJ3178+AG3178</f>
        <v>0</v>
      </c>
      <c r="AM3178" s="36">
        <f t="shared" ref="AM3178:AM3241" si="8555">V3178-AL3178</f>
        <v>0</v>
      </c>
      <c r="AN3178" s="37" t="s">
        <v>35</v>
      </c>
    </row>
    <row r="3179" spans="2:40" ht="31.2" hidden="1" customHeight="1" x14ac:dyDescent="0.3">
      <c r="B3179" s="30" t="s">
        <v>852</v>
      </c>
      <c r="C3179" s="30" t="s">
        <v>112</v>
      </c>
      <c r="D3179" s="30" t="s">
        <v>112</v>
      </c>
      <c r="E3179" s="15" t="str">
        <f t="shared" si="8382"/>
        <v>0505</v>
      </c>
      <c r="F3179" s="30" t="s">
        <v>818</v>
      </c>
      <c r="G3179" s="30" t="s">
        <v>52</v>
      </c>
      <c r="H3179" s="31" t="s">
        <v>53</v>
      </c>
      <c r="I3179" s="32"/>
      <c r="J3179" s="32"/>
      <c r="K3179" s="32"/>
      <c r="L3179" s="32"/>
      <c r="M3179" s="32"/>
      <c r="N3179" s="32"/>
      <c r="O3179" s="32">
        <v>0</v>
      </c>
      <c r="P3179" s="32">
        <v>0</v>
      </c>
      <c r="Q3179" s="32">
        <v>0</v>
      </c>
      <c r="R3179" s="32">
        <v>0</v>
      </c>
      <c r="S3179" s="32">
        <v>0</v>
      </c>
      <c r="T3179" s="32">
        <v>0</v>
      </c>
      <c r="U3179" s="32">
        <f>1980.6-1980.6</f>
        <v>0</v>
      </c>
      <c r="V3179" s="32">
        <f t="shared" si="8383"/>
        <v>0</v>
      </c>
      <c r="W3179" s="32">
        <v>1200</v>
      </c>
      <c r="X3179" s="32"/>
      <c r="Y3179" s="32"/>
      <c r="Z3179" s="32">
        <v>780.6</v>
      </c>
      <c r="AA3179" s="32"/>
      <c r="AB3179" s="32">
        <v>0</v>
      </c>
      <c r="AC3179" s="33">
        <v>0</v>
      </c>
      <c r="AD3179" s="33">
        <v>0</v>
      </c>
      <c r="AE3179" s="34" t="e">
        <f t="shared" si="8553"/>
        <v>#DIV/0!</v>
      </c>
      <c r="AF3179" s="35">
        <v>0</v>
      </c>
      <c r="AG3179" s="35">
        <v>0</v>
      </c>
      <c r="AH3179" s="36">
        <v>0</v>
      </c>
      <c r="AI3179" s="36">
        <v>0</v>
      </c>
      <c r="AJ3179" s="36">
        <v>0</v>
      </c>
      <c r="AK3179" s="36">
        <v>0</v>
      </c>
      <c r="AL3179" s="36">
        <f t="shared" si="8554"/>
        <v>0</v>
      </c>
      <c r="AM3179" s="36">
        <f t="shared" si="8555"/>
        <v>0</v>
      </c>
      <c r="AN3179" s="37" t="s">
        <v>35</v>
      </c>
    </row>
    <row r="3180" spans="2:40" s="13" customFormat="1" ht="15.6" hidden="1" customHeight="1" x14ac:dyDescent="0.3">
      <c r="B3180" s="14" t="s">
        <v>852</v>
      </c>
      <c r="C3180" s="14" t="s">
        <v>132</v>
      </c>
      <c r="D3180" s="14"/>
      <c r="E3180" s="21" t="str">
        <f t="shared" si="8382"/>
        <v>06</v>
      </c>
      <c r="F3180" s="14"/>
      <c r="G3180" s="14"/>
      <c r="H3180" s="16" t="s">
        <v>271</v>
      </c>
      <c r="I3180" s="17">
        <f t="shared" ref="I3180:I3182" si="8556">I3181</f>
        <v>0</v>
      </c>
      <c r="J3180" s="17">
        <f t="shared" ref="J3180:J3182" si="8557">J3181</f>
        <v>0</v>
      </c>
      <c r="K3180" s="17">
        <f t="shared" ref="K3180:K3182" si="8558">K3181</f>
        <v>0</v>
      </c>
      <c r="L3180" s="17">
        <f t="shared" ref="L3180:L3182" si="8559">L3181</f>
        <v>0</v>
      </c>
      <c r="M3180" s="17">
        <f t="shared" ref="M3180:M3182" si="8560">M3181</f>
        <v>0</v>
      </c>
      <c r="N3180" s="17">
        <f t="shared" ref="N3180:N3182" si="8561">N3181</f>
        <v>0</v>
      </c>
      <c r="O3180" s="17">
        <f t="shared" si="8532"/>
        <v>0</v>
      </c>
      <c r="P3180" s="17">
        <f t="shared" si="8533"/>
        <v>0</v>
      </c>
      <c r="Q3180" s="17">
        <f t="shared" si="8534"/>
        <v>0</v>
      </c>
      <c r="R3180" s="17">
        <f t="shared" si="8535"/>
        <v>0</v>
      </c>
      <c r="S3180" s="17">
        <f t="shared" si="8536"/>
        <v>0</v>
      </c>
      <c r="T3180" s="17">
        <f t="shared" si="8537"/>
        <v>0</v>
      </c>
      <c r="U3180" s="17">
        <v>0</v>
      </c>
      <c r="V3180" s="17">
        <f t="shared" si="8383"/>
        <v>0</v>
      </c>
      <c r="W3180" s="17">
        <f t="shared" si="8539"/>
        <v>0</v>
      </c>
      <c r="X3180" s="17">
        <f t="shared" si="8540"/>
        <v>0</v>
      </c>
      <c r="Y3180" s="17">
        <f t="shared" si="8541"/>
        <v>0</v>
      </c>
      <c r="Z3180" s="17">
        <f t="shared" si="8542"/>
        <v>0</v>
      </c>
      <c r="AA3180" s="17">
        <f t="shared" si="8543"/>
        <v>0</v>
      </c>
      <c r="AB3180" s="17">
        <f t="shared" si="8544"/>
        <v>0</v>
      </c>
      <c r="AC3180" s="18">
        <f t="shared" si="8545"/>
        <v>0</v>
      </c>
      <c r="AD3180" s="18">
        <f t="shared" si="8546"/>
        <v>0</v>
      </c>
      <c r="AE3180" s="19" t="e">
        <f t="shared" si="8553"/>
        <v>#DIV/0!</v>
      </c>
      <c r="AF3180" s="54">
        <f t="shared" si="8547"/>
        <v>0</v>
      </c>
      <c r="AG3180" s="54">
        <f t="shared" si="8548"/>
        <v>0</v>
      </c>
      <c r="AH3180" s="55">
        <f t="shared" si="8549"/>
        <v>0</v>
      </c>
      <c r="AI3180" s="55">
        <f t="shared" si="8550"/>
        <v>0</v>
      </c>
      <c r="AJ3180" s="55">
        <f t="shared" si="8551"/>
        <v>0</v>
      </c>
      <c r="AK3180" s="55">
        <f t="shared" si="8552"/>
        <v>0</v>
      </c>
      <c r="AL3180" s="55">
        <f t="shared" si="8554"/>
        <v>0</v>
      </c>
      <c r="AM3180" s="55">
        <f t="shared" si="8555"/>
        <v>0</v>
      </c>
      <c r="AN3180" s="37" t="s">
        <v>35</v>
      </c>
    </row>
    <row r="3181" spans="2:40" s="22" customFormat="1" ht="31.2" hidden="1" customHeight="1" x14ac:dyDescent="0.3">
      <c r="B3181" s="23" t="s">
        <v>852</v>
      </c>
      <c r="C3181" s="23" t="s">
        <v>132</v>
      </c>
      <c r="D3181" s="23" t="s">
        <v>114</v>
      </c>
      <c r="E3181" s="24" t="str">
        <f t="shared" si="8382"/>
        <v>0603</v>
      </c>
      <c r="F3181" s="23"/>
      <c r="G3181" s="23"/>
      <c r="H3181" s="25" t="s">
        <v>272</v>
      </c>
      <c r="I3181" s="26">
        <f t="shared" si="8556"/>
        <v>0</v>
      </c>
      <c r="J3181" s="26">
        <f t="shared" si="8557"/>
        <v>0</v>
      </c>
      <c r="K3181" s="26">
        <f t="shared" si="8558"/>
        <v>0</v>
      </c>
      <c r="L3181" s="26">
        <f t="shared" si="8559"/>
        <v>0</v>
      </c>
      <c r="M3181" s="26">
        <f t="shared" si="8560"/>
        <v>0</v>
      </c>
      <c r="N3181" s="26">
        <f t="shared" si="8561"/>
        <v>0</v>
      </c>
      <c r="O3181" s="26">
        <f t="shared" si="8532"/>
        <v>0</v>
      </c>
      <c r="P3181" s="26">
        <f t="shared" si="8533"/>
        <v>0</v>
      </c>
      <c r="Q3181" s="26">
        <f t="shared" si="8534"/>
        <v>0</v>
      </c>
      <c r="R3181" s="26">
        <f t="shared" si="8535"/>
        <v>0</v>
      </c>
      <c r="S3181" s="26">
        <f t="shared" si="8536"/>
        <v>0</v>
      </c>
      <c r="T3181" s="26">
        <f t="shared" si="8537"/>
        <v>0</v>
      </c>
      <c r="U3181" s="26">
        <v>0</v>
      </c>
      <c r="V3181" s="26">
        <f t="shared" si="8383"/>
        <v>0</v>
      </c>
      <c r="W3181" s="26">
        <f t="shared" si="8539"/>
        <v>0</v>
      </c>
      <c r="X3181" s="26">
        <f t="shared" si="8540"/>
        <v>0</v>
      </c>
      <c r="Y3181" s="26">
        <f t="shared" si="8541"/>
        <v>0</v>
      </c>
      <c r="Z3181" s="26">
        <f t="shared" si="8542"/>
        <v>0</v>
      </c>
      <c r="AA3181" s="26">
        <f t="shared" si="8543"/>
        <v>0</v>
      </c>
      <c r="AB3181" s="26">
        <f t="shared" si="8544"/>
        <v>0</v>
      </c>
      <c r="AC3181" s="27">
        <f t="shared" si="8545"/>
        <v>0</v>
      </c>
      <c r="AD3181" s="27">
        <f t="shared" si="8546"/>
        <v>0</v>
      </c>
      <c r="AE3181" s="28" t="e">
        <f t="shared" si="8553"/>
        <v>#DIV/0!</v>
      </c>
      <c r="AF3181" s="42">
        <f t="shared" si="8547"/>
        <v>0</v>
      </c>
      <c r="AG3181" s="42">
        <f t="shared" si="8548"/>
        <v>0</v>
      </c>
      <c r="AH3181" s="43">
        <f t="shared" si="8549"/>
        <v>0</v>
      </c>
      <c r="AI3181" s="43">
        <f t="shared" si="8550"/>
        <v>0</v>
      </c>
      <c r="AJ3181" s="43">
        <f t="shared" si="8551"/>
        <v>0</v>
      </c>
      <c r="AK3181" s="43">
        <f t="shared" si="8552"/>
        <v>0</v>
      </c>
      <c r="AL3181" s="43">
        <f t="shared" si="8554"/>
        <v>0</v>
      </c>
      <c r="AM3181" s="43">
        <f t="shared" si="8555"/>
        <v>0</v>
      </c>
      <c r="AN3181" s="37" t="s">
        <v>35</v>
      </c>
    </row>
    <row r="3182" spans="2:40" ht="31.2" hidden="1" customHeight="1" x14ac:dyDescent="0.3">
      <c r="B3182" s="30" t="s">
        <v>852</v>
      </c>
      <c r="C3182" s="30" t="s">
        <v>132</v>
      </c>
      <c r="D3182" s="30" t="s">
        <v>114</v>
      </c>
      <c r="E3182" s="15" t="str">
        <f t="shared" si="8382"/>
        <v>0603</v>
      </c>
      <c r="F3182" s="30" t="s">
        <v>204</v>
      </c>
      <c r="G3182" s="30"/>
      <c r="H3182" s="31" t="s">
        <v>205</v>
      </c>
      <c r="I3182" s="32">
        <f t="shared" si="8556"/>
        <v>0</v>
      </c>
      <c r="J3182" s="32">
        <f t="shared" si="8557"/>
        <v>0</v>
      </c>
      <c r="K3182" s="32">
        <f t="shared" si="8558"/>
        <v>0</v>
      </c>
      <c r="L3182" s="32">
        <f t="shared" si="8559"/>
        <v>0</v>
      </c>
      <c r="M3182" s="32">
        <f t="shared" si="8560"/>
        <v>0</v>
      </c>
      <c r="N3182" s="32">
        <f t="shared" si="8561"/>
        <v>0</v>
      </c>
      <c r="O3182" s="32">
        <f t="shared" si="8532"/>
        <v>0</v>
      </c>
      <c r="P3182" s="32">
        <f t="shared" si="8533"/>
        <v>0</v>
      </c>
      <c r="Q3182" s="32">
        <f t="shared" si="8534"/>
        <v>0</v>
      </c>
      <c r="R3182" s="32">
        <f t="shared" si="8535"/>
        <v>0</v>
      </c>
      <c r="S3182" s="32">
        <f t="shared" si="8536"/>
        <v>0</v>
      </c>
      <c r="T3182" s="32">
        <f t="shared" si="8537"/>
        <v>0</v>
      </c>
      <c r="U3182" s="32">
        <v>0</v>
      </c>
      <c r="V3182" s="32">
        <f t="shared" si="8383"/>
        <v>0</v>
      </c>
      <c r="W3182" s="32">
        <f t="shared" si="8539"/>
        <v>0</v>
      </c>
      <c r="X3182" s="32">
        <f t="shared" si="8540"/>
        <v>0</v>
      </c>
      <c r="Y3182" s="32">
        <f t="shared" si="8541"/>
        <v>0</v>
      </c>
      <c r="Z3182" s="32">
        <f t="shared" si="8542"/>
        <v>0</v>
      </c>
      <c r="AA3182" s="32">
        <f t="shared" si="8543"/>
        <v>0</v>
      </c>
      <c r="AB3182" s="32">
        <f t="shared" si="8544"/>
        <v>0</v>
      </c>
      <c r="AC3182" s="33">
        <f t="shared" si="8545"/>
        <v>0</v>
      </c>
      <c r="AD3182" s="33">
        <f t="shared" si="8546"/>
        <v>0</v>
      </c>
      <c r="AE3182" s="34" t="e">
        <f t="shared" si="8553"/>
        <v>#DIV/0!</v>
      </c>
      <c r="AF3182" s="35">
        <f t="shared" si="8547"/>
        <v>0</v>
      </c>
      <c r="AG3182" s="35">
        <f t="shared" si="8548"/>
        <v>0</v>
      </c>
      <c r="AH3182" s="36">
        <f t="shared" si="8549"/>
        <v>0</v>
      </c>
      <c r="AI3182" s="36">
        <f t="shared" si="8550"/>
        <v>0</v>
      </c>
      <c r="AJ3182" s="36">
        <f t="shared" si="8551"/>
        <v>0</v>
      </c>
      <c r="AK3182" s="36">
        <f t="shared" si="8552"/>
        <v>0</v>
      </c>
      <c r="AL3182" s="36">
        <f t="shared" si="8554"/>
        <v>0</v>
      </c>
      <c r="AM3182" s="36">
        <f t="shared" si="8555"/>
        <v>0</v>
      </c>
      <c r="AN3182" s="37" t="s">
        <v>35</v>
      </c>
    </row>
    <row r="3183" spans="2:40" ht="31.2" hidden="1" customHeight="1" x14ac:dyDescent="0.3">
      <c r="B3183" s="30" t="s">
        <v>852</v>
      </c>
      <c r="C3183" s="30" t="s">
        <v>132</v>
      </c>
      <c r="D3183" s="30" t="s">
        <v>114</v>
      </c>
      <c r="E3183" s="15" t="str">
        <f t="shared" si="8382"/>
        <v>0603</v>
      </c>
      <c r="F3183" s="30" t="s">
        <v>206</v>
      </c>
      <c r="G3183" s="30"/>
      <c r="H3183" s="31" t="s">
        <v>207</v>
      </c>
      <c r="I3183" s="32">
        <f t="shared" ref="I3183:T3183" si="8562">I3188+I3184</f>
        <v>0</v>
      </c>
      <c r="J3183" s="32">
        <f t="shared" si="8562"/>
        <v>0</v>
      </c>
      <c r="K3183" s="32">
        <f t="shared" si="8562"/>
        <v>0</v>
      </c>
      <c r="L3183" s="32">
        <f t="shared" si="8562"/>
        <v>0</v>
      </c>
      <c r="M3183" s="32">
        <f t="shared" si="8562"/>
        <v>0</v>
      </c>
      <c r="N3183" s="32">
        <f t="shared" si="8562"/>
        <v>0</v>
      </c>
      <c r="O3183" s="32">
        <f t="shared" si="8562"/>
        <v>0</v>
      </c>
      <c r="P3183" s="32">
        <f t="shared" si="8562"/>
        <v>0</v>
      </c>
      <c r="Q3183" s="32">
        <f t="shared" si="8562"/>
        <v>0</v>
      </c>
      <c r="R3183" s="32">
        <f t="shared" si="8562"/>
        <v>0</v>
      </c>
      <c r="S3183" s="32">
        <f t="shared" si="8562"/>
        <v>0</v>
      </c>
      <c r="T3183" s="32">
        <f t="shared" si="8562"/>
        <v>0</v>
      </c>
      <c r="U3183" s="32">
        <v>0</v>
      </c>
      <c r="V3183" s="32">
        <f t="shared" si="8383"/>
        <v>0</v>
      </c>
      <c r="W3183" s="32">
        <f t="shared" ref="W3183:AD3183" si="8563">W3188+W3184</f>
        <v>0</v>
      </c>
      <c r="X3183" s="32">
        <f t="shared" si="8563"/>
        <v>0</v>
      </c>
      <c r="Y3183" s="32">
        <f t="shared" si="8563"/>
        <v>0</v>
      </c>
      <c r="Z3183" s="32">
        <f t="shared" si="8563"/>
        <v>0</v>
      </c>
      <c r="AA3183" s="32">
        <f t="shared" si="8563"/>
        <v>0</v>
      </c>
      <c r="AB3183" s="32">
        <f t="shared" si="8563"/>
        <v>0</v>
      </c>
      <c r="AC3183" s="33">
        <f t="shared" si="8563"/>
        <v>0</v>
      </c>
      <c r="AD3183" s="33">
        <f t="shared" si="8563"/>
        <v>0</v>
      </c>
      <c r="AE3183" s="34" t="e">
        <f t="shared" si="8553"/>
        <v>#DIV/0!</v>
      </c>
      <c r="AF3183" s="35">
        <f t="shared" ref="AF3183:AK3183" si="8564">AF3188+AF3184</f>
        <v>0</v>
      </c>
      <c r="AG3183" s="35">
        <f t="shared" si="8564"/>
        <v>0</v>
      </c>
      <c r="AH3183" s="36">
        <f t="shared" si="8564"/>
        <v>0</v>
      </c>
      <c r="AI3183" s="36">
        <f t="shared" si="8564"/>
        <v>0</v>
      </c>
      <c r="AJ3183" s="36">
        <f t="shared" si="8564"/>
        <v>0</v>
      </c>
      <c r="AK3183" s="36">
        <f t="shared" si="8564"/>
        <v>0</v>
      </c>
      <c r="AL3183" s="36">
        <f t="shared" si="8554"/>
        <v>0</v>
      </c>
      <c r="AM3183" s="36">
        <f t="shared" si="8555"/>
        <v>0</v>
      </c>
      <c r="AN3183" s="37" t="s">
        <v>35</v>
      </c>
    </row>
    <row r="3184" spans="2:40" ht="31.2" hidden="1" customHeight="1" x14ac:dyDescent="0.3">
      <c r="B3184" s="30" t="s">
        <v>852</v>
      </c>
      <c r="C3184" s="30" t="s">
        <v>132</v>
      </c>
      <c r="D3184" s="30" t="s">
        <v>114</v>
      </c>
      <c r="E3184" s="15" t="str">
        <f t="shared" si="8382"/>
        <v>0603</v>
      </c>
      <c r="F3184" s="30" t="s">
        <v>257</v>
      </c>
      <c r="G3184" s="30"/>
      <c r="H3184" s="31" t="s">
        <v>258</v>
      </c>
      <c r="I3184" s="32">
        <f t="shared" ref="I3184:I3192" si="8565">I3185</f>
        <v>0</v>
      </c>
      <c r="J3184" s="32">
        <f t="shared" ref="J3184:J3192" si="8566">J3185</f>
        <v>0</v>
      </c>
      <c r="K3184" s="32">
        <f t="shared" ref="K3184:K3192" si="8567">K3185</f>
        <v>0</v>
      </c>
      <c r="L3184" s="32">
        <f t="shared" ref="L3184:L3192" si="8568">L3185</f>
        <v>0</v>
      </c>
      <c r="M3184" s="32">
        <f t="shared" ref="M3184:M3192" si="8569">M3185</f>
        <v>0</v>
      </c>
      <c r="N3184" s="32">
        <f t="shared" ref="N3184:N3192" si="8570">N3185</f>
        <v>0</v>
      </c>
      <c r="O3184" s="32">
        <f t="shared" ref="O3184:O3192" si="8571">O3185</f>
        <v>0</v>
      </c>
      <c r="P3184" s="32">
        <f t="shared" ref="P3184:P3192" si="8572">P3185</f>
        <v>0</v>
      </c>
      <c r="Q3184" s="32">
        <f t="shared" ref="Q3184:Q3192" si="8573">Q3185</f>
        <v>0</v>
      </c>
      <c r="R3184" s="32">
        <f t="shared" ref="R3184:R3192" si="8574">R3185</f>
        <v>0</v>
      </c>
      <c r="S3184" s="32">
        <f t="shared" ref="S3184:S3192" si="8575">S3185</f>
        <v>0</v>
      </c>
      <c r="T3184" s="32">
        <f t="shared" ref="T3184:T3192" si="8576">T3185</f>
        <v>0</v>
      </c>
      <c r="U3184" s="32">
        <v>0</v>
      </c>
      <c r="V3184" s="32">
        <f t="shared" si="8383"/>
        <v>0</v>
      </c>
      <c r="W3184" s="32">
        <f t="shared" ref="W3184:W3192" si="8577">W3185</f>
        <v>0</v>
      </c>
      <c r="X3184" s="32">
        <f t="shared" ref="X3184:X3192" si="8578">X3185</f>
        <v>0</v>
      </c>
      <c r="Y3184" s="32">
        <f t="shared" ref="Y3184:Y3192" si="8579">Y3185</f>
        <v>0</v>
      </c>
      <c r="Z3184" s="32">
        <f t="shared" ref="Z3184:Z3192" si="8580">Z3185</f>
        <v>0</v>
      </c>
      <c r="AA3184" s="32">
        <f t="shared" ref="AA3184:AA3192" si="8581">AA3185</f>
        <v>0</v>
      </c>
      <c r="AB3184" s="32">
        <f t="shared" ref="AB3184:AB3192" si="8582">AB3185</f>
        <v>0</v>
      </c>
      <c r="AC3184" s="33">
        <f t="shared" ref="AC3184:AC3192" si="8583">AC3185</f>
        <v>0</v>
      </c>
      <c r="AD3184" s="33">
        <f t="shared" ref="AD3184:AD3192" si="8584">AD3185</f>
        <v>0</v>
      </c>
      <c r="AE3184" s="34" t="e">
        <f t="shared" si="8553"/>
        <v>#DIV/0!</v>
      </c>
      <c r="AF3184" s="35">
        <f t="shared" ref="AF3184:AF3192" si="8585">AF3185</f>
        <v>0</v>
      </c>
      <c r="AG3184" s="35">
        <f t="shared" ref="AG3184:AG3192" si="8586">AG3185</f>
        <v>0</v>
      </c>
      <c r="AH3184" s="36">
        <f t="shared" ref="AH3184:AH3192" si="8587">AH3185</f>
        <v>0</v>
      </c>
      <c r="AI3184" s="36">
        <f t="shared" ref="AI3184:AI3192" si="8588">AI3185</f>
        <v>0</v>
      </c>
      <c r="AJ3184" s="36">
        <f t="shared" ref="AJ3184:AJ3192" si="8589">AJ3185</f>
        <v>0</v>
      </c>
      <c r="AK3184" s="36">
        <f t="shared" ref="AK3184:AK3192" si="8590">AK3185</f>
        <v>0</v>
      </c>
      <c r="AL3184" s="36">
        <f t="shared" si="8554"/>
        <v>0</v>
      </c>
      <c r="AM3184" s="36">
        <f t="shared" si="8555"/>
        <v>0</v>
      </c>
      <c r="AN3184" s="37" t="s">
        <v>35</v>
      </c>
    </row>
    <row r="3185" spans="2:40" ht="15.6" hidden="1" customHeight="1" x14ac:dyDescent="0.3">
      <c r="B3185" s="30" t="s">
        <v>852</v>
      </c>
      <c r="C3185" s="30" t="s">
        <v>132</v>
      </c>
      <c r="D3185" s="30" t="s">
        <v>114</v>
      </c>
      <c r="E3185" s="15" t="str">
        <f t="shared" ref="E3185:E3248" si="8591">CONCATENATE(C3185,D3185)</f>
        <v>0603</v>
      </c>
      <c r="F3185" s="30" t="s">
        <v>259</v>
      </c>
      <c r="G3185" s="30"/>
      <c r="H3185" s="31" t="s">
        <v>260</v>
      </c>
      <c r="I3185" s="32">
        <f t="shared" si="8565"/>
        <v>0</v>
      </c>
      <c r="J3185" s="32">
        <f t="shared" si="8566"/>
        <v>0</v>
      </c>
      <c r="K3185" s="32">
        <f t="shared" si="8567"/>
        <v>0</v>
      </c>
      <c r="L3185" s="32">
        <f t="shared" si="8568"/>
        <v>0</v>
      </c>
      <c r="M3185" s="32">
        <f t="shared" si="8569"/>
        <v>0</v>
      </c>
      <c r="N3185" s="32">
        <f t="shared" si="8570"/>
        <v>0</v>
      </c>
      <c r="O3185" s="32">
        <f t="shared" si="8571"/>
        <v>0</v>
      </c>
      <c r="P3185" s="32">
        <f t="shared" si="8572"/>
        <v>0</v>
      </c>
      <c r="Q3185" s="32">
        <f t="shared" si="8573"/>
        <v>0</v>
      </c>
      <c r="R3185" s="32">
        <f t="shared" si="8574"/>
        <v>0</v>
      </c>
      <c r="S3185" s="32">
        <f t="shared" si="8575"/>
        <v>0</v>
      </c>
      <c r="T3185" s="32">
        <f t="shared" si="8576"/>
        <v>0</v>
      </c>
      <c r="U3185" s="32">
        <v>0</v>
      </c>
      <c r="V3185" s="32">
        <f t="shared" ref="V3185:V3248" si="8592">I3185+L3185+U3185+T3185+S3185+R3185+Q3185+P3185+O3185</f>
        <v>0</v>
      </c>
      <c r="W3185" s="32">
        <f t="shared" si="8577"/>
        <v>0</v>
      </c>
      <c r="X3185" s="32">
        <f t="shared" si="8578"/>
        <v>0</v>
      </c>
      <c r="Y3185" s="32">
        <f t="shared" si="8579"/>
        <v>0</v>
      </c>
      <c r="Z3185" s="32">
        <f t="shared" si="8580"/>
        <v>0</v>
      </c>
      <c r="AA3185" s="32">
        <f t="shared" si="8581"/>
        <v>0</v>
      </c>
      <c r="AB3185" s="32">
        <f t="shared" si="8582"/>
        <v>0</v>
      </c>
      <c r="AC3185" s="33">
        <f t="shared" si="8583"/>
        <v>0</v>
      </c>
      <c r="AD3185" s="33">
        <f t="shared" si="8584"/>
        <v>0</v>
      </c>
      <c r="AE3185" s="34" t="e">
        <f t="shared" si="8553"/>
        <v>#DIV/0!</v>
      </c>
      <c r="AF3185" s="35">
        <f t="shared" si="8585"/>
        <v>0</v>
      </c>
      <c r="AG3185" s="35">
        <f t="shared" si="8586"/>
        <v>0</v>
      </c>
      <c r="AH3185" s="36">
        <f t="shared" si="8587"/>
        <v>0</v>
      </c>
      <c r="AI3185" s="36">
        <f t="shared" si="8588"/>
        <v>0</v>
      </c>
      <c r="AJ3185" s="36">
        <f t="shared" si="8589"/>
        <v>0</v>
      </c>
      <c r="AK3185" s="36">
        <f t="shared" si="8590"/>
        <v>0</v>
      </c>
      <c r="AL3185" s="36">
        <f t="shared" si="8554"/>
        <v>0</v>
      </c>
      <c r="AM3185" s="36">
        <f t="shared" si="8555"/>
        <v>0</v>
      </c>
      <c r="AN3185" s="37" t="s">
        <v>35</v>
      </c>
    </row>
    <row r="3186" spans="2:40" ht="31.2" hidden="1" customHeight="1" x14ac:dyDescent="0.3">
      <c r="B3186" s="30" t="s">
        <v>852</v>
      </c>
      <c r="C3186" s="30" t="s">
        <v>132</v>
      </c>
      <c r="D3186" s="30" t="s">
        <v>114</v>
      </c>
      <c r="E3186" s="15" t="str">
        <f t="shared" si="8591"/>
        <v>0603</v>
      </c>
      <c r="F3186" s="30" t="s">
        <v>259</v>
      </c>
      <c r="G3186" s="30" t="s">
        <v>50</v>
      </c>
      <c r="H3186" s="31" t="s">
        <v>51</v>
      </c>
      <c r="I3186" s="32">
        <f t="shared" si="8565"/>
        <v>0</v>
      </c>
      <c r="J3186" s="32">
        <f t="shared" si="8566"/>
        <v>0</v>
      </c>
      <c r="K3186" s="32">
        <f t="shared" si="8567"/>
        <v>0</v>
      </c>
      <c r="L3186" s="32">
        <f t="shared" si="8568"/>
        <v>0</v>
      </c>
      <c r="M3186" s="32">
        <f t="shared" si="8569"/>
        <v>0</v>
      </c>
      <c r="N3186" s="32">
        <f t="shared" si="8570"/>
        <v>0</v>
      </c>
      <c r="O3186" s="32">
        <f t="shared" si="8571"/>
        <v>0</v>
      </c>
      <c r="P3186" s="32">
        <f t="shared" si="8572"/>
        <v>0</v>
      </c>
      <c r="Q3186" s="32">
        <f t="shared" si="8573"/>
        <v>0</v>
      </c>
      <c r="R3186" s="32">
        <f t="shared" si="8574"/>
        <v>0</v>
      </c>
      <c r="S3186" s="32">
        <f t="shared" si="8575"/>
        <v>0</v>
      </c>
      <c r="T3186" s="32">
        <f t="shared" si="8576"/>
        <v>0</v>
      </c>
      <c r="U3186" s="32">
        <v>0</v>
      </c>
      <c r="V3186" s="32">
        <f t="shared" si="8592"/>
        <v>0</v>
      </c>
      <c r="W3186" s="32">
        <f t="shared" si="8577"/>
        <v>0</v>
      </c>
      <c r="X3186" s="32">
        <f t="shared" si="8578"/>
        <v>0</v>
      </c>
      <c r="Y3186" s="32">
        <f t="shared" si="8579"/>
        <v>0</v>
      </c>
      <c r="Z3186" s="32">
        <f t="shared" si="8580"/>
        <v>0</v>
      </c>
      <c r="AA3186" s="32">
        <f t="shared" si="8581"/>
        <v>0</v>
      </c>
      <c r="AB3186" s="32">
        <f t="shared" si="8582"/>
        <v>0</v>
      </c>
      <c r="AC3186" s="33">
        <f t="shared" si="8583"/>
        <v>0</v>
      </c>
      <c r="AD3186" s="33">
        <f t="shared" si="8584"/>
        <v>0</v>
      </c>
      <c r="AE3186" s="34" t="e">
        <f t="shared" si="8553"/>
        <v>#DIV/0!</v>
      </c>
      <c r="AF3186" s="35">
        <f t="shared" si="8585"/>
        <v>0</v>
      </c>
      <c r="AG3186" s="35">
        <f t="shared" si="8586"/>
        <v>0</v>
      </c>
      <c r="AH3186" s="36">
        <f t="shared" si="8587"/>
        <v>0</v>
      </c>
      <c r="AI3186" s="36">
        <f t="shared" si="8588"/>
        <v>0</v>
      </c>
      <c r="AJ3186" s="36">
        <f t="shared" si="8589"/>
        <v>0</v>
      </c>
      <c r="AK3186" s="36">
        <f t="shared" si="8590"/>
        <v>0</v>
      </c>
      <c r="AL3186" s="36">
        <f t="shared" si="8554"/>
        <v>0</v>
      </c>
      <c r="AM3186" s="36">
        <f t="shared" si="8555"/>
        <v>0</v>
      </c>
      <c r="AN3186" s="37" t="s">
        <v>35</v>
      </c>
    </row>
    <row r="3187" spans="2:40" ht="31.2" hidden="1" customHeight="1" x14ac:dyDescent="0.3">
      <c r="B3187" s="30" t="s">
        <v>852</v>
      </c>
      <c r="C3187" s="30" t="s">
        <v>132</v>
      </c>
      <c r="D3187" s="30" t="s">
        <v>114</v>
      </c>
      <c r="E3187" s="15" t="str">
        <f t="shared" si="8591"/>
        <v>0603</v>
      </c>
      <c r="F3187" s="30" t="s">
        <v>259</v>
      </c>
      <c r="G3187" s="30" t="s">
        <v>52</v>
      </c>
      <c r="H3187" s="31" t="s">
        <v>53</v>
      </c>
      <c r="I3187" s="32"/>
      <c r="J3187" s="32"/>
      <c r="K3187" s="32"/>
      <c r="L3187" s="32"/>
      <c r="M3187" s="32"/>
      <c r="N3187" s="32"/>
      <c r="O3187" s="32">
        <v>0</v>
      </c>
      <c r="P3187" s="32">
        <v>0</v>
      </c>
      <c r="Q3187" s="32">
        <v>0</v>
      </c>
      <c r="R3187" s="32">
        <v>0</v>
      </c>
      <c r="S3187" s="32">
        <v>0</v>
      </c>
      <c r="T3187" s="32">
        <v>0</v>
      </c>
      <c r="U3187" s="32">
        <v>0</v>
      </c>
      <c r="V3187" s="32">
        <f t="shared" si="8592"/>
        <v>0</v>
      </c>
      <c r="W3187" s="32"/>
      <c r="X3187" s="32"/>
      <c r="Y3187" s="32"/>
      <c r="Z3187" s="32"/>
      <c r="AA3187" s="32"/>
      <c r="AB3187" s="32">
        <v>0</v>
      </c>
      <c r="AC3187" s="33">
        <v>0</v>
      </c>
      <c r="AD3187" s="33">
        <v>0</v>
      </c>
      <c r="AE3187" s="34" t="e">
        <f t="shared" si="8553"/>
        <v>#DIV/0!</v>
      </c>
      <c r="AF3187" s="35">
        <v>0</v>
      </c>
      <c r="AG3187" s="35">
        <v>0</v>
      </c>
      <c r="AH3187" s="36">
        <v>0</v>
      </c>
      <c r="AI3187" s="36">
        <v>0</v>
      </c>
      <c r="AJ3187" s="36">
        <v>0</v>
      </c>
      <c r="AK3187" s="36">
        <v>0</v>
      </c>
      <c r="AL3187" s="36">
        <f t="shared" si="8554"/>
        <v>0</v>
      </c>
      <c r="AM3187" s="36">
        <f t="shared" si="8555"/>
        <v>0</v>
      </c>
      <c r="AN3187" s="37" t="s">
        <v>35</v>
      </c>
    </row>
    <row r="3188" spans="2:40" ht="31.2" hidden="1" customHeight="1" x14ac:dyDescent="0.3">
      <c r="B3188" s="30" t="s">
        <v>852</v>
      </c>
      <c r="C3188" s="30" t="s">
        <v>132</v>
      </c>
      <c r="D3188" s="30" t="s">
        <v>114</v>
      </c>
      <c r="E3188" s="15" t="str">
        <f t="shared" si="8591"/>
        <v>0603</v>
      </c>
      <c r="F3188" s="30" t="s">
        <v>279</v>
      </c>
      <c r="G3188" s="30"/>
      <c r="H3188" s="31" t="s">
        <v>280</v>
      </c>
      <c r="I3188" s="32">
        <f t="shared" si="8565"/>
        <v>0</v>
      </c>
      <c r="J3188" s="32">
        <f t="shared" si="8566"/>
        <v>0</v>
      </c>
      <c r="K3188" s="32">
        <f t="shared" si="8567"/>
        <v>0</v>
      </c>
      <c r="L3188" s="32">
        <f t="shared" si="8568"/>
        <v>0</v>
      </c>
      <c r="M3188" s="32">
        <f t="shared" si="8569"/>
        <v>0</v>
      </c>
      <c r="N3188" s="32">
        <f t="shared" si="8570"/>
        <v>0</v>
      </c>
      <c r="O3188" s="32">
        <f t="shared" si="8571"/>
        <v>0</v>
      </c>
      <c r="P3188" s="32">
        <f t="shared" si="8572"/>
        <v>0</v>
      </c>
      <c r="Q3188" s="32">
        <f t="shared" si="8573"/>
        <v>0</v>
      </c>
      <c r="R3188" s="32">
        <f t="shared" si="8574"/>
        <v>0</v>
      </c>
      <c r="S3188" s="32">
        <f t="shared" si="8575"/>
        <v>0</v>
      </c>
      <c r="T3188" s="32">
        <f t="shared" si="8576"/>
        <v>0</v>
      </c>
      <c r="U3188" s="32">
        <v>0</v>
      </c>
      <c r="V3188" s="32">
        <f t="shared" si="8592"/>
        <v>0</v>
      </c>
      <c r="W3188" s="32">
        <f t="shared" si="8577"/>
        <v>0</v>
      </c>
      <c r="X3188" s="32">
        <f t="shared" si="8578"/>
        <v>0</v>
      </c>
      <c r="Y3188" s="32">
        <f t="shared" si="8579"/>
        <v>0</v>
      </c>
      <c r="Z3188" s="32">
        <f t="shared" si="8580"/>
        <v>0</v>
      </c>
      <c r="AA3188" s="32">
        <f t="shared" si="8581"/>
        <v>0</v>
      </c>
      <c r="AB3188" s="32">
        <f t="shared" si="8582"/>
        <v>0</v>
      </c>
      <c r="AC3188" s="33">
        <f t="shared" si="8583"/>
        <v>0</v>
      </c>
      <c r="AD3188" s="33">
        <f t="shared" si="8584"/>
        <v>0</v>
      </c>
      <c r="AE3188" s="34" t="e">
        <f t="shared" si="8553"/>
        <v>#DIV/0!</v>
      </c>
      <c r="AF3188" s="35">
        <f t="shared" si="8585"/>
        <v>0</v>
      </c>
      <c r="AG3188" s="35">
        <f t="shared" si="8586"/>
        <v>0</v>
      </c>
      <c r="AH3188" s="36">
        <f t="shared" si="8587"/>
        <v>0</v>
      </c>
      <c r="AI3188" s="36">
        <f t="shared" si="8588"/>
        <v>0</v>
      </c>
      <c r="AJ3188" s="36">
        <f t="shared" si="8589"/>
        <v>0</v>
      </c>
      <c r="AK3188" s="36">
        <f t="shared" si="8590"/>
        <v>0</v>
      </c>
      <c r="AL3188" s="36">
        <f t="shared" si="8554"/>
        <v>0</v>
      </c>
      <c r="AM3188" s="36">
        <f t="shared" si="8555"/>
        <v>0</v>
      </c>
      <c r="AN3188" s="37" t="s">
        <v>35</v>
      </c>
    </row>
    <row r="3189" spans="2:40" ht="31.2" hidden="1" customHeight="1" x14ac:dyDescent="0.3">
      <c r="B3189" s="30" t="s">
        <v>852</v>
      </c>
      <c r="C3189" s="30" t="s">
        <v>132</v>
      </c>
      <c r="D3189" s="30" t="s">
        <v>114</v>
      </c>
      <c r="E3189" s="15" t="str">
        <f t="shared" si="8591"/>
        <v>0603</v>
      </c>
      <c r="F3189" s="30" t="s">
        <v>281</v>
      </c>
      <c r="G3189" s="30"/>
      <c r="H3189" s="31" t="s">
        <v>282</v>
      </c>
      <c r="I3189" s="32">
        <f t="shared" si="8565"/>
        <v>0</v>
      </c>
      <c r="J3189" s="32">
        <f t="shared" si="8566"/>
        <v>0</v>
      </c>
      <c r="K3189" s="32">
        <f t="shared" si="8567"/>
        <v>0</v>
      </c>
      <c r="L3189" s="32">
        <f t="shared" si="8568"/>
        <v>0</v>
      </c>
      <c r="M3189" s="32">
        <f t="shared" si="8569"/>
        <v>0</v>
      </c>
      <c r="N3189" s="32">
        <f t="shared" si="8570"/>
        <v>0</v>
      </c>
      <c r="O3189" s="32">
        <f t="shared" si="8571"/>
        <v>0</v>
      </c>
      <c r="P3189" s="32">
        <f t="shared" si="8572"/>
        <v>0</v>
      </c>
      <c r="Q3189" s="32">
        <f t="shared" si="8573"/>
        <v>0</v>
      </c>
      <c r="R3189" s="32">
        <f t="shared" si="8574"/>
        <v>0</v>
      </c>
      <c r="S3189" s="32">
        <f t="shared" si="8575"/>
        <v>0</v>
      </c>
      <c r="T3189" s="32">
        <f t="shared" si="8576"/>
        <v>0</v>
      </c>
      <c r="U3189" s="32">
        <v>0</v>
      </c>
      <c r="V3189" s="32">
        <f t="shared" si="8592"/>
        <v>0</v>
      </c>
      <c r="W3189" s="32">
        <f t="shared" si="8577"/>
        <v>0</v>
      </c>
      <c r="X3189" s="32">
        <f t="shared" si="8578"/>
        <v>0</v>
      </c>
      <c r="Y3189" s="32">
        <f t="shared" si="8579"/>
        <v>0</v>
      </c>
      <c r="Z3189" s="32">
        <f t="shared" si="8580"/>
        <v>0</v>
      </c>
      <c r="AA3189" s="32">
        <f t="shared" si="8581"/>
        <v>0</v>
      </c>
      <c r="AB3189" s="32">
        <f t="shared" si="8582"/>
        <v>0</v>
      </c>
      <c r="AC3189" s="33">
        <f t="shared" si="8583"/>
        <v>0</v>
      </c>
      <c r="AD3189" s="33">
        <f t="shared" si="8584"/>
        <v>0</v>
      </c>
      <c r="AE3189" s="34" t="e">
        <f t="shared" si="8553"/>
        <v>#DIV/0!</v>
      </c>
      <c r="AF3189" s="35">
        <f t="shared" si="8585"/>
        <v>0</v>
      </c>
      <c r="AG3189" s="35">
        <f t="shared" si="8586"/>
        <v>0</v>
      </c>
      <c r="AH3189" s="36">
        <f t="shared" si="8587"/>
        <v>0</v>
      </c>
      <c r="AI3189" s="36">
        <f t="shared" si="8588"/>
        <v>0</v>
      </c>
      <c r="AJ3189" s="36">
        <f t="shared" si="8589"/>
        <v>0</v>
      </c>
      <c r="AK3189" s="36">
        <f t="shared" si="8590"/>
        <v>0</v>
      </c>
      <c r="AL3189" s="36">
        <f t="shared" si="8554"/>
        <v>0</v>
      </c>
      <c r="AM3189" s="36">
        <f t="shared" si="8555"/>
        <v>0</v>
      </c>
      <c r="AN3189" s="37" t="s">
        <v>35</v>
      </c>
    </row>
    <row r="3190" spans="2:40" ht="31.2" hidden="1" customHeight="1" x14ac:dyDescent="0.3">
      <c r="B3190" s="30" t="s">
        <v>852</v>
      </c>
      <c r="C3190" s="30" t="s">
        <v>132</v>
      </c>
      <c r="D3190" s="30" t="s">
        <v>114</v>
      </c>
      <c r="E3190" s="15" t="str">
        <f t="shared" si="8591"/>
        <v>0603</v>
      </c>
      <c r="F3190" s="30" t="s">
        <v>281</v>
      </c>
      <c r="G3190" s="30" t="s">
        <v>50</v>
      </c>
      <c r="H3190" s="31" t="s">
        <v>51</v>
      </c>
      <c r="I3190" s="32">
        <f t="shared" si="8565"/>
        <v>0</v>
      </c>
      <c r="J3190" s="32">
        <f t="shared" si="8566"/>
        <v>0</v>
      </c>
      <c r="K3190" s="32">
        <f t="shared" si="8567"/>
        <v>0</v>
      </c>
      <c r="L3190" s="32">
        <f t="shared" si="8568"/>
        <v>0</v>
      </c>
      <c r="M3190" s="32">
        <f t="shared" si="8569"/>
        <v>0</v>
      </c>
      <c r="N3190" s="32">
        <f t="shared" si="8570"/>
        <v>0</v>
      </c>
      <c r="O3190" s="32">
        <f t="shared" si="8571"/>
        <v>0</v>
      </c>
      <c r="P3190" s="32">
        <f t="shared" si="8572"/>
        <v>0</v>
      </c>
      <c r="Q3190" s="32">
        <f t="shared" si="8573"/>
        <v>0</v>
      </c>
      <c r="R3190" s="32">
        <f t="shared" si="8574"/>
        <v>0</v>
      </c>
      <c r="S3190" s="32">
        <f t="shared" si="8575"/>
        <v>0</v>
      </c>
      <c r="T3190" s="32">
        <f t="shared" si="8576"/>
        <v>0</v>
      </c>
      <c r="U3190" s="32">
        <v>0</v>
      </c>
      <c r="V3190" s="32">
        <f t="shared" si="8592"/>
        <v>0</v>
      </c>
      <c r="W3190" s="32">
        <f t="shared" si="8577"/>
        <v>0</v>
      </c>
      <c r="X3190" s="32">
        <f t="shared" si="8578"/>
        <v>0</v>
      </c>
      <c r="Y3190" s="32">
        <f t="shared" si="8579"/>
        <v>0</v>
      </c>
      <c r="Z3190" s="32">
        <f t="shared" si="8580"/>
        <v>0</v>
      </c>
      <c r="AA3190" s="32">
        <f t="shared" si="8581"/>
        <v>0</v>
      </c>
      <c r="AB3190" s="32">
        <f t="shared" si="8582"/>
        <v>0</v>
      </c>
      <c r="AC3190" s="33">
        <f t="shared" si="8583"/>
        <v>0</v>
      </c>
      <c r="AD3190" s="33">
        <f t="shared" si="8584"/>
        <v>0</v>
      </c>
      <c r="AE3190" s="34" t="e">
        <f t="shared" si="8553"/>
        <v>#DIV/0!</v>
      </c>
      <c r="AF3190" s="35">
        <f t="shared" si="8585"/>
        <v>0</v>
      </c>
      <c r="AG3190" s="35">
        <f t="shared" si="8586"/>
        <v>0</v>
      </c>
      <c r="AH3190" s="36">
        <f t="shared" si="8587"/>
        <v>0</v>
      </c>
      <c r="AI3190" s="36">
        <f t="shared" si="8588"/>
        <v>0</v>
      </c>
      <c r="AJ3190" s="36">
        <f t="shared" si="8589"/>
        <v>0</v>
      </c>
      <c r="AK3190" s="36">
        <f t="shared" si="8590"/>
        <v>0</v>
      </c>
      <c r="AL3190" s="36">
        <f t="shared" si="8554"/>
        <v>0</v>
      </c>
      <c r="AM3190" s="36">
        <f t="shared" si="8555"/>
        <v>0</v>
      </c>
      <c r="AN3190" s="37" t="s">
        <v>35</v>
      </c>
    </row>
    <row r="3191" spans="2:40" ht="31.2" hidden="1" customHeight="1" x14ac:dyDescent="0.3">
      <c r="B3191" s="30" t="s">
        <v>852</v>
      </c>
      <c r="C3191" s="30" t="s">
        <v>132</v>
      </c>
      <c r="D3191" s="30" t="s">
        <v>114</v>
      </c>
      <c r="E3191" s="15" t="str">
        <f t="shared" si="8591"/>
        <v>0603</v>
      </c>
      <c r="F3191" s="30" t="s">
        <v>281</v>
      </c>
      <c r="G3191" s="30" t="s">
        <v>52</v>
      </c>
      <c r="H3191" s="31" t="s">
        <v>53</v>
      </c>
      <c r="I3191" s="32"/>
      <c r="J3191" s="32"/>
      <c r="K3191" s="32"/>
      <c r="L3191" s="32"/>
      <c r="M3191" s="32"/>
      <c r="N3191" s="32"/>
      <c r="O3191" s="32">
        <v>0</v>
      </c>
      <c r="P3191" s="32">
        <v>0</v>
      </c>
      <c r="Q3191" s="32">
        <v>0</v>
      </c>
      <c r="R3191" s="32">
        <v>0</v>
      </c>
      <c r="S3191" s="32">
        <v>0</v>
      </c>
      <c r="T3191" s="32">
        <v>0</v>
      </c>
      <c r="U3191" s="32">
        <v>0</v>
      </c>
      <c r="V3191" s="32">
        <f t="shared" si="8592"/>
        <v>0</v>
      </c>
      <c r="W3191" s="32"/>
      <c r="X3191" s="32"/>
      <c r="Y3191" s="32"/>
      <c r="Z3191" s="32"/>
      <c r="AA3191" s="32"/>
      <c r="AB3191" s="32">
        <v>0</v>
      </c>
      <c r="AC3191" s="33">
        <v>0</v>
      </c>
      <c r="AD3191" s="33">
        <v>0</v>
      </c>
      <c r="AE3191" s="34" t="e">
        <f t="shared" si="8553"/>
        <v>#DIV/0!</v>
      </c>
      <c r="AF3191" s="35">
        <v>0</v>
      </c>
      <c r="AG3191" s="35">
        <v>0</v>
      </c>
      <c r="AH3191" s="36">
        <v>0</v>
      </c>
      <c r="AI3191" s="36">
        <v>0</v>
      </c>
      <c r="AJ3191" s="36">
        <v>0</v>
      </c>
      <c r="AK3191" s="36">
        <v>0</v>
      </c>
      <c r="AL3191" s="36">
        <f t="shared" si="8554"/>
        <v>0</v>
      </c>
      <c r="AM3191" s="36">
        <f t="shared" si="8555"/>
        <v>0</v>
      </c>
      <c r="AN3191" s="37" t="s">
        <v>35</v>
      </c>
    </row>
    <row r="3192" spans="2:40" s="13" customFormat="1" x14ac:dyDescent="0.3">
      <c r="B3192" s="14" t="s">
        <v>852</v>
      </c>
      <c r="C3192" s="14" t="s">
        <v>224</v>
      </c>
      <c r="D3192" s="14"/>
      <c r="E3192" s="21" t="str">
        <f t="shared" si="8591"/>
        <v>07</v>
      </c>
      <c r="F3192" s="14"/>
      <c r="G3192" s="14"/>
      <c r="H3192" s="16" t="s">
        <v>292</v>
      </c>
      <c r="I3192" s="17">
        <f t="shared" si="8565"/>
        <v>3387.2</v>
      </c>
      <c r="J3192" s="17">
        <f t="shared" si="8566"/>
        <v>3387.2</v>
      </c>
      <c r="K3192" s="17">
        <f t="shared" si="8567"/>
        <v>3387.2</v>
      </c>
      <c r="L3192" s="17">
        <f t="shared" si="8568"/>
        <v>0</v>
      </c>
      <c r="M3192" s="17">
        <f t="shared" si="8569"/>
        <v>0</v>
      </c>
      <c r="N3192" s="17">
        <f t="shared" si="8570"/>
        <v>0</v>
      </c>
      <c r="O3192" s="17">
        <f t="shared" si="8571"/>
        <v>0</v>
      </c>
      <c r="P3192" s="17">
        <f t="shared" si="8572"/>
        <v>0</v>
      </c>
      <c r="Q3192" s="17">
        <f t="shared" si="8573"/>
        <v>0</v>
      </c>
      <c r="R3192" s="17">
        <f t="shared" si="8574"/>
        <v>0</v>
      </c>
      <c r="S3192" s="17">
        <f t="shared" si="8575"/>
        <v>0</v>
      </c>
      <c r="T3192" s="17">
        <f t="shared" si="8576"/>
        <v>0</v>
      </c>
      <c r="U3192" s="17">
        <v>0</v>
      </c>
      <c r="V3192" s="17">
        <f t="shared" si="8592"/>
        <v>3387.2</v>
      </c>
      <c r="W3192" s="17">
        <f t="shared" si="8577"/>
        <v>0</v>
      </c>
      <c r="X3192" s="17">
        <f t="shared" si="8578"/>
        <v>0</v>
      </c>
      <c r="Y3192" s="17">
        <f t="shared" si="8579"/>
        <v>0</v>
      </c>
      <c r="Z3192" s="17">
        <f t="shared" si="8580"/>
        <v>0</v>
      </c>
      <c r="AA3192" s="17">
        <f t="shared" si="8581"/>
        <v>0</v>
      </c>
      <c r="AB3192" s="17">
        <f t="shared" si="8582"/>
        <v>3387.2</v>
      </c>
      <c r="AC3192" s="18">
        <f t="shared" si="8583"/>
        <v>3387.2</v>
      </c>
      <c r="AD3192" s="18">
        <f t="shared" si="8584"/>
        <v>3387.2</v>
      </c>
      <c r="AE3192" s="19">
        <f t="shared" si="8553"/>
        <v>100</v>
      </c>
      <c r="AF3192" s="17">
        <f t="shared" si="8585"/>
        <v>3387.2</v>
      </c>
      <c r="AG3192" s="17">
        <f t="shared" si="8586"/>
        <v>0</v>
      </c>
      <c r="AH3192" s="17">
        <f t="shared" si="8587"/>
        <v>0</v>
      </c>
      <c r="AI3192" s="17">
        <f t="shared" si="8588"/>
        <v>0</v>
      </c>
      <c r="AJ3192" s="17">
        <f t="shared" si="8589"/>
        <v>0</v>
      </c>
      <c r="AK3192" s="17">
        <f t="shared" si="8590"/>
        <v>0</v>
      </c>
      <c r="AL3192" s="17">
        <f t="shared" si="8554"/>
        <v>3387.2</v>
      </c>
      <c r="AM3192" s="17">
        <f t="shared" si="8555"/>
        <v>0</v>
      </c>
      <c r="AN3192" s="2"/>
    </row>
    <row r="3193" spans="2:40" s="22" customFormat="1" x14ac:dyDescent="0.3">
      <c r="B3193" s="23" t="s">
        <v>852</v>
      </c>
      <c r="C3193" s="23" t="s">
        <v>224</v>
      </c>
      <c r="D3193" s="23" t="s">
        <v>224</v>
      </c>
      <c r="E3193" s="24" t="str">
        <f t="shared" si="8591"/>
        <v>0707</v>
      </c>
      <c r="F3193" s="23"/>
      <c r="G3193" s="23"/>
      <c r="H3193" s="25" t="s">
        <v>333</v>
      </c>
      <c r="I3193" s="26">
        <f t="shared" ref="I3193:T3193" si="8593">I3194+I3200</f>
        <v>3387.2</v>
      </c>
      <c r="J3193" s="26">
        <f t="shared" si="8593"/>
        <v>3387.2</v>
      </c>
      <c r="K3193" s="26">
        <f t="shared" si="8593"/>
        <v>3387.2</v>
      </c>
      <c r="L3193" s="26">
        <f t="shared" si="8593"/>
        <v>0</v>
      </c>
      <c r="M3193" s="26">
        <f t="shared" si="8593"/>
        <v>0</v>
      </c>
      <c r="N3193" s="26">
        <f t="shared" si="8593"/>
        <v>0</v>
      </c>
      <c r="O3193" s="26">
        <f t="shared" si="8593"/>
        <v>0</v>
      </c>
      <c r="P3193" s="26">
        <f t="shared" si="8593"/>
        <v>0</v>
      </c>
      <c r="Q3193" s="26">
        <f t="shared" si="8593"/>
        <v>0</v>
      </c>
      <c r="R3193" s="26">
        <f t="shared" si="8593"/>
        <v>0</v>
      </c>
      <c r="S3193" s="26">
        <f t="shared" si="8593"/>
        <v>0</v>
      </c>
      <c r="T3193" s="26">
        <f t="shared" si="8593"/>
        <v>0</v>
      </c>
      <c r="U3193" s="26">
        <v>0</v>
      </c>
      <c r="V3193" s="26">
        <f t="shared" si="8592"/>
        <v>3387.2</v>
      </c>
      <c r="W3193" s="26">
        <f t="shared" ref="W3193:AD3193" si="8594">W3194+W3200</f>
        <v>0</v>
      </c>
      <c r="X3193" s="26">
        <f t="shared" si="8594"/>
        <v>0</v>
      </c>
      <c r="Y3193" s="26">
        <f t="shared" si="8594"/>
        <v>0</v>
      </c>
      <c r="Z3193" s="26">
        <f t="shared" si="8594"/>
        <v>0</v>
      </c>
      <c r="AA3193" s="26">
        <f t="shared" si="8594"/>
        <v>0</v>
      </c>
      <c r="AB3193" s="26">
        <f t="shared" si="8594"/>
        <v>3387.2</v>
      </c>
      <c r="AC3193" s="27">
        <f t="shared" si="8594"/>
        <v>3387.2</v>
      </c>
      <c r="AD3193" s="27">
        <f t="shared" si="8594"/>
        <v>3387.2</v>
      </c>
      <c r="AE3193" s="28">
        <f t="shared" si="8553"/>
        <v>100</v>
      </c>
      <c r="AF3193" s="26">
        <f t="shared" ref="AF3193:AK3193" si="8595">AF3194+AF3200</f>
        <v>3387.2</v>
      </c>
      <c r="AG3193" s="26">
        <f t="shared" si="8595"/>
        <v>0</v>
      </c>
      <c r="AH3193" s="26">
        <f t="shared" si="8595"/>
        <v>0</v>
      </c>
      <c r="AI3193" s="26">
        <f t="shared" si="8595"/>
        <v>0</v>
      </c>
      <c r="AJ3193" s="26">
        <f t="shared" si="8595"/>
        <v>0</v>
      </c>
      <c r="AK3193" s="26">
        <f t="shared" si="8595"/>
        <v>0</v>
      </c>
      <c r="AL3193" s="26">
        <f t="shared" si="8554"/>
        <v>3387.2</v>
      </c>
      <c r="AM3193" s="26">
        <f t="shared" si="8555"/>
        <v>0</v>
      </c>
      <c r="AN3193" s="29"/>
    </row>
    <row r="3194" spans="2:40" x14ac:dyDescent="0.3">
      <c r="B3194" s="30" t="s">
        <v>852</v>
      </c>
      <c r="C3194" s="30" t="s">
        <v>224</v>
      </c>
      <c r="D3194" s="30" t="s">
        <v>224</v>
      </c>
      <c r="E3194" s="15" t="str">
        <f t="shared" si="8591"/>
        <v>0707</v>
      </c>
      <c r="F3194" s="30" t="s">
        <v>356</v>
      </c>
      <c r="G3194" s="30"/>
      <c r="H3194" s="31" t="s">
        <v>357</v>
      </c>
      <c r="I3194" s="32">
        <f t="shared" ref="I3194:I3206" si="8596">I3195</f>
        <v>3187.2</v>
      </c>
      <c r="J3194" s="32">
        <f t="shared" ref="J3194:J3206" si="8597">J3195</f>
        <v>3187.2</v>
      </c>
      <c r="K3194" s="32">
        <f t="shared" ref="K3194:K3206" si="8598">K3195</f>
        <v>3187.2</v>
      </c>
      <c r="L3194" s="32">
        <f t="shared" ref="L3194:L3206" si="8599">L3195</f>
        <v>0</v>
      </c>
      <c r="M3194" s="32">
        <f t="shared" ref="M3194:M3206" si="8600">M3195</f>
        <v>0</v>
      </c>
      <c r="N3194" s="32">
        <f t="shared" ref="N3194:N3206" si="8601">N3195</f>
        <v>0</v>
      </c>
      <c r="O3194" s="32">
        <f t="shared" ref="O3194:O3206" si="8602">O3195</f>
        <v>0</v>
      </c>
      <c r="P3194" s="32">
        <f t="shared" ref="P3194:P3206" si="8603">P3195</f>
        <v>0</v>
      </c>
      <c r="Q3194" s="32">
        <f t="shared" ref="Q3194:Q3206" si="8604">Q3195</f>
        <v>0</v>
      </c>
      <c r="R3194" s="32">
        <f t="shared" ref="R3194:R3206" si="8605">R3195</f>
        <v>0</v>
      </c>
      <c r="S3194" s="32">
        <f t="shared" ref="S3194:S3206" si="8606">S3195</f>
        <v>0</v>
      </c>
      <c r="T3194" s="32">
        <f t="shared" ref="T3194:T3206" si="8607">T3195</f>
        <v>0</v>
      </c>
      <c r="U3194" s="32">
        <v>0</v>
      </c>
      <c r="V3194" s="32">
        <f t="shared" si="8592"/>
        <v>3187.2</v>
      </c>
      <c r="W3194" s="32">
        <f t="shared" ref="W3194:W3206" si="8608">W3195</f>
        <v>0</v>
      </c>
      <c r="X3194" s="32">
        <f t="shared" ref="X3194:X3206" si="8609">X3195</f>
        <v>0</v>
      </c>
      <c r="Y3194" s="32">
        <f t="shared" ref="Y3194:Y3206" si="8610">Y3195</f>
        <v>0</v>
      </c>
      <c r="Z3194" s="32">
        <f t="shared" ref="Z3194:Z3206" si="8611">Z3195</f>
        <v>0</v>
      </c>
      <c r="AA3194" s="32">
        <f t="shared" ref="AA3194:AA3206" si="8612">AA3195</f>
        <v>0</v>
      </c>
      <c r="AB3194" s="32">
        <f t="shared" ref="AB3194:AB3206" si="8613">AB3195</f>
        <v>3187.2</v>
      </c>
      <c r="AC3194" s="33">
        <f t="shared" ref="AC3194:AC3206" si="8614">AC3195</f>
        <v>3187.2</v>
      </c>
      <c r="AD3194" s="33">
        <f t="shared" ref="AD3194:AD3206" si="8615">AD3195</f>
        <v>3187.2</v>
      </c>
      <c r="AE3194" s="34">
        <f t="shared" si="8553"/>
        <v>100</v>
      </c>
      <c r="AF3194" s="32">
        <f t="shared" ref="AF3194:AF3206" si="8616">AF3195</f>
        <v>3187.2</v>
      </c>
      <c r="AG3194" s="32">
        <f t="shared" ref="AG3194:AG3206" si="8617">AG3195</f>
        <v>0</v>
      </c>
      <c r="AH3194" s="32">
        <f t="shared" ref="AH3194:AH3206" si="8618">AH3195</f>
        <v>0</v>
      </c>
      <c r="AI3194" s="32">
        <f t="shared" ref="AI3194:AI3206" si="8619">AI3195</f>
        <v>0</v>
      </c>
      <c r="AJ3194" s="32">
        <f t="shared" ref="AJ3194:AJ3206" si="8620">AJ3195</f>
        <v>0</v>
      </c>
      <c r="AK3194" s="32">
        <f t="shared" ref="AK3194:AK3206" si="8621">AK3195</f>
        <v>0</v>
      </c>
      <c r="AL3194" s="32">
        <f t="shared" si="8554"/>
        <v>3187.2</v>
      </c>
      <c r="AM3194" s="32">
        <f t="shared" si="8555"/>
        <v>0</v>
      </c>
    </row>
    <row r="3195" spans="2:40" ht="46.8" x14ac:dyDescent="0.3">
      <c r="B3195" s="30" t="s">
        <v>852</v>
      </c>
      <c r="C3195" s="30" t="s">
        <v>224</v>
      </c>
      <c r="D3195" s="30" t="s">
        <v>224</v>
      </c>
      <c r="E3195" s="15" t="str">
        <f t="shared" si="8591"/>
        <v>0707</v>
      </c>
      <c r="F3195" s="30" t="s">
        <v>372</v>
      </c>
      <c r="G3195" s="30"/>
      <c r="H3195" s="31" t="s">
        <v>373</v>
      </c>
      <c r="I3195" s="32">
        <f t="shared" si="8596"/>
        <v>3187.2</v>
      </c>
      <c r="J3195" s="32">
        <f t="shared" si="8597"/>
        <v>3187.2</v>
      </c>
      <c r="K3195" s="32">
        <f t="shared" si="8598"/>
        <v>3187.2</v>
      </c>
      <c r="L3195" s="32">
        <f t="shared" si="8599"/>
        <v>0</v>
      </c>
      <c r="M3195" s="32">
        <f t="shared" si="8600"/>
        <v>0</v>
      </c>
      <c r="N3195" s="32">
        <f t="shared" si="8601"/>
        <v>0</v>
      </c>
      <c r="O3195" s="32">
        <f t="shared" si="8602"/>
        <v>0</v>
      </c>
      <c r="P3195" s="32">
        <f t="shared" si="8603"/>
        <v>0</v>
      </c>
      <c r="Q3195" s="32">
        <f t="shared" si="8604"/>
        <v>0</v>
      </c>
      <c r="R3195" s="32">
        <f t="shared" si="8605"/>
        <v>0</v>
      </c>
      <c r="S3195" s="32">
        <f t="shared" si="8606"/>
        <v>0</v>
      </c>
      <c r="T3195" s="32">
        <f t="shared" si="8607"/>
        <v>0</v>
      </c>
      <c r="U3195" s="32">
        <v>0</v>
      </c>
      <c r="V3195" s="32">
        <f t="shared" si="8592"/>
        <v>3187.2</v>
      </c>
      <c r="W3195" s="32">
        <f t="shared" si="8608"/>
        <v>0</v>
      </c>
      <c r="X3195" s="32">
        <f t="shared" si="8609"/>
        <v>0</v>
      </c>
      <c r="Y3195" s="32">
        <f t="shared" si="8610"/>
        <v>0</v>
      </c>
      <c r="Z3195" s="32">
        <f t="shared" si="8611"/>
        <v>0</v>
      </c>
      <c r="AA3195" s="32">
        <f t="shared" si="8612"/>
        <v>0</v>
      </c>
      <c r="AB3195" s="32">
        <f t="shared" si="8613"/>
        <v>3187.2</v>
      </c>
      <c r="AC3195" s="33">
        <f t="shared" si="8614"/>
        <v>3187.2</v>
      </c>
      <c r="AD3195" s="33">
        <f t="shared" si="8615"/>
        <v>3187.2</v>
      </c>
      <c r="AE3195" s="34">
        <f t="shared" si="8553"/>
        <v>100</v>
      </c>
      <c r="AF3195" s="32">
        <f t="shared" si="8616"/>
        <v>3187.2</v>
      </c>
      <c r="AG3195" s="32">
        <f t="shared" si="8617"/>
        <v>0</v>
      </c>
      <c r="AH3195" s="32">
        <f t="shared" si="8618"/>
        <v>0</v>
      </c>
      <c r="AI3195" s="32">
        <f t="shared" si="8619"/>
        <v>0</v>
      </c>
      <c r="AJ3195" s="32">
        <f t="shared" si="8620"/>
        <v>0</v>
      </c>
      <c r="AK3195" s="32">
        <f t="shared" si="8621"/>
        <v>0</v>
      </c>
      <c r="AL3195" s="32">
        <f t="shared" si="8554"/>
        <v>3187.2</v>
      </c>
      <c r="AM3195" s="32">
        <f t="shared" si="8555"/>
        <v>0</v>
      </c>
    </row>
    <row r="3196" spans="2:40" ht="31.2" x14ac:dyDescent="0.3">
      <c r="B3196" s="30" t="s">
        <v>852</v>
      </c>
      <c r="C3196" s="30" t="s">
        <v>224</v>
      </c>
      <c r="D3196" s="30" t="s">
        <v>224</v>
      </c>
      <c r="E3196" s="15" t="str">
        <f t="shared" si="8591"/>
        <v>0707</v>
      </c>
      <c r="F3196" s="30" t="s">
        <v>374</v>
      </c>
      <c r="G3196" s="30"/>
      <c r="H3196" s="31" t="s">
        <v>375</v>
      </c>
      <c r="I3196" s="32">
        <f t="shared" si="8596"/>
        <v>3187.2</v>
      </c>
      <c r="J3196" s="32">
        <f t="shared" si="8597"/>
        <v>3187.2</v>
      </c>
      <c r="K3196" s="32">
        <f t="shared" si="8598"/>
        <v>3187.2</v>
      </c>
      <c r="L3196" s="32">
        <f t="shared" si="8599"/>
        <v>0</v>
      </c>
      <c r="M3196" s="32">
        <f t="shared" si="8600"/>
        <v>0</v>
      </c>
      <c r="N3196" s="32">
        <f t="shared" si="8601"/>
        <v>0</v>
      </c>
      <c r="O3196" s="32">
        <f t="shared" si="8602"/>
        <v>0</v>
      </c>
      <c r="P3196" s="32">
        <f t="shared" si="8603"/>
        <v>0</v>
      </c>
      <c r="Q3196" s="32">
        <f t="shared" si="8604"/>
        <v>0</v>
      </c>
      <c r="R3196" s="32">
        <f t="shared" si="8605"/>
        <v>0</v>
      </c>
      <c r="S3196" s="32">
        <f t="shared" si="8606"/>
        <v>0</v>
      </c>
      <c r="T3196" s="32">
        <f t="shared" si="8607"/>
        <v>0</v>
      </c>
      <c r="U3196" s="32">
        <v>0</v>
      </c>
      <c r="V3196" s="32">
        <f t="shared" si="8592"/>
        <v>3187.2</v>
      </c>
      <c r="W3196" s="32">
        <f t="shared" si="8608"/>
        <v>0</v>
      </c>
      <c r="X3196" s="32">
        <f t="shared" si="8609"/>
        <v>0</v>
      </c>
      <c r="Y3196" s="32">
        <f t="shared" si="8610"/>
        <v>0</v>
      </c>
      <c r="Z3196" s="32">
        <f t="shared" si="8611"/>
        <v>0</v>
      </c>
      <c r="AA3196" s="32">
        <f t="shared" si="8612"/>
        <v>0</v>
      </c>
      <c r="AB3196" s="32">
        <f t="shared" si="8613"/>
        <v>3187.2</v>
      </c>
      <c r="AC3196" s="33">
        <f t="shared" si="8614"/>
        <v>3187.2</v>
      </c>
      <c r="AD3196" s="33">
        <f t="shared" si="8615"/>
        <v>3187.2</v>
      </c>
      <c r="AE3196" s="34">
        <f t="shared" si="8553"/>
        <v>100</v>
      </c>
      <c r="AF3196" s="32">
        <f t="shared" si="8616"/>
        <v>3187.2</v>
      </c>
      <c r="AG3196" s="32">
        <f t="shared" si="8617"/>
        <v>0</v>
      </c>
      <c r="AH3196" s="32">
        <f t="shared" si="8618"/>
        <v>0</v>
      </c>
      <c r="AI3196" s="32">
        <f t="shared" si="8619"/>
        <v>0</v>
      </c>
      <c r="AJ3196" s="32">
        <f t="shared" si="8620"/>
        <v>0</v>
      </c>
      <c r="AK3196" s="32">
        <f t="shared" si="8621"/>
        <v>0</v>
      </c>
      <c r="AL3196" s="32">
        <f t="shared" si="8554"/>
        <v>3187.2</v>
      </c>
      <c r="AM3196" s="32">
        <f t="shared" si="8555"/>
        <v>0</v>
      </c>
    </row>
    <row r="3197" spans="2:40" ht="62.4" x14ac:dyDescent="0.3">
      <c r="B3197" s="30" t="s">
        <v>852</v>
      </c>
      <c r="C3197" s="30" t="s">
        <v>224</v>
      </c>
      <c r="D3197" s="30" t="s">
        <v>224</v>
      </c>
      <c r="E3197" s="15" t="str">
        <f t="shared" si="8591"/>
        <v>0707</v>
      </c>
      <c r="F3197" s="30" t="s">
        <v>820</v>
      </c>
      <c r="G3197" s="30"/>
      <c r="H3197" s="31" t="s">
        <v>821</v>
      </c>
      <c r="I3197" s="32">
        <f t="shared" si="8596"/>
        <v>3187.2</v>
      </c>
      <c r="J3197" s="32">
        <f t="shared" si="8597"/>
        <v>3187.2</v>
      </c>
      <c r="K3197" s="32">
        <f t="shared" si="8598"/>
        <v>3187.2</v>
      </c>
      <c r="L3197" s="32">
        <f t="shared" si="8599"/>
        <v>0</v>
      </c>
      <c r="M3197" s="32">
        <f t="shared" si="8600"/>
        <v>0</v>
      </c>
      <c r="N3197" s="32">
        <f t="shared" si="8601"/>
        <v>0</v>
      </c>
      <c r="O3197" s="32">
        <f t="shared" si="8602"/>
        <v>0</v>
      </c>
      <c r="P3197" s="32">
        <f t="shared" si="8603"/>
        <v>0</v>
      </c>
      <c r="Q3197" s="32">
        <f t="shared" si="8604"/>
        <v>0</v>
      </c>
      <c r="R3197" s="32">
        <f t="shared" si="8605"/>
        <v>0</v>
      </c>
      <c r="S3197" s="32">
        <f t="shared" si="8606"/>
        <v>0</v>
      </c>
      <c r="T3197" s="32">
        <f t="shared" si="8607"/>
        <v>0</v>
      </c>
      <c r="U3197" s="32">
        <v>0</v>
      </c>
      <c r="V3197" s="32">
        <f t="shared" si="8592"/>
        <v>3187.2</v>
      </c>
      <c r="W3197" s="32">
        <f t="shared" si="8608"/>
        <v>0</v>
      </c>
      <c r="X3197" s="32">
        <f t="shared" si="8609"/>
        <v>0</v>
      </c>
      <c r="Y3197" s="32">
        <f t="shared" si="8610"/>
        <v>0</v>
      </c>
      <c r="Z3197" s="32">
        <f t="shared" si="8611"/>
        <v>0</v>
      </c>
      <c r="AA3197" s="32">
        <f t="shared" si="8612"/>
        <v>0</v>
      </c>
      <c r="AB3197" s="32">
        <f t="shared" si="8613"/>
        <v>3187.2</v>
      </c>
      <c r="AC3197" s="33">
        <f t="shared" si="8614"/>
        <v>3187.2</v>
      </c>
      <c r="AD3197" s="33">
        <f t="shared" si="8615"/>
        <v>3187.2</v>
      </c>
      <c r="AE3197" s="34">
        <f t="shared" si="8553"/>
        <v>100</v>
      </c>
      <c r="AF3197" s="32">
        <f t="shared" si="8616"/>
        <v>3187.2</v>
      </c>
      <c r="AG3197" s="32">
        <f t="shared" si="8617"/>
        <v>0</v>
      </c>
      <c r="AH3197" s="32">
        <f t="shared" si="8618"/>
        <v>0</v>
      </c>
      <c r="AI3197" s="32">
        <f t="shared" si="8619"/>
        <v>0</v>
      </c>
      <c r="AJ3197" s="32">
        <f t="shared" si="8620"/>
        <v>0</v>
      </c>
      <c r="AK3197" s="32">
        <f t="shared" si="8621"/>
        <v>0</v>
      </c>
      <c r="AL3197" s="32">
        <f t="shared" si="8554"/>
        <v>3187.2</v>
      </c>
      <c r="AM3197" s="32">
        <f t="shared" si="8555"/>
        <v>0</v>
      </c>
    </row>
    <row r="3198" spans="2:40" ht="31.2" x14ac:dyDescent="0.3">
      <c r="B3198" s="30" t="s">
        <v>852</v>
      </c>
      <c r="C3198" s="30" t="s">
        <v>224</v>
      </c>
      <c r="D3198" s="30" t="s">
        <v>224</v>
      </c>
      <c r="E3198" s="15" t="str">
        <f t="shared" si="8591"/>
        <v>0707</v>
      </c>
      <c r="F3198" s="30" t="s">
        <v>820</v>
      </c>
      <c r="G3198" s="30" t="s">
        <v>174</v>
      </c>
      <c r="H3198" s="31" t="s">
        <v>175</v>
      </c>
      <c r="I3198" s="32">
        <f t="shared" si="8596"/>
        <v>3187.2</v>
      </c>
      <c r="J3198" s="32">
        <f t="shared" si="8597"/>
        <v>3187.2</v>
      </c>
      <c r="K3198" s="32">
        <f t="shared" si="8598"/>
        <v>3187.2</v>
      </c>
      <c r="L3198" s="32">
        <f t="shared" si="8599"/>
        <v>0</v>
      </c>
      <c r="M3198" s="32">
        <f t="shared" si="8600"/>
        <v>0</v>
      </c>
      <c r="N3198" s="32">
        <f t="shared" si="8601"/>
        <v>0</v>
      </c>
      <c r="O3198" s="32">
        <f t="shared" si="8602"/>
        <v>0</v>
      </c>
      <c r="P3198" s="32">
        <f t="shared" si="8603"/>
        <v>0</v>
      </c>
      <c r="Q3198" s="32">
        <f t="shared" si="8604"/>
        <v>0</v>
      </c>
      <c r="R3198" s="32">
        <f t="shared" si="8605"/>
        <v>0</v>
      </c>
      <c r="S3198" s="32">
        <f t="shared" si="8606"/>
        <v>0</v>
      </c>
      <c r="T3198" s="32">
        <f t="shared" si="8607"/>
        <v>0</v>
      </c>
      <c r="U3198" s="32">
        <v>0</v>
      </c>
      <c r="V3198" s="32">
        <f t="shared" si="8592"/>
        <v>3187.2</v>
      </c>
      <c r="W3198" s="32">
        <f t="shared" si="8608"/>
        <v>0</v>
      </c>
      <c r="X3198" s="32">
        <f t="shared" si="8609"/>
        <v>0</v>
      </c>
      <c r="Y3198" s="32">
        <f t="shared" si="8610"/>
        <v>0</v>
      </c>
      <c r="Z3198" s="32">
        <f t="shared" si="8611"/>
        <v>0</v>
      </c>
      <c r="AA3198" s="32">
        <f t="shared" si="8612"/>
        <v>0</v>
      </c>
      <c r="AB3198" s="32">
        <f t="shared" si="8613"/>
        <v>3187.2</v>
      </c>
      <c r="AC3198" s="33">
        <f t="shared" si="8614"/>
        <v>3187.2</v>
      </c>
      <c r="AD3198" s="33">
        <f t="shared" si="8615"/>
        <v>3187.2</v>
      </c>
      <c r="AE3198" s="34">
        <f t="shared" si="8553"/>
        <v>100</v>
      </c>
      <c r="AF3198" s="32">
        <f t="shared" si="8616"/>
        <v>3187.2</v>
      </c>
      <c r="AG3198" s="32">
        <f t="shared" si="8617"/>
        <v>0</v>
      </c>
      <c r="AH3198" s="32">
        <f t="shared" si="8618"/>
        <v>0</v>
      </c>
      <c r="AI3198" s="32">
        <f t="shared" si="8619"/>
        <v>0</v>
      </c>
      <c r="AJ3198" s="32">
        <f t="shared" si="8620"/>
        <v>0</v>
      </c>
      <c r="AK3198" s="32">
        <f t="shared" si="8621"/>
        <v>0</v>
      </c>
      <c r="AL3198" s="32">
        <f t="shared" si="8554"/>
        <v>3187.2</v>
      </c>
      <c r="AM3198" s="32">
        <f t="shared" si="8555"/>
        <v>0</v>
      </c>
    </row>
    <row r="3199" spans="2:40" ht="62.4" x14ac:dyDescent="0.3">
      <c r="B3199" s="30" t="s">
        <v>852</v>
      </c>
      <c r="C3199" s="30" t="s">
        <v>224</v>
      </c>
      <c r="D3199" s="30" t="s">
        <v>224</v>
      </c>
      <c r="E3199" s="15" t="str">
        <f t="shared" si="8591"/>
        <v>0707</v>
      </c>
      <c r="F3199" s="30" t="s">
        <v>820</v>
      </c>
      <c r="G3199" s="30" t="s">
        <v>370</v>
      </c>
      <c r="H3199" s="31" t="s">
        <v>371</v>
      </c>
      <c r="I3199" s="32">
        <v>3187.2</v>
      </c>
      <c r="J3199" s="32">
        <v>3187.2</v>
      </c>
      <c r="K3199" s="32">
        <v>3187.2</v>
      </c>
      <c r="L3199" s="32"/>
      <c r="M3199" s="32"/>
      <c r="N3199" s="32"/>
      <c r="O3199" s="32">
        <v>0</v>
      </c>
      <c r="P3199" s="32">
        <v>0</v>
      </c>
      <c r="Q3199" s="32">
        <v>0</v>
      </c>
      <c r="R3199" s="32">
        <v>0</v>
      </c>
      <c r="S3199" s="32">
        <v>0</v>
      </c>
      <c r="T3199" s="32">
        <v>0</v>
      </c>
      <c r="U3199" s="32">
        <v>0</v>
      </c>
      <c r="V3199" s="32">
        <f t="shared" si="8592"/>
        <v>3187.2</v>
      </c>
      <c r="W3199" s="32"/>
      <c r="X3199" s="32"/>
      <c r="Y3199" s="32"/>
      <c r="Z3199" s="32"/>
      <c r="AA3199" s="32"/>
      <c r="AB3199" s="32">
        <v>3187.2</v>
      </c>
      <c r="AC3199" s="33">
        <v>3187.2</v>
      </c>
      <c r="AD3199" s="33">
        <v>3187.2</v>
      </c>
      <c r="AE3199" s="34">
        <f t="shared" si="8553"/>
        <v>100</v>
      </c>
      <c r="AF3199" s="32">
        <v>3187.2</v>
      </c>
      <c r="AG3199" s="32">
        <v>0</v>
      </c>
      <c r="AH3199" s="32">
        <v>0</v>
      </c>
      <c r="AI3199" s="32">
        <v>0</v>
      </c>
      <c r="AJ3199" s="32">
        <v>0</v>
      </c>
      <c r="AK3199" s="32">
        <v>0</v>
      </c>
      <c r="AL3199" s="32">
        <f t="shared" si="8554"/>
        <v>3187.2</v>
      </c>
      <c r="AM3199" s="32">
        <f t="shared" si="8555"/>
        <v>0</v>
      </c>
      <c r="AN3199" s="12"/>
    </row>
    <row r="3200" spans="2:40" ht="46.8" x14ac:dyDescent="0.3">
      <c r="B3200" s="30" t="s">
        <v>852</v>
      </c>
      <c r="C3200" s="30" t="s">
        <v>224</v>
      </c>
      <c r="D3200" s="30" t="s">
        <v>224</v>
      </c>
      <c r="E3200" s="15" t="str">
        <f t="shared" si="8591"/>
        <v>0707</v>
      </c>
      <c r="F3200" s="30" t="s">
        <v>325</v>
      </c>
      <c r="G3200" s="30"/>
      <c r="H3200" s="31" t="s">
        <v>326</v>
      </c>
      <c r="I3200" s="32">
        <f t="shared" si="8596"/>
        <v>200</v>
      </c>
      <c r="J3200" s="32">
        <f t="shared" si="8597"/>
        <v>200</v>
      </c>
      <c r="K3200" s="32">
        <f t="shared" si="8598"/>
        <v>200</v>
      </c>
      <c r="L3200" s="32">
        <f t="shared" si="8599"/>
        <v>0</v>
      </c>
      <c r="M3200" s="32">
        <f t="shared" si="8600"/>
        <v>0</v>
      </c>
      <c r="N3200" s="32">
        <f t="shared" si="8601"/>
        <v>0</v>
      </c>
      <c r="O3200" s="32">
        <f t="shared" si="8602"/>
        <v>0</v>
      </c>
      <c r="P3200" s="32">
        <f t="shared" si="8603"/>
        <v>0</v>
      </c>
      <c r="Q3200" s="32">
        <f t="shared" si="8604"/>
        <v>0</v>
      </c>
      <c r="R3200" s="32">
        <f t="shared" si="8605"/>
        <v>0</v>
      </c>
      <c r="S3200" s="32">
        <f t="shared" si="8606"/>
        <v>0</v>
      </c>
      <c r="T3200" s="32">
        <f t="shared" si="8607"/>
        <v>0</v>
      </c>
      <c r="U3200" s="32">
        <v>0</v>
      </c>
      <c r="V3200" s="32">
        <f t="shared" si="8592"/>
        <v>200</v>
      </c>
      <c r="W3200" s="32">
        <f t="shared" si="8608"/>
        <v>0</v>
      </c>
      <c r="X3200" s="32">
        <f t="shared" si="8609"/>
        <v>0</v>
      </c>
      <c r="Y3200" s="32">
        <f t="shared" si="8610"/>
        <v>0</v>
      </c>
      <c r="Z3200" s="32">
        <f t="shared" si="8611"/>
        <v>0</v>
      </c>
      <c r="AA3200" s="32">
        <f t="shared" si="8612"/>
        <v>0</v>
      </c>
      <c r="AB3200" s="32">
        <f t="shared" si="8613"/>
        <v>200</v>
      </c>
      <c r="AC3200" s="33">
        <f t="shared" si="8614"/>
        <v>200</v>
      </c>
      <c r="AD3200" s="33">
        <f t="shared" si="8615"/>
        <v>200</v>
      </c>
      <c r="AE3200" s="34">
        <f t="shared" si="8553"/>
        <v>100</v>
      </c>
      <c r="AF3200" s="32">
        <f t="shared" si="8616"/>
        <v>200</v>
      </c>
      <c r="AG3200" s="32">
        <f t="shared" si="8617"/>
        <v>0</v>
      </c>
      <c r="AH3200" s="32">
        <f t="shared" si="8618"/>
        <v>0</v>
      </c>
      <c r="AI3200" s="32">
        <f t="shared" si="8619"/>
        <v>0</v>
      </c>
      <c r="AJ3200" s="32">
        <f t="shared" si="8620"/>
        <v>0</v>
      </c>
      <c r="AK3200" s="32">
        <f t="shared" si="8621"/>
        <v>0</v>
      </c>
      <c r="AL3200" s="32">
        <f t="shared" si="8554"/>
        <v>200</v>
      </c>
      <c r="AM3200" s="32">
        <f t="shared" si="8555"/>
        <v>0</v>
      </c>
    </row>
    <row r="3201" spans="2:40" ht="31.2" x14ac:dyDescent="0.3">
      <c r="B3201" s="30" t="s">
        <v>852</v>
      </c>
      <c r="C3201" s="30" t="s">
        <v>224</v>
      </c>
      <c r="D3201" s="30" t="s">
        <v>224</v>
      </c>
      <c r="E3201" s="15" t="str">
        <f t="shared" si="8591"/>
        <v>0707</v>
      </c>
      <c r="F3201" s="30" t="s">
        <v>387</v>
      </c>
      <c r="G3201" s="30"/>
      <c r="H3201" s="31" t="s">
        <v>388</v>
      </c>
      <c r="I3201" s="32">
        <f t="shared" si="8596"/>
        <v>200</v>
      </c>
      <c r="J3201" s="32">
        <f t="shared" si="8597"/>
        <v>200</v>
      </c>
      <c r="K3201" s="32">
        <f t="shared" si="8598"/>
        <v>200</v>
      </c>
      <c r="L3201" s="32">
        <f t="shared" si="8599"/>
        <v>0</v>
      </c>
      <c r="M3201" s="32">
        <f t="shared" si="8600"/>
        <v>0</v>
      </c>
      <c r="N3201" s="32">
        <f t="shared" si="8601"/>
        <v>0</v>
      </c>
      <c r="O3201" s="32">
        <f t="shared" si="8602"/>
        <v>0</v>
      </c>
      <c r="P3201" s="32">
        <f t="shared" si="8603"/>
        <v>0</v>
      </c>
      <c r="Q3201" s="32">
        <f t="shared" si="8604"/>
        <v>0</v>
      </c>
      <c r="R3201" s="32">
        <f t="shared" si="8605"/>
        <v>0</v>
      </c>
      <c r="S3201" s="32">
        <f t="shared" si="8606"/>
        <v>0</v>
      </c>
      <c r="T3201" s="32">
        <f t="shared" si="8607"/>
        <v>0</v>
      </c>
      <c r="U3201" s="32">
        <v>0</v>
      </c>
      <c r="V3201" s="32">
        <f t="shared" si="8592"/>
        <v>200</v>
      </c>
      <c r="W3201" s="32">
        <f t="shared" si="8608"/>
        <v>0</v>
      </c>
      <c r="X3201" s="32">
        <f t="shared" si="8609"/>
        <v>0</v>
      </c>
      <c r="Y3201" s="32">
        <f t="shared" si="8610"/>
        <v>0</v>
      </c>
      <c r="Z3201" s="32">
        <f t="shared" si="8611"/>
        <v>0</v>
      </c>
      <c r="AA3201" s="32">
        <f t="shared" si="8612"/>
        <v>0</v>
      </c>
      <c r="AB3201" s="32">
        <f t="shared" si="8613"/>
        <v>200</v>
      </c>
      <c r="AC3201" s="33">
        <f t="shared" si="8614"/>
        <v>200</v>
      </c>
      <c r="AD3201" s="33">
        <f t="shared" si="8615"/>
        <v>200</v>
      </c>
      <c r="AE3201" s="34">
        <f t="shared" si="8553"/>
        <v>100</v>
      </c>
      <c r="AF3201" s="32">
        <f t="shared" si="8616"/>
        <v>200</v>
      </c>
      <c r="AG3201" s="32">
        <f t="shared" si="8617"/>
        <v>0</v>
      </c>
      <c r="AH3201" s="32">
        <f t="shared" si="8618"/>
        <v>0</v>
      </c>
      <c r="AI3201" s="32">
        <f t="shared" si="8619"/>
        <v>0</v>
      </c>
      <c r="AJ3201" s="32">
        <f t="shared" si="8620"/>
        <v>0</v>
      </c>
      <c r="AK3201" s="32">
        <f t="shared" si="8621"/>
        <v>0</v>
      </c>
      <c r="AL3201" s="32">
        <f t="shared" si="8554"/>
        <v>200</v>
      </c>
      <c r="AM3201" s="32">
        <f t="shared" si="8555"/>
        <v>0</v>
      </c>
    </row>
    <row r="3202" spans="2:40" ht="46.8" x14ac:dyDescent="0.3">
      <c r="B3202" s="30" t="s">
        <v>852</v>
      </c>
      <c r="C3202" s="30" t="s">
        <v>224</v>
      </c>
      <c r="D3202" s="30" t="s">
        <v>224</v>
      </c>
      <c r="E3202" s="15" t="str">
        <f t="shared" si="8591"/>
        <v>0707</v>
      </c>
      <c r="F3202" s="30" t="s">
        <v>822</v>
      </c>
      <c r="G3202" s="30"/>
      <c r="H3202" s="31" t="s">
        <v>823</v>
      </c>
      <c r="I3202" s="32">
        <f t="shared" si="8596"/>
        <v>200</v>
      </c>
      <c r="J3202" s="32">
        <f t="shared" si="8597"/>
        <v>200</v>
      </c>
      <c r="K3202" s="32">
        <f t="shared" si="8598"/>
        <v>200</v>
      </c>
      <c r="L3202" s="32">
        <f t="shared" si="8599"/>
        <v>0</v>
      </c>
      <c r="M3202" s="32">
        <f t="shared" si="8600"/>
        <v>0</v>
      </c>
      <c r="N3202" s="32">
        <f t="shared" si="8601"/>
        <v>0</v>
      </c>
      <c r="O3202" s="32">
        <f t="shared" si="8602"/>
        <v>0</v>
      </c>
      <c r="P3202" s="32">
        <f t="shared" si="8603"/>
        <v>0</v>
      </c>
      <c r="Q3202" s="32">
        <f t="shared" si="8604"/>
        <v>0</v>
      </c>
      <c r="R3202" s="32">
        <f t="shared" si="8605"/>
        <v>0</v>
      </c>
      <c r="S3202" s="32">
        <f t="shared" si="8606"/>
        <v>0</v>
      </c>
      <c r="T3202" s="32">
        <f t="shared" si="8607"/>
        <v>0</v>
      </c>
      <c r="U3202" s="32">
        <v>0</v>
      </c>
      <c r="V3202" s="32">
        <f t="shared" si="8592"/>
        <v>200</v>
      </c>
      <c r="W3202" s="32">
        <f t="shared" si="8608"/>
        <v>0</v>
      </c>
      <c r="X3202" s="32">
        <f t="shared" si="8609"/>
        <v>0</v>
      </c>
      <c r="Y3202" s="32">
        <f t="shared" si="8610"/>
        <v>0</v>
      </c>
      <c r="Z3202" s="32">
        <f t="shared" si="8611"/>
        <v>0</v>
      </c>
      <c r="AA3202" s="32">
        <f t="shared" si="8612"/>
        <v>0</v>
      </c>
      <c r="AB3202" s="32">
        <f t="shared" si="8613"/>
        <v>200</v>
      </c>
      <c r="AC3202" s="33">
        <f t="shared" si="8614"/>
        <v>200</v>
      </c>
      <c r="AD3202" s="33">
        <f t="shared" si="8615"/>
        <v>200</v>
      </c>
      <c r="AE3202" s="34">
        <f t="shared" si="8553"/>
        <v>100</v>
      </c>
      <c r="AF3202" s="32">
        <f t="shared" si="8616"/>
        <v>200</v>
      </c>
      <c r="AG3202" s="32">
        <f t="shared" si="8617"/>
        <v>0</v>
      </c>
      <c r="AH3202" s="32">
        <f t="shared" si="8618"/>
        <v>0</v>
      </c>
      <c r="AI3202" s="32">
        <f t="shared" si="8619"/>
        <v>0</v>
      </c>
      <c r="AJ3202" s="32">
        <f t="shared" si="8620"/>
        <v>0</v>
      </c>
      <c r="AK3202" s="32">
        <f t="shared" si="8621"/>
        <v>0</v>
      </c>
      <c r="AL3202" s="32">
        <f t="shared" si="8554"/>
        <v>200</v>
      </c>
      <c r="AM3202" s="32">
        <f t="shared" si="8555"/>
        <v>0</v>
      </c>
    </row>
    <row r="3203" spans="2:40" ht="31.2" x14ac:dyDescent="0.3">
      <c r="B3203" s="30" t="s">
        <v>852</v>
      </c>
      <c r="C3203" s="30" t="s">
        <v>224</v>
      </c>
      <c r="D3203" s="30" t="s">
        <v>224</v>
      </c>
      <c r="E3203" s="15" t="str">
        <f t="shared" si="8591"/>
        <v>0707</v>
      </c>
      <c r="F3203" s="30" t="s">
        <v>824</v>
      </c>
      <c r="G3203" s="30"/>
      <c r="H3203" s="31" t="s">
        <v>825</v>
      </c>
      <c r="I3203" s="32">
        <f t="shared" si="8596"/>
        <v>200</v>
      </c>
      <c r="J3203" s="32">
        <f t="shared" si="8597"/>
        <v>200</v>
      </c>
      <c r="K3203" s="32">
        <f t="shared" si="8598"/>
        <v>200</v>
      </c>
      <c r="L3203" s="32">
        <f t="shared" si="8599"/>
        <v>0</v>
      </c>
      <c r="M3203" s="32">
        <f t="shared" si="8600"/>
        <v>0</v>
      </c>
      <c r="N3203" s="32">
        <f t="shared" si="8601"/>
        <v>0</v>
      </c>
      <c r="O3203" s="32">
        <f t="shared" si="8602"/>
        <v>0</v>
      </c>
      <c r="P3203" s="32">
        <f t="shared" si="8603"/>
        <v>0</v>
      </c>
      <c r="Q3203" s="32">
        <f t="shared" si="8604"/>
        <v>0</v>
      </c>
      <c r="R3203" s="32">
        <f t="shared" si="8605"/>
        <v>0</v>
      </c>
      <c r="S3203" s="32">
        <f t="shared" si="8606"/>
        <v>0</v>
      </c>
      <c r="T3203" s="32">
        <f t="shared" si="8607"/>
        <v>0</v>
      </c>
      <c r="U3203" s="32">
        <v>0</v>
      </c>
      <c r="V3203" s="32">
        <f t="shared" si="8592"/>
        <v>200</v>
      </c>
      <c r="W3203" s="32">
        <f t="shared" si="8608"/>
        <v>0</v>
      </c>
      <c r="X3203" s="32">
        <f t="shared" si="8609"/>
        <v>0</v>
      </c>
      <c r="Y3203" s="32">
        <f t="shared" si="8610"/>
        <v>0</v>
      </c>
      <c r="Z3203" s="32">
        <f t="shared" si="8611"/>
        <v>0</v>
      </c>
      <c r="AA3203" s="32">
        <f t="shared" si="8612"/>
        <v>0</v>
      </c>
      <c r="AB3203" s="32">
        <f t="shared" si="8613"/>
        <v>200</v>
      </c>
      <c r="AC3203" s="33">
        <f t="shared" si="8614"/>
        <v>200</v>
      </c>
      <c r="AD3203" s="33">
        <f t="shared" si="8615"/>
        <v>200</v>
      </c>
      <c r="AE3203" s="34">
        <f t="shared" si="8553"/>
        <v>100</v>
      </c>
      <c r="AF3203" s="32">
        <f t="shared" si="8616"/>
        <v>200</v>
      </c>
      <c r="AG3203" s="32">
        <f t="shared" si="8617"/>
        <v>0</v>
      </c>
      <c r="AH3203" s="32">
        <f t="shared" si="8618"/>
        <v>0</v>
      </c>
      <c r="AI3203" s="32">
        <f t="shared" si="8619"/>
        <v>0</v>
      </c>
      <c r="AJ3203" s="32">
        <f t="shared" si="8620"/>
        <v>0</v>
      </c>
      <c r="AK3203" s="32">
        <f t="shared" si="8621"/>
        <v>0</v>
      </c>
      <c r="AL3203" s="32">
        <f t="shared" si="8554"/>
        <v>200</v>
      </c>
      <c r="AM3203" s="32">
        <f t="shared" si="8555"/>
        <v>0</v>
      </c>
    </row>
    <row r="3204" spans="2:40" ht="31.2" x14ac:dyDescent="0.3">
      <c r="B3204" s="30" t="s">
        <v>852</v>
      </c>
      <c r="C3204" s="30" t="s">
        <v>224</v>
      </c>
      <c r="D3204" s="30" t="s">
        <v>224</v>
      </c>
      <c r="E3204" s="15" t="str">
        <f t="shared" si="8591"/>
        <v>0707</v>
      </c>
      <c r="F3204" s="30" t="s">
        <v>824</v>
      </c>
      <c r="G3204" s="30" t="s">
        <v>50</v>
      </c>
      <c r="H3204" s="31" t="s">
        <v>51</v>
      </c>
      <c r="I3204" s="32">
        <f t="shared" si="8596"/>
        <v>200</v>
      </c>
      <c r="J3204" s="32">
        <f t="shared" si="8597"/>
        <v>200</v>
      </c>
      <c r="K3204" s="32">
        <f t="shared" si="8598"/>
        <v>200</v>
      </c>
      <c r="L3204" s="32">
        <f t="shared" si="8599"/>
        <v>0</v>
      </c>
      <c r="M3204" s="32">
        <f t="shared" si="8600"/>
        <v>0</v>
      </c>
      <c r="N3204" s="32">
        <f t="shared" si="8601"/>
        <v>0</v>
      </c>
      <c r="O3204" s="32">
        <f t="shared" si="8602"/>
        <v>0</v>
      </c>
      <c r="P3204" s="32">
        <f t="shared" si="8603"/>
        <v>0</v>
      </c>
      <c r="Q3204" s="32">
        <f t="shared" si="8604"/>
        <v>0</v>
      </c>
      <c r="R3204" s="32">
        <f t="shared" si="8605"/>
        <v>0</v>
      </c>
      <c r="S3204" s="32">
        <f t="shared" si="8606"/>
        <v>0</v>
      </c>
      <c r="T3204" s="32">
        <f t="shared" si="8607"/>
        <v>0</v>
      </c>
      <c r="U3204" s="32">
        <v>0</v>
      </c>
      <c r="V3204" s="32">
        <f t="shared" si="8592"/>
        <v>200</v>
      </c>
      <c r="W3204" s="32">
        <f t="shared" si="8608"/>
        <v>0</v>
      </c>
      <c r="X3204" s="32">
        <f t="shared" si="8609"/>
        <v>0</v>
      </c>
      <c r="Y3204" s="32">
        <f t="shared" si="8610"/>
        <v>0</v>
      </c>
      <c r="Z3204" s="32">
        <f t="shared" si="8611"/>
        <v>0</v>
      </c>
      <c r="AA3204" s="32">
        <f t="shared" si="8612"/>
        <v>0</v>
      </c>
      <c r="AB3204" s="32">
        <f t="shared" si="8613"/>
        <v>200</v>
      </c>
      <c r="AC3204" s="33">
        <f t="shared" si="8614"/>
        <v>200</v>
      </c>
      <c r="AD3204" s="33">
        <f t="shared" si="8615"/>
        <v>200</v>
      </c>
      <c r="AE3204" s="34">
        <f t="shared" si="8553"/>
        <v>100</v>
      </c>
      <c r="AF3204" s="32">
        <f t="shared" si="8616"/>
        <v>200</v>
      </c>
      <c r="AG3204" s="32">
        <f t="shared" si="8617"/>
        <v>0</v>
      </c>
      <c r="AH3204" s="32">
        <f t="shared" si="8618"/>
        <v>0</v>
      </c>
      <c r="AI3204" s="32">
        <f t="shared" si="8619"/>
        <v>0</v>
      </c>
      <c r="AJ3204" s="32">
        <f t="shared" si="8620"/>
        <v>0</v>
      </c>
      <c r="AK3204" s="32">
        <f t="shared" si="8621"/>
        <v>0</v>
      </c>
      <c r="AL3204" s="32">
        <f t="shared" si="8554"/>
        <v>200</v>
      </c>
      <c r="AM3204" s="32">
        <f t="shared" si="8555"/>
        <v>0</v>
      </c>
    </row>
    <row r="3205" spans="2:40" ht="31.2" x14ac:dyDescent="0.3">
      <c r="B3205" s="30" t="s">
        <v>852</v>
      </c>
      <c r="C3205" s="30" t="s">
        <v>224</v>
      </c>
      <c r="D3205" s="30" t="s">
        <v>224</v>
      </c>
      <c r="E3205" s="15" t="str">
        <f t="shared" si="8591"/>
        <v>0707</v>
      </c>
      <c r="F3205" s="30" t="s">
        <v>824</v>
      </c>
      <c r="G3205" s="30" t="s">
        <v>52</v>
      </c>
      <c r="H3205" s="31" t="s">
        <v>53</v>
      </c>
      <c r="I3205" s="32">
        <v>200</v>
      </c>
      <c r="J3205" s="32">
        <v>200</v>
      </c>
      <c r="K3205" s="32">
        <v>200</v>
      </c>
      <c r="L3205" s="32"/>
      <c r="M3205" s="32"/>
      <c r="N3205" s="32"/>
      <c r="O3205" s="32">
        <v>0</v>
      </c>
      <c r="P3205" s="32">
        <v>0</v>
      </c>
      <c r="Q3205" s="32">
        <v>0</v>
      </c>
      <c r="R3205" s="32">
        <v>0</v>
      </c>
      <c r="S3205" s="32">
        <v>0</v>
      </c>
      <c r="T3205" s="32">
        <v>0</v>
      </c>
      <c r="U3205" s="32">
        <v>0</v>
      </c>
      <c r="V3205" s="32">
        <f t="shared" si="8592"/>
        <v>200</v>
      </c>
      <c r="W3205" s="32"/>
      <c r="X3205" s="32"/>
      <c r="Y3205" s="32"/>
      <c r="Z3205" s="32"/>
      <c r="AA3205" s="32"/>
      <c r="AB3205" s="32">
        <v>200</v>
      </c>
      <c r="AC3205" s="33">
        <v>200</v>
      </c>
      <c r="AD3205" s="33">
        <v>200</v>
      </c>
      <c r="AE3205" s="34">
        <f t="shared" si="8553"/>
        <v>100</v>
      </c>
      <c r="AF3205" s="32">
        <v>200</v>
      </c>
      <c r="AG3205" s="32">
        <v>0</v>
      </c>
      <c r="AH3205" s="32">
        <v>0</v>
      </c>
      <c r="AI3205" s="32">
        <v>0</v>
      </c>
      <c r="AJ3205" s="32">
        <v>0</v>
      </c>
      <c r="AK3205" s="32">
        <v>0</v>
      </c>
      <c r="AL3205" s="32">
        <f t="shared" si="8554"/>
        <v>200</v>
      </c>
      <c r="AM3205" s="32">
        <f t="shared" si="8555"/>
        <v>0</v>
      </c>
      <c r="AN3205" s="12"/>
    </row>
    <row r="3206" spans="2:40" s="13" customFormat="1" x14ac:dyDescent="0.3">
      <c r="B3206" s="14" t="s">
        <v>852</v>
      </c>
      <c r="C3206" s="14" t="s">
        <v>392</v>
      </c>
      <c r="D3206" s="14"/>
      <c r="E3206" s="21" t="str">
        <f t="shared" si="8591"/>
        <v>08</v>
      </c>
      <c r="F3206" s="14"/>
      <c r="G3206" s="14"/>
      <c r="H3206" s="16" t="s">
        <v>393</v>
      </c>
      <c r="I3206" s="17">
        <f t="shared" si="8596"/>
        <v>838.5</v>
      </c>
      <c r="J3206" s="17">
        <f t="shared" si="8597"/>
        <v>838.5</v>
      </c>
      <c r="K3206" s="17">
        <f t="shared" si="8598"/>
        <v>1538.5</v>
      </c>
      <c r="L3206" s="17">
        <f t="shared" si="8599"/>
        <v>0</v>
      </c>
      <c r="M3206" s="17">
        <f t="shared" si="8600"/>
        <v>0</v>
      </c>
      <c r="N3206" s="17">
        <f t="shared" si="8601"/>
        <v>0</v>
      </c>
      <c r="O3206" s="17">
        <f t="shared" si="8602"/>
        <v>0</v>
      </c>
      <c r="P3206" s="17">
        <f t="shared" si="8603"/>
        <v>0</v>
      </c>
      <c r="Q3206" s="17">
        <f t="shared" si="8604"/>
        <v>0</v>
      </c>
      <c r="R3206" s="17">
        <f t="shared" si="8605"/>
        <v>0</v>
      </c>
      <c r="S3206" s="17">
        <f t="shared" si="8606"/>
        <v>0</v>
      </c>
      <c r="T3206" s="17">
        <f t="shared" si="8607"/>
        <v>0</v>
      </c>
      <c r="U3206" s="17">
        <v>0</v>
      </c>
      <c r="V3206" s="17">
        <f t="shared" si="8592"/>
        <v>838.5</v>
      </c>
      <c r="W3206" s="17">
        <f t="shared" si="8608"/>
        <v>0</v>
      </c>
      <c r="X3206" s="17">
        <f t="shared" si="8609"/>
        <v>0</v>
      </c>
      <c r="Y3206" s="17">
        <f t="shared" si="8610"/>
        <v>0</v>
      </c>
      <c r="Z3206" s="17">
        <f t="shared" si="8611"/>
        <v>0</v>
      </c>
      <c r="AA3206" s="17">
        <f t="shared" si="8612"/>
        <v>0</v>
      </c>
      <c r="AB3206" s="17">
        <f t="shared" si="8613"/>
        <v>2207.65</v>
      </c>
      <c r="AC3206" s="18">
        <f t="shared" si="8614"/>
        <v>3647.09</v>
      </c>
      <c r="AD3206" s="18">
        <f t="shared" si="8615"/>
        <v>3640.74</v>
      </c>
      <c r="AE3206" s="19">
        <f t="shared" si="8553"/>
        <v>99.825888585145961</v>
      </c>
      <c r="AF3206" s="17">
        <f t="shared" si="8616"/>
        <v>3647.59</v>
      </c>
      <c r="AG3206" s="17">
        <f t="shared" si="8617"/>
        <v>0</v>
      </c>
      <c r="AH3206" s="17">
        <f t="shared" si="8618"/>
        <v>0</v>
      </c>
      <c r="AI3206" s="17">
        <f t="shared" si="8619"/>
        <v>0</v>
      </c>
      <c r="AJ3206" s="17">
        <f t="shared" si="8620"/>
        <v>0</v>
      </c>
      <c r="AK3206" s="17">
        <f t="shared" si="8621"/>
        <v>0</v>
      </c>
      <c r="AL3206" s="17">
        <f t="shared" si="8554"/>
        <v>3647.59</v>
      </c>
      <c r="AM3206" s="17">
        <f t="shared" si="8555"/>
        <v>-2809.09</v>
      </c>
      <c r="AN3206" s="2"/>
    </row>
    <row r="3207" spans="2:40" s="22" customFormat="1" x14ac:dyDescent="0.3">
      <c r="B3207" s="23" t="s">
        <v>852</v>
      </c>
      <c r="C3207" s="23" t="s">
        <v>392</v>
      </c>
      <c r="D3207" s="23" t="s">
        <v>38</v>
      </c>
      <c r="E3207" s="24" t="str">
        <f t="shared" si="8591"/>
        <v>0801</v>
      </c>
      <c r="F3207" s="23"/>
      <c r="G3207" s="23"/>
      <c r="H3207" s="25" t="s">
        <v>394</v>
      </c>
      <c r="I3207" s="26">
        <f t="shared" ref="I3207:T3207" si="8622">I3208+I3214</f>
        <v>838.5</v>
      </c>
      <c r="J3207" s="26">
        <f t="shared" si="8622"/>
        <v>838.5</v>
      </c>
      <c r="K3207" s="26">
        <f t="shared" si="8622"/>
        <v>1538.5</v>
      </c>
      <c r="L3207" s="26">
        <f t="shared" si="8622"/>
        <v>0</v>
      </c>
      <c r="M3207" s="26">
        <f t="shared" si="8622"/>
        <v>0</v>
      </c>
      <c r="N3207" s="26">
        <f t="shared" si="8622"/>
        <v>0</v>
      </c>
      <c r="O3207" s="26">
        <f t="shared" si="8622"/>
        <v>0</v>
      </c>
      <c r="P3207" s="26">
        <f t="shared" si="8622"/>
        <v>0</v>
      </c>
      <c r="Q3207" s="26">
        <f t="shared" si="8622"/>
        <v>0</v>
      </c>
      <c r="R3207" s="26">
        <f t="shared" si="8622"/>
        <v>0</v>
      </c>
      <c r="S3207" s="26">
        <f t="shared" si="8622"/>
        <v>0</v>
      </c>
      <c r="T3207" s="26">
        <f t="shared" si="8622"/>
        <v>0</v>
      </c>
      <c r="U3207" s="26">
        <v>0</v>
      </c>
      <c r="V3207" s="26">
        <f t="shared" si="8592"/>
        <v>838.5</v>
      </c>
      <c r="W3207" s="26">
        <f t="shared" ref="W3207:AD3207" si="8623">W3208+W3214</f>
        <v>0</v>
      </c>
      <c r="X3207" s="26">
        <f t="shared" si="8623"/>
        <v>0</v>
      </c>
      <c r="Y3207" s="26">
        <f t="shared" si="8623"/>
        <v>0</v>
      </c>
      <c r="Z3207" s="26">
        <f t="shared" si="8623"/>
        <v>0</v>
      </c>
      <c r="AA3207" s="26">
        <f t="shared" si="8623"/>
        <v>0</v>
      </c>
      <c r="AB3207" s="26">
        <f t="shared" si="8623"/>
        <v>2207.65</v>
      </c>
      <c r="AC3207" s="27">
        <f t="shared" si="8623"/>
        <v>3647.09</v>
      </c>
      <c r="AD3207" s="27">
        <f t="shared" si="8623"/>
        <v>3640.74</v>
      </c>
      <c r="AE3207" s="28">
        <f t="shared" si="8553"/>
        <v>99.825888585145961</v>
      </c>
      <c r="AF3207" s="26">
        <f t="shared" ref="AF3207:AK3207" si="8624">AF3208+AF3214</f>
        <v>3647.59</v>
      </c>
      <c r="AG3207" s="26">
        <f t="shared" si="8624"/>
        <v>0</v>
      </c>
      <c r="AH3207" s="26">
        <f t="shared" si="8624"/>
        <v>0</v>
      </c>
      <c r="AI3207" s="26">
        <f t="shared" si="8624"/>
        <v>0</v>
      </c>
      <c r="AJ3207" s="26">
        <f t="shared" si="8624"/>
        <v>0</v>
      </c>
      <c r="AK3207" s="26">
        <f t="shared" si="8624"/>
        <v>0</v>
      </c>
      <c r="AL3207" s="26">
        <f t="shared" si="8554"/>
        <v>3647.59</v>
      </c>
      <c r="AM3207" s="26">
        <f t="shared" si="8555"/>
        <v>-2809.09</v>
      </c>
      <c r="AN3207" s="29"/>
    </row>
    <row r="3208" spans="2:40" x14ac:dyDescent="0.3">
      <c r="B3208" s="30" t="s">
        <v>852</v>
      </c>
      <c r="C3208" s="30" t="s">
        <v>392</v>
      </c>
      <c r="D3208" s="30" t="s">
        <v>38</v>
      </c>
      <c r="E3208" s="15" t="str">
        <f t="shared" si="8591"/>
        <v>0801</v>
      </c>
      <c r="F3208" s="30" t="s">
        <v>294</v>
      </c>
      <c r="G3208" s="30"/>
      <c r="H3208" s="31" t="s">
        <v>295</v>
      </c>
      <c r="I3208" s="32">
        <f t="shared" ref="I3208:I3226" si="8625">I3209</f>
        <v>838.5</v>
      </c>
      <c r="J3208" s="32">
        <f t="shared" ref="J3208:J3226" si="8626">J3209</f>
        <v>838.5</v>
      </c>
      <c r="K3208" s="32">
        <f t="shared" ref="K3208:K3226" si="8627">K3209</f>
        <v>1538.5</v>
      </c>
      <c r="L3208" s="32">
        <f t="shared" ref="L3208:L3226" si="8628">L3209</f>
        <v>0</v>
      </c>
      <c r="M3208" s="32">
        <f t="shared" ref="M3208:M3226" si="8629">M3209</f>
        <v>0</v>
      </c>
      <c r="N3208" s="32">
        <f t="shared" ref="N3208:N3226" si="8630">N3209</f>
        <v>0</v>
      </c>
      <c r="O3208" s="32">
        <f t="shared" ref="O3208:O3214" si="8631">O3209</f>
        <v>0</v>
      </c>
      <c r="P3208" s="32">
        <f t="shared" ref="P3208:P3214" si="8632">P3209</f>
        <v>0</v>
      </c>
      <c r="Q3208" s="32">
        <f t="shared" ref="Q3208:Q3214" si="8633">Q3209</f>
        <v>0</v>
      </c>
      <c r="R3208" s="32">
        <f t="shared" ref="R3208:R3214" si="8634">R3209</f>
        <v>0</v>
      </c>
      <c r="S3208" s="32">
        <f t="shared" ref="S3208:S3214" si="8635">S3209</f>
        <v>0</v>
      </c>
      <c r="T3208" s="32">
        <f t="shared" ref="T3208:T3214" si="8636">T3209</f>
        <v>0</v>
      </c>
      <c r="U3208" s="32">
        <v>0</v>
      </c>
      <c r="V3208" s="32">
        <f t="shared" si="8592"/>
        <v>838.5</v>
      </c>
      <c r="W3208" s="32">
        <f t="shared" ref="W3208:W3226" si="8637">W3209</f>
        <v>0</v>
      </c>
      <c r="X3208" s="32">
        <f t="shared" ref="X3208:X3226" si="8638">X3209</f>
        <v>0</v>
      </c>
      <c r="Y3208" s="32">
        <f t="shared" ref="Y3208:Y3226" si="8639">Y3209</f>
        <v>0</v>
      </c>
      <c r="Z3208" s="32">
        <f t="shared" ref="Z3208:Z3226" si="8640">Z3209</f>
        <v>0</v>
      </c>
      <c r="AA3208" s="32">
        <f t="shared" ref="AA3208:AA3226" si="8641">AA3209</f>
        <v>0</v>
      </c>
      <c r="AB3208" s="32">
        <f t="shared" ref="AB3208:AB3214" si="8642">AB3209</f>
        <v>838.5</v>
      </c>
      <c r="AC3208" s="33">
        <f t="shared" ref="AC3208:AC3214" si="8643">AC3209</f>
        <v>838.5</v>
      </c>
      <c r="AD3208" s="33">
        <f t="shared" ref="AD3208:AD3214" si="8644">AD3209</f>
        <v>838.5</v>
      </c>
      <c r="AE3208" s="34">
        <f t="shared" si="8553"/>
        <v>100</v>
      </c>
      <c r="AF3208" s="32">
        <f t="shared" ref="AF3208:AF3214" si="8645">AF3209</f>
        <v>838.5</v>
      </c>
      <c r="AG3208" s="32">
        <f t="shared" ref="AG3208:AG3214" si="8646">AG3209</f>
        <v>0</v>
      </c>
      <c r="AH3208" s="32">
        <f t="shared" ref="AH3208:AH3214" si="8647">AH3209</f>
        <v>0</v>
      </c>
      <c r="AI3208" s="32">
        <f t="shared" ref="AI3208:AI3214" si="8648">AI3209</f>
        <v>0</v>
      </c>
      <c r="AJ3208" s="32">
        <f t="shared" ref="AJ3208:AJ3214" si="8649">AJ3209</f>
        <v>0</v>
      </c>
      <c r="AK3208" s="32">
        <f t="shared" ref="AK3208:AK3214" si="8650">AK3209</f>
        <v>0</v>
      </c>
      <c r="AL3208" s="32">
        <f t="shared" si="8554"/>
        <v>838.5</v>
      </c>
      <c r="AM3208" s="32">
        <f t="shared" si="8555"/>
        <v>0</v>
      </c>
    </row>
    <row r="3209" spans="2:40" ht="31.2" x14ac:dyDescent="0.3">
      <c r="B3209" s="30" t="s">
        <v>852</v>
      </c>
      <c r="C3209" s="30" t="s">
        <v>392</v>
      </c>
      <c r="D3209" s="30" t="s">
        <v>38</v>
      </c>
      <c r="E3209" s="15" t="str">
        <f t="shared" si="8591"/>
        <v>0801</v>
      </c>
      <c r="F3209" s="30" t="s">
        <v>397</v>
      </c>
      <c r="G3209" s="30"/>
      <c r="H3209" s="31" t="s">
        <v>398</v>
      </c>
      <c r="I3209" s="32">
        <f t="shared" si="8625"/>
        <v>838.5</v>
      </c>
      <c r="J3209" s="32">
        <f t="shared" si="8626"/>
        <v>838.5</v>
      </c>
      <c r="K3209" s="32">
        <f t="shared" si="8627"/>
        <v>1538.5</v>
      </c>
      <c r="L3209" s="32">
        <f t="shared" si="8628"/>
        <v>0</v>
      </c>
      <c r="M3209" s="32">
        <f t="shared" si="8629"/>
        <v>0</v>
      </c>
      <c r="N3209" s="32">
        <f t="shared" si="8630"/>
        <v>0</v>
      </c>
      <c r="O3209" s="32">
        <f t="shared" si="8631"/>
        <v>0</v>
      </c>
      <c r="P3209" s="32">
        <f t="shared" si="8632"/>
        <v>0</v>
      </c>
      <c r="Q3209" s="32">
        <f t="shared" si="8633"/>
        <v>0</v>
      </c>
      <c r="R3209" s="32">
        <f t="shared" si="8634"/>
        <v>0</v>
      </c>
      <c r="S3209" s="32">
        <f t="shared" si="8635"/>
        <v>0</v>
      </c>
      <c r="T3209" s="32">
        <f t="shared" si="8636"/>
        <v>0</v>
      </c>
      <c r="U3209" s="32">
        <v>0</v>
      </c>
      <c r="V3209" s="32">
        <f t="shared" si="8592"/>
        <v>838.5</v>
      </c>
      <c r="W3209" s="32">
        <f t="shared" si="8637"/>
        <v>0</v>
      </c>
      <c r="X3209" s="32">
        <f t="shared" si="8638"/>
        <v>0</v>
      </c>
      <c r="Y3209" s="32">
        <f t="shared" si="8639"/>
        <v>0</v>
      </c>
      <c r="Z3209" s="32">
        <f t="shared" si="8640"/>
        <v>0</v>
      </c>
      <c r="AA3209" s="32">
        <f t="shared" si="8641"/>
        <v>0</v>
      </c>
      <c r="AB3209" s="32">
        <f t="shared" si="8642"/>
        <v>838.5</v>
      </c>
      <c r="AC3209" s="33">
        <f t="shared" si="8643"/>
        <v>838.5</v>
      </c>
      <c r="AD3209" s="33">
        <f t="shared" si="8644"/>
        <v>838.5</v>
      </c>
      <c r="AE3209" s="34">
        <f t="shared" si="8553"/>
        <v>100</v>
      </c>
      <c r="AF3209" s="32">
        <f t="shared" si="8645"/>
        <v>838.5</v>
      </c>
      <c r="AG3209" s="32">
        <f t="shared" si="8646"/>
        <v>0</v>
      </c>
      <c r="AH3209" s="32">
        <f t="shared" si="8647"/>
        <v>0</v>
      </c>
      <c r="AI3209" s="32">
        <f t="shared" si="8648"/>
        <v>0</v>
      </c>
      <c r="AJ3209" s="32">
        <f t="shared" si="8649"/>
        <v>0</v>
      </c>
      <c r="AK3209" s="32">
        <f t="shared" si="8650"/>
        <v>0</v>
      </c>
      <c r="AL3209" s="32">
        <f t="shared" si="8554"/>
        <v>838.5</v>
      </c>
      <c r="AM3209" s="32">
        <f t="shared" si="8555"/>
        <v>0</v>
      </c>
    </row>
    <row r="3210" spans="2:40" ht="31.2" x14ac:dyDescent="0.3">
      <c r="B3210" s="30" t="s">
        <v>852</v>
      </c>
      <c r="C3210" s="30" t="s">
        <v>392</v>
      </c>
      <c r="D3210" s="30" t="s">
        <v>38</v>
      </c>
      <c r="E3210" s="15" t="str">
        <f t="shared" si="8591"/>
        <v>0801</v>
      </c>
      <c r="F3210" s="30" t="s">
        <v>399</v>
      </c>
      <c r="G3210" s="30"/>
      <c r="H3210" s="31" t="s">
        <v>400</v>
      </c>
      <c r="I3210" s="32">
        <f t="shared" si="8625"/>
        <v>838.5</v>
      </c>
      <c r="J3210" s="32">
        <f t="shared" si="8626"/>
        <v>838.5</v>
      </c>
      <c r="K3210" s="32">
        <f t="shared" si="8627"/>
        <v>1538.5</v>
      </c>
      <c r="L3210" s="32">
        <f t="shared" si="8628"/>
        <v>0</v>
      </c>
      <c r="M3210" s="32">
        <f t="shared" si="8629"/>
        <v>0</v>
      </c>
      <c r="N3210" s="32">
        <f t="shared" si="8630"/>
        <v>0</v>
      </c>
      <c r="O3210" s="32">
        <f t="shared" si="8631"/>
        <v>0</v>
      </c>
      <c r="P3210" s="32">
        <f t="shared" si="8632"/>
        <v>0</v>
      </c>
      <c r="Q3210" s="32">
        <f t="shared" si="8633"/>
        <v>0</v>
      </c>
      <c r="R3210" s="32">
        <f t="shared" si="8634"/>
        <v>0</v>
      </c>
      <c r="S3210" s="32">
        <f t="shared" si="8635"/>
        <v>0</v>
      </c>
      <c r="T3210" s="32">
        <f t="shared" si="8636"/>
        <v>0</v>
      </c>
      <c r="U3210" s="32">
        <v>0</v>
      </c>
      <c r="V3210" s="32">
        <f t="shared" si="8592"/>
        <v>838.5</v>
      </c>
      <c r="W3210" s="32">
        <f t="shared" si="8637"/>
        <v>0</v>
      </c>
      <c r="X3210" s="32">
        <f t="shared" si="8638"/>
        <v>0</v>
      </c>
      <c r="Y3210" s="32">
        <f t="shared" si="8639"/>
        <v>0</v>
      </c>
      <c r="Z3210" s="32">
        <f t="shared" si="8640"/>
        <v>0</v>
      </c>
      <c r="AA3210" s="32">
        <f t="shared" si="8641"/>
        <v>0</v>
      </c>
      <c r="AB3210" s="32">
        <f t="shared" si="8642"/>
        <v>838.5</v>
      </c>
      <c r="AC3210" s="33">
        <f t="shared" si="8643"/>
        <v>838.5</v>
      </c>
      <c r="AD3210" s="33">
        <f t="shared" si="8644"/>
        <v>838.5</v>
      </c>
      <c r="AE3210" s="34">
        <f t="shared" si="8553"/>
        <v>100</v>
      </c>
      <c r="AF3210" s="32">
        <f t="shared" si="8645"/>
        <v>838.5</v>
      </c>
      <c r="AG3210" s="32">
        <f t="shared" si="8646"/>
        <v>0</v>
      </c>
      <c r="AH3210" s="32">
        <f t="shared" si="8647"/>
        <v>0</v>
      </c>
      <c r="AI3210" s="32">
        <f t="shared" si="8648"/>
        <v>0</v>
      </c>
      <c r="AJ3210" s="32">
        <f t="shared" si="8649"/>
        <v>0</v>
      </c>
      <c r="AK3210" s="32">
        <f t="shared" si="8650"/>
        <v>0</v>
      </c>
      <c r="AL3210" s="32">
        <f t="shared" si="8554"/>
        <v>838.5</v>
      </c>
      <c r="AM3210" s="32">
        <f t="shared" si="8555"/>
        <v>0</v>
      </c>
    </row>
    <row r="3211" spans="2:40" ht="46.8" x14ac:dyDescent="0.3">
      <c r="B3211" s="30" t="s">
        <v>852</v>
      </c>
      <c r="C3211" s="30" t="s">
        <v>392</v>
      </c>
      <c r="D3211" s="30" t="s">
        <v>38</v>
      </c>
      <c r="E3211" s="15" t="str">
        <f t="shared" si="8591"/>
        <v>0801</v>
      </c>
      <c r="F3211" s="30" t="s">
        <v>402</v>
      </c>
      <c r="G3211" s="30"/>
      <c r="H3211" s="31" t="s">
        <v>403</v>
      </c>
      <c r="I3211" s="32">
        <f t="shared" si="8625"/>
        <v>838.5</v>
      </c>
      <c r="J3211" s="32">
        <f t="shared" si="8626"/>
        <v>838.5</v>
      </c>
      <c r="K3211" s="32">
        <f t="shared" si="8627"/>
        <v>1538.5</v>
      </c>
      <c r="L3211" s="32">
        <f t="shared" si="8628"/>
        <v>0</v>
      </c>
      <c r="M3211" s="32">
        <f t="shared" si="8629"/>
        <v>0</v>
      </c>
      <c r="N3211" s="32">
        <f t="shared" si="8630"/>
        <v>0</v>
      </c>
      <c r="O3211" s="32">
        <f t="shared" si="8631"/>
        <v>0</v>
      </c>
      <c r="P3211" s="32">
        <f t="shared" si="8632"/>
        <v>0</v>
      </c>
      <c r="Q3211" s="32">
        <f t="shared" si="8633"/>
        <v>0</v>
      </c>
      <c r="R3211" s="32">
        <f t="shared" si="8634"/>
        <v>0</v>
      </c>
      <c r="S3211" s="32">
        <f t="shared" si="8635"/>
        <v>0</v>
      </c>
      <c r="T3211" s="32">
        <f t="shared" si="8636"/>
        <v>0</v>
      </c>
      <c r="U3211" s="32">
        <v>0</v>
      </c>
      <c r="V3211" s="32">
        <f t="shared" si="8592"/>
        <v>838.5</v>
      </c>
      <c r="W3211" s="32">
        <f t="shared" si="8637"/>
        <v>0</v>
      </c>
      <c r="X3211" s="32">
        <f t="shared" si="8638"/>
        <v>0</v>
      </c>
      <c r="Y3211" s="32">
        <f t="shared" si="8639"/>
        <v>0</v>
      </c>
      <c r="Z3211" s="32">
        <f t="shared" si="8640"/>
        <v>0</v>
      </c>
      <c r="AA3211" s="32">
        <f t="shared" si="8641"/>
        <v>0</v>
      </c>
      <c r="AB3211" s="32">
        <f t="shared" si="8642"/>
        <v>838.5</v>
      </c>
      <c r="AC3211" s="33">
        <f t="shared" si="8643"/>
        <v>838.5</v>
      </c>
      <c r="AD3211" s="33">
        <f t="shared" si="8644"/>
        <v>838.5</v>
      </c>
      <c r="AE3211" s="34">
        <f t="shared" si="8553"/>
        <v>100</v>
      </c>
      <c r="AF3211" s="32">
        <f t="shared" si="8645"/>
        <v>838.5</v>
      </c>
      <c r="AG3211" s="32">
        <f t="shared" si="8646"/>
        <v>0</v>
      </c>
      <c r="AH3211" s="32">
        <f t="shared" si="8647"/>
        <v>0</v>
      </c>
      <c r="AI3211" s="32">
        <f t="shared" si="8648"/>
        <v>0</v>
      </c>
      <c r="AJ3211" s="32">
        <f t="shared" si="8649"/>
        <v>0</v>
      </c>
      <c r="AK3211" s="32">
        <f t="shared" si="8650"/>
        <v>0</v>
      </c>
      <c r="AL3211" s="32">
        <f t="shared" si="8554"/>
        <v>838.5</v>
      </c>
      <c r="AM3211" s="32">
        <f t="shared" si="8555"/>
        <v>0</v>
      </c>
    </row>
    <row r="3212" spans="2:40" ht="31.2" x14ac:dyDescent="0.3">
      <c r="B3212" s="30" t="s">
        <v>852</v>
      </c>
      <c r="C3212" s="30" t="s">
        <v>392</v>
      </c>
      <c r="D3212" s="30" t="s">
        <v>38</v>
      </c>
      <c r="E3212" s="15" t="str">
        <f t="shared" si="8591"/>
        <v>0801</v>
      </c>
      <c r="F3212" s="30" t="s">
        <v>402</v>
      </c>
      <c r="G3212" s="30" t="s">
        <v>50</v>
      </c>
      <c r="H3212" s="31" t="s">
        <v>51</v>
      </c>
      <c r="I3212" s="32">
        <f t="shared" si="8625"/>
        <v>838.5</v>
      </c>
      <c r="J3212" s="32">
        <f t="shared" si="8626"/>
        <v>838.5</v>
      </c>
      <c r="K3212" s="32">
        <f t="shared" si="8627"/>
        <v>1538.5</v>
      </c>
      <c r="L3212" s="32">
        <f t="shared" si="8628"/>
        <v>0</v>
      </c>
      <c r="M3212" s="32">
        <f t="shared" si="8629"/>
        <v>0</v>
      </c>
      <c r="N3212" s="32">
        <f t="shared" si="8630"/>
        <v>0</v>
      </c>
      <c r="O3212" s="32">
        <f t="shared" si="8631"/>
        <v>0</v>
      </c>
      <c r="P3212" s="32">
        <f t="shared" si="8632"/>
        <v>0</v>
      </c>
      <c r="Q3212" s="32">
        <f t="shared" si="8633"/>
        <v>0</v>
      </c>
      <c r="R3212" s="32">
        <f t="shared" si="8634"/>
        <v>0</v>
      </c>
      <c r="S3212" s="32">
        <f t="shared" si="8635"/>
        <v>0</v>
      </c>
      <c r="T3212" s="32">
        <f t="shared" si="8636"/>
        <v>0</v>
      </c>
      <c r="U3212" s="32">
        <v>0</v>
      </c>
      <c r="V3212" s="32">
        <f t="shared" si="8592"/>
        <v>838.5</v>
      </c>
      <c r="W3212" s="32">
        <f t="shared" si="8637"/>
        <v>0</v>
      </c>
      <c r="X3212" s="32">
        <f t="shared" si="8638"/>
        <v>0</v>
      </c>
      <c r="Y3212" s="32">
        <f t="shared" si="8639"/>
        <v>0</v>
      </c>
      <c r="Z3212" s="32">
        <f t="shared" si="8640"/>
        <v>0</v>
      </c>
      <c r="AA3212" s="32">
        <f t="shared" si="8641"/>
        <v>0</v>
      </c>
      <c r="AB3212" s="32">
        <f t="shared" si="8642"/>
        <v>838.5</v>
      </c>
      <c r="AC3212" s="33">
        <f t="shared" si="8643"/>
        <v>838.5</v>
      </c>
      <c r="AD3212" s="33">
        <f t="shared" si="8644"/>
        <v>838.5</v>
      </c>
      <c r="AE3212" s="34">
        <f t="shared" si="8553"/>
        <v>100</v>
      </c>
      <c r="AF3212" s="32">
        <f t="shared" si="8645"/>
        <v>838.5</v>
      </c>
      <c r="AG3212" s="32">
        <f t="shared" si="8646"/>
        <v>0</v>
      </c>
      <c r="AH3212" s="32">
        <f t="shared" si="8647"/>
        <v>0</v>
      </c>
      <c r="AI3212" s="32">
        <f t="shared" si="8648"/>
        <v>0</v>
      </c>
      <c r="AJ3212" s="32">
        <f t="shared" si="8649"/>
        <v>0</v>
      </c>
      <c r="AK3212" s="32">
        <f t="shared" si="8650"/>
        <v>0</v>
      </c>
      <c r="AL3212" s="32">
        <f t="shared" si="8554"/>
        <v>838.5</v>
      </c>
      <c r="AM3212" s="32">
        <f t="shared" si="8555"/>
        <v>0</v>
      </c>
    </row>
    <row r="3213" spans="2:40" ht="31.2" x14ac:dyDescent="0.3">
      <c r="B3213" s="30" t="s">
        <v>852</v>
      </c>
      <c r="C3213" s="30" t="s">
        <v>392</v>
      </c>
      <c r="D3213" s="30" t="s">
        <v>38</v>
      </c>
      <c r="E3213" s="15" t="str">
        <f t="shared" si="8591"/>
        <v>0801</v>
      </c>
      <c r="F3213" s="30" t="s">
        <v>402</v>
      </c>
      <c r="G3213" s="30" t="s">
        <v>52</v>
      </c>
      <c r="H3213" s="31" t="s">
        <v>53</v>
      </c>
      <c r="I3213" s="32">
        <v>838.5</v>
      </c>
      <c r="J3213" s="32">
        <v>838.5</v>
      </c>
      <c r="K3213" s="32">
        <v>1538.5</v>
      </c>
      <c r="L3213" s="32"/>
      <c r="M3213" s="32"/>
      <c r="N3213" s="32"/>
      <c r="O3213" s="32">
        <v>0</v>
      </c>
      <c r="P3213" s="32">
        <v>0</v>
      </c>
      <c r="Q3213" s="32">
        <v>0</v>
      </c>
      <c r="R3213" s="32">
        <v>0</v>
      </c>
      <c r="S3213" s="32">
        <v>0</v>
      </c>
      <c r="T3213" s="32">
        <v>0</v>
      </c>
      <c r="U3213" s="32">
        <v>0</v>
      </c>
      <c r="V3213" s="32">
        <f t="shared" si="8592"/>
        <v>838.5</v>
      </c>
      <c r="W3213" s="32"/>
      <c r="X3213" s="32"/>
      <c r="Y3213" s="32"/>
      <c r="Z3213" s="32"/>
      <c r="AA3213" s="32"/>
      <c r="AB3213" s="32">
        <v>838.5</v>
      </c>
      <c r="AC3213" s="33">
        <v>838.5</v>
      </c>
      <c r="AD3213" s="33">
        <v>838.5</v>
      </c>
      <c r="AE3213" s="34">
        <f t="shared" si="8553"/>
        <v>100</v>
      </c>
      <c r="AF3213" s="32">
        <v>838.5</v>
      </c>
      <c r="AG3213" s="32">
        <v>0</v>
      </c>
      <c r="AH3213" s="32">
        <v>0</v>
      </c>
      <c r="AI3213" s="32">
        <v>0</v>
      </c>
      <c r="AJ3213" s="32">
        <v>0</v>
      </c>
      <c r="AK3213" s="32">
        <v>0</v>
      </c>
      <c r="AL3213" s="32">
        <f t="shared" si="8554"/>
        <v>838.5</v>
      </c>
      <c r="AM3213" s="32">
        <f t="shared" si="8555"/>
        <v>0</v>
      </c>
      <c r="AN3213" s="12"/>
    </row>
    <row r="3214" spans="2:40" ht="31.2" x14ac:dyDescent="0.3">
      <c r="B3214" s="30" t="s">
        <v>852</v>
      </c>
      <c r="C3214" s="30" t="s">
        <v>392</v>
      </c>
      <c r="D3214" s="30" t="s">
        <v>38</v>
      </c>
      <c r="E3214" s="15" t="str">
        <f t="shared" si="8591"/>
        <v>0801</v>
      </c>
      <c r="F3214" s="30" t="s">
        <v>78</v>
      </c>
      <c r="G3214" s="30"/>
      <c r="H3214" s="31" t="s">
        <v>79</v>
      </c>
      <c r="I3214" s="32">
        <f t="shared" si="8625"/>
        <v>0</v>
      </c>
      <c r="J3214" s="32">
        <f t="shared" si="8626"/>
        <v>0</v>
      </c>
      <c r="K3214" s="32">
        <f t="shared" si="8627"/>
        <v>0</v>
      </c>
      <c r="L3214" s="32">
        <f t="shared" si="8628"/>
        <v>0</v>
      </c>
      <c r="M3214" s="32">
        <f t="shared" si="8629"/>
        <v>0</v>
      </c>
      <c r="N3214" s="32">
        <f t="shared" si="8630"/>
        <v>0</v>
      </c>
      <c r="O3214" s="32">
        <f t="shared" si="8631"/>
        <v>0</v>
      </c>
      <c r="P3214" s="32">
        <f t="shared" si="8632"/>
        <v>0</v>
      </c>
      <c r="Q3214" s="32">
        <f t="shared" si="8633"/>
        <v>0</v>
      </c>
      <c r="R3214" s="32">
        <f t="shared" si="8634"/>
        <v>0</v>
      </c>
      <c r="S3214" s="32">
        <f t="shared" si="8635"/>
        <v>0</v>
      </c>
      <c r="T3214" s="32">
        <f t="shared" si="8636"/>
        <v>0</v>
      </c>
      <c r="U3214" s="32">
        <v>0</v>
      </c>
      <c r="V3214" s="32">
        <f t="shared" si="8592"/>
        <v>0</v>
      </c>
      <c r="W3214" s="32">
        <f t="shared" si="8637"/>
        <v>0</v>
      </c>
      <c r="X3214" s="32">
        <f t="shared" si="8638"/>
        <v>0</v>
      </c>
      <c r="Y3214" s="32">
        <f t="shared" si="8639"/>
        <v>0</v>
      </c>
      <c r="Z3214" s="32">
        <f t="shared" si="8640"/>
        <v>0</v>
      </c>
      <c r="AA3214" s="32">
        <f t="shared" si="8641"/>
        <v>0</v>
      </c>
      <c r="AB3214" s="32">
        <f t="shared" si="8642"/>
        <v>1369.15</v>
      </c>
      <c r="AC3214" s="33">
        <f t="shared" si="8643"/>
        <v>2808.59</v>
      </c>
      <c r="AD3214" s="33">
        <f t="shared" si="8644"/>
        <v>2802.24</v>
      </c>
      <c r="AE3214" s="34">
        <f t="shared" si="8553"/>
        <v>99.773907903966034</v>
      </c>
      <c r="AF3214" s="32">
        <f t="shared" si="8645"/>
        <v>2809.09</v>
      </c>
      <c r="AG3214" s="32">
        <f t="shared" si="8646"/>
        <v>0</v>
      </c>
      <c r="AH3214" s="32">
        <f t="shared" si="8647"/>
        <v>0</v>
      </c>
      <c r="AI3214" s="32">
        <f t="shared" si="8648"/>
        <v>0</v>
      </c>
      <c r="AJ3214" s="32">
        <f t="shared" si="8649"/>
        <v>0</v>
      </c>
      <c r="AK3214" s="32">
        <f t="shared" si="8650"/>
        <v>0</v>
      </c>
      <c r="AL3214" s="32">
        <f t="shared" si="8554"/>
        <v>2809.09</v>
      </c>
      <c r="AM3214" s="32">
        <f t="shared" si="8555"/>
        <v>-2809.09</v>
      </c>
    </row>
    <row r="3215" spans="2:40" ht="46.8" x14ac:dyDescent="0.3">
      <c r="B3215" s="30" t="s">
        <v>852</v>
      </c>
      <c r="C3215" s="30" t="s">
        <v>392</v>
      </c>
      <c r="D3215" s="30" t="s">
        <v>38</v>
      </c>
      <c r="E3215" s="15" t="str">
        <f t="shared" si="8591"/>
        <v>0801</v>
      </c>
      <c r="F3215" s="30" t="s">
        <v>378</v>
      </c>
      <c r="G3215" s="30"/>
      <c r="H3215" s="31" t="s">
        <v>379</v>
      </c>
      <c r="I3215" s="32">
        <f t="shared" si="8625"/>
        <v>0</v>
      </c>
      <c r="J3215" s="32">
        <f t="shared" si="8626"/>
        <v>0</v>
      </c>
      <c r="K3215" s="32">
        <f t="shared" si="8627"/>
        <v>0</v>
      </c>
      <c r="L3215" s="32">
        <f t="shared" si="8628"/>
        <v>0</v>
      </c>
      <c r="M3215" s="32">
        <f t="shared" si="8629"/>
        <v>0</v>
      </c>
      <c r="N3215" s="32">
        <f t="shared" si="8630"/>
        <v>0</v>
      </c>
      <c r="O3215" s="32">
        <f t="shared" ref="O3215:T3215" si="8651">O3216+O3218</f>
        <v>0</v>
      </c>
      <c r="P3215" s="32">
        <f t="shared" si="8651"/>
        <v>0</v>
      </c>
      <c r="Q3215" s="32">
        <f t="shared" si="8651"/>
        <v>0</v>
      </c>
      <c r="R3215" s="32">
        <f t="shared" si="8651"/>
        <v>0</v>
      </c>
      <c r="S3215" s="32">
        <f t="shared" si="8651"/>
        <v>0</v>
      </c>
      <c r="T3215" s="32">
        <f t="shared" si="8651"/>
        <v>0</v>
      </c>
      <c r="U3215" s="32">
        <v>0</v>
      </c>
      <c r="V3215" s="32">
        <f t="shared" si="8592"/>
        <v>0</v>
      </c>
      <c r="W3215" s="32">
        <f t="shared" si="8637"/>
        <v>0</v>
      </c>
      <c r="X3215" s="32">
        <f t="shared" si="8638"/>
        <v>0</v>
      </c>
      <c r="Y3215" s="32">
        <f t="shared" si="8639"/>
        <v>0</v>
      </c>
      <c r="Z3215" s="32">
        <f t="shared" si="8640"/>
        <v>0</v>
      </c>
      <c r="AA3215" s="32">
        <f t="shared" si="8641"/>
        <v>0</v>
      </c>
      <c r="AB3215" s="32">
        <f>AB3216+AB3218</f>
        <v>1369.15</v>
      </c>
      <c r="AC3215" s="33">
        <f>AC3216+AC3218</f>
        <v>2808.59</v>
      </c>
      <c r="AD3215" s="33">
        <f>AD3216+AD3218</f>
        <v>2802.24</v>
      </c>
      <c r="AE3215" s="34">
        <f t="shared" si="8553"/>
        <v>99.773907903966034</v>
      </c>
      <c r="AF3215" s="32">
        <f t="shared" ref="AF3215:AK3215" si="8652">AF3216+AF3218</f>
        <v>2809.09</v>
      </c>
      <c r="AG3215" s="32">
        <f t="shared" si="8652"/>
        <v>0</v>
      </c>
      <c r="AH3215" s="32">
        <f t="shared" si="8652"/>
        <v>0</v>
      </c>
      <c r="AI3215" s="32">
        <f t="shared" si="8652"/>
        <v>0</v>
      </c>
      <c r="AJ3215" s="32">
        <f t="shared" si="8652"/>
        <v>0</v>
      </c>
      <c r="AK3215" s="32">
        <f t="shared" si="8652"/>
        <v>0</v>
      </c>
      <c r="AL3215" s="32">
        <f t="shared" si="8554"/>
        <v>2809.09</v>
      </c>
      <c r="AM3215" s="32">
        <f t="shared" si="8555"/>
        <v>-2809.09</v>
      </c>
    </row>
    <row r="3216" spans="2:40" ht="31.2" x14ac:dyDescent="0.3">
      <c r="B3216" s="30" t="s">
        <v>852</v>
      </c>
      <c r="C3216" s="30" t="s">
        <v>392</v>
      </c>
      <c r="D3216" s="30" t="s">
        <v>38</v>
      </c>
      <c r="E3216" s="15" t="str">
        <f t="shared" si="8591"/>
        <v>0801</v>
      </c>
      <c r="F3216" s="30" t="s">
        <v>378</v>
      </c>
      <c r="G3216" s="30" t="s">
        <v>50</v>
      </c>
      <c r="H3216" s="31" t="s">
        <v>51</v>
      </c>
      <c r="I3216" s="32">
        <f t="shared" si="8625"/>
        <v>0</v>
      </c>
      <c r="J3216" s="32">
        <f t="shared" si="8626"/>
        <v>0</v>
      </c>
      <c r="K3216" s="32">
        <f t="shared" si="8627"/>
        <v>0</v>
      </c>
      <c r="L3216" s="32">
        <f t="shared" si="8628"/>
        <v>0</v>
      </c>
      <c r="M3216" s="32">
        <f t="shared" si="8629"/>
        <v>0</v>
      </c>
      <c r="N3216" s="32">
        <f t="shared" si="8630"/>
        <v>0</v>
      </c>
      <c r="O3216" s="32">
        <f t="shared" ref="O3216:T3216" si="8653">O3217</f>
        <v>0</v>
      </c>
      <c r="P3216" s="32">
        <f t="shared" si="8653"/>
        <v>0</v>
      </c>
      <c r="Q3216" s="32">
        <f t="shared" si="8653"/>
        <v>0</v>
      </c>
      <c r="R3216" s="32">
        <f t="shared" si="8653"/>
        <v>0</v>
      </c>
      <c r="S3216" s="32">
        <f t="shared" si="8653"/>
        <v>0</v>
      </c>
      <c r="T3216" s="32">
        <f t="shared" si="8653"/>
        <v>0</v>
      </c>
      <c r="U3216" s="32">
        <v>0</v>
      </c>
      <c r="V3216" s="32">
        <f t="shared" si="8592"/>
        <v>0</v>
      </c>
      <c r="W3216" s="32">
        <f t="shared" si="8637"/>
        <v>0</v>
      </c>
      <c r="X3216" s="32">
        <f t="shared" si="8638"/>
        <v>0</v>
      </c>
      <c r="Y3216" s="32">
        <f t="shared" si="8639"/>
        <v>0</v>
      </c>
      <c r="Z3216" s="32">
        <f t="shared" si="8640"/>
        <v>0</v>
      </c>
      <c r="AA3216" s="32">
        <f t="shared" si="8641"/>
        <v>0</v>
      </c>
      <c r="AB3216" s="32">
        <f>AB3217</f>
        <v>1339.15</v>
      </c>
      <c r="AC3216" s="33">
        <f>AC3217</f>
        <v>2708.59</v>
      </c>
      <c r="AD3216" s="33">
        <f>AD3217</f>
        <v>2702.24</v>
      </c>
      <c r="AE3216" s="34">
        <f t="shared" si="8553"/>
        <v>99.765560679172552</v>
      </c>
      <c r="AF3216" s="32">
        <f t="shared" ref="AF3216:AK3216" si="8654">AF3217</f>
        <v>2709.09</v>
      </c>
      <c r="AG3216" s="32">
        <f t="shared" si="8654"/>
        <v>0</v>
      </c>
      <c r="AH3216" s="32">
        <f t="shared" si="8654"/>
        <v>0</v>
      </c>
      <c r="AI3216" s="32">
        <f t="shared" si="8654"/>
        <v>0</v>
      </c>
      <c r="AJ3216" s="32">
        <f t="shared" si="8654"/>
        <v>0</v>
      </c>
      <c r="AK3216" s="32">
        <f t="shared" si="8654"/>
        <v>0</v>
      </c>
      <c r="AL3216" s="32">
        <f t="shared" si="8554"/>
        <v>2709.09</v>
      </c>
      <c r="AM3216" s="32">
        <f t="shared" si="8555"/>
        <v>-2709.09</v>
      </c>
    </row>
    <row r="3217" spans="2:40" ht="31.2" x14ac:dyDescent="0.3">
      <c r="B3217" s="30" t="s">
        <v>852</v>
      </c>
      <c r="C3217" s="30" t="s">
        <v>392</v>
      </c>
      <c r="D3217" s="30" t="s">
        <v>38</v>
      </c>
      <c r="E3217" s="15" t="str">
        <f t="shared" si="8591"/>
        <v>0801</v>
      </c>
      <c r="F3217" s="30" t="s">
        <v>378</v>
      </c>
      <c r="G3217" s="30" t="s">
        <v>52</v>
      </c>
      <c r="H3217" s="31" t="s">
        <v>53</v>
      </c>
      <c r="I3217" s="32"/>
      <c r="J3217" s="32"/>
      <c r="K3217" s="32"/>
      <c r="L3217" s="32"/>
      <c r="M3217" s="32"/>
      <c r="N3217" s="32"/>
      <c r="O3217" s="32">
        <v>0</v>
      </c>
      <c r="P3217" s="32">
        <v>0</v>
      </c>
      <c r="Q3217" s="32">
        <v>0</v>
      </c>
      <c r="R3217" s="32">
        <v>0</v>
      </c>
      <c r="S3217" s="32">
        <v>0</v>
      </c>
      <c r="T3217" s="32">
        <v>0</v>
      </c>
      <c r="U3217" s="32">
        <v>0</v>
      </c>
      <c r="V3217" s="32">
        <f t="shared" si="8592"/>
        <v>0</v>
      </c>
      <c r="W3217" s="32"/>
      <c r="X3217" s="32"/>
      <c r="Y3217" s="32"/>
      <c r="Z3217" s="32"/>
      <c r="AA3217" s="32"/>
      <c r="AB3217" s="32">
        <v>1339.15</v>
      </c>
      <c r="AC3217" s="33">
        <v>2708.59</v>
      </c>
      <c r="AD3217" s="33">
        <v>2702.24</v>
      </c>
      <c r="AE3217" s="34">
        <f t="shared" si="8553"/>
        <v>99.765560679172552</v>
      </c>
      <c r="AF3217" s="32">
        <v>2709.09</v>
      </c>
      <c r="AG3217" s="32">
        <v>0</v>
      </c>
      <c r="AH3217" s="32">
        <v>0</v>
      </c>
      <c r="AI3217" s="32">
        <v>0</v>
      </c>
      <c r="AJ3217" s="32">
        <v>0</v>
      </c>
      <c r="AK3217" s="32">
        <v>0</v>
      </c>
      <c r="AL3217" s="32">
        <f t="shared" si="8554"/>
        <v>2709.09</v>
      </c>
      <c r="AM3217" s="32">
        <f t="shared" si="8555"/>
        <v>-2709.09</v>
      </c>
      <c r="AN3217" s="12"/>
    </row>
    <row r="3218" spans="2:40" ht="31.2" x14ac:dyDescent="0.3">
      <c r="B3218" s="30" t="s">
        <v>852</v>
      </c>
      <c r="C3218" s="30" t="s">
        <v>392</v>
      </c>
      <c r="D3218" s="30" t="s">
        <v>38</v>
      </c>
      <c r="E3218" s="15" t="str">
        <f t="shared" si="8591"/>
        <v>0801</v>
      </c>
      <c r="F3218" s="30" t="s">
        <v>378</v>
      </c>
      <c r="G3218" s="30" t="s">
        <v>174</v>
      </c>
      <c r="H3218" s="31" t="s">
        <v>175</v>
      </c>
      <c r="I3218" s="32"/>
      <c r="J3218" s="32"/>
      <c r="K3218" s="32"/>
      <c r="L3218" s="32"/>
      <c r="M3218" s="32"/>
      <c r="N3218" s="32"/>
      <c r="O3218" s="32">
        <f t="shared" ref="O3218:T3218" si="8655">O3219</f>
        <v>0</v>
      </c>
      <c r="P3218" s="32">
        <f t="shared" si="8655"/>
        <v>0</v>
      </c>
      <c r="Q3218" s="32">
        <f t="shared" si="8655"/>
        <v>0</v>
      </c>
      <c r="R3218" s="32">
        <f t="shared" si="8655"/>
        <v>0</v>
      </c>
      <c r="S3218" s="32">
        <f t="shared" si="8655"/>
        <v>0</v>
      </c>
      <c r="T3218" s="32">
        <f t="shared" si="8655"/>
        <v>0</v>
      </c>
      <c r="U3218" s="32"/>
      <c r="V3218" s="32">
        <f t="shared" si="8592"/>
        <v>0</v>
      </c>
      <c r="W3218" s="32"/>
      <c r="X3218" s="32"/>
      <c r="Y3218" s="32"/>
      <c r="Z3218" s="32"/>
      <c r="AA3218" s="32"/>
      <c r="AB3218" s="32">
        <f>AB3219</f>
        <v>30</v>
      </c>
      <c r="AC3218" s="33">
        <f>AC3219</f>
        <v>100</v>
      </c>
      <c r="AD3218" s="33">
        <f>AD3219</f>
        <v>100</v>
      </c>
      <c r="AE3218" s="34">
        <f t="shared" si="8553"/>
        <v>100</v>
      </c>
      <c r="AF3218" s="32">
        <f t="shared" ref="AF3218:AK3218" si="8656">AF3219</f>
        <v>100</v>
      </c>
      <c r="AG3218" s="32">
        <f t="shared" si="8656"/>
        <v>0</v>
      </c>
      <c r="AH3218" s="32">
        <f t="shared" si="8656"/>
        <v>0</v>
      </c>
      <c r="AI3218" s="32">
        <f t="shared" si="8656"/>
        <v>0</v>
      </c>
      <c r="AJ3218" s="32">
        <f t="shared" si="8656"/>
        <v>0</v>
      </c>
      <c r="AK3218" s="32">
        <f t="shared" si="8656"/>
        <v>0</v>
      </c>
      <c r="AL3218" s="32">
        <f t="shared" si="8554"/>
        <v>100</v>
      </c>
      <c r="AM3218" s="32">
        <f t="shared" si="8555"/>
        <v>-100</v>
      </c>
      <c r="AN3218" s="12"/>
    </row>
    <row r="3219" spans="2:40" ht="62.4" x14ac:dyDescent="0.3">
      <c r="B3219" s="30" t="s">
        <v>852</v>
      </c>
      <c r="C3219" s="30" t="s">
        <v>392</v>
      </c>
      <c r="D3219" s="30" t="s">
        <v>38</v>
      </c>
      <c r="E3219" s="15" t="str">
        <f t="shared" si="8591"/>
        <v>0801</v>
      </c>
      <c r="F3219" s="30" t="s">
        <v>378</v>
      </c>
      <c r="G3219" s="30" t="s">
        <v>370</v>
      </c>
      <c r="H3219" s="31" t="s">
        <v>371</v>
      </c>
      <c r="I3219" s="32"/>
      <c r="J3219" s="32"/>
      <c r="K3219" s="32"/>
      <c r="L3219" s="32"/>
      <c r="M3219" s="32"/>
      <c r="N3219" s="32"/>
      <c r="O3219" s="32">
        <v>0</v>
      </c>
      <c r="P3219" s="32">
        <v>0</v>
      </c>
      <c r="Q3219" s="32">
        <v>0</v>
      </c>
      <c r="R3219" s="32">
        <v>0</v>
      </c>
      <c r="S3219" s="32">
        <v>0</v>
      </c>
      <c r="T3219" s="32">
        <v>0</v>
      </c>
      <c r="U3219" s="32"/>
      <c r="V3219" s="32">
        <f t="shared" si="8592"/>
        <v>0</v>
      </c>
      <c r="W3219" s="32"/>
      <c r="X3219" s="32"/>
      <c r="Y3219" s="32"/>
      <c r="Z3219" s="32"/>
      <c r="AA3219" s="32"/>
      <c r="AB3219" s="32">
        <v>30</v>
      </c>
      <c r="AC3219" s="33">
        <v>100</v>
      </c>
      <c r="AD3219" s="33">
        <v>100</v>
      </c>
      <c r="AE3219" s="34">
        <f t="shared" si="8553"/>
        <v>100</v>
      </c>
      <c r="AF3219" s="32">
        <v>100</v>
      </c>
      <c r="AG3219" s="32">
        <v>0</v>
      </c>
      <c r="AH3219" s="32">
        <v>0</v>
      </c>
      <c r="AI3219" s="32">
        <v>0</v>
      </c>
      <c r="AJ3219" s="32">
        <v>0</v>
      </c>
      <c r="AK3219" s="32">
        <v>0</v>
      </c>
      <c r="AL3219" s="32">
        <f t="shared" si="8554"/>
        <v>100</v>
      </c>
      <c r="AM3219" s="32">
        <f t="shared" si="8555"/>
        <v>-100</v>
      </c>
      <c r="AN3219" s="12"/>
    </row>
    <row r="3220" spans="2:40" x14ac:dyDescent="0.3">
      <c r="B3220" s="14" t="s">
        <v>852</v>
      </c>
      <c r="C3220" s="14" t="s">
        <v>134</v>
      </c>
      <c r="D3220" s="14"/>
      <c r="E3220" s="21" t="str">
        <f t="shared" si="8591"/>
        <v>11</v>
      </c>
      <c r="F3220" s="14"/>
      <c r="G3220" s="14"/>
      <c r="H3220" s="16" t="s">
        <v>654</v>
      </c>
      <c r="I3220" s="17">
        <f t="shared" si="8625"/>
        <v>1151</v>
      </c>
      <c r="J3220" s="17">
        <f t="shared" si="8626"/>
        <v>1151</v>
      </c>
      <c r="K3220" s="17">
        <f t="shared" si="8627"/>
        <v>1151</v>
      </c>
      <c r="L3220" s="17">
        <f t="shared" si="8628"/>
        <v>-73.599999999999994</v>
      </c>
      <c r="M3220" s="17">
        <f t="shared" si="8629"/>
        <v>-73.599999999999994</v>
      </c>
      <c r="N3220" s="17">
        <f t="shared" si="8630"/>
        <v>-73.599999999999994</v>
      </c>
      <c r="O3220" s="17">
        <f t="shared" ref="O3220:T3220" si="8657">O3221</f>
        <v>0</v>
      </c>
      <c r="P3220" s="17">
        <f t="shared" si="8657"/>
        <v>0</v>
      </c>
      <c r="Q3220" s="17">
        <f t="shared" si="8657"/>
        <v>0</v>
      </c>
      <c r="R3220" s="17">
        <f t="shared" si="8657"/>
        <v>0</v>
      </c>
      <c r="S3220" s="17">
        <f t="shared" si="8657"/>
        <v>0</v>
      </c>
      <c r="T3220" s="17">
        <f t="shared" si="8657"/>
        <v>0</v>
      </c>
      <c r="U3220" s="17">
        <v>0</v>
      </c>
      <c r="V3220" s="17">
        <f t="shared" si="8592"/>
        <v>1077.4000000000001</v>
      </c>
      <c r="W3220" s="17">
        <f t="shared" si="8637"/>
        <v>0</v>
      </c>
      <c r="X3220" s="17">
        <f t="shared" si="8638"/>
        <v>0</v>
      </c>
      <c r="Y3220" s="17">
        <f t="shared" si="8639"/>
        <v>0</v>
      </c>
      <c r="Z3220" s="17">
        <f t="shared" si="8640"/>
        <v>0</v>
      </c>
      <c r="AA3220" s="17">
        <f t="shared" si="8641"/>
        <v>0</v>
      </c>
      <c r="AB3220" s="17">
        <f>AB3221</f>
        <v>1050.2222099999999</v>
      </c>
      <c r="AC3220" s="18">
        <f>AC3221</f>
        <v>1152.4000000000001</v>
      </c>
      <c r="AD3220" s="18">
        <f>AD3221</f>
        <v>1152.4000000000001</v>
      </c>
      <c r="AE3220" s="19">
        <f t="shared" si="8553"/>
        <v>100</v>
      </c>
      <c r="AF3220" s="17">
        <f t="shared" ref="AF3220:AK3220" si="8658">AF3221</f>
        <v>1152.4000000000001</v>
      </c>
      <c r="AG3220" s="17">
        <f t="shared" si="8658"/>
        <v>0</v>
      </c>
      <c r="AH3220" s="17">
        <f t="shared" si="8658"/>
        <v>0</v>
      </c>
      <c r="AI3220" s="17">
        <f t="shared" si="8658"/>
        <v>0</v>
      </c>
      <c r="AJ3220" s="17">
        <f t="shared" si="8658"/>
        <v>0</v>
      </c>
      <c r="AK3220" s="17">
        <f t="shared" si="8658"/>
        <v>0</v>
      </c>
      <c r="AL3220" s="17">
        <f t="shared" si="8554"/>
        <v>1152.4000000000001</v>
      </c>
      <c r="AM3220" s="17">
        <f t="shared" si="8555"/>
        <v>-75</v>
      </c>
    </row>
    <row r="3221" spans="2:40" s="22" customFormat="1" x14ac:dyDescent="0.3">
      <c r="B3221" s="23" t="s">
        <v>852</v>
      </c>
      <c r="C3221" s="23" t="s">
        <v>134</v>
      </c>
      <c r="D3221" s="23" t="s">
        <v>38</v>
      </c>
      <c r="E3221" s="24" t="str">
        <f t="shared" si="8591"/>
        <v>1101</v>
      </c>
      <c r="F3221" s="23"/>
      <c r="G3221" s="23"/>
      <c r="H3221" s="25" t="s">
        <v>826</v>
      </c>
      <c r="I3221" s="26">
        <f t="shared" si="8625"/>
        <v>1151</v>
      </c>
      <c r="J3221" s="26">
        <f t="shared" si="8626"/>
        <v>1151</v>
      </c>
      <c r="K3221" s="26">
        <f t="shared" si="8627"/>
        <v>1151</v>
      </c>
      <c r="L3221" s="26">
        <f t="shared" si="8628"/>
        <v>-73.599999999999994</v>
      </c>
      <c r="M3221" s="26">
        <f t="shared" si="8629"/>
        <v>-73.599999999999994</v>
      </c>
      <c r="N3221" s="26">
        <f t="shared" si="8630"/>
        <v>-73.599999999999994</v>
      </c>
      <c r="O3221" s="26">
        <f t="shared" ref="O3221:T3221" si="8659">O3222+O3228</f>
        <v>0</v>
      </c>
      <c r="P3221" s="26">
        <f t="shared" si="8659"/>
        <v>0</v>
      </c>
      <c r="Q3221" s="26">
        <f t="shared" si="8659"/>
        <v>0</v>
      </c>
      <c r="R3221" s="26">
        <f t="shared" si="8659"/>
        <v>0</v>
      </c>
      <c r="S3221" s="26">
        <f t="shared" si="8659"/>
        <v>0</v>
      </c>
      <c r="T3221" s="26">
        <f t="shared" si="8659"/>
        <v>0</v>
      </c>
      <c r="U3221" s="26">
        <v>0</v>
      </c>
      <c r="V3221" s="26">
        <f t="shared" si="8592"/>
        <v>1077.4000000000001</v>
      </c>
      <c r="W3221" s="26">
        <f t="shared" si="8637"/>
        <v>0</v>
      </c>
      <c r="X3221" s="26">
        <f t="shared" si="8638"/>
        <v>0</v>
      </c>
      <c r="Y3221" s="26">
        <f t="shared" si="8639"/>
        <v>0</v>
      </c>
      <c r="Z3221" s="26">
        <f t="shared" si="8640"/>
        <v>0</v>
      </c>
      <c r="AA3221" s="26">
        <f t="shared" si="8641"/>
        <v>0</v>
      </c>
      <c r="AB3221" s="26">
        <f>AB3222+AB3228</f>
        <v>1050.2222099999999</v>
      </c>
      <c r="AC3221" s="27">
        <f>AC3222+AC3228</f>
        <v>1152.4000000000001</v>
      </c>
      <c r="AD3221" s="27">
        <f>AD3222+AD3228</f>
        <v>1152.4000000000001</v>
      </c>
      <c r="AE3221" s="28">
        <f t="shared" si="8553"/>
        <v>100</v>
      </c>
      <c r="AF3221" s="26">
        <f t="shared" ref="AF3221:AK3221" si="8660">AF3222+AF3228</f>
        <v>1152.4000000000001</v>
      </c>
      <c r="AG3221" s="26">
        <f t="shared" si="8660"/>
        <v>0</v>
      </c>
      <c r="AH3221" s="26">
        <f t="shared" si="8660"/>
        <v>0</v>
      </c>
      <c r="AI3221" s="26">
        <f t="shared" si="8660"/>
        <v>0</v>
      </c>
      <c r="AJ3221" s="26">
        <f t="shared" si="8660"/>
        <v>0</v>
      </c>
      <c r="AK3221" s="26">
        <f t="shared" si="8660"/>
        <v>0</v>
      </c>
      <c r="AL3221" s="26">
        <f t="shared" si="8554"/>
        <v>1152.4000000000001</v>
      </c>
      <c r="AM3221" s="26">
        <f t="shared" si="8555"/>
        <v>-75</v>
      </c>
      <c r="AN3221" s="29"/>
    </row>
    <row r="3222" spans="2:40" ht="31.2" x14ac:dyDescent="0.3">
      <c r="B3222" s="30" t="s">
        <v>852</v>
      </c>
      <c r="C3222" s="30" t="s">
        <v>134</v>
      </c>
      <c r="D3222" s="30" t="s">
        <v>38</v>
      </c>
      <c r="E3222" s="15" t="str">
        <f t="shared" si="8591"/>
        <v>1101</v>
      </c>
      <c r="F3222" s="30" t="s">
        <v>659</v>
      </c>
      <c r="G3222" s="30"/>
      <c r="H3222" s="31" t="s">
        <v>660</v>
      </c>
      <c r="I3222" s="32">
        <f t="shared" si="8625"/>
        <v>1151</v>
      </c>
      <c r="J3222" s="32">
        <f t="shared" si="8626"/>
        <v>1151</v>
      </c>
      <c r="K3222" s="32">
        <f t="shared" si="8627"/>
        <v>1151</v>
      </c>
      <c r="L3222" s="32">
        <f t="shared" si="8628"/>
        <v>-73.599999999999994</v>
      </c>
      <c r="M3222" s="32">
        <f t="shared" si="8629"/>
        <v>-73.599999999999994</v>
      </c>
      <c r="N3222" s="32">
        <f t="shared" si="8630"/>
        <v>-73.599999999999994</v>
      </c>
      <c r="O3222" s="32">
        <f t="shared" ref="O3222:O3230" si="8661">O3223</f>
        <v>0</v>
      </c>
      <c r="P3222" s="32">
        <f t="shared" ref="P3222:P3230" si="8662">P3223</f>
        <v>0</v>
      </c>
      <c r="Q3222" s="32">
        <f t="shared" ref="Q3222:Q3230" si="8663">Q3223</f>
        <v>0</v>
      </c>
      <c r="R3222" s="32">
        <f t="shared" ref="R3222:R3230" si="8664">R3223</f>
        <v>0</v>
      </c>
      <c r="S3222" s="32">
        <f t="shared" ref="S3222:S3230" si="8665">S3223</f>
        <v>0</v>
      </c>
      <c r="T3222" s="32">
        <f t="shared" ref="T3222:T3230" si="8666">T3223</f>
        <v>0</v>
      </c>
      <c r="U3222" s="32">
        <v>0</v>
      </c>
      <c r="V3222" s="32">
        <f t="shared" si="8592"/>
        <v>1077.4000000000001</v>
      </c>
      <c r="W3222" s="32">
        <f t="shared" si="8637"/>
        <v>0</v>
      </c>
      <c r="X3222" s="32">
        <f t="shared" si="8638"/>
        <v>0</v>
      </c>
      <c r="Y3222" s="32">
        <f t="shared" si="8639"/>
        <v>0</v>
      </c>
      <c r="Z3222" s="32">
        <f t="shared" si="8640"/>
        <v>0</v>
      </c>
      <c r="AA3222" s="32">
        <f t="shared" si="8641"/>
        <v>0</v>
      </c>
      <c r="AB3222" s="32">
        <f t="shared" ref="AB3222:AB3230" si="8667">AB3223</f>
        <v>975.22221000000002</v>
      </c>
      <c r="AC3222" s="33">
        <f t="shared" ref="AC3222:AC3230" si="8668">AC3223</f>
        <v>1077.4000000000001</v>
      </c>
      <c r="AD3222" s="33">
        <f t="shared" ref="AD3222:AD3230" si="8669">AD3223</f>
        <v>1077.4000000000001</v>
      </c>
      <c r="AE3222" s="34">
        <f t="shared" si="8553"/>
        <v>100</v>
      </c>
      <c r="AF3222" s="32">
        <f t="shared" ref="AF3222:AF3230" si="8670">AF3223</f>
        <v>1077.4000000000001</v>
      </c>
      <c r="AG3222" s="32">
        <f t="shared" ref="AG3222:AG3230" si="8671">AG3223</f>
        <v>0</v>
      </c>
      <c r="AH3222" s="32">
        <f t="shared" ref="AH3222:AH3230" si="8672">AH3223</f>
        <v>0</v>
      </c>
      <c r="AI3222" s="32">
        <f t="shared" ref="AI3222:AI3230" si="8673">AI3223</f>
        <v>0</v>
      </c>
      <c r="AJ3222" s="32">
        <f t="shared" ref="AJ3222:AJ3230" si="8674">AJ3223</f>
        <v>0</v>
      </c>
      <c r="AK3222" s="32">
        <f t="shared" ref="AK3222:AK3230" si="8675">AK3223</f>
        <v>0</v>
      </c>
      <c r="AL3222" s="32">
        <f t="shared" si="8554"/>
        <v>1077.4000000000001</v>
      </c>
      <c r="AM3222" s="32">
        <f t="shared" si="8555"/>
        <v>0</v>
      </c>
    </row>
    <row r="3223" spans="2:40" ht="31.2" x14ac:dyDescent="0.3">
      <c r="B3223" s="30" t="s">
        <v>852</v>
      </c>
      <c r="C3223" s="30" t="s">
        <v>134</v>
      </c>
      <c r="D3223" s="30" t="s">
        <v>38</v>
      </c>
      <c r="E3223" s="15" t="str">
        <f t="shared" si="8591"/>
        <v>1101</v>
      </c>
      <c r="F3223" s="30" t="s">
        <v>661</v>
      </c>
      <c r="G3223" s="30"/>
      <c r="H3223" s="31" t="s">
        <v>662</v>
      </c>
      <c r="I3223" s="32">
        <f t="shared" si="8625"/>
        <v>1151</v>
      </c>
      <c r="J3223" s="32">
        <f t="shared" si="8626"/>
        <v>1151</v>
      </c>
      <c r="K3223" s="32">
        <f t="shared" si="8627"/>
        <v>1151</v>
      </c>
      <c r="L3223" s="32">
        <f t="shared" si="8628"/>
        <v>-73.599999999999994</v>
      </c>
      <c r="M3223" s="32">
        <f t="shared" si="8629"/>
        <v>-73.599999999999994</v>
      </c>
      <c r="N3223" s="32">
        <f t="shared" si="8630"/>
        <v>-73.599999999999994</v>
      </c>
      <c r="O3223" s="32">
        <f t="shared" si="8661"/>
        <v>0</v>
      </c>
      <c r="P3223" s="32">
        <f t="shared" si="8662"/>
        <v>0</v>
      </c>
      <c r="Q3223" s="32">
        <f t="shared" si="8663"/>
        <v>0</v>
      </c>
      <c r="R3223" s="32">
        <f t="shared" si="8664"/>
        <v>0</v>
      </c>
      <c r="S3223" s="32">
        <f t="shared" si="8665"/>
        <v>0</v>
      </c>
      <c r="T3223" s="32">
        <f t="shared" si="8666"/>
        <v>0</v>
      </c>
      <c r="U3223" s="32">
        <v>0</v>
      </c>
      <c r="V3223" s="32">
        <f t="shared" si="8592"/>
        <v>1077.4000000000001</v>
      </c>
      <c r="W3223" s="32">
        <f t="shared" si="8637"/>
        <v>0</v>
      </c>
      <c r="X3223" s="32">
        <f t="shared" si="8638"/>
        <v>0</v>
      </c>
      <c r="Y3223" s="32">
        <f t="shared" si="8639"/>
        <v>0</v>
      </c>
      <c r="Z3223" s="32">
        <f t="shared" si="8640"/>
        <v>0</v>
      </c>
      <c r="AA3223" s="32">
        <f t="shared" si="8641"/>
        <v>0</v>
      </c>
      <c r="AB3223" s="32">
        <f t="shared" si="8667"/>
        <v>975.22221000000002</v>
      </c>
      <c r="AC3223" s="33">
        <f t="shared" si="8668"/>
        <v>1077.4000000000001</v>
      </c>
      <c r="AD3223" s="33">
        <f t="shared" si="8669"/>
        <v>1077.4000000000001</v>
      </c>
      <c r="AE3223" s="34">
        <f t="shared" si="8553"/>
        <v>100</v>
      </c>
      <c r="AF3223" s="32">
        <f t="shared" si="8670"/>
        <v>1077.4000000000001</v>
      </c>
      <c r="AG3223" s="32">
        <f t="shared" si="8671"/>
        <v>0</v>
      </c>
      <c r="AH3223" s="32">
        <f t="shared" si="8672"/>
        <v>0</v>
      </c>
      <c r="AI3223" s="32">
        <f t="shared" si="8673"/>
        <v>0</v>
      </c>
      <c r="AJ3223" s="32">
        <f t="shared" si="8674"/>
        <v>0</v>
      </c>
      <c r="AK3223" s="32">
        <f t="shared" si="8675"/>
        <v>0</v>
      </c>
      <c r="AL3223" s="32">
        <f t="shared" si="8554"/>
        <v>1077.4000000000001</v>
      </c>
      <c r="AM3223" s="32">
        <f t="shared" si="8555"/>
        <v>0</v>
      </c>
    </row>
    <row r="3224" spans="2:40" ht="78" x14ac:dyDescent="0.3">
      <c r="B3224" s="30" t="s">
        <v>852</v>
      </c>
      <c r="C3224" s="30" t="s">
        <v>134</v>
      </c>
      <c r="D3224" s="30" t="s">
        <v>38</v>
      </c>
      <c r="E3224" s="15" t="str">
        <f t="shared" si="8591"/>
        <v>1101</v>
      </c>
      <c r="F3224" s="30" t="s">
        <v>827</v>
      </c>
      <c r="G3224" s="30"/>
      <c r="H3224" s="31" t="s">
        <v>828</v>
      </c>
      <c r="I3224" s="32">
        <f t="shared" si="8625"/>
        <v>1151</v>
      </c>
      <c r="J3224" s="32">
        <f t="shared" si="8626"/>
        <v>1151</v>
      </c>
      <c r="K3224" s="32">
        <f t="shared" si="8627"/>
        <v>1151</v>
      </c>
      <c r="L3224" s="32">
        <f t="shared" si="8628"/>
        <v>-73.599999999999994</v>
      </c>
      <c r="M3224" s="32">
        <f t="shared" si="8629"/>
        <v>-73.599999999999994</v>
      </c>
      <c r="N3224" s="32">
        <f t="shared" si="8630"/>
        <v>-73.599999999999994</v>
      </c>
      <c r="O3224" s="32">
        <f t="shared" si="8661"/>
        <v>0</v>
      </c>
      <c r="P3224" s="32">
        <f t="shared" si="8662"/>
        <v>0</v>
      </c>
      <c r="Q3224" s="32">
        <f t="shared" si="8663"/>
        <v>0</v>
      </c>
      <c r="R3224" s="32">
        <f t="shared" si="8664"/>
        <v>0</v>
      </c>
      <c r="S3224" s="32">
        <f t="shared" si="8665"/>
        <v>0</v>
      </c>
      <c r="T3224" s="32">
        <f t="shared" si="8666"/>
        <v>0</v>
      </c>
      <c r="U3224" s="32">
        <v>0</v>
      </c>
      <c r="V3224" s="32">
        <f t="shared" si="8592"/>
        <v>1077.4000000000001</v>
      </c>
      <c r="W3224" s="32">
        <f t="shared" si="8637"/>
        <v>0</v>
      </c>
      <c r="X3224" s="32">
        <f t="shared" si="8638"/>
        <v>0</v>
      </c>
      <c r="Y3224" s="32">
        <f t="shared" si="8639"/>
        <v>0</v>
      </c>
      <c r="Z3224" s="32">
        <f t="shared" si="8640"/>
        <v>0</v>
      </c>
      <c r="AA3224" s="32">
        <f t="shared" si="8641"/>
        <v>0</v>
      </c>
      <c r="AB3224" s="32">
        <f t="shared" si="8667"/>
        <v>975.22221000000002</v>
      </c>
      <c r="AC3224" s="33">
        <f t="shared" si="8668"/>
        <v>1077.4000000000001</v>
      </c>
      <c r="AD3224" s="33">
        <f t="shared" si="8669"/>
        <v>1077.4000000000001</v>
      </c>
      <c r="AE3224" s="34">
        <f t="shared" si="8553"/>
        <v>100</v>
      </c>
      <c r="AF3224" s="32">
        <f t="shared" si="8670"/>
        <v>1077.4000000000001</v>
      </c>
      <c r="AG3224" s="32">
        <f t="shared" si="8671"/>
        <v>0</v>
      </c>
      <c r="AH3224" s="32">
        <f t="shared" si="8672"/>
        <v>0</v>
      </c>
      <c r="AI3224" s="32">
        <f t="shared" si="8673"/>
        <v>0</v>
      </c>
      <c r="AJ3224" s="32">
        <f t="shared" si="8674"/>
        <v>0</v>
      </c>
      <c r="AK3224" s="32">
        <f t="shared" si="8675"/>
        <v>0</v>
      </c>
      <c r="AL3224" s="32">
        <f t="shared" si="8554"/>
        <v>1077.4000000000001</v>
      </c>
      <c r="AM3224" s="32">
        <f t="shared" si="8555"/>
        <v>0</v>
      </c>
    </row>
    <row r="3225" spans="2:40" ht="31.2" x14ac:dyDescent="0.3">
      <c r="B3225" s="30" t="s">
        <v>852</v>
      </c>
      <c r="C3225" s="30" t="s">
        <v>134</v>
      </c>
      <c r="D3225" s="30" t="s">
        <v>38</v>
      </c>
      <c r="E3225" s="15" t="str">
        <f t="shared" si="8591"/>
        <v>1101</v>
      </c>
      <c r="F3225" s="30" t="s">
        <v>829</v>
      </c>
      <c r="G3225" s="30"/>
      <c r="H3225" s="31" t="s">
        <v>830</v>
      </c>
      <c r="I3225" s="32">
        <f t="shared" si="8625"/>
        <v>1151</v>
      </c>
      <c r="J3225" s="32">
        <f t="shared" si="8626"/>
        <v>1151</v>
      </c>
      <c r="K3225" s="32">
        <f t="shared" si="8627"/>
        <v>1151</v>
      </c>
      <c r="L3225" s="32">
        <f t="shared" si="8628"/>
        <v>-73.599999999999994</v>
      </c>
      <c r="M3225" s="32">
        <f t="shared" si="8629"/>
        <v>-73.599999999999994</v>
      </c>
      <c r="N3225" s="32">
        <f t="shared" si="8630"/>
        <v>-73.599999999999994</v>
      </c>
      <c r="O3225" s="32">
        <f t="shared" si="8661"/>
        <v>0</v>
      </c>
      <c r="P3225" s="32">
        <f t="shared" si="8662"/>
        <v>0</v>
      </c>
      <c r="Q3225" s="32">
        <f t="shared" si="8663"/>
        <v>0</v>
      </c>
      <c r="R3225" s="32">
        <f t="shared" si="8664"/>
        <v>0</v>
      </c>
      <c r="S3225" s="32">
        <f t="shared" si="8665"/>
        <v>0</v>
      </c>
      <c r="T3225" s="32">
        <f t="shared" si="8666"/>
        <v>0</v>
      </c>
      <c r="U3225" s="32">
        <v>0</v>
      </c>
      <c r="V3225" s="32">
        <f t="shared" si="8592"/>
        <v>1077.4000000000001</v>
      </c>
      <c r="W3225" s="32">
        <f t="shared" si="8637"/>
        <v>0</v>
      </c>
      <c r="X3225" s="32">
        <f t="shared" si="8638"/>
        <v>0</v>
      </c>
      <c r="Y3225" s="32">
        <f t="shared" si="8639"/>
        <v>0</v>
      </c>
      <c r="Z3225" s="32">
        <f t="shared" si="8640"/>
        <v>0</v>
      </c>
      <c r="AA3225" s="32">
        <f t="shared" si="8641"/>
        <v>0</v>
      </c>
      <c r="AB3225" s="32">
        <f t="shared" si="8667"/>
        <v>975.22221000000002</v>
      </c>
      <c r="AC3225" s="33">
        <f t="shared" si="8668"/>
        <v>1077.4000000000001</v>
      </c>
      <c r="AD3225" s="33">
        <f t="shared" si="8669"/>
        <v>1077.4000000000001</v>
      </c>
      <c r="AE3225" s="34">
        <f t="shared" si="8553"/>
        <v>100</v>
      </c>
      <c r="AF3225" s="32">
        <f t="shared" si="8670"/>
        <v>1077.4000000000001</v>
      </c>
      <c r="AG3225" s="32">
        <f t="shared" si="8671"/>
        <v>0</v>
      </c>
      <c r="AH3225" s="32">
        <f t="shared" si="8672"/>
        <v>0</v>
      </c>
      <c r="AI3225" s="32">
        <f t="shared" si="8673"/>
        <v>0</v>
      </c>
      <c r="AJ3225" s="32">
        <f t="shared" si="8674"/>
        <v>0</v>
      </c>
      <c r="AK3225" s="32">
        <f t="shared" si="8675"/>
        <v>0</v>
      </c>
      <c r="AL3225" s="32">
        <f t="shared" si="8554"/>
        <v>1077.4000000000001</v>
      </c>
      <c r="AM3225" s="32">
        <f t="shared" si="8555"/>
        <v>0</v>
      </c>
    </row>
    <row r="3226" spans="2:40" ht="31.2" x14ac:dyDescent="0.3">
      <c r="B3226" s="30" t="s">
        <v>852</v>
      </c>
      <c r="C3226" s="30" t="s">
        <v>134</v>
      </c>
      <c r="D3226" s="30" t="s">
        <v>38</v>
      </c>
      <c r="E3226" s="15" t="str">
        <f t="shared" si="8591"/>
        <v>1101</v>
      </c>
      <c r="F3226" s="30" t="s">
        <v>829</v>
      </c>
      <c r="G3226" s="30" t="s">
        <v>50</v>
      </c>
      <c r="H3226" s="31" t="s">
        <v>51</v>
      </c>
      <c r="I3226" s="32">
        <f t="shared" si="8625"/>
        <v>1151</v>
      </c>
      <c r="J3226" s="32">
        <f t="shared" si="8626"/>
        <v>1151</v>
      </c>
      <c r="K3226" s="32">
        <f t="shared" si="8627"/>
        <v>1151</v>
      </c>
      <c r="L3226" s="32">
        <f t="shared" si="8628"/>
        <v>-73.599999999999994</v>
      </c>
      <c r="M3226" s="32">
        <f t="shared" si="8629"/>
        <v>-73.599999999999994</v>
      </c>
      <c r="N3226" s="32">
        <f t="shared" si="8630"/>
        <v>-73.599999999999994</v>
      </c>
      <c r="O3226" s="32">
        <f t="shared" si="8661"/>
        <v>0</v>
      </c>
      <c r="P3226" s="32">
        <f t="shared" si="8662"/>
        <v>0</v>
      </c>
      <c r="Q3226" s="32">
        <f t="shared" si="8663"/>
        <v>0</v>
      </c>
      <c r="R3226" s="32">
        <f t="shared" si="8664"/>
        <v>0</v>
      </c>
      <c r="S3226" s="32">
        <f t="shared" si="8665"/>
        <v>0</v>
      </c>
      <c r="T3226" s="32">
        <f t="shared" si="8666"/>
        <v>0</v>
      </c>
      <c r="U3226" s="32">
        <v>0</v>
      </c>
      <c r="V3226" s="32">
        <f t="shared" si="8592"/>
        <v>1077.4000000000001</v>
      </c>
      <c r="W3226" s="32">
        <f t="shared" si="8637"/>
        <v>0</v>
      </c>
      <c r="X3226" s="32">
        <f t="shared" si="8638"/>
        <v>0</v>
      </c>
      <c r="Y3226" s="32">
        <f t="shared" si="8639"/>
        <v>0</v>
      </c>
      <c r="Z3226" s="32">
        <f t="shared" si="8640"/>
        <v>0</v>
      </c>
      <c r="AA3226" s="32">
        <f t="shared" si="8641"/>
        <v>0</v>
      </c>
      <c r="AB3226" s="32">
        <f t="shared" si="8667"/>
        <v>975.22221000000002</v>
      </c>
      <c r="AC3226" s="33">
        <f t="shared" si="8668"/>
        <v>1077.4000000000001</v>
      </c>
      <c r="AD3226" s="33">
        <f t="shared" si="8669"/>
        <v>1077.4000000000001</v>
      </c>
      <c r="AE3226" s="34">
        <f t="shared" si="8553"/>
        <v>100</v>
      </c>
      <c r="AF3226" s="32">
        <f t="shared" si="8670"/>
        <v>1077.4000000000001</v>
      </c>
      <c r="AG3226" s="32">
        <f t="shared" si="8671"/>
        <v>0</v>
      </c>
      <c r="AH3226" s="32">
        <f t="shared" si="8672"/>
        <v>0</v>
      </c>
      <c r="AI3226" s="32">
        <f t="shared" si="8673"/>
        <v>0</v>
      </c>
      <c r="AJ3226" s="32">
        <f t="shared" si="8674"/>
        <v>0</v>
      </c>
      <c r="AK3226" s="32">
        <f t="shared" si="8675"/>
        <v>0</v>
      </c>
      <c r="AL3226" s="32">
        <f t="shared" si="8554"/>
        <v>1077.4000000000001</v>
      </c>
      <c r="AM3226" s="32">
        <f t="shared" si="8555"/>
        <v>0</v>
      </c>
    </row>
    <row r="3227" spans="2:40" ht="31.2" x14ac:dyDescent="0.3">
      <c r="B3227" s="30" t="s">
        <v>852</v>
      </c>
      <c r="C3227" s="30" t="s">
        <v>134</v>
      </c>
      <c r="D3227" s="30" t="s">
        <v>38</v>
      </c>
      <c r="E3227" s="15" t="str">
        <f t="shared" si="8591"/>
        <v>1101</v>
      </c>
      <c r="F3227" s="30" t="s">
        <v>829</v>
      </c>
      <c r="G3227" s="30" t="s">
        <v>52</v>
      </c>
      <c r="H3227" s="31" t="s">
        <v>53</v>
      </c>
      <c r="I3227" s="32">
        <v>1151</v>
      </c>
      <c r="J3227" s="32">
        <v>1151</v>
      </c>
      <c r="K3227" s="32">
        <v>1151</v>
      </c>
      <c r="L3227" s="32">
        <v>-73.599999999999994</v>
      </c>
      <c r="M3227" s="32">
        <v>-73.599999999999994</v>
      </c>
      <c r="N3227" s="32">
        <v>-73.599999999999994</v>
      </c>
      <c r="O3227" s="32">
        <v>0</v>
      </c>
      <c r="P3227" s="32">
        <v>0</v>
      </c>
      <c r="Q3227" s="32">
        <v>0</v>
      </c>
      <c r="R3227" s="32">
        <v>0</v>
      </c>
      <c r="S3227" s="32">
        <v>0</v>
      </c>
      <c r="T3227" s="32">
        <v>0</v>
      </c>
      <c r="U3227" s="32">
        <v>0</v>
      </c>
      <c r="V3227" s="32">
        <f t="shared" si="8592"/>
        <v>1077.4000000000001</v>
      </c>
      <c r="W3227" s="32"/>
      <c r="X3227" s="32"/>
      <c r="Y3227" s="32"/>
      <c r="Z3227" s="32"/>
      <c r="AA3227" s="32"/>
      <c r="AB3227" s="32">
        <v>975.22221000000002</v>
      </c>
      <c r="AC3227" s="33">
        <v>1077.4000000000001</v>
      </c>
      <c r="AD3227" s="33">
        <v>1077.4000000000001</v>
      </c>
      <c r="AE3227" s="34">
        <f t="shared" si="8553"/>
        <v>100</v>
      </c>
      <c r="AF3227" s="32">
        <v>1077.4000000000001</v>
      </c>
      <c r="AG3227" s="32">
        <v>0</v>
      </c>
      <c r="AH3227" s="32">
        <v>0</v>
      </c>
      <c r="AI3227" s="32">
        <v>0</v>
      </c>
      <c r="AJ3227" s="32">
        <v>0</v>
      </c>
      <c r="AK3227" s="32">
        <v>0</v>
      </c>
      <c r="AL3227" s="32">
        <f t="shared" si="8554"/>
        <v>1077.4000000000001</v>
      </c>
      <c r="AM3227" s="32">
        <f t="shared" si="8555"/>
        <v>0</v>
      </c>
      <c r="AN3227" s="12"/>
    </row>
    <row r="3228" spans="2:40" ht="31.2" x14ac:dyDescent="0.3">
      <c r="B3228" s="30" t="s">
        <v>852</v>
      </c>
      <c r="C3228" s="30" t="s">
        <v>134</v>
      </c>
      <c r="D3228" s="30" t="s">
        <v>38</v>
      </c>
      <c r="E3228" s="15" t="str">
        <f t="shared" si="8591"/>
        <v>1101</v>
      </c>
      <c r="F3228" s="30" t="s">
        <v>78</v>
      </c>
      <c r="G3228" s="30"/>
      <c r="H3228" s="31" t="s">
        <v>79</v>
      </c>
      <c r="I3228" s="32"/>
      <c r="J3228" s="32"/>
      <c r="K3228" s="32"/>
      <c r="L3228" s="32"/>
      <c r="M3228" s="32"/>
      <c r="N3228" s="32"/>
      <c r="O3228" s="32">
        <f t="shared" si="8661"/>
        <v>0</v>
      </c>
      <c r="P3228" s="32">
        <f t="shared" si="8662"/>
        <v>0</v>
      </c>
      <c r="Q3228" s="32">
        <f t="shared" si="8663"/>
        <v>0</v>
      </c>
      <c r="R3228" s="32">
        <f t="shared" si="8664"/>
        <v>0</v>
      </c>
      <c r="S3228" s="32">
        <f t="shared" si="8665"/>
        <v>0</v>
      </c>
      <c r="T3228" s="32">
        <f t="shared" si="8666"/>
        <v>0</v>
      </c>
      <c r="U3228" s="32"/>
      <c r="V3228" s="32">
        <f t="shared" si="8592"/>
        <v>0</v>
      </c>
      <c r="W3228" s="32"/>
      <c r="X3228" s="32"/>
      <c r="Y3228" s="32"/>
      <c r="Z3228" s="32"/>
      <c r="AA3228" s="32"/>
      <c r="AB3228" s="32">
        <f t="shared" si="8667"/>
        <v>75</v>
      </c>
      <c r="AC3228" s="33">
        <f t="shared" si="8668"/>
        <v>75</v>
      </c>
      <c r="AD3228" s="33">
        <f t="shared" si="8669"/>
        <v>75</v>
      </c>
      <c r="AE3228" s="34">
        <f t="shared" si="8553"/>
        <v>100</v>
      </c>
      <c r="AF3228" s="32">
        <f t="shared" si="8670"/>
        <v>75</v>
      </c>
      <c r="AG3228" s="32">
        <f t="shared" si="8671"/>
        <v>0</v>
      </c>
      <c r="AH3228" s="32">
        <f t="shared" si="8672"/>
        <v>0</v>
      </c>
      <c r="AI3228" s="32">
        <f t="shared" si="8673"/>
        <v>0</v>
      </c>
      <c r="AJ3228" s="32">
        <f t="shared" si="8674"/>
        <v>0</v>
      </c>
      <c r="AK3228" s="32">
        <f t="shared" si="8675"/>
        <v>0</v>
      </c>
      <c r="AL3228" s="32">
        <f t="shared" si="8554"/>
        <v>75</v>
      </c>
      <c r="AM3228" s="32">
        <f t="shared" si="8555"/>
        <v>-75</v>
      </c>
      <c r="AN3228" s="12"/>
    </row>
    <row r="3229" spans="2:40" ht="46.8" x14ac:dyDescent="0.3">
      <c r="B3229" s="30" t="s">
        <v>852</v>
      </c>
      <c r="C3229" s="30" t="s">
        <v>134</v>
      </c>
      <c r="D3229" s="30" t="s">
        <v>38</v>
      </c>
      <c r="E3229" s="15" t="str">
        <f t="shared" si="8591"/>
        <v>1101</v>
      </c>
      <c r="F3229" s="30" t="s">
        <v>378</v>
      </c>
      <c r="G3229" s="30"/>
      <c r="H3229" s="31" t="s">
        <v>379</v>
      </c>
      <c r="I3229" s="32"/>
      <c r="J3229" s="32"/>
      <c r="K3229" s="32"/>
      <c r="L3229" s="32"/>
      <c r="M3229" s="32"/>
      <c r="N3229" s="32"/>
      <c r="O3229" s="32">
        <f t="shared" si="8661"/>
        <v>0</v>
      </c>
      <c r="P3229" s="32">
        <f t="shared" si="8662"/>
        <v>0</v>
      </c>
      <c r="Q3229" s="32">
        <f t="shared" si="8663"/>
        <v>0</v>
      </c>
      <c r="R3229" s="32">
        <f t="shared" si="8664"/>
        <v>0</v>
      </c>
      <c r="S3229" s="32">
        <f t="shared" si="8665"/>
        <v>0</v>
      </c>
      <c r="T3229" s="32">
        <f t="shared" si="8666"/>
        <v>0</v>
      </c>
      <c r="U3229" s="32"/>
      <c r="V3229" s="32">
        <f t="shared" si="8592"/>
        <v>0</v>
      </c>
      <c r="W3229" s="32"/>
      <c r="X3229" s="32"/>
      <c r="Y3229" s="32"/>
      <c r="Z3229" s="32"/>
      <c r="AA3229" s="32"/>
      <c r="AB3229" s="32">
        <f t="shared" si="8667"/>
        <v>75</v>
      </c>
      <c r="AC3229" s="33">
        <f t="shared" si="8668"/>
        <v>75</v>
      </c>
      <c r="AD3229" s="33">
        <f t="shared" si="8669"/>
        <v>75</v>
      </c>
      <c r="AE3229" s="34">
        <f t="shared" si="8553"/>
        <v>100</v>
      </c>
      <c r="AF3229" s="32">
        <f t="shared" si="8670"/>
        <v>75</v>
      </c>
      <c r="AG3229" s="32">
        <f t="shared" si="8671"/>
        <v>0</v>
      </c>
      <c r="AH3229" s="32">
        <f t="shared" si="8672"/>
        <v>0</v>
      </c>
      <c r="AI3229" s="32">
        <f t="shared" si="8673"/>
        <v>0</v>
      </c>
      <c r="AJ3229" s="32">
        <f t="shared" si="8674"/>
        <v>0</v>
      </c>
      <c r="AK3229" s="32">
        <f t="shared" si="8675"/>
        <v>0</v>
      </c>
      <c r="AL3229" s="32">
        <f t="shared" si="8554"/>
        <v>75</v>
      </c>
      <c r="AM3229" s="32">
        <f t="shared" si="8555"/>
        <v>-75</v>
      </c>
      <c r="AN3229" s="12"/>
    </row>
    <row r="3230" spans="2:40" ht="31.2" x14ac:dyDescent="0.3">
      <c r="B3230" s="30" t="s">
        <v>852</v>
      </c>
      <c r="C3230" s="30" t="s">
        <v>134</v>
      </c>
      <c r="D3230" s="30" t="s">
        <v>38</v>
      </c>
      <c r="E3230" s="15" t="str">
        <f t="shared" si="8591"/>
        <v>1101</v>
      </c>
      <c r="F3230" s="30" t="s">
        <v>378</v>
      </c>
      <c r="G3230" s="30" t="s">
        <v>50</v>
      </c>
      <c r="H3230" s="31" t="s">
        <v>51</v>
      </c>
      <c r="I3230" s="32"/>
      <c r="J3230" s="32"/>
      <c r="K3230" s="32"/>
      <c r="L3230" s="32"/>
      <c r="M3230" s="32"/>
      <c r="N3230" s="32"/>
      <c r="O3230" s="32">
        <f t="shared" si="8661"/>
        <v>0</v>
      </c>
      <c r="P3230" s="32">
        <f t="shared" si="8662"/>
        <v>0</v>
      </c>
      <c r="Q3230" s="32">
        <f t="shared" si="8663"/>
        <v>0</v>
      </c>
      <c r="R3230" s="32">
        <f t="shared" si="8664"/>
        <v>0</v>
      </c>
      <c r="S3230" s="32">
        <f t="shared" si="8665"/>
        <v>0</v>
      </c>
      <c r="T3230" s="32">
        <f t="shared" si="8666"/>
        <v>0</v>
      </c>
      <c r="U3230" s="32"/>
      <c r="V3230" s="32">
        <f t="shared" si="8592"/>
        <v>0</v>
      </c>
      <c r="W3230" s="32"/>
      <c r="X3230" s="32"/>
      <c r="Y3230" s="32"/>
      <c r="Z3230" s="32"/>
      <c r="AA3230" s="32"/>
      <c r="AB3230" s="32">
        <f t="shared" si="8667"/>
        <v>75</v>
      </c>
      <c r="AC3230" s="33">
        <f t="shared" si="8668"/>
        <v>75</v>
      </c>
      <c r="AD3230" s="33">
        <f t="shared" si="8669"/>
        <v>75</v>
      </c>
      <c r="AE3230" s="34">
        <f t="shared" si="8553"/>
        <v>100</v>
      </c>
      <c r="AF3230" s="32">
        <f t="shared" si="8670"/>
        <v>75</v>
      </c>
      <c r="AG3230" s="32">
        <f t="shared" si="8671"/>
        <v>0</v>
      </c>
      <c r="AH3230" s="32">
        <f t="shared" si="8672"/>
        <v>0</v>
      </c>
      <c r="AI3230" s="32">
        <f t="shared" si="8673"/>
        <v>0</v>
      </c>
      <c r="AJ3230" s="32">
        <f t="shared" si="8674"/>
        <v>0</v>
      </c>
      <c r="AK3230" s="32">
        <f t="shared" si="8675"/>
        <v>0</v>
      </c>
      <c r="AL3230" s="32">
        <f t="shared" si="8554"/>
        <v>75</v>
      </c>
      <c r="AM3230" s="32">
        <f t="shared" si="8555"/>
        <v>-75</v>
      </c>
      <c r="AN3230" s="12"/>
    </row>
    <row r="3231" spans="2:40" ht="31.2" x14ac:dyDescent="0.3">
      <c r="B3231" s="30" t="s">
        <v>852</v>
      </c>
      <c r="C3231" s="30" t="s">
        <v>134</v>
      </c>
      <c r="D3231" s="30" t="s">
        <v>38</v>
      </c>
      <c r="E3231" s="15" t="str">
        <f t="shared" si="8591"/>
        <v>1101</v>
      </c>
      <c r="F3231" s="30" t="s">
        <v>378</v>
      </c>
      <c r="G3231" s="30" t="s">
        <v>52</v>
      </c>
      <c r="H3231" s="31" t="s">
        <v>53</v>
      </c>
      <c r="I3231" s="32"/>
      <c r="J3231" s="32"/>
      <c r="K3231" s="32"/>
      <c r="L3231" s="32"/>
      <c r="M3231" s="32"/>
      <c r="N3231" s="32"/>
      <c r="O3231" s="32">
        <v>0</v>
      </c>
      <c r="P3231" s="32">
        <v>0</v>
      </c>
      <c r="Q3231" s="32">
        <v>0</v>
      </c>
      <c r="R3231" s="32">
        <v>0</v>
      </c>
      <c r="S3231" s="32">
        <v>0</v>
      </c>
      <c r="T3231" s="32">
        <v>0</v>
      </c>
      <c r="U3231" s="32"/>
      <c r="V3231" s="32">
        <f t="shared" si="8592"/>
        <v>0</v>
      </c>
      <c r="W3231" s="32"/>
      <c r="X3231" s="32"/>
      <c r="Y3231" s="32"/>
      <c r="Z3231" s="32"/>
      <c r="AA3231" s="32"/>
      <c r="AB3231" s="32">
        <v>75</v>
      </c>
      <c r="AC3231" s="33">
        <v>75</v>
      </c>
      <c r="AD3231" s="33">
        <v>75</v>
      </c>
      <c r="AE3231" s="34">
        <f t="shared" si="8553"/>
        <v>100</v>
      </c>
      <c r="AF3231" s="32">
        <v>75</v>
      </c>
      <c r="AG3231" s="32">
        <v>0</v>
      </c>
      <c r="AH3231" s="32">
        <v>0</v>
      </c>
      <c r="AI3231" s="32">
        <v>0</v>
      </c>
      <c r="AJ3231" s="32">
        <v>0</v>
      </c>
      <c r="AK3231" s="32">
        <v>0</v>
      </c>
      <c r="AL3231" s="32">
        <f t="shared" si="8554"/>
        <v>75</v>
      </c>
      <c r="AM3231" s="32">
        <f t="shared" si="8555"/>
        <v>-75</v>
      </c>
      <c r="AN3231" s="12"/>
    </row>
    <row r="3232" spans="2:40" s="13" customFormat="1" ht="31.2" x14ac:dyDescent="0.3">
      <c r="B3232" s="14" t="s">
        <v>854</v>
      </c>
      <c r="C3232" s="14"/>
      <c r="D3232" s="14"/>
      <c r="E3232" s="15" t="str">
        <f t="shared" si="8591"/>
        <v/>
      </c>
      <c r="F3232" s="14"/>
      <c r="G3232" s="14"/>
      <c r="H3232" s="16" t="s">
        <v>855</v>
      </c>
      <c r="I3232" s="17">
        <f t="shared" ref="I3232:U3232" si="8676">I3233+I3301+I3330+I3416+I3507+I3521+I3495+I3535</f>
        <v>142389.20000000001</v>
      </c>
      <c r="J3232" s="17">
        <f t="shared" si="8676"/>
        <v>107747.2</v>
      </c>
      <c r="K3232" s="17">
        <f t="shared" si="8676"/>
        <v>109779.6</v>
      </c>
      <c r="L3232" s="17">
        <f t="shared" si="8676"/>
        <v>-6726.2000000000007</v>
      </c>
      <c r="M3232" s="17">
        <f t="shared" si="8676"/>
        <v>6148.8000000000011</v>
      </c>
      <c r="N3232" s="17">
        <f t="shared" si="8676"/>
        <v>6424.3000000000011</v>
      </c>
      <c r="O3232" s="17">
        <f t="shared" si="8676"/>
        <v>-1664.2220000000002</v>
      </c>
      <c r="P3232" s="17">
        <f t="shared" si="8676"/>
        <v>29.143000000000001</v>
      </c>
      <c r="Q3232" s="17">
        <f t="shared" si="8676"/>
        <v>0</v>
      </c>
      <c r="R3232" s="17">
        <f t="shared" si="8676"/>
        <v>9221.1029999999992</v>
      </c>
      <c r="S3232" s="17">
        <f t="shared" si="8676"/>
        <v>-364.35899999999998</v>
      </c>
      <c r="T3232" s="17">
        <f t="shared" si="8676"/>
        <v>0</v>
      </c>
      <c r="U3232" s="17">
        <f t="shared" si="8676"/>
        <v>1852.4</v>
      </c>
      <c r="V3232" s="17">
        <f t="shared" si="8592"/>
        <v>144737.065</v>
      </c>
      <c r="W3232" s="17">
        <f t="shared" ref="W3232:AD3232" si="8677">W3233+W3301+W3330+W3416+W3507+W3521+W3495+W3535</f>
        <v>3052.4</v>
      </c>
      <c r="X3232" s="17">
        <f t="shared" si="8677"/>
        <v>0</v>
      </c>
      <c r="Y3232" s="17">
        <f t="shared" si="8677"/>
        <v>0</v>
      </c>
      <c r="Z3232" s="17">
        <f t="shared" si="8677"/>
        <v>0</v>
      </c>
      <c r="AA3232" s="17">
        <f t="shared" si="8677"/>
        <v>0</v>
      </c>
      <c r="AB3232" s="17">
        <f t="shared" si="8677"/>
        <v>95183.020709999997</v>
      </c>
      <c r="AC3232" s="18">
        <f t="shared" si="8677"/>
        <v>144572.94858000003</v>
      </c>
      <c r="AD3232" s="18">
        <f t="shared" si="8677"/>
        <v>139067.94194000005</v>
      </c>
      <c r="AE3232" s="19">
        <f t="shared" si="8553"/>
        <v>96.192229117500659</v>
      </c>
      <c r="AF3232" s="17">
        <f t="shared" ref="AF3232:AK3232" si="8678">AF3233+AF3301+AF3330+AF3416+AF3507+AF3521+AF3495+AF3535</f>
        <v>152380.80458</v>
      </c>
      <c r="AG3232" s="17">
        <f t="shared" si="8678"/>
        <v>-1664.2220000000002</v>
      </c>
      <c r="AH3232" s="17">
        <f t="shared" si="8678"/>
        <v>0</v>
      </c>
      <c r="AI3232" s="17">
        <f t="shared" si="8678"/>
        <v>0</v>
      </c>
      <c r="AJ3232" s="17">
        <f t="shared" si="8678"/>
        <v>0</v>
      </c>
      <c r="AK3232" s="17">
        <f t="shared" si="8678"/>
        <v>-6214.7000000000007</v>
      </c>
      <c r="AL3232" s="17">
        <f t="shared" si="8554"/>
        <v>144501.88257999998</v>
      </c>
      <c r="AM3232" s="17">
        <f t="shared" si="8555"/>
        <v>235.18242000002647</v>
      </c>
      <c r="AN3232" s="20"/>
    </row>
    <row r="3233" spans="2:40" s="13" customFormat="1" x14ac:dyDescent="0.3">
      <c r="B3233" s="14" t="s">
        <v>854</v>
      </c>
      <c r="C3233" s="14" t="s">
        <v>38</v>
      </c>
      <c r="D3233" s="14"/>
      <c r="E3233" s="21" t="str">
        <f t="shared" si="8591"/>
        <v>01</v>
      </c>
      <c r="F3233" s="14"/>
      <c r="G3233" s="14"/>
      <c r="H3233" s="16" t="s">
        <v>39</v>
      </c>
      <c r="I3233" s="17">
        <f t="shared" ref="I3233:T3233" si="8679">I3234+I3260</f>
        <v>78052.399999999994</v>
      </c>
      <c r="J3233" s="17">
        <f t="shared" si="8679"/>
        <v>76366.2</v>
      </c>
      <c r="K3233" s="17">
        <f t="shared" si="8679"/>
        <v>79260.100000000006</v>
      </c>
      <c r="L3233" s="17">
        <f t="shared" si="8679"/>
        <v>3148.4</v>
      </c>
      <c r="M3233" s="17">
        <f t="shared" si="8679"/>
        <v>3466.2000000000003</v>
      </c>
      <c r="N3233" s="17">
        <f t="shared" si="8679"/>
        <v>3796.7000000000003</v>
      </c>
      <c r="O3233" s="17">
        <f t="shared" si="8679"/>
        <v>-483.92700000000002</v>
      </c>
      <c r="P3233" s="17">
        <f t="shared" si="8679"/>
        <v>0</v>
      </c>
      <c r="Q3233" s="17">
        <f t="shared" si="8679"/>
        <v>0</v>
      </c>
      <c r="R3233" s="17">
        <f t="shared" si="8679"/>
        <v>755.3</v>
      </c>
      <c r="S3233" s="17">
        <f t="shared" si="8679"/>
        <v>0</v>
      </c>
      <c r="T3233" s="17">
        <f t="shared" si="8679"/>
        <v>0</v>
      </c>
      <c r="U3233" s="17">
        <v>0</v>
      </c>
      <c r="V3233" s="17">
        <f t="shared" si="8592"/>
        <v>81472.172999999995</v>
      </c>
      <c r="W3233" s="17">
        <f t="shared" ref="W3233:AD3233" si="8680">W3234+W3260</f>
        <v>0</v>
      </c>
      <c r="X3233" s="17">
        <f t="shared" si="8680"/>
        <v>0</v>
      </c>
      <c r="Y3233" s="17">
        <f t="shared" si="8680"/>
        <v>0</v>
      </c>
      <c r="Z3233" s="17">
        <f t="shared" si="8680"/>
        <v>0</v>
      </c>
      <c r="AA3233" s="17">
        <f t="shared" si="8680"/>
        <v>0</v>
      </c>
      <c r="AB3233" s="17">
        <f t="shared" si="8680"/>
        <v>59947.285759999999</v>
      </c>
      <c r="AC3233" s="18">
        <f t="shared" si="8680"/>
        <v>79245.476999999999</v>
      </c>
      <c r="AD3233" s="18">
        <f t="shared" si="8680"/>
        <v>79159.733420000004</v>
      </c>
      <c r="AE3233" s="19">
        <f t="shared" si="8553"/>
        <v>99.891800032953299</v>
      </c>
      <c r="AF3233" s="17">
        <f t="shared" ref="AF3233:AK3233" si="8681">AF3234+AF3260</f>
        <v>85514.97099999999</v>
      </c>
      <c r="AG3233" s="17">
        <f t="shared" si="8681"/>
        <v>-483.92700000000002</v>
      </c>
      <c r="AH3233" s="17">
        <f t="shared" si="8681"/>
        <v>0</v>
      </c>
      <c r="AI3233" s="17">
        <f t="shared" si="8681"/>
        <v>0</v>
      </c>
      <c r="AJ3233" s="17">
        <f t="shared" si="8681"/>
        <v>0</v>
      </c>
      <c r="AK3233" s="17">
        <f t="shared" si="8681"/>
        <v>-6214.7000000000007</v>
      </c>
      <c r="AL3233" s="17">
        <f t="shared" si="8554"/>
        <v>78816.343999999997</v>
      </c>
      <c r="AM3233" s="17">
        <f t="shared" si="8555"/>
        <v>2655.8289999999979</v>
      </c>
      <c r="AN3233" s="20"/>
    </row>
    <row r="3234" spans="2:40" s="22" customFormat="1" ht="46.8" x14ac:dyDescent="0.3">
      <c r="B3234" s="23" t="s">
        <v>854</v>
      </c>
      <c r="C3234" s="23" t="s">
        <v>38</v>
      </c>
      <c r="D3234" s="23" t="s">
        <v>104</v>
      </c>
      <c r="E3234" s="24" t="str">
        <f t="shared" si="8591"/>
        <v>0104</v>
      </c>
      <c r="F3234" s="23"/>
      <c r="G3234" s="23"/>
      <c r="H3234" s="25" t="s">
        <v>669</v>
      </c>
      <c r="I3234" s="26">
        <f t="shared" ref="I3234:T3234" si="8682">I3235+I3248</f>
        <v>60282.700000000004</v>
      </c>
      <c r="J3234" s="26">
        <f t="shared" si="8682"/>
        <v>59883.9</v>
      </c>
      <c r="K3234" s="26">
        <f t="shared" si="8682"/>
        <v>59883.9</v>
      </c>
      <c r="L3234" s="26">
        <f t="shared" si="8682"/>
        <v>0</v>
      </c>
      <c r="M3234" s="26">
        <f t="shared" si="8682"/>
        <v>0</v>
      </c>
      <c r="N3234" s="26">
        <f t="shared" si="8682"/>
        <v>0</v>
      </c>
      <c r="O3234" s="26">
        <f t="shared" si="8682"/>
        <v>0</v>
      </c>
      <c r="P3234" s="26">
        <f t="shared" si="8682"/>
        <v>0</v>
      </c>
      <c r="Q3234" s="26">
        <f t="shared" si="8682"/>
        <v>0</v>
      </c>
      <c r="R3234" s="26">
        <f t="shared" si="8682"/>
        <v>705.3</v>
      </c>
      <c r="S3234" s="26">
        <f t="shared" si="8682"/>
        <v>0</v>
      </c>
      <c r="T3234" s="26">
        <f t="shared" si="8682"/>
        <v>0</v>
      </c>
      <c r="U3234" s="26">
        <v>0</v>
      </c>
      <c r="V3234" s="26">
        <f t="shared" si="8592"/>
        <v>60988.000000000007</v>
      </c>
      <c r="W3234" s="26">
        <f t="shared" ref="W3234:AD3234" si="8683">W3235+W3248</f>
        <v>0</v>
      </c>
      <c r="X3234" s="26">
        <f t="shared" si="8683"/>
        <v>0</v>
      </c>
      <c r="Y3234" s="26">
        <f t="shared" si="8683"/>
        <v>0</v>
      </c>
      <c r="Z3234" s="26">
        <f t="shared" si="8683"/>
        <v>0</v>
      </c>
      <c r="AA3234" s="26">
        <f t="shared" si="8683"/>
        <v>0</v>
      </c>
      <c r="AB3234" s="26">
        <f t="shared" si="8683"/>
        <v>44708.315970000003</v>
      </c>
      <c r="AC3234" s="27">
        <f t="shared" si="8683"/>
        <v>60573.425000000003</v>
      </c>
      <c r="AD3234" s="27">
        <f t="shared" si="8683"/>
        <v>60562.842230000002</v>
      </c>
      <c r="AE3234" s="28">
        <f t="shared" si="8553"/>
        <v>99.982529021596505</v>
      </c>
      <c r="AF3234" s="26">
        <f t="shared" ref="AF3234:AK3234" si="8684">AF3235+AF3248</f>
        <v>66788.125</v>
      </c>
      <c r="AG3234" s="26">
        <f t="shared" si="8684"/>
        <v>0</v>
      </c>
      <c r="AH3234" s="26">
        <f t="shared" si="8684"/>
        <v>0</v>
      </c>
      <c r="AI3234" s="26">
        <f t="shared" si="8684"/>
        <v>0</v>
      </c>
      <c r="AJ3234" s="26">
        <f t="shared" si="8684"/>
        <v>0</v>
      </c>
      <c r="AK3234" s="26">
        <f t="shared" si="8684"/>
        <v>-6214.7000000000007</v>
      </c>
      <c r="AL3234" s="26">
        <f t="shared" si="8554"/>
        <v>60573.425000000003</v>
      </c>
      <c r="AM3234" s="26">
        <f t="shared" si="8555"/>
        <v>414.57500000000437</v>
      </c>
      <c r="AN3234" s="29"/>
    </row>
    <row r="3235" spans="2:40" ht="46.8" x14ac:dyDescent="0.3">
      <c r="B3235" s="30" t="s">
        <v>854</v>
      </c>
      <c r="C3235" s="30" t="s">
        <v>38</v>
      </c>
      <c r="D3235" s="30" t="s">
        <v>104</v>
      </c>
      <c r="E3235" s="15" t="str">
        <f t="shared" si="8591"/>
        <v>0104</v>
      </c>
      <c r="F3235" s="30" t="s">
        <v>325</v>
      </c>
      <c r="G3235" s="30"/>
      <c r="H3235" s="31" t="s">
        <v>326</v>
      </c>
      <c r="I3235" s="32">
        <f t="shared" ref="I3235:I3237" si="8685">I3236</f>
        <v>6174.8000000000011</v>
      </c>
      <c r="J3235" s="32">
        <f t="shared" ref="J3235:J3237" si="8686">J3236</f>
        <v>6388.9</v>
      </c>
      <c r="K3235" s="32">
        <f t="shared" ref="K3235:K3237" si="8687">K3236</f>
        <v>6388.9</v>
      </c>
      <c r="L3235" s="32">
        <f t="shared" ref="L3235:L3237" si="8688">L3236</f>
        <v>0</v>
      </c>
      <c r="M3235" s="32">
        <f t="shared" ref="M3235:M3237" si="8689">M3236</f>
        <v>0</v>
      </c>
      <c r="N3235" s="32">
        <f t="shared" ref="N3235:N3237" si="8690">N3236</f>
        <v>0</v>
      </c>
      <c r="O3235" s="32">
        <f t="shared" ref="O3235:O3236" si="8691">O3236</f>
        <v>0</v>
      </c>
      <c r="P3235" s="32">
        <f t="shared" ref="P3235:P3237" si="8692">P3236</f>
        <v>0</v>
      </c>
      <c r="Q3235" s="32">
        <f t="shared" ref="Q3235:Q3237" si="8693">Q3236</f>
        <v>0</v>
      </c>
      <c r="R3235" s="32">
        <f t="shared" ref="R3235:R3237" si="8694">R3236</f>
        <v>0</v>
      </c>
      <c r="S3235" s="32">
        <f t="shared" ref="S3235:S3237" si="8695">S3236</f>
        <v>0</v>
      </c>
      <c r="T3235" s="32">
        <f t="shared" ref="T3235:T3237" si="8696">T3236</f>
        <v>0</v>
      </c>
      <c r="U3235" s="32">
        <v>0</v>
      </c>
      <c r="V3235" s="32">
        <f t="shared" si="8592"/>
        <v>6174.8000000000011</v>
      </c>
      <c r="W3235" s="32">
        <f t="shared" ref="W3235:W3237" si="8697">W3236</f>
        <v>0</v>
      </c>
      <c r="X3235" s="32">
        <f t="shared" ref="X3235:X3237" si="8698">X3236</f>
        <v>0</v>
      </c>
      <c r="Y3235" s="32">
        <f t="shared" ref="Y3235:Y3237" si="8699">Y3236</f>
        <v>0</v>
      </c>
      <c r="Z3235" s="32">
        <f t="shared" ref="Z3235:Z3237" si="8700">Z3236</f>
        <v>0</v>
      </c>
      <c r="AA3235" s="32">
        <f t="shared" ref="AA3235:AA3237" si="8701">AA3236</f>
        <v>0</v>
      </c>
      <c r="AB3235" s="32">
        <f t="shared" ref="AB3235:AB3236" si="8702">AB3236</f>
        <v>4672.98423</v>
      </c>
      <c r="AC3235" s="33">
        <f t="shared" ref="AC3235:AC3236" si="8703">AC3236</f>
        <v>6214.7000000000007</v>
      </c>
      <c r="AD3235" s="33">
        <f t="shared" ref="AD3235:AD3236" si="8704">AD3236</f>
        <v>6212.5860000000002</v>
      </c>
      <c r="AE3235" s="34">
        <f t="shared" si="8553"/>
        <v>99.965983876936932</v>
      </c>
      <c r="AF3235" s="32">
        <f t="shared" ref="AF3235:AF3236" si="8705">AF3236</f>
        <v>12429.400000000001</v>
      </c>
      <c r="AG3235" s="32">
        <f t="shared" ref="AG3235:AG3236" si="8706">AG3236</f>
        <v>0</v>
      </c>
      <c r="AH3235" s="32">
        <f t="shared" ref="AH3235:AH3236" si="8707">AH3236</f>
        <v>0</v>
      </c>
      <c r="AI3235" s="32">
        <f t="shared" ref="AI3235:AI3236" si="8708">AI3236</f>
        <v>0</v>
      </c>
      <c r="AJ3235" s="32">
        <f t="shared" ref="AJ3235:AJ3236" si="8709">AJ3236</f>
        <v>0</v>
      </c>
      <c r="AK3235" s="32">
        <f t="shared" ref="AK3235:AK3236" si="8710">AK3236</f>
        <v>-6214.7000000000007</v>
      </c>
      <c r="AL3235" s="32">
        <f t="shared" si="8554"/>
        <v>6214.7000000000007</v>
      </c>
      <c r="AM3235" s="32">
        <f t="shared" si="8555"/>
        <v>-39.899999999999636</v>
      </c>
    </row>
    <row r="3236" spans="2:40" ht="31.2" x14ac:dyDescent="0.3">
      <c r="B3236" s="30" t="s">
        <v>854</v>
      </c>
      <c r="C3236" s="30" t="s">
        <v>38</v>
      </c>
      <c r="D3236" s="30" t="s">
        <v>104</v>
      </c>
      <c r="E3236" s="15" t="str">
        <f t="shared" si="8591"/>
        <v>0104</v>
      </c>
      <c r="F3236" s="30" t="s">
        <v>610</v>
      </c>
      <c r="G3236" s="30"/>
      <c r="H3236" s="31" t="s">
        <v>611</v>
      </c>
      <c r="I3236" s="32">
        <f t="shared" si="8685"/>
        <v>6174.8000000000011</v>
      </c>
      <c r="J3236" s="32">
        <f t="shared" si="8686"/>
        <v>6388.9</v>
      </c>
      <c r="K3236" s="32">
        <f t="shared" si="8687"/>
        <v>6388.9</v>
      </c>
      <c r="L3236" s="32">
        <f t="shared" si="8688"/>
        <v>0</v>
      </c>
      <c r="M3236" s="32">
        <f t="shared" si="8689"/>
        <v>0</v>
      </c>
      <c r="N3236" s="32">
        <f t="shared" si="8690"/>
        <v>0</v>
      </c>
      <c r="O3236" s="32">
        <f t="shared" si="8691"/>
        <v>0</v>
      </c>
      <c r="P3236" s="32">
        <f t="shared" si="8692"/>
        <v>0</v>
      </c>
      <c r="Q3236" s="32">
        <f t="shared" si="8693"/>
        <v>0</v>
      </c>
      <c r="R3236" s="32">
        <f t="shared" si="8694"/>
        <v>0</v>
      </c>
      <c r="S3236" s="32">
        <f t="shared" si="8695"/>
        <v>0</v>
      </c>
      <c r="T3236" s="32">
        <f t="shared" si="8696"/>
        <v>0</v>
      </c>
      <c r="U3236" s="32">
        <v>0</v>
      </c>
      <c r="V3236" s="32">
        <f t="shared" si="8592"/>
        <v>6174.8000000000011</v>
      </c>
      <c r="W3236" s="32">
        <f t="shared" si="8697"/>
        <v>0</v>
      </c>
      <c r="X3236" s="32">
        <f t="shared" si="8698"/>
        <v>0</v>
      </c>
      <c r="Y3236" s="32">
        <f t="shared" si="8699"/>
        <v>0</v>
      </c>
      <c r="Z3236" s="32">
        <f t="shared" si="8700"/>
        <v>0</v>
      </c>
      <c r="AA3236" s="32">
        <f t="shared" si="8701"/>
        <v>0</v>
      </c>
      <c r="AB3236" s="32">
        <f t="shared" si="8702"/>
        <v>4672.98423</v>
      </c>
      <c r="AC3236" s="33">
        <f t="shared" si="8703"/>
        <v>6214.7000000000007</v>
      </c>
      <c r="AD3236" s="33">
        <f t="shared" si="8704"/>
        <v>6212.5860000000002</v>
      </c>
      <c r="AE3236" s="34">
        <f t="shared" si="8553"/>
        <v>99.965983876936932</v>
      </c>
      <c r="AF3236" s="32">
        <f t="shared" si="8705"/>
        <v>12429.400000000001</v>
      </c>
      <c r="AG3236" s="32">
        <f t="shared" si="8706"/>
        <v>0</v>
      </c>
      <c r="AH3236" s="32">
        <f t="shared" si="8707"/>
        <v>0</v>
      </c>
      <c r="AI3236" s="32">
        <f t="shared" si="8708"/>
        <v>0</v>
      </c>
      <c r="AJ3236" s="32">
        <f t="shared" si="8709"/>
        <v>0</v>
      </c>
      <c r="AK3236" s="32">
        <f t="shared" si="8710"/>
        <v>-6214.7000000000007</v>
      </c>
      <c r="AL3236" s="32">
        <f t="shared" si="8554"/>
        <v>6214.7000000000007</v>
      </c>
      <c r="AM3236" s="32">
        <f t="shared" si="8555"/>
        <v>-39.899999999999636</v>
      </c>
    </row>
    <row r="3237" spans="2:40" ht="46.8" x14ac:dyDescent="0.3">
      <c r="B3237" s="30" t="s">
        <v>854</v>
      </c>
      <c r="C3237" s="30" t="s">
        <v>38</v>
      </c>
      <c r="D3237" s="30" t="s">
        <v>104</v>
      </c>
      <c r="E3237" s="15" t="str">
        <f t="shared" si="8591"/>
        <v>0104</v>
      </c>
      <c r="F3237" s="30" t="s">
        <v>670</v>
      </c>
      <c r="G3237" s="30"/>
      <c r="H3237" s="31" t="s">
        <v>671</v>
      </c>
      <c r="I3237" s="32">
        <f t="shared" si="8685"/>
        <v>6174.8000000000011</v>
      </c>
      <c r="J3237" s="32">
        <f t="shared" si="8686"/>
        <v>6388.9</v>
      </c>
      <c r="K3237" s="32">
        <f t="shared" si="8687"/>
        <v>6388.9</v>
      </c>
      <c r="L3237" s="32">
        <f t="shared" si="8688"/>
        <v>0</v>
      </c>
      <c r="M3237" s="32">
        <f t="shared" si="8689"/>
        <v>0</v>
      </c>
      <c r="N3237" s="32">
        <f t="shared" si="8690"/>
        <v>0</v>
      </c>
      <c r="O3237" s="32">
        <f>O3238+O3243</f>
        <v>0</v>
      </c>
      <c r="P3237" s="32">
        <f t="shared" si="8692"/>
        <v>0</v>
      </c>
      <c r="Q3237" s="32">
        <f t="shared" si="8693"/>
        <v>0</v>
      </c>
      <c r="R3237" s="32">
        <f t="shared" si="8694"/>
        <v>0</v>
      </c>
      <c r="S3237" s="32">
        <f t="shared" si="8695"/>
        <v>0</v>
      </c>
      <c r="T3237" s="32">
        <f t="shared" si="8696"/>
        <v>0</v>
      </c>
      <c r="U3237" s="32">
        <v>0</v>
      </c>
      <c r="V3237" s="32">
        <f t="shared" si="8592"/>
        <v>6174.8000000000011</v>
      </c>
      <c r="W3237" s="32">
        <f t="shared" si="8697"/>
        <v>0</v>
      </c>
      <c r="X3237" s="32">
        <f t="shared" si="8698"/>
        <v>0</v>
      </c>
      <c r="Y3237" s="32">
        <f t="shared" si="8699"/>
        <v>0</v>
      </c>
      <c r="Z3237" s="32">
        <f t="shared" si="8700"/>
        <v>0</v>
      </c>
      <c r="AA3237" s="32">
        <f t="shared" si="8701"/>
        <v>0</v>
      </c>
      <c r="AB3237" s="32">
        <f>AB3238+AB3243</f>
        <v>4672.98423</v>
      </c>
      <c r="AC3237" s="33">
        <f>AC3238+AC3243</f>
        <v>6214.7000000000007</v>
      </c>
      <c r="AD3237" s="33">
        <f>AD3238+AD3243</f>
        <v>6212.5860000000002</v>
      </c>
      <c r="AE3237" s="34">
        <f t="shared" si="8553"/>
        <v>99.965983876936932</v>
      </c>
      <c r="AF3237" s="32">
        <f t="shared" ref="AF3237:AK3237" si="8711">AF3238+AF3243</f>
        <v>12429.400000000001</v>
      </c>
      <c r="AG3237" s="32">
        <f t="shared" si="8711"/>
        <v>0</v>
      </c>
      <c r="AH3237" s="32">
        <f t="shared" si="8711"/>
        <v>0</v>
      </c>
      <c r="AI3237" s="32">
        <f t="shared" si="8711"/>
        <v>0</v>
      </c>
      <c r="AJ3237" s="32">
        <f t="shared" si="8711"/>
        <v>0</v>
      </c>
      <c r="AK3237" s="32">
        <f t="shared" si="8711"/>
        <v>-6214.7000000000007</v>
      </c>
      <c r="AL3237" s="32">
        <f t="shared" si="8554"/>
        <v>6214.7000000000007</v>
      </c>
      <c r="AM3237" s="32">
        <f t="shared" si="8555"/>
        <v>-39.899999999999636</v>
      </c>
    </row>
    <row r="3238" spans="2:40" ht="31.2" hidden="1" customHeight="1" x14ac:dyDescent="0.3">
      <c r="B3238" s="30" t="s">
        <v>854</v>
      </c>
      <c r="C3238" s="30" t="s">
        <v>38</v>
      </c>
      <c r="D3238" s="30" t="s">
        <v>104</v>
      </c>
      <c r="E3238" s="15" t="str">
        <f t="shared" si="8591"/>
        <v>0104</v>
      </c>
      <c r="F3238" s="30" t="s">
        <v>672</v>
      </c>
      <c r="G3238" s="30"/>
      <c r="H3238" s="31" t="s">
        <v>673</v>
      </c>
      <c r="I3238" s="32">
        <f t="shared" ref="I3238:T3238" si="8712">I3239+I3241</f>
        <v>6174.8000000000011</v>
      </c>
      <c r="J3238" s="32">
        <f t="shared" si="8712"/>
        <v>6388.9</v>
      </c>
      <c r="K3238" s="32">
        <f t="shared" si="8712"/>
        <v>6388.9</v>
      </c>
      <c r="L3238" s="32">
        <f t="shared" si="8712"/>
        <v>0</v>
      </c>
      <c r="M3238" s="32">
        <f t="shared" si="8712"/>
        <v>0</v>
      </c>
      <c r="N3238" s="32">
        <f t="shared" si="8712"/>
        <v>0</v>
      </c>
      <c r="O3238" s="32">
        <f t="shared" si="8712"/>
        <v>0</v>
      </c>
      <c r="P3238" s="32">
        <f t="shared" si="8712"/>
        <v>0</v>
      </c>
      <c r="Q3238" s="32">
        <f t="shared" si="8712"/>
        <v>0</v>
      </c>
      <c r="R3238" s="32">
        <f t="shared" si="8712"/>
        <v>0</v>
      </c>
      <c r="S3238" s="32">
        <f t="shared" si="8712"/>
        <v>0</v>
      </c>
      <c r="T3238" s="32">
        <f t="shared" si="8712"/>
        <v>0</v>
      </c>
      <c r="U3238" s="32">
        <v>0</v>
      </c>
      <c r="V3238" s="32">
        <f t="shared" si="8592"/>
        <v>6174.8000000000011</v>
      </c>
      <c r="W3238" s="32">
        <f t="shared" ref="W3238:AD3238" si="8713">W3239+W3241</f>
        <v>0</v>
      </c>
      <c r="X3238" s="32">
        <f t="shared" si="8713"/>
        <v>0</v>
      </c>
      <c r="Y3238" s="32">
        <f t="shared" si="8713"/>
        <v>0</v>
      </c>
      <c r="Z3238" s="32">
        <f t="shared" si="8713"/>
        <v>0</v>
      </c>
      <c r="AA3238" s="32">
        <f t="shared" si="8713"/>
        <v>0</v>
      </c>
      <c r="AB3238" s="32">
        <f t="shared" si="8713"/>
        <v>4672.98423</v>
      </c>
      <c r="AC3238" s="33">
        <f t="shared" si="8713"/>
        <v>0</v>
      </c>
      <c r="AD3238" s="33">
        <f t="shared" si="8713"/>
        <v>0</v>
      </c>
      <c r="AE3238" s="34" t="e">
        <f t="shared" si="8553"/>
        <v>#DIV/0!</v>
      </c>
      <c r="AF3238" s="32">
        <f t="shared" ref="AF3238:AK3238" si="8714">AF3239+AF3241</f>
        <v>6214.7000000000007</v>
      </c>
      <c r="AG3238" s="32">
        <f t="shared" si="8714"/>
        <v>0</v>
      </c>
      <c r="AH3238" s="32">
        <f t="shared" si="8714"/>
        <v>0</v>
      </c>
      <c r="AI3238" s="32">
        <f t="shared" si="8714"/>
        <v>0</v>
      </c>
      <c r="AJ3238" s="32">
        <f t="shared" si="8714"/>
        <v>0</v>
      </c>
      <c r="AK3238" s="32">
        <f t="shared" si="8714"/>
        <v>0</v>
      </c>
      <c r="AL3238" s="32">
        <f t="shared" si="8554"/>
        <v>6214.7000000000007</v>
      </c>
      <c r="AM3238" s="32">
        <f t="shared" si="8555"/>
        <v>-39.899999999999636</v>
      </c>
      <c r="AN3238" s="12" t="s">
        <v>35</v>
      </c>
    </row>
    <row r="3239" spans="2:40" ht="78" hidden="1" customHeight="1" x14ac:dyDescent="0.3">
      <c r="B3239" s="30" t="s">
        <v>854</v>
      </c>
      <c r="C3239" s="30" t="s">
        <v>38</v>
      </c>
      <c r="D3239" s="30" t="s">
        <v>104</v>
      </c>
      <c r="E3239" s="15" t="str">
        <f t="shared" si="8591"/>
        <v>0104</v>
      </c>
      <c r="F3239" s="30" t="s">
        <v>672</v>
      </c>
      <c r="G3239" s="30" t="s">
        <v>68</v>
      </c>
      <c r="H3239" s="31" t="s">
        <v>69</v>
      </c>
      <c r="I3239" s="32">
        <f t="shared" ref="I3239:T3239" si="8715">I3240</f>
        <v>5861.7000000000007</v>
      </c>
      <c r="J3239" s="32">
        <f t="shared" si="8715"/>
        <v>6074.5</v>
      </c>
      <c r="K3239" s="32">
        <f t="shared" si="8715"/>
        <v>6074.5</v>
      </c>
      <c r="L3239" s="32">
        <f t="shared" si="8715"/>
        <v>0</v>
      </c>
      <c r="M3239" s="32">
        <f t="shared" si="8715"/>
        <v>0</v>
      </c>
      <c r="N3239" s="32">
        <f t="shared" si="8715"/>
        <v>0</v>
      </c>
      <c r="O3239" s="32">
        <f t="shared" si="8715"/>
        <v>0</v>
      </c>
      <c r="P3239" s="32">
        <f t="shared" si="8715"/>
        <v>0</v>
      </c>
      <c r="Q3239" s="32">
        <f t="shared" si="8715"/>
        <v>0</v>
      </c>
      <c r="R3239" s="32">
        <f t="shared" si="8715"/>
        <v>0</v>
      </c>
      <c r="S3239" s="32">
        <f t="shared" si="8715"/>
        <v>0</v>
      </c>
      <c r="T3239" s="32">
        <f t="shared" si="8715"/>
        <v>0</v>
      </c>
      <c r="U3239" s="32">
        <v>0</v>
      </c>
      <c r="V3239" s="32">
        <f t="shared" si="8592"/>
        <v>5861.7000000000007</v>
      </c>
      <c r="W3239" s="32">
        <f t="shared" ref="W3239:AD3239" si="8716">W3240</f>
        <v>0</v>
      </c>
      <c r="X3239" s="32">
        <f t="shared" si="8716"/>
        <v>0</v>
      </c>
      <c r="Y3239" s="32">
        <f t="shared" si="8716"/>
        <v>0</v>
      </c>
      <c r="Z3239" s="32">
        <f t="shared" si="8716"/>
        <v>0</v>
      </c>
      <c r="AA3239" s="32">
        <f t="shared" si="8716"/>
        <v>0</v>
      </c>
      <c r="AB3239" s="32">
        <f t="shared" si="8716"/>
        <v>4408.4131299999999</v>
      </c>
      <c r="AC3239" s="33">
        <f t="shared" si="8716"/>
        <v>0</v>
      </c>
      <c r="AD3239" s="33">
        <f t="shared" si="8716"/>
        <v>0</v>
      </c>
      <c r="AE3239" s="34" t="e">
        <f t="shared" si="8553"/>
        <v>#DIV/0!</v>
      </c>
      <c r="AF3239" s="32">
        <f t="shared" ref="AF3239:AK3239" si="8717">AF3240</f>
        <v>5901.6</v>
      </c>
      <c r="AG3239" s="32">
        <f t="shared" si="8717"/>
        <v>0</v>
      </c>
      <c r="AH3239" s="32">
        <f t="shared" si="8717"/>
        <v>0</v>
      </c>
      <c r="AI3239" s="32">
        <f t="shared" si="8717"/>
        <v>0</v>
      </c>
      <c r="AJ3239" s="32">
        <f t="shared" si="8717"/>
        <v>0</v>
      </c>
      <c r="AK3239" s="32">
        <f t="shared" si="8717"/>
        <v>0</v>
      </c>
      <c r="AL3239" s="32">
        <f t="shared" si="8554"/>
        <v>5901.6</v>
      </c>
      <c r="AM3239" s="32">
        <f t="shared" si="8555"/>
        <v>-39.899999999999636</v>
      </c>
      <c r="AN3239" s="12" t="s">
        <v>35</v>
      </c>
    </row>
    <row r="3240" spans="2:40" ht="31.2" hidden="1" customHeight="1" x14ac:dyDescent="0.3">
      <c r="B3240" s="30" t="s">
        <v>854</v>
      </c>
      <c r="C3240" s="30" t="s">
        <v>38</v>
      </c>
      <c r="D3240" s="30" t="s">
        <v>104</v>
      </c>
      <c r="E3240" s="15" t="str">
        <f t="shared" si="8591"/>
        <v>0104</v>
      </c>
      <c r="F3240" s="30" t="s">
        <v>672</v>
      </c>
      <c r="G3240" s="30" t="s">
        <v>90</v>
      </c>
      <c r="H3240" s="31" t="s">
        <v>91</v>
      </c>
      <c r="I3240" s="32">
        <v>5861.7000000000007</v>
      </c>
      <c r="J3240" s="32">
        <v>6074.5</v>
      </c>
      <c r="K3240" s="32">
        <v>6074.5</v>
      </c>
      <c r="L3240" s="32"/>
      <c r="M3240" s="32"/>
      <c r="N3240" s="32"/>
      <c r="O3240" s="32">
        <v>0</v>
      </c>
      <c r="P3240" s="32">
        <v>0</v>
      </c>
      <c r="Q3240" s="32">
        <v>0</v>
      </c>
      <c r="R3240" s="32">
        <v>0</v>
      </c>
      <c r="S3240" s="32">
        <v>0</v>
      </c>
      <c r="T3240" s="32">
        <v>0</v>
      </c>
      <c r="U3240" s="32">
        <v>0</v>
      </c>
      <c r="V3240" s="32">
        <f t="shared" si="8592"/>
        <v>5861.7000000000007</v>
      </c>
      <c r="W3240" s="32"/>
      <c r="X3240" s="32"/>
      <c r="Y3240" s="32"/>
      <c r="Z3240" s="32"/>
      <c r="AA3240" s="32"/>
      <c r="AB3240" s="32">
        <v>4408.4131299999999</v>
      </c>
      <c r="AC3240" s="33">
        <v>0</v>
      </c>
      <c r="AD3240" s="33">
        <v>0</v>
      </c>
      <c r="AE3240" s="34" t="e">
        <f t="shared" si="8553"/>
        <v>#DIV/0!</v>
      </c>
      <c r="AF3240" s="32">
        <v>5901.6</v>
      </c>
      <c r="AG3240" s="32">
        <v>0</v>
      </c>
      <c r="AH3240" s="32">
        <v>0</v>
      </c>
      <c r="AI3240" s="32">
        <v>0</v>
      </c>
      <c r="AJ3240" s="32">
        <v>0</v>
      </c>
      <c r="AK3240" s="32">
        <v>0</v>
      </c>
      <c r="AL3240" s="32">
        <f t="shared" si="8554"/>
        <v>5901.6</v>
      </c>
      <c r="AM3240" s="32">
        <f t="shared" si="8555"/>
        <v>-39.899999999999636</v>
      </c>
      <c r="AN3240" s="12" t="s">
        <v>35</v>
      </c>
    </row>
    <row r="3241" spans="2:40" ht="31.2" hidden="1" customHeight="1" x14ac:dyDescent="0.3">
      <c r="B3241" s="30" t="s">
        <v>854</v>
      </c>
      <c r="C3241" s="30" t="s">
        <v>38</v>
      </c>
      <c r="D3241" s="30" t="s">
        <v>104</v>
      </c>
      <c r="E3241" s="15" t="str">
        <f t="shared" si="8591"/>
        <v>0104</v>
      </c>
      <c r="F3241" s="30" t="s">
        <v>672</v>
      </c>
      <c r="G3241" s="30" t="s">
        <v>50</v>
      </c>
      <c r="H3241" s="31" t="s">
        <v>51</v>
      </c>
      <c r="I3241" s="32">
        <f t="shared" ref="I3241:T3241" si="8718">I3242</f>
        <v>313.10000000000002</v>
      </c>
      <c r="J3241" s="32">
        <f t="shared" si="8718"/>
        <v>314.39999999999998</v>
      </c>
      <c r="K3241" s="32">
        <f t="shared" si="8718"/>
        <v>314.39999999999998</v>
      </c>
      <c r="L3241" s="32">
        <f t="shared" si="8718"/>
        <v>0</v>
      </c>
      <c r="M3241" s="32">
        <f t="shared" si="8718"/>
        <v>0</v>
      </c>
      <c r="N3241" s="32">
        <f t="shared" si="8718"/>
        <v>0</v>
      </c>
      <c r="O3241" s="32">
        <f t="shared" si="8718"/>
        <v>0</v>
      </c>
      <c r="P3241" s="32">
        <f t="shared" si="8718"/>
        <v>0</v>
      </c>
      <c r="Q3241" s="32">
        <f t="shared" si="8718"/>
        <v>0</v>
      </c>
      <c r="R3241" s="32">
        <f t="shared" si="8718"/>
        <v>0</v>
      </c>
      <c r="S3241" s="32">
        <f t="shared" si="8718"/>
        <v>0</v>
      </c>
      <c r="T3241" s="32">
        <f t="shared" si="8718"/>
        <v>0</v>
      </c>
      <c r="U3241" s="32">
        <v>0</v>
      </c>
      <c r="V3241" s="32">
        <f t="shared" si="8592"/>
        <v>313.10000000000002</v>
      </c>
      <c r="W3241" s="32">
        <f t="shared" ref="W3241:AD3241" si="8719">W3242</f>
        <v>0</v>
      </c>
      <c r="X3241" s="32">
        <f t="shared" si="8719"/>
        <v>0</v>
      </c>
      <c r="Y3241" s="32">
        <f t="shared" si="8719"/>
        <v>0</v>
      </c>
      <c r="Z3241" s="32">
        <f t="shared" si="8719"/>
        <v>0</v>
      </c>
      <c r="AA3241" s="32">
        <f t="shared" si="8719"/>
        <v>0</v>
      </c>
      <c r="AB3241" s="32">
        <f t="shared" si="8719"/>
        <v>264.5711</v>
      </c>
      <c r="AC3241" s="33">
        <f t="shared" si="8719"/>
        <v>0</v>
      </c>
      <c r="AD3241" s="33">
        <f t="shared" si="8719"/>
        <v>0</v>
      </c>
      <c r="AE3241" s="34" t="e">
        <f t="shared" si="8553"/>
        <v>#DIV/0!</v>
      </c>
      <c r="AF3241" s="32">
        <f t="shared" ref="AF3241:AK3241" si="8720">AF3242</f>
        <v>313.10000000000002</v>
      </c>
      <c r="AG3241" s="32">
        <f t="shared" si="8720"/>
        <v>0</v>
      </c>
      <c r="AH3241" s="32">
        <f t="shared" si="8720"/>
        <v>0</v>
      </c>
      <c r="AI3241" s="32">
        <f t="shared" si="8720"/>
        <v>0</v>
      </c>
      <c r="AJ3241" s="32">
        <f t="shared" si="8720"/>
        <v>0</v>
      </c>
      <c r="AK3241" s="32">
        <f t="shared" si="8720"/>
        <v>0</v>
      </c>
      <c r="AL3241" s="32">
        <f t="shared" si="8554"/>
        <v>313.10000000000002</v>
      </c>
      <c r="AM3241" s="32">
        <f t="shared" si="8555"/>
        <v>0</v>
      </c>
      <c r="AN3241" s="12" t="s">
        <v>35</v>
      </c>
    </row>
    <row r="3242" spans="2:40" ht="31.2" hidden="1" customHeight="1" x14ac:dyDescent="0.3">
      <c r="B3242" s="30" t="s">
        <v>854</v>
      </c>
      <c r="C3242" s="30" t="s">
        <v>38</v>
      </c>
      <c r="D3242" s="30" t="s">
        <v>104</v>
      </c>
      <c r="E3242" s="15" t="str">
        <f t="shared" si="8591"/>
        <v>0104</v>
      </c>
      <c r="F3242" s="30" t="s">
        <v>672</v>
      </c>
      <c r="G3242" s="30" t="s">
        <v>52</v>
      </c>
      <c r="H3242" s="31" t="s">
        <v>53</v>
      </c>
      <c r="I3242" s="32">
        <v>313.10000000000002</v>
      </c>
      <c r="J3242" s="32">
        <v>314.39999999999998</v>
      </c>
      <c r="K3242" s="32">
        <v>314.39999999999998</v>
      </c>
      <c r="L3242" s="32"/>
      <c r="M3242" s="32"/>
      <c r="N3242" s="32"/>
      <c r="O3242" s="32">
        <v>0</v>
      </c>
      <c r="P3242" s="32">
        <v>0</v>
      </c>
      <c r="Q3242" s="32">
        <v>0</v>
      </c>
      <c r="R3242" s="32">
        <v>0</v>
      </c>
      <c r="S3242" s="32">
        <v>0</v>
      </c>
      <c r="T3242" s="32">
        <v>0</v>
      </c>
      <c r="U3242" s="32">
        <v>0</v>
      </c>
      <c r="V3242" s="32">
        <f t="shared" si="8592"/>
        <v>313.10000000000002</v>
      </c>
      <c r="W3242" s="32"/>
      <c r="X3242" s="32"/>
      <c r="Y3242" s="32"/>
      <c r="Z3242" s="32"/>
      <c r="AA3242" s="32"/>
      <c r="AB3242" s="32">
        <v>264.5711</v>
      </c>
      <c r="AC3242" s="33">
        <v>0</v>
      </c>
      <c r="AD3242" s="33">
        <v>0</v>
      </c>
      <c r="AE3242" s="34" t="e">
        <f t="shared" ref="AE3242:AE3305" si="8721">AD3242/AC3242*100</f>
        <v>#DIV/0!</v>
      </c>
      <c r="AF3242" s="32">
        <v>313.10000000000002</v>
      </c>
      <c r="AG3242" s="32">
        <v>0</v>
      </c>
      <c r="AH3242" s="32">
        <v>0</v>
      </c>
      <c r="AI3242" s="32">
        <v>0</v>
      </c>
      <c r="AJ3242" s="32">
        <v>0</v>
      </c>
      <c r="AK3242" s="32">
        <v>0</v>
      </c>
      <c r="AL3242" s="32">
        <f t="shared" ref="AL3242:AL3305" si="8722">AF3242+AH3242+AK3242+AI3242+AJ3242+AG3242</f>
        <v>313.10000000000002</v>
      </c>
      <c r="AM3242" s="32">
        <f t="shared" ref="AM3242:AM3305" si="8723">V3242-AL3242</f>
        <v>0</v>
      </c>
      <c r="AN3242" s="12" t="s">
        <v>35</v>
      </c>
    </row>
    <row r="3243" spans="2:40" ht="31.2" x14ac:dyDescent="0.3">
      <c r="B3243" s="30" t="s">
        <v>854</v>
      </c>
      <c r="C3243" s="30" t="s">
        <v>38</v>
      </c>
      <c r="D3243" s="30" t="s">
        <v>104</v>
      </c>
      <c r="E3243" s="15" t="str">
        <f t="shared" si="8591"/>
        <v>0104</v>
      </c>
      <c r="F3243" s="30" t="s">
        <v>676</v>
      </c>
      <c r="G3243" s="30"/>
      <c r="H3243" s="31" t="s">
        <v>673</v>
      </c>
      <c r="I3243" s="32"/>
      <c r="J3243" s="32"/>
      <c r="K3243" s="32"/>
      <c r="L3243" s="32"/>
      <c r="M3243" s="32"/>
      <c r="N3243" s="32"/>
      <c r="O3243" s="32">
        <f>O3244+O3246</f>
        <v>0</v>
      </c>
      <c r="P3243" s="32"/>
      <c r="Q3243" s="32"/>
      <c r="R3243" s="32"/>
      <c r="S3243" s="32"/>
      <c r="T3243" s="32"/>
      <c r="U3243" s="32"/>
      <c r="V3243" s="32">
        <f t="shared" si="8592"/>
        <v>0</v>
      </c>
      <c r="W3243" s="32"/>
      <c r="X3243" s="32"/>
      <c r="Y3243" s="32"/>
      <c r="Z3243" s="32"/>
      <c r="AA3243" s="32"/>
      <c r="AB3243" s="32">
        <f>AB3244+AB3246</f>
        <v>0</v>
      </c>
      <c r="AC3243" s="33">
        <f>AC3244+AC3246</f>
        <v>6214.7000000000007</v>
      </c>
      <c r="AD3243" s="33">
        <f>AD3244+AD3246</f>
        <v>6212.5860000000002</v>
      </c>
      <c r="AE3243" s="34">
        <f t="shared" si="8721"/>
        <v>99.965983876936932</v>
      </c>
      <c r="AF3243" s="32">
        <f t="shared" ref="AF3243:AK3243" si="8724">AF3244+AF3246</f>
        <v>6214.7000000000007</v>
      </c>
      <c r="AG3243" s="32">
        <f t="shared" si="8724"/>
        <v>0</v>
      </c>
      <c r="AH3243" s="32">
        <f t="shared" si="8724"/>
        <v>0</v>
      </c>
      <c r="AI3243" s="32">
        <f t="shared" si="8724"/>
        <v>0</v>
      </c>
      <c r="AJ3243" s="32">
        <f t="shared" si="8724"/>
        <v>0</v>
      </c>
      <c r="AK3243" s="32">
        <f t="shared" si="8724"/>
        <v>-6214.7000000000007</v>
      </c>
      <c r="AL3243" s="32">
        <f t="shared" si="8722"/>
        <v>0</v>
      </c>
      <c r="AM3243" s="32">
        <f t="shared" si="8723"/>
        <v>0</v>
      </c>
      <c r="AN3243" s="12"/>
    </row>
    <row r="3244" spans="2:40" ht="78" x14ac:dyDescent="0.3">
      <c r="B3244" s="30" t="s">
        <v>854</v>
      </c>
      <c r="C3244" s="30" t="s">
        <v>38</v>
      </c>
      <c r="D3244" s="30" t="s">
        <v>104</v>
      </c>
      <c r="E3244" s="15" t="str">
        <f t="shared" si="8591"/>
        <v>0104</v>
      </c>
      <c r="F3244" s="30" t="s">
        <v>676</v>
      </c>
      <c r="G3244" s="30" t="s">
        <v>68</v>
      </c>
      <c r="H3244" s="31" t="s">
        <v>69</v>
      </c>
      <c r="I3244" s="32"/>
      <c r="J3244" s="32"/>
      <c r="K3244" s="32"/>
      <c r="L3244" s="32"/>
      <c r="M3244" s="32"/>
      <c r="N3244" s="32"/>
      <c r="O3244" s="32">
        <f>O3245</f>
        <v>0</v>
      </c>
      <c r="P3244" s="32"/>
      <c r="Q3244" s="32"/>
      <c r="R3244" s="32"/>
      <c r="S3244" s="32"/>
      <c r="T3244" s="32"/>
      <c r="U3244" s="32"/>
      <c r="V3244" s="32">
        <f t="shared" si="8592"/>
        <v>0</v>
      </c>
      <c r="W3244" s="32"/>
      <c r="X3244" s="32"/>
      <c r="Y3244" s="32"/>
      <c r="Z3244" s="32"/>
      <c r="AA3244" s="32"/>
      <c r="AB3244" s="32">
        <f>AB3245</f>
        <v>0</v>
      </c>
      <c r="AC3244" s="33">
        <f>AC3245</f>
        <v>5901.6</v>
      </c>
      <c r="AD3244" s="33">
        <f>AD3245</f>
        <v>5899.4859999999999</v>
      </c>
      <c r="AE3244" s="34">
        <f t="shared" si="8721"/>
        <v>99.964179205639141</v>
      </c>
      <c r="AF3244" s="32">
        <f t="shared" ref="AF3244:AK3244" si="8725">AF3245</f>
        <v>5901.6</v>
      </c>
      <c r="AG3244" s="32">
        <f t="shared" si="8725"/>
        <v>0</v>
      </c>
      <c r="AH3244" s="32">
        <f t="shared" si="8725"/>
        <v>0</v>
      </c>
      <c r="AI3244" s="32">
        <f t="shared" si="8725"/>
        <v>0</v>
      </c>
      <c r="AJ3244" s="32">
        <f t="shared" si="8725"/>
        <v>0</v>
      </c>
      <c r="AK3244" s="32">
        <f t="shared" si="8725"/>
        <v>-5901.6</v>
      </c>
      <c r="AL3244" s="32">
        <f t="shared" si="8722"/>
        <v>0</v>
      </c>
      <c r="AM3244" s="32">
        <f t="shared" si="8723"/>
        <v>0</v>
      </c>
      <c r="AN3244" s="12"/>
    </row>
    <row r="3245" spans="2:40" ht="31.2" x14ac:dyDescent="0.3">
      <c r="B3245" s="30" t="s">
        <v>854</v>
      </c>
      <c r="C3245" s="30" t="s">
        <v>38</v>
      </c>
      <c r="D3245" s="30" t="s">
        <v>104</v>
      </c>
      <c r="E3245" s="15" t="str">
        <f t="shared" si="8591"/>
        <v>0104</v>
      </c>
      <c r="F3245" s="30" t="s">
        <v>676</v>
      </c>
      <c r="G3245" s="30" t="s">
        <v>90</v>
      </c>
      <c r="H3245" s="31" t="s">
        <v>91</v>
      </c>
      <c r="I3245" s="32"/>
      <c r="J3245" s="32"/>
      <c r="K3245" s="32"/>
      <c r="L3245" s="32"/>
      <c r="M3245" s="32"/>
      <c r="N3245" s="32"/>
      <c r="O3245" s="32">
        <v>0</v>
      </c>
      <c r="P3245" s="32"/>
      <c r="Q3245" s="32"/>
      <c r="R3245" s="32"/>
      <c r="S3245" s="32"/>
      <c r="T3245" s="32"/>
      <c r="U3245" s="32"/>
      <c r="V3245" s="32">
        <f t="shared" si="8592"/>
        <v>0</v>
      </c>
      <c r="W3245" s="32"/>
      <c r="X3245" s="32"/>
      <c r="Y3245" s="32"/>
      <c r="Z3245" s="32"/>
      <c r="AA3245" s="32"/>
      <c r="AB3245" s="32">
        <v>0</v>
      </c>
      <c r="AC3245" s="33">
        <v>5901.6</v>
      </c>
      <c r="AD3245" s="33">
        <v>5899.4859999999999</v>
      </c>
      <c r="AE3245" s="34">
        <f t="shared" si="8721"/>
        <v>99.964179205639141</v>
      </c>
      <c r="AF3245" s="32">
        <v>5901.6</v>
      </c>
      <c r="AG3245" s="32">
        <v>0</v>
      </c>
      <c r="AH3245" s="32">
        <v>0</v>
      </c>
      <c r="AI3245" s="32">
        <v>0</v>
      </c>
      <c r="AJ3245" s="32">
        <v>0</v>
      </c>
      <c r="AK3245" s="32">
        <v>-5901.6</v>
      </c>
      <c r="AL3245" s="32">
        <f t="shared" si="8722"/>
        <v>0</v>
      </c>
      <c r="AM3245" s="32">
        <f t="shared" si="8723"/>
        <v>0</v>
      </c>
      <c r="AN3245" s="12"/>
    </row>
    <row r="3246" spans="2:40" ht="31.2" x14ac:dyDescent="0.3">
      <c r="B3246" s="30" t="s">
        <v>854</v>
      </c>
      <c r="C3246" s="30" t="s">
        <v>38</v>
      </c>
      <c r="D3246" s="30" t="s">
        <v>104</v>
      </c>
      <c r="E3246" s="15" t="str">
        <f t="shared" si="8591"/>
        <v>0104</v>
      </c>
      <c r="F3246" s="30" t="s">
        <v>676</v>
      </c>
      <c r="G3246" s="30" t="s">
        <v>50</v>
      </c>
      <c r="H3246" s="31" t="s">
        <v>51</v>
      </c>
      <c r="I3246" s="32"/>
      <c r="J3246" s="32"/>
      <c r="K3246" s="32"/>
      <c r="L3246" s="32"/>
      <c r="M3246" s="32"/>
      <c r="N3246" s="32"/>
      <c r="O3246" s="32">
        <f>O3247</f>
        <v>0</v>
      </c>
      <c r="P3246" s="32"/>
      <c r="Q3246" s="32"/>
      <c r="R3246" s="32"/>
      <c r="S3246" s="32"/>
      <c r="T3246" s="32"/>
      <c r="U3246" s="32"/>
      <c r="V3246" s="32">
        <f t="shared" si="8592"/>
        <v>0</v>
      </c>
      <c r="W3246" s="32"/>
      <c r="X3246" s="32"/>
      <c r="Y3246" s="32"/>
      <c r="Z3246" s="32"/>
      <c r="AA3246" s="32"/>
      <c r="AB3246" s="32">
        <f>AB3247</f>
        <v>0</v>
      </c>
      <c r="AC3246" s="33">
        <f>AC3247</f>
        <v>313.10000000000002</v>
      </c>
      <c r="AD3246" s="33">
        <f>AD3247</f>
        <v>313.10000000000002</v>
      </c>
      <c r="AE3246" s="34">
        <f t="shared" si="8721"/>
        <v>100</v>
      </c>
      <c r="AF3246" s="32">
        <f t="shared" ref="AF3246:AK3246" si="8726">AF3247</f>
        <v>313.10000000000002</v>
      </c>
      <c r="AG3246" s="32">
        <f t="shared" si="8726"/>
        <v>0</v>
      </c>
      <c r="AH3246" s="32">
        <f t="shared" si="8726"/>
        <v>0</v>
      </c>
      <c r="AI3246" s="32">
        <f t="shared" si="8726"/>
        <v>0</v>
      </c>
      <c r="AJ3246" s="32">
        <f t="shared" si="8726"/>
        <v>0</v>
      </c>
      <c r="AK3246" s="32">
        <f t="shared" si="8726"/>
        <v>-313.10000000000002</v>
      </c>
      <c r="AL3246" s="32">
        <f t="shared" si="8722"/>
        <v>0</v>
      </c>
      <c r="AM3246" s="32">
        <f t="shared" si="8723"/>
        <v>0</v>
      </c>
      <c r="AN3246" s="12"/>
    </row>
    <row r="3247" spans="2:40" ht="31.2" x14ac:dyDescent="0.3">
      <c r="B3247" s="30" t="s">
        <v>854</v>
      </c>
      <c r="C3247" s="30" t="s">
        <v>38</v>
      </c>
      <c r="D3247" s="30" t="s">
        <v>104</v>
      </c>
      <c r="E3247" s="15" t="str">
        <f t="shared" si="8591"/>
        <v>0104</v>
      </c>
      <c r="F3247" s="30" t="s">
        <v>676</v>
      </c>
      <c r="G3247" s="30" t="s">
        <v>52</v>
      </c>
      <c r="H3247" s="31" t="s">
        <v>53</v>
      </c>
      <c r="I3247" s="32"/>
      <c r="J3247" s="32"/>
      <c r="K3247" s="32"/>
      <c r="L3247" s="32"/>
      <c r="M3247" s="32"/>
      <c r="N3247" s="32"/>
      <c r="O3247" s="32">
        <v>0</v>
      </c>
      <c r="P3247" s="32"/>
      <c r="Q3247" s="32"/>
      <c r="R3247" s="32"/>
      <c r="S3247" s="32"/>
      <c r="T3247" s="32"/>
      <c r="U3247" s="32"/>
      <c r="V3247" s="32">
        <f t="shared" si="8592"/>
        <v>0</v>
      </c>
      <c r="W3247" s="32"/>
      <c r="X3247" s="32"/>
      <c r="Y3247" s="32"/>
      <c r="Z3247" s="32"/>
      <c r="AA3247" s="32"/>
      <c r="AB3247" s="32">
        <v>0</v>
      </c>
      <c r="AC3247" s="33">
        <v>313.10000000000002</v>
      </c>
      <c r="AD3247" s="33">
        <v>313.10000000000002</v>
      </c>
      <c r="AE3247" s="34">
        <f t="shared" si="8721"/>
        <v>100</v>
      </c>
      <c r="AF3247" s="32">
        <v>313.10000000000002</v>
      </c>
      <c r="AG3247" s="32">
        <v>0</v>
      </c>
      <c r="AH3247" s="32">
        <v>0</v>
      </c>
      <c r="AI3247" s="32">
        <v>0</v>
      </c>
      <c r="AJ3247" s="32">
        <v>0</v>
      </c>
      <c r="AK3247" s="32">
        <v>-313.10000000000002</v>
      </c>
      <c r="AL3247" s="32">
        <f t="shared" si="8722"/>
        <v>0</v>
      </c>
      <c r="AM3247" s="32">
        <f t="shared" si="8723"/>
        <v>0</v>
      </c>
      <c r="AN3247" s="12"/>
    </row>
    <row r="3248" spans="2:40" ht="31.2" x14ac:dyDescent="0.3">
      <c r="B3248" s="30" t="s">
        <v>854</v>
      </c>
      <c r="C3248" s="30" t="s">
        <v>38</v>
      </c>
      <c r="D3248" s="30" t="s">
        <v>104</v>
      </c>
      <c r="E3248" s="15" t="str">
        <f t="shared" si="8591"/>
        <v>0104</v>
      </c>
      <c r="F3248" s="30" t="s">
        <v>84</v>
      </c>
      <c r="G3248" s="30"/>
      <c r="H3248" s="31" t="s">
        <v>85</v>
      </c>
      <c r="I3248" s="32">
        <f t="shared" ref="I3248:T3248" si="8727">I3249</f>
        <v>54107.9</v>
      </c>
      <c r="J3248" s="32">
        <f t="shared" si="8727"/>
        <v>53495</v>
      </c>
      <c r="K3248" s="32">
        <f t="shared" si="8727"/>
        <v>53495</v>
      </c>
      <c r="L3248" s="32">
        <f t="shared" si="8727"/>
        <v>0</v>
      </c>
      <c r="M3248" s="32">
        <f t="shared" si="8727"/>
        <v>0</v>
      </c>
      <c r="N3248" s="32">
        <f t="shared" si="8727"/>
        <v>0</v>
      </c>
      <c r="O3248" s="32">
        <f t="shared" si="8727"/>
        <v>0</v>
      </c>
      <c r="P3248" s="32">
        <f t="shared" si="8727"/>
        <v>0</v>
      </c>
      <c r="Q3248" s="32">
        <f t="shared" si="8727"/>
        <v>0</v>
      </c>
      <c r="R3248" s="32">
        <f t="shared" si="8727"/>
        <v>705.3</v>
      </c>
      <c r="S3248" s="32">
        <f t="shared" si="8727"/>
        <v>0</v>
      </c>
      <c r="T3248" s="32">
        <f t="shared" si="8727"/>
        <v>0</v>
      </c>
      <c r="U3248" s="32">
        <v>0</v>
      </c>
      <c r="V3248" s="32">
        <f t="shared" si="8592"/>
        <v>54813.200000000004</v>
      </c>
      <c r="W3248" s="32">
        <f t="shared" ref="W3248:AD3248" si="8728">W3249</f>
        <v>0</v>
      </c>
      <c r="X3248" s="32">
        <f t="shared" si="8728"/>
        <v>0</v>
      </c>
      <c r="Y3248" s="32">
        <f t="shared" si="8728"/>
        <v>0</v>
      </c>
      <c r="Z3248" s="32">
        <f t="shared" si="8728"/>
        <v>0</v>
      </c>
      <c r="AA3248" s="32">
        <f t="shared" si="8728"/>
        <v>0</v>
      </c>
      <c r="AB3248" s="32">
        <f t="shared" si="8728"/>
        <v>40035.331740000001</v>
      </c>
      <c r="AC3248" s="33">
        <f t="shared" si="8728"/>
        <v>54358.724999999999</v>
      </c>
      <c r="AD3248" s="33">
        <f t="shared" si="8728"/>
        <v>54350.256229999999</v>
      </c>
      <c r="AE3248" s="34">
        <f t="shared" si="8721"/>
        <v>99.984420587495379</v>
      </c>
      <c r="AF3248" s="32">
        <f t="shared" ref="AF3248:AK3248" si="8729">AF3249</f>
        <v>54358.724999999999</v>
      </c>
      <c r="AG3248" s="32">
        <f t="shared" si="8729"/>
        <v>0</v>
      </c>
      <c r="AH3248" s="32">
        <f t="shared" si="8729"/>
        <v>0</v>
      </c>
      <c r="AI3248" s="32">
        <f t="shared" si="8729"/>
        <v>0</v>
      </c>
      <c r="AJ3248" s="32">
        <f t="shared" si="8729"/>
        <v>0</v>
      </c>
      <c r="AK3248" s="32">
        <f t="shared" si="8729"/>
        <v>0</v>
      </c>
      <c r="AL3248" s="32">
        <f t="shared" si="8722"/>
        <v>54358.724999999999</v>
      </c>
      <c r="AM3248" s="32">
        <f t="shared" si="8723"/>
        <v>454.47500000000582</v>
      </c>
    </row>
    <row r="3249" spans="2:40" x14ac:dyDescent="0.3">
      <c r="B3249" s="30" t="s">
        <v>854</v>
      </c>
      <c r="C3249" s="30" t="s">
        <v>38</v>
      </c>
      <c r="D3249" s="30" t="s">
        <v>104</v>
      </c>
      <c r="E3249" s="15" t="str">
        <f t="shared" ref="E3249:E3312" si="8730">CONCATENATE(C3249,D3249)</f>
        <v>0104</v>
      </c>
      <c r="F3249" s="30" t="s">
        <v>677</v>
      </c>
      <c r="G3249" s="30"/>
      <c r="H3249" s="31" t="s">
        <v>678</v>
      </c>
      <c r="I3249" s="32">
        <f t="shared" ref="I3249:T3249" si="8731">I3250+I3255</f>
        <v>54107.9</v>
      </c>
      <c r="J3249" s="32">
        <f t="shared" si="8731"/>
        <v>53495</v>
      </c>
      <c r="K3249" s="32">
        <f t="shared" si="8731"/>
        <v>53495</v>
      </c>
      <c r="L3249" s="32">
        <f t="shared" si="8731"/>
        <v>0</v>
      </c>
      <c r="M3249" s="32">
        <f t="shared" si="8731"/>
        <v>0</v>
      </c>
      <c r="N3249" s="32">
        <f t="shared" si="8731"/>
        <v>0</v>
      </c>
      <c r="O3249" s="32">
        <f t="shared" si="8731"/>
        <v>0</v>
      </c>
      <c r="P3249" s="32">
        <f t="shared" si="8731"/>
        <v>0</v>
      </c>
      <c r="Q3249" s="32">
        <f t="shared" si="8731"/>
        <v>0</v>
      </c>
      <c r="R3249" s="32">
        <f t="shared" si="8731"/>
        <v>705.3</v>
      </c>
      <c r="S3249" s="32">
        <f t="shared" si="8731"/>
        <v>0</v>
      </c>
      <c r="T3249" s="32">
        <f t="shared" si="8731"/>
        <v>0</v>
      </c>
      <c r="U3249" s="32">
        <v>0</v>
      </c>
      <c r="V3249" s="32">
        <f t="shared" ref="V3249:V3312" si="8732">I3249+L3249+U3249+T3249+S3249+R3249+Q3249+P3249+O3249</f>
        <v>54813.200000000004</v>
      </c>
      <c r="W3249" s="32">
        <f t="shared" ref="W3249:AD3249" si="8733">W3250+W3255</f>
        <v>0</v>
      </c>
      <c r="X3249" s="32">
        <f t="shared" si="8733"/>
        <v>0</v>
      </c>
      <c r="Y3249" s="32">
        <f t="shared" si="8733"/>
        <v>0</v>
      </c>
      <c r="Z3249" s="32">
        <f t="shared" si="8733"/>
        <v>0</v>
      </c>
      <c r="AA3249" s="32">
        <f t="shared" si="8733"/>
        <v>0</v>
      </c>
      <c r="AB3249" s="32">
        <f t="shared" si="8733"/>
        <v>40035.331740000001</v>
      </c>
      <c r="AC3249" s="33">
        <f t="shared" si="8733"/>
        <v>54358.724999999999</v>
      </c>
      <c r="AD3249" s="33">
        <f t="shared" si="8733"/>
        <v>54350.256229999999</v>
      </c>
      <c r="AE3249" s="34">
        <f t="shared" si="8721"/>
        <v>99.984420587495379</v>
      </c>
      <c r="AF3249" s="32">
        <f t="shared" ref="AF3249:AK3249" si="8734">AF3250+AF3255</f>
        <v>54358.724999999999</v>
      </c>
      <c r="AG3249" s="32">
        <f t="shared" si="8734"/>
        <v>0</v>
      </c>
      <c r="AH3249" s="32">
        <f t="shared" si="8734"/>
        <v>0</v>
      </c>
      <c r="AI3249" s="32">
        <f t="shared" si="8734"/>
        <v>0</v>
      </c>
      <c r="AJ3249" s="32">
        <f t="shared" si="8734"/>
        <v>0</v>
      </c>
      <c r="AK3249" s="32">
        <f t="shared" si="8734"/>
        <v>0</v>
      </c>
      <c r="AL3249" s="32">
        <f t="shared" si="8722"/>
        <v>54358.724999999999</v>
      </c>
      <c r="AM3249" s="32">
        <f t="shared" si="8723"/>
        <v>454.47500000000582</v>
      </c>
    </row>
    <row r="3250" spans="2:40" ht="31.2" x14ac:dyDescent="0.3">
      <c r="B3250" s="30" t="s">
        <v>854</v>
      </c>
      <c r="C3250" s="30" t="s">
        <v>38</v>
      </c>
      <c r="D3250" s="30" t="s">
        <v>104</v>
      </c>
      <c r="E3250" s="15" t="str">
        <f t="shared" si="8730"/>
        <v>0104</v>
      </c>
      <c r="F3250" s="30" t="s">
        <v>679</v>
      </c>
      <c r="G3250" s="30"/>
      <c r="H3250" s="31" t="s">
        <v>89</v>
      </c>
      <c r="I3250" s="32">
        <f t="shared" ref="I3250:I3260" si="8735">I3251</f>
        <v>50659.5</v>
      </c>
      <c r="J3250" s="32">
        <f t="shared" ref="J3250:J3260" si="8736">J3251</f>
        <v>50046.6</v>
      </c>
      <c r="K3250" s="32">
        <f t="shared" ref="K3250:K3260" si="8737">K3251</f>
        <v>50046.6</v>
      </c>
      <c r="L3250" s="32">
        <f t="shared" ref="L3250:L3260" si="8738">L3251</f>
        <v>0</v>
      </c>
      <c r="M3250" s="32">
        <f t="shared" ref="M3250:M3260" si="8739">M3251</f>
        <v>0</v>
      </c>
      <c r="N3250" s="32">
        <f t="shared" ref="N3250:N3260" si="8740">N3251</f>
        <v>0</v>
      </c>
      <c r="O3250" s="32">
        <f>O3251+O3253</f>
        <v>0</v>
      </c>
      <c r="P3250" s="32">
        <f>P3251+P3253</f>
        <v>0</v>
      </c>
      <c r="Q3250" s="32">
        <f>Q3251+Q3253</f>
        <v>0</v>
      </c>
      <c r="R3250" s="32">
        <f t="shared" ref="R3250:R3251" si="8741">R3251</f>
        <v>705.3</v>
      </c>
      <c r="S3250" s="32">
        <f t="shared" ref="S3250:S3251" si="8742">S3251</f>
        <v>0</v>
      </c>
      <c r="T3250" s="32">
        <f t="shared" ref="T3250:T3260" si="8743">T3251</f>
        <v>0</v>
      </c>
      <c r="U3250" s="32">
        <v>0</v>
      </c>
      <c r="V3250" s="32">
        <f t="shared" si="8732"/>
        <v>51364.800000000003</v>
      </c>
      <c r="W3250" s="32">
        <f t="shared" ref="W3250:W3260" si="8744">W3251</f>
        <v>0</v>
      </c>
      <c r="X3250" s="32">
        <f t="shared" ref="X3250:X3260" si="8745">X3251</f>
        <v>0</v>
      </c>
      <c r="Y3250" s="32">
        <f t="shared" ref="Y3250:Y3260" si="8746">Y3251</f>
        <v>0</v>
      </c>
      <c r="Z3250" s="32">
        <f t="shared" ref="Z3250:Z3260" si="8747">Z3251</f>
        <v>0</v>
      </c>
      <c r="AA3250" s="32">
        <f t="shared" ref="AA3250:AA3260" si="8748">AA3251</f>
        <v>0</v>
      </c>
      <c r="AB3250" s="32">
        <f>AB3251+AB3253</f>
        <v>37500.433109999998</v>
      </c>
      <c r="AC3250" s="33">
        <f>AC3251+AC3253</f>
        <v>50935.7</v>
      </c>
      <c r="AD3250" s="33">
        <f>AD3251+AD3253</f>
        <v>50927.231229999998</v>
      </c>
      <c r="AE3250" s="34">
        <f t="shared" si="8721"/>
        <v>99.983373606331114</v>
      </c>
      <c r="AF3250" s="32">
        <f t="shared" ref="AF3250:AK3250" si="8749">AF3251+AF3253</f>
        <v>50935.7</v>
      </c>
      <c r="AG3250" s="32">
        <f t="shared" si="8749"/>
        <v>0</v>
      </c>
      <c r="AH3250" s="32">
        <f t="shared" si="8749"/>
        <v>0</v>
      </c>
      <c r="AI3250" s="32">
        <f t="shared" si="8749"/>
        <v>0</v>
      </c>
      <c r="AJ3250" s="32">
        <f t="shared" si="8749"/>
        <v>0</v>
      </c>
      <c r="AK3250" s="32">
        <f t="shared" si="8749"/>
        <v>0</v>
      </c>
      <c r="AL3250" s="32">
        <f t="shared" si="8722"/>
        <v>50935.7</v>
      </c>
      <c r="AM3250" s="32">
        <f t="shared" si="8723"/>
        <v>429.10000000000582</v>
      </c>
    </row>
    <row r="3251" spans="2:40" ht="78" x14ac:dyDescent="0.3">
      <c r="B3251" s="30" t="s">
        <v>854</v>
      </c>
      <c r="C3251" s="30" t="s">
        <v>38</v>
      </c>
      <c r="D3251" s="30" t="s">
        <v>104</v>
      </c>
      <c r="E3251" s="15" t="str">
        <f t="shared" si="8730"/>
        <v>0104</v>
      </c>
      <c r="F3251" s="30" t="s">
        <v>679</v>
      </c>
      <c r="G3251" s="30" t="s">
        <v>68</v>
      </c>
      <c r="H3251" s="31" t="s">
        <v>69</v>
      </c>
      <c r="I3251" s="32">
        <f t="shared" si="8735"/>
        <v>50659.5</v>
      </c>
      <c r="J3251" s="32">
        <f t="shared" si="8736"/>
        <v>50046.6</v>
      </c>
      <c r="K3251" s="32">
        <f t="shared" si="8737"/>
        <v>50046.6</v>
      </c>
      <c r="L3251" s="32">
        <f t="shared" si="8738"/>
        <v>0</v>
      </c>
      <c r="M3251" s="32">
        <f t="shared" si="8739"/>
        <v>0</v>
      </c>
      <c r="N3251" s="32">
        <f t="shared" si="8740"/>
        <v>0</v>
      </c>
      <c r="O3251" s="32">
        <f>O3252</f>
        <v>0</v>
      </c>
      <c r="P3251" s="32">
        <f>P3252</f>
        <v>0</v>
      </c>
      <c r="Q3251" s="32">
        <f>Q3252</f>
        <v>0</v>
      </c>
      <c r="R3251" s="32">
        <f t="shared" si="8741"/>
        <v>705.3</v>
      </c>
      <c r="S3251" s="32">
        <f t="shared" si="8742"/>
        <v>0</v>
      </c>
      <c r="T3251" s="32">
        <f t="shared" si="8743"/>
        <v>0</v>
      </c>
      <c r="U3251" s="32">
        <v>0</v>
      </c>
      <c r="V3251" s="32">
        <f t="shared" si="8732"/>
        <v>51364.800000000003</v>
      </c>
      <c r="W3251" s="32">
        <f t="shared" si="8744"/>
        <v>0</v>
      </c>
      <c r="X3251" s="32">
        <f t="shared" si="8745"/>
        <v>0</v>
      </c>
      <c r="Y3251" s="32">
        <f t="shared" si="8746"/>
        <v>0</v>
      </c>
      <c r="Z3251" s="32">
        <f t="shared" si="8747"/>
        <v>0</v>
      </c>
      <c r="AA3251" s="32">
        <f t="shared" si="8748"/>
        <v>0</v>
      </c>
      <c r="AB3251" s="32">
        <f>AB3252</f>
        <v>37498.291649999999</v>
      </c>
      <c r="AC3251" s="33">
        <f>AC3252</f>
        <v>50933.558539999998</v>
      </c>
      <c r="AD3251" s="33">
        <f>AD3252</f>
        <v>50925.089769999999</v>
      </c>
      <c r="AE3251" s="34">
        <f t="shared" si="8721"/>
        <v>99.983372907287944</v>
      </c>
      <c r="AF3251" s="32">
        <f t="shared" ref="AF3251:AK3251" si="8750">AF3252</f>
        <v>50933.558539999998</v>
      </c>
      <c r="AG3251" s="32">
        <f t="shared" si="8750"/>
        <v>0</v>
      </c>
      <c r="AH3251" s="32">
        <f t="shared" si="8750"/>
        <v>0</v>
      </c>
      <c r="AI3251" s="32">
        <f t="shared" si="8750"/>
        <v>0</v>
      </c>
      <c r="AJ3251" s="32">
        <f t="shared" si="8750"/>
        <v>0</v>
      </c>
      <c r="AK3251" s="32">
        <f t="shared" si="8750"/>
        <v>0</v>
      </c>
      <c r="AL3251" s="32">
        <f t="shared" si="8722"/>
        <v>50933.558539999998</v>
      </c>
      <c r="AM3251" s="32">
        <f t="shared" si="8723"/>
        <v>431.24146000000474</v>
      </c>
    </row>
    <row r="3252" spans="2:40" ht="31.2" x14ac:dyDescent="0.3">
      <c r="B3252" s="30" t="s">
        <v>854</v>
      </c>
      <c r="C3252" s="30" t="s">
        <v>38</v>
      </c>
      <c r="D3252" s="30" t="s">
        <v>104</v>
      </c>
      <c r="E3252" s="15" t="str">
        <f t="shared" si="8730"/>
        <v>0104</v>
      </c>
      <c r="F3252" s="30" t="s">
        <v>679</v>
      </c>
      <c r="G3252" s="30" t="s">
        <v>90</v>
      </c>
      <c r="H3252" s="31" t="s">
        <v>91</v>
      </c>
      <c r="I3252" s="32">
        <v>50659.5</v>
      </c>
      <c r="J3252" s="32">
        <v>50046.6</v>
      </c>
      <c r="K3252" s="32">
        <v>50046.6</v>
      </c>
      <c r="L3252" s="32"/>
      <c r="M3252" s="32"/>
      <c r="N3252" s="32"/>
      <c r="O3252" s="32">
        <v>0</v>
      </c>
      <c r="P3252" s="32">
        <v>0</v>
      </c>
      <c r="Q3252" s="32">
        <v>0</v>
      </c>
      <c r="R3252" s="32">
        <v>705.3</v>
      </c>
      <c r="S3252" s="32">
        <v>0</v>
      </c>
      <c r="T3252" s="32">
        <v>0</v>
      </c>
      <c r="U3252" s="32">
        <v>0</v>
      </c>
      <c r="V3252" s="32">
        <f t="shared" si="8732"/>
        <v>51364.800000000003</v>
      </c>
      <c r="W3252" s="32"/>
      <c r="X3252" s="32"/>
      <c r="Y3252" s="32"/>
      <c r="Z3252" s="32"/>
      <c r="AA3252" s="32"/>
      <c r="AB3252" s="32">
        <v>37498.291649999999</v>
      </c>
      <c r="AC3252" s="33">
        <v>50933.558539999998</v>
      </c>
      <c r="AD3252" s="33">
        <v>50925.089769999999</v>
      </c>
      <c r="AE3252" s="34">
        <f t="shared" si="8721"/>
        <v>99.983372907287944</v>
      </c>
      <c r="AF3252" s="32">
        <v>50933.558539999998</v>
      </c>
      <c r="AG3252" s="32">
        <v>0</v>
      </c>
      <c r="AH3252" s="32">
        <v>0</v>
      </c>
      <c r="AI3252" s="32">
        <v>0</v>
      </c>
      <c r="AJ3252" s="32">
        <v>0</v>
      </c>
      <c r="AK3252" s="32">
        <v>0</v>
      </c>
      <c r="AL3252" s="32">
        <f t="shared" si="8722"/>
        <v>50933.558539999998</v>
      </c>
      <c r="AM3252" s="32">
        <f t="shared" si="8723"/>
        <v>431.24146000000474</v>
      </c>
      <c r="AN3252" s="12"/>
    </row>
    <row r="3253" spans="2:40" x14ac:dyDescent="0.3">
      <c r="B3253" s="30" t="s">
        <v>854</v>
      </c>
      <c r="C3253" s="30" t="s">
        <v>38</v>
      </c>
      <c r="D3253" s="30" t="s">
        <v>104</v>
      </c>
      <c r="E3253" s="15" t="str">
        <f t="shared" si="8730"/>
        <v>0104</v>
      </c>
      <c r="F3253" s="30" t="s">
        <v>679</v>
      </c>
      <c r="G3253" s="30" t="s">
        <v>92</v>
      </c>
      <c r="H3253" s="31" t="s">
        <v>93</v>
      </c>
      <c r="I3253" s="32"/>
      <c r="J3253" s="32"/>
      <c r="K3253" s="32"/>
      <c r="L3253" s="32"/>
      <c r="M3253" s="32"/>
      <c r="N3253" s="32"/>
      <c r="O3253" s="32">
        <f>O3254</f>
        <v>0</v>
      </c>
      <c r="P3253" s="32">
        <f>P3254</f>
        <v>0</v>
      </c>
      <c r="Q3253" s="32">
        <f>Q3254</f>
        <v>0</v>
      </c>
      <c r="R3253" s="32"/>
      <c r="S3253" s="32"/>
      <c r="T3253" s="32"/>
      <c r="U3253" s="32"/>
      <c r="V3253" s="32">
        <f t="shared" si="8732"/>
        <v>0</v>
      </c>
      <c r="W3253" s="32"/>
      <c r="X3253" s="32"/>
      <c r="Y3253" s="32"/>
      <c r="Z3253" s="32"/>
      <c r="AA3253" s="32"/>
      <c r="AB3253" s="32">
        <f>AB3254</f>
        <v>2.1414599999999999</v>
      </c>
      <c r="AC3253" s="33">
        <f>AC3254</f>
        <v>2.1414599999999999</v>
      </c>
      <c r="AD3253" s="33">
        <f>AD3254</f>
        <v>2.1414599999999999</v>
      </c>
      <c r="AE3253" s="34">
        <f t="shared" si="8721"/>
        <v>100</v>
      </c>
      <c r="AF3253" s="32">
        <f t="shared" ref="AF3253:AK3253" si="8751">AF3254</f>
        <v>2.1414599999999999</v>
      </c>
      <c r="AG3253" s="32">
        <f t="shared" si="8751"/>
        <v>0</v>
      </c>
      <c r="AH3253" s="32">
        <f t="shared" si="8751"/>
        <v>0</v>
      </c>
      <c r="AI3253" s="32">
        <f t="shared" si="8751"/>
        <v>0</v>
      </c>
      <c r="AJ3253" s="32">
        <f t="shared" si="8751"/>
        <v>0</v>
      </c>
      <c r="AK3253" s="32">
        <f t="shared" si="8751"/>
        <v>0</v>
      </c>
      <c r="AL3253" s="32">
        <f t="shared" si="8722"/>
        <v>2.1414599999999999</v>
      </c>
      <c r="AM3253" s="32">
        <f t="shared" si="8723"/>
        <v>-2.1414599999999999</v>
      </c>
      <c r="AN3253" s="12"/>
    </row>
    <row r="3254" spans="2:40" ht="31.2" x14ac:dyDescent="0.3">
      <c r="B3254" s="30" t="s">
        <v>854</v>
      </c>
      <c r="C3254" s="30" t="s">
        <v>38</v>
      </c>
      <c r="D3254" s="30" t="s">
        <v>104</v>
      </c>
      <c r="E3254" s="15" t="str">
        <f t="shared" si="8730"/>
        <v>0104</v>
      </c>
      <c r="F3254" s="30" t="s">
        <v>679</v>
      </c>
      <c r="G3254" s="30" t="s">
        <v>94</v>
      </c>
      <c r="H3254" s="31" t="s">
        <v>95</v>
      </c>
      <c r="I3254" s="32"/>
      <c r="J3254" s="32"/>
      <c r="K3254" s="32"/>
      <c r="L3254" s="32"/>
      <c r="M3254" s="32"/>
      <c r="N3254" s="32"/>
      <c r="O3254" s="32">
        <v>0</v>
      </c>
      <c r="P3254" s="32">
        <v>0</v>
      </c>
      <c r="Q3254" s="32">
        <v>0</v>
      </c>
      <c r="R3254" s="32"/>
      <c r="S3254" s="32"/>
      <c r="T3254" s="32"/>
      <c r="U3254" s="32"/>
      <c r="V3254" s="32">
        <f t="shared" si="8732"/>
        <v>0</v>
      </c>
      <c r="W3254" s="32"/>
      <c r="X3254" s="32"/>
      <c r="Y3254" s="32"/>
      <c r="Z3254" s="32"/>
      <c r="AA3254" s="32"/>
      <c r="AB3254" s="32">
        <v>2.1414599999999999</v>
      </c>
      <c r="AC3254" s="33">
        <v>2.1414599999999999</v>
      </c>
      <c r="AD3254" s="33">
        <v>2.1414599999999999</v>
      </c>
      <c r="AE3254" s="34">
        <f t="shared" si="8721"/>
        <v>100</v>
      </c>
      <c r="AF3254" s="32">
        <v>2.1414599999999999</v>
      </c>
      <c r="AG3254" s="32">
        <v>0</v>
      </c>
      <c r="AH3254" s="32">
        <v>0</v>
      </c>
      <c r="AI3254" s="32">
        <v>0</v>
      </c>
      <c r="AJ3254" s="32">
        <v>0</v>
      </c>
      <c r="AK3254" s="32">
        <v>0</v>
      </c>
      <c r="AL3254" s="32">
        <f t="shared" si="8722"/>
        <v>2.1414599999999999</v>
      </c>
      <c r="AM3254" s="32">
        <f t="shared" si="8723"/>
        <v>-2.1414599999999999</v>
      </c>
      <c r="AN3254" s="12"/>
    </row>
    <row r="3255" spans="2:40" ht="31.2" x14ac:dyDescent="0.3">
      <c r="B3255" s="30" t="s">
        <v>854</v>
      </c>
      <c r="C3255" s="30" t="s">
        <v>38</v>
      </c>
      <c r="D3255" s="30" t="s">
        <v>104</v>
      </c>
      <c r="E3255" s="15" t="str">
        <f t="shared" si="8730"/>
        <v>0104</v>
      </c>
      <c r="F3255" s="30" t="s">
        <v>680</v>
      </c>
      <c r="G3255" s="30"/>
      <c r="H3255" s="31" t="s">
        <v>97</v>
      </c>
      <c r="I3255" s="32">
        <f t="shared" si="8735"/>
        <v>3448.4</v>
      </c>
      <c r="J3255" s="32">
        <f t="shared" si="8736"/>
        <v>3448.4</v>
      </c>
      <c r="K3255" s="32">
        <f t="shared" si="8737"/>
        <v>3448.4</v>
      </c>
      <c r="L3255" s="32">
        <f t="shared" si="8738"/>
        <v>0</v>
      </c>
      <c r="M3255" s="32">
        <f t="shared" si="8739"/>
        <v>0</v>
      </c>
      <c r="N3255" s="32">
        <f t="shared" si="8740"/>
        <v>0</v>
      </c>
      <c r="O3255" s="32">
        <f>O3256+O3258</f>
        <v>0</v>
      </c>
      <c r="P3255" s="32">
        <f>P3256+P3258</f>
        <v>0</v>
      </c>
      <c r="Q3255" s="32">
        <f>Q3256+Q3258</f>
        <v>0</v>
      </c>
      <c r="R3255" s="32">
        <f>R3256+R3258</f>
        <v>0</v>
      </c>
      <c r="S3255" s="32">
        <f>S3256+S3258</f>
        <v>0</v>
      </c>
      <c r="T3255" s="32">
        <f t="shared" si="8743"/>
        <v>0</v>
      </c>
      <c r="U3255" s="32">
        <v>0</v>
      </c>
      <c r="V3255" s="32">
        <f t="shared" si="8732"/>
        <v>3448.4</v>
      </c>
      <c r="W3255" s="32">
        <f t="shared" si="8744"/>
        <v>0</v>
      </c>
      <c r="X3255" s="32">
        <f t="shared" si="8745"/>
        <v>0</v>
      </c>
      <c r="Y3255" s="32">
        <f t="shared" si="8746"/>
        <v>0</v>
      </c>
      <c r="Z3255" s="32">
        <f t="shared" si="8747"/>
        <v>0</v>
      </c>
      <c r="AA3255" s="32">
        <f t="shared" si="8748"/>
        <v>0</v>
      </c>
      <c r="AB3255" s="32">
        <f>AB3256+AB3258</f>
        <v>2534.8986300000001</v>
      </c>
      <c r="AC3255" s="33">
        <f>AC3256+AC3258</f>
        <v>3423.0250000000001</v>
      </c>
      <c r="AD3255" s="33">
        <f>AD3256+AD3258</f>
        <v>3423.0250000000001</v>
      </c>
      <c r="AE3255" s="34">
        <f t="shared" si="8721"/>
        <v>100</v>
      </c>
      <c r="AF3255" s="32">
        <f t="shared" ref="AF3255:AK3255" si="8752">AF3256+AF3258</f>
        <v>3423.0250000000001</v>
      </c>
      <c r="AG3255" s="32">
        <f t="shared" si="8752"/>
        <v>0</v>
      </c>
      <c r="AH3255" s="32">
        <f t="shared" si="8752"/>
        <v>0</v>
      </c>
      <c r="AI3255" s="32">
        <f t="shared" si="8752"/>
        <v>0</v>
      </c>
      <c r="AJ3255" s="32">
        <f t="shared" si="8752"/>
        <v>0</v>
      </c>
      <c r="AK3255" s="32">
        <f t="shared" si="8752"/>
        <v>0</v>
      </c>
      <c r="AL3255" s="32">
        <f t="shared" si="8722"/>
        <v>3423.0250000000001</v>
      </c>
      <c r="AM3255" s="32">
        <f t="shared" si="8723"/>
        <v>25.375</v>
      </c>
    </row>
    <row r="3256" spans="2:40" ht="31.2" x14ac:dyDescent="0.3">
      <c r="B3256" s="30" t="s">
        <v>854</v>
      </c>
      <c r="C3256" s="30" t="s">
        <v>38</v>
      </c>
      <c r="D3256" s="30" t="s">
        <v>104</v>
      </c>
      <c r="E3256" s="15" t="str">
        <f t="shared" si="8730"/>
        <v>0104</v>
      </c>
      <c r="F3256" s="30" t="s">
        <v>680</v>
      </c>
      <c r="G3256" s="30" t="s">
        <v>50</v>
      </c>
      <c r="H3256" s="31" t="s">
        <v>51</v>
      </c>
      <c r="I3256" s="32">
        <f t="shared" si="8735"/>
        <v>3448.4</v>
      </c>
      <c r="J3256" s="32">
        <f t="shared" si="8736"/>
        <v>3448.4</v>
      </c>
      <c r="K3256" s="32">
        <f t="shared" si="8737"/>
        <v>3448.4</v>
      </c>
      <c r="L3256" s="32">
        <f t="shared" si="8738"/>
        <v>0</v>
      </c>
      <c r="M3256" s="32">
        <f t="shared" si="8739"/>
        <v>0</v>
      </c>
      <c r="N3256" s="32">
        <f t="shared" si="8740"/>
        <v>0</v>
      </c>
      <c r="O3256" s="32">
        <f>O3257</f>
        <v>0</v>
      </c>
      <c r="P3256" s="32">
        <f>P3257</f>
        <v>0</v>
      </c>
      <c r="Q3256" s="32">
        <f>Q3257</f>
        <v>0</v>
      </c>
      <c r="R3256" s="32">
        <f>R3257</f>
        <v>0</v>
      </c>
      <c r="S3256" s="32">
        <f>S3257</f>
        <v>0</v>
      </c>
      <c r="T3256" s="32">
        <f t="shared" si="8743"/>
        <v>0</v>
      </c>
      <c r="U3256" s="32">
        <v>0</v>
      </c>
      <c r="V3256" s="32">
        <f t="shared" si="8732"/>
        <v>3448.4</v>
      </c>
      <c r="W3256" s="32">
        <f t="shared" si="8744"/>
        <v>0</v>
      </c>
      <c r="X3256" s="32">
        <f t="shared" si="8745"/>
        <v>0</v>
      </c>
      <c r="Y3256" s="32">
        <f t="shared" si="8746"/>
        <v>0</v>
      </c>
      <c r="Z3256" s="32">
        <f t="shared" si="8747"/>
        <v>0</v>
      </c>
      <c r="AA3256" s="32">
        <f t="shared" si="8748"/>
        <v>0</v>
      </c>
      <c r="AB3256" s="32">
        <f>AB3257</f>
        <v>2534.6486300000001</v>
      </c>
      <c r="AC3256" s="33">
        <f>AC3257</f>
        <v>3422.7750000000001</v>
      </c>
      <c r="AD3256" s="33">
        <f>AD3257</f>
        <v>3422.7750000000001</v>
      </c>
      <c r="AE3256" s="34">
        <f t="shared" si="8721"/>
        <v>100</v>
      </c>
      <c r="AF3256" s="32">
        <f t="shared" ref="AF3256:AK3256" si="8753">AF3257</f>
        <v>3422.7750000000001</v>
      </c>
      <c r="AG3256" s="32">
        <f t="shared" si="8753"/>
        <v>0</v>
      </c>
      <c r="AH3256" s="32">
        <f t="shared" si="8753"/>
        <v>0</v>
      </c>
      <c r="AI3256" s="32">
        <f t="shared" si="8753"/>
        <v>0</v>
      </c>
      <c r="AJ3256" s="32">
        <f t="shared" si="8753"/>
        <v>0</v>
      </c>
      <c r="AK3256" s="32">
        <f t="shared" si="8753"/>
        <v>0</v>
      </c>
      <c r="AL3256" s="32">
        <f t="shared" si="8722"/>
        <v>3422.7750000000001</v>
      </c>
      <c r="AM3256" s="32">
        <f t="shared" si="8723"/>
        <v>25.625</v>
      </c>
    </row>
    <row r="3257" spans="2:40" ht="31.2" x14ac:dyDescent="0.3">
      <c r="B3257" s="30" t="s">
        <v>854</v>
      </c>
      <c r="C3257" s="30" t="s">
        <v>38</v>
      </c>
      <c r="D3257" s="30" t="s">
        <v>104</v>
      </c>
      <c r="E3257" s="15" t="str">
        <f t="shared" si="8730"/>
        <v>0104</v>
      </c>
      <c r="F3257" s="30" t="s">
        <v>680</v>
      </c>
      <c r="G3257" s="30" t="s">
        <v>52</v>
      </c>
      <c r="H3257" s="31" t="s">
        <v>53</v>
      </c>
      <c r="I3257" s="32">
        <v>3448.4</v>
      </c>
      <c r="J3257" s="32">
        <v>3448.4</v>
      </c>
      <c r="K3257" s="32">
        <v>3448.4</v>
      </c>
      <c r="L3257" s="32"/>
      <c r="M3257" s="32"/>
      <c r="N3257" s="32"/>
      <c r="O3257" s="32">
        <v>0</v>
      </c>
      <c r="P3257" s="32">
        <v>0</v>
      </c>
      <c r="Q3257" s="32">
        <v>0</v>
      </c>
      <c r="R3257" s="32">
        <v>0</v>
      </c>
      <c r="S3257" s="32">
        <v>0</v>
      </c>
      <c r="T3257" s="32">
        <v>0</v>
      </c>
      <c r="U3257" s="32">
        <v>0</v>
      </c>
      <c r="V3257" s="32">
        <f t="shared" si="8732"/>
        <v>3448.4</v>
      </c>
      <c r="W3257" s="32"/>
      <c r="X3257" s="32"/>
      <c r="Y3257" s="32"/>
      <c r="Z3257" s="32"/>
      <c r="AA3257" s="32"/>
      <c r="AB3257" s="32">
        <v>2534.6486300000001</v>
      </c>
      <c r="AC3257" s="33">
        <f>3448.15-25.375</f>
        <v>3422.7750000000001</v>
      </c>
      <c r="AD3257" s="33">
        <v>3422.7750000000001</v>
      </c>
      <c r="AE3257" s="34">
        <f t="shared" si="8721"/>
        <v>100</v>
      </c>
      <c r="AF3257" s="32">
        <f>3448.15-25.375</f>
        <v>3422.7750000000001</v>
      </c>
      <c r="AG3257" s="32">
        <v>0</v>
      </c>
      <c r="AH3257" s="32">
        <v>0</v>
      </c>
      <c r="AI3257" s="32">
        <v>0</v>
      </c>
      <c r="AJ3257" s="32">
        <v>0</v>
      </c>
      <c r="AK3257" s="32">
        <v>0</v>
      </c>
      <c r="AL3257" s="32">
        <f t="shared" si="8722"/>
        <v>3422.7750000000001</v>
      </c>
      <c r="AM3257" s="32">
        <f t="shared" si="8723"/>
        <v>25.625</v>
      </c>
      <c r="AN3257" s="12"/>
    </row>
    <row r="3258" spans="2:40" x14ac:dyDescent="0.3">
      <c r="B3258" s="30" t="s">
        <v>854</v>
      </c>
      <c r="C3258" s="30" t="s">
        <v>38</v>
      </c>
      <c r="D3258" s="30" t="s">
        <v>104</v>
      </c>
      <c r="E3258" s="15" t="str">
        <f t="shared" si="8730"/>
        <v>0104</v>
      </c>
      <c r="F3258" s="30" t="s">
        <v>680</v>
      </c>
      <c r="G3258" s="30" t="s">
        <v>56</v>
      </c>
      <c r="H3258" s="31" t="s">
        <v>57</v>
      </c>
      <c r="I3258" s="32"/>
      <c r="J3258" s="32"/>
      <c r="K3258" s="32"/>
      <c r="L3258" s="32"/>
      <c r="M3258" s="32"/>
      <c r="N3258" s="32"/>
      <c r="O3258" s="32">
        <f>O3259</f>
        <v>0</v>
      </c>
      <c r="P3258" s="32">
        <f>P3259</f>
        <v>0</v>
      </c>
      <c r="Q3258" s="32">
        <f>Q3259</f>
        <v>0</v>
      </c>
      <c r="R3258" s="32">
        <f>R3259</f>
        <v>0</v>
      </c>
      <c r="S3258" s="32">
        <f>S3259</f>
        <v>0</v>
      </c>
      <c r="T3258" s="32"/>
      <c r="U3258" s="32"/>
      <c r="V3258" s="32">
        <f t="shared" si="8732"/>
        <v>0</v>
      </c>
      <c r="W3258" s="32"/>
      <c r="X3258" s="32"/>
      <c r="Y3258" s="32"/>
      <c r="Z3258" s="32"/>
      <c r="AA3258" s="32"/>
      <c r="AB3258" s="32">
        <f>AB3259</f>
        <v>0.25</v>
      </c>
      <c r="AC3258" s="33">
        <f>AC3259</f>
        <v>0.25</v>
      </c>
      <c r="AD3258" s="33">
        <f>AD3259</f>
        <v>0.25</v>
      </c>
      <c r="AE3258" s="34">
        <f t="shared" si="8721"/>
        <v>100</v>
      </c>
      <c r="AF3258" s="32">
        <f t="shared" ref="AF3258:AK3258" si="8754">AF3259</f>
        <v>0.25</v>
      </c>
      <c r="AG3258" s="32">
        <f t="shared" si="8754"/>
        <v>0</v>
      </c>
      <c r="AH3258" s="32">
        <f t="shared" si="8754"/>
        <v>0</v>
      </c>
      <c r="AI3258" s="32">
        <f t="shared" si="8754"/>
        <v>0</v>
      </c>
      <c r="AJ3258" s="32">
        <f t="shared" si="8754"/>
        <v>0</v>
      </c>
      <c r="AK3258" s="32">
        <f t="shared" si="8754"/>
        <v>0</v>
      </c>
      <c r="AL3258" s="32">
        <f t="shared" si="8722"/>
        <v>0.25</v>
      </c>
      <c r="AM3258" s="32">
        <f t="shared" si="8723"/>
        <v>-0.25</v>
      </c>
      <c r="AN3258" s="12"/>
    </row>
    <row r="3259" spans="2:40" x14ac:dyDescent="0.3">
      <c r="B3259" s="30" t="s">
        <v>854</v>
      </c>
      <c r="C3259" s="30" t="s">
        <v>38</v>
      </c>
      <c r="D3259" s="30" t="s">
        <v>104</v>
      </c>
      <c r="E3259" s="15" t="str">
        <f t="shared" si="8730"/>
        <v>0104</v>
      </c>
      <c r="F3259" s="30" t="s">
        <v>680</v>
      </c>
      <c r="G3259" s="30" t="s">
        <v>60</v>
      </c>
      <c r="H3259" s="31" t="s">
        <v>61</v>
      </c>
      <c r="I3259" s="32"/>
      <c r="J3259" s="32"/>
      <c r="K3259" s="32"/>
      <c r="L3259" s="32"/>
      <c r="M3259" s="32"/>
      <c r="N3259" s="32"/>
      <c r="O3259" s="32">
        <v>0</v>
      </c>
      <c r="P3259" s="32">
        <v>0</v>
      </c>
      <c r="Q3259" s="32">
        <v>0</v>
      </c>
      <c r="R3259" s="32">
        <v>0</v>
      </c>
      <c r="S3259" s="32">
        <v>0</v>
      </c>
      <c r="T3259" s="32"/>
      <c r="U3259" s="32"/>
      <c r="V3259" s="32">
        <f t="shared" si="8732"/>
        <v>0</v>
      </c>
      <c r="W3259" s="32"/>
      <c r="X3259" s="32"/>
      <c r="Y3259" s="32"/>
      <c r="Z3259" s="32"/>
      <c r="AA3259" s="32"/>
      <c r="AB3259" s="32">
        <v>0.25</v>
      </c>
      <c r="AC3259" s="33">
        <v>0.25</v>
      </c>
      <c r="AD3259" s="33">
        <v>0.25</v>
      </c>
      <c r="AE3259" s="34">
        <f t="shared" si="8721"/>
        <v>100</v>
      </c>
      <c r="AF3259" s="32">
        <v>0.25</v>
      </c>
      <c r="AG3259" s="32">
        <v>0</v>
      </c>
      <c r="AH3259" s="32">
        <v>0</v>
      </c>
      <c r="AI3259" s="32">
        <v>0</v>
      </c>
      <c r="AJ3259" s="32">
        <v>0</v>
      </c>
      <c r="AK3259" s="32">
        <v>0</v>
      </c>
      <c r="AL3259" s="32">
        <f t="shared" si="8722"/>
        <v>0.25</v>
      </c>
      <c r="AM3259" s="32">
        <f t="shared" si="8723"/>
        <v>-0.25</v>
      </c>
      <c r="AN3259" s="12"/>
    </row>
    <row r="3260" spans="2:40" s="22" customFormat="1" x14ac:dyDescent="0.3">
      <c r="B3260" s="23" t="s">
        <v>854</v>
      </c>
      <c r="C3260" s="23" t="s">
        <v>38</v>
      </c>
      <c r="D3260" s="23" t="s">
        <v>40</v>
      </c>
      <c r="E3260" s="24" t="str">
        <f t="shared" si="8730"/>
        <v>0113</v>
      </c>
      <c r="F3260" s="23"/>
      <c r="G3260" s="23"/>
      <c r="H3260" s="25" t="s">
        <v>41</v>
      </c>
      <c r="I3260" s="26">
        <f t="shared" si="8735"/>
        <v>17769.699999999997</v>
      </c>
      <c r="J3260" s="26">
        <f t="shared" si="8736"/>
        <v>16482.3</v>
      </c>
      <c r="K3260" s="26">
        <f t="shared" si="8737"/>
        <v>19376.199999999997</v>
      </c>
      <c r="L3260" s="26">
        <f t="shared" si="8738"/>
        <v>3148.4</v>
      </c>
      <c r="M3260" s="26">
        <f t="shared" si="8739"/>
        <v>3466.2000000000003</v>
      </c>
      <c r="N3260" s="26">
        <f t="shared" si="8740"/>
        <v>3796.7000000000003</v>
      </c>
      <c r="O3260" s="26">
        <f>O3261+O3296</f>
        <v>-483.92700000000002</v>
      </c>
      <c r="P3260" s="26">
        <f>P3261+P3296</f>
        <v>0</v>
      </c>
      <c r="Q3260" s="26">
        <f>Q3261</f>
        <v>0</v>
      </c>
      <c r="R3260" s="26">
        <f>R3261</f>
        <v>50</v>
      </c>
      <c r="S3260" s="26">
        <f>S3261</f>
        <v>0</v>
      </c>
      <c r="T3260" s="26">
        <f t="shared" si="8743"/>
        <v>0</v>
      </c>
      <c r="U3260" s="26">
        <v>0</v>
      </c>
      <c r="V3260" s="26">
        <f t="shared" si="8732"/>
        <v>20484.172999999999</v>
      </c>
      <c r="W3260" s="26">
        <f t="shared" si="8744"/>
        <v>0</v>
      </c>
      <c r="X3260" s="26">
        <f t="shared" si="8745"/>
        <v>0</v>
      </c>
      <c r="Y3260" s="26">
        <f t="shared" si="8746"/>
        <v>0</v>
      </c>
      <c r="Z3260" s="26">
        <f t="shared" si="8747"/>
        <v>0</v>
      </c>
      <c r="AA3260" s="26">
        <f t="shared" si="8748"/>
        <v>0</v>
      </c>
      <c r="AB3260" s="26">
        <f>AB3261+AB3296</f>
        <v>15238.969789999999</v>
      </c>
      <c r="AC3260" s="27">
        <f>AC3261+AC3296</f>
        <v>18672.052</v>
      </c>
      <c r="AD3260" s="27">
        <f>AD3261+AD3296</f>
        <v>18596.891190000002</v>
      </c>
      <c r="AE3260" s="28">
        <f t="shared" si="8721"/>
        <v>99.597468933784057</v>
      </c>
      <c r="AF3260" s="26">
        <f t="shared" ref="AF3260:AK3260" si="8755">AF3261+AF3296</f>
        <v>18726.845999999998</v>
      </c>
      <c r="AG3260" s="26">
        <f t="shared" si="8755"/>
        <v>-483.92700000000002</v>
      </c>
      <c r="AH3260" s="26">
        <f t="shared" si="8755"/>
        <v>0</v>
      </c>
      <c r="AI3260" s="26">
        <f t="shared" si="8755"/>
        <v>0</v>
      </c>
      <c r="AJ3260" s="26">
        <f t="shared" si="8755"/>
        <v>0</v>
      </c>
      <c r="AK3260" s="26">
        <f t="shared" si="8755"/>
        <v>0</v>
      </c>
      <c r="AL3260" s="26">
        <f t="shared" si="8722"/>
        <v>18242.918999999998</v>
      </c>
      <c r="AM3260" s="26">
        <f t="shared" si="8723"/>
        <v>2241.2540000000008</v>
      </c>
      <c r="AN3260" s="29"/>
    </row>
    <row r="3261" spans="2:40" x14ac:dyDescent="0.3">
      <c r="B3261" s="30" t="s">
        <v>854</v>
      </c>
      <c r="C3261" s="30" t="s">
        <v>38</v>
      </c>
      <c r="D3261" s="30" t="s">
        <v>40</v>
      </c>
      <c r="E3261" s="15" t="str">
        <f t="shared" si="8730"/>
        <v>0113</v>
      </c>
      <c r="F3261" s="30" t="s">
        <v>334</v>
      </c>
      <c r="G3261" s="30"/>
      <c r="H3261" s="31" t="s">
        <v>335</v>
      </c>
      <c r="I3261" s="32">
        <f t="shared" ref="I3261:T3261" si="8756">I3262+I3288</f>
        <v>17769.699999999997</v>
      </c>
      <c r="J3261" s="32">
        <f t="shared" si="8756"/>
        <v>16482.3</v>
      </c>
      <c r="K3261" s="32">
        <f t="shared" si="8756"/>
        <v>19376.199999999997</v>
      </c>
      <c r="L3261" s="32">
        <f t="shared" si="8756"/>
        <v>3148.4</v>
      </c>
      <c r="M3261" s="32">
        <f t="shared" si="8756"/>
        <v>3466.2000000000003</v>
      </c>
      <c r="N3261" s="32">
        <f t="shared" si="8756"/>
        <v>3796.7000000000003</v>
      </c>
      <c r="O3261" s="32">
        <f t="shared" si="8756"/>
        <v>-483.92700000000002</v>
      </c>
      <c r="P3261" s="32">
        <f t="shared" si="8756"/>
        <v>0</v>
      </c>
      <c r="Q3261" s="32">
        <f t="shared" si="8756"/>
        <v>0</v>
      </c>
      <c r="R3261" s="32">
        <f t="shared" si="8756"/>
        <v>50</v>
      </c>
      <c r="S3261" s="32">
        <f t="shared" si="8756"/>
        <v>0</v>
      </c>
      <c r="T3261" s="32">
        <f t="shared" si="8756"/>
        <v>0</v>
      </c>
      <c r="U3261" s="32">
        <v>0</v>
      </c>
      <c r="V3261" s="32">
        <f t="shared" si="8732"/>
        <v>20484.172999999999</v>
      </c>
      <c r="W3261" s="32">
        <f t="shared" ref="W3261:AD3261" si="8757">W3262+W3288</f>
        <v>0</v>
      </c>
      <c r="X3261" s="32">
        <f t="shared" si="8757"/>
        <v>0</v>
      </c>
      <c r="Y3261" s="32">
        <f t="shared" si="8757"/>
        <v>0</v>
      </c>
      <c r="Z3261" s="32">
        <f t="shared" si="8757"/>
        <v>0</v>
      </c>
      <c r="AA3261" s="32">
        <f t="shared" si="8757"/>
        <v>0</v>
      </c>
      <c r="AB3261" s="32">
        <f t="shared" si="8757"/>
        <v>15188.969789999999</v>
      </c>
      <c r="AC3261" s="33">
        <f t="shared" si="8757"/>
        <v>18542.052</v>
      </c>
      <c r="AD3261" s="33">
        <f t="shared" si="8757"/>
        <v>18466.891190000002</v>
      </c>
      <c r="AE3261" s="34">
        <f t="shared" si="8721"/>
        <v>99.594646752150211</v>
      </c>
      <c r="AF3261" s="32">
        <f t="shared" ref="AF3261:AK3261" si="8758">AF3262+AF3288</f>
        <v>18676.845999999998</v>
      </c>
      <c r="AG3261" s="32">
        <f t="shared" si="8758"/>
        <v>-483.92700000000002</v>
      </c>
      <c r="AH3261" s="32">
        <f t="shared" si="8758"/>
        <v>0</v>
      </c>
      <c r="AI3261" s="32">
        <f t="shared" si="8758"/>
        <v>0</v>
      </c>
      <c r="AJ3261" s="32">
        <f t="shared" si="8758"/>
        <v>0</v>
      </c>
      <c r="AK3261" s="32">
        <f t="shared" si="8758"/>
        <v>0</v>
      </c>
      <c r="AL3261" s="32">
        <f t="shared" si="8722"/>
        <v>18192.918999999998</v>
      </c>
      <c r="AM3261" s="32">
        <f t="shared" si="8723"/>
        <v>2291.2540000000008</v>
      </c>
    </row>
    <row r="3262" spans="2:40" ht="31.2" x14ac:dyDescent="0.3">
      <c r="B3262" s="30" t="s">
        <v>854</v>
      </c>
      <c r="C3262" s="30" t="s">
        <v>38</v>
      </c>
      <c r="D3262" s="30" t="s">
        <v>40</v>
      </c>
      <c r="E3262" s="15" t="str">
        <f t="shared" si="8730"/>
        <v>0113</v>
      </c>
      <c r="F3262" s="30" t="s">
        <v>336</v>
      </c>
      <c r="G3262" s="30"/>
      <c r="H3262" s="31" t="s">
        <v>337</v>
      </c>
      <c r="I3262" s="32">
        <f t="shared" ref="I3262:T3262" si="8759">I3263+I3278+I3282</f>
        <v>17769.699999999997</v>
      </c>
      <c r="J3262" s="32">
        <f t="shared" si="8759"/>
        <v>16482.3</v>
      </c>
      <c r="K3262" s="32">
        <f t="shared" si="8759"/>
        <v>19376.199999999997</v>
      </c>
      <c r="L3262" s="32">
        <f t="shared" si="8759"/>
        <v>3148.4</v>
      </c>
      <c r="M3262" s="32">
        <f t="shared" si="8759"/>
        <v>3466.2000000000003</v>
      </c>
      <c r="N3262" s="32">
        <f t="shared" si="8759"/>
        <v>3796.7000000000003</v>
      </c>
      <c r="O3262" s="32">
        <f t="shared" si="8759"/>
        <v>-483.92700000000002</v>
      </c>
      <c r="P3262" s="32">
        <f t="shared" si="8759"/>
        <v>0</v>
      </c>
      <c r="Q3262" s="32">
        <f t="shared" si="8759"/>
        <v>0</v>
      </c>
      <c r="R3262" s="32">
        <f t="shared" si="8759"/>
        <v>50</v>
      </c>
      <c r="S3262" s="32">
        <f t="shared" si="8759"/>
        <v>0</v>
      </c>
      <c r="T3262" s="32">
        <f t="shared" si="8759"/>
        <v>0</v>
      </c>
      <c r="U3262" s="32">
        <v>0</v>
      </c>
      <c r="V3262" s="32">
        <f t="shared" si="8732"/>
        <v>20484.172999999999</v>
      </c>
      <c r="W3262" s="32">
        <f t="shared" ref="W3262:AD3262" si="8760">W3263+W3278+W3282</f>
        <v>0</v>
      </c>
      <c r="X3262" s="32">
        <f t="shared" si="8760"/>
        <v>0</v>
      </c>
      <c r="Y3262" s="32">
        <f t="shared" si="8760"/>
        <v>0</v>
      </c>
      <c r="Z3262" s="32">
        <f t="shared" si="8760"/>
        <v>0</v>
      </c>
      <c r="AA3262" s="32">
        <f t="shared" si="8760"/>
        <v>0</v>
      </c>
      <c r="AB3262" s="32">
        <f t="shared" si="8760"/>
        <v>15188.969789999999</v>
      </c>
      <c r="AC3262" s="33">
        <f t="shared" si="8760"/>
        <v>18542.052</v>
      </c>
      <c r="AD3262" s="33">
        <f t="shared" si="8760"/>
        <v>18466.891190000002</v>
      </c>
      <c r="AE3262" s="34">
        <f t="shared" si="8721"/>
        <v>99.594646752150211</v>
      </c>
      <c r="AF3262" s="32">
        <f t="shared" ref="AF3262:AK3262" si="8761">AF3263+AF3278+AF3282</f>
        <v>18676.845999999998</v>
      </c>
      <c r="AG3262" s="32">
        <f t="shared" si="8761"/>
        <v>-483.92700000000002</v>
      </c>
      <c r="AH3262" s="32">
        <f t="shared" si="8761"/>
        <v>0</v>
      </c>
      <c r="AI3262" s="32">
        <f t="shared" si="8761"/>
        <v>0</v>
      </c>
      <c r="AJ3262" s="32">
        <f t="shared" si="8761"/>
        <v>0</v>
      </c>
      <c r="AK3262" s="32">
        <f t="shared" si="8761"/>
        <v>0</v>
      </c>
      <c r="AL3262" s="32">
        <f t="shared" si="8722"/>
        <v>18192.918999999998</v>
      </c>
      <c r="AM3262" s="32">
        <f t="shared" si="8723"/>
        <v>2291.2540000000008</v>
      </c>
    </row>
    <row r="3263" spans="2:40" ht="62.4" x14ac:dyDescent="0.3">
      <c r="B3263" s="30" t="s">
        <v>854</v>
      </c>
      <c r="C3263" s="30" t="s">
        <v>38</v>
      </c>
      <c r="D3263" s="30" t="s">
        <v>40</v>
      </c>
      <c r="E3263" s="15" t="str">
        <f t="shared" si="8730"/>
        <v>0113</v>
      </c>
      <c r="F3263" s="30" t="s">
        <v>338</v>
      </c>
      <c r="G3263" s="30"/>
      <c r="H3263" s="31" t="s">
        <v>339</v>
      </c>
      <c r="I3263" s="32">
        <f t="shared" ref="I3263:T3263" si="8762">I3264+I3272+I3269+I3275</f>
        <v>4304.3999999999996</v>
      </c>
      <c r="J3263" s="32">
        <f t="shared" si="8762"/>
        <v>4304.3999999999996</v>
      </c>
      <c r="K3263" s="32">
        <f t="shared" si="8762"/>
        <v>4304.3999999999996</v>
      </c>
      <c r="L3263" s="32">
        <f t="shared" si="8762"/>
        <v>1207.5</v>
      </c>
      <c r="M3263" s="32">
        <f t="shared" si="8762"/>
        <v>1207.5</v>
      </c>
      <c r="N3263" s="32">
        <f t="shared" si="8762"/>
        <v>1207.5</v>
      </c>
      <c r="O3263" s="32">
        <f t="shared" si="8762"/>
        <v>-483.92700000000002</v>
      </c>
      <c r="P3263" s="32">
        <f t="shared" si="8762"/>
        <v>0</v>
      </c>
      <c r="Q3263" s="32">
        <f t="shared" si="8762"/>
        <v>0</v>
      </c>
      <c r="R3263" s="32">
        <f t="shared" si="8762"/>
        <v>50</v>
      </c>
      <c r="S3263" s="32">
        <f t="shared" si="8762"/>
        <v>0</v>
      </c>
      <c r="T3263" s="32">
        <f t="shared" si="8762"/>
        <v>0</v>
      </c>
      <c r="U3263" s="32">
        <v>0</v>
      </c>
      <c r="V3263" s="32">
        <f t="shared" si="8732"/>
        <v>5077.973</v>
      </c>
      <c r="W3263" s="32">
        <f t="shared" ref="W3263:AD3263" si="8763">W3264+W3272+W3269+W3275</f>
        <v>0</v>
      </c>
      <c r="X3263" s="32">
        <f t="shared" si="8763"/>
        <v>0</v>
      </c>
      <c r="Y3263" s="32">
        <f t="shared" si="8763"/>
        <v>0</v>
      </c>
      <c r="Z3263" s="32">
        <f t="shared" si="8763"/>
        <v>0</v>
      </c>
      <c r="AA3263" s="32">
        <f t="shared" si="8763"/>
        <v>0</v>
      </c>
      <c r="AB3263" s="32">
        <f t="shared" si="8763"/>
        <v>2752.1981299999998</v>
      </c>
      <c r="AC3263" s="33">
        <f t="shared" si="8763"/>
        <v>3261.9</v>
      </c>
      <c r="AD3263" s="33">
        <f t="shared" si="8763"/>
        <v>3261.71308</v>
      </c>
      <c r="AE3263" s="34">
        <f t="shared" si="8721"/>
        <v>99.99426959747386</v>
      </c>
      <c r="AF3263" s="32">
        <f t="shared" ref="AF3263:AK3263" si="8764">AF3264+AF3272+AF3269+AF3275</f>
        <v>3261.9</v>
      </c>
      <c r="AG3263" s="32">
        <f t="shared" si="8764"/>
        <v>-483.92700000000002</v>
      </c>
      <c r="AH3263" s="32">
        <f t="shared" si="8764"/>
        <v>0</v>
      </c>
      <c r="AI3263" s="32">
        <f t="shared" si="8764"/>
        <v>0</v>
      </c>
      <c r="AJ3263" s="32">
        <f t="shared" si="8764"/>
        <v>0</v>
      </c>
      <c r="AK3263" s="32">
        <f t="shared" si="8764"/>
        <v>0</v>
      </c>
      <c r="AL3263" s="32">
        <f t="shared" si="8722"/>
        <v>2777.973</v>
      </c>
      <c r="AM3263" s="32">
        <f t="shared" si="8723"/>
        <v>2300</v>
      </c>
    </row>
    <row r="3264" spans="2:40" ht="62.4" x14ac:dyDescent="0.3">
      <c r="B3264" s="30" t="s">
        <v>854</v>
      </c>
      <c r="C3264" s="30" t="s">
        <v>38</v>
      </c>
      <c r="D3264" s="30" t="s">
        <v>40</v>
      </c>
      <c r="E3264" s="15" t="str">
        <f t="shared" si="8730"/>
        <v>0113</v>
      </c>
      <c r="F3264" s="30" t="s">
        <v>340</v>
      </c>
      <c r="G3264" s="30"/>
      <c r="H3264" s="31" t="s">
        <v>341</v>
      </c>
      <c r="I3264" s="32">
        <f t="shared" ref="I3264:N3264" si="8765">I3267</f>
        <v>221.5</v>
      </c>
      <c r="J3264" s="32">
        <f t="shared" si="8765"/>
        <v>221.5</v>
      </c>
      <c r="K3264" s="32">
        <f t="shared" si="8765"/>
        <v>221.5</v>
      </c>
      <c r="L3264" s="32">
        <f t="shared" si="8765"/>
        <v>0</v>
      </c>
      <c r="M3264" s="32">
        <f t="shared" si="8765"/>
        <v>0</v>
      </c>
      <c r="N3264" s="32">
        <f t="shared" si="8765"/>
        <v>0</v>
      </c>
      <c r="O3264" s="32">
        <f t="shared" ref="O3264:T3264" si="8766">O3267+O3265</f>
        <v>0</v>
      </c>
      <c r="P3264" s="32">
        <f t="shared" si="8766"/>
        <v>0</v>
      </c>
      <c r="Q3264" s="32">
        <f t="shared" si="8766"/>
        <v>0</v>
      </c>
      <c r="R3264" s="32">
        <f t="shared" si="8766"/>
        <v>50</v>
      </c>
      <c r="S3264" s="32">
        <f t="shared" si="8766"/>
        <v>0</v>
      </c>
      <c r="T3264" s="32">
        <f t="shared" si="8766"/>
        <v>0</v>
      </c>
      <c r="U3264" s="32">
        <v>0</v>
      </c>
      <c r="V3264" s="32">
        <f t="shared" si="8732"/>
        <v>271.5</v>
      </c>
      <c r="W3264" s="32">
        <f>W3267</f>
        <v>0</v>
      </c>
      <c r="X3264" s="32">
        <f>X3267</f>
        <v>0</v>
      </c>
      <c r="Y3264" s="32">
        <f>Y3267</f>
        <v>0</v>
      </c>
      <c r="Z3264" s="32">
        <f>Z3267</f>
        <v>0</v>
      </c>
      <c r="AA3264" s="32">
        <f>AA3267</f>
        <v>0</v>
      </c>
      <c r="AB3264" s="32">
        <f>AB3267+AB3265</f>
        <v>128.61765</v>
      </c>
      <c r="AC3264" s="33">
        <f>AC3267+AC3265</f>
        <v>271.5</v>
      </c>
      <c r="AD3264" s="33">
        <f>AD3267+AD3265</f>
        <v>271.49</v>
      </c>
      <c r="AE3264" s="34">
        <f t="shared" si="8721"/>
        <v>99.99631675874771</v>
      </c>
      <c r="AF3264" s="32">
        <f t="shared" ref="AF3264:AK3264" si="8767">AF3267+AF3265</f>
        <v>271.5</v>
      </c>
      <c r="AG3264" s="32">
        <f t="shared" si="8767"/>
        <v>0</v>
      </c>
      <c r="AH3264" s="32">
        <f t="shared" si="8767"/>
        <v>0</v>
      </c>
      <c r="AI3264" s="32">
        <f t="shared" si="8767"/>
        <v>0</v>
      </c>
      <c r="AJ3264" s="32">
        <f t="shared" si="8767"/>
        <v>0</v>
      </c>
      <c r="AK3264" s="32">
        <f t="shared" si="8767"/>
        <v>0</v>
      </c>
      <c r="AL3264" s="32">
        <f t="shared" si="8722"/>
        <v>271.5</v>
      </c>
      <c r="AM3264" s="32">
        <f t="shared" si="8723"/>
        <v>0</v>
      </c>
    </row>
    <row r="3265" spans="2:40" ht="31.2" x14ac:dyDescent="0.3">
      <c r="B3265" s="30" t="s">
        <v>854</v>
      </c>
      <c r="C3265" s="30" t="s">
        <v>38</v>
      </c>
      <c r="D3265" s="30" t="s">
        <v>40</v>
      </c>
      <c r="E3265" s="15" t="str">
        <f t="shared" si="8730"/>
        <v>0113</v>
      </c>
      <c r="F3265" s="30" t="s">
        <v>340</v>
      </c>
      <c r="G3265" s="30" t="s">
        <v>50</v>
      </c>
      <c r="H3265" s="31" t="s">
        <v>51</v>
      </c>
      <c r="I3265" s="32"/>
      <c r="J3265" s="32"/>
      <c r="K3265" s="32"/>
      <c r="L3265" s="32"/>
      <c r="M3265" s="32"/>
      <c r="N3265" s="32"/>
      <c r="O3265" s="32">
        <f t="shared" ref="O3265:T3265" si="8768">O3266</f>
        <v>0</v>
      </c>
      <c r="P3265" s="32">
        <f t="shared" si="8768"/>
        <v>0</v>
      </c>
      <c r="Q3265" s="32">
        <f t="shared" si="8768"/>
        <v>0</v>
      </c>
      <c r="R3265" s="32">
        <f t="shared" si="8768"/>
        <v>0</v>
      </c>
      <c r="S3265" s="32">
        <f t="shared" si="8768"/>
        <v>0</v>
      </c>
      <c r="T3265" s="32">
        <f t="shared" si="8768"/>
        <v>0</v>
      </c>
      <c r="U3265" s="32"/>
      <c r="V3265" s="32">
        <f t="shared" si="8732"/>
        <v>0</v>
      </c>
      <c r="W3265" s="32"/>
      <c r="X3265" s="32"/>
      <c r="Y3265" s="32"/>
      <c r="Z3265" s="32"/>
      <c r="AA3265" s="32"/>
      <c r="AB3265" s="32">
        <f>AB3266</f>
        <v>128.61765</v>
      </c>
      <c r="AC3265" s="33">
        <f>AC3266</f>
        <v>171.5</v>
      </c>
      <c r="AD3265" s="33">
        <f>AD3266</f>
        <v>171.49</v>
      </c>
      <c r="AE3265" s="34">
        <f t="shared" si="8721"/>
        <v>99.994169096209916</v>
      </c>
      <c r="AF3265" s="32">
        <f t="shared" ref="AF3265:AK3265" si="8769">AF3266</f>
        <v>171.5</v>
      </c>
      <c r="AG3265" s="32">
        <f t="shared" si="8769"/>
        <v>0</v>
      </c>
      <c r="AH3265" s="32">
        <f t="shared" si="8769"/>
        <v>0</v>
      </c>
      <c r="AI3265" s="32">
        <f t="shared" si="8769"/>
        <v>0</v>
      </c>
      <c r="AJ3265" s="32">
        <f t="shared" si="8769"/>
        <v>0</v>
      </c>
      <c r="AK3265" s="32">
        <f t="shared" si="8769"/>
        <v>0</v>
      </c>
      <c r="AL3265" s="32">
        <f t="shared" si="8722"/>
        <v>171.5</v>
      </c>
      <c r="AM3265" s="32">
        <f t="shared" si="8723"/>
        <v>-171.5</v>
      </c>
    </row>
    <row r="3266" spans="2:40" ht="31.2" x14ac:dyDescent="0.3">
      <c r="B3266" s="30" t="s">
        <v>854</v>
      </c>
      <c r="C3266" s="30" t="s">
        <v>38</v>
      </c>
      <c r="D3266" s="30" t="s">
        <v>40</v>
      </c>
      <c r="E3266" s="15" t="str">
        <f t="shared" si="8730"/>
        <v>0113</v>
      </c>
      <c r="F3266" s="30" t="s">
        <v>340</v>
      </c>
      <c r="G3266" s="30" t="s">
        <v>52</v>
      </c>
      <c r="H3266" s="31" t="s">
        <v>53</v>
      </c>
      <c r="I3266" s="32"/>
      <c r="J3266" s="32"/>
      <c r="K3266" s="32"/>
      <c r="L3266" s="32"/>
      <c r="M3266" s="32"/>
      <c r="N3266" s="32"/>
      <c r="O3266" s="32">
        <v>0</v>
      </c>
      <c r="P3266" s="32">
        <v>0</v>
      </c>
      <c r="Q3266" s="32">
        <v>0</v>
      </c>
      <c r="R3266" s="32">
        <v>0</v>
      </c>
      <c r="S3266" s="32">
        <v>0</v>
      </c>
      <c r="T3266" s="32">
        <v>0</v>
      </c>
      <c r="U3266" s="32"/>
      <c r="V3266" s="32">
        <f t="shared" si="8732"/>
        <v>0</v>
      </c>
      <c r="W3266" s="32"/>
      <c r="X3266" s="32"/>
      <c r="Y3266" s="32"/>
      <c r="Z3266" s="32"/>
      <c r="AA3266" s="32"/>
      <c r="AB3266" s="32">
        <v>128.61765</v>
      </c>
      <c r="AC3266" s="33">
        <v>171.5</v>
      </c>
      <c r="AD3266" s="33">
        <v>171.49</v>
      </c>
      <c r="AE3266" s="34">
        <f t="shared" si="8721"/>
        <v>99.994169096209916</v>
      </c>
      <c r="AF3266" s="32">
        <v>171.5</v>
      </c>
      <c r="AG3266" s="32">
        <v>0</v>
      </c>
      <c r="AH3266" s="32">
        <v>0</v>
      </c>
      <c r="AI3266" s="32">
        <v>0</v>
      </c>
      <c r="AJ3266" s="32">
        <v>0</v>
      </c>
      <c r="AK3266" s="32">
        <v>0</v>
      </c>
      <c r="AL3266" s="32">
        <f t="shared" si="8722"/>
        <v>171.5</v>
      </c>
      <c r="AM3266" s="32">
        <f t="shared" si="8723"/>
        <v>-171.5</v>
      </c>
    </row>
    <row r="3267" spans="2:40" ht="31.2" x14ac:dyDescent="0.3">
      <c r="B3267" s="30" t="s">
        <v>854</v>
      </c>
      <c r="C3267" s="30" t="s">
        <v>38</v>
      </c>
      <c r="D3267" s="30" t="s">
        <v>40</v>
      </c>
      <c r="E3267" s="15" t="str">
        <f t="shared" si="8730"/>
        <v>0113</v>
      </c>
      <c r="F3267" s="30" t="s">
        <v>340</v>
      </c>
      <c r="G3267" s="30" t="s">
        <v>174</v>
      </c>
      <c r="H3267" s="31" t="s">
        <v>175</v>
      </c>
      <c r="I3267" s="32">
        <f t="shared" ref="I3267:T3267" si="8770">I3268</f>
        <v>221.5</v>
      </c>
      <c r="J3267" s="32">
        <f t="shared" si="8770"/>
        <v>221.5</v>
      </c>
      <c r="K3267" s="32">
        <f t="shared" si="8770"/>
        <v>221.5</v>
      </c>
      <c r="L3267" s="32">
        <f t="shared" si="8770"/>
        <v>0</v>
      </c>
      <c r="M3267" s="32">
        <f t="shared" si="8770"/>
        <v>0</v>
      </c>
      <c r="N3267" s="32">
        <f t="shared" si="8770"/>
        <v>0</v>
      </c>
      <c r="O3267" s="32">
        <f t="shared" si="8770"/>
        <v>0</v>
      </c>
      <c r="P3267" s="32">
        <f t="shared" si="8770"/>
        <v>0</v>
      </c>
      <c r="Q3267" s="32">
        <f t="shared" si="8770"/>
        <v>0</v>
      </c>
      <c r="R3267" s="32">
        <f t="shared" si="8770"/>
        <v>50</v>
      </c>
      <c r="S3267" s="32">
        <f t="shared" si="8770"/>
        <v>0</v>
      </c>
      <c r="T3267" s="32">
        <f t="shared" si="8770"/>
        <v>0</v>
      </c>
      <c r="U3267" s="32">
        <v>0</v>
      </c>
      <c r="V3267" s="32">
        <f t="shared" si="8732"/>
        <v>271.5</v>
      </c>
      <c r="W3267" s="32">
        <f t="shared" ref="W3267:AD3267" si="8771">W3268</f>
        <v>0</v>
      </c>
      <c r="X3267" s="32">
        <f t="shared" si="8771"/>
        <v>0</v>
      </c>
      <c r="Y3267" s="32">
        <f t="shared" si="8771"/>
        <v>0</v>
      </c>
      <c r="Z3267" s="32">
        <f t="shared" si="8771"/>
        <v>0</v>
      </c>
      <c r="AA3267" s="32">
        <f t="shared" si="8771"/>
        <v>0</v>
      </c>
      <c r="AB3267" s="32">
        <f t="shared" si="8771"/>
        <v>0</v>
      </c>
      <c r="AC3267" s="33">
        <f t="shared" si="8771"/>
        <v>100</v>
      </c>
      <c r="AD3267" s="33">
        <f t="shared" si="8771"/>
        <v>100</v>
      </c>
      <c r="AE3267" s="34">
        <f t="shared" si="8721"/>
        <v>100</v>
      </c>
      <c r="AF3267" s="32">
        <f t="shared" ref="AF3267:AK3267" si="8772">AF3268</f>
        <v>100</v>
      </c>
      <c r="AG3267" s="32">
        <f t="shared" si="8772"/>
        <v>0</v>
      </c>
      <c r="AH3267" s="32">
        <f t="shared" si="8772"/>
        <v>0</v>
      </c>
      <c r="AI3267" s="32">
        <f t="shared" si="8772"/>
        <v>0</v>
      </c>
      <c r="AJ3267" s="32">
        <f t="shared" si="8772"/>
        <v>0</v>
      </c>
      <c r="AK3267" s="32">
        <f t="shared" si="8772"/>
        <v>0</v>
      </c>
      <c r="AL3267" s="32">
        <f t="shared" si="8722"/>
        <v>100</v>
      </c>
      <c r="AM3267" s="32">
        <f t="shared" si="8723"/>
        <v>171.5</v>
      </c>
    </row>
    <row r="3268" spans="2:40" ht="62.4" x14ac:dyDescent="0.3">
      <c r="B3268" s="30" t="s">
        <v>854</v>
      </c>
      <c r="C3268" s="30" t="s">
        <v>38</v>
      </c>
      <c r="D3268" s="30" t="s">
        <v>40</v>
      </c>
      <c r="E3268" s="15" t="str">
        <f t="shared" si="8730"/>
        <v>0113</v>
      </c>
      <c r="F3268" s="30" t="s">
        <v>340</v>
      </c>
      <c r="G3268" s="30" t="s">
        <v>370</v>
      </c>
      <c r="H3268" s="31" t="s">
        <v>371</v>
      </c>
      <c r="I3268" s="32">
        <v>221.5</v>
      </c>
      <c r="J3268" s="32">
        <v>221.5</v>
      </c>
      <c r="K3268" s="32">
        <v>221.5</v>
      </c>
      <c r="L3268" s="32"/>
      <c r="M3268" s="32"/>
      <c r="N3268" s="32"/>
      <c r="O3268" s="32">
        <v>0</v>
      </c>
      <c r="P3268" s="32">
        <v>0</v>
      </c>
      <c r="Q3268" s="32">
        <v>0</v>
      </c>
      <c r="R3268" s="32">
        <v>50</v>
      </c>
      <c r="S3268" s="32">
        <v>0</v>
      </c>
      <c r="T3268" s="32">
        <v>0</v>
      </c>
      <c r="U3268" s="32">
        <v>0</v>
      </c>
      <c r="V3268" s="32">
        <f t="shared" si="8732"/>
        <v>271.5</v>
      </c>
      <c r="W3268" s="32"/>
      <c r="X3268" s="32"/>
      <c r="Y3268" s="32"/>
      <c r="Z3268" s="32"/>
      <c r="AA3268" s="32"/>
      <c r="AB3268" s="32">
        <v>0</v>
      </c>
      <c r="AC3268" s="33">
        <v>100</v>
      </c>
      <c r="AD3268" s="33">
        <v>100</v>
      </c>
      <c r="AE3268" s="34">
        <f t="shared" si="8721"/>
        <v>100</v>
      </c>
      <c r="AF3268" s="32">
        <v>100</v>
      </c>
      <c r="AG3268" s="32">
        <v>0</v>
      </c>
      <c r="AH3268" s="32">
        <v>0</v>
      </c>
      <c r="AI3268" s="32">
        <v>0</v>
      </c>
      <c r="AJ3268" s="32">
        <v>0</v>
      </c>
      <c r="AK3268" s="32">
        <v>0</v>
      </c>
      <c r="AL3268" s="32">
        <f t="shared" si="8722"/>
        <v>100</v>
      </c>
      <c r="AM3268" s="32">
        <f t="shared" si="8723"/>
        <v>171.5</v>
      </c>
      <c r="AN3268" s="12"/>
    </row>
    <row r="3269" spans="2:40" ht="31.2" x14ac:dyDescent="0.3">
      <c r="B3269" s="30" t="s">
        <v>854</v>
      </c>
      <c r="C3269" s="30" t="s">
        <v>38</v>
      </c>
      <c r="D3269" s="30" t="s">
        <v>40</v>
      </c>
      <c r="E3269" s="15" t="str">
        <f t="shared" si="8730"/>
        <v>0113</v>
      </c>
      <c r="F3269" s="30" t="s">
        <v>681</v>
      </c>
      <c r="G3269" s="30"/>
      <c r="H3269" s="31" t="s">
        <v>682</v>
      </c>
      <c r="I3269" s="32">
        <f t="shared" ref="I3269:I3282" si="8773">I3270</f>
        <v>3000</v>
      </c>
      <c r="J3269" s="32">
        <f t="shared" ref="J3269:J3282" si="8774">J3270</f>
        <v>3000</v>
      </c>
      <c r="K3269" s="32">
        <f t="shared" ref="K3269:K3282" si="8775">K3270</f>
        <v>3000</v>
      </c>
      <c r="L3269" s="32">
        <f t="shared" ref="L3269:L3282" si="8776">L3270</f>
        <v>1000</v>
      </c>
      <c r="M3269" s="32">
        <f t="shared" ref="M3269:M3282" si="8777">M3270</f>
        <v>1000</v>
      </c>
      <c r="N3269" s="32">
        <f t="shared" ref="N3269:N3282" si="8778">N3270</f>
        <v>1000</v>
      </c>
      <c r="O3269" s="32">
        <f t="shared" ref="O3269:O3282" si="8779">O3270</f>
        <v>-483.92700000000002</v>
      </c>
      <c r="P3269" s="32">
        <f t="shared" ref="P3269:P3282" si="8780">P3270</f>
        <v>0</v>
      </c>
      <c r="Q3269" s="32">
        <f t="shared" ref="Q3269:Q3282" si="8781">Q3270</f>
        <v>0</v>
      </c>
      <c r="R3269" s="32">
        <f t="shared" ref="R3269:R3282" si="8782">R3270</f>
        <v>0</v>
      </c>
      <c r="S3269" s="32">
        <f t="shared" ref="S3269:S3282" si="8783">S3270</f>
        <v>0</v>
      </c>
      <c r="T3269" s="32">
        <f t="shared" ref="T3269:T3282" si="8784">T3270</f>
        <v>0</v>
      </c>
      <c r="U3269" s="32">
        <v>0</v>
      </c>
      <c r="V3269" s="32">
        <f t="shared" si="8732"/>
        <v>3516.0729999999999</v>
      </c>
      <c r="W3269" s="32">
        <f t="shared" ref="W3269:W3282" si="8785">W3270</f>
        <v>0</v>
      </c>
      <c r="X3269" s="32">
        <f t="shared" ref="X3269:X3282" si="8786">X3270</f>
        <v>0</v>
      </c>
      <c r="Y3269" s="32">
        <f t="shared" ref="Y3269:Y3282" si="8787">Y3270</f>
        <v>0</v>
      </c>
      <c r="Z3269" s="32">
        <f t="shared" ref="Z3269:Z3282" si="8788">Z3270</f>
        <v>0</v>
      </c>
      <c r="AA3269" s="32">
        <f t="shared" ref="AA3269:AA3282" si="8789">AA3270</f>
        <v>0</v>
      </c>
      <c r="AB3269" s="32">
        <f t="shared" ref="AB3269:AB3282" si="8790">AB3270</f>
        <v>1333.18048</v>
      </c>
      <c r="AC3269" s="33">
        <f t="shared" ref="AC3269:AC3282" si="8791">AC3270</f>
        <v>1700</v>
      </c>
      <c r="AD3269" s="33">
        <f t="shared" ref="AD3269:AD3282" si="8792">AD3270</f>
        <v>1699.8230799999999</v>
      </c>
      <c r="AE3269" s="34">
        <f t="shared" si="8721"/>
        <v>99.989592941176468</v>
      </c>
      <c r="AF3269" s="32">
        <f t="shared" ref="AF3269:AF3282" si="8793">AF3270</f>
        <v>1700</v>
      </c>
      <c r="AG3269" s="32">
        <f t="shared" ref="AG3269:AG3282" si="8794">AG3270</f>
        <v>-483.92700000000002</v>
      </c>
      <c r="AH3269" s="32">
        <f t="shared" ref="AH3269:AH3282" si="8795">AH3270</f>
        <v>0</v>
      </c>
      <c r="AI3269" s="32">
        <f t="shared" ref="AI3269:AI3282" si="8796">AI3270</f>
        <v>0</v>
      </c>
      <c r="AJ3269" s="32">
        <f t="shared" ref="AJ3269:AJ3282" si="8797">AJ3270</f>
        <v>0</v>
      </c>
      <c r="AK3269" s="32">
        <f t="shared" ref="AK3269:AK3282" si="8798">AK3270</f>
        <v>0</v>
      </c>
      <c r="AL3269" s="32">
        <f t="shared" si="8722"/>
        <v>1216.0729999999999</v>
      </c>
      <c r="AM3269" s="32">
        <f t="shared" si="8723"/>
        <v>2300</v>
      </c>
    </row>
    <row r="3270" spans="2:40" ht="31.2" x14ac:dyDescent="0.3">
      <c r="B3270" s="30" t="s">
        <v>854</v>
      </c>
      <c r="C3270" s="30" t="s">
        <v>38</v>
      </c>
      <c r="D3270" s="30" t="s">
        <v>40</v>
      </c>
      <c r="E3270" s="15" t="str">
        <f t="shared" si="8730"/>
        <v>0113</v>
      </c>
      <c r="F3270" s="30" t="s">
        <v>681</v>
      </c>
      <c r="G3270" s="30" t="s">
        <v>50</v>
      </c>
      <c r="H3270" s="31" t="s">
        <v>51</v>
      </c>
      <c r="I3270" s="32">
        <f t="shared" si="8773"/>
        <v>3000</v>
      </c>
      <c r="J3270" s="32">
        <f t="shared" si="8774"/>
        <v>3000</v>
      </c>
      <c r="K3270" s="32">
        <f t="shared" si="8775"/>
        <v>3000</v>
      </c>
      <c r="L3270" s="32">
        <f t="shared" si="8776"/>
        <v>1000</v>
      </c>
      <c r="M3270" s="32">
        <f t="shared" si="8777"/>
        <v>1000</v>
      </c>
      <c r="N3270" s="32">
        <f t="shared" si="8778"/>
        <v>1000</v>
      </c>
      <c r="O3270" s="32">
        <f t="shared" si="8779"/>
        <v>-483.92700000000002</v>
      </c>
      <c r="P3270" s="32">
        <f t="shared" si="8780"/>
        <v>0</v>
      </c>
      <c r="Q3270" s="32">
        <f t="shared" si="8781"/>
        <v>0</v>
      </c>
      <c r="R3270" s="32">
        <f t="shared" si="8782"/>
        <v>0</v>
      </c>
      <c r="S3270" s="32">
        <f t="shared" si="8783"/>
        <v>0</v>
      </c>
      <c r="T3270" s="32">
        <f t="shared" si="8784"/>
        <v>0</v>
      </c>
      <c r="U3270" s="32">
        <v>0</v>
      </c>
      <c r="V3270" s="32">
        <f t="shared" si="8732"/>
        <v>3516.0729999999999</v>
      </c>
      <c r="W3270" s="32">
        <f t="shared" si="8785"/>
        <v>0</v>
      </c>
      <c r="X3270" s="32">
        <f t="shared" si="8786"/>
        <v>0</v>
      </c>
      <c r="Y3270" s="32">
        <f t="shared" si="8787"/>
        <v>0</v>
      </c>
      <c r="Z3270" s="32">
        <f t="shared" si="8788"/>
        <v>0</v>
      </c>
      <c r="AA3270" s="32">
        <f t="shared" si="8789"/>
        <v>0</v>
      </c>
      <c r="AB3270" s="32">
        <f t="shared" si="8790"/>
        <v>1333.18048</v>
      </c>
      <c r="AC3270" s="33">
        <f t="shared" si="8791"/>
        <v>1700</v>
      </c>
      <c r="AD3270" s="33">
        <f t="shared" si="8792"/>
        <v>1699.8230799999999</v>
      </c>
      <c r="AE3270" s="34">
        <f t="shared" si="8721"/>
        <v>99.989592941176468</v>
      </c>
      <c r="AF3270" s="32">
        <f t="shared" si="8793"/>
        <v>1700</v>
      </c>
      <c r="AG3270" s="32">
        <f t="shared" si="8794"/>
        <v>-483.92700000000002</v>
      </c>
      <c r="AH3270" s="32">
        <f t="shared" si="8795"/>
        <v>0</v>
      </c>
      <c r="AI3270" s="32">
        <f t="shared" si="8796"/>
        <v>0</v>
      </c>
      <c r="AJ3270" s="32">
        <f t="shared" si="8797"/>
        <v>0</v>
      </c>
      <c r="AK3270" s="32">
        <f t="shared" si="8798"/>
        <v>0</v>
      </c>
      <c r="AL3270" s="32">
        <f t="shared" si="8722"/>
        <v>1216.0729999999999</v>
      </c>
      <c r="AM3270" s="32">
        <f t="shared" si="8723"/>
        <v>2300</v>
      </c>
    </row>
    <row r="3271" spans="2:40" ht="31.2" x14ac:dyDescent="0.3">
      <c r="B3271" s="30" t="s">
        <v>854</v>
      </c>
      <c r="C3271" s="30" t="s">
        <v>38</v>
      </c>
      <c r="D3271" s="30" t="s">
        <v>40</v>
      </c>
      <c r="E3271" s="15" t="str">
        <f t="shared" si="8730"/>
        <v>0113</v>
      </c>
      <c r="F3271" s="30" t="s">
        <v>681</v>
      </c>
      <c r="G3271" s="30" t="s">
        <v>52</v>
      </c>
      <c r="H3271" s="31" t="s">
        <v>53</v>
      </c>
      <c r="I3271" s="32">
        <v>3000</v>
      </c>
      <c r="J3271" s="32">
        <v>3000</v>
      </c>
      <c r="K3271" s="32">
        <v>3000</v>
      </c>
      <c r="L3271" s="32">
        <v>1000</v>
      </c>
      <c r="M3271" s="32">
        <v>1000</v>
      </c>
      <c r="N3271" s="32">
        <v>1000</v>
      </c>
      <c r="O3271" s="32">
        <v>-483.92700000000002</v>
      </c>
      <c r="P3271" s="32">
        <v>0</v>
      </c>
      <c r="Q3271" s="32">
        <v>0</v>
      </c>
      <c r="R3271" s="32">
        <v>0</v>
      </c>
      <c r="S3271" s="32">
        <v>0</v>
      </c>
      <c r="T3271" s="32">
        <v>0</v>
      </c>
      <c r="U3271" s="32">
        <v>0</v>
      </c>
      <c r="V3271" s="32">
        <f t="shared" si="8732"/>
        <v>3516.0729999999999</v>
      </c>
      <c r="W3271" s="32"/>
      <c r="X3271" s="32"/>
      <c r="Y3271" s="32"/>
      <c r="Z3271" s="32"/>
      <c r="AA3271" s="32"/>
      <c r="AB3271" s="32">
        <v>1333.18048</v>
      </c>
      <c r="AC3271" s="33">
        <v>1700</v>
      </c>
      <c r="AD3271" s="33">
        <v>1699.8230799999999</v>
      </c>
      <c r="AE3271" s="34">
        <f t="shared" si="8721"/>
        <v>99.989592941176468</v>
      </c>
      <c r="AF3271" s="32">
        <v>1700</v>
      </c>
      <c r="AG3271" s="32">
        <v>-483.92700000000002</v>
      </c>
      <c r="AH3271" s="32">
        <v>0</v>
      </c>
      <c r="AI3271" s="32">
        <v>0</v>
      </c>
      <c r="AJ3271" s="32">
        <v>0</v>
      </c>
      <c r="AK3271" s="32">
        <v>0</v>
      </c>
      <c r="AL3271" s="32">
        <f t="shared" si="8722"/>
        <v>1216.0729999999999</v>
      </c>
      <c r="AM3271" s="32">
        <f t="shared" si="8723"/>
        <v>2300</v>
      </c>
      <c r="AN3271" s="12"/>
    </row>
    <row r="3272" spans="2:40" ht="31.2" x14ac:dyDescent="0.3">
      <c r="B3272" s="30" t="s">
        <v>854</v>
      </c>
      <c r="C3272" s="30" t="s">
        <v>38</v>
      </c>
      <c r="D3272" s="30" t="s">
        <v>40</v>
      </c>
      <c r="E3272" s="15" t="str">
        <f t="shared" si="8730"/>
        <v>0113</v>
      </c>
      <c r="F3272" s="30" t="s">
        <v>683</v>
      </c>
      <c r="G3272" s="30"/>
      <c r="H3272" s="31" t="s">
        <v>684</v>
      </c>
      <c r="I3272" s="32">
        <f t="shared" si="8773"/>
        <v>735.4</v>
      </c>
      <c r="J3272" s="32">
        <f t="shared" si="8774"/>
        <v>735.4</v>
      </c>
      <c r="K3272" s="32">
        <f t="shared" si="8775"/>
        <v>735.4</v>
      </c>
      <c r="L3272" s="32">
        <f t="shared" si="8776"/>
        <v>0</v>
      </c>
      <c r="M3272" s="32">
        <f t="shared" si="8777"/>
        <v>0</v>
      </c>
      <c r="N3272" s="32">
        <f t="shared" si="8778"/>
        <v>0</v>
      </c>
      <c r="O3272" s="32">
        <f t="shared" si="8779"/>
        <v>0</v>
      </c>
      <c r="P3272" s="32">
        <f t="shared" si="8780"/>
        <v>0</v>
      </c>
      <c r="Q3272" s="32">
        <f t="shared" si="8781"/>
        <v>0</v>
      </c>
      <c r="R3272" s="32">
        <f t="shared" si="8782"/>
        <v>0</v>
      </c>
      <c r="S3272" s="32">
        <f t="shared" si="8783"/>
        <v>0</v>
      </c>
      <c r="T3272" s="32">
        <f t="shared" si="8784"/>
        <v>0</v>
      </c>
      <c r="U3272" s="32">
        <v>0</v>
      </c>
      <c r="V3272" s="32">
        <f t="shared" si="8732"/>
        <v>735.4</v>
      </c>
      <c r="W3272" s="32">
        <f t="shared" si="8785"/>
        <v>0</v>
      </c>
      <c r="X3272" s="32">
        <f t="shared" si="8786"/>
        <v>0</v>
      </c>
      <c r="Y3272" s="32">
        <f t="shared" si="8787"/>
        <v>0</v>
      </c>
      <c r="Z3272" s="32">
        <f t="shared" si="8788"/>
        <v>0</v>
      </c>
      <c r="AA3272" s="32">
        <f t="shared" si="8789"/>
        <v>0</v>
      </c>
      <c r="AB3272" s="32">
        <f t="shared" si="8790"/>
        <v>735.4</v>
      </c>
      <c r="AC3272" s="33">
        <f t="shared" si="8791"/>
        <v>735.4</v>
      </c>
      <c r="AD3272" s="33">
        <f t="shared" si="8792"/>
        <v>735.4</v>
      </c>
      <c r="AE3272" s="34">
        <f t="shared" si="8721"/>
        <v>100</v>
      </c>
      <c r="AF3272" s="32">
        <f t="shared" si="8793"/>
        <v>735.4</v>
      </c>
      <c r="AG3272" s="32">
        <f t="shared" si="8794"/>
        <v>0</v>
      </c>
      <c r="AH3272" s="32">
        <f t="shared" si="8795"/>
        <v>0</v>
      </c>
      <c r="AI3272" s="32">
        <f t="shared" si="8796"/>
        <v>0</v>
      </c>
      <c r="AJ3272" s="32">
        <f t="shared" si="8797"/>
        <v>0</v>
      </c>
      <c r="AK3272" s="32">
        <f t="shared" si="8798"/>
        <v>0</v>
      </c>
      <c r="AL3272" s="32">
        <f t="shared" si="8722"/>
        <v>735.4</v>
      </c>
      <c r="AM3272" s="32">
        <f t="shared" si="8723"/>
        <v>0</v>
      </c>
    </row>
    <row r="3273" spans="2:40" ht="31.2" x14ac:dyDescent="0.3">
      <c r="B3273" s="30" t="s">
        <v>854</v>
      </c>
      <c r="C3273" s="30" t="s">
        <v>38</v>
      </c>
      <c r="D3273" s="30" t="s">
        <v>40</v>
      </c>
      <c r="E3273" s="15" t="str">
        <f t="shared" si="8730"/>
        <v>0113</v>
      </c>
      <c r="F3273" s="30" t="s">
        <v>683</v>
      </c>
      <c r="G3273" s="30" t="s">
        <v>174</v>
      </c>
      <c r="H3273" s="31" t="s">
        <v>175</v>
      </c>
      <c r="I3273" s="32">
        <f t="shared" si="8773"/>
        <v>735.4</v>
      </c>
      <c r="J3273" s="32">
        <f t="shared" si="8774"/>
        <v>735.4</v>
      </c>
      <c r="K3273" s="32">
        <f t="shared" si="8775"/>
        <v>735.4</v>
      </c>
      <c r="L3273" s="32">
        <f t="shared" si="8776"/>
        <v>0</v>
      </c>
      <c r="M3273" s="32">
        <f t="shared" si="8777"/>
        <v>0</v>
      </c>
      <c r="N3273" s="32">
        <f t="shared" si="8778"/>
        <v>0</v>
      </c>
      <c r="O3273" s="32">
        <f t="shared" si="8779"/>
        <v>0</v>
      </c>
      <c r="P3273" s="32">
        <f t="shared" si="8780"/>
        <v>0</v>
      </c>
      <c r="Q3273" s="32">
        <f t="shared" si="8781"/>
        <v>0</v>
      </c>
      <c r="R3273" s="32">
        <f t="shared" si="8782"/>
        <v>0</v>
      </c>
      <c r="S3273" s="32">
        <f t="shared" si="8783"/>
        <v>0</v>
      </c>
      <c r="T3273" s="32">
        <f t="shared" si="8784"/>
        <v>0</v>
      </c>
      <c r="U3273" s="32">
        <v>0</v>
      </c>
      <c r="V3273" s="32">
        <f t="shared" si="8732"/>
        <v>735.4</v>
      </c>
      <c r="W3273" s="32">
        <f t="shared" si="8785"/>
        <v>0</v>
      </c>
      <c r="X3273" s="32">
        <f t="shared" si="8786"/>
        <v>0</v>
      </c>
      <c r="Y3273" s="32">
        <f t="shared" si="8787"/>
        <v>0</v>
      </c>
      <c r="Z3273" s="32">
        <f t="shared" si="8788"/>
        <v>0</v>
      </c>
      <c r="AA3273" s="32">
        <f t="shared" si="8789"/>
        <v>0</v>
      </c>
      <c r="AB3273" s="32">
        <f t="shared" si="8790"/>
        <v>735.4</v>
      </c>
      <c r="AC3273" s="33">
        <f t="shared" si="8791"/>
        <v>735.4</v>
      </c>
      <c r="AD3273" s="33">
        <f t="shared" si="8792"/>
        <v>735.4</v>
      </c>
      <c r="AE3273" s="34">
        <f t="shared" si="8721"/>
        <v>100</v>
      </c>
      <c r="AF3273" s="32">
        <f t="shared" si="8793"/>
        <v>735.4</v>
      </c>
      <c r="AG3273" s="32">
        <f t="shared" si="8794"/>
        <v>0</v>
      </c>
      <c r="AH3273" s="32">
        <f t="shared" si="8795"/>
        <v>0</v>
      </c>
      <c r="AI3273" s="32">
        <f t="shared" si="8796"/>
        <v>0</v>
      </c>
      <c r="AJ3273" s="32">
        <f t="shared" si="8797"/>
        <v>0</v>
      </c>
      <c r="AK3273" s="32">
        <f t="shared" si="8798"/>
        <v>0</v>
      </c>
      <c r="AL3273" s="32">
        <f t="shared" si="8722"/>
        <v>735.4</v>
      </c>
      <c r="AM3273" s="32">
        <f t="shared" si="8723"/>
        <v>0</v>
      </c>
    </row>
    <row r="3274" spans="2:40" ht="62.4" x14ac:dyDescent="0.3">
      <c r="B3274" s="30" t="s">
        <v>854</v>
      </c>
      <c r="C3274" s="30" t="s">
        <v>38</v>
      </c>
      <c r="D3274" s="30" t="s">
        <v>40</v>
      </c>
      <c r="E3274" s="15" t="str">
        <f t="shared" si="8730"/>
        <v>0113</v>
      </c>
      <c r="F3274" s="30" t="s">
        <v>683</v>
      </c>
      <c r="G3274" s="30" t="s">
        <v>370</v>
      </c>
      <c r="H3274" s="31" t="s">
        <v>371</v>
      </c>
      <c r="I3274" s="32">
        <v>735.4</v>
      </c>
      <c r="J3274" s="32">
        <v>735.4</v>
      </c>
      <c r="K3274" s="32">
        <v>735.4</v>
      </c>
      <c r="L3274" s="32"/>
      <c r="M3274" s="32"/>
      <c r="N3274" s="32"/>
      <c r="O3274" s="32">
        <v>0</v>
      </c>
      <c r="P3274" s="32">
        <v>0</v>
      </c>
      <c r="Q3274" s="32">
        <v>0</v>
      </c>
      <c r="R3274" s="32">
        <v>0</v>
      </c>
      <c r="S3274" s="32">
        <v>0</v>
      </c>
      <c r="T3274" s="32">
        <v>0</v>
      </c>
      <c r="U3274" s="32">
        <v>0</v>
      </c>
      <c r="V3274" s="32">
        <f t="shared" si="8732"/>
        <v>735.4</v>
      </c>
      <c r="W3274" s="32"/>
      <c r="X3274" s="32"/>
      <c r="Y3274" s="32"/>
      <c r="Z3274" s="32"/>
      <c r="AA3274" s="32"/>
      <c r="AB3274" s="32">
        <v>735.4</v>
      </c>
      <c r="AC3274" s="33">
        <v>735.4</v>
      </c>
      <c r="AD3274" s="33">
        <v>735.4</v>
      </c>
      <c r="AE3274" s="34">
        <f t="shared" si="8721"/>
        <v>100</v>
      </c>
      <c r="AF3274" s="32">
        <v>735.4</v>
      </c>
      <c r="AG3274" s="32">
        <v>0</v>
      </c>
      <c r="AH3274" s="32">
        <v>0</v>
      </c>
      <c r="AI3274" s="32">
        <v>0</v>
      </c>
      <c r="AJ3274" s="32">
        <v>0</v>
      </c>
      <c r="AK3274" s="32">
        <v>0</v>
      </c>
      <c r="AL3274" s="32">
        <f t="shared" si="8722"/>
        <v>735.4</v>
      </c>
      <c r="AM3274" s="32">
        <f t="shared" si="8723"/>
        <v>0</v>
      </c>
      <c r="AN3274" s="12"/>
    </row>
    <row r="3275" spans="2:40" ht="62.4" x14ac:dyDescent="0.3">
      <c r="B3275" s="30" t="s">
        <v>854</v>
      </c>
      <c r="C3275" s="30" t="s">
        <v>38</v>
      </c>
      <c r="D3275" s="30" t="s">
        <v>40</v>
      </c>
      <c r="E3275" s="15" t="str">
        <f t="shared" si="8730"/>
        <v>0113</v>
      </c>
      <c r="F3275" s="30" t="s">
        <v>685</v>
      </c>
      <c r="G3275" s="30"/>
      <c r="H3275" s="31" t="s">
        <v>686</v>
      </c>
      <c r="I3275" s="32">
        <f t="shared" si="8773"/>
        <v>347.5</v>
      </c>
      <c r="J3275" s="32">
        <f t="shared" si="8774"/>
        <v>347.5</v>
      </c>
      <c r="K3275" s="32">
        <f t="shared" si="8775"/>
        <v>347.5</v>
      </c>
      <c r="L3275" s="32">
        <f t="shared" si="8776"/>
        <v>207.5</v>
      </c>
      <c r="M3275" s="32">
        <f t="shared" si="8777"/>
        <v>207.5</v>
      </c>
      <c r="N3275" s="32">
        <f t="shared" si="8778"/>
        <v>207.5</v>
      </c>
      <c r="O3275" s="32">
        <f t="shared" si="8779"/>
        <v>0</v>
      </c>
      <c r="P3275" s="32">
        <f t="shared" si="8780"/>
        <v>0</v>
      </c>
      <c r="Q3275" s="32">
        <f t="shared" si="8781"/>
        <v>0</v>
      </c>
      <c r="R3275" s="32">
        <f t="shared" si="8782"/>
        <v>0</v>
      </c>
      <c r="S3275" s="32">
        <f t="shared" si="8783"/>
        <v>0</v>
      </c>
      <c r="T3275" s="32">
        <f t="shared" si="8784"/>
        <v>0</v>
      </c>
      <c r="U3275" s="32">
        <v>0</v>
      </c>
      <c r="V3275" s="32">
        <f t="shared" si="8732"/>
        <v>555</v>
      </c>
      <c r="W3275" s="32">
        <f t="shared" si="8785"/>
        <v>0</v>
      </c>
      <c r="X3275" s="32">
        <f t="shared" si="8786"/>
        <v>0</v>
      </c>
      <c r="Y3275" s="32">
        <f t="shared" si="8787"/>
        <v>0</v>
      </c>
      <c r="Z3275" s="32">
        <f t="shared" si="8788"/>
        <v>0</v>
      </c>
      <c r="AA3275" s="32">
        <f t="shared" si="8789"/>
        <v>0</v>
      </c>
      <c r="AB3275" s="32">
        <f t="shared" si="8790"/>
        <v>555</v>
      </c>
      <c r="AC3275" s="33">
        <f t="shared" si="8791"/>
        <v>555</v>
      </c>
      <c r="AD3275" s="33">
        <f t="shared" si="8792"/>
        <v>555</v>
      </c>
      <c r="AE3275" s="34">
        <f t="shared" si="8721"/>
        <v>100</v>
      </c>
      <c r="AF3275" s="32">
        <f t="shared" si="8793"/>
        <v>555</v>
      </c>
      <c r="AG3275" s="32">
        <f t="shared" si="8794"/>
        <v>0</v>
      </c>
      <c r="AH3275" s="32">
        <f t="shared" si="8795"/>
        <v>0</v>
      </c>
      <c r="AI3275" s="32">
        <f t="shared" si="8796"/>
        <v>0</v>
      </c>
      <c r="AJ3275" s="32">
        <f t="shared" si="8797"/>
        <v>0</v>
      </c>
      <c r="AK3275" s="32">
        <f t="shared" si="8798"/>
        <v>0</v>
      </c>
      <c r="AL3275" s="32">
        <f t="shared" si="8722"/>
        <v>555</v>
      </c>
      <c r="AM3275" s="32">
        <f t="shared" si="8723"/>
        <v>0</v>
      </c>
    </row>
    <row r="3276" spans="2:40" ht="31.2" x14ac:dyDescent="0.3">
      <c r="B3276" s="30" t="s">
        <v>854</v>
      </c>
      <c r="C3276" s="30" t="s">
        <v>38</v>
      </c>
      <c r="D3276" s="30" t="s">
        <v>40</v>
      </c>
      <c r="E3276" s="15" t="str">
        <f t="shared" si="8730"/>
        <v>0113</v>
      </c>
      <c r="F3276" s="30" t="s">
        <v>685</v>
      </c>
      <c r="G3276" s="30" t="s">
        <v>174</v>
      </c>
      <c r="H3276" s="31" t="s">
        <v>175</v>
      </c>
      <c r="I3276" s="32">
        <f t="shared" si="8773"/>
        <v>347.5</v>
      </c>
      <c r="J3276" s="32">
        <f t="shared" si="8774"/>
        <v>347.5</v>
      </c>
      <c r="K3276" s="32">
        <f t="shared" si="8775"/>
        <v>347.5</v>
      </c>
      <c r="L3276" s="32">
        <f t="shared" si="8776"/>
        <v>207.5</v>
      </c>
      <c r="M3276" s="32">
        <f t="shared" si="8777"/>
        <v>207.5</v>
      </c>
      <c r="N3276" s="32">
        <f t="shared" si="8778"/>
        <v>207.5</v>
      </c>
      <c r="O3276" s="32">
        <f t="shared" si="8779"/>
        <v>0</v>
      </c>
      <c r="P3276" s="32">
        <f t="shared" si="8780"/>
        <v>0</v>
      </c>
      <c r="Q3276" s="32">
        <f t="shared" si="8781"/>
        <v>0</v>
      </c>
      <c r="R3276" s="32">
        <f t="shared" si="8782"/>
        <v>0</v>
      </c>
      <c r="S3276" s="32">
        <f t="shared" si="8783"/>
        <v>0</v>
      </c>
      <c r="T3276" s="32">
        <f t="shared" si="8784"/>
        <v>0</v>
      </c>
      <c r="U3276" s="32">
        <v>0</v>
      </c>
      <c r="V3276" s="32">
        <f t="shared" si="8732"/>
        <v>555</v>
      </c>
      <c r="W3276" s="32">
        <f t="shared" si="8785"/>
        <v>0</v>
      </c>
      <c r="X3276" s="32">
        <f t="shared" si="8786"/>
        <v>0</v>
      </c>
      <c r="Y3276" s="32">
        <f t="shared" si="8787"/>
        <v>0</v>
      </c>
      <c r="Z3276" s="32">
        <f t="shared" si="8788"/>
        <v>0</v>
      </c>
      <c r="AA3276" s="32">
        <f t="shared" si="8789"/>
        <v>0</v>
      </c>
      <c r="AB3276" s="32">
        <f t="shared" si="8790"/>
        <v>555</v>
      </c>
      <c r="AC3276" s="33">
        <f t="shared" si="8791"/>
        <v>555</v>
      </c>
      <c r="AD3276" s="33">
        <f t="shared" si="8792"/>
        <v>555</v>
      </c>
      <c r="AE3276" s="34">
        <f t="shared" si="8721"/>
        <v>100</v>
      </c>
      <c r="AF3276" s="32">
        <f t="shared" si="8793"/>
        <v>555</v>
      </c>
      <c r="AG3276" s="32">
        <f t="shared" si="8794"/>
        <v>0</v>
      </c>
      <c r="AH3276" s="32">
        <f t="shared" si="8795"/>
        <v>0</v>
      </c>
      <c r="AI3276" s="32">
        <f t="shared" si="8796"/>
        <v>0</v>
      </c>
      <c r="AJ3276" s="32">
        <f t="shared" si="8797"/>
        <v>0</v>
      </c>
      <c r="AK3276" s="32">
        <f t="shared" si="8798"/>
        <v>0</v>
      </c>
      <c r="AL3276" s="32">
        <f t="shared" si="8722"/>
        <v>555</v>
      </c>
      <c r="AM3276" s="32">
        <f t="shared" si="8723"/>
        <v>0</v>
      </c>
    </row>
    <row r="3277" spans="2:40" ht="62.4" x14ac:dyDescent="0.3">
      <c r="B3277" s="30" t="s">
        <v>854</v>
      </c>
      <c r="C3277" s="30" t="s">
        <v>38</v>
      </c>
      <c r="D3277" s="30" t="s">
        <v>40</v>
      </c>
      <c r="E3277" s="15" t="str">
        <f t="shared" si="8730"/>
        <v>0113</v>
      </c>
      <c r="F3277" s="30" t="s">
        <v>685</v>
      </c>
      <c r="G3277" s="30" t="s">
        <v>370</v>
      </c>
      <c r="H3277" s="31" t="s">
        <v>371</v>
      </c>
      <c r="I3277" s="32">
        <v>347.5</v>
      </c>
      <c r="J3277" s="32">
        <v>347.5</v>
      </c>
      <c r="K3277" s="32">
        <v>347.5</v>
      </c>
      <c r="L3277" s="32">
        <v>207.5</v>
      </c>
      <c r="M3277" s="32">
        <v>207.5</v>
      </c>
      <c r="N3277" s="32">
        <v>207.5</v>
      </c>
      <c r="O3277" s="32">
        <v>0</v>
      </c>
      <c r="P3277" s="32">
        <v>0</v>
      </c>
      <c r="Q3277" s="32">
        <v>0</v>
      </c>
      <c r="R3277" s="32">
        <v>0</v>
      </c>
      <c r="S3277" s="32">
        <v>0</v>
      </c>
      <c r="T3277" s="32">
        <v>0</v>
      </c>
      <c r="U3277" s="32">
        <v>0</v>
      </c>
      <c r="V3277" s="32">
        <f t="shared" si="8732"/>
        <v>555</v>
      </c>
      <c r="W3277" s="32"/>
      <c r="X3277" s="32"/>
      <c r="Y3277" s="32"/>
      <c r="Z3277" s="32"/>
      <c r="AA3277" s="32"/>
      <c r="AB3277" s="32">
        <v>555</v>
      </c>
      <c r="AC3277" s="33">
        <v>555</v>
      </c>
      <c r="AD3277" s="33">
        <v>555</v>
      </c>
      <c r="AE3277" s="34">
        <f t="shared" si="8721"/>
        <v>100</v>
      </c>
      <c r="AF3277" s="32">
        <v>555</v>
      </c>
      <c r="AG3277" s="32">
        <v>0</v>
      </c>
      <c r="AH3277" s="32">
        <v>0</v>
      </c>
      <c r="AI3277" s="32">
        <v>0</v>
      </c>
      <c r="AJ3277" s="32">
        <v>0</v>
      </c>
      <c r="AK3277" s="32">
        <v>0</v>
      </c>
      <c r="AL3277" s="32">
        <f t="shared" si="8722"/>
        <v>555</v>
      </c>
      <c r="AM3277" s="32">
        <f t="shared" si="8723"/>
        <v>0</v>
      </c>
      <c r="AN3277" s="12"/>
    </row>
    <row r="3278" spans="2:40" ht="62.4" x14ac:dyDescent="0.3">
      <c r="B3278" s="30" t="s">
        <v>854</v>
      </c>
      <c r="C3278" s="30" t="s">
        <v>38</v>
      </c>
      <c r="D3278" s="30" t="s">
        <v>40</v>
      </c>
      <c r="E3278" s="15" t="str">
        <f t="shared" si="8730"/>
        <v>0113</v>
      </c>
      <c r="F3278" s="30" t="s">
        <v>687</v>
      </c>
      <c r="G3278" s="30"/>
      <c r="H3278" s="31" t="s">
        <v>688</v>
      </c>
      <c r="I3278" s="32">
        <f t="shared" si="8773"/>
        <v>4604.5</v>
      </c>
      <c r="J3278" s="32">
        <f t="shared" si="8774"/>
        <v>4604.5</v>
      </c>
      <c r="K3278" s="32">
        <f t="shared" si="8775"/>
        <v>4604.5</v>
      </c>
      <c r="L3278" s="32">
        <f t="shared" si="8776"/>
        <v>1569.8</v>
      </c>
      <c r="M3278" s="32">
        <f t="shared" si="8777"/>
        <v>1569.8</v>
      </c>
      <c r="N3278" s="32">
        <f t="shared" si="8778"/>
        <v>1569.8</v>
      </c>
      <c r="O3278" s="32">
        <f t="shared" si="8779"/>
        <v>0</v>
      </c>
      <c r="P3278" s="32">
        <f t="shared" si="8780"/>
        <v>0</v>
      </c>
      <c r="Q3278" s="32">
        <f t="shared" si="8781"/>
        <v>0</v>
      </c>
      <c r="R3278" s="32">
        <f t="shared" si="8782"/>
        <v>0</v>
      </c>
      <c r="S3278" s="32">
        <f t="shared" si="8783"/>
        <v>0</v>
      </c>
      <c r="T3278" s="32">
        <f t="shared" si="8784"/>
        <v>0</v>
      </c>
      <c r="U3278" s="32">
        <v>0</v>
      </c>
      <c r="V3278" s="32">
        <f t="shared" si="8732"/>
        <v>6174.3</v>
      </c>
      <c r="W3278" s="32">
        <f t="shared" si="8785"/>
        <v>0</v>
      </c>
      <c r="X3278" s="32">
        <f t="shared" si="8786"/>
        <v>0</v>
      </c>
      <c r="Y3278" s="32">
        <f t="shared" si="8787"/>
        <v>0</v>
      </c>
      <c r="Z3278" s="32">
        <f t="shared" si="8788"/>
        <v>0</v>
      </c>
      <c r="AA3278" s="32">
        <f t="shared" si="8789"/>
        <v>0</v>
      </c>
      <c r="AB3278" s="32">
        <f t="shared" si="8790"/>
        <v>6183.0460000000003</v>
      </c>
      <c r="AC3278" s="33">
        <f t="shared" si="8791"/>
        <v>6183.0460000000003</v>
      </c>
      <c r="AD3278" s="33">
        <f t="shared" si="8792"/>
        <v>6183.0460000000003</v>
      </c>
      <c r="AE3278" s="34">
        <f t="shared" si="8721"/>
        <v>100</v>
      </c>
      <c r="AF3278" s="32">
        <f t="shared" si="8793"/>
        <v>6183.0460000000003</v>
      </c>
      <c r="AG3278" s="32">
        <f t="shared" si="8794"/>
        <v>0</v>
      </c>
      <c r="AH3278" s="32">
        <f t="shared" si="8795"/>
        <v>0</v>
      </c>
      <c r="AI3278" s="32">
        <f t="shared" si="8796"/>
        <v>0</v>
      </c>
      <c r="AJ3278" s="32">
        <f t="shared" si="8797"/>
        <v>0</v>
      </c>
      <c r="AK3278" s="32">
        <f t="shared" si="8798"/>
        <v>0</v>
      </c>
      <c r="AL3278" s="32">
        <f t="shared" si="8722"/>
        <v>6183.0460000000003</v>
      </c>
      <c r="AM3278" s="32">
        <f t="shared" si="8723"/>
        <v>-8.7460000000000946</v>
      </c>
    </row>
    <row r="3279" spans="2:40" ht="31.2" x14ac:dyDescent="0.3">
      <c r="B3279" s="30" t="s">
        <v>854</v>
      </c>
      <c r="C3279" s="30" t="s">
        <v>38</v>
      </c>
      <c r="D3279" s="30" t="s">
        <v>40</v>
      </c>
      <c r="E3279" s="15" t="str">
        <f t="shared" si="8730"/>
        <v>0113</v>
      </c>
      <c r="F3279" s="30" t="s">
        <v>689</v>
      </c>
      <c r="G3279" s="30"/>
      <c r="H3279" s="31" t="s">
        <v>690</v>
      </c>
      <c r="I3279" s="32">
        <f t="shared" si="8773"/>
        <v>4604.5</v>
      </c>
      <c r="J3279" s="32">
        <f t="shared" si="8774"/>
        <v>4604.5</v>
      </c>
      <c r="K3279" s="32">
        <f t="shared" si="8775"/>
        <v>4604.5</v>
      </c>
      <c r="L3279" s="32">
        <f t="shared" si="8776"/>
        <v>1569.8</v>
      </c>
      <c r="M3279" s="32">
        <f t="shared" si="8777"/>
        <v>1569.8</v>
      </c>
      <c r="N3279" s="32">
        <f t="shared" si="8778"/>
        <v>1569.8</v>
      </c>
      <c r="O3279" s="32">
        <f t="shared" si="8779"/>
        <v>0</v>
      </c>
      <c r="P3279" s="32">
        <f t="shared" si="8780"/>
        <v>0</v>
      </c>
      <c r="Q3279" s="32">
        <f t="shared" si="8781"/>
        <v>0</v>
      </c>
      <c r="R3279" s="32">
        <f t="shared" si="8782"/>
        <v>0</v>
      </c>
      <c r="S3279" s="32">
        <f t="shared" si="8783"/>
        <v>0</v>
      </c>
      <c r="T3279" s="32">
        <f t="shared" si="8784"/>
        <v>0</v>
      </c>
      <c r="U3279" s="32">
        <v>0</v>
      </c>
      <c r="V3279" s="32">
        <f t="shared" si="8732"/>
        <v>6174.3</v>
      </c>
      <c r="W3279" s="32">
        <f t="shared" si="8785"/>
        <v>0</v>
      </c>
      <c r="X3279" s="32">
        <f t="shared" si="8786"/>
        <v>0</v>
      </c>
      <c r="Y3279" s="32">
        <f t="shared" si="8787"/>
        <v>0</v>
      </c>
      <c r="Z3279" s="32">
        <f t="shared" si="8788"/>
        <v>0</v>
      </c>
      <c r="AA3279" s="32">
        <f t="shared" si="8789"/>
        <v>0</v>
      </c>
      <c r="AB3279" s="32">
        <f t="shared" si="8790"/>
        <v>6183.0460000000003</v>
      </c>
      <c r="AC3279" s="33">
        <f t="shared" si="8791"/>
        <v>6183.0460000000003</v>
      </c>
      <c r="AD3279" s="33">
        <f t="shared" si="8792"/>
        <v>6183.0460000000003</v>
      </c>
      <c r="AE3279" s="34">
        <f t="shared" si="8721"/>
        <v>100</v>
      </c>
      <c r="AF3279" s="32">
        <f t="shared" si="8793"/>
        <v>6183.0460000000003</v>
      </c>
      <c r="AG3279" s="32">
        <f t="shared" si="8794"/>
        <v>0</v>
      </c>
      <c r="AH3279" s="32">
        <f t="shared" si="8795"/>
        <v>0</v>
      </c>
      <c r="AI3279" s="32">
        <f t="shared" si="8796"/>
        <v>0</v>
      </c>
      <c r="AJ3279" s="32">
        <f t="shared" si="8797"/>
        <v>0</v>
      </c>
      <c r="AK3279" s="32">
        <f t="shared" si="8798"/>
        <v>0</v>
      </c>
      <c r="AL3279" s="32">
        <f t="shared" si="8722"/>
        <v>6183.0460000000003</v>
      </c>
      <c r="AM3279" s="32">
        <f t="shared" si="8723"/>
        <v>-8.7460000000000946</v>
      </c>
    </row>
    <row r="3280" spans="2:40" ht="31.2" x14ac:dyDescent="0.3">
      <c r="B3280" s="30" t="s">
        <v>854</v>
      </c>
      <c r="C3280" s="30" t="s">
        <v>38</v>
      </c>
      <c r="D3280" s="30" t="s">
        <v>40</v>
      </c>
      <c r="E3280" s="15" t="str">
        <f t="shared" si="8730"/>
        <v>0113</v>
      </c>
      <c r="F3280" s="30" t="s">
        <v>689</v>
      </c>
      <c r="G3280" s="30" t="s">
        <v>174</v>
      </c>
      <c r="H3280" s="31" t="s">
        <v>175</v>
      </c>
      <c r="I3280" s="32">
        <f t="shared" si="8773"/>
        <v>4604.5</v>
      </c>
      <c r="J3280" s="32">
        <f t="shared" si="8774"/>
        <v>4604.5</v>
      </c>
      <c r="K3280" s="32">
        <f t="shared" si="8775"/>
        <v>4604.5</v>
      </c>
      <c r="L3280" s="32">
        <f t="shared" si="8776"/>
        <v>1569.8</v>
      </c>
      <c r="M3280" s="32">
        <f t="shared" si="8777"/>
        <v>1569.8</v>
      </c>
      <c r="N3280" s="32">
        <f t="shared" si="8778"/>
        <v>1569.8</v>
      </c>
      <c r="O3280" s="32">
        <f t="shared" si="8779"/>
        <v>0</v>
      </c>
      <c r="P3280" s="32">
        <f t="shared" si="8780"/>
        <v>0</v>
      </c>
      <c r="Q3280" s="32">
        <f t="shared" si="8781"/>
        <v>0</v>
      </c>
      <c r="R3280" s="32">
        <f t="shared" si="8782"/>
        <v>0</v>
      </c>
      <c r="S3280" s="32">
        <f t="shared" si="8783"/>
        <v>0</v>
      </c>
      <c r="T3280" s="32">
        <f t="shared" si="8784"/>
        <v>0</v>
      </c>
      <c r="U3280" s="32">
        <v>0</v>
      </c>
      <c r="V3280" s="32">
        <f t="shared" si="8732"/>
        <v>6174.3</v>
      </c>
      <c r="W3280" s="32">
        <f t="shared" si="8785"/>
        <v>0</v>
      </c>
      <c r="X3280" s="32">
        <f t="shared" si="8786"/>
        <v>0</v>
      </c>
      <c r="Y3280" s="32">
        <f t="shared" si="8787"/>
        <v>0</v>
      </c>
      <c r="Z3280" s="32">
        <f t="shared" si="8788"/>
        <v>0</v>
      </c>
      <c r="AA3280" s="32">
        <f t="shared" si="8789"/>
        <v>0</v>
      </c>
      <c r="AB3280" s="32">
        <f t="shared" si="8790"/>
        <v>6183.0460000000003</v>
      </c>
      <c r="AC3280" s="33">
        <f t="shared" si="8791"/>
        <v>6183.0460000000003</v>
      </c>
      <c r="AD3280" s="33">
        <f t="shared" si="8792"/>
        <v>6183.0460000000003</v>
      </c>
      <c r="AE3280" s="34">
        <f t="shared" si="8721"/>
        <v>100</v>
      </c>
      <c r="AF3280" s="32">
        <f t="shared" si="8793"/>
        <v>6183.0460000000003</v>
      </c>
      <c r="AG3280" s="32">
        <f t="shared" si="8794"/>
        <v>0</v>
      </c>
      <c r="AH3280" s="32">
        <f t="shared" si="8795"/>
        <v>0</v>
      </c>
      <c r="AI3280" s="32">
        <f t="shared" si="8796"/>
        <v>0</v>
      </c>
      <c r="AJ3280" s="32">
        <f t="shared" si="8797"/>
        <v>0</v>
      </c>
      <c r="AK3280" s="32">
        <f t="shared" si="8798"/>
        <v>0</v>
      </c>
      <c r="AL3280" s="32">
        <f t="shared" si="8722"/>
        <v>6183.0460000000003</v>
      </c>
      <c r="AM3280" s="32">
        <f t="shared" si="8723"/>
        <v>-8.7460000000000946</v>
      </c>
    </row>
    <row r="3281" spans="2:40" ht="62.4" x14ac:dyDescent="0.3">
      <c r="B3281" s="30" t="s">
        <v>854</v>
      </c>
      <c r="C3281" s="30" t="s">
        <v>38</v>
      </c>
      <c r="D3281" s="30" t="s">
        <v>40</v>
      </c>
      <c r="E3281" s="15" t="str">
        <f t="shared" si="8730"/>
        <v>0113</v>
      </c>
      <c r="F3281" s="30" t="s">
        <v>689</v>
      </c>
      <c r="G3281" s="30" t="s">
        <v>370</v>
      </c>
      <c r="H3281" s="31" t="s">
        <v>371</v>
      </c>
      <c r="I3281" s="32">
        <v>4604.5</v>
      </c>
      <c r="J3281" s="32">
        <v>4604.5</v>
      </c>
      <c r="K3281" s="32">
        <v>4604.5</v>
      </c>
      <c r="L3281" s="32">
        <v>1569.8</v>
      </c>
      <c r="M3281" s="32">
        <v>1569.8</v>
      </c>
      <c r="N3281" s="32">
        <v>1569.8</v>
      </c>
      <c r="O3281" s="32">
        <v>0</v>
      </c>
      <c r="P3281" s="32">
        <v>0</v>
      </c>
      <c r="Q3281" s="32">
        <v>0</v>
      </c>
      <c r="R3281" s="32">
        <v>0</v>
      </c>
      <c r="S3281" s="32">
        <v>0</v>
      </c>
      <c r="T3281" s="32">
        <v>0</v>
      </c>
      <c r="U3281" s="32">
        <v>0</v>
      </c>
      <c r="V3281" s="32">
        <f t="shared" si="8732"/>
        <v>6174.3</v>
      </c>
      <c r="W3281" s="32"/>
      <c r="X3281" s="32"/>
      <c r="Y3281" s="32"/>
      <c r="Z3281" s="32"/>
      <c r="AA3281" s="32"/>
      <c r="AB3281" s="32">
        <v>6183.0460000000003</v>
      </c>
      <c r="AC3281" s="33">
        <v>6183.0460000000003</v>
      </c>
      <c r="AD3281" s="33">
        <v>6183.0460000000003</v>
      </c>
      <c r="AE3281" s="34">
        <f t="shared" si="8721"/>
        <v>100</v>
      </c>
      <c r="AF3281" s="32">
        <v>6183.0460000000003</v>
      </c>
      <c r="AG3281" s="32">
        <v>0</v>
      </c>
      <c r="AH3281" s="32">
        <v>0</v>
      </c>
      <c r="AI3281" s="32">
        <v>0</v>
      </c>
      <c r="AJ3281" s="32">
        <v>0</v>
      </c>
      <c r="AK3281" s="32">
        <v>0</v>
      </c>
      <c r="AL3281" s="32">
        <f t="shared" si="8722"/>
        <v>6183.0460000000003</v>
      </c>
      <c r="AM3281" s="32">
        <f t="shared" si="8723"/>
        <v>-8.7460000000000946</v>
      </c>
      <c r="AN3281" s="12"/>
    </row>
    <row r="3282" spans="2:40" ht="46.8" x14ac:dyDescent="0.3">
      <c r="B3282" s="30" t="s">
        <v>854</v>
      </c>
      <c r="C3282" s="30" t="s">
        <v>38</v>
      </c>
      <c r="D3282" s="30" t="s">
        <v>40</v>
      </c>
      <c r="E3282" s="15" t="str">
        <f t="shared" si="8730"/>
        <v>0113</v>
      </c>
      <c r="F3282" s="30" t="s">
        <v>691</v>
      </c>
      <c r="G3282" s="30"/>
      <c r="H3282" s="31" t="s">
        <v>692</v>
      </c>
      <c r="I3282" s="32">
        <f t="shared" si="8773"/>
        <v>8860.7999999999993</v>
      </c>
      <c r="J3282" s="32">
        <f t="shared" si="8774"/>
        <v>7573.4000000000005</v>
      </c>
      <c r="K3282" s="32">
        <f t="shared" si="8775"/>
        <v>10467.299999999999</v>
      </c>
      <c r="L3282" s="32">
        <f t="shared" si="8776"/>
        <v>371.1</v>
      </c>
      <c r="M3282" s="32">
        <f t="shared" si="8777"/>
        <v>688.9</v>
      </c>
      <c r="N3282" s="32">
        <f t="shared" si="8778"/>
        <v>1019.4</v>
      </c>
      <c r="O3282" s="32">
        <f t="shared" si="8779"/>
        <v>0</v>
      </c>
      <c r="P3282" s="32">
        <f t="shared" si="8780"/>
        <v>0</v>
      </c>
      <c r="Q3282" s="32">
        <f t="shared" si="8781"/>
        <v>0</v>
      </c>
      <c r="R3282" s="32">
        <f t="shared" si="8782"/>
        <v>0</v>
      </c>
      <c r="S3282" s="32">
        <f t="shared" si="8783"/>
        <v>0</v>
      </c>
      <c r="T3282" s="32">
        <f t="shared" si="8784"/>
        <v>0</v>
      </c>
      <c r="U3282" s="32">
        <v>0</v>
      </c>
      <c r="V3282" s="32">
        <f t="shared" si="8732"/>
        <v>9231.9</v>
      </c>
      <c r="W3282" s="32">
        <f t="shared" si="8785"/>
        <v>0</v>
      </c>
      <c r="X3282" s="32">
        <f t="shared" si="8786"/>
        <v>0</v>
      </c>
      <c r="Y3282" s="32">
        <f t="shared" si="8787"/>
        <v>0</v>
      </c>
      <c r="Z3282" s="32">
        <f t="shared" si="8788"/>
        <v>0</v>
      </c>
      <c r="AA3282" s="32">
        <f t="shared" si="8789"/>
        <v>0</v>
      </c>
      <c r="AB3282" s="32">
        <f t="shared" si="8790"/>
        <v>6253.7256600000001</v>
      </c>
      <c r="AC3282" s="33">
        <f t="shared" si="8791"/>
        <v>9097.1059999999998</v>
      </c>
      <c r="AD3282" s="33">
        <f t="shared" si="8792"/>
        <v>9022.1321100000005</v>
      </c>
      <c r="AE3282" s="34">
        <f t="shared" si="8721"/>
        <v>99.175849000770143</v>
      </c>
      <c r="AF3282" s="32">
        <f t="shared" si="8793"/>
        <v>9231.9</v>
      </c>
      <c r="AG3282" s="32">
        <f t="shared" si="8794"/>
        <v>0</v>
      </c>
      <c r="AH3282" s="32">
        <f t="shared" si="8795"/>
        <v>0</v>
      </c>
      <c r="AI3282" s="32">
        <f t="shared" si="8796"/>
        <v>0</v>
      </c>
      <c r="AJ3282" s="32">
        <f t="shared" si="8797"/>
        <v>0</v>
      </c>
      <c r="AK3282" s="32">
        <f t="shared" si="8798"/>
        <v>0</v>
      </c>
      <c r="AL3282" s="32">
        <f t="shared" si="8722"/>
        <v>9231.9</v>
      </c>
      <c r="AM3282" s="32">
        <f t="shared" si="8723"/>
        <v>0</v>
      </c>
    </row>
    <row r="3283" spans="2:40" ht="31.2" x14ac:dyDescent="0.3">
      <c r="B3283" s="30" t="s">
        <v>854</v>
      </c>
      <c r="C3283" s="30" t="s">
        <v>38</v>
      </c>
      <c r="D3283" s="30" t="s">
        <v>40</v>
      </c>
      <c r="E3283" s="15" t="str">
        <f t="shared" si="8730"/>
        <v>0113</v>
      </c>
      <c r="F3283" s="30" t="s">
        <v>693</v>
      </c>
      <c r="G3283" s="30"/>
      <c r="H3283" s="31" t="s">
        <v>694</v>
      </c>
      <c r="I3283" s="32">
        <f t="shared" ref="I3283:T3283" si="8799">I3284+I3286</f>
        <v>8860.7999999999993</v>
      </c>
      <c r="J3283" s="32">
        <f t="shared" si="8799"/>
        <v>7573.4000000000005</v>
      </c>
      <c r="K3283" s="32">
        <f t="shared" si="8799"/>
        <v>10467.299999999999</v>
      </c>
      <c r="L3283" s="32">
        <f t="shared" si="8799"/>
        <v>371.1</v>
      </c>
      <c r="M3283" s="32">
        <f t="shared" si="8799"/>
        <v>688.9</v>
      </c>
      <c r="N3283" s="32">
        <f t="shared" si="8799"/>
        <v>1019.4</v>
      </c>
      <c r="O3283" s="32">
        <f t="shared" si="8799"/>
        <v>0</v>
      </c>
      <c r="P3283" s="32">
        <f t="shared" si="8799"/>
        <v>0</v>
      </c>
      <c r="Q3283" s="32">
        <f t="shared" si="8799"/>
        <v>0</v>
      </c>
      <c r="R3283" s="32">
        <f t="shared" si="8799"/>
        <v>0</v>
      </c>
      <c r="S3283" s="32">
        <f t="shared" si="8799"/>
        <v>0</v>
      </c>
      <c r="T3283" s="32">
        <f t="shared" si="8799"/>
        <v>0</v>
      </c>
      <c r="U3283" s="32">
        <v>0</v>
      </c>
      <c r="V3283" s="32">
        <f t="shared" si="8732"/>
        <v>9231.9</v>
      </c>
      <c r="W3283" s="32">
        <f t="shared" ref="W3283:AD3283" si="8800">W3284+W3286</f>
        <v>0</v>
      </c>
      <c r="X3283" s="32">
        <f t="shared" si="8800"/>
        <v>0</v>
      </c>
      <c r="Y3283" s="32">
        <f t="shared" si="8800"/>
        <v>0</v>
      </c>
      <c r="Z3283" s="32">
        <f t="shared" si="8800"/>
        <v>0</v>
      </c>
      <c r="AA3283" s="32">
        <f t="shared" si="8800"/>
        <v>0</v>
      </c>
      <c r="AB3283" s="32">
        <f t="shared" si="8800"/>
        <v>6253.7256600000001</v>
      </c>
      <c r="AC3283" s="33">
        <f t="shared" si="8800"/>
        <v>9097.1059999999998</v>
      </c>
      <c r="AD3283" s="33">
        <f t="shared" si="8800"/>
        <v>9022.1321100000005</v>
      </c>
      <c r="AE3283" s="34">
        <f t="shared" si="8721"/>
        <v>99.175849000770143</v>
      </c>
      <c r="AF3283" s="32">
        <f t="shared" ref="AF3283:AK3283" si="8801">AF3284+AF3286</f>
        <v>9231.9</v>
      </c>
      <c r="AG3283" s="32">
        <f t="shared" si="8801"/>
        <v>0</v>
      </c>
      <c r="AH3283" s="32">
        <f t="shared" si="8801"/>
        <v>0</v>
      </c>
      <c r="AI3283" s="32">
        <f t="shared" si="8801"/>
        <v>0</v>
      </c>
      <c r="AJ3283" s="32">
        <f t="shared" si="8801"/>
        <v>0</v>
      </c>
      <c r="AK3283" s="32">
        <f t="shared" si="8801"/>
        <v>0</v>
      </c>
      <c r="AL3283" s="32">
        <f t="shared" si="8722"/>
        <v>9231.9</v>
      </c>
      <c r="AM3283" s="32">
        <f t="shared" si="8723"/>
        <v>0</v>
      </c>
    </row>
    <row r="3284" spans="2:40" ht="31.2" x14ac:dyDescent="0.3">
      <c r="B3284" s="30" t="s">
        <v>854</v>
      </c>
      <c r="C3284" s="30" t="s">
        <v>38</v>
      </c>
      <c r="D3284" s="30" t="s">
        <v>40</v>
      </c>
      <c r="E3284" s="15" t="str">
        <f t="shared" si="8730"/>
        <v>0113</v>
      </c>
      <c r="F3284" s="30" t="s">
        <v>693</v>
      </c>
      <c r="G3284" s="30" t="s">
        <v>50</v>
      </c>
      <c r="H3284" s="31" t="s">
        <v>51</v>
      </c>
      <c r="I3284" s="32">
        <f t="shared" ref="I3284:T3284" si="8802">I3285</f>
        <v>8795.9</v>
      </c>
      <c r="J3284" s="32">
        <f t="shared" si="8802"/>
        <v>7515.6</v>
      </c>
      <c r="K3284" s="32">
        <f t="shared" si="8802"/>
        <v>10416.5</v>
      </c>
      <c r="L3284" s="32">
        <f t="shared" si="8802"/>
        <v>371.1</v>
      </c>
      <c r="M3284" s="32">
        <f t="shared" si="8802"/>
        <v>688.9</v>
      </c>
      <c r="N3284" s="32">
        <f t="shared" si="8802"/>
        <v>1019.4</v>
      </c>
      <c r="O3284" s="32">
        <f t="shared" si="8802"/>
        <v>0</v>
      </c>
      <c r="P3284" s="32">
        <f t="shared" si="8802"/>
        <v>0</v>
      </c>
      <c r="Q3284" s="32">
        <f t="shared" si="8802"/>
        <v>0</v>
      </c>
      <c r="R3284" s="32">
        <f t="shared" si="8802"/>
        <v>0</v>
      </c>
      <c r="S3284" s="32">
        <f t="shared" si="8802"/>
        <v>0</v>
      </c>
      <c r="T3284" s="32">
        <f t="shared" si="8802"/>
        <v>0</v>
      </c>
      <c r="U3284" s="32">
        <v>0</v>
      </c>
      <c r="V3284" s="32">
        <f t="shared" si="8732"/>
        <v>9167</v>
      </c>
      <c r="W3284" s="32">
        <f t="shared" ref="W3284:AD3284" si="8803">W3285</f>
        <v>0</v>
      </c>
      <c r="X3284" s="32">
        <f t="shared" si="8803"/>
        <v>0</v>
      </c>
      <c r="Y3284" s="32">
        <f t="shared" si="8803"/>
        <v>0</v>
      </c>
      <c r="Z3284" s="32">
        <f t="shared" si="8803"/>
        <v>0</v>
      </c>
      <c r="AA3284" s="32">
        <f t="shared" si="8803"/>
        <v>0</v>
      </c>
      <c r="AB3284" s="32">
        <f t="shared" si="8803"/>
        <v>6179.6166599999997</v>
      </c>
      <c r="AC3284" s="33">
        <f t="shared" si="8803"/>
        <v>9022.9969999999994</v>
      </c>
      <c r="AD3284" s="33">
        <f t="shared" si="8803"/>
        <v>8948.0231100000001</v>
      </c>
      <c r="AE3284" s="34">
        <f t="shared" si="8721"/>
        <v>99.169079963120907</v>
      </c>
      <c r="AF3284" s="32">
        <f t="shared" ref="AF3284:AK3284" si="8804">AF3285</f>
        <v>9157.7909999999993</v>
      </c>
      <c r="AG3284" s="32">
        <f t="shared" si="8804"/>
        <v>0</v>
      </c>
      <c r="AH3284" s="32">
        <f t="shared" si="8804"/>
        <v>0</v>
      </c>
      <c r="AI3284" s="32">
        <f t="shared" si="8804"/>
        <v>0</v>
      </c>
      <c r="AJ3284" s="32">
        <f t="shared" si="8804"/>
        <v>0</v>
      </c>
      <c r="AK3284" s="32">
        <f t="shared" si="8804"/>
        <v>0</v>
      </c>
      <c r="AL3284" s="32">
        <f t="shared" si="8722"/>
        <v>9157.7909999999993</v>
      </c>
      <c r="AM3284" s="32">
        <f t="shared" si="8723"/>
        <v>9.2090000000007421</v>
      </c>
    </row>
    <row r="3285" spans="2:40" ht="31.2" x14ac:dyDescent="0.3">
      <c r="B3285" s="30" t="s">
        <v>854</v>
      </c>
      <c r="C3285" s="30" t="s">
        <v>38</v>
      </c>
      <c r="D3285" s="30" t="s">
        <v>40</v>
      </c>
      <c r="E3285" s="15" t="str">
        <f t="shared" si="8730"/>
        <v>0113</v>
      </c>
      <c r="F3285" s="30" t="s">
        <v>693</v>
      </c>
      <c r="G3285" s="30" t="s">
        <v>52</v>
      </c>
      <c r="H3285" s="31" t="s">
        <v>53</v>
      </c>
      <c r="I3285" s="32">
        <v>8795.9</v>
      </c>
      <c r="J3285" s="32">
        <v>7515.6</v>
      </c>
      <c r="K3285" s="32">
        <v>10416.5</v>
      </c>
      <c r="L3285" s="32">
        <v>371.1</v>
      </c>
      <c r="M3285" s="32">
        <v>688.9</v>
      </c>
      <c r="N3285" s="32">
        <v>1019.4</v>
      </c>
      <c r="O3285" s="32">
        <v>0</v>
      </c>
      <c r="P3285" s="32">
        <v>0</v>
      </c>
      <c r="Q3285" s="32">
        <v>0</v>
      </c>
      <c r="R3285" s="32">
        <v>0</v>
      </c>
      <c r="S3285" s="32">
        <v>0</v>
      </c>
      <c r="T3285" s="32">
        <v>0</v>
      </c>
      <c r="U3285" s="32">
        <v>0</v>
      </c>
      <c r="V3285" s="32">
        <f t="shared" si="8732"/>
        <v>9167</v>
      </c>
      <c r="W3285" s="32"/>
      <c r="X3285" s="32"/>
      <c r="Y3285" s="32"/>
      <c r="Z3285" s="32"/>
      <c r="AA3285" s="32"/>
      <c r="AB3285" s="32">
        <v>6179.6166599999997</v>
      </c>
      <c r="AC3285" s="33">
        <v>9022.9969999999994</v>
      </c>
      <c r="AD3285" s="33">
        <v>8948.0231100000001</v>
      </c>
      <c r="AE3285" s="34">
        <f t="shared" si="8721"/>
        <v>99.169079963120907</v>
      </c>
      <c r="AF3285" s="32">
        <v>9157.7909999999993</v>
      </c>
      <c r="AG3285" s="32">
        <v>0</v>
      </c>
      <c r="AH3285" s="32">
        <v>0</v>
      </c>
      <c r="AI3285" s="32">
        <v>0</v>
      </c>
      <c r="AJ3285" s="32">
        <v>0</v>
      </c>
      <c r="AK3285" s="32">
        <v>0</v>
      </c>
      <c r="AL3285" s="32">
        <f t="shared" si="8722"/>
        <v>9157.7909999999993</v>
      </c>
      <c r="AM3285" s="32">
        <f t="shared" si="8723"/>
        <v>9.2090000000007421</v>
      </c>
      <c r="AN3285" s="12"/>
    </row>
    <row r="3286" spans="2:40" x14ac:dyDescent="0.3">
      <c r="B3286" s="30" t="s">
        <v>854</v>
      </c>
      <c r="C3286" s="30" t="s">
        <v>38</v>
      </c>
      <c r="D3286" s="30" t="s">
        <v>40</v>
      </c>
      <c r="E3286" s="15" t="str">
        <f t="shared" si="8730"/>
        <v>0113</v>
      </c>
      <c r="F3286" s="30" t="s">
        <v>693</v>
      </c>
      <c r="G3286" s="30" t="s">
        <v>56</v>
      </c>
      <c r="H3286" s="31" t="s">
        <v>57</v>
      </c>
      <c r="I3286" s="32">
        <f t="shared" ref="I3286:T3286" si="8805">I3287</f>
        <v>64.900000000000006</v>
      </c>
      <c r="J3286" s="32">
        <f t="shared" si="8805"/>
        <v>57.8</v>
      </c>
      <c r="K3286" s="32">
        <f t="shared" si="8805"/>
        <v>50.8</v>
      </c>
      <c r="L3286" s="32">
        <f t="shared" si="8805"/>
        <v>0</v>
      </c>
      <c r="M3286" s="32">
        <f t="shared" si="8805"/>
        <v>0</v>
      </c>
      <c r="N3286" s="32">
        <f t="shared" si="8805"/>
        <v>0</v>
      </c>
      <c r="O3286" s="32">
        <f t="shared" si="8805"/>
        <v>0</v>
      </c>
      <c r="P3286" s="32">
        <f t="shared" si="8805"/>
        <v>0</v>
      </c>
      <c r="Q3286" s="32">
        <f t="shared" si="8805"/>
        <v>0</v>
      </c>
      <c r="R3286" s="32">
        <f t="shared" si="8805"/>
        <v>0</v>
      </c>
      <c r="S3286" s="32">
        <f t="shared" si="8805"/>
        <v>0</v>
      </c>
      <c r="T3286" s="32">
        <f t="shared" si="8805"/>
        <v>0</v>
      </c>
      <c r="U3286" s="32">
        <v>0</v>
      </c>
      <c r="V3286" s="32">
        <f t="shared" si="8732"/>
        <v>64.900000000000006</v>
      </c>
      <c r="W3286" s="32">
        <f t="shared" ref="W3286:AD3286" si="8806">W3287</f>
        <v>0</v>
      </c>
      <c r="X3286" s="32">
        <f t="shared" si="8806"/>
        <v>0</v>
      </c>
      <c r="Y3286" s="32">
        <f t="shared" si="8806"/>
        <v>0</v>
      </c>
      <c r="Z3286" s="32">
        <f t="shared" si="8806"/>
        <v>0</v>
      </c>
      <c r="AA3286" s="32">
        <f t="shared" si="8806"/>
        <v>0</v>
      </c>
      <c r="AB3286" s="32">
        <f t="shared" si="8806"/>
        <v>74.108999999999995</v>
      </c>
      <c r="AC3286" s="33">
        <f t="shared" si="8806"/>
        <v>74.108999999999995</v>
      </c>
      <c r="AD3286" s="33">
        <f t="shared" si="8806"/>
        <v>74.108999999999995</v>
      </c>
      <c r="AE3286" s="34">
        <f t="shared" si="8721"/>
        <v>100</v>
      </c>
      <c r="AF3286" s="32">
        <f t="shared" ref="AF3286:AK3286" si="8807">AF3287</f>
        <v>74.108999999999995</v>
      </c>
      <c r="AG3286" s="32">
        <f t="shared" si="8807"/>
        <v>0</v>
      </c>
      <c r="AH3286" s="32">
        <f t="shared" si="8807"/>
        <v>0</v>
      </c>
      <c r="AI3286" s="32">
        <f t="shared" si="8807"/>
        <v>0</v>
      </c>
      <c r="AJ3286" s="32">
        <f t="shared" si="8807"/>
        <v>0</v>
      </c>
      <c r="AK3286" s="32">
        <f t="shared" si="8807"/>
        <v>0</v>
      </c>
      <c r="AL3286" s="32">
        <f t="shared" si="8722"/>
        <v>74.108999999999995</v>
      </c>
      <c r="AM3286" s="32">
        <f t="shared" si="8723"/>
        <v>-9.208999999999989</v>
      </c>
    </row>
    <row r="3287" spans="2:40" x14ac:dyDescent="0.3">
      <c r="B3287" s="30" t="s">
        <v>854</v>
      </c>
      <c r="C3287" s="30" t="s">
        <v>38</v>
      </c>
      <c r="D3287" s="30" t="s">
        <v>40</v>
      </c>
      <c r="E3287" s="15" t="str">
        <f t="shared" si="8730"/>
        <v>0113</v>
      </c>
      <c r="F3287" s="30" t="s">
        <v>693</v>
      </c>
      <c r="G3287" s="30" t="s">
        <v>60</v>
      </c>
      <c r="H3287" s="31" t="s">
        <v>61</v>
      </c>
      <c r="I3287" s="32">
        <v>64.900000000000006</v>
      </c>
      <c r="J3287" s="32">
        <v>57.8</v>
      </c>
      <c r="K3287" s="32">
        <v>50.8</v>
      </c>
      <c r="L3287" s="32"/>
      <c r="M3287" s="32"/>
      <c r="N3287" s="32"/>
      <c r="O3287" s="32">
        <v>0</v>
      </c>
      <c r="P3287" s="32">
        <v>0</v>
      </c>
      <c r="Q3287" s="32">
        <v>0</v>
      </c>
      <c r="R3287" s="32">
        <v>0</v>
      </c>
      <c r="S3287" s="32">
        <v>0</v>
      </c>
      <c r="T3287" s="32">
        <v>0</v>
      </c>
      <c r="U3287" s="32">
        <v>0</v>
      </c>
      <c r="V3287" s="32">
        <f t="shared" si="8732"/>
        <v>64.900000000000006</v>
      </c>
      <c r="W3287" s="32"/>
      <c r="X3287" s="32"/>
      <c r="Y3287" s="32"/>
      <c r="Z3287" s="32"/>
      <c r="AA3287" s="32"/>
      <c r="AB3287" s="32">
        <v>74.108999999999995</v>
      </c>
      <c r="AC3287" s="33">
        <v>74.108999999999995</v>
      </c>
      <c r="AD3287" s="33">
        <v>74.108999999999995</v>
      </c>
      <c r="AE3287" s="34">
        <f t="shared" si="8721"/>
        <v>100</v>
      </c>
      <c r="AF3287" s="32">
        <v>74.108999999999995</v>
      </c>
      <c r="AG3287" s="32">
        <v>0</v>
      </c>
      <c r="AH3287" s="32">
        <v>0</v>
      </c>
      <c r="AI3287" s="32">
        <v>0</v>
      </c>
      <c r="AJ3287" s="32">
        <v>0</v>
      </c>
      <c r="AK3287" s="32">
        <v>0</v>
      </c>
      <c r="AL3287" s="32">
        <f t="shared" si="8722"/>
        <v>74.108999999999995</v>
      </c>
      <c r="AM3287" s="32">
        <f t="shared" si="8723"/>
        <v>-9.208999999999989</v>
      </c>
      <c r="AN3287" s="12"/>
    </row>
    <row r="3288" spans="2:40" ht="31.2" hidden="1" customHeight="1" x14ac:dyDescent="0.3">
      <c r="B3288" s="30" t="s">
        <v>854</v>
      </c>
      <c r="C3288" s="30" t="s">
        <v>38</v>
      </c>
      <c r="D3288" s="30" t="s">
        <v>40</v>
      </c>
      <c r="E3288" s="15" t="str">
        <f t="shared" si="8730"/>
        <v>0113</v>
      </c>
      <c r="F3288" s="30" t="s">
        <v>342</v>
      </c>
      <c r="G3288" s="30"/>
      <c r="H3288" s="31" t="s">
        <v>343</v>
      </c>
      <c r="I3288" s="32">
        <f t="shared" ref="I3288:T3288" si="8808">I3289</f>
        <v>0</v>
      </c>
      <c r="J3288" s="32">
        <f t="shared" si="8808"/>
        <v>0</v>
      </c>
      <c r="K3288" s="32">
        <f t="shared" si="8808"/>
        <v>0</v>
      </c>
      <c r="L3288" s="32">
        <f t="shared" si="8808"/>
        <v>0</v>
      </c>
      <c r="M3288" s="32">
        <f t="shared" si="8808"/>
        <v>0</v>
      </c>
      <c r="N3288" s="32">
        <f t="shared" si="8808"/>
        <v>0</v>
      </c>
      <c r="O3288" s="32">
        <f t="shared" si="8808"/>
        <v>0</v>
      </c>
      <c r="P3288" s="32">
        <f t="shared" si="8808"/>
        <v>0</v>
      </c>
      <c r="Q3288" s="32">
        <f t="shared" si="8808"/>
        <v>0</v>
      </c>
      <c r="R3288" s="32">
        <f t="shared" si="8808"/>
        <v>0</v>
      </c>
      <c r="S3288" s="32">
        <f t="shared" si="8808"/>
        <v>0</v>
      </c>
      <c r="T3288" s="32">
        <f t="shared" si="8808"/>
        <v>0</v>
      </c>
      <c r="U3288" s="32">
        <v>0</v>
      </c>
      <c r="V3288" s="32">
        <f t="shared" si="8732"/>
        <v>0</v>
      </c>
      <c r="W3288" s="32">
        <f t="shared" ref="W3288:AD3288" si="8809">W3289</f>
        <v>0</v>
      </c>
      <c r="X3288" s="32">
        <f t="shared" si="8809"/>
        <v>0</v>
      </c>
      <c r="Y3288" s="32">
        <f t="shared" si="8809"/>
        <v>0</v>
      </c>
      <c r="Z3288" s="32">
        <f t="shared" si="8809"/>
        <v>0</v>
      </c>
      <c r="AA3288" s="32">
        <f t="shared" si="8809"/>
        <v>0</v>
      </c>
      <c r="AB3288" s="32">
        <f t="shared" si="8809"/>
        <v>0</v>
      </c>
      <c r="AC3288" s="33">
        <f t="shared" si="8809"/>
        <v>0</v>
      </c>
      <c r="AD3288" s="33">
        <f t="shared" si="8809"/>
        <v>0</v>
      </c>
      <c r="AE3288" s="34" t="e">
        <f t="shared" si="8721"/>
        <v>#DIV/0!</v>
      </c>
      <c r="AF3288" s="35">
        <f t="shared" ref="AF3288:AK3288" si="8810">AF3289</f>
        <v>0</v>
      </c>
      <c r="AG3288" s="35">
        <f t="shared" si="8810"/>
        <v>0</v>
      </c>
      <c r="AH3288" s="36">
        <f t="shared" si="8810"/>
        <v>0</v>
      </c>
      <c r="AI3288" s="36">
        <f t="shared" si="8810"/>
        <v>0</v>
      </c>
      <c r="AJ3288" s="36">
        <f t="shared" si="8810"/>
        <v>0</v>
      </c>
      <c r="AK3288" s="36">
        <f t="shared" si="8810"/>
        <v>0</v>
      </c>
      <c r="AL3288" s="36">
        <f t="shared" si="8722"/>
        <v>0</v>
      </c>
      <c r="AM3288" s="36">
        <f t="shared" si="8723"/>
        <v>0</v>
      </c>
      <c r="AN3288" s="37" t="s">
        <v>35</v>
      </c>
    </row>
    <row r="3289" spans="2:40" ht="62.4" hidden="1" customHeight="1" x14ac:dyDescent="0.3">
      <c r="B3289" s="30" t="s">
        <v>854</v>
      </c>
      <c r="C3289" s="30" t="s">
        <v>38</v>
      </c>
      <c r="D3289" s="30" t="s">
        <v>40</v>
      </c>
      <c r="E3289" s="15" t="str">
        <f t="shared" si="8730"/>
        <v>0113</v>
      </c>
      <c r="F3289" s="30" t="s">
        <v>344</v>
      </c>
      <c r="G3289" s="30"/>
      <c r="H3289" s="31" t="s">
        <v>345</v>
      </c>
      <c r="I3289" s="32">
        <f t="shared" ref="I3289:T3289" si="8811">I3290+I3293</f>
        <v>0</v>
      </c>
      <c r="J3289" s="32">
        <f t="shared" si="8811"/>
        <v>0</v>
      </c>
      <c r="K3289" s="32">
        <f t="shared" si="8811"/>
        <v>0</v>
      </c>
      <c r="L3289" s="32">
        <f t="shared" si="8811"/>
        <v>0</v>
      </c>
      <c r="M3289" s="32">
        <f t="shared" si="8811"/>
        <v>0</v>
      </c>
      <c r="N3289" s="32">
        <f t="shared" si="8811"/>
        <v>0</v>
      </c>
      <c r="O3289" s="32">
        <f t="shared" si="8811"/>
        <v>0</v>
      </c>
      <c r="P3289" s="32">
        <f t="shared" si="8811"/>
        <v>0</v>
      </c>
      <c r="Q3289" s="32">
        <f t="shared" si="8811"/>
        <v>0</v>
      </c>
      <c r="R3289" s="32">
        <f t="shared" si="8811"/>
        <v>0</v>
      </c>
      <c r="S3289" s="32">
        <f t="shared" si="8811"/>
        <v>0</v>
      </c>
      <c r="T3289" s="32">
        <f t="shared" si="8811"/>
        <v>0</v>
      </c>
      <c r="U3289" s="32">
        <v>0</v>
      </c>
      <c r="V3289" s="32">
        <f t="shared" si="8732"/>
        <v>0</v>
      </c>
      <c r="W3289" s="32">
        <f t="shared" ref="W3289:AD3289" si="8812">W3290+W3293</f>
        <v>0</v>
      </c>
      <c r="X3289" s="32">
        <f t="shared" si="8812"/>
        <v>0</v>
      </c>
      <c r="Y3289" s="32">
        <f t="shared" si="8812"/>
        <v>0</v>
      </c>
      <c r="Z3289" s="32">
        <f t="shared" si="8812"/>
        <v>0</v>
      </c>
      <c r="AA3289" s="32">
        <f t="shared" si="8812"/>
        <v>0</v>
      </c>
      <c r="AB3289" s="32">
        <f t="shared" si="8812"/>
        <v>0</v>
      </c>
      <c r="AC3289" s="33">
        <f t="shared" si="8812"/>
        <v>0</v>
      </c>
      <c r="AD3289" s="33">
        <f t="shared" si="8812"/>
        <v>0</v>
      </c>
      <c r="AE3289" s="34" t="e">
        <f t="shared" si="8721"/>
        <v>#DIV/0!</v>
      </c>
      <c r="AF3289" s="35">
        <f t="shared" ref="AF3289:AK3289" si="8813">AF3290+AF3293</f>
        <v>0</v>
      </c>
      <c r="AG3289" s="35">
        <f t="shared" si="8813"/>
        <v>0</v>
      </c>
      <c r="AH3289" s="36">
        <f t="shared" si="8813"/>
        <v>0</v>
      </c>
      <c r="AI3289" s="36">
        <f t="shared" si="8813"/>
        <v>0</v>
      </c>
      <c r="AJ3289" s="36">
        <f t="shared" si="8813"/>
        <v>0</v>
      </c>
      <c r="AK3289" s="36">
        <f t="shared" si="8813"/>
        <v>0</v>
      </c>
      <c r="AL3289" s="36">
        <f t="shared" si="8722"/>
        <v>0</v>
      </c>
      <c r="AM3289" s="36">
        <f t="shared" si="8723"/>
        <v>0</v>
      </c>
      <c r="AN3289" s="37" t="s">
        <v>35</v>
      </c>
    </row>
    <row r="3290" spans="2:40" ht="78" hidden="1" customHeight="1" x14ac:dyDescent="0.3">
      <c r="B3290" s="30" t="s">
        <v>854</v>
      </c>
      <c r="C3290" s="30" t="s">
        <v>38</v>
      </c>
      <c r="D3290" s="30" t="s">
        <v>40</v>
      </c>
      <c r="E3290" s="15" t="str">
        <f t="shared" si="8730"/>
        <v>0113</v>
      </c>
      <c r="F3290" s="30" t="s">
        <v>395</v>
      </c>
      <c r="G3290" s="30"/>
      <c r="H3290" s="31" t="s">
        <v>396</v>
      </c>
      <c r="I3290" s="32">
        <f t="shared" ref="I3290:I3294" si="8814">I3291</f>
        <v>0</v>
      </c>
      <c r="J3290" s="32">
        <f t="shared" ref="J3290:J3294" si="8815">J3291</f>
        <v>0</v>
      </c>
      <c r="K3290" s="32">
        <f t="shared" ref="K3290:K3294" si="8816">K3291</f>
        <v>0</v>
      </c>
      <c r="L3290" s="32">
        <f t="shared" ref="L3290:L3294" si="8817">L3291</f>
        <v>0</v>
      </c>
      <c r="M3290" s="32">
        <f t="shared" ref="M3290:M3294" si="8818">M3291</f>
        <v>0</v>
      </c>
      <c r="N3290" s="32">
        <f t="shared" ref="N3290:N3294" si="8819">N3291</f>
        <v>0</v>
      </c>
      <c r="O3290" s="32">
        <f t="shared" ref="O3290:O3299" si="8820">O3291</f>
        <v>0</v>
      </c>
      <c r="P3290" s="32">
        <f t="shared" ref="P3290:P3299" si="8821">P3291</f>
        <v>0</v>
      </c>
      <c r="Q3290" s="32">
        <f t="shared" ref="Q3290:Q3294" si="8822">Q3291</f>
        <v>0</v>
      </c>
      <c r="R3290" s="32">
        <f t="shared" ref="R3290:R3294" si="8823">R3291</f>
        <v>0</v>
      </c>
      <c r="S3290" s="32">
        <f t="shared" ref="S3290:S3294" si="8824">S3291</f>
        <v>0</v>
      </c>
      <c r="T3290" s="32">
        <f t="shared" ref="T3290:T3294" si="8825">T3291</f>
        <v>0</v>
      </c>
      <c r="U3290" s="32">
        <v>0</v>
      </c>
      <c r="V3290" s="32">
        <f t="shared" si="8732"/>
        <v>0</v>
      </c>
      <c r="W3290" s="32">
        <f t="shared" ref="W3290:W3294" si="8826">W3291</f>
        <v>0</v>
      </c>
      <c r="X3290" s="32">
        <f t="shared" ref="X3290:X3294" si="8827">X3291</f>
        <v>0</v>
      </c>
      <c r="Y3290" s="32">
        <f t="shared" ref="Y3290:Y3294" si="8828">Y3291</f>
        <v>0</v>
      </c>
      <c r="Z3290" s="32">
        <f t="shared" ref="Z3290:Z3294" si="8829">Z3291</f>
        <v>0</v>
      </c>
      <c r="AA3290" s="32">
        <f t="shared" ref="AA3290:AA3294" si="8830">AA3291</f>
        <v>0</v>
      </c>
      <c r="AB3290" s="32">
        <f t="shared" ref="AB3290:AB3299" si="8831">AB3291</f>
        <v>0</v>
      </c>
      <c r="AC3290" s="33">
        <f t="shared" ref="AC3290:AC3299" si="8832">AC3291</f>
        <v>0</v>
      </c>
      <c r="AD3290" s="33">
        <f t="shared" ref="AD3290:AD3299" si="8833">AD3291</f>
        <v>0</v>
      </c>
      <c r="AE3290" s="34" t="e">
        <f t="shared" si="8721"/>
        <v>#DIV/0!</v>
      </c>
      <c r="AF3290" s="35">
        <f t="shared" ref="AF3290:AF3299" si="8834">AF3291</f>
        <v>0</v>
      </c>
      <c r="AG3290" s="35">
        <f t="shared" ref="AG3290:AG3299" si="8835">AG3291</f>
        <v>0</v>
      </c>
      <c r="AH3290" s="36">
        <f t="shared" ref="AH3290:AH3299" si="8836">AH3291</f>
        <v>0</v>
      </c>
      <c r="AI3290" s="36">
        <f t="shared" ref="AI3290:AI3299" si="8837">AI3291</f>
        <v>0</v>
      </c>
      <c r="AJ3290" s="36">
        <f t="shared" ref="AJ3290:AJ3299" si="8838">AJ3291</f>
        <v>0</v>
      </c>
      <c r="AK3290" s="36">
        <f t="shared" ref="AK3290:AK3299" si="8839">AK3291</f>
        <v>0</v>
      </c>
      <c r="AL3290" s="36">
        <f t="shared" si="8722"/>
        <v>0</v>
      </c>
      <c r="AM3290" s="36">
        <f t="shared" si="8723"/>
        <v>0</v>
      </c>
      <c r="AN3290" s="37" t="s">
        <v>35</v>
      </c>
    </row>
    <row r="3291" spans="2:40" ht="31.2" hidden="1" customHeight="1" x14ac:dyDescent="0.3">
      <c r="B3291" s="30" t="s">
        <v>854</v>
      </c>
      <c r="C3291" s="30" t="s">
        <v>38</v>
      </c>
      <c r="D3291" s="30" t="s">
        <v>40</v>
      </c>
      <c r="E3291" s="15" t="str">
        <f t="shared" si="8730"/>
        <v>0113</v>
      </c>
      <c r="F3291" s="30" t="s">
        <v>395</v>
      </c>
      <c r="G3291" s="30" t="s">
        <v>174</v>
      </c>
      <c r="H3291" s="31" t="s">
        <v>175</v>
      </c>
      <c r="I3291" s="32">
        <f t="shared" si="8814"/>
        <v>0</v>
      </c>
      <c r="J3291" s="32">
        <f t="shared" si="8815"/>
        <v>0</v>
      </c>
      <c r="K3291" s="32">
        <f t="shared" si="8816"/>
        <v>0</v>
      </c>
      <c r="L3291" s="32">
        <f t="shared" si="8817"/>
        <v>0</v>
      </c>
      <c r="M3291" s="32">
        <f t="shared" si="8818"/>
        <v>0</v>
      </c>
      <c r="N3291" s="32">
        <f t="shared" si="8819"/>
        <v>0</v>
      </c>
      <c r="O3291" s="32">
        <f t="shared" si="8820"/>
        <v>0</v>
      </c>
      <c r="P3291" s="32">
        <f t="shared" si="8821"/>
        <v>0</v>
      </c>
      <c r="Q3291" s="32">
        <f t="shared" si="8822"/>
        <v>0</v>
      </c>
      <c r="R3291" s="32">
        <f t="shared" si="8823"/>
        <v>0</v>
      </c>
      <c r="S3291" s="32">
        <f t="shared" si="8824"/>
        <v>0</v>
      </c>
      <c r="T3291" s="32">
        <f t="shared" si="8825"/>
        <v>0</v>
      </c>
      <c r="U3291" s="32">
        <v>0</v>
      </c>
      <c r="V3291" s="32">
        <f t="shared" si="8732"/>
        <v>0</v>
      </c>
      <c r="W3291" s="32">
        <f t="shared" si="8826"/>
        <v>0</v>
      </c>
      <c r="X3291" s="32">
        <f t="shared" si="8827"/>
        <v>0</v>
      </c>
      <c r="Y3291" s="32">
        <f t="shared" si="8828"/>
        <v>0</v>
      </c>
      <c r="Z3291" s="32">
        <f t="shared" si="8829"/>
        <v>0</v>
      </c>
      <c r="AA3291" s="32">
        <f t="shared" si="8830"/>
        <v>0</v>
      </c>
      <c r="AB3291" s="32">
        <f t="shared" si="8831"/>
        <v>0</v>
      </c>
      <c r="AC3291" s="33">
        <f t="shared" si="8832"/>
        <v>0</v>
      </c>
      <c r="AD3291" s="33">
        <f t="shared" si="8833"/>
        <v>0</v>
      </c>
      <c r="AE3291" s="34" t="e">
        <f t="shared" si="8721"/>
        <v>#DIV/0!</v>
      </c>
      <c r="AF3291" s="35">
        <f t="shared" si="8834"/>
        <v>0</v>
      </c>
      <c r="AG3291" s="35">
        <f t="shared" si="8835"/>
        <v>0</v>
      </c>
      <c r="AH3291" s="36">
        <f t="shared" si="8836"/>
        <v>0</v>
      </c>
      <c r="AI3291" s="36">
        <f t="shared" si="8837"/>
        <v>0</v>
      </c>
      <c r="AJ3291" s="36">
        <f t="shared" si="8838"/>
        <v>0</v>
      </c>
      <c r="AK3291" s="36">
        <f t="shared" si="8839"/>
        <v>0</v>
      </c>
      <c r="AL3291" s="36">
        <f t="shared" si="8722"/>
        <v>0</v>
      </c>
      <c r="AM3291" s="36">
        <f t="shared" si="8723"/>
        <v>0</v>
      </c>
      <c r="AN3291" s="37" t="s">
        <v>35</v>
      </c>
    </row>
    <row r="3292" spans="2:40" ht="62.4" hidden="1" customHeight="1" x14ac:dyDescent="0.3">
      <c r="B3292" s="30" t="s">
        <v>854</v>
      </c>
      <c r="C3292" s="30" t="s">
        <v>38</v>
      </c>
      <c r="D3292" s="30" t="s">
        <v>40</v>
      </c>
      <c r="E3292" s="15" t="str">
        <f t="shared" si="8730"/>
        <v>0113</v>
      </c>
      <c r="F3292" s="30" t="s">
        <v>395</v>
      </c>
      <c r="G3292" s="30" t="s">
        <v>370</v>
      </c>
      <c r="H3292" s="31" t="s">
        <v>371</v>
      </c>
      <c r="I3292" s="32"/>
      <c r="J3292" s="32"/>
      <c r="K3292" s="32"/>
      <c r="L3292" s="32"/>
      <c r="M3292" s="32"/>
      <c r="N3292" s="32"/>
      <c r="O3292" s="32">
        <v>0</v>
      </c>
      <c r="P3292" s="32">
        <v>0</v>
      </c>
      <c r="Q3292" s="32">
        <v>0</v>
      </c>
      <c r="R3292" s="32">
        <v>0</v>
      </c>
      <c r="S3292" s="32">
        <v>0</v>
      </c>
      <c r="T3292" s="32">
        <v>0</v>
      </c>
      <c r="U3292" s="32">
        <v>0</v>
      </c>
      <c r="V3292" s="32">
        <f t="shared" si="8732"/>
        <v>0</v>
      </c>
      <c r="W3292" s="32"/>
      <c r="X3292" s="32"/>
      <c r="Y3292" s="32"/>
      <c r="Z3292" s="32"/>
      <c r="AA3292" s="32"/>
      <c r="AB3292" s="32">
        <v>0</v>
      </c>
      <c r="AC3292" s="33">
        <v>0</v>
      </c>
      <c r="AD3292" s="33">
        <v>0</v>
      </c>
      <c r="AE3292" s="34" t="e">
        <f t="shared" si="8721"/>
        <v>#DIV/0!</v>
      </c>
      <c r="AF3292" s="35">
        <v>0</v>
      </c>
      <c r="AG3292" s="35">
        <v>0</v>
      </c>
      <c r="AH3292" s="36">
        <v>0</v>
      </c>
      <c r="AI3292" s="36">
        <v>0</v>
      </c>
      <c r="AJ3292" s="36">
        <v>0</v>
      </c>
      <c r="AK3292" s="36">
        <v>0</v>
      </c>
      <c r="AL3292" s="36">
        <f t="shared" si="8722"/>
        <v>0</v>
      </c>
      <c r="AM3292" s="36">
        <f t="shared" si="8723"/>
        <v>0</v>
      </c>
      <c r="AN3292" s="37" t="s">
        <v>35</v>
      </c>
    </row>
    <row r="3293" spans="2:40" ht="62.4" hidden="1" customHeight="1" x14ac:dyDescent="0.3">
      <c r="B3293" s="30" t="s">
        <v>854</v>
      </c>
      <c r="C3293" s="30" t="s">
        <v>38</v>
      </c>
      <c r="D3293" s="30" t="s">
        <v>40</v>
      </c>
      <c r="E3293" s="15" t="str">
        <f t="shared" si="8730"/>
        <v>0113</v>
      </c>
      <c r="F3293" s="30" t="s">
        <v>346</v>
      </c>
      <c r="G3293" s="30"/>
      <c r="H3293" s="31" t="s">
        <v>347</v>
      </c>
      <c r="I3293" s="32">
        <f t="shared" si="8814"/>
        <v>0</v>
      </c>
      <c r="J3293" s="32">
        <f t="shared" si="8815"/>
        <v>0</v>
      </c>
      <c r="K3293" s="32">
        <f t="shared" si="8816"/>
        <v>0</v>
      </c>
      <c r="L3293" s="32">
        <f t="shared" si="8817"/>
        <v>0</v>
      </c>
      <c r="M3293" s="32">
        <f t="shared" si="8818"/>
        <v>0</v>
      </c>
      <c r="N3293" s="32">
        <f t="shared" si="8819"/>
        <v>0</v>
      </c>
      <c r="O3293" s="32">
        <f t="shared" si="8820"/>
        <v>0</v>
      </c>
      <c r="P3293" s="32">
        <f t="shared" si="8821"/>
        <v>0</v>
      </c>
      <c r="Q3293" s="32">
        <f t="shared" si="8822"/>
        <v>0</v>
      </c>
      <c r="R3293" s="32">
        <f t="shared" si="8823"/>
        <v>0</v>
      </c>
      <c r="S3293" s="32">
        <f t="shared" si="8824"/>
        <v>0</v>
      </c>
      <c r="T3293" s="32">
        <f t="shared" si="8825"/>
        <v>0</v>
      </c>
      <c r="U3293" s="32">
        <v>0</v>
      </c>
      <c r="V3293" s="32">
        <f t="shared" si="8732"/>
        <v>0</v>
      </c>
      <c r="W3293" s="32">
        <f t="shared" si="8826"/>
        <v>0</v>
      </c>
      <c r="X3293" s="32">
        <f t="shared" si="8827"/>
        <v>0</v>
      </c>
      <c r="Y3293" s="32">
        <f t="shared" si="8828"/>
        <v>0</v>
      </c>
      <c r="Z3293" s="32">
        <f t="shared" si="8829"/>
        <v>0</v>
      </c>
      <c r="AA3293" s="32">
        <f t="shared" si="8830"/>
        <v>0</v>
      </c>
      <c r="AB3293" s="32">
        <f t="shared" si="8831"/>
        <v>0</v>
      </c>
      <c r="AC3293" s="33">
        <f t="shared" si="8832"/>
        <v>0</v>
      </c>
      <c r="AD3293" s="33">
        <f t="shared" si="8833"/>
        <v>0</v>
      </c>
      <c r="AE3293" s="34" t="e">
        <f t="shared" si="8721"/>
        <v>#DIV/0!</v>
      </c>
      <c r="AF3293" s="35">
        <f t="shared" si="8834"/>
        <v>0</v>
      </c>
      <c r="AG3293" s="35">
        <f t="shared" si="8835"/>
        <v>0</v>
      </c>
      <c r="AH3293" s="36">
        <f t="shared" si="8836"/>
        <v>0</v>
      </c>
      <c r="AI3293" s="36">
        <f t="shared" si="8837"/>
        <v>0</v>
      </c>
      <c r="AJ3293" s="36">
        <f t="shared" si="8838"/>
        <v>0</v>
      </c>
      <c r="AK3293" s="36">
        <f t="shared" si="8839"/>
        <v>0</v>
      </c>
      <c r="AL3293" s="36">
        <f t="shared" si="8722"/>
        <v>0</v>
      </c>
      <c r="AM3293" s="36">
        <f t="shared" si="8723"/>
        <v>0</v>
      </c>
      <c r="AN3293" s="37" t="s">
        <v>35</v>
      </c>
    </row>
    <row r="3294" spans="2:40" ht="31.2" hidden="1" customHeight="1" x14ac:dyDescent="0.3">
      <c r="B3294" s="30" t="s">
        <v>854</v>
      </c>
      <c r="C3294" s="30" t="s">
        <v>38</v>
      </c>
      <c r="D3294" s="30" t="s">
        <v>40</v>
      </c>
      <c r="E3294" s="15" t="str">
        <f t="shared" si="8730"/>
        <v>0113</v>
      </c>
      <c r="F3294" s="30" t="s">
        <v>346</v>
      </c>
      <c r="G3294" s="30" t="s">
        <v>174</v>
      </c>
      <c r="H3294" s="31" t="s">
        <v>175</v>
      </c>
      <c r="I3294" s="32">
        <f t="shared" si="8814"/>
        <v>0</v>
      </c>
      <c r="J3294" s="32">
        <f t="shared" si="8815"/>
        <v>0</v>
      </c>
      <c r="K3294" s="32">
        <f t="shared" si="8816"/>
        <v>0</v>
      </c>
      <c r="L3294" s="32">
        <f t="shared" si="8817"/>
        <v>0</v>
      </c>
      <c r="M3294" s="32">
        <f t="shared" si="8818"/>
        <v>0</v>
      </c>
      <c r="N3294" s="32">
        <f t="shared" si="8819"/>
        <v>0</v>
      </c>
      <c r="O3294" s="32">
        <f t="shared" si="8820"/>
        <v>0</v>
      </c>
      <c r="P3294" s="32">
        <f t="shared" si="8821"/>
        <v>0</v>
      </c>
      <c r="Q3294" s="32">
        <f t="shared" si="8822"/>
        <v>0</v>
      </c>
      <c r="R3294" s="32">
        <f t="shared" si="8823"/>
        <v>0</v>
      </c>
      <c r="S3294" s="32">
        <f t="shared" si="8824"/>
        <v>0</v>
      </c>
      <c r="T3294" s="32">
        <f t="shared" si="8825"/>
        <v>0</v>
      </c>
      <c r="U3294" s="32">
        <v>0</v>
      </c>
      <c r="V3294" s="32">
        <f t="shared" si="8732"/>
        <v>0</v>
      </c>
      <c r="W3294" s="32">
        <f t="shared" si="8826"/>
        <v>0</v>
      </c>
      <c r="X3294" s="32">
        <f t="shared" si="8827"/>
        <v>0</v>
      </c>
      <c r="Y3294" s="32">
        <f t="shared" si="8828"/>
        <v>0</v>
      </c>
      <c r="Z3294" s="32">
        <f t="shared" si="8829"/>
        <v>0</v>
      </c>
      <c r="AA3294" s="32">
        <f t="shared" si="8830"/>
        <v>0</v>
      </c>
      <c r="AB3294" s="32">
        <f t="shared" si="8831"/>
        <v>0</v>
      </c>
      <c r="AC3294" s="33">
        <f t="shared" si="8832"/>
        <v>0</v>
      </c>
      <c r="AD3294" s="33">
        <f t="shared" si="8833"/>
        <v>0</v>
      </c>
      <c r="AE3294" s="34" t="e">
        <f t="shared" si="8721"/>
        <v>#DIV/0!</v>
      </c>
      <c r="AF3294" s="35">
        <f t="shared" si="8834"/>
        <v>0</v>
      </c>
      <c r="AG3294" s="35">
        <f t="shared" si="8835"/>
        <v>0</v>
      </c>
      <c r="AH3294" s="36">
        <f t="shared" si="8836"/>
        <v>0</v>
      </c>
      <c r="AI3294" s="36">
        <f t="shared" si="8837"/>
        <v>0</v>
      </c>
      <c r="AJ3294" s="36">
        <f t="shared" si="8838"/>
        <v>0</v>
      </c>
      <c r="AK3294" s="36">
        <f t="shared" si="8839"/>
        <v>0</v>
      </c>
      <c r="AL3294" s="36">
        <f t="shared" si="8722"/>
        <v>0</v>
      </c>
      <c r="AM3294" s="36">
        <f t="shared" si="8723"/>
        <v>0</v>
      </c>
      <c r="AN3294" s="37" t="s">
        <v>35</v>
      </c>
    </row>
    <row r="3295" spans="2:40" ht="62.4" hidden="1" customHeight="1" x14ac:dyDescent="0.3">
      <c r="B3295" s="30" t="s">
        <v>854</v>
      </c>
      <c r="C3295" s="30" t="s">
        <v>38</v>
      </c>
      <c r="D3295" s="30" t="s">
        <v>40</v>
      </c>
      <c r="E3295" s="15" t="str">
        <f t="shared" si="8730"/>
        <v>0113</v>
      </c>
      <c r="F3295" s="30" t="s">
        <v>346</v>
      </c>
      <c r="G3295" s="30" t="s">
        <v>370</v>
      </c>
      <c r="H3295" s="31" t="s">
        <v>371</v>
      </c>
      <c r="I3295" s="32"/>
      <c r="J3295" s="32"/>
      <c r="K3295" s="32"/>
      <c r="L3295" s="32"/>
      <c r="M3295" s="32"/>
      <c r="N3295" s="32"/>
      <c r="O3295" s="32">
        <v>0</v>
      </c>
      <c r="P3295" s="32">
        <v>0</v>
      </c>
      <c r="Q3295" s="32">
        <v>0</v>
      </c>
      <c r="R3295" s="32">
        <v>0</v>
      </c>
      <c r="S3295" s="32">
        <v>0</v>
      </c>
      <c r="T3295" s="32">
        <v>0</v>
      </c>
      <c r="U3295" s="32">
        <v>0</v>
      </c>
      <c r="V3295" s="32">
        <f t="shared" si="8732"/>
        <v>0</v>
      </c>
      <c r="W3295" s="32"/>
      <c r="X3295" s="32"/>
      <c r="Y3295" s="32"/>
      <c r="Z3295" s="32"/>
      <c r="AA3295" s="32"/>
      <c r="AB3295" s="32">
        <v>0</v>
      </c>
      <c r="AC3295" s="33">
        <v>0</v>
      </c>
      <c r="AD3295" s="33">
        <v>0</v>
      </c>
      <c r="AE3295" s="34" t="e">
        <f t="shared" si="8721"/>
        <v>#DIV/0!</v>
      </c>
      <c r="AF3295" s="51">
        <v>0</v>
      </c>
      <c r="AG3295" s="51">
        <v>0</v>
      </c>
      <c r="AH3295" s="52">
        <v>0</v>
      </c>
      <c r="AI3295" s="52">
        <v>0</v>
      </c>
      <c r="AJ3295" s="52">
        <v>0</v>
      </c>
      <c r="AK3295" s="52">
        <v>0</v>
      </c>
      <c r="AL3295" s="36">
        <f t="shared" si="8722"/>
        <v>0</v>
      </c>
      <c r="AM3295" s="36">
        <f t="shared" si="8723"/>
        <v>0</v>
      </c>
      <c r="AN3295" s="37" t="s">
        <v>35</v>
      </c>
    </row>
    <row r="3296" spans="2:40" ht="46.8" x14ac:dyDescent="0.3">
      <c r="B3296" s="30" t="s">
        <v>854</v>
      </c>
      <c r="C3296" s="30" t="s">
        <v>38</v>
      </c>
      <c r="D3296" s="30" t="s">
        <v>40</v>
      </c>
      <c r="E3296" s="15" t="str">
        <f t="shared" si="8730"/>
        <v>0113</v>
      </c>
      <c r="F3296" s="30" t="s">
        <v>98</v>
      </c>
      <c r="G3296" s="30"/>
      <c r="H3296" s="31" t="s">
        <v>99</v>
      </c>
      <c r="I3296" s="32"/>
      <c r="J3296" s="32"/>
      <c r="K3296" s="32"/>
      <c r="L3296" s="32"/>
      <c r="M3296" s="32"/>
      <c r="N3296" s="32"/>
      <c r="O3296" s="32">
        <f t="shared" si="8820"/>
        <v>0</v>
      </c>
      <c r="P3296" s="32">
        <f t="shared" si="8821"/>
        <v>0</v>
      </c>
      <c r="Q3296" s="32"/>
      <c r="R3296" s="32"/>
      <c r="S3296" s="32"/>
      <c r="T3296" s="32"/>
      <c r="U3296" s="32"/>
      <c r="V3296" s="32">
        <f t="shared" si="8732"/>
        <v>0</v>
      </c>
      <c r="W3296" s="32"/>
      <c r="X3296" s="32"/>
      <c r="Y3296" s="32"/>
      <c r="Z3296" s="32"/>
      <c r="AA3296" s="32"/>
      <c r="AB3296" s="32">
        <f t="shared" si="8831"/>
        <v>50</v>
      </c>
      <c r="AC3296" s="33">
        <f t="shared" si="8832"/>
        <v>130</v>
      </c>
      <c r="AD3296" s="33">
        <f t="shared" si="8833"/>
        <v>130</v>
      </c>
      <c r="AE3296" s="34">
        <f t="shared" si="8721"/>
        <v>100</v>
      </c>
      <c r="AF3296" s="32">
        <f t="shared" si="8834"/>
        <v>50</v>
      </c>
      <c r="AG3296" s="32">
        <f t="shared" si="8835"/>
        <v>0</v>
      </c>
      <c r="AH3296" s="32">
        <f t="shared" si="8836"/>
        <v>0</v>
      </c>
      <c r="AI3296" s="32">
        <f t="shared" si="8837"/>
        <v>0</v>
      </c>
      <c r="AJ3296" s="32">
        <f t="shared" si="8838"/>
        <v>0</v>
      </c>
      <c r="AK3296" s="32">
        <f t="shared" si="8839"/>
        <v>0</v>
      </c>
      <c r="AL3296" s="32">
        <f t="shared" si="8722"/>
        <v>50</v>
      </c>
      <c r="AM3296" s="32">
        <f t="shared" si="8723"/>
        <v>-50</v>
      </c>
      <c r="AN3296" s="12"/>
    </row>
    <row r="3297" spans="2:40" ht="31.2" x14ac:dyDescent="0.3">
      <c r="B3297" s="30" t="s">
        <v>854</v>
      </c>
      <c r="C3297" s="30" t="s">
        <v>38</v>
      </c>
      <c r="D3297" s="30" t="s">
        <v>40</v>
      </c>
      <c r="E3297" s="15" t="str">
        <f t="shared" si="8730"/>
        <v>0113</v>
      </c>
      <c r="F3297" s="30" t="s">
        <v>100</v>
      </c>
      <c r="G3297" s="30"/>
      <c r="H3297" s="31" t="s">
        <v>101</v>
      </c>
      <c r="I3297" s="32"/>
      <c r="J3297" s="32"/>
      <c r="K3297" s="32"/>
      <c r="L3297" s="32"/>
      <c r="M3297" s="32"/>
      <c r="N3297" s="32"/>
      <c r="O3297" s="32">
        <f t="shared" si="8820"/>
        <v>0</v>
      </c>
      <c r="P3297" s="32">
        <f t="shared" si="8821"/>
        <v>0</v>
      </c>
      <c r="Q3297" s="32"/>
      <c r="R3297" s="32"/>
      <c r="S3297" s="32"/>
      <c r="T3297" s="32"/>
      <c r="U3297" s="32"/>
      <c r="V3297" s="32">
        <f t="shared" si="8732"/>
        <v>0</v>
      </c>
      <c r="W3297" s="32"/>
      <c r="X3297" s="32"/>
      <c r="Y3297" s="32"/>
      <c r="Z3297" s="32"/>
      <c r="AA3297" s="32"/>
      <c r="AB3297" s="32">
        <f t="shared" si="8831"/>
        <v>50</v>
      </c>
      <c r="AC3297" s="33">
        <f t="shared" si="8832"/>
        <v>130</v>
      </c>
      <c r="AD3297" s="33">
        <f t="shared" si="8833"/>
        <v>130</v>
      </c>
      <c r="AE3297" s="34">
        <f t="shared" si="8721"/>
        <v>100</v>
      </c>
      <c r="AF3297" s="32">
        <f t="shared" si="8834"/>
        <v>50</v>
      </c>
      <c r="AG3297" s="32">
        <f t="shared" si="8835"/>
        <v>0</v>
      </c>
      <c r="AH3297" s="32">
        <f t="shared" si="8836"/>
        <v>0</v>
      </c>
      <c r="AI3297" s="32">
        <f t="shared" si="8837"/>
        <v>0</v>
      </c>
      <c r="AJ3297" s="32">
        <f t="shared" si="8838"/>
        <v>0</v>
      </c>
      <c r="AK3297" s="32">
        <f t="shared" si="8839"/>
        <v>0</v>
      </c>
      <c r="AL3297" s="32">
        <f t="shared" si="8722"/>
        <v>50</v>
      </c>
      <c r="AM3297" s="32">
        <f t="shared" si="8723"/>
        <v>-50</v>
      </c>
      <c r="AN3297" s="12"/>
    </row>
    <row r="3298" spans="2:40" ht="31.2" x14ac:dyDescent="0.3">
      <c r="B3298" s="30" t="s">
        <v>854</v>
      </c>
      <c r="C3298" s="30" t="s">
        <v>38</v>
      </c>
      <c r="D3298" s="30" t="s">
        <v>40</v>
      </c>
      <c r="E3298" s="15" t="str">
        <f t="shared" si="8730"/>
        <v>0113</v>
      </c>
      <c r="F3298" s="30" t="s">
        <v>102</v>
      </c>
      <c r="G3298" s="30"/>
      <c r="H3298" s="31" t="s">
        <v>103</v>
      </c>
      <c r="I3298" s="32"/>
      <c r="J3298" s="32"/>
      <c r="K3298" s="32"/>
      <c r="L3298" s="32"/>
      <c r="M3298" s="32"/>
      <c r="N3298" s="32"/>
      <c r="O3298" s="32">
        <f t="shared" si="8820"/>
        <v>0</v>
      </c>
      <c r="P3298" s="32">
        <f t="shared" si="8821"/>
        <v>0</v>
      </c>
      <c r="Q3298" s="32"/>
      <c r="R3298" s="32"/>
      <c r="S3298" s="32"/>
      <c r="T3298" s="32"/>
      <c r="U3298" s="32"/>
      <c r="V3298" s="32">
        <f t="shared" si="8732"/>
        <v>0</v>
      </c>
      <c r="W3298" s="32"/>
      <c r="X3298" s="32"/>
      <c r="Y3298" s="32"/>
      <c r="Z3298" s="32"/>
      <c r="AA3298" s="32"/>
      <c r="AB3298" s="32">
        <f t="shared" si="8831"/>
        <v>50</v>
      </c>
      <c r="AC3298" s="33">
        <f t="shared" si="8832"/>
        <v>130</v>
      </c>
      <c r="AD3298" s="33">
        <f t="shared" si="8833"/>
        <v>130</v>
      </c>
      <c r="AE3298" s="34">
        <f t="shared" si="8721"/>
        <v>100</v>
      </c>
      <c r="AF3298" s="32">
        <f t="shared" si="8834"/>
        <v>50</v>
      </c>
      <c r="AG3298" s="32">
        <f t="shared" si="8835"/>
        <v>0</v>
      </c>
      <c r="AH3298" s="32">
        <f t="shared" si="8836"/>
        <v>0</v>
      </c>
      <c r="AI3298" s="32">
        <f t="shared" si="8837"/>
        <v>0</v>
      </c>
      <c r="AJ3298" s="32">
        <f t="shared" si="8838"/>
        <v>0</v>
      </c>
      <c r="AK3298" s="32">
        <f t="shared" si="8839"/>
        <v>0</v>
      </c>
      <c r="AL3298" s="32">
        <f t="shared" si="8722"/>
        <v>50</v>
      </c>
      <c r="AM3298" s="32">
        <f t="shared" si="8723"/>
        <v>-50</v>
      </c>
      <c r="AN3298" s="12"/>
    </row>
    <row r="3299" spans="2:40" x14ac:dyDescent="0.3">
      <c r="B3299" s="30" t="s">
        <v>854</v>
      </c>
      <c r="C3299" s="30" t="s">
        <v>38</v>
      </c>
      <c r="D3299" s="30" t="s">
        <v>40</v>
      </c>
      <c r="E3299" s="15" t="str">
        <f t="shared" si="8730"/>
        <v>0113</v>
      </c>
      <c r="F3299" s="30" t="s">
        <v>102</v>
      </c>
      <c r="G3299" s="30" t="s">
        <v>56</v>
      </c>
      <c r="H3299" s="31" t="s">
        <v>57</v>
      </c>
      <c r="I3299" s="32"/>
      <c r="J3299" s="32"/>
      <c r="K3299" s="32"/>
      <c r="L3299" s="32"/>
      <c r="M3299" s="32"/>
      <c r="N3299" s="32"/>
      <c r="O3299" s="32">
        <f t="shared" si="8820"/>
        <v>0</v>
      </c>
      <c r="P3299" s="32">
        <f t="shared" si="8821"/>
        <v>0</v>
      </c>
      <c r="Q3299" s="32"/>
      <c r="R3299" s="32"/>
      <c r="S3299" s="32"/>
      <c r="T3299" s="32"/>
      <c r="U3299" s="32"/>
      <c r="V3299" s="32">
        <f t="shared" si="8732"/>
        <v>0</v>
      </c>
      <c r="W3299" s="32"/>
      <c r="X3299" s="32"/>
      <c r="Y3299" s="32"/>
      <c r="Z3299" s="32"/>
      <c r="AA3299" s="32"/>
      <c r="AB3299" s="32">
        <f t="shared" si="8831"/>
        <v>50</v>
      </c>
      <c r="AC3299" s="33">
        <f t="shared" si="8832"/>
        <v>130</v>
      </c>
      <c r="AD3299" s="33">
        <f t="shared" si="8833"/>
        <v>130</v>
      </c>
      <c r="AE3299" s="34">
        <f t="shared" si="8721"/>
        <v>100</v>
      </c>
      <c r="AF3299" s="32">
        <f t="shared" si="8834"/>
        <v>50</v>
      </c>
      <c r="AG3299" s="32">
        <f t="shared" si="8835"/>
        <v>0</v>
      </c>
      <c r="AH3299" s="32">
        <f t="shared" si="8836"/>
        <v>0</v>
      </c>
      <c r="AI3299" s="32">
        <f t="shared" si="8837"/>
        <v>0</v>
      </c>
      <c r="AJ3299" s="32">
        <f t="shared" si="8838"/>
        <v>0</v>
      </c>
      <c r="AK3299" s="32">
        <f t="shared" si="8839"/>
        <v>0</v>
      </c>
      <c r="AL3299" s="32">
        <f t="shared" si="8722"/>
        <v>50</v>
      </c>
      <c r="AM3299" s="32">
        <f t="shared" si="8723"/>
        <v>-50</v>
      </c>
      <c r="AN3299" s="12"/>
    </row>
    <row r="3300" spans="2:40" x14ac:dyDescent="0.3">
      <c r="B3300" s="30" t="s">
        <v>854</v>
      </c>
      <c r="C3300" s="30" t="s">
        <v>38</v>
      </c>
      <c r="D3300" s="30" t="s">
        <v>40</v>
      </c>
      <c r="E3300" s="15" t="str">
        <f t="shared" si="8730"/>
        <v>0113</v>
      </c>
      <c r="F3300" s="30" t="s">
        <v>102</v>
      </c>
      <c r="G3300" s="30" t="s">
        <v>58</v>
      </c>
      <c r="H3300" s="31" t="s">
        <v>59</v>
      </c>
      <c r="I3300" s="32"/>
      <c r="J3300" s="32"/>
      <c r="K3300" s="32"/>
      <c r="L3300" s="32"/>
      <c r="M3300" s="32"/>
      <c r="N3300" s="32"/>
      <c r="O3300" s="32">
        <v>0</v>
      </c>
      <c r="P3300" s="32">
        <v>0</v>
      </c>
      <c r="Q3300" s="32"/>
      <c r="R3300" s="32"/>
      <c r="S3300" s="32"/>
      <c r="T3300" s="32"/>
      <c r="U3300" s="32"/>
      <c r="V3300" s="32">
        <f t="shared" si="8732"/>
        <v>0</v>
      </c>
      <c r="W3300" s="32"/>
      <c r="X3300" s="32"/>
      <c r="Y3300" s="32"/>
      <c r="Z3300" s="32"/>
      <c r="AA3300" s="32"/>
      <c r="AB3300" s="32">
        <v>50</v>
      </c>
      <c r="AC3300" s="33">
        <v>130</v>
      </c>
      <c r="AD3300" s="33">
        <v>130</v>
      </c>
      <c r="AE3300" s="34">
        <f t="shared" si="8721"/>
        <v>100</v>
      </c>
      <c r="AF3300" s="32">
        <v>50</v>
      </c>
      <c r="AG3300" s="32">
        <v>0</v>
      </c>
      <c r="AH3300" s="32">
        <v>0</v>
      </c>
      <c r="AI3300" s="32">
        <v>0</v>
      </c>
      <c r="AJ3300" s="32">
        <v>0</v>
      </c>
      <c r="AK3300" s="32">
        <v>0</v>
      </c>
      <c r="AL3300" s="32">
        <f t="shared" si="8722"/>
        <v>50</v>
      </c>
      <c r="AM3300" s="32">
        <f t="shared" si="8723"/>
        <v>-50</v>
      </c>
      <c r="AN3300" s="12"/>
    </row>
    <row r="3301" spans="2:40" s="13" customFormat="1" ht="31.2" x14ac:dyDescent="0.3">
      <c r="B3301" s="14" t="s">
        <v>854</v>
      </c>
      <c r="C3301" s="14" t="s">
        <v>114</v>
      </c>
      <c r="D3301" s="14"/>
      <c r="E3301" s="21" t="str">
        <f t="shared" si="8730"/>
        <v>03</v>
      </c>
      <c r="F3301" s="14"/>
      <c r="G3301" s="14"/>
      <c r="H3301" s="16" t="s">
        <v>196</v>
      </c>
      <c r="I3301" s="17">
        <f t="shared" ref="I3301:T3301" si="8840">I3316+I3302</f>
        <v>2847.5</v>
      </c>
      <c r="J3301" s="17">
        <f t="shared" si="8840"/>
        <v>2934.4</v>
      </c>
      <c r="K3301" s="17">
        <f t="shared" si="8840"/>
        <v>2252.6000000000004</v>
      </c>
      <c r="L3301" s="17">
        <f t="shared" si="8840"/>
        <v>0</v>
      </c>
      <c r="M3301" s="17">
        <f t="shared" si="8840"/>
        <v>0</v>
      </c>
      <c r="N3301" s="17">
        <f t="shared" si="8840"/>
        <v>0</v>
      </c>
      <c r="O3301" s="17">
        <f t="shared" si="8840"/>
        <v>0</v>
      </c>
      <c r="P3301" s="17">
        <f t="shared" si="8840"/>
        <v>-33.723999999999997</v>
      </c>
      <c r="Q3301" s="17">
        <f t="shared" si="8840"/>
        <v>0</v>
      </c>
      <c r="R3301" s="17">
        <f t="shared" si="8840"/>
        <v>0</v>
      </c>
      <c r="S3301" s="17">
        <f t="shared" si="8840"/>
        <v>0</v>
      </c>
      <c r="T3301" s="17">
        <f t="shared" si="8840"/>
        <v>0</v>
      </c>
      <c r="U3301" s="17">
        <v>0</v>
      </c>
      <c r="V3301" s="17">
        <f t="shared" si="8732"/>
        <v>2813.7759999999998</v>
      </c>
      <c r="W3301" s="17">
        <f t="shared" ref="W3301:AD3301" si="8841">W3316+W3302</f>
        <v>0</v>
      </c>
      <c r="X3301" s="17">
        <f t="shared" si="8841"/>
        <v>0</v>
      </c>
      <c r="Y3301" s="17">
        <f t="shared" si="8841"/>
        <v>0</v>
      </c>
      <c r="Z3301" s="17">
        <f t="shared" si="8841"/>
        <v>0</v>
      </c>
      <c r="AA3301" s="17">
        <f t="shared" si="8841"/>
        <v>0</v>
      </c>
      <c r="AB3301" s="17">
        <f t="shared" si="8841"/>
        <v>1507.0434299999997</v>
      </c>
      <c r="AC3301" s="18">
        <f t="shared" si="8841"/>
        <v>2253.2800000000002</v>
      </c>
      <c r="AD3301" s="18">
        <f t="shared" si="8841"/>
        <v>2253.1435000000001</v>
      </c>
      <c r="AE3301" s="19">
        <f t="shared" si="8721"/>
        <v>99.993942164311576</v>
      </c>
      <c r="AF3301" s="17">
        <f t="shared" ref="AF3301:AK3301" si="8842">AF3316+AF3302</f>
        <v>2253.2800000000002</v>
      </c>
      <c r="AG3301" s="17">
        <f t="shared" si="8842"/>
        <v>0</v>
      </c>
      <c r="AH3301" s="17">
        <f t="shared" si="8842"/>
        <v>0</v>
      </c>
      <c r="AI3301" s="17">
        <f t="shared" si="8842"/>
        <v>0</v>
      </c>
      <c r="AJ3301" s="17">
        <f t="shared" si="8842"/>
        <v>0</v>
      </c>
      <c r="AK3301" s="17">
        <f t="shared" si="8842"/>
        <v>0</v>
      </c>
      <c r="AL3301" s="17">
        <f t="shared" si="8722"/>
        <v>2253.2800000000002</v>
      </c>
      <c r="AM3301" s="17">
        <f t="shared" si="8723"/>
        <v>560.49599999999964</v>
      </c>
      <c r="AN3301" s="20"/>
    </row>
    <row r="3302" spans="2:40" s="22" customFormat="1" ht="46.8" x14ac:dyDescent="0.3">
      <c r="B3302" s="23" t="s">
        <v>854</v>
      </c>
      <c r="C3302" s="23" t="s">
        <v>114</v>
      </c>
      <c r="D3302" s="23" t="s">
        <v>443</v>
      </c>
      <c r="E3302" s="24" t="str">
        <f t="shared" si="8730"/>
        <v>0310</v>
      </c>
      <c r="F3302" s="23"/>
      <c r="G3302" s="23"/>
      <c r="H3302" s="25" t="s">
        <v>697</v>
      </c>
      <c r="I3302" s="26">
        <f t="shared" ref="I3302:T3302" si="8843">I3303</f>
        <v>1604</v>
      </c>
      <c r="J3302" s="26">
        <f t="shared" si="8843"/>
        <v>1653.8</v>
      </c>
      <c r="K3302" s="26">
        <f t="shared" si="8843"/>
        <v>972</v>
      </c>
      <c r="L3302" s="26">
        <f t="shared" si="8843"/>
        <v>0</v>
      </c>
      <c r="M3302" s="26">
        <f t="shared" si="8843"/>
        <v>0</v>
      </c>
      <c r="N3302" s="26">
        <f t="shared" si="8843"/>
        <v>0</v>
      </c>
      <c r="O3302" s="26">
        <f t="shared" si="8843"/>
        <v>0</v>
      </c>
      <c r="P3302" s="26">
        <f t="shared" si="8843"/>
        <v>-33.723999999999997</v>
      </c>
      <c r="Q3302" s="26">
        <f t="shared" si="8843"/>
        <v>0</v>
      </c>
      <c r="R3302" s="26">
        <f t="shared" si="8843"/>
        <v>0</v>
      </c>
      <c r="S3302" s="26">
        <f t="shared" si="8843"/>
        <v>0</v>
      </c>
      <c r="T3302" s="26">
        <f t="shared" si="8843"/>
        <v>0</v>
      </c>
      <c r="U3302" s="26">
        <v>0</v>
      </c>
      <c r="V3302" s="26">
        <f t="shared" si="8732"/>
        <v>1570.2760000000001</v>
      </c>
      <c r="W3302" s="26">
        <f t="shared" ref="W3302:AD3302" si="8844">W3303</f>
        <v>0</v>
      </c>
      <c r="X3302" s="26">
        <f t="shared" si="8844"/>
        <v>0</v>
      </c>
      <c r="Y3302" s="26">
        <f t="shared" si="8844"/>
        <v>0</v>
      </c>
      <c r="Z3302" s="26">
        <f t="shared" si="8844"/>
        <v>0</v>
      </c>
      <c r="AA3302" s="26">
        <f t="shared" si="8844"/>
        <v>0</v>
      </c>
      <c r="AB3302" s="26">
        <f t="shared" si="8844"/>
        <v>715.08082999999988</v>
      </c>
      <c r="AC3302" s="27">
        <f t="shared" si="8844"/>
        <v>906.58</v>
      </c>
      <c r="AD3302" s="27">
        <f t="shared" si="8844"/>
        <v>906.44350000000009</v>
      </c>
      <c r="AE3302" s="28">
        <f t="shared" si="8721"/>
        <v>99.984943413708677</v>
      </c>
      <c r="AF3302" s="26">
        <f t="shared" ref="AF3302:AK3302" si="8845">AF3303</f>
        <v>906.58</v>
      </c>
      <c r="AG3302" s="26">
        <f t="shared" si="8845"/>
        <v>0</v>
      </c>
      <c r="AH3302" s="26">
        <f t="shared" si="8845"/>
        <v>0</v>
      </c>
      <c r="AI3302" s="26">
        <f t="shared" si="8845"/>
        <v>0</v>
      </c>
      <c r="AJ3302" s="26">
        <f t="shared" si="8845"/>
        <v>0</v>
      </c>
      <c r="AK3302" s="26">
        <f t="shared" si="8845"/>
        <v>0</v>
      </c>
      <c r="AL3302" s="26">
        <f t="shared" si="8722"/>
        <v>906.58</v>
      </c>
      <c r="AM3302" s="26">
        <f t="shared" si="8723"/>
        <v>663.69600000000003</v>
      </c>
      <c r="AN3302" s="29"/>
    </row>
    <row r="3303" spans="2:40" x14ac:dyDescent="0.3">
      <c r="B3303" s="30" t="s">
        <v>854</v>
      </c>
      <c r="C3303" s="30" t="s">
        <v>114</v>
      </c>
      <c r="D3303" s="30" t="s">
        <v>443</v>
      </c>
      <c r="E3303" s="15" t="str">
        <f t="shared" si="8730"/>
        <v>0310</v>
      </c>
      <c r="F3303" s="30" t="s">
        <v>348</v>
      </c>
      <c r="G3303" s="30"/>
      <c r="H3303" s="31" t="s">
        <v>349</v>
      </c>
      <c r="I3303" s="32">
        <f t="shared" ref="I3303:T3303" si="8846">I3309+I3304</f>
        <v>1604</v>
      </c>
      <c r="J3303" s="32">
        <f t="shared" si="8846"/>
        <v>1653.8</v>
      </c>
      <c r="K3303" s="32">
        <f t="shared" si="8846"/>
        <v>972</v>
      </c>
      <c r="L3303" s="32">
        <f t="shared" si="8846"/>
        <v>0</v>
      </c>
      <c r="M3303" s="32">
        <f t="shared" si="8846"/>
        <v>0</v>
      </c>
      <c r="N3303" s="32">
        <f t="shared" si="8846"/>
        <v>0</v>
      </c>
      <c r="O3303" s="32">
        <f t="shared" si="8846"/>
        <v>0</v>
      </c>
      <c r="P3303" s="32">
        <f t="shared" si="8846"/>
        <v>-33.723999999999997</v>
      </c>
      <c r="Q3303" s="32">
        <f t="shared" si="8846"/>
        <v>0</v>
      </c>
      <c r="R3303" s="32">
        <f t="shared" si="8846"/>
        <v>0</v>
      </c>
      <c r="S3303" s="32">
        <f t="shared" si="8846"/>
        <v>0</v>
      </c>
      <c r="T3303" s="32">
        <f t="shared" si="8846"/>
        <v>0</v>
      </c>
      <c r="U3303" s="32">
        <v>0</v>
      </c>
      <c r="V3303" s="32">
        <f t="shared" si="8732"/>
        <v>1570.2760000000001</v>
      </c>
      <c r="W3303" s="32">
        <f t="shared" ref="W3303:AD3303" si="8847">W3309+W3304</f>
        <v>0</v>
      </c>
      <c r="X3303" s="32">
        <f t="shared" si="8847"/>
        <v>0</v>
      </c>
      <c r="Y3303" s="32">
        <f t="shared" si="8847"/>
        <v>0</v>
      </c>
      <c r="Z3303" s="32">
        <f t="shared" si="8847"/>
        <v>0</v>
      </c>
      <c r="AA3303" s="32">
        <f t="shared" si="8847"/>
        <v>0</v>
      </c>
      <c r="AB3303" s="32">
        <f t="shared" si="8847"/>
        <v>715.08082999999988</v>
      </c>
      <c r="AC3303" s="33">
        <f t="shared" si="8847"/>
        <v>906.58</v>
      </c>
      <c r="AD3303" s="33">
        <f t="shared" si="8847"/>
        <v>906.44350000000009</v>
      </c>
      <c r="AE3303" s="34">
        <f t="shared" si="8721"/>
        <v>99.984943413708677</v>
      </c>
      <c r="AF3303" s="32">
        <f t="shared" ref="AF3303:AK3303" si="8848">AF3309+AF3304</f>
        <v>906.58</v>
      </c>
      <c r="AG3303" s="32">
        <f t="shared" si="8848"/>
        <v>0</v>
      </c>
      <c r="AH3303" s="32">
        <f t="shared" si="8848"/>
        <v>0</v>
      </c>
      <c r="AI3303" s="32">
        <f t="shared" si="8848"/>
        <v>0</v>
      </c>
      <c r="AJ3303" s="32">
        <f t="shared" si="8848"/>
        <v>0</v>
      </c>
      <c r="AK3303" s="32">
        <f t="shared" si="8848"/>
        <v>0</v>
      </c>
      <c r="AL3303" s="32">
        <f t="shared" si="8722"/>
        <v>906.58</v>
      </c>
      <c r="AM3303" s="32">
        <f t="shared" si="8723"/>
        <v>663.69600000000003</v>
      </c>
    </row>
    <row r="3304" spans="2:40" ht="62.4" x14ac:dyDescent="0.3">
      <c r="B3304" s="30" t="s">
        <v>854</v>
      </c>
      <c r="C3304" s="30" t="s">
        <v>114</v>
      </c>
      <c r="D3304" s="30" t="s">
        <v>443</v>
      </c>
      <c r="E3304" s="15" t="str">
        <f t="shared" si="8730"/>
        <v>0310</v>
      </c>
      <c r="F3304" s="30" t="s">
        <v>698</v>
      </c>
      <c r="G3304" s="30"/>
      <c r="H3304" s="31" t="s">
        <v>699</v>
      </c>
      <c r="I3304" s="32">
        <f t="shared" ref="I3304:I3310" si="8849">I3305</f>
        <v>32.200000000000003</v>
      </c>
      <c r="J3304" s="32">
        <f t="shared" ref="J3304:J3310" si="8850">J3305</f>
        <v>32.200000000000003</v>
      </c>
      <c r="K3304" s="32">
        <f t="shared" ref="K3304:K3310" si="8851">K3305</f>
        <v>32.200000000000003</v>
      </c>
      <c r="L3304" s="32">
        <f t="shared" ref="L3304:L3310" si="8852">L3305</f>
        <v>0</v>
      </c>
      <c r="M3304" s="32">
        <f t="shared" ref="M3304:M3310" si="8853">M3305</f>
        <v>0</v>
      </c>
      <c r="N3304" s="32">
        <f t="shared" ref="N3304:N3310" si="8854">N3305</f>
        <v>0</v>
      </c>
      <c r="O3304" s="32">
        <f t="shared" ref="O3304:O3310" si="8855">O3305</f>
        <v>0</v>
      </c>
      <c r="P3304" s="32">
        <f t="shared" ref="P3304:P3310" si="8856">P3305</f>
        <v>0</v>
      </c>
      <c r="Q3304" s="32">
        <f t="shared" ref="Q3304:Q3310" si="8857">Q3305</f>
        <v>0</v>
      </c>
      <c r="R3304" s="32">
        <f t="shared" ref="R3304:R3310" si="8858">R3305</f>
        <v>0</v>
      </c>
      <c r="S3304" s="32">
        <f t="shared" ref="S3304:S3310" si="8859">S3305</f>
        <v>0</v>
      </c>
      <c r="T3304" s="32">
        <f t="shared" ref="T3304:T3310" si="8860">T3305</f>
        <v>0</v>
      </c>
      <c r="U3304" s="32">
        <v>0</v>
      </c>
      <c r="V3304" s="32">
        <f t="shared" si="8732"/>
        <v>32.200000000000003</v>
      </c>
      <c r="W3304" s="32">
        <f t="shared" ref="W3304:W3310" si="8861">W3305</f>
        <v>0</v>
      </c>
      <c r="X3304" s="32">
        <f t="shared" ref="X3304:X3310" si="8862">X3305</f>
        <v>0</v>
      </c>
      <c r="Y3304" s="32">
        <f t="shared" ref="Y3304:Y3310" si="8863">Y3305</f>
        <v>0</v>
      </c>
      <c r="Z3304" s="32">
        <f t="shared" ref="Z3304:Z3310" si="8864">Z3305</f>
        <v>0</v>
      </c>
      <c r="AA3304" s="32">
        <f t="shared" ref="AA3304:AA3310" si="8865">AA3305</f>
        <v>0</v>
      </c>
      <c r="AB3304" s="32">
        <f t="shared" ref="AB3304:AB3310" si="8866">AB3305</f>
        <v>16.03</v>
      </c>
      <c r="AC3304" s="33">
        <f t="shared" ref="AC3304:AC3310" si="8867">AC3305</f>
        <v>32.195999999999998</v>
      </c>
      <c r="AD3304" s="33">
        <f t="shared" ref="AD3304:AD3310" si="8868">AD3305</f>
        <v>32.06</v>
      </c>
      <c r="AE3304" s="34">
        <f t="shared" si="8721"/>
        <v>99.577587277922746</v>
      </c>
      <c r="AF3304" s="32">
        <f t="shared" ref="AF3304:AF3310" si="8869">AF3305</f>
        <v>32.195999999999998</v>
      </c>
      <c r="AG3304" s="32">
        <f t="shared" ref="AG3304:AG3310" si="8870">AG3305</f>
        <v>0</v>
      </c>
      <c r="AH3304" s="32">
        <f t="shared" ref="AH3304:AH3310" si="8871">AH3305</f>
        <v>0</v>
      </c>
      <c r="AI3304" s="32">
        <f t="shared" ref="AI3304:AI3310" si="8872">AI3305</f>
        <v>0</v>
      </c>
      <c r="AJ3304" s="32">
        <f t="shared" ref="AJ3304:AJ3310" si="8873">AJ3305</f>
        <v>0</v>
      </c>
      <c r="AK3304" s="32">
        <f t="shared" ref="AK3304:AK3310" si="8874">AK3305</f>
        <v>0</v>
      </c>
      <c r="AL3304" s="32">
        <f t="shared" si="8722"/>
        <v>32.195999999999998</v>
      </c>
      <c r="AM3304" s="32">
        <f t="shared" si="8723"/>
        <v>4.0000000000048885E-3</v>
      </c>
    </row>
    <row r="3305" spans="2:40" ht="46.8" x14ac:dyDescent="0.3">
      <c r="B3305" s="30" t="s">
        <v>854</v>
      </c>
      <c r="C3305" s="30" t="s">
        <v>114</v>
      </c>
      <c r="D3305" s="30" t="s">
        <v>443</v>
      </c>
      <c r="E3305" s="15" t="str">
        <f t="shared" si="8730"/>
        <v>0310</v>
      </c>
      <c r="F3305" s="30" t="s">
        <v>700</v>
      </c>
      <c r="G3305" s="30"/>
      <c r="H3305" s="31" t="s">
        <v>701</v>
      </c>
      <c r="I3305" s="32">
        <f t="shared" si="8849"/>
        <v>32.200000000000003</v>
      </c>
      <c r="J3305" s="32">
        <f t="shared" si="8850"/>
        <v>32.200000000000003</v>
      </c>
      <c r="K3305" s="32">
        <f t="shared" si="8851"/>
        <v>32.200000000000003</v>
      </c>
      <c r="L3305" s="32">
        <f t="shared" si="8852"/>
        <v>0</v>
      </c>
      <c r="M3305" s="32">
        <f t="shared" si="8853"/>
        <v>0</v>
      </c>
      <c r="N3305" s="32">
        <f t="shared" si="8854"/>
        <v>0</v>
      </c>
      <c r="O3305" s="32">
        <f t="shared" si="8855"/>
        <v>0</v>
      </c>
      <c r="P3305" s="32">
        <f t="shared" si="8856"/>
        <v>0</v>
      </c>
      <c r="Q3305" s="32">
        <f t="shared" si="8857"/>
        <v>0</v>
      </c>
      <c r="R3305" s="32">
        <f t="shared" si="8858"/>
        <v>0</v>
      </c>
      <c r="S3305" s="32">
        <f t="shared" si="8859"/>
        <v>0</v>
      </c>
      <c r="T3305" s="32">
        <f t="shared" si="8860"/>
        <v>0</v>
      </c>
      <c r="U3305" s="32">
        <v>0</v>
      </c>
      <c r="V3305" s="32">
        <f t="shared" si="8732"/>
        <v>32.200000000000003</v>
      </c>
      <c r="W3305" s="32">
        <f t="shared" si="8861"/>
        <v>0</v>
      </c>
      <c r="X3305" s="32">
        <f t="shared" si="8862"/>
        <v>0</v>
      </c>
      <c r="Y3305" s="32">
        <f t="shared" si="8863"/>
        <v>0</v>
      </c>
      <c r="Z3305" s="32">
        <f t="shared" si="8864"/>
        <v>0</v>
      </c>
      <c r="AA3305" s="32">
        <f t="shared" si="8865"/>
        <v>0</v>
      </c>
      <c r="AB3305" s="32">
        <f t="shared" si="8866"/>
        <v>16.03</v>
      </c>
      <c r="AC3305" s="33">
        <f t="shared" si="8867"/>
        <v>32.195999999999998</v>
      </c>
      <c r="AD3305" s="33">
        <f t="shared" si="8868"/>
        <v>32.06</v>
      </c>
      <c r="AE3305" s="34">
        <f t="shared" si="8721"/>
        <v>99.577587277922746</v>
      </c>
      <c r="AF3305" s="32">
        <f t="shared" si="8869"/>
        <v>32.195999999999998</v>
      </c>
      <c r="AG3305" s="32">
        <f t="shared" si="8870"/>
        <v>0</v>
      </c>
      <c r="AH3305" s="32">
        <f t="shared" si="8871"/>
        <v>0</v>
      </c>
      <c r="AI3305" s="32">
        <f t="shared" si="8872"/>
        <v>0</v>
      </c>
      <c r="AJ3305" s="32">
        <f t="shared" si="8873"/>
        <v>0</v>
      </c>
      <c r="AK3305" s="32">
        <f t="shared" si="8874"/>
        <v>0</v>
      </c>
      <c r="AL3305" s="32">
        <f t="shared" si="8722"/>
        <v>32.195999999999998</v>
      </c>
      <c r="AM3305" s="32">
        <f t="shared" si="8723"/>
        <v>4.0000000000048885E-3</v>
      </c>
    </row>
    <row r="3306" spans="2:40" ht="31.2" x14ac:dyDescent="0.3">
      <c r="B3306" s="30" t="s">
        <v>854</v>
      </c>
      <c r="C3306" s="30" t="s">
        <v>114</v>
      </c>
      <c r="D3306" s="30" t="s">
        <v>443</v>
      </c>
      <c r="E3306" s="15" t="str">
        <f t="shared" si="8730"/>
        <v>0310</v>
      </c>
      <c r="F3306" s="30" t="s">
        <v>702</v>
      </c>
      <c r="G3306" s="30"/>
      <c r="H3306" s="31" t="s">
        <v>703</v>
      </c>
      <c r="I3306" s="32">
        <f t="shared" si="8849"/>
        <v>32.200000000000003</v>
      </c>
      <c r="J3306" s="32">
        <f t="shared" si="8850"/>
        <v>32.200000000000003</v>
      </c>
      <c r="K3306" s="32">
        <f t="shared" si="8851"/>
        <v>32.200000000000003</v>
      </c>
      <c r="L3306" s="32">
        <f t="shared" si="8852"/>
        <v>0</v>
      </c>
      <c r="M3306" s="32">
        <f t="shared" si="8853"/>
        <v>0</v>
      </c>
      <c r="N3306" s="32">
        <f t="shared" si="8854"/>
        <v>0</v>
      </c>
      <c r="O3306" s="32">
        <f t="shared" si="8855"/>
        <v>0</v>
      </c>
      <c r="P3306" s="32">
        <f t="shared" si="8856"/>
        <v>0</v>
      </c>
      <c r="Q3306" s="32">
        <f t="shared" si="8857"/>
        <v>0</v>
      </c>
      <c r="R3306" s="32">
        <f t="shared" si="8858"/>
        <v>0</v>
      </c>
      <c r="S3306" s="32">
        <f t="shared" si="8859"/>
        <v>0</v>
      </c>
      <c r="T3306" s="32">
        <f t="shared" si="8860"/>
        <v>0</v>
      </c>
      <c r="U3306" s="32">
        <v>0</v>
      </c>
      <c r="V3306" s="32">
        <f t="shared" si="8732"/>
        <v>32.200000000000003</v>
      </c>
      <c r="W3306" s="32">
        <f t="shared" si="8861"/>
        <v>0</v>
      </c>
      <c r="X3306" s="32">
        <f t="shared" si="8862"/>
        <v>0</v>
      </c>
      <c r="Y3306" s="32">
        <f t="shared" si="8863"/>
        <v>0</v>
      </c>
      <c r="Z3306" s="32">
        <f t="shared" si="8864"/>
        <v>0</v>
      </c>
      <c r="AA3306" s="32">
        <f t="shared" si="8865"/>
        <v>0</v>
      </c>
      <c r="AB3306" s="32">
        <f t="shared" si="8866"/>
        <v>16.03</v>
      </c>
      <c r="AC3306" s="33">
        <f t="shared" si="8867"/>
        <v>32.195999999999998</v>
      </c>
      <c r="AD3306" s="33">
        <f t="shared" si="8868"/>
        <v>32.06</v>
      </c>
      <c r="AE3306" s="34">
        <f t="shared" ref="AE3306:AE3369" si="8875">AD3306/AC3306*100</f>
        <v>99.577587277922746</v>
      </c>
      <c r="AF3306" s="32">
        <f t="shared" si="8869"/>
        <v>32.195999999999998</v>
      </c>
      <c r="AG3306" s="32">
        <f t="shared" si="8870"/>
        <v>0</v>
      </c>
      <c r="AH3306" s="32">
        <f t="shared" si="8871"/>
        <v>0</v>
      </c>
      <c r="AI3306" s="32">
        <f t="shared" si="8872"/>
        <v>0</v>
      </c>
      <c r="AJ3306" s="32">
        <f t="shared" si="8873"/>
        <v>0</v>
      </c>
      <c r="AK3306" s="32">
        <f t="shared" si="8874"/>
        <v>0</v>
      </c>
      <c r="AL3306" s="32">
        <f t="shared" ref="AL3306:AL3369" si="8876">AF3306+AH3306+AK3306+AI3306+AJ3306+AG3306</f>
        <v>32.195999999999998</v>
      </c>
      <c r="AM3306" s="32">
        <f t="shared" ref="AM3306:AM3369" si="8877">V3306-AL3306</f>
        <v>4.0000000000048885E-3</v>
      </c>
    </row>
    <row r="3307" spans="2:40" ht="31.2" x14ac:dyDescent="0.3">
      <c r="B3307" s="30" t="s">
        <v>854</v>
      </c>
      <c r="C3307" s="30" t="s">
        <v>114</v>
      </c>
      <c r="D3307" s="30" t="s">
        <v>443</v>
      </c>
      <c r="E3307" s="15" t="str">
        <f t="shared" si="8730"/>
        <v>0310</v>
      </c>
      <c r="F3307" s="30" t="s">
        <v>702</v>
      </c>
      <c r="G3307" s="30" t="s">
        <v>50</v>
      </c>
      <c r="H3307" s="31" t="s">
        <v>51</v>
      </c>
      <c r="I3307" s="32">
        <f t="shared" si="8849"/>
        <v>32.200000000000003</v>
      </c>
      <c r="J3307" s="32">
        <f t="shared" si="8850"/>
        <v>32.200000000000003</v>
      </c>
      <c r="K3307" s="32">
        <f t="shared" si="8851"/>
        <v>32.200000000000003</v>
      </c>
      <c r="L3307" s="32">
        <f t="shared" si="8852"/>
        <v>0</v>
      </c>
      <c r="M3307" s="32">
        <f t="shared" si="8853"/>
        <v>0</v>
      </c>
      <c r="N3307" s="32">
        <f t="shared" si="8854"/>
        <v>0</v>
      </c>
      <c r="O3307" s="32">
        <f t="shared" si="8855"/>
        <v>0</v>
      </c>
      <c r="P3307" s="32">
        <f t="shared" si="8856"/>
        <v>0</v>
      </c>
      <c r="Q3307" s="32">
        <f t="shared" si="8857"/>
        <v>0</v>
      </c>
      <c r="R3307" s="32">
        <f t="shared" si="8858"/>
        <v>0</v>
      </c>
      <c r="S3307" s="32">
        <f t="shared" si="8859"/>
        <v>0</v>
      </c>
      <c r="T3307" s="32">
        <f t="shared" si="8860"/>
        <v>0</v>
      </c>
      <c r="U3307" s="32">
        <v>0</v>
      </c>
      <c r="V3307" s="32">
        <f t="shared" si="8732"/>
        <v>32.200000000000003</v>
      </c>
      <c r="W3307" s="32">
        <f t="shared" si="8861"/>
        <v>0</v>
      </c>
      <c r="X3307" s="32">
        <f t="shared" si="8862"/>
        <v>0</v>
      </c>
      <c r="Y3307" s="32">
        <f t="shared" si="8863"/>
        <v>0</v>
      </c>
      <c r="Z3307" s="32">
        <f t="shared" si="8864"/>
        <v>0</v>
      </c>
      <c r="AA3307" s="32">
        <f t="shared" si="8865"/>
        <v>0</v>
      </c>
      <c r="AB3307" s="32">
        <f t="shared" si="8866"/>
        <v>16.03</v>
      </c>
      <c r="AC3307" s="33">
        <f t="shared" si="8867"/>
        <v>32.195999999999998</v>
      </c>
      <c r="AD3307" s="33">
        <f t="shared" si="8868"/>
        <v>32.06</v>
      </c>
      <c r="AE3307" s="34">
        <f t="shared" si="8875"/>
        <v>99.577587277922746</v>
      </c>
      <c r="AF3307" s="32">
        <f t="shared" si="8869"/>
        <v>32.195999999999998</v>
      </c>
      <c r="AG3307" s="32">
        <f t="shared" si="8870"/>
        <v>0</v>
      </c>
      <c r="AH3307" s="32">
        <f t="shared" si="8871"/>
        <v>0</v>
      </c>
      <c r="AI3307" s="32">
        <f t="shared" si="8872"/>
        <v>0</v>
      </c>
      <c r="AJ3307" s="32">
        <f t="shared" si="8873"/>
        <v>0</v>
      </c>
      <c r="AK3307" s="32">
        <f t="shared" si="8874"/>
        <v>0</v>
      </c>
      <c r="AL3307" s="32">
        <f t="shared" si="8876"/>
        <v>32.195999999999998</v>
      </c>
      <c r="AM3307" s="32">
        <f t="shared" si="8877"/>
        <v>4.0000000000048885E-3</v>
      </c>
    </row>
    <row r="3308" spans="2:40" ht="31.2" x14ac:dyDescent="0.3">
      <c r="B3308" s="30" t="s">
        <v>854</v>
      </c>
      <c r="C3308" s="30" t="s">
        <v>114</v>
      </c>
      <c r="D3308" s="30" t="s">
        <v>443</v>
      </c>
      <c r="E3308" s="15" t="str">
        <f t="shared" si="8730"/>
        <v>0310</v>
      </c>
      <c r="F3308" s="30" t="s">
        <v>702</v>
      </c>
      <c r="G3308" s="30" t="s">
        <v>52</v>
      </c>
      <c r="H3308" s="31" t="s">
        <v>53</v>
      </c>
      <c r="I3308" s="32">
        <v>32.200000000000003</v>
      </c>
      <c r="J3308" s="32">
        <v>32.200000000000003</v>
      </c>
      <c r="K3308" s="32">
        <v>32.200000000000003</v>
      </c>
      <c r="L3308" s="32"/>
      <c r="M3308" s="32"/>
      <c r="N3308" s="32"/>
      <c r="O3308" s="32">
        <v>0</v>
      </c>
      <c r="P3308" s="32">
        <v>0</v>
      </c>
      <c r="Q3308" s="32">
        <v>0</v>
      </c>
      <c r="R3308" s="32">
        <v>0</v>
      </c>
      <c r="S3308" s="32">
        <v>0</v>
      </c>
      <c r="T3308" s="32">
        <v>0</v>
      </c>
      <c r="U3308" s="32">
        <v>0</v>
      </c>
      <c r="V3308" s="32">
        <f t="shared" si="8732"/>
        <v>32.200000000000003</v>
      </c>
      <c r="W3308" s="32"/>
      <c r="X3308" s="32"/>
      <c r="Y3308" s="32"/>
      <c r="Z3308" s="32"/>
      <c r="AA3308" s="32"/>
      <c r="AB3308" s="32">
        <v>16.03</v>
      </c>
      <c r="AC3308" s="33">
        <v>32.195999999999998</v>
      </c>
      <c r="AD3308" s="33">
        <v>32.06</v>
      </c>
      <c r="AE3308" s="34">
        <f t="shared" si="8875"/>
        <v>99.577587277922746</v>
      </c>
      <c r="AF3308" s="32">
        <v>32.195999999999998</v>
      </c>
      <c r="AG3308" s="32">
        <v>0</v>
      </c>
      <c r="AH3308" s="32">
        <v>0</v>
      </c>
      <c r="AI3308" s="32">
        <v>0</v>
      </c>
      <c r="AJ3308" s="32">
        <v>0</v>
      </c>
      <c r="AK3308" s="32">
        <v>0</v>
      </c>
      <c r="AL3308" s="32">
        <f t="shared" si="8876"/>
        <v>32.195999999999998</v>
      </c>
      <c r="AM3308" s="32">
        <f t="shared" si="8877"/>
        <v>4.0000000000048885E-3</v>
      </c>
      <c r="AN3308" s="12"/>
    </row>
    <row r="3309" spans="2:40" ht="46.8" x14ac:dyDescent="0.3">
      <c r="B3309" s="30" t="s">
        <v>854</v>
      </c>
      <c r="C3309" s="30" t="s">
        <v>114</v>
      </c>
      <c r="D3309" s="30" t="s">
        <v>443</v>
      </c>
      <c r="E3309" s="15" t="str">
        <f t="shared" si="8730"/>
        <v>0310</v>
      </c>
      <c r="F3309" s="30" t="s">
        <v>704</v>
      </c>
      <c r="G3309" s="30"/>
      <c r="H3309" s="31" t="s">
        <v>705</v>
      </c>
      <c r="I3309" s="32">
        <f t="shared" si="8849"/>
        <v>1571.8</v>
      </c>
      <c r="J3309" s="32">
        <f t="shared" si="8850"/>
        <v>1621.6</v>
      </c>
      <c r="K3309" s="32">
        <f t="shared" si="8851"/>
        <v>939.8</v>
      </c>
      <c r="L3309" s="32">
        <f t="shared" si="8852"/>
        <v>0</v>
      </c>
      <c r="M3309" s="32">
        <f t="shared" si="8853"/>
        <v>0</v>
      </c>
      <c r="N3309" s="32">
        <f t="shared" si="8854"/>
        <v>0</v>
      </c>
      <c r="O3309" s="32">
        <f t="shared" si="8855"/>
        <v>0</v>
      </c>
      <c r="P3309" s="32">
        <f t="shared" si="8856"/>
        <v>-33.723999999999997</v>
      </c>
      <c r="Q3309" s="32">
        <f t="shared" si="8857"/>
        <v>0</v>
      </c>
      <c r="R3309" s="32">
        <f t="shared" si="8858"/>
        <v>0</v>
      </c>
      <c r="S3309" s="32">
        <f t="shared" si="8859"/>
        <v>0</v>
      </c>
      <c r="T3309" s="32">
        <f t="shared" si="8860"/>
        <v>0</v>
      </c>
      <c r="U3309" s="32">
        <v>0</v>
      </c>
      <c r="V3309" s="32">
        <f t="shared" si="8732"/>
        <v>1538.076</v>
      </c>
      <c r="W3309" s="32">
        <f t="shared" si="8861"/>
        <v>0</v>
      </c>
      <c r="X3309" s="32">
        <f t="shared" si="8862"/>
        <v>0</v>
      </c>
      <c r="Y3309" s="32">
        <f t="shared" si="8863"/>
        <v>0</v>
      </c>
      <c r="Z3309" s="32">
        <f t="shared" si="8864"/>
        <v>0</v>
      </c>
      <c r="AA3309" s="32">
        <f t="shared" si="8865"/>
        <v>0</v>
      </c>
      <c r="AB3309" s="32">
        <f t="shared" si="8866"/>
        <v>699.05082999999991</v>
      </c>
      <c r="AC3309" s="33">
        <f t="shared" si="8867"/>
        <v>874.38400000000001</v>
      </c>
      <c r="AD3309" s="33">
        <f t="shared" si="8868"/>
        <v>874.38350000000003</v>
      </c>
      <c r="AE3309" s="34">
        <f t="shared" si="8875"/>
        <v>99.999942816885948</v>
      </c>
      <c r="AF3309" s="32">
        <f t="shared" si="8869"/>
        <v>874.38400000000001</v>
      </c>
      <c r="AG3309" s="32">
        <f t="shared" si="8870"/>
        <v>0</v>
      </c>
      <c r="AH3309" s="32">
        <f t="shared" si="8871"/>
        <v>0</v>
      </c>
      <c r="AI3309" s="32">
        <f t="shared" si="8872"/>
        <v>0</v>
      </c>
      <c r="AJ3309" s="32">
        <f t="shared" si="8873"/>
        <v>0</v>
      </c>
      <c r="AK3309" s="32">
        <f t="shared" si="8874"/>
        <v>0</v>
      </c>
      <c r="AL3309" s="32">
        <f t="shared" si="8876"/>
        <v>874.38400000000001</v>
      </c>
      <c r="AM3309" s="32">
        <f t="shared" si="8877"/>
        <v>663.69200000000001</v>
      </c>
    </row>
    <row r="3310" spans="2:40" ht="31.2" x14ac:dyDescent="0.3">
      <c r="B3310" s="30" t="s">
        <v>854</v>
      </c>
      <c r="C3310" s="30" t="s">
        <v>114</v>
      </c>
      <c r="D3310" s="30" t="s">
        <v>443</v>
      </c>
      <c r="E3310" s="15" t="str">
        <f t="shared" si="8730"/>
        <v>0310</v>
      </c>
      <c r="F3310" s="30" t="s">
        <v>706</v>
      </c>
      <c r="G3310" s="30"/>
      <c r="H3310" s="31" t="s">
        <v>707</v>
      </c>
      <c r="I3310" s="32">
        <f t="shared" si="8849"/>
        <v>1571.8</v>
      </c>
      <c r="J3310" s="32">
        <f t="shared" si="8850"/>
        <v>1621.6</v>
      </c>
      <c r="K3310" s="32">
        <f t="shared" si="8851"/>
        <v>939.8</v>
      </c>
      <c r="L3310" s="32">
        <f t="shared" si="8852"/>
        <v>0</v>
      </c>
      <c r="M3310" s="32">
        <f t="shared" si="8853"/>
        <v>0</v>
      </c>
      <c r="N3310" s="32">
        <f t="shared" si="8854"/>
        <v>0</v>
      </c>
      <c r="O3310" s="32">
        <f t="shared" si="8855"/>
        <v>0</v>
      </c>
      <c r="P3310" s="32">
        <f t="shared" si="8856"/>
        <v>-33.723999999999997</v>
      </c>
      <c r="Q3310" s="32">
        <f t="shared" si="8857"/>
        <v>0</v>
      </c>
      <c r="R3310" s="32">
        <f t="shared" si="8858"/>
        <v>0</v>
      </c>
      <c r="S3310" s="32">
        <f t="shared" si="8859"/>
        <v>0</v>
      </c>
      <c r="T3310" s="32">
        <f t="shared" si="8860"/>
        <v>0</v>
      </c>
      <c r="U3310" s="32">
        <v>0</v>
      </c>
      <c r="V3310" s="32">
        <f t="shared" si="8732"/>
        <v>1538.076</v>
      </c>
      <c r="W3310" s="32">
        <f t="shared" si="8861"/>
        <v>0</v>
      </c>
      <c r="X3310" s="32">
        <f t="shared" si="8862"/>
        <v>0</v>
      </c>
      <c r="Y3310" s="32">
        <f t="shared" si="8863"/>
        <v>0</v>
      </c>
      <c r="Z3310" s="32">
        <f t="shared" si="8864"/>
        <v>0</v>
      </c>
      <c r="AA3310" s="32">
        <f t="shared" si="8865"/>
        <v>0</v>
      </c>
      <c r="AB3310" s="32">
        <f t="shared" si="8866"/>
        <v>699.05082999999991</v>
      </c>
      <c r="AC3310" s="33">
        <f t="shared" si="8867"/>
        <v>874.38400000000001</v>
      </c>
      <c r="AD3310" s="33">
        <f t="shared" si="8868"/>
        <v>874.38350000000003</v>
      </c>
      <c r="AE3310" s="34">
        <f t="shared" si="8875"/>
        <v>99.999942816885948</v>
      </c>
      <c r="AF3310" s="32">
        <f t="shared" si="8869"/>
        <v>874.38400000000001</v>
      </c>
      <c r="AG3310" s="32">
        <f t="shared" si="8870"/>
        <v>0</v>
      </c>
      <c r="AH3310" s="32">
        <f t="shared" si="8871"/>
        <v>0</v>
      </c>
      <c r="AI3310" s="32">
        <f t="shared" si="8872"/>
        <v>0</v>
      </c>
      <c r="AJ3310" s="32">
        <f t="shared" si="8873"/>
        <v>0</v>
      </c>
      <c r="AK3310" s="32">
        <f t="shared" si="8874"/>
        <v>0</v>
      </c>
      <c r="AL3310" s="32">
        <f t="shared" si="8876"/>
        <v>874.38400000000001</v>
      </c>
      <c r="AM3310" s="32">
        <f t="shared" si="8877"/>
        <v>663.69200000000001</v>
      </c>
    </row>
    <row r="3311" spans="2:40" ht="62.4" x14ac:dyDescent="0.3">
      <c r="B3311" s="30" t="s">
        <v>854</v>
      </c>
      <c r="C3311" s="30" t="s">
        <v>114</v>
      </c>
      <c r="D3311" s="30" t="s">
        <v>443</v>
      </c>
      <c r="E3311" s="15" t="str">
        <f t="shared" si="8730"/>
        <v>0310</v>
      </c>
      <c r="F3311" s="30" t="s">
        <v>708</v>
      </c>
      <c r="G3311" s="30"/>
      <c r="H3311" s="31" t="s">
        <v>709</v>
      </c>
      <c r="I3311" s="32">
        <f t="shared" ref="I3311:T3311" si="8878">I3312+I3314</f>
        <v>1571.8</v>
      </c>
      <c r="J3311" s="32">
        <f t="shared" si="8878"/>
        <v>1621.6</v>
      </c>
      <c r="K3311" s="32">
        <f t="shared" si="8878"/>
        <v>939.8</v>
      </c>
      <c r="L3311" s="32">
        <f t="shared" si="8878"/>
        <v>0</v>
      </c>
      <c r="M3311" s="32">
        <f t="shared" si="8878"/>
        <v>0</v>
      </c>
      <c r="N3311" s="32">
        <f t="shared" si="8878"/>
        <v>0</v>
      </c>
      <c r="O3311" s="32">
        <f t="shared" si="8878"/>
        <v>0</v>
      </c>
      <c r="P3311" s="32">
        <f t="shared" si="8878"/>
        <v>-33.723999999999997</v>
      </c>
      <c r="Q3311" s="32">
        <f t="shared" si="8878"/>
        <v>0</v>
      </c>
      <c r="R3311" s="32">
        <f t="shared" si="8878"/>
        <v>0</v>
      </c>
      <c r="S3311" s="32">
        <f t="shared" si="8878"/>
        <v>0</v>
      </c>
      <c r="T3311" s="32">
        <f t="shared" si="8878"/>
        <v>0</v>
      </c>
      <c r="U3311" s="32">
        <v>0</v>
      </c>
      <c r="V3311" s="32">
        <f t="shared" si="8732"/>
        <v>1538.076</v>
      </c>
      <c r="W3311" s="32">
        <f t="shared" ref="W3311:AD3311" si="8879">W3312+W3314</f>
        <v>0</v>
      </c>
      <c r="X3311" s="32">
        <f t="shared" si="8879"/>
        <v>0</v>
      </c>
      <c r="Y3311" s="32">
        <f t="shared" si="8879"/>
        <v>0</v>
      </c>
      <c r="Z3311" s="32">
        <f t="shared" si="8879"/>
        <v>0</v>
      </c>
      <c r="AA3311" s="32">
        <f t="shared" si="8879"/>
        <v>0</v>
      </c>
      <c r="AB3311" s="32">
        <f t="shared" si="8879"/>
        <v>699.05082999999991</v>
      </c>
      <c r="AC3311" s="33">
        <f t="shared" si="8879"/>
        <v>874.38400000000001</v>
      </c>
      <c r="AD3311" s="33">
        <f t="shared" si="8879"/>
        <v>874.38350000000003</v>
      </c>
      <c r="AE3311" s="34">
        <f t="shared" si="8875"/>
        <v>99.999942816885948</v>
      </c>
      <c r="AF3311" s="32">
        <f t="shared" ref="AF3311:AK3311" si="8880">AF3312+AF3314</f>
        <v>874.38400000000001</v>
      </c>
      <c r="AG3311" s="32">
        <f t="shared" si="8880"/>
        <v>0</v>
      </c>
      <c r="AH3311" s="32">
        <f t="shared" si="8880"/>
        <v>0</v>
      </c>
      <c r="AI3311" s="32">
        <f t="shared" si="8880"/>
        <v>0</v>
      </c>
      <c r="AJ3311" s="32">
        <f t="shared" si="8880"/>
        <v>0</v>
      </c>
      <c r="AK3311" s="32">
        <f t="shared" si="8880"/>
        <v>0</v>
      </c>
      <c r="AL3311" s="32">
        <f t="shared" si="8876"/>
        <v>874.38400000000001</v>
      </c>
      <c r="AM3311" s="32">
        <f t="shared" si="8877"/>
        <v>663.69200000000001</v>
      </c>
    </row>
    <row r="3312" spans="2:40" ht="31.2" x14ac:dyDescent="0.3">
      <c r="B3312" s="30" t="s">
        <v>854</v>
      </c>
      <c r="C3312" s="30" t="s">
        <v>114</v>
      </c>
      <c r="D3312" s="30" t="s">
        <v>443</v>
      </c>
      <c r="E3312" s="15" t="str">
        <f t="shared" si="8730"/>
        <v>0310</v>
      </c>
      <c r="F3312" s="30" t="s">
        <v>708</v>
      </c>
      <c r="G3312" s="30" t="s">
        <v>50</v>
      </c>
      <c r="H3312" s="31" t="s">
        <v>51</v>
      </c>
      <c r="I3312" s="32">
        <f t="shared" ref="I3312:T3312" si="8881">I3313</f>
        <v>1255.3</v>
      </c>
      <c r="J3312" s="32">
        <f t="shared" si="8881"/>
        <v>1305.0999999999999</v>
      </c>
      <c r="K3312" s="32">
        <f t="shared" si="8881"/>
        <v>623.29999999999995</v>
      </c>
      <c r="L3312" s="32">
        <f t="shared" si="8881"/>
        <v>0</v>
      </c>
      <c r="M3312" s="32">
        <f t="shared" si="8881"/>
        <v>0</v>
      </c>
      <c r="N3312" s="32">
        <f t="shared" si="8881"/>
        <v>0</v>
      </c>
      <c r="O3312" s="32">
        <f t="shared" si="8881"/>
        <v>0</v>
      </c>
      <c r="P3312" s="32">
        <f t="shared" si="8881"/>
        <v>0</v>
      </c>
      <c r="Q3312" s="32">
        <f t="shared" si="8881"/>
        <v>0</v>
      </c>
      <c r="R3312" s="32">
        <f t="shared" si="8881"/>
        <v>0</v>
      </c>
      <c r="S3312" s="32">
        <f t="shared" si="8881"/>
        <v>0</v>
      </c>
      <c r="T3312" s="32">
        <f t="shared" si="8881"/>
        <v>0</v>
      </c>
      <c r="U3312" s="32">
        <v>0</v>
      </c>
      <c r="V3312" s="32">
        <f t="shared" si="8732"/>
        <v>1255.3</v>
      </c>
      <c r="W3312" s="32">
        <f t="shared" ref="W3312:AD3312" si="8882">W3313</f>
        <v>0</v>
      </c>
      <c r="X3312" s="32">
        <f t="shared" si="8882"/>
        <v>0</v>
      </c>
      <c r="Y3312" s="32">
        <f t="shared" si="8882"/>
        <v>0</v>
      </c>
      <c r="Z3312" s="32">
        <f t="shared" si="8882"/>
        <v>0</v>
      </c>
      <c r="AA3312" s="32">
        <f t="shared" si="8882"/>
        <v>0</v>
      </c>
      <c r="AB3312" s="32">
        <f t="shared" si="8882"/>
        <v>416.27082999999999</v>
      </c>
      <c r="AC3312" s="33">
        <f t="shared" si="8882"/>
        <v>591.60400000000004</v>
      </c>
      <c r="AD3312" s="33">
        <f t="shared" si="8882"/>
        <v>591.60350000000005</v>
      </c>
      <c r="AE3312" s="34">
        <f t="shared" si="8875"/>
        <v>99.999915484006195</v>
      </c>
      <c r="AF3312" s="32">
        <f t="shared" ref="AF3312:AK3312" si="8883">AF3313</f>
        <v>591.60400000000004</v>
      </c>
      <c r="AG3312" s="32">
        <f t="shared" si="8883"/>
        <v>0</v>
      </c>
      <c r="AH3312" s="32">
        <f t="shared" si="8883"/>
        <v>0</v>
      </c>
      <c r="AI3312" s="32">
        <f t="shared" si="8883"/>
        <v>0</v>
      </c>
      <c r="AJ3312" s="32">
        <f t="shared" si="8883"/>
        <v>0</v>
      </c>
      <c r="AK3312" s="32">
        <f t="shared" si="8883"/>
        <v>0</v>
      </c>
      <c r="AL3312" s="32">
        <f t="shared" si="8876"/>
        <v>591.60400000000004</v>
      </c>
      <c r="AM3312" s="32">
        <f t="shared" si="8877"/>
        <v>663.69599999999991</v>
      </c>
    </row>
    <row r="3313" spans="2:40" ht="31.2" x14ac:dyDescent="0.3">
      <c r="B3313" s="30" t="s">
        <v>854</v>
      </c>
      <c r="C3313" s="30" t="s">
        <v>114</v>
      </c>
      <c r="D3313" s="30" t="s">
        <v>443</v>
      </c>
      <c r="E3313" s="15" t="str">
        <f t="shared" ref="E3313:E3376" si="8884">CONCATENATE(C3313,D3313)</f>
        <v>0310</v>
      </c>
      <c r="F3313" s="30" t="s">
        <v>708</v>
      </c>
      <c r="G3313" s="30" t="s">
        <v>52</v>
      </c>
      <c r="H3313" s="31" t="s">
        <v>53</v>
      </c>
      <c r="I3313" s="32">
        <v>1255.3</v>
      </c>
      <c r="J3313" s="32">
        <v>1305.0999999999999</v>
      </c>
      <c r="K3313" s="32">
        <v>623.29999999999995</v>
      </c>
      <c r="L3313" s="32"/>
      <c r="M3313" s="32"/>
      <c r="N3313" s="32"/>
      <c r="O3313" s="32">
        <v>0</v>
      </c>
      <c r="P3313" s="32">
        <v>0</v>
      </c>
      <c r="Q3313" s="32">
        <v>0</v>
      </c>
      <c r="R3313" s="32">
        <v>0</v>
      </c>
      <c r="S3313" s="32">
        <v>0</v>
      </c>
      <c r="T3313" s="32">
        <v>0</v>
      </c>
      <c r="U3313" s="32">
        <v>0</v>
      </c>
      <c r="V3313" s="32">
        <f t="shared" ref="V3313:V3376" si="8885">I3313+L3313+U3313+T3313+S3313+R3313+Q3313+P3313+O3313</f>
        <v>1255.3</v>
      </c>
      <c r="W3313" s="32"/>
      <c r="X3313" s="32"/>
      <c r="Y3313" s="32"/>
      <c r="Z3313" s="32"/>
      <c r="AA3313" s="32"/>
      <c r="AB3313" s="32">
        <v>416.27082999999999</v>
      </c>
      <c r="AC3313" s="33">
        <v>591.60400000000004</v>
      </c>
      <c r="AD3313" s="33">
        <v>591.60350000000005</v>
      </c>
      <c r="AE3313" s="34">
        <f t="shared" si="8875"/>
        <v>99.999915484006195</v>
      </c>
      <c r="AF3313" s="32">
        <v>591.60400000000004</v>
      </c>
      <c r="AG3313" s="32">
        <v>0</v>
      </c>
      <c r="AH3313" s="32">
        <v>0</v>
      </c>
      <c r="AI3313" s="32">
        <v>0</v>
      </c>
      <c r="AJ3313" s="32">
        <v>0</v>
      </c>
      <c r="AK3313" s="32">
        <v>0</v>
      </c>
      <c r="AL3313" s="32">
        <f t="shared" si="8876"/>
        <v>591.60400000000004</v>
      </c>
      <c r="AM3313" s="32">
        <f t="shared" si="8877"/>
        <v>663.69599999999991</v>
      </c>
      <c r="AN3313" s="12"/>
    </row>
    <row r="3314" spans="2:40" x14ac:dyDescent="0.3">
      <c r="B3314" s="30" t="s">
        <v>854</v>
      </c>
      <c r="C3314" s="30" t="s">
        <v>114</v>
      </c>
      <c r="D3314" s="30" t="s">
        <v>443</v>
      </c>
      <c r="E3314" s="15" t="str">
        <f t="shared" si="8884"/>
        <v>0310</v>
      </c>
      <c r="F3314" s="30" t="s">
        <v>708</v>
      </c>
      <c r="G3314" s="30" t="s">
        <v>56</v>
      </c>
      <c r="H3314" s="31" t="s">
        <v>57</v>
      </c>
      <c r="I3314" s="32">
        <f t="shared" ref="I3314:T3314" si="8886">I3315</f>
        <v>316.5</v>
      </c>
      <c r="J3314" s="32">
        <f t="shared" si="8886"/>
        <v>316.5</v>
      </c>
      <c r="K3314" s="32">
        <f t="shared" si="8886"/>
        <v>316.5</v>
      </c>
      <c r="L3314" s="32">
        <f t="shared" si="8886"/>
        <v>0</v>
      </c>
      <c r="M3314" s="32">
        <f t="shared" si="8886"/>
        <v>0</v>
      </c>
      <c r="N3314" s="32">
        <f t="shared" si="8886"/>
        <v>0</v>
      </c>
      <c r="O3314" s="32">
        <f t="shared" si="8886"/>
        <v>0</v>
      </c>
      <c r="P3314" s="32">
        <f t="shared" si="8886"/>
        <v>-33.723999999999997</v>
      </c>
      <c r="Q3314" s="32">
        <f t="shared" si="8886"/>
        <v>0</v>
      </c>
      <c r="R3314" s="32">
        <f t="shared" si="8886"/>
        <v>0</v>
      </c>
      <c r="S3314" s="32">
        <f t="shared" si="8886"/>
        <v>0</v>
      </c>
      <c r="T3314" s="32">
        <f t="shared" si="8886"/>
        <v>0</v>
      </c>
      <c r="U3314" s="32">
        <v>0</v>
      </c>
      <c r="V3314" s="32">
        <f t="shared" si="8885"/>
        <v>282.77600000000001</v>
      </c>
      <c r="W3314" s="32">
        <f t="shared" ref="W3314:AD3314" si="8887">W3315</f>
        <v>0</v>
      </c>
      <c r="X3314" s="32">
        <f t="shared" si="8887"/>
        <v>0</v>
      </c>
      <c r="Y3314" s="32">
        <f t="shared" si="8887"/>
        <v>0</v>
      </c>
      <c r="Z3314" s="32">
        <f t="shared" si="8887"/>
        <v>0</v>
      </c>
      <c r="AA3314" s="32">
        <f t="shared" si="8887"/>
        <v>0</v>
      </c>
      <c r="AB3314" s="32">
        <f t="shared" si="8887"/>
        <v>282.77999999999997</v>
      </c>
      <c r="AC3314" s="33">
        <f t="shared" si="8887"/>
        <v>282.77999999999997</v>
      </c>
      <c r="AD3314" s="33">
        <f t="shared" si="8887"/>
        <v>282.77999999999997</v>
      </c>
      <c r="AE3314" s="34">
        <f t="shared" si="8875"/>
        <v>100</v>
      </c>
      <c r="AF3314" s="32">
        <f t="shared" ref="AF3314:AK3314" si="8888">AF3315</f>
        <v>282.77999999999997</v>
      </c>
      <c r="AG3314" s="32">
        <f t="shared" si="8888"/>
        <v>0</v>
      </c>
      <c r="AH3314" s="32">
        <f t="shared" si="8888"/>
        <v>0</v>
      </c>
      <c r="AI3314" s="32">
        <f t="shared" si="8888"/>
        <v>0</v>
      </c>
      <c r="AJ3314" s="32">
        <f t="shared" si="8888"/>
        <v>0</v>
      </c>
      <c r="AK3314" s="32">
        <f t="shared" si="8888"/>
        <v>0</v>
      </c>
      <c r="AL3314" s="32">
        <f t="shared" si="8876"/>
        <v>282.77999999999997</v>
      </c>
      <c r="AM3314" s="32">
        <f t="shared" si="8877"/>
        <v>-3.999999999962256E-3</v>
      </c>
    </row>
    <row r="3315" spans="2:40" x14ac:dyDescent="0.3">
      <c r="B3315" s="30" t="s">
        <v>854</v>
      </c>
      <c r="C3315" s="30" t="s">
        <v>114</v>
      </c>
      <c r="D3315" s="30" t="s">
        <v>443</v>
      </c>
      <c r="E3315" s="15" t="str">
        <f t="shared" si="8884"/>
        <v>0310</v>
      </c>
      <c r="F3315" s="30" t="s">
        <v>708</v>
      </c>
      <c r="G3315" s="30" t="s">
        <v>60</v>
      </c>
      <c r="H3315" s="31" t="s">
        <v>61</v>
      </c>
      <c r="I3315" s="32">
        <v>316.5</v>
      </c>
      <c r="J3315" s="32">
        <v>316.5</v>
      </c>
      <c r="K3315" s="32">
        <v>316.5</v>
      </c>
      <c r="L3315" s="32"/>
      <c r="M3315" s="32"/>
      <c r="N3315" s="32"/>
      <c r="O3315" s="32">
        <v>0</v>
      </c>
      <c r="P3315" s="32">
        <v>-33.723999999999997</v>
      </c>
      <c r="Q3315" s="32">
        <v>0</v>
      </c>
      <c r="R3315" s="32">
        <v>0</v>
      </c>
      <c r="S3315" s="32">
        <v>0</v>
      </c>
      <c r="T3315" s="32">
        <v>0</v>
      </c>
      <c r="U3315" s="32">
        <v>0</v>
      </c>
      <c r="V3315" s="32">
        <f t="shared" si="8885"/>
        <v>282.77600000000001</v>
      </c>
      <c r="W3315" s="32"/>
      <c r="X3315" s="32"/>
      <c r="Y3315" s="32"/>
      <c r="Z3315" s="32"/>
      <c r="AA3315" s="32"/>
      <c r="AB3315" s="32">
        <v>282.77999999999997</v>
      </c>
      <c r="AC3315" s="33">
        <v>282.77999999999997</v>
      </c>
      <c r="AD3315" s="33">
        <v>282.77999999999997</v>
      </c>
      <c r="AE3315" s="34">
        <f t="shared" si="8875"/>
        <v>100</v>
      </c>
      <c r="AF3315" s="32">
        <v>282.77999999999997</v>
      </c>
      <c r="AG3315" s="32">
        <v>0</v>
      </c>
      <c r="AH3315" s="32">
        <v>0</v>
      </c>
      <c r="AI3315" s="32">
        <v>0</v>
      </c>
      <c r="AJ3315" s="32">
        <v>0</v>
      </c>
      <c r="AK3315" s="32">
        <v>0</v>
      </c>
      <c r="AL3315" s="32">
        <f t="shared" si="8876"/>
        <v>282.77999999999997</v>
      </c>
      <c r="AM3315" s="32">
        <f t="shared" si="8877"/>
        <v>-3.999999999962256E-3</v>
      </c>
      <c r="AN3315" s="12"/>
    </row>
    <row r="3316" spans="2:40" s="22" customFormat="1" ht="31.2" x14ac:dyDescent="0.3">
      <c r="B3316" s="23" t="s">
        <v>854</v>
      </c>
      <c r="C3316" s="23" t="s">
        <v>114</v>
      </c>
      <c r="D3316" s="23" t="s">
        <v>197</v>
      </c>
      <c r="E3316" s="24" t="str">
        <f t="shared" si="8884"/>
        <v>0314</v>
      </c>
      <c r="F3316" s="23"/>
      <c r="G3316" s="23"/>
      <c r="H3316" s="25" t="s">
        <v>198</v>
      </c>
      <c r="I3316" s="26">
        <f t="shared" ref="I3316:I3317" si="8889">I3317</f>
        <v>1243.5</v>
      </c>
      <c r="J3316" s="26">
        <f t="shared" ref="J3316:J3317" si="8890">J3317</f>
        <v>1280.6000000000001</v>
      </c>
      <c r="K3316" s="26">
        <f t="shared" ref="K3316:K3317" si="8891">K3317</f>
        <v>1280.6000000000001</v>
      </c>
      <c r="L3316" s="26">
        <f t="shared" ref="L3316:L3317" si="8892">L3317</f>
        <v>0</v>
      </c>
      <c r="M3316" s="26">
        <f t="shared" ref="M3316:M3317" si="8893">M3317</f>
        <v>0</v>
      </c>
      <c r="N3316" s="26">
        <f t="shared" ref="N3316:N3317" si="8894">N3317</f>
        <v>0</v>
      </c>
      <c r="O3316" s="26">
        <f t="shared" ref="O3316:O3317" si="8895">O3317</f>
        <v>0</v>
      </c>
      <c r="P3316" s="26">
        <f t="shared" ref="P3316:P3317" si="8896">P3317</f>
        <v>0</v>
      </c>
      <c r="Q3316" s="26">
        <f t="shared" ref="Q3316:Q3317" si="8897">Q3317</f>
        <v>0</v>
      </c>
      <c r="R3316" s="26">
        <f t="shared" ref="R3316:R3317" si="8898">R3317</f>
        <v>0</v>
      </c>
      <c r="S3316" s="26">
        <f t="shared" ref="S3316:S3317" si="8899">S3317</f>
        <v>0</v>
      </c>
      <c r="T3316" s="26">
        <f t="shared" ref="T3316:T3317" si="8900">T3317</f>
        <v>0</v>
      </c>
      <c r="U3316" s="26">
        <v>0</v>
      </c>
      <c r="V3316" s="26">
        <f t="shared" si="8885"/>
        <v>1243.5</v>
      </c>
      <c r="W3316" s="26">
        <f t="shared" ref="W3316:W3317" si="8901">W3317</f>
        <v>0</v>
      </c>
      <c r="X3316" s="26">
        <f t="shared" ref="X3316:X3317" si="8902">X3317</f>
        <v>0</v>
      </c>
      <c r="Y3316" s="26">
        <f t="shared" ref="Y3316:Y3317" si="8903">Y3317</f>
        <v>0</v>
      </c>
      <c r="Z3316" s="26">
        <f t="shared" ref="Z3316:Z3317" si="8904">Z3317</f>
        <v>0</v>
      </c>
      <c r="AA3316" s="26">
        <f t="shared" ref="AA3316:AA3317" si="8905">AA3317</f>
        <v>0</v>
      </c>
      <c r="AB3316" s="26">
        <f t="shared" ref="AB3316:AB3317" si="8906">AB3317</f>
        <v>791.96259999999995</v>
      </c>
      <c r="AC3316" s="27">
        <f t="shared" ref="AC3316:AC3317" si="8907">AC3317</f>
        <v>1346.7</v>
      </c>
      <c r="AD3316" s="27">
        <f t="shared" ref="AD3316:AD3317" si="8908">AD3317</f>
        <v>1346.7</v>
      </c>
      <c r="AE3316" s="28">
        <f t="shared" si="8875"/>
        <v>100</v>
      </c>
      <c r="AF3316" s="26">
        <f t="shared" ref="AF3316:AF3317" si="8909">AF3317</f>
        <v>1346.7</v>
      </c>
      <c r="AG3316" s="26">
        <f t="shared" ref="AG3316:AG3317" si="8910">AG3317</f>
        <v>0</v>
      </c>
      <c r="AH3316" s="26">
        <f t="shared" ref="AH3316:AH3317" si="8911">AH3317</f>
        <v>0</v>
      </c>
      <c r="AI3316" s="26">
        <f t="shared" ref="AI3316:AI3317" si="8912">AI3317</f>
        <v>0</v>
      </c>
      <c r="AJ3316" s="26">
        <f t="shared" ref="AJ3316:AJ3317" si="8913">AJ3317</f>
        <v>0</v>
      </c>
      <c r="AK3316" s="26">
        <f t="shared" ref="AK3316:AK3317" si="8914">AK3317</f>
        <v>0</v>
      </c>
      <c r="AL3316" s="26">
        <f t="shared" si="8876"/>
        <v>1346.7</v>
      </c>
      <c r="AM3316" s="26">
        <f t="shared" si="8877"/>
        <v>-103.20000000000005</v>
      </c>
      <c r="AN3316" s="29"/>
    </row>
    <row r="3317" spans="2:40" ht="31.2" x14ac:dyDescent="0.3">
      <c r="B3317" s="30" t="s">
        <v>854</v>
      </c>
      <c r="C3317" s="30" t="s">
        <v>114</v>
      </c>
      <c r="D3317" s="30" t="s">
        <v>197</v>
      </c>
      <c r="E3317" s="15" t="str">
        <f t="shared" si="8884"/>
        <v>0314</v>
      </c>
      <c r="F3317" s="30" t="s">
        <v>78</v>
      </c>
      <c r="G3317" s="30"/>
      <c r="H3317" s="31" t="s">
        <v>79</v>
      </c>
      <c r="I3317" s="32">
        <f t="shared" si="8889"/>
        <v>1243.5</v>
      </c>
      <c r="J3317" s="32">
        <f t="shared" si="8890"/>
        <v>1280.6000000000001</v>
      </c>
      <c r="K3317" s="32">
        <f t="shared" si="8891"/>
        <v>1280.6000000000001</v>
      </c>
      <c r="L3317" s="32">
        <f t="shared" si="8892"/>
        <v>0</v>
      </c>
      <c r="M3317" s="32">
        <f t="shared" si="8893"/>
        <v>0</v>
      </c>
      <c r="N3317" s="32">
        <f t="shared" si="8894"/>
        <v>0</v>
      </c>
      <c r="O3317" s="32">
        <f t="shared" si="8895"/>
        <v>0</v>
      </c>
      <c r="P3317" s="32">
        <f t="shared" si="8896"/>
        <v>0</v>
      </c>
      <c r="Q3317" s="32">
        <f t="shared" si="8897"/>
        <v>0</v>
      </c>
      <c r="R3317" s="32">
        <f t="shared" si="8898"/>
        <v>0</v>
      </c>
      <c r="S3317" s="32">
        <f t="shared" si="8899"/>
        <v>0</v>
      </c>
      <c r="T3317" s="32">
        <f t="shared" si="8900"/>
        <v>0</v>
      </c>
      <c r="U3317" s="32">
        <v>0</v>
      </c>
      <c r="V3317" s="32">
        <f t="shared" si="8885"/>
        <v>1243.5</v>
      </c>
      <c r="W3317" s="32">
        <f t="shared" si="8901"/>
        <v>0</v>
      </c>
      <c r="X3317" s="32">
        <f t="shared" si="8902"/>
        <v>0</v>
      </c>
      <c r="Y3317" s="32">
        <f t="shared" si="8903"/>
        <v>0</v>
      </c>
      <c r="Z3317" s="32">
        <f t="shared" si="8904"/>
        <v>0</v>
      </c>
      <c r="AA3317" s="32">
        <f t="shared" si="8905"/>
        <v>0</v>
      </c>
      <c r="AB3317" s="32">
        <f t="shared" si="8906"/>
        <v>791.96259999999995</v>
      </c>
      <c r="AC3317" s="33">
        <f t="shared" si="8907"/>
        <v>1346.7</v>
      </c>
      <c r="AD3317" s="33">
        <f t="shared" si="8908"/>
        <v>1346.7</v>
      </c>
      <c r="AE3317" s="34">
        <f t="shared" si="8875"/>
        <v>100</v>
      </c>
      <c r="AF3317" s="32">
        <f t="shared" si="8909"/>
        <v>1346.7</v>
      </c>
      <c r="AG3317" s="32">
        <f t="shared" si="8910"/>
        <v>0</v>
      </c>
      <c r="AH3317" s="32">
        <f t="shared" si="8911"/>
        <v>0</v>
      </c>
      <c r="AI3317" s="32">
        <f t="shared" si="8912"/>
        <v>0</v>
      </c>
      <c r="AJ3317" s="32">
        <f t="shared" si="8913"/>
        <v>0</v>
      </c>
      <c r="AK3317" s="32">
        <f t="shared" si="8914"/>
        <v>0</v>
      </c>
      <c r="AL3317" s="32">
        <f t="shared" si="8876"/>
        <v>1346.7</v>
      </c>
      <c r="AM3317" s="32">
        <f t="shared" si="8877"/>
        <v>-103.20000000000005</v>
      </c>
    </row>
    <row r="3318" spans="2:40" x14ac:dyDescent="0.3">
      <c r="B3318" s="30" t="s">
        <v>854</v>
      </c>
      <c r="C3318" s="30" t="s">
        <v>114</v>
      </c>
      <c r="D3318" s="30" t="s">
        <v>197</v>
      </c>
      <c r="E3318" s="15" t="str">
        <f t="shared" si="8884"/>
        <v>0314</v>
      </c>
      <c r="F3318" s="30" t="s">
        <v>80</v>
      </c>
      <c r="G3318" s="30"/>
      <c r="H3318" s="31" t="s">
        <v>81</v>
      </c>
      <c r="I3318" s="32">
        <f t="shared" ref="I3318:T3318" si="8915">I3322+I3325+I3319</f>
        <v>1243.5</v>
      </c>
      <c r="J3318" s="32">
        <f t="shared" si="8915"/>
        <v>1280.6000000000001</v>
      </c>
      <c r="K3318" s="32">
        <f t="shared" si="8915"/>
        <v>1280.6000000000001</v>
      </c>
      <c r="L3318" s="32">
        <f t="shared" si="8915"/>
        <v>0</v>
      </c>
      <c r="M3318" s="32">
        <f t="shared" si="8915"/>
        <v>0</v>
      </c>
      <c r="N3318" s="32">
        <f t="shared" si="8915"/>
        <v>0</v>
      </c>
      <c r="O3318" s="32">
        <f t="shared" si="8915"/>
        <v>0</v>
      </c>
      <c r="P3318" s="32">
        <f t="shared" si="8915"/>
        <v>0</v>
      </c>
      <c r="Q3318" s="32">
        <f t="shared" si="8915"/>
        <v>0</v>
      </c>
      <c r="R3318" s="32">
        <f t="shared" si="8915"/>
        <v>0</v>
      </c>
      <c r="S3318" s="32">
        <f t="shared" si="8915"/>
        <v>0</v>
      </c>
      <c r="T3318" s="32">
        <f t="shared" si="8915"/>
        <v>0</v>
      </c>
      <c r="U3318" s="32">
        <v>0</v>
      </c>
      <c r="V3318" s="32">
        <f t="shared" si="8885"/>
        <v>1243.5</v>
      </c>
      <c r="W3318" s="32">
        <f t="shared" ref="W3318:AD3318" si="8916">W3322+W3325+W3319</f>
        <v>0</v>
      </c>
      <c r="X3318" s="32">
        <f t="shared" si="8916"/>
        <v>0</v>
      </c>
      <c r="Y3318" s="32">
        <f t="shared" si="8916"/>
        <v>0</v>
      </c>
      <c r="Z3318" s="32">
        <f t="shared" si="8916"/>
        <v>0</v>
      </c>
      <c r="AA3318" s="32">
        <f t="shared" si="8916"/>
        <v>0</v>
      </c>
      <c r="AB3318" s="32">
        <f t="shared" si="8916"/>
        <v>791.96259999999995</v>
      </c>
      <c r="AC3318" s="33">
        <f t="shared" si="8916"/>
        <v>1346.7</v>
      </c>
      <c r="AD3318" s="33">
        <f t="shared" si="8916"/>
        <v>1346.7</v>
      </c>
      <c r="AE3318" s="34">
        <f t="shared" si="8875"/>
        <v>100</v>
      </c>
      <c r="AF3318" s="32">
        <f t="shared" ref="AF3318:AK3318" si="8917">AF3322+AF3325+AF3319</f>
        <v>1346.7</v>
      </c>
      <c r="AG3318" s="32">
        <f t="shared" si="8917"/>
        <v>0</v>
      </c>
      <c r="AH3318" s="32">
        <f t="shared" si="8917"/>
        <v>0</v>
      </c>
      <c r="AI3318" s="32">
        <f t="shared" si="8917"/>
        <v>0</v>
      </c>
      <c r="AJ3318" s="32">
        <f t="shared" si="8917"/>
        <v>0</v>
      </c>
      <c r="AK3318" s="32">
        <f t="shared" si="8917"/>
        <v>0</v>
      </c>
      <c r="AL3318" s="32">
        <f t="shared" si="8876"/>
        <v>1346.7</v>
      </c>
      <c r="AM3318" s="32">
        <f t="shared" si="8877"/>
        <v>-103.20000000000005</v>
      </c>
    </row>
    <row r="3319" spans="2:40" ht="46.8" hidden="1" customHeight="1" x14ac:dyDescent="0.3">
      <c r="B3319" s="30" t="s">
        <v>854</v>
      </c>
      <c r="C3319" s="30" t="s">
        <v>114</v>
      </c>
      <c r="D3319" s="30" t="s">
        <v>197</v>
      </c>
      <c r="E3319" s="15" t="str">
        <f t="shared" si="8884"/>
        <v>0314</v>
      </c>
      <c r="F3319" s="30" t="s">
        <v>199</v>
      </c>
      <c r="G3319" s="30"/>
      <c r="H3319" s="31" t="s">
        <v>200</v>
      </c>
      <c r="I3319" s="32">
        <f t="shared" ref="I3319:I3323" si="8918">I3320</f>
        <v>0</v>
      </c>
      <c r="J3319" s="32">
        <f t="shared" ref="J3319:J3323" si="8919">J3320</f>
        <v>0</v>
      </c>
      <c r="K3319" s="32">
        <f t="shared" ref="K3319:K3323" si="8920">K3320</f>
        <v>0</v>
      </c>
      <c r="L3319" s="32">
        <f t="shared" ref="L3319:L3323" si="8921">L3320</f>
        <v>0</v>
      </c>
      <c r="M3319" s="32">
        <f t="shared" ref="M3319:M3323" si="8922">M3320</f>
        <v>0</v>
      </c>
      <c r="N3319" s="32">
        <f t="shared" ref="N3319:N3323" si="8923">N3320</f>
        <v>0</v>
      </c>
      <c r="O3319" s="32">
        <f t="shared" ref="O3319:O3323" si="8924">O3320</f>
        <v>0</v>
      </c>
      <c r="P3319" s="32">
        <f t="shared" ref="P3319:P3323" si="8925">P3320</f>
        <v>0</v>
      </c>
      <c r="Q3319" s="32">
        <f t="shared" ref="Q3319:Q3323" si="8926">Q3320</f>
        <v>0</v>
      </c>
      <c r="R3319" s="32">
        <f t="shared" ref="R3319:R3323" si="8927">R3320</f>
        <v>0</v>
      </c>
      <c r="S3319" s="32">
        <f t="shared" ref="S3319:S3323" si="8928">S3320</f>
        <v>0</v>
      </c>
      <c r="T3319" s="32">
        <f t="shared" ref="T3319:T3323" si="8929">T3320</f>
        <v>0</v>
      </c>
      <c r="U3319" s="32">
        <v>0</v>
      </c>
      <c r="V3319" s="32">
        <f t="shared" si="8885"/>
        <v>0</v>
      </c>
      <c r="W3319" s="32">
        <f t="shared" ref="W3319:W3323" si="8930">W3320</f>
        <v>0</v>
      </c>
      <c r="X3319" s="32">
        <f t="shared" ref="X3319:X3323" si="8931">X3320</f>
        <v>0</v>
      </c>
      <c r="Y3319" s="32">
        <f t="shared" ref="Y3319:Y3323" si="8932">Y3320</f>
        <v>0</v>
      </c>
      <c r="Z3319" s="32">
        <f t="shared" ref="Z3319:Z3323" si="8933">Z3320</f>
        <v>0</v>
      </c>
      <c r="AA3319" s="32">
        <f t="shared" ref="AA3319:AA3323" si="8934">AA3320</f>
        <v>0</v>
      </c>
      <c r="AB3319" s="32">
        <f t="shared" ref="AB3319:AB3323" si="8935">AB3320</f>
        <v>0</v>
      </c>
      <c r="AC3319" s="33">
        <f t="shared" ref="AC3319:AC3323" si="8936">AC3320</f>
        <v>0</v>
      </c>
      <c r="AD3319" s="33">
        <f t="shared" ref="AD3319:AD3323" si="8937">AD3320</f>
        <v>0</v>
      </c>
      <c r="AE3319" s="34" t="e">
        <f t="shared" si="8875"/>
        <v>#DIV/0!</v>
      </c>
      <c r="AF3319" s="35">
        <f t="shared" ref="AF3319:AF3323" si="8938">AF3320</f>
        <v>0</v>
      </c>
      <c r="AG3319" s="35">
        <f t="shared" ref="AG3319:AG3323" si="8939">AG3320</f>
        <v>0</v>
      </c>
      <c r="AH3319" s="36">
        <f t="shared" ref="AH3319:AH3323" si="8940">AH3320</f>
        <v>0</v>
      </c>
      <c r="AI3319" s="36">
        <f t="shared" ref="AI3319:AI3323" si="8941">AI3320</f>
        <v>0</v>
      </c>
      <c r="AJ3319" s="36">
        <f t="shared" ref="AJ3319:AJ3323" si="8942">AJ3320</f>
        <v>0</v>
      </c>
      <c r="AK3319" s="36">
        <f t="shared" ref="AK3319:AK3323" si="8943">AK3320</f>
        <v>0</v>
      </c>
      <c r="AL3319" s="36">
        <f t="shared" si="8876"/>
        <v>0</v>
      </c>
      <c r="AM3319" s="36">
        <f t="shared" si="8877"/>
        <v>0</v>
      </c>
      <c r="AN3319" s="37" t="s">
        <v>35</v>
      </c>
    </row>
    <row r="3320" spans="2:40" ht="31.2" hidden="1" customHeight="1" x14ac:dyDescent="0.3">
      <c r="B3320" s="30" t="s">
        <v>854</v>
      </c>
      <c r="C3320" s="30" t="s">
        <v>114</v>
      </c>
      <c r="D3320" s="30" t="s">
        <v>197</v>
      </c>
      <c r="E3320" s="15" t="str">
        <f t="shared" si="8884"/>
        <v>0314</v>
      </c>
      <c r="F3320" s="30" t="s">
        <v>199</v>
      </c>
      <c r="G3320" s="30" t="s">
        <v>50</v>
      </c>
      <c r="H3320" s="31" t="s">
        <v>51</v>
      </c>
      <c r="I3320" s="32">
        <f t="shared" si="8918"/>
        <v>0</v>
      </c>
      <c r="J3320" s="32">
        <f t="shared" si="8919"/>
        <v>0</v>
      </c>
      <c r="K3320" s="32">
        <f t="shared" si="8920"/>
        <v>0</v>
      </c>
      <c r="L3320" s="32">
        <f t="shared" si="8921"/>
        <v>0</v>
      </c>
      <c r="M3320" s="32">
        <f t="shared" si="8922"/>
        <v>0</v>
      </c>
      <c r="N3320" s="32">
        <f t="shared" si="8923"/>
        <v>0</v>
      </c>
      <c r="O3320" s="32">
        <f t="shared" si="8924"/>
        <v>0</v>
      </c>
      <c r="P3320" s="32">
        <f t="shared" si="8925"/>
        <v>0</v>
      </c>
      <c r="Q3320" s="32">
        <f t="shared" si="8926"/>
        <v>0</v>
      </c>
      <c r="R3320" s="32">
        <f t="shared" si="8927"/>
        <v>0</v>
      </c>
      <c r="S3320" s="32">
        <f t="shared" si="8928"/>
        <v>0</v>
      </c>
      <c r="T3320" s="32">
        <f t="shared" si="8929"/>
        <v>0</v>
      </c>
      <c r="U3320" s="32">
        <v>0</v>
      </c>
      <c r="V3320" s="32">
        <f t="shared" si="8885"/>
        <v>0</v>
      </c>
      <c r="W3320" s="32">
        <f t="shared" si="8930"/>
        <v>0</v>
      </c>
      <c r="X3320" s="32">
        <f t="shared" si="8931"/>
        <v>0</v>
      </c>
      <c r="Y3320" s="32">
        <f t="shared" si="8932"/>
        <v>0</v>
      </c>
      <c r="Z3320" s="32">
        <f t="shared" si="8933"/>
        <v>0</v>
      </c>
      <c r="AA3320" s="32">
        <f t="shared" si="8934"/>
        <v>0</v>
      </c>
      <c r="AB3320" s="32">
        <f t="shared" si="8935"/>
        <v>0</v>
      </c>
      <c r="AC3320" s="33">
        <f t="shared" si="8936"/>
        <v>0</v>
      </c>
      <c r="AD3320" s="33">
        <f t="shared" si="8937"/>
        <v>0</v>
      </c>
      <c r="AE3320" s="34" t="e">
        <f t="shared" si="8875"/>
        <v>#DIV/0!</v>
      </c>
      <c r="AF3320" s="35">
        <f t="shared" si="8938"/>
        <v>0</v>
      </c>
      <c r="AG3320" s="35">
        <f t="shared" si="8939"/>
        <v>0</v>
      </c>
      <c r="AH3320" s="36">
        <f t="shared" si="8940"/>
        <v>0</v>
      </c>
      <c r="AI3320" s="36">
        <f t="shared" si="8941"/>
        <v>0</v>
      </c>
      <c r="AJ3320" s="36">
        <f t="shared" si="8942"/>
        <v>0</v>
      </c>
      <c r="AK3320" s="36">
        <f t="shared" si="8943"/>
        <v>0</v>
      </c>
      <c r="AL3320" s="36">
        <f t="shared" si="8876"/>
        <v>0</v>
      </c>
      <c r="AM3320" s="36">
        <f t="shared" si="8877"/>
        <v>0</v>
      </c>
      <c r="AN3320" s="37" t="s">
        <v>35</v>
      </c>
    </row>
    <row r="3321" spans="2:40" ht="31.2" hidden="1" customHeight="1" x14ac:dyDescent="0.3">
      <c r="B3321" s="30" t="s">
        <v>854</v>
      </c>
      <c r="C3321" s="30" t="s">
        <v>114</v>
      </c>
      <c r="D3321" s="30" t="s">
        <v>197</v>
      </c>
      <c r="E3321" s="15" t="str">
        <f t="shared" si="8884"/>
        <v>0314</v>
      </c>
      <c r="F3321" s="30" t="s">
        <v>199</v>
      </c>
      <c r="G3321" s="30" t="s">
        <v>52</v>
      </c>
      <c r="H3321" s="31" t="s">
        <v>53</v>
      </c>
      <c r="I3321" s="32"/>
      <c r="J3321" s="32"/>
      <c r="K3321" s="32"/>
      <c r="L3321" s="32"/>
      <c r="M3321" s="32"/>
      <c r="N3321" s="32"/>
      <c r="O3321" s="32">
        <v>0</v>
      </c>
      <c r="P3321" s="32">
        <v>0</v>
      </c>
      <c r="Q3321" s="32">
        <v>0</v>
      </c>
      <c r="R3321" s="32">
        <v>0</v>
      </c>
      <c r="S3321" s="32">
        <v>0</v>
      </c>
      <c r="T3321" s="32">
        <v>0</v>
      </c>
      <c r="U3321" s="32">
        <v>0</v>
      </c>
      <c r="V3321" s="32">
        <f t="shared" si="8885"/>
        <v>0</v>
      </c>
      <c r="W3321" s="32"/>
      <c r="X3321" s="32"/>
      <c r="Y3321" s="32"/>
      <c r="Z3321" s="32"/>
      <c r="AA3321" s="32"/>
      <c r="AB3321" s="32">
        <v>0</v>
      </c>
      <c r="AC3321" s="33">
        <v>0</v>
      </c>
      <c r="AD3321" s="33">
        <v>0</v>
      </c>
      <c r="AE3321" s="34" t="e">
        <f t="shared" si="8875"/>
        <v>#DIV/0!</v>
      </c>
      <c r="AF3321" s="35">
        <v>0</v>
      </c>
      <c r="AG3321" s="35">
        <v>0</v>
      </c>
      <c r="AH3321" s="36">
        <v>0</v>
      </c>
      <c r="AI3321" s="36">
        <v>0</v>
      </c>
      <c r="AJ3321" s="36">
        <v>0</v>
      </c>
      <c r="AK3321" s="36">
        <v>0</v>
      </c>
      <c r="AL3321" s="36">
        <f t="shared" si="8876"/>
        <v>0</v>
      </c>
      <c r="AM3321" s="36">
        <f t="shared" si="8877"/>
        <v>0</v>
      </c>
      <c r="AN3321" s="37" t="s">
        <v>35</v>
      </c>
    </row>
    <row r="3322" spans="2:40" ht="31.2" x14ac:dyDescent="0.3">
      <c r="B3322" s="30" t="s">
        <v>854</v>
      </c>
      <c r="C3322" s="30" t="s">
        <v>114</v>
      </c>
      <c r="D3322" s="30" t="s">
        <v>197</v>
      </c>
      <c r="E3322" s="15" t="str">
        <f t="shared" si="8884"/>
        <v>0314</v>
      </c>
      <c r="F3322" s="30" t="s">
        <v>201</v>
      </c>
      <c r="G3322" s="30"/>
      <c r="H3322" s="31" t="s">
        <v>202</v>
      </c>
      <c r="I3322" s="32">
        <f t="shared" si="8918"/>
        <v>180.7</v>
      </c>
      <c r="J3322" s="32">
        <f t="shared" si="8919"/>
        <v>180.7</v>
      </c>
      <c r="K3322" s="32">
        <f t="shared" si="8920"/>
        <v>180.7</v>
      </c>
      <c r="L3322" s="32">
        <f t="shared" si="8921"/>
        <v>0</v>
      </c>
      <c r="M3322" s="32">
        <f t="shared" si="8922"/>
        <v>0</v>
      </c>
      <c r="N3322" s="32">
        <f t="shared" si="8923"/>
        <v>0</v>
      </c>
      <c r="O3322" s="32">
        <f t="shared" si="8924"/>
        <v>0</v>
      </c>
      <c r="P3322" s="32">
        <f t="shared" si="8925"/>
        <v>0</v>
      </c>
      <c r="Q3322" s="32">
        <f t="shared" si="8926"/>
        <v>0</v>
      </c>
      <c r="R3322" s="32">
        <f t="shared" si="8927"/>
        <v>0</v>
      </c>
      <c r="S3322" s="32">
        <f t="shared" si="8928"/>
        <v>0</v>
      </c>
      <c r="T3322" s="32">
        <f t="shared" si="8929"/>
        <v>0</v>
      </c>
      <c r="U3322" s="32">
        <v>0</v>
      </c>
      <c r="V3322" s="32">
        <f t="shared" si="8885"/>
        <v>180.7</v>
      </c>
      <c r="W3322" s="32">
        <f t="shared" si="8930"/>
        <v>0</v>
      </c>
      <c r="X3322" s="32">
        <f t="shared" si="8931"/>
        <v>0</v>
      </c>
      <c r="Y3322" s="32">
        <f t="shared" si="8932"/>
        <v>0</v>
      </c>
      <c r="Z3322" s="32">
        <f t="shared" si="8933"/>
        <v>0</v>
      </c>
      <c r="AA3322" s="32">
        <f t="shared" si="8934"/>
        <v>0</v>
      </c>
      <c r="AB3322" s="32">
        <f t="shared" si="8935"/>
        <v>94.84957</v>
      </c>
      <c r="AC3322" s="33">
        <f t="shared" si="8936"/>
        <v>180.7</v>
      </c>
      <c r="AD3322" s="33">
        <f t="shared" si="8937"/>
        <v>180.7</v>
      </c>
      <c r="AE3322" s="34">
        <f t="shared" si="8875"/>
        <v>100</v>
      </c>
      <c r="AF3322" s="32">
        <f t="shared" si="8938"/>
        <v>180.7</v>
      </c>
      <c r="AG3322" s="32">
        <f t="shared" si="8939"/>
        <v>0</v>
      </c>
      <c r="AH3322" s="32">
        <f t="shared" si="8940"/>
        <v>0</v>
      </c>
      <c r="AI3322" s="32">
        <f t="shared" si="8941"/>
        <v>0</v>
      </c>
      <c r="AJ3322" s="32">
        <f t="shared" si="8942"/>
        <v>0</v>
      </c>
      <c r="AK3322" s="32">
        <f t="shared" si="8943"/>
        <v>0</v>
      </c>
      <c r="AL3322" s="32">
        <f t="shared" si="8876"/>
        <v>180.7</v>
      </c>
      <c r="AM3322" s="32">
        <f t="shared" si="8877"/>
        <v>0</v>
      </c>
    </row>
    <row r="3323" spans="2:40" ht="31.2" x14ac:dyDescent="0.3">
      <c r="B3323" s="30" t="s">
        <v>854</v>
      </c>
      <c r="C3323" s="30" t="s">
        <v>114</v>
      </c>
      <c r="D3323" s="30" t="s">
        <v>197</v>
      </c>
      <c r="E3323" s="15" t="str">
        <f t="shared" si="8884"/>
        <v>0314</v>
      </c>
      <c r="F3323" s="30" t="s">
        <v>201</v>
      </c>
      <c r="G3323" s="30" t="s">
        <v>50</v>
      </c>
      <c r="H3323" s="31" t="s">
        <v>51</v>
      </c>
      <c r="I3323" s="32">
        <f t="shared" si="8918"/>
        <v>180.7</v>
      </c>
      <c r="J3323" s="32">
        <f t="shared" si="8919"/>
        <v>180.7</v>
      </c>
      <c r="K3323" s="32">
        <f t="shared" si="8920"/>
        <v>180.7</v>
      </c>
      <c r="L3323" s="32">
        <f t="shared" si="8921"/>
        <v>0</v>
      </c>
      <c r="M3323" s="32">
        <f t="shared" si="8922"/>
        <v>0</v>
      </c>
      <c r="N3323" s="32">
        <f t="shared" si="8923"/>
        <v>0</v>
      </c>
      <c r="O3323" s="32">
        <f t="shared" si="8924"/>
        <v>0</v>
      </c>
      <c r="P3323" s="32">
        <f t="shared" si="8925"/>
        <v>0</v>
      </c>
      <c r="Q3323" s="32">
        <f t="shared" si="8926"/>
        <v>0</v>
      </c>
      <c r="R3323" s="32">
        <f t="shared" si="8927"/>
        <v>0</v>
      </c>
      <c r="S3323" s="32">
        <f t="shared" si="8928"/>
        <v>0</v>
      </c>
      <c r="T3323" s="32">
        <f t="shared" si="8929"/>
        <v>0</v>
      </c>
      <c r="U3323" s="32">
        <v>0</v>
      </c>
      <c r="V3323" s="32">
        <f t="shared" si="8885"/>
        <v>180.7</v>
      </c>
      <c r="W3323" s="32">
        <f t="shared" si="8930"/>
        <v>0</v>
      </c>
      <c r="X3323" s="32">
        <f t="shared" si="8931"/>
        <v>0</v>
      </c>
      <c r="Y3323" s="32">
        <f t="shared" si="8932"/>
        <v>0</v>
      </c>
      <c r="Z3323" s="32">
        <f t="shared" si="8933"/>
        <v>0</v>
      </c>
      <c r="AA3323" s="32">
        <f t="shared" si="8934"/>
        <v>0</v>
      </c>
      <c r="AB3323" s="32">
        <f t="shared" si="8935"/>
        <v>94.84957</v>
      </c>
      <c r="AC3323" s="33">
        <f t="shared" si="8936"/>
        <v>180.7</v>
      </c>
      <c r="AD3323" s="33">
        <f t="shared" si="8937"/>
        <v>180.7</v>
      </c>
      <c r="AE3323" s="34">
        <f t="shared" si="8875"/>
        <v>100</v>
      </c>
      <c r="AF3323" s="32">
        <f t="shared" si="8938"/>
        <v>180.7</v>
      </c>
      <c r="AG3323" s="32">
        <f t="shared" si="8939"/>
        <v>0</v>
      </c>
      <c r="AH3323" s="32">
        <f t="shared" si="8940"/>
        <v>0</v>
      </c>
      <c r="AI3323" s="32">
        <f t="shared" si="8941"/>
        <v>0</v>
      </c>
      <c r="AJ3323" s="32">
        <f t="shared" si="8942"/>
        <v>0</v>
      </c>
      <c r="AK3323" s="32">
        <f t="shared" si="8943"/>
        <v>0</v>
      </c>
      <c r="AL3323" s="32">
        <f t="shared" si="8876"/>
        <v>180.7</v>
      </c>
      <c r="AM3323" s="32">
        <f t="shared" si="8877"/>
        <v>0</v>
      </c>
    </row>
    <row r="3324" spans="2:40" ht="31.2" x14ac:dyDescent="0.3">
      <c r="B3324" s="30" t="s">
        <v>854</v>
      </c>
      <c r="C3324" s="30" t="s">
        <v>114</v>
      </c>
      <c r="D3324" s="30" t="s">
        <v>197</v>
      </c>
      <c r="E3324" s="15" t="str">
        <f t="shared" si="8884"/>
        <v>0314</v>
      </c>
      <c r="F3324" s="30" t="s">
        <v>201</v>
      </c>
      <c r="G3324" s="30" t="s">
        <v>52</v>
      </c>
      <c r="H3324" s="31" t="s">
        <v>53</v>
      </c>
      <c r="I3324" s="32">
        <v>180.7</v>
      </c>
      <c r="J3324" s="32">
        <v>180.7</v>
      </c>
      <c r="K3324" s="32">
        <v>180.7</v>
      </c>
      <c r="L3324" s="32"/>
      <c r="M3324" s="32"/>
      <c r="N3324" s="32"/>
      <c r="O3324" s="32">
        <v>0</v>
      </c>
      <c r="P3324" s="32">
        <v>0</v>
      </c>
      <c r="Q3324" s="32">
        <v>0</v>
      </c>
      <c r="R3324" s="32">
        <v>0</v>
      </c>
      <c r="S3324" s="32">
        <v>0</v>
      </c>
      <c r="T3324" s="32">
        <v>0</v>
      </c>
      <c r="U3324" s="32">
        <v>0</v>
      </c>
      <c r="V3324" s="32">
        <f t="shared" si="8885"/>
        <v>180.7</v>
      </c>
      <c r="W3324" s="32"/>
      <c r="X3324" s="32"/>
      <c r="Y3324" s="32"/>
      <c r="Z3324" s="32"/>
      <c r="AA3324" s="32"/>
      <c r="AB3324" s="32">
        <v>94.84957</v>
      </c>
      <c r="AC3324" s="33">
        <v>180.7</v>
      </c>
      <c r="AD3324" s="33">
        <v>180.7</v>
      </c>
      <c r="AE3324" s="34">
        <f t="shared" si="8875"/>
        <v>100</v>
      </c>
      <c r="AF3324" s="32">
        <v>180.7</v>
      </c>
      <c r="AG3324" s="32">
        <v>0</v>
      </c>
      <c r="AH3324" s="32">
        <v>0</v>
      </c>
      <c r="AI3324" s="32">
        <v>0</v>
      </c>
      <c r="AJ3324" s="32">
        <v>0</v>
      </c>
      <c r="AK3324" s="32">
        <v>0</v>
      </c>
      <c r="AL3324" s="32">
        <f t="shared" si="8876"/>
        <v>180.7</v>
      </c>
      <c r="AM3324" s="32">
        <f t="shared" si="8877"/>
        <v>0</v>
      </c>
      <c r="AN3324" s="12"/>
    </row>
    <row r="3325" spans="2:40" ht="31.2" x14ac:dyDescent="0.3">
      <c r="B3325" s="30" t="s">
        <v>854</v>
      </c>
      <c r="C3325" s="30" t="s">
        <v>114</v>
      </c>
      <c r="D3325" s="30" t="s">
        <v>197</v>
      </c>
      <c r="E3325" s="15" t="str">
        <f t="shared" si="8884"/>
        <v>0314</v>
      </c>
      <c r="F3325" s="30" t="s">
        <v>710</v>
      </c>
      <c r="G3325" s="30"/>
      <c r="H3325" s="31" t="s">
        <v>711</v>
      </c>
      <c r="I3325" s="32">
        <f t="shared" ref="I3325:T3325" si="8944">I3328+I3326</f>
        <v>1062.8</v>
      </c>
      <c r="J3325" s="32">
        <f t="shared" si="8944"/>
        <v>1099.9000000000001</v>
      </c>
      <c r="K3325" s="32">
        <f t="shared" si="8944"/>
        <v>1099.9000000000001</v>
      </c>
      <c r="L3325" s="32">
        <f t="shared" si="8944"/>
        <v>0</v>
      </c>
      <c r="M3325" s="32">
        <f t="shared" si="8944"/>
        <v>0</v>
      </c>
      <c r="N3325" s="32">
        <f t="shared" si="8944"/>
        <v>0</v>
      </c>
      <c r="O3325" s="32">
        <f t="shared" si="8944"/>
        <v>0</v>
      </c>
      <c r="P3325" s="32">
        <f t="shared" si="8944"/>
        <v>0</v>
      </c>
      <c r="Q3325" s="32">
        <f t="shared" si="8944"/>
        <v>0</v>
      </c>
      <c r="R3325" s="32">
        <f t="shared" si="8944"/>
        <v>0</v>
      </c>
      <c r="S3325" s="32">
        <f t="shared" si="8944"/>
        <v>0</v>
      </c>
      <c r="T3325" s="32">
        <f t="shared" si="8944"/>
        <v>0</v>
      </c>
      <c r="U3325" s="32">
        <v>0</v>
      </c>
      <c r="V3325" s="32">
        <f t="shared" si="8885"/>
        <v>1062.8</v>
      </c>
      <c r="W3325" s="32">
        <f t="shared" ref="W3325:AD3325" si="8945">W3328+W3326</f>
        <v>0</v>
      </c>
      <c r="X3325" s="32">
        <f t="shared" si="8945"/>
        <v>0</v>
      </c>
      <c r="Y3325" s="32">
        <f t="shared" si="8945"/>
        <v>0</v>
      </c>
      <c r="Z3325" s="32">
        <f t="shared" si="8945"/>
        <v>0</v>
      </c>
      <c r="AA3325" s="32">
        <f t="shared" si="8945"/>
        <v>0</v>
      </c>
      <c r="AB3325" s="32">
        <f t="shared" si="8945"/>
        <v>697.11302999999998</v>
      </c>
      <c r="AC3325" s="33">
        <f t="shared" si="8945"/>
        <v>1166</v>
      </c>
      <c r="AD3325" s="33">
        <f t="shared" si="8945"/>
        <v>1166</v>
      </c>
      <c r="AE3325" s="34">
        <f t="shared" si="8875"/>
        <v>100</v>
      </c>
      <c r="AF3325" s="32">
        <f t="shared" ref="AF3325:AK3325" si="8946">AF3328+AF3326</f>
        <v>1166</v>
      </c>
      <c r="AG3325" s="32">
        <f t="shared" si="8946"/>
        <v>0</v>
      </c>
      <c r="AH3325" s="32">
        <f t="shared" si="8946"/>
        <v>0</v>
      </c>
      <c r="AI3325" s="32">
        <f t="shared" si="8946"/>
        <v>0</v>
      </c>
      <c r="AJ3325" s="32">
        <f t="shared" si="8946"/>
        <v>0</v>
      </c>
      <c r="AK3325" s="32">
        <f t="shared" si="8946"/>
        <v>0</v>
      </c>
      <c r="AL3325" s="32">
        <f t="shared" si="8876"/>
        <v>1166</v>
      </c>
      <c r="AM3325" s="32">
        <f t="shared" si="8877"/>
        <v>-103.20000000000005</v>
      </c>
    </row>
    <row r="3326" spans="2:40" ht="78" x14ac:dyDescent="0.3">
      <c r="B3326" s="30" t="s">
        <v>854</v>
      </c>
      <c r="C3326" s="30" t="s">
        <v>114</v>
      </c>
      <c r="D3326" s="30" t="s">
        <v>197</v>
      </c>
      <c r="E3326" s="15" t="str">
        <f t="shared" si="8884"/>
        <v>0314</v>
      </c>
      <c r="F3326" s="30" t="s">
        <v>710</v>
      </c>
      <c r="G3326" s="30" t="s">
        <v>68</v>
      </c>
      <c r="H3326" s="31" t="s">
        <v>69</v>
      </c>
      <c r="I3326" s="32">
        <f t="shared" ref="I3326:T3326" si="8947">I3327</f>
        <v>698.5</v>
      </c>
      <c r="J3326" s="32">
        <f t="shared" si="8947"/>
        <v>723.9</v>
      </c>
      <c r="K3326" s="32">
        <f t="shared" si="8947"/>
        <v>723.9</v>
      </c>
      <c r="L3326" s="32">
        <f t="shared" si="8947"/>
        <v>0</v>
      </c>
      <c r="M3326" s="32">
        <f t="shared" si="8947"/>
        <v>0</v>
      </c>
      <c r="N3326" s="32">
        <f t="shared" si="8947"/>
        <v>0</v>
      </c>
      <c r="O3326" s="32">
        <f t="shared" si="8947"/>
        <v>0</v>
      </c>
      <c r="P3326" s="32">
        <f t="shared" si="8947"/>
        <v>0</v>
      </c>
      <c r="Q3326" s="32">
        <f t="shared" si="8947"/>
        <v>0</v>
      </c>
      <c r="R3326" s="32">
        <f t="shared" si="8947"/>
        <v>0</v>
      </c>
      <c r="S3326" s="32">
        <f t="shared" si="8947"/>
        <v>0</v>
      </c>
      <c r="T3326" s="32">
        <f t="shared" si="8947"/>
        <v>0</v>
      </c>
      <c r="U3326" s="32">
        <v>0</v>
      </c>
      <c r="V3326" s="32">
        <f t="shared" si="8885"/>
        <v>698.5</v>
      </c>
      <c r="W3326" s="32">
        <f t="shared" ref="W3326:AD3326" si="8948">W3327</f>
        <v>0</v>
      </c>
      <c r="X3326" s="32">
        <f t="shared" si="8948"/>
        <v>0</v>
      </c>
      <c r="Y3326" s="32">
        <f t="shared" si="8948"/>
        <v>0</v>
      </c>
      <c r="Z3326" s="32">
        <f t="shared" si="8948"/>
        <v>0</v>
      </c>
      <c r="AA3326" s="32">
        <f t="shared" si="8948"/>
        <v>0</v>
      </c>
      <c r="AB3326" s="32">
        <f t="shared" si="8948"/>
        <v>508.27904000000001</v>
      </c>
      <c r="AC3326" s="33">
        <f t="shared" si="8948"/>
        <v>758.7</v>
      </c>
      <c r="AD3326" s="33">
        <f t="shared" si="8948"/>
        <v>758.7</v>
      </c>
      <c r="AE3326" s="34">
        <f t="shared" si="8875"/>
        <v>100</v>
      </c>
      <c r="AF3326" s="32">
        <f t="shared" ref="AF3326:AK3326" si="8949">AF3327</f>
        <v>758.7</v>
      </c>
      <c r="AG3326" s="32">
        <f t="shared" si="8949"/>
        <v>0</v>
      </c>
      <c r="AH3326" s="32">
        <f t="shared" si="8949"/>
        <v>0</v>
      </c>
      <c r="AI3326" s="32">
        <f t="shared" si="8949"/>
        <v>0</v>
      </c>
      <c r="AJ3326" s="32">
        <f t="shared" si="8949"/>
        <v>0</v>
      </c>
      <c r="AK3326" s="32">
        <f t="shared" si="8949"/>
        <v>0</v>
      </c>
      <c r="AL3326" s="32">
        <f t="shared" si="8876"/>
        <v>758.7</v>
      </c>
      <c r="AM3326" s="32">
        <f t="shared" si="8877"/>
        <v>-60.200000000000045</v>
      </c>
    </row>
    <row r="3327" spans="2:40" ht="31.2" x14ac:dyDescent="0.3">
      <c r="B3327" s="30" t="s">
        <v>854</v>
      </c>
      <c r="C3327" s="30" t="s">
        <v>114</v>
      </c>
      <c r="D3327" s="30" t="s">
        <v>197</v>
      </c>
      <c r="E3327" s="15" t="str">
        <f t="shared" si="8884"/>
        <v>0314</v>
      </c>
      <c r="F3327" s="30" t="s">
        <v>710</v>
      </c>
      <c r="G3327" s="30" t="s">
        <v>90</v>
      </c>
      <c r="H3327" s="31" t="s">
        <v>91</v>
      </c>
      <c r="I3327" s="32">
        <v>698.5</v>
      </c>
      <c r="J3327" s="32">
        <v>723.9</v>
      </c>
      <c r="K3327" s="32">
        <v>723.9</v>
      </c>
      <c r="L3327" s="32"/>
      <c r="M3327" s="32"/>
      <c r="N3327" s="32"/>
      <c r="O3327" s="32">
        <v>0</v>
      </c>
      <c r="P3327" s="32">
        <v>0</v>
      </c>
      <c r="Q3327" s="32">
        <v>0</v>
      </c>
      <c r="R3327" s="32">
        <v>0</v>
      </c>
      <c r="S3327" s="32">
        <v>0</v>
      </c>
      <c r="T3327" s="32">
        <v>0</v>
      </c>
      <c r="U3327" s="32">
        <v>0</v>
      </c>
      <c r="V3327" s="32">
        <f t="shared" si="8885"/>
        <v>698.5</v>
      </c>
      <c r="W3327" s="32"/>
      <c r="X3327" s="32"/>
      <c r="Y3327" s="32"/>
      <c r="Z3327" s="32"/>
      <c r="AA3327" s="32"/>
      <c r="AB3327" s="32">
        <v>508.27904000000001</v>
      </c>
      <c r="AC3327" s="33">
        <v>758.7</v>
      </c>
      <c r="AD3327" s="33">
        <v>758.7</v>
      </c>
      <c r="AE3327" s="34">
        <f t="shared" si="8875"/>
        <v>100</v>
      </c>
      <c r="AF3327" s="32">
        <v>758.7</v>
      </c>
      <c r="AG3327" s="32">
        <v>0</v>
      </c>
      <c r="AH3327" s="32">
        <v>0</v>
      </c>
      <c r="AI3327" s="32">
        <v>0</v>
      </c>
      <c r="AJ3327" s="32">
        <v>0</v>
      </c>
      <c r="AK3327" s="32">
        <v>0</v>
      </c>
      <c r="AL3327" s="32">
        <f t="shared" si="8876"/>
        <v>758.7</v>
      </c>
      <c r="AM3327" s="32">
        <f t="shared" si="8877"/>
        <v>-60.200000000000045</v>
      </c>
      <c r="AN3327" s="12"/>
    </row>
    <row r="3328" spans="2:40" ht="31.2" x14ac:dyDescent="0.3">
      <c r="B3328" s="30" t="s">
        <v>854</v>
      </c>
      <c r="C3328" s="30" t="s">
        <v>114</v>
      </c>
      <c r="D3328" s="30" t="s">
        <v>197</v>
      </c>
      <c r="E3328" s="15" t="str">
        <f t="shared" si="8884"/>
        <v>0314</v>
      </c>
      <c r="F3328" s="30" t="s">
        <v>710</v>
      </c>
      <c r="G3328" s="30" t="s">
        <v>50</v>
      </c>
      <c r="H3328" s="31" t="s">
        <v>51</v>
      </c>
      <c r="I3328" s="32">
        <f t="shared" ref="I3328:T3328" si="8950">I3329</f>
        <v>364.3</v>
      </c>
      <c r="J3328" s="32">
        <f t="shared" si="8950"/>
        <v>376</v>
      </c>
      <c r="K3328" s="32">
        <f t="shared" si="8950"/>
        <v>376</v>
      </c>
      <c r="L3328" s="32">
        <f t="shared" si="8950"/>
        <v>0</v>
      </c>
      <c r="M3328" s="32">
        <f t="shared" si="8950"/>
        <v>0</v>
      </c>
      <c r="N3328" s="32">
        <f t="shared" si="8950"/>
        <v>0</v>
      </c>
      <c r="O3328" s="32">
        <f t="shared" si="8950"/>
        <v>0</v>
      </c>
      <c r="P3328" s="32">
        <f t="shared" si="8950"/>
        <v>0</v>
      </c>
      <c r="Q3328" s="32">
        <f t="shared" si="8950"/>
        <v>0</v>
      </c>
      <c r="R3328" s="32">
        <f t="shared" si="8950"/>
        <v>0</v>
      </c>
      <c r="S3328" s="32">
        <f t="shared" si="8950"/>
        <v>0</v>
      </c>
      <c r="T3328" s="32">
        <f t="shared" si="8950"/>
        <v>0</v>
      </c>
      <c r="U3328" s="32">
        <v>0</v>
      </c>
      <c r="V3328" s="32">
        <f t="shared" si="8885"/>
        <v>364.3</v>
      </c>
      <c r="W3328" s="32">
        <f t="shared" ref="W3328:AD3328" si="8951">W3329</f>
        <v>0</v>
      </c>
      <c r="X3328" s="32">
        <f t="shared" si="8951"/>
        <v>0</v>
      </c>
      <c r="Y3328" s="32">
        <f t="shared" si="8951"/>
        <v>0</v>
      </c>
      <c r="Z3328" s="32">
        <f t="shared" si="8951"/>
        <v>0</v>
      </c>
      <c r="AA3328" s="32">
        <f t="shared" si="8951"/>
        <v>0</v>
      </c>
      <c r="AB3328" s="32">
        <f t="shared" si="8951"/>
        <v>188.83399</v>
      </c>
      <c r="AC3328" s="33">
        <f t="shared" si="8951"/>
        <v>407.3</v>
      </c>
      <c r="AD3328" s="33">
        <f t="shared" si="8951"/>
        <v>407.3</v>
      </c>
      <c r="AE3328" s="34">
        <f t="shared" si="8875"/>
        <v>100</v>
      </c>
      <c r="AF3328" s="32">
        <f t="shared" ref="AF3328:AK3328" si="8952">AF3329</f>
        <v>407.3</v>
      </c>
      <c r="AG3328" s="32">
        <f t="shared" si="8952"/>
        <v>0</v>
      </c>
      <c r="AH3328" s="32">
        <f t="shared" si="8952"/>
        <v>0</v>
      </c>
      <c r="AI3328" s="32">
        <f t="shared" si="8952"/>
        <v>0</v>
      </c>
      <c r="AJ3328" s="32">
        <f t="shared" si="8952"/>
        <v>0</v>
      </c>
      <c r="AK3328" s="32">
        <f t="shared" si="8952"/>
        <v>0</v>
      </c>
      <c r="AL3328" s="32">
        <f t="shared" si="8876"/>
        <v>407.3</v>
      </c>
      <c r="AM3328" s="32">
        <f t="shared" si="8877"/>
        <v>-43</v>
      </c>
    </row>
    <row r="3329" spans="2:40" ht="31.2" x14ac:dyDescent="0.3">
      <c r="B3329" s="30" t="s">
        <v>854</v>
      </c>
      <c r="C3329" s="30" t="s">
        <v>114</v>
      </c>
      <c r="D3329" s="30" t="s">
        <v>197</v>
      </c>
      <c r="E3329" s="15" t="str">
        <f t="shared" si="8884"/>
        <v>0314</v>
      </c>
      <c r="F3329" s="30" t="s">
        <v>710</v>
      </c>
      <c r="G3329" s="30" t="s">
        <v>52</v>
      </c>
      <c r="H3329" s="31" t="s">
        <v>53</v>
      </c>
      <c r="I3329" s="32">
        <v>364.3</v>
      </c>
      <c r="J3329" s="32">
        <v>376</v>
      </c>
      <c r="K3329" s="32">
        <v>376</v>
      </c>
      <c r="L3329" s="32"/>
      <c r="M3329" s="32"/>
      <c r="N3329" s="32"/>
      <c r="O3329" s="32">
        <v>0</v>
      </c>
      <c r="P3329" s="32">
        <v>0</v>
      </c>
      <c r="Q3329" s="32">
        <v>0</v>
      </c>
      <c r="R3329" s="32">
        <v>0</v>
      </c>
      <c r="S3329" s="32">
        <v>0</v>
      </c>
      <c r="T3329" s="32">
        <v>0</v>
      </c>
      <c r="U3329" s="32">
        <v>0</v>
      </c>
      <c r="V3329" s="32">
        <f t="shared" si="8885"/>
        <v>364.3</v>
      </c>
      <c r="W3329" s="32"/>
      <c r="X3329" s="32"/>
      <c r="Y3329" s="32"/>
      <c r="Z3329" s="32"/>
      <c r="AA3329" s="32"/>
      <c r="AB3329" s="32">
        <v>188.83399</v>
      </c>
      <c r="AC3329" s="33">
        <v>407.3</v>
      </c>
      <c r="AD3329" s="33">
        <v>407.3</v>
      </c>
      <c r="AE3329" s="34">
        <f t="shared" si="8875"/>
        <v>100</v>
      </c>
      <c r="AF3329" s="32">
        <v>407.3</v>
      </c>
      <c r="AG3329" s="32">
        <v>0</v>
      </c>
      <c r="AH3329" s="32">
        <v>0</v>
      </c>
      <c r="AI3329" s="32">
        <v>0</v>
      </c>
      <c r="AJ3329" s="32">
        <v>0</v>
      </c>
      <c r="AK3329" s="32">
        <v>0</v>
      </c>
      <c r="AL3329" s="32">
        <f t="shared" si="8876"/>
        <v>407.3</v>
      </c>
      <c r="AM3329" s="32">
        <f t="shared" si="8877"/>
        <v>-43</v>
      </c>
      <c r="AN3329" s="12"/>
    </row>
    <row r="3330" spans="2:40" s="13" customFormat="1" x14ac:dyDescent="0.3">
      <c r="B3330" s="14" t="s">
        <v>854</v>
      </c>
      <c r="C3330" s="14" t="s">
        <v>104</v>
      </c>
      <c r="D3330" s="14"/>
      <c r="E3330" s="21" t="str">
        <f t="shared" si="8884"/>
        <v>04</v>
      </c>
      <c r="F3330" s="14"/>
      <c r="G3330" s="14"/>
      <c r="H3330" s="16" t="s">
        <v>105</v>
      </c>
      <c r="I3330" s="17">
        <f t="shared" ref="I3330:T3330" si="8953">I3338+I3399+I3331</f>
        <v>45186.900000000009</v>
      </c>
      <c r="J3330" s="17">
        <f t="shared" si="8953"/>
        <v>16502.600000000002</v>
      </c>
      <c r="K3330" s="17">
        <f t="shared" si="8953"/>
        <v>17022.900000000001</v>
      </c>
      <c r="L3330" s="17">
        <f t="shared" si="8953"/>
        <v>-12557.2</v>
      </c>
      <c r="M3330" s="17">
        <f t="shared" si="8953"/>
        <v>0</v>
      </c>
      <c r="N3330" s="17">
        <f t="shared" si="8953"/>
        <v>0</v>
      </c>
      <c r="O3330" s="17">
        <f t="shared" si="8953"/>
        <v>-1180.2950000000001</v>
      </c>
      <c r="P3330" s="17">
        <f t="shared" si="8953"/>
        <v>62.866999999999997</v>
      </c>
      <c r="Q3330" s="17">
        <f t="shared" si="8953"/>
        <v>0</v>
      </c>
      <c r="R3330" s="17">
        <f t="shared" si="8953"/>
        <v>1078.6669999999999</v>
      </c>
      <c r="S3330" s="17">
        <f t="shared" si="8953"/>
        <v>0</v>
      </c>
      <c r="T3330" s="17">
        <f t="shared" si="8953"/>
        <v>0</v>
      </c>
      <c r="U3330" s="17">
        <v>1457.15</v>
      </c>
      <c r="V3330" s="17">
        <f t="shared" si="8885"/>
        <v>34048.089000000007</v>
      </c>
      <c r="W3330" s="17">
        <f t="shared" ref="W3330:AD3330" si="8954">W3338+W3399+W3331</f>
        <v>1457.15</v>
      </c>
      <c r="X3330" s="17">
        <f t="shared" si="8954"/>
        <v>0</v>
      </c>
      <c r="Y3330" s="17">
        <f t="shared" si="8954"/>
        <v>0</v>
      </c>
      <c r="Z3330" s="17">
        <f t="shared" si="8954"/>
        <v>0</v>
      </c>
      <c r="AA3330" s="17">
        <f t="shared" si="8954"/>
        <v>0</v>
      </c>
      <c r="AB3330" s="17">
        <f t="shared" si="8954"/>
        <v>15681.291789999999</v>
      </c>
      <c r="AC3330" s="18">
        <f t="shared" si="8954"/>
        <v>40455.378139999993</v>
      </c>
      <c r="AD3330" s="18">
        <f t="shared" si="8954"/>
        <v>35599.502859999993</v>
      </c>
      <c r="AE3330" s="19">
        <f t="shared" si="8875"/>
        <v>87.996959852418769</v>
      </c>
      <c r="AF3330" s="17">
        <f t="shared" ref="AF3330:AK3330" si="8955">AF3338+AF3399+AF3331</f>
        <v>41663.740139999994</v>
      </c>
      <c r="AG3330" s="17">
        <f t="shared" si="8955"/>
        <v>-1180.2950000000001</v>
      </c>
      <c r="AH3330" s="17">
        <f t="shared" si="8955"/>
        <v>0</v>
      </c>
      <c r="AI3330" s="17">
        <f t="shared" si="8955"/>
        <v>0</v>
      </c>
      <c r="AJ3330" s="17">
        <f t="shared" si="8955"/>
        <v>0</v>
      </c>
      <c r="AK3330" s="17">
        <f t="shared" si="8955"/>
        <v>0</v>
      </c>
      <c r="AL3330" s="17">
        <f t="shared" si="8876"/>
        <v>40483.445139999996</v>
      </c>
      <c r="AM3330" s="17">
        <f t="shared" si="8877"/>
        <v>-6435.356139999989</v>
      </c>
      <c r="AN3330" s="20"/>
    </row>
    <row r="3331" spans="2:40" s="22" customFormat="1" x14ac:dyDescent="0.3">
      <c r="B3331" s="23" t="s">
        <v>854</v>
      </c>
      <c r="C3331" s="23" t="s">
        <v>104</v>
      </c>
      <c r="D3331" s="23" t="s">
        <v>112</v>
      </c>
      <c r="E3331" s="24" t="str">
        <f t="shared" si="8884"/>
        <v>0405</v>
      </c>
      <c r="F3331" s="23"/>
      <c r="G3331" s="23"/>
      <c r="H3331" s="25" t="s">
        <v>203</v>
      </c>
      <c r="I3331" s="26">
        <f t="shared" ref="I3331:I3336" si="8956">I3332</f>
        <v>53</v>
      </c>
      <c r="J3331" s="26">
        <f t="shared" ref="J3331:J3336" si="8957">J3332</f>
        <v>53</v>
      </c>
      <c r="K3331" s="26">
        <f t="shared" ref="K3331:K3336" si="8958">K3332</f>
        <v>53</v>
      </c>
      <c r="L3331" s="26">
        <f t="shared" ref="L3331:L3336" si="8959">L3332</f>
        <v>0</v>
      </c>
      <c r="M3331" s="26">
        <f t="shared" ref="M3331:M3336" si="8960">M3332</f>
        <v>0</v>
      </c>
      <c r="N3331" s="26">
        <f t="shared" ref="N3331:N3336" si="8961">N3332</f>
        <v>0</v>
      </c>
      <c r="O3331" s="26">
        <f t="shared" ref="O3331:O3336" si="8962">O3332</f>
        <v>0</v>
      </c>
      <c r="P3331" s="26">
        <f t="shared" ref="P3331:P3336" si="8963">P3332</f>
        <v>0</v>
      </c>
      <c r="Q3331" s="26">
        <f t="shared" ref="Q3331:Q3336" si="8964">Q3332</f>
        <v>0</v>
      </c>
      <c r="R3331" s="26">
        <f t="shared" ref="R3331:R3336" si="8965">R3332</f>
        <v>0</v>
      </c>
      <c r="S3331" s="26">
        <f t="shared" ref="S3331:S3336" si="8966">S3332</f>
        <v>0</v>
      </c>
      <c r="T3331" s="26">
        <f t="shared" ref="T3331:T3336" si="8967">T3332</f>
        <v>0</v>
      </c>
      <c r="U3331" s="26">
        <v>0</v>
      </c>
      <c r="V3331" s="26">
        <f t="shared" si="8885"/>
        <v>53</v>
      </c>
      <c r="W3331" s="26">
        <f t="shared" ref="W3331:W3336" si="8968">W3332</f>
        <v>0</v>
      </c>
      <c r="X3331" s="26">
        <f t="shared" ref="X3331:X3336" si="8969">X3332</f>
        <v>0</v>
      </c>
      <c r="Y3331" s="26">
        <f t="shared" ref="Y3331:Y3336" si="8970">Y3332</f>
        <v>0</v>
      </c>
      <c r="Z3331" s="26">
        <f t="shared" ref="Z3331:Z3336" si="8971">Z3332</f>
        <v>0</v>
      </c>
      <c r="AA3331" s="26">
        <f t="shared" ref="AA3331:AA3336" si="8972">AA3332</f>
        <v>0</v>
      </c>
      <c r="AB3331" s="26">
        <f t="shared" ref="AB3331:AB3336" si="8973">AB3332</f>
        <v>53</v>
      </c>
      <c r="AC3331" s="27">
        <f t="shared" ref="AC3331:AC3336" si="8974">AC3332</f>
        <v>53</v>
      </c>
      <c r="AD3331" s="27">
        <f t="shared" ref="AD3331:AD3336" si="8975">AD3332</f>
        <v>53</v>
      </c>
      <c r="AE3331" s="28">
        <f t="shared" si="8875"/>
        <v>100</v>
      </c>
      <c r="AF3331" s="26">
        <f t="shared" ref="AF3331:AF3336" si="8976">AF3332</f>
        <v>53</v>
      </c>
      <c r="AG3331" s="26">
        <f t="shared" ref="AG3331:AG3336" si="8977">AG3332</f>
        <v>0</v>
      </c>
      <c r="AH3331" s="26">
        <f t="shared" ref="AH3331:AH3336" si="8978">AH3332</f>
        <v>0</v>
      </c>
      <c r="AI3331" s="26">
        <f t="shared" ref="AI3331:AI3336" si="8979">AI3332</f>
        <v>0</v>
      </c>
      <c r="AJ3331" s="26">
        <f t="shared" ref="AJ3331:AJ3336" si="8980">AJ3332</f>
        <v>0</v>
      </c>
      <c r="AK3331" s="26">
        <f t="shared" ref="AK3331:AK3336" si="8981">AK3332</f>
        <v>0</v>
      </c>
      <c r="AL3331" s="26">
        <f t="shared" si="8876"/>
        <v>53</v>
      </c>
      <c r="AM3331" s="26">
        <f t="shared" si="8877"/>
        <v>0</v>
      </c>
      <c r="AN3331" s="29"/>
    </row>
    <row r="3332" spans="2:40" ht="31.2" x14ac:dyDescent="0.3">
      <c r="B3332" s="30" t="s">
        <v>854</v>
      </c>
      <c r="C3332" s="30" t="s">
        <v>104</v>
      </c>
      <c r="D3332" s="30" t="s">
        <v>112</v>
      </c>
      <c r="E3332" s="15" t="str">
        <f t="shared" si="8884"/>
        <v>0405</v>
      </c>
      <c r="F3332" s="30" t="s">
        <v>204</v>
      </c>
      <c r="G3332" s="30"/>
      <c r="H3332" s="31" t="s">
        <v>205</v>
      </c>
      <c r="I3332" s="32">
        <f t="shared" si="8956"/>
        <v>53</v>
      </c>
      <c r="J3332" s="32">
        <f t="shared" si="8957"/>
        <v>53</v>
      </c>
      <c r="K3332" s="32">
        <f t="shared" si="8958"/>
        <v>53</v>
      </c>
      <c r="L3332" s="32">
        <f t="shared" si="8959"/>
        <v>0</v>
      </c>
      <c r="M3332" s="32">
        <f t="shared" si="8960"/>
        <v>0</v>
      </c>
      <c r="N3332" s="32">
        <f t="shared" si="8961"/>
        <v>0</v>
      </c>
      <c r="O3332" s="32">
        <f t="shared" si="8962"/>
        <v>0</v>
      </c>
      <c r="P3332" s="32">
        <f t="shared" si="8963"/>
        <v>0</v>
      </c>
      <c r="Q3332" s="32">
        <f t="shared" si="8964"/>
        <v>0</v>
      </c>
      <c r="R3332" s="32">
        <f t="shared" si="8965"/>
        <v>0</v>
      </c>
      <c r="S3332" s="32">
        <f t="shared" si="8966"/>
        <v>0</v>
      </c>
      <c r="T3332" s="32">
        <f t="shared" si="8967"/>
        <v>0</v>
      </c>
      <c r="U3332" s="32">
        <v>0</v>
      </c>
      <c r="V3332" s="32">
        <f t="shared" si="8885"/>
        <v>53</v>
      </c>
      <c r="W3332" s="32">
        <f t="shared" si="8968"/>
        <v>0</v>
      </c>
      <c r="X3332" s="32">
        <f t="shared" si="8969"/>
        <v>0</v>
      </c>
      <c r="Y3332" s="32">
        <f t="shared" si="8970"/>
        <v>0</v>
      </c>
      <c r="Z3332" s="32">
        <f t="shared" si="8971"/>
        <v>0</v>
      </c>
      <c r="AA3332" s="32">
        <f t="shared" si="8972"/>
        <v>0</v>
      </c>
      <c r="AB3332" s="32">
        <f t="shared" si="8973"/>
        <v>53</v>
      </c>
      <c r="AC3332" s="33">
        <f t="shared" si="8974"/>
        <v>53</v>
      </c>
      <c r="AD3332" s="33">
        <f t="shared" si="8975"/>
        <v>53</v>
      </c>
      <c r="AE3332" s="34">
        <f t="shared" si="8875"/>
        <v>100</v>
      </c>
      <c r="AF3332" s="32">
        <f t="shared" si="8976"/>
        <v>53</v>
      </c>
      <c r="AG3332" s="32">
        <f t="shared" si="8977"/>
        <v>0</v>
      </c>
      <c r="AH3332" s="32">
        <f t="shared" si="8978"/>
        <v>0</v>
      </c>
      <c r="AI3332" s="32">
        <f t="shared" si="8979"/>
        <v>0</v>
      </c>
      <c r="AJ3332" s="32">
        <f t="shared" si="8980"/>
        <v>0</v>
      </c>
      <c r="AK3332" s="32">
        <f t="shared" si="8981"/>
        <v>0</v>
      </c>
      <c r="AL3332" s="32">
        <f t="shared" si="8876"/>
        <v>53</v>
      </c>
      <c r="AM3332" s="32">
        <f t="shared" si="8877"/>
        <v>0</v>
      </c>
    </row>
    <row r="3333" spans="2:40" ht="31.2" x14ac:dyDescent="0.3">
      <c r="B3333" s="30" t="s">
        <v>854</v>
      </c>
      <c r="C3333" s="30" t="s">
        <v>104</v>
      </c>
      <c r="D3333" s="30" t="s">
        <v>112</v>
      </c>
      <c r="E3333" s="15" t="str">
        <f t="shared" si="8884"/>
        <v>0405</v>
      </c>
      <c r="F3333" s="30" t="s">
        <v>206</v>
      </c>
      <c r="G3333" s="30"/>
      <c r="H3333" s="31" t="s">
        <v>207</v>
      </c>
      <c r="I3333" s="32">
        <f t="shared" si="8956"/>
        <v>53</v>
      </c>
      <c r="J3333" s="32">
        <f t="shared" si="8957"/>
        <v>53</v>
      </c>
      <c r="K3333" s="32">
        <f t="shared" si="8958"/>
        <v>53</v>
      </c>
      <c r="L3333" s="32">
        <f t="shared" si="8959"/>
        <v>0</v>
      </c>
      <c r="M3333" s="32">
        <f t="shared" si="8960"/>
        <v>0</v>
      </c>
      <c r="N3333" s="32">
        <f t="shared" si="8961"/>
        <v>0</v>
      </c>
      <c r="O3333" s="32">
        <f t="shared" si="8962"/>
        <v>0</v>
      </c>
      <c r="P3333" s="32">
        <f t="shared" si="8963"/>
        <v>0</v>
      </c>
      <c r="Q3333" s="32">
        <f t="shared" si="8964"/>
        <v>0</v>
      </c>
      <c r="R3333" s="32">
        <f t="shared" si="8965"/>
        <v>0</v>
      </c>
      <c r="S3333" s="32">
        <f t="shared" si="8966"/>
        <v>0</v>
      </c>
      <c r="T3333" s="32">
        <f t="shared" si="8967"/>
        <v>0</v>
      </c>
      <c r="U3333" s="32">
        <v>0</v>
      </c>
      <c r="V3333" s="32">
        <f t="shared" si="8885"/>
        <v>53</v>
      </c>
      <c r="W3333" s="32">
        <f t="shared" si="8968"/>
        <v>0</v>
      </c>
      <c r="X3333" s="32">
        <f t="shared" si="8969"/>
        <v>0</v>
      </c>
      <c r="Y3333" s="32">
        <f t="shared" si="8970"/>
        <v>0</v>
      </c>
      <c r="Z3333" s="32">
        <f t="shared" si="8971"/>
        <v>0</v>
      </c>
      <c r="AA3333" s="32">
        <f t="shared" si="8972"/>
        <v>0</v>
      </c>
      <c r="AB3333" s="32">
        <f t="shared" si="8973"/>
        <v>53</v>
      </c>
      <c r="AC3333" s="33">
        <f t="shared" si="8974"/>
        <v>53</v>
      </c>
      <c r="AD3333" s="33">
        <f t="shared" si="8975"/>
        <v>53</v>
      </c>
      <c r="AE3333" s="34">
        <f t="shared" si="8875"/>
        <v>100</v>
      </c>
      <c r="AF3333" s="32">
        <f t="shared" si="8976"/>
        <v>53</v>
      </c>
      <c r="AG3333" s="32">
        <f t="shared" si="8977"/>
        <v>0</v>
      </c>
      <c r="AH3333" s="32">
        <f t="shared" si="8978"/>
        <v>0</v>
      </c>
      <c r="AI3333" s="32">
        <f t="shared" si="8979"/>
        <v>0</v>
      </c>
      <c r="AJ3333" s="32">
        <f t="shared" si="8980"/>
        <v>0</v>
      </c>
      <c r="AK3333" s="32">
        <f t="shared" si="8981"/>
        <v>0</v>
      </c>
      <c r="AL3333" s="32">
        <f t="shared" si="8876"/>
        <v>53</v>
      </c>
      <c r="AM3333" s="32">
        <f t="shared" si="8877"/>
        <v>0</v>
      </c>
    </row>
    <row r="3334" spans="2:40" ht="31.2" x14ac:dyDescent="0.3">
      <c r="B3334" s="30" t="s">
        <v>854</v>
      </c>
      <c r="C3334" s="30" t="s">
        <v>104</v>
      </c>
      <c r="D3334" s="30" t="s">
        <v>112</v>
      </c>
      <c r="E3334" s="15" t="str">
        <f t="shared" si="8884"/>
        <v>0405</v>
      </c>
      <c r="F3334" s="30" t="s">
        <v>208</v>
      </c>
      <c r="G3334" s="30"/>
      <c r="H3334" s="31" t="s">
        <v>209</v>
      </c>
      <c r="I3334" s="32">
        <f t="shared" si="8956"/>
        <v>53</v>
      </c>
      <c r="J3334" s="32">
        <f t="shared" si="8957"/>
        <v>53</v>
      </c>
      <c r="K3334" s="32">
        <f t="shared" si="8958"/>
        <v>53</v>
      </c>
      <c r="L3334" s="32">
        <f t="shared" si="8959"/>
        <v>0</v>
      </c>
      <c r="M3334" s="32">
        <f t="shared" si="8960"/>
        <v>0</v>
      </c>
      <c r="N3334" s="32">
        <f t="shared" si="8961"/>
        <v>0</v>
      </c>
      <c r="O3334" s="32">
        <f t="shared" si="8962"/>
        <v>0</v>
      </c>
      <c r="P3334" s="32">
        <f t="shared" si="8963"/>
        <v>0</v>
      </c>
      <c r="Q3334" s="32">
        <f t="shared" si="8964"/>
        <v>0</v>
      </c>
      <c r="R3334" s="32">
        <f t="shared" si="8965"/>
        <v>0</v>
      </c>
      <c r="S3334" s="32">
        <f t="shared" si="8966"/>
        <v>0</v>
      </c>
      <c r="T3334" s="32">
        <f t="shared" si="8967"/>
        <v>0</v>
      </c>
      <c r="U3334" s="32">
        <v>0</v>
      </c>
      <c r="V3334" s="32">
        <f t="shared" si="8885"/>
        <v>53</v>
      </c>
      <c r="W3334" s="32">
        <f t="shared" si="8968"/>
        <v>0</v>
      </c>
      <c r="X3334" s="32">
        <f t="shared" si="8969"/>
        <v>0</v>
      </c>
      <c r="Y3334" s="32">
        <f t="shared" si="8970"/>
        <v>0</v>
      </c>
      <c r="Z3334" s="32">
        <f t="shared" si="8971"/>
        <v>0</v>
      </c>
      <c r="AA3334" s="32">
        <f t="shared" si="8972"/>
        <v>0</v>
      </c>
      <c r="AB3334" s="32">
        <f t="shared" si="8973"/>
        <v>53</v>
      </c>
      <c r="AC3334" s="33">
        <f t="shared" si="8974"/>
        <v>53</v>
      </c>
      <c r="AD3334" s="33">
        <f t="shared" si="8975"/>
        <v>53</v>
      </c>
      <c r="AE3334" s="34">
        <f t="shared" si="8875"/>
        <v>100</v>
      </c>
      <c r="AF3334" s="32">
        <f t="shared" si="8976"/>
        <v>53</v>
      </c>
      <c r="AG3334" s="32">
        <f t="shared" si="8977"/>
        <v>0</v>
      </c>
      <c r="AH3334" s="32">
        <f t="shared" si="8978"/>
        <v>0</v>
      </c>
      <c r="AI3334" s="32">
        <f t="shared" si="8979"/>
        <v>0</v>
      </c>
      <c r="AJ3334" s="32">
        <f t="shared" si="8980"/>
        <v>0</v>
      </c>
      <c r="AK3334" s="32">
        <f t="shared" si="8981"/>
        <v>0</v>
      </c>
      <c r="AL3334" s="32">
        <f t="shared" si="8876"/>
        <v>53</v>
      </c>
      <c r="AM3334" s="32">
        <f t="shared" si="8877"/>
        <v>0</v>
      </c>
    </row>
    <row r="3335" spans="2:40" ht="62.4" x14ac:dyDescent="0.3">
      <c r="B3335" s="30" t="s">
        <v>854</v>
      </c>
      <c r="C3335" s="30" t="s">
        <v>104</v>
      </c>
      <c r="D3335" s="30" t="s">
        <v>112</v>
      </c>
      <c r="E3335" s="15" t="str">
        <f t="shared" si="8884"/>
        <v>0405</v>
      </c>
      <c r="F3335" s="30" t="s">
        <v>210</v>
      </c>
      <c r="G3335" s="30"/>
      <c r="H3335" s="31" t="s">
        <v>211</v>
      </c>
      <c r="I3335" s="32">
        <f t="shared" si="8956"/>
        <v>53</v>
      </c>
      <c r="J3335" s="32">
        <f t="shared" si="8957"/>
        <v>53</v>
      </c>
      <c r="K3335" s="32">
        <f t="shared" si="8958"/>
        <v>53</v>
      </c>
      <c r="L3335" s="32">
        <f t="shared" si="8959"/>
        <v>0</v>
      </c>
      <c r="M3335" s="32">
        <f t="shared" si="8960"/>
        <v>0</v>
      </c>
      <c r="N3335" s="32">
        <f t="shared" si="8961"/>
        <v>0</v>
      </c>
      <c r="O3335" s="32">
        <f t="shared" si="8962"/>
        <v>0</v>
      </c>
      <c r="P3335" s="32">
        <f t="shared" si="8963"/>
        <v>0</v>
      </c>
      <c r="Q3335" s="32">
        <f t="shared" si="8964"/>
        <v>0</v>
      </c>
      <c r="R3335" s="32">
        <f t="shared" si="8965"/>
        <v>0</v>
      </c>
      <c r="S3335" s="32">
        <f t="shared" si="8966"/>
        <v>0</v>
      </c>
      <c r="T3335" s="32">
        <f t="shared" si="8967"/>
        <v>0</v>
      </c>
      <c r="U3335" s="32">
        <v>0</v>
      </c>
      <c r="V3335" s="32">
        <f t="shared" si="8885"/>
        <v>53</v>
      </c>
      <c r="W3335" s="32">
        <f t="shared" si="8968"/>
        <v>0</v>
      </c>
      <c r="X3335" s="32">
        <f t="shared" si="8969"/>
        <v>0</v>
      </c>
      <c r="Y3335" s="32">
        <f t="shared" si="8970"/>
        <v>0</v>
      </c>
      <c r="Z3335" s="32">
        <f t="shared" si="8971"/>
        <v>0</v>
      </c>
      <c r="AA3335" s="32">
        <f t="shared" si="8972"/>
        <v>0</v>
      </c>
      <c r="AB3335" s="32">
        <f t="shared" si="8973"/>
        <v>53</v>
      </c>
      <c r="AC3335" s="33">
        <f t="shared" si="8974"/>
        <v>53</v>
      </c>
      <c r="AD3335" s="33">
        <f t="shared" si="8975"/>
        <v>53</v>
      </c>
      <c r="AE3335" s="34">
        <f t="shared" si="8875"/>
        <v>100</v>
      </c>
      <c r="AF3335" s="32">
        <f t="shared" si="8976"/>
        <v>53</v>
      </c>
      <c r="AG3335" s="32">
        <f t="shared" si="8977"/>
        <v>0</v>
      </c>
      <c r="AH3335" s="32">
        <f t="shared" si="8978"/>
        <v>0</v>
      </c>
      <c r="AI3335" s="32">
        <f t="shared" si="8979"/>
        <v>0</v>
      </c>
      <c r="AJ3335" s="32">
        <f t="shared" si="8980"/>
        <v>0</v>
      </c>
      <c r="AK3335" s="32">
        <f t="shared" si="8981"/>
        <v>0</v>
      </c>
      <c r="AL3335" s="32">
        <f t="shared" si="8876"/>
        <v>53</v>
      </c>
      <c r="AM3335" s="32">
        <f t="shared" si="8877"/>
        <v>0</v>
      </c>
    </row>
    <row r="3336" spans="2:40" ht="31.2" x14ac:dyDescent="0.3">
      <c r="B3336" s="30" t="s">
        <v>854</v>
      </c>
      <c r="C3336" s="30" t="s">
        <v>104</v>
      </c>
      <c r="D3336" s="30" t="s">
        <v>112</v>
      </c>
      <c r="E3336" s="15" t="str">
        <f t="shared" si="8884"/>
        <v>0405</v>
      </c>
      <c r="F3336" s="30" t="s">
        <v>210</v>
      </c>
      <c r="G3336" s="30" t="s">
        <v>50</v>
      </c>
      <c r="H3336" s="31" t="s">
        <v>51</v>
      </c>
      <c r="I3336" s="32">
        <f t="shared" si="8956"/>
        <v>53</v>
      </c>
      <c r="J3336" s="32">
        <f t="shared" si="8957"/>
        <v>53</v>
      </c>
      <c r="K3336" s="32">
        <f t="shared" si="8958"/>
        <v>53</v>
      </c>
      <c r="L3336" s="32">
        <f t="shared" si="8959"/>
        <v>0</v>
      </c>
      <c r="M3336" s="32">
        <f t="shared" si="8960"/>
        <v>0</v>
      </c>
      <c r="N3336" s="32">
        <f t="shared" si="8961"/>
        <v>0</v>
      </c>
      <c r="O3336" s="32">
        <f t="shared" si="8962"/>
        <v>0</v>
      </c>
      <c r="P3336" s="32">
        <f t="shared" si="8963"/>
        <v>0</v>
      </c>
      <c r="Q3336" s="32">
        <f t="shared" si="8964"/>
        <v>0</v>
      </c>
      <c r="R3336" s="32">
        <f t="shared" si="8965"/>
        <v>0</v>
      </c>
      <c r="S3336" s="32">
        <f t="shared" si="8966"/>
        <v>0</v>
      </c>
      <c r="T3336" s="32">
        <f t="shared" si="8967"/>
        <v>0</v>
      </c>
      <c r="U3336" s="32">
        <v>0</v>
      </c>
      <c r="V3336" s="32">
        <f t="shared" si="8885"/>
        <v>53</v>
      </c>
      <c r="W3336" s="32">
        <f t="shared" si="8968"/>
        <v>0</v>
      </c>
      <c r="X3336" s="32">
        <f t="shared" si="8969"/>
        <v>0</v>
      </c>
      <c r="Y3336" s="32">
        <f t="shared" si="8970"/>
        <v>0</v>
      </c>
      <c r="Z3336" s="32">
        <f t="shared" si="8971"/>
        <v>0</v>
      </c>
      <c r="AA3336" s="32">
        <f t="shared" si="8972"/>
        <v>0</v>
      </c>
      <c r="AB3336" s="32">
        <f t="shared" si="8973"/>
        <v>53</v>
      </c>
      <c r="AC3336" s="33">
        <f t="shared" si="8974"/>
        <v>53</v>
      </c>
      <c r="AD3336" s="33">
        <f t="shared" si="8975"/>
        <v>53</v>
      </c>
      <c r="AE3336" s="34">
        <f t="shared" si="8875"/>
        <v>100</v>
      </c>
      <c r="AF3336" s="32">
        <f t="shared" si="8976"/>
        <v>53</v>
      </c>
      <c r="AG3336" s="32">
        <f t="shared" si="8977"/>
        <v>0</v>
      </c>
      <c r="AH3336" s="32">
        <f t="shared" si="8978"/>
        <v>0</v>
      </c>
      <c r="AI3336" s="32">
        <f t="shared" si="8979"/>
        <v>0</v>
      </c>
      <c r="AJ3336" s="32">
        <f t="shared" si="8980"/>
        <v>0</v>
      </c>
      <c r="AK3336" s="32">
        <f t="shared" si="8981"/>
        <v>0</v>
      </c>
      <c r="AL3336" s="32">
        <f t="shared" si="8876"/>
        <v>53</v>
      </c>
      <c r="AM3336" s="32">
        <f t="shared" si="8877"/>
        <v>0</v>
      </c>
    </row>
    <row r="3337" spans="2:40" ht="31.2" x14ac:dyDescent="0.3">
      <c r="B3337" s="30" t="s">
        <v>854</v>
      </c>
      <c r="C3337" s="30" t="s">
        <v>104</v>
      </c>
      <c r="D3337" s="30" t="s">
        <v>112</v>
      </c>
      <c r="E3337" s="15" t="str">
        <f t="shared" si="8884"/>
        <v>0405</v>
      </c>
      <c r="F3337" s="30" t="s">
        <v>210</v>
      </c>
      <c r="G3337" s="30" t="s">
        <v>52</v>
      </c>
      <c r="H3337" s="31" t="s">
        <v>53</v>
      </c>
      <c r="I3337" s="32">
        <v>53</v>
      </c>
      <c r="J3337" s="32">
        <v>53</v>
      </c>
      <c r="K3337" s="32">
        <v>53</v>
      </c>
      <c r="L3337" s="32"/>
      <c r="M3337" s="32"/>
      <c r="N3337" s="32"/>
      <c r="O3337" s="32">
        <v>0</v>
      </c>
      <c r="P3337" s="32">
        <v>0</v>
      </c>
      <c r="Q3337" s="32">
        <v>0</v>
      </c>
      <c r="R3337" s="32">
        <v>0</v>
      </c>
      <c r="S3337" s="32">
        <v>0</v>
      </c>
      <c r="T3337" s="32">
        <v>0</v>
      </c>
      <c r="U3337" s="32">
        <v>0</v>
      </c>
      <c r="V3337" s="32">
        <f t="shared" si="8885"/>
        <v>53</v>
      </c>
      <c r="W3337" s="32"/>
      <c r="X3337" s="32"/>
      <c r="Y3337" s="32"/>
      <c r="Z3337" s="32"/>
      <c r="AA3337" s="32"/>
      <c r="AB3337" s="32">
        <v>53</v>
      </c>
      <c r="AC3337" s="33">
        <v>53</v>
      </c>
      <c r="AD3337" s="33">
        <v>53</v>
      </c>
      <c r="AE3337" s="34">
        <f t="shared" si="8875"/>
        <v>100</v>
      </c>
      <c r="AF3337" s="32">
        <v>53</v>
      </c>
      <c r="AG3337" s="32">
        <v>0</v>
      </c>
      <c r="AH3337" s="32">
        <v>0</v>
      </c>
      <c r="AI3337" s="32">
        <v>0</v>
      </c>
      <c r="AJ3337" s="32">
        <v>0</v>
      </c>
      <c r="AK3337" s="32">
        <v>0</v>
      </c>
      <c r="AL3337" s="32">
        <f t="shared" si="8876"/>
        <v>53</v>
      </c>
      <c r="AM3337" s="32">
        <f t="shared" si="8877"/>
        <v>0</v>
      </c>
      <c r="AN3337" s="12"/>
    </row>
    <row r="3338" spans="2:40" s="22" customFormat="1" x14ac:dyDescent="0.3">
      <c r="B3338" s="23" t="s">
        <v>854</v>
      </c>
      <c r="C3338" s="23" t="s">
        <v>104</v>
      </c>
      <c r="D3338" s="23" t="s">
        <v>106</v>
      </c>
      <c r="E3338" s="24" t="str">
        <f t="shared" si="8884"/>
        <v>0409</v>
      </c>
      <c r="F3338" s="23"/>
      <c r="G3338" s="23"/>
      <c r="H3338" s="25" t="s">
        <v>107</v>
      </c>
      <c r="I3338" s="26">
        <f t="shared" ref="I3338:T3338" si="8982">I3339+I3361+I3385+I3367+I3373+I3393</f>
        <v>44660.600000000006</v>
      </c>
      <c r="J3338" s="26">
        <f t="shared" si="8982"/>
        <v>16181.2</v>
      </c>
      <c r="K3338" s="26">
        <f t="shared" si="8982"/>
        <v>16181.2</v>
      </c>
      <c r="L3338" s="26">
        <f t="shared" si="8982"/>
        <v>-12557.2</v>
      </c>
      <c r="M3338" s="26">
        <f t="shared" si="8982"/>
        <v>0</v>
      </c>
      <c r="N3338" s="26">
        <f t="shared" si="8982"/>
        <v>0</v>
      </c>
      <c r="O3338" s="26">
        <f t="shared" si="8982"/>
        <v>0</v>
      </c>
      <c r="P3338" s="26">
        <f t="shared" si="8982"/>
        <v>0</v>
      </c>
      <c r="Q3338" s="26">
        <f t="shared" si="8982"/>
        <v>0</v>
      </c>
      <c r="R3338" s="26">
        <f t="shared" si="8982"/>
        <v>0</v>
      </c>
      <c r="S3338" s="26">
        <f t="shared" si="8982"/>
        <v>0</v>
      </c>
      <c r="T3338" s="26">
        <f t="shared" si="8982"/>
        <v>0</v>
      </c>
      <c r="U3338" s="26">
        <v>435.60300000000001</v>
      </c>
      <c r="V3338" s="26">
        <f t="shared" si="8885"/>
        <v>32539.003000000004</v>
      </c>
      <c r="W3338" s="26">
        <f t="shared" ref="W3338:AD3338" si="8983">W3339+W3361+W3385+W3367+W3373+W3393</f>
        <v>435.60300000000001</v>
      </c>
      <c r="X3338" s="26">
        <f t="shared" si="8983"/>
        <v>0</v>
      </c>
      <c r="Y3338" s="26">
        <f t="shared" si="8983"/>
        <v>0</v>
      </c>
      <c r="Z3338" s="26">
        <f t="shared" si="8983"/>
        <v>0</v>
      </c>
      <c r="AA3338" s="26">
        <f t="shared" si="8983"/>
        <v>0</v>
      </c>
      <c r="AB3338" s="26">
        <f t="shared" si="8983"/>
        <v>15628.291789999999</v>
      </c>
      <c r="AC3338" s="27">
        <f t="shared" si="8983"/>
        <v>38973.742139999995</v>
      </c>
      <c r="AD3338" s="27">
        <f t="shared" si="8983"/>
        <v>34121.375589999996</v>
      </c>
      <c r="AE3338" s="28">
        <f t="shared" si="8875"/>
        <v>87.549651935989331</v>
      </c>
      <c r="AF3338" s="26">
        <f t="shared" ref="AF3338:AK3338" si="8984">AF3339+AF3361+AF3385+AF3367+AF3373+AF3393</f>
        <v>38993.742139999995</v>
      </c>
      <c r="AG3338" s="26">
        <f t="shared" si="8984"/>
        <v>0</v>
      </c>
      <c r="AH3338" s="26">
        <f t="shared" si="8984"/>
        <v>0</v>
      </c>
      <c r="AI3338" s="26">
        <f t="shared" si="8984"/>
        <v>0</v>
      </c>
      <c r="AJ3338" s="26">
        <f t="shared" si="8984"/>
        <v>0</v>
      </c>
      <c r="AK3338" s="26">
        <f t="shared" si="8984"/>
        <v>0</v>
      </c>
      <c r="AL3338" s="26">
        <f t="shared" si="8876"/>
        <v>38993.742139999995</v>
      </c>
      <c r="AM3338" s="26">
        <f t="shared" si="8877"/>
        <v>-6454.7391399999906</v>
      </c>
      <c r="AN3338" s="29"/>
    </row>
    <row r="3339" spans="2:40" ht="31.2" x14ac:dyDescent="0.3">
      <c r="B3339" s="30" t="s">
        <v>854</v>
      </c>
      <c r="C3339" s="30" t="s">
        <v>104</v>
      </c>
      <c r="D3339" s="30" t="s">
        <v>106</v>
      </c>
      <c r="E3339" s="15" t="str">
        <f t="shared" si="8884"/>
        <v>0409</v>
      </c>
      <c r="F3339" s="30" t="s">
        <v>712</v>
      </c>
      <c r="G3339" s="30"/>
      <c r="H3339" s="31" t="s">
        <v>713</v>
      </c>
      <c r="I3339" s="32">
        <f t="shared" ref="I3339:T3339" si="8985">I3340+I3356</f>
        <v>3454.2</v>
      </c>
      <c r="J3339" s="32">
        <f t="shared" si="8985"/>
        <v>3454.2</v>
      </c>
      <c r="K3339" s="32">
        <f t="shared" si="8985"/>
        <v>3454.2</v>
      </c>
      <c r="L3339" s="32">
        <f t="shared" si="8985"/>
        <v>0</v>
      </c>
      <c r="M3339" s="32">
        <f t="shared" si="8985"/>
        <v>0</v>
      </c>
      <c r="N3339" s="32">
        <f t="shared" si="8985"/>
        <v>0</v>
      </c>
      <c r="O3339" s="32">
        <f t="shared" si="8985"/>
        <v>0</v>
      </c>
      <c r="P3339" s="32">
        <f t="shared" si="8985"/>
        <v>0</v>
      </c>
      <c r="Q3339" s="32">
        <f t="shared" si="8985"/>
        <v>0</v>
      </c>
      <c r="R3339" s="32">
        <f t="shared" si="8985"/>
        <v>0</v>
      </c>
      <c r="S3339" s="32">
        <f t="shared" si="8985"/>
        <v>0</v>
      </c>
      <c r="T3339" s="32">
        <f t="shared" si="8985"/>
        <v>0</v>
      </c>
      <c r="U3339" s="32">
        <v>178</v>
      </c>
      <c r="V3339" s="32">
        <f t="shared" si="8885"/>
        <v>3632.2</v>
      </c>
      <c r="W3339" s="32">
        <f t="shared" ref="W3339:AD3339" si="8986">W3340+W3356</f>
        <v>178</v>
      </c>
      <c r="X3339" s="32">
        <f t="shared" si="8986"/>
        <v>0</v>
      </c>
      <c r="Y3339" s="32">
        <f t="shared" si="8986"/>
        <v>0</v>
      </c>
      <c r="Z3339" s="32">
        <f t="shared" si="8986"/>
        <v>0</v>
      </c>
      <c r="AA3339" s="32">
        <f t="shared" si="8986"/>
        <v>0</v>
      </c>
      <c r="AB3339" s="32">
        <f t="shared" si="8986"/>
        <v>444.05520000000001</v>
      </c>
      <c r="AC3339" s="33">
        <f t="shared" si="8986"/>
        <v>3504.3890000000001</v>
      </c>
      <c r="AD3339" s="33">
        <f t="shared" si="8986"/>
        <v>444.05520000000001</v>
      </c>
      <c r="AE3339" s="34">
        <f t="shared" si="8875"/>
        <v>12.671401491101586</v>
      </c>
      <c r="AF3339" s="32">
        <f t="shared" ref="AF3339:AK3339" si="8987">AF3340+AF3356</f>
        <v>3504.3890000000001</v>
      </c>
      <c r="AG3339" s="32">
        <f t="shared" si="8987"/>
        <v>0</v>
      </c>
      <c r="AH3339" s="32">
        <f t="shared" si="8987"/>
        <v>0</v>
      </c>
      <c r="AI3339" s="32">
        <f t="shared" si="8987"/>
        <v>0</v>
      </c>
      <c r="AJ3339" s="32">
        <f t="shared" si="8987"/>
        <v>0</v>
      </c>
      <c r="AK3339" s="32">
        <f t="shared" si="8987"/>
        <v>0</v>
      </c>
      <c r="AL3339" s="32">
        <f t="shared" si="8876"/>
        <v>3504.3890000000001</v>
      </c>
      <c r="AM3339" s="32">
        <f t="shared" si="8877"/>
        <v>127.81099999999969</v>
      </c>
    </row>
    <row r="3340" spans="2:40" ht="46.8" x14ac:dyDescent="0.3">
      <c r="B3340" s="30" t="s">
        <v>854</v>
      </c>
      <c r="C3340" s="30" t="s">
        <v>104</v>
      </c>
      <c r="D3340" s="30" t="s">
        <v>106</v>
      </c>
      <c r="E3340" s="15" t="str">
        <f t="shared" si="8884"/>
        <v>0409</v>
      </c>
      <c r="F3340" s="30" t="s">
        <v>714</v>
      </c>
      <c r="G3340" s="30"/>
      <c r="H3340" s="31" t="s">
        <v>715</v>
      </c>
      <c r="I3340" s="32">
        <f t="shared" ref="I3340:T3340" si="8988">I3341+I3352+I3348</f>
        <v>3454.2</v>
      </c>
      <c r="J3340" s="32">
        <f t="shared" si="8988"/>
        <v>3454.2</v>
      </c>
      <c r="K3340" s="32">
        <f t="shared" si="8988"/>
        <v>3454.2</v>
      </c>
      <c r="L3340" s="32">
        <f t="shared" si="8988"/>
        <v>0</v>
      </c>
      <c r="M3340" s="32">
        <f t="shared" si="8988"/>
        <v>0</v>
      </c>
      <c r="N3340" s="32">
        <f t="shared" si="8988"/>
        <v>0</v>
      </c>
      <c r="O3340" s="32">
        <f t="shared" si="8988"/>
        <v>0</v>
      </c>
      <c r="P3340" s="32">
        <f t="shared" si="8988"/>
        <v>0</v>
      </c>
      <c r="Q3340" s="32">
        <f t="shared" si="8988"/>
        <v>0</v>
      </c>
      <c r="R3340" s="32">
        <f t="shared" si="8988"/>
        <v>0</v>
      </c>
      <c r="S3340" s="32">
        <f t="shared" si="8988"/>
        <v>0</v>
      </c>
      <c r="T3340" s="32">
        <f t="shared" si="8988"/>
        <v>0</v>
      </c>
      <c r="U3340" s="32">
        <v>178</v>
      </c>
      <c r="V3340" s="32">
        <f t="shared" si="8885"/>
        <v>3632.2</v>
      </c>
      <c r="W3340" s="32">
        <f t="shared" ref="W3340:AD3340" si="8989">W3341+W3352+W3348</f>
        <v>178</v>
      </c>
      <c r="X3340" s="32">
        <f t="shared" si="8989"/>
        <v>0</v>
      </c>
      <c r="Y3340" s="32">
        <f t="shared" si="8989"/>
        <v>0</v>
      </c>
      <c r="Z3340" s="32">
        <f t="shared" si="8989"/>
        <v>0</v>
      </c>
      <c r="AA3340" s="32">
        <f t="shared" si="8989"/>
        <v>0</v>
      </c>
      <c r="AB3340" s="32">
        <f t="shared" si="8989"/>
        <v>444.05520000000001</v>
      </c>
      <c r="AC3340" s="33">
        <f t="shared" si="8989"/>
        <v>3504.3890000000001</v>
      </c>
      <c r="AD3340" s="33">
        <f t="shared" si="8989"/>
        <v>444.05520000000001</v>
      </c>
      <c r="AE3340" s="34">
        <f t="shared" si="8875"/>
        <v>12.671401491101586</v>
      </c>
      <c r="AF3340" s="32">
        <f t="shared" ref="AF3340:AK3340" si="8990">AF3341+AF3352+AF3348</f>
        <v>3504.3890000000001</v>
      </c>
      <c r="AG3340" s="32">
        <f t="shared" si="8990"/>
        <v>0</v>
      </c>
      <c r="AH3340" s="32">
        <f t="shared" si="8990"/>
        <v>0</v>
      </c>
      <c r="AI3340" s="32">
        <f t="shared" si="8990"/>
        <v>0</v>
      </c>
      <c r="AJ3340" s="32">
        <f t="shared" si="8990"/>
        <v>0</v>
      </c>
      <c r="AK3340" s="32">
        <f t="shared" si="8990"/>
        <v>0</v>
      </c>
      <c r="AL3340" s="32">
        <f t="shared" si="8876"/>
        <v>3504.3890000000001</v>
      </c>
      <c r="AM3340" s="32">
        <f t="shared" si="8877"/>
        <v>127.81099999999969</v>
      </c>
    </row>
    <row r="3341" spans="2:40" ht="46.8" x14ac:dyDescent="0.3">
      <c r="B3341" s="30" t="s">
        <v>854</v>
      </c>
      <c r="C3341" s="30" t="s">
        <v>104</v>
      </c>
      <c r="D3341" s="30" t="s">
        <v>106</v>
      </c>
      <c r="E3341" s="15" t="str">
        <f t="shared" si="8884"/>
        <v>0409</v>
      </c>
      <c r="F3341" s="30" t="s">
        <v>716</v>
      </c>
      <c r="G3341" s="30"/>
      <c r="H3341" s="31" t="s">
        <v>717</v>
      </c>
      <c r="I3341" s="32">
        <f t="shared" ref="I3341:T3341" si="8991">I3342+I3345</f>
        <v>3454.2</v>
      </c>
      <c r="J3341" s="32">
        <f t="shared" si="8991"/>
        <v>3454.2</v>
      </c>
      <c r="K3341" s="32">
        <f t="shared" si="8991"/>
        <v>3454.2</v>
      </c>
      <c r="L3341" s="32">
        <f t="shared" si="8991"/>
        <v>0</v>
      </c>
      <c r="M3341" s="32">
        <f t="shared" si="8991"/>
        <v>0</v>
      </c>
      <c r="N3341" s="32">
        <f t="shared" si="8991"/>
        <v>0</v>
      </c>
      <c r="O3341" s="32">
        <f t="shared" si="8991"/>
        <v>0</v>
      </c>
      <c r="P3341" s="32">
        <f t="shared" si="8991"/>
        <v>0</v>
      </c>
      <c r="Q3341" s="32">
        <f t="shared" si="8991"/>
        <v>0</v>
      </c>
      <c r="R3341" s="32">
        <f t="shared" si="8991"/>
        <v>0</v>
      </c>
      <c r="S3341" s="32">
        <f t="shared" si="8991"/>
        <v>0</v>
      </c>
      <c r="T3341" s="32">
        <f t="shared" si="8991"/>
        <v>0</v>
      </c>
      <c r="U3341" s="32">
        <v>178</v>
      </c>
      <c r="V3341" s="32">
        <f t="shared" si="8885"/>
        <v>3632.2</v>
      </c>
      <c r="W3341" s="32">
        <f t="shared" ref="W3341:AD3341" si="8992">W3342+W3345</f>
        <v>178</v>
      </c>
      <c r="X3341" s="32">
        <f t="shared" si="8992"/>
        <v>0</v>
      </c>
      <c r="Y3341" s="32">
        <f t="shared" si="8992"/>
        <v>0</v>
      </c>
      <c r="Z3341" s="32">
        <f t="shared" si="8992"/>
        <v>0</v>
      </c>
      <c r="AA3341" s="32">
        <f t="shared" si="8992"/>
        <v>0</v>
      </c>
      <c r="AB3341" s="32">
        <f t="shared" si="8992"/>
        <v>444.05520000000001</v>
      </c>
      <c r="AC3341" s="33">
        <f t="shared" si="8992"/>
        <v>3504.3890000000001</v>
      </c>
      <c r="AD3341" s="33">
        <f t="shared" si="8992"/>
        <v>444.05520000000001</v>
      </c>
      <c r="AE3341" s="34">
        <f t="shared" si="8875"/>
        <v>12.671401491101586</v>
      </c>
      <c r="AF3341" s="32">
        <f t="shared" ref="AF3341:AK3341" si="8993">AF3342+AF3345</f>
        <v>3504.3890000000001</v>
      </c>
      <c r="AG3341" s="32">
        <f t="shared" si="8993"/>
        <v>0</v>
      </c>
      <c r="AH3341" s="32">
        <f t="shared" si="8993"/>
        <v>0</v>
      </c>
      <c r="AI3341" s="32">
        <f t="shared" si="8993"/>
        <v>0</v>
      </c>
      <c r="AJ3341" s="32">
        <f t="shared" si="8993"/>
        <v>0</v>
      </c>
      <c r="AK3341" s="32">
        <f t="shared" si="8993"/>
        <v>0</v>
      </c>
      <c r="AL3341" s="32">
        <f t="shared" si="8876"/>
        <v>3504.3890000000001</v>
      </c>
      <c r="AM3341" s="32">
        <f t="shared" si="8877"/>
        <v>127.81099999999969</v>
      </c>
    </row>
    <row r="3342" spans="2:40" x14ac:dyDescent="0.3">
      <c r="B3342" s="30" t="s">
        <v>854</v>
      </c>
      <c r="C3342" s="30" t="s">
        <v>104</v>
      </c>
      <c r="D3342" s="30" t="s">
        <v>106</v>
      </c>
      <c r="E3342" s="15" t="str">
        <f t="shared" si="8884"/>
        <v>0409</v>
      </c>
      <c r="F3342" s="30" t="s">
        <v>718</v>
      </c>
      <c r="G3342" s="30"/>
      <c r="H3342" s="31" t="s">
        <v>719</v>
      </c>
      <c r="I3342" s="32">
        <f t="shared" ref="I3342:I3373" si="8994">I3343</f>
        <v>3454.2</v>
      </c>
      <c r="J3342" s="32">
        <f t="shared" ref="J3342:J3373" si="8995">J3343</f>
        <v>3454.2</v>
      </c>
      <c r="K3342" s="32">
        <f t="shared" ref="K3342:K3373" si="8996">K3343</f>
        <v>3454.2</v>
      </c>
      <c r="L3342" s="32">
        <f t="shared" ref="L3342:L3373" si="8997">L3343</f>
        <v>0</v>
      </c>
      <c r="M3342" s="32">
        <f t="shared" ref="M3342:M3373" si="8998">M3343</f>
        <v>0</v>
      </c>
      <c r="N3342" s="32">
        <f t="shared" ref="N3342:N3373" si="8999">N3343</f>
        <v>0</v>
      </c>
      <c r="O3342" s="32">
        <f t="shared" ref="O3342:O3373" si="9000">O3343</f>
        <v>0</v>
      </c>
      <c r="P3342" s="32">
        <f t="shared" ref="P3342:P3373" si="9001">P3343</f>
        <v>0</v>
      </c>
      <c r="Q3342" s="32">
        <f t="shared" ref="Q3342:Q3373" si="9002">Q3343</f>
        <v>0</v>
      </c>
      <c r="R3342" s="32">
        <f t="shared" ref="R3342:R3373" si="9003">R3343</f>
        <v>0</v>
      </c>
      <c r="S3342" s="32">
        <f t="shared" ref="S3342:S3373" si="9004">S3343</f>
        <v>0</v>
      </c>
      <c r="T3342" s="32">
        <f t="shared" ref="T3342:T3373" si="9005">T3343</f>
        <v>0</v>
      </c>
      <c r="U3342" s="32">
        <v>178</v>
      </c>
      <c r="V3342" s="32">
        <f t="shared" si="8885"/>
        <v>3632.2</v>
      </c>
      <c r="W3342" s="32">
        <f t="shared" ref="W3342:W3373" si="9006">W3343</f>
        <v>178</v>
      </c>
      <c r="X3342" s="32">
        <f t="shared" ref="X3342:X3373" si="9007">X3343</f>
        <v>0</v>
      </c>
      <c r="Y3342" s="32">
        <f t="shared" ref="Y3342:Y3373" si="9008">Y3343</f>
        <v>0</v>
      </c>
      <c r="Z3342" s="32">
        <f t="shared" ref="Z3342:Z3373" si="9009">Z3343</f>
        <v>0</v>
      </c>
      <c r="AA3342" s="32">
        <f t="shared" ref="AA3342:AA3373" si="9010">AA3343</f>
        <v>0</v>
      </c>
      <c r="AB3342" s="32">
        <f t="shared" ref="AB3342:AB3373" si="9011">AB3343</f>
        <v>444.05520000000001</v>
      </c>
      <c r="AC3342" s="33">
        <f t="shared" ref="AC3342:AC3373" si="9012">AC3343</f>
        <v>3504.3890000000001</v>
      </c>
      <c r="AD3342" s="33">
        <f t="shared" ref="AD3342:AD3373" si="9013">AD3343</f>
        <v>444.05520000000001</v>
      </c>
      <c r="AE3342" s="34">
        <f t="shared" si="8875"/>
        <v>12.671401491101586</v>
      </c>
      <c r="AF3342" s="32">
        <f t="shared" ref="AF3342:AF3373" si="9014">AF3343</f>
        <v>3504.3890000000001</v>
      </c>
      <c r="AG3342" s="32">
        <f t="shared" ref="AG3342:AG3373" si="9015">AG3343</f>
        <v>0</v>
      </c>
      <c r="AH3342" s="32">
        <f t="shared" ref="AH3342:AH3373" si="9016">AH3343</f>
        <v>0</v>
      </c>
      <c r="AI3342" s="32">
        <f t="shared" ref="AI3342:AI3373" si="9017">AI3343</f>
        <v>0</v>
      </c>
      <c r="AJ3342" s="32">
        <f t="shared" ref="AJ3342:AJ3373" si="9018">AJ3343</f>
        <v>0</v>
      </c>
      <c r="AK3342" s="32">
        <f t="shared" ref="AK3342:AK3373" si="9019">AK3343</f>
        <v>0</v>
      </c>
      <c r="AL3342" s="32">
        <f t="shared" si="8876"/>
        <v>3504.3890000000001</v>
      </c>
      <c r="AM3342" s="32">
        <f t="shared" si="8877"/>
        <v>127.81099999999969</v>
      </c>
    </row>
    <row r="3343" spans="2:40" ht="31.2" x14ac:dyDescent="0.3">
      <c r="B3343" s="30" t="s">
        <v>854</v>
      </c>
      <c r="C3343" s="30" t="s">
        <v>104</v>
      </c>
      <c r="D3343" s="30" t="s">
        <v>106</v>
      </c>
      <c r="E3343" s="15" t="str">
        <f t="shared" si="8884"/>
        <v>0409</v>
      </c>
      <c r="F3343" s="30" t="s">
        <v>718</v>
      </c>
      <c r="G3343" s="30" t="s">
        <v>50</v>
      </c>
      <c r="H3343" s="31" t="s">
        <v>51</v>
      </c>
      <c r="I3343" s="32">
        <f t="shared" si="8994"/>
        <v>3454.2</v>
      </c>
      <c r="J3343" s="32">
        <f t="shared" si="8995"/>
        <v>3454.2</v>
      </c>
      <c r="K3343" s="32">
        <f t="shared" si="8996"/>
        <v>3454.2</v>
      </c>
      <c r="L3343" s="32">
        <f t="shared" si="8997"/>
        <v>0</v>
      </c>
      <c r="M3343" s="32">
        <f t="shared" si="8998"/>
        <v>0</v>
      </c>
      <c r="N3343" s="32">
        <f t="shared" si="8999"/>
        <v>0</v>
      </c>
      <c r="O3343" s="32">
        <f t="shared" si="9000"/>
        <v>0</v>
      </c>
      <c r="P3343" s="32">
        <f t="shared" si="9001"/>
        <v>0</v>
      </c>
      <c r="Q3343" s="32">
        <f t="shared" si="9002"/>
        <v>0</v>
      </c>
      <c r="R3343" s="32">
        <f t="shared" si="9003"/>
        <v>0</v>
      </c>
      <c r="S3343" s="32">
        <f t="shared" si="9004"/>
        <v>0</v>
      </c>
      <c r="T3343" s="32">
        <f t="shared" si="9005"/>
        <v>0</v>
      </c>
      <c r="U3343" s="32">
        <v>178</v>
      </c>
      <c r="V3343" s="32">
        <f t="shared" si="8885"/>
        <v>3632.2</v>
      </c>
      <c r="W3343" s="32">
        <f t="shared" si="9006"/>
        <v>178</v>
      </c>
      <c r="X3343" s="32">
        <f t="shared" si="9007"/>
        <v>0</v>
      </c>
      <c r="Y3343" s="32">
        <f t="shared" si="9008"/>
        <v>0</v>
      </c>
      <c r="Z3343" s="32">
        <f t="shared" si="9009"/>
        <v>0</v>
      </c>
      <c r="AA3343" s="32">
        <f t="shared" si="9010"/>
        <v>0</v>
      </c>
      <c r="AB3343" s="32">
        <f t="shared" si="9011"/>
        <v>444.05520000000001</v>
      </c>
      <c r="AC3343" s="33">
        <f t="shared" si="9012"/>
        <v>3504.3890000000001</v>
      </c>
      <c r="AD3343" s="33">
        <f t="shared" si="9013"/>
        <v>444.05520000000001</v>
      </c>
      <c r="AE3343" s="34">
        <f t="shared" si="8875"/>
        <v>12.671401491101586</v>
      </c>
      <c r="AF3343" s="32">
        <f t="shared" si="9014"/>
        <v>3504.3890000000001</v>
      </c>
      <c r="AG3343" s="32">
        <f t="shared" si="9015"/>
        <v>0</v>
      </c>
      <c r="AH3343" s="32">
        <f t="shared" si="9016"/>
        <v>0</v>
      </c>
      <c r="AI3343" s="32">
        <f t="shared" si="9017"/>
        <v>0</v>
      </c>
      <c r="AJ3343" s="32">
        <f t="shared" si="9018"/>
        <v>0</v>
      </c>
      <c r="AK3343" s="32">
        <f t="shared" si="9019"/>
        <v>0</v>
      </c>
      <c r="AL3343" s="32">
        <f t="shared" si="8876"/>
        <v>3504.3890000000001</v>
      </c>
      <c r="AM3343" s="32">
        <f t="shared" si="8877"/>
        <v>127.81099999999969</v>
      </c>
    </row>
    <row r="3344" spans="2:40" ht="31.2" x14ac:dyDescent="0.3">
      <c r="B3344" s="30" t="s">
        <v>854</v>
      </c>
      <c r="C3344" s="30" t="s">
        <v>104</v>
      </c>
      <c r="D3344" s="30" t="s">
        <v>106</v>
      </c>
      <c r="E3344" s="15" t="str">
        <f t="shared" si="8884"/>
        <v>0409</v>
      </c>
      <c r="F3344" s="30" t="s">
        <v>718</v>
      </c>
      <c r="G3344" s="30" t="s">
        <v>52</v>
      </c>
      <c r="H3344" s="31" t="s">
        <v>53</v>
      </c>
      <c r="I3344" s="32">
        <v>3454.2</v>
      </c>
      <c r="J3344" s="32">
        <v>3454.2</v>
      </c>
      <c r="K3344" s="32">
        <v>3454.2</v>
      </c>
      <c r="L3344" s="32"/>
      <c r="M3344" s="32"/>
      <c r="N3344" s="32"/>
      <c r="O3344" s="32">
        <v>0</v>
      </c>
      <c r="P3344" s="32">
        <v>0</v>
      </c>
      <c r="Q3344" s="32">
        <v>0</v>
      </c>
      <c r="R3344" s="32">
        <v>0</v>
      </c>
      <c r="S3344" s="32">
        <v>0</v>
      </c>
      <c r="T3344" s="32">
        <v>0</v>
      </c>
      <c r="U3344" s="32">
        <v>178</v>
      </c>
      <c r="V3344" s="32">
        <f t="shared" si="8885"/>
        <v>3632.2</v>
      </c>
      <c r="W3344" s="32">
        <v>178</v>
      </c>
      <c r="X3344" s="32"/>
      <c r="Y3344" s="32"/>
      <c r="Z3344" s="32"/>
      <c r="AA3344" s="32"/>
      <c r="AB3344" s="32">
        <v>444.05520000000001</v>
      </c>
      <c r="AC3344" s="33">
        <v>3504.3890000000001</v>
      </c>
      <c r="AD3344" s="33">
        <v>444.05520000000001</v>
      </c>
      <c r="AE3344" s="34">
        <f t="shared" si="8875"/>
        <v>12.671401491101586</v>
      </c>
      <c r="AF3344" s="32">
        <v>3504.3890000000001</v>
      </c>
      <c r="AG3344" s="32">
        <v>0</v>
      </c>
      <c r="AH3344" s="32">
        <v>0</v>
      </c>
      <c r="AI3344" s="32">
        <v>0</v>
      </c>
      <c r="AJ3344" s="32">
        <v>0</v>
      </c>
      <c r="AK3344" s="32">
        <v>0</v>
      </c>
      <c r="AL3344" s="32">
        <f t="shared" si="8876"/>
        <v>3504.3890000000001</v>
      </c>
      <c r="AM3344" s="32">
        <f t="shared" si="8877"/>
        <v>127.81099999999969</v>
      </c>
    </row>
    <row r="3345" spans="2:40" ht="31.2" hidden="1" customHeight="1" x14ac:dyDescent="0.3">
      <c r="B3345" s="30" t="s">
        <v>854</v>
      </c>
      <c r="C3345" s="30" t="s">
        <v>104</v>
      </c>
      <c r="D3345" s="30" t="s">
        <v>106</v>
      </c>
      <c r="E3345" s="15" t="str">
        <f t="shared" si="8884"/>
        <v>0409</v>
      </c>
      <c r="F3345" s="30" t="s">
        <v>720</v>
      </c>
      <c r="G3345" s="30"/>
      <c r="H3345" s="31" t="s">
        <v>721</v>
      </c>
      <c r="I3345" s="32">
        <f t="shared" si="8994"/>
        <v>0</v>
      </c>
      <c r="J3345" s="32">
        <f t="shared" si="8995"/>
        <v>0</v>
      </c>
      <c r="K3345" s="32">
        <f t="shared" si="8996"/>
        <v>0</v>
      </c>
      <c r="L3345" s="32">
        <f t="shared" si="8997"/>
        <v>0</v>
      </c>
      <c r="M3345" s="32">
        <f t="shared" si="8998"/>
        <v>0</v>
      </c>
      <c r="N3345" s="32">
        <f t="shared" si="8999"/>
        <v>0</v>
      </c>
      <c r="O3345" s="32">
        <f t="shared" si="9000"/>
        <v>0</v>
      </c>
      <c r="P3345" s="32">
        <f t="shared" si="9001"/>
        <v>0</v>
      </c>
      <c r="Q3345" s="32">
        <f t="shared" si="9002"/>
        <v>0</v>
      </c>
      <c r="R3345" s="32">
        <f t="shared" si="9003"/>
        <v>0</v>
      </c>
      <c r="S3345" s="32">
        <f t="shared" si="9004"/>
        <v>0</v>
      </c>
      <c r="T3345" s="32">
        <f t="shared" si="9005"/>
        <v>0</v>
      </c>
      <c r="U3345" s="32">
        <v>0</v>
      </c>
      <c r="V3345" s="32">
        <f t="shared" si="8885"/>
        <v>0</v>
      </c>
      <c r="W3345" s="32">
        <f t="shared" si="9006"/>
        <v>0</v>
      </c>
      <c r="X3345" s="32">
        <f t="shared" si="9007"/>
        <v>0</v>
      </c>
      <c r="Y3345" s="32">
        <f t="shared" si="9008"/>
        <v>0</v>
      </c>
      <c r="Z3345" s="32">
        <f t="shared" si="9009"/>
        <v>0</v>
      </c>
      <c r="AA3345" s="32">
        <f t="shared" si="9010"/>
        <v>0</v>
      </c>
      <c r="AB3345" s="32">
        <f t="shared" si="9011"/>
        <v>0</v>
      </c>
      <c r="AC3345" s="33">
        <f t="shared" si="9012"/>
        <v>0</v>
      </c>
      <c r="AD3345" s="33">
        <f t="shared" si="9013"/>
        <v>0</v>
      </c>
      <c r="AE3345" s="34" t="e">
        <f t="shared" si="8875"/>
        <v>#DIV/0!</v>
      </c>
      <c r="AF3345" s="35">
        <f t="shared" si="9014"/>
        <v>0</v>
      </c>
      <c r="AG3345" s="35">
        <f t="shared" si="9015"/>
        <v>0</v>
      </c>
      <c r="AH3345" s="36">
        <f t="shared" si="9016"/>
        <v>0</v>
      </c>
      <c r="AI3345" s="36">
        <f t="shared" si="9017"/>
        <v>0</v>
      </c>
      <c r="AJ3345" s="36">
        <f t="shared" si="9018"/>
        <v>0</v>
      </c>
      <c r="AK3345" s="36">
        <f t="shared" si="9019"/>
        <v>0</v>
      </c>
      <c r="AL3345" s="36">
        <f t="shared" si="8876"/>
        <v>0</v>
      </c>
      <c r="AM3345" s="36">
        <f t="shared" si="8877"/>
        <v>0</v>
      </c>
      <c r="AN3345" s="37" t="s">
        <v>35</v>
      </c>
    </row>
    <row r="3346" spans="2:40" ht="31.2" hidden="1" customHeight="1" x14ac:dyDescent="0.3">
      <c r="B3346" s="30" t="s">
        <v>854</v>
      </c>
      <c r="C3346" s="30" t="s">
        <v>104</v>
      </c>
      <c r="D3346" s="30" t="s">
        <v>106</v>
      </c>
      <c r="E3346" s="15" t="str">
        <f t="shared" si="8884"/>
        <v>0409</v>
      </c>
      <c r="F3346" s="30" t="s">
        <v>720</v>
      </c>
      <c r="G3346" s="30" t="s">
        <v>50</v>
      </c>
      <c r="H3346" s="31" t="s">
        <v>51</v>
      </c>
      <c r="I3346" s="32">
        <f t="shared" si="8994"/>
        <v>0</v>
      </c>
      <c r="J3346" s="32">
        <f t="shared" si="8995"/>
        <v>0</v>
      </c>
      <c r="K3346" s="32">
        <f t="shared" si="8996"/>
        <v>0</v>
      </c>
      <c r="L3346" s="32">
        <f t="shared" si="8997"/>
        <v>0</v>
      </c>
      <c r="M3346" s="32">
        <f t="shared" si="8998"/>
        <v>0</v>
      </c>
      <c r="N3346" s="32">
        <f t="shared" si="8999"/>
        <v>0</v>
      </c>
      <c r="O3346" s="32">
        <f t="shared" si="9000"/>
        <v>0</v>
      </c>
      <c r="P3346" s="32">
        <f t="shared" si="9001"/>
        <v>0</v>
      </c>
      <c r="Q3346" s="32">
        <f t="shared" si="9002"/>
        <v>0</v>
      </c>
      <c r="R3346" s="32">
        <f t="shared" si="9003"/>
        <v>0</v>
      </c>
      <c r="S3346" s="32">
        <f t="shared" si="9004"/>
        <v>0</v>
      </c>
      <c r="T3346" s="32">
        <f t="shared" si="9005"/>
        <v>0</v>
      </c>
      <c r="U3346" s="32">
        <v>0</v>
      </c>
      <c r="V3346" s="32">
        <f t="shared" si="8885"/>
        <v>0</v>
      </c>
      <c r="W3346" s="32">
        <f t="shared" si="9006"/>
        <v>0</v>
      </c>
      <c r="X3346" s="32">
        <f t="shared" si="9007"/>
        <v>0</v>
      </c>
      <c r="Y3346" s="32">
        <f t="shared" si="9008"/>
        <v>0</v>
      </c>
      <c r="Z3346" s="32">
        <f t="shared" si="9009"/>
        <v>0</v>
      </c>
      <c r="AA3346" s="32">
        <f t="shared" si="9010"/>
        <v>0</v>
      </c>
      <c r="AB3346" s="32">
        <f t="shared" si="9011"/>
        <v>0</v>
      </c>
      <c r="AC3346" s="33">
        <f t="shared" si="9012"/>
        <v>0</v>
      </c>
      <c r="AD3346" s="33">
        <f t="shared" si="9013"/>
        <v>0</v>
      </c>
      <c r="AE3346" s="34" t="e">
        <f t="shared" si="8875"/>
        <v>#DIV/0!</v>
      </c>
      <c r="AF3346" s="35">
        <f t="shared" si="9014"/>
        <v>0</v>
      </c>
      <c r="AG3346" s="35">
        <f t="shared" si="9015"/>
        <v>0</v>
      </c>
      <c r="AH3346" s="36">
        <f t="shared" si="9016"/>
        <v>0</v>
      </c>
      <c r="AI3346" s="36">
        <f t="shared" si="9017"/>
        <v>0</v>
      </c>
      <c r="AJ3346" s="36">
        <f t="shared" si="9018"/>
        <v>0</v>
      </c>
      <c r="AK3346" s="36">
        <f t="shared" si="9019"/>
        <v>0</v>
      </c>
      <c r="AL3346" s="36">
        <f t="shared" si="8876"/>
        <v>0</v>
      </c>
      <c r="AM3346" s="36">
        <f t="shared" si="8877"/>
        <v>0</v>
      </c>
      <c r="AN3346" s="37" t="s">
        <v>35</v>
      </c>
    </row>
    <row r="3347" spans="2:40" ht="31.2" hidden="1" customHeight="1" x14ac:dyDescent="0.3">
      <c r="B3347" s="30" t="s">
        <v>854</v>
      </c>
      <c r="C3347" s="30" t="s">
        <v>104</v>
      </c>
      <c r="D3347" s="30" t="s">
        <v>106</v>
      </c>
      <c r="E3347" s="15" t="str">
        <f t="shared" si="8884"/>
        <v>0409</v>
      </c>
      <c r="F3347" s="30" t="s">
        <v>720</v>
      </c>
      <c r="G3347" s="30" t="s">
        <v>52</v>
      </c>
      <c r="H3347" s="31" t="s">
        <v>53</v>
      </c>
      <c r="I3347" s="32"/>
      <c r="J3347" s="32"/>
      <c r="K3347" s="32"/>
      <c r="L3347" s="32"/>
      <c r="M3347" s="32"/>
      <c r="N3347" s="32"/>
      <c r="O3347" s="32">
        <v>0</v>
      </c>
      <c r="P3347" s="32">
        <v>0</v>
      </c>
      <c r="Q3347" s="32">
        <v>0</v>
      </c>
      <c r="R3347" s="32">
        <v>0</v>
      </c>
      <c r="S3347" s="32">
        <v>0</v>
      </c>
      <c r="T3347" s="32">
        <v>0</v>
      </c>
      <c r="U3347" s="32">
        <v>0</v>
      </c>
      <c r="V3347" s="32">
        <f t="shared" si="8885"/>
        <v>0</v>
      </c>
      <c r="W3347" s="32"/>
      <c r="X3347" s="32"/>
      <c r="Y3347" s="32"/>
      <c r="Z3347" s="32"/>
      <c r="AA3347" s="32"/>
      <c r="AB3347" s="32">
        <v>0</v>
      </c>
      <c r="AC3347" s="33">
        <v>0</v>
      </c>
      <c r="AD3347" s="33">
        <v>0</v>
      </c>
      <c r="AE3347" s="34" t="e">
        <f t="shared" si="8875"/>
        <v>#DIV/0!</v>
      </c>
      <c r="AF3347" s="35">
        <v>0</v>
      </c>
      <c r="AG3347" s="35">
        <v>0</v>
      </c>
      <c r="AH3347" s="36">
        <v>0</v>
      </c>
      <c r="AI3347" s="36">
        <v>0</v>
      </c>
      <c r="AJ3347" s="36">
        <v>0</v>
      </c>
      <c r="AK3347" s="36">
        <v>0</v>
      </c>
      <c r="AL3347" s="36">
        <f t="shared" si="8876"/>
        <v>0</v>
      </c>
      <c r="AM3347" s="36">
        <f t="shared" si="8877"/>
        <v>0</v>
      </c>
      <c r="AN3347" s="37" t="s">
        <v>35</v>
      </c>
    </row>
    <row r="3348" spans="2:40" ht="46.8" hidden="1" customHeight="1" x14ac:dyDescent="0.3">
      <c r="B3348" s="30" t="s">
        <v>854</v>
      </c>
      <c r="C3348" s="30" t="s">
        <v>104</v>
      </c>
      <c r="D3348" s="30" t="s">
        <v>106</v>
      </c>
      <c r="E3348" s="15" t="str">
        <f t="shared" si="8884"/>
        <v>0409</v>
      </c>
      <c r="F3348" s="30" t="s">
        <v>835</v>
      </c>
      <c r="G3348" s="30"/>
      <c r="H3348" s="31" t="s">
        <v>836</v>
      </c>
      <c r="I3348" s="32">
        <f t="shared" si="8994"/>
        <v>0</v>
      </c>
      <c r="J3348" s="32">
        <f t="shared" si="8995"/>
        <v>0</v>
      </c>
      <c r="K3348" s="32">
        <f t="shared" si="8996"/>
        <v>0</v>
      </c>
      <c r="L3348" s="32">
        <f t="shared" si="8997"/>
        <v>0</v>
      </c>
      <c r="M3348" s="32">
        <f t="shared" si="8998"/>
        <v>0</v>
      </c>
      <c r="N3348" s="32">
        <f t="shared" si="8999"/>
        <v>0</v>
      </c>
      <c r="O3348" s="32">
        <f t="shared" si="9000"/>
        <v>0</v>
      </c>
      <c r="P3348" s="32">
        <f t="shared" si="9001"/>
        <v>0</v>
      </c>
      <c r="Q3348" s="32">
        <f t="shared" si="9002"/>
        <v>0</v>
      </c>
      <c r="R3348" s="32">
        <f t="shared" si="9003"/>
        <v>0</v>
      </c>
      <c r="S3348" s="32">
        <f t="shared" si="9004"/>
        <v>0</v>
      </c>
      <c r="T3348" s="32">
        <f t="shared" si="9005"/>
        <v>0</v>
      </c>
      <c r="U3348" s="32">
        <v>0</v>
      </c>
      <c r="V3348" s="32">
        <f t="shared" si="8885"/>
        <v>0</v>
      </c>
      <c r="W3348" s="32">
        <f t="shared" si="9006"/>
        <v>0</v>
      </c>
      <c r="X3348" s="32">
        <f t="shared" si="9007"/>
        <v>0</v>
      </c>
      <c r="Y3348" s="32">
        <f t="shared" si="9008"/>
        <v>0</v>
      </c>
      <c r="Z3348" s="32">
        <f t="shared" si="9009"/>
        <v>0</v>
      </c>
      <c r="AA3348" s="32">
        <f t="shared" si="9010"/>
        <v>0</v>
      </c>
      <c r="AB3348" s="32">
        <f t="shared" si="9011"/>
        <v>0</v>
      </c>
      <c r="AC3348" s="33">
        <f t="shared" si="9012"/>
        <v>0</v>
      </c>
      <c r="AD3348" s="33">
        <f t="shared" si="9013"/>
        <v>0</v>
      </c>
      <c r="AE3348" s="34" t="e">
        <f t="shared" si="8875"/>
        <v>#DIV/0!</v>
      </c>
      <c r="AF3348" s="35">
        <f t="shared" si="9014"/>
        <v>0</v>
      </c>
      <c r="AG3348" s="35">
        <f t="shared" si="9015"/>
        <v>0</v>
      </c>
      <c r="AH3348" s="36">
        <f t="shared" si="9016"/>
        <v>0</v>
      </c>
      <c r="AI3348" s="36">
        <f t="shared" si="9017"/>
        <v>0</v>
      </c>
      <c r="AJ3348" s="36">
        <f t="shared" si="9018"/>
        <v>0</v>
      </c>
      <c r="AK3348" s="36">
        <f t="shared" si="9019"/>
        <v>0</v>
      </c>
      <c r="AL3348" s="36">
        <f t="shared" si="8876"/>
        <v>0</v>
      </c>
      <c r="AM3348" s="36">
        <f t="shared" si="8877"/>
        <v>0</v>
      </c>
      <c r="AN3348" s="37" t="s">
        <v>35</v>
      </c>
    </row>
    <row r="3349" spans="2:40" ht="31.2" hidden="1" customHeight="1" x14ac:dyDescent="0.3">
      <c r="B3349" s="30" t="s">
        <v>854</v>
      </c>
      <c r="C3349" s="30" t="s">
        <v>104</v>
      </c>
      <c r="D3349" s="30" t="s">
        <v>106</v>
      </c>
      <c r="E3349" s="15" t="str">
        <f t="shared" si="8884"/>
        <v>0409</v>
      </c>
      <c r="F3349" s="30" t="s">
        <v>837</v>
      </c>
      <c r="G3349" s="30"/>
      <c r="H3349" s="31" t="s">
        <v>838</v>
      </c>
      <c r="I3349" s="32">
        <f t="shared" si="8994"/>
        <v>0</v>
      </c>
      <c r="J3349" s="32">
        <f t="shared" si="8995"/>
        <v>0</v>
      </c>
      <c r="K3349" s="32">
        <f t="shared" si="8996"/>
        <v>0</v>
      </c>
      <c r="L3349" s="32">
        <f t="shared" si="8997"/>
        <v>0</v>
      </c>
      <c r="M3349" s="32">
        <f t="shared" si="8998"/>
        <v>0</v>
      </c>
      <c r="N3349" s="32">
        <f t="shared" si="8999"/>
        <v>0</v>
      </c>
      <c r="O3349" s="32">
        <f t="shared" si="9000"/>
        <v>0</v>
      </c>
      <c r="P3349" s="32">
        <f t="shared" si="9001"/>
        <v>0</v>
      </c>
      <c r="Q3349" s="32">
        <f t="shared" si="9002"/>
        <v>0</v>
      </c>
      <c r="R3349" s="32">
        <f t="shared" si="9003"/>
        <v>0</v>
      </c>
      <c r="S3349" s="32">
        <f t="shared" si="9004"/>
        <v>0</v>
      </c>
      <c r="T3349" s="32">
        <f t="shared" si="9005"/>
        <v>0</v>
      </c>
      <c r="U3349" s="32">
        <v>0</v>
      </c>
      <c r="V3349" s="32">
        <f t="shared" si="8885"/>
        <v>0</v>
      </c>
      <c r="W3349" s="32">
        <f t="shared" si="9006"/>
        <v>0</v>
      </c>
      <c r="X3349" s="32">
        <f t="shared" si="9007"/>
        <v>0</v>
      </c>
      <c r="Y3349" s="32">
        <f t="shared" si="9008"/>
        <v>0</v>
      </c>
      <c r="Z3349" s="32">
        <f t="shared" si="9009"/>
        <v>0</v>
      </c>
      <c r="AA3349" s="32">
        <f t="shared" si="9010"/>
        <v>0</v>
      </c>
      <c r="AB3349" s="32">
        <f t="shared" si="9011"/>
        <v>0</v>
      </c>
      <c r="AC3349" s="33">
        <f t="shared" si="9012"/>
        <v>0</v>
      </c>
      <c r="AD3349" s="33">
        <f t="shared" si="9013"/>
        <v>0</v>
      </c>
      <c r="AE3349" s="34" t="e">
        <f t="shared" si="8875"/>
        <v>#DIV/0!</v>
      </c>
      <c r="AF3349" s="35">
        <f t="shared" si="9014"/>
        <v>0</v>
      </c>
      <c r="AG3349" s="35">
        <f t="shared" si="9015"/>
        <v>0</v>
      </c>
      <c r="AH3349" s="36">
        <f t="shared" si="9016"/>
        <v>0</v>
      </c>
      <c r="AI3349" s="36">
        <f t="shared" si="9017"/>
        <v>0</v>
      </c>
      <c r="AJ3349" s="36">
        <f t="shared" si="9018"/>
        <v>0</v>
      </c>
      <c r="AK3349" s="36">
        <f t="shared" si="9019"/>
        <v>0</v>
      </c>
      <c r="AL3349" s="36">
        <f t="shared" si="8876"/>
        <v>0</v>
      </c>
      <c r="AM3349" s="36">
        <f t="shared" si="8877"/>
        <v>0</v>
      </c>
      <c r="AN3349" s="37" t="s">
        <v>35</v>
      </c>
    </row>
    <row r="3350" spans="2:40" ht="31.2" hidden="1" customHeight="1" x14ac:dyDescent="0.3">
      <c r="B3350" s="30" t="s">
        <v>854</v>
      </c>
      <c r="C3350" s="30" t="s">
        <v>104</v>
      </c>
      <c r="D3350" s="30" t="s">
        <v>106</v>
      </c>
      <c r="E3350" s="15" t="str">
        <f t="shared" si="8884"/>
        <v>0409</v>
      </c>
      <c r="F3350" s="30" t="s">
        <v>837</v>
      </c>
      <c r="G3350" s="30" t="s">
        <v>50</v>
      </c>
      <c r="H3350" s="31" t="s">
        <v>51</v>
      </c>
      <c r="I3350" s="32">
        <f t="shared" si="8994"/>
        <v>0</v>
      </c>
      <c r="J3350" s="32">
        <f t="shared" si="8995"/>
        <v>0</v>
      </c>
      <c r="K3350" s="32">
        <f t="shared" si="8996"/>
        <v>0</v>
      </c>
      <c r="L3350" s="32">
        <f t="shared" si="8997"/>
        <v>0</v>
      </c>
      <c r="M3350" s="32">
        <f t="shared" si="8998"/>
        <v>0</v>
      </c>
      <c r="N3350" s="32">
        <f t="shared" si="8999"/>
        <v>0</v>
      </c>
      <c r="O3350" s="32">
        <f t="shared" si="9000"/>
        <v>0</v>
      </c>
      <c r="P3350" s="32">
        <f t="shared" si="9001"/>
        <v>0</v>
      </c>
      <c r="Q3350" s="32">
        <f t="shared" si="9002"/>
        <v>0</v>
      </c>
      <c r="R3350" s="32">
        <f t="shared" si="9003"/>
        <v>0</v>
      </c>
      <c r="S3350" s="32">
        <f t="shared" si="9004"/>
        <v>0</v>
      </c>
      <c r="T3350" s="32">
        <f t="shared" si="9005"/>
        <v>0</v>
      </c>
      <c r="U3350" s="32">
        <v>0</v>
      </c>
      <c r="V3350" s="32">
        <f t="shared" si="8885"/>
        <v>0</v>
      </c>
      <c r="W3350" s="32">
        <f t="shared" si="9006"/>
        <v>0</v>
      </c>
      <c r="X3350" s="32">
        <f t="shared" si="9007"/>
        <v>0</v>
      </c>
      <c r="Y3350" s="32">
        <f t="shared" si="9008"/>
        <v>0</v>
      </c>
      <c r="Z3350" s="32">
        <f t="shared" si="9009"/>
        <v>0</v>
      </c>
      <c r="AA3350" s="32">
        <f t="shared" si="9010"/>
        <v>0</v>
      </c>
      <c r="AB3350" s="32">
        <f t="shared" si="9011"/>
        <v>0</v>
      </c>
      <c r="AC3350" s="33">
        <f t="shared" si="9012"/>
        <v>0</v>
      </c>
      <c r="AD3350" s="33">
        <f t="shared" si="9013"/>
        <v>0</v>
      </c>
      <c r="AE3350" s="34" t="e">
        <f t="shared" si="8875"/>
        <v>#DIV/0!</v>
      </c>
      <c r="AF3350" s="35">
        <f t="shared" si="9014"/>
        <v>0</v>
      </c>
      <c r="AG3350" s="35">
        <f t="shared" si="9015"/>
        <v>0</v>
      </c>
      <c r="AH3350" s="36">
        <f t="shared" si="9016"/>
        <v>0</v>
      </c>
      <c r="AI3350" s="36">
        <f t="shared" si="9017"/>
        <v>0</v>
      </c>
      <c r="AJ3350" s="36">
        <f t="shared" si="9018"/>
        <v>0</v>
      </c>
      <c r="AK3350" s="36">
        <f t="shared" si="9019"/>
        <v>0</v>
      </c>
      <c r="AL3350" s="36">
        <f t="shared" si="8876"/>
        <v>0</v>
      </c>
      <c r="AM3350" s="36">
        <f t="shared" si="8877"/>
        <v>0</v>
      </c>
      <c r="AN3350" s="37" t="s">
        <v>35</v>
      </c>
    </row>
    <row r="3351" spans="2:40" ht="31.2" hidden="1" customHeight="1" x14ac:dyDescent="0.3">
      <c r="B3351" s="30" t="s">
        <v>854</v>
      </c>
      <c r="C3351" s="30" t="s">
        <v>104</v>
      </c>
      <c r="D3351" s="30" t="s">
        <v>106</v>
      </c>
      <c r="E3351" s="15" t="str">
        <f t="shared" si="8884"/>
        <v>0409</v>
      </c>
      <c r="F3351" s="30" t="s">
        <v>837</v>
      </c>
      <c r="G3351" s="30" t="s">
        <v>52</v>
      </c>
      <c r="H3351" s="31" t="s">
        <v>53</v>
      </c>
      <c r="I3351" s="32"/>
      <c r="J3351" s="32"/>
      <c r="K3351" s="32"/>
      <c r="L3351" s="32"/>
      <c r="M3351" s="32"/>
      <c r="N3351" s="32"/>
      <c r="O3351" s="32">
        <v>0</v>
      </c>
      <c r="P3351" s="32">
        <v>0</v>
      </c>
      <c r="Q3351" s="32">
        <v>0</v>
      </c>
      <c r="R3351" s="32">
        <v>0</v>
      </c>
      <c r="S3351" s="32">
        <v>0</v>
      </c>
      <c r="T3351" s="32">
        <v>0</v>
      </c>
      <c r="U3351" s="32">
        <v>0</v>
      </c>
      <c r="V3351" s="32">
        <f t="shared" si="8885"/>
        <v>0</v>
      </c>
      <c r="W3351" s="32"/>
      <c r="X3351" s="32"/>
      <c r="Y3351" s="32"/>
      <c r="Z3351" s="32"/>
      <c r="AA3351" s="32"/>
      <c r="AB3351" s="32">
        <v>0</v>
      </c>
      <c r="AC3351" s="33">
        <v>0</v>
      </c>
      <c r="AD3351" s="33">
        <v>0</v>
      </c>
      <c r="AE3351" s="34" t="e">
        <f t="shared" si="8875"/>
        <v>#DIV/0!</v>
      </c>
      <c r="AF3351" s="35">
        <v>0</v>
      </c>
      <c r="AG3351" s="35">
        <v>0</v>
      </c>
      <c r="AH3351" s="36">
        <v>0</v>
      </c>
      <c r="AI3351" s="36">
        <v>0</v>
      </c>
      <c r="AJ3351" s="36">
        <v>0</v>
      </c>
      <c r="AK3351" s="36">
        <v>0</v>
      </c>
      <c r="AL3351" s="36">
        <f t="shared" si="8876"/>
        <v>0</v>
      </c>
      <c r="AM3351" s="36">
        <f t="shared" si="8877"/>
        <v>0</v>
      </c>
      <c r="AN3351" s="37" t="s">
        <v>35</v>
      </c>
    </row>
    <row r="3352" spans="2:40" ht="31.2" hidden="1" customHeight="1" x14ac:dyDescent="0.3">
      <c r="B3352" s="30" t="s">
        <v>854</v>
      </c>
      <c r="C3352" s="30" t="s">
        <v>104</v>
      </c>
      <c r="D3352" s="30" t="s">
        <v>106</v>
      </c>
      <c r="E3352" s="15" t="str">
        <f t="shared" si="8884"/>
        <v>0409</v>
      </c>
      <c r="F3352" s="30" t="s">
        <v>839</v>
      </c>
      <c r="G3352" s="30"/>
      <c r="H3352" s="31" t="s">
        <v>840</v>
      </c>
      <c r="I3352" s="32">
        <f t="shared" si="8994"/>
        <v>0</v>
      </c>
      <c r="J3352" s="32">
        <f t="shared" si="8995"/>
        <v>0</v>
      </c>
      <c r="K3352" s="32">
        <f t="shared" si="8996"/>
        <v>0</v>
      </c>
      <c r="L3352" s="32">
        <f t="shared" si="8997"/>
        <v>0</v>
      </c>
      <c r="M3352" s="32">
        <f t="shared" si="8998"/>
        <v>0</v>
      </c>
      <c r="N3352" s="32">
        <f t="shared" si="8999"/>
        <v>0</v>
      </c>
      <c r="O3352" s="32">
        <f t="shared" si="9000"/>
        <v>0</v>
      </c>
      <c r="P3352" s="32">
        <f t="shared" si="9001"/>
        <v>0</v>
      </c>
      <c r="Q3352" s="32">
        <f t="shared" si="9002"/>
        <v>0</v>
      </c>
      <c r="R3352" s="32">
        <f t="shared" si="9003"/>
        <v>0</v>
      </c>
      <c r="S3352" s="32">
        <f t="shared" si="9004"/>
        <v>0</v>
      </c>
      <c r="T3352" s="32">
        <f t="shared" si="9005"/>
        <v>0</v>
      </c>
      <c r="U3352" s="32">
        <v>0</v>
      </c>
      <c r="V3352" s="32">
        <f t="shared" si="8885"/>
        <v>0</v>
      </c>
      <c r="W3352" s="32">
        <f t="shared" si="9006"/>
        <v>0</v>
      </c>
      <c r="X3352" s="32">
        <f t="shared" si="9007"/>
        <v>0</v>
      </c>
      <c r="Y3352" s="32">
        <f t="shared" si="9008"/>
        <v>0</v>
      </c>
      <c r="Z3352" s="32">
        <f t="shared" si="9009"/>
        <v>0</v>
      </c>
      <c r="AA3352" s="32">
        <f t="shared" si="9010"/>
        <v>0</v>
      </c>
      <c r="AB3352" s="32">
        <f t="shared" si="9011"/>
        <v>0</v>
      </c>
      <c r="AC3352" s="33">
        <f t="shared" si="9012"/>
        <v>0</v>
      </c>
      <c r="AD3352" s="33">
        <f t="shared" si="9013"/>
        <v>0</v>
      </c>
      <c r="AE3352" s="34" t="e">
        <f t="shared" si="8875"/>
        <v>#DIV/0!</v>
      </c>
      <c r="AF3352" s="35">
        <f t="shared" si="9014"/>
        <v>0</v>
      </c>
      <c r="AG3352" s="35">
        <f t="shared" si="9015"/>
        <v>0</v>
      </c>
      <c r="AH3352" s="36">
        <f t="shared" si="9016"/>
        <v>0</v>
      </c>
      <c r="AI3352" s="36">
        <f t="shared" si="9017"/>
        <v>0</v>
      </c>
      <c r="AJ3352" s="36">
        <f t="shared" si="9018"/>
        <v>0</v>
      </c>
      <c r="AK3352" s="36">
        <f t="shared" si="9019"/>
        <v>0</v>
      </c>
      <c r="AL3352" s="36">
        <f t="shared" si="8876"/>
        <v>0</v>
      </c>
      <c r="AM3352" s="36">
        <f t="shared" si="8877"/>
        <v>0</v>
      </c>
      <c r="AN3352" s="37" t="s">
        <v>35</v>
      </c>
    </row>
    <row r="3353" spans="2:40" ht="124.8" hidden="1" customHeight="1" x14ac:dyDescent="0.3">
      <c r="B3353" s="30" t="s">
        <v>854</v>
      </c>
      <c r="C3353" s="30" t="s">
        <v>104</v>
      </c>
      <c r="D3353" s="30" t="s">
        <v>106</v>
      </c>
      <c r="E3353" s="15" t="str">
        <f t="shared" si="8884"/>
        <v>0409</v>
      </c>
      <c r="F3353" s="30" t="s">
        <v>841</v>
      </c>
      <c r="G3353" s="30"/>
      <c r="H3353" s="31" t="s">
        <v>842</v>
      </c>
      <c r="I3353" s="32">
        <f t="shared" si="8994"/>
        <v>0</v>
      </c>
      <c r="J3353" s="32">
        <f t="shared" si="8995"/>
        <v>0</v>
      </c>
      <c r="K3353" s="32">
        <f t="shared" si="8996"/>
        <v>0</v>
      </c>
      <c r="L3353" s="32">
        <f t="shared" si="8997"/>
        <v>0</v>
      </c>
      <c r="M3353" s="32">
        <f t="shared" si="8998"/>
        <v>0</v>
      </c>
      <c r="N3353" s="32">
        <f t="shared" si="8999"/>
        <v>0</v>
      </c>
      <c r="O3353" s="32">
        <f t="shared" si="9000"/>
        <v>0</v>
      </c>
      <c r="P3353" s="32">
        <f t="shared" si="9001"/>
        <v>0</v>
      </c>
      <c r="Q3353" s="32">
        <f t="shared" si="9002"/>
        <v>0</v>
      </c>
      <c r="R3353" s="32">
        <f t="shared" si="9003"/>
        <v>0</v>
      </c>
      <c r="S3353" s="32">
        <f t="shared" si="9004"/>
        <v>0</v>
      </c>
      <c r="T3353" s="32">
        <f t="shared" si="9005"/>
        <v>0</v>
      </c>
      <c r="U3353" s="32">
        <v>0</v>
      </c>
      <c r="V3353" s="32">
        <f t="shared" si="8885"/>
        <v>0</v>
      </c>
      <c r="W3353" s="32">
        <f t="shared" si="9006"/>
        <v>0</v>
      </c>
      <c r="X3353" s="32">
        <f t="shared" si="9007"/>
        <v>0</v>
      </c>
      <c r="Y3353" s="32">
        <f t="shared" si="9008"/>
        <v>0</v>
      </c>
      <c r="Z3353" s="32">
        <f t="shared" si="9009"/>
        <v>0</v>
      </c>
      <c r="AA3353" s="32">
        <f t="shared" si="9010"/>
        <v>0</v>
      </c>
      <c r="AB3353" s="32">
        <f t="shared" si="9011"/>
        <v>0</v>
      </c>
      <c r="AC3353" s="33">
        <f t="shared" si="9012"/>
        <v>0</v>
      </c>
      <c r="AD3353" s="33">
        <f t="shared" si="9013"/>
        <v>0</v>
      </c>
      <c r="AE3353" s="34" t="e">
        <f t="shared" si="8875"/>
        <v>#DIV/0!</v>
      </c>
      <c r="AF3353" s="35">
        <f t="shared" si="9014"/>
        <v>0</v>
      </c>
      <c r="AG3353" s="35">
        <f t="shared" si="9015"/>
        <v>0</v>
      </c>
      <c r="AH3353" s="36">
        <f t="shared" si="9016"/>
        <v>0</v>
      </c>
      <c r="AI3353" s="36">
        <f t="shared" si="9017"/>
        <v>0</v>
      </c>
      <c r="AJ3353" s="36">
        <f t="shared" si="9018"/>
        <v>0</v>
      </c>
      <c r="AK3353" s="36">
        <f t="shared" si="9019"/>
        <v>0</v>
      </c>
      <c r="AL3353" s="36">
        <f t="shared" si="8876"/>
        <v>0</v>
      </c>
      <c r="AM3353" s="36">
        <f t="shared" si="8877"/>
        <v>0</v>
      </c>
      <c r="AN3353" s="37" t="s">
        <v>35</v>
      </c>
    </row>
    <row r="3354" spans="2:40" ht="31.2" hidden="1" customHeight="1" x14ac:dyDescent="0.3">
      <c r="B3354" s="30" t="s">
        <v>854</v>
      </c>
      <c r="C3354" s="30" t="s">
        <v>104</v>
      </c>
      <c r="D3354" s="30" t="s">
        <v>106</v>
      </c>
      <c r="E3354" s="15" t="str">
        <f t="shared" si="8884"/>
        <v>0409</v>
      </c>
      <c r="F3354" s="30" t="s">
        <v>841</v>
      </c>
      <c r="G3354" s="30" t="s">
        <v>50</v>
      </c>
      <c r="H3354" s="31" t="s">
        <v>51</v>
      </c>
      <c r="I3354" s="32">
        <f t="shared" si="8994"/>
        <v>0</v>
      </c>
      <c r="J3354" s="32">
        <f t="shared" si="8995"/>
        <v>0</v>
      </c>
      <c r="K3354" s="32">
        <f t="shared" si="8996"/>
        <v>0</v>
      </c>
      <c r="L3354" s="32">
        <f t="shared" si="8997"/>
        <v>0</v>
      </c>
      <c r="M3354" s="32">
        <f t="shared" si="8998"/>
        <v>0</v>
      </c>
      <c r="N3354" s="32">
        <f t="shared" si="8999"/>
        <v>0</v>
      </c>
      <c r="O3354" s="32">
        <f t="shared" si="9000"/>
        <v>0</v>
      </c>
      <c r="P3354" s="32">
        <f t="shared" si="9001"/>
        <v>0</v>
      </c>
      <c r="Q3354" s="32">
        <f t="shared" si="9002"/>
        <v>0</v>
      </c>
      <c r="R3354" s="32">
        <f t="shared" si="9003"/>
        <v>0</v>
      </c>
      <c r="S3354" s="32">
        <f t="shared" si="9004"/>
        <v>0</v>
      </c>
      <c r="T3354" s="32">
        <f t="shared" si="9005"/>
        <v>0</v>
      </c>
      <c r="U3354" s="32">
        <v>0</v>
      </c>
      <c r="V3354" s="32">
        <f t="shared" si="8885"/>
        <v>0</v>
      </c>
      <c r="W3354" s="32">
        <f t="shared" si="9006"/>
        <v>0</v>
      </c>
      <c r="X3354" s="32">
        <f t="shared" si="9007"/>
        <v>0</v>
      </c>
      <c r="Y3354" s="32">
        <f t="shared" si="9008"/>
        <v>0</v>
      </c>
      <c r="Z3354" s="32">
        <f t="shared" si="9009"/>
        <v>0</v>
      </c>
      <c r="AA3354" s="32">
        <f t="shared" si="9010"/>
        <v>0</v>
      </c>
      <c r="AB3354" s="32">
        <f t="shared" si="9011"/>
        <v>0</v>
      </c>
      <c r="AC3354" s="33">
        <f t="shared" si="9012"/>
        <v>0</v>
      </c>
      <c r="AD3354" s="33">
        <f t="shared" si="9013"/>
        <v>0</v>
      </c>
      <c r="AE3354" s="34" t="e">
        <f t="shared" si="8875"/>
        <v>#DIV/0!</v>
      </c>
      <c r="AF3354" s="35">
        <f t="shared" si="9014"/>
        <v>0</v>
      </c>
      <c r="AG3354" s="35">
        <f t="shared" si="9015"/>
        <v>0</v>
      </c>
      <c r="AH3354" s="36">
        <f t="shared" si="9016"/>
        <v>0</v>
      </c>
      <c r="AI3354" s="36">
        <f t="shared" si="9017"/>
        <v>0</v>
      </c>
      <c r="AJ3354" s="36">
        <f t="shared" si="9018"/>
        <v>0</v>
      </c>
      <c r="AK3354" s="36">
        <f t="shared" si="9019"/>
        <v>0</v>
      </c>
      <c r="AL3354" s="36">
        <f t="shared" si="8876"/>
        <v>0</v>
      </c>
      <c r="AM3354" s="36">
        <f t="shared" si="8877"/>
        <v>0</v>
      </c>
      <c r="AN3354" s="37" t="s">
        <v>35</v>
      </c>
    </row>
    <row r="3355" spans="2:40" ht="31.2" hidden="1" customHeight="1" x14ac:dyDescent="0.3">
      <c r="B3355" s="30" t="s">
        <v>854</v>
      </c>
      <c r="C3355" s="30" t="s">
        <v>104</v>
      </c>
      <c r="D3355" s="30" t="s">
        <v>106</v>
      </c>
      <c r="E3355" s="15" t="str">
        <f t="shared" si="8884"/>
        <v>0409</v>
      </c>
      <c r="F3355" s="30" t="s">
        <v>841</v>
      </c>
      <c r="G3355" s="30" t="s">
        <v>52</v>
      </c>
      <c r="H3355" s="31" t="s">
        <v>53</v>
      </c>
      <c r="I3355" s="32"/>
      <c r="J3355" s="32"/>
      <c r="K3355" s="32"/>
      <c r="L3355" s="32"/>
      <c r="M3355" s="32"/>
      <c r="N3355" s="32"/>
      <c r="O3355" s="32">
        <v>0</v>
      </c>
      <c r="P3355" s="32">
        <v>0</v>
      </c>
      <c r="Q3355" s="32">
        <v>0</v>
      </c>
      <c r="R3355" s="32">
        <v>0</v>
      </c>
      <c r="S3355" s="32">
        <v>0</v>
      </c>
      <c r="T3355" s="32">
        <v>0</v>
      </c>
      <c r="U3355" s="32">
        <v>0</v>
      </c>
      <c r="V3355" s="32">
        <f t="shared" si="8885"/>
        <v>0</v>
      </c>
      <c r="W3355" s="32"/>
      <c r="X3355" s="32"/>
      <c r="Y3355" s="32"/>
      <c r="Z3355" s="32"/>
      <c r="AA3355" s="32"/>
      <c r="AB3355" s="32">
        <v>0</v>
      </c>
      <c r="AC3355" s="33">
        <v>0</v>
      </c>
      <c r="AD3355" s="33">
        <v>0</v>
      </c>
      <c r="AE3355" s="34" t="e">
        <f t="shared" si="8875"/>
        <v>#DIV/0!</v>
      </c>
      <c r="AF3355" s="35">
        <v>0</v>
      </c>
      <c r="AG3355" s="35">
        <v>0</v>
      </c>
      <c r="AH3355" s="36">
        <v>0</v>
      </c>
      <c r="AI3355" s="36">
        <v>0</v>
      </c>
      <c r="AJ3355" s="36">
        <v>0</v>
      </c>
      <c r="AK3355" s="36">
        <v>0</v>
      </c>
      <c r="AL3355" s="36">
        <f t="shared" si="8876"/>
        <v>0</v>
      </c>
      <c r="AM3355" s="36">
        <f t="shared" si="8877"/>
        <v>0</v>
      </c>
      <c r="AN3355" s="37" t="s">
        <v>35</v>
      </c>
    </row>
    <row r="3356" spans="2:40" ht="46.8" hidden="1" customHeight="1" x14ac:dyDescent="0.3">
      <c r="B3356" s="30" t="s">
        <v>854</v>
      </c>
      <c r="C3356" s="30" t="s">
        <v>104</v>
      </c>
      <c r="D3356" s="30" t="s">
        <v>106</v>
      </c>
      <c r="E3356" s="15" t="str">
        <f t="shared" si="8884"/>
        <v>0409</v>
      </c>
      <c r="F3356" s="30" t="s">
        <v>726</v>
      </c>
      <c r="G3356" s="30"/>
      <c r="H3356" s="31" t="s">
        <v>727</v>
      </c>
      <c r="I3356" s="32">
        <f t="shared" si="8994"/>
        <v>0</v>
      </c>
      <c r="J3356" s="32">
        <f t="shared" si="8995"/>
        <v>0</v>
      </c>
      <c r="K3356" s="32">
        <f t="shared" si="8996"/>
        <v>0</v>
      </c>
      <c r="L3356" s="32">
        <f t="shared" si="8997"/>
        <v>0</v>
      </c>
      <c r="M3356" s="32">
        <f t="shared" si="8998"/>
        <v>0</v>
      </c>
      <c r="N3356" s="32">
        <f t="shared" si="8999"/>
        <v>0</v>
      </c>
      <c r="O3356" s="32">
        <f t="shared" si="9000"/>
        <v>0</v>
      </c>
      <c r="P3356" s="32">
        <f t="shared" si="9001"/>
        <v>0</v>
      </c>
      <c r="Q3356" s="32">
        <f t="shared" si="9002"/>
        <v>0</v>
      </c>
      <c r="R3356" s="32">
        <f t="shared" si="9003"/>
        <v>0</v>
      </c>
      <c r="S3356" s="32">
        <f t="shared" si="9004"/>
        <v>0</v>
      </c>
      <c r="T3356" s="32">
        <f t="shared" si="9005"/>
        <v>0</v>
      </c>
      <c r="U3356" s="32">
        <v>0</v>
      </c>
      <c r="V3356" s="32">
        <f t="shared" si="8885"/>
        <v>0</v>
      </c>
      <c r="W3356" s="32">
        <f t="shared" si="9006"/>
        <v>0</v>
      </c>
      <c r="X3356" s="32">
        <f t="shared" si="9007"/>
        <v>0</v>
      </c>
      <c r="Y3356" s="32">
        <f t="shared" si="9008"/>
        <v>0</v>
      </c>
      <c r="Z3356" s="32">
        <f t="shared" si="9009"/>
        <v>0</v>
      </c>
      <c r="AA3356" s="32">
        <f t="shared" si="9010"/>
        <v>0</v>
      </c>
      <c r="AB3356" s="32">
        <f t="shared" si="9011"/>
        <v>0</v>
      </c>
      <c r="AC3356" s="33">
        <f t="shared" si="9012"/>
        <v>0</v>
      </c>
      <c r="AD3356" s="33">
        <f t="shared" si="9013"/>
        <v>0</v>
      </c>
      <c r="AE3356" s="34" t="e">
        <f t="shared" si="8875"/>
        <v>#DIV/0!</v>
      </c>
      <c r="AF3356" s="35">
        <f t="shared" si="9014"/>
        <v>0</v>
      </c>
      <c r="AG3356" s="35">
        <f t="shared" si="9015"/>
        <v>0</v>
      </c>
      <c r="AH3356" s="36">
        <f t="shared" si="9016"/>
        <v>0</v>
      </c>
      <c r="AI3356" s="36">
        <f t="shared" si="9017"/>
        <v>0</v>
      </c>
      <c r="AJ3356" s="36">
        <f t="shared" si="9018"/>
        <v>0</v>
      </c>
      <c r="AK3356" s="36">
        <f t="shared" si="9019"/>
        <v>0</v>
      </c>
      <c r="AL3356" s="36">
        <f t="shared" si="8876"/>
        <v>0</v>
      </c>
      <c r="AM3356" s="36">
        <f t="shared" si="8877"/>
        <v>0</v>
      </c>
      <c r="AN3356" s="37" t="s">
        <v>35</v>
      </c>
    </row>
    <row r="3357" spans="2:40" ht="62.4" hidden="1" customHeight="1" x14ac:dyDescent="0.3">
      <c r="B3357" s="30" t="s">
        <v>854</v>
      </c>
      <c r="C3357" s="30" t="s">
        <v>104</v>
      </c>
      <c r="D3357" s="30" t="s">
        <v>106</v>
      </c>
      <c r="E3357" s="15" t="str">
        <f t="shared" si="8884"/>
        <v>0409</v>
      </c>
      <c r="F3357" s="30" t="s">
        <v>728</v>
      </c>
      <c r="G3357" s="30"/>
      <c r="H3357" s="31" t="s">
        <v>729</v>
      </c>
      <c r="I3357" s="32">
        <f t="shared" si="8994"/>
        <v>0</v>
      </c>
      <c r="J3357" s="32">
        <f t="shared" si="8995"/>
        <v>0</v>
      </c>
      <c r="K3357" s="32">
        <f t="shared" si="8996"/>
        <v>0</v>
      </c>
      <c r="L3357" s="32">
        <f t="shared" si="8997"/>
        <v>0</v>
      </c>
      <c r="M3357" s="32">
        <f t="shared" si="8998"/>
        <v>0</v>
      </c>
      <c r="N3357" s="32">
        <f t="shared" si="8999"/>
        <v>0</v>
      </c>
      <c r="O3357" s="32">
        <f t="shared" si="9000"/>
        <v>0</v>
      </c>
      <c r="P3357" s="32">
        <f t="shared" si="9001"/>
        <v>0</v>
      </c>
      <c r="Q3357" s="32">
        <f t="shared" si="9002"/>
        <v>0</v>
      </c>
      <c r="R3357" s="32">
        <f t="shared" si="9003"/>
        <v>0</v>
      </c>
      <c r="S3357" s="32">
        <f t="shared" si="9004"/>
        <v>0</v>
      </c>
      <c r="T3357" s="32">
        <f t="shared" si="9005"/>
        <v>0</v>
      </c>
      <c r="U3357" s="32">
        <v>0</v>
      </c>
      <c r="V3357" s="32">
        <f t="shared" si="8885"/>
        <v>0</v>
      </c>
      <c r="W3357" s="32">
        <f t="shared" si="9006"/>
        <v>0</v>
      </c>
      <c r="X3357" s="32">
        <f t="shared" si="9007"/>
        <v>0</v>
      </c>
      <c r="Y3357" s="32">
        <f t="shared" si="9008"/>
        <v>0</v>
      </c>
      <c r="Z3357" s="32">
        <f t="shared" si="9009"/>
        <v>0</v>
      </c>
      <c r="AA3357" s="32">
        <f t="shared" si="9010"/>
        <v>0</v>
      </c>
      <c r="AB3357" s="32">
        <f t="shared" si="9011"/>
        <v>0</v>
      </c>
      <c r="AC3357" s="33">
        <f t="shared" si="9012"/>
        <v>0</v>
      </c>
      <c r="AD3357" s="33">
        <f t="shared" si="9013"/>
        <v>0</v>
      </c>
      <c r="AE3357" s="34" t="e">
        <f t="shared" si="8875"/>
        <v>#DIV/0!</v>
      </c>
      <c r="AF3357" s="35">
        <f t="shared" si="9014"/>
        <v>0</v>
      </c>
      <c r="AG3357" s="35">
        <f t="shared" si="9015"/>
        <v>0</v>
      </c>
      <c r="AH3357" s="36">
        <f t="shared" si="9016"/>
        <v>0</v>
      </c>
      <c r="AI3357" s="36">
        <f t="shared" si="9017"/>
        <v>0</v>
      </c>
      <c r="AJ3357" s="36">
        <f t="shared" si="9018"/>
        <v>0</v>
      </c>
      <c r="AK3357" s="36">
        <f t="shared" si="9019"/>
        <v>0</v>
      </c>
      <c r="AL3357" s="36">
        <f t="shared" si="8876"/>
        <v>0</v>
      </c>
      <c r="AM3357" s="36">
        <f t="shared" si="8877"/>
        <v>0</v>
      </c>
      <c r="AN3357" s="37" t="s">
        <v>35</v>
      </c>
    </row>
    <row r="3358" spans="2:40" ht="46.8" hidden="1" customHeight="1" x14ac:dyDescent="0.3">
      <c r="B3358" s="30" t="s">
        <v>854</v>
      </c>
      <c r="C3358" s="30" t="s">
        <v>104</v>
      </c>
      <c r="D3358" s="30" t="s">
        <v>106</v>
      </c>
      <c r="E3358" s="15" t="str">
        <f t="shared" si="8884"/>
        <v>0409</v>
      </c>
      <c r="F3358" s="30" t="s">
        <v>730</v>
      </c>
      <c r="G3358" s="30"/>
      <c r="H3358" s="31" t="s">
        <v>731</v>
      </c>
      <c r="I3358" s="32">
        <f t="shared" si="8994"/>
        <v>0</v>
      </c>
      <c r="J3358" s="32">
        <f t="shared" si="8995"/>
        <v>0</v>
      </c>
      <c r="K3358" s="32">
        <f t="shared" si="8996"/>
        <v>0</v>
      </c>
      <c r="L3358" s="32">
        <f t="shared" si="8997"/>
        <v>0</v>
      </c>
      <c r="M3358" s="32">
        <f t="shared" si="8998"/>
        <v>0</v>
      </c>
      <c r="N3358" s="32">
        <f t="shared" si="8999"/>
        <v>0</v>
      </c>
      <c r="O3358" s="32">
        <f t="shared" si="9000"/>
        <v>0</v>
      </c>
      <c r="P3358" s="32">
        <f t="shared" si="9001"/>
        <v>0</v>
      </c>
      <c r="Q3358" s="32">
        <f t="shared" si="9002"/>
        <v>0</v>
      </c>
      <c r="R3358" s="32">
        <f t="shared" si="9003"/>
        <v>0</v>
      </c>
      <c r="S3358" s="32">
        <f t="shared" si="9004"/>
        <v>0</v>
      </c>
      <c r="T3358" s="32">
        <f t="shared" si="9005"/>
        <v>0</v>
      </c>
      <c r="U3358" s="32">
        <v>0</v>
      </c>
      <c r="V3358" s="32">
        <f t="shared" si="8885"/>
        <v>0</v>
      </c>
      <c r="W3358" s="32">
        <f t="shared" si="9006"/>
        <v>0</v>
      </c>
      <c r="X3358" s="32">
        <f t="shared" si="9007"/>
        <v>0</v>
      </c>
      <c r="Y3358" s="32">
        <f t="shared" si="9008"/>
        <v>0</v>
      </c>
      <c r="Z3358" s="32">
        <f t="shared" si="9009"/>
        <v>0</v>
      </c>
      <c r="AA3358" s="32">
        <f t="shared" si="9010"/>
        <v>0</v>
      </c>
      <c r="AB3358" s="32">
        <f t="shared" si="9011"/>
        <v>0</v>
      </c>
      <c r="AC3358" s="33">
        <f t="shared" si="9012"/>
        <v>0</v>
      </c>
      <c r="AD3358" s="33">
        <f t="shared" si="9013"/>
        <v>0</v>
      </c>
      <c r="AE3358" s="34" t="e">
        <f t="shared" si="8875"/>
        <v>#DIV/0!</v>
      </c>
      <c r="AF3358" s="35">
        <f t="shared" si="9014"/>
        <v>0</v>
      </c>
      <c r="AG3358" s="35">
        <f t="shared" si="9015"/>
        <v>0</v>
      </c>
      <c r="AH3358" s="36">
        <f t="shared" si="9016"/>
        <v>0</v>
      </c>
      <c r="AI3358" s="36">
        <f t="shared" si="9017"/>
        <v>0</v>
      </c>
      <c r="AJ3358" s="36">
        <f t="shared" si="9018"/>
        <v>0</v>
      </c>
      <c r="AK3358" s="36">
        <f t="shared" si="9019"/>
        <v>0</v>
      </c>
      <c r="AL3358" s="36">
        <f t="shared" si="8876"/>
        <v>0</v>
      </c>
      <c r="AM3358" s="36">
        <f t="shared" si="8877"/>
        <v>0</v>
      </c>
      <c r="AN3358" s="37" t="s">
        <v>35</v>
      </c>
    </row>
    <row r="3359" spans="2:40" ht="31.2" hidden="1" customHeight="1" x14ac:dyDescent="0.3">
      <c r="B3359" s="30" t="s">
        <v>854</v>
      </c>
      <c r="C3359" s="30" t="s">
        <v>104</v>
      </c>
      <c r="D3359" s="30" t="s">
        <v>106</v>
      </c>
      <c r="E3359" s="15" t="str">
        <f t="shared" si="8884"/>
        <v>0409</v>
      </c>
      <c r="F3359" s="30" t="s">
        <v>730</v>
      </c>
      <c r="G3359" s="30" t="s">
        <v>50</v>
      </c>
      <c r="H3359" s="31" t="s">
        <v>51</v>
      </c>
      <c r="I3359" s="32">
        <f t="shared" si="8994"/>
        <v>0</v>
      </c>
      <c r="J3359" s="32">
        <f t="shared" si="8995"/>
        <v>0</v>
      </c>
      <c r="K3359" s="32">
        <f t="shared" si="8996"/>
        <v>0</v>
      </c>
      <c r="L3359" s="32">
        <f t="shared" si="8997"/>
        <v>0</v>
      </c>
      <c r="M3359" s="32">
        <f t="shared" si="8998"/>
        <v>0</v>
      </c>
      <c r="N3359" s="32">
        <f t="shared" si="8999"/>
        <v>0</v>
      </c>
      <c r="O3359" s="32">
        <f t="shared" si="9000"/>
        <v>0</v>
      </c>
      <c r="P3359" s="32">
        <f t="shared" si="9001"/>
        <v>0</v>
      </c>
      <c r="Q3359" s="32">
        <f t="shared" si="9002"/>
        <v>0</v>
      </c>
      <c r="R3359" s="32">
        <f t="shared" si="9003"/>
        <v>0</v>
      </c>
      <c r="S3359" s="32">
        <f t="shared" si="9004"/>
        <v>0</v>
      </c>
      <c r="T3359" s="32">
        <f t="shared" si="9005"/>
        <v>0</v>
      </c>
      <c r="U3359" s="32">
        <v>0</v>
      </c>
      <c r="V3359" s="32">
        <f t="shared" si="8885"/>
        <v>0</v>
      </c>
      <c r="W3359" s="32">
        <f t="shared" si="9006"/>
        <v>0</v>
      </c>
      <c r="X3359" s="32">
        <f t="shared" si="9007"/>
        <v>0</v>
      </c>
      <c r="Y3359" s="32">
        <f t="shared" si="9008"/>
        <v>0</v>
      </c>
      <c r="Z3359" s="32">
        <f t="shared" si="9009"/>
        <v>0</v>
      </c>
      <c r="AA3359" s="32">
        <f t="shared" si="9010"/>
        <v>0</v>
      </c>
      <c r="AB3359" s="32">
        <f t="shared" si="9011"/>
        <v>0</v>
      </c>
      <c r="AC3359" s="33">
        <f t="shared" si="9012"/>
        <v>0</v>
      </c>
      <c r="AD3359" s="33">
        <f t="shared" si="9013"/>
        <v>0</v>
      </c>
      <c r="AE3359" s="34" t="e">
        <f t="shared" si="8875"/>
        <v>#DIV/0!</v>
      </c>
      <c r="AF3359" s="35">
        <f t="shared" si="9014"/>
        <v>0</v>
      </c>
      <c r="AG3359" s="35">
        <f t="shared" si="9015"/>
        <v>0</v>
      </c>
      <c r="AH3359" s="36">
        <f t="shared" si="9016"/>
        <v>0</v>
      </c>
      <c r="AI3359" s="36">
        <f t="shared" si="9017"/>
        <v>0</v>
      </c>
      <c r="AJ3359" s="36">
        <f t="shared" si="9018"/>
        <v>0</v>
      </c>
      <c r="AK3359" s="36">
        <f t="shared" si="9019"/>
        <v>0</v>
      </c>
      <c r="AL3359" s="36">
        <f t="shared" si="8876"/>
        <v>0</v>
      </c>
      <c r="AM3359" s="36">
        <f t="shared" si="8877"/>
        <v>0</v>
      </c>
      <c r="AN3359" s="37" t="s">
        <v>35</v>
      </c>
    </row>
    <row r="3360" spans="2:40" ht="31.2" hidden="1" customHeight="1" x14ac:dyDescent="0.3">
      <c r="B3360" s="30" t="s">
        <v>854</v>
      </c>
      <c r="C3360" s="30" t="s">
        <v>104</v>
      </c>
      <c r="D3360" s="30" t="s">
        <v>106</v>
      </c>
      <c r="E3360" s="15" t="str">
        <f t="shared" si="8884"/>
        <v>0409</v>
      </c>
      <c r="F3360" s="30" t="s">
        <v>730</v>
      </c>
      <c r="G3360" s="30" t="s">
        <v>52</v>
      </c>
      <c r="H3360" s="31" t="s">
        <v>53</v>
      </c>
      <c r="I3360" s="32"/>
      <c r="J3360" s="32"/>
      <c r="K3360" s="32"/>
      <c r="L3360" s="32"/>
      <c r="M3360" s="32"/>
      <c r="N3360" s="32"/>
      <c r="O3360" s="32">
        <v>0</v>
      </c>
      <c r="P3360" s="32">
        <v>0</v>
      </c>
      <c r="Q3360" s="32">
        <v>0</v>
      </c>
      <c r="R3360" s="32">
        <v>0</v>
      </c>
      <c r="S3360" s="32">
        <v>0</v>
      </c>
      <c r="T3360" s="32">
        <v>0</v>
      </c>
      <c r="U3360" s="32">
        <v>0</v>
      </c>
      <c r="V3360" s="32">
        <f t="shared" si="8885"/>
        <v>0</v>
      </c>
      <c r="W3360" s="32"/>
      <c r="X3360" s="32"/>
      <c r="Y3360" s="32"/>
      <c r="Z3360" s="32"/>
      <c r="AA3360" s="32"/>
      <c r="AB3360" s="32">
        <v>0</v>
      </c>
      <c r="AC3360" s="33">
        <v>0</v>
      </c>
      <c r="AD3360" s="33">
        <v>0</v>
      </c>
      <c r="AE3360" s="34" t="e">
        <f t="shared" si="8875"/>
        <v>#DIV/0!</v>
      </c>
      <c r="AF3360" s="35">
        <v>0</v>
      </c>
      <c r="AG3360" s="35">
        <v>0</v>
      </c>
      <c r="AH3360" s="36">
        <v>0</v>
      </c>
      <c r="AI3360" s="36">
        <v>0</v>
      </c>
      <c r="AJ3360" s="36">
        <v>0</v>
      </c>
      <c r="AK3360" s="36">
        <v>0</v>
      </c>
      <c r="AL3360" s="36">
        <f t="shared" si="8876"/>
        <v>0</v>
      </c>
      <c r="AM3360" s="36">
        <f t="shared" si="8877"/>
        <v>0</v>
      </c>
      <c r="AN3360" s="37" t="s">
        <v>35</v>
      </c>
    </row>
    <row r="3361" spans="2:40" ht="31.2" hidden="1" customHeight="1" x14ac:dyDescent="0.3">
      <c r="B3361" s="30" t="s">
        <v>854</v>
      </c>
      <c r="C3361" s="30" t="s">
        <v>104</v>
      </c>
      <c r="D3361" s="30" t="s">
        <v>106</v>
      </c>
      <c r="E3361" s="15" t="str">
        <f t="shared" si="8884"/>
        <v>0409</v>
      </c>
      <c r="F3361" s="30" t="s">
        <v>116</v>
      </c>
      <c r="G3361" s="30"/>
      <c r="H3361" s="31" t="s">
        <v>117</v>
      </c>
      <c r="I3361" s="32">
        <f t="shared" si="8994"/>
        <v>0</v>
      </c>
      <c r="J3361" s="32">
        <f t="shared" si="8995"/>
        <v>0</v>
      </c>
      <c r="K3361" s="32">
        <f t="shared" si="8996"/>
        <v>0</v>
      </c>
      <c r="L3361" s="32">
        <f t="shared" si="8997"/>
        <v>0</v>
      </c>
      <c r="M3361" s="32">
        <f t="shared" si="8998"/>
        <v>0</v>
      </c>
      <c r="N3361" s="32">
        <f t="shared" si="8999"/>
        <v>0</v>
      </c>
      <c r="O3361" s="32">
        <f t="shared" si="9000"/>
        <v>0</v>
      </c>
      <c r="P3361" s="32">
        <f t="shared" si="9001"/>
        <v>0</v>
      </c>
      <c r="Q3361" s="32">
        <f t="shared" si="9002"/>
        <v>0</v>
      </c>
      <c r="R3361" s="32">
        <f t="shared" si="9003"/>
        <v>0</v>
      </c>
      <c r="S3361" s="32">
        <f t="shared" si="9004"/>
        <v>0</v>
      </c>
      <c r="T3361" s="32">
        <f t="shared" si="9005"/>
        <v>0</v>
      </c>
      <c r="U3361" s="32">
        <v>0</v>
      </c>
      <c r="V3361" s="32">
        <f t="shared" si="8885"/>
        <v>0</v>
      </c>
      <c r="W3361" s="32">
        <f t="shared" si="9006"/>
        <v>0</v>
      </c>
      <c r="X3361" s="32">
        <f t="shared" si="9007"/>
        <v>0</v>
      </c>
      <c r="Y3361" s="32">
        <f t="shared" si="9008"/>
        <v>0</v>
      </c>
      <c r="Z3361" s="32">
        <f t="shared" si="9009"/>
        <v>0</v>
      </c>
      <c r="AA3361" s="32">
        <f t="shared" si="9010"/>
        <v>0</v>
      </c>
      <c r="AB3361" s="32">
        <f t="shared" si="9011"/>
        <v>0</v>
      </c>
      <c r="AC3361" s="33">
        <f t="shared" si="9012"/>
        <v>0</v>
      </c>
      <c r="AD3361" s="33">
        <f t="shared" si="9013"/>
        <v>0</v>
      </c>
      <c r="AE3361" s="34" t="e">
        <f t="shared" si="8875"/>
        <v>#DIV/0!</v>
      </c>
      <c r="AF3361" s="35">
        <f t="shared" si="9014"/>
        <v>0</v>
      </c>
      <c r="AG3361" s="35">
        <f t="shared" si="9015"/>
        <v>0</v>
      </c>
      <c r="AH3361" s="36">
        <f t="shared" si="9016"/>
        <v>0</v>
      </c>
      <c r="AI3361" s="36">
        <f t="shared" si="9017"/>
        <v>0</v>
      </c>
      <c r="AJ3361" s="36">
        <f t="shared" si="9018"/>
        <v>0</v>
      </c>
      <c r="AK3361" s="36">
        <f t="shared" si="9019"/>
        <v>0</v>
      </c>
      <c r="AL3361" s="36">
        <f t="shared" si="8876"/>
        <v>0</v>
      </c>
      <c r="AM3361" s="36">
        <f t="shared" si="8877"/>
        <v>0</v>
      </c>
      <c r="AN3361" s="37" t="s">
        <v>35</v>
      </c>
    </row>
    <row r="3362" spans="2:40" ht="46.8" hidden="1" customHeight="1" x14ac:dyDescent="0.3">
      <c r="B3362" s="30" t="s">
        <v>854</v>
      </c>
      <c r="C3362" s="30" t="s">
        <v>104</v>
      </c>
      <c r="D3362" s="30" t="s">
        <v>106</v>
      </c>
      <c r="E3362" s="15" t="str">
        <f t="shared" si="8884"/>
        <v>0409</v>
      </c>
      <c r="F3362" s="30" t="s">
        <v>736</v>
      </c>
      <c r="G3362" s="30"/>
      <c r="H3362" s="31" t="s">
        <v>737</v>
      </c>
      <c r="I3362" s="32">
        <f t="shared" si="8994"/>
        <v>0</v>
      </c>
      <c r="J3362" s="32">
        <f t="shared" si="8995"/>
        <v>0</v>
      </c>
      <c r="K3362" s="32">
        <f t="shared" si="8996"/>
        <v>0</v>
      </c>
      <c r="L3362" s="32">
        <f t="shared" si="8997"/>
        <v>0</v>
      </c>
      <c r="M3362" s="32">
        <f t="shared" si="8998"/>
        <v>0</v>
      </c>
      <c r="N3362" s="32">
        <f t="shared" si="8999"/>
        <v>0</v>
      </c>
      <c r="O3362" s="32">
        <f t="shared" si="9000"/>
        <v>0</v>
      </c>
      <c r="P3362" s="32">
        <f t="shared" si="9001"/>
        <v>0</v>
      </c>
      <c r="Q3362" s="32">
        <f t="shared" si="9002"/>
        <v>0</v>
      </c>
      <c r="R3362" s="32">
        <f t="shared" si="9003"/>
        <v>0</v>
      </c>
      <c r="S3362" s="32">
        <f t="shared" si="9004"/>
        <v>0</v>
      </c>
      <c r="T3362" s="32">
        <f t="shared" si="9005"/>
        <v>0</v>
      </c>
      <c r="U3362" s="32">
        <v>0</v>
      </c>
      <c r="V3362" s="32">
        <f t="shared" si="8885"/>
        <v>0</v>
      </c>
      <c r="W3362" s="32">
        <f t="shared" si="9006"/>
        <v>0</v>
      </c>
      <c r="X3362" s="32">
        <f t="shared" si="9007"/>
        <v>0</v>
      </c>
      <c r="Y3362" s="32">
        <f t="shared" si="9008"/>
        <v>0</v>
      </c>
      <c r="Z3362" s="32">
        <f t="shared" si="9009"/>
        <v>0</v>
      </c>
      <c r="AA3362" s="32">
        <f t="shared" si="9010"/>
        <v>0</v>
      </c>
      <c r="AB3362" s="32">
        <f t="shared" si="9011"/>
        <v>0</v>
      </c>
      <c r="AC3362" s="33">
        <f t="shared" si="9012"/>
        <v>0</v>
      </c>
      <c r="AD3362" s="33">
        <f t="shared" si="9013"/>
        <v>0</v>
      </c>
      <c r="AE3362" s="34" t="e">
        <f t="shared" si="8875"/>
        <v>#DIV/0!</v>
      </c>
      <c r="AF3362" s="35">
        <f t="shared" si="9014"/>
        <v>0</v>
      </c>
      <c r="AG3362" s="35">
        <f t="shared" si="9015"/>
        <v>0</v>
      </c>
      <c r="AH3362" s="36">
        <f t="shared" si="9016"/>
        <v>0</v>
      </c>
      <c r="AI3362" s="36">
        <f t="shared" si="9017"/>
        <v>0</v>
      </c>
      <c r="AJ3362" s="36">
        <f t="shared" si="9018"/>
        <v>0</v>
      </c>
      <c r="AK3362" s="36">
        <f t="shared" si="9019"/>
        <v>0</v>
      </c>
      <c r="AL3362" s="36">
        <f t="shared" si="8876"/>
        <v>0</v>
      </c>
      <c r="AM3362" s="36">
        <f t="shared" si="8877"/>
        <v>0</v>
      </c>
      <c r="AN3362" s="37" t="s">
        <v>35</v>
      </c>
    </row>
    <row r="3363" spans="2:40" ht="62.4" hidden="1" customHeight="1" x14ac:dyDescent="0.3">
      <c r="B3363" s="30" t="s">
        <v>854</v>
      </c>
      <c r="C3363" s="30" t="s">
        <v>104</v>
      </c>
      <c r="D3363" s="30" t="s">
        <v>106</v>
      </c>
      <c r="E3363" s="15" t="str">
        <f t="shared" si="8884"/>
        <v>0409</v>
      </c>
      <c r="F3363" s="30" t="s">
        <v>738</v>
      </c>
      <c r="G3363" s="30"/>
      <c r="H3363" s="31" t="s">
        <v>739</v>
      </c>
      <c r="I3363" s="32">
        <f t="shared" si="8994"/>
        <v>0</v>
      </c>
      <c r="J3363" s="32">
        <f t="shared" si="8995"/>
        <v>0</v>
      </c>
      <c r="K3363" s="32">
        <f t="shared" si="8996"/>
        <v>0</v>
      </c>
      <c r="L3363" s="32">
        <f t="shared" si="8997"/>
        <v>0</v>
      </c>
      <c r="M3363" s="32">
        <f t="shared" si="8998"/>
        <v>0</v>
      </c>
      <c r="N3363" s="32">
        <f t="shared" si="8999"/>
        <v>0</v>
      </c>
      <c r="O3363" s="32">
        <f t="shared" si="9000"/>
        <v>0</v>
      </c>
      <c r="P3363" s="32">
        <f t="shared" si="9001"/>
        <v>0</v>
      </c>
      <c r="Q3363" s="32">
        <f t="shared" si="9002"/>
        <v>0</v>
      </c>
      <c r="R3363" s="32">
        <f t="shared" si="9003"/>
        <v>0</v>
      </c>
      <c r="S3363" s="32">
        <f t="shared" si="9004"/>
        <v>0</v>
      </c>
      <c r="T3363" s="32">
        <f t="shared" si="9005"/>
        <v>0</v>
      </c>
      <c r="U3363" s="32">
        <v>0</v>
      </c>
      <c r="V3363" s="32">
        <f t="shared" si="8885"/>
        <v>0</v>
      </c>
      <c r="W3363" s="32">
        <f t="shared" si="9006"/>
        <v>0</v>
      </c>
      <c r="X3363" s="32">
        <f t="shared" si="9007"/>
        <v>0</v>
      </c>
      <c r="Y3363" s="32">
        <f t="shared" si="9008"/>
        <v>0</v>
      </c>
      <c r="Z3363" s="32">
        <f t="shared" si="9009"/>
        <v>0</v>
      </c>
      <c r="AA3363" s="32">
        <f t="shared" si="9010"/>
        <v>0</v>
      </c>
      <c r="AB3363" s="32">
        <f t="shared" si="9011"/>
        <v>0</v>
      </c>
      <c r="AC3363" s="33">
        <f t="shared" si="9012"/>
        <v>0</v>
      </c>
      <c r="AD3363" s="33">
        <f t="shared" si="9013"/>
        <v>0</v>
      </c>
      <c r="AE3363" s="34" t="e">
        <f t="shared" si="8875"/>
        <v>#DIV/0!</v>
      </c>
      <c r="AF3363" s="35">
        <f t="shared" si="9014"/>
        <v>0</v>
      </c>
      <c r="AG3363" s="35">
        <f t="shared" si="9015"/>
        <v>0</v>
      </c>
      <c r="AH3363" s="36">
        <f t="shared" si="9016"/>
        <v>0</v>
      </c>
      <c r="AI3363" s="36">
        <f t="shared" si="9017"/>
        <v>0</v>
      </c>
      <c r="AJ3363" s="36">
        <f t="shared" si="9018"/>
        <v>0</v>
      </c>
      <c r="AK3363" s="36">
        <f t="shared" si="9019"/>
        <v>0</v>
      </c>
      <c r="AL3363" s="36">
        <f t="shared" si="8876"/>
        <v>0</v>
      </c>
      <c r="AM3363" s="36">
        <f t="shared" si="8877"/>
        <v>0</v>
      </c>
      <c r="AN3363" s="37" t="s">
        <v>35</v>
      </c>
    </row>
    <row r="3364" spans="2:40" ht="31.2" hidden="1" customHeight="1" x14ac:dyDescent="0.3">
      <c r="B3364" s="30" t="s">
        <v>854</v>
      </c>
      <c r="C3364" s="30" t="s">
        <v>104</v>
      </c>
      <c r="D3364" s="30" t="s">
        <v>106</v>
      </c>
      <c r="E3364" s="15" t="str">
        <f t="shared" si="8884"/>
        <v>0409</v>
      </c>
      <c r="F3364" s="30" t="s">
        <v>740</v>
      </c>
      <c r="G3364" s="30"/>
      <c r="H3364" s="31" t="s">
        <v>741</v>
      </c>
      <c r="I3364" s="32">
        <f t="shared" si="8994"/>
        <v>0</v>
      </c>
      <c r="J3364" s="32">
        <f t="shared" si="8995"/>
        <v>0</v>
      </c>
      <c r="K3364" s="32">
        <f t="shared" si="8996"/>
        <v>0</v>
      </c>
      <c r="L3364" s="32">
        <f t="shared" si="8997"/>
        <v>0</v>
      </c>
      <c r="M3364" s="32">
        <f t="shared" si="8998"/>
        <v>0</v>
      </c>
      <c r="N3364" s="32">
        <f t="shared" si="8999"/>
        <v>0</v>
      </c>
      <c r="O3364" s="32">
        <f t="shared" si="9000"/>
        <v>0</v>
      </c>
      <c r="P3364" s="32">
        <f t="shared" si="9001"/>
        <v>0</v>
      </c>
      <c r="Q3364" s="32">
        <f t="shared" si="9002"/>
        <v>0</v>
      </c>
      <c r="R3364" s="32">
        <f t="shared" si="9003"/>
        <v>0</v>
      </c>
      <c r="S3364" s="32">
        <f t="shared" si="9004"/>
        <v>0</v>
      </c>
      <c r="T3364" s="32">
        <f t="shared" si="9005"/>
        <v>0</v>
      </c>
      <c r="U3364" s="32">
        <v>0</v>
      </c>
      <c r="V3364" s="32">
        <f t="shared" si="8885"/>
        <v>0</v>
      </c>
      <c r="W3364" s="32">
        <f t="shared" si="9006"/>
        <v>0</v>
      </c>
      <c r="X3364" s="32">
        <f t="shared" si="9007"/>
        <v>0</v>
      </c>
      <c r="Y3364" s="32">
        <f t="shared" si="9008"/>
        <v>0</v>
      </c>
      <c r="Z3364" s="32">
        <f t="shared" si="9009"/>
        <v>0</v>
      </c>
      <c r="AA3364" s="32">
        <f t="shared" si="9010"/>
        <v>0</v>
      </c>
      <c r="AB3364" s="32">
        <f t="shared" si="9011"/>
        <v>0</v>
      </c>
      <c r="AC3364" s="33">
        <f t="shared" si="9012"/>
        <v>0</v>
      </c>
      <c r="AD3364" s="33">
        <f t="shared" si="9013"/>
        <v>0</v>
      </c>
      <c r="AE3364" s="34" t="e">
        <f t="shared" si="8875"/>
        <v>#DIV/0!</v>
      </c>
      <c r="AF3364" s="35">
        <f t="shared" si="9014"/>
        <v>0</v>
      </c>
      <c r="AG3364" s="35">
        <f t="shared" si="9015"/>
        <v>0</v>
      </c>
      <c r="AH3364" s="36">
        <f t="shared" si="9016"/>
        <v>0</v>
      </c>
      <c r="AI3364" s="36">
        <f t="shared" si="9017"/>
        <v>0</v>
      </c>
      <c r="AJ3364" s="36">
        <f t="shared" si="9018"/>
        <v>0</v>
      </c>
      <c r="AK3364" s="36">
        <f t="shared" si="9019"/>
        <v>0</v>
      </c>
      <c r="AL3364" s="36">
        <f t="shared" si="8876"/>
        <v>0</v>
      </c>
      <c r="AM3364" s="36">
        <f t="shared" si="8877"/>
        <v>0</v>
      </c>
      <c r="AN3364" s="37" t="s">
        <v>35</v>
      </c>
    </row>
    <row r="3365" spans="2:40" ht="31.2" hidden="1" customHeight="1" x14ac:dyDescent="0.3">
      <c r="B3365" s="30" t="s">
        <v>854</v>
      </c>
      <c r="C3365" s="30" t="s">
        <v>104</v>
      </c>
      <c r="D3365" s="30" t="s">
        <v>106</v>
      </c>
      <c r="E3365" s="15" t="str">
        <f t="shared" si="8884"/>
        <v>0409</v>
      </c>
      <c r="F3365" s="30" t="s">
        <v>740</v>
      </c>
      <c r="G3365" s="30" t="s">
        <v>50</v>
      </c>
      <c r="H3365" s="31" t="s">
        <v>51</v>
      </c>
      <c r="I3365" s="32">
        <f t="shared" si="8994"/>
        <v>0</v>
      </c>
      <c r="J3365" s="32">
        <f t="shared" si="8995"/>
        <v>0</v>
      </c>
      <c r="K3365" s="32">
        <f t="shared" si="8996"/>
        <v>0</v>
      </c>
      <c r="L3365" s="32">
        <f t="shared" si="8997"/>
        <v>0</v>
      </c>
      <c r="M3365" s="32">
        <f t="shared" si="8998"/>
        <v>0</v>
      </c>
      <c r="N3365" s="32">
        <f t="shared" si="8999"/>
        <v>0</v>
      </c>
      <c r="O3365" s="32">
        <f t="shared" si="9000"/>
        <v>0</v>
      </c>
      <c r="P3365" s="32">
        <f t="shared" si="9001"/>
        <v>0</v>
      </c>
      <c r="Q3365" s="32">
        <f t="shared" si="9002"/>
        <v>0</v>
      </c>
      <c r="R3365" s="32">
        <f t="shared" si="9003"/>
        <v>0</v>
      </c>
      <c r="S3365" s="32">
        <f t="shared" si="9004"/>
        <v>0</v>
      </c>
      <c r="T3365" s="32">
        <f t="shared" si="9005"/>
        <v>0</v>
      </c>
      <c r="U3365" s="32">
        <v>0</v>
      </c>
      <c r="V3365" s="32">
        <f t="shared" si="8885"/>
        <v>0</v>
      </c>
      <c r="W3365" s="32">
        <f t="shared" si="9006"/>
        <v>0</v>
      </c>
      <c r="X3365" s="32">
        <f t="shared" si="9007"/>
        <v>0</v>
      </c>
      <c r="Y3365" s="32">
        <f t="shared" si="9008"/>
        <v>0</v>
      </c>
      <c r="Z3365" s="32">
        <f t="shared" si="9009"/>
        <v>0</v>
      </c>
      <c r="AA3365" s="32">
        <f t="shared" si="9010"/>
        <v>0</v>
      </c>
      <c r="AB3365" s="32">
        <f t="shared" si="9011"/>
        <v>0</v>
      </c>
      <c r="AC3365" s="33">
        <f t="shared" si="9012"/>
        <v>0</v>
      </c>
      <c r="AD3365" s="33">
        <f t="shared" si="9013"/>
        <v>0</v>
      </c>
      <c r="AE3365" s="34" t="e">
        <f t="shared" si="8875"/>
        <v>#DIV/0!</v>
      </c>
      <c r="AF3365" s="35">
        <f t="shared" si="9014"/>
        <v>0</v>
      </c>
      <c r="AG3365" s="35">
        <f t="shared" si="9015"/>
        <v>0</v>
      </c>
      <c r="AH3365" s="36">
        <f t="shared" si="9016"/>
        <v>0</v>
      </c>
      <c r="AI3365" s="36">
        <f t="shared" si="9017"/>
        <v>0</v>
      </c>
      <c r="AJ3365" s="36">
        <f t="shared" si="9018"/>
        <v>0</v>
      </c>
      <c r="AK3365" s="36">
        <f t="shared" si="9019"/>
        <v>0</v>
      </c>
      <c r="AL3365" s="36">
        <f t="shared" si="8876"/>
        <v>0</v>
      </c>
      <c r="AM3365" s="36">
        <f t="shared" si="8877"/>
        <v>0</v>
      </c>
      <c r="AN3365" s="37" t="s">
        <v>35</v>
      </c>
    </row>
    <row r="3366" spans="2:40" ht="31.2" hidden="1" customHeight="1" x14ac:dyDescent="0.3">
      <c r="B3366" s="30" t="s">
        <v>854</v>
      </c>
      <c r="C3366" s="30" t="s">
        <v>104</v>
      </c>
      <c r="D3366" s="30" t="s">
        <v>106</v>
      </c>
      <c r="E3366" s="15" t="str">
        <f t="shared" si="8884"/>
        <v>0409</v>
      </c>
      <c r="F3366" s="30" t="s">
        <v>740</v>
      </c>
      <c r="G3366" s="30" t="s">
        <v>52</v>
      </c>
      <c r="H3366" s="31" t="s">
        <v>53</v>
      </c>
      <c r="I3366" s="32"/>
      <c r="J3366" s="32"/>
      <c r="K3366" s="32"/>
      <c r="L3366" s="32"/>
      <c r="M3366" s="32"/>
      <c r="N3366" s="32"/>
      <c r="O3366" s="32">
        <v>0</v>
      </c>
      <c r="P3366" s="32">
        <v>0</v>
      </c>
      <c r="Q3366" s="32">
        <v>0</v>
      </c>
      <c r="R3366" s="32">
        <v>0</v>
      </c>
      <c r="S3366" s="32">
        <v>0</v>
      </c>
      <c r="T3366" s="32">
        <v>0</v>
      </c>
      <c r="U3366" s="32">
        <v>0</v>
      </c>
      <c r="V3366" s="32">
        <f t="shared" si="8885"/>
        <v>0</v>
      </c>
      <c r="W3366" s="32"/>
      <c r="X3366" s="32"/>
      <c r="Y3366" s="32"/>
      <c r="Z3366" s="32"/>
      <c r="AA3366" s="32"/>
      <c r="AB3366" s="32">
        <v>0</v>
      </c>
      <c r="AC3366" s="33">
        <v>0</v>
      </c>
      <c r="AD3366" s="33">
        <v>0</v>
      </c>
      <c r="AE3366" s="34" t="e">
        <f t="shared" si="8875"/>
        <v>#DIV/0!</v>
      </c>
      <c r="AF3366" s="35">
        <v>0</v>
      </c>
      <c r="AG3366" s="35">
        <v>0</v>
      </c>
      <c r="AH3366" s="36">
        <v>0</v>
      </c>
      <c r="AI3366" s="36">
        <v>0</v>
      </c>
      <c r="AJ3366" s="36">
        <v>0</v>
      </c>
      <c r="AK3366" s="36">
        <v>0</v>
      </c>
      <c r="AL3366" s="36">
        <f t="shared" si="8876"/>
        <v>0</v>
      </c>
      <c r="AM3366" s="36">
        <f t="shared" si="8877"/>
        <v>0</v>
      </c>
      <c r="AN3366" s="37" t="s">
        <v>35</v>
      </c>
    </row>
    <row r="3367" spans="2:40" ht="46.8" hidden="1" customHeight="1" x14ac:dyDescent="0.3">
      <c r="B3367" s="30" t="s">
        <v>854</v>
      </c>
      <c r="C3367" s="30" t="s">
        <v>104</v>
      </c>
      <c r="D3367" s="30" t="s">
        <v>106</v>
      </c>
      <c r="E3367" s="15" t="str">
        <f t="shared" si="8884"/>
        <v>0409</v>
      </c>
      <c r="F3367" s="30" t="s">
        <v>742</v>
      </c>
      <c r="G3367" s="30"/>
      <c r="H3367" s="31" t="s">
        <v>743</v>
      </c>
      <c r="I3367" s="32">
        <f t="shared" si="8994"/>
        <v>0</v>
      </c>
      <c r="J3367" s="32">
        <f t="shared" si="8995"/>
        <v>0</v>
      </c>
      <c r="K3367" s="32">
        <f t="shared" si="8996"/>
        <v>0</v>
      </c>
      <c r="L3367" s="32">
        <f t="shared" si="8997"/>
        <v>0</v>
      </c>
      <c r="M3367" s="32">
        <f t="shared" si="8998"/>
        <v>0</v>
      </c>
      <c r="N3367" s="32">
        <f t="shared" si="8999"/>
        <v>0</v>
      </c>
      <c r="O3367" s="32">
        <f t="shared" si="9000"/>
        <v>0</v>
      </c>
      <c r="P3367" s="32">
        <f t="shared" si="9001"/>
        <v>0</v>
      </c>
      <c r="Q3367" s="32">
        <f t="shared" si="9002"/>
        <v>0</v>
      </c>
      <c r="R3367" s="32">
        <f t="shared" si="9003"/>
        <v>0</v>
      </c>
      <c r="S3367" s="32">
        <f t="shared" si="9004"/>
        <v>0</v>
      </c>
      <c r="T3367" s="32">
        <f t="shared" si="9005"/>
        <v>0</v>
      </c>
      <c r="U3367" s="32">
        <v>0</v>
      </c>
      <c r="V3367" s="32">
        <f t="shared" si="8885"/>
        <v>0</v>
      </c>
      <c r="W3367" s="32">
        <f t="shared" si="9006"/>
        <v>0</v>
      </c>
      <c r="X3367" s="32">
        <f t="shared" si="9007"/>
        <v>0</v>
      </c>
      <c r="Y3367" s="32">
        <f t="shared" si="9008"/>
        <v>0</v>
      </c>
      <c r="Z3367" s="32">
        <f t="shared" si="9009"/>
        <v>0</v>
      </c>
      <c r="AA3367" s="32">
        <f t="shared" si="9010"/>
        <v>0</v>
      </c>
      <c r="AB3367" s="32">
        <f t="shared" si="9011"/>
        <v>0</v>
      </c>
      <c r="AC3367" s="33">
        <f t="shared" si="9012"/>
        <v>0</v>
      </c>
      <c r="AD3367" s="33">
        <f t="shared" si="9013"/>
        <v>0</v>
      </c>
      <c r="AE3367" s="34" t="e">
        <f t="shared" si="8875"/>
        <v>#DIV/0!</v>
      </c>
      <c r="AF3367" s="35">
        <f t="shared" si="9014"/>
        <v>0</v>
      </c>
      <c r="AG3367" s="35">
        <f t="shared" si="9015"/>
        <v>0</v>
      </c>
      <c r="AH3367" s="36">
        <f t="shared" si="9016"/>
        <v>0</v>
      </c>
      <c r="AI3367" s="36">
        <f t="shared" si="9017"/>
        <v>0</v>
      </c>
      <c r="AJ3367" s="36">
        <f t="shared" si="9018"/>
        <v>0</v>
      </c>
      <c r="AK3367" s="36">
        <f t="shared" si="9019"/>
        <v>0</v>
      </c>
      <c r="AL3367" s="36">
        <f t="shared" si="8876"/>
        <v>0</v>
      </c>
      <c r="AM3367" s="36">
        <f t="shared" si="8877"/>
        <v>0</v>
      </c>
      <c r="AN3367" s="37" t="s">
        <v>35</v>
      </c>
    </row>
    <row r="3368" spans="2:40" ht="31.2" hidden="1" customHeight="1" x14ac:dyDescent="0.3">
      <c r="B3368" s="30" t="s">
        <v>854</v>
      </c>
      <c r="C3368" s="30" t="s">
        <v>104</v>
      </c>
      <c r="D3368" s="30" t="s">
        <v>106</v>
      </c>
      <c r="E3368" s="15" t="str">
        <f t="shared" si="8884"/>
        <v>0409</v>
      </c>
      <c r="F3368" s="30" t="s">
        <v>744</v>
      </c>
      <c r="G3368" s="30"/>
      <c r="H3368" s="31" t="s">
        <v>745</v>
      </c>
      <c r="I3368" s="32">
        <f t="shared" si="8994"/>
        <v>0</v>
      </c>
      <c r="J3368" s="32">
        <f t="shared" si="8995"/>
        <v>0</v>
      </c>
      <c r="K3368" s="32">
        <f t="shared" si="8996"/>
        <v>0</v>
      </c>
      <c r="L3368" s="32">
        <f t="shared" si="8997"/>
        <v>0</v>
      </c>
      <c r="M3368" s="32">
        <f t="shared" si="8998"/>
        <v>0</v>
      </c>
      <c r="N3368" s="32">
        <f t="shared" si="8999"/>
        <v>0</v>
      </c>
      <c r="O3368" s="32">
        <f t="shared" si="9000"/>
        <v>0</v>
      </c>
      <c r="P3368" s="32">
        <f t="shared" si="9001"/>
        <v>0</v>
      </c>
      <c r="Q3368" s="32">
        <f t="shared" si="9002"/>
        <v>0</v>
      </c>
      <c r="R3368" s="32">
        <f t="shared" si="9003"/>
        <v>0</v>
      </c>
      <c r="S3368" s="32">
        <f t="shared" si="9004"/>
        <v>0</v>
      </c>
      <c r="T3368" s="32">
        <f t="shared" si="9005"/>
        <v>0</v>
      </c>
      <c r="U3368" s="32">
        <v>0</v>
      </c>
      <c r="V3368" s="32">
        <f t="shared" si="8885"/>
        <v>0</v>
      </c>
      <c r="W3368" s="32">
        <f t="shared" si="9006"/>
        <v>0</v>
      </c>
      <c r="X3368" s="32">
        <f t="shared" si="9007"/>
        <v>0</v>
      </c>
      <c r="Y3368" s="32">
        <f t="shared" si="9008"/>
        <v>0</v>
      </c>
      <c r="Z3368" s="32">
        <f t="shared" si="9009"/>
        <v>0</v>
      </c>
      <c r="AA3368" s="32">
        <f t="shared" si="9010"/>
        <v>0</v>
      </c>
      <c r="AB3368" s="32">
        <f t="shared" si="9011"/>
        <v>0</v>
      </c>
      <c r="AC3368" s="33">
        <f t="shared" si="9012"/>
        <v>0</v>
      </c>
      <c r="AD3368" s="33">
        <f t="shared" si="9013"/>
        <v>0</v>
      </c>
      <c r="AE3368" s="34" t="e">
        <f t="shared" si="8875"/>
        <v>#DIV/0!</v>
      </c>
      <c r="AF3368" s="35">
        <f t="shared" si="9014"/>
        <v>0</v>
      </c>
      <c r="AG3368" s="35">
        <f t="shared" si="9015"/>
        <v>0</v>
      </c>
      <c r="AH3368" s="36">
        <f t="shared" si="9016"/>
        <v>0</v>
      </c>
      <c r="AI3368" s="36">
        <f t="shared" si="9017"/>
        <v>0</v>
      </c>
      <c r="AJ3368" s="36">
        <f t="shared" si="9018"/>
        <v>0</v>
      </c>
      <c r="AK3368" s="36">
        <f t="shared" si="9019"/>
        <v>0</v>
      </c>
      <c r="AL3368" s="36">
        <f t="shared" si="8876"/>
        <v>0</v>
      </c>
      <c r="AM3368" s="36">
        <f t="shared" si="8877"/>
        <v>0</v>
      </c>
      <c r="AN3368" s="37" t="s">
        <v>35</v>
      </c>
    </row>
    <row r="3369" spans="2:40" ht="31.2" hidden="1" customHeight="1" x14ac:dyDescent="0.3">
      <c r="B3369" s="30" t="s">
        <v>854</v>
      </c>
      <c r="C3369" s="30" t="s">
        <v>104</v>
      </c>
      <c r="D3369" s="30" t="s">
        <v>106</v>
      </c>
      <c r="E3369" s="15" t="str">
        <f t="shared" si="8884"/>
        <v>0409</v>
      </c>
      <c r="F3369" s="30" t="s">
        <v>746</v>
      </c>
      <c r="G3369" s="30"/>
      <c r="H3369" s="31" t="s">
        <v>747</v>
      </c>
      <c r="I3369" s="32">
        <f t="shared" si="8994"/>
        <v>0</v>
      </c>
      <c r="J3369" s="32">
        <f t="shared" si="8995"/>
        <v>0</v>
      </c>
      <c r="K3369" s="32">
        <f t="shared" si="8996"/>
        <v>0</v>
      </c>
      <c r="L3369" s="32">
        <f t="shared" si="8997"/>
        <v>0</v>
      </c>
      <c r="M3369" s="32">
        <f t="shared" si="8998"/>
        <v>0</v>
      </c>
      <c r="N3369" s="32">
        <f t="shared" si="8999"/>
        <v>0</v>
      </c>
      <c r="O3369" s="32">
        <f t="shared" si="9000"/>
        <v>0</v>
      </c>
      <c r="P3369" s="32">
        <f t="shared" si="9001"/>
        <v>0</v>
      </c>
      <c r="Q3369" s="32">
        <f t="shared" si="9002"/>
        <v>0</v>
      </c>
      <c r="R3369" s="32">
        <f t="shared" si="9003"/>
        <v>0</v>
      </c>
      <c r="S3369" s="32">
        <f t="shared" si="9004"/>
        <v>0</v>
      </c>
      <c r="T3369" s="32">
        <f t="shared" si="9005"/>
        <v>0</v>
      </c>
      <c r="U3369" s="32">
        <v>0</v>
      </c>
      <c r="V3369" s="32">
        <f t="shared" si="8885"/>
        <v>0</v>
      </c>
      <c r="W3369" s="32">
        <f t="shared" si="9006"/>
        <v>0</v>
      </c>
      <c r="X3369" s="32">
        <f t="shared" si="9007"/>
        <v>0</v>
      </c>
      <c r="Y3369" s="32">
        <f t="shared" si="9008"/>
        <v>0</v>
      </c>
      <c r="Z3369" s="32">
        <f t="shared" si="9009"/>
        <v>0</v>
      </c>
      <c r="AA3369" s="32">
        <f t="shared" si="9010"/>
        <v>0</v>
      </c>
      <c r="AB3369" s="32">
        <f t="shared" si="9011"/>
        <v>0</v>
      </c>
      <c r="AC3369" s="33">
        <f t="shared" si="9012"/>
        <v>0</v>
      </c>
      <c r="AD3369" s="33">
        <f t="shared" si="9013"/>
        <v>0</v>
      </c>
      <c r="AE3369" s="34" t="e">
        <f t="shared" si="8875"/>
        <v>#DIV/0!</v>
      </c>
      <c r="AF3369" s="35">
        <f t="shared" si="9014"/>
        <v>0</v>
      </c>
      <c r="AG3369" s="35">
        <f t="shared" si="9015"/>
        <v>0</v>
      </c>
      <c r="AH3369" s="36">
        <f t="shared" si="9016"/>
        <v>0</v>
      </c>
      <c r="AI3369" s="36">
        <f t="shared" si="9017"/>
        <v>0</v>
      </c>
      <c r="AJ3369" s="36">
        <f t="shared" si="9018"/>
        <v>0</v>
      </c>
      <c r="AK3369" s="36">
        <f t="shared" si="9019"/>
        <v>0</v>
      </c>
      <c r="AL3369" s="36">
        <f t="shared" si="8876"/>
        <v>0</v>
      </c>
      <c r="AM3369" s="36">
        <f t="shared" si="8877"/>
        <v>0</v>
      </c>
      <c r="AN3369" s="37" t="s">
        <v>35</v>
      </c>
    </row>
    <row r="3370" spans="2:40" ht="31.2" hidden="1" customHeight="1" x14ac:dyDescent="0.3">
      <c r="B3370" s="30" t="s">
        <v>854</v>
      </c>
      <c r="C3370" s="30" t="s">
        <v>104</v>
      </c>
      <c r="D3370" s="30" t="s">
        <v>106</v>
      </c>
      <c r="E3370" s="15" t="str">
        <f t="shared" si="8884"/>
        <v>0409</v>
      </c>
      <c r="F3370" s="30" t="s">
        <v>748</v>
      </c>
      <c r="G3370" s="30"/>
      <c r="H3370" s="31" t="s">
        <v>749</v>
      </c>
      <c r="I3370" s="32">
        <f t="shared" si="8994"/>
        <v>0</v>
      </c>
      <c r="J3370" s="32">
        <f t="shared" si="8995"/>
        <v>0</v>
      </c>
      <c r="K3370" s="32">
        <f t="shared" si="8996"/>
        <v>0</v>
      </c>
      <c r="L3370" s="32">
        <f t="shared" si="8997"/>
        <v>0</v>
      </c>
      <c r="M3370" s="32">
        <f t="shared" si="8998"/>
        <v>0</v>
      </c>
      <c r="N3370" s="32">
        <f t="shared" si="8999"/>
        <v>0</v>
      </c>
      <c r="O3370" s="32">
        <f t="shared" si="9000"/>
        <v>0</v>
      </c>
      <c r="P3370" s="32">
        <f t="shared" si="9001"/>
        <v>0</v>
      </c>
      <c r="Q3370" s="32">
        <f t="shared" si="9002"/>
        <v>0</v>
      </c>
      <c r="R3370" s="32">
        <f t="shared" si="9003"/>
        <v>0</v>
      </c>
      <c r="S3370" s="32">
        <f t="shared" si="9004"/>
        <v>0</v>
      </c>
      <c r="T3370" s="32">
        <f t="shared" si="9005"/>
        <v>0</v>
      </c>
      <c r="U3370" s="32">
        <v>0</v>
      </c>
      <c r="V3370" s="32">
        <f t="shared" si="8885"/>
        <v>0</v>
      </c>
      <c r="W3370" s="32">
        <f t="shared" si="9006"/>
        <v>0</v>
      </c>
      <c r="X3370" s="32">
        <f t="shared" si="9007"/>
        <v>0</v>
      </c>
      <c r="Y3370" s="32">
        <f t="shared" si="9008"/>
        <v>0</v>
      </c>
      <c r="Z3370" s="32">
        <f t="shared" si="9009"/>
        <v>0</v>
      </c>
      <c r="AA3370" s="32">
        <f t="shared" si="9010"/>
        <v>0</v>
      </c>
      <c r="AB3370" s="32">
        <f t="shared" si="9011"/>
        <v>0</v>
      </c>
      <c r="AC3370" s="33">
        <f t="shared" si="9012"/>
        <v>0</v>
      </c>
      <c r="AD3370" s="33">
        <f t="shared" si="9013"/>
        <v>0</v>
      </c>
      <c r="AE3370" s="34" t="e">
        <f t="shared" ref="AE3370:AE3433" si="9020">AD3370/AC3370*100</f>
        <v>#DIV/0!</v>
      </c>
      <c r="AF3370" s="35">
        <f t="shared" si="9014"/>
        <v>0</v>
      </c>
      <c r="AG3370" s="35">
        <f t="shared" si="9015"/>
        <v>0</v>
      </c>
      <c r="AH3370" s="36">
        <f t="shared" si="9016"/>
        <v>0</v>
      </c>
      <c r="AI3370" s="36">
        <f t="shared" si="9017"/>
        <v>0</v>
      </c>
      <c r="AJ3370" s="36">
        <f t="shared" si="9018"/>
        <v>0</v>
      </c>
      <c r="AK3370" s="36">
        <f t="shared" si="9019"/>
        <v>0</v>
      </c>
      <c r="AL3370" s="36">
        <f t="shared" ref="AL3370:AL3433" si="9021">AF3370+AH3370+AK3370+AI3370+AJ3370+AG3370</f>
        <v>0</v>
      </c>
      <c r="AM3370" s="36">
        <f t="shared" ref="AM3370:AM3433" si="9022">V3370-AL3370</f>
        <v>0</v>
      </c>
      <c r="AN3370" s="37" t="s">
        <v>35</v>
      </c>
    </row>
    <row r="3371" spans="2:40" ht="31.2" hidden="1" customHeight="1" x14ac:dyDescent="0.3">
      <c r="B3371" s="30" t="s">
        <v>854</v>
      </c>
      <c r="C3371" s="30" t="s">
        <v>104</v>
      </c>
      <c r="D3371" s="30" t="s">
        <v>106</v>
      </c>
      <c r="E3371" s="15" t="str">
        <f t="shared" si="8884"/>
        <v>0409</v>
      </c>
      <c r="F3371" s="30" t="s">
        <v>748</v>
      </c>
      <c r="G3371" s="30" t="s">
        <v>50</v>
      </c>
      <c r="H3371" s="31" t="s">
        <v>51</v>
      </c>
      <c r="I3371" s="32">
        <f t="shared" si="8994"/>
        <v>0</v>
      </c>
      <c r="J3371" s="32">
        <f t="shared" si="8995"/>
        <v>0</v>
      </c>
      <c r="K3371" s="32">
        <f t="shared" si="8996"/>
        <v>0</v>
      </c>
      <c r="L3371" s="32">
        <f t="shared" si="8997"/>
        <v>0</v>
      </c>
      <c r="M3371" s="32">
        <f t="shared" si="8998"/>
        <v>0</v>
      </c>
      <c r="N3371" s="32">
        <f t="shared" si="8999"/>
        <v>0</v>
      </c>
      <c r="O3371" s="32">
        <f t="shared" si="9000"/>
        <v>0</v>
      </c>
      <c r="P3371" s="32">
        <f t="shared" si="9001"/>
        <v>0</v>
      </c>
      <c r="Q3371" s="32">
        <f t="shared" si="9002"/>
        <v>0</v>
      </c>
      <c r="R3371" s="32">
        <f t="shared" si="9003"/>
        <v>0</v>
      </c>
      <c r="S3371" s="32">
        <f t="shared" si="9004"/>
        <v>0</v>
      </c>
      <c r="T3371" s="32">
        <f t="shared" si="9005"/>
        <v>0</v>
      </c>
      <c r="U3371" s="32">
        <v>0</v>
      </c>
      <c r="V3371" s="32">
        <f t="shared" si="8885"/>
        <v>0</v>
      </c>
      <c r="W3371" s="32">
        <f t="shared" si="9006"/>
        <v>0</v>
      </c>
      <c r="X3371" s="32">
        <f t="shared" si="9007"/>
        <v>0</v>
      </c>
      <c r="Y3371" s="32">
        <f t="shared" si="9008"/>
        <v>0</v>
      </c>
      <c r="Z3371" s="32">
        <f t="shared" si="9009"/>
        <v>0</v>
      </c>
      <c r="AA3371" s="32">
        <f t="shared" si="9010"/>
        <v>0</v>
      </c>
      <c r="AB3371" s="32">
        <f t="shared" si="9011"/>
        <v>0</v>
      </c>
      <c r="AC3371" s="33">
        <f t="shared" si="9012"/>
        <v>0</v>
      </c>
      <c r="AD3371" s="33">
        <f t="shared" si="9013"/>
        <v>0</v>
      </c>
      <c r="AE3371" s="34" t="e">
        <f t="shared" si="9020"/>
        <v>#DIV/0!</v>
      </c>
      <c r="AF3371" s="35">
        <f t="shared" si="9014"/>
        <v>0</v>
      </c>
      <c r="AG3371" s="35">
        <f t="shared" si="9015"/>
        <v>0</v>
      </c>
      <c r="AH3371" s="36">
        <f t="shared" si="9016"/>
        <v>0</v>
      </c>
      <c r="AI3371" s="36">
        <f t="shared" si="9017"/>
        <v>0</v>
      </c>
      <c r="AJ3371" s="36">
        <f t="shared" si="9018"/>
        <v>0</v>
      </c>
      <c r="AK3371" s="36">
        <f t="shared" si="9019"/>
        <v>0</v>
      </c>
      <c r="AL3371" s="36">
        <f t="shared" si="9021"/>
        <v>0</v>
      </c>
      <c r="AM3371" s="36">
        <f t="shared" si="9022"/>
        <v>0</v>
      </c>
      <c r="AN3371" s="37" t="s">
        <v>35</v>
      </c>
    </row>
    <row r="3372" spans="2:40" ht="31.2" hidden="1" customHeight="1" x14ac:dyDescent="0.3">
      <c r="B3372" s="30" t="s">
        <v>854</v>
      </c>
      <c r="C3372" s="30" t="s">
        <v>104</v>
      </c>
      <c r="D3372" s="30" t="s">
        <v>106</v>
      </c>
      <c r="E3372" s="15" t="str">
        <f t="shared" si="8884"/>
        <v>0409</v>
      </c>
      <c r="F3372" s="30" t="s">
        <v>748</v>
      </c>
      <c r="G3372" s="30" t="s">
        <v>52</v>
      </c>
      <c r="H3372" s="31" t="s">
        <v>53</v>
      </c>
      <c r="I3372" s="32"/>
      <c r="J3372" s="32"/>
      <c r="K3372" s="32"/>
      <c r="L3372" s="32"/>
      <c r="M3372" s="32"/>
      <c r="N3372" s="32"/>
      <c r="O3372" s="32">
        <v>0</v>
      </c>
      <c r="P3372" s="32">
        <v>0</v>
      </c>
      <c r="Q3372" s="32">
        <v>0</v>
      </c>
      <c r="R3372" s="32">
        <v>0</v>
      </c>
      <c r="S3372" s="32">
        <v>0</v>
      </c>
      <c r="T3372" s="32">
        <v>0</v>
      </c>
      <c r="U3372" s="32">
        <v>0</v>
      </c>
      <c r="V3372" s="32">
        <f t="shared" si="8885"/>
        <v>0</v>
      </c>
      <c r="W3372" s="32"/>
      <c r="X3372" s="32"/>
      <c r="Y3372" s="32"/>
      <c r="Z3372" s="32"/>
      <c r="AA3372" s="32"/>
      <c r="AB3372" s="32">
        <v>0</v>
      </c>
      <c r="AC3372" s="33">
        <v>0</v>
      </c>
      <c r="AD3372" s="33">
        <v>0</v>
      </c>
      <c r="AE3372" s="34" t="e">
        <f t="shared" si="9020"/>
        <v>#DIV/0!</v>
      </c>
      <c r="AF3372" s="35">
        <v>0</v>
      </c>
      <c r="AG3372" s="35">
        <v>0</v>
      </c>
      <c r="AH3372" s="36">
        <v>0</v>
      </c>
      <c r="AI3372" s="36">
        <v>0</v>
      </c>
      <c r="AJ3372" s="36">
        <v>0</v>
      </c>
      <c r="AK3372" s="36">
        <v>0</v>
      </c>
      <c r="AL3372" s="36">
        <f t="shared" si="9021"/>
        <v>0</v>
      </c>
      <c r="AM3372" s="36">
        <f t="shared" si="9022"/>
        <v>0</v>
      </c>
      <c r="AN3372" s="37" t="s">
        <v>35</v>
      </c>
    </row>
    <row r="3373" spans="2:40" ht="31.2" x14ac:dyDescent="0.3">
      <c r="B3373" s="30" t="s">
        <v>854</v>
      </c>
      <c r="C3373" s="30" t="s">
        <v>104</v>
      </c>
      <c r="D3373" s="30" t="s">
        <v>106</v>
      </c>
      <c r="E3373" s="15" t="str">
        <f t="shared" si="8884"/>
        <v>0409</v>
      </c>
      <c r="F3373" s="30" t="s">
        <v>249</v>
      </c>
      <c r="G3373" s="30"/>
      <c r="H3373" s="31" t="s">
        <v>250</v>
      </c>
      <c r="I3373" s="32">
        <f t="shared" si="8994"/>
        <v>28479.4</v>
      </c>
      <c r="J3373" s="32">
        <f t="shared" si="8995"/>
        <v>0</v>
      </c>
      <c r="K3373" s="32">
        <f t="shared" si="8996"/>
        <v>0</v>
      </c>
      <c r="L3373" s="32">
        <f t="shared" si="8997"/>
        <v>-12557.2</v>
      </c>
      <c r="M3373" s="32">
        <f t="shared" si="8998"/>
        <v>0</v>
      </c>
      <c r="N3373" s="32">
        <f t="shared" si="8999"/>
        <v>0</v>
      </c>
      <c r="O3373" s="32">
        <f t="shared" si="9000"/>
        <v>0</v>
      </c>
      <c r="P3373" s="32">
        <f t="shared" si="9001"/>
        <v>0</v>
      </c>
      <c r="Q3373" s="32">
        <f t="shared" si="9002"/>
        <v>0</v>
      </c>
      <c r="R3373" s="32">
        <f t="shared" si="9003"/>
        <v>0</v>
      </c>
      <c r="S3373" s="32">
        <f t="shared" si="9004"/>
        <v>0</v>
      </c>
      <c r="T3373" s="32">
        <f t="shared" si="9005"/>
        <v>0</v>
      </c>
      <c r="U3373" s="32">
        <v>0</v>
      </c>
      <c r="V3373" s="32">
        <f t="shared" si="8885"/>
        <v>15922.2</v>
      </c>
      <c r="W3373" s="32">
        <f t="shared" si="9006"/>
        <v>0</v>
      </c>
      <c r="X3373" s="32">
        <f t="shared" si="9007"/>
        <v>0</v>
      </c>
      <c r="Y3373" s="32">
        <f t="shared" si="9008"/>
        <v>0</v>
      </c>
      <c r="Z3373" s="32">
        <f t="shared" si="9009"/>
        <v>0</v>
      </c>
      <c r="AA3373" s="32">
        <f t="shared" si="9010"/>
        <v>0</v>
      </c>
      <c r="AB3373" s="32">
        <f t="shared" si="9011"/>
        <v>4265.1793399999997</v>
      </c>
      <c r="AC3373" s="33">
        <f t="shared" si="9012"/>
        <v>22758.263139999999</v>
      </c>
      <c r="AD3373" s="33">
        <f t="shared" si="9013"/>
        <v>22758.263139999999</v>
      </c>
      <c r="AE3373" s="34">
        <f t="shared" si="9020"/>
        <v>100</v>
      </c>
      <c r="AF3373" s="32">
        <f t="shared" si="9014"/>
        <v>22758.263139999999</v>
      </c>
      <c r="AG3373" s="32">
        <f t="shared" si="9015"/>
        <v>0</v>
      </c>
      <c r="AH3373" s="32">
        <f t="shared" si="9016"/>
        <v>0</v>
      </c>
      <c r="AI3373" s="32">
        <f t="shared" si="9017"/>
        <v>0</v>
      </c>
      <c r="AJ3373" s="32">
        <f t="shared" si="9018"/>
        <v>0</v>
      </c>
      <c r="AK3373" s="32">
        <f t="shared" si="9019"/>
        <v>0</v>
      </c>
      <c r="AL3373" s="32">
        <f t="shared" si="9021"/>
        <v>22758.263139999999</v>
      </c>
      <c r="AM3373" s="32">
        <f t="shared" si="9022"/>
        <v>-6836.0631399999984</v>
      </c>
    </row>
    <row r="3374" spans="2:40" ht="46.8" x14ac:dyDescent="0.3">
      <c r="B3374" s="30" t="s">
        <v>854</v>
      </c>
      <c r="C3374" s="30" t="s">
        <v>104</v>
      </c>
      <c r="D3374" s="30" t="s">
        <v>106</v>
      </c>
      <c r="E3374" s="15" t="str">
        <f t="shared" si="8884"/>
        <v>0409</v>
      </c>
      <c r="F3374" s="30" t="s">
        <v>750</v>
      </c>
      <c r="G3374" s="30"/>
      <c r="H3374" s="31" t="s">
        <v>751</v>
      </c>
      <c r="I3374" s="32">
        <f t="shared" ref="I3374:N3374" si="9023">I3379</f>
        <v>28479.4</v>
      </c>
      <c r="J3374" s="32">
        <f t="shared" si="9023"/>
        <v>0</v>
      </c>
      <c r="K3374" s="32">
        <f t="shared" si="9023"/>
        <v>0</v>
      </c>
      <c r="L3374" s="32">
        <f t="shared" si="9023"/>
        <v>-12557.2</v>
      </c>
      <c r="M3374" s="32">
        <f t="shared" si="9023"/>
        <v>0</v>
      </c>
      <c r="N3374" s="32">
        <f t="shared" si="9023"/>
        <v>0</v>
      </c>
      <c r="O3374" s="32">
        <f>O3379+O3375</f>
        <v>0</v>
      </c>
      <c r="P3374" s="32">
        <f>P3379+P3375</f>
        <v>0</v>
      </c>
      <c r="Q3374" s="32">
        <f>Q3379+Q3375</f>
        <v>0</v>
      </c>
      <c r="R3374" s="32">
        <f>R3379</f>
        <v>0</v>
      </c>
      <c r="S3374" s="32">
        <f>S3379</f>
        <v>0</v>
      </c>
      <c r="T3374" s="32">
        <f>T3379</f>
        <v>0</v>
      </c>
      <c r="U3374" s="32">
        <v>0</v>
      </c>
      <c r="V3374" s="32">
        <f t="shared" si="8885"/>
        <v>15922.2</v>
      </c>
      <c r="W3374" s="32">
        <f>W3379</f>
        <v>0</v>
      </c>
      <c r="X3374" s="32">
        <f>X3379</f>
        <v>0</v>
      </c>
      <c r="Y3374" s="32">
        <f>Y3379</f>
        <v>0</v>
      </c>
      <c r="Z3374" s="32">
        <f>Z3379</f>
        <v>0</v>
      </c>
      <c r="AA3374" s="32">
        <f>AA3379</f>
        <v>0</v>
      </c>
      <c r="AB3374" s="32">
        <f>AB3379+AB3375</f>
        <v>4265.1793399999997</v>
      </c>
      <c r="AC3374" s="33">
        <f>AC3379+AC3375</f>
        <v>22758.263139999999</v>
      </c>
      <c r="AD3374" s="33">
        <f>AD3379+AD3375</f>
        <v>22758.263139999999</v>
      </c>
      <c r="AE3374" s="34">
        <f t="shared" si="9020"/>
        <v>100</v>
      </c>
      <c r="AF3374" s="32">
        <f t="shared" ref="AF3374:AK3374" si="9024">AF3379+AF3375</f>
        <v>22758.263139999999</v>
      </c>
      <c r="AG3374" s="32">
        <f t="shared" si="9024"/>
        <v>0</v>
      </c>
      <c r="AH3374" s="32">
        <f t="shared" si="9024"/>
        <v>0</v>
      </c>
      <c r="AI3374" s="32">
        <f t="shared" si="9024"/>
        <v>0</v>
      </c>
      <c r="AJ3374" s="32">
        <f t="shared" si="9024"/>
        <v>0</v>
      </c>
      <c r="AK3374" s="32">
        <f t="shared" si="9024"/>
        <v>0</v>
      </c>
      <c r="AL3374" s="32">
        <f t="shared" si="9021"/>
        <v>22758.263139999999</v>
      </c>
      <c r="AM3374" s="32">
        <f t="shared" si="9022"/>
        <v>-6836.0631399999984</v>
      </c>
    </row>
    <row r="3375" spans="2:40" ht="31.2" x14ac:dyDescent="0.3">
      <c r="B3375" s="30" t="s">
        <v>854</v>
      </c>
      <c r="C3375" s="30" t="s">
        <v>104</v>
      </c>
      <c r="D3375" s="30" t="s">
        <v>106</v>
      </c>
      <c r="E3375" s="15" t="str">
        <f t="shared" si="8884"/>
        <v>0409</v>
      </c>
      <c r="F3375" s="30" t="s">
        <v>752</v>
      </c>
      <c r="G3375" s="30"/>
      <c r="H3375" s="31" t="s">
        <v>753</v>
      </c>
      <c r="I3375" s="32"/>
      <c r="J3375" s="32"/>
      <c r="K3375" s="32"/>
      <c r="L3375" s="32"/>
      <c r="M3375" s="32"/>
      <c r="N3375" s="32"/>
      <c r="O3375" s="32">
        <f t="shared" ref="O3375:O3379" si="9025">O3376</f>
        <v>0</v>
      </c>
      <c r="P3375" s="32">
        <f t="shared" ref="P3375:P3379" si="9026">P3376</f>
        <v>0</v>
      </c>
      <c r="Q3375" s="32">
        <f t="shared" ref="Q3375:Q3379" si="9027">Q3376</f>
        <v>0</v>
      </c>
      <c r="R3375" s="32"/>
      <c r="S3375" s="32"/>
      <c r="T3375" s="32"/>
      <c r="U3375" s="32"/>
      <c r="V3375" s="32">
        <f t="shared" si="8885"/>
        <v>0</v>
      </c>
      <c r="W3375" s="32"/>
      <c r="X3375" s="32"/>
      <c r="Y3375" s="32"/>
      <c r="Z3375" s="32"/>
      <c r="AA3375" s="32"/>
      <c r="AB3375" s="32">
        <f t="shared" ref="AB3375:AB3379" si="9028">AB3376</f>
        <v>0</v>
      </c>
      <c r="AC3375" s="33">
        <f t="shared" ref="AC3375:AC3379" si="9029">AC3376</f>
        <v>6836.0959999999995</v>
      </c>
      <c r="AD3375" s="33">
        <f t="shared" ref="AD3375:AD3379" si="9030">AD3376</f>
        <v>6836.0959999999995</v>
      </c>
      <c r="AE3375" s="34">
        <f t="shared" si="9020"/>
        <v>100</v>
      </c>
      <c r="AF3375" s="32">
        <f t="shared" ref="AF3375:AF3379" si="9031">AF3376</f>
        <v>6836.0959999999995</v>
      </c>
      <c r="AG3375" s="32">
        <f t="shared" ref="AG3375:AG3379" si="9032">AG3376</f>
        <v>0</v>
      </c>
      <c r="AH3375" s="32">
        <f t="shared" ref="AH3375:AH3379" si="9033">AH3376</f>
        <v>0</v>
      </c>
      <c r="AI3375" s="32">
        <f t="shared" ref="AI3375:AI3379" si="9034">AI3376</f>
        <v>0</v>
      </c>
      <c r="AJ3375" s="32">
        <f t="shared" ref="AJ3375:AJ3379" si="9035">AJ3376</f>
        <v>0</v>
      </c>
      <c r="AK3375" s="32">
        <f t="shared" ref="AK3375:AK3379" si="9036">AK3376</f>
        <v>0</v>
      </c>
      <c r="AL3375" s="32">
        <f t="shared" si="9021"/>
        <v>6836.0959999999995</v>
      </c>
      <c r="AM3375" s="32">
        <f t="shared" si="9022"/>
        <v>-6836.0959999999995</v>
      </c>
    </row>
    <row r="3376" spans="2:40" ht="46.8" x14ac:dyDescent="0.3">
      <c r="B3376" s="30" t="s">
        <v>854</v>
      </c>
      <c r="C3376" s="30" t="s">
        <v>104</v>
      </c>
      <c r="D3376" s="30" t="s">
        <v>106</v>
      </c>
      <c r="E3376" s="15" t="str">
        <f t="shared" si="8884"/>
        <v>0409</v>
      </c>
      <c r="F3376" s="30" t="s">
        <v>754</v>
      </c>
      <c r="G3376" s="30"/>
      <c r="H3376" s="31" t="s">
        <v>755</v>
      </c>
      <c r="I3376" s="32"/>
      <c r="J3376" s="32"/>
      <c r="K3376" s="32"/>
      <c r="L3376" s="32"/>
      <c r="M3376" s="32"/>
      <c r="N3376" s="32"/>
      <c r="O3376" s="32">
        <f t="shared" si="9025"/>
        <v>0</v>
      </c>
      <c r="P3376" s="32">
        <f t="shared" si="9026"/>
        <v>0</v>
      </c>
      <c r="Q3376" s="32">
        <f t="shared" si="9027"/>
        <v>0</v>
      </c>
      <c r="R3376" s="32"/>
      <c r="S3376" s="32"/>
      <c r="T3376" s="32"/>
      <c r="U3376" s="32"/>
      <c r="V3376" s="32">
        <f t="shared" si="8885"/>
        <v>0</v>
      </c>
      <c r="W3376" s="32"/>
      <c r="X3376" s="32"/>
      <c r="Y3376" s="32"/>
      <c r="Z3376" s="32"/>
      <c r="AA3376" s="32"/>
      <c r="AB3376" s="32">
        <f t="shared" si="9028"/>
        <v>0</v>
      </c>
      <c r="AC3376" s="33">
        <f t="shared" si="9029"/>
        <v>6836.0959999999995</v>
      </c>
      <c r="AD3376" s="33">
        <f t="shared" si="9030"/>
        <v>6836.0959999999995</v>
      </c>
      <c r="AE3376" s="34">
        <f t="shared" si="9020"/>
        <v>100</v>
      </c>
      <c r="AF3376" s="32">
        <f t="shared" si="9031"/>
        <v>6836.0959999999995</v>
      </c>
      <c r="AG3376" s="32">
        <f t="shared" si="9032"/>
        <v>0</v>
      </c>
      <c r="AH3376" s="32">
        <f t="shared" si="9033"/>
        <v>0</v>
      </c>
      <c r="AI3376" s="32">
        <f t="shared" si="9034"/>
        <v>0</v>
      </c>
      <c r="AJ3376" s="32">
        <f t="shared" si="9035"/>
        <v>0</v>
      </c>
      <c r="AK3376" s="32">
        <f t="shared" si="9036"/>
        <v>0</v>
      </c>
      <c r="AL3376" s="32">
        <f t="shared" si="9021"/>
        <v>6836.0959999999995</v>
      </c>
      <c r="AM3376" s="32">
        <f t="shared" si="9022"/>
        <v>-6836.0959999999995</v>
      </c>
    </row>
    <row r="3377" spans="2:40" x14ac:dyDescent="0.3">
      <c r="B3377" s="30" t="s">
        <v>854</v>
      </c>
      <c r="C3377" s="30" t="s">
        <v>104</v>
      </c>
      <c r="D3377" s="30" t="s">
        <v>106</v>
      </c>
      <c r="E3377" s="15" t="str">
        <f t="shared" ref="E3377:E3440" si="9037">CONCATENATE(C3377,D3377)</f>
        <v>0409</v>
      </c>
      <c r="F3377" s="30" t="s">
        <v>754</v>
      </c>
      <c r="G3377" s="30" t="s">
        <v>56</v>
      </c>
      <c r="H3377" s="31" t="s">
        <v>57</v>
      </c>
      <c r="I3377" s="32"/>
      <c r="J3377" s="32"/>
      <c r="K3377" s="32"/>
      <c r="L3377" s="32"/>
      <c r="M3377" s="32"/>
      <c r="N3377" s="32"/>
      <c r="O3377" s="32">
        <f t="shared" si="9025"/>
        <v>0</v>
      </c>
      <c r="P3377" s="32">
        <f t="shared" si="9026"/>
        <v>0</v>
      </c>
      <c r="Q3377" s="32">
        <f t="shared" si="9027"/>
        <v>0</v>
      </c>
      <c r="R3377" s="32"/>
      <c r="S3377" s="32"/>
      <c r="T3377" s="32"/>
      <c r="U3377" s="32"/>
      <c r="V3377" s="32">
        <f t="shared" ref="V3377:V3440" si="9038">I3377+L3377+U3377+T3377+S3377+R3377+Q3377+P3377+O3377</f>
        <v>0</v>
      </c>
      <c r="W3377" s="32"/>
      <c r="X3377" s="32"/>
      <c r="Y3377" s="32"/>
      <c r="Z3377" s="32"/>
      <c r="AA3377" s="32"/>
      <c r="AB3377" s="32">
        <f t="shared" si="9028"/>
        <v>0</v>
      </c>
      <c r="AC3377" s="33">
        <f t="shared" si="9029"/>
        <v>6836.0959999999995</v>
      </c>
      <c r="AD3377" s="33">
        <f t="shared" si="9030"/>
        <v>6836.0959999999995</v>
      </c>
      <c r="AE3377" s="34">
        <f t="shared" si="9020"/>
        <v>100</v>
      </c>
      <c r="AF3377" s="32">
        <f t="shared" si="9031"/>
        <v>6836.0959999999995</v>
      </c>
      <c r="AG3377" s="32">
        <f t="shared" si="9032"/>
        <v>0</v>
      </c>
      <c r="AH3377" s="32">
        <f t="shared" si="9033"/>
        <v>0</v>
      </c>
      <c r="AI3377" s="32">
        <f t="shared" si="9034"/>
        <v>0</v>
      </c>
      <c r="AJ3377" s="32">
        <f t="shared" si="9035"/>
        <v>0</v>
      </c>
      <c r="AK3377" s="32">
        <f t="shared" si="9036"/>
        <v>0</v>
      </c>
      <c r="AL3377" s="32">
        <f t="shared" si="9021"/>
        <v>6836.0959999999995</v>
      </c>
      <c r="AM3377" s="32">
        <f t="shared" si="9022"/>
        <v>-6836.0959999999995</v>
      </c>
    </row>
    <row r="3378" spans="2:40" ht="62.4" x14ac:dyDescent="0.3">
      <c r="B3378" s="30" t="s">
        <v>854</v>
      </c>
      <c r="C3378" s="30" t="s">
        <v>104</v>
      </c>
      <c r="D3378" s="30" t="s">
        <v>106</v>
      </c>
      <c r="E3378" s="15" t="str">
        <f t="shared" si="9037"/>
        <v>0409</v>
      </c>
      <c r="F3378" s="30" t="s">
        <v>754</v>
      </c>
      <c r="G3378" s="30" t="s">
        <v>472</v>
      </c>
      <c r="H3378" s="31" t="s">
        <v>473</v>
      </c>
      <c r="I3378" s="32"/>
      <c r="J3378" s="32"/>
      <c r="K3378" s="32"/>
      <c r="L3378" s="32"/>
      <c r="M3378" s="32"/>
      <c r="N3378" s="32"/>
      <c r="O3378" s="32">
        <v>0</v>
      </c>
      <c r="P3378" s="32">
        <v>0</v>
      </c>
      <c r="Q3378" s="32">
        <v>0</v>
      </c>
      <c r="R3378" s="32"/>
      <c r="S3378" s="32"/>
      <c r="T3378" s="32"/>
      <c r="U3378" s="32"/>
      <c r="V3378" s="32">
        <f t="shared" si="9038"/>
        <v>0</v>
      </c>
      <c r="W3378" s="32"/>
      <c r="X3378" s="32"/>
      <c r="Y3378" s="32"/>
      <c r="Z3378" s="32"/>
      <c r="AA3378" s="32"/>
      <c r="AB3378" s="32">
        <v>0</v>
      </c>
      <c r="AC3378" s="33">
        <v>6836.0959999999995</v>
      </c>
      <c r="AD3378" s="33">
        <v>6836.0959999999995</v>
      </c>
      <c r="AE3378" s="34">
        <f t="shared" si="9020"/>
        <v>100</v>
      </c>
      <c r="AF3378" s="32">
        <v>6836.0959999999995</v>
      </c>
      <c r="AG3378" s="32">
        <v>0</v>
      </c>
      <c r="AH3378" s="32">
        <v>0</v>
      </c>
      <c r="AI3378" s="32">
        <v>0</v>
      </c>
      <c r="AJ3378" s="32">
        <v>0</v>
      </c>
      <c r="AK3378" s="32">
        <v>0</v>
      </c>
      <c r="AL3378" s="32">
        <f t="shared" si="9021"/>
        <v>6836.0959999999995</v>
      </c>
      <c r="AM3378" s="32">
        <f t="shared" si="9022"/>
        <v>-6836.0959999999995</v>
      </c>
    </row>
    <row r="3379" spans="2:40" ht="31.2" x14ac:dyDescent="0.3">
      <c r="B3379" s="30" t="s">
        <v>854</v>
      </c>
      <c r="C3379" s="30" t="s">
        <v>104</v>
      </c>
      <c r="D3379" s="30" t="s">
        <v>106</v>
      </c>
      <c r="E3379" s="15" t="str">
        <f t="shared" si="9037"/>
        <v>0409</v>
      </c>
      <c r="F3379" s="30" t="s">
        <v>756</v>
      </c>
      <c r="G3379" s="30"/>
      <c r="H3379" s="31" t="s">
        <v>757</v>
      </c>
      <c r="I3379" s="32">
        <f t="shared" ref="I3379:N3379" si="9039">I3380</f>
        <v>28479.4</v>
      </c>
      <c r="J3379" s="32">
        <f t="shared" si="9039"/>
        <v>0</v>
      </c>
      <c r="K3379" s="32">
        <f t="shared" si="9039"/>
        <v>0</v>
      </c>
      <c r="L3379" s="32">
        <f t="shared" si="9039"/>
        <v>-12557.2</v>
      </c>
      <c r="M3379" s="32">
        <f t="shared" si="9039"/>
        <v>0</v>
      </c>
      <c r="N3379" s="32">
        <f t="shared" si="9039"/>
        <v>0</v>
      </c>
      <c r="O3379" s="32">
        <f t="shared" si="9025"/>
        <v>0</v>
      </c>
      <c r="P3379" s="32">
        <f t="shared" si="9026"/>
        <v>0</v>
      </c>
      <c r="Q3379" s="32">
        <f t="shared" si="9027"/>
        <v>0</v>
      </c>
      <c r="R3379" s="32">
        <f>R3380</f>
        <v>0</v>
      </c>
      <c r="S3379" s="32">
        <f>S3380</f>
        <v>0</v>
      </c>
      <c r="T3379" s="32">
        <f>T3380</f>
        <v>0</v>
      </c>
      <c r="U3379" s="32">
        <v>0</v>
      </c>
      <c r="V3379" s="32">
        <f t="shared" si="9038"/>
        <v>15922.2</v>
      </c>
      <c r="W3379" s="32">
        <f>W3380</f>
        <v>0</v>
      </c>
      <c r="X3379" s="32">
        <f>X3380</f>
        <v>0</v>
      </c>
      <c r="Y3379" s="32">
        <f>Y3380</f>
        <v>0</v>
      </c>
      <c r="Z3379" s="32">
        <f>Z3380</f>
        <v>0</v>
      </c>
      <c r="AA3379" s="32">
        <f>AA3380</f>
        <v>0</v>
      </c>
      <c r="AB3379" s="32">
        <f t="shared" si="9028"/>
        <v>4265.1793399999997</v>
      </c>
      <c r="AC3379" s="33">
        <f t="shared" si="9029"/>
        <v>15922.16714</v>
      </c>
      <c r="AD3379" s="33">
        <f t="shared" si="9030"/>
        <v>15922.16714</v>
      </c>
      <c r="AE3379" s="34">
        <f t="shared" si="9020"/>
        <v>100</v>
      </c>
      <c r="AF3379" s="32">
        <f t="shared" si="9031"/>
        <v>15922.16714</v>
      </c>
      <c r="AG3379" s="32">
        <f t="shared" si="9032"/>
        <v>0</v>
      </c>
      <c r="AH3379" s="32">
        <f t="shared" si="9033"/>
        <v>0</v>
      </c>
      <c r="AI3379" s="32">
        <f t="shared" si="9034"/>
        <v>0</v>
      </c>
      <c r="AJ3379" s="32">
        <f t="shared" si="9035"/>
        <v>0</v>
      </c>
      <c r="AK3379" s="32">
        <f t="shared" si="9036"/>
        <v>0</v>
      </c>
      <c r="AL3379" s="32">
        <f t="shared" si="9021"/>
        <v>15922.16714</v>
      </c>
      <c r="AM3379" s="32">
        <f t="shared" si="9022"/>
        <v>3.2860000001164735E-2</v>
      </c>
    </row>
    <row r="3380" spans="2:40" ht="31.2" x14ac:dyDescent="0.3">
      <c r="B3380" s="30" t="s">
        <v>854</v>
      </c>
      <c r="C3380" s="30" t="s">
        <v>104</v>
      </c>
      <c r="D3380" s="30" t="s">
        <v>106</v>
      </c>
      <c r="E3380" s="15" t="str">
        <f t="shared" si="9037"/>
        <v>0409</v>
      </c>
      <c r="F3380" s="30" t="s">
        <v>758</v>
      </c>
      <c r="G3380" s="30"/>
      <c r="H3380" s="31" t="s">
        <v>759</v>
      </c>
      <c r="I3380" s="32">
        <f t="shared" ref="I3380:T3380" si="9040">I3381+I3383</f>
        <v>28479.4</v>
      </c>
      <c r="J3380" s="32">
        <f t="shared" si="9040"/>
        <v>0</v>
      </c>
      <c r="K3380" s="32">
        <f t="shared" si="9040"/>
        <v>0</v>
      </c>
      <c r="L3380" s="32">
        <f t="shared" si="9040"/>
        <v>-12557.2</v>
      </c>
      <c r="M3380" s="32">
        <f t="shared" si="9040"/>
        <v>0</v>
      </c>
      <c r="N3380" s="32">
        <f t="shared" si="9040"/>
        <v>0</v>
      </c>
      <c r="O3380" s="32">
        <f t="shared" si="9040"/>
        <v>0</v>
      </c>
      <c r="P3380" s="32">
        <f t="shared" si="9040"/>
        <v>0</v>
      </c>
      <c r="Q3380" s="32">
        <f t="shared" si="9040"/>
        <v>0</v>
      </c>
      <c r="R3380" s="32">
        <f t="shared" si="9040"/>
        <v>0</v>
      </c>
      <c r="S3380" s="32">
        <f t="shared" si="9040"/>
        <v>0</v>
      </c>
      <c r="T3380" s="32">
        <f t="shared" si="9040"/>
        <v>0</v>
      </c>
      <c r="U3380" s="32">
        <v>0</v>
      </c>
      <c r="V3380" s="32">
        <f t="shared" si="9038"/>
        <v>15922.2</v>
      </c>
      <c r="W3380" s="32">
        <f t="shared" ref="W3380:AD3380" si="9041">W3381+W3383</f>
        <v>0</v>
      </c>
      <c r="X3380" s="32">
        <f t="shared" si="9041"/>
        <v>0</v>
      </c>
      <c r="Y3380" s="32">
        <f t="shared" si="9041"/>
        <v>0</v>
      </c>
      <c r="Z3380" s="32">
        <f t="shared" si="9041"/>
        <v>0</v>
      </c>
      <c r="AA3380" s="32">
        <f t="shared" si="9041"/>
        <v>0</v>
      </c>
      <c r="AB3380" s="32">
        <f t="shared" si="9041"/>
        <v>4265.1793399999997</v>
      </c>
      <c r="AC3380" s="33">
        <f t="shared" si="9041"/>
        <v>15922.16714</v>
      </c>
      <c r="AD3380" s="33">
        <f t="shared" si="9041"/>
        <v>15922.16714</v>
      </c>
      <c r="AE3380" s="34">
        <f t="shared" si="9020"/>
        <v>100</v>
      </c>
      <c r="AF3380" s="32">
        <f t="shared" ref="AF3380:AK3380" si="9042">AF3381+AF3383</f>
        <v>15922.16714</v>
      </c>
      <c r="AG3380" s="32">
        <f t="shared" si="9042"/>
        <v>0</v>
      </c>
      <c r="AH3380" s="32">
        <f t="shared" si="9042"/>
        <v>0</v>
      </c>
      <c r="AI3380" s="32">
        <f t="shared" si="9042"/>
        <v>0</v>
      </c>
      <c r="AJ3380" s="32">
        <f t="shared" si="9042"/>
        <v>0</v>
      </c>
      <c r="AK3380" s="32">
        <f t="shared" si="9042"/>
        <v>0</v>
      </c>
      <c r="AL3380" s="32">
        <f t="shared" si="9021"/>
        <v>15922.16714</v>
      </c>
      <c r="AM3380" s="32">
        <f t="shared" si="9022"/>
        <v>3.2860000001164735E-2</v>
      </c>
    </row>
    <row r="3381" spans="2:40" ht="31.2" hidden="1" customHeight="1" x14ac:dyDescent="0.3">
      <c r="B3381" s="30" t="s">
        <v>854</v>
      </c>
      <c r="C3381" s="30" t="s">
        <v>104</v>
      </c>
      <c r="D3381" s="30" t="s">
        <v>106</v>
      </c>
      <c r="E3381" s="15" t="str">
        <f t="shared" si="9037"/>
        <v>0409</v>
      </c>
      <c r="F3381" s="30" t="s">
        <v>758</v>
      </c>
      <c r="G3381" s="30" t="s">
        <v>174</v>
      </c>
      <c r="H3381" s="31" t="s">
        <v>175</v>
      </c>
      <c r="I3381" s="32">
        <f t="shared" ref="I3381:T3381" si="9043">I3382</f>
        <v>0</v>
      </c>
      <c r="J3381" s="32">
        <f t="shared" si="9043"/>
        <v>0</v>
      </c>
      <c r="K3381" s="32">
        <f t="shared" si="9043"/>
        <v>0</v>
      </c>
      <c r="L3381" s="32">
        <f t="shared" si="9043"/>
        <v>0</v>
      </c>
      <c r="M3381" s="32">
        <f t="shared" si="9043"/>
        <v>0</v>
      </c>
      <c r="N3381" s="32">
        <f t="shared" si="9043"/>
        <v>0</v>
      </c>
      <c r="O3381" s="32">
        <f t="shared" si="9043"/>
        <v>0</v>
      </c>
      <c r="P3381" s="32">
        <f t="shared" si="9043"/>
        <v>0</v>
      </c>
      <c r="Q3381" s="32">
        <f t="shared" si="9043"/>
        <v>0</v>
      </c>
      <c r="R3381" s="32">
        <f t="shared" si="9043"/>
        <v>0</v>
      </c>
      <c r="S3381" s="32">
        <f t="shared" si="9043"/>
        <v>0</v>
      </c>
      <c r="T3381" s="32">
        <f t="shared" si="9043"/>
        <v>0</v>
      </c>
      <c r="U3381" s="32">
        <v>0</v>
      </c>
      <c r="V3381" s="32">
        <f t="shared" si="9038"/>
        <v>0</v>
      </c>
      <c r="W3381" s="32">
        <f t="shared" ref="W3381:AD3381" si="9044">W3382</f>
        <v>0</v>
      </c>
      <c r="X3381" s="32">
        <f t="shared" si="9044"/>
        <v>0</v>
      </c>
      <c r="Y3381" s="32">
        <f t="shared" si="9044"/>
        <v>0</v>
      </c>
      <c r="Z3381" s="32">
        <f t="shared" si="9044"/>
        <v>0</v>
      </c>
      <c r="AA3381" s="32">
        <f t="shared" si="9044"/>
        <v>0</v>
      </c>
      <c r="AB3381" s="32">
        <f t="shared" si="9044"/>
        <v>0</v>
      </c>
      <c r="AC3381" s="33">
        <f t="shared" si="9044"/>
        <v>0</v>
      </c>
      <c r="AD3381" s="33">
        <f t="shared" si="9044"/>
        <v>0</v>
      </c>
      <c r="AE3381" s="34" t="e">
        <f t="shared" si="9020"/>
        <v>#DIV/0!</v>
      </c>
      <c r="AF3381" s="35">
        <f t="shared" ref="AF3381:AK3381" si="9045">AF3382</f>
        <v>0</v>
      </c>
      <c r="AG3381" s="35">
        <f t="shared" si="9045"/>
        <v>0</v>
      </c>
      <c r="AH3381" s="36">
        <f t="shared" si="9045"/>
        <v>0</v>
      </c>
      <c r="AI3381" s="36">
        <f t="shared" si="9045"/>
        <v>0</v>
      </c>
      <c r="AJ3381" s="36">
        <f t="shared" si="9045"/>
        <v>0</v>
      </c>
      <c r="AK3381" s="36">
        <f t="shared" si="9045"/>
        <v>0</v>
      </c>
      <c r="AL3381" s="36">
        <f t="shared" si="9021"/>
        <v>0</v>
      </c>
      <c r="AM3381" s="36">
        <f t="shared" si="9022"/>
        <v>0</v>
      </c>
      <c r="AN3381" s="37" t="s">
        <v>35</v>
      </c>
    </row>
    <row r="3382" spans="2:40" ht="62.4" hidden="1" customHeight="1" x14ac:dyDescent="0.3">
      <c r="B3382" s="30" t="s">
        <v>854</v>
      </c>
      <c r="C3382" s="30" t="s">
        <v>104</v>
      </c>
      <c r="D3382" s="30" t="s">
        <v>106</v>
      </c>
      <c r="E3382" s="15" t="str">
        <f t="shared" si="9037"/>
        <v>0409</v>
      </c>
      <c r="F3382" s="30" t="s">
        <v>758</v>
      </c>
      <c r="G3382" s="30" t="s">
        <v>370</v>
      </c>
      <c r="H3382" s="31" t="s">
        <v>371</v>
      </c>
      <c r="I3382" s="32"/>
      <c r="J3382" s="32"/>
      <c r="K3382" s="32"/>
      <c r="L3382" s="32"/>
      <c r="M3382" s="32"/>
      <c r="N3382" s="32"/>
      <c r="O3382" s="32">
        <v>0</v>
      </c>
      <c r="P3382" s="32">
        <v>0</v>
      </c>
      <c r="Q3382" s="32">
        <v>0</v>
      </c>
      <c r="R3382" s="32">
        <v>0</v>
      </c>
      <c r="S3382" s="32">
        <v>0</v>
      </c>
      <c r="T3382" s="32">
        <v>0</v>
      </c>
      <c r="U3382" s="32">
        <v>0</v>
      </c>
      <c r="V3382" s="32">
        <f t="shared" si="9038"/>
        <v>0</v>
      </c>
      <c r="W3382" s="32"/>
      <c r="X3382" s="32"/>
      <c r="Y3382" s="32"/>
      <c r="Z3382" s="32"/>
      <c r="AA3382" s="32"/>
      <c r="AB3382" s="32">
        <v>0</v>
      </c>
      <c r="AC3382" s="33">
        <v>0</v>
      </c>
      <c r="AD3382" s="33">
        <v>0</v>
      </c>
      <c r="AE3382" s="34" t="e">
        <f t="shared" si="9020"/>
        <v>#DIV/0!</v>
      </c>
      <c r="AF3382" s="35">
        <v>0</v>
      </c>
      <c r="AG3382" s="35">
        <v>0</v>
      </c>
      <c r="AH3382" s="36">
        <v>0</v>
      </c>
      <c r="AI3382" s="36">
        <v>0</v>
      </c>
      <c r="AJ3382" s="36">
        <v>0</v>
      </c>
      <c r="AK3382" s="36">
        <v>0</v>
      </c>
      <c r="AL3382" s="36">
        <f t="shared" si="9021"/>
        <v>0</v>
      </c>
      <c r="AM3382" s="36">
        <f t="shared" si="9022"/>
        <v>0</v>
      </c>
      <c r="AN3382" s="37" t="s">
        <v>35</v>
      </c>
    </row>
    <row r="3383" spans="2:40" x14ac:dyDescent="0.3">
      <c r="B3383" s="30" t="s">
        <v>854</v>
      </c>
      <c r="C3383" s="30" t="s">
        <v>104</v>
      </c>
      <c r="D3383" s="30" t="s">
        <v>106</v>
      </c>
      <c r="E3383" s="15" t="str">
        <f t="shared" si="9037"/>
        <v>0409</v>
      </c>
      <c r="F3383" s="30" t="s">
        <v>758</v>
      </c>
      <c r="G3383" s="30" t="s">
        <v>56</v>
      </c>
      <c r="H3383" s="31" t="s">
        <v>57</v>
      </c>
      <c r="I3383" s="32">
        <f t="shared" ref="I3383:T3383" si="9046">I3384</f>
        <v>28479.4</v>
      </c>
      <c r="J3383" s="32">
        <f t="shared" si="9046"/>
        <v>0</v>
      </c>
      <c r="K3383" s="32">
        <f t="shared" si="9046"/>
        <v>0</v>
      </c>
      <c r="L3383" s="32">
        <f t="shared" si="9046"/>
        <v>-12557.2</v>
      </c>
      <c r="M3383" s="32">
        <f t="shared" si="9046"/>
        <v>0</v>
      </c>
      <c r="N3383" s="32">
        <f t="shared" si="9046"/>
        <v>0</v>
      </c>
      <c r="O3383" s="32">
        <f t="shared" si="9046"/>
        <v>0</v>
      </c>
      <c r="P3383" s="32">
        <f t="shared" si="9046"/>
        <v>0</v>
      </c>
      <c r="Q3383" s="32">
        <f t="shared" si="9046"/>
        <v>0</v>
      </c>
      <c r="R3383" s="32">
        <f t="shared" si="9046"/>
        <v>0</v>
      </c>
      <c r="S3383" s="32">
        <f t="shared" si="9046"/>
        <v>0</v>
      </c>
      <c r="T3383" s="32">
        <f t="shared" si="9046"/>
        <v>0</v>
      </c>
      <c r="U3383" s="32">
        <v>0</v>
      </c>
      <c r="V3383" s="32">
        <f t="shared" si="9038"/>
        <v>15922.2</v>
      </c>
      <c r="W3383" s="32">
        <f t="shared" ref="W3383:AD3383" si="9047">W3384</f>
        <v>0</v>
      </c>
      <c r="X3383" s="32">
        <f t="shared" si="9047"/>
        <v>0</v>
      </c>
      <c r="Y3383" s="32">
        <f t="shared" si="9047"/>
        <v>0</v>
      </c>
      <c r="Z3383" s="32">
        <f t="shared" si="9047"/>
        <v>0</v>
      </c>
      <c r="AA3383" s="32">
        <f t="shared" si="9047"/>
        <v>0</v>
      </c>
      <c r="AB3383" s="32">
        <f t="shared" si="9047"/>
        <v>4265.1793399999997</v>
      </c>
      <c r="AC3383" s="33">
        <f t="shared" si="9047"/>
        <v>15922.16714</v>
      </c>
      <c r="AD3383" s="33">
        <f t="shared" si="9047"/>
        <v>15922.16714</v>
      </c>
      <c r="AE3383" s="34">
        <f t="shared" si="9020"/>
        <v>100</v>
      </c>
      <c r="AF3383" s="32">
        <f t="shared" ref="AF3383:AK3383" si="9048">AF3384</f>
        <v>15922.16714</v>
      </c>
      <c r="AG3383" s="32">
        <f t="shared" si="9048"/>
        <v>0</v>
      </c>
      <c r="AH3383" s="32">
        <f t="shared" si="9048"/>
        <v>0</v>
      </c>
      <c r="AI3383" s="32">
        <f t="shared" si="9048"/>
        <v>0</v>
      </c>
      <c r="AJ3383" s="32">
        <f t="shared" si="9048"/>
        <v>0</v>
      </c>
      <c r="AK3383" s="32">
        <f t="shared" si="9048"/>
        <v>0</v>
      </c>
      <c r="AL3383" s="32">
        <f t="shared" si="9021"/>
        <v>15922.16714</v>
      </c>
      <c r="AM3383" s="32">
        <f t="shared" si="9022"/>
        <v>3.2860000001164735E-2</v>
      </c>
    </row>
    <row r="3384" spans="2:40" ht="62.4" x14ac:dyDescent="0.3">
      <c r="B3384" s="30" t="s">
        <v>854</v>
      </c>
      <c r="C3384" s="30" t="s">
        <v>104</v>
      </c>
      <c r="D3384" s="30" t="s">
        <v>106</v>
      </c>
      <c r="E3384" s="15" t="str">
        <f t="shared" si="9037"/>
        <v>0409</v>
      </c>
      <c r="F3384" s="30" t="s">
        <v>758</v>
      </c>
      <c r="G3384" s="30" t="s">
        <v>472</v>
      </c>
      <c r="H3384" s="31" t="s">
        <v>473</v>
      </c>
      <c r="I3384" s="32">
        <v>28479.4</v>
      </c>
      <c r="J3384" s="32"/>
      <c r="K3384" s="32"/>
      <c r="L3384" s="32">
        <v>-12557.2</v>
      </c>
      <c r="M3384" s="32"/>
      <c r="N3384" s="32"/>
      <c r="O3384" s="32">
        <v>0</v>
      </c>
      <c r="P3384" s="32">
        <v>0</v>
      </c>
      <c r="Q3384" s="32">
        <v>0</v>
      </c>
      <c r="R3384" s="32">
        <v>0</v>
      </c>
      <c r="S3384" s="32">
        <v>0</v>
      </c>
      <c r="T3384" s="32">
        <v>0</v>
      </c>
      <c r="U3384" s="32">
        <v>0</v>
      </c>
      <c r="V3384" s="32">
        <f t="shared" si="9038"/>
        <v>15922.2</v>
      </c>
      <c r="W3384" s="32"/>
      <c r="X3384" s="32"/>
      <c r="Y3384" s="32"/>
      <c r="Z3384" s="32"/>
      <c r="AA3384" s="32"/>
      <c r="AB3384" s="32">
        <v>4265.1793399999997</v>
      </c>
      <c r="AC3384" s="33">
        <v>15922.16714</v>
      </c>
      <c r="AD3384" s="33">
        <v>15922.16714</v>
      </c>
      <c r="AE3384" s="34">
        <f t="shared" si="9020"/>
        <v>100</v>
      </c>
      <c r="AF3384" s="32">
        <v>15922.16714</v>
      </c>
      <c r="AG3384" s="32">
        <v>0</v>
      </c>
      <c r="AH3384" s="32">
        <v>0</v>
      </c>
      <c r="AI3384" s="32">
        <v>0</v>
      </c>
      <c r="AJ3384" s="32">
        <v>0</v>
      </c>
      <c r="AK3384" s="32">
        <v>0</v>
      </c>
      <c r="AL3384" s="32">
        <f t="shared" si="9021"/>
        <v>15922.16714</v>
      </c>
      <c r="AM3384" s="32">
        <f t="shared" si="9022"/>
        <v>3.2860000001164735E-2</v>
      </c>
      <c r="AN3384" s="12"/>
    </row>
    <row r="3385" spans="2:40" ht="31.2" x14ac:dyDescent="0.3">
      <c r="B3385" s="30" t="s">
        <v>854</v>
      </c>
      <c r="C3385" s="30" t="s">
        <v>104</v>
      </c>
      <c r="D3385" s="30" t="s">
        <v>106</v>
      </c>
      <c r="E3385" s="15" t="str">
        <f t="shared" si="9037"/>
        <v>0409</v>
      </c>
      <c r="F3385" s="30" t="s">
        <v>760</v>
      </c>
      <c r="G3385" s="30"/>
      <c r="H3385" s="31" t="s">
        <v>761</v>
      </c>
      <c r="I3385" s="32">
        <f t="shared" ref="I3385:I3387" si="9049">I3386</f>
        <v>12727</v>
      </c>
      <c r="J3385" s="32">
        <f t="shared" ref="J3385:J3387" si="9050">J3386</f>
        <v>12727</v>
      </c>
      <c r="K3385" s="32">
        <f t="shared" ref="K3385:K3387" si="9051">K3386</f>
        <v>12727</v>
      </c>
      <c r="L3385" s="32">
        <f t="shared" ref="L3385:L3387" si="9052">L3386</f>
        <v>0</v>
      </c>
      <c r="M3385" s="32">
        <f t="shared" ref="M3385:M3387" si="9053">M3386</f>
        <v>0</v>
      </c>
      <c r="N3385" s="32">
        <f t="shared" ref="N3385:N3387" si="9054">N3386</f>
        <v>0</v>
      </c>
      <c r="O3385" s="32">
        <f t="shared" ref="O3385:O3387" si="9055">O3386</f>
        <v>0</v>
      </c>
      <c r="P3385" s="32">
        <f t="shared" ref="P3385:P3387" si="9056">P3386</f>
        <v>0</v>
      </c>
      <c r="Q3385" s="32">
        <f t="shared" ref="Q3385:Q3387" si="9057">Q3386</f>
        <v>0</v>
      </c>
      <c r="R3385" s="32">
        <f t="shared" ref="R3385:R3387" si="9058">R3386</f>
        <v>0</v>
      </c>
      <c r="S3385" s="32">
        <f t="shared" ref="S3385:S3387" si="9059">S3386</f>
        <v>0</v>
      </c>
      <c r="T3385" s="32">
        <f t="shared" ref="T3385:T3387" si="9060">T3386</f>
        <v>0</v>
      </c>
      <c r="U3385" s="32">
        <v>0</v>
      </c>
      <c r="V3385" s="32">
        <f t="shared" si="9038"/>
        <v>12727</v>
      </c>
      <c r="W3385" s="32">
        <f t="shared" ref="W3385:W3387" si="9061">W3386</f>
        <v>0</v>
      </c>
      <c r="X3385" s="32">
        <f t="shared" ref="X3385:X3387" si="9062">X3386</f>
        <v>0</v>
      </c>
      <c r="Y3385" s="32">
        <f t="shared" ref="Y3385:Y3387" si="9063">Y3386</f>
        <v>0</v>
      </c>
      <c r="Z3385" s="32">
        <f t="shared" ref="Z3385:Z3387" si="9064">Z3386</f>
        <v>0</v>
      </c>
      <c r="AA3385" s="32">
        <f t="shared" ref="AA3385:AA3387" si="9065">AA3386</f>
        <v>0</v>
      </c>
      <c r="AB3385" s="32">
        <f t="shared" ref="AB3385:AB3387" si="9066">AB3386</f>
        <v>10919.05725</v>
      </c>
      <c r="AC3385" s="33">
        <f t="shared" ref="AC3385:AC3387" si="9067">AC3386</f>
        <v>12527</v>
      </c>
      <c r="AD3385" s="33">
        <f t="shared" ref="AD3385:AD3387" si="9068">AD3386</f>
        <v>10919.05725</v>
      </c>
      <c r="AE3385" s="34">
        <f t="shared" si="9020"/>
        <v>87.164183363933901</v>
      </c>
      <c r="AF3385" s="32">
        <f t="shared" ref="AF3385:AF3387" si="9069">AF3386</f>
        <v>12527</v>
      </c>
      <c r="AG3385" s="32">
        <f t="shared" ref="AG3385:AG3387" si="9070">AG3386</f>
        <v>0</v>
      </c>
      <c r="AH3385" s="32">
        <f t="shared" ref="AH3385:AH3387" si="9071">AH3386</f>
        <v>0</v>
      </c>
      <c r="AI3385" s="32">
        <f t="shared" ref="AI3385:AI3387" si="9072">AI3386</f>
        <v>0</v>
      </c>
      <c r="AJ3385" s="32">
        <f t="shared" ref="AJ3385:AJ3387" si="9073">AJ3386</f>
        <v>0</v>
      </c>
      <c r="AK3385" s="32">
        <f t="shared" ref="AK3385:AK3387" si="9074">AK3386</f>
        <v>0</v>
      </c>
      <c r="AL3385" s="32">
        <f t="shared" si="9021"/>
        <v>12527</v>
      </c>
      <c r="AM3385" s="32">
        <f t="shared" si="9022"/>
        <v>200</v>
      </c>
    </row>
    <row r="3386" spans="2:40" ht="31.2" x14ac:dyDescent="0.3">
      <c r="B3386" s="30" t="s">
        <v>854</v>
      </c>
      <c r="C3386" s="30" t="s">
        <v>104</v>
      </c>
      <c r="D3386" s="30" t="s">
        <v>106</v>
      </c>
      <c r="E3386" s="15" t="str">
        <f t="shared" si="9037"/>
        <v>0409</v>
      </c>
      <c r="F3386" s="30" t="s">
        <v>762</v>
      </c>
      <c r="G3386" s="30"/>
      <c r="H3386" s="31" t="s">
        <v>763</v>
      </c>
      <c r="I3386" s="32">
        <f t="shared" si="9049"/>
        <v>12727</v>
      </c>
      <c r="J3386" s="32">
        <f t="shared" si="9050"/>
        <v>12727</v>
      </c>
      <c r="K3386" s="32">
        <f t="shared" si="9051"/>
        <v>12727</v>
      </c>
      <c r="L3386" s="32">
        <f t="shared" si="9052"/>
        <v>0</v>
      </c>
      <c r="M3386" s="32">
        <f t="shared" si="9053"/>
        <v>0</v>
      </c>
      <c r="N3386" s="32">
        <f t="shared" si="9054"/>
        <v>0</v>
      </c>
      <c r="O3386" s="32">
        <f t="shared" si="9055"/>
        <v>0</v>
      </c>
      <c r="P3386" s="32">
        <f t="shared" si="9056"/>
        <v>0</v>
      </c>
      <c r="Q3386" s="32">
        <f t="shared" si="9057"/>
        <v>0</v>
      </c>
      <c r="R3386" s="32">
        <f t="shared" si="9058"/>
        <v>0</v>
      </c>
      <c r="S3386" s="32">
        <f t="shared" si="9059"/>
        <v>0</v>
      </c>
      <c r="T3386" s="32">
        <f t="shared" si="9060"/>
        <v>0</v>
      </c>
      <c r="U3386" s="32">
        <v>0</v>
      </c>
      <c r="V3386" s="32">
        <f t="shared" si="9038"/>
        <v>12727</v>
      </c>
      <c r="W3386" s="32">
        <f t="shared" si="9061"/>
        <v>0</v>
      </c>
      <c r="X3386" s="32">
        <f t="shared" si="9062"/>
        <v>0</v>
      </c>
      <c r="Y3386" s="32">
        <f t="shared" si="9063"/>
        <v>0</v>
      </c>
      <c r="Z3386" s="32">
        <f t="shared" si="9064"/>
        <v>0</v>
      </c>
      <c r="AA3386" s="32">
        <f t="shared" si="9065"/>
        <v>0</v>
      </c>
      <c r="AB3386" s="32">
        <f t="shared" si="9066"/>
        <v>10919.05725</v>
      </c>
      <c r="AC3386" s="33">
        <f t="shared" si="9067"/>
        <v>12527</v>
      </c>
      <c r="AD3386" s="33">
        <f t="shared" si="9068"/>
        <v>10919.05725</v>
      </c>
      <c r="AE3386" s="34">
        <f t="shared" si="9020"/>
        <v>87.164183363933901</v>
      </c>
      <c r="AF3386" s="32">
        <f t="shared" si="9069"/>
        <v>12527</v>
      </c>
      <c r="AG3386" s="32">
        <f t="shared" si="9070"/>
        <v>0</v>
      </c>
      <c r="AH3386" s="32">
        <f t="shared" si="9071"/>
        <v>0</v>
      </c>
      <c r="AI3386" s="32">
        <f t="shared" si="9072"/>
        <v>0</v>
      </c>
      <c r="AJ3386" s="32">
        <f t="shared" si="9073"/>
        <v>0</v>
      </c>
      <c r="AK3386" s="32">
        <f t="shared" si="9074"/>
        <v>0</v>
      </c>
      <c r="AL3386" s="32">
        <f t="shared" si="9021"/>
        <v>12527</v>
      </c>
      <c r="AM3386" s="32">
        <f t="shared" si="9022"/>
        <v>200</v>
      </c>
    </row>
    <row r="3387" spans="2:40" ht="46.8" x14ac:dyDescent="0.3">
      <c r="B3387" s="30" t="s">
        <v>854</v>
      </c>
      <c r="C3387" s="30" t="s">
        <v>104</v>
      </c>
      <c r="D3387" s="30" t="s">
        <v>106</v>
      </c>
      <c r="E3387" s="15" t="str">
        <f t="shared" si="9037"/>
        <v>0409</v>
      </c>
      <c r="F3387" s="30" t="s">
        <v>764</v>
      </c>
      <c r="G3387" s="30"/>
      <c r="H3387" s="31" t="s">
        <v>765</v>
      </c>
      <c r="I3387" s="32">
        <f t="shared" si="9049"/>
        <v>12727</v>
      </c>
      <c r="J3387" s="32">
        <f t="shared" si="9050"/>
        <v>12727</v>
      </c>
      <c r="K3387" s="32">
        <f t="shared" si="9051"/>
        <v>12727</v>
      </c>
      <c r="L3387" s="32">
        <f t="shared" si="9052"/>
        <v>0</v>
      </c>
      <c r="M3387" s="32">
        <f t="shared" si="9053"/>
        <v>0</v>
      </c>
      <c r="N3387" s="32">
        <f t="shared" si="9054"/>
        <v>0</v>
      </c>
      <c r="O3387" s="32">
        <f t="shared" si="9055"/>
        <v>0</v>
      </c>
      <c r="P3387" s="32">
        <f t="shared" si="9056"/>
        <v>0</v>
      </c>
      <c r="Q3387" s="32">
        <f t="shared" si="9057"/>
        <v>0</v>
      </c>
      <c r="R3387" s="32">
        <f t="shared" si="9058"/>
        <v>0</v>
      </c>
      <c r="S3387" s="32">
        <f t="shared" si="9059"/>
        <v>0</v>
      </c>
      <c r="T3387" s="32">
        <f t="shared" si="9060"/>
        <v>0</v>
      </c>
      <c r="U3387" s="32">
        <v>0</v>
      </c>
      <c r="V3387" s="32">
        <f t="shared" si="9038"/>
        <v>12727</v>
      </c>
      <c r="W3387" s="32">
        <f t="shared" si="9061"/>
        <v>0</v>
      </c>
      <c r="X3387" s="32">
        <f t="shared" si="9062"/>
        <v>0</v>
      </c>
      <c r="Y3387" s="32">
        <f t="shared" si="9063"/>
        <v>0</v>
      </c>
      <c r="Z3387" s="32">
        <f t="shared" si="9064"/>
        <v>0</v>
      </c>
      <c r="AA3387" s="32">
        <f t="shared" si="9065"/>
        <v>0</v>
      </c>
      <c r="AB3387" s="32">
        <f t="shared" si="9066"/>
        <v>10919.05725</v>
      </c>
      <c r="AC3387" s="33">
        <f t="shared" si="9067"/>
        <v>12527</v>
      </c>
      <c r="AD3387" s="33">
        <f t="shared" si="9068"/>
        <v>10919.05725</v>
      </c>
      <c r="AE3387" s="34">
        <f t="shared" si="9020"/>
        <v>87.164183363933901</v>
      </c>
      <c r="AF3387" s="32">
        <f t="shared" si="9069"/>
        <v>12527</v>
      </c>
      <c r="AG3387" s="32">
        <f t="shared" si="9070"/>
        <v>0</v>
      </c>
      <c r="AH3387" s="32">
        <f t="shared" si="9071"/>
        <v>0</v>
      </c>
      <c r="AI3387" s="32">
        <f t="shared" si="9072"/>
        <v>0</v>
      </c>
      <c r="AJ3387" s="32">
        <f t="shared" si="9073"/>
        <v>0</v>
      </c>
      <c r="AK3387" s="32">
        <f t="shared" si="9074"/>
        <v>0</v>
      </c>
      <c r="AL3387" s="32">
        <f t="shared" si="9021"/>
        <v>12527</v>
      </c>
      <c r="AM3387" s="32">
        <f t="shared" si="9022"/>
        <v>200</v>
      </c>
    </row>
    <row r="3388" spans="2:40" ht="31.2" x14ac:dyDescent="0.3">
      <c r="B3388" s="30" t="s">
        <v>854</v>
      </c>
      <c r="C3388" s="30" t="s">
        <v>104</v>
      </c>
      <c r="D3388" s="30" t="s">
        <v>106</v>
      </c>
      <c r="E3388" s="15" t="str">
        <f t="shared" si="9037"/>
        <v>0409</v>
      </c>
      <c r="F3388" s="30" t="s">
        <v>766</v>
      </c>
      <c r="G3388" s="30"/>
      <c r="H3388" s="31" t="s">
        <v>767</v>
      </c>
      <c r="I3388" s="32">
        <f t="shared" ref="I3388:T3388" si="9075">I3391+I3389</f>
        <v>12727</v>
      </c>
      <c r="J3388" s="32">
        <f t="shared" si="9075"/>
        <v>12727</v>
      </c>
      <c r="K3388" s="32">
        <f t="shared" si="9075"/>
        <v>12727</v>
      </c>
      <c r="L3388" s="32">
        <f t="shared" si="9075"/>
        <v>0</v>
      </c>
      <c r="M3388" s="32">
        <f t="shared" si="9075"/>
        <v>0</v>
      </c>
      <c r="N3388" s="32">
        <f t="shared" si="9075"/>
        <v>0</v>
      </c>
      <c r="O3388" s="32">
        <f t="shared" si="9075"/>
        <v>0</v>
      </c>
      <c r="P3388" s="32">
        <f t="shared" si="9075"/>
        <v>0</v>
      </c>
      <c r="Q3388" s="32">
        <f t="shared" si="9075"/>
        <v>0</v>
      </c>
      <c r="R3388" s="32">
        <f t="shared" si="9075"/>
        <v>0</v>
      </c>
      <c r="S3388" s="32">
        <f t="shared" si="9075"/>
        <v>0</v>
      </c>
      <c r="T3388" s="32">
        <f t="shared" si="9075"/>
        <v>0</v>
      </c>
      <c r="U3388" s="32">
        <v>0</v>
      </c>
      <c r="V3388" s="32">
        <f t="shared" si="9038"/>
        <v>12727</v>
      </c>
      <c r="W3388" s="32">
        <f t="shared" ref="W3388:AD3388" si="9076">W3391+W3389</f>
        <v>0</v>
      </c>
      <c r="X3388" s="32">
        <f t="shared" si="9076"/>
        <v>0</v>
      </c>
      <c r="Y3388" s="32">
        <f t="shared" si="9076"/>
        <v>0</v>
      </c>
      <c r="Z3388" s="32">
        <f t="shared" si="9076"/>
        <v>0</v>
      </c>
      <c r="AA3388" s="32">
        <f t="shared" si="9076"/>
        <v>0</v>
      </c>
      <c r="AB3388" s="32">
        <f t="shared" si="9076"/>
        <v>10919.05725</v>
      </c>
      <c r="AC3388" s="33">
        <f t="shared" si="9076"/>
        <v>12527</v>
      </c>
      <c r="AD3388" s="33">
        <f t="shared" si="9076"/>
        <v>10919.05725</v>
      </c>
      <c r="AE3388" s="34">
        <f t="shared" si="9020"/>
        <v>87.164183363933901</v>
      </c>
      <c r="AF3388" s="32">
        <f t="shared" ref="AF3388:AK3388" si="9077">AF3391+AF3389</f>
        <v>12527</v>
      </c>
      <c r="AG3388" s="32">
        <f t="shared" si="9077"/>
        <v>0</v>
      </c>
      <c r="AH3388" s="32">
        <f t="shared" si="9077"/>
        <v>0</v>
      </c>
      <c r="AI3388" s="32">
        <f t="shared" si="9077"/>
        <v>0</v>
      </c>
      <c r="AJ3388" s="32">
        <f t="shared" si="9077"/>
        <v>0</v>
      </c>
      <c r="AK3388" s="32">
        <f t="shared" si="9077"/>
        <v>0</v>
      </c>
      <c r="AL3388" s="32">
        <f t="shared" si="9021"/>
        <v>12527</v>
      </c>
      <c r="AM3388" s="32">
        <f t="shared" si="9022"/>
        <v>200</v>
      </c>
    </row>
    <row r="3389" spans="2:40" ht="31.2" x14ac:dyDescent="0.3">
      <c r="B3389" s="30" t="s">
        <v>854</v>
      </c>
      <c r="C3389" s="30" t="s">
        <v>104</v>
      </c>
      <c r="D3389" s="30" t="s">
        <v>106</v>
      </c>
      <c r="E3389" s="15" t="str">
        <f t="shared" si="9037"/>
        <v>0409</v>
      </c>
      <c r="F3389" s="30" t="s">
        <v>766</v>
      </c>
      <c r="G3389" s="30" t="s">
        <v>174</v>
      </c>
      <c r="H3389" s="31" t="s">
        <v>175</v>
      </c>
      <c r="I3389" s="32">
        <f t="shared" ref="I3389:T3389" si="9078">I3390</f>
        <v>3490.1</v>
      </c>
      <c r="J3389" s="32">
        <f t="shared" si="9078"/>
        <v>3490.1</v>
      </c>
      <c r="K3389" s="32">
        <f t="shared" si="9078"/>
        <v>3490.1</v>
      </c>
      <c r="L3389" s="32">
        <f t="shared" si="9078"/>
        <v>0</v>
      </c>
      <c r="M3389" s="32">
        <f t="shared" si="9078"/>
        <v>0</v>
      </c>
      <c r="N3389" s="32">
        <f t="shared" si="9078"/>
        <v>0</v>
      </c>
      <c r="O3389" s="32">
        <f t="shared" si="9078"/>
        <v>0</v>
      </c>
      <c r="P3389" s="32">
        <f t="shared" si="9078"/>
        <v>0</v>
      </c>
      <c r="Q3389" s="32">
        <f t="shared" si="9078"/>
        <v>0</v>
      </c>
      <c r="R3389" s="32">
        <f t="shared" si="9078"/>
        <v>0</v>
      </c>
      <c r="S3389" s="32">
        <f t="shared" si="9078"/>
        <v>0</v>
      </c>
      <c r="T3389" s="32">
        <f t="shared" si="9078"/>
        <v>0</v>
      </c>
      <c r="U3389" s="32">
        <v>0</v>
      </c>
      <c r="V3389" s="32">
        <f t="shared" si="9038"/>
        <v>3490.1</v>
      </c>
      <c r="W3389" s="32">
        <f t="shared" ref="W3389:AD3389" si="9079">W3390</f>
        <v>0</v>
      </c>
      <c r="X3389" s="32">
        <f t="shared" si="9079"/>
        <v>0</v>
      </c>
      <c r="Y3389" s="32">
        <f t="shared" si="9079"/>
        <v>0</v>
      </c>
      <c r="Z3389" s="32">
        <f t="shared" si="9079"/>
        <v>0</v>
      </c>
      <c r="AA3389" s="32">
        <f t="shared" si="9079"/>
        <v>0</v>
      </c>
      <c r="AB3389" s="32">
        <f t="shared" si="9079"/>
        <v>4409</v>
      </c>
      <c r="AC3389" s="33">
        <f t="shared" si="9079"/>
        <v>4409</v>
      </c>
      <c r="AD3389" s="33">
        <f t="shared" si="9079"/>
        <v>4409</v>
      </c>
      <c r="AE3389" s="34">
        <f t="shared" si="9020"/>
        <v>100</v>
      </c>
      <c r="AF3389" s="32">
        <f t="shared" ref="AF3389:AK3389" si="9080">AF3390</f>
        <v>4409</v>
      </c>
      <c r="AG3389" s="32">
        <f t="shared" si="9080"/>
        <v>0</v>
      </c>
      <c r="AH3389" s="32">
        <f t="shared" si="9080"/>
        <v>0</v>
      </c>
      <c r="AI3389" s="32">
        <f t="shared" si="9080"/>
        <v>0</v>
      </c>
      <c r="AJ3389" s="32">
        <f t="shared" si="9080"/>
        <v>0</v>
      </c>
      <c r="AK3389" s="32">
        <f t="shared" si="9080"/>
        <v>0</v>
      </c>
      <c r="AL3389" s="32">
        <f t="shared" si="9021"/>
        <v>4409</v>
      </c>
      <c r="AM3389" s="32">
        <f t="shared" si="9022"/>
        <v>-918.90000000000009</v>
      </c>
    </row>
    <row r="3390" spans="2:40" ht="62.4" x14ac:dyDescent="0.3">
      <c r="B3390" s="30" t="s">
        <v>854</v>
      </c>
      <c r="C3390" s="30" t="s">
        <v>104</v>
      </c>
      <c r="D3390" s="30" t="s">
        <v>106</v>
      </c>
      <c r="E3390" s="15" t="str">
        <f t="shared" si="9037"/>
        <v>0409</v>
      </c>
      <c r="F3390" s="30" t="s">
        <v>766</v>
      </c>
      <c r="G3390" s="30" t="s">
        <v>370</v>
      </c>
      <c r="H3390" s="31" t="s">
        <v>371</v>
      </c>
      <c r="I3390" s="32">
        <v>3490.1</v>
      </c>
      <c r="J3390" s="32">
        <v>3490.1</v>
      </c>
      <c r="K3390" s="32">
        <v>3490.1</v>
      </c>
      <c r="L3390" s="32"/>
      <c r="M3390" s="32"/>
      <c r="N3390" s="32"/>
      <c r="O3390" s="32">
        <v>0</v>
      </c>
      <c r="P3390" s="32">
        <v>0</v>
      </c>
      <c r="Q3390" s="32">
        <v>0</v>
      </c>
      <c r="R3390" s="32">
        <v>0</v>
      </c>
      <c r="S3390" s="32">
        <v>0</v>
      </c>
      <c r="T3390" s="32">
        <v>0</v>
      </c>
      <c r="U3390" s="32">
        <v>0</v>
      </c>
      <c r="V3390" s="32">
        <f t="shared" si="9038"/>
        <v>3490.1</v>
      </c>
      <c r="W3390" s="32"/>
      <c r="X3390" s="32"/>
      <c r="Y3390" s="32"/>
      <c r="Z3390" s="32"/>
      <c r="AA3390" s="32"/>
      <c r="AB3390" s="32">
        <v>4409</v>
      </c>
      <c r="AC3390" s="33">
        <v>4409</v>
      </c>
      <c r="AD3390" s="33">
        <v>4409</v>
      </c>
      <c r="AE3390" s="34">
        <f t="shared" si="9020"/>
        <v>100</v>
      </c>
      <c r="AF3390" s="32">
        <v>4409</v>
      </c>
      <c r="AG3390" s="32">
        <v>0</v>
      </c>
      <c r="AH3390" s="32">
        <v>0</v>
      </c>
      <c r="AI3390" s="32">
        <v>0</v>
      </c>
      <c r="AJ3390" s="32">
        <v>0</v>
      </c>
      <c r="AK3390" s="32">
        <v>0</v>
      </c>
      <c r="AL3390" s="32">
        <f t="shared" si="9021"/>
        <v>4409</v>
      </c>
      <c r="AM3390" s="32">
        <f t="shared" si="9022"/>
        <v>-918.90000000000009</v>
      </c>
      <c r="AN3390" s="12"/>
    </row>
    <row r="3391" spans="2:40" x14ac:dyDescent="0.3">
      <c r="B3391" s="30" t="s">
        <v>854</v>
      </c>
      <c r="C3391" s="30" t="s">
        <v>104</v>
      </c>
      <c r="D3391" s="30" t="s">
        <v>106</v>
      </c>
      <c r="E3391" s="15" t="str">
        <f t="shared" si="9037"/>
        <v>0409</v>
      </c>
      <c r="F3391" s="30" t="s">
        <v>766</v>
      </c>
      <c r="G3391" s="30" t="s">
        <v>56</v>
      </c>
      <c r="H3391" s="31" t="s">
        <v>57</v>
      </c>
      <c r="I3391" s="32">
        <f t="shared" ref="I3391:T3391" si="9081">I3392</f>
        <v>9236.9</v>
      </c>
      <c r="J3391" s="32">
        <f t="shared" si="9081"/>
        <v>9236.9</v>
      </c>
      <c r="K3391" s="32">
        <f t="shared" si="9081"/>
        <v>9236.9</v>
      </c>
      <c r="L3391" s="32">
        <f t="shared" si="9081"/>
        <v>0</v>
      </c>
      <c r="M3391" s="32">
        <f t="shared" si="9081"/>
        <v>0</v>
      </c>
      <c r="N3391" s="32">
        <f t="shared" si="9081"/>
        <v>0</v>
      </c>
      <c r="O3391" s="32">
        <f t="shared" si="9081"/>
        <v>0</v>
      </c>
      <c r="P3391" s="32">
        <f t="shared" si="9081"/>
        <v>0</v>
      </c>
      <c r="Q3391" s="32">
        <f t="shared" si="9081"/>
        <v>0</v>
      </c>
      <c r="R3391" s="32">
        <f t="shared" si="9081"/>
        <v>0</v>
      </c>
      <c r="S3391" s="32">
        <f t="shared" si="9081"/>
        <v>0</v>
      </c>
      <c r="T3391" s="32">
        <f t="shared" si="9081"/>
        <v>0</v>
      </c>
      <c r="U3391" s="32">
        <v>0</v>
      </c>
      <c r="V3391" s="32">
        <f t="shared" si="9038"/>
        <v>9236.9</v>
      </c>
      <c r="W3391" s="32">
        <f t="shared" ref="W3391:AD3391" si="9082">W3392</f>
        <v>0</v>
      </c>
      <c r="X3391" s="32">
        <f t="shared" si="9082"/>
        <v>0</v>
      </c>
      <c r="Y3391" s="32">
        <f t="shared" si="9082"/>
        <v>0</v>
      </c>
      <c r="Z3391" s="32">
        <f t="shared" si="9082"/>
        <v>0</v>
      </c>
      <c r="AA3391" s="32">
        <f t="shared" si="9082"/>
        <v>0</v>
      </c>
      <c r="AB3391" s="32">
        <f t="shared" si="9082"/>
        <v>6510.0572499999998</v>
      </c>
      <c r="AC3391" s="33">
        <f t="shared" si="9082"/>
        <v>8118</v>
      </c>
      <c r="AD3391" s="33">
        <f t="shared" si="9082"/>
        <v>6510.0572499999998</v>
      </c>
      <c r="AE3391" s="34">
        <f t="shared" si="9020"/>
        <v>80.192870780980527</v>
      </c>
      <c r="AF3391" s="32">
        <f t="shared" ref="AF3391:AK3391" si="9083">AF3392</f>
        <v>8118</v>
      </c>
      <c r="AG3391" s="32">
        <f t="shared" si="9083"/>
        <v>0</v>
      </c>
      <c r="AH3391" s="32">
        <f t="shared" si="9083"/>
        <v>0</v>
      </c>
      <c r="AI3391" s="32">
        <f t="shared" si="9083"/>
        <v>0</v>
      </c>
      <c r="AJ3391" s="32">
        <f t="shared" si="9083"/>
        <v>0</v>
      </c>
      <c r="AK3391" s="32">
        <f t="shared" si="9083"/>
        <v>0</v>
      </c>
      <c r="AL3391" s="32">
        <f t="shared" si="9021"/>
        <v>8118</v>
      </c>
      <c r="AM3391" s="32">
        <f t="shared" si="9022"/>
        <v>1118.8999999999996</v>
      </c>
    </row>
    <row r="3392" spans="2:40" ht="62.4" x14ac:dyDescent="0.3">
      <c r="B3392" s="30" t="s">
        <v>854</v>
      </c>
      <c r="C3392" s="30" t="s">
        <v>104</v>
      </c>
      <c r="D3392" s="30" t="s">
        <v>106</v>
      </c>
      <c r="E3392" s="15" t="str">
        <f t="shared" si="9037"/>
        <v>0409</v>
      </c>
      <c r="F3392" s="30" t="s">
        <v>766</v>
      </c>
      <c r="G3392" s="30" t="s">
        <v>472</v>
      </c>
      <c r="H3392" s="31" t="s">
        <v>473</v>
      </c>
      <c r="I3392" s="32">
        <v>9236.9</v>
      </c>
      <c r="J3392" s="32">
        <v>9236.9</v>
      </c>
      <c r="K3392" s="32">
        <v>9236.9</v>
      </c>
      <c r="L3392" s="32"/>
      <c r="M3392" s="32"/>
      <c r="N3392" s="32"/>
      <c r="O3392" s="32">
        <v>0</v>
      </c>
      <c r="P3392" s="32">
        <v>0</v>
      </c>
      <c r="Q3392" s="32">
        <v>0</v>
      </c>
      <c r="R3392" s="32">
        <v>0</v>
      </c>
      <c r="S3392" s="32">
        <v>0</v>
      </c>
      <c r="T3392" s="32">
        <v>0</v>
      </c>
      <c r="U3392" s="32">
        <v>0</v>
      </c>
      <c r="V3392" s="32">
        <f t="shared" si="9038"/>
        <v>9236.9</v>
      </c>
      <c r="W3392" s="32"/>
      <c r="X3392" s="32"/>
      <c r="Y3392" s="32"/>
      <c r="Z3392" s="32"/>
      <c r="AA3392" s="32"/>
      <c r="AB3392" s="32">
        <v>6510.0572499999998</v>
      </c>
      <c r="AC3392" s="33">
        <v>8118</v>
      </c>
      <c r="AD3392" s="33">
        <v>6510.0572499999998</v>
      </c>
      <c r="AE3392" s="34">
        <f t="shared" si="9020"/>
        <v>80.192870780980527</v>
      </c>
      <c r="AF3392" s="32">
        <v>8118</v>
      </c>
      <c r="AG3392" s="32">
        <v>0</v>
      </c>
      <c r="AH3392" s="32">
        <v>0</v>
      </c>
      <c r="AI3392" s="32">
        <v>0</v>
      </c>
      <c r="AJ3392" s="32">
        <v>0</v>
      </c>
      <c r="AK3392" s="32">
        <v>0</v>
      </c>
      <c r="AL3392" s="32">
        <f t="shared" si="9021"/>
        <v>8118</v>
      </c>
      <c r="AM3392" s="32">
        <f t="shared" si="9022"/>
        <v>1118.8999999999996</v>
      </c>
      <c r="AN3392" s="12"/>
    </row>
    <row r="3393" spans="2:40" ht="31.2" x14ac:dyDescent="0.3">
      <c r="B3393" s="30" t="s">
        <v>854</v>
      </c>
      <c r="C3393" s="30" t="s">
        <v>104</v>
      </c>
      <c r="D3393" s="30" t="s">
        <v>106</v>
      </c>
      <c r="E3393" s="15" t="str">
        <f t="shared" si="9037"/>
        <v>0409</v>
      </c>
      <c r="F3393" s="30" t="s">
        <v>78</v>
      </c>
      <c r="G3393" s="30"/>
      <c r="H3393" s="31" t="s">
        <v>79</v>
      </c>
      <c r="I3393" s="32">
        <f t="shared" ref="I3393:T3393" si="9084">I3394</f>
        <v>0</v>
      </c>
      <c r="J3393" s="32">
        <f t="shared" si="9084"/>
        <v>0</v>
      </c>
      <c r="K3393" s="32">
        <f t="shared" si="9084"/>
        <v>0</v>
      </c>
      <c r="L3393" s="32">
        <f t="shared" si="9084"/>
        <v>0</v>
      </c>
      <c r="M3393" s="32">
        <f t="shared" si="9084"/>
        <v>0</v>
      </c>
      <c r="N3393" s="32">
        <f t="shared" si="9084"/>
        <v>0</v>
      </c>
      <c r="O3393" s="32">
        <f t="shared" si="9084"/>
        <v>0</v>
      </c>
      <c r="P3393" s="32">
        <f t="shared" si="9084"/>
        <v>0</v>
      </c>
      <c r="Q3393" s="32">
        <f t="shared" si="9084"/>
        <v>0</v>
      </c>
      <c r="R3393" s="32">
        <f t="shared" si="9084"/>
        <v>0</v>
      </c>
      <c r="S3393" s="32">
        <f t="shared" si="9084"/>
        <v>0</v>
      </c>
      <c r="T3393" s="32">
        <f t="shared" si="9084"/>
        <v>0</v>
      </c>
      <c r="U3393" s="32">
        <v>257.60300000000001</v>
      </c>
      <c r="V3393" s="32">
        <f t="shared" si="9038"/>
        <v>257.60300000000001</v>
      </c>
      <c r="W3393" s="32">
        <f t="shared" ref="W3393:AD3393" si="9085">W3394</f>
        <v>257.60300000000001</v>
      </c>
      <c r="X3393" s="32">
        <f t="shared" si="9085"/>
        <v>0</v>
      </c>
      <c r="Y3393" s="32">
        <f t="shared" si="9085"/>
        <v>0</v>
      </c>
      <c r="Z3393" s="32">
        <f t="shared" si="9085"/>
        <v>0</v>
      </c>
      <c r="AA3393" s="32">
        <f t="shared" si="9085"/>
        <v>0</v>
      </c>
      <c r="AB3393" s="32">
        <f t="shared" si="9085"/>
        <v>0</v>
      </c>
      <c r="AC3393" s="33">
        <f t="shared" si="9085"/>
        <v>184.09</v>
      </c>
      <c r="AD3393" s="33">
        <f t="shared" si="9085"/>
        <v>0</v>
      </c>
      <c r="AE3393" s="34">
        <f t="shared" si="9020"/>
        <v>0</v>
      </c>
      <c r="AF3393" s="32">
        <f t="shared" ref="AF3393:AK3393" si="9086">AF3394</f>
        <v>204.09</v>
      </c>
      <c r="AG3393" s="32">
        <f t="shared" si="9086"/>
        <v>0</v>
      </c>
      <c r="AH3393" s="32">
        <f t="shared" si="9086"/>
        <v>0</v>
      </c>
      <c r="AI3393" s="32">
        <f t="shared" si="9086"/>
        <v>0</v>
      </c>
      <c r="AJ3393" s="32">
        <f t="shared" si="9086"/>
        <v>0</v>
      </c>
      <c r="AK3393" s="32">
        <f t="shared" si="9086"/>
        <v>0</v>
      </c>
      <c r="AL3393" s="32">
        <f t="shared" si="9021"/>
        <v>204.09</v>
      </c>
      <c r="AM3393" s="32">
        <f t="shared" si="9022"/>
        <v>53.513000000000005</v>
      </c>
    </row>
    <row r="3394" spans="2:40" ht="46.8" x14ac:dyDescent="0.3">
      <c r="B3394" s="30" t="s">
        <v>854</v>
      </c>
      <c r="C3394" s="30" t="s">
        <v>104</v>
      </c>
      <c r="D3394" s="30" t="s">
        <v>106</v>
      </c>
      <c r="E3394" s="15" t="str">
        <f t="shared" si="9037"/>
        <v>0409</v>
      </c>
      <c r="F3394" s="30" t="s">
        <v>378</v>
      </c>
      <c r="G3394" s="30"/>
      <c r="H3394" s="31" t="s">
        <v>379</v>
      </c>
      <c r="I3394" s="32">
        <f t="shared" ref="I3394:T3394" si="9087">I3397+I3395</f>
        <v>0</v>
      </c>
      <c r="J3394" s="32">
        <f t="shared" si="9087"/>
        <v>0</v>
      </c>
      <c r="K3394" s="32">
        <f t="shared" si="9087"/>
        <v>0</v>
      </c>
      <c r="L3394" s="32">
        <f t="shared" si="9087"/>
        <v>0</v>
      </c>
      <c r="M3394" s="32">
        <f t="shared" si="9087"/>
        <v>0</v>
      </c>
      <c r="N3394" s="32">
        <f t="shared" si="9087"/>
        <v>0</v>
      </c>
      <c r="O3394" s="32">
        <f t="shared" si="9087"/>
        <v>0</v>
      </c>
      <c r="P3394" s="32">
        <f t="shared" si="9087"/>
        <v>0</v>
      </c>
      <c r="Q3394" s="32">
        <f t="shared" si="9087"/>
        <v>0</v>
      </c>
      <c r="R3394" s="32">
        <f t="shared" si="9087"/>
        <v>0</v>
      </c>
      <c r="S3394" s="32">
        <f t="shared" si="9087"/>
        <v>0</v>
      </c>
      <c r="T3394" s="32">
        <f t="shared" si="9087"/>
        <v>0</v>
      </c>
      <c r="U3394" s="32">
        <v>257.60300000000001</v>
      </c>
      <c r="V3394" s="32">
        <f t="shared" si="9038"/>
        <v>257.60300000000001</v>
      </c>
      <c r="W3394" s="32">
        <f t="shared" ref="W3394:AD3394" si="9088">W3397+W3395</f>
        <v>257.60300000000001</v>
      </c>
      <c r="X3394" s="32">
        <f t="shared" si="9088"/>
        <v>0</v>
      </c>
      <c r="Y3394" s="32">
        <f t="shared" si="9088"/>
        <v>0</v>
      </c>
      <c r="Z3394" s="32">
        <f t="shared" si="9088"/>
        <v>0</v>
      </c>
      <c r="AA3394" s="32">
        <f t="shared" si="9088"/>
        <v>0</v>
      </c>
      <c r="AB3394" s="32">
        <f t="shared" si="9088"/>
        <v>0</v>
      </c>
      <c r="AC3394" s="33">
        <f t="shared" si="9088"/>
        <v>184.09</v>
      </c>
      <c r="AD3394" s="33">
        <f t="shared" si="9088"/>
        <v>0</v>
      </c>
      <c r="AE3394" s="34">
        <f t="shared" si="9020"/>
        <v>0</v>
      </c>
      <c r="AF3394" s="32">
        <f t="shared" ref="AF3394:AK3394" si="9089">AF3397+AF3395</f>
        <v>204.09</v>
      </c>
      <c r="AG3394" s="32">
        <f t="shared" si="9089"/>
        <v>0</v>
      </c>
      <c r="AH3394" s="32">
        <f t="shared" si="9089"/>
        <v>0</v>
      </c>
      <c r="AI3394" s="32">
        <f t="shared" si="9089"/>
        <v>0</v>
      </c>
      <c r="AJ3394" s="32">
        <f t="shared" si="9089"/>
        <v>0</v>
      </c>
      <c r="AK3394" s="32">
        <f t="shared" si="9089"/>
        <v>0</v>
      </c>
      <c r="AL3394" s="32">
        <f t="shared" si="9021"/>
        <v>204.09</v>
      </c>
      <c r="AM3394" s="32">
        <f t="shared" si="9022"/>
        <v>53.513000000000005</v>
      </c>
    </row>
    <row r="3395" spans="2:40" ht="31.2" hidden="1" customHeight="1" x14ac:dyDescent="0.3">
      <c r="B3395" s="30" t="s">
        <v>854</v>
      </c>
      <c r="C3395" s="30" t="s">
        <v>104</v>
      </c>
      <c r="D3395" s="30" t="s">
        <v>106</v>
      </c>
      <c r="E3395" s="15" t="str">
        <f t="shared" si="9037"/>
        <v>0409</v>
      </c>
      <c r="F3395" s="30" t="s">
        <v>378</v>
      </c>
      <c r="G3395" s="30" t="s">
        <v>50</v>
      </c>
      <c r="H3395" s="31" t="s">
        <v>51</v>
      </c>
      <c r="I3395" s="32">
        <f t="shared" ref="I3395:T3395" si="9090">I3396</f>
        <v>0</v>
      </c>
      <c r="J3395" s="32">
        <f t="shared" si="9090"/>
        <v>0</v>
      </c>
      <c r="K3395" s="32">
        <f t="shared" si="9090"/>
        <v>0</v>
      </c>
      <c r="L3395" s="32">
        <f t="shared" si="9090"/>
        <v>0</v>
      </c>
      <c r="M3395" s="32">
        <f t="shared" si="9090"/>
        <v>0</v>
      </c>
      <c r="N3395" s="32">
        <f t="shared" si="9090"/>
        <v>0</v>
      </c>
      <c r="O3395" s="32">
        <f t="shared" si="9090"/>
        <v>0</v>
      </c>
      <c r="P3395" s="32">
        <f t="shared" si="9090"/>
        <v>0</v>
      </c>
      <c r="Q3395" s="32">
        <f t="shared" si="9090"/>
        <v>0</v>
      </c>
      <c r="R3395" s="32">
        <f t="shared" si="9090"/>
        <v>0</v>
      </c>
      <c r="S3395" s="32">
        <f t="shared" si="9090"/>
        <v>0</v>
      </c>
      <c r="T3395" s="32">
        <f t="shared" si="9090"/>
        <v>0</v>
      </c>
      <c r="U3395" s="32">
        <v>0</v>
      </c>
      <c r="V3395" s="32">
        <f t="shared" si="9038"/>
        <v>0</v>
      </c>
      <c r="W3395" s="32">
        <f t="shared" ref="W3395:AD3395" si="9091">W3396</f>
        <v>0</v>
      </c>
      <c r="X3395" s="32">
        <f t="shared" si="9091"/>
        <v>0</v>
      </c>
      <c r="Y3395" s="32">
        <f t="shared" si="9091"/>
        <v>0</v>
      </c>
      <c r="Z3395" s="32">
        <f t="shared" si="9091"/>
        <v>0</v>
      </c>
      <c r="AA3395" s="32">
        <f t="shared" si="9091"/>
        <v>0</v>
      </c>
      <c r="AB3395" s="32">
        <f t="shared" si="9091"/>
        <v>0</v>
      </c>
      <c r="AC3395" s="33">
        <f t="shared" si="9091"/>
        <v>0</v>
      </c>
      <c r="AD3395" s="33">
        <f t="shared" si="9091"/>
        <v>0</v>
      </c>
      <c r="AE3395" s="34" t="e">
        <f t="shared" si="9020"/>
        <v>#DIV/0!</v>
      </c>
      <c r="AF3395" s="35">
        <f t="shared" ref="AF3395:AK3395" si="9092">AF3396</f>
        <v>0</v>
      </c>
      <c r="AG3395" s="35">
        <f t="shared" si="9092"/>
        <v>0</v>
      </c>
      <c r="AH3395" s="36">
        <f t="shared" si="9092"/>
        <v>0</v>
      </c>
      <c r="AI3395" s="36">
        <f t="shared" si="9092"/>
        <v>0</v>
      </c>
      <c r="AJ3395" s="36">
        <f t="shared" si="9092"/>
        <v>0</v>
      </c>
      <c r="AK3395" s="36">
        <f t="shared" si="9092"/>
        <v>0</v>
      </c>
      <c r="AL3395" s="36">
        <f t="shared" si="9021"/>
        <v>0</v>
      </c>
      <c r="AM3395" s="36">
        <f t="shared" si="9022"/>
        <v>0</v>
      </c>
      <c r="AN3395" s="37" t="s">
        <v>35</v>
      </c>
    </row>
    <row r="3396" spans="2:40" ht="31.2" hidden="1" customHeight="1" x14ac:dyDescent="0.3">
      <c r="B3396" s="30" t="s">
        <v>854</v>
      </c>
      <c r="C3396" s="30" t="s">
        <v>104</v>
      </c>
      <c r="D3396" s="30" t="s">
        <v>106</v>
      </c>
      <c r="E3396" s="15" t="str">
        <f t="shared" si="9037"/>
        <v>0409</v>
      </c>
      <c r="F3396" s="30" t="s">
        <v>378</v>
      </c>
      <c r="G3396" s="30" t="s">
        <v>52</v>
      </c>
      <c r="H3396" s="31" t="s">
        <v>53</v>
      </c>
      <c r="I3396" s="32"/>
      <c r="J3396" s="32"/>
      <c r="K3396" s="32"/>
      <c r="L3396" s="32"/>
      <c r="M3396" s="32"/>
      <c r="N3396" s="32"/>
      <c r="O3396" s="32">
        <v>0</v>
      </c>
      <c r="P3396" s="32">
        <v>0</v>
      </c>
      <c r="Q3396" s="32">
        <v>0</v>
      </c>
      <c r="R3396" s="32">
        <v>0</v>
      </c>
      <c r="S3396" s="32">
        <v>0</v>
      </c>
      <c r="T3396" s="32">
        <v>0</v>
      </c>
      <c r="U3396" s="32">
        <v>0</v>
      </c>
      <c r="V3396" s="32">
        <f t="shared" si="9038"/>
        <v>0</v>
      </c>
      <c r="W3396" s="32"/>
      <c r="X3396" s="32"/>
      <c r="Y3396" s="32"/>
      <c r="Z3396" s="32"/>
      <c r="AA3396" s="32"/>
      <c r="AB3396" s="32">
        <v>0</v>
      </c>
      <c r="AC3396" s="33">
        <v>0</v>
      </c>
      <c r="AD3396" s="33">
        <v>0</v>
      </c>
      <c r="AE3396" s="34" t="e">
        <f t="shared" si="9020"/>
        <v>#DIV/0!</v>
      </c>
      <c r="AF3396" s="35">
        <v>0</v>
      </c>
      <c r="AG3396" s="35">
        <v>0</v>
      </c>
      <c r="AH3396" s="36">
        <v>0</v>
      </c>
      <c r="AI3396" s="36">
        <v>0</v>
      </c>
      <c r="AJ3396" s="36">
        <v>0</v>
      </c>
      <c r="AK3396" s="36">
        <v>0</v>
      </c>
      <c r="AL3396" s="36">
        <f t="shared" si="9021"/>
        <v>0</v>
      </c>
      <c r="AM3396" s="36">
        <f t="shared" si="9022"/>
        <v>0</v>
      </c>
      <c r="AN3396" s="37" t="s">
        <v>35</v>
      </c>
    </row>
    <row r="3397" spans="2:40" x14ac:dyDescent="0.3">
      <c r="B3397" s="30" t="s">
        <v>854</v>
      </c>
      <c r="C3397" s="30" t="s">
        <v>104</v>
      </c>
      <c r="D3397" s="30" t="s">
        <v>106</v>
      </c>
      <c r="E3397" s="15" t="str">
        <f t="shared" si="9037"/>
        <v>0409</v>
      </c>
      <c r="F3397" s="30" t="s">
        <v>378</v>
      </c>
      <c r="G3397" s="30" t="s">
        <v>56</v>
      </c>
      <c r="H3397" s="31" t="s">
        <v>57</v>
      </c>
      <c r="I3397" s="32">
        <f t="shared" ref="I3397:T3397" si="9093">I3398</f>
        <v>0</v>
      </c>
      <c r="J3397" s="32">
        <f t="shared" si="9093"/>
        <v>0</v>
      </c>
      <c r="K3397" s="32">
        <f t="shared" si="9093"/>
        <v>0</v>
      </c>
      <c r="L3397" s="32">
        <f t="shared" si="9093"/>
        <v>0</v>
      </c>
      <c r="M3397" s="32">
        <f t="shared" si="9093"/>
        <v>0</v>
      </c>
      <c r="N3397" s="32">
        <f t="shared" si="9093"/>
        <v>0</v>
      </c>
      <c r="O3397" s="32">
        <f t="shared" si="9093"/>
        <v>0</v>
      </c>
      <c r="P3397" s="32">
        <f t="shared" si="9093"/>
        <v>0</v>
      </c>
      <c r="Q3397" s="32">
        <f t="shared" si="9093"/>
        <v>0</v>
      </c>
      <c r="R3397" s="32">
        <f t="shared" si="9093"/>
        <v>0</v>
      </c>
      <c r="S3397" s="32">
        <f t="shared" si="9093"/>
        <v>0</v>
      </c>
      <c r="T3397" s="32">
        <f t="shared" si="9093"/>
        <v>0</v>
      </c>
      <c r="U3397" s="32">
        <v>257.60300000000001</v>
      </c>
      <c r="V3397" s="32">
        <f t="shared" si="9038"/>
        <v>257.60300000000001</v>
      </c>
      <c r="W3397" s="32">
        <f t="shared" ref="W3397:AD3397" si="9094">W3398</f>
        <v>257.60300000000001</v>
      </c>
      <c r="X3397" s="32">
        <f t="shared" si="9094"/>
        <v>0</v>
      </c>
      <c r="Y3397" s="32">
        <f t="shared" si="9094"/>
        <v>0</v>
      </c>
      <c r="Z3397" s="32">
        <f t="shared" si="9094"/>
        <v>0</v>
      </c>
      <c r="AA3397" s="32">
        <f t="shared" si="9094"/>
        <v>0</v>
      </c>
      <c r="AB3397" s="32">
        <f t="shared" si="9094"/>
        <v>0</v>
      </c>
      <c r="AC3397" s="33">
        <f t="shared" si="9094"/>
        <v>184.09</v>
      </c>
      <c r="AD3397" s="33">
        <f t="shared" si="9094"/>
        <v>0</v>
      </c>
      <c r="AE3397" s="34">
        <f t="shared" si="9020"/>
        <v>0</v>
      </c>
      <c r="AF3397" s="32">
        <f t="shared" ref="AF3397:AK3397" si="9095">AF3398</f>
        <v>204.09</v>
      </c>
      <c r="AG3397" s="32">
        <f t="shared" si="9095"/>
        <v>0</v>
      </c>
      <c r="AH3397" s="32">
        <f t="shared" si="9095"/>
        <v>0</v>
      </c>
      <c r="AI3397" s="32">
        <f t="shared" si="9095"/>
        <v>0</v>
      </c>
      <c r="AJ3397" s="32">
        <f t="shared" si="9095"/>
        <v>0</v>
      </c>
      <c r="AK3397" s="32">
        <f t="shared" si="9095"/>
        <v>0</v>
      </c>
      <c r="AL3397" s="32">
        <f t="shared" si="9021"/>
        <v>204.09</v>
      </c>
      <c r="AM3397" s="32">
        <f t="shared" si="9022"/>
        <v>53.513000000000005</v>
      </c>
    </row>
    <row r="3398" spans="2:40" ht="62.4" x14ac:dyDescent="0.3">
      <c r="B3398" s="30" t="s">
        <v>854</v>
      </c>
      <c r="C3398" s="30" t="s">
        <v>104</v>
      </c>
      <c r="D3398" s="30" t="s">
        <v>106</v>
      </c>
      <c r="E3398" s="15" t="str">
        <f t="shared" si="9037"/>
        <v>0409</v>
      </c>
      <c r="F3398" s="30" t="s">
        <v>378</v>
      </c>
      <c r="G3398" s="30" t="s">
        <v>472</v>
      </c>
      <c r="H3398" s="31" t="s">
        <v>473</v>
      </c>
      <c r="I3398" s="32"/>
      <c r="J3398" s="32"/>
      <c r="K3398" s="32"/>
      <c r="L3398" s="32"/>
      <c r="M3398" s="32"/>
      <c r="N3398" s="32"/>
      <c r="O3398" s="32">
        <v>0</v>
      </c>
      <c r="P3398" s="32">
        <v>0</v>
      </c>
      <c r="Q3398" s="32">
        <v>0</v>
      </c>
      <c r="R3398" s="32">
        <v>0</v>
      </c>
      <c r="S3398" s="32">
        <v>0</v>
      </c>
      <c r="T3398" s="32">
        <v>0</v>
      </c>
      <c r="U3398" s="32">
        <v>257.60300000000001</v>
      </c>
      <c r="V3398" s="32">
        <f t="shared" si="9038"/>
        <v>257.60300000000001</v>
      </c>
      <c r="W3398" s="32">
        <v>257.60300000000001</v>
      </c>
      <c r="X3398" s="32"/>
      <c r="Y3398" s="32"/>
      <c r="Z3398" s="32"/>
      <c r="AA3398" s="32"/>
      <c r="AB3398" s="32">
        <v>0</v>
      </c>
      <c r="AC3398" s="33">
        <v>184.09</v>
      </c>
      <c r="AD3398" s="33">
        <v>0</v>
      </c>
      <c r="AE3398" s="34">
        <f t="shared" si="9020"/>
        <v>0</v>
      </c>
      <c r="AF3398" s="32">
        <v>204.09</v>
      </c>
      <c r="AG3398" s="32">
        <v>0</v>
      </c>
      <c r="AH3398" s="32">
        <v>0</v>
      </c>
      <c r="AI3398" s="32">
        <v>0</v>
      </c>
      <c r="AJ3398" s="32">
        <v>0</v>
      </c>
      <c r="AK3398" s="32">
        <v>0</v>
      </c>
      <c r="AL3398" s="32">
        <f t="shared" si="9021"/>
        <v>204.09</v>
      </c>
      <c r="AM3398" s="32">
        <f t="shared" si="9022"/>
        <v>53.513000000000005</v>
      </c>
    </row>
    <row r="3399" spans="2:40" s="22" customFormat="1" x14ac:dyDescent="0.3">
      <c r="B3399" s="23" t="s">
        <v>854</v>
      </c>
      <c r="C3399" s="23" t="s">
        <v>104</v>
      </c>
      <c r="D3399" s="23" t="s">
        <v>152</v>
      </c>
      <c r="E3399" s="24" t="str">
        <f t="shared" si="9037"/>
        <v>0412</v>
      </c>
      <c r="F3399" s="23"/>
      <c r="G3399" s="23"/>
      <c r="H3399" s="25" t="s">
        <v>153</v>
      </c>
      <c r="I3399" s="26">
        <f t="shared" ref="I3399:T3399" si="9096">I3406+I3400</f>
        <v>473.3</v>
      </c>
      <c r="J3399" s="26">
        <f t="shared" si="9096"/>
        <v>268.39999999999998</v>
      </c>
      <c r="K3399" s="26">
        <f t="shared" si="9096"/>
        <v>788.69999999999993</v>
      </c>
      <c r="L3399" s="26">
        <f t="shared" si="9096"/>
        <v>0</v>
      </c>
      <c r="M3399" s="26">
        <f t="shared" si="9096"/>
        <v>0</v>
      </c>
      <c r="N3399" s="26">
        <f t="shared" si="9096"/>
        <v>0</v>
      </c>
      <c r="O3399" s="26">
        <f t="shared" si="9096"/>
        <v>-1180.2950000000001</v>
      </c>
      <c r="P3399" s="26">
        <f t="shared" si="9096"/>
        <v>62.866999999999997</v>
      </c>
      <c r="Q3399" s="26">
        <f t="shared" si="9096"/>
        <v>0</v>
      </c>
      <c r="R3399" s="26">
        <f t="shared" si="9096"/>
        <v>1078.6669999999999</v>
      </c>
      <c r="S3399" s="26">
        <f t="shared" si="9096"/>
        <v>0</v>
      </c>
      <c r="T3399" s="26">
        <f t="shared" si="9096"/>
        <v>0</v>
      </c>
      <c r="U3399" s="26">
        <v>1021.547</v>
      </c>
      <c r="V3399" s="26">
        <f t="shared" si="9038"/>
        <v>1456.0860000000002</v>
      </c>
      <c r="W3399" s="26">
        <f t="shared" ref="W3399:AD3399" si="9097">W3406+W3400</f>
        <v>1021.547</v>
      </c>
      <c r="X3399" s="26">
        <f t="shared" si="9097"/>
        <v>0</v>
      </c>
      <c r="Y3399" s="26">
        <f t="shared" si="9097"/>
        <v>0</v>
      </c>
      <c r="Z3399" s="26">
        <f t="shared" si="9097"/>
        <v>0</v>
      </c>
      <c r="AA3399" s="26">
        <f t="shared" si="9097"/>
        <v>0</v>
      </c>
      <c r="AB3399" s="26">
        <f t="shared" si="9097"/>
        <v>0</v>
      </c>
      <c r="AC3399" s="27">
        <f t="shared" si="9097"/>
        <v>1428.636</v>
      </c>
      <c r="AD3399" s="27">
        <f t="shared" si="9097"/>
        <v>1425.12727</v>
      </c>
      <c r="AE3399" s="28">
        <f t="shared" si="9020"/>
        <v>99.754400001119947</v>
      </c>
      <c r="AF3399" s="26">
        <f t="shared" ref="AF3399:AK3399" si="9098">AF3406+AF3400</f>
        <v>2616.9980000000005</v>
      </c>
      <c r="AG3399" s="26">
        <f t="shared" si="9098"/>
        <v>-1180.2950000000001</v>
      </c>
      <c r="AH3399" s="26">
        <f t="shared" si="9098"/>
        <v>0</v>
      </c>
      <c r="AI3399" s="26">
        <f t="shared" si="9098"/>
        <v>0</v>
      </c>
      <c r="AJ3399" s="26">
        <f t="shared" si="9098"/>
        <v>0</v>
      </c>
      <c r="AK3399" s="26">
        <f t="shared" si="9098"/>
        <v>0</v>
      </c>
      <c r="AL3399" s="26">
        <f t="shared" si="9021"/>
        <v>1436.7030000000004</v>
      </c>
      <c r="AM3399" s="26">
        <f t="shared" si="9022"/>
        <v>19.382999999999811</v>
      </c>
      <c r="AN3399" s="29"/>
    </row>
    <row r="3400" spans="2:40" ht="31.2" x14ac:dyDescent="0.3">
      <c r="B3400" s="30" t="s">
        <v>854</v>
      </c>
      <c r="C3400" s="30" t="s">
        <v>104</v>
      </c>
      <c r="D3400" s="30" t="s">
        <v>152</v>
      </c>
      <c r="E3400" s="15" t="str">
        <f t="shared" si="9037"/>
        <v>0412</v>
      </c>
      <c r="F3400" s="30" t="s">
        <v>116</v>
      </c>
      <c r="G3400" s="30"/>
      <c r="H3400" s="31" t="s">
        <v>117</v>
      </c>
      <c r="I3400" s="32">
        <f t="shared" ref="I3400:I3404" si="9099">I3401</f>
        <v>255.8</v>
      </c>
      <c r="J3400" s="32">
        <f t="shared" ref="J3400:J3404" si="9100">J3401</f>
        <v>247.79999999999998</v>
      </c>
      <c r="K3400" s="32">
        <f t="shared" ref="K3400:K3404" si="9101">K3401</f>
        <v>238.89999999999998</v>
      </c>
      <c r="L3400" s="32">
        <f t="shared" ref="L3400:L3410" si="9102">L3401</f>
        <v>0</v>
      </c>
      <c r="M3400" s="32">
        <f t="shared" ref="M3400:M3410" si="9103">M3401</f>
        <v>0</v>
      </c>
      <c r="N3400" s="32">
        <f t="shared" ref="N3400:N3410" si="9104">N3401</f>
        <v>0</v>
      </c>
      <c r="O3400" s="32">
        <f t="shared" ref="O3400:O3406" si="9105">O3401</f>
        <v>0</v>
      </c>
      <c r="P3400" s="32">
        <f t="shared" ref="P3400:P3406" si="9106">P3401</f>
        <v>0</v>
      </c>
      <c r="Q3400" s="32">
        <f t="shared" ref="Q3400:Q3410" si="9107">Q3401</f>
        <v>0</v>
      </c>
      <c r="R3400" s="32">
        <f t="shared" ref="R3400:R3404" si="9108">R3401</f>
        <v>0</v>
      </c>
      <c r="S3400" s="32">
        <f t="shared" ref="S3400:S3410" si="9109">S3401</f>
        <v>0</v>
      </c>
      <c r="T3400" s="32">
        <f t="shared" ref="T3400:T3410" si="9110">T3401</f>
        <v>0</v>
      </c>
      <c r="U3400" s="32">
        <v>0</v>
      </c>
      <c r="V3400" s="32">
        <f t="shared" si="9038"/>
        <v>255.8</v>
      </c>
      <c r="W3400" s="32">
        <f t="shared" ref="W3400:W3410" si="9111">W3401</f>
        <v>0</v>
      </c>
      <c r="X3400" s="32">
        <f t="shared" ref="X3400:X3410" si="9112">X3401</f>
        <v>0</v>
      </c>
      <c r="Y3400" s="32">
        <f t="shared" ref="Y3400:Y3410" si="9113">Y3401</f>
        <v>0</v>
      </c>
      <c r="Z3400" s="32">
        <f t="shared" ref="Z3400:Z3410" si="9114">Z3401</f>
        <v>0</v>
      </c>
      <c r="AA3400" s="32">
        <f t="shared" ref="AA3400:AA3410" si="9115">AA3401</f>
        <v>0</v>
      </c>
      <c r="AB3400" s="32">
        <f t="shared" ref="AB3400:AB3406" si="9116">AB3401</f>
        <v>0</v>
      </c>
      <c r="AC3400" s="33">
        <f t="shared" ref="AC3400:AC3406" si="9117">AC3401</f>
        <v>255.8</v>
      </c>
      <c r="AD3400" s="33">
        <f t="shared" ref="AD3400:AD3406" si="9118">AD3401</f>
        <v>252.29202000000001</v>
      </c>
      <c r="AE3400" s="34">
        <f t="shared" si="9020"/>
        <v>98.628623924941365</v>
      </c>
      <c r="AF3400" s="32">
        <f t="shared" ref="AF3400:AF3406" si="9119">AF3401</f>
        <v>255.8</v>
      </c>
      <c r="AG3400" s="32">
        <f t="shared" ref="AG3400:AG3406" si="9120">AG3401</f>
        <v>0</v>
      </c>
      <c r="AH3400" s="32">
        <f t="shared" ref="AH3400:AH3406" si="9121">AH3401</f>
        <v>0</v>
      </c>
      <c r="AI3400" s="32">
        <f t="shared" ref="AI3400:AI3406" si="9122">AI3401</f>
        <v>0</v>
      </c>
      <c r="AJ3400" s="32">
        <f t="shared" ref="AJ3400:AJ3406" si="9123">AJ3401</f>
        <v>0</v>
      </c>
      <c r="AK3400" s="32">
        <f t="shared" ref="AK3400:AK3406" si="9124">AK3401</f>
        <v>0</v>
      </c>
      <c r="AL3400" s="32">
        <f t="shared" si="9021"/>
        <v>255.8</v>
      </c>
      <c r="AM3400" s="32">
        <f t="shared" si="9022"/>
        <v>0</v>
      </c>
    </row>
    <row r="3401" spans="2:40" ht="46.8" x14ac:dyDescent="0.3">
      <c r="B3401" s="30" t="s">
        <v>854</v>
      </c>
      <c r="C3401" s="30" t="s">
        <v>104</v>
      </c>
      <c r="D3401" s="30" t="s">
        <v>152</v>
      </c>
      <c r="E3401" s="15" t="str">
        <f t="shared" si="9037"/>
        <v>0412</v>
      </c>
      <c r="F3401" s="30" t="s">
        <v>125</v>
      </c>
      <c r="G3401" s="30"/>
      <c r="H3401" s="31" t="s">
        <v>126</v>
      </c>
      <c r="I3401" s="32">
        <f t="shared" si="9099"/>
        <v>255.8</v>
      </c>
      <c r="J3401" s="32">
        <f t="shared" si="9100"/>
        <v>247.79999999999998</v>
      </c>
      <c r="K3401" s="32">
        <f t="shared" si="9101"/>
        <v>238.89999999999998</v>
      </c>
      <c r="L3401" s="32">
        <f t="shared" si="9102"/>
        <v>0</v>
      </c>
      <c r="M3401" s="32">
        <f t="shared" si="9103"/>
        <v>0</v>
      </c>
      <c r="N3401" s="32">
        <f t="shared" si="9104"/>
        <v>0</v>
      </c>
      <c r="O3401" s="32">
        <f t="shared" si="9105"/>
        <v>0</v>
      </c>
      <c r="P3401" s="32">
        <f t="shared" si="9106"/>
        <v>0</v>
      </c>
      <c r="Q3401" s="32">
        <f t="shared" si="9107"/>
        <v>0</v>
      </c>
      <c r="R3401" s="32">
        <f t="shared" si="9108"/>
        <v>0</v>
      </c>
      <c r="S3401" s="32">
        <f t="shared" si="9109"/>
        <v>0</v>
      </c>
      <c r="T3401" s="32">
        <f t="shared" si="9110"/>
        <v>0</v>
      </c>
      <c r="U3401" s="32">
        <v>0</v>
      </c>
      <c r="V3401" s="32">
        <f t="shared" si="9038"/>
        <v>255.8</v>
      </c>
      <c r="W3401" s="32">
        <f t="shared" si="9111"/>
        <v>0</v>
      </c>
      <c r="X3401" s="32">
        <f t="shared" si="9112"/>
        <v>0</v>
      </c>
      <c r="Y3401" s="32">
        <f t="shared" si="9113"/>
        <v>0</v>
      </c>
      <c r="Z3401" s="32">
        <f t="shared" si="9114"/>
        <v>0</v>
      </c>
      <c r="AA3401" s="32">
        <f t="shared" si="9115"/>
        <v>0</v>
      </c>
      <c r="AB3401" s="32">
        <f t="shared" si="9116"/>
        <v>0</v>
      </c>
      <c r="AC3401" s="33">
        <f t="shared" si="9117"/>
        <v>255.8</v>
      </c>
      <c r="AD3401" s="33">
        <f t="shared" si="9118"/>
        <v>252.29202000000001</v>
      </c>
      <c r="AE3401" s="34">
        <f t="shared" si="9020"/>
        <v>98.628623924941365</v>
      </c>
      <c r="AF3401" s="32">
        <f t="shared" si="9119"/>
        <v>255.8</v>
      </c>
      <c r="AG3401" s="32">
        <f t="shared" si="9120"/>
        <v>0</v>
      </c>
      <c r="AH3401" s="32">
        <f t="shared" si="9121"/>
        <v>0</v>
      </c>
      <c r="AI3401" s="32">
        <f t="shared" si="9122"/>
        <v>0</v>
      </c>
      <c r="AJ3401" s="32">
        <f t="shared" si="9123"/>
        <v>0</v>
      </c>
      <c r="AK3401" s="32">
        <f t="shared" si="9124"/>
        <v>0</v>
      </c>
      <c r="AL3401" s="32">
        <f t="shared" si="9021"/>
        <v>255.8</v>
      </c>
      <c r="AM3401" s="32">
        <f t="shared" si="9022"/>
        <v>0</v>
      </c>
    </row>
    <row r="3402" spans="2:40" ht="46.8" x14ac:dyDescent="0.3">
      <c r="B3402" s="30" t="s">
        <v>854</v>
      </c>
      <c r="C3402" s="30" t="s">
        <v>104</v>
      </c>
      <c r="D3402" s="30" t="s">
        <v>152</v>
      </c>
      <c r="E3402" s="15" t="str">
        <f t="shared" si="9037"/>
        <v>0412</v>
      </c>
      <c r="F3402" s="30" t="s">
        <v>127</v>
      </c>
      <c r="G3402" s="30"/>
      <c r="H3402" s="31" t="s">
        <v>128</v>
      </c>
      <c r="I3402" s="32">
        <f t="shared" si="9099"/>
        <v>255.8</v>
      </c>
      <c r="J3402" s="32">
        <f t="shared" si="9100"/>
        <v>247.79999999999998</v>
      </c>
      <c r="K3402" s="32">
        <f t="shared" si="9101"/>
        <v>238.89999999999998</v>
      </c>
      <c r="L3402" s="32">
        <f t="shared" si="9102"/>
        <v>0</v>
      </c>
      <c r="M3402" s="32">
        <f t="shared" si="9103"/>
        <v>0</v>
      </c>
      <c r="N3402" s="32">
        <f t="shared" si="9104"/>
        <v>0</v>
      </c>
      <c r="O3402" s="32">
        <f t="shared" si="9105"/>
        <v>0</v>
      </c>
      <c r="P3402" s="32">
        <f t="shared" si="9106"/>
        <v>0</v>
      </c>
      <c r="Q3402" s="32">
        <f t="shared" si="9107"/>
        <v>0</v>
      </c>
      <c r="R3402" s="32">
        <f t="shared" si="9108"/>
        <v>0</v>
      </c>
      <c r="S3402" s="32">
        <f t="shared" si="9109"/>
        <v>0</v>
      </c>
      <c r="T3402" s="32">
        <f t="shared" si="9110"/>
        <v>0</v>
      </c>
      <c r="U3402" s="32">
        <v>0</v>
      </c>
      <c r="V3402" s="32">
        <f t="shared" si="9038"/>
        <v>255.8</v>
      </c>
      <c r="W3402" s="32">
        <f t="shared" si="9111"/>
        <v>0</v>
      </c>
      <c r="X3402" s="32">
        <f t="shared" si="9112"/>
        <v>0</v>
      </c>
      <c r="Y3402" s="32">
        <f t="shared" si="9113"/>
        <v>0</v>
      </c>
      <c r="Z3402" s="32">
        <f t="shared" si="9114"/>
        <v>0</v>
      </c>
      <c r="AA3402" s="32">
        <f t="shared" si="9115"/>
        <v>0</v>
      </c>
      <c r="AB3402" s="32">
        <f t="shared" si="9116"/>
        <v>0</v>
      </c>
      <c r="AC3402" s="33">
        <f t="shared" si="9117"/>
        <v>255.8</v>
      </c>
      <c r="AD3402" s="33">
        <f t="shared" si="9118"/>
        <v>252.29202000000001</v>
      </c>
      <c r="AE3402" s="34">
        <f t="shared" si="9020"/>
        <v>98.628623924941365</v>
      </c>
      <c r="AF3402" s="32">
        <f t="shared" si="9119"/>
        <v>255.8</v>
      </c>
      <c r="AG3402" s="32">
        <f t="shared" si="9120"/>
        <v>0</v>
      </c>
      <c r="AH3402" s="32">
        <f t="shared" si="9121"/>
        <v>0</v>
      </c>
      <c r="AI3402" s="32">
        <f t="shared" si="9122"/>
        <v>0</v>
      </c>
      <c r="AJ3402" s="32">
        <f t="shared" si="9123"/>
        <v>0</v>
      </c>
      <c r="AK3402" s="32">
        <f t="shared" si="9124"/>
        <v>0</v>
      </c>
      <c r="AL3402" s="32">
        <f t="shared" si="9021"/>
        <v>255.8</v>
      </c>
      <c r="AM3402" s="32">
        <f t="shared" si="9022"/>
        <v>0</v>
      </c>
    </row>
    <row r="3403" spans="2:40" ht="62.4" x14ac:dyDescent="0.3">
      <c r="B3403" s="30" t="s">
        <v>854</v>
      </c>
      <c r="C3403" s="30" t="s">
        <v>104</v>
      </c>
      <c r="D3403" s="30" t="s">
        <v>152</v>
      </c>
      <c r="E3403" s="15" t="str">
        <f t="shared" si="9037"/>
        <v>0412</v>
      </c>
      <c r="F3403" s="30" t="s">
        <v>768</v>
      </c>
      <c r="G3403" s="30"/>
      <c r="H3403" s="31" t="s">
        <v>769</v>
      </c>
      <c r="I3403" s="32">
        <f t="shared" si="9099"/>
        <v>255.8</v>
      </c>
      <c r="J3403" s="32">
        <f t="shared" si="9100"/>
        <v>247.79999999999998</v>
      </c>
      <c r="K3403" s="32">
        <f t="shared" si="9101"/>
        <v>238.89999999999998</v>
      </c>
      <c r="L3403" s="32">
        <f t="shared" si="9102"/>
        <v>0</v>
      </c>
      <c r="M3403" s="32">
        <f t="shared" si="9103"/>
        <v>0</v>
      </c>
      <c r="N3403" s="32">
        <f t="shared" si="9104"/>
        <v>0</v>
      </c>
      <c r="O3403" s="32">
        <f t="shared" si="9105"/>
        <v>0</v>
      </c>
      <c r="P3403" s="32">
        <f t="shared" si="9106"/>
        <v>0</v>
      </c>
      <c r="Q3403" s="32">
        <f t="shared" si="9107"/>
        <v>0</v>
      </c>
      <c r="R3403" s="32">
        <f t="shared" si="9108"/>
        <v>0</v>
      </c>
      <c r="S3403" s="32">
        <f t="shared" si="9109"/>
        <v>0</v>
      </c>
      <c r="T3403" s="32">
        <f t="shared" si="9110"/>
        <v>0</v>
      </c>
      <c r="U3403" s="32">
        <v>0</v>
      </c>
      <c r="V3403" s="32">
        <f t="shared" si="9038"/>
        <v>255.8</v>
      </c>
      <c r="W3403" s="32">
        <f t="shared" si="9111"/>
        <v>0</v>
      </c>
      <c r="X3403" s="32">
        <f t="shared" si="9112"/>
        <v>0</v>
      </c>
      <c r="Y3403" s="32">
        <f t="shared" si="9113"/>
        <v>0</v>
      </c>
      <c r="Z3403" s="32">
        <f t="shared" si="9114"/>
        <v>0</v>
      </c>
      <c r="AA3403" s="32">
        <f t="shared" si="9115"/>
        <v>0</v>
      </c>
      <c r="AB3403" s="32">
        <f t="shared" si="9116"/>
        <v>0</v>
      </c>
      <c r="AC3403" s="33">
        <f t="shared" si="9117"/>
        <v>255.8</v>
      </c>
      <c r="AD3403" s="33">
        <f t="shared" si="9118"/>
        <v>252.29202000000001</v>
      </c>
      <c r="AE3403" s="34">
        <f t="shared" si="9020"/>
        <v>98.628623924941365</v>
      </c>
      <c r="AF3403" s="32">
        <f t="shared" si="9119"/>
        <v>255.8</v>
      </c>
      <c r="AG3403" s="32">
        <f t="shared" si="9120"/>
        <v>0</v>
      </c>
      <c r="AH3403" s="32">
        <f t="shared" si="9121"/>
        <v>0</v>
      </c>
      <c r="AI3403" s="32">
        <f t="shared" si="9122"/>
        <v>0</v>
      </c>
      <c r="AJ3403" s="32">
        <f t="shared" si="9123"/>
        <v>0</v>
      </c>
      <c r="AK3403" s="32">
        <f t="shared" si="9124"/>
        <v>0</v>
      </c>
      <c r="AL3403" s="32">
        <f t="shared" si="9021"/>
        <v>255.8</v>
      </c>
      <c r="AM3403" s="32">
        <f t="shared" si="9022"/>
        <v>0</v>
      </c>
    </row>
    <row r="3404" spans="2:40" ht="31.2" x14ac:dyDescent="0.3">
      <c r="B3404" s="30" t="s">
        <v>854</v>
      </c>
      <c r="C3404" s="30" t="s">
        <v>104</v>
      </c>
      <c r="D3404" s="30" t="s">
        <v>152</v>
      </c>
      <c r="E3404" s="15" t="str">
        <f t="shared" si="9037"/>
        <v>0412</v>
      </c>
      <c r="F3404" s="30" t="s">
        <v>768</v>
      </c>
      <c r="G3404" s="30" t="s">
        <v>50</v>
      </c>
      <c r="H3404" s="31" t="s">
        <v>51</v>
      </c>
      <c r="I3404" s="32">
        <f t="shared" si="9099"/>
        <v>255.8</v>
      </c>
      <c r="J3404" s="32">
        <f t="shared" si="9100"/>
        <v>247.79999999999998</v>
      </c>
      <c r="K3404" s="32">
        <f t="shared" si="9101"/>
        <v>238.89999999999998</v>
      </c>
      <c r="L3404" s="32">
        <f t="shared" si="9102"/>
        <v>0</v>
      </c>
      <c r="M3404" s="32">
        <f t="shared" si="9103"/>
        <v>0</v>
      </c>
      <c r="N3404" s="32">
        <f t="shared" si="9104"/>
        <v>0</v>
      </c>
      <c r="O3404" s="32">
        <f t="shared" si="9105"/>
        <v>0</v>
      </c>
      <c r="P3404" s="32">
        <f t="shared" si="9106"/>
        <v>0</v>
      </c>
      <c r="Q3404" s="32">
        <f t="shared" si="9107"/>
        <v>0</v>
      </c>
      <c r="R3404" s="32">
        <f t="shared" si="9108"/>
        <v>0</v>
      </c>
      <c r="S3404" s="32">
        <f t="shared" si="9109"/>
        <v>0</v>
      </c>
      <c r="T3404" s="32">
        <f t="shared" si="9110"/>
        <v>0</v>
      </c>
      <c r="U3404" s="32">
        <v>0</v>
      </c>
      <c r="V3404" s="32">
        <f t="shared" si="9038"/>
        <v>255.8</v>
      </c>
      <c r="W3404" s="32">
        <f t="shared" si="9111"/>
        <v>0</v>
      </c>
      <c r="X3404" s="32">
        <f t="shared" si="9112"/>
        <v>0</v>
      </c>
      <c r="Y3404" s="32">
        <f t="shared" si="9113"/>
        <v>0</v>
      </c>
      <c r="Z3404" s="32">
        <f t="shared" si="9114"/>
        <v>0</v>
      </c>
      <c r="AA3404" s="32">
        <f t="shared" si="9115"/>
        <v>0</v>
      </c>
      <c r="AB3404" s="32">
        <f t="shared" si="9116"/>
        <v>0</v>
      </c>
      <c r="AC3404" s="33">
        <f t="shared" si="9117"/>
        <v>255.8</v>
      </c>
      <c r="AD3404" s="33">
        <f t="shared" si="9118"/>
        <v>252.29202000000001</v>
      </c>
      <c r="AE3404" s="34">
        <f t="shared" si="9020"/>
        <v>98.628623924941365</v>
      </c>
      <c r="AF3404" s="32">
        <f t="shared" si="9119"/>
        <v>255.8</v>
      </c>
      <c r="AG3404" s="32">
        <f t="shared" si="9120"/>
        <v>0</v>
      </c>
      <c r="AH3404" s="32">
        <f t="shared" si="9121"/>
        <v>0</v>
      </c>
      <c r="AI3404" s="32">
        <f t="shared" si="9122"/>
        <v>0</v>
      </c>
      <c r="AJ3404" s="32">
        <f t="shared" si="9123"/>
        <v>0</v>
      </c>
      <c r="AK3404" s="32">
        <f t="shared" si="9124"/>
        <v>0</v>
      </c>
      <c r="AL3404" s="32">
        <f t="shared" si="9021"/>
        <v>255.8</v>
      </c>
      <c r="AM3404" s="32">
        <f t="shared" si="9022"/>
        <v>0</v>
      </c>
    </row>
    <row r="3405" spans="2:40" ht="31.2" x14ac:dyDescent="0.3">
      <c r="B3405" s="30" t="s">
        <v>854</v>
      </c>
      <c r="C3405" s="30" t="s">
        <v>104</v>
      </c>
      <c r="D3405" s="30" t="s">
        <v>152</v>
      </c>
      <c r="E3405" s="15" t="str">
        <f t="shared" si="9037"/>
        <v>0412</v>
      </c>
      <c r="F3405" s="30" t="s">
        <v>768</v>
      </c>
      <c r="G3405" s="30" t="s">
        <v>52</v>
      </c>
      <c r="H3405" s="31" t="s">
        <v>53</v>
      </c>
      <c r="I3405" s="32">
        <f>254.5+1.3</f>
        <v>255.8</v>
      </c>
      <c r="J3405" s="32">
        <f>264.7-16.9</f>
        <v>247.79999999999998</v>
      </c>
      <c r="K3405" s="32">
        <f>258.9-20</f>
        <v>238.89999999999998</v>
      </c>
      <c r="L3405" s="32"/>
      <c r="M3405" s="32"/>
      <c r="N3405" s="32"/>
      <c r="O3405" s="32">
        <v>0</v>
      </c>
      <c r="P3405" s="32">
        <v>0</v>
      </c>
      <c r="Q3405" s="32">
        <v>0</v>
      </c>
      <c r="R3405" s="32">
        <f>7926.432-7926.432</f>
        <v>0</v>
      </c>
      <c r="S3405" s="32">
        <v>0</v>
      </c>
      <c r="T3405" s="32">
        <v>0</v>
      </c>
      <c r="U3405" s="32">
        <v>0</v>
      </c>
      <c r="V3405" s="32">
        <f t="shared" si="9038"/>
        <v>255.8</v>
      </c>
      <c r="W3405" s="32"/>
      <c r="X3405" s="32"/>
      <c r="Y3405" s="32"/>
      <c r="Z3405" s="32"/>
      <c r="AA3405" s="32"/>
      <c r="AB3405" s="32">
        <v>0</v>
      </c>
      <c r="AC3405" s="33">
        <v>255.8</v>
      </c>
      <c r="AD3405" s="33">
        <v>252.29202000000001</v>
      </c>
      <c r="AE3405" s="34">
        <f t="shared" si="9020"/>
        <v>98.628623924941365</v>
      </c>
      <c r="AF3405" s="32">
        <v>255.8</v>
      </c>
      <c r="AG3405" s="32">
        <v>0</v>
      </c>
      <c r="AH3405" s="32">
        <v>0</v>
      </c>
      <c r="AI3405" s="32">
        <v>0</v>
      </c>
      <c r="AJ3405" s="32">
        <v>0</v>
      </c>
      <c r="AK3405" s="32">
        <v>0</v>
      </c>
      <c r="AL3405" s="32">
        <f t="shared" si="9021"/>
        <v>255.8</v>
      </c>
      <c r="AM3405" s="32">
        <f t="shared" si="9022"/>
        <v>0</v>
      </c>
      <c r="AN3405" s="12"/>
    </row>
    <row r="3406" spans="2:40" ht="31.2" x14ac:dyDescent="0.3">
      <c r="B3406" s="30" t="s">
        <v>854</v>
      </c>
      <c r="C3406" s="30" t="s">
        <v>104</v>
      </c>
      <c r="D3406" s="30" t="s">
        <v>152</v>
      </c>
      <c r="E3406" s="15" t="str">
        <f t="shared" si="9037"/>
        <v>0412</v>
      </c>
      <c r="F3406" s="30" t="s">
        <v>154</v>
      </c>
      <c r="G3406" s="30"/>
      <c r="H3406" s="31" t="s">
        <v>155</v>
      </c>
      <c r="I3406" s="32">
        <f t="shared" ref="I3406:I3410" si="9125">I3407</f>
        <v>217.5</v>
      </c>
      <c r="J3406" s="32">
        <f t="shared" ref="J3406:J3410" si="9126">J3407</f>
        <v>20.6</v>
      </c>
      <c r="K3406" s="32">
        <f t="shared" ref="K3406:K3410" si="9127">K3407</f>
        <v>549.79999999999995</v>
      </c>
      <c r="L3406" s="32">
        <f t="shared" si="9102"/>
        <v>0</v>
      </c>
      <c r="M3406" s="32">
        <f t="shared" si="9103"/>
        <v>0</v>
      </c>
      <c r="N3406" s="32">
        <f t="shared" si="9104"/>
        <v>0</v>
      </c>
      <c r="O3406" s="32">
        <f t="shared" si="9105"/>
        <v>-1180.2950000000001</v>
      </c>
      <c r="P3406" s="32">
        <f t="shared" si="9106"/>
        <v>62.866999999999997</v>
      </c>
      <c r="Q3406" s="32">
        <f t="shared" si="9107"/>
        <v>0</v>
      </c>
      <c r="R3406" s="32">
        <f t="shared" ref="R3406:R3410" si="9128">R3407</f>
        <v>1078.6669999999999</v>
      </c>
      <c r="S3406" s="32">
        <f t="shared" si="9109"/>
        <v>0</v>
      </c>
      <c r="T3406" s="32">
        <f t="shared" si="9110"/>
        <v>0</v>
      </c>
      <c r="U3406" s="32">
        <v>1021.547</v>
      </c>
      <c r="V3406" s="32">
        <f t="shared" si="9038"/>
        <v>1200.2860000000001</v>
      </c>
      <c r="W3406" s="32">
        <f t="shared" si="9111"/>
        <v>1021.547</v>
      </c>
      <c r="X3406" s="32">
        <f t="shared" si="9112"/>
        <v>0</v>
      </c>
      <c r="Y3406" s="32">
        <f t="shared" si="9113"/>
        <v>0</v>
      </c>
      <c r="Z3406" s="32">
        <f t="shared" si="9114"/>
        <v>0</v>
      </c>
      <c r="AA3406" s="32">
        <f t="shared" si="9115"/>
        <v>0</v>
      </c>
      <c r="AB3406" s="32">
        <f t="shared" si="9116"/>
        <v>0</v>
      </c>
      <c r="AC3406" s="33">
        <f t="shared" si="9117"/>
        <v>1172.836</v>
      </c>
      <c r="AD3406" s="33">
        <f t="shared" si="9118"/>
        <v>1172.8352499999999</v>
      </c>
      <c r="AE3406" s="34">
        <f t="shared" si="9020"/>
        <v>99.999936052440404</v>
      </c>
      <c r="AF3406" s="32">
        <f t="shared" si="9119"/>
        <v>2361.1980000000003</v>
      </c>
      <c r="AG3406" s="32">
        <f t="shared" si="9120"/>
        <v>-1180.2950000000001</v>
      </c>
      <c r="AH3406" s="32">
        <f t="shared" si="9121"/>
        <v>0</v>
      </c>
      <c r="AI3406" s="32">
        <f t="shared" si="9122"/>
        <v>0</v>
      </c>
      <c r="AJ3406" s="32">
        <f t="shared" si="9123"/>
        <v>0</v>
      </c>
      <c r="AK3406" s="32">
        <f t="shared" si="9124"/>
        <v>0</v>
      </c>
      <c r="AL3406" s="32">
        <f t="shared" si="9021"/>
        <v>1180.9030000000002</v>
      </c>
      <c r="AM3406" s="32">
        <f t="shared" si="9022"/>
        <v>19.382999999999811</v>
      </c>
    </row>
    <row r="3407" spans="2:40" ht="31.2" x14ac:dyDescent="0.3">
      <c r="B3407" s="30" t="s">
        <v>854</v>
      </c>
      <c r="C3407" s="30" t="s">
        <v>104</v>
      </c>
      <c r="D3407" s="30" t="s">
        <v>152</v>
      </c>
      <c r="E3407" s="15" t="str">
        <f t="shared" si="9037"/>
        <v>0412</v>
      </c>
      <c r="F3407" s="30" t="s">
        <v>166</v>
      </c>
      <c r="G3407" s="30"/>
      <c r="H3407" s="31" t="s">
        <v>167</v>
      </c>
      <c r="I3407" s="32">
        <f t="shared" si="9125"/>
        <v>217.5</v>
      </c>
      <c r="J3407" s="32">
        <f t="shared" si="9126"/>
        <v>20.6</v>
      </c>
      <c r="K3407" s="32">
        <f t="shared" si="9127"/>
        <v>549.79999999999995</v>
      </c>
      <c r="L3407" s="32">
        <f t="shared" si="9102"/>
        <v>0</v>
      </c>
      <c r="M3407" s="32">
        <f t="shared" si="9103"/>
        <v>0</v>
      </c>
      <c r="N3407" s="32">
        <f t="shared" si="9104"/>
        <v>0</v>
      </c>
      <c r="O3407" s="32">
        <f>O3408+O3412</f>
        <v>-1180.2950000000001</v>
      </c>
      <c r="P3407" s="32">
        <f>P3408+P3412</f>
        <v>62.866999999999997</v>
      </c>
      <c r="Q3407" s="32">
        <f t="shared" si="9107"/>
        <v>0</v>
      </c>
      <c r="R3407" s="32">
        <f t="shared" si="9128"/>
        <v>1078.6669999999999</v>
      </c>
      <c r="S3407" s="32">
        <f t="shared" si="9109"/>
        <v>0</v>
      </c>
      <c r="T3407" s="32">
        <f t="shared" si="9110"/>
        <v>0</v>
      </c>
      <c r="U3407" s="32">
        <v>1021.547</v>
      </c>
      <c r="V3407" s="32">
        <f t="shared" si="9038"/>
        <v>1200.2860000000001</v>
      </c>
      <c r="W3407" s="32">
        <f t="shared" si="9111"/>
        <v>1021.547</v>
      </c>
      <c r="X3407" s="32">
        <f t="shared" si="9112"/>
        <v>0</v>
      </c>
      <c r="Y3407" s="32">
        <f t="shared" si="9113"/>
        <v>0</v>
      </c>
      <c r="Z3407" s="32">
        <f t="shared" si="9114"/>
        <v>0</v>
      </c>
      <c r="AA3407" s="32">
        <f t="shared" si="9115"/>
        <v>0</v>
      </c>
      <c r="AB3407" s="32">
        <f>AB3408+AB3412</f>
        <v>0</v>
      </c>
      <c r="AC3407" s="33">
        <f>AC3408+AC3412</f>
        <v>1172.836</v>
      </c>
      <c r="AD3407" s="33">
        <f>AD3408+AD3412</f>
        <v>1172.8352499999999</v>
      </c>
      <c r="AE3407" s="34">
        <f t="shared" si="9020"/>
        <v>99.999936052440404</v>
      </c>
      <c r="AF3407" s="32">
        <f t="shared" ref="AF3407:AK3407" si="9129">AF3408+AF3412</f>
        <v>2361.1980000000003</v>
      </c>
      <c r="AG3407" s="32">
        <f t="shared" si="9129"/>
        <v>-1180.2950000000001</v>
      </c>
      <c r="AH3407" s="32">
        <f t="shared" si="9129"/>
        <v>0</v>
      </c>
      <c r="AI3407" s="32">
        <f t="shared" si="9129"/>
        <v>0</v>
      </c>
      <c r="AJ3407" s="32">
        <f t="shared" si="9129"/>
        <v>0</v>
      </c>
      <c r="AK3407" s="32">
        <f t="shared" si="9129"/>
        <v>0</v>
      </c>
      <c r="AL3407" s="32">
        <f t="shared" si="9021"/>
        <v>1180.9030000000002</v>
      </c>
      <c r="AM3407" s="32">
        <f t="shared" si="9022"/>
        <v>19.382999999999811</v>
      </c>
    </row>
    <row r="3408" spans="2:40" ht="62.4" x14ac:dyDescent="0.3">
      <c r="B3408" s="30" t="s">
        <v>854</v>
      </c>
      <c r="C3408" s="30" t="s">
        <v>104</v>
      </c>
      <c r="D3408" s="30" t="s">
        <v>152</v>
      </c>
      <c r="E3408" s="15" t="str">
        <f t="shared" si="9037"/>
        <v>0412</v>
      </c>
      <c r="F3408" s="30" t="s">
        <v>770</v>
      </c>
      <c r="G3408" s="30"/>
      <c r="H3408" s="31" t="s">
        <v>771</v>
      </c>
      <c r="I3408" s="32">
        <f t="shared" si="9125"/>
        <v>217.5</v>
      </c>
      <c r="J3408" s="32">
        <f t="shared" si="9126"/>
        <v>20.6</v>
      </c>
      <c r="K3408" s="32">
        <f t="shared" si="9127"/>
        <v>549.79999999999995</v>
      </c>
      <c r="L3408" s="32">
        <f t="shared" si="9102"/>
        <v>0</v>
      </c>
      <c r="M3408" s="32">
        <f t="shared" si="9103"/>
        <v>0</v>
      </c>
      <c r="N3408" s="32">
        <f t="shared" si="9104"/>
        <v>0</v>
      </c>
      <c r="O3408" s="32">
        <f t="shared" ref="O3408:O3414" si="9130">O3409</f>
        <v>-1180.2950000000001</v>
      </c>
      <c r="P3408" s="32">
        <f t="shared" ref="P3408:P3414" si="9131">P3409</f>
        <v>0</v>
      </c>
      <c r="Q3408" s="32">
        <f t="shared" si="9107"/>
        <v>0</v>
      </c>
      <c r="R3408" s="32">
        <f t="shared" si="9128"/>
        <v>1078.6669999999999</v>
      </c>
      <c r="S3408" s="32">
        <f t="shared" si="9109"/>
        <v>0</v>
      </c>
      <c r="T3408" s="32">
        <f t="shared" si="9110"/>
        <v>0</v>
      </c>
      <c r="U3408" s="32">
        <v>1021.547</v>
      </c>
      <c r="V3408" s="32">
        <f t="shared" si="9038"/>
        <v>1137.4189999999999</v>
      </c>
      <c r="W3408" s="32">
        <f t="shared" si="9111"/>
        <v>1021.547</v>
      </c>
      <c r="X3408" s="32">
        <f t="shared" si="9112"/>
        <v>0</v>
      </c>
      <c r="Y3408" s="32">
        <f t="shared" si="9113"/>
        <v>0</v>
      </c>
      <c r="Z3408" s="32">
        <f t="shared" si="9114"/>
        <v>0</v>
      </c>
      <c r="AA3408" s="32">
        <f t="shared" si="9115"/>
        <v>0</v>
      </c>
      <c r="AB3408" s="32">
        <f t="shared" ref="AB3408:AB3414" si="9132">AB3409</f>
        <v>0</v>
      </c>
      <c r="AC3408" s="33">
        <f t="shared" ref="AC3408:AC3414" si="9133">AC3409</f>
        <v>1118.0360000000001</v>
      </c>
      <c r="AD3408" s="33">
        <f t="shared" ref="AD3408:AD3414" si="9134">AD3409</f>
        <v>1118.0352499999999</v>
      </c>
      <c r="AE3408" s="34">
        <f t="shared" si="9020"/>
        <v>99.999932918081342</v>
      </c>
      <c r="AF3408" s="32">
        <f t="shared" ref="AF3408:AF3414" si="9135">AF3409</f>
        <v>2298.3310000000001</v>
      </c>
      <c r="AG3408" s="32">
        <f t="shared" ref="AG3408:AG3414" si="9136">AG3409</f>
        <v>-1180.2950000000001</v>
      </c>
      <c r="AH3408" s="32">
        <f t="shared" ref="AH3408:AH3414" si="9137">AH3409</f>
        <v>0</v>
      </c>
      <c r="AI3408" s="32">
        <f t="shared" ref="AI3408:AI3414" si="9138">AI3409</f>
        <v>0</v>
      </c>
      <c r="AJ3408" s="32">
        <f t="shared" ref="AJ3408:AJ3414" si="9139">AJ3409</f>
        <v>0</v>
      </c>
      <c r="AK3408" s="32">
        <f t="shared" ref="AK3408:AK3414" si="9140">AK3409</f>
        <v>0</v>
      </c>
      <c r="AL3408" s="32">
        <f t="shared" si="9021"/>
        <v>1118.0360000000001</v>
      </c>
      <c r="AM3408" s="32">
        <f t="shared" si="9022"/>
        <v>19.382999999999811</v>
      </c>
    </row>
    <row r="3409" spans="2:40" ht="46.8" x14ac:dyDescent="0.3">
      <c r="B3409" s="30" t="s">
        <v>854</v>
      </c>
      <c r="C3409" s="30" t="s">
        <v>104</v>
      </c>
      <c r="D3409" s="30" t="s">
        <v>152</v>
      </c>
      <c r="E3409" s="15" t="str">
        <f t="shared" si="9037"/>
        <v>0412</v>
      </c>
      <c r="F3409" s="30" t="s">
        <v>772</v>
      </c>
      <c r="G3409" s="30"/>
      <c r="H3409" s="31" t="s">
        <v>773</v>
      </c>
      <c r="I3409" s="32">
        <f t="shared" si="9125"/>
        <v>217.5</v>
      </c>
      <c r="J3409" s="32">
        <f t="shared" si="9126"/>
        <v>20.6</v>
      </c>
      <c r="K3409" s="32">
        <f t="shared" si="9127"/>
        <v>549.79999999999995</v>
      </c>
      <c r="L3409" s="32">
        <f t="shared" si="9102"/>
        <v>0</v>
      </c>
      <c r="M3409" s="32">
        <f t="shared" si="9103"/>
        <v>0</v>
      </c>
      <c r="N3409" s="32">
        <f t="shared" si="9104"/>
        <v>0</v>
      </c>
      <c r="O3409" s="32">
        <f t="shared" si="9130"/>
        <v>-1180.2950000000001</v>
      </c>
      <c r="P3409" s="32">
        <f t="shared" si="9131"/>
        <v>0</v>
      </c>
      <c r="Q3409" s="32">
        <f t="shared" si="9107"/>
        <v>0</v>
      </c>
      <c r="R3409" s="32">
        <f t="shared" si="9128"/>
        <v>1078.6669999999999</v>
      </c>
      <c r="S3409" s="32">
        <f t="shared" si="9109"/>
        <v>0</v>
      </c>
      <c r="T3409" s="32">
        <f t="shared" si="9110"/>
        <v>0</v>
      </c>
      <c r="U3409" s="32">
        <v>1021.547</v>
      </c>
      <c r="V3409" s="32">
        <f t="shared" si="9038"/>
        <v>1137.4189999999999</v>
      </c>
      <c r="W3409" s="32">
        <f t="shared" si="9111"/>
        <v>1021.547</v>
      </c>
      <c r="X3409" s="32">
        <f t="shared" si="9112"/>
        <v>0</v>
      </c>
      <c r="Y3409" s="32">
        <f t="shared" si="9113"/>
        <v>0</v>
      </c>
      <c r="Z3409" s="32">
        <f t="shared" si="9114"/>
        <v>0</v>
      </c>
      <c r="AA3409" s="32">
        <f t="shared" si="9115"/>
        <v>0</v>
      </c>
      <c r="AB3409" s="32">
        <f t="shared" si="9132"/>
        <v>0</v>
      </c>
      <c r="AC3409" s="33">
        <f t="shared" si="9133"/>
        <v>1118.0360000000001</v>
      </c>
      <c r="AD3409" s="33">
        <f t="shared" si="9134"/>
        <v>1118.0352499999999</v>
      </c>
      <c r="AE3409" s="34">
        <f t="shared" si="9020"/>
        <v>99.999932918081342</v>
      </c>
      <c r="AF3409" s="32">
        <f t="shared" si="9135"/>
        <v>2298.3310000000001</v>
      </c>
      <c r="AG3409" s="32">
        <f t="shared" si="9136"/>
        <v>-1180.2950000000001</v>
      </c>
      <c r="AH3409" s="32">
        <f t="shared" si="9137"/>
        <v>0</v>
      </c>
      <c r="AI3409" s="32">
        <f t="shared" si="9138"/>
        <v>0</v>
      </c>
      <c r="AJ3409" s="32">
        <f t="shared" si="9139"/>
        <v>0</v>
      </c>
      <c r="AK3409" s="32">
        <f t="shared" si="9140"/>
        <v>0</v>
      </c>
      <c r="AL3409" s="32">
        <f t="shared" si="9021"/>
        <v>1118.0360000000001</v>
      </c>
      <c r="AM3409" s="32">
        <f t="shared" si="9022"/>
        <v>19.382999999999811</v>
      </c>
    </row>
    <row r="3410" spans="2:40" ht="31.2" x14ac:dyDescent="0.3">
      <c r="B3410" s="30" t="s">
        <v>854</v>
      </c>
      <c r="C3410" s="30" t="s">
        <v>104</v>
      </c>
      <c r="D3410" s="30" t="s">
        <v>152</v>
      </c>
      <c r="E3410" s="15" t="str">
        <f t="shared" si="9037"/>
        <v>0412</v>
      </c>
      <c r="F3410" s="30" t="s">
        <v>772</v>
      </c>
      <c r="G3410" s="30" t="s">
        <v>50</v>
      </c>
      <c r="H3410" s="31" t="s">
        <v>51</v>
      </c>
      <c r="I3410" s="32">
        <f t="shared" si="9125"/>
        <v>217.5</v>
      </c>
      <c r="J3410" s="32">
        <f t="shared" si="9126"/>
        <v>20.6</v>
      </c>
      <c r="K3410" s="32">
        <f t="shared" si="9127"/>
        <v>549.79999999999995</v>
      </c>
      <c r="L3410" s="32">
        <f t="shared" si="9102"/>
        <v>0</v>
      </c>
      <c r="M3410" s="32">
        <f t="shared" si="9103"/>
        <v>0</v>
      </c>
      <c r="N3410" s="32">
        <f t="shared" si="9104"/>
        <v>0</v>
      </c>
      <c r="O3410" s="32">
        <f t="shared" si="9130"/>
        <v>-1180.2950000000001</v>
      </c>
      <c r="P3410" s="32">
        <f t="shared" si="9131"/>
        <v>0</v>
      </c>
      <c r="Q3410" s="32">
        <f t="shared" si="9107"/>
        <v>0</v>
      </c>
      <c r="R3410" s="32">
        <f t="shared" si="9128"/>
        <v>1078.6669999999999</v>
      </c>
      <c r="S3410" s="32">
        <f t="shared" si="9109"/>
        <v>0</v>
      </c>
      <c r="T3410" s="32">
        <f t="shared" si="9110"/>
        <v>0</v>
      </c>
      <c r="U3410" s="32">
        <v>1021.547</v>
      </c>
      <c r="V3410" s="32">
        <f t="shared" si="9038"/>
        <v>1137.4189999999999</v>
      </c>
      <c r="W3410" s="32">
        <f t="shared" si="9111"/>
        <v>1021.547</v>
      </c>
      <c r="X3410" s="32">
        <f t="shared" si="9112"/>
        <v>0</v>
      </c>
      <c r="Y3410" s="32">
        <f t="shared" si="9113"/>
        <v>0</v>
      </c>
      <c r="Z3410" s="32">
        <f t="shared" si="9114"/>
        <v>0</v>
      </c>
      <c r="AA3410" s="32">
        <f t="shared" si="9115"/>
        <v>0</v>
      </c>
      <c r="AB3410" s="32">
        <f t="shared" si="9132"/>
        <v>0</v>
      </c>
      <c r="AC3410" s="33">
        <f t="shared" si="9133"/>
        <v>1118.0360000000001</v>
      </c>
      <c r="AD3410" s="33">
        <f t="shared" si="9134"/>
        <v>1118.0352499999999</v>
      </c>
      <c r="AE3410" s="34">
        <f t="shared" si="9020"/>
        <v>99.999932918081342</v>
      </c>
      <c r="AF3410" s="32">
        <f t="shared" si="9135"/>
        <v>2298.3310000000001</v>
      </c>
      <c r="AG3410" s="32">
        <f t="shared" si="9136"/>
        <v>-1180.2950000000001</v>
      </c>
      <c r="AH3410" s="32">
        <f t="shared" si="9137"/>
        <v>0</v>
      </c>
      <c r="AI3410" s="32">
        <f t="shared" si="9138"/>
        <v>0</v>
      </c>
      <c r="AJ3410" s="32">
        <f t="shared" si="9139"/>
        <v>0</v>
      </c>
      <c r="AK3410" s="32">
        <f t="shared" si="9140"/>
        <v>0</v>
      </c>
      <c r="AL3410" s="32">
        <f t="shared" si="9021"/>
        <v>1118.0360000000001</v>
      </c>
      <c r="AM3410" s="32">
        <f t="shared" si="9022"/>
        <v>19.382999999999811</v>
      </c>
    </row>
    <row r="3411" spans="2:40" ht="31.2" x14ac:dyDescent="0.3">
      <c r="B3411" s="30" t="s">
        <v>854</v>
      </c>
      <c r="C3411" s="30" t="s">
        <v>104</v>
      </c>
      <c r="D3411" s="30" t="s">
        <v>152</v>
      </c>
      <c r="E3411" s="15" t="str">
        <f t="shared" si="9037"/>
        <v>0412</v>
      </c>
      <c r="F3411" s="30" t="s">
        <v>772</v>
      </c>
      <c r="G3411" s="30" t="s">
        <v>52</v>
      </c>
      <c r="H3411" s="31" t="s">
        <v>53</v>
      </c>
      <c r="I3411" s="32">
        <v>217.5</v>
      </c>
      <c r="J3411" s="32">
        <v>20.6</v>
      </c>
      <c r="K3411" s="32">
        <v>549.79999999999995</v>
      </c>
      <c r="L3411" s="32"/>
      <c r="M3411" s="32"/>
      <c r="N3411" s="32"/>
      <c r="O3411" s="32">
        <v>-1180.2950000000001</v>
      </c>
      <c r="P3411" s="32">
        <v>0</v>
      </c>
      <c r="Q3411" s="32">
        <v>0</v>
      </c>
      <c r="R3411" s="32">
        <v>1078.6669999999999</v>
      </c>
      <c r="S3411" s="32">
        <v>0</v>
      </c>
      <c r="T3411" s="32">
        <v>0</v>
      </c>
      <c r="U3411" s="32">
        <v>1021.547</v>
      </c>
      <c r="V3411" s="32">
        <f t="shared" si="9038"/>
        <v>1137.4189999999999</v>
      </c>
      <c r="W3411" s="32">
        <v>1021.547</v>
      </c>
      <c r="X3411" s="32"/>
      <c r="Y3411" s="32"/>
      <c r="Z3411" s="32"/>
      <c r="AA3411" s="32"/>
      <c r="AB3411" s="32">
        <v>0</v>
      </c>
      <c r="AC3411" s="33">
        <v>1118.0360000000001</v>
      </c>
      <c r="AD3411" s="33">
        <v>1118.0352499999999</v>
      </c>
      <c r="AE3411" s="34">
        <f t="shared" si="9020"/>
        <v>99.999932918081342</v>
      </c>
      <c r="AF3411" s="32">
        <v>2298.3310000000001</v>
      </c>
      <c r="AG3411" s="32">
        <v>-1180.2950000000001</v>
      </c>
      <c r="AH3411" s="32">
        <v>0</v>
      </c>
      <c r="AI3411" s="32">
        <v>0</v>
      </c>
      <c r="AJ3411" s="32">
        <v>0</v>
      </c>
      <c r="AK3411" s="32">
        <v>0</v>
      </c>
      <c r="AL3411" s="32">
        <f t="shared" si="9021"/>
        <v>1118.0360000000001</v>
      </c>
      <c r="AM3411" s="32">
        <f t="shared" si="9022"/>
        <v>19.382999999999811</v>
      </c>
    </row>
    <row r="3412" spans="2:40" ht="46.8" x14ac:dyDescent="0.3">
      <c r="B3412" s="30" t="s">
        <v>854</v>
      </c>
      <c r="C3412" s="30" t="s">
        <v>104</v>
      </c>
      <c r="D3412" s="30" t="s">
        <v>152</v>
      </c>
      <c r="E3412" s="15" t="str">
        <f t="shared" si="9037"/>
        <v>0412</v>
      </c>
      <c r="F3412" s="48" t="s">
        <v>774</v>
      </c>
      <c r="G3412" s="48"/>
      <c r="H3412" s="49" t="s">
        <v>775</v>
      </c>
      <c r="I3412" s="32"/>
      <c r="J3412" s="32"/>
      <c r="K3412" s="32"/>
      <c r="L3412" s="32"/>
      <c r="M3412" s="32"/>
      <c r="N3412" s="32"/>
      <c r="O3412" s="32">
        <f t="shared" si="9130"/>
        <v>0</v>
      </c>
      <c r="P3412" s="32">
        <f t="shared" si="9131"/>
        <v>62.866999999999997</v>
      </c>
      <c r="Q3412" s="32"/>
      <c r="R3412" s="32"/>
      <c r="S3412" s="32"/>
      <c r="T3412" s="32"/>
      <c r="U3412" s="32"/>
      <c r="V3412" s="32">
        <f t="shared" si="9038"/>
        <v>62.866999999999997</v>
      </c>
      <c r="W3412" s="32"/>
      <c r="X3412" s="32"/>
      <c r="Y3412" s="32"/>
      <c r="Z3412" s="32"/>
      <c r="AA3412" s="32"/>
      <c r="AB3412" s="32">
        <f t="shared" si="9132"/>
        <v>0</v>
      </c>
      <c r="AC3412" s="33">
        <f t="shared" si="9133"/>
        <v>54.8</v>
      </c>
      <c r="AD3412" s="33">
        <f t="shared" si="9134"/>
        <v>54.8</v>
      </c>
      <c r="AE3412" s="34">
        <f t="shared" si="9020"/>
        <v>100</v>
      </c>
      <c r="AF3412" s="32">
        <f t="shared" si="9135"/>
        <v>62.866999999999997</v>
      </c>
      <c r="AG3412" s="32">
        <f t="shared" si="9136"/>
        <v>0</v>
      </c>
      <c r="AH3412" s="32">
        <f t="shared" si="9137"/>
        <v>0</v>
      </c>
      <c r="AI3412" s="32">
        <f t="shared" si="9138"/>
        <v>0</v>
      </c>
      <c r="AJ3412" s="32">
        <f t="shared" si="9139"/>
        <v>0</v>
      </c>
      <c r="AK3412" s="32">
        <f t="shared" si="9140"/>
        <v>0</v>
      </c>
      <c r="AL3412" s="32">
        <f t="shared" si="9021"/>
        <v>62.866999999999997</v>
      </c>
      <c r="AM3412" s="32">
        <f t="shared" si="9022"/>
        <v>0</v>
      </c>
    </row>
    <row r="3413" spans="2:40" ht="31.2" x14ac:dyDescent="0.3">
      <c r="B3413" s="30" t="s">
        <v>854</v>
      </c>
      <c r="C3413" s="30" t="s">
        <v>104</v>
      </c>
      <c r="D3413" s="30" t="s">
        <v>152</v>
      </c>
      <c r="E3413" s="15" t="str">
        <f t="shared" si="9037"/>
        <v>0412</v>
      </c>
      <c r="F3413" s="48" t="s">
        <v>776</v>
      </c>
      <c r="G3413" s="48"/>
      <c r="H3413" s="49" t="s">
        <v>777</v>
      </c>
      <c r="I3413" s="32"/>
      <c r="J3413" s="32"/>
      <c r="K3413" s="32"/>
      <c r="L3413" s="32"/>
      <c r="M3413" s="32"/>
      <c r="N3413" s="32"/>
      <c r="O3413" s="32">
        <f t="shared" si="9130"/>
        <v>0</v>
      </c>
      <c r="P3413" s="32">
        <f t="shared" si="9131"/>
        <v>62.866999999999997</v>
      </c>
      <c r="Q3413" s="32"/>
      <c r="R3413" s="32"/>
      <c r="S3413" s="32"/>
      <c r="T3413" s="32"/>
      <c r="U3413" s="32"/>
      <c r="V3413" s="32">
        <f t="shared" si="9038"/>
        <v>62.866999999999997</v>
      </c>
      <c r="W3413" s="32"/>
      <c r="X3413" s="32"/>
      <c r="Y3413" s="32"/>
      <c r="Z3413" s="32"/>
      <c r="AA3413" s="32"/>
      <c r="AB3413" s="32">
        <f t="shared" si="9132"/>
        <v>0</v>
      </c>
      <c r="AC3413" s="33">
        <f t="shared" si="9133"/>
        <v>54.8</v>
      </c>
      <c r="AD3413" s="33">
        <f t="shared" si="9134"/>
        <v>54.8</v>
      </c>
      <c r="AE3413" s="34">
        <f t="shared" si="9020"/>
        <v>100</v>
      </c>
      <c r="AF3413" s="32">
        <f t="shared" si="9135"/>
        <v>62.866999999999997</v>
      </c>
      <c r="AG3413" s="32">
        <f t="shared" si="9136"/>
        <v>0</v>
      </c>
      <c r="AH3413" s="32">
        <f t="shared" si="9137"/>
        <v>0</v>
      </c>
      <c r="AI3413" s="32">
        <f t="shared" si="9138"/>
        <v>0</v>
      </c>
      <c r="AJ3413" s="32">
        <f t="shared" si="9139"/>
        <v>0</v>
      </c>
      <c r="AK3413" s="32">
        <f t="shared" si="9140"/>
        <v>0</v>
      </c>
      <c r="AL3413" s="32">
        <f t="shared" si="9021"/>
        <v>62.866999999999997</v>
      </c>
      <c r="AM3413" s="32">
        <f t="shared" si="9022"/>
        <v>0</v>
      </c>
    </row>
    <row r="3414" spans="2:40" ht="31.2" x14ac:dyDescent="0.3">
      <c r="B3414" s="30" t="s">
        <v>854</v>
      </c>
      <c r="C3414" s="30" t="s">
        <v>104</v>
      </c>
      <c r="D3414" s="30" t="s">
        <v>152</v>
      </c>
      <c r="E3414" s="15" t="str">
        <f t="shared" si="9037"/>
        <v>0412</v>
      </c>
      <c r="F3414" s="48" t="s">
        <v>776</v>
      </c>
      <c r="G3414" s="48" t="s">
        <v>50</v>
      </c>
      <c r="H3414" s="49" t="s">
        <v>51</v>
      </c>
      <c r="I3414" s="32"/>
      <c r="J3414" s="32"/>
      <c r="K3414" s="32"/>
      <c r="L3414" s="32"/>
      <c r="M3414" s="32"/>
      <c r="N3414" s="32"/>
      <c r="O3414" s="32">
        <f t="shared" si="9130"/>
        <v>0</v>
      </c>
      <c r="P3414" s="32">
        <f t="shared" si="9131"/>
        <v>62.866999999999997</v>
      </c>
      <c r="Q3414" s="32"/>
      <c r="R3414" s="32"/>
      <c r="S3414" s="32"/>
      <c r="T3414" s="32"/>
      <c r="U3414" s="32"/>
      <c r="V3414" s="32">
        <f t="shared" si="9038"/>
        <v>62.866999999999997</v>
      </c>
      <c r="W3414" s="32"/>
      <c r="X3414" s="32"/>
      <c r="Y3414" s="32"/>
      <c r="Z3414" s="32"/>
      <c r="AA3414" s="32"/>
      <c r="AB3414" s="32">
        <f t="shared" si="9132"/>
        <v>0</v>
      </c>
      <c r="AC3414" s="33">
        <f t="shared" si="9133"/>
        <v>54.8</v>
      </c>
      <c r="AD3414" s="33">
        <f t="shared" si="9134"/>
        <v>54.8</v>
      </c>
      <c r="AE3414" s="34">
        <f t="shared" si="9020"/>
        <v>100</v>
      </c>
      <c r="AF3414" s="32">
        <f t="shared" si="9135"/>
        <v>62.866999999999997</v>
      </c>
      <c r="AG3414" s="32">
        <f t="shared" si="9136"/>
        <v>0</v>
      </c>
      <c r="AH3414" s="32">
        <f t="shared" si="9137"/>
        <v>0</v>
      </c>
      <c r="AI3414" s="32">
        <f t="shared" si="9138"/>
        <v>0</v>
      </c>
      <c r="AJ3414" s="32">
        <f t="shared" si="9139"/>
        <v>0</v>
      </c>
      <c r="AK3414" s="32">
        <f t="shared" si="9140"/>
        <v>0</v>
      </c>
      <c r="AL3414" s="32">
        <f t="shared" si="9021"/>
        <v>62.866999999999997</v>
      </c>
      <c r="AM3414" s="32">
        <f t="shared" si="9022"/>
        <v>0</v>
      </c>
    </row>
    <row r="3415" spans="2:40" ht="31.2" x14ac:dyDescent="0.3">
      <c r="B3415" s="30" t="s">
        <v>854</v>
      </c>
      <c r="C3415" s="30" t="s">
        <v>104</v>
      </c>
      <c r="D3415" s="30" t="s">
        <v>152</v>
      </c>
      <c r="E3415" s="15" t="str">
        <f t="shared" si="9037"/>
        <v>0412</v>
      </c>
      <c r="F3415" s="48" t="s">
        <v>776</v>
      </c>
      <c r="G3415" s="48" t="s">
        <v>52</v>
      </c>
      <c r="H3415" s="49" t="s">
        <v>53</v>
      </c>
      <c r="I3415" s="32"/>
      <c r="J3415" s="32"/>
      <c r="K3415" s="32"/>
      <c r="L3415" s="32"/>
      <c r="M3415" s="32"/>
      <c r="N3415" s="32"/>
      <c r="O3415" s="32">
        <v>0</v>
      </c>
      <c r="P3415" s="32">
        <v>62.866999999999997</v>
      </c>
      <c r="Q3415" s="32"/>
      <c r="R3415" s="32"/>
      <c r="S3415" s="32"/>
      <c r="T3415" s="32"/>
      <c r="U3415" s="32"/>
      <c r="V3415" s="32">
        <f t="shared" si="9038"/>
        <v>62.866999999999997</v>
      </c>
      <c r="W3415" s="32"/>
      <c r="X3415" s="32"/>
      <c r="Y3415" s="32"/>
      <c r="Z3415" s="32"/>
      <c r="AA3415" s="32"/>
      <c r="AB3415" s="32">
        <v>0</v>
      </c>
      <c r="AC3415" s="33">
        <v>54.8</v>
      </c>
      <c r="AD3415" s="33">
        <v>54.8</v>
      </c>
      <c r="AE3415" s="34">
        <f t="shared" si="9020"/>
        <v>100</v>
      </c>
      <c r="AF3415" s="32">
        <v>62.866999999999997</v>
      </c>
      <c r="AG3415" s="32">
        <v>0</v>
      </c>
      <c r="AH3415" s="32">
        <v>0</v>
      </c>
      <c r="AI3415" s="32">
        <v>0</v>
      </c>
      <c r="AJ3415" s="32">
        <v>0</v>
      </c>
      <c r="AK3415" s="32">
        <v>0</v>
      </c>
      <c r="AL3415" s="32">
        <f t="shared" si="9021"/>
        <v>62.866999999999997</v>
      </c>
      <c r="AM3415" s="32">
        <f t="shared" si="9022"/>
        <v>0</v>
      </c>
    </row>
    <row r="3416" spans="2:40" s="13" customFormat="1" x14ac:dyDescent="0.3">
      <c r="B3416" s="14" t="s">
        <v>854</v>
      </c>
      <c r="C3416" s="14" t="s">
        <v>112</v>
      </c>
      <c r="D3416" s="14"/>
      <c r="E3416" s="21" t="str">
        <f t="shared" si="9037"/>
        <v>05</v>
      </c>
      <c r="F3416" s="14"/>
      <c r="G3416" s="14"/>
      <c r="H3416" s="16" t="s">
        <v>113</v>
      </c>
      <c r="I3416" s="17">
        <f t="shared" ref="I3416:N3416" si="9141">I3424+I3481</f>
        <v>11183.7</v>
      </c>
      <c r="J3416" s="17">
        <f t="shared" si="9141"/>
        <v>6125.3</v>
      </c>
      <c r="K3416" s="17">
        <f t="shared" si="9141"/>
        <v>6125.3</v>
      </c>
      <c r="L3416" s="17">
        <f t="shared" si="9141"/>
        <v>2750</v>
      </c>
      <c r="M3416" s="17">
        <f t="shared" si="9141"/>
        <v>2750</v>
      </c>
      <c r="N3416" s="17">
        <f t="shared" si="9141"/>
        <v>2695</v>
      </c>
      <c r="O3416" s="17">
        <f t="shared" ref="O3416:U3416" si="9142">O3424+O3481+O3417</f>
        <v>0</v>
      </c>
      <c r="P3416" s="17">
        <f t="shared" si="9142"/>
        <v>0</v>
      </c>
      <c r="Q3416" s="17">
        <f t="shared" si="9142"/>
        <v>0</v>
      </c>
      <c r="R3416" s="17">
        <f t="shared" si="9142"/>
        <v>7387.1359999999995</v>
      </c>
      <c r="S3416" s="17">
        <f t="shared" si="9142"/>
        <v>-337.91199999999998</v>
      </c>
      <c r="T3416" s="17">
        <f t="shared" si="9142"/>
        <v>0</v>
      </c>
      <c r="U3416" s="17">
        <f t="shared" si="9142"/>
        <v>395.25</v>
      </c>
      <c r="V3416" s="17">
        <f t="shared" si="9038"/>
        <v>21378.173999999999</v>
      </c>
      <c r="W3416" s="17">
        <f t="shared" ref="W3416:AD3416" si="9143">W3424+W3481+W3417</f>
        <v>1595.25</v>
      </c>
      <c r="X3416" s="17">
        <f t="shared" si="9143"/>
        <v>0</v>
      </c>
      <c r="Y3416" s="17">
        <f t="shared" si="9143"/>
        <v>0</v>
      </c>
      <c r="Z3416" s="17">
        <f t="shared" si="9143"/>
        <v>0</v>
      </c>
      <c r="AA3416" s="17">
        <f t="shared" si="9143"/>
        <v>0</v>
      </c>
      <c r="AB3416" s="17">
        <f t="shared" si="9143"/>
        <v>11402.9323</v>
      </c>
      <c r="AC3416" s="18">
        <f t="shared" si="9143"/>
        <v>14679.461000000001</v>
      </c>
      <c r="AD3416" s="18">
        <f t="shared" si="9143"/>
        <v>14116.21002</v>
      </c>
      <c r="AE3416" s="19">
        <f t="shared" si="9020"/>
        <v>96.162999581524147</v>
      </c>
      <c r="AF3416" s="17">
        <f t="shared" ref="AF3416:AK3416" si="9144">AF3424+AF3481+AF3417</f>
        <v>14679.461000000001</v>
      </c>
      <c r="AG3416" s="17">
        <f t="shared" si="9144"/>
        <v>0</v>
      </c>
      <c r="AH3416" s="17">
        <f t="shared" si="9144"/>
        <v>0</v>
      </c>
      <c r="AI3416" s="17">
        <f t="shared" si="9144"/>
        <v>0</v>
      </c>
      <c r="AJ3416" s="17">
        <f t="shared" si="9144"/>
        <v>0</v>
      </c>
      <c r="AK3416" s="17">
        <f t="shared" si="9144"/>
        <v>0</v>
      </c>
      <c r="AL3416" s="17">
        <f t="shared" si="9021"/>
        <v>14679.461000000001</v>
      </c>
      <c r="AM3416" s="17">
        <f t="shared" si="9022"/>
        <v>6698.7129999999979</v>
      </c>
      <c r="AN3416" s="20"/>
    </row>
    <row r="3417" spans="2:40" s="58" customFormat="1" ht="16.2" x14ac:dyDescent="0.3">
      <c r="B3417" s="23" t="s">
        <v>854</v>
      </c>
      <c r="C3417" s="23" t="s">
        <v>112</v>
      </c>
      <c r="D3417" s="23" t="s">
        <v>502</v>
      </c>
      <c r="E3417" s="24" t="str">
        <f t="shared" si="9037"/>
        <v>0502</v>
      </c>
      <c r="F3417" s="23"/>
      <c r="G3417" s="23"/>
      <c r="H3417" s="25" t="s">
        <v>778</v>
      </c>
      <c r="I3417" s="17"/>
      <c r="J3417" s="17"/>
      <c r="K3417" s="17"/>
      <c r="L3417" s="17"/>
      <c r="M3417" s="17"/>
      <c r="N3417" s="17"/>
      <c r="O3417" s="17">
        <f t="shared" ref="O3417:O3422" si="9145">O3418</f>
        <v>0</v>
      </c>
      <c r="P3417" s="26">
        <f t="shared" ref="P3417:P3422" si="9146">P3418</f>
        <v>0</v>
      </c>
      <c r="Q3417" s="17">
        <f t="shared" ref="Q3417:Q3422" si="9147">Q3418</f>
        <v>0</v>
      </c>
      <c r="R3417" s="17">
        <f t="shared" ref="R3417:R3422" si="9148">R3418</f>
        <v>0</v>
      </c>
      <c r="S3417" s="17">
        <f t="shared" ref="S3417:S3422" si="9149">S3418</f>
        <v>0</v>
      </c>
      <c r="T3417" s="17">
        <f t="shared" ref="T3417:T3422" si="9150">T3418</f>
        <v>0</v>
      </c>
      <c r="U3417" s="26">
        <f t="shared" ref="U3417:U3422" si="9151">U3418</f>
        <v>395.25</v>
      </c>
      <c r="V3417" s="26">
        <f t="shared" si="9038"/>
        <v>395.25</v>
      </c>
      <c r="W3417" s="26">
        <f t="shared" ref="W3417:W3422" si="9152">W3418</f>
        <v>0</v>
      </c>
      <c r="X3417" s="26">
        <f t="shared" ref="X3417:X3422" si="9153">X3418</f>
        <v>0</v>
      </c>
      <c r="Y3417" s="26">
        <f t="shared" ref="Y3417:Y3422" si="9154">Y3418</f>
        <v>0</v>
      </c>
      <c r="Z3417" s="26">
        <f t="shared" ref="Z3417:Z3422" si="9155">Z3418</f>
        <v>0</v>
      </c>
      <c r="AA3417" s="26">
        <f t="shared" ref="AA3417:AA3422" si="9156">AA3418</f>
        <v>0</v>
      </c>
      <c r="AB3417" s="26">
        <f t="shared" ref="AB3417:AB3422" si="9157">AB3418</f>
        <v>0</v>
      </c>
      <c r="AC3417" s="27">
        <f t="shared" ref="AC3417:AC3422" si="9158">AC3418</f>
        <v>563.25</v>
      </c>
      <c r="AD3417" s="27">
        <f t="shared" ref="AD3417:AD3422" si="9159">AD3418</f>
        <v>0</v>
      </c>
      <c r="AE3417" s="28">
        <f t="shared" si="9020"/>
        <v>0</v>
      </c>
      <c r="AF3417" s="26">
        <f t="shared" ref="AF3417:AF3422" si="9160">AF3418</f>
        <v>563.25</v>
      </c>
      <c r="AG3417" s="26">
        <f t="shared" ref="AG3417:AG3422" si="9161">AG3418</f>
        <v>0</v>
      </c>
      <c r="AH3417" s="26">
        <f t="shared" ref="AH3417:AH3422" si="9162">AH3418</f>
        <v>0</v>
      </c>
      <c r="AI3417" s="26">
        <f t="shared" ref="AI3417:AI3422" si="9163">AI3418</f>
        <v>0</v>
      </c>
      <c r="AJ3417" s="26">
        <f t="shared" ref="AJ3417:AJ3422" si="9164">AJ3418</f>
        <v>0</v>
      </c>
      <c r="AK3417" s="26">
        <f t="shared" ref="AK3417:AK3422" si="9165">AK3418</f>
        <v>0</v>
      </c>
      <c r="AL3417" s="26">
        <f t="shared" si="9021"/>
        <v>563.25</v>
      </c>
      <c r="AM3417" s="26">
        <f t="shared" si="9022"/>
        <v>-168</v>
      </c>
      <c r="AN3417" s="12"/>
    </row>
    <row r="3418" spans="2:40" ht="31.2" x14ac:dyDescent="0.3">
      <c r="B3418" s="30" t="s">
        <v>854</v>
      </c>
      <c r="C3418" s="30" t="s">
        <v>112</v>
      </c>
      <c r="D3418" s="30" t="s">
        <v>502</v>
      </c>
      <c r="E3418" s="15" t="str">
        <f t="shared" si="9037"/>
        <v>0502</v>
      </c>
      <c r="F3418" s="30" t="s">
        <v>760</v>
      </c>
      <c r="G3418" s="30"/>
      <c r="H3418" s="31" t="s">
        <v>761</v>
      </c>
      <c r="I3418" s="17"/>
      <c r="J3418" s="17"/>
      <c r="K3418" s="17"/>
      <c r="L3418" s="17"/>
      <c r="M3418" s="17"/>
      <c r="N3418" s="17"/>
      <c r="O3418" s="17">
        <f t="shared" si="9145"/>
        <v>0</v>
      </c>
      <c r="P3418" s="32">
        <f t="shared" si="9146"/>
        <v>0</v>
      </c>
      <c r="Q3418" s="17">
        <f t="shared" si="9147"/>
        <v>0</v>
      </c>
      <c r="R3418" s="17">
        <f t="shared" si="9148"/>
        <v>0</v>
      </c>
      <c r="S3418" s="17">
        <f t="shared" si="9149"/>
        <v>0</v>
      </c>
      <c r="T3418" s="17">
        <f t="shared" si="9150"/>
        <v>0</v>
      </c>
      <c r="U3418" s="32">
        <f t="shared" si="9151"/>
        <v>395.25</v>
      </c>
      <c r="V3418" s="32">
        <f t="shared" si="9038"/>
        <v>395.25</v>
      </c>
      <c r="W3418" s="32">
        <f t="shared" si="9152"/>
        <v>0</v>
      </c>
      <c r="X3418" s="32">
        <f t="shared" si="9153"/>
        <v>0</v>
      </c>
      <c r="Y3418" s="32">
        <f t="shared" si="9154"/>
        <v>0</v>
      </c>
      <c r="Z3418" s="32">
        <f t="shared" si="9155"/>
        <v>0</v>
      </c>
      <c r="AA3418" s="32">
        <f t="shared" si="9156"/>
        <v>0</v>
      </c>
      <c r="AB3418" s="32">
        <f t="shared" si="9157"/>
        <v>0</v>
      </c>
      <c r="AC3418" s="33">
        <f t="shared" si="9158"/>
        <v>563.25</v>
      </c>
      <c r="AD3418" s="33">
        <f t="shared" si="9159"/>
        <v>0</v>
      </c>
      <c r="AE3418" s="34">
        <f t="shared" si="9020"/>
        <v>0</v>
      </c>
      <c r="AF3418" s="32">
        <f t="shared" si="9160"/>
        <v>563.25</v>
      </c>
      <c r="AG3418" s="32">
        <f t="shared" si="9161"/>
        <v>0</v>
      </c>
      <c r="AH3418" s="32">
        <f t="shared" si="9162"/>
        <v>0</v>
      </c>
      <c r="AI3418" s="32">
        <f t="shared" si="9163"/>
        <v>0</v>
      </c>
      <c r="AJ3418" s="32">
        <f t="shared" si="9164"/>
        <v>0</v>
      </c>
      <c r="AK3418" s="32">
        <f t="shared" si="9165"/>
        <v>0</v>
      </c>
      <c r="AL3418" s="32">
        <f t="shared" si="9021"/>
        <v>563.25</v>
      </c>
      <c r="AM3418" s="32">
        <f t="shared" si="9022"/>
        <v>-168</v>
      </c>
      <c r="AN3418" s="12"/>
    </row>
    <row r="3419" spans="2:40" ht="31.2" x14ac:dyDescent="0.3">
      <c r="B3419" s="30" t="s">
        <v>854</v>
      </c>
      <c r="C3419" s="30" t="s">
        <v>112</v>
      </c>
      <c r="D3419" s="30" t="s">
        <v>502</v>
      </c>
      <c r="E3419" s="15" t="str">
        <f t="shared" si="9037"/>
        <v>0502</v>
      </c>
      <c r="F3419" s="30" t="s">
        <v>779</v>
      </c>
      <c r="G3419" s="30"/>
      <c r="H3419" s="31" t="s">
        <v>780</v>
      </c>
      <c r="I3419" s="17"/>
      <c r="J3419" s="17"/>
      <c r="K3419" s="17"/>
      <c r="L3419" s="17"/>
      <c r="M3419" s="17"/>
      <c r="N3419" s="17"/>
      <c r="O3419" s="17">
        <f t="shared" si="9145"/>
        <v>0</v>
      </c>
      <c r="P3419" s="32">
        <f t="shared" si="9146"/>
        <v>0</v>
      </c>
      <c r="Q3419" s="17">
        <f t="shared" si="9147"/>
        <v>0</v>
      </c>
      <c r="R3419" s="17">
        <f t="shared" si="9148"/>
        <v>0</v>
      </c>
      <c r="S3419" s="17">
        <f t="shared" si="9149"/>
        <v>0</v>
      </c>
      <c r="T3419" s="17">
        <f t="shared" si="9150"/>
        <v>0</v>
      </c>
      <c r="U3419" s="32">
        <f t="shared" si="9151"/>
        <v>395.25</v>
      </c>
      <c r="V3419" s="32">
        <f t="shared" si="9038"/>
        <v>395.25</v>
      </c>
      <c r="W3419" s="32">
        <f t="shared" si="9152"/>
        <v>0</v>
      </c>
      <c r="X3419" s="32">
        <f t="shared" si="9153"/>
        <v>0</v>
      </c>
      <c r="Y3419" s="32">
        <f t="shared" si="9154"/>
        <v>0</v>
      </c>
      <c r="Z3419" s="32">
        <f t="shared" si="9155"/>
        <v>0</v>
      </c>
      <c r="AA3419" s="32">
        <f t="shared" si="9156"/>
        <v>0</v>
      </c>
      <c r="AB3419" s="32">
        <f t="shared" si="9157"/>
        <v>0</v>
      </c>
      <c r="AC3419" s="33">
        <f t="shared" si="9158"/>
        <v>563.25</v>
      </c>
      <c r="AD3419" s="33">
        <f t="shared" si="9159"/>
        <v>0</v>
      </c>
      <c r="AE3419" s="34">
        <f t="shared" si="9020"/>
        <v>0</v>
      </c>
      <c r="AF3419" s="32">
        <f t="shared" si="9160"/>
        <v>563.25</v>
      </c>
      <c r="AG3419" s="32">
        <f t="shared" si="9161"/>
        <v>0</v>
      </c>
      <c r="AH3419" s="32">
        <f t="shared" si="9162"/>
        <v>0</v>
      </c>
      <c r="AI3419" s="32">
        <f t="shared" si="9163"/>
        <v>0</v>
      </c>
      <c r="AJ3419" s="32">
        <f t="shared" si="9164"/>
        <v>0</v>
      </c>
      <c r="AK3419" s="32">
        <f t="shared" si="9165"/>
        <v>0</v>
      </c>
      <c r="AL3419" s="32">
        <f t="shared" si="9021"/>
        <v>563.25</v>
      </c>
      <c r="AM3419" s="32">
        <f t="shared" si="9022"/>
        <v>-168</v>
      </c>
      <c r="AN3419" s="12"/>
    </row>
    <row r="3420" spans="2:40" ht="62.4" x14ac:dyDescent="0.3">
      <c r="B3420" s="30" t="s">
        <v>854</v>
      </c>
      <c r="C3420" s="30" t="s">
        <v>112</v>
      </c>
      <c r="D3420" s="30" t="s">
        <v>502</v>
      </c>
      <c r="E3420" s="15" t="str">
        <f t="shared" si="9037"/>
        <v>0502</v>
      </c>
      <c r="F3420" s="30" t="s">
        <v>781</v>
      </c>
      <c r="G3420" s="30"/>
      <c r="H3420" s="31" t="s">
        <v>782</v>
      </c>
      <c r="I3420" s="17"/>
      <c r="J3420" s="17"/>
      <c r="K3420" s="17"/>
      <c r="L3420" s="17"/>
      <c r="M3420" s="17"/>
      <c r="N3420" s="17"/>
      <c r="O3420" s="17">
        <f t="shared" si="9145"/>
        <v>0</v>
      </c>
      <c r="P3420" s="32">
        <f t="shared" si="9146"/>
        <v>0</v>
      </c>
      <c r="Q3420" s="17">
        <f t="shared" si="9147"/>
        <v>0</v>
      </c>
      <c r="R3420" s="17">
        <f t="shared" si="9148"/>
        <v>0</v>
      </c>
      <c r="S3420" s="17">
        <f t="shared" si="9149"/>
        <v>0</v>
      </c>
      <c r="T3420" s="17">
        <f t="shared" si="9150"/>
        <v>0</v>
      </c>
      <c r="U3420" s="32">
        <f t="shared" si="9151"/>
        <v>395.25</v>
      </c>
      <c r="V3420" s="32">
        <f t="shared" si="9038"/>
        <v>395.25</v>
      </c>
      <c r="W3420" s="32">
        <f t="shared" si="9152"/>
        <v>0</v>
      </c>
      <c r="X3420" s="32">
        <f t="shared" si="9153"/>
        <v>0</v>
      </c>
      <c r="Y3420" s="32">
        <f t="shared" si="9154"/>
        <v>0</v>
      </c>
      <c r="Z3420" s="32">
        <f t="shared" si="9155"/>
        <v>0</v>
      </c>
      <c r="AA3420" s="32">
        <f t="shared" si="9156"/>
        <v>0</v>
      </c>
      <c r="AB3420" s="32">
        <f t="shared" si="9157"/>
        <v>0</v>
      </c>
      <c r="AC3420" s="33">
        <f t="shared" si="9158"/>
        <v>563.25</v>
      </c>
      <c r="AD3420" s="33">
        <f t="shared" si="9159"/>
        <v>0</v>
      </c>
      <c r="AE3420" s="34">
        <f t="shared" si="9020"/>
        <v>0</v>
      </c>
      <c r="AF3420" s="32">
        <f t="shared" si="9160"/>
        <v>563.25</v>
      </c>
      <c r="AG3420" s="32">
        <f t="shared" si="9161"/>
        <v>0</v>
      </c>
      <c r="AH3420" s="32">
        <f t="shared" si="9162"/>
        <v>0</v>
      </c>
      <c r="AI3420" s="32">
        <f t="shared" si="9163"/>
        <v>0</v>
      </c>
      <c r="AJ3420" s="32">
        <f t="shared" si="9164"/>
        <v>0</v>
      </c>
      <c r="AK3420" s="32">
        <f t="shared" si="9165"/>
        <v>0</v>
      </c>
      <c r="AL3420" s="32">
        <f t="shared" si="9021"/>
        <v>563.25</v>
      </c>
      <c r="AM3420" s="32">
        <f t="shared" si="9022"/>
        <v>-168</v>
      </c>
      <c r="AN3420" s="12"/>
    </row>
    <row r="3421" spans="2:40" ht="31.2" x14ac:dyDescent="0.3">
      <c r="B3421" s="30" t="s">
        <v>854</v>
      </c>
      <c r="C3421" s="30" t="s">
        <v>112</v>
      </c>
      <c r="D3421" s="30" t="s">
        <v>502</v>
      </c>
      <c r="E3421" s="15" t="str">
        <f t="shared" si="9037"/>
        <v>0502</v>
      </c>
      <c r="F3421" s="30" t="s">
        <v>783</v>
      </c>
      <c r="G3421" s="30"/>
      <c r="H3421" s="31" t="s">
        <v>784</v>
      </c>
      <c r="I3421" s="17"/>
      <c r="J3421" s="17"/>
      <c r="K3421" s="17"/>
      <c r="L3421" s="17"/>
      <c r="M3421" s="17"/>
      <c r="N3421" s="17"/>
      <c r="O3421" s="17">
        <f t="shared" si="9145"/>
        <v>0</v>
      </c>
      <c r="P3421" s="32">
        <f t="shared" si="9146"/>
        <v>0</v>
      </c>
      <c r="Q3421" s="17">
        <f t="shared" si="9147"/>
        <v>0</v>
      </c>
      <c r="R3421" s="17">
        <f t="shared" si="9148"/>
        <v>0</v>
      </c>
      <c r="S3421" s="17">
        <f t="shared" si="9149"/>
        <v>0</v>
      </c>
      <c r="T3421" s="17">
        <f t="shared" si="9150"/>
        <v>0</v>
      </c>
      <c r="U3421" s="32">
        <f t="shared" si="9151"/>
        <v>395.25</v>
      </c>
      <c r="V3421" s="32">
        <f t="shared" si="9038"/>
        <v>395.25</v>
      </c>
      <c r="W3421" s="32">
        <f t="shared" si="9152"/>
        <v>0</v>
      </c>
      <c r="X3421" s="32">
        <f t="shared" si="9153"/>
        <v>0</v>
      </c>
      <c r="Y3421" s="32">
        <f t="shared" si="9154"/>
        <v>0</v>
      </c>
      <c r="Z3421" s="32">
        <f t="shared" si="9155"/>
        <v>0</v>
      </c>
      <c r="AA3421" s="32">
        <f t="shared" si="9156"/>
        <v>0</v>
      </c>
      <c r="AB3421" s="32">
        <f t="shared" si="9157"/>
        <v>0</v>
      </c>
      <c r="AC3421" s="33">
        <f t="shared" si="9158"/>
        <v>563.25</v>
      </c>
      <c r="AD3421" s="33">
        <f t="shared" si="9159"/>
        <v>0</v>
      </c>
      <c r="AE3421" s="34">
        <f t="shared" si="9020"/>
        <v>0</v>
      </c>
      <c r="AF3421" s="32">
        <f t="shared" si="9160"/>
        <v>563.25</v>
      </c>
      <c r="AG3421" s="32">
        <f t="shared" si="9161"/>
        <v>0</v>
      </c>
      <c r="AH3421" s="32">
        <f t="shared" si="9162"/>
        <v>0</v>
      </c>
      <c r="AI3421" s="32">
        <f t="shared" si="9163"/>
        <v>0</v>
      </c>
      <c r="AJ3421" s="32">
        <f t="shared" si="9164"/>
        <v>0</v>
      </c>
      <c r="AK3421" s="32">
        <f t="shared" si="9165"/>
        <v>0</v>
      </c>
      <c r="AL3421" s="32">
        <f t="shared" si="9021"/>
        <v>563.25</v>
      </c>
      <c r="AM3421" s="32">
        <f t="shared" si="9022"/>
        <v>-168</v>
      </c>
      <c r="AN3421" s="12"/>
    </row>
    <row r="3422" spans="2:40" ht="31.2" x14ac:dyDescent="0.3">
      <c r="B3422" s="30" t="s">
        <v>854</v>
      </c>
      <c r="C3422" s="30" t="s">
        <v>112</v>
      </c>
      <c r="D3422" s="30" t="s">
        <v>502</v>
      </c>
      <c r="E3422" s="15" t="str">
        <f t="shared" si="9037"/>
        <v>0502</v>
      </c>
      <c r="F3422" s="30" t="s">
        <v>783</v>
      </c>
      <c r="G3422" s="30" t="s">
        <v>50</v>
      </c>
      <c r="H3422" s="31" t="s">
        <v>51</v>
      </c>
      <c r="I3422" s="17"/>
      <c r="J3422" s="17"/>
      <c r="K3422" s="17"/>
      <c r="L3422" s="17"/>
      <c r="M3422" s="17"/>
      <c r="N3422" s="17"/>
      <c r="O3422" s="17">
        <f t="shared" si="9145"/>
        <v>0</v>
      </c>
      <c r="P3422" s="32">
        <f t="shared" si="9146"/>
        <v>0</v>
      </c>
      <c r="Q3422" s="17">
        <f t="shared" si="9147"/>
        <v>0</v>
      </c>
      <c r="R3422" s="17">
        <f t="shared" si="9148"/>
        <v>0</v>
      </c>
      <c r="S3422" s="17">
        <f t="shared" si="9149"/>
        <v>0</v>
      </c>
      <c r="T3422" s="17">
        <f t="shared" si="9150"/>
        <v>0</v>
      </c>
      <c r="U3422" s="32">
        <f t="shared" si="9151"/>
        <v>395.25</v>
      </c>
      <c r="V3422" s="32">
        <f t="shared" si="9038"/>
        <v>395.25</v>
      </c>
      <c r="W3422" s="32">
        <f t="shared" si="9152"/>
        <v>0</v>
      </c>
      <c r="X3422" s="32">
        <f t="shared" si="9153"/>
        <v>0</v>
      </c>
      <c r="Y3422" s="32">
        <f t="shared" si="9154"/>
        <v>0</v>
      </c>
      <c r="Z3422" s="32">
        <f t="shared" si="9155"/>
        <v>0</v>
      </c>
      <c r="AA3422" s="32">
        <f t="shared" si="9156"/>
        <v>0</v>
      </c>
      <c r="AB3422" s="32">
        <f t="shared" si="9157"/>
        <v>0</v>
      </c>
      <c r="AC3422" s="33">
        <f t="shared" si="9158"/>
        <v>563.25</v>
      </c>
      <c r="AD3422" s="33">
        <f t="shared" si="9159"/>
        <v>0</v>
      </c>
      <c r="AE3422" s="34">
        <f t="shared" si="9020"/>
        <v>0</v>
      </c>
      <c r="AF3422" s="32">
        <f t="shared" si="9160"/>
        <v>563.25</v>
      </c>
      <c r="AG3422" s="32">
        <f t="shared" si="9161"/>
        <v>0</v>
      </c>
      <c r="AH3422" s="32">
        <f t="shared" si="9162"/>
        <v>0</v>
      </c>
      <c r="AI3422" s="32">
        <f t="shared" si="9163"/>
        <v>0</v>
      </c>
      <c r="AJ3422" s="32">
        <f t="shared" si="9164"/>
        <v>0</v>
      </c>
      <c r="AK3422" s="32">
        <f t="shared" si="9165"/>
        <v>0</v>
      </c>
      <c r="AL3422" s="32">
        <f t="shared" si="9021"/>
        <v>563.25</v>
      </c>
      <c r="AM3422" s="32">
        <f t="shared" si="9022"/>
        <v>-168</v>
      </c>
      <c r="AN3422" s="12"/>
    </row>
    <row r="3423" spans="2:40" ht="31.2" x14ac:dyDescent="0.3">
      <c r="B3423" s="30" t="s">
        <v>854</v>
      </c>
      <c r="C3423" s="30" t="s">
        <v>112</v>
      </c>
      <c r="D3423" s="30" t="s">
        <v>502</v>
      </c>
      <c r="E3423" s="15" t="str">
        <f t="shared" si="9037"/>
        <v>0502</v>
      </c>
      <c r="F3423" s="30" t="s">
        <v>783</v>
      </c>
      <c r="G3423" s="30" t="s">
        <v>52</v>
      </c>
      <c r="H3423" s="31" t="s">
        <v>53</v>
      </c>
      <c r="I3423" s="17"/>
      <c r="J3423" s="17"/>
      <c r="K3423" s="17"/>
      <c r="L3423" s="17"/>
      <c r="M3423" s="17"/>
      <c r="N3423" s="17"/>
      <c r="O3423" s="17">
        <v>0</v>
      </c>
      <c r="P3423" s="32">
        <v>0</v>
      </c>
      <c r="Q3423" s="17">
        <v>0</v>
      </c>
      <c r="R3423" s="17">
        <v>0</v>
      </c>
      <c r="S3423" s="17">
        <v>0</v>
      </c>
      <c r="T3423" s="17">
        <v>0</v>
      </c>
      <c r="U3423" s="32">
        <v>395.25</v>
      </c>
      <c r="V3423" s="32">
        <f t="shared" si="9038"/>
        <v>395.25</v>
      </c>
      <c r="W3423" s="32"/>
      <c r="X3423" s="32"/>
      <c r="Y3423" s="32"/>
      <c r="Z3423" s="32"/>
      <c r="AA3423" s="32"/>
      <c r="AB3423" s="32">
        <v>0</v>
      </c>
      <c r="AC3423" s="33">
        <v>563.25</v>
      </c>
      <c r="AD3423" s="33">
        <v>0</v>
      </c>
      <c r="AE3423" s="34">
        <f t="shared" si="9020"/>
        <v>0</v>
      </c>
      <c r="AF3423" s="32">
        <v>563.25</v>
      </c>
      <c r="AG3423" s="32">
        <v>0</v>
      </c>
      <c r="AH3423" s="32">
        <v>0</v>
      </c>
      <c r="AI3423" s="32">
        <v>0</v>
      </c>
      <c r="AJ3423" s="32">
        <v>0</v>
      </c>
      <c r="AK3423" s="32">
        <v>0</v>
      </c>
      <c r="AL3423" s="32">
        <f t="shared" si="9021"/>
        <v>563.25</v>
      </c>
      <c r="AM3423" s="32">
        <f t="shared" si="9022"/>
        <v>-168</v>
      </c>
      <c r="AN3423" s="12"/>
    </row>
    <row r="3424" spans="2:40" s="22" customFormat="1" x14ac:dyDescent="0.3">
      <c r="B3424" s="23" t="s">
        <v>854</v>
      </c>
      <c r="C3424" s="23" t="s">
        <v>112</v>
      </c>
      <c r="D3424" s="23" t="s">
        <v>114</v>
      </c>
      <c r="E3424" s="24" t="str">
        <f t="shared" si="9037"/>
        <v>0503</v>
      </c>
      <c r="F3424" s="23"/>
      <c r="G3424" s="23"/>
      <c r="H3424" s="25" t="s">
        <v>115</v>
      </c>
      <c r="I3424" s="26">
        <f t="shared" ref="I3424:T3424" si="9166">I3425+I3439+I3460+I3475+I3454</f>
        <v>11183.7</v>
      </c>
      <c r="J3424" s="26">
        <f t="shared" si="9166"/>
        <v>6125.3</v>
      </c>
      <c r="K3424" s="26">
        <f t="shared" si="9166"/>
        <v>6125.3</v>
      </c>
      <c r="L3424" s="26">
        <f t="shared" si="9166"/>
        <v>2750</v>
      </c>
      <c r="M3424" s="26">
        <f t="shared" si="9166"/>
        <v>2750</v>
      </c>
      <c r="N3424" s="26">
        <f t="shared" si="9166"/>
        <v>2695</v>
      </c>
      <c r="O3424" s="26">
        <f t="shared" si="9166"/>
        <v>0</v>
      </c>
      <c r="P3424" s="26">
        <f t="shared" si="9166"/>
        <v>0</v>
      </c>
      <c r="Q3424" s="26">
        <f t="shared" si="9166"/>
        <v>0</v>
      </c>
      <c r="R3424" s="26">
        <f t="shared" si="9166"/>
        <v>7387.1359999999995</v>
      </c>
      <c r="S3424" s="26">
        <f t="shared" si="9166"/>
        <v>-337.91199999999998</v>
      </c>
      <c r="T3424" s="26">
        <f t="shared" si="9166"/>
        <v>0</v>
      </c>
      <c r="U3424" s="26">
        <v>0</v>
      </c>
      <c r="V3424" s="26">
        <f t="shared" si="9038"/>
        <v>20982.923999999999</v>
      </c>
      <c r="W3424" s="26">
        <f t="shared" ref="W3424:AD3424" si="9167">W3425+W3439+W3460+W3475+W3454</f>
        <v>0</v>
      </c>
      <c r="X3424" s="26">
        <f t="shared" si="9167"/>
        <v>0</v>
      </c>
      <c r="Y3424" s="26">
        <f t="shared" si="9167"/>
        <v>0</v>
      </c>
      <c r="Z3424" s="26">
        <f t="shared" si="9167"/>
        <v>0</v>
      </c>
      <c r="AA3424" s="26">
        <f t="shared" si="9167"/>
        <v>0</v>
      </c>
      <c r="AB3424" s="26">
        <f t="shared" si="9167"/>
        <v>11402.9323</v>
      </c>
      <c r="AC3424" s="27">
        <f t="shared" si="9167"/>
        <v>14116.211000000001</v>
      </c>
      <c r="AD3424" s="27">
        <f t="shared" si="9167"/>
        <v>14116.21002</v>
      </c>
      <c r="AE3424" s="28">
        <f t="shared" si="9020"/>
        <v>99.999993057627151</v>
      </c>
      <c r="AF3424" s="26">
        <f t="shared" ref="AF3424:AK3424" si="9168">AF3425+AF3439+AF3460+AF3475+AF3454</f>
        <v>14116.211000000001</v>
      </c>
      <c r="AG3424" s="26">
        <f t="shared" si="9168"/>
        <v>0</v>
      </c>
      <c r="AH3424" s="26">
        <f t="shared" si="9168"/>
        <v>0</v>
      </c>
      <c r="AI3424" s="26">
        <f t="shared" si="9168"/>
        <v>0</v>
      </c>
      <c r="AJ3424" s="26">
        <f t="shared" si="9168"/>
        <v>0</v>
      </c>
      <c r="AK3424" s="26">
        <f t="shared" si="9168"/>
        <v>0</v>
      </c>
      <c r="AL3424" s="26">
        <f t="shared" si="9021"/>
        <v>14116.211000000001</v>
      </c>
      <c r="AM3424" s="26">
        <f t="shared" si="9022"/>
        <v>6866.7129999999979</v>
      </c>
      <c r="AN3424" s="29"/>
    </row>
    <row r="3425" spans="2:40" ht="31.2" hidden="1" customHeight="1" x14ac:dyDescent="0.3">
      <c r="B3425" s="30" t="s">
        <v>854</v>
      </c>
      <c r="C3425" s="30" t="s">
        <v>112</v>
      </c>
      <c r="D3425" s="30" t="s">
        <v>114</v>
      </c>
      <c r="E3425" s="15" t="str">
        <f t="shared" si="9037"/>
        <v>0503</v>
      </c>
      <c r="F3425" s="30" t="s">
        <v>116</v>
      </c>
      <c r="G3425" s="30"/>
      <c r="H3425" s="31" t="s">
        <v>117</v>
      </c>
      <c r="I3425" s="32">
        <f t="shared" ref="I3425:T3425" si="9169">I3426</f>
        <v>0</v>
      </c>
      <c r="J3425" s="32">
        <f t="shared" si="9169"/>
        <v>0</v>
      </c>
      <c r="K3425" s="32">
        <f t="shared" si="9169"/>
        <v>0</v>
      </c>
      <c r="L3425" s="32">
        <f t="shared" si="9169"/>
        <v>0</v>
      </c>
      <c r="M3425" s="32">
        <f t="shared" si="9169"/>
        <v>0</v>
      </c>
      <c r="N3425" s="32">
        <f t="shared" si="9169"/>
        <v>0</v>
      </c>
      <c r="O3425" s="32">
        <f t="shared" si="9169"/>
        <v>0</v>
      </c>
      <c r="P3425" s="32">
        <f t="shared" si="9169"/>
        <v>0</v>
      </c>
      <c r="Q3425" s="32">
        <f t="shared" si="9169"/>
        <v>0</v>
      </c>
      <c r="R3425" s="32">
        <f t="shared" si="9169"/>
        <v>0</v>
      </c>
      <c r="S3425" s="32">
        <f t="shared" si="9169"/>
        <v>0</v>
      </c>
      <c r="T3425" s="32">
        <f t="shared" si="9169"/>
        <v>0</v>
      </c>
      <c r="U3425" s="32">
        <v>0</v>
      </c>
      <c r="V3425" s="32">
        <f t="shared" si="9038"/>
        <v>0</v>
      </c>
      <c r="W3425" s="32">
        <f t="shared" ref="W3425:AD3425" si="9170">W3426</f>
        <v>0</v>
      </c>
      <c r="X3425" s="32">
        <f t="shared" si="9170"/>
        <v>0</v>
      </c>
      <c r="Y3425" s="32">
        <f t="shared" si="9170"/>
        <v>0</v>
      </c>
      <c r="Z3425" s="32">
        <f t="shared" si="9170"/>
        <v>0</v>
      </c>
      <c r="AA3425" s="32">
        <f t="shared" si="9170"/>
        <v>0</v>
      </c>
      <c r="AB3425" s="32">
        <f t="shared" si="9170"/>
        <v>0</v>
      </c>
      <c r="AC3425" s="33">
        <f t="shared" si="9170"/>
        <v>0</v>
      </c>
      <c r="AD3425" s="33">
        <f t="shared" si="9170"/>
        <v>0</v>
      </c>
      <c r="AE3425" s="34" t="e">
        <f t="shared" si="9020"/>
        <v>#DIV/0!</v>
      </c>
      <c r="AF3425" s="35">
        <f t="shared" ref="AF3425:AK3425" si="9171">AF3426</f>
        <v>0</v>
      </c>
      <c r="AG3425" s="35">
        <f t="shared" si="9171"/>
        <v>0</v>
      </c>
      <c r="AH3425" s="36">
        <f t="shared" si="9171"/>
        <v>0</v>
      </c>
      <c r="AI3425" s="36">
        <f t="shared" si="9171"/>
        <v>0</v>
      </c>
      <c r="AJ3425" s="36">
        <f t="shared" si="9171"/>
        <v>0</v>
      </c>
      <c r="AK3425" s="36">
        <f t="shared" si="9171"/>
        <v>0</v>
      </c>
      <c r="AL3425" s="36">
        <f t="shared" si="9021"/>
        <v>0</v>
      </c>
      <c r="AM3425" s="36">
        <f t="shared" si="9022"/>
        <v>0</v>
      </c>
      <c r="AN3425" s="37" t="s">
        <v>35</v>
      </c>
    </row>
    <row r="3426" spans="2:40" ht="46.8" hidden="1" customHeight="1" x14ac:dyDescent="0.3">
      <c r="B3426" s="30" t="s">
        <v>854</v>
      </c>
      <c r="C3426" s="30" t="s">
        <v>112</v>
      </c>
      <c r="D3426" s="30" t="s">
        <v>114</v>
      </c>
      <c r="E3426" s="15" t="str">
        <f t="shared" si="9037"/>
        <v>0503</v>
      </c>
      <c r="F3426" s="30" t="s">
        <v>125</v>
      </c>
      <c r="G3426" s="30"/>
      <c r="H3426" s="31" t="s">
        <v>126</v>
      </c>
      <c r="I3426" s="32">
        <f t="shared" ref="I3426:T3426" si="9172">I3427+I3431+I3435</f>
        <v>0</v>
      </c>
      <c r="J3426" s="32">
        <f t="shared" si="9172"/>
        <v>0</v>
      </c>
      <c r="K3426" s="32">
        <f t="shared" si="9172"/>
        <v>0</v>
      </c>
      <c r="L3426" s="32">
        <f t="shared" si="9172"/>
        <v>0</v>
      </c>
      <c r="M3426" s="32">
        <f t="shared" si="9172"/>
        <v>0</v>
      </c>
      <c r="N3426" s="32">
        <f t="shared" si="9172"/>
        <v>0</v>
      </c>
      <c r="O3426" s="32">
        <f t="shared" si="9172"/>
        <v>0</v>
      </c>
      <c r="P3426" s="32">
        <f t="shared" si="9172"/>
        <v>0</v>
      </c>
      <c r="Q3426" s="32">
        <f t="shared" si="9172"/>
        <v>0</v>
      </c>
      <c r="R3426" s="32">
        <f t="shared" si="9172"/>
        <v>0</v>
      </c>
      <c r="S3426" s="32">
        <f t="shared" si="9172"/>
        <v>0</v>
      </c>
      <c r="T3426" s="32">
        <f t="shared" si="9172"/>
        <v>0</v>
      </c>
      <c r="U3426" s="32">
        <v>0</v>
      </c>
      <c r="V3426" s="32">
        <f t="shared" si="9038"/>
        <v>0</v>
      </c>
      <c r="W3426" s="32">
        <f t="shared" ref="W3426:AD3426" si="9173">W3427+W3431+W3435</f>
        <v>0</v>
      </c>
      <c r="X3426" s="32">
        <f t="shared" si="9173"/>
        <v>0</v>
      </c>
      <c r="Y3426" s="32">
        <f t="shared" si="9173"/>
        <v>0</v>
      </c>
      <c r="Z3426" s="32">
        <f t="shared" si="9173"/>
        <v>0</v>
      </c>
      <c r="AA3426" s="32">
        <f t="shared" si="9173"/>
        <v>0</v>
      </c>
      <c r="AB3426" s="32">
        <f t="shared" si="9173"/>
        <v>0</v>
      </c>
      <c r="AC3426" s="33">
        <f t="shared" si="9173"/>
        <v>0</v>
      </c>
      <c r="AD3426" s="33">
        <f t="shared" si="9173"/>
        <v>0</v>
      </c>
      <c r="AE3426" s="34" t="e">
        <f t="shared" si="9020"/>
        <v>#DIV/0!</v>
      </c>
      <c r="AF3426" s="35">
        <f t="shared" ref="AF3426:AK3426" si="9174">AF3427+AF3431+AF3435</f>
        <v>0</v>
      </c>
      <c r="AG3426" s="35">
        <f t="shared" si="9174"/>
        <v>0</v>
      </c>
      <c r="AH3426" s="36">
        <f t="shared" si="9174"/>
        <v>0</v>
      </c>
      <c r="AI3426" s="36">
        <f t="shared" si="9174"/>
        <v>0</v>
      </c>
      <c r="AJ3426" s="36">
        <f t="shared" si="9174"/>
        <v>0</v>
      </c>
      <c r="AK3426" s="36">
        <f t="shared" si="9174"/>
        <v>0</v>
      </c>
      <c r="AL3426" s="36">
        <f t="shared" si="9021"/>
        <v>0</v>
      </c>
      <c r="AM3426" s="36">
        <f t="shared" si="9022"/>
        <v>0</v>
      </c>
      <c r="AN3426" s="37" t="s">
        <v>35</v>
      </c>
    </row>
    <row r="3427" spans="2:40" ht="31.2" hidden="1" customHeight="1" x14ac:dyDescent="0.3">
      <c r="B3427" s="30" t="s">
        <v>854</v>
      </c>
      <c r="C3427" s="30" t="s">
        <v>112</v>
      </c>
      <c r="D3427" s="30" t="s">
        <v>114</v>
      </c>
      <c r="E3427" s="15" t="str">
        <f t="shared" si="9037"/>
        <v>0503</v>
      </c>
      <c r="F3427" s="30" t="s">
        <v>785</v>
      </c>
      <c r="G3427" s="30"/>
      <c r="H3427" s="31" t="s">
        <v>786</v>
      </c>
      <c r="I3427" s="32">
        <f t="shared" ref="I3427:I3437" si="9175">I3428</f>
        <v>0</v>
      </c>
      <c r="J3427" s="32">
        <f t="shared" ref="J3427:J3437" si="9176">J3428</f>
        <v>0</v>
      </c>
      <c r="K3427" s="32">
        <f t="shared" ref="K3427:K3437" si="9177">K3428</f>
        <v>0</v>
      </c>
      <c r="L3427" s="32">
        <f t="shared" ref="L3427:L3437" si="9178">L3428</f>
        <v>0</v>
      </c>
      <c r="M3427" s="32">
        <f t="shared" ref="M3427:M3437" si="9179">M3428</f>
        <v>0</v>
      </c>
      <c r="N3427" s="32">
        <f t="shared" ref="N3427:N3437" si="9180">N3428</f>
        <v>0</v>
      </c>
      <c r="O3427" s="32">
        <f t="shared" ref="O3427:O3437" si="9181">O3428</f>
        <v>0</v>
      </c>
      <c r="P3427" s="32">
        <f t="shared" ref="P3427:P3437" si="9182">P3428</f>
        <v>0</v>
      </c>
      <c r="Q3427" s="32">
        <f t="shared" ref="Q3427:Q3437" si="9183">Q3428</f>
        <v>0</v>
      </c>
      <c r="R3427" s="32">
        <f t="shared" ref="R3427:R3437" si="9184">R3428</f>
        <v>0</v>
      </c>
      <c r="S3427" s="32">
        <f t="shared" ref="S3427:S3437" si="9185">S3428</f>
        <v>0</v>
      </c>
      <c r="T3427" s="32">
        <f t="shared" ref="T3427:T3437" si="9186">T3428</f>
        <v>0</v>
      </c>
      <c r="U3427" s="32">
        <v>0</v>
      </c>
      <c r="V3427" s="32">
        <f t="shared" si="9038"/>
        <v>0</v>
      </c>
      <c r="W3427" s="32">
        <f t="shared" ref="W3427:W3437" si="9187">W3428</f>
        <v>0</v>
      </c>
      <c r="X3427" s="32">
        <f t="shared" ref="X3427:X3437" si="9188">X3428</f>
        <v>0</v>
      </c>
      <c r="Y3427" s="32">
        <f t="shared" ref="Y3427:Y3437" si="9189">Y3428</f>
        <v>0</v>
      </c>
      <c r="Z3427" s="32">
        <f t="shared" ref="Z3427:Z3437" si="9190">Z3428</f>
        <v>0</v>
      </c>
      <c r="AA3427" s="32">
        <f t="shared" ref="AA3427:AA3437" si="9191">AA3428</f>
        <v>0</v>
      </c>
      <c r="AB3427" s="32">
        <f t="shared" ref="AB3427:AB3437" si="9192">AB3428</f>
        <v>0</v>
      </c>
      <c r="AC3427" s="33">
        <f t="shared" ref="AC3427:AC3437" si="9193">AC3428</f>
        <v>0</v>
      </c>
      <c r="AD3427" s="33">
        <f t="shared" ref="AD3427:AD3437" si="9194">AD3428</f>
        <v>0</v>
      </c>
      <c r="AE3427" s="34" t="e">
        <f t="shared" si="9020"/>
        <v>#DIV/0!</v>
      </c>
      <c r="AF3427" s="35">
        <f t="shared" ref="AF3427:AF3437" si="9195">AF3428</f>
        <v>0</v>
      </c>
      <c r="AG3427" s="35">
        <f t="shared" ref="AG3427:AG3437" si="9196">AG3428</f>
        <v>0</v>
      </c>
      <c r="AH3427" s="36">
        <f t="shared" ref="AH3427:AH3437" si="9197">AH3428</f>
        <v>0</v>
      </c>
      <c r="AI3427" s="36">
        <f t="shared" ref="AI3427:AI3437" si="9198">AI3428</f>
        <v>0</v>
      </c>
      <c r="AJ3427" s="36">
        <f t="shared" ref="AJ3427:AJ3437" si="9199">AJ3428</f>
        <v>0</v>
      </c>
      <c r="AK3427" s="36">
        <f t="shared" ref="AK3427:AK3437" si="9200">AK3428</f>
        <v>0</v>
      </c>
      <c r="AL3427" s="36">
        <f t="shared" si="9021"/>
        <v>0</v>
      </c>
      <c r="AM3427" s="36">
        <f t="shared" si="9022"/>
        <v>0</v>
      </c>
      <c r="AN3427" s="37" t="s">
        <v>35</v>
      </c>
    </row>
    <row r="3428" spans="2:40" ht="31.2" hidden="1" customHeight="1" x14ac:dyDescent="0.3">
      <c r="B3428" s="30" t="s">
        <v>854</v>
      </c>
      <c r="C3428" s="30" t="s">
        <v>112</v>
      </c>
      <c r="D3428" s="30" t="s">
        <v>114</v>
      </c>
      <c r="E3428" s="15" t="str">
        <f t="shared" si="9037"/>
        <v>0503</v>
      </c>
      <c r="F3428" s="30" t="s">
        <v>787</v>
      </c>
      <c r="G3428" s="30"/>
      <c r="H3428" s="31" t="s">
        <v>788</v>
      </c>
      <c r="I3428" s="32">
        <f t="shared" si="9175"/>
        <v>0</v>
      </c>
      <c r="J3428" s="32">
        <f t="shared" si="9176"/>
        <v>0</v>
      </c>
      <c r="K3428" s="32">
        <f t="shared" si="9177"/>
        <v>0</v>
      </c>
      <c r="L3428" s="32">
        <f t="shared" si="9178"/>
        <v>0</v>
      </c>
      <c r="M3428" s="32">
        <f t="shared" si="9179"/>
        <v>0</v>
      </c>
      <c r="N3428" s="32">
        <f t="shared" si="9180"/>
        <v>0</v>
      </c>
      <c r="O3428" s="32">
        <f t="shared" si="9181"/>
        <v>0</v>
      </c>
      <c r="P3428" s="32">
        <f t="shared" si="9182"/>
        <v>0</v>
      </c>
      <c r="Q3428" s="32">
        <f t="shared" si="9183"/>
        <v>0</v>
      </c>
      <c r="R3428" s="32">
        <f t="shared" si="9184"/>
        <v>0</v>
      </c>
      <c r="S3428" s="32">
        <f t="shared" si="9185"/>
        <v>0</v>
      </c>
      <c r="T3428" s="32">
        <f t="shared" si="9186"/>
        <v>0</v>
      </c>
      <c r="U3428" s="32">
        <v>0</v>
      </c>
      <c r="V3428" s="32">
        <f t="shared" si="9038"/>
        <v>0</v>
      </c>
      <c r="W3428" s="32">
        <f t="shared" si="9187"/>
        <v>0</v>
      </c>
      <c r="X3428" s="32">
        <f t="shared" si="9188"/>
        <v>0</v>
      </c>
      <c r="Y3428" s="32">
        <f t="shared" si="9189"/>
        <v>0</v>
      </c>
      <c r="Z3428" s="32">
        <f t="shared" si="9190"/>
        <v>0</v>
      </c>
      <c r="AA3428" s="32">
        <f t="shared" si="9191"/>
        <v>0</v>
      </c>
      <c r="AB3428" s="32">
        <f t="shared" si="9192"/>
        <v>0</v>
      </c>
      <c r="AC3428" s="33">
        <f t="shared" si="9193"/>
        <v>0</v>
      </c>
      <c r="AD3428" s="33">
        <f t="shared" si="9194"/>
        <v>0</v>
      </c>
      <c r="AE3428" s="34" t="e">
        <f t="shared" si="9020"/>
        <v>#DIV/0!</v>
      </c>
      <c r="AF3428" s="35">
        <f t="shared" si="9195"/>
        <v>0</v>
      </c>
      <c r="AG3428" s="35">
        <f t="shared" si="9196"/>
        <v>0</v>
      </c>
      <c r="AH3428" s="36">
        <f t="shared" si="9197"/>
        <v>0</v>
      </c>
      <c r="AI3428" s="36">
        <f t="shared" si="9198"/>
        <v>0</v>
      </c>
      <c r="AJ3428" s="36">
        <f t="shared" si="9199"/>
        <v>0</v>
      </c>
      <c r="AK3428" s="36">
        <f t="shared" si="9200"/>
        <v>0</v>
      </c>
      <c r="AL3428" s="36">
        <f t="shared" si="9021"/>
        <v>0</v>
      </c>
      <c r="AM3428" s="36">
        <f t="shared" si="9022"/>
        <v>0</v>
      </c>
      <c r="AN3428" s="37" t="s">
        <v>35</v>
      </c>
    </row>
    <row r="3429" spans="2:40" ht="31.2" hidden="1" customHeight="1" x14ac:dyDescent="0.3">
      <c r="B3429" s="30" t="s">
        <v>854</v>
      </c>
      <c r="C3429" s="30" t="s">
        <v>112</v>
      </c>
      <c r="D3429" s="30" t="s">
        <v>114</v>
      </c>
      <c r="E3429" s="15" t="str">
        <f t="shared" si="9037"/>
        <v>0503</v>
      </c>
      <c r="F3429" s="30" t="s">
        <v>787</v>
      </c>
      <c r="G3429" s="30" t="s">
        <v>50</v>
      </c>
      <c r="H3429" s="31" t="s">
        <v>51</v>
      </c>
      <c r="I3429" s="32">
        <f t="shared" si="9175"/>
        <v>0</v>
      </c>
      <c r="J3429" s="32">
        <f t="shared" si="9176"/>
        <v>0</v>
      </c>
      <c r="K3429" s="32">
        <f t="shared" si="9177"/>
        <v>0</v>
      </c>
      <c r="L3429" s="32">
        <f t="shared" si="9178"/>
        <v>0</v>
      </c>
      <c r="M3429" s="32">
        <f t="shared" si="9179"/>
        <v>0</v>
      </c>
      <c r="N3429" s="32">
        <f t="shared" si="9180"/>
        <v>0</v>
      </c>
      <c r="O3429" s="32">
        <f t="shared" si="9181"/>
        <v>0</v>
      </c>
      <c r="P3429" s="32">
        <f t="shared" si="9182"/>
        <v>0</v>
      </c>
      <c r="Q3429" s="32">
        <f t="shared" si="9183"/>
        <v>0</v>
      </c>
      <c r="R3429" s="32">
        <f t="shared" si="9184"/>
        <v>0</v>
      </c>
      <c r="S3429" s="32">
        <f t="shared" si="9185"/>
        <v>0</v>
      </c>
      <c r="T3429" s="32">
        <f t="shared" si="9186"/>
        <v>0</v>
      </c>
      <c r="U3429" s="32">
        <v>0</v>
      </c>
      <c r="V3429" s="32">
        <f t="shared" si="9038"/>
        <v>0</v>
      </c>
      <c r="W3429" s="32">
        <f t="shared" si="9187"/>
        <v>0</v>
      </c>
      <c r="X3429" s="32">
        <f t="shared" si="9188"/>
        <v>0</v>
      </c>
      <c r="Y3429" s="32">
        <f t="shared" si="9189"/>
        <v>0</v>
      </c>
      <c r="Z3429" s="32">
        <f t="shared" si="9190"/>
        <v>0</v>
      </c>
      <c r="AA3429" s="32">
        <f t="shared" si="9191"/>
        <v>0</v>
      </c>
      <c r="AB3429" s="32">
        <f t="shared" si="9192"/>
        <v>0</v>
      </c>
      <c r="AC3429" s="33">
        <f t="shared" si="9193"/>
        <v>0</v>
      </c>
      <c r="AD3429" s="33">
        <f t="shared" si="9194"/>
        <v>0</v>
      </c>
      <c r="AE3429" s="34" t="e">
        <f t="shared" si="9020"/>
        <v>#DIV/0!</v>
      </c>
      <c r="AF3429" s="35">
        <f t="shared" si="9195"/>
        <v>0</v>
      </c>
      <c r="AG3429" s="35">
        <f t="shared" si="9196"/>
        <v>0</v>
      </c>
      <c r="AH3429" s="36">
        <f t="shared" si="9197"/>
        <v>0</v>
      </c>
      <c r="AI3429" s="36">
        <f t="shared" si="9198"/>
        <v>0</v>
      </c>
      <c r="AJ3429" s="36">
        <f t="shared" si="9199"/>
        <v>0</v>
      </c>
      <c r="AK3429" s="36">
        <f t="shared" si="9200"/>
        <v>0</v>
      </c>
      <c r="AL3429" s="36">
        <f t="shared" si="9021"/>
        <v>0</v>
      </c>
      <c r="AM3429" s="36">
        <f t="shared" si="9022"/>
        <v>0</v>
      </c>
      <c r="AN3429" s="37" t="s">
        <v>35</v>
      </c>
    </row>
    <row r="3430" spans="2:40" ht="31.2" hidden="1" customHeight="1" x14ac:dyDescent="0.3">
      <c r="B3430" s="30" t="s">
        <v>854</v>
      </c>
      <c r="C3430" s="30" t="s">
        <v>112</v>
      </c>
      <c r="D3430" s="30" t="s">
        <v>114</v>
      </c>
      <c r="E3430" s="15" t="str">
        <f t="shared" si="9037"/>
        <v>0503</v>
      </c>
      <c r="F3430" s="30" t="s">
        <v>787</v>
      </c>
      <c r="G3430" s="30" t="s">
        <v>52</v>
      </c>
      <c r="H3430" s="31" t="s">
        <v>53</v>
      </c>
      <c r="I3430" s="32"/>
      <c r="J3430" s="32"/>
      <c r="K3430" s="32"/>
      <c r="L3430" s="32"/>
      <c r="M3430" s="32"/>
      <c r="N3430" s="32"/>
      <c r="O3430" s="32">
        <v>0</v>
      </c>
      <c r="P3430" s="32">
        <v>0</v>
      </c>
      <c r="Q3430" s="32">
        <v>0</v>
      </c>
      <c r="R3430" s="32">
        <v>0</v>
      </c>
      <c r="S3430" s="32">
        <v>0</v>
      </c>
      <c r="T3430" s="32">
        <v>0</v>
      </c>
      <c r="U3430" s="32">
        <v>0</v>
      </c>
      <c r="V3430" s="32">
        <f t="shared" si="9038"/>
        <v>0</v>
      </c>
      <c r="W3430" s="32"/>
      <c r="X3430" s="32"/>
      <c r="Y3430" s="32"/>
      <c r="Z3430" s="32"/>
      <c r="AA3430" s="32"/>
      <c r="AB3430" s="32">
        <v>0</v>
      </c>
      <c r="AC3430" s="33">
        <v>0</v>
      </c>
      <c r="AD3430" s="33">
        <v>0</v>
      </c>
      <c r="AE3430" s="34" t="e">
        <f t="shared" si="9020"/>
        <v>#DIV/0!</v>
      </c>
      <c r="AF3430" s="35">
        <v>0</v>
      </c>
      <c r="AG3430" s="35">
        <v>0</v>
      </c>
      <c r="AH3430" s="36">
        <v>0</v>
      </c>
      <c r="AI3430" s="36">
        <v>0</v>
      </c>
      <c r="AJ3430" s="36">
        <v>0</v>
      </c>
      <c r="AK3430" s="36">
        <v>0</v>
      </c>
      <c r="AL3430" s="36">
        <f t="shared" si="9021"/>
        <v>0</v>
      </c>
      <c r="AM3430" s="36">
        <f t="shared" si="9022"/>
        <v>0</v>
      </c>
      <c r="AN3430" s="37" t="s">
        <v>35</v>
      </c>
    </row>
    <row r="3431" spans="2:40" ht="46.8" hidden="1" customHeight="1" x14ac:dyDescent="0.3">
      <c r="B3431" s="30" t="s">
        <v>854</v>
      </c>
      <c r="C3431" s="30" t="s">
        <v>112</v>
      </c>
      <c r="D3431" s="30" t="s">
        <v>114</v>
      </c>
      <c r="E3431" s="15" t="str">
        <f t="shared" si="9037"/>
        <v>0503</v>
      </c>
      <c r="F3431" s="30" t="s">
        <v>790</v>
      </c>
      <c r="G3431" s="30"/>
      <c r="H3431" s="31" t="s">
        <v>791</v>
      </c>
      <c r="I3431" s="32">
        <f t="shared" si="9175"/>
        <v>0</v>
      </c>
      <c r="J3431" s="32">
        <f t="shared" si="9176"/>
        <v>0</v>
      </c>
      <c r="K3431" s="32">
        <f t="shared" si="9177"/>
        <v>0</v>
      </c>
      <c r="L3431" s="32">
        <f t="shared" si="9178"/>
        <v>0</v>
      </c>
      <c r="M3431" s="32">
        <f t="shared" si="9179"/>
        <v>0</v>
      </c>
      <c r="N3431" s="32">
        <f t="shared" si="9180"/>
        <v>0</v>
      </c>
      <c r="O3431" s="32">
        <f t="shared" si="9181"/>
        <v>0</v>
      </c>
      <c r="P3431" s="32">
        <f t="shared" si="9182"/>
        <v>0</v>
      </c>
      <c r="Q3431" s="32">
        <f t="shared" si="9183"/>
        <v>0</v>
      </c>
      <c r="R3431" s="32">
        <f t="shared" si="9184"/>
        <v>0</v>
      </c>
      <c r="S3431" s="32">
        <f t="shared" si="9185"/>
        <v>0</v>
      </c>
      <c r="T3431" s="32">
        <f t="shared" si="9186"/>
        <v>0</v>
      </c>
      <c r="U3431" s="32">
        <v>0</v>
      </c>
      <c r="V3431" s="32">
        <f t="shared" si="9038"/>
        <v>0</v>
      </c>
      <c r="W3431" s="32">
        <f t="shared" si="9187"/>
        <v>0</v>
      </c>
      <c r="X3431" s="32">
        <f t="shared" si="9188"/>
        <v>0</v>
      </c>
      <c r="Y3431" s="32">
        <f t="shared" si="9189"/>
        <v>0</v>
      </c>
      <c r="Z3431" s="32">
        <f t="shared" si="9190"/>
        <v>0</v>
      </c>
      <c r="AA3431" s="32">
        <f t="shared" si="9191"/>
        <v>0</v>
      </c>
      <c r="AB3431" s="32">
        <f t="shared" si="9192"/>
        <v>0</v>
      </c>
      <c r="AC3431" s="33">
        <f t="shared" si="9193"/>
        <v>0</v>
      </c>
      <c r="AD3431" s="33">
        <f t="shared" si="9194"/>
        <v>0</v>
      </c>
      <c r="AE3431" s="34" t="e">
        <f t="shared" si="9020"/>
        <v>#DIV/0!</v>
      </c>
      <c r="AF3431" s="35">
        <f t="shared" si="9195"/>
        <v>0</v>
      </c>
      <c r="AG3431" s="35">
        <f t="shared" si="9196"/>
        <v>0</v>
      </c>
      <c r="AH3431" s="36">
        <f t="shared" si="9197"/>
        <v>0</v>
      </c>
      <c r="AI3431" s="36">
        <f t="shared" si="9198"/>
        <v>0</v>
      </c>
      <c r="AJ3431" s="36">
        <f t="shared" si="9199"/>
        <v>0</v>
      </c>
      <c r="AK3431" s="36">
        <f t="shared" si="9200"/>
        <v>0</v>
      </c>
      <c r="AL3431" s="36">
        <f t="shared" si="9021"/>
        <v>0</v>
      </c>
      <c r="AM3431" s="36">
        <f t="shared" si="9022"/>
        <v>0</v>
      </c>
      <c r="AN3431" s="37" t="s">
        <v>35</v>
      </c>
    </row>
    <row r="3432" spans="2:40" ht="31.2" hidden="1" customHeight="1" x14ac:dyDescent="0.3">
      <c r="B3432" s="30" t="s">
        <v>854</v>
      </c>
      <c r="C3432" s="30" t="s">
        <v>112</v>
      </c>
      <c r="D3432" s="30" t="s">
        <v>114</v>
      </c>
      <c r="E3432" s="15" t="str">
        <f t="shared" si="9037"/>
        <v>0503</v>
      </c>
      <c r="F3432" s="30" t="s">
        <v>792</v>
      </c>
      <c r="G3432" s="30"/>
      <c r="H3432" s="31" t="s">
        <v>793</v>
      </c>
      <c r="I3432" s="32">
        <f t="shared" si="9175"/>
        <v>0</v>
      </c>
      <c r="J3432" s="32">
        <f t="shared" si="9176"/>
        <v>0</v>
      </c>
      <c r="K3432" s="32">
        <f t="shared" si="9177"/>
        <v>0</v>
      </c>
      <c r="L3432" s="32">
        <f t="shared" si="9178"/>
        <v>0</v>
      </c>
      <c r="M3432" s="32">
        <f t="shared" si="9179"/>
        <v>0</v>
      </c>
      <c r="N3432" s="32">
        <f t="shared" si="9180"/>
        <v>0</v>
      </c>
      <c r="O3432" s="32">
        <f t="shared" si="9181"/>
        <v>0</v>
      </c>
      <c r="P3432" s="32">
        <f t="shared" si="9182"/>
        <v>0</v>
      </c>
      <c r="Q3432" s="32">
        <f t="shared" si="9183"/>
        <v>0</v>
      </c>
      <c r="R3432" s="32">
        <f t="shared" si="9184"/>
        <v>0</v>
      </c>
      <c r="S3432" s="32">
        <f t="shared" si="9185"/>
        <v>0</v>
      </c>
      <c r="T3432" s="32">
        <f t="shared" si="9186"/>
        <v>0</v>
      </c>
      <c r="U3432" s="32">
        <v>0</v>
      </c>
      <c r="V3432" s="32">
        <f t="shared" si="9038"/>
        <v>0</v>
      </c>
      <c r="W3432" s="32">
        <f t="shared" si="9187"/>
        <v>0</v>
      </c>
      <c r="X3432" s="32">
        <f t="shared" si="9188"/>
        <v>0</v>
      </c>
      <c r="Y3432" s="32">
        <f t="shared" si="9189"/>
        <v>0</v>
      </c>
      <c r="Z3432" s="32">
        <f t="shared" si="9190"/>
        <v>0</v>
      </c>
      <c r="AA3432" s="32">
        <f t="shared" si="9191"/>
        <v>0</v>
      </c>
      <c r="AB3432" s="32">
        <f t="shared" si="9192"/>
        <v>0</v>
      </c>
      <c r="AC3432" s="33">
        <f t="shared" si="9193"/>
        <v>0</v>
      </c>
      <c r="AD3432" s="33">
        <f t="shared" si="9194"/>
        <v>0</v>
      </c>
      <c r="AE3432" s="34" t="e">
        <f t="shared" si="9020"/>
        <v>#DIV/0!</v>
      </c>
      <c r="AF3432" s="35">
        <f t="shared" si="9195"/>
        <v>0</v>
      </c>
      <c r="AG3432" s="35">
        <f t="shared" si="9196"/>
        <v>0</v>
      </c>
      <c r="AH3432" s="36">
        <f t="shared" si="9197"/>
        <v>0</v>
      </c>
      <c r="AI3432" s="36">
        <f t="shared" si="9198"/>
        <v>0</v>
      </c>
      <c r="AJ3432" s="36">
        <f t="shared" si="9199"/>
        <v>0</v>
      </c>
      <c r="AK3432" s="36">
        <f t="shared" si="9200"/>
        <v>0</v>
      </c>
      <c r="AL3432" s="36">
        <f t="shared" si="9021"/>
        <v>0</v>
      </c>
      <c r="AM3432" s="36">
        <f t="shared" si="9022"/>
        <v>0</v>
      </c>
      <c r="AN3432" s="37" t="s">
        <v>35</v>
      </c>
    </row>
    <row r="3433" spans="2:40" ht="31.2" hidden="1" customHeight="1" x14ac:dyDescent="0.3">
      <c r="B3433" s="30" t="s">
        <v>854</v>
      </c>
      <c r="C3433" s="30" t="s">
        <v>112</v>
      </c>
      <c r="D3433" s="30" t="s">
        <v>114</v>
      </c>
      <c r="E3433" s="15" t="str">
        <f t="shared" si="9037"/>
        <v>0503</v>
      </c>
      <c r="F3433" s="30" t="s">
        <v>792</v>
      </c>
      <c r="G3433" s="30" t="s">
        <v>50</v>
      </c>
      <c r="H3433" s="31" t="s">
        <v>51</v>
      </c>
      <c r="I3433" s="32">
        <f t="shared" si="9175"/>
        <v>0</v>
      </c>
      <c r="J3433" s="32">
        <f t="shared" si="9176"/>
        <v>0</v>
      </c>
      <c r="K3433" s="32">
        <f t="shared" si="9177"/>
        <v>0</v>
      </c>
      <c r="L3433" s="32">
        <f t="shared" si="9178"/>
        <v>0</v>
      </c>
      <c r="M3433" s="32">
        <f t="shared" si="9179"/>
        <v>0</v>
      </c>
      <c r="N3433" s="32">
        <f t="shared" si="9180"/>
        <v>0</v>
      </c>
      <c r="O3433" s="32">
        <f t="shared" si="9181"/>
        <v>0</v>
      </c>
      <c r="P3433" s="32">
        <f t="shared" si="9182"/>
        <v>0</v>
      </c>
      <c r="Q3433" s="32">
        <f t="shared" si="9183"/>
        <v>0</v>
      </c>
      <c r="R3433" s="32">
        <f t="shared" si="9184"/>
        <v>0</v>
      </c>
      <c r="S3433" s="32">
        <f t="shared" si="9185"/>
        <v>0</v>
      </c>
      <c r="T3433" s="32">
        <f t="shared" si="9186"/>
        <v>0</v>
      </c>
      <c r="U3433" s="32">
        <v>0</v>
      </c>
      <c r="V3433" s="32">
        <f t="shared" si="9038"/>
        <v>0</v>
      </c>
      <c r="W3433" s="32">
        <f t="shared" si="9187"/>
        <v>0</v>
      </c>
      <c r="X3433" s="32">
        <f t="shared" si="9188"/>
        <v>0</v>
      </c>
      <c r="Y3433" s="32">
        <f t="shared" si="9189"/>
        <v>0</v>
      </c>
      <c r="Z3433" s="32">
        <f t="shared" si="9190"/>
        <v>0</v>
      </c>
      <c r="AA3433" s="32">
        <f t="shared" si="9191"/>
        <v>0</v>
      </c>
      <c r="AB3433" s="32">
        <f t="shared" si="9192"/>
        <v>0</v>
      </c>
      <c r="AC3433" s="33">
        <f t="shared" si="9193"/>
        <v>0</v>
      </c>
      <c r="AD3433" s="33">
        <f t="shared" si="9194"/>
        <v>0</v>
      </c>
      <c r="AE3433" s="34" t="e">
        <f t="shared" si="9020"/>
        <v>#DIV/0!</v>
      </c>
      <c r="AF3433" s="35">
        <f t="shared" si="9195"/>
        <v>0</v>
      </c>
      <c r="AG3433" s="35">
        <f t="shared" si="9196"/>
        <v>0</v>
      </c>
      <c r="AH3433" s="36">
        <f t="shared" si="9197"/>
        <v>0</v>
      </c>
      <c r="AI3433" s="36">
        <f t="shared" si="9198"/>
        <v>0</v>
      </c>
      <c r="AJ3433" s="36">
        <f t="shared" si="9199"/>
        <v>0</v>
      </c>
      <c r="AK3433" s="36">
        <f t="shared" si="9200"/>
        <v>0</v>
      </c>
      <c r="AL3433" s="36">
        <f t="shared" si="9021"/>
        <v>0</v>
      </c>
      <c r="AM3433" s="36">
        <f t="shared" si="9022"/>
        <v>0</v>
      </c>
      <c r="AN3433" s="37" t="s">
        <v>35</v>
      </c>
    </row>
    <row r="3434" spans="2:40" ht="31.2" hidden="1" customHeight="1" x14ac:dyDescent="0.3">
      <c r="B3434" s="30" t="s">
        <v>854</v>
      </c>
      <c r="C3434" s="30" t="s">
        <v>112</v>
      </c>
      <c r="D3434" s="30" t="s">
        <v>114</v>
      </c>
      <c r="E3434" s="15" t="str">
        <f t="shared" si="9037"/>
        <v>0503</v>
      </c>
      <c r="F3434" s="30" t="s">
        <v>792</v>
      </c>
      <c r="G3434" s="30" t="s">
        <v>52</v>
      </c>
      <c r="H3434" s="31" t="s">
        <v>53</v>
      </c>
      <c r="I3434" s="32"/>
      <c r="J3434" s="32"/>
      <c r="K3434" s="32"/>
      <c r="L3434" s="32"/>
      <c r="M3434" s="32"/>
      <c r="N3434" s="32"/>
      <c r="O3434" s="32">
        <v>0</v>
      </c>
      <c r="P3434" s="32">
        <v>0</v>
      </c>
      <c r="Q3434" s="32">
        <v>0</v>
      </c>
      <c r="R3434" s="32">
        <v>0</v>
      </c>
      <c r="S3434" s="32">
        <v>0</v>
      </c>
      <c r="T3434" s="32">
        <v>0</v>
      </c>
      <c r="U3434" s="32">
        <v>0</v>
      </c>
      <c r="V3434" s="32">
        <f t="shared" si="9038"/>
        <v>0</v>
      </c>
      <c r="W3434" s="32"/>
      <c r="X3434" s="32"/>
      <c r="Y3434" s="32"/>
      <c r="Z3434" s="32"/>
      <c r="AA3434" s="32"/>
      <c r="AB3434" s="32">
        <v>0</v>
      </c>
      <c r="AC3434" s="33">
        <v>0</v>
      </c>
      <c r="AD3434" s="33">
        <v>0</v>
      </c>
      <c r="AE3434" s="34" t="e">
        <f t="shared" ref="AE3434:AE3497" si="9201">AD3434/AC3434*100</f>
        <v>#DIV/0!</v>
      </c>
      <c r="AF3434" s="35">
        <v>0</v>
      </c>
      <c r="AG3434" s="35">
        <v>0</v>
      </c>
      <c r="AH3434" s="36">
        <v>0</v>
      </c>
      <c r="AI3434" s="36">
        <v>0</v>
      </c>
      <c r="AJ3434" s="36">
        <v>0</v>
      </c>
      <c r="AK3434" s="36">
        <v>0</v>
      </c>
      <c r="AL3434" s="36">
        <f t="shared" ref="AL3434:AL3497" si="9202">AF3434+AH3434+AK3434+AI3434+AJ3434+AG3434</f>
        <v>0</v>
      </c>
      <c r="AM3434" s="36">
        <f t="shared" ref="AM3434:AM3497" si="9203">V3434-AL3434</f>
        <v>0</v>
      </c>
      <c r="AN3434" s="37" t="s">
        <v>35</v>
      </c>
    </row>
    <row r="3435" spans="2:40" ht="62.4" hidden="1" customHeight="1" x14ac:dyDescent="0.3">
      <c r="B3435" s="30" t="s">
        <v>854</v>
      </c>
      <c r="C3435" s="30" t="s">
        <v>112</v>
      </c>
      <c r="D3435" s="30" t="s">
        <v>114</v>
      </c>
      <c r="E3435" s="15" t="str">
        <f t="shared" si="9037"/>
        <v>0503</v>
      </c>
      <c r="F3435" s="30" t="s">
        <v>794</v>
      </c>
      <c r="G3435" s="30"/>
      <c r="H3435" s="31" t="s">
        <v>795</v>
      </c>
      <c r="I3435" s="32">
        <f t="shared" si="9175"/>
        <v>0</v>
      </c>
      <c r="J3435" s="32">
        <f t="shared" si="9176"/>
        <v>0</v>
      </c>
      <c r="K3435" s="32">
        <f t="shared" si="9177"/>
        <v>0</v>
      </c>
      <c r="L3435" s="32">
        <f t="shared" si="9178"/>
        <v>0</v>
      </c>
      <c r="M3435" s="32">
        <f t="shared" si="9179"/>
        <v>0</v>
      </c>
      <c r="N3435" s="32">
        <f t="shared" si="9180"/>
        <v>0</v>
      </c>
      <c r="O3435" s="32">
        <f t="shared" si="9181"/>
        <v>0</v>
      </c>
      <c r="P3435" s="32">
        <f t="shared" si="9182"/>
        <v>0</v>
      </c>
      <c r="Q3435" s="32">
        <f t="shared" si="9183"/>
        <v>0</v>
      </c>
      <c r="R3435" s="32">
        <f t="shared" si="9184"/>
        <v>0</v>
      </c>
      <c r="S3435" s="32">
        <f t="shared" si="9185"/>
        <v>0</v>
      </c>
      <c r="T3435" s="32">
        <f t="shared" si="9186"/>
        <v>0</v>
      </c>
      <c r="U3435" s="32">
        <v>0</v>
      </c>
      <c r="V3435" s="32">
        <f t="shared" si="9038"/>
        <v>0</v>
      </c>
      <c r="W3435" s="32">
        <f t="shared" si="9187"/>
        <v>0</v>
      </c>
      <c r="X3435" s="32">
        <f t="shared" si="9188"/>
        <v>0</v>
      </c>
      <c r="Y3435" s="32">
        <f t="shared" si="9189"/>
        <v>0</v>
      </c>
      <c r="Z3435" s="32">
        <f t="shared" si="9190"/>
        <v>0</v>
      </c>
      <c r="AA3435" s="32">
        <f t="shared" si="9191"/>
        <v>0</v>
      </c>
      <c r="AB3435" s="32">
        <f t="shared" si="9192"/>
        <v>0</v>
      </c>
      <c r="AC3435" s="33">
        <f t="shared" si="9193"/>
        <v>0</v>
      </c>
      <c r="AD3435" s="33">
        <f t="shared" si="9194"/>
        <v>0</v>
      </c>
      <c r="AE3435" s="34" t="e">
        <f t="shared" si="9201"/>
        <v>#DIV/0!</v>
      </c>
      <c r="AF3435" s="35">
        <f t="shared" si="9195"/>
        <v>0</v>
      </c>
      <c r="AG3435" s="35">
        <f t="shared" si="9196"/>
        <v>0</v>
      </c>
      <c r="AH3435" s="36">
        <f t="shared" si="9197"/>
        <v>0</v>
      </c>
      <c r="AI3435" s="36">
        <f t="shared" si="9198"/>
        <v>0</v>
      </c>
      <c r="AJ3435" s="36">
        <f t="shared" si="9199"/>
        <v>0</v>
      </c>
      <c r="AK3435" s="36">
        <f t="shared" si="9200"/>
        <v>0</v>
      </c>
      <c r="AL3435" s="36">
        <f t="shared" si="9202"/>
        <v>0</v>
      </c>
      <c r="AM3435" s="36">
        <f t="shared" si="9203"/>
        <v>0</v>
      </c>
      <c r="AN3435" s="37" t="s">
        <v>35</v>
      </c>
    </row>
    <row r="3436" spans="2:40" ht="31.2" hidden="1" customHeight="1" x14ac:dyDescent="0.3">
      <c r="B3436" s="30" t="s">
        <v>854</v>
      </c>
      <c r="C3436" s="30" t="s">
        <v>112</v>
      </c>
      <c r="D3436" s="30" t="s">
        <v>114</v>
      </c>
      <c r="E3436" s="15" t="str">
        <f t="shared" si="9037"/>
        <v>0503</v>
      </c>
      <c r="F3436" s="30" t="s">
        <v>796</v>
      </c>
      <c r="G3436" s="30"/>
      <c r="H3436" s="31" t="s">
        <v>797</v>
      </c>
      <c r="I3436" s="32">
        <f t="shared" si="9175"/>
        <v>0</v>
      </c>
      <c r="J3436" s="32">
        <f t="shared" si="9176"/>
        <v>0</v>
      </c>
      <c r="K3436" s="32">
        <f t="shared" si="9177"/>
        <v>0</v>
      </c>
      <c r="L3436" s="32">
        <f t="shared" si="9178"/>
        <v>0</v>
      </c>
      <c r="M3436" s="32">
        <f t="shared" si="9179"/>
        <v>0</v>
      </c>
      <c r="N3436" s="32">
        <f t="shared" si="9180"/>
        <v>0</v>
      </c>
      <c r="O3436" s="32">
        <f t="shared" si="9181"/>
        <v>0</v>
      </c>
      <c r="P3436" s="32">
        <f t="shared" si="9182"/>
        <v>0</v>
      </c>
      <c r="Q3436" s="32">
        <f t="shared" si="9183"/>
        <v>0</v>
      </c>
      <c r="R3436" s="32">
        <f t="shared" si="9184"/>
        <v>0</v>
      </c>
      <c r="S3436" s="32">
        <f t="shared" si="9185"/>
        <v>0</v>
      </c>
      <c r="T3436" s="32">
        <f t="shared" si="9186"/>
        <v>0</v>
      </c>
      <c r="U3436" s="32">
        <v>0</v>
      </c>
      <c r="V3436" s="32">
        <f t="shared" si="9038"/>
        <v>0</v>
      </c>
      <c r="W3436" s="32">
        <f t="shared" si="9187"/>
        <v>0</v>
      </c>
      <c r="X3436" s="32">
        <f t="shared" si="9188"/>
        <v>0</v>
      </c>
      <c r="Y3436" s="32">
        <f t="shared" si="9189"/>
        <v>0</v>
      </c>
      <c r="Z3436" s="32">
        <f t="shared" si="9190"/>
        <v>0</v>
      </c>
      <c r="AA3436" s="32">
        <f t="shared" si="9191"/>
        <v>0</v>
      </c>
      <c r="AB3436" s="32">
        <f t="shared" si="9192"/>
        <v>0</v>
      </c>
      <c r="AC3436" s="33">
        <f t="shared" si="9193"/>
        <v>0</v>
      </c>
      <c r="AD3436" s="33">
        <f t="shared" si="9194"/>
        <v>0</v>
      </c>
      <c r="AE3436" s="34" t="e">
        <f t="shared" si="9201"/>
        <v>#DIV/0!</v>
      </c>
      <c r="AF3436" s="35">
        <f t="shared" si="9195"/>
        <v>0</v>
      </c>
      <c r="AG3436" s="35">
        <f t="shared" si="9196"/>
        <v>0</v>
      </c>
      <c r="AH3436" s="36">
        <f t="shared" si="9197"/>
        <v>0</v>
      </c>
      <c r="AI3436" s="36">
        <f t="shared" si="9198"/>
        <v>0</v>
      </c>
      <c r="AJ3436" s="36">
        <f t="shared" si="9199"/>
        <v>0</v>
      </c>
      <c r="AK3436" s="36">
        <f t="shared" si="9200"/>
        <v>0</v>
      </c>
      <c r="AL3436" s="36">
        <f t="shared" si="9202"/>
        <v>0</v>
      </c>
      <c r="AM3436" s="36">
        <f t="shared" si="9203"/>
        <v>0</v>
      </c>
      <c r="AN3436" s="37" t="s">
        <v>35</v>
      </c>
    </row>
    <row r="3437" spans="2:40" ht="31.2" hidden="1" customHeight="1" x14ac:dyDescent="0.3">
      <c r="B3437" s="30" t="s">
        <v>854</v>
      </c>
      <c r="C3437" s="30" t="s">
        <v>112</v>
      </c>
      <c r="D3437" s="30" t="s">
        <v>114</v>
      </c>
      <c r="E3437" s="15" t="str">
        <f t="shared" si="9037"/>
        <v>0503</v>
      </c>
      <c r="F3437" s="30" t="s">
        <v>796</v>
      </c>
      <c r="G3437" s="30" t="s">
        <v>50</v>
      </c>
      <c r="H3437" s="31" t="s">
        <v>51</v>
      </c>
      <c r="I3437" s="32">
        <f t="shared" si="9175"/>
        <v>0</v>
      </c>
      <c r="J3437" s="32">
        <f t="shared" si="9176"/>
        <v>0</v>
      </c>
      <c r="K3437" s="32">
        <f t="shared" si="9177"/>
        <v>0</v>
      </c>
      <c r="L3437" s="32">
        <f t="shared" si="9178"/>
        <v>0</v>
      </c>
      <c r="M3437" s="32">
        <f t="shared" si="9179"/>
        <v>0</v>
      </c>
      <c r="N3437" s="32">
        <f t="shared" si="9180"/>
        <v>0</v>
      </c>
      <c r="O3437" s="32">
        <f t="shared" si="9181"/>
        <v>0</v>
      </c>
      <c r="P3437" s="32">
        <f t="shared" si="9182"/>
        <v>0</v>
      </c>
      <c r="Q3437" s="32">
        <f t="shared" si="9183"/>
        <v>0</v>
      </c>
      <c r="R3437" s="32">
        <f t="shared" si="9184"/>
        <v>0</v>
      </c>
      <c r="S3437" s="32">
        <f t="shared" si="9185"/>
        <v>0</v>
      </c>
      <c r="T3437" s="32">
        <f t="shared" si="9186"/>
        <v>0</v>
      </c>
      <c r="U3437" s="32">
        <v>0</v>
      </c>
      <c r="V3437" s="32">
        <f t="shared" si="9038"/>
        <v>0</v>
      </c>
      <c r="W3437" s="32">
        <f t="shared" si="9187"/>
        <v>0</v>
      </c>
      <c r="X3437" s="32">
        <f t="shared" si="9188"/>
        <v>0</v>
      </c>
      <c r="Y3437" s="32">
        <f t="shared" si="9189"/>
        <v>0</v>
      </c>
      <c r="Z3437" s="32">
        <f t="shared" si="9190"/>
        <v>0</v>
      </c>
      <c r="AA3437" s="32">
        <f t="shared" si="9191"/>
        <v>0</v>
      </c>
      <c r="AB3437" s="32">
        <f t="shared" si="9192"/>
        <v>0</v>
      </c>
      <c r="AC3437" s="33">
        <f t="shared" si="9193"/>
        <v>0</v>
      </c>
      <c r="AD3437" s="33">
        <f t="shared" si="9194"/>
        <v>0</v>
      </c>
      <c r="AE3437" s="34" t="e">
        <f t="shared" si="9201"/>
        <v>#DIV/0!</v>
      </c>
      <c r="AF3437" s="35">
        <f t="shared" si="9195"/>
        <v>0</v>
      </c>
      <c r="AG3437" s="35">
        <f t="shared" si="9196"/>
        <v>0</v>
      </c>
      <c r="AH3437" s="36">
        <f t="shared" si="9197"/>
        <v>0</v>
      </c>
      <c r="AI3437" s="36">
        <f t="shared" si="9198"/>
        <v>0</v>
      </c>
      <c r="AJ3437" s="36">
        <f t="shared" si="9199"/>
        <v>0</v>
      </c>
      <c r="AK3437" s="36">
        <f t="shared" si="9200"/>
        <v>0</v>
      </c>
      <c r="AL3437" s="36">
        <f t="shared" si="9202"/>
        <v>0</v>
      </c>
      <c r="AM3437" s="36">
        <f t="shared" si="9203"/>
        <v>0</v>
      </c>
      <c r="AN3437" s="37" t="s">
        <v>35</v>
      </c>
    </row>
    <row r="3438" spans="2:40" ht="31.2" hidden="1" customHeight="1" x14ac:dyDescent="0.3">
      <c r="B3438" s="30" t="s">
        <v>854</v>
      </c>
      <c r="C3438" s="30" t="s">
        <v>112</v>
      </c>
      <c r="D3438" s="30" t="s">
        <v>114</v>
      </c>
      <c r="E3438" s="15" t="str">
        <f t="shared" si="9037"/>
        <v>0503</v>
      </c>
      <c r="F3438" s="30" t="s">
        <v>796</v>
      </c>
      <c r="G3438" s="30" t="s">
        <v>52</v>
      </c>
      <c r="H3438" s="31" t="s">
        <v>53</v>
      </c>
      <c r="I3438" s="32"/>
      <c r="J3438" s="32"/>
      <c r="K3438" s="32"/>
      <c r="L3438" s="32"/>
      <c r="M3438" s="32"/>
      <c r="N3438" s="32"/>
      <c r="O3438" s="32">
        <v>0</v>
      </c>
      <c r="P3438" s="32">
        <v>0</v>
      </c>
      <c r="Q3438" s="32">
        <v>0</v>
      </c>
      <c r="R3438" s="32">
        <v>0</v>
      </c>
      <c r="S3438" s="32">
        <v>0</v>
      </c>
      <c r="T3438" s="32">
        <v>0</v>
      </c>
      <c r="U3438" s="32">
        <v>0</v>
      </c>
      <c r="V3438" s="32">
        <f t="shared" si="9038"/>
        <v>0</v>
      </c>
      <c r="W3438" s="32"/>
      <c r="X3438" s="32"/>
      <c r="Y3438" s="32"/>
      <c r="Z3438" s="32"/>
      <c r="AA3438" s="32"/>
      <c r="AB3438" s="32">
        <v>0</v>
      </c>
      <c r="AC3438" s="33">
        <v>0</v>
      </c>
      <c r="AD3438" s="33">
        <v>0</v>
      </c>
      <c r="AE3438" s="34" t="e">
        <f t="shared" si="9201"/>
        <v>#DIV/0!</v>
      </c>
      <c r="AF3438" s="35">
        <v>0</v>
      </c>
      <c r="AG3438" s="35">
        <v>0</v>
      </c>
      <c r="AH3438" s="36">
        <v>0</v>
      </c>
      <c r="AI3438" s="36">
        <v>0</v>
      </c>
      <c r="AJ3438" s="36">
        <v>0</v>
      </c>
      <c r="AK3438" s="36">
        <v>0</v>
      </c>
      <c r="AL3438" s="36">
        <f t="shared" si="9202"/>
        <v>0</v>
      </c>
      <c r="AM3438" s="36">
        <f t="shared" si="9203"/>
        <v>0</v>
      </c>
      <c r="AN3438" s="37" t="s">
        <v>35</v>
      </c>
    </row>
    <row r="3439" spans="2:40" ht="31.2" hidden="1" customHeight="1" x14ac:dyDescent="0.3">
      <c r="B3439" s="30" t="s">
        <v>854</v>
      </c>
      <c r="C3439" s="30" t="s">
        <v>112</v>
      </c>
      <c r="D3439" s="30" t="s">
        <v>114</v>
      </c>
      <c r="E3439" s="15" t="str">
        <f t="shared" si="9037"/>
        <v>0503</v>
      </c>
      <c r="F3439" s="30" t="s">
        <v>249</v>
      </c>
      <c r="G3439" s="30"/>
      <c r="H3439" s="31" t="s">
        <v>250</v>
      </c>
      <c r="I3439" s="32">
        <f t="shared" ref="I3439:T3439" si="9204">I3440+I3449</f>
        <v>0</v>
      </c>
      <c r="J3439" s="32">
        <f t="shared" si="9204"/>
        <v>0</v>
      </c>
      <c r="K3439" s="32">
        <f t="shared" si="9204"/>
        <v>0</v>
      </c>
      <c r="L3439" s="32">
        <f t="shared" si="9204"/>
        <v>0</v>
      </c>
      <c r="M3439" s="32">
        <f t="shared" si="9204"/>
        <v>0</v>
      </c>
      <c r="N3439" s="32">
        <f t="shared" si="9204"/>
        <v>0</v>
      </c>
      <c r="O3439" s="32">
        <f t="shared" si="9204"/>
        <v>0</v>
      </c>
      <c r="P3439" s="32">
        <f t="shared" si="9204"/>
        <v>0</v>
      </c>
      <c r="Q3439" s="32">
        <f t="shared" si="9204"/>
        <v>0</v>
      </c>
      <c r="R3439" s="32">
        <f t="shared" si="9204"/>
        <v>6836.0959999999995</v>
      </c>
      <c r="S3439" s="32">
        <f t="shared" si="9204"/>
        <v>0</v>
      </c>
      <c r="T3439" s="32">
        <f t="shared" si="9204"/>
        <v>0</v>
      </c>
      <c r="U3439" s="32">
        <v>0</v>
      </c>
      <c r="V3439" s="32">
        <f t="shared" si="9038"/>
        <v>6836.0959999999995</v>
      </c>
      <c r="W3439" s="32">
        <f t="shared" ref="W3439:AD3439" si="9205">W3440+W3449</f>
        <v>0</v>
      </c>
      <c r="X3439" s="32">
        <f t="shared" si="9205"/>
        <v>0</v>
      </c>
      <c r="Y3439" s="32">
        <f t="shared" si="9205"/>
        <v>0</v>
      </c>
      <c r="Z3439" s="32">
        <f t="shared" si="9205"/>
        <v>0</v>
      </c>
      <c r="AA3439" s="32">
        <f t="shared" si="9205"/>
        <v>0</v>
      </c>
      <c r="AB3439" s="32">
        <f t="shared" si="9205"/>
        <v>0</v>
      </c>
      <c r="AC3439" s="33">
        <f t="shared" si="9205"/>
        <v>0</v>
      </c>
      <c r="AD3439" s="33">
        <f t="shared" si="9205"/>
        <v>0</v>
      </c>
      <c r="AE3439" s="34" t="e">
        <f t="shared" si="9201"/>
        <v>#DIV/0!</v>
      </c>
      <c r="AF3439" s="32">
        <f t="shared" ref="AF3439:AK3439" si="9206">AF3440+AF3449</f>
        <v>0</v>
      </c>
      <c r="AG3439" s="32">
        <f t="shared" si="9206"/>
        <v>0</v>
      </c>
      <c r="AH3439" s="32">
        <f t="shared" si="9206"/>
        <v>0</v>
      </c>
      <c r="AI3439" s="32">
        <f t="shared" si="9206"/>
        <v>0</v>
      </c>
      <c r="AJ3439" s="32">
        <f t="shared" si="9206"/>
        <v>0</v>
      </c>
      <c r="AK3439" s="32">
        <f t="shared" si="9206"/>
        <v>0</v>
      </c>
      <c r="AL3439" s="32">
        <f t="shared" si="9202"/>
        <v>0</v>
      </c>
      <c r="AM3439" s="32">
        <f t="shared" si="9203"/>
        <v>6836.0959999999995</v>
      </c>
      <c r="AN3439" s="12" t="s">
        <v>35</v>
      </c>
    </row>
    <row r="3440" spans="2:40" ht="46.8" hidden="1" customHeight="1" x14ac:dyDescent="0.3">
      <c r="B3440" s="30" t="s">
        <v>854</v>
      </c>
      <c r="C3440" s="30" t="s">
        <v>112</v>
      </c>
      <c r="D3440" s="30" t="s">
        <v>114</v>
      </c>
      <c r="E3440" s="15" t="str">
        <f t="shared" si="9037"/>
        <v>0503</v>
      </c>
      <c r="F3440" s="30" t="s">
        <v>750</v>
      </c>
      <c r="G3440" s="30"/>
      <c r="H3440" s="31" t="s">
        <v>751</v>
      </c>
      <c r="I3440" s="32">
        <f t="shared" ref="I3440:N3440" si="9207">I3445</f>
        <v>0</v>
      </c>
      <c r="J3440" s="32">
        <f t="shared" si="9207"/>
        <v>0</v>
      </c>
      <c r="K3440" s="32">
        <f t="shared" si="9207"/>
        <v>0</v>
      </c>
      <c r="L3440" s="32">
        <f t="shared" si="9207"/>
        <v>0</v>
      </c>
      <c r="M3440" s="32">
        <f t="shared" si="9207"/>
        <v>0</v>
      </c>
      <c r="N3440" s="32">
        <f t="shared" si="9207"/>
        <v>0</v>
      </c>
      <c r="O3440" s="32">
        <f>O3445+O3441</f>
        <v>0</v>
      </c>
      <c r="P3440" s="32">
        <f>P3445+P3441</f>
        <v>0</v>
      </c>
      <c r="Q3440" s="32">
        <f>Q3445+Q3441</f>
        <v>0</v>
      </c>
      <c r="R3440" s="32">
        <f>R3445+R3441</f>
        <v>6836.0959999999995</v>
      </c>
      <c r="S3440" s="32">
        <f>S3445</f>
        <v>0</v>
      </c>
      <c r="T3440" s="32">
        <f>T3445</f>
        <v>0</v>
      </c>
      <c r="U3440" s="32">
        <v>0</v>
      </c>
      <c r="V3440" s="32">
        <f t="shared" si="9038"/>
        <v>6836.0959999999995</v>
      </c>
      <c r="W3440" s="32">
        <f>W3445</f>
        <v>0</v>
      </c>
      <c r="X3440" s="32">
        <f>X3445</f>
        <v>0</v>
      </c>
      <c r="Y3440" s="32">
        <f>Y3445</f>
        <v>0</v>
      </c>
      <c r="Z3440" s="32">
        <f>Z3445</f>
        <v>0</v>
      </c>
      <c r="AA3440" s="32">
        <f>AA3445</f>
        <v>0</v>
      </c>
      <c r="AB3440" s="32">
        <f>AB3445+AB3441</f>
        <v>0</v>
      </c>
      <c r="AC3440" s="33">
        <f>AC3445+AC3441</f>
        <v>0</v>
      </c>
      <c r="AD3440" s="33">
        <f>AD3445+AD3441</f>
        <v>0</v>
      </c>
      <c r="AE3440" s="34" t="e">
        <f t="shared" si="9201"/>
        <v>#DIV/0!</v>
      </c>
      <c r="AF3440" s="32">
        <f t="shared" ref="AF3440:AK3440" si="9208">AF3445+AF3441</f>
        <v>0</v>
      </c>
      <c r="AG3440" s="32">
        <f t="shared" si="9208"/>
        <v>0</v>
      </c>
      <c r="AH3440" s="32">
        <f t="shared" si="9208"/>
        <v>0</v>
      </c>
      <c r="AI3440" s="32">
        <f t="shared" si="9208"/>
        <v>0</v>
      </c>
      <c r="AJ3440" s="32">
        <f t="shared" si="9208"/>
        <v>0</v>
      </c>
      <c r="AK3440" s="32">
        <f t="shared" si="9208"/>
        <v>0</v>
      </c>
      <c r="AL3440" s="32">
        <f t="shared" si="9202"/>
        <v>0</v>
      </c>
      <c r="AM3440" s="32">
        <f t="shared" si="9203"/>
        <v>6836.0959999999995</v>
      </c>
      <c r="AN3440" s="12" t="s">
        <v>35</v>
      </c>
    </row>
    <row r="3441" spans="2:40" ht="31.2" hidden="1" customHeight="1" x14ac:dyDescent="0.3">
      <c r="B3441" s="30" t="s">
        <v>854</v>
      </c>
      <c r="C3441" s="30" t="s">
        <v>112</v>
      </c>
      <c r="D3441" s="30" t="s">
        <v>114</v>
      </c>
      <c r="E3441" s="15" t="str">
        <f t="shared" ref="E3441:E3504" si="9209">CONCATENATE(C3441,D3441)</f>
        <v>0503</v>
      </c>
      <c r="F3441" s="30" t="s">
        <v>752</v>
      </c>
      <c r="G3441" s="30"/>
      <c r="H3441" s="31" t="s">
        <v>753</v>
      </c>
      <c r="I3441" s="32"/>
      <c r="J3441" s="32"/>
      <c r="K3441" s="32"/>
      <c r="L3441" s="32"/>
      <c r="M3441" s="32"/>
      <c r="N3441" s="32"/>
      <c r="O3441" s="32">
        <f t="shared" ref="O3441:O3460" si="9210">O3442</f>
        <v>0</v>
      </c>
      <c r="P3441" s="32">
        <f t="shared" ref="P3441:P3460" si="9211">P3442</f>
        <v>0</v>
      </c>
      <c r="Q3441" s="32">
        <f t="shared" ref="Q3441:Q3460" si="9212">Q3442</f>
        <v>0</v>
      </c>
      <c r="R3441" s="32">
        <f t="shared" ref="R3441:R3460" si="9213">R3442</f>
        <v>6836.0959999999995</v>
      </c>
      <c r="S3441" s="32"/>
      <c r="T3441" s="32"/>
      <c r="U3441" s="32"/>
      <c r="V3441" s="32">
        <f t="shared" ref="V3441:V3504" si="9214">I3441+L3441+U3441+T3441+S3441+R3441+Q3441+P3441+O3441</f>
        <v>6836.0959999999995</v>
      </c>
      <c r="W3441" s="32"/>
      <c r="X3441" s="32"/>
      <c r="Y3441" s="32"/>
      <c r="Z3441" s="32"/>
      <c r="AA3441" s="32"/>
      <c r="AB3441" s="32">
        <f t="shared" ref="AB3441:AB3460" si="9215">AB3442</f>
        <v>0</v>
      </c>
      <c r="AC3441" s="33">
        <f t="shared" ref="AC3441:AC3460" si="9216">AC3442</f>
        <v>0</v>
      </c>
      <c r="AD3441" s="33">
        <f t="shared" ref="AD3441:AD3460" si="9217">AD3442</f>
        <v>0</v>
      </c>
      <c r="AE3441" s="34" t="e">
        <f t="shared" si="9201"/>
        <v>#DIV/0!</v>
      </c>
      <c r="AF3441" s="32">
        <f t="shared" ref="AF3441:AF3460" si="9218">AF3442</f>
        <v>0</v>
      </c>
      <c r="AG3441" s="32">
        <f t="shared" ref="AG3441:AG3460" si="9219">AG3442</f>
        <v>0</v>
      </c>
      <c r="AH3441" s="32">
        <f t="shared" ref="AH3441:AH3460" si="9220">AH3442</f>
        <v>0</v>
      </c>
      <c r="AI3441" s="32">
        <f t="shared" ref="AI3441:AI3460" si="9221">AI3442</f>
        <v>0</v>
      </c>
      <c r="AJ3441" s="32">
        <f t="shared" ref="AJ3441:AJ3460" si="9222">AJ3442</f>
        <v>0</v>
      </c>
      <c r="AK3441" s="32">
        <f t="shared" ref="AK3441:AK3460" si="9223">AK3442</f>
        <v>0</v>
      </c>
      <c r="AL3441" s="32">
        <f t="shared" si="9202"/>
        <v>0</v>
      </c>
      <c r="AM3441" s="32">
        <f t="shared" si="9203"/>
        <v>6836.0959999999995</v>
      </c>
      <c r="AN3441" s="12" t="s">
        <v>35</v>
      </c>
    </row>
    <row r="3442" spans="2:40" ht="46.8" hidden="1" customHeight="1" x14ac:dyDescent="0.3">
      <c r="B3442" s="30" t="s">
        <v>854</v>
      </c>
      <c r="C3442" s="30" t="s">
        <v>112</v>
      </c>
      <c r="D3442" s="30" t="s">
        <v>114</v>
      </c>
      <c r="E3442" s="15" t="str">
        <f t="shared" si="9209"/>
        <v>0503</v>
      </c>
      <c r="F3442" s="30" t="s">
        <v>754</v>
      </c>
      <c r="G3442" s="30"/>
      <c r="H3442" s="31" t="s">
        <v>755</v>
      </c>
      <c r="I3442" s="32"/>
      <c r="J3442" s="32"/>
      <c r="K3442" s="32"/>
      <c r="L3442" s="32"/>
      <c r="M3442" s="32"/>
      <c r="N3442" s="32"/>
      <c r="O3442" s="32">
        <f t="shared" si="9210"/>
        <v>0</v>
      </c>
      <c r="P3442" s="32">
        <f t="shared" si="9211"/>
        <v>0</v>
      </c>
      <c r="Q3442" s="32">
        <f t="shared" si="9212"/>
        <v>0</v>
      </c>
      <c r="R3442" s="32">
        <f t="shared" si="9213"/>
        <v>6836.0959999999995</v>
      </c>
      <c r="S3442" s="32"/>
      <c r="T3442" s="32"/>
      <c r="U3442" s="32"/>
      <c r="V3442" s="32">
        <f t="shared" si="9214"/>
        <v>6836.0959999999995</v>
      </c>
      <c r="W3442" s="32"/>
      <c r="X3442" s="32"/>
      <c r="Y3442" s="32"/>
      <c r="Z3442" s="32"/>
      <c r="AA3442" s="32"/>
      <c r="AB3442" s="32">
        <f t="shared" si="9215"/>
        <v>0</v>
      </c>
      <c r="AC3442" s="33">
        <f t="shared" si="9216"/>
        <v>0</v>
      </c>
      <c r="AD3442" s="33">
        <f t="shared" si="9217"/>
        <v>0</v>
      </c>
      <c r="AE3442" s="34" t="e">
        <f t="shared" si="9201"/>
        <v>#DIV/0!</v>
      </c>
      <c r="AF3442" s="32">
        <f t="shared" si="9218"/>
        <v>0</v>
      </c>
      <c r="AG3442" s="32">
        <f t="shared" si="9219"/>
        <v>0</v>
      </c>
      <c r="AH3442" s="32">
        <f t="shared" si="9220"/>
        <v>0</v>
      </c>
      <c r="AI3442" s="32">
        <f t="shared" si="9221"/>
        <v>0</v>
      </c>
      <c r="AJ3442" s="32">
        <f t="shared" si="9222"/>
        <v>0</v>
      </c>
      <c r="AK3442" s="32">
        <f t="shared" si="9223"/>
        <v>0</v>
      </c>
      <c r="AL3442" s="32">
        <f t="shared" si="9202"/>
        <v>0</v>
      </c>
      <c r="AM3442" s="32">
        <f t="shared" si="9203"/>
        <v>6836.0959999999995</v>
      </c>
      <c r="AN3442" s="12" t="s">
        <v>35</v>
      </c>
    </row>
    <row r="3443" spans="2:40" ht="15.6" hidden="1" customHeight="1" x14ac:dyDescent="0.3">
      <c r="B3443" s="30" t="s">
        <v>854</v>
      </c>
      <c r="C3443" s="30" t="s">
        <v>112</v>
      </c>
      <c r="D3443" s="30" t="s">
        <v>114</v>
      </c>
      <c r="E3443" s="15" t="str">
        <f t="shared" si="9209"/>
        <v>0503</v>
      </c>
      <c r="F3443" s="30" t="s">
        <v>754</v>
      </c>
      <c r="G3443" s="30" t="s">
        <v>56</v>
      </c>
      <c r="H3443" s="31" t="s">
        <v>57</v>
      </c>
      <c r="I3443" s="32"/>
      <c r="J3443" s="32"/>
      <c r="K3443" s="32"/>
      <c r="L3443" s="32"/>
      <c r="M3443" s="32"/>
      <c r="N3443" s="32"/>
      <c r="O3443" s="32">
        <f t="shared" si="9210"/>
        <v>0</v>
      </c>
      <c r="P3443" s="32">
        <f t="shared" si="9211"/>
        <v>0</v>
      </c>
      <c r="Q3443" s="32">
        <f t="shared" si="9212"/>
        <v>0</v>
      </c>
      <c r="R3443" s="32">
        <f t="shared" si="9213"/>
        <v>6836.0959999999995</v>
      </c>
      <c r="S3443" s="32"/>
      <c r="T3443" s="32"/>
      <c r="U3443" s="32"/>
      <c r="V3443" s="32">
        <f t="shared" si="9214"/>
        <v>6836.0959999999995</v>
      </c>
      <c r="W3443" s="32"/>
      <c r="X3443" s="32"/>
      <c r="Y3443" s="32"/>
      <c r="Z3443" s="32"/>
      <c r="AA3443" s="32"/>
      <c r="AB3443" s="32">
        <f t="shared" si="9215"/>
        <v>0</v>
      </c>
      <c r="AC3443" s="33">
        <f t="shared" si="9216"/>
        <v>0</v>
      </c>
      <c r="AD3443" s="33">
        <f t="shared" si="9217"/>
        <v>0</v>
      </c>
      <c r="AE3443" s="34" t="e">
        <f t="shared" si="9201"/>
        <v>#DIV/0!</v>
      </c>
      <c r="AF3443" s="32">
        <f t="shared" si="9218"/>
        <v>0</v>
      </c>
      <c r="AG3443" s="32">
        <f t="shared" si="9219"/>
        <v>0</v>
      </c>
      <c r="AH3443" s="32">
        <f t="shared" si="9220"/>
        <v>0</v>
      </c>
      <c r="AI3443" s="32">
        <f t="shared" si="9221"/>
        <v>0</v>
      </c>
      <c r="AJ3443" s="32">
        <f t="shared" si="9222"/>
        <v>0</v>
      </c>
      <c r="AK3443" s="32">
        <f t="shared" si="9223"/>
        <v>0</v>
      </c>
      <c r="AL3443" s="32">
        <f t="shared" si="9202"/>
        <v>0</v>
      </c>
      <c r="AM3443" s="32">
        <f t="shared" si="9203"/>
        <v>6836.0959999999995</v>
      </c>
      <c r="AN3443" s="12" t="s">
        <v>35</v>
      </c>
    </row>
    <row r="3444" spans="2:40" ht="62.4" hidden="1" customHeight="1" x14ac:dyDescent="0.3">
      <c r="B3444" s="30" t="s">
        <v>854</v>
      </c>
      <c r="C3444" s="30" t="s">
        <v>112</v>
      </c>
      <c r="D3444" s="30" t="s">
        <v>114</v>
      </c>
      <c r="E3444" s="15" t="str">
        <f t="shared" si="9209"/>
        <v>0503</v>
      </c>
      <c r="F3444" s="30" t="s">
        <v>754</v>
      </c>
      <c r="G3444" s="30" t="s">
        <v>472</v>
      </c>
      <c r="H3444" s="31" t="s">
        <v>473</v>
      </c>
      <c r="I3444" s="32"/>
      <c r="J3444" s="32"/>
      <c r="K3444" s="32"/>
      <c r="L3444" s="32"/>
      <c r="M3444" s="32"/>
      <c r="N3444" s="32"/>
      <c r="O3444" s="32">
        <v>0</v>
      </c>
      <c r="P3444" s="32">
        <v>0</v>
      </c>
      <c r="Q3444" s="32">
        <v>0</v>
      </c>
      <c r="R3444" s="32">
        <v>6836.0959999999995</v>
      </c>
      <c r="S3444" s="32"/>
      <c r="T3444" s="32"/>
      <c r="U3444" s="32"/>
      <c r="V3444" s="32">
        <f t="shared" si="9214"/>
        <v>6836.0959999999995</v>
      </c>
      <c r="W3444" s="32"/>
      <c r="X3444" s="32"/>
      <c r="Y3444" s="32"/>
      <c r="Z3444" s="32"/>
      <c r="AA3444" s="32"/>
      <c r="AB3444" s="32">
        <v>0</v>
      </c>
      <c r="AC3444" s="33">
        <v>0</v>
      </c>
      <c r="AD3444" s="33">
        <v>0</v>
      </c>
      <c r="AE3444" s="34" t="e">
        <f t="shared" si="9201"/>
        <v>#DIV/0!</v>
      </c>
      <c r="AF3444" s="32">
        <v>0</v>
      </c>
      <c r="AG3444" s="32">
        <v>0</v>
      </c>
      <c r="AH3444" s="32">
        <v>0</v>
      </c>
      <c r="AI3444" s="32">
        <v>0</v>
      </c>
      <c r="AJ3444" s="32">
        <v>0</v>
      </c>
      <c r="AK3444" s="32">
        <v>0</v>
      </c>
      <c r="AL3444" s="32">
        <f t="shared" si="9202"/>
        <v>0</v>
      </c>
      <c r="AM3444" s="32">
        <f t="shared" si="9203"/>
        <v>6836.0959999999995</v>
      </c>
      <c r="AN3444" s="12" t="s">
        <v>35</v>
      </c>
    </row>
    <row r="3445" spans="2:40" ht="31.2" hidden="1" customHeight="1" x14ac:dyDescent="0.3">
      <c r="B3445" s="30" t="s">
        <v>854</v>
      </c>
      <c r="C3445" s="30" t="s">
        <v>112</v>
      </c>
      <c r="D3445" s="30" t="s">
        <v>114</v>
      </c>
      <c r="E3445" s="15" t="str">
        <f t="shared" si="9209"/>
        <v>0503</v>
      </c>
      <c r="F3445" s="30" t="s">
        <v>756</v>
      </c>
      <c r="G3445" s="30"/>
      <c r="H3445" s="31" t="s">
        <v>757</v>
      </c>
      <c r="I3445" s="32">
        <f t="shared" ref="I3445:I3460" si="9224">I3446</f>
        <v>0</v>
      </c>
      <c r="J3445" s="32">
        <f t="shared" ref="J3445:J3460" si="9225">J3446</f>
        <v>0</v>
      </c>
      <c r="K3445" s="32">
        <f t="shared" ref="K3445:K3460" si="9226">K3446</f>
        <v>0</v>
      </c>
      <c r="L3445" s="32">
        <f t="shared" ref="L3445:L3460" si="9227">L3446</f>
        <v>0</v>
      </c>
      <c r="M3445" s="32">
        <f t="shared" ref="M3445:M3460" si="9228">M3446</f>
        <v>0</v>
      </c>
      <c r="N3445" s="32">
        <f t="shared" ref="N3445:N3460" si="9229">N3446</f>
        <v>0</v>
      </c>
      <c r="O3445" s="32">
        <f t="shared" si="9210"/>
        <v>0</v>
      </c>
      <c r="P3445" s="32">
        <f t="shared" si="9211"/>
        <v>0</v>
      </c>
      <c r="Q3445" s="32">
        <f t="shared" si="9212"/>
        <v>0</v>
      </c>
      <c r="R3445" s="32">
        <f t="shared" si="9213"/>
        <v>0</v>
      </c>
      <c r="S3445" s="32">
        <f t="shared" ref="S3445:S3460" si="9230">S3446</f>
        <v>0</v>
      </c>
      <c r="T3445" s="32">
        <f t="shared" ref="T3445:T3460" si="9231">T3446</f>
        <v>0</v>
      </c>
      <c r="U3445" s="32">
        <v>0</v>
      </c>
      <c r="V3445" s="32">
        <f t="shared" si="9214"/>
        <v>0</v>
      </c>
      <c r="W3445" s="32">
        <f t="shared" ref="W3445:W3460" si="9232">W3446</f>
        <v>0</v>
      </c>
      <c r="X3445" s="32">
        <f t="shared" ref="X3445:X3460" si="9233">X3446</f>
        <v>0</v>
      </c>
      <c r="Y3445" s="32">
        <f t="shared" ref="Y3445:Y3460" si="9234">Y3446</f>
        <v>0</v>
      </c>
      <c r="Z3445" s="32">
        <f t="shared" ref="Z3445:Z3460" si="9235">Z3446</f>
        <v>0</v>
      </c>
      <c r="AA3445" s="32">
        <f t="shared" ref="AA3445:AA3460" si="9236">AA3446</f>
        <v>0</v>
      </c>
      <c r="AB3445" s="32">
        <f t="shared" si="9215"/>
        <v>0</v>
      </c>
      <c r="AC3445" s="33">
        <f t="shared" si="9216"/>
        <v>0</v>
      </c>
      <c r="AD3445" s="33">
        <f t="shared" si="9217"/>
        <v>0</v>
      </c>
      <c r="AE3445" s="34" t="e">
        <f t="shared" si="9201"/>
        <v>#DIV/0!</v>
      </c>
      <c r="AF3445" s="35">
        <f t="shared" si="9218"/>
        <v>0</v>
      </c>
      <c r="AG3445" s="35">
        <f t="shared" si="9219"/>
        <v>0</v>
      </c>
      <c r="AH3445" s="36">
        <f t="shared" si="9220"/>
        <v>0</v>
      </c>
      <c r="AI3445" s="36">
        <f t="shared" si="9221"/>
        <v>0</v>
      </c>
      <c r="AJ3445" s="36">
        <f t="shared" si="9222"/>
        <v>0</v>
      </c>
      <c r="AK3445" s="36">
        <f t="shared" si="9223"/>
        <v>0</v>
      </c>
      <c r="AL3445" s="36">
        <f t="shared" si="9202"/>
        <v>0</v>
      </c>
      <c r="AM3445" s="36">
        <f t="shared" si="9203"/>
        <v>0</v>
      </c>
      <c r="AN3445" s="37" t="s">
        <v>35</v>
      </c>
    </row>
    <row r="3446" spans="2:40" ht="31.2" hidden="1" customHeight="1" x14ac:dyDescent="0.3">
      <c r="B3446" s="30" t="s">
        <v>854</v>
      </c>
      <c r="C3446" s="30" t="s">
        <v>112</v>
      </c>
      <c r="D3446" s="30" t="s">
        <v>114</v>
      </c>
      <c r="E3446" s="15" t="str">
        <f t="shared" si="9209"/>
        <v>0503</v>
      </c>
      <c r="F3446" s="30" t="s">
        <v>758</v>
      </c>
      <c r="G3446" s="30"/>
      <c r="H3446" s="31" t="s">
        <v>759</v>
      </c>
      <c r="I3446" s="32">
        <f t="shared" si="9224"/>
        <v>0</v>
      </c>
      <c r="J3446" s="32">
        <f t="shared" si="9225"/>
        <v>0</v>
      </c>
      <c r="K3446" s="32">
        <f t="shared" si="9226"/>
        <v>0</v>
      </c>
      <c r="L3446" s="32">
        <f t="shared" si="9227"/>
        <v>0</v>
      </c>
      <c r="M3446" s="32">
        <f t="shared" si="9228"/>
        <v>0</v>
      </c>
      <c r="N3446" s="32">
        <f t="shared" si="9229"/>
        <v>0</v>
      </c>
      <c r="O3446" s="32">
        <f t="shared" si="9210"/>
        <v>0</v>
      </c>
      <c r="P3446" s="32">
        <f t="shared" si="9211"/>
        <v>0</v>
      </c>
      <c r="Q3446" s="32">
        <f t="shared" si="9212"/>
        <v>0</v>
      </c>
      <c r="R3446" s="32">
        <f t="shared" si="9213"/>
        <v>0</v>
      </c>
      <c r="S3446" s="32">
        <f t="shared" si="9230"/>
        <v>0</v>
      </c>
      <c r="T3446" s="32">
        <f t="shared" si="9231"/>
        <v>0</v>
      </c>
      <c r="U3446" s="32">
        <v>0</v>
      </c>
      <c r="V3446" s="32">
        <f t="shared" si="9214"/>
        <v>0</v>
      </c>
      <c r="W3446" s="32">
        <f t="shared" si="9232"/>
        <v>0</v>
      </c>
      <c r="X3446" s="32">
        <f t="shared" si="9233"/>
        <v>0</v>
      </c>
      <c r="Y3446" s="32">
        <f t="shared" si="9234"/>
        <v>0</v>
      </c>
      <c r="Z3446" s="32">
        <f t="shared" si="9235"/>
        <v>0</v>
      </c>
      <c r="AA3446" s="32">
        <f t="shared" si="9236"/>
        <v>0</v>
      </c>
      <c r="AB3446" s="32">
        <f t="shared" si="9215"/>
        <v>0</v>
      </c>
      <c r="AC3446" s="33">
        <f t="shared" si="9216"/>
        <v>0</v>
      </c>
      <c r="AD3446" s="33">
        <f t="shared" si="9217"/>
        <v>0</v>
      </c>
      <c r="AE3446" s="34" t="e">
        <f t="shared" si="9201"/>
        <v>#DIV/0!</v>
      </c>
      <c r="AF3446" s="35">
        <f t="shared" si="9218"/>
        <v>0</v>
      </c>
      <c r="AG3446" s="35">
        <f t="shared" si="9219"/>
        <v>0</v>
      </c>
      <c r="AH3446" s="36">
        <f t="shared" si="9220"/>
        <v>0</v>
      </c>
      <c r="AI3446" s="36">
        <f t="shared" si="9221"/>
        <v>0</v>
      </c>
      <c r="AJ3446" s="36">
        <f t="shared" si="9222"/>
        <v>0</v>
      </c>
      <c r="AK3446" s="36">
        <f t="shared" si="9223"/>
        <v>0</v>
      </c>
      <c r="AL3446" s="36">
        <f t="shared" si="9202"/>
        <v>0</v>
      </c>
      <c r="AM3446" s="36">
        <f t="shared" si="9203"/>
        <v>0</v>
      </c>
      <c r="AN3446" s="37" t="s">
        <v>35</v>
      </c>
    </row>
    <row r="3447" spans="2:40" ht="15.6" hidden="1" customHeight="1" x14ac:dyDescent="0.3">
      <c r="B3447" s="30" t="s">
        <v>854</v>
      </c>
      <c r="C3447" s="30" t="s">
        <v>112</v>
      </c>
      <c r="D3447" s="30" t="s">
        <v>114</v>
      </c>
      <c r="E3447" s="15" t="str">
        <f t="shared" si="9209"/>
        <v>0503</v>
      </c>
      <c r="F3447" s="30" t="s">
        <v>758</v>
      </c>
      <c r="G3447" s="30" t="s">
        <v>56</v>
      </c>
      <c r="H3447" s="31" t="s">
        <v>57</v>
      </c>
      <c r="I3447" s="32">
        <f t="shared" si="9224"/>
        <v>0</v>
      </c>
      <c r="J3447" s="32">
        <f t="shared" si="9225"/>
        <v>0</v>
      </c>
      <c r="K3447" s="32">
        <f t="shared" si="9226"/>
        <v>0</v>
      </c>
      <c r="L3447" s="32">
        <f t="shared" si="9227"/>
        <v>0</v>
      </c>
      <c r="M3447" s="32">
        <f t="shared" si="9228"/>
        <v>0</v>
      </c>
      <c r="N3447" s="32">
        <f t="shared" si="9229"/>
        <v>0</v>
      </c>
      <c r="O3447" s="32">
        <f t="shared" si="9210"/>
        <v>0</v>
      </c>
      <c r="P3447" s="32">
        <f t="shared" si="9211"/>
        <v>0</v>
      </c>
      <c r="Q3447" s="32">
        <f t="shared" si="9212"/>
        <v>0</v>
      </c>
      <c r="R3447" s="32">
        <f t="shared" si="9213"/>
        <v>0</v>
      </c>
      <c r="S3447" s="32">
        <f t="shared" si="9230"/>
        <v>0</v>
      </c>
      <c r="T3447" s="32">
        <f t="shared" si="9231"/>
        <v>0</v>
      </c>
      <c r="U3447" s="32">
        <v>0</v>
      </c>
      <c r="V3447" s="32">
        <f t="shared" si="9214"/>
        <v>0</v>
      </c>
      <c r="W3447" s="32">
        <f t="shared" si="9232"/>
        <v>0</v>
      </c>
      <c r="X3447" s="32">
        <f t="shared" si="9233"/>
        <v>0</v>
      </c>
      <c r="Y3447" s="32">
        <f t="shared" si="9234"/>
        <v>0</v>
      </c>
      <c r="Z3447" s="32">
        <f t="shared" si="9235"/>
        <v>0</v>
      </c>
      <c r="AA3447" s="32">
        <f t="shared" si="9236"/>
        <v>0</v>
      </c>
      <c r="AB3447" s="32">
        <f t="shared" si="9215"/>
        <v>0</v>
      </c>
      <c r="AC3447" s="33">
        <f t="shared" si="9216"/>
        <v>0</v>
      </c>
      <c r="AD3447" s="33">
        <f t="shared" si="9217"/>
        <v>0</v>
      </c>
      <c r="AE3447" s="34" t="e">
        <f t="shared" si="9201"/>
        <v>#DIV/0!</v>
      </c>
      <c r="AF3447" s="35">
        <f t="shared" si="9218"/>
        <v>0</v>
      </c>
      <c r="AG3447" s="35">
        <f t="shared" si="9219"/>
        <v>0</v>
      </c>
      <c r="AH3447" s="36">
        <f t="shared" si="9220"/>
        <v>0</v>
      </c>
      <c r="AI3447" s="36">
        <f t="shared" si="9221"/>
        <v>0</v>
      </c>
      <c r="AJ3447" s="36">
        <f t="shared" si="9222"/>
        <v>0</v>
      </c>
      <c r="AK3447" s="36">
        <f t="shared" si="9223"/>
        <v>0</v>
      </c>
      <c r="AL3447" s="36">
        <f t="shared" si="9202"/>
        <v>0</v>
      </c>
      <c r="AM3447" s="36">
        <f t="shared" si="9203"/>
        <v>0</v>
      </c>
      <c r="AN3447" s="37" t="s">
        <v>35</v>
      </c>
    </row>
    <row r="3448" spans="2:40" ht="62.4" hidden="1" customHeight="1" x14ac:dyDescent="0.3">
      <c r="B3448" s="30" t="s">
        <v>854</v>
      </c>
      <c r="C3448" s="30" t="s">
        <v>112</v>
      </c>
      <c r="D3448" s="30" t="s">
        <v>114</v>
      </c>
      <c r="E3448" s="15" t="str">
        <f t="shared" si="9209"/>
        <v>0503</v>
      </c>
      <c r="F3448" s="30" t="s">
        <v>758</v>
      </c>
      <c r="G3448" s="30" t="s">
        <v>472</v>
      </c>
      <c r="H3448" s="31" t="s">
        <v>473</v>
      </c>
      <c r="I3448" s="32"/>
      <c r="J3448" s="32"/>
      <c r="K3448" s="32"/>
      <c r="L3448" s="32"/>
      <c r="M3448" s="32"/>
      <c r="N3448" s="32"/>
      <c r="O3448" s="32">
        <v>0</v>
      </c>
      <c r="P3448" s="32">
        <v>0</v>
      </c>
      <c r="Q3448" s="32">
        <v>0</v>
      </c>
      <c r="R3448" s="32">
        <v>0</v>
      </c>
      <c r="S3448" s="32">
        <v>0</v>
      </c>
      <c r="T3448" s="32">
        <v>0</v>
      </c>
      <c r="U3448" s="32">
        <v>0</v>
      </c>
      <c r="V3448" s="32">
        <f t="shared" si="9214"/>
        <v>0</v>
      </c>
      <c r="W3448" s="32"/>
      <c r="X3448" s="32"/>
      <c r="Y3448" s="32"/>
      <c r="Z3448" s="32"/>
      <c r="AA3448" s="32"/>
      <c r="AB3448" s="32">
        <v>0</v>
      </c>
      <c r="AC3448" s="33">
        <v>0</v>
      </c>
      <c r="AD3448" s="33">
        <v>0</v>
      </c>
      <c r="AE3448" s="34" t="e">
        <f t="shared" si="9201"/>
        <v>#DIV/0!</v>
      </c>
      <c r="AF3448" s="35">
        <v>0</v>
      </c>
      <c r="AG3448" s="35">
        <v>0</v>
      </c>
      <c r="AH3448" s="36">
        <v>0</v>
      </c>
      <c r="AI3448" s="36">
        <v>0</v>
      </c>
      <c r="AJ3448" s="36">
        <v>0</v>
      </c>
      <c r="AK3448" s="36">
        <v>0</v>
      </c>
      <c r="AL3448" s="36">
        <f t="shared" si="9202"/>
        <v>0</v>
      </c>
      <c r="AM3448" s="36">
        <f t="shared" si="9203"/>
        <v>0</v>
      </c>
      <c r="AN3448" s="37" t="s">
        <v>35</v>
      </c>
    </row>
    <row r="3449" spans="2:40" ht="31.2" hidden="1" customHeight="1" x14ac:dyDescent="0.3">
      <c r="B3449" s="30" t="s">
        <v>854</v>
      </c>
      <c r="C3449" s="30" t="s">
        <v>112</v>
      </c>
      <c r="D3449" s="30" t="s">
        <v>114</v>
      </c>
      <c r="E3449" s="15" t="str">
        <f t="shared" si="9209"/>
        <v>0503</v>
      </c>
      <c r="F3449" s="30" t="s">
        <v>251</v>
      </c>
      <c r="G3449" s="30"/>
      <c r="H3449" s="31" t="s">
        <v>252</v>
      </c>
      <c r="I3449" s="32">
        <f t="shared" si="9224"/>
        <v>0</v>
      </c>
      <c r="J3449" s="32">
        <f t="shared" si="9225"/>
        <v>0</v>
      </c>
      <c r="K3449" s="32">
        <f t="shared" si="9226"/>
        <v>0</v>
      </c>
      <c r="L3449" s="32">
        <f t="shared" si="9227"/>
        <v>0</v>
      </c>
      <c r="M3449" s="32">
        <f t="shared" si="9228"/>
        <v>0</v>
      </c>
      <c r="N3449" s="32">
        <f t="shared" si="9229"/>
        <v>0</v>
      </c>
      <c r="O3449" s="32">
        <f t="shared" si="9210"/>
        <v>0</v>
      </c>
      <c r="P3449" s="32">
        <f t="shared" si="9211"/>
        <v>0</v>
      </c>
      <c r="Q3449" s="32">
        <f t="shared" si="9212"/>
        <v>0</v>
      </c>
      <c r="R3449" s="32">
        <f t="shared" si="9213"/>
        <v>0</v>
      </c>
      <c r="S3449" s="32">
        <f t="shared" si="9230"/>
        <v>0</v>
      </c>
      <c r="T3449" s="32">
        <f t="shared" si="9231"/>
        <v>0</v>
      </c>
      <c r="U3449" s="32">
        <v>0</v>
      </c>
      <c r="V3449" s="32">
        <f t="shared" si="9214"/>
        <v>0</v>
      </c>
      <c r="W3449" s="32">
        <f t="shared" si="9232"/>
        <v>0</v>
      </c>
      <c r="X3449" s="32">
        <f t="shared" si="9233"/>
        <v>0</v>
      </c>
      <c r="Y3449" s="32">
        <f t="shared" si="9234"/>
        <v>0</v>
      </c>
      <c r="Z3449" s="32">
        <f t="shared" si="9235"/>
        <v>0</v>
      </c>
      <c r="AA3449" s="32">
        <f t="shared" si="9236"/>
        <v>0</v>
      </c>
      <c r="AB3449" s="32">
        <f t="shared" si="9215"/>
        <v>0</v>
      </c>
      <c r="AC3449" s="33">
        <f t="shared" si="9216"/>
        <v>0</v>
      </c>
      <c r="AD3449" s="33">
        <f t="shared" si="9217"/>
        <v>0</v>
      </c>
      <c r="AE3449" s="34" t="e">
        <f t="shared" si="9201"/>
        <v>#DIV/0!</v>
      </c>
      <c r="AF3449" s="35">
        <f t="shared" si="9218"/>
        <v>0</v>
      </c>
      <c r="AG3449" s="35">
        <f t="shared" si="9219"/>
        <v>0</v>
      </c>
      <c r="AH3449" s="36">
        <f t="shared" si="9220"/>
        <v>0</v>
      </c>
      <c r="AI3449" s="36">
        <f t="shared" si="9221"/>
        <v>0</v>
      </c>
      <c r="AJ3449" s="36">
        <f t="shared" si="9222"/>
        <v>0</v>
      </c>
      <c r="AK3449" s="36">
        <f t="shared" si="9223"/>
        <v>0</v>
      </c>
      <c r="AL3449" s="36">
        <f t="shared" si="9202"/>
        <v>0</v>
      </c>
      <c r="AM3449" s="36">
        <f t="shared" si="9203"/>
        <v>0</v>
      </c>
      <c r="AN3449" s="37" t="s">
        <v>35</v>
      </c>
    </row>
    <row r="3450" spans="2:40" ht="46.8" hidden="1" customHeight="1" x14ac:dyDescent="0.3">
      <c r="B3450" s="30" t="s">
        <v>854</v>
      </c>
      <c r="C3450" s="30" t="s">
        <v>112</v>
      </c>
      <c r="D3450" s="30" t="s">
        <v>114</v>
      </c>
      <c r="E3450" s="15" t="str">
        <f t="shared" si="9209"/>
        <v>0503</v>
      </c>
      <c r="F3450" s="30" t="s">
        <v>856</v>
      </c>
      <c r="G3450" s="30"/>
      <c r="H3450" s="31" t="s">
        <v>857</v>
      </c>
      <c r="I3450" s="32">
        <f t="shared" si="9224"/>
        <v>0</v>
      </c>
      <c r="J3450" s="32">
        <f t="shared" si="9225"/>
        <v>0</v>
      </c>
      <c r="K3450" s="32">
        <f t="shared" si="9226"/>
        <v>0</v>
      </c>
      <c r="L3450" s="32">
        <f t="shared" si="9227"/>
        <v>0</v>
      </c>
      <c r="M3450" s="32">
        <f t="shared" si="9228"/>
        <v>0</v>
      </c>
      <c r="N3450" s="32">
        <f t="shared" si="9229"/>
        <v>0</v>
      </c>
      <c r="O3450" s="32">
        <f t="shared" si="9210"/>
        <v>0</v>
      </c>
      <c r="P3450" s="32">
        <f t="shared" si="9211"/>
        <v>0</v>
      </c>
      <c r="Q3450" s="32">
        <f t="shared" si="9212"/>
        <v>0</v>
      </c>
      <c r="R3450" s="32">
        <f t="shared" si="9213"/>
        <v>0</v>
      </c>
      <c r="S3450" s="32">
        <f t="shared" si="9230"/>
        <v>0</v>
      </c>
      <c r="T3450" s="32">
        <f t="shared" si="9231"/>
        <v>0</v>
      </c>
      <c r="U3450" s="32">
        <v>0</v>
      </c>
      <c r="V3450" s="32">
        <f t="shared" si="9214"/>
        <v>0</v>
      </c>
      <c r="W3450" s="32">
        <f t="shared" si="9232"/>
        <v>0</v>
      </c>
      <c r="X3450" s="32">
        <f t="shared" si="9233"/>
        <v>0</v>
      </c>
      <c r="Y3450" s="32">
        <f t="shared" si="9234"/>
        <v>0</v>
      </c>
      <c r="Z3450" s="32">
        <f t="shared" si="9235"/>
        <v>0</v>
      </c>
      <c r="AA3450" s="32">
        <f t="shared" si="9236"/>
        <v>0</v>
      </c>
      <c r="AB3450" s="32">
        <f t="shared" si="9215"/>
        <v>0</v>
      </c>
      <c r="AC3450" s="33">
        <f t="shared" si="9216"/>
        <v>0</v>
      </c>
      <c r="AD3450" s="33">
        <f t="shared" si="9217"/>
        <v>0</v>
      </c>
      <c r="AE3450" s="34" t="e">
        <f t="shared" si="9201"/>
        <v>#DIV/0!</v>
      </c>
      <c r="AF3450" s="35">
        <f t="shared" si="9218"/>
        <v>0</v>
      </c>
      <c r="AG3450" s="35">
        <f t="shared" si="9219"/>
        <v>0</v>
      </c>
      <c r="AH3450" s="36">
        <f t="shared" si="9220"/>
        <v>0</v>
      </c>
      <c r="AI3450" s="36">
        <f t="shared" si="9221"/>
        <v>0</v>
      </c>
      <c r="AJ3450" s="36">
        <f t="shared" si="9222"/>
        <v>0</v>
      </c>
      <c r="AK3450" s="36">
        <f t="shared" si="9223"/>
        <v>0</v>
      </c>
      <c r="AL3450" s="36">
        <f t="shared" si="9202"/>
        <v>0</v>
      </c>
      <c r="AM3450" s="36">
        <f t="shared" si="9203"/>
        <v>0</v>
      </c>
      <c r="AN3450" s="37" t="s">
        <v>35</v>
      </c>
    </row>
    <row r="3451" spans="2:40" ht="15.6" hidden="1" customHeight="1" x14ac:dyDescent="0.3">
      <c r="B3451" s="30" t="s">
        <v>854</v>
      </c>
      <c r="C3451" s="30" t="s">
        <v>112</v>
      </c>
      <c r="D3451" s="30" t="s">
        <v>114</v>
      </c>
      <c r="E3451" s="15" t="str">
        <f t="shared" si="9209"/>
        <v>0503</v>
      </c>
      <c r="F3451" s="30" t="s">
        <v>858</v>
      </c>
      <c r="G3451" s="30"/>
      <c r="H3451" s="31" t="s">
        <v>859</v>
      </c>
      <c r="I3451" s="32">
        <f t="shared" si="9224"/>
        <v>0</v>
      </c>
      <c r="J3451" s="32">
        <f t="shared" si="9225"/>
        <v>0</v>
      </c>
      <c r="K3451" s="32">
        <f t="shared" si="9226"/>
        <v>0</v>
      </c>
      <c r="L3451" s="32">
        <f t="shared" si="9227"/>
        <v>0</v>
      </c>
      <c r="M3451" s="32">
        <f t="shared" si="9228"/>
        <v>0</v>
      </c>
      <c r="N3451" s="32">
        <f t="shared" si="9229"/>
        <v>0</v>
      </c>
      <c r="O3451" s="32">
        <f t="shared" si="9210"/>
        <v>0</v>
      </c>
      <c r="P3451" s="32">
        <f t="shared" si="9211"/>
        <v>0</v>
      </c>
      <c r="Q3451" s="32">
        <f t="shared" si="9212"/>
        <v>0</v>
      </c>
      <c r="R3451" s="32">
        <f t="shared" si="9213"/>
        <v>0</v>
      </c>
      <c r="S3451" s="32">
        <f t="shared" si="9230"/>
        <v>0</v>
      </c>
      <c r="T3451" s="32">
        <f t="shared" si="9231"/>
        <v>0</v>
      </c>
      <c r="U3451" s="32">
        <v>0</v>
      </c>
      <c r="V3451" s="32">
        <f t="shared" si="9214"/>
        <v>0</v>
      </c>
      <c r="W3451" s="32">
        <f t="shared" si="9232"/>
        <v>0</v>
      </c>
      <c r="X3451" s="32">
        <f t="shared" si="9233"/>
        <v>0</v>
      </c>
      <c r="Y3451" s="32">
        <f t="shared" si="9234"/>
        <v>0</v>
      </c>
      <c r="Z3451" s="32">
        <f t="shared" si="9235"/>
        <v>0</v>
      </c>
      <c r="AA3451" s="32">
        <f t="shared" si="9236"/>
        <v>0</v>
      </c>
      <c r="AB3451" s="32">
        <f t="shared" si="9215"/>
        <v>0</v>
      </c>
      <c r="AC3451" s="33">
        <f t="shared" si="9216"/>
        <v>0</v>
      </c>
      <c r="AD3451" s="33">
        <f t="shared" si="9217"/>
        <v>0</v>
      </c>
      <c r="AE3451" s="34" t="e">
        <f t="shared" si="9201"/>
        <v>#DIV/0!</v>
      </c>
      <c r="AF3451" s="35">
        <f t="shared" si="9218"/>
        <v>0</v>
      </c>
      <c r="AG3451" s="35">
        <f t="shared" si="9219"/>
        <v>0</v>
      </c>
      <c r="AH3451" s="36">
        <f t="shared" si="9220"/>
        <v>0</v>
      </c>
      <c r="AI3451" s="36">
        <f t="shared" si="9221"/>
        <v>0</v>
      </c>
      <c r="AJ3451" s="36">
        <f t="shared" si="9222"/>
        <v>0</v>
      </c>
      <c r="AK3451" s="36">
        <f t="shared" si="9223"/>
        <v>0</v>
      </c>
      <c r="AL3451" s="36">
        <f t="shared" si="9202"/>
        <v>0</v>
      </c>
      <c r="AM3451" s="36">
        <f t="shared" si="9203"/>
        <v>0</v>
      </c>
      <c r="AN3451" s="37" t="s">
        <v>35</v>
      </c>
    </row>
    <row r="3452" spans="2:40" ht="31.2" hidden="1" customHeight="1" x14ac:dyDescent="0.3">
      <c r="B3452" s="30" t="s">
        <v>854</v>
      </c>
      <c r="C3452" s="30" t="s">
        <v>112</v>
      </c>
      <c r="D3452" s="30" t="s">
        <v>114</v>
      </c>
      <c r="E3452" s="15" t="str">
        <f t="shared" si="9209"/>
        <v>0503</v>
      </c>
      <c r="F3452" s="30" t="s">
        <v>858</v>
      </c>
      <c r="G3452" s="30" t="s">
        <v>50</v>
      </c>
      <c r="H3452" s="31" t="s">
        <v>51</v>
      </c>
      <c r="I3452" s="32">
        <f t="shared" si="9224"/>
        <v>0</v>
      </c>
      <c r="J3452" s="32">
        <f t="shared" si="9225"/>
        <v>0</v>
      </c>
      <c r="K3452" s="32">
        <f t="shared" si="9226"/>
        <v>0</v>
      </c>
      <c r="L3452" s="32">
        <f t="shared" si="9227"/>
        <v>0</v>
      </c>
      <c r="M3452" s="32">
        <f t="shared" si="9228"/>
        <v>0</v>
      </c>
      <c r="N3452" s="32">
        <f t="shared" si="9229"/>
        <v>0</v>
      </c>
      <c r="O3452" s="32">
        <f t="shared" si="9210"/>
        <v>0</v>
      </c>
      <c r="P3452" s="32">
        <f t="shared" si="9211"/>
        <v>0</v>
      </c>
      <c r="Q3452" s="32">
        <f t="shared" si="9212"/>
        <v>0</v>
      </c>
      <c r="R3452" s="32">
        <f t="shared" si="9213"/>
        <v>0</v>
      </c>
      <c r="S3452" s="32">
        <f t="shared" si="9230"/>
        <v>0</v>
      </c>
      <c r="T3452" s="32">
        <f t="shared" si="9231"/>
        <v>0</v>
      </c>
      <c r="U3452" s="32">
        <v>0</v>
      </c>
      <c r="V3452" s="32">
        <f t="shared" si="9214"/>
        <v>0</v>
      </c>
      <c r="W3452" s="32">
        <f t="shared" si="9232"/>
        <v>0</v>
      </c>
      <c r="X3452" s="32">
        <f t="shared" si="9233"/>
        <v>0</v>
      </c>
      <c r="Y3452" s="32">
        <f t="shared" si="9234"/>
        <v>0</v>
      </c>
      <c r="Z3452" s="32">
        <f t="shared" si="9235"/>
        <v>0</v>
      </c>
      <c r="AA3452" s="32">
        <f t="shared" si="9236"/>
        <v>0</v>
      </c>
      <c r="AB3452" s="32">
        <f t="shared" si="9215"/>
        <v>0</v>
      </c>
      <c r="AC3452" s="33">
        <f t="shared" si="9216"/>
        <v>0</v>
      </c>
      <c r="AD3452" s="33">
        <f t="shared" si="9217"/>
        <v>0</v>
      </c>
      <c r="AE3452" s="34" t="e">
        <f t="shared" si="9201"/>
        <v>#DIV/0!</v>
      </c>
      <c r="AF3452" s="35">
        <f t="shared" si="9218"/>
        <v>0</v>
      </c>
      <c r="AG3452" s="35">
        <f t="shared" si="9219"/>
        <v>0</v>
      </c>
      <c r="AH3452" s="36">
        <f t="shared" si="9220"/>
        <v>0</v>
      </c>
      <c r="AI3452" s="36">
        <f t="shared" si="9221"/>
        <v>0</v>
      </c>
      <c r="AJ3452" s="36">
        <f t="shared" si="9222"/>
        <v>0</v>
      </c>
      <c r="AK3452" s="36">
        <f t="shared" si="9223"/>
        <v>0</v>
      </c>
      <c r="AL3452" s="36">
        <f t="shared" si="9202"/>
        <v>0</v>
      </c>
      <c r="AM3452" s="36">
        <f t="shared" si="9203"/>
        <v>0</v>
      </c>
      <c r="AN3452" s="37" t="s">
        <v>35</v>
      </c>
    </row>
    <row r="3453" spans="2:40" ht="31.2" hidden="1" customHeight="1" x14ac:dyDescent="0.3">
      <c r="B3453" s="30" t="s">
        <v>854</v>
      </c>
      <c r="C3453" s="30" t="s">
        <v>112</v>
      </c>
      <c r="D3453" s="30" t="s">
        <v>114</v>
      </c>
      <c r="E3453" s="15" t="str">
        <f t="shared" si="9209"/>
        <v>0503</v>
      </c>
      <c r="F3453" s="30" t="s">
        <v>858</v>
      </c>
      <c r="G3453" s="30" t="s">
        <v>52</v>
      </c>
      <c r="H3453" s="31" t="s">
        <v>53</v>
      </c>
      <c r="I3453" s="32"/>
      <c r="J3453" s="32"/>
      <c r="K3453" s="32"/>
      <c r="L3453" s="32"/>
      <c r="M3453" s="32"/>
      <c r="N3453" s="32"/>
      <c r="O3453" s="32">
        <v>0</v>
      </c>
      <c r="P3453" s="32">
        <v>0</v>
      </c>
      <c r="Q3453" s="32">
        <v>0</v>
      </c>
      <c r="R3453" s="32">
        <v>0</v>
      </c>
      <c r="S3453" s="32">
        <v>0</v>
      </c>
      <c r="T3453" s="32">
        <v>0</v>
      </c>
      <c r="U3453" s="32">
        <v>0</v>
      </c>
      <c r="V3453" s="32">
        <f t="shared" si="9214"/>
        <v>0</v>
      </c>
      <c r="W3453" s="32"/>
      <c r="X3453" s="32"/>
      <c r="Y3453" s="32"/>
      <c r="Z3453" s="32"/>
      <c r="AA3453" s="32"/>
      <c r="AB3453" s="32">
        <v>0</v>
      </c>
      <c r="AC3453" s="33">
        <v>0</v>
      </c>
      <c r="AD3453" s="33">
        <v>0</v>
      </c>
      <c r="AE3453" s="34" t="e">
        <f t="shared" si="9201"/>
        <v>#DIV/0!</v>
      </c>
      <c r="AF3453" s="35">
        <v>0</v>
      </c>
      <c r="AG3453" s="35">
        <v>0</v>
      </c>
      <c r="AH3453" s="36">
        <v>0</v>
      </c>
      <c r="AI3453" s="36">
        <v>0</v>
      </c>
      <c r="AJ3453" s="36">
        <v>0</v>
      </c>
      <c r="AK3453" s="36">
        <v>0</v>
      </c>
      <c r="AL3453" s="36">
        <f t="shared" si="9202"/>
        <v>0</v>
      </c>
      <c r="AM3453" s="36">
        <f t="shared" si="9203"/>
        <v>0</v>
      </c>
      <c r="AN3453" s="37" t="s">
        <v>35</v>
      </c>
    </row>
    <row r="3454" spans="2:40" ht="31.2" x14ac:dyDescent="0.3">
      <c r="B3454" s="30" t="s">
        <v>854</v>
      </c>
      <c r="C3454" s="30" t="s">
        <v>112</v>
      </c>
      <c r="D3454" s="30" t="s">
        <v>114</v>
      </c>
      <c r="E3454" s="15" t="str">
        <f t="shared" si="9209"/>
        <v>0503</v>
      </c>
      <c r="F3454" s="30" t="s">
        <v>204</v>
      </c>
      <c r="G3454" s="30"/>
      <c r="H3454" s="31" t="s">
        <v>205</v>
      </c>
      <c r="I3454" s="32">
        <f t="shared" si="9224"/>
        <v>484.6</v>
      </c>
      <c r="J3454" s="32">
        <f t="shared" si="9225"/>
        <v>484.6</v>
      </c>
      <c r="K3454" s="32">
        <f t="shared" si="9226"/>
        <v>484.6</v>
      </c>
      <c r="L3454" s="32">
        <f t="shared" si="9227"/>
        <v>0</v>
      </c>
      <c r="M3454" s="32">
        <f t="shared" si="9228"/>
        <v>0</v>
      </c>
      <c r="N3454" s="32">
        <f t="shared" si="9229"/>
        <v>0</v>
      </c>
      <c r="O3454" s="32">
        <f t="shared" si="9210"/>
        <v>0</v>
      </c>
      <c r="P3454" s="32">
        <f t="shared" si="9211"/>
        <v>0</v>
      </c>
      <c r="Q3454" s="32">
        <f t="shared" si="9212"/>
        <v>0</v>
      </c>
      <c r="R3454" s="32">
        <f t="shared" si="9213"/>
        <v>0</v>
      </c>
      <c r="S3454" s="32">
        <f t="shared" si="9230"/>
        <v>-337.91199999999998</v>
      </c>
      <c r="T3454" s="32">
        <f t="shared" si="9231"/>
        <v>0</v>
      </c>
      <c r="U3454" s="32">
        <v>0</v>
      </c>
      <c r="V3454" s="32">
        <f t="shared" si="9214"/>
        <v>146.68800000000005</v>
      </c>
      <c r="W3454" s="32">
        <f t="shared" si="9232"/>
        <v>0</v>
      </c>
      <c r="X3454" s="32">
        <f t="shared" si="9233"/>
        <v>0</v>
      </c>
      <c r="Y3454" s="32">
        <f t="shared" si="9234"/>
        <v>0</v>
      </c>
      <c r="Z3454" s="32">
        <f t="shared" si="9235"/>
        <v>0</v>
      </c>
      <c r="AA3454" s="32">
        <f t="shared" si="9236"/>
        <v>0</v>
      </c>
      <c r="AB3454" s="32">
        <f t="shared" si="9215"/>
        <v>102.68089999999999</v>
      </c>
      <c r="AC3454" s="33">
        <f t="shared" si="9216"/>
        <v>146.68799999999999</v>
      </c>
      <c r="AD3454" s="33">
        <f t="shared" si="9217"/>
        <v>146.68701999999999</v>
      </c>
      <c r="AE3454" s="34">
        <f t="shared" si="9201"/>
        <v>99.999331915357772</v>
      </c>
      <c r="AF3454" s="32">
        <f t="shared" si="9218"/>
        <v>146.68799999999999</v>
      </c>
      <c r="AG3454" s="32">
        <f t="shared" si="9219"/>
        <v>0</v>
      </c>
      <c r="AH3454" s="32">
        <f t="shared" si="9220"/>
        <v>0</v>
      </c>
      <c r="AI3454" s="32">
        <f t="shared" si="9221"/>
        <v>0</v>
      </c>
      <c r="AJ3454" s="32">
        <f t="shared" si="9222"/>
        <v>0</v>
      </c>
      <c r="AK3454" s="32">
        <f t="shared" si="9223"/>
        <v>0</v>
      </c>
      <c r="AL3454" s="32">
        <f t="shared" si="9202"/>
        <v>146.68799999999999</v>
      </c>
      <c r="AM3454" s="32">
        <f t="shared" si="9203"/>
        <v>0</v>
      </c>
    </row>
    <row r="3455" spans="2:40" ht="31.2" x14ac:dyDescent="0.3">
      <c r="B3455" s="30" t="s">
        <v>854</v>
      </c>
      <c r="C3455" s="30" t="s">
        <v>112</v>
      </c>
      <c r="D3455" s="30" t="s">
        <v>114</v>
      </c>
      <c r="E3455" s="15" t="str">
        <f t="shared" si="9209"/>
        <v>0503</v>
      </c>
      <c r="F3455" s="30" t="s">
        <v>212</v>
      </c>
      <c r="G3455" s="30"/>
      <c r="H3455" s="31" t="s">
        <v>213</v>
      </c>
      <c r="I3455" s="32">
        <f t="shared" si="9224"/>
        <v>484.6</v>
      </c>
      <c r="J3455" s="32">
        <f t="shared" si="9225"/>
        <v>484.6</v>
      </c>
      <c r="K3455" s="32">
        <f t="shared" si="9226"/>
        <v>484.6</v>
      </c>
      <c r="L3455" s="32">
        <f t="shared" si="9227"/>
        <v>0</v>
      </c>
      <c r="M3455" s="32">
        <f t="shared" si="9228"/>
        <v>0</v>
      </c>
      <c r="N3455" s="32">
        <f t="shared" si="9229"/>
        <v>0</v>
      </c>
      <c r="O3455" s="32">
        <f t="shared" si="9210"/>
        <v>0</v>
      </c>
      <c r="P3455" s="32">
        <f t="shared" si="9211"/>
        <v>0</v>
      </c>
      <c r="Q3455" s="32">
        <f t="shared" si="9212"/>
        <v>0</v>
      </c>
      <c r="R3455" s="32">
        <f t="shared" si="9213"/>
        <v>0</v>
      </c>
      <c r="S3455" s="32">
        <f t="shared" si="9230"/>
        <v>-337.91199999999998</v>
      </c>
      <c r="T3455" s="32">
        <f t="shared" si="9231"/>
        <v>0</v>
      </c>
      <c r="U3455" s="32">
        <v>0</v>
      </c>
      <c r="V3455" s="32">
        <f t="shared" si="9214"/>
        <v>146.68800000000005</v>
      </c>
      <c r="W3455" s="32">
        <f t="shared" si="9232"/>
        <v>0</v>
      </c>
      <c r="X3455" s="32">
        <f t="shared" si="9233"/>
        <v>0</v>
      </c>
      <c r="Y3455" s="32">
        <f t="shared" si="9234"/>
        <v>0</v>
      </c>
      <c r="Z3455" s="32">
        <f t="shared" si="9235"/>
        <v>0</v>
      </c>
      <c r="AA3455" s="32">
        <f t="shared" si="9236"/>
        <v>0</v>
      </c>
      <c r="AB3455" s="32">
        <f t="shared" si="9215"/>
        <v>102.68089999999999</v>
      </c>
      <c r="AC3455" s="33">
        <f t="shared" si="9216"/>
        <v>146.68799999999999</v>
      </c>
      <c r="AD3455" s="33">
        <f t="shared" si="9217"/>
        <v>146.68701999999999</v>
      </c>
      <c r="AE3455" s="34">
        <f t="shared" si="9201"/>
        <v>99.999331915357772</v>
      </c>
      <c r="AF3455" s="32">
        <f t="shared" si="9218"/>
        <v>146.68799999999999</v>
      </c>
      <c r="AG3455" s="32">
        <f t="shared" si="9219"/>
        <v>0</v>
      </c>
      <c r="AH3455" s="32">
        <f t="shared" si="9220"/>
        <v>0</v>
      </c>
      <c r="AI3455" s="32">
        <f t="shared" si="9221"/>
        <v>0</v>
      </c>
      <c r="AJ3455" s="32">
        <f t="shared" si="9222"/>
        <v>0</v>
      </c>
      <c r="AK3455" s="32">
        <f t="shared" si="9223"/>
        <v>0</v>
      </c>
      <c r="AL3455" s="32">
        <f t="shared" si="9202"/>
        <v>146.68799999999999</v>
      </c>
      <c r="AM3455" s="32">
        <f t="shared" si="9203"/>
        <v>0</v>
      </c>
    </row>
    <row r="3456" spans="2:40" ht="31.2" x14ac:dyDescent="0.3">
      <c r="B3456" s="30" t="s">
        <v>854</v>
      </c>
      <c r="C3456" s="30" t="s">
        <v>112</v>
      </c>
      <c r="D3456" s="30" t="s">
        <v>114</v>
      </c>
      <c r="E3456" s="15" t="str">
        <f t="shared" si="9209"/>
        <v>0503</v>
      </c>
      <c r="F3456" s="30" t="s">
        <v>798</v>
      </c>
      <c r="G3456" s="30"/>
      <c r="H3456" s="31" t="s">
        <v>799</v>
      </c>
      <c r="I3456" s="32">
        <f t="shared" si="9224"/>
        <v>484.6</v>
      </c>
      <c r="J3456" s="32">
        <f t="shared" si="9225"/>
        <v>484.6</v>
      </c>
      <c r="K3456" s="32">
        <f t="shared" si="9226"/>
        <v>484.6</v>
      </c>
      <c r="L3456" s="32">
        <f t="shared" si="9227"/>
        <v>0</v>
      </c>
      <c r="M3456" s="32">
        <f t="shared" si="9228"/>
        <v>0</v>
      </c>
      <c r="N3456" s="32">
        <f t="shared" si="9229"/>
        <v>0</v>
      </c>
      <c r="O3456" s="32">
        <f t="shared" si="9210"/>
        <v>0</v>
      </c>
      <c r="P3456" s="32">
        <f t="shared" si="9211"/>
        <v>0</v>
      </c>
      <c r="Q3456" s="32">
        <f t="shared" si="9212"/>
        <v>0</v>
      </c>
      <c r="R3456" s="32">
        <f t="shared" si="9213"/>
        <v>0</v>
      </c>
      <c r="S3456" s="32">
        <f t="shared" si="9230"/>
        <v>-337.91199999999998</v>
      </c>
      <c r="T3456" s="32">
        <f t="shared" si="9231"/>
        <v>0</v>
      </c>
      <c r="U3456" s="32">
        <v>0</v>
      </c>
      <c r="V3456" s="32">
        <f t="shared" si="9214"/>
        <v>146.68800000000005</v>
      </c>
      <c r="W3456" s="32">
        <f t="shared" si="9232"/>
        <v>0</v>
      </c>
      <c r="X3456" s="32">
        <f t="shared" si="9233"/>
        <v>0</v>
      </c>
      <c r="Y3456" s="32">
        <f t="shared" si="9234"/>
        <v>0</v>
      </c>
      <c r="Z3456" s="32">
        <f t="shared" si="9235"/>
        <v>0</v>
      </c>
      <c r="AA3456" s="32">
        <f t="shared" si="9236"/>
        <v>0</v>
      </c>
      <c r="AB3456" s="32">
        <f t="shared" si="9215"/>
        <v>102.68089999999999</v>
      </c>
      <c r="AC3456" s="33">
        <f t="shared" si="9216"/>
        <v>146.68799999999999</v>
      </c>
      <c r="AD3456" s="33">
        <f t="shared" si="9217"/>
        <v>146.68701999999999</v>
      </c>
      <c r="AE3456" s="34">
        <f t="shared" si="9201"/>
        <v>99.999331915357772</v>
      </c>
      <c r="AF3456" s="32">
        <f t="shared" si="9218"/>
        <v>146.68799999999999</v>
      </c>
      <c r="AG3456" s="32">
        <f t="shared" si="9219"/>
        <v>0</v>
      </c>
      <c r="AH3456" s="32">
        <f t="shared" si="9220"/>
        <v>0</v>
      </c>
      <c r="AI3456" s="32">
        <f t="shared" si="9221"/>
        <v>0</v>
      </c>
      <c r="AJ3456" s="32">
        <f t="shared" si="9222"/>
        <v>0</v>
      </c>
      <c r="AK3456" s="32">
        <f t="shared" si="9223"/>
        <v>0</v>
      </c>
      <c r="AL3456" s="32">
        <f t="shared" si="9202"/>
        <v>146.68799999999999</v>
      </c>
      <c r="AM3456" s="32">
        <f t="shared" si="9203"/>
        <v>0</v>
      </c>
    </row>
    <row r="3457" spans="2:40" ht="31.2" x14ac:dyDescent="0.3">
      <c r="B3457" s="30" t="s">
        <v>854</v>
      </c>
      <c r="C3457" s="30" t="s">
        <v>112</v>
      </c>
      <c r="D3457" s="30" t="s">
        <v>114</v>
      </c>
      <c r="E3457" s="15" t="str">
        <f t="shared" si="9209"/>
        <v>0503</v>
      </c>
      <c r="F3457" s="30" t="s">
        <v>800</v>
      </c>
      <c r="G3457" s="30"/>
      <c r="H3457" s="31" t="s">
        <v>801</v>
      </c>
      <c r="I3457" s="32">
        <f t="shared" si="9224"/>
        <v>484.6</v>
      </c>
      <c r="J3457" s="32">
        <f t="shared" si="9225"/>
        <v>484.6</v>
      </c>
      <c r="K3457" s="32">
        <f t="shared" si="9226"/>
        <v>484.6</v>
      </c>
      <c r="L3457" s="32">
        <f t="shared" si="9227"/>
        <v>0</v>
      </c>
      <c r="M3457" s="32">
        <f t="shared" si="9228"/>
        <v>0</v>
      </c>
      <c r="N3457" s="32">
        <f t="shared" si="9229"/>
        <v>0</v>
      </c>
      <c r="O3457" s="32">
        <f t="shared" si="9210"/>
        <v>0</v>
      </c>
      <c r="P3457" s="32">
        <f t="shared" si="9211"/>
        <v>0</v>
      </c>
      <c r="Q3457" s="32">
        <f t="shared" si="9212"/>
        <v>0</v>
      </c>
      <c r="R3457" s="32">
        <f t="shared" si="9213"/>
        <v>0</v>
      </c>
      <c r="S3457" s="32">
        <f t="shared" si="9230"/>
        <v>-337.91199999999998</v>
      </c>
      <c r="T3457" s="32">
        <f t="shared" si="9231"/>
        <v>0</v>
      </c>
      <c r="U3457" s="32">
        <v>0</v>
      </c>
      <c r="V3457" s="32">
        <f t="shared" si="9214"/>
        <v>146.68800000000005</v>
      </c>
      <c r="W3457" s="32">
        <f t="shared" si="9232"/>
        <v>0</v>
      </c>
      <c r="X3457" s="32">
        <f t="shared" si="9233"/>
        <v>0</v>
      </c>
      <c r="Y3457" s="32">
        <f t="shared" si="9234"/>
        <v>0</v>
      </c>
      <c r="Z3457" s="32">
        <f t="shared" si="9235"/>
        <v>0</v>
      </c>
      <c r="AA3457" s="32">
        <f t="shared" si="9236"/>
        <v>0</v>
      </c>
      <c r="AB3457" s="32">
        <f t="shared" si="9215"/>
        <v>102.68089999999999</v>
      </c>
      <c r="AC3457" s="33">
        <f t="shared" si="9216"/>
        <v>146.68799999999999</v>
      </c>
      <c r="AD3457" s="33">
        <f t="shared" si="9217"/>
        <v>146.68701999999999</v>
      </c>
      <c r="AE3457" s="34">
        <f t="shared" si="9201"/>
        <v>99.999331915357772</v>
      </c>
      <c r="AF3457" s="32">
        <f t="shared" si="9218"/>
        <v>146.68799999999999</v>
      </c>
      <c r="AG3457" s="32">
        <f t="shared" si="9219"/>
        <v>0</v>
      </c>
      <c r="AH3457" s="32">
        <f t="shared" si="9220"/>
        <v>0</v>
      </c>
      <c r="AI3457" s="32">
        <f t="shared" si="9221"/>
        <v>0</v>
      </c>
      <c r="AJ3457" s="32">
        <f t="shared" si="9222"/>
        <v>0</v>
      </c>
      <c r="AK3457" s="32">
        <f t="shared" si="9223"/>
        <v>0</v>
      </c>
      <c r="AL3457" s="32">
        <f t="shared" si="9202"/>
        <v>146.68799999999999</v>
      </c>
      <c r="AM3457" s="32">
        <f t="shared" si="9203"/>
        <v>0</v>
      </c>
    </row>
    <row r="3458" spans="2:40" ht="31.2" x14ac:dyDescent="0.3">
      <c r="B3458" s="30" t="s">
        <v>854</v>
      </c>
      <c r="C3458" s="30" t="s">
        <v>112</v>
      </c>
      <c r="D3458" s="30" t="s">
        <v>114</v>
      </c>
      <c r="E3458" s="15" t="str">
        <f t="shared" si="9209"/>
        <v>0503</v>
      </c>
      <c r="F3458" s="30" t="s">
        <v>800</v>
      </c>
      <c r="G3458" s="30" t="s">
        <v>50</v>
      </c>
      <c r="H3458" s="31" t="s">
        <v>51</v>
      </c>
      <c r="I3458" s="32">
        <f t="shared" si="9224"/>
        <v>484.6</v>
      </c>
      <c r="J3458" s="32">
        <f t="shared" si="9225"/>
        <v>484.6</v>
      </c>
      <c r="K3458" s="32">
        <f t="shared" si="9226"/>
        <v>484.6</v>
      </c>
      <c r="L3458" s="32">
        <f t="shared" si="9227"/>
        <v>0</v>
      </c>
      <c r="M3458" s="32">
        <f t="shared" si="9228"/>
        <v>0</v>
      </c>
      <c r="N3458" s="32">
        <f t="shared" si="9229"/>
        <v>0</v>
      </c>
      <c r="O3458" s="32">
        <f t="shared" si="9210"/>
        <v>0</v>
      </c>
      <c r="P3458" s="32">
        <f t="shared" si="9211"/>
        <v>0</v>
      </c>
      <c r="Q3458" s="32">
        <f t="shared" si="9212"/>
        <v>0</v>
      </c>
      <c r="R3458" s="32">
        <f t="shared" si="9213"/>
        <v>0</v>
      </c>
      <c r="S3458" s="32">
        <f t="shared" si="9230"/>
        <v>-337.91199999999998</v>
      </c>
      <c r="T3458" s="32">
        <f t="shared" si="9231"/>
        <v>0</v>
      </c>
      <c r="U3458" s="32">
        <v>0</v>
      </c>
      <c r="V3458" s="32">
        <f t="shared" si="9214"/>
        <v>146.68800000000005</v>
      </c>
      <c r="W3458" s="32">
        <f t="shared" si="9232"/>
        <v>0</v>
      </c>
      <c r="X3458" s="32">
        <f t="shared" si="9233"/>
        <v>0</v>
      </c>
      <c r="Y3458" s="32">
        <f t="shared" si="9234"/>
        <v>0</v>
      </c>
      <c r="Z3458" s="32">
        <f t="shared" si="9235"/>
        <v>0</v>
      </c>
      <c r="AA3458" s="32">
        <f t="shared" si="9236"/>
        <v>0</v>
      </c>
      <c r="AB3458" s="32">
        <f t="shared" si="9215"/>
        <v>102.68089999999999</v>
      </c>
      <c r="AC3458" s="33">
        <f t="shared" si="9216"/>
        <v>146.68799999999999</v>
      </c>
      <c r="AD3458" s="33">
        <f t="shared" si="9217"/>
        <v>146.68701999999999</v>
      </c>
      <c r="AE3458" s="34">
        <f t="shared" si="9201"/>
        <v>99.999331915357772</v>
      </c>
      <c r="AF3458" s="32">
        <f t="shared" si="9218"/>
        <v>146.68799999999999</v>
      </c>
      <c r="AG3458" s="32">
        <f t="shared" si="9219"/>
        <v>0</v>
      </c>
      <c r="AH3458" s="32">
        <f t="shared" si="9220"/>
        <v>0</v>
      </c>
      <c r="AI3458" s="32">
        <f t="shared" si="9221"/>
        <v>0</v>
      </c>
      <c r="AJ3458" s="32">
        <f t="shared" si="9222"/>
        <v>0</v>
      </c>
      <c r="AK3458" s="32">
        <f t="shared" si="9223"/>
        <v>0</v>
      </c>
      <c r="AL3458" s="32">
        <f t="shared" si="9202"/>
        <v>146.68799999999999</v>
      </c>
      <c r="AM3458" s="32">
        <f t="shared" si="9203"/>
        <v>0</v>
      </c>
    </row>
    <row r="3459" spans="2:40" ht="31.2" x14ac:dyDescent="0.3">
      <c r="B3459" s="30" t="s">
        <v>854</v>
      </c>
      <c r="C3459" s="30" t="s">
        <v>112</v>
      </c>
      <c r="D3459" s="30" t="s">
        <v>114</v>
      </c>
      <c r="E3459" s="15" t="str">
        <f t="shared" si="9209"/>
        <v>0503</v>
      </c>
      <c r="F3459" s="30" t="s">
        <v>800</v>
      </c>
      <c r="G3459" s="30" t="s">
        <v>52</v>
      </c>
      <c r="H3459" s="31" t="s">
        <v>53</v>
      </c>
      <c r="I3459" s="32">
        <v>484.6</v>
      </c>
      <c r="J3459" s="32">
        <v>484.6</v>
      </c>
      <c r="K3459" s="32">
        <v>484.6</v>
      </c>
      <c r="L3459" s="32"/>
      <c r="M3459" s="32"/>
      <c r="N3459" s="32"/>
      <c r="O3459" s="32">
        <v>0</v>
      </c>
      <c r="P3459" s="32">
        <v>0</v>
      </c>
      <c r="Q3459" s="32">
        <v>0</v>
      </c>
      <c r="R3459" s="32">
        <v>0</v>
      </c>
      <c r="S3459" s="32">
        <v>-337.91199999999998</v>
      </c>
      <c r="T3459" s="32">
        <v>0</v>
      </c>
      <c r="U3459" s="32">
        <v>0</v>
      </c>
      <c r="V3459" s="32">
        <f t="shared" si="9214"/>
        <v>146.68800000000005</v>
      </c>
      <c r="W3459" s="32"/>
      <c r="X3459" s="32"/>
      <c r="Y3459" s="32"/>
      <c r="Z3459" s="32"/>
      <c r="AA3459" s="32"/>
      <c r="AB3459" s="32">
        <v>102.68089999999999</v>
      </c>
      <c r="AC3459" s="33">
        <v>146.68799999999999</v>
      </c>
      <c r="AD3459" s="33">
        <v>146.68701999999999</v>
      </c>
      <c r="AE3459" s="34">
        <f t="shared" si="9201"/>
        <v>99.999331915357772</v>
      </c>
      <c r="AF3459" s="32">
        <v>146.68799999999999</v>
      </c>
      <c r="AG3459" s="32">
        <v>0</v>
      </c>
      <c r="AH3459" s="32">
        <v>0</v>
      </c>
      <c r="AI3459" s="32">
        <v>0</v>
      </c>
      <c r="AJ3459" s="32">
        <v>0</v>
      </c>
      <c r="AK3459" s="32">
        <v>0</v>
      </c>
      <c r="AL3459" s="32">
        <f t="shared" si="9202"/>
        <v>146.68799999999999</v>
      </c>
      <c r="AM3459" s="32">
        <f t="shared" si="9203"/>
        <v>0</v>
      </c>
      <c r="AN3459" s="12"/>
    </row>
    <row r="3460" spans="2:40" ht="31.2" x14ac:dyDescent="0.3">
      <c r="B3460" s="30" t="s">
        <v>854</v>
      </c>
      <c r="C3460" s="30" t="s">
        <v>112</v>
      </c>
      <c r="D3460" s="30" t="s">
        <v>114</v>
      </c>
      <c r="E3460" s="15" t="str">
        <f t="shared" si="9209"/>
        <v>0503</v>
      </c>
      <c r="F3460" s="30" t="s">
        <v>760</v>
      </c>
      <c r="G3460" s="30"/>
      <c r="H3460" s="31" t="s">
        <v>761</v>
      </c>
      <c r="I3460" s="32">
        <f t="shared" si="9224"/>
        <v>10699.1</v>
      </c>
      <c r="J3460" s="32">
        <f t="shared" si="9225"/>
        <v>5640.7</v>
      </c>
      <c r="K3460" s="32">
        <f t="shared" si="9226"/>
        <v>5640.7</v>
      </c>
      <c r="L3460" s="32">
        <f t="shared" si="9227"/>
        <v>2750</v>
      </c>
      <c r="M3460" s="32">
        <f t="shared" si="9228"/>
        <v>2750</v>
      </c>
      <c r="N3460" s="32">
        <f t="shared" si="9229"/>
        <v>2695</v>
      </c>
      <c r="O3460" s="32">
        <f t="shared" si="9210"/>
        <v>0</v>
      </c>
      <c r="P3460" s="32">
        <f t="shared" si="9211"/>
        <v>0</v>
      </c>
      <c r="Q3460" s="32">
        <f t="shared" si="9212"/>
        <v>0</v>
      </c>
      <c r="R3460" s="32">
        <f t="shared" si="9213"/>
        <v>551.04000000000008</v>
      </c>
      <c r="S3460" s="32">
        <f t="shared" si="9230"/>
        <v>0</v>
      </c>
      <c r="T3460" s="32">
        <f t="shared" si="9231"/>
        <v>0</v>
      </c>
      <c r="U3460" s="32">
        <v>0</v>
      </c>
      <c r="V3460" s="32">
        <f t="shared" si="9214"/>
        <v>14000.140000000001</v>
      </c>
      <c r="W3460" s="32">
        <f t="shared" si="9232"/>
        <v>0</v>
      </c>
      <c r="X3460" s="32">
        <f t="shared" si="9233"/>
        <v>0</v>
      </c>
      <c r="Y3460" s="32">
        <f t="shared" si="9234"/>
        <v>0</v>
      </c>
      <c r="Z3460" s="32">
        <f t="shared" si="9235"/>
        <v>0</v>
      </c>
      <c r="AA3460" s="32">
        <f t="shared" si="9236"/>
        <v>0</v>
      </c>
      <c r="AB3460" s="32">
        <f t="shared" si="9215"/>
        <v>11300.251400000001</v>
      </c>
      <c r="AC3460" s="33">
        <f t="shared" si="9216"/>
        <v>13969.523000000001</v>
      </c>
      <c r="AD3460" s="33">
        <f t="shared" si="9217"/>
        <v>13969.523000000001</v>
      </c>
      <c r="AE3460" s="34">
        <f t="shared" si="9201"/>
        <v>100</v>
      </c>
      <c r="AF3460" s="32">
        <f t="shared" si="9218"/>
        <v>13969.523000000001</v>
      </c>
      <c r="AG3460" s="32">
        <f t="shared" si="9219"/>
        <v>0</v>
      </c>
      <c r="AH3460" s="32">
        <f t="shared" si="9220"/>
        <v>0</v>
      </c>
      <c r="AI3460" s="32">
        <f t="shared" si="9221"/>
        <v>0</v>
      </c>
      <c r="AJ3460" s="32">
        <f t="shared" si="9222"/>
        <v>0</v>
      </c>
      <c r="AK3460" s="32">
        <f t="shared" si="9223"/>
        <v>0</v>
      </c>
      <c r="AL3460" s="32">
        <f t="shared" si="9202"/>
        <v>13969.523000000001</v>
      </c>
      <c r="AM3460" s="32">
        <f t="shared" si="9203"/>
        <v>30.617000000000189</v>
      </c>
    </row>
    <row r="3461" spans="2:40" ht="31.2" x14ac:dyDescent="0.3">
      <c r="B3461" s="30" t="s">
        <v>854</v>
      </c>
      <c r="C3461" s="30" t="s">
        <v>112</v>
      </c>
      <c r="D3461" s="30" t="s">
        <v>114</v>
      </c>
      <c r="E3461" s="15" t="str">
        <f t="shared" si="9209"/>
        <v>0503</v>
      </c>
      <c r="F3461" s="30" t="s">
        <v>802</v>
      </c>
      <c r="G3461" s="30"/>
      <c r="H3461" s="31" t="s">
        <v>803</v>
      </c>
      <c r="I3461" s="32">
        <f t="shared" ref="I3461:T3461" si="9237">I3462+I3466</f>
        <v>10699.1</v>
      </c>
      <c r="J3461" s="32">
        <f t="shared" si="9237"/>
        <v>5640.7</v>
      </c>
      <c r="K3461" s="32">
        <f t="shared" si="9237"/>
        <v>5640.7</v>
      </c>
      <c r="L3461" s="32">
        <f t="shared" si="9237"/>
        <v>2750</v>
      </c>
      <c r="M3461" s="32">
        <f t="shared" si="9237"/>
        <v>2750</v>
      </c>
      <c r="N3461" s="32">
        <f t="shared" si="9237"/>
        <v>2695</v>
      </c>
      <c r="O3461" s="32">
        <f t="shared" si="9237"/>
        <v>0</v>
      </c>
      <c r="P3461" s="32">
        <f t="shared" si="9237"/>
        <v>0</v>
      </c>
      <c r="Q3461" s="32">
        <f t="shared" si="9237"/>
        <v>0</v>
      </c>
      <c r="R3461" s="32">
        <f t="shared" si="9237"/>
        <v>551.04000000000008</v>
      </c>
      <c r="S3461" s="32">
        <f t="shared" si="9237"/>
        <v>0</v>
      </c>
      <c r="T3461" s="32">
        <f t="shared" si="9237"/>
        <v>0</v>
      </c>
      <c r="U3461" s="32">
        <v>0</v>
      </c>
      <c r="V3461" s="32">
        <f t="shared" si="9214"/>
        <v>14000.140000000001</v>
      </c>
      <c r="W3461" s="32">
        <f t="shared" ref="W3461:AD3461" si="9238">W3462+W3466</f>
        <v>0</v>
      </c>
      <c r="X3461" s="32">
        <f t="shared" si="9238"/>
        <v>0</v>
      </c>
      <c r="Y3461" s="32">
        <f t="shared" si="9238"/>
        <v>0</v>
      </c>
      <c r="Z3461" s="32">
        <f t="shared" si="9238"/>
        <v>0</v>
      </c>
      <c r="AA3461" s="32">
        <f t="shared" si="9238"/>
        <v>0</v>
      </c>
      <c r="AB3461" s="32">
        <f t="shared" si="9238"/>
        <v>11300.251400000001</v>
      </c>
      <c r="AC3461" s="33">
        <f t="shared" si="9238"/>
        <v>13969.523000000001</v>
      </c>
      <c r="AD3461" s="33">
        <f t="shared" si="9238"/>
        <v>13969.523000000001</v>
      </c>
      <c r="AE3461" s="34">
        <f t="shared" si="9201"/>
        <v>100</v>
      </c>
      <c r="AF3461" s="32">
        <f t="shared" ref="AF3461:AK3461" si="9239">AF3462+AF3466</f>
        <v>13969.523000000001</v>
      </c>
      <c r="AG3461" s="32">
        <f t="shared" si="9239"/>
        <v>0</v>
      </c>
      <c r="AH3461" s="32">
        <f t="shared" si="9239"/>
        <v>0</v>
      </c>
      <c r="AI3461" s="32">
        <f t="shared" si="9239"/>
        <v>0</v>
      </c>
      <c r="AJ3461" s="32">
        <f t="shared" si="9239"/>
        <v>0</v>
      </c>
      <c r="AK3461" s="32">
        <f t="shared" si="9239"/>
        <v>0</v>
      </c>
      <c r="AL3461" s="32">
        <f t="shared" si="9202"/>
        <v>13969.523000000001</v>
      </c>
      <c r="AM3461" s="32">
        <f t="shared" si="9203"/>
        <v>30.617000000000189</v>
      </c>
    </row>
    <row r="3462" spans="2:40" ht="46.8" x14ac:dyDescent="0.3">
      <c r="B3462" s="30" t="s">
        <v>854</v>
      </c>
      <c r="C3462" s="30" t="s">
        <v>112</v>
      </c>
      <c r="D3462" s="30" t="s">
        <v>114</v>
      </c>
      <c r="E3462" s="15" t="str">
        <f t="shared" si="9209"/>
        <v>0503</v>
      </c>
      <c r="F3462" s="30" t="s">
        <v>804</v>
      </c>
      <c r="G3462" s="30"/>
      <c r="H3462" s="31" t="s">
        <v>805</v>
      </c>
      <c r="I3462" s="32">
        <f t="shared" ref="I3462:I3464" si="9240">I3463</f>
        <v>7179.1</v>
      </c>
      <c r="J3462" s="32">
        <f t="shared" ref="J3462:J3464" si="9241">J3463</f>
        <v>5640.7</v>
      </c>
      <c r="K3462" s="32">
        <f t="shared" ref="K3462:K3464" si="9242">K3463</f>
        <v>5640.7</v>
      </c>
      <c r="L3462" s="32">
        <f t="shared" ref="L3462:L3464" si="9243">L3463</f>
        <v>0</v>
      </c>
      <c r="M3462" s="32">
        <f t="shared" ref="M3462:M3464" si="9244">M3463</f>
        <v>0</v>
      </c>
      <c r="N3462" s="32">
        <f t="shared" ref="N3462:N3464" si="9245">N3463</f>
        <v>0</v>
      </c>
      <c r="O3462" s="32">
        <f t="shared" ref="O3462:O3464" si="9246">O3463</f>
        <v>0</v>
      </c>
      <c r="P3462" s="32">
        <f t="shared" ref="P3462:P3464" si="9247">P3463</f>
        <v>0</v>
      </c>
      <c r="Q3462" s="32">
        <f t="shared" ref="Q3462:Q3464" si="9248">Q3463</f>
        <v>0</v>
      </c>
      <c r="R3462" s="32">
        <f t="shared" ref="R3462:R3464" si="9249">R3463</f>
        <v>551.04000000000008</v>
      </c>
      <c r="S3462" s="32">
        <f t="shared" ref="S3462:S3464" si="9250">S3463</f>
        <v>0</v>
      </c>
      <c r="T3462" s="32">
        <f t="shared" ref="T3462:T3464" si="9251">T3463</f>
        <v>0</v>
      </c>
      <c r="U3462" s="32">
        <v>0</v>
      </c>
      <c r="V3462" s="32">
        <f t="shared" si="9214"/>
        <v>7730.14</v>
      </c>
      <c r="W3462" s="32">
        <f t="shared" ref="W3462:W3464" si="9252">W3463</f>
        <v>0</v>
      </c>
      <c r="X3462" s="32">
        <f t="shared" ref="X3462:X3464" si="9253">X3463</f>
        <v>0</v>
      </c>
      <c r="Y3462" s="32">
        <f t="shared" ref="Y3462:Y3464" si="9254">Y3463</f>
        <v>0</v>
      </c>
      <c r="Z3462" s="32">
        <f t="shared" ref="Z3462:Z3464" si="9255">Z3463</f>
        <v>0</v>
      </c>
      <c r="AA3462" s="32">
        <f t="shared" ref="AA3462:AA3464" si="9256">AA3463</f>
        <v>0</v>
      </c>
      <c r="AB3462" s="32">
        <f t="shared" ref="AB3462:AB3464" si="9257">AB3463</f>
        <v>5030.2514000000001</v>
      </c>
      <c r="AC3462" s="33">
        <f t="shared" ref="AC3462:AC3464" si="9258">AC3463</f>
        <v>7699.5230000000001</v>
      </c>
      <c r="AD3462" s="33">
        <f t="shared" ref="AD3462:AD3464" si="9259">AD3463</f>
        <v>7699.5230000000001</v>
      </c>
      <c r="AE3462" s="34">
        <f t="shared" si="9201"/>
        <v>100</v>
      </c>
      <c r="AF3462" s="32">
        <f t="shared" ref="AF3462:AF3464" si="9260">AF3463</f>
        <v>7699.5230000000001</v>
      </c>
      <c r="AG3462" s="32">
        <f t="shared" ref="AG3462:AG3464" si="9261">AG3463</f>
        <v>0</v>
      </c>
      <c r="AH3462" s="32">
        <f t="shared" ref="AH3462:AH3464" si="9262">AH3463</f>
        <v>0</v>
      </c>
      <c r="AI3462" s="32">
        <f t="shared" ref="AI3462:AI3464" si="9263">AI3463</f>
        <v>0</v>
      </c>
      <c r="AJ3462" s="32">
        <f t="shared" ref="AJ3462:AJ3464" si="9264">AJ3463</f>
        <v>0</v>
      </c>
      <c r="AK3462" s="32">
        <f t="shared" ref="AK3462:AK3464" si="9265">AK3463</f>
        <v>0</v>
      </c>
      <c r="AL3462" s="32">
        <f t="shared" si="9202"/>
        <v>7699.5230000000001</v>
      </c>
      <c r="AM3462" s="32">
        <f t="shared" si="9203"/>
        <v>30.617000000000189</v>
      </c>
    </row>
    <row r="3463" spans="2:40" ht="31.2" x14ac:dyDescent="0.3">
      <c r="B3463" s="30" t="s">
        <v>854</v>
      </c>
      <c r="C3463" s="30" t="s">
        <v>112</v>
      </c>
      <c r="D3463" s="30" t="s">
        <v>114</v>
      </c>
      <c r="E3463" s="15" t="str">
        <f t="shared" si="9209"/>
        <v>0503</v>
      </c>
      <c r="F3463" s="30" t="s">
        <v>806</v>
      </c>
      <c r="G3463" s="30"/>
      <c r="H3463" s="31" t="s">
        <v>807</v>
      </c>
      <c r="I3463" s="32">
        <f t="shared" si="9240"/>
        <v>7179.1</v>
      </c>
      <c r="J3463" s="32">
        <f t="shared" si="9241"/>
        <v>5640.7</v>
      </c>
      <c r="K3463" s="32">
        <f t="shared" si="9242"/>
        <v>5640.7</v>
      </c>
      <c r="L3463" s="32">
        <f t="shared" si="9243"/>
        <v>0</v>
      </c>
      <c r="M3463" s="32">
        <f t="shared" si="9244"/>
        <v>0</v>
      </c>
      <c r="N3463" s="32">
        <f t="shared" si="9245"/>
        <v>0</v>
      </c>
      <c r="O3463" s="32">
        <f t="shared" si="9246"/>
        <v>0</v>
      </c>
      <c r="P3463" s="32">
        <f t="shared" si="9247"/>
        <v>0</v>
      </c>
      <c r="Q3463" s="32">
        <f t="shared" si="9248"/>
        <v>0</v>
      </c>
      <c r="R3463" s="32">
        <f t="shared" si="9249"/>
        <v>551.04000000000008</v>
      </c>
      <c r="S3463" s="32">
        <f t="shared" si="9250"/>
        <v>0</v>
      </c>
      <c r="T3463" s="32">
        <f t="shared" si="9251"/>
        <v>0</v>
      </c>
      <c r="U3463" s="32">
        <v>0</v>
      </c>
      <c r="V3463" s="32">
        <f t="shared" si="9214"/>
        <v>7730.14</v>
      </c>
      <c r="W3463" s="32">
        <f t="shared" si="9252"/>
        <v>0</v>
      </c>
      <c r="X3463" s="32">
        <f t="shared" si="9253"/>
        <v>0</v>
      </c>
      <c r="Y3463" s="32">
        <f t="shared" si="9254"/>
        <v>0</v>
      </c>
      <c r="Z3463" s="32">
        <f t="shared" si="9255"/>
        <v>0</v>
      </c>
      <c r="AA3463" s="32">
        <f t="shared" si="9256"/>
        <v>0</v>
      </c>
      <c r="AB3463" s="32">
        <f t="shared" si="9257"/>
        <v>5030.2514000000001</v>
      </c>
      <c r="AC3463" s="33">
        <f t="shared" si="9258"/>
        <v>7699.5230000000001</v>
      </c>
      <c r="AD3463" s="33">
        <f t="shared" si="9259"/>
        <v>7699.5230000000001</v>
      </c>
      <c r="AE3463" s="34">
        <f t="shared" si="9201"/>
        <v>100</v>
      </c>
      <c r="AF3463" s="32">
        <f t="shared" si="9260"/>
        <v>7699.5230000000001</v>
      </c>
      <c r="AG3463" s="32">
        <f t="shared" si="9261"/>
        <v>0</v>
      </c>
      <c r="AH3463" s="32">
        <f t="shared" si="9262"/>
        <v>0</v>
      </c>
      <c r="AI3463" s="32">
        <f t="shared" si="9263"/>
        <v>0</v>
      </c>
      <c r="AJ3463" s="32">
        <f t="shared" si="9264"/>
        <v>0</v>
      </c>
      <c r="AK3463" s="32">
        <f t="shared" si="9265"/>
        <v>0</v>
      </c>
      <c r="AL3463" s="32">
        <f t="shared" si="9202"/>
        <v>7699.5230000000001</v>
      </c>
      <c r="AM3463" s="32">
        <f t="shared" si="9203"/>
        <v>30.617000000000189</v>
      </c>
    </row>
    <row r="3464" spans="2:40" ht="31.2" x14ac:dyDescent="0.3">
      <c r="B3464" s="30" t="s">
        <v>854</v>
      </c>
      <c r="C3464" s="30" t="s">
        <v>112</v>
      </c>
      <c r="D3464" s="30" t="s">
        <v>114</v>
      </c>
      <c r="E3464" s="15" t="str">
        <f t="shared" si="9209"/>
        <v>0503</v>
      </c>
      <c r="F3464" s="30" t="s">
        <v>806</v>
      </c>
      <c r="G3464" s="30" t="s">
        <v>50</v>
      </c>
      <c r="H3464" s="31" t="s">
        <v>51</v>
      </c>
      <c r="I3464" s="32">
        <f t="shared" si="9240"/>
        <v>7179.1</v>
      </c>
      <c r="J3464" s="32">
        <f t="shared" si="9241"/>
        <v>5640.7</v>
      </c>
      <c r="K3464" s="32">
        <f t="shared" si="9242"/>
        <v>5640.7</v>
      </c>
      <c r="L3464" s="32">
        <f t="shared" si="9243"/>
        <v>0</v>
      </c>
      <c r="M3464" s="32">
        <f t="shared" si="9244"/>
        <v>0</v>
      </c>
      <c r="N3464" s="32">
        <f t="shared" si="9245"/>
        <v>0</v>
      </c>
      <c r="O3464" s="32">
        <f t="shared" si="9246"/>
        <v>0</v>
      </c>
      <c r="P3464" s="32">
        <f t="shared" si="9247"/>
        <v>0</v>
      </c>
      <c r="Q3464" s="32">
        <f t="shared" si="9248"/>
        <v>0</v>
      </c>
      <c r="R3464" s="32">
        <f t="shared" si="9249"/>
        <v>551.04000000000008</v>
      </c>
      <c r="S3464" s="32">
        <f t="shared" si="9250"/>
        <v>0</v>
      </c>
      <c r="T3464" s="32">
        <f t="shared" si="9251"/>
        <v>0</v>
      </c>
      <c r="U3464" s="32">
        <v>0</v>
      </c>
      <c r="V3464" s="32">
        <f t="shared" si="9214"/>
        <v>7730.14</v>
      </c>
      <c r="W3464" s="32">
        <f t="shared" si="9252"/>
        <v>0</v>
      </c>
      <c r="X3464" s="32">
        <f t="shared" si="9253"/>
        <v>0</v>
      </c>
      <c r="Y3464" s="32">
        <f t="shared" si="9254"/>
        <v>0</v>
      </c>
      <c r="Z3464" s="32">
        <f t="shared" si="9255"/>
        <v>0</v>
      </c>
      <c r="AA3464" s="32">
        <f t="shared" si="9256"/>
        <v>0</v>
      </c>
      <c r="AB3464" s="32">
        <f t="shared" si="9257"/>
        <v>5030.2514000000001</v>
      </c>
      <c r="AC3464" s="33">
        <f t="shared" si="9258"/>
        <v>7699.5230000000001</v>
      </c>
      <c r="AD3464" s="33">
        <f t="shared" si="9259"/>
        <v>7699.5230000000001</v>
      </c>
      <c r="AE3464" s="34">
        <f t="shared" si="9201"/>
        <v>100</v>
      </c>
      <c r="AF3464" s="32">
        <f t="shared" si="9260"/>
        <v>7699.5230000000001</v>
      </c>
      <c r="AG3464" s="32">
        <f t="shared" si="9261"/>
        <v>0</v>
      </c>
      <c r="AH3464" s="32">
        <f t="shared" si="9262"/>
        <v>0</v>
      </c>
      <c r="AI3464" s="32">
        <f t="shared" si="9263"/>
        <v>0</v>
      </c>
      <c r="AJ3464" s="32">
        <f t="shared" si="9264"/>
        <v>0</v>
      </c>
      <c r="AK3464" s="32">
        <f t="shared" si="9265"/>
        <v>0</v>
      </c>
      <c r="AL3464" s="32">
        <f t="shared" si="9202"/>
        <v>7699.5230000000001</v>
      </c>
      <c r="AM3464" s="32">
        <f t="shared" si="9203"/>
        <v>30.617000000000189</v>
      </c>
    </row>
    <row r="3465" spans="2:40" ht="31.2" x14ac:dyDescent="0.3">
      <c r="B3465" s="30" t="s">
        <v>854</v>
      </c>
      <c r="C3465" s="30" t="s">
        <v>112</v>
      </c>
      <c r="D3465" s="30" t="s">
        <v>114</v>
      </c>
      <c r="E3465" s="15" t="str">
        <f t="shared" si="9209"/>
        <v>0503</v>
      </c>
      <c r="F3465" s="30" t="s">
        <v>806</v>
      </c>
      <c r="G3465" s="30" t="s">
        <v>52</v>
      </c>
      <c r="H3465" s="31" t="s">
        <v>53</v>
      </c>
      <c r="I3465" s="32">
        <f>1538.4+5640.7</f>
        <v>7179.1</v>
      </c>
      <c r="J3465" s="32">
        <v>5640.7</v>
      </c>
      <c r="K3465" s="32">
        <v>5640.7</v>
      </c>
      <c r="L3465" s="32"/>
      <c r="M3465" s="32"/>
      <c r="N3465" s="32"/>
      <c r="O3465" s="32">
        <v>0</v>
      </c>
      <c r="P3465" s="32">
        <v>0</v>
      </c>
      <c r="Q3465" s="32">
        <v>0</v>
      </c>
      <c r="R3465" s="32">
        <f>1389.441-838.401</f>
        <v>551.04000000000008</v>
      </c>
      <c r="S3465" s="32">
        <v>0</v>
      </c>
      <c r="T3465" s="32">
        <v>0</v>
      </c>
      <c r="U3465" s="32">
        <v>0</v>
      </c>
      <c r="V3465" s="32">
        <f t="shared" si="9214"/>
        <v>7730.14</v>
      </c>
      <c r="W3465" s="32"/>
      <c r="X3465" s="32"/>
      <c r="Y3465" s="32"/>
      <c r="Z3465" s="32"/>
      <c r="AA3465" s="32"/>
      <c r="AB3465" s="59">
        <v>5030.2514000000001</v>
      </c>
      <c r="AC3465" s="33">
        <v>7699.5230000000001</v>
      </c>
      <c r="AD3465" s="60">
        <v>7699.5230000000001</v>
      </c>
      <c r="AE3465" s="34">
        <f t="shared" si="9201"/>
        <v>100</v>
      </c>
      <c r="AF3465" s="32">
        <v>7699.5230000000001</v>
      </c>
      <c r="AG3465" s="32">
        <v>0</v>
      </c>
      <c r="AH3465" s="32">
        <v>0</v>
      </c>
      <c r="AI3465" s="32">
        <v>0</v>
      </c>
      <c r="AJ3465" s="32">
        <v>0</v>
      </c>
      <c r="AK3465" s="32">
        <v>0</v>
      </c>
      <c r="AL3465" s="32">
        <f t="shared" si="9202"/>
        <v>7699.5230000000001</v>
      </c>
      <c r="AM3465" s="32">
        <f t="shared" si="9203"/>
        <v>30.617000000000189</v>
      </c>
      <c r="AN3465" s="12"/>
    </row>
    <row r="3466" spans="2:40" ht="31.2" x14ac:dyDescent="0.3">
      <c r="B3466" s="30" t="s">
        <v>854</v>
      </c>
      <c r="C3466" s="30" t="s">
        <v>112</v>
      </c>
      <c r="D3466" s="30" t="s">
        <v>114</v>
      </c>
      <c r="E3466" s="15" t="str">
        <f t="shared" si="9209"/>
        <v>0503</v>
      </c>
      <c r="F3466" s="30" t="s">
        <v>808</v>
      </c>
      <c r="G3466" s="30"/>
      <c r="H3466" s="31" t="s">
        <v>809</v>
      </c>
      <c r="I3466" s="32">
        <f t="shared" ref="I3466:T3466" si="9266">I3472+I3467</f>
        <v>3520</v>
      </c>
      <c r="J3466" s="32">
        <f t="shared" si="9266"/>
        <v>0</v>
      </c>
      <c r="K3466" s="32">
        <f t="shared" si="9266"/>
        <v>0</v>
      </c>
      <c r="L3466" s="32">
        <f t="shared" si="9266"/>
        <v>2750</v>
      </c>
      <c r="M3466" s="32">
        <f t="shared" si="9266"/>
        <v>2750</v>
      </c>
      <c r="N3466" s="32">
        <f t="shared" si="9266"/>
        <v>2695</v>
      </c>
      <c r="O3466" s="32">
        <f t="shared" si="9266"/>
        <v>0</v>
      </c>
      <c r="P3466" s="32">
        <f t="shared" si="9266"/>
        <v>0</v>
      </c>
      <c r="Q3466" s="32">
        <f t="shared" si="9266"/>
        <v>0</v>
      </c>
      <c r="R3466" s="32">
        <f t="shared" si="9266"/>
        <v>0</v>
      </c>
      <c r="S3466" s="32">
        <f t="shared" si="9266"/>
        <v>0</v>
      </c>
      <c r="T3466" s="32">
        <f t="shared" si="9266"/>
        <v>0</v>
      </c>
      <c r="U3466" s="32">
        <v>0</v>
      </c>
      <c r="V3466" s="32">
        <f t="shared" si="9214"/>
        <v>6270</v>
      </c>
      <c r="W3466" s="32">
        <f t="shared" ref="W3466:AD3466" si="9267">W3472+W3467</f>
        <v>0</v>
      </c>
      <c r="X3466" s="32">
        <f t="shared" si="9267"/>
        <v>0</v>
      </c>
      <c r="Y3466" s="32">
        <f t="shared" si="9267"/>
        <v>0</v>
      </c>
      <c r="Z3466" s="32">
        <f t="shared" si="9267"/>
        <v>0</v>
      </c>
      <c r="AA3466" s="32">
        <f t="shared" si="9267"/>
        <v>0</v>
      </c>
      <c r="AB3466" s="32">
        <f t="shared" si="9267"/>
        <v>6270</v>
      </c>
      <c r="AC3466" s="33">
        <f t="shared" si="9267"/>
        <v>6270</v>
      </c>
      <c r="AD3466" s="33">
        <f t="shared" si="9267"/>
        <v>6270</v>
      </c>
      <c r="AE3466" s="34">
        <f t="shared" si="9201"/>
        <v>100</v>
      </c>
      <c r="AF3466" s="32">
        <f t="shared" ref="AF3466:AK3466" si="9268">AF3472+AF3467</f>
        <v>6270</v>
      </c>
      <c r="AG3466" s="32">
        <f t="shared" si="9268"/>
        <v>0</v>
      </c>
      <c r="AH3466" s="32">
        <f t="shared" si="9268"/>
        <v>0</v>
      </c>
      <c r="AI3466" s="32">
        <f t="shared" si="9268"/>
        <v>0</v>
      </c>
      <c r="AJ3466" s="32">
        <f t="shared" si="9268"/>
        <v>0</v>
      </c>
      <c r="AK3466" s="32">
        <f t="shared" si="9268"/>
        <v>0</v>
      </c>
      <c r="AL3466" s="32">
        <f t="shared" si="9202"/>
        <v>6270</v>
      </c>
      <c r="AM3466" s="32">
        <f t="shared" si="9203"/>
        <v>0</v>
      </c>
    </row>
    <row r="3467" spans="2:40" ht="31.2" x14ac:dyDescent="0.3">
      <c r="B3467" s="30" t="s">
        <v>854</v>
      </c>
      <c r="C3467" s="30" t="s">
        <v>112</v>
      </c>
      <c r="D3467" s="30" t="s">
        <v>114</v>
      </c>
      <c r="E3467" s="15" t="str">
        <f t="shared" si="9209"/>
        <v>0503</v>
      </c>
      <c r="F3467" s="30" t="s">
        <v>810</v>
      </c>
      <c r="G3467" s="30"/>
      <c r="H3467" s="31" t="s">
        <v>811</v>
      </c>
      <c r="I3467" s="32">
        <f t="shared" ref="I3467:N3467" si="9269">I3470</f>
        <v>3520</v>
      </c>
      <c r="J3467" s="32">
        <f t="shared" si="9269"/>
        <v>0</v>
      </c>
      <c r="K3467" s="32">
        <f t="shared" si="9269"/>
        <v>0</v>
      </c>
      <c r="L3467" s="32">
        <f t="shared" si="9269"/>
        <v>2750</v>
      </c>
      <c r="M3467" s="32">
        <f t="shared" si="9269"/>
        <v>2750</v>
      </c>
      <c r="N3467" s="32">
        <f t="shared" si="9269"/>
        <v>2695</v>
      </c>
      <c r="O3467" s="32">
        <f>O3470+O3468</f>
        <v>0</v>
      </c>
      <c r="P3467" s="32">
        <f>P3470+P3468</f>
        <v>0</v>
      </c>
      <c r="Q3467" s="32">
        <f>Q3470+Q3468</f>
        <v>0</v>
      </c>
      <c r="R3467" s="32">
        <f>R3470+R3468</f>
        <v>0</v>
      </c>
      <c r="S3467" s="32">
        <f>S3470</f>
        <v>0</v>
      </c>
      <c r="T3467" s="32">
        <f>T3470</f>
        <v>0</v>
      </c>
      <c r="U3467" s="32">
        <v>0</v>
      </c>
      <c r="V3467" s="32">
        <f t="shared" si="9214"/>
        <v>6270</v>
      </c>
      <c r="W3467" s="32">
        <f>W3470</f>
        <v>0</v>
      </c>
      <c r="X3467" s="32">
        <f>X3470</f>
        <v>0</v>
      </c>
      <c r="Y3467" s="32">
        <f>Y3470</f>
        <v>0</v>
      </c>
      <c r="Z3467" s="32">
        <f>Z3470</f>
        <v>0</v>
      </c>
      <c r="AA3467" s="32">
        <f>AA3470</f>
        <v>0</v>
      </c>
      <c r="AB3467" s="32">
        <f>AB3470+AB3468</f>
        <v>6270</v>
      </c>
      <c r="AC3467" s="33">
        <f>AC3470+AC3468</f>
        <v>6270</v>
      </c>
      <c r="AD3467" s="33">
        <f>AD3470+AD3468</f>
        <v>6270</v>
      </c>
      <c r="AE3467" s="34">
        <f t="shared" si="9201"/>
        <v>100</v>
      </c>
      <c r="AF3467" s="32">
        <f t="shared" ref="AF3467:AK3467" si="9270">AF3470+AF3468</f>
        <v>6270</v>
      </c>
      <c r="AG3467" s="32">
        <f t="shared" si="9270"/>
        <v>0</v>
      </c>
      <c r="AH3467" s="32">
        <f t="shared" si="9270"/>
        <v>0</v>
      </c>
      <c r="AI3467" s="32">
        <f t="shared" si="9270"/>
        <v>0</v>
      </c>
      <c r="AJ3467" s="32">
        <f t="shared" si="9270"/>
        <v>0</v>
      </c>
      <c r="AK3467" s="32">
        <f t="shared" si="9270"/>
        <v>0</v>
      </c>
      <c r="AL3467" s="32">
        <f t="shared" si="9202"/>
        <v>6270</v>
      </c>
      <c r="AM3467" s="32">
        <f t="shared" si="9203"/>
        <v>0</v>
      </c>
    </row>
    <row r="3468" spans="2:40" ht="31.2" x14ac:dyDescent="0.3">
      <c r="B3468" s="30" t="s">
        <v>854</v>
      </c>
      <c r="C3468" s="30" t="s">
        <v>112</v>
      </c>
      <c r="D3468" s="30" t="s">
        <v>114</v>
      </c>
      <c r="E3468" s="15" t="str">
        <f t="shared" si="9209"/>
        <v>0503</v>
      </c>
      <c r="F3468" s="30" t="s">
        <v>810</v>
      </c>
      <c r="G3468" s="30" t="s">
        <v>174</v>
      </c>
      <c r="H3468" s="31" t="s">
        <v>175</v>
      </c>
      <c r="I3468" s="32"/>
      <c r="J3468" s="32"/>
      <c r="K3468" s="32"/>
      <c r="L3468" s="32"/>
      <c r="M3468" s="32"/>
      <c r="N3468" s="32"/>
      <c r="O3468" s="32">
        <f>O3469</f>
        <v>0</v>
      </c>
      <c r="P3468" s="32">
        <f>P3469</f>
        <v>0</v>
      </c>
      <c r="Q3468" s="32">
        <f>Q3469</f>
        <v>0</v>
      </c>
      <c r="R3468" s="32">
        <f>R3469</f>
        <v>0</v>
      </c>
      <c r="S3468" s="32"/>
      <c r="T3468" s="32"/>
      <c r="U3468" s="32"/>
      <c r="V3468" s="32">
        <f t="shared" si="9214"/>
        <v>0</v>
      </c>
      <c r="W3468" s="32"/>
      <c r="X3468" s="32"/>
      <c r="Y3468" s="32"/>
      <c r="Z3468" s="32"/>
      <c r="AA3468" s="32"/>
      <c r="AB3468" s="32">
        <f>AB3469</f>
        <v>2209.7647099999999</v>
      </c>
      <c r="AC3468" s="33">
        <f>AC3469</f>
        <v>2209.7647099999999</v>
      </c>
      <c r="AD3468" s="33">
        <f>AD3469</f>
        <v>2209.7647099999999</v>
      </c>
      <c r="AE3468" s="34">
        <f t="shared" si="9201"/>
        <v>100</v>
      </c>
      <c r="AF3468" s="32">
        <f t="shared" ref="AF3468:AK3468" si="9271">AF3469</f>
        <v>2209.7647099999999</v>
      </c>
      <c r="AG3468" s="32">
        <f t="shared" si="9271"/>
        <v>0</v>
      </c>
      <c r="AH3468" s="32">
        <f t="shared" si="9271"/>
        <v>0</v>
      </c>
      <c r="AI3468" s="32">
        <f t="shared" si="9271"/>
        <v>0</v>
      </c>
      <c r="AJ3468" s="32">
        <f t="shared" si="9271"/>
        <v>0</v>
      </c>
      <c r="AK3468" s="32">
        <f t="shared" si="9271"/>
        <v>0</v>
      </c>
      <c r="AL3468" s="32">
        <f t="shared" si="9202"/>
        <v>2209.7647099999999</v>
      </c>
      <c r="AM3468" s="32">
        <f t="shared" si="9203"/>
        <v>-2209.7647099999999</v>
      </c>
    </row>
    <row r="3469" spans="2:40" ht="62.4" x14ac:dyDescent="0.3">
      <c r="B3469" s="30" t="s">
        <v>854</v>
      </c>
      <c r="C3469" s="30" t="s">
        <v>112</v>
      </c>
      <c r="D3469" s="30" t="s">
        <v>114</v>
      </c>
      <c r="E3469" s="15" t="str">
        <f t="shared" si="9209"/>
        <v>0503</v>
      </c>
      <c r="F3469" s="30" t="s">
        <v>810</v>
      </c>
      <c r="G3469" s="30" t="s">
        <v>370</v>
      </c>
      <c r="H3469" s="31" t="s">
        <v>371</v>
      </c>
      <c r="I3469" s="32"/>
      <c r="J3469" s="32"/>
      <c r="K3469" s="32"/>
      <c r="L3469" s="32"/>
      <c r="M3469" s="32"/>
      <c r="N3469" s="32"/>
      <c r="O3469" s="32">
        <v>0</v>
      </c>
      <c r="P3469" s="32">
        <v>0</v>
      </c>
      <c r="Q3469" s="32">
        <v>0</v>
      </c>
      <c r="R3469" s="32">
        <v>0</v>
      </c>
      <c r="S3469" s="32"/>
      <c r="T3469" s="32"/>
      <c r="U3469" s="32"/>
      <c r="V3469" s="32">
        <f t="shared" si="9214"/>
        <v>0</v>
      </c>
      <c r="W3469" s="32"/>
      <c r="X3469" s="32"/>
      <c r="Y3469" s="32"/>
      <c r="Z3469" s="32"/>
      <c r="AA3469" s="32"/>
      <c r="AB3469" s="32">
        <v>2209.7647099999999</v>
      </c>
      <c r="AC3469" s="33">
        <v>2209.7647099999999</v>
      </c>
      <c r="AD3469" s="33">
        <v>2209.7647099999999</v>
      </c>
      <c r="AE3469" s="34">
        <f t="shared" si="9201"/>
        <v>100</v>
      </c>
      <c r="AF3469" s="32">
        <v>2209.7647099999999</v>
      </c>
      <c r="AG3469" s="32">
        <v>0</v>
      </c>
      <c r="AH3469" s="32">
        <v>0</v>
      </c>
      <c r="AI3469" s="32">
        <v>0</v>
      </c>
      <c r="AJ3469" s="32">
        <v>0</v>
      </c>
      <c r="AK3469" s="32">
        <v>0</v>
      </c>
      <c r="AL3469" s="32">
        <f t="shared" si="9202"/>
        <v>2209.7647099999999</v>
      </c>
      <c r="AM3469" s="32">
        <f t="shared" si="9203"/>
        <v>-2209.7647099999999</v>
      </c>
    </row>
    <row r="3470" spans="2:40" x14ac:dyDescent="0.3">
      <c r="B3470" s="30" t="s">
        <v>854</v>
      </c>
      <c r="C3470" s="30" t="s">
        <v>112</v>
      </c>
      <c r="D3470" s="30" t="s">
        <v>114</v>
      </c>
      <c r="E3470" s="15" t="str">
        <f t="shared" si="9209"/>
        <v>0503</v>
      </c>
      <c r="F3470" s="30" t="s">
        <v>810</v>
      </c>
      <c r="G3470" s="30" t="s">
        <v>56</v>
      </c>
      <c r="H3470" s="31" t="s">
        <v>57</v>
      </c>
      <c r="I3470" s="32">
        <f t="shared" ref="I3470:T3470" si="9272">I3471</f>
        <v>3520</v>
      </c>
      <c r="J3470" s="32">
        <f t="shared" si="9272"/>
        <v>0</v>
      </c>
      <c r="K3470" s="32">
        <f t="shared" si="9272"/>
        <v>0</v>
      </c>
      <c r="L3470" s="32">
        <f t="shared" si="9272"/>
        <v>2750</v>
      </c>
      <c r="M3470" s="32">
        <f t="shared" si="9272"/>
        <v>2750</v>
      </c>
      <c r="N3470" s="32">
        <f t="shared" si="9272"/>
        <v>2695</v>
      </c>
      <c r="O3470" s="32">
        <f t="shared" si="9272"/>
        <v>0</v>
      </c>
      <c r="P3470" s="32">
        <f t="shared" si="9272"/>
        <v>0</v>
      </c>
      <c r="Q3470" s="32">
        <f t="shared" si="9272"/>
        <v>0</v>
      </c>
      <c r="R3470" s="32">
        <f t="shared" si="9272"/>
        <v>0</v>
      </c>
      <c r="S3470" s="32">
        <f t="shared" si="9272"/>
        <v>0</v>
      </c>
      <c r="T3470" s="32">
        <f t="shared" si="9272"/>
        <v>0</v>
      </c>
      <c r="U3470" s="32">
        <v>0</v>
      </c>
      <c r="V3470" s="32">
        <f t="shared" si="9214"/>
        <v>6270</v>
      </c>
      <c r="W3470" s="32">
        <f t="shared" ref="W3470:AD3470" si="9273">W3471</f>
        <v>0</v>
      </c>
      <c r="X3470" s="32">
        <f t="shared" si="9273"/>
        <v>0</v>
      </c>
      <c r="Y3470" s="32">
        <f t="shared" si="9273"/>
        <v>0</v>
      </c>
      <c r="Z3470" s="32">
        <f t="shared" si="9273"/>
        <v>0</v>
      </c>
      <c r="AA3470" s="32">
        <f t="shared" si="9273"/>
        <v>0</v>
      </c>
      <c r="AB3470" s="32">
        <f t="shared" si="9273"/>
        <v>4060.2352900000001</v>
      </c>
      <c r="AC3470" s="33">
        <f t="shared" si="9273"/>
        <v>4060.2352900000001</v>
      </c>
      <c r="AD3470" s="33">
        <f t="shared" si="9273"/>
        <v>4060.2352900000001</v>
      </c>
      <c r="AE3470" s="34">
        <f t="shared" si="9201"/>
        <v>100</v>
      </c>
      <c r="AF3470" s="32">
        <f t="shared" ref="AF3470:AK3470" si="9274">AF3471</f>
        <v>4060.2352900000001</v>
      </c>
      <c r="AG3470" s="32">
        <f t="shared" si="9274"/>
        <v>0</v>
      </c>
      <c r="AH3470" s="32">
        <f t="shared" si="9274"/>
        <v>0</v>
      </c>
      <c r="AI3470" s="32">
        <f t="shared" si="9274"/>
        <v>0</v>
      </c>
      <c r="AJ3470" s="32">
        <f t="shared" si="9274"/>
        <v>0</v>
      </c>
      <c r="AK3470" s="32">
        <f t="shared" si="9274"/>
        <v>0</v>
      </c>
      <c r="AL3470" s="32">
        <f t="shared" si="9202"/>
        <v>4060.2352900000001</v>
      </c>
      <c r="AM3470" s="32">
        <f t="shared" si="9203"/>
        <v>2209.7647099999999</v>
      </c>
    </row>
    <row r="3471" spans="2:40" ht="62.4" x14ac:dyDescent="0.3">
      <c r="B3471" s="30" t="s">
        <v>854</v>
      </c>
      <c r="C3471" s="30" t="s">
        <v>112</v>
      </c>
      <c r="D3471" s="30" t="s">
        <v>114</v>
      </c>
      <c r="E3471" s="15" t="str">
        <f t="shared" si="9209"/>
        <v>0503</v>
      </c>
      <c r="F3471" s="30" t="s">
        <v>810</v>
      </c>
      <c r="G3471" s="30" t="s">
        <v>472</v>
      </c>
      <c r="H3471" s="31" t="s">
        <v>473</v>
      </c>
      <c r="I3471" s="32">
        <v>3520</v>
      </c>
      <c r="J3471" s="32"/>
      <c r="K3471" s="32"/>
      <c r="L3471" s="32">
        <v>2750</v>
      </c>
      <c r="M3471" s="32">
        <v>2750</v>
      </c>
      <c r="N3471" s="32">
        <v>2695</v>
      </c>
      <c r="O3471" s="32">
        <v>0</v>
      </c>
      <c r="P3471" s="32">
        <v>0</v>
      </c>
      <c r="Q3471" s="32">
        <v>0</v>
      </c>
      <c r="R3471" s="32">
        <v>0</v>
      </c>
      <c r="S3471" s="32">
        <v>0</v>
      </c>
      <c r="T3471" s="32">
        <v>0</v>
      </c>
      <c r="U3471" s="32">
        <v>0</v>
      </c>
      <c r="V3471" s="32">
        <f t="shared" si="9214"/>
        <v>6270</v>
      </c>
      <c r="W3471" s="32"/>
      <c r="X3471" s="32"/>
      <c r="Y3471" s="32"/>
      <c r="Z3471" s="32"/>
      <c r="AA3471" s="32"/>
      <c r="AB3471" s="32">
        <v>4060.2352900000001</v>
      </c>
      <c r="AC3471" s="33">
        <v>4060.2352900000001</v>
      </c>
      <c r="AD3471" s="33">
        <v>4060.2352900000001</v>
      </c>
      <c r="AE3471" s="34">
        <f t="shared" si="9201"/>
        <v>100</v>
      </c>
      <c r="AF3471" s="32">
        <v>4060.2352900000001</v>
      </c>
      <c r="AG3471" s="32">
        <v>0</v>
      </c>
      <c r="AH3471" s="32">
        <v>0</v>
      </c>
      <c r="AI3471" s="32">
        <v>0</v>
      </c>
      <c r="AJ3471" s="32">
        <v>0</v>
      </c>
      <c r="AK3471" s="32">
        <v>0</v>
      </c>
      <c r="AL3471" s="32">
        <f t="shared" si="9202"/>
        <v>4060.2352900000001</v>
      </c>
      <c r="AM3471" s="32">
        <f t="shared" si="9203"/>
        <v>2209.7647099999999</v>
      </c>
      <c r="AN3471" s="12"/>
    </row>
    <row r="3472" spans="2:40" ht="15.6" hidden="1" customHeight="1" x14ac:dyDescent="0.3">
      <c r="B3472" s="30" t="s">
        <v>854</v>
      </c>
      <c r="C3472" s="30" t="s">
        <v>112</v>
      </c>
      <c r="D3472" s="30" t="s">
        <v>114</v>
      </c>
      <c r="E3472" s="15" t="str">
        <f t="shared" si="9209"/>
        <v>0503</v>
      </c>
      <c r="F3472" s="30" t="s">
        <v>812</v>
      </c>
      <c r="G3472" s="30"/>
      <c r="H3472" s="31" t="s">
        <v>264</v>
      </c>
      <c r="I3472" s="32">
        <f t="shared" ref="I3472:I3475" si="9275">I3473</f>
        <v>0</v>
      </c>
      <c r="J3472" s="32">
        <f t="shared" ref="J3472:J3475" si="9276">J3473</f>
        <v>0</v>
      </c>
      <c r="K3472" s="32">
        <f t="shared" ref="K3472:K3475" si="9277">K3473</f>
        <v>0</v>
      </c>
      <c r="L3472" s="32">
        <f t="shared" ref="L3472:L3475" si="9278">L3473</f>
        <v>0</v>
      </c>
      <c r="M3472" s="32">
        <f t="shared" ref="M3472:M3475" si="9279">M3473</f>
        <v>0</v>
      </c>
      <c r="N3472" s="32">
        <f t="shared" ref="N3472:N3475" si="9280">N3473</f>
        <v>0</v>
      </c>
      <c r="O3472" s="32">
        <f t="shared" ref="O3472:O3475" si="9281">O3473</f>
        <v>0</v>
      </c>
      <c r="P3472" s="32">
        <f t="shared" ref="P3472:P3475" si="9282">P3473</f>
        <v>0</v>
      </c>
      <c r="Q3472" s="32">
        <f t="shared" ref="Q3472:Q3475" si="9283">Q3473</f>
        <v>0</v>
      </c>
      <c r="R3472" s="32">
        <f t="shared" ref="R3472:R3475" si="9284">R3473</f>
        <v>0</v>
      </c>
      <c r="S3472" s="32">
        <f t="shared" ref="S3472:S3475" si="9285">S3473</f>
        <v>0</v>
      </c>
      <c r="T3472" s="32">
        <f t="shared" ref="T3472:T3475" si="9286">T3473</f>
        <v>0</v>
      </c>
      <c r="U3472" s="32">
        <v>0</v>
      </c>
      <c r="V3472" s="32">
        <f t="shared" si="9214"/>
        <v>0</v>
      </c>
      <c r="W3472" s="32">
        <f t="shared" ref="W3472:W3475" si="9287">W3473</f>
        <v>0</v>
      </c>
      <c r="X3472" s="32">
        <f t="shared" ref="X3472:X3475" si="9288">X3473</f>
        <v>0</v>
      </c>
      <c r="Y3472" s="32">
        <f t="shared" ref="Y3472:Y3475" si="9289">Y3473</f>
        <v>0</v>
      </c>
      <c r="Z3472" s="32">
        <f t="shared" ref="Z3472:Z3475" si="9290">Z3473</f>
        <v>0</v>
      </c>
      <c r="AA3472" s="32">
        <f t="shared" ref="AA3472:AA3475" si="9291">AA3473</f>
        <v>0</v>
      </c>
      <c r="AB3472" s="32">
        <f t="shared" ref="AB3472:AB3475" si="9292">AB3473</f>
        <v>0</v>
      </c>
      <c r="AC3472" s="33">
        <f t="shared" ref="AC3472:AC3475" si="9293">AC3473</f>
        <v>0</v>
      </c>
      <c r="AD3472" s="33">
        <f t="shared" ref="AD3472:AD3475" si="9294">AD3473</f>
        <v>0</v>
      </c>
      <c r="AE3472" s="34" t="e">
        <f t="shared" si="9201"/>
        <v>#DIV/0!</v>
      </c>
      <c r="AF3472" s="35">
        <f t="shared" ref="AF3472:AF3475" si="9295">AF3473</f>
        <v>0</v>
      </c>
      <c r="AG3472" s="35">
        <f t="shared" ref="AG3472:AG3475" si="9296">AG3473</f>
        <v>0</v>
      </c>
      <c r="AH3472" s="36">
        <f t="shared" ref="AH3472:AH3475" si="9297">AH3473</f>
        <v>0</v>
      </c>
      <c r="AI3472" s="36">
        <f t="shared" ref="AI3472:AI3475" si="9298">AI3473</f>
        <v>0</v>
      </c>
      <c r="AJ3472" s="36">
        <f t="shared" ref="AJ3472:AJ3475" si="9299">AJ3473</f>
        <v>0</v>
      </c>
      <c r="AK3472" s="36">
        <f t="shared" ref="AK3472:AK3475" si="9300">AK3473</f>
        <v>0</v>
      </c>
      <c r="AL3472" s="36">
        <f t="shared" si="9202"/>
        <v>0</v>
      </c>
      <c r="AM3472" s="36">
        <f t="shared" si="9203"/>
        <v>0</v>
      </c>
      <c r="AN3472" s="37" t="s">
        <v>35</v>
      </c>
    </row>
    <row r="3473" spans="2:40" ht="15.6" hidden="1" customHeight="1" x14ac:dyDescent="0.3">
      <c r="B3473" s="30" t="s">
        <v>854</v>
      </c>
      <c r="C3473" s="30" t="s">
        <v>112</v>
      </c>
      <c r="D3473" s="30" t="s">
        <v>114</v>
      </c>
      <c r="E3473" s="15" t="str">
        <f t="shared" si="9209"/>
        <v>0503</v>
      </c>
      <c r="F3473" s="30" t="s">
        <v>812</v>
      </c>
      <c r="G3473" s="30" t="s">
        <v>56</v>
      </c>
      <c r="H3473" s="31" t="s">
        <v>57</v>
      </c>
      <c r="I3473" s="32">
        <f t="shared" si="9275"/>
        <v>0</v>
      </c>
      <c r="J3473" s="32">
        <f t="shared" si="9276"/>
        <v>0</v>
      </c>
      <c r="K3473" s="32">
        <f t="shared" si="9277"/>
        <v>0</v>
      </c>
      <c r="L3473" s="32">
        <f t="shared" si="9278"/>
        <v>0</v>
      </c>
      <c r="M3473" s="32">
        <f t="shared" si="9279"/>
        <v>0</v>
      </c>
      <c r="N3473" s="32">
        <f t="shared" si="9280"/>
        <v>0</v>
      </c>
      <c r="O3473" s="32">
        <f t="shared" si="9281"/>
        <v>0</v>
      </c>
      <c r="P3473" s="32">
        <f t="shared" si="9282"/>
        <v>0</v>
      </c>
      <c r="Q3473" s="32">
        <f t="shared" si="9283"/>
        <v>0</v>
      </c>
      <c r="R3473" s="32">
        <f t="shared" si="9284"/>
        <v>0</v>
      </c>
      <c r="S3473" s="32">
        <f t="shared" si="9285"/>
        <v>0</v>
      </c>
      <c r="T3473" s="32">
        <f t="shared" si="9286"/>
        <v>0</v>
      </c>
      <c r="U3473" s="32">
        <v>0</v>
      </c>
      <c r="V3473" s="32">
        <f t="shared" si="9214"/>
        <v>0</v>
      </c>
      <c r="W3473" s="32">
        <f t="shared" si="9287"/>
        <v>0</v>
      </c>
      <c r="X3473" s="32">
        <f t="shared" si="9288"/>
        <v>0</v>
      </c>
      <c r="Y3473" s="32">
        <f t="shared" si="9289"/>
        <v>0</v>
      </c>
      <c r="Z3473" s="32">
        <f t="shared" si="9290"/>
        <v>0</v>
      </c>
      <c r="AA3473" s="32">
        <f t="shared" si="9291"/>
        <v>0</v>
      </c>
      <c r="AB3473" s="32">
        <f t="shared" si="9292"/>
        <v>0</v>
      </c>
      <c r="AC3473" s="33">
        <f t="shared" si="9293"/>
        <v>0</v>
      </c>
      <c r="AD3473" s="33">
        <f t="shared" si="9294"/>
        <v>0</v>
      </c>
      <c r="AE3473" s="34" t="e">
        <f t="shared" si="9201"/>
        <v>#DIV/0!</v>
      </c>
      <c r="AF3473" s="35">
        <f t="shared" si="9295"/>
        <v>0</v>
      </c>
      <c r="AG3473" s="35">
        <f t="shared" si="9296"/>
        <v>0</v>
      </c>
      <c r="AH3473" s="36">
        <f t="shared" si="9297"/>
        <v>0</v>
      </c>
      <c r="AI3473" s="36">
        <f t="shared" si="9298"/>
        <v>0</v>
      </c>
      <c r="AJ3473" s="36">
        <f t="shared" si="9299"/>
        <v>0</v>
      </c>
      <c r="AK3473" s="36">
        <f t="shared" si="9300"/>
        <v>0</v>
      </c>
      <c r="AL3473" s="36">
        <f t="shared" si="9202"/>
        <v>0</v>
      </c>
      <c r="AM3473" s="36">
        <f t="shared" si="9203"/>
        <v>0</v>
      </c>
      <c r="AN3473" s="37" t="s">
        <v>35</v>
      </c>
    </row>
    <row r="3474" spans="2:40" ht="62.4" hidden="1" customHeight="1" x14ac:dyDescent="0.3">
      <c r="B3474" s="30" t="s">
        <v>854</v>
      </c>
      <c r="C3474" s="30" t="s">
        <v>112</v>
      </c>
      <c r="D3474" s="30" t="s">
        <v>114</v>
      </c>
      <c r="E3474" s="15" t="str">
        <f t="shared" si="9209"/>
        <v>0503</v>
      </c>
      <c r="F3474" s="30" t="s">
        <v>812</v>
      </c>
      <c r="G3474" s="30" t="s">
        <v>472</v>
      </c>
      <c r="H3474" s="31" t="s">
        <v>473</v>
      </c>
      <c r="I3474" s="32"/>
      <c r="J3474" s="32"/>
      <c r="K3474" s="32"/>
      <c r="L3474" s="32"/>
      <c r="M3474" s="32"/>
      <c r="N3474" s="32"/>
      <c r="O3474" s="32">
        <v>0</v>
      </c>
      <c r="P3474" s="32">
        <v>0</v>
      </c>
      <c r="Q3474" s="32">
        <v>0</v>
      </c>
      <c r="R3474" s="32">
        <v>0</v>
      </c>
      <c r="S3474" s="32">
        <v>0</v>
      </c>
      <c r="T3474" s="32">
        <v>0</v>
      </c>
      <c r="U3474" s="32">
        <v>0</v>
      </c>
      <c r="V3474" s="32">
        <f t="shared" si="9214"/>
        <v>0</v>
      </c>
      <c r="W3474" s="32"/>
      <c r="X3474" s="32"/>
      <c r="Y3474" s="32"/>
      <c r="Z3474" s="32"/>
      <c r="AA3474" s="32"/>
      <c r="AB3474" s="32">
        <v>0</v>
      </c>
      <c r="AC3474" s="33">
        <v>0</v>
      </c>
      <c r="AD3474" s="33">
        <v>0</v>
      </c>
      <c r="AE3474" s="34" t="e">
        <f t="shared" si="9201"/>
        <v>#DIV/0!</v>
      </c>
      <c r="AF3474" s="35">
        <v>0</v>
      </c>
      <c r="AG3474" s="35">
        <v>0</v>
      </c>
      <c r="AH3474" s="36">
        <v>0</v>
      </c>
      <c r="AI3474" s="36">
        <v>0</v>
      </c>
      <c r="AJ3474" s="36">
        <v>0</v>
      </c>
      <c r="AK3474" s="36">
        <v>0</v>
      </c>
      <c r="AL3474" s="36">
        <f t="shared" si="9202"/>
        <v>0</v>
      </c>
      <c r="AM3474" s="36">
        <f t="shared" si="9203"/>
        <v>0</v>
      </c>
      <c r="AN3474" s="37" t="s">
        <v>35</v>
      </c>
    </row>
    <row r="3475" spans="2:40" ht="31.2" hidden="1" customHeight="1" x14ac:dyDescent="0.3">
      <c r="B3475" s="30" t="s">
        <v>854</v>
      </c>
      <c r="C3475" s="30" t="s">
        <v>112</v>
      </c>
      <c r="D3475" s="30" t="s">
        <v>114</v>
      </c>
      <c r="E3475" s="15" t="str">
        <f t="shared" si="9209"/>
        <v>0503</v>
      </c>
      <c r="F3475" s="30" t="s">
        <v>78</v>
      </c>
      <c r="G3475" s="30"/>
      <c r="H3475" s="31" t="s">
        <v>79</v>
      </c>
      <c r="I3475" s="32">
        <f t="shared" si="9275"/>
        <v>0</v>
      </c>
      <c r="J3475" s="32">
        <f t="shared" si="9276"/>
        <v>0</v>
      </c>
      <c r="K3475" s="32">
        <f t="shared" si="9277"/>
        <v>0</v>
      </c>
      <c r="L3475" s="32">
        <f t="shared" si="9278"/>
        <v>0</v>
      </c>
      <c r="M3475" s="32">
        <f t="shared" si="9279"/>
        <v>0</v>
      </c>
      <c r="N3475" s="32">
        <f t="shared" si="9280"/>
        <v>0</v>
      </c>
      <c r="O3475" s="32">
        <f t="shared" si="9281"/>
        <v>0</v>
      </c>
      <c r="P3475" s="32">
        <f t="shared" si="9282"/>
        <v>0</v>
      </c>
      <c r="Q3475" s="32">
        <f t="shared" si="9283"/>
        <v>0</v>
      </c>
      <c r="R3475" s="32">
        <f t="shared" si="9284"/>
        <v>0</v>
      </c>
      <c r="S3475" s="32">
        <f t="shared" si="9285"/>
        <v>0</v>
      </c>
      <c r="T3475" s="32">
        <f t="shared" si="9286"/>
        <v>0</v>
      </c>
      <c r="U3475" s="32">
        <v>0</v>
      </c>
      <c r="V3475" s="32">
        <f t="shared" si="9214"/>
        <v>0</v>
      </c>
      <c r="W3475" s="32">
        <f t="shared" si="9287"/>
        <v>0</v>
      </c>
      <c r="X3475" s="32">
        <f t="shared" si="9288"/>
        <v>0</v>
      </c>
      <c r="Y3475" s="32">
        <f t="shared" si="9289"/>
        <v>0</v>
      </c>
      <c r="Z3475" s="32">
        <f t="shared" si="9290"/>
        <v>0</v>
      </c>
      <c r="AA3475" s="32">
        <f t="shared" si="9291"/>
        <v>0</v>
      </c>
      <c r="AB3475" s="32">
        <f t="shared" si="9292"/>
        <v>0</v>
      </c>
      <c r="AC3475" s="33">
        <f t="shared" si="9293"/>
        <v>0</v>
      </c>
      <c r="AD3475" s="33">
        <f t="shared" si="9294"/>
        <v>0</v>
      </c>
      <c r="AE3475" s="34" t="e">
        <f t="shared" si="9201"/>
        <v>#DIV/0!</v>
      </c>
      <c r="AF3475" s="35">
        <f t="shared" si="9295"/>
        <v>0</v>
      </c>
      <c r="AG3475" s="35">
        <f t="shared" si="9296"/>
        <v>0</v>
      </c>
      <c r="AH3475" s="36">
        <f t="shared" si="9297"/>
        <v>0</v>
      </c>
      <c r="AI3475" s="36">
        <f t="shared" si="9298"/>
        <v>0</v>
      </c>
      <c r="AJ3475" s="36">
        <f t="shared" si="9299"/>
        <v>0</v>
      </c>
      <c r="AK3475" s="36">
        <f t="shared" si="9300"/>
        <v>0</v>
      </c>
      <c r="AL3475" s="36">
        <f t="shared" si="9202"/>
        <v>0</v>
      </c>
      <c r="AM3475" s="36">
        <f t="shared" si="9203"/>
        <v>0</v>
      </c>
      <c r="AN3475" s="37" t="s">
        <v>35</v>
      </c>
    </row>
    <row r="3476" spans="2:40" ht="46.8" hidden="1" customHeight="1" x14ac:dyDescent="0.3">
      <c r="B3476" s="30" t="s">
        <v>854</v>
      </c>
      <c r="C3476" s="30" t="s">
        <v>112</v>
      </c>
      <c r="D3476" s="30" t="s">
        <v>114</v>
      </c>
      <c r="E3476" s="15" t="str">
        <f t="shared" si="9209"/>
        <v>0503</v>
      </c>
      <c r="F3476" s="30" t="s">
        <v>378</v>
      </c>
      <c r="G3476" s="30"/>
      <c r="H3476" s="31" t="s">
        <v>379</v>
      </c>
      <c r="I3476" s="32">
        <f t="shared" ref="I3476:T3476" si="9301">I3477+I3479</f>
        <v>0</v>
      </c>
      <c r="J3476" s="32">
        <f t="shared" si="9301"/>
        <v>0</v>
      </c>
      <c r="K3476" s="32">
        <f t="shared" si="9301"/>
        <v>0</v>
      </c>
      <c r="L3476" s="32">
        <f t="shared" si="9301"/>
        <v>0</v>
      </c>
      <c r="M3476" s="32">
        <f t="shared" si="9301"/>
        <v>0</v>
      </c>
      <c r="N3476" s="32">
        <f t="shared" si="9301"/>
        <v>0</v>
      </c>
      <c r="O3476" s="32">
        <f t="shared" si="9301"/>
        <v>0</v>
      </c>
      <c r="P3476" s="32">
        <f t="shared" si="9301"/>
        <v>0</v>
      </c>
      <c r="Q3476" s="32">
        <f t="shared" si="9301"/>
        <v>0</v>
      </c>
      <c r="R3476" s="32">
        <f t="shared" si="9301"/>
        <v>0</v>
      </c>
      <c r="S3476" s="32">
        <f t="shared" si="9301"/>
        <v>0</v>
      </c>
      <c r="T3476" s="32">
        <f t="shared" si="9301"/>
        <v>0</v>
      </c>
      <c r="U3476" s="32">
        <v>0</v>
      </c>
      <c r="V3476" s="32">
        <f t="shared" si="9214"/>
        <v>0</v>
      </c>
      <c r="W3476" s="32">
        <f t="shared" ref="W3476:AD3476" si="9302">W3477+W3479</f>
        <v>0</v>
      </c>
      <c r="X3476" s="32">
        <f t="shared" si="9302"/>
        <v>0</v>
      </c>
      <c r="Y3476" s="32">
        <f t="shared" si="9302"/>
        <v>0</v>
      </c>
      <c r="Z3476" s="32">
        <f t="shared" si="9302"/>
        <v>0</v>
      </c>
      <c r="AA3476" s="32">
        <f t="shared" si="9302"/>
        <v>0</v>
      </c>
      <c r="AB3476" s="32">
        <f t="shared" si="9302"/>
        <v>0</v>
      </c>
      <c r="AC3476" s="33">
        <f t="shared" si="9302"/>
        <v>0</v>
      </c>
      <c r="AD3476" s="33">
        <f t="shared" si="9302"/>
        <v>0</v>
      </c>
      <c r="AE3476" s="34" t="e">
        <f t="shared" si="9201"/>
        <v>#DIV/0!</v>
      </c>
      <c r="AF3476" s="35">
        <f t="shared" ref="AF3476:AK3476" si="9303">AF3477+AF3479</f>
        <v>0</v>
      </c>
      <c r="AG3476" s="35">
        <f t="shared" si="9303"/>
        <v>0</v>
      </c>
      <c r="AH3476" s="36">
        <f t="shared" si="9303"/>
        <v>0</v>
      </c>
      <c r="AI3476" s="36">
        <f t="shared" si="9303"/>
        <v>0</v>
      </c>
      <c r="AJ3476" s="36">
        <f t="shared" si="9303"/>
        <v>0</v>
      </c>
      <c r="AK3476" s="36">
        <f t="shared" si="9303"/>
        <v>0</v>
      </c>
      <c r="AL3476" s="36">
        <f t="shared" si="9202"/>
        <v>0</v>
      </c>
      <c r="AM3476" s="36">
        <f t="shared" si="9203"/>
        <v>0</v>
      </c>
      <c r="AN3476" s="37" t="s">
        <v>35</v>
      </c>
    </row>
    <row r="3477" spans="2:40" ht="31.2" hidden="1" customHeight="1" x14ac:dyDescent="0.3">
      <c r="B3477" s="30" t="s">
        <v>854</v>
      </c>
      <c r="C3477" s="30" t="s">
        <v>112</v>
      </c>
      <c r="D3477" s="30" t="s">
        <v>114</v>
      </c>
      <c r="E3477" s="15" t="str">
        <f t="shared" si="9209"/>
        <v>0503</v>
      </c>
      <c r="F3477" s="30" t="s">
        <v>378</v>
      </c>
      <c r="G3477" s="30" t="s">
        <v>50</v>
      </c>
      <c r="H3477" s="31" t="s">
        <v>51</v>
      </c>
      <c r="I3477" s="32">
        <f t="shared" ref="I3477:T3477" si="9304">I3478</f>
        <v>0</v>
      </c>
      <c r="J3477" s="32">
        <f t="shared" si="9304"/>
        <v>0</v>
      </c>
      <c r="K3477" s="32">
        <f t="shared" si="9304"/>
        <v>0</v>
      </c>
      <c r="L3477" s="32">
        <f t="shared" si="9304"/>
        <v>0</v>
      </c>
      <c r="M3477" s="32">
        <f t="shared" si="9304"/>
        <v>0</v>
      </c>
      <c r="N3477" s="32">
        <f t="shared" si="9304"/>
        <v>0</v>
      </c>
      <c r="O3477" s="32">
        <f t="shared" si="9304"/>
        <v>0</v>
      </c>
      <c r="P3477" s="32">
        <f t="shared" si="9304"/>
        <v>0</v>
      </c>
      <c r="Q3477" s="32">
        <f t="shared" si="9304"/>
        <v>0</v>
      </c>
      <c r="R3477" s="32">
        <f t="shared" si="9304"/>
        <v>0</v>
      </c>
      <c r="S3477" s="32">
        <f t="shared" si="9304"/>
        <v>0</v>
      </c>
      <c r="T3477" s="32">
        <f t="shared" si="9304"/>
        <v>0</v>
      </c>
      <c r="U3477" s="32">
        <v>0</v>
      </c>
      <c r="V3477" s="32">
        <f t="shared" si="9214"/>
        <v>0</v>
      </c>
      <c r="W3477" s="32">
        <f t="shared" ref="W3477:AD3477" si="9305">W3478</f>
        <v>0</v>
      </c>
      <c r="X3477" s="32">
        <f t="shared" si="9305"/>
        <v>0</v>
      </c>
      <c r="Y3477" s="32">
        <f t="shared" si="9305"/>
        <v>0</v>
      </c>
      <c r="Z3477" s="32">
        <f t="shared" si="9305"/>
        <v>0</v>
      </c>
      <c r="AA3477" s="32">
        <f t="shared" si="9305"/>
        <v>0</v>
      </c>
      <c r="AB3477" s="32">
        <f t="shared" si="9305"/>
        <v>0</v>
      </c>
      <c r="AC3477" s="33">
        <f t="shared" si="9305"/>
        <v>0</v>
      </c>
      <c r="AD3477" s="33">
        <f t="shared" si="9305"/>
        <v>0</v>
      </c>
      <c r="AE3477" s="34" t="e">
        <f t="shared" si="9201"/>
        <v>#DIV/0!</v>
      </c>
      <c r="AF3477" s="35">
        <f t="shared" ref="AF3477:AK3477" si="9306">AF3478</f>
        <v>0</v>
      </c>
      <c r="AG3477" s="35">
        <f t="shared" si="9306"/>
        <v>0</v>
      </c>
      <c r="AH3477" s="36">
        <f t="shared" si="9306"/>
        <v>0</v>
      </c>
      <c r="AI3477" s="36">
        <f t="shared" si="9306"/>
        <v>0</v>
      </c>
      <c r="AJ3477" s="36">
        <f t="shared" si="9306"/>
        <v>0</v>
      </c>
      <c r="AK3477" s="36">
        <f t="shared" si="9306"/>
        <v>0</v>
      </c>
      <c r="AL3477" s="36">
        <f t="shared" si="9202"/>
        <v>0</v>
      </c>
      <c r="AM3477" s="36">
        <f t="shared" si="9203"/>
        <v>0</v>
      </c>
      <c r="AN3477" s="37" t="s">
        <v>35</v>
      </c>
    </row>
    <row r="3478" spans="2:40" ht="31.2" hidden="1" customHeight="1" x14ac:dyDescent="0.3">
      <c r="B3478" s="30" t="s">
        <v>854</v>
      </c>
      <c r="C3478" s="30" t="s">
        <v>112</v>
      </c>
      <c r="D3478" s="30" t="s">
        <v>114</v>
      </c>
      <c r="E3478" s="15" t="str">
        <f t="shared" si="9209"/>
        <v>0503</v>
      </c>
      <c r="F3478" s="30" t="s">
        <v>378</v>
      </c>
      <c r="G3478" s="30" t="s">
        <v>52</v>
      </c>
      <c r="H3478" s="31" t="s">
        <v>53</v>
      </c>
      <c r="I3478" s="32"/>
      <c r="J3478" s="32"/>
      <c r="K3478" s="32"/>
      <c r="L3478" s="32"/>
      <c r="M3478" s="32"/>
      <c r="N3478" s="32"/>
      <c r="O3478" s="32">
        <v>0</v>
      </c>
      <c r="P3478" s="32">
        <v>0</v>
      </c>
      <c r="Q3478" s="32">
        <v>0</v>
      </c>
      <c r="R3478" s="32">
        <v>0</v>
      </c>
      <c r="S3478" s="32">
        <v>0</v>
      </c>
      <c r="T3478" s="32">
        <v>0</v>
      </c>
      <c r="U3478" s="32">
        <v>0</v>
      </c>
      <c r="V3478" s="32">
        <f t="shared" si="9214"/>
        <v>0</v>
      </c>
      <c r="W3478" s="32"/>
      <c r="X3478" s="32"/>
      <c r="Y3478" s="32"/>
      <c r="Z3478" s="32"/>
      <c r="AA3478" s="32"/>
      <c r="AB3478" s="32">
        <v>0</v>
      </c>
      <c r="AC3478" s="33">
        <v>0</v>
      </c>
      <c r="AD3478" s="33">
        <v>0</v>
      </c>
      <c r="AE3478" s="34" t="e">
        <f t="shared" si="9201"/>
        <v>#DIV/0!</v>
      </c>
      <c r="AF3478" s="35">
        <v>0</v>
      </c>
      <c r="AG3478" s="35">
        <v>0</v>
      </c>
      <c r="AH3478" s="36">
        <v>0</v>
      </c>
      <c r="AI3478" s="36">
        <v>0</v>
      </c>
      <c r="AJ3478" s="36">
        <v>0</v>
      </c>
      <c r="AK3478" s="36">
        <v>0</v>
      </c>
      <c r="AL3478" s="36">
        <f t="shared" si="9202"/>
        <v>0</v>
      </c>
      <c r="AM3478" s="36">
        <f t="shared" si="9203"/>
        <v>0</v>
      </c>
      <c r="AN3478" s="37" t="s">
        <v>35</v>
      </c>
    </row>
    <row r="3479" spans="2:40" ht="15.6" hidden="1" customHeight="1" x14ac:dyDescent="0.3">
      <c r="B3479" s="30" t="s">
        <v>854</v>
      </c>
      <c r="C3479" s="30" t="s">
        <v>112</v>
      </c>
      <c r="D3479" s="30" t="s">
        <v>114</v>
      </c>
      <c r="E3479" s="15" t="str">
        <f t="shared" si="9209"/>
        <v>0503</v>
      </c>
      <c r="F3479" s="30" t="s">
        <v>378</v>
      </c>
      <c r="G3479" s="30" t="s">
        <v>56</v>
      </c>
      <c r="H3479" s="31" t="s">
        <v>57</v>
      </c>
      <c r="I3479" s="32">
        <f t="shared" ref="I3479:T3479" si="9307">I3480</f>
        <v>0</v>
      </c>
      <c r="J3479" s="32">
        <f t="shared" si="9307"/>
        <v>0</v>
      </c>
      <c r="K3479" s="32">
        <f t="shared" si="9307"/>
        <v>0</v>
      </c>
      <c r="L3479" s="32">
        <f t="shared" si="9307"/>
        <v>0</v>
      </c>
      <c r="M3479" s="32">
        <f t="shared" si="9307"/>
        <v>0</v>
      </c>
      <c r="N3479" s="32">
        <f t="shared" si="9307"/>
        <v>0</v>
      </c>
      <c r="O3479" s="32">
        <f t="shared" si="9307"/>
        <v>0</v>
      </c>
      <c r="P3479" s="32">
        <f t="shared" si="9307"/>
        <v>0</v>
      </c>
      <c r="Q3479" s="32">
        <f t="shared" si="9307"/>
        <v>0</v>
      </c>
      <c r="R3479" s="32">
        <f t="shared" si="9307"/>
        <v>0</v>
      </c>
      <c r="S3479" s="32">
        <f t="shared" si="9307"/>
        <v>0</v>
      </c>
      <c r="T3479" s="32">
        <f t="shared" si="9307"/>
        <v>0</v>
      </c>
      <c r="U3479" s="32">
        <v>0</v>
      </c>
      <c r="V3479" s="32">
        <f t="shared" si="9214"/>
        <v>0</v>
      </c>
      <c r="W3479" s="32">
        <f t="shared" ref="W3479:AD3479" si="9308">W3480</f>
        <v>0</v>
      </c>
      <c r="X3479" s="32">
        <f t="shared" si="9308"/>
        <v>0</v>
      </c>
      <c r="Y3479" s="32">
        <f t="shared" si="9308"/>
        <v>0</v>
      </c>
      <c r="Z3479" s="32">
        <f t="shared" si="9308"/>
        <v>0</v>
      </c>
      <c r="AA3479" s="32">
        <f t="shared" si="9308"/>
        <v>0</v>
      </c>
      <c r="AB3479" s="32">
        <f t="shared" si="9308"/>
        <v>0</v>
      </c>
      <c r="AC3479" s="33">
        <f t="shared" si="9308"/>
        <v>0</v>
      </c>
      <c r="AD3479" s="33">
        <f t="shared" si="9308"/>
        <v>0</v>
      </c>
      <c r="AE3479" s="34" t="e">
        <f t="shared" si="9201"/>
        <v>#DIV/0!</v>
      </c>
      <c r="AF3479" s="35">
        <f t="shared" ref="AF3479:AK3479" si="9309">AF3480</f>
        <v>0</v>
      </c>
      <c r="AG3479" s="35">
        <f t="shared" si="9309"/>
        <v>0</v>
      </c>
      <c r="AH3479" s="36">
        <f t="shared" si="9309"/>
        <v>0</v>
      </c>
      <c r="AI3479" s="36">
        <f t="shared" si="9309"/>
        <v>0</v>
      </c>
      <c r="AJ3479" s="36">
        <f t="shared" si="9309"/>
        <v>0</v>
      </c>
      <c r="AK3479" s="36">
        <f t="shared" si="9309"/>
        <v>0</v>
      </c>
      <c r="AL3479" s="36">
        <f t="shared" si="9202"/>
        <v>0</v>
      </c>
      <c r="AM3479" s="36">
        <f t="shared" si="9203"/>
        <v>0</v>
      </c>
      <c r="AN3479" s="37" t="s">
        <v>35</v>
      </c>
    </row>
    <row r="3480" spans="2:40" ht="62.4" hidden="1" customHeight="1" x14ac:dyDescent="0.3">
      <c r="B3480" s="30" t="s">
        <v>854</v>
      </c>
      <c r="C3480" s="30" t="s">
        <v>112</v>
      </c>
      <c r="D3480" s="30" t="s">
        <v>114</v>
      </c>
      <c r="E3480" s="15" t="str">
        <f t="shared" si="9209"/>
        <v>0503</v>
      </c>
      <c r="F3480" s="30" t="s">
        <v>378</v>
      </c>
      <c r="G3480" s="30" t="s">
        <v>472</v>
      </c>
      <c r="H3480" s="31" t="s">
        <v>473</v>
      </c>
      <c r="I3480" s="32"/>
      <c r="J3480" s="32"/>
      <c r="K3480" s="32"/>
      <c r="L3480" s="32"/>
      <c r="M3480" s="32"/>
      <c r="N3480" s="32"/>
      <c r="O3480" s="32">
        <v>0</v>
      </c>
      <c r="P3480" s="32">
        <v>0</v>
      </c>
      <c r="Q3480" s="32">
        <v>0</v>
      </c>
      <c r="R3480" s="32">
        <v>0</v>
      </c>
      <c r="S3480" s="32">
        <v>0</v>
      </c>
      <c r="T3480" s="32">
        <v>0</v>
      </c>
      <c r="U3480" s="32">
        <v>0</v>
      </c>
      <c r="V3480" s="32">
        <f t="shared" si="9214"/>
        <v>0</v>
      </c>
      <c r="W3480" s="32"/>
      <c r="X3480" s="32"/>
      <c r="Y3480" s="32"/>
      <c r="Z3480" s="32"/>
      <c r="AA3480" s="32"/>
      <c r="AB3480" s="32">
        <v>0</v>
      </c>
      <c r="AC3480" s="33">
        <v>0</v>
      </c>
      <c r="AD3480" s="33">
        <v>0</v>
      </c>
      <c r="AE3480" s="34" t="e">
        <f t="shared" si="9201"/>
        <v>#DIV/0!</v>
      </c>
      <c r="AF3480" s="35">
        <v>0</v>
      </c>
      <c r="AG3480" s="35">
        <v>0</v>
      </c>
      <c r="AH3480" s="36">
        <v>0</v>
      </c>
      <c r="AI3480" s="36">
        <v>0</v>
      </c>
      <c r="AJ3480" s="36">
        <v>0</v>
      </c>
      <c r="AK3480" s="36">
        <v>0</v>
      </c>
      <c r="AL3480" s="36">
        <f t="shared" si="9202"/>
        <v>0</v>
      </c>
      <c r="AM3480" s="36">
        <f t="shared" si="9203"/>
        <v>0</v>
      </c>
      <c r="AN3480" s="37" t="s">
        <v>35</v>
      </c>
    </row>
    <row r="3481" spans="2:40" s="22" customFormat="1" ht="31.2" hidden="1" customHeight="1" x14ac:dyDescent="0.3">
      <c r="B3481" s="23" t="s">
        <v>854</v>
      </c>
      <c r="C3481" s="23" t="s">
        <v>112</v>
      </c>
      <c r="D3481" s="23" t="s">
        <v>112</v>
      </c>
      <c r="E3481" s="24" t="str">
        <f t="shared" si="9209"/>
        <v>0505</v>
      </c>
      <c r="F3481" s="23"/>
      <c r="G3481" s="23"/>
      <c r="H3481" s="25" t="s">
        <v>124</v>
      </c>
      <c r="I3481" s="26">
        <f t="shared" ref="I3481:I3484" si="9310">I3482</f>
        <v>0</v>
      </c>
      <c r="J3481" s="26">
        <f t="shared" ref="J3481:J3484" si="9311">J3482</f>
        <v>0</v>
      </c>
      <c r="K3481" s="26">
        <f t="shared" ref="K3481:K3484" si="9312">K3482</f>
        <v>0</v>
      </c>
      <c r="L3481" s="26">
        <f t="shared" ref="L3481:L3484" si="9313">L3482</f>
        <v>0</v>
      </c>
      <c r="M3481" s="26">
        <f t="shared" ref="M3481:M3484" si="9314">M3482</f>
        <v>0</v>
      </c>
      <c r="N3481" s="26">
        <f t="shared" ref="N3481:N3484" si="9315">N3482</f>
        <v>0</v>
      </c>
      <c r="O3481" s="26">
        <f t="shared" ref="O3481:U3481" si="9316">O3482+O3490</f>
        <v>0</v>
      </c>
      <c r="P3481" s="26">
        <f t="shared" si="9316"/>
        <v>0</v>
      </c>
      <c r="Q3481" s="26">
        <f t="shared" si="9316"/>
        <v>0</v>
      </c>
      <c r="R3481" s="26">
        <f t="shared" si="9316"/>
        <v>0</v>
      </c>
      <c r="S3481" s="26">
        <f t="shared" si="9316"/>
        <v>0</v>
      </c>
      <c r="T3481" s="26">
        <f t="shared" si="9316"/>
        <v>0</v>
      </c>
      <c r="U3481" s="26">
        <f t="shared" si="9316"/>
        <v>0</v>
      </c>
      <c r="V3481" s="26">
        <f t="shared" si="9214"/>
        <v>0</v>
      </c>
      <c r="W3481" s="26">
        <f t="shared" ref="W3481:AD3481" si="9317">W3482+W3490</f>
        <v>1595.25</v>
      </c>
      <c r="X3481" s="26">
        <f t="shared" si="9317"/>
        <v>0</v>
      </c>
      <c r="Y3481" s="26">
        <f t="shared" si="9317"/>
        <v>0</v>
      </c>
      <c r="Z3481" s="26">
        <f t="shared" si="9317"/>
        <v>0</v>
      </c>
      <c r="AA3481" s="26">
        <f t="shared" si="9317"/>
        <v>0</v>
      </c>
      <c r="AB3481" s="26">
        <f t="shared" si="9317"/>
        <v>0</v>
      </c>
      <c r="AC3481" s="27">
        <f t="shared" si="9317"/>
        <v>0</v>
      </c>
      <c r="AD3481" s="27">
        <f t="shared" si="9317"/>
        <v>0</v>
      </c>
      <c r="AE3481" s="28" t="e">
        <f t="shared" si="9201"/>
        <v>#DIV/0!</v>
      </c>
      <c r="AF3481" s="42">
        <f t="shared" ref="AF3481:AK3481" si="9318">AF3482+AF3490</f>
        <v>0</v>
      </c>
      <c r="AG3481" s="42">
        <f t="shared" si="9318"/>
        <v>0</v>
      </c>
      <c r="AH3481" s="43">
        <f t="shared" si="9318"/>
        <v>0</v>
      </c>
      <c r="AI3481" s="43">
        <f t="shared" si="9318"/>
        <v>0</v>
      </c>
      <c r="AJ3481" s="43">
        <f t="shared" si="9318"/>
        <v>0</v>
      </c>
      <c r="AK3481" s="43">
        <f t="shared" si="9318"/>
        <v>0</v>
      </c>
      <c r="AL3481" s="43">
        <f t="shared" si="9202"/>
        <v>0</v>
      </c>
      <c r="AM3481" s="43">
        <f t="shared" si="9203"/>
        <v>0</v>
      </c>
      <c r="AN3481" s="37" t="s">
        <v>35</v>
      </c>
    </row>
    <row r="3482" spans="2:40" ht="31.2" hidden="1" customHeight="1" x14ac:dyDescent="0.3">
      <c r="B3482" s="30" t="s">
        <v>854</v>
      </c>
      <c r="C3482" s="30" t="s">
        <v>112</v>
      </c>
      <c r="D3482" s="30" t="s">
        <v>112</v>
      </c>
      <c r="E3482" s="15" t="str">
        <f t="shared" si="9209"/>
        <v>0505</v>
      </c>
      <c r="F3482" s="30" t="s">
        <v>712</v>
      </c>
      <c r="G3482" s="30"/>
      <c r="H3482" s="31" t="s">
        <v>713</v>
      </c>
      <c r="I3482" s="32">
        <f t="shared" si="9310"/>
        <v>0</v>
      </c>
      <c r="J3482" s="32">
        <f t="shared" si="9311"/>
        <v>0</v>
      </c>
      <c r="K3482" s="32">
        <f t="shared" si="9312"/>
        <v>0</v>
      </c>
      <c r="L3482" s="32">
        <f t="shared" si="9313"/>
        <v>0</v>
      </c>
      <c r="M3482" s="32">
        <f t="shared" si="9314"/>
        <v>0</v>
      </c>
      <c r="N3482" s="32">
        <f t="shared" si="9315"/>
        <v>0</v>
      </c>
      <c r="O3482" s="32">
        <f t="shared" ref="O3482:O3484" si="9319">O3483</f>
        <v>0</v>
      </c>
      <c r="P3482" s="32">
        <f t="shared" ref="P3482:P3484" si="9320">P3483</f>
        <v>0</v>
      </c>
      <c r="Q3482" s="32">
        <f t="shared" ref="Q3482:Q3484" si="9321">Q3483</f>
        <v>0</v>
      </c>
      <c r="R3482" s="32">
        <f t="shared" ref="R3482:R3484" si="9322">R3483</f>
        <v>0</v>
      </c>
      <c r="S3482" s="32">
        <f t="shared" ref="S3482:S3484" si="9323">S3483</f>
        <v>0</v>
      </c>
      <c r="T3482" s="32">
        <f t="shared" ref="T3482:T3484" si="9324">T3483</f>
        <v>0</v>
      </c>
      <c r="U3482" s="32">
        <v>0</v>
      </c>
      <c r="V3482" s="32">
        <f t="shared" si="9214"/>
        <v>0</v>
      </c>
      <c r="W3482" s="32">
        <f t="shared" ref="W3482:W3484" si="9325">W3483</f>
        <v>0</v>
      </c>
      <c r="X3482" s="32">
        <f t="shared" ref="X3482:X3484" si="9326">X3483</f>
        <v>0</v>
      </c>
      <c r="Y3482" s="32">
        <f t="shared" ref="Y3482:Y3484" si="9327">Y3483</f>
        <v>0</v>
      </c>
      <c r="Z3482" s="32">
        <f t="shared" ref="Z3482:Z3484" si="9328">Z3483</f>
        <v>0</v>
      </c>
      <c r="AA3482" s="32">
        <f t="shared" ref="AA3482:AA3484" si="9329">AA3483</f>
        <v>0</v>
      </c>
      <c r="AB3482" s="32">
        <f t="shared" ref="AB3482:AB3484" si="9330">AB3483</f>
        <v>0</v>
      </c>
      <c r="AC3482" s="33">
        <f t="shared" ref="AC3482:AC3484" si="9331">AC3483</f>
        <v>0</v>
      </c>
      <c r="AD3482" s="33">
        <f t="shared" ref="AD3482:AD3484" si="9332">AD3483</f>
        <v>0</v>
      </c>
      <c r="AE3482" s="34" t="e">
        <f t="shared" si="9201"/>
        <v>#DIV/0!</v>
      </c>
      <c r="AF3482" s="35">
        <f t="shared" ref="AF3482:AF3484" si="9333">AF3483</f>
        <v>0</v>
      </c>
      <c r="AG3482" s="35">
        <f t="shared" ref="AG3482:AG3484" si="9334">AG3483</f>
        <v>0</v>
      </c>
      <c r="AH3482" s="36">
        <f t="shared" ref="AH3482:AH3484" si="9335">AH3483</f>
        <v>0</v>
      </c>
      <c r="AI3482" s="36">
        <f t="shared" ref="AI3482:AI3484" si="9336">AI3483</f>
        <v>0</v>
      </c>
      <c r="AJ3482" s="36">
        <f t="shared" ref="AJ3482:AJ3484" si="9337">AJ3483</f>
        <v>0</v>
      </c>
      <c r="AK3482" s="36">
        <f t="shared" ref="AK3482:AK3484" si="9338">AK3483</f>
        <v>0</v>
      </c>
      <c r="AL3482" s="36">
        <f t="shared" si="9202"/>
        <v>0</v>
      </c>
      <c r="AM3482" s="36">
        <f t="shared" si="9203"/>
        <v>0</v>
      </c>
      <c r="AN3482" s="37" t="s">
        <v>35</v>
      </c>
    </row>
    <row r="3483" spans="2:40" ht="31.2" hidden="1" customHeight="1" x14ac:dyDescent="0.3">
      <c r="B3483" s="30" t="s">
        <v>854</v>
      </c>
      <c r="C3483" s="30" t="s">
        <v>112</v>
      </c>
      <c r="D3483" s="30" t="s">
        <v>112</v>
      </c>
      <c r="E3483" s="15" t="str">
        <f t="shared" si="9209"/>
        <v>0505</v>
      </c>
      <c r="F3483" s="30" t="s">
        <v>813</v>
      </c>
      <c r="G3483" s="30"/>
      <c r="H3483" s="31" t="s">
        <v>814</v>
      </c>
      <c r="I3483" s="32">
        <f t="shared" si="9310"/>
        <v>0</v>
      </c>
      <c r="J3483" s="32">
        <f t="shared" si="9311"/>
        <v>0</v>
      </c>
      <c r="K3483" s="32">
        <f t="shared" si="9312"/>
        <v>0</v>
      </c>
      <c r="L3483" s="32">
        <f t="shared" si="9313"/>
        <v>0</v>
      </c>
      <c r="M3483" s="32">
        <f t="shared" si="9314"/>
        <v>0</v>
      </c>
      <c r="N3483" s="32">
        <f t="shared" si="9315"/>
        <v>0</v>
      </c>
      <c r="O3483" s="32">
        <f t="shared" si="9319"/>
        <v>0</v>
      </c>
      <c r="P3483" s="32">
        <f t="shared" si="9320"/>
        <v>0</v>
      </c>
      <c r="Q3483" s="32">
        <f t="shared" si="9321"/>
        <v>0</v>
      </c>
      <c r="R3483" s="32">
        <f t="shared" si="9322"/>
        <v>0</v>
      </c>
      <c r="S3483" s="32">
        <f t="shared" si="9323"/>
        <v>0</v>
      </c>
      <c r="T3483" s="32">
        <f t="shared" si="9324"/>
        <v>0</v>
      </c>
      <c r="U3483" s="32">
        <v>0</v>
      </c>
      <c r="V3483" s="32">
        <f t="shared" si="9214"/>
        <v>0</v>
      </c>
      <c r="W3483" s="32">
        <f t="shared" si="9325"/>
        <v>0</v>
      </c>
      <c r="X3483" s="32">
        <f t="shared" si="9326"/>
        <v>0</v>
      </c>
      <c r="Y3483" s="32">
        <f t="shared" si="9327"/>
        <v>0</v>
      </c>
      <c r="Z3483" s="32">
        <f t="shared" si="9328"/>
        <v>0</v>
      </c>
      <c r="AA3483" s="32">
        <f t="shared" si="9329"/>
        <v>0</v>
      </c>
      <c r="AB3483" s="32">
        <f t="shared" si="9330"/>
        <v>0</v>
      </c>
      <c r="AC3483" s="33">
        <f t="shared" si="9331"/>
        <v>0</v>
      </c>
      <c r="AD3483" s="33">
        <f t="shared" si="9332"/>
        <v>0</v>
      </c>
      <c r="AE3483" s="34" t="e">
        <f t="shared" si="9201"/>
        <v>#DIV/0!</v>
      </c>
      <c r="AF3483" s="35">
        <f t="shared" si="9333"/>
        <v>0</v>
      </c>
      <c r="AG3483" s="35">
        <f t="shared" si="9334"/>
        <v>0</v>
      </c>
      <c r="AH3483" s="36">
        <f t="shared" si="9335"/>
        <v>0</v>
      </c>
      <c r="AI3483" s="36">
        <f t="shared" si="9336"/>
        <v>0</v>
      </c>
      <c r="AJ3483" s="36">
        <f t="shared" si="9337"/>
        <v>0</v>
      </c>
      <c r="AK3483" s="36">
        <f t="shared" si="9338"/>
        <v>0</v>
      </c>
      <c r="AL3483" s="36">
        <f t="shared" si="9202"/>
        <v>0</v>
      </c>
      <c r="AM3483" s="36">
        <f t="shared" si="9203"/>
        <v>0</v>
      </c>
      <c r="AN3483" s="37" t="s">
        <v>35</v>
      </c>
    </row>
    <row r="3484" spans="2:40" ht="31.2" hidden="1" customHeight="1" x14ac:dyDescent="0.3">
      <c r="B3484" s="30" t="s">
        <v>854</v>
      </c>
      <c r="C3484" s="30" t="s">
        <v>112</v>
      </c>
      <c r="D3484" s="30" t="s">
        <v>112</v>
      </c>
      <c r="E3484" s="15" t="str">
        <f t="shared" si="9209"/>
        <v>0505</v>
      </c>
      <c r="F3484" s="30" t="s">
        <v>815</v>
      </c>
      <c r="G3484" s="30"/>
      <c r="H3484" s="31" t="s">
        <v>816</v>
      </c>
      <c r="I3484" s="32">
        <f t="shared" si="9310"/>
        <v>0</v>
      </c>
      <c r="J3484" s="32">
        <f t="shared" si="9311"/>
        <v>0</v>
      </c>
      <c r="K3484" s="32">
        <f t="shared" si="9312"/>
        <v>0</v>
      </c>
      <c r="L3484" s="32">
        <f t="shared" si="9313"/>
        <v>0</v>
      </c>
      <c r="M3484" s="32">
        <f t="shared" si="9314"/>
        <v>0</v>
      </c>
      <c r="N3484" s="32">
        <f t="shared" si="9315"/>
        <v>0</v>
      </c>
      <c r="O3484" s="32">
        <f t="shared" si="9319"/>
        <v>0</v>
      </c>
      <c r="P3484" s="32">
        <f t="shared" si="9320"/>
        <v>0</v>
      </c>
      <c r="Q3484" s="32">
        <f t="shared" si="9321"/>
        <v>0</v>
      </c>
      <c r="R3484" s="32">
        <f t="shared" si="9322"/>
        <v>0</v>
      </c>
      <c r="S3484" s="32">
        <f t="shared" si="9323"/>
        <v>0</v>
      </c>
      <c r="T3484" s="32">
        <f t="shared" si="9324"/>
        <v>0</v>
      </c>
      <c r="U3484" s="32">
        <v>0</v>
      </c>
      <c r="V3484" s="32">
        <f t="shared" si="9214"/>
        <v>0</v>
      </c>
      <c r="W3484" s="32">
        <f t="shared" si="9325"/>
        <v>0</v>
      </c>
      <c r="X3484" s="32">
        <f t="shared" si="9326"/>
        <v>0</v>
      </c>
      <c r="Y3484" s="32">
        <f t="shared" si="9327"/>
        <v>0</v>
      </c>
      <c r="Z3484" s="32">
        <f t="shared" si="9328"/>
        <v>0</v>
      </c>
      <c r="AA3484" s="32">
        <f t="shared" si="9329"/>
        <v>0</v>
      </c>
      <c r="AB3484" s="32">
        <f t="shared" si="9330"/>
        <v>0</v>
      </c>
      <c r="AC3484" s="33">
        <f t="shared" si="9331"/>
        <v>0</v>
      </c>
      <c r="AD3484" s="33">
        <f t="shared" si="9332"/>
        <v>0</v>
      </c>
      <c r="AE3484" s="34" t="e">
        <f t="shared" si="9201"/>
        <v>#DIV/0!</v>
      </c>
      <c r="AF3484" s="35">
        <f t="shared" si="9333"/>
        <v>0</v>
      </c>
      <c r="AG3484" s="35">
        <f t="shared" si="9334"/>
        <v>0</v>
      </c>
      <c r="AH3484" s="36">
        <f t="shared" si="9335"/>
        <v>0</v>
      </c>
      <c r="AI3484" s="36">
        <f t="shared" si="9336"/>
        <v>0</v>
      </c>
      <c r="AJ3484" s="36">
        <f t="shared" si="9337"/>
        <v>0</v>
      </c>
      <c r="AK3484" s="36">
        <f t="shared" si="9338"/>
        <v>0</v>
      </c>
      <c r="AL3484" s="36">
        <f t="shared" si="9202"/>
        <v>0</v>
      </c>
      <c r="AM3484" s="36">
        <f t="shared" si="9203"/>
        <v>0</v>
      </c>
      <c r="AN3484" s="37" t="s">
        <v>35</v>
      </c>
    </row>
    <row r="3485" spans="2:40" ht="31.2" hidden="1" customHeight="1" x14ac:dyDescent="0.3">
      <c r="B3485" s="30" t="s">
        <v>854</v>
      </c>
      <c r="C3485" s="30" t="s">
        <v>112</v>
      </c>
      <c r="D3485" s="30" t="s">
        <v>112</v>
      </c>
      <c r="E3485" s="15" t="str">
        <f t="shared" si="9209"/>
        <v>0505</v>
      </c>
      <c r="F3485" s="30" t="s">
        <v>817</v>
      </c>
      <c r="G3485" s="30"/>
      <c r="H3485" s="31" t="s">
        <v>67</v>
      </c>
      <c r="I3485" s="32">
        <f t="shared" ref="I3485:T3485" si="9339">I3486+I3488</f>
        <v>0</v>
      </c>
      <c r="J3485" s="32">
        <f t="shared" si="9339"/>
        <v>0</v>
      </c>
      <c r="K3485" s="32">
        <f t="shared" si="9339"/>
        <v>0</v>
      </c>
      <c r="L3485" s="32">
        <f t="shared" si="9339"/>
        <v>0</v>
      </c>
      <c r="M3485" s="32">
        <f t="shared" si="9339"/>
        <v>0</v>
      </c>
      <c r="N3485" s="32">
        <f t="shared" si="9339"/>
        <v>0</v>
      </c>
      <c r="O3485" s="32">
        <f t="shared" si="9339"/>
        <v>0</v>
      </c>
      <c r="P3485" s="32">
        <f t="shared" si="9339"/>
        <v>0</v>
      </c>
      <c r="Q3485" s="32">
        <f t="shared" si="9339"/>
        <v>0</v>
      </c>
      <c r="R3485" s="32">
        <f t="shared" si="9339"/>
        <v>0</v>
      </c>
      <c r="S3485" s="32">
        <f t="shared" si="9339"/>
        <v>0</v>
      </c>
      <c r="T3485" s="32">
        <f t="shared" si="9339"/>
        <v>0</v>
      </c>
      <c r="U3485" s="32">
        <v>0</v>
      </c>
      <c r="V3485" s="32">
        <f t="shared" si="9214"/>
        <v>0</v>
      </c>
      <c r="W3485" s="32">
        <f t="shared" ref="W3485:AD3485" si="9340">W3486+W3488</f>
        <v>0</v>
      </c>
      <c r="X3485" s="32">
        <f t="shared" si="9340"/>
        <v>0</v>
      </c>
      <c r="Y3485" s="32">
        <f t="shared" si="9340"/>
        <v>0</v>
      </c>
      <c r="Z3485" s="32">
        <f t="shared" si="9340"/>
        <v>0</v>
      </c>
      <c r="AA3485" s="32">
        <f t="shared" si="9340"/>
        <v>0</v>
      </c>
      <c r="AB3485" s="32">
        <f t="shared" si="9340"/>
        <v>0</v>
      </c>
      <c r="AC3485" s="33">
        <f t="shared" si="9340"/>
        <v>0</v>
      </c>
      <c r="AD3485" s="33">
        <f t="shared" si="9340"/>
        <v>0</v>
      </c>
      <c r="AE3485" s="34" t="e">
        <f t="shared" si="9201"/>
        <v>#DIV/0!</v>
      </c>
      <c r="AF3485" s="35">
        <f t="shared" ref="AF3485:AK3485" si="9341">AF3486+AF3488</f>
        <v>0</v>
      </c>
      <c r="AG3485" s="35">
        <f t="shared" si="9341"/>
        <v>0</v>
      </c>
      <c r="AH3485" s="36">
        <f t="shared" si="9341"/>
        <v>0</v>
      </c>
      <c r="AI3485" s="36">
        <f t="shared" si="9341"/>
        <v>0</v>
      </c>
      <c r="AJ3485" s="36">
        <f t="shared" si="9341"/>
        <v>0</v>
      </c>
      <c r="AK3485" s="36">
        <f t="shared" si="9341"/>
        <v>0</v>
      </c>
      <c r="AL3485" s="36">
        <f t="shared" si="9202"/>
        <v>0</v>
      </c>
      <c r="AM3485" s="36">
        <f t="shared" si="9203"/>
        <v>0</v>
      </c>
      <c r="AN3485" s="37" t="s">
        <v>35</v>
      </c>
    </row>
    <row r="3486" spans="2:40" ht="78" hidden="1" customHeight="1" x14ac:dyDescent="0.3">
      <c r="B3486" s="30" t="s">
        <v>854</v>
      </c>
      <c r="C3486" s="30" t="s">
        <v>112</v>
      </c>
      <c r="D3486" s="30" t="s">
        <v>112</v>
      </c>
      <c r="E3486" s="15" t="str">
        <f t="shared" si="9209"/>
        <v>0505</v>
      </c>
      <c r="F3486" s="30" t="s">
        <v>817</v>
      </c>
      <c r="G3486" s="30" t="s">
        <v>68</v>
      </c>
      <c r="H3486" s="31" t="s">
        <v>69</v>
      </c>
      <c r="I3486" s="32">
        <f t="shared" ref="I3486:T3486" si="9342">I3487</f>
        <v>0</v>
      </c>
      <c r="J3486" s="32">
        <f t="shared" si="9342"/>
        <v>0</v>
      </c>
      <c r="K3486" s="32">
        <f t="shared" si="9342"/>
        <v>0</v>
      </c>
      <c r="L3486" s="32">
        <f t="shared" si="9342"/>
        <v>0</v>
      </c>
      <c r="M3486" s="32">
        <f t="shared" si="9342"/>
        <v>0</v>
      </c>
      <c r="N3486" s="32">
        <f t="shared" si="9342"/>
        <v>0</v>
      </c>
      <c r="O3486" s="32">
        <f t="shared" si="9342"/>
        <v>0</v>
      </c>
      <c r="P3486" s="32">
        <f t="shared" si="9342"/>
        <v>0</v>
      </c>
      <c r="Q3486" s="32">
        <f t="shared" si="9342"/>
        <v>0</v>
      </c>
      <c r="R3486" s="32">
        <f t="shared" si="9342"/>
        <v>0</v>
      </c>
      <c r="S3486" s="32">
        <f t="shared" si="9342"/>
        <v>0</v>
      </c>
      <c r="T3486" s="32">
        <f t="shared" si="9342"/>
        <v>0</v>
      </c>
      <c r="U3486" s="32">
        <v>0</v>
      </c>
      <c r="V3486" s="32">
        <f t="shared" si="9214"/>
        <v>0</v>
      </c>
      <c r="W3486" s="32">
        <f t="shared" ref="W3486:AD3486" si="9343">W3487</f>
        <v>0</v>
      </c>
      <c r="X3486" s="32">
        <f t="shared" si="9343"/>
        <v>0</v>
      </c>
      <c r="Y3486" s="32">
        <f t="shared" si="9343"/>
        <v>0</v>
      </c>
      <c r="Z3486" s="32">
        <f t="shared" si="9343"/>
        <v>0</v>
      </c>
      <c r="AA3486" s="32">
        <f t="shared" si="9343"/>
        <v>0</v>
      </c>
      <c r="AB3486" s="32">
        <f t="shared" si="9343"/>
        <v>0</v>
      </c>
      <c r="AC3486" s="33">
        <f t="shared" si="9343"/>
        <v>0</v>
      </c>
      <c r="AD3486" s="33">
        <f t="shared" si="9343"/>
        <v>0</v>
      </c>
      <c r="AE3486" s="34" t="e">
        <f t="shared" si="9201"/>
        <v>#DIV/0!</v>
      </c>
      <c r="AF3486" s="35">
        <f t="shared" ref="AF3486:AK3486" si="9344">AF3487</f>
        <v>0</v>
      </c>
      <c r="AG3486" s="35">
        <f t="shared" si="9344"/>
        <v>0</v>
      </c>
      <c r="AH3486" s="36">
        <f t="shared" si="9344"/>
        <v>0</v>
      </c>
      <c r="AI3486" s="36">
        <f t="shared" si="9344"/>
        <v>0</v>
      </c>
      <c r="AJ3486" s="36">
        <f t="shared" si="9344"/>
        <v>0</v>
      </c>
      <c r="AK3486" s="36">
        <f t="shared" si="9344"/>
        <v>0</v>
      </c>
      <c r="AL3486" s="36">
        <f t="shared" si="9202"/>
        <v>0</v>
      </c>
      <c r="AM3486" s="36">
        <f t="shared" si="9203"/>
        <v>0</v>
      </c>
      <c r="AN3486" s="37" t="s">
        <v>35</v>
      </c>
    </row>
    <row r="3487" spans="2:40" ht="15.6" hidden="1" customHeight="1" x14ac:dyDescent="0.3">
      <c r="B3487" s="30" t="s">
        <v>854</v>
      </c>
      <c r="C3487" s="30" t="s">
        <v>112</v>
      </c>
      <c r="D3487" s="30" t="s">
        <v>112</v>
      </c>
      <c r="E3487" s="15" t="str">
        <f t="shared" si="9209"/>
        <v>0505</v>
      </c>
      <c r="F3487" s="30" t="s">
        <v>817</v>
      </c>
      <c r="G3487" s="30" t="s">
        <v>70</v>
      </c>
      <c r="H3487" s="31" t="s">
        <v>71</v>
      </c>
      <c r="I3487" s="32"/>
      <c r="J3487" s="32"/>
      <c r="K3487" s="32"/>
      <c r="L3487" s="32"/>
      <c r="M3487" s="32"/>
      <c r="N3487" s="32"/>
      <c r="O3487" s="32">
        <v>0</v>
      </c>
      <c r="P3487" s="32">
        <v>0</v>
      </c>
      <c r="Q3487" s="32">
        <v>0</v>
      </c>
      <c r="R3487" s="32">
        <v>0</v>
      </c>
      <c r="S3487" s="32">
        <v>0</v>
      </c>
      <c r="T3487" s="32">
        <v>0</v>
      </c>
      <c r="U3487" s="32">
        <v>0</v>
      </c>
      <c r="V3487" s="32">
        <f t="shared" si="9214"/>
        <v>0</v>
      </c>
      <c r="W3487" s="32"/>
      <c r="X3487" s="32"/>
      <c r="Y3487" s="32"/>
      <c r="Z3487" s="32"/>
      <c r="AA3487" s="32"/>
      <c r="AB3487" s="32">
        <v>0</v>
      </c>
      <c r="AC3487" s="33">
        <v>0</v>
      </c>
      <c r="AD3487" s="33">
        <v>0</v>
      </c>
      <c r="AE3487" s="34" t="e">
        <f t="shared" si="9201"/>
        <v>#DIV/0!</v>
      </c>
      <c r="AF3487" s="35">
        <v>0</v>
      </c>
      <c r="AG3487" s="35">
        <v>0</v>
      </c>
      <c r="AH3487" s="36">
        <v>0</v>
      </c>
      <c r="AI3487" s="36">
        <v>0</v>
      </c>
      <c r="AJ3487" s="36">
        <v>0</v>
      </c>
      <c r="AK3487" s="36">
        <v>0</v>
      </c>
      <c r="AL3487" s="36">
        <f t="shared" si="9202"/>
        <v>0</v>
      </c>
      <c r="AM3487" s="36">
        <f t="shared" si="9203"/>
        <v>0</v>
      </c>
      <c r="AN3487" s="37" t="s">
        <v>35</v>
      </c>
    </row>
    <row r="3488" spans="2:40" ht="31.2" hidden="1" customHeight="1" x14ac:dyDescent="0.3">
      <c r="B3488" s="30" t="s">
        <v>854</v>
      </c>
      <c r="C3488" s="30" t="s">
        <v>112</v>
      </c>
      <c r="D3488" s="30" t="s">
        <v>112</v>
      </c>
      <c r="E3488" s="15" t="str">
        <f t="shared" si="9209"/>
        <v>0505</v>
      </c>
      <c r="F3488" s="30" t="s">
        <v>817</v>
      </c>
      <c r="G3488" s="30" t="s">
        <v>50</v>
      </c>
      <c r="H3488" s="31" t="s">
        <v>51</v>
      </c>
      <c r="I3488" s="32">
        <f t="shared" ref="I3488:T3488" si="9345">I3489</f>
        <v>0</v>
      </c>
      <c r="J3488" s="32">
        <f t="shared" si="9345"/>
        <v>0</v>
      </c>
      <c r="K3488" s="32">
        <f t="shared" si="9345"/>
        <v>0</v>
      </c>
      <c r="L3488" s="32">
        <f t="shared" si="9345"/>
        <v>0</v>
      </c>
      <c r="M3488" s="32">
        <f t="shared" si="9345"/>
        <v>0</v>
      </c>
      <c r="N3488" s="32">
        <f t="shared" si="9345"/>
        <v>0</v>
      </c>
      <c r="O3488" s="32">
        <f t="shared" si="9345"/>
        <v>0</v>
      </c>
      <c r="P3488" s="32">
        <f t="shared" si="9345"/>
        <v>0</v>
      </c>
      <c r="Q3488" s="32">
        <f t="shared" si="9345"/>
        <v>0</v>
      </c>
      <c r="R3488" s="32">
        <f t="shared" si="9345"/>
        <v>0</v>
      </c>
      <c r="S3488" s="32">
        <f t="shared" si="9345"/>
        <v>0</v>
      </c>
      <c r="T3488" s="32">
        <f t="shared" si="9345"/>
        <v>0</v>
      </c>
      <c r="U3488" s="32">
        <v>0</v>
      </c>
      <c r="V3488" s="32">
        <f t="shared" si="9214"/>
        <v>0</v>
      </c>
      <c r="W3488" s="32">
        <f t="shared" ref="W3488:AD3488" si="9346">W3489</f>
        <v>0</v>
      </c>
      <c r="X3488" s="32">
        <f t="shared" si="9346"/>
        <v>0</v>
      </c>
      <c r="Y3488" s="32">
        <f t="shared" si="9346"/>
        <v>0</v>
      </c>
      <c r="Z3488" s="32">
        <f t="shared" si="9346"/>
        <v>0</v>
      </c>
      <c r="AA3488" s="32">
        <f t="shared" si="9346"/>
        <v>0</v>
      </c>
      <c r="AB3488" s="32">
        <f t="shared" si="9346"/>
        <v>0</v>
      </c>
      <c r="AC3488" s="33">
        <f t="shared" si="9346"/>
        <v>0</v>
      </c>
      <c r="AD3488" s="33">
        <f t="shared" si="9346"/>
        <v>0</v>
      </c>
      <c r="AE3488" s="34" t="e">
        <f t="shared" si="9201"/>
        <v>#DIV/0!</v>
      </c>
      <c r="AF3488" s="35">
        <f t="shared" ref="AF3488:AK3488" si="9347">AF3489</f>
        <v>0</v>
      </c>
      <c r="AG3488" s="35">
        <f t="shared" si="9347"/>
        <v>0</v>
      </c>
      <c r="AH3488" s="36">
        <f t="shared" si="9347"/>
        <v>0</v>
      </c>
      <c r="AI3488" s="36">
        <f t="shared" si="9347"/>
        <v>0</v>
      </c>
      <c r="AJ3488" s="36">
        <f t="shared" si="9347"/>
        <v>0</v>
      </c>
      <c r="AK3488" s="36">
        <f t="shared" si="9347"/>
        <v>0</v>
      </c>
      <c r="AL3488" s="36">
        <f t="shared" si="9202"/>
        <v>0</v>
      </c>
      <c r="AM3488" s="36">
        <f t="shared" si="9203"/>
        <v>0</v>
      </c>
      <c r="AN3488" s="37" t="s">
        <v>35</v>
      </c>
    </row>
    <row r="3489" spans="2:40" ht="31.2" hidden="1" customHeight="1" x14ac:dyDescent="0.3">
      <c r="B3489" s="30" t="s">
        <v>854</v>
      </c>
      <c r="C3489" s="30" t="s">
        <v>112</v>
      </c>
      <c r="D3489" s="30" t="s">
        <v>112</v>
      </c>
      <c r="E3489" s="15" t="str">
        <f t="shared" si="9209"/>
        <v>0505</v>
      </c>
      <c r="F3489" s="30" t="s">
        <v>817</v>
      </c>
      <c r="G3489" s="30" t="s">
        <v>52</v>
      </c>
      <c r="H3489" s="31" t="s">
        <v>53</v>
      </c>
      <c r="I3489" s="32"/>
      <c r="J3489" s="32"/>
      <c r="K3489" s="32"/>
      <c r="L3489" s="32"/>
      <c r="M3489" s="32"/>
      <c r="N3489" s="32"/>
      <c r="O3489" s="32">
        <v>0</v>
      </c>
      <c r="P3489" s="32">
        <v>0</v>
      </c>
      <c r="Q3489" s="32">
        <v>0</v>
      </c>
      <c r="R3489" s="32">
        <v>0</v>
      </c>
      <c r="S3489" s="32">
        <v>0</v>
      </c>
      <c r="T3489" s="32">
        <v>0</v>
      </c>
      <c r="U3489" s="32">
        <v>0</v>
      </c>
      <c r="V3489" s="32">
        <f t="shared" si="9214"/>
        <v>0</v>
      </c>
      <c r="W3489" s="32"/>
      <c r="X3489" s="32"/>
      <c r="Y3489" s="32"/>
      <c r="Z3489" s="32"/>
      <c r="AA3489" s="32"/>
      <c r="AB3489" s="32">
        <v>0</v>
      </c>
      <c r="AC3489" s="33">
        <v>0</v>
      </c>
      <c r="AD3489" s="33">
        <v>0</v>
      </c>
      <c r="AE3489" s="34" t="e">
        <f t="shared" si="9201"/>
        <v>#DIV/0!</v>
      </c>
      <c r="AF3489" s="35">
        <v>0</v>
      </c>
      <c r="AG3489" s="35">
        <v>0</v>
      </c>
      <c r="AH3489" s="36">
        <v>0</v>
      </c>
      <c r="AI3489" s="36">
        <v>0</v>
      </c>
      <c r="AJ3489" s="36">
        <v>0</v>
      </c>
      <c r="AK3489" s="36">
        <v>0</v>
      </c>
      <c r="AL3489" s="36">
        <f t="shared" si="9202"/>
        <v>0</v>
      </c>
      <c r="AM3489" s="36">
        <f t="shared" si="9203"/>
        <v>0</v>
      </c>
      <c r="AN3489" s="37" t="s">
        <v>35</v>
      </c>
    </row>
    <row r="3490" spans="2:40" ht="31.2" hidden="1" customHeight="1" x14ac:dyDescent="0.3">
      <c r="B3490" s="30" t="s">
        <v>854</v>
      </c>
      <c r="C3490" s="30" t="s">
        <v>112</v>
      </c>
      <c r="D3490" s="30" t="s">
        <v>112</v>
      </c>
      <c r="E3490" s="15" t="str">
        <f t="shared" si="9209"/>
        <v>0505</v>
      </c>
      <c r="F3490" s="30" t="s">
        <v>78</v>
      </c>
      <c r="G3490" s="30"/>
      <c r="H3490" s="31" t="s">
        <v>79</v>
      </c>
      <c r="I3490" s="32"/>
      <c r="J3490" s="32"/>
      <c r="K3490" s="32"/>
      <c r="L3490" s="32"/>
      <c r="M3490" s="32"/>
      <c r="N3490" s="32"/>
      <c r="O3490" s="32">
        <f t="shared" ref="O3490:O3497" si="9348">O3491</f>
        <v>0</v>
      </c>
      <c r="P3490" s="32">
        <f t="shared" ref="P3490:P3497" si="9349">P3491</f>
        <v>0</v>
      </c>
      <c r="Q3490" s="32">
        <f t="shared" ref="Q3490:Q3497" si="9350">Q3491</f>
        <v>0</v>
      </c>
      <c r="R3490" s="32">
        <f t="shared" ref="R3490:R3497" si="9351">R3491</f>
        <v>0</v>
      </c>
      <c r="S3490" s="32">
        <f t="shared" ref="S3490:S3497" si="9352">S3491</f>
        <v>0</v>
      </c>
      <c r="T3490" s="32">
        <f t="shared" ref="T3490:T3497" si="9353">T3491</f>
        <v>0</v>
      </c>
      <c r="U3490" s="32">
        <f t="shared" ref="U3490:U3493" si="9354">U3491</f>
        <v>0</v>
      </c>
      <c r="V3490" s="32">
        <f t="shared" si="9214"/>
        <v>0</v>
      </c>
      <c r="W3490" s="32">
        <f t="shared" ref="W3490:W3493" si="9355">W3491</f>
        <v>1595.25</v>
      </c>
      <c r="X3490" s="32">
        <f t="shared" ref="X3490:X3497" si="9356">X3491</f>
        <v>0</v>
      </c>
      <c r="Y3490" s="32">
        <f t="shared" ref="Y3490:Y3497" si="9357">Y3491</f>
        <v>0</v>
      </c>
      <c r="Z3490" s="32">
        <f t="shared" ref="Z3490:Z3497" si="9358">Z3491</f>
        <v>0</v>
      </c>
      <c r="AA3490" s="32">
        <f t="shared" ref="AA3490:AA3497" si="9359">AA3491</f>
        <v>0</v>
      </c>
      <c r="AB3490" s="32">
        <f t="shared" ref="AB3490:AB3497" si="9360">AB3491</f>
        <v>0</v>
      </c>
      <c r="AC3490" s="33">
        <f t="shared" ref="AC3490:AC3497" si="9361">AC3491</f>
        <v>0</v>
      </c>
      <c r="AD3490" s="33">
        <f t="shared" ref="AD3490:AD3497" si="9362">AD3491</f>
        <v>0</v>
      </c>
      <c r="AE3490" s="34" t="e">
        <f t="shared" si="9201"/>
        <v>#DIV/0!</v>
      </c>
      <c r="AF3490" s="35">
        <f t="shared" ref="AF3490:AF3497" si="9363">AF3491</f>
        <v>0</v>
      </c>
      <c r="AG3490" s="35">
        <f t="shared" ref="AG3490:AG3497" si="9364">AG3491</f>
        <v>0</v>
      </c>
      <c r="AH3490" s="36">
        <f t="shared" ref="AH3490:AH3497" si="9365">AH3491</f>
        <v>0</v>
      </c>
      <c r="AI3490" s="36">
        <f t="shared" ref="AI3490:AI3497" si="9366">AI3491</f>
        <v>0</v>
      </c>
      <c r="AJ3490" s="36">
        <f t="shared" ref="AJ3490:AJ3497" si="9367">AJ3491</f>
        <v>0</v>
      </c>
      <c r="AK3490" s="36">
        <f t="shared" ref="AK3490:AK3497" si="9368">AK3491</f>
        <v>0</v>
      </c>
      <c r="AL3490" s="36">
        <f t="shared" si="9202"/>
        <v>0</v>
      </c>
      <c r="AM3490" s="36">
        <f t="shared" si="9203"/>
        <v>0</v>
      </c>
      <c r="AN3490" s="37" t="s">
        <v>35</v>
      </c>
    </row>
    <row r="3491" spans="2:40" ht="15.6" hidden="1" customHeight="1" x14ac:dyDescent="0.3">
      <c r="B3491" s="30" t="s">
        <v>854</v>
      </c>
      <c r="C3491" s="30" t="s">
        <v>112</v>
      </c>
      <c r="D3491" s="30" t="s">
        <v>112</v>
      </c>
      <c r="E3491" s="15" t="str">
        <f t="shared" si="9209"/>
        <v>0505</v>
      </c>
      <c r="F3491" s="30" t="s">
        <v>80</v>
      </c>
      <c r="G3491" s="30"/>
      <c r="H3491" s="31" t="s">
        <v>81</v>
      </c>
      <c r="I3491" s="32"/>
      <c r="J3491" s="32"/>
      <c r="K3491" s="32"/>
      <c r="L3491" s="32"/>
      <c r="M3491" s="32"/>
      <c r="N3491" s="32"/>
      <c r="O3491" s="32">
        <f t="shared" si="9348"/>
        <v>0</v>
      </c>
      <c r="P3491" s="32">
        <f t="shared" si="9349"/>
        <v>0</v>
      </c>
      <c r="Q3491" s="32">
        <f t="shared" si="9350"/>
        <v>0</v>
      </c>
      <c r="R3491" s="32">
        <f t="shared" si="9351"/>
        <v>0</v>
      </c>
      <c r="S3491" s="32">
        <f t="shared" si="9352"/>
        <v>0</v>
      </c>
      <c r="T3491" s="32">
        <f t="shared" si="9353"/>
        <v>0</v>
      </c>
      <c r="U3491" s="32">
        <f t="shared" si="9354"/>
        <v>0</v>
      </c>
      <c r="V3491" s="32">
        <f t="shared" si="9214"/>
        <v>0</v>
      </c>
      <c r="W3491" s="32">
        <f t="shared" si="9355"/>
        <v>1595.25</v>
      </c>
      <c r="X3491" s="32">
        <f t="shared" si="9356"/>
        <v>0</v>
      </c>
      <c r="Y3491" s="32">
        <f t="shared" si="9357"/>
        <v>0</v>
      </c>
      <c r="Z3491" s="32">
        <f t="shared" si="9358"/>
        <v>0</v>
      </c>
      <c r="AA3491" s="32">
        <f t="shared" si="9359"/>
        <v>0</v>
      </c>
      <c r="AB3491" s="32">
        <f t="shared" si="9360"/>
        <v>0</v>
      </c>
      <c r="AC3491" s="33">
        <f t="shared" si="9361"/>
        <v>0</v>
      </c>
      <c r="AD3491" s="33">
        <f t="shared" si="9362"/>
        <v>0</v>
      </c>
      <c r="AE3491" s="34" t="e">
        <f t="shared" si="9201"/>
        <v>#DIV/0!</v>
      </c>
      <c r="AF3491" s="35">
        <f t="shared" si="9363"/>
        <v>0</v>
      </c>
      <c r="AG3491" s="35">
        <f t="shared" si="9364"/>
        <v>0</v>
      </c>
      <c r="AH3491" s="36">
        <f t="shared" si="9365"/>
        <v>0</v>
      </c>
      <c r="AI3491" s="36">
        <f t="shared" si="9366"/>
        <v>0</v>
      </c>
      <c r="AJ3491" s="36">
        <f t="shared" si="9367"/>
        <v>0</v>
      </c>
      <c r="AK3491" s="36">
        <f t="shared" si="9368"/>
        <v>0</v>
      </c>
      <c r="AL3491" s="36">
        <f t="shared" si="9202"/>
        <v>0</v>
      </c>
      <c r="AM3491" s="36">
        <f t="shared" si="9203"/>
        <v>0</v>
      </c>
      <c r="AN3491" s="37" t="s">
        <v>35</v>
      </c>
    </row>
    <row r="3492" spans="2:40" ht="31.2" hidden="1" customHeight="1" x14ac:dyDescent="0.3">
      <c r="B3492" s="30" t="s">
        <v>854</v>
      </c>
      <c r="C3492" s="30" t="s">
        <v>112</v>
      </c>
      <c r="D3492" s="30" t="s">
        <v>112</v>
      </c>
      <c r="E3492" s="15" t="str">
        <f t="shared" si="9209"/>
        <v>0505</v>
      </c>
      <c r="F3492" s="30" t="s">
        <v>818</v>
      </c>
      <c r="G3492" s="30"/>
      <c r="H3492" s="31" t="s">
        <v>819</v>
      </c>
      <c r="I3492" s="32"/>
      <c r="J3492" s="32"/>
      <c r="K3492" s="32"/>
      <c r="L3492" s="32"/>
      <c r="M3492" s="32"/>
      <c r="N3492" s="32"/>
      <c r="O3492" s="32">
        <f t="shared" si="9348"/>
        <v>0</v>
      </c>
      <c r="P3492" s="32">
        <f t="shared" si="9349"/>
        <v>0</v>
      </c>
      <c r="Q3492" s="32">
        <f t="shared" si="9350"/>
        <v>0</v>
      </c>
      <c r="R3492" s="32">
        <f t="shared" si="9351"/>
        <v>0</v>
      </c>
      <c r="S3492" s="32">
        <f t="shared" si="9352"/>
        <v>0</v>
      </c>
      <c r="T3492" s="32">
        <f t="shared" si="9353"/>
        <v>0</v>
      </c>
      <c r="U3492" s="32">
        <f t="shared" si="9354"/>
        <v>0</v>
      </c>
      <c r="V3492" s="32">
        <f t="shared" si="9214"/>
        <v>0</v>
      </c>
      <c r="W3492" s="32">
        <f t="shared" si="9355"/>
        <v>1595.25</v>
      </c>
      <c r="X3492" s="32">
        <f t="shared" si="9356"/>
        <v>0</v>
      </c>
      <c r="Y3492" s="32">
        <f t="shared" si="9357"/>
        <v>0</v>
      </c>
      <c r="Z3492" s="32">
        <f t="shared" si="9358"/>
        <v>0</v>
      </c>
      <c r="AA3492" s="32">
        <f t="shared" si="9359"/>
        <v>0</v>
      </c>
      <c r="AB3492" s="32">
        <f t="shared" si="9360"/>
        <v>0</v>
      </c>
      <c r="AC3492" s="33">
        <f t="shared" si="9361"/>
        <v>0</v>
      </c>
      <c r="AD3492" s="33">
        <f t="shared" si="9362"/>
        <v>0</v>
      </c>
      <c r="AE3492" s="34" t="e">
        <f t="shared" si="9201"/>
        <v>#DIV/0!</v>
      </c>
      <c r="AF3492" s="35">
        <f t="shared" si="9363"/>
        <v>0</v>
      </c>
      <c r="AG3492" s="35">
        <f t="shared" si="9364"/>
        <v>0</v>
      </c>
      <c r="AH3492" s="36">
        <f t="shared" si="9365"/>
        <v>0</v>
      </c>
      <c r="AI3492" s="36">
        <f t="shared" si="9366"/>
        <v>0</v>
      </c>
      <c r="AJ3492" s="36">
        <f t="shared" si="9367"/>
        <v>0</v>
      </c>
      <c r="AK3492" s="36">
        <f t="shared" si="9368"/>
        <v>0</v>
      </c>
      <c r="AL3492" s="36">
        <f t="shared" si="9202"/>
        <v>0</v>
      </c>
      <c r="AM3492" s="36">
        <f t="shared" si="9203"/>
        <v>0</v>
      </c>
      <c r="AN3492" s="37" t="s">
        <v>35</v>
      </c>
    </row>
    <row r="3493" spans="2:40" ht="31.2" hidden="1" customHeight="1" x14ac:dyDescent="0.3">
      <c r="B3493" s="30" t="s">
        <v>854</v>
      </c>
      <c r="C3493" s="30" t="s">
        <v>112</v>
      </c>
      <c r="D3493" s="30" t="s">
        <v>112</v>
      </c>
      <c r="E3493" s="15" t="str">
        <f t="shared" si="9209"/>
        <v>0505</v>
      </c>
      <c r="F3493" s="30" t="s">
        <v>818</v>
      </c>
      <c r="G3493" s="30" t="s">
        <v>50</v>
      </c>
      <c r="H3493" s="31" t="s">
        <v>51</v>
      </c>
      <c r="I3493" s="32"/>
      <c r="J3493" s="32"/>
      <c r="K3493" s="32"/>
      <c r="L3493" s="32"/>
      <c r="M3493" s="32"/>
      <c r="N3493" s="32"/>
      <c r="O3493" s="32">
        <f t="shared" si="9348"/>
        <v>0</v>
      </c>
      <c r="P3493" s="32">
        <f t="shared" si="9349"/>
        <v>0</v>
      </c>
      <c r="Q3493" s="32">
        <f t="shared" si="9350"/>
        <v>0</v>
      </c>
      <c r="R3493" s="32">
        <f t="shared" si="9351"/>
        <v>0</v>
      </c>
      <c r="S3493" s="32">
        <f t="shared" si="9352"/>
        <v>0</v>
      </c>
      <c r="T3493" s="32">
        <f t="shared" si="9353"/>
        <v>0</v>
      </c>
      <c r="U3493" s="32">
        <f t="shared" si="9354"/>
        <v>0</v>
      </c>
      <c r="V3493" s="32">
        <f t="shared" si="9214"/>
        <v>0</v>
      </c>
      <c r="W3493" s="32">
        <f t="shared" si="9355"/>
        <v>1595.25</v>
      </c>
      <c r="X3493" s="32">
        <f t="shared" si="9356"/>
        <v>0</v>
      </c>
      <c r="Y3493" s="32">
        <f t="shared" si="9357"/>
        <v>0</v>
      </c>
      <c r="Z3493" s="32">
        <f t="shared" si="9358"/>
        <v>0</v>
      </c>
      <c r="AA3493" s="32">
        <f t="shared" si="9359"/>
        <v>0</v>
      </c>
      <c r="AB3493" s="32">
        <f t="shared" si="9360"/>
        <v>0</v>
      </c>
      <c r="AC3493" s="33">
        <f t="shared" si="9361"/>
        <v>0</v>
      </c>
      <c r="AD3493" s="33">
        <f t="shared" si="9362"/>
        <v>0</v>
      </c>
      <c r="AE3493" s="34" t="e">
        <f t="shared" si="9201"/>
        <v>#DIV/0!</v>
      </c>
      <c r="AF3493" s="35">
        <f t="shared" si="9363"/>
        <v>0</v>
      </c>
      <c r="AG3493" s="35">
        <f t="shared" si="9364"/>
        <v>0</v>
      </c>
      <c r="AH3493" s="36">
        <f t="shared" si="9365"/>
        <v>0</v>
      </c>
      <c r="AI3493" s="36">
        <f t="shared" si="9366"/>
        <v>0</v>
      </c>
      <c r="AJ3493" s="36">
        <f t="shared" si="9367"/>
        <v>0</v>
      </c>
      <c r="AK3493" s="36">
        <f t="shared" si="9368"/>
        <v>0</v>
      </c>
      <c r="AL3493" s="36">
        <f t="shared" si="9202"/>
        <v>0</v>
      </c>
      <c r="AM3493" s="36">
        <f t="shared" si="9203"/>
        <v>0</v>
      </c>
      <c r="AN3493" s="37" t="s">
        <v>35</v>
      </c>
    </row>
    <row r="3494" spans="2:40" ht="31.2" hidden="1" customHeight="1" x14ac:dyDescent="0.3">
      <c r="B3494" s="30" t="s">
        <v>854</v>
      </c>
      <c r="C3494" s="30" t="s">
        <v>112</v>
      </c>
      <c r="D3494" s="30" t="s">
        <v>112</v>
      </c>
      <c r="E3494" s="15" t="str">
        <f t="shared" si="9209"/>
        <v>0505</v>
      </c>
      <c r="F3494" s="30" t="s">
        <v>818</v>
      </c>
      <c r="G3494" s="30" t="s">
        <v>52</v>
      </c>
      <c r="H3494" s="31" t="s">
        <v>53</v>
      </c>
      <c r="I3494" s="32"/>
      <c r="J3494" s="32"/>
      <c r="K3494" s="32"/>
      <c r="L3494" s="32"/>
      <c r="M3494" s="32"/>
      <c r="N3494" s="32"/>
      <c r="O3494" s="32">
        <v>0</v>
      </c>
      <c r="P3494" s="32">
        <v>0</v>
      </c>
      <c r="Q3494" s="32">
        <v>0</v>
      </c>
      <c r="R3494" s="32">
        <v>0</v>
      </c>
      <c r="S3494" s="32">
        <v>0</v>
      </c>
      <c r="T3494" s="32">
        <v>0</v>
      </c>
      <c r="U3494" s="32">
        <f>1595.25-1595.25</f>
        <v>0</v>
      </c>
      <c r="V3494" s="32">
        <f t="shared" si="9214"/>
        <v>0</v>
      </c>
      <c r="W3494" s="32">
        <f>1200+395.25</f>
        <v>1595.25</v>
      </c>
      <c r="X3494" s="32"/>
      <c r="Y3494" s="32"/>
      <c r="Z3494" s="32"/>
      <c r="AA3494" s="32"/>
      <c r="AB3494" s="32">
        <v>0</v>
      </c>
      <c r="AC3494" s="33">
        <v>0</v>
      </c>
      <c r="AD3494" s="33">
        <v>0</v>
      </c>
      <c r="AE3494" s="34" t="e">
        <f t="shared" si="9201"/>
        <v>#DIV/0!</v>
      </c>
      <c r="AF3494" s="35">
        <v>0</v>
      </c>
      <c r="AG3494" s="35">
        <v>0</v>
      </c>
      <c r="AH3494" s="36">
        <v>0</v>
      </c>
      <c r="AI3494" s="36">
        <v>0</v>
      </c>
      <c r="AJ3494" s="36">
        <v>0</v>
      </c>
      <c r="AK3494" s="36">
        <v>0</v>
      </c>
      <c r="AL3494" s="36">
        <f t="shared" si="9202"/>
        <v>0</v>
      </c>
      <c r="AM3494" s="36">
        <f t="shared" si="9203"/>
        <v>0</v>
      </c>
      <c r="AN3494" s="37" t="s">
        <v>35</v>
      </c>
    </row>
    <row r="3495" spans="2:40" s="13" customFormat="1" ht="15.6" hidden="1" customHeight="1" x14ac:dyDescent="0.3">
      <c r="B3495" s="14" t="s">
        <v>854</v>
      </c>
      <c r="C3495" s="14" t="s">
        <v>132</v>
      </c>
      <c r="D3495" s="14"/>
      <c r="E3495" s="21" t="str">
        <f t="shared" si="9209"/>
        <v>06</v>
      </c>
      <c r="F3495" s="14"/>
      <c r="G3495" s="14"/>
      <c r="H3495" s="16" t="s">
        <v>271</v>
      </c>
      <c r="I3495" s="17">
        <f t="shared" ref="I3495:I3497" si="9369">I3496</f>
        <v>0</v>
      </c>
      <c r="J3495" s="17">
        <f t="shared" ref="J3495:J3497" si="9370">J3496</f>
        <v>0</v>
      </c>
      <c r="K3495" s="17">
        <f t="shared" ref="K3495:K3497" si="9371">K3496</f>
        <v>0</v>
      </c>
      <c r="L3495" s="17">
        <f t="shared" ref="L3495:L3497" si="9372">L3496</f>
        <v>0</v>
      </c>
      <c r="M3495" s="17">
        <f t="shared" ref="M3495:M3497" si="9373">M3496</f>
        <v>0</v>
      </c>
      <c r="N3495" s="17">
        <f t="shared" ref="N3495:N3497" si="9374">N3496</f>
        <v>0</v>
      </c>
      <c r="O3495" s="17">
        <f t="shared" si="9348"/>
        <v>0</v>
      </c>
      <c r="P3495" s="17">
        <f t="shared" si="9349"/>
        <v>0</v>
      </c>
      <c r="Q3495" s="17">
        <f t="shared" si="9350"/>
        <v>0</v>
      </c>
      <c r="R3495" s="17">
        <f t="shared" si="9351"/>
        <v>0</v>
      </c>
      <c r="S3495" s="17">
        <f t="shared" si="9352"/>
        <v>0</v>
      </c>
      <c r="T3495" s="17">
        <f t="shared" si="9353"/>
        <v>0</v>
      </c>
      <c r="U3495" s="17">
        <v>0</v>
      </c>
      <c r="V3495" s="17">
        <f t="shared" si="9214"/>
        <v>0</v>
      </c>
      <c r="W3495" s="17">
        <f t="shared" ref="W3495:W3497" si="9375">W3496</f>
        <v>0</v>
      </c>
      <c r="X3495" s="17">
        <f t="shared" si="9356"/>
        <v>0</v>
      </c>
      <c r="Y3495" s="17">
        <f t="shared" si="9357"/>
        <v>0</v>
      </c>
      <c r="Z3495" s="17">
        <f t="shared" si="9358"/>
        <v>0</v>
      </c>
      <c r="AA3495" s="17">
        <f t="shared" si="9359"/>
        <v>0</v>
      </c>
      <c r="AB3495" s="17">
        <f t="shared" si="9360"/>
        <v>0</v>
      </c>
      <c r="AC3495" s="18">
        <f t="shared" si="9361"/>
        <v>0</v>
      </c>
      <c r="AD3495" s="18">
        <f t="shared" si="9362"/>
        <v>0</v>
      </c>
      <c r="AE3495" s="19" t="e">
        <f t="shared" si="9201"/>
        <v>#DIV/0!</v>
      </c>
      <c r="AF3495" s="54">
        <f t="shared" si="9363"/>
        <v>0</v>
      </c>
      <c r="AG3495" s="54">
        <f t="shared" si="9364"/>
        <v>0</v>
      </c>
      <c r="AH3495" s="55">
        <f t="shared" si="9365"/>
        <v>0</v>
      </c>
      <c r="AI3495" s="55">
        <f t="shared" si="9366"/>
        <v>0</v>
      </c>
      <c r="AJ3495" s="55">
        <f t="shared" si="9367"/>
        <v>0</v>
      </c>
      <c r="AK3495" s="55">
        <f t="shared" si="9368"/>
        <v>0</v>
      </c>
      <c r="AL3495" s="55">
        <f t="shared" si="9202"/>
        <v>0</v>
      </c>
      <c r="AM3495" s="55">
        <f t="shared" si="9203"/>
        <v>0</v>
      </c>
      <c r="AN3495" s="37" t="s">
        <v>35</v>
      </c>
    </row>
    <row r="3496" spans="2:40" s="22" customFormat="1" ht="31.2" hidden="1" customHeight="1" x14ac:dyDescent="0.3">
      <c r="B3496" s="23" t="s">
        <v>854</v>
      </c>
      <c r="C3496" s="23" t="s">
        <v>132</v>
      </c>
      <c r="D3496" s="23" t="s">
        <v>114</v>
      </c>
      <c r="E3496" s="24" t="str">
        <f t="shared" si="9209"/>
        <v>0603</v>
      </c>
      <c r="F3496" s="23"/>
      <c r="G3496" s="23"/>
      <c r="H3496" s="25" t="s">
        <v>272</v>
      </c>
      <c r="I3496" s="26">
        <f t="shared" si="9369"/>
        <v>0</v>
      </c>
      <c r="J3496" s="26">
        <f t="shared" si="9370"/>
        <v>0</v>
      </c>
      <c r="K3496" s="26">
        <f t="shared" si="9371"/>
        <v>0</v>
      </c>
      <c r="L3496" s="26">
        <f t="shared" si="9372"/>
        <v>0</v>
      </c>
      <c r="M3496" s="26">
        <f t="shared" si="9373"/>
        <v>0</v>
      </c>
      <c r="N3496" s="26">
        <f t="shared" si="9374"/>
        <v>0</v>
      </c>
      <c r="O3496" s="26">
        <f t="shared" si="9348"/>
        <v>0</v>
      </c>
      <c r="P3496" s="26">
        <f t="shared" si="9349"/>
        <v>0</v>
      </c>
      <c r="Q3496" s="26">
        <f t="shared" si="9350"/>
        <v>0</v>
      </c>
      <c r="R3496" s="26">
        <f t="shared" si="9351"/>
        <v>0</v>
      </c>
      <c r="S3496" s="26">
        <f t="shared" si="9352"/>
        <v>0</v>
      </c>
      <c r="T3496" s="26">
        <f t="shared" si="9353"/>
        <v>0</v>
      </c>
      <c r="U3496" s="26">
        <v>0</v>
      </c>
      <c r="V3496" s="26">
        <f t="shared" si="9214"/>
        <v>0</v>
      </c>
      <c r="W3496" s="26">
        <f t="shared" si="9375"/>
        <v>0</v>
      </c>
      <c r="X3496" s="26">
        <f t="shared" si="9356"/>
        <v>0</v>
      </c>
      <c r="Y3496" s="26">
        <f t="shared" si="9357"/>
        <v>0</v>
      </c>
      <c r="Z3496" s="26">
        <f t="shared" si="9358"/>
        <v>0</v>
      </c>
      <c r="AA3496" s="26">
        <f t="shared" si="9359"/>
        <v>0</v>
      </c>
      <c r="AB3496" s="26">
        <f t="shared" si="9360"/>
        <v>0</v>
      </c>
      <c r="AC3496" s="27">
        <f t="shared" si="9361"/>
        <v>0</v>
      </c>
      <c r="AD3496" s="27">
        <f t="shared" si="9362"/>
        <v>0</v>
      </c>
      <c r="AE3496" s="28" t="e">
        <f t="shared" si="9201"/>
        <v>#DIV/0!</v>
      </c>
      <c r="AF3496" s="42">
        <f t="shared" si="9363"/>
        <v>0</v>
      </c>
      <c r="AG3496" s="42">
        <f t="shared" si="9364"/>
        <v>0</v>
      </c>
      <c r="AH3496" s="43">
        <f t="shared" si="9365"/>
        <v>0</v>
      </c>
      <c r="AI3496" s="43">
        <f t="shared" si="9366"/>
        <v>0</v>
      </c>
      <c r="AJ3496" s="43">
        <f t="shared" si="9367"/>
        <v>0</v>
      </c>
      <c r="AK3496" s="43">
        <f t="shared" si="9368"/>
        <v>0</v>
      </c>
      <c r="AL3496" s="43">
        <f t="shared" si="9202"/>
        <v>0</v>
      </c>
      <c r="AM3496" s="43">
        <f t="shared" si="9203"/>
        <v>0</v>
      </c>
      <c r="AN3496" s="37" t="s">
        <v>35</v>
      </c>
    </row>
    <row r="3497" spans="2:40" ht="31.2" hidden="1" customHeight="1" x14ac:dyDescent="0.3">
      <c r="B3497" s="30" t="s">
        <v>854</v>
      </c>
      <c r="C3497" s="30" t="s">
        <v>132</v>
      </c>
      <c r="D3497" s="30" t="s">
        <v>114</v>
      </c>
      <c r="E3497" s="15" t="str">
        <f t="shared" si="9209"/>
        <v>0603</v>
      </c>
      <c r="F3497" s="30" t="s">
        <v>204</v>
      </c>
      <c r="G3497" s="30"/>
      <c r="H3497" s="31" t="s">
        <v>205</v>
      </c>
      <c r="I3497" s="32">
        <f t="shared" si="9369"/>
        <v>0</v>
      </c>
      <c r="J3497" s="32">
        <f t="shared" si="9370"/>
        <v>0</v>
      </c>
      <c r="K3497" s="32">
        <f t="shared" si="9371"/>
        <v>0</v>
      </c>
      <c r="L3497" s="32">
        <f t="shared" si="9372"/>
        <v>0</v>
      </c>
      <c r="M3497" s="32">
        <f t="shared" si="9373"/>
        <v>0</v>
      </c>
      <c r="N3497" s="32">
        <f t="shared" si="9374"/>
        <v>0</v>
      </c>
      <c r="O3497" s="32">
        <f t="shared" si="9348"/>
        <v>0</v>
      </c>
      <c r="P3497" s="32">
        <f t="shared" si="9349"/>
        <v>0</v>
      </c>
      <c r="Q3497" s="32">
        <f t="shared" si="9350"/>
        <v>0</v>
      </c>
      <c r="R3497" s="32">
        <f t="shared" si="9351"/>
        <v>0</v>
      </c>
      <c r="S3497" s="32">
        <f t="shared" si="9352"/>
        <v>0</v>
      </c>
      <c r="T3497" s="32">
        <f t="shared" si="9353"/>
        <v>0</v>
      </c>
      <c r="U3497" s="32">
        <v>0</v>
      </c>
      <c r="V3497" s="32">
        <f t="shared" si="9214"/>
        <v>0</v>
      </c>
      <c r="W3497" s="32">
        <f t="shared" si="9375"/>
        <v>0</v>
      </c>
      <c r="X3497" s="32">
        <f t="shared" si="9356"/>
        <v>0</v>
      </c>
      <c r="Y3497" s="32">
        <f t="shared" si="9357"/>
        <v>0</v>
      </c>
      <c r="Z3497" s="32">
        <f t="shared" si="9358"/>
        <v>0</v>
      </c>
      <c r="AA3497" s="32">
        <f t="shared" si="9359"/>
        <v>0</v>
      </c>
      <c r="AB3497" s="32">
        <f t="shared" si="9360"/>
        <v>0</v>
      </c>
      <c r="AC3497" s="33">
        <f t="shared" si="9361"/>
        <v>0</v>
      </c>
      <c r="AD3497" s="33">
        <f t="shared" si="9362"/>
        <v>0</v>
      </c>
      <c r="AE3497" s="34" t="e">
        <f t="shared" si="9201"/>
        <v>#DIV/0!</v>
      </c>
      <c r="AF3497" s="35">
        <f t="shared" si="9363"/>
        <v>0</v>
      </c>
      <c r="AG3497" s="35">
        <f t="shared" si="9364"/>
        <v>0</v>
      </c>
      <c r="AH3497" s="36">
        <f t="shared" si="9365"/>
        <v>0</v>
      </c>
      <c r="AI3497" s="36">
        <f t="shared" si="9366"/>
        <v>0</v>
      </c>
      <c r="AJ3497" s="36">
        <f t="shared" si="9367"/>
        <v>0</v>
      </c>
      <c r="AK3497" s="36">
        <f t="shared" si="9368"/>
        <v>0</v>
      </c>
      <c r="AL3497" s="36">
        <f t="shared" si="9202"/>
        <v>0</v>
      </c>
      <c r="AM3497" s="36">
        <f t="shared" si="9203"/>
        <v>0</v>
      </c>
      <c r="AN3497" s="37" t="s">
        <v>35</v>
      </c>
    </row>
    <row r="3498" spans="2:40" ht="31.2" hidden="1" customHeight="1" x14ac:dyDescent="0.3">
      <c r="B3498" s="30" t="s">
        <v>854</v>
      </c>
      <c r="C3498" s="30" t="s">
        <v>132</v>
      </c>
      <c r="D3498" s="30" t="s">
        <v>114</v>
      </c>
      <c r="E3498" s="15" t="str">
        <f t="shared" si="9209"/>
        <v>0603</v>
      </c>
      <c r="F3498" s="30" t="s">
        <v>206</v>
      </c>
      <c r="G3498" s="30"/>
      <c r="H3498" s="31" t="s">
        <v>207</v>
      </c>
      <c r="I3498" s="32">
        <f t="shared" ref="I3498:T3498" si="9376">I3503+I3499</f>
        <v>0</v>
      </c>
      <c r="J3498" s="32">
        <f t="shared" si="9376"/>
        <v>0</v>
      </c>
      <c r="K3498" s="32">
        <f t="shared" si="9376"/>
        <v>0</v>
      </c>
      <c r="L3498" s="32">
        <f t="shared" si="9376"/>
        <v>0</v>
      </c>
      <c r="M3498" s="32">
        <f t="shared" si="9376"/>
        <v>0</v>
      </c>
      <c r="N3498" s="32">
        <f t="shared" si="9376"/>
        <v>0</v>
      </c>
      <c r="O3498" s="32">
        <f t="shared" si="9376"/>
        <v>0</v>
      </c>
      <c r="P3498" s="32">
        <f t="shared" si="9376"/>
        <v>0</v>
      </c>
      <c r="Q3498" s="32">
        <f t="shared" si="9376"/>
        <v>0</v>
      </c>
      <c r="R3498" s="32">
        <f t="shared" si="9376"/>
        <v>0</v>
      </c>
      <c r="S3498" s="32">
        <f t="shared" si="9376"/>
        <v>0</v>
      </c>
      <c r="T3498" s="32">
        <f t="shared" si="9376"/>
        <v>0</v>
      </c>
      <c r="U3498" s="32">
        <v>0</v>
      </c>
      <c r="V3498" s="32">
        <f t="shared" si="9214"/>
        <v>0</v>
      </c>
      <c r="W3498" s="32">
        <f t="shared" ref="W3498:AD3498" si="9377">W3503+W3499</f>
        <v>0</v>
      </c>
      <c r="X3498" s="32">
        <f t="shared" si="9377"/>
        <v>0</v>
      </c>
      <c r="Y3498" s="32">
        <f t="shared" si="9377"/>
        <v>0</v>
      </c>
      <c r="Z3498" s="32">
        <f t="shared" si="9377"/>
        <v>0</v>
      </c>
      <c r="AA3498" s="32">
        <f t="shared" si="9377"/>
        <v>0</v>
      </c>
      <c r="AB3498" s="32">
        <f t="shared" si="9377"/>
        <v>0</v>
      </c>
      <c r="AC3498" s="33">
        <f t="shared" si="9377"/>
        <v>0</v>
      </c>
      <c r="AD3498" s="33">
        <f t="shared" si="9377"/>
        <v>0</v>
      </c>
      <c r="AE3498" s="34" t="e">
        <f t="shared" ref="AE3498:AE3561" si="9378">AD3498/AC3498*100</f>
        <v>#DIV/0!</v>
      </c>
      <c r="AF3498" s="35">
        <f t="shared" ref="AF3498:AK3498" si="9379">AF3503+AF3499</f>
        <v>0</v>
      </c>
      <c r="AG3498" s="35">
        <f t="shared" si="9379"/>
        <v>0</v>
      </c>
      <c r="AH3498" s="36">
        <f t="shared" si="9379"/>
        <v>0</v>
      </c>
      <c r="AI3498" s="36">
        <f t="shared" si="9379"/>
        <v>0</v>
      </c>
      <c r="AJ3498" s="36">
        <f t="shared" si="9379"/>
        <v>0</v>
      </c>
      <c r="AK3498" s="36">
        <f t="shared" si="9379"/>
        <v>0</v>
      </c>
      <c r="AL3498" s="36">
        <f t="shared" ref="AL3498:AL3561" si="9380">AF3498+AH3498+AK3498+AI3498+AJ3498+AG3498</f>
        <v>0</v>
      </c>
      <c r="AM3498" s="36">
        <f t="shared" ref="AM3498:AM3561" si="9381">V3498-AL3498</f>
        <v>0</v>
      </c>
      <c r="AN3498" s="37" t="s">
        <v>35</v>
      </c>
    </row>
    <row r="3499" spans="2:40" ht="31.2" hidden="1" customHeight="1" x14ac:dyDescent="0.3">
      <c r="B3499" s="30" t="s">
        <v>854</v>
      </c>
      <c r="C3499" s="30" t="s">
        <v>132</v>
      </c>
      <c r="D3499" s="30" t="s">
        <v>114</v>
      </c>
      <c r="E3499" s="15" t="str">
        <f t="shared" si="9209"/>
        <v>0603</v>
      </c>
      <c r="F3499" s="30" t="s">
        <v>257</v>
      </c>
      <c r="G3499" s="30"/>
      <c r="H3499" s="31" t="s">
        <v>258</v>
      </c>
      <c r="I3499" s="32">
        <f t="shared" ref="I3499:I3507" si="9382">I3500</f>
        <v>0</v>
      </c>
      <c r="J3499" s="32">
        <f t="shared" ref="J3499:J3507" si="9383">J3500</f>
        <v>0</v>
      </c>
      <c r="K3499" s="32">
        <f t="shared" ref="K3499:K3507" si="9384">K3500</f>
        <v>0</v>
      </c>
      <c r="L3499" s="32">
        <f t="shared" ref="L3499:L3507" si="9385">L3500</f>
        <v>0</v>
      </c>
      <c r="M3499" s="32">
        <f t="shared" ref="M3499:M3507" si="9386">M3500</f>
        <v>0</v>
      </c>
      <c r="N3499" s="32">
        <f t="shared" ref="N3499:N3507" si="9387">N3500</f>
        <v>0</v>
      </c>
      <c r="O3499" s="32">
        <f t="shared" ref="O3499:O3507" si="9388">O3500</f>
        <v>0</v>
      </c>
      <c r="P3499" s="32">
        <f t="shared" ref="P3499:P3507" si="9389">P3500</f>
        <v>0</v>
      </c>
      <c r="Q3499" s="32">
        <f t="shared" ref="Q3499:Q3507" si="9390">Q3500</f>
        <v>0</v>
      </c>
      <c r="R3499" s="32">
        <f t="shared" ref="R3499:R3507" si="9391">R3500</f>
        <v>0</v>
      </c>
      <c r="S3499" s="32">
        <f t="shared" ref="S3499:S3507" si="9392">S3500</f>
        <v>0</v>
      </c>
      <c r="T3499" s="32">
        <f t="shared" ref="T3499:T3507" si="9393">T3500</f>
        <v>0</v>
      </c>
      <c r="U3499" s="32">
        <v>0</v>
      </c>
      <c r="V3499" s="32">
        <f t="shared" si="9214"/>
        <v>0</v>
      </c>
      <c r="W3499" s="32">
        <f t="shared" ref="W3499:W3507" si="9394">W3500</f>
        <v>0</v>
      </c>
      <c r="X3499" s="32">
        <f t="shared" ref="X3499:X3507" si="9395">X3500</f>
        <v>0</v>
      </c>
      <c r="Y3499" s="32">
        <f t="shared" ref="Y3499:Y3507" si="9396">Y3500</f>
        <v>0</v>
      </c>
      <c r="Z3499" s="32">
        <f t="shared" ref="Z3499:Z3507" si="9397">Z3500</f>
        <v>0</v>
      </c>
      <c r="AA3499" s="32">
        <f t="shared" ref="AA3499:AA3507" si="9398">AA3500</f>
        <v>0</v>
      </c>
      <c r="AB3499" s="32">
        <f t="shared" ref="AB3499:AB3507" si="9399">AB3500</f>
        <v>0</v>
      </c>
      <c r="AC3499" s="33">
        <f t="shared" ref="AC3499:AC3507" si="9400">AC3500</f>
        <v>0</v>
      </c>
      <c r="AD3499" s="33">
        <f t="shared" ref="AD3499:AD3507" si="9401">AD3500</f>
        <v>0</v>
      </c>
      <c r="AE3499" s="34" t="e">
        <f t="shared" si="9378"/>
        <v>#DIV/0!</v>
      </c>
      <c r="AF3499" s="35">
        <f t="shared" ref="AF3499:AF3507" si="9402">AF3500</f>
        <v>0</v>
      </c>
      <c r="AG3499" s="35">
        <f t="shared" ref="AG3499:AG3507" si="9403">AG3500</f>
        <v>0</v>
      </c>
      <c r="AH3499" s="36">
        <f t="shared" ref="AH3499:AH3507" si="9404">AH3500</f>
        <v>0</v>
      </c>
      <c r="AI3499" s="36">
        <f t="shared" ref="AI3499:AI3507" si="9405">AI3500</f>
        <v>0</v>
      </c>
      <c r="AJ3499" s="36">
        <f t="shared" ref="AJ3499:AJ3507" si="9406">AJ3500</f>
        <v>0</v>
      </c>
      <c r="AK3499" s="36">
        <f t="shared" ref="AK3499:AK3507" si="9407">AK3500</f>
        <v>0</v>
      </c>
      <c r="AL3499" s="36">
        <f t="shared" si="9380"/>
        <v>0</v>
      </c>
      <c r="AM3499" s="36">
        <f t="shared" si="9381"/>
        <v>0</v>
      </c>
      <c r="AN3499" s="37" t="s">
        <v>35</v>
      </c>
    </row>
    <row r="3500" spans="2:40" ht="15.6" hidden="1" customHeight="1" x14ac:dyDescent="0.3">
      <c r="B3500" s="30" t="s">
        <v>854</v>
      </c>
      <c r="C3500" s="30" t="s">
        <v>132</v>
      </c>
      <c r="D3500" s="30" t="s">
        <v>114</v>
      </c>
      <c r="E3500" s="15" t="str">
        <f t="shared" si="9209"/>
        <v>0603</v>
      </c>
      <c r="F3500" s="30" t="s">
        <v>259</v>
      </c>
      <c r="G3500" s="30"/>
      <c r="H3500" s="31" t="s">
        <v>260</v>
      </c>
      <c r="I3500" s="32">
        <f t="shared" si="9382"/>
        <v>0</v>
      </c>
      <c r="J3500" s="32">
        <f t="shared" si="9383"/>
        <v>0</v>
      </c>
      <c r="K3500" s="32">
        <f t="shared" si="9384"/>
        <v>0</v>
      </c>
      <c r="L3500" s="32">
        <f t="shared" si="9385"/>
        <v>0</v>
      </c>
      <c r="M3500" s="32">
        <f t="shared" si="9386"/>
        <v>0</v>
      </c>
      <c r="N3500" s="32">
        <f t="shared" si="9387"/>
        <v>0</v>
      </c>
      <c r="O3500" s="32">
        <f t="shared" si="9388"/>
        <v>0</v>
      </c>
      <c r="P3500" s="32">
        <f t="shared" si="9389"/>
        <v>0</v>
      </c>
      <c r="Q3500" s="32">
        <f t="shared" si="9390"/>
        <v>0</v>
      </c>
      <c r="R3500" s="32">
        <f t="shared" si="9391"/>
        <v>0</v>
      </c>
      <c r="S3500" s="32">
        <f t="shared" si="9392"/>
        <v>0</v>
      </c>
      <c r="T3500" s="32">
        <f t="shared" si="9393"/>
        <v>0</v>
      </c>
      <c r="U3500" s="32">
        <v>0</v>
      </c>
      <c r="V3500" s="32">
        <f t="shared" si="9214"/>
        <v>0</v>
      </c>
      <c r="W3500" s="32">
        <f t="shared" si="9394"/>
        <v>0</v>
      </c>
      <c r="X3500" s="32">
        <f t="shared" si="9395"/>
        <v>0</v>
      </c>
      <c r="Y3500" s="32">
        <f t="shared" si="9396"/>
        <v>0</v>
      </c>
      <c r="Z3500" s="32">
        <f t="shared" si="9397"/>
        <v>0</v>
      </c>
      <c r="AA3500" s="32">
        <f t="shared" si="9398"/>
        <v>0</v>
      </c>
      <c r="AB3500" s="32">
        <f t="shared" si="9399"/>
        <v>0</v>
      </c>
      <c r="AC3500" s="33">
        <f t="shared" si="9400"/>
        <v>0</v>
      </c>
      <c r="AD3500" s="33">
        <f t="shared" si="9401"/>
        <v>0</v>
      </c>
      <c r="AE3500" s="34" t="e">
        <f t="shared" si="9378"/>
        <v>#DIV/0!</v>
      </c>
      <c r="AF3500" s="35">
        <f t="shared" si="9402"/>
        <v>0</v>
      </c>
      <c r="AG3500" s="35">
        <f t="shared" si="9403"/>
        <v>0</v>
      </c>
      <c r="AH3500" s="36">
        <f t="shared" si="9404"/>
        <v>0</v>
      </c>
      <c r="AI3500" s="36">
        <f t="shared" si="9405"/>
        <v>0</v>
      </c>
      <c r="AJ3500" s="36">
        <f t="shared" si="9406"/>
        <v>0</v>
      </c>
      <c r="AK3500" s="36">
        <f t="shared" si="9407"/>
        <v>0</v>
      </c>
      <c r="AL3500" s="36">
        <f t="shared" si="9380"/>
        <v>0</v>
      </c>
      <c r="AM3500" s="36">
        <f t="shared" si="9381"/>
        <v>0</v>
      </c>
      <c r="AN3500" s="37" t="s">
        <v>35</v>
      </c>
    </row>
    <row r="3501" spans="2:40" ht="31.2" hidden="1" customHeight="1" x14ac:dyDescent="0.3">
      <c r="B3501" s="30" t="s">
        <v>854</v>
      </c>
      <c r="C3501" s="30" t="s">
        <v>132</v>
      </c>
      <c r="D3501" s="30" t="s">
        <v>114</v>
      </c>
      <c r="E3501" s="15" t="str">
        <f t="shared" si="9209"/>
        <v>0603</v>
      </c>
      <c r="F3501" s="30" t="s">
        <v>259</v>
      </c>
      <c r="G3501" s="30" t="s">
        <v>50</v>
      </c>
      <c r="H3501" s="31" t="s">
        <v>51</v>
      </c>
      <c r="I3501" s="32">
        <f t="shared" si="9382"/>
        <v>0</v>
      </c>
      <c r="J3501" s="32">
        <f t="shared" si="9383"/>
        <v>0</v>
      </c>
      <c r="K3501" s="32">
        <f t="shared" si="9384"/>
        <v>0</v>
      </c>
      <c r="L3501" s="32">
        <f t="shared" si="9385"/>
        <v>0</v>
      </c>
      <c r="M3501" s="32">
        <f t="shared" si="9386"/>
        <v>0</v>
      </c>
      <c r="N3501" s="32">
        <f t="shared" si="9387"/>
        <v>0</v>
      </c>
      <c r="O3501" s="32">
        <f t="shared" si="9388"/>
        <v>0</v>
      </c>
      <c r="P3501" s="32">
        <f t="shared" si="9389"/>
        <v>0</v>
      </c>
      <c r="Q3501" s="32">
        <f t="shared" si="9390"/>
        <v>0</v>
      </c>
      <c r="R3501" s="32">
        <f t="shared" si="9391"/>
        <v>0</v>
      </c>
      <c r="S3501" s="32">
        <f t="shared" si="9392"/>
        <v>0</v>
      </c>
      <c r="T3501" s="32">
        <f t="shared" si="9393"/>
        <v>0</v>
      </c>
      <c r="U3501" s="32">
        <v>0</v>
      </c>
      <c r="V3501" s="32">
        <f t="shared" si="9214"/>
        <v>0</v>
      </c>
      <c r="W3501" s="32">
        <f t="shared" si="9394"/>
        <v>0</v>
      </c>
      <c r="X3501" s="32">
        <f t="shared" si="9395"/>
        <v>0</v>
      </c>
      <c r="Y3501" s="32">
        <f t="shared" si="9396"/>
        <v>0</v>
      </c>
      <c r="Z3501" s="32">
        <f t="shared" si="9397"/>
        <v>0</v>
      </c>
      <c r="AA3501" s="32">
        <f t="shared" si="9398"/>
        <v>0</v>
      </c>
      <c r="AB3501" s="32">
        <f t="shared" si="9399"/>
        <v>0</v>
      </c>
      <c r="AC3501" s="33">
        <f t="shared" si="9400"/>
        <v>0</v>
      </c>
      <c r="AD3501" s="33">
        <f t="shared" si="9401"/>
        <v>0</v>
      </c>
      <c r="AE3501" s="34" t="e">
        <f t="shared" si="9378"/>
        <v>#DIV/0!</v>
      </c>
      <c r="AF3501" s="35">
        <f t="shared" si="9402"/>
        <v>0</v>
      </c>
      <c r="AG3501" s="35">
        <f t="shared" si="9403"/>
        <v>0</v>
      </c>
      <c r="AH3501" s="36">
        <f t="shared" si="9404"/>
        <v>0</v>
      </c>
      <c r="AI3501" s="36">
        <f t="shared" si="9405"/>
        <v>0</v>
      </c>
      <c r="AJ3501" s="36">
        <f t="shared" si="9406"/>
        <v>0</v>
      </c>
      <c r="AK3501" s="36">
        <f t="shared" si="9407"/>
        <v>0</v>
      </c>
      <c r="AL3501" s="36">
        <f t="shared" si="9380"/>
        <v>0</v>
      </c>
      <c r="AM3501" s="36">
        <f t="shared" si="9381"/>
        <v>0</v>
      </c>
      <c r="AN3501" s="37" t="s">
        <v>35</v>
      </c>
    </row>
    <row r="3502" spans="2:40" ht="31.2" hidden="1" customHeight="1" x14ac:dyDescent="0.3">
      <c r="B3502" s="30" t="s">
        <v>854</v>
      </c>
      <c r="C3502" s="30" t="s">
        <v>132</v>
      </c>
      <c r="D3502" s="30" t="s">
        <v>114</v>
      </c>
      <c r="E3502" s="15" t="str">
        <f t="shared" si="9209"/>
        <v>0603</v>
      </c>
      <c r="F3502" s="30" t="s">
        <v>259</v>
      </c>
      <c r="G3502" s="30" t="s">
        <v>52</v>
      </c>
      <c r="H3502" s="31" t="s">
        <v>53</v>
      </c>
      <c r="I3502" s="32"/>
      <c r="J3502" s="32"/>
      <c r="K3502" s="32"/>
      <c r="L3502" s="32"/>
      <c r="M3502" s="32"/>
      <c r="N3502" s="32"/>
      <c r="O3502" s="32">
        <v>0</v>
      </c>
      <c r="P3502" s="32">
        <v>0</v>
      </c>
      <c r="Q3502" s="32">
        <v>0</v>
      </c>
      <c r="R3502" s="32">
        <v>0</v>
      </c>
      <c r="S3502" s="32">
        <v>0</v>
      </c>
      <c r="T3502" s="32">
        <v>0</v>
      </c>
      <c r="U3502" s="32">
        <v>0</v>
      </c>
      <c r="V3502" s="32">
        <f t="shared" si="9214"/>
        <v>0</v>
      </c>
      <c r="W3502" s="32"/>
      <c r="X3502" s="32"/>
      <c r="Y3502" s="32"/>
      <c r="Z3502" s="32"/>
      <c r="AA3502" s="32"/>
      <c r="AB3502" s="32">
        <v>0</v>
      </c>
      <c r="AC3502" s="33">
        <v>0</v>
      </c>
      <c r="AD3502" s="33">
        <v>0</v>
      </c>
      <c r="AE3502" s="34" t="e">
        <f t="shared" si="9378"/>
        <v>#DIV/0!</v>
      </c>
      <c r="AF3502" s="35">
        <v>0</v>
      </c>
      <c r="AG3502" s="35">
        <v>0</v>
      </c>
      <c r="AH3502" s="36">
        <v>0</v>
      </c>
      <c r="AI3502" s="36">
        <v>0</v>
      </c>
      <c r="AJ3502" s="36">
        <v>0</v>
      </c>
      <c r="AK3502" s="36">
        <v>0</v>
      </c>
      <c r="AL3502" s="36">
        <f t="shared" si="9380"/>
        <v>0</v>
      </c>
      <c r="AM3502" s="36">
        <f t="shared" si="9381"/>
        <v>0</v>
      </c>
      <c r="AN3502" s="37" t="s">
        <v>35</v>
      </c>
    </row>
    <row r="3503" spans="2:40" ht="31.2" hidden="1" customHeight="1" x14ac:dyDescent="0.3">
      <c r="B3503" s="30" t="s">
        <v>854</v>
      </c>
      <c r="C3503" s="30" t="s">
        <v>132</v>
      </c>
      <c r="D3503" s="30" t="s">
        <v>114</v>
      </c>
      <c r="E3503" s="15" t="str">
        <f t="shared" si="9209"/>
        <v>0603</v>
      </c>
      <c r="F3503" s="30" t="s">
        <v>279</v>
      </c>
      <c r="G3503" s="30"/>
      <c r="H3503" s="31" t="s">
        <v>280</v>
      </c>
      <c r="I3503" s="32">
        <f t="shared" si="9382"/>
        <v>0</v>
      </c>
      <c r="J3503" s="32">
        <f t="shared" si="9383"/>
        <v>0</v>
      </c>
      <c r="K3503" s="32">
        <f t="shared" si="9384"/>
        <v>0</v>
      </c>
      <c r="L3503" s="32">
        <f t="shared" si="9385"/>
        <v>0</v>
      </c>
      <c r="M3503" s="32">
        <f t="shared" si="9386"/>
        <v>0</v>
      </c>
      <c r="N3503" s="32">
        <f t="shared" si="9387"/>
        <v>0</v>
      </c>
      <c r="O3503" s="32">
        <f t="shared" si="9388"/>
        <v>0</v>
      </c>
      <c r="P3503" s="32">
        <f t="shared" si="9389"/>
        <v>0</v>
      </c>
      <c r="Q3503" s="32">
        <f t="shared" si="9390"/>
        <v>0</v>
      </c>
      <c r="R3503" s="32">
        <f t="shared" si="9391"/>
        <v>0</v>
      </c>
      <c r="S3503" s="32">
        <f t="shared" si="9392"/>
        <v>0</v>
      </c>
      <c r="T3503" s="32">
        <f t="shared" si="9393"/>
        <v>0</v>
      </c>
      <c r="U3503" s="32">
        <v>0</v>
      </c>
      <c r="V3503" s="32">
        <f t="shared" si="9214"/>
        <v>0</v>
      </c>
      <c r="W3503" s="32">
        <f t="shared" si="9394"/>
        <v>0</v>
      </c>
      <c r="X3503" s="32">
        <f t="shared" si="9395"/>
        <v>0</v>
      </c>
      <c r="Y3503" s="32">
        <f t="shared" si="9396"/>
        <v>0</v>
      </c>
      <c r="Z3503" s="32">
        <f t="shared" si="9397"/>
        <v>0</v>
      </c>
      <c r="AA3503" s="32">
        <f t="shared" si="9398"/>
        <v>0</v>
      </c>
      <c r="AB3503" s="32">
        <f t="shared" si="9399"/>
        <v>0</v>
      </c>
      <c r="AC3503" s="33">
        <f t="shared" si="9400"/>
        <v>0</v>
      </c>
      <c r="AD3503" s="33">
        <f t="shared" si="9401"/>
        <v>0</v>
      </c>
      <c r="AE3503" s="34" t="e">
        <f t="shared" si="9378"/>
        <v>#DIV/0!</v>
      </c>
      <c r="AF3503" s="35">
        <f t="shared" si="9402"/>
        <v>0</v>
      </c>
      <c r="AG3503" s="35">
        <f t="shared" si="9403"/>
        <v>0</v>
      </c>
      <c r="AH3503" s="36">
        <f t="shared" si="9404"/>
        <v>0</v>
      </c>
      <c r="AI3503" s="36">
        <f t="shared" si="9405"/>
        <v>0</v>
      </c>
      <c r="AJ3503" s="36">
        <f t="shared" si="9406"/>
        <v>0</v>
      </c>
      <c r="AK3503" s="36">
        <f t="shared" si="9407"/>
        <v>0</v>
      </c>
      <c r="AL3503" s="36">
        <f t="shared" si="9380"/>
        <v>0</v>
      </c>
      <c r="AM3503" s="36">
        <f t="shared" si="9381"/>
        <v>0</v>
      </c>
      <c r="AN3503" s="37" t="s">
        <v>35</v>
      </c>
    </row>
    <row r="3504" spans="2:40" ht="31.2" hidden="1" customHeight="1" x14ac:dyDescent="0.3">
      <c r="B3504" s="30" t="s">
        <v>854</v>
      </c>
      <c r="C3504" s="30" t="s">
        <v>132</v>
      </c>
      <c r="D3504" s="30" t="s">
        <v>114</v>
      </c>
      <c r="E3504" s="15" t="str">
        <f t="shared" si="9209"/>
        <v>0603</v>
      </c>
      <c r="F3504" s="30" t="s">
        <v>281</v>
      </c>
      <c r="G3504" s="30"/>
      <c r="H3504" s="31" t="s">
        <v>282</v>
      </c>
      <c r="I3504" s="32">
        <f t="shared" si="9382"/>
        <v>0</v>
      </c>
      <c r="J3504" s="32">
        <f t="shared" si="9383"/>
        <v>0</v>
      </c>
      <c r="K3504" s="32">
        <f t="shared" si="9384"/>
        <v>0</v>
      </c>
      <c r="L3504" s="32">
        <f t="shared" si="9385"/>
        <v>0</v>
      </c>
      <c r="M3504" s="32">
        <f t="shared" si="9386"/>
        <v>0</v>
      </c>
      <c r="N3504" s="32">
        <f t="shared" si="9387"/>
        <v>0</v>
      </c>
      <c r="O3504" s="32">
        <f t="shared" si="9388"/>
        <v>0</v>
      </c>
      <c r="P3504" s="32">
        <f t="shared" si="9389"/>
        <v>0</v>
      </c>
      <c r="Q3504" s="32">
        <f t="shared" si="9390"/>
        <v>0</v>
      </c>
      <c r="R3504" s="32">
        <f t="shared" si="9391"/>
        <v>0</v>
      </c>
      <c r="S3504" s="32">
        <f t="shared" si="9392"/>
        <v>0</v>
      </c>
      <c r="T3504" s="32">
        <f t="shared" si="9393"/>
        <v>0</v>
      </c>
      <c r="U3504" s="32">
        <v>0</v>
      </c>
      <c r="V3504" s="32">
        <f t="shared" si="9214"/>
        <v>0</v>
      </c>
      <c r="W3504" s="32">
        <f t="shared" si="9394"/>
        <v>0</v>
      </c>
      <c r="X3504" s="32">
        <f t="shared" si="9395"/>
        <v>0</v>
      </c>
      <c r="Y3504" s="32">
        <f t="shared" si="9396"/>
        <v>0</v>
      </c>
      <c r="Z3504" s="32">
        <f t="shared" si="9397"/>
        <v>0</v>
      </c>
      <c r="AA3504" s="32">
        <f t="shared" si="9398"/>
        <v>0</v>
      </c>
      <c r="AB3504" s="32">
        <f t="shared" si="9399"/>
        <v>0</v>
      </c>
      <c r="AC3504" s="33">
        <f t="shared" si="9400"/>
        <v>0</v>
      </c>
      <c r="AD3504" s="33">
        <f t="shared" si="9401"/>
        <v>0</v>
      </c>
      <c r="AE3504" s="34" t="e">
        <f t="shared" si="9378"/>
        <v>#DIV/0!</v>
      </c>
      <c r="AF3504" s="35">
        <f t="shared" si="9402"/>
        <v>0</v>
      </c>
      <c r="AG3504" s="35">
        <f t="shared" si="9403"/>
        <v>0</v>
      </c>
      <c r="AH3504" s="36">
        <f t="shared" si="9404"/>
        <v>0</v>
      </c>
      <c r="AI3504" s="36">
        <f t="shared" si="9405"/>
        <v>0</v>
      </c>
      <c r="AJ3504" s="36">
        <f t="shared" si="9406"/>
        <v>0</v>
      </c>
      <c r="AK3504" s="36">
        <f t="shared" si="9407"/>
        <v>0</v>
      </c>
      <c r="AL3504" s="36">
        <f t="shared" si="9380"/>
        <v>0</v>
      </c>
      <c r="AM3504" s="36">
        <f t="shared" si="9381"/>
        <v>0</v>
      </c>
      <c r="AN3504" s="37" t="s">
        <v>35</v>
      </c>
    </row>
    <row r="3505" spans="2:40" ht="31.2" hidden="1" customHeight="1" x14ac:dyDescent="0.3">
      <c r="B3505" s="30" t="s">
        <v>854</v>
      </c>
      <c r="C3505" s="30" t="s">
        <v>132</v>
      </c>
      <c r="D3505" s="30" t="s">
        <v>114</v>
      </c>
      <c r="E3505" s="15" t="str">
        <f t="shared" ref="E3505:E3568" si="9408">CONCATENATE(C3505,D3505)</f>
        <v>0603</v>
      </c>
      <c r="F3505" s="30" t="s">
        <v>281</v>
      </c>
      <c r="G3505" s="30" t="s">
        <v>50</v>
      </c>
      <c r="H3505" s="31" t="s">
        <v>51</v>
      </c>
      <c r="I3505" s="32">
        <f t="shared" si="9382"/>
        <v>0</v>
      </c>
      <c r="J3505" s="32">
        <f t="shared" si="9383"/>
        <v>0</v>
      </c>
      <c r="K3505" s="32">
        <f t="shared" si="9384"/>
        <v>0</v>
      </c>
      <c r="L3505" s="32">
        <f t="shared" si="9385"/>
        <v>0</v>
      </c>
      <c r="M3505" s="32">
        <f t="shared" si="9386"/>
        <v>0</v>
      </c>
      <c r="N3505" s="32">
        <f t="shared" si="9387"/>
        <v>0</v>
      </c>
      <c r="O3505" s="32">
        <f t="shared" si="9388"/>
        <v>0</v>
      </c>
      <c r="P3505" s="32">
        <f t="shared" si="9389"/>
        <v>0</v>
      </c>
      <c r="Q3505" s="32">
        <f t="shared" si="9390"/>
        <v>0</v>
      </c>
      <c r="R3505" s="32">
        <f t="shared" si="9391"/>
        <v>0</v>
      </c>
      <c r="S3505" s="32">
        <f t="shared" si="9392"/>
        <v>0</v>
      </c>
      <c r="T3505" s="32">
        <f t="shared" si="9393"/>
        <v>0</v>
      </c>
      <c r="U3505" s="32">
        <v>0</v>
      </c>
      <c r="V3505" s="32">
        <f t="shared" ref="V3505:V3568" si="9409">I3505+L3505+U3505+T3505+S3505+R3505+Q3505+P3505+O3505</f>
        <v>0</v>
      </c>
      <c r="W3505" s="32">
        <f t="shared" si="9394"/>
        <v>0</v>
      </c>
      <c r="X3505" s="32">
        <f t="shared" si="9395"/>
        <v>0</v>
      </c>
      <c r="Y3505" s="32">
        <f t="shared" si="9396"/>
        <v>0</v>
      </c>
      <c r="Z3505" s="32">
        <f t="shared" si="9397"/>
        <v>0</v>
      </c>
      <c r="AA3505" s="32">
        <f t="shared" si="9398"/>
        <v>0</v>
      </c>
      <c r="AB3505" s="32">
        <f t="shared" si="9399"/>
        <v>0</v>
      </c>
      <c r="AC3505" s="33">
        <f t="shared" si="9400"/>
        <v>0</v>
      </c>
      <c r="AD3505" s="33">
        <f t="shared" si="9401"/>
        <v>0</v>
      </c>
      <c r="AE3505" s="34" t="e">
        <f t="shared" si="9378"/>
        <v>#DIV/0!</v>
      </c>
      <c r="AF3505" s="35">
        <f t="shared" si="9402"/>
        <v>0</v>
      </c>
      <c r="AG3505" s="35">
        <f t="shared" si="9403"/>
        <v>0</v>
      </c>
      <c r="AH3505" s="36">
        <f t="shared" si="9404"/>
        <v>0</v>
      </c>
      <c r="AI3505" s="36">
        <f t="shared" si="9405"/>
        <v>0</v>
      </c>
      <c r="AJ3505" s="36">
        <f t="shared" si="9406"/>
        <v>0</v>
      </c>
      <c r="AK3505" s="36">
        <f t="shared" si="9407"/>
        <v>0</v>
      </c>
      <c r="AL3505" s="36">
        <f t="shared" si="9380"/>
        <v>0</v>
      </c>
      <c r="AM3505" s="36">
        <f t="shared" si="9381"/>
        <v>0</v>
      </c>
      <c r="AN3505" s="37" t="s">
        <v>35</v>
      </c>
    </row>
    <row r="3506" spans="2:40" ht="31.2" hidden="1" customHeight="1" x14ac:dyDescent="0.3">
      <c r="B3506" s="30" t="s">
        <v>854</v>
      </c>
      <c r="C3506" s="30" t="s">
        <v>132</v>
      </c>
      <c r="D3506" s="30" t="s">
        <v>114</v>
      </c>
      <c r="E3506" s="15" t="str">
        <f t="shared" si="9408"/>
        <v>0603</v>
      </c>
      <c r="F3506" s="30" t="s">
        <v>281</v>
      </c>
      <c r="G3506" s="30" t="s">
        <v>52</v>
      </c>
      <c r="H3506" s="31" t="s">
        <v>53</v>
      </c>
      <c r="I3506" s="32"/>
      <c r="J3506" s="32"/>
      <c r="K3506" s="32"/>
      <c r="L3506" s="32"/>
      <c r="M3506" s="32"/>
      <c r="N3506" s="32"/>
      <c r="O3506" s="32">
        <v>0</v>
      </c>
      <c r="P3506" s="32">
        <v>0</v>
      </c>
      <c r="Q3506" s="32">
        <v>0</v>
      </c>
      <c r="R3506" s="32">
        <v>0</v>
      </c>
      <c r="S3506" s="32">
        <v>0</v>
      </c>
      <c r="T3506" s="32">
        <v>0</v>
      </c>
      <c r="U3506" s="32">
        <v>0</v>
      </c>
      <c r="V3506" s="32">
        <f t="shared" si="9409"/>
        <v>0</v>
      </c>
      <c r="W3506" s="32"/>
      <c r="X3506" s="32"/>
      <c r="Y3506" s="32"/>
      <c r="Z3506" s="32"/>
      <c r="AA3506" s="32"/>
      <c r="AB3506" s="32">
        <v>0</v>
      </c>
      <c r="AC3506" s="33">
        <v>0</v>
      </c>
      <c r="AD3506" s="33">
        <v>0</v>
      </c>
      <c r="AE3506" s="34" t="e">
        <f t="shared" si="9378"/>
        <v>#DIV/0!</v>
      </c>
      <c r="AF3506" s="35">
        <v>0</v>
      </c>
      <c r="AG3506" s="35">
        <v>0</v>
      </c>
      <c r="AH3506" s="36">
        <v>0</v>
      </c>
      <c r="AI3506" s="36">
        <v>0</v>
      </c>
      <c r="AJ3506" s="36">
        <v>0</v>
      </c>
      <c r="AK3506" s="36">
        <v>0</v>
      </c>
      <c r="AL3506" s="36">
        <f t="shared" si="9380"/>
        <v>0</v>
      </c>
      <c r="AM3506" s="36">
        <f t="shared" si="9381"/>
        <v>0</v>
      </c>
      <c r="AN3506" s="37" t="s">
        <v>35</v>
      </c>
    </row>
    <row r="3507" spans="2:40" s="13" customFormat="1" x14ac:dyDescent="0.3">
      <c r="B3507" s="14" t="s">
        <v>854</v>
      </c>
      <c r="C3507" s="14" t="s">
        <v>224</v>
      </c>
      <c r="D3507" s="14"/>
      <c r="E3507" s="21" t="str">
        <f t="shared" si="9408"/>
        <v>07</v>
      </c>
      <c r="F3507" s="14"/>
      <c r="G3507" s="14"/>
      <c r="H3507" s="16" t="s">
        <v>292</v>
      </c>
      <c r="I3507" s="17">
        <f t="shared" si="9382"/>
        <v>3387.2</v>
      </c>
      <c r="J3507" s="17">
        <f t="shared" si="9383"/>
        <v>3387.2</v>
      </c>
      <c r="K3507" s="17">
        <f t="shared" si="9384"/>
        <v>3387.2</v>
      </c>
      <c r="L3507" s="17">
        <f t="shared" si="9385"/>
        <v>0</v>
      </c>
      <c r="M3507" s="17">
        <f t="shared" si="9386"/>
        <v>0</v>
      </c>
      <c r="N3507" s="17">
        <f t="shared" si="9387"/>
        <v>0</v>
      </c>
      <c r="O3507" s="17">
        <f t="shared" si="9388"/>
        <v>0</v>
      </c>
      <c r="P3507" s="17">
        <f t="shared" si="9389"/>
        <v>0</v>
      </c>
      <c r="Q3507" s="17">
        <f t="shared" si="9390"/>
        <v>0</v>
      </c>
      <c r="R3507" s="17">
        <f t="shared" si="9391"/>
        <v>0</v>
      </c>
      <c r="S3507" s="17">
        <f t="shared" si="9392"/>
        <v>0</v>
      </c>
      <c r="T3507" s="17">
        <f t="shared" si="9393"/>
        <v>0</v>
      </c>
      <c r="U3507" s="17">
        <v>0</v>
      </c>
      <c r="V3507" s="17">
        <f t="shared" si="9409"/>
        <v>3387.2</v>
      </c>
      <c r="W3507" s="17">
        <f t="shared" si="9394"/>
        <v>0</v>
      </c>
      <c r="X3507" s="17">
        <f t="shared" si="9395"/>
        <v>0</v>
      </c>
      <c r="Y3507" s="17">
        <f t="shared" si="9396"/>
        <v>0</v>
      </c>
      <c r="Z3507" s="17">
        <f t="shared" si="9397"/>
        <v>0</v>
      </c>
      <c r="AA3507" s="17">
        <f t="shared" si="9398"/>
        <v>0</v>
      </c>
      <c r="AB3507" s="17">
        <f t="shared" si="9399"/>
        <v>3387.2</v>
      </c>
      <c r="AC3507" s="18">
        <f t="shared" si="9400"/>
        <v>3387.2</v>
      </c>
      <c r="AD3507" s="18">
        <f t="shared" si="9401"/>
        <v>3387.2</v>
      </c>
      <c r="AE3507" s="19">
        <f t="shared" si="9378"/>
        <v>100</v>
      </c>
      <c r="AF3507" s="17">
        <f t="shared" si="9402"/>
        <v>3387.2</v>
      </c>
      <c r="AG3507" s="17">
        <f t="shared" si="9403"/>
        <v>0</v>
      </c>
      <c r="AH3507" s="17">
        <f t="shared" si="9404"/>
        <v>0</v>
      </c>
      <c r="AI3507" s="17">
        <f t="shared" si="9405"/>
        <v>0</v>
      </c>
      <c r="AJ3507" s="17">
        <f t="shared" si="9406"/>
        <v>0</v>
      </c>
      <c r="AK3507" s="17">
        <f t="shared" si="9407"/>
        <v>0</v>
      </c>
      <c r="AL3507" s="17">
        <f t="shared" si="9380"/>
        <v>3387.2</v>
      </c>
      <c r="AM3507" s="17">
        <f t="shared" si="9381"/>
        <v>0</v>
      </c>
      <c r="AN3507" s="2"/>
    </row>
    <row r="3508" spans="2:40" s="22" customFormat="1" x14ac:dyDescent="0.3">
      <c r="B3508" s="23" t="s">
        <v>854</v>
      </c>
      <c r="C3508" s="23" t="s">
        <v>224</v>
      </c>
      <c r="D3508" s="23" t="s">
        <v>224</v>
      </c>
      <c r="E3508" s="24" t="str">
        <f t="shared" si="9408"/>
        <v>0707</v>
      </c>
      <c r="F3508" s="23"/>
      <c r="G3508" s="23"/>
      <c r="H3508" s="25" t="s">
        <v>333</v>
      </c>
      <c r="I3508" s="26">
        <f t="shared" ref="I3508:T3508" si="9410">I3509+I3515</f>
        <v>3387.2</v>
      </c>
      <c r="J3508" s="26">
        <f t="shared" si="9410"/>
        <v>3387.2</v>
      </c>
      <c r="K3508" s="26">
        <f t="shared" si="9410"/>
        <v>3387.2</v>
      </c>
      <c r="L3508" s="26">
        <f t="shared" si="9410"/>
        <v>0</v>
      </c>
      <c r="M3508" s="26">
        <f t="shared" si="9410"/>
        <v>0</v>
      </c>
      <c r="N3508" s="26">
        <f t="shared" si="9410"/>
        <v>0</v>
      </c>
      <c r="O3508" s="26">
        <f t="shared" si="9410"/>
        <v>0</v>
      </c>
      <c r="P3508" s="26">
        <f t="shared" si="9410"/>
        <v>0</v>
      </c>
      <c r="Q3508" s="26">
        <f t="shared" si="9410"/>
        <v>0</v>
      </c>
      <c r="R3508" s="26">
        <f t="shared" si="9410"/>
        <v>0</v>
      </c>
      <c r="S3508" s="26">
        <f t="shared" si="9410"/>
        <v>0</v>
      </c>
      <c r="T3508" s="26">
        <f t="shared" si="9410"/>
        <v>0</v>
      </c>
      <c r="U3508" s="26">
        <v>0</v>
      </c>
      <c r="V3508" s="26">
        <f t="shared" si="9409"/>
        <v>3387.2</v>
      </c>
      <c r="W3508" s="26">
        <f t="shared" ref="W3508:AD3508" si="9411">W3509+W3515</f>
        <v>0</v>
      </c>
      <c r="X3508" s="26">
        <f t="shared" si="9411"/>
        <v>0</v>
      </c>
      <c r="Y3508" s="26">
        <f t="shared" si="9411"/>
        <v>0</v>
      </c>
      <c r="Z3508" s="26">
        <f t="shared" si="9411"/>
        <v>0</v>
      </c>
      <c r="AA3508" s="26">
        <f t="shared" si="9411"/>
        <v>0</v>
      </c>
      <c r="AB3508" s="26">
        <f t="shared" si="9411"/>
        <v>3387.2</v>
      </c>
      <c r="AC3508" s="27">
        <f t="shared" si="9411"/>
        <v>3387.2</v>
      </c>
      <c r="AD3508" s="27">
        <f t="shared" si="9411"/>
        <v>3387.2</v>
      </c>
      <c r="AE3508" s="28">
        <f t="shared" si="9378"/>
        <v>100</v>
      </c>
      <c r="AF3508" s="26">
        <f t="shared" ref="AF3508:AK3508" si="9412">AF3509+AF3515</f>
        <v>3387.2</v>
      </c>
      <c r="AG3508" s="26">
        <f t="shared" si="9412"/>
        <v>0</v>
      </c>
      <c r="AH3508" s="26">
        <f t="shared" si="9412"/>
        <v>0</v>
      </c>
      <c r="AI3508" s="26">
        <f t="shared" si="9412"/>
        <v>0</v>
      </c>
      <c r="AJ3508" s="26">
        <f t="shared" si="9412"/>
        <v>0</v>
      </c>
      <c r="AK3508" s="26">
        <f t="shared" si="9412"/>
        <v>0</v>
      </c>
      <c r="AL3508" s="26">
        <f t="shared" si="9380"/>
        <v>3387.2</v>
      </c>
      <c r="AM3508" s="26">
        <f t="shared" si="9381"/>
        <v>0</v>
      </c>
      <c r="AN3508" s="29"/>
    </row>
    <row r="3509" spans="2:40" x14ac:dyDescent="0.3">
      <c r="B3509" s="30" t="s">
        <v>854</v>
      </c>
      <c r="C3509" s="30" t="s">
        <v>224</v>
      </c>
      <c r="D3509" s="30" t="s">
        <v>224</v>
      </c>
      <c r="E3509" s="15" t="str">
        <f t="shared" si="9408"/>
        <v>0707</v>
      </c>
      <c r="F3509" s="30" t="s">
        <v>356</v>
      </c>
      <c r="G3509" s="30"/>
      <c r="H3509" s="31" t="s">
        <v>357</v>
      </c>
      <c r="I3509" s="32">
        <f t="shared" ref="I3509:I3541" si="9413">I3510</f>
        <v>3187.2</v>
      </c>
      <c r="J3509" s="32">
        <f t="shared" ref="J3509:J3541" si="9414">J3510</f>
        <v>3187.2</v>
      </c>
      <c r="K3509" s="32">
        <f t="shared" ref="K3509:K3541" si="9415">K3510</f>
        <v>3187.2</v>
      </c>
      <c r="L3509" s="32">
        <f t="shared" ref="L3509:L3541" si="9416">L3510</f>
        <v>0</v>
      </c>
      <c r="M3509" s="32">
        <f t="shared" ref="M3509:M3541" si="9417">M3510</f>
        <v>0</v>
      </c>
      <c r="N3509" s="32">
        <f t="shared" ref="N3509:N3541" si="9418">N3510</f>
        <v>0</v>
      </c>
      <c r="O3509" s="32">
        <f t="shared" ref="O3509:O3521" si="9419">O3510</f>
        <v>0</v>
      </c>
      <c r="P3509" s="32">
        <f t="shared" ref="P3509:P3521" si="9420">P3510</f>
        <v>0</v>
      </c>
      <c r="Q3509" s="32">
        <f t="shared" ref="Q3509:Q3521" si="9421">Q3510</f>
        <v>0</v>
      </c>
      <c r="R3509" s="32">
        <f t="shared" ref="R3509:R3521" si="9422">R3510</f>
        <v>0</v>
      </c>
      <c r="S3509" s="32">
        <f t="shared" ref="S3509:S3521" si="9423">S3510</f>
        <v>0</v>
      </c>
      <c r="T3509" s="32">
        <f t="shared" ref="T3509:T3521" si="9424">T3510</f>
        <v>0</v>
      </c>
      <c r="U3509" s="32">
        <v>0</v>
      </c>
      <c r="V3509" s="32">
        <f t="shared" si="9409"/>
        <v>3187.2</v>
      </c>
      <c r="W3509" s="32">
        <f t="shared" ref="W3509:W3541" si="9425">W3510</f>
        <v>0</v>
      </c>
      <c r="X3509" s="32">
        <f t="shared" ref="X3509:X3541" si="9426">X3510</f>
        <v>0</v>
      </c>
      <c r="Y3509" s="32">
        <f t="shared" ref="Y3509:Y3541" si="9427">Y3510</f>
        <v>0</v>
      </c>
      <c r="Z3509" s="32">
        <f t="shared" ref="Z3509:Z3541" si="9428">Z3510</f>
        <v>0</v>
      </c>
      <c r="AA3509" s="32">
        <f t="shared" ref="AA3509:AA3541" si="9429">AA3510</f>
        <v>0</v>
      </c>
      <c r="AB3509" s="32">
        <f t="shared" ref="AB3509:AB3521" si="9430">AB3510</f>
        <v>3187.2</v>
      </c>
      <c r="AC3509" s="33">
        <f t="shared" ref="AC3509:AC3521" si="9431">AC3510</f>
        <v>3187.2</v>
      </c>
      <c r="AD3509" s="33">
        <f t="shared" ref="AD3509:AD3521" si="9432">AD3510</f>
        <v>3187.2</v>
      </c>
      <c r="AE3509" s="34">
        <f t="shared" si="9378"/>
        <v>100</v>
      </c>
      <c r="AF3509" s="32">
        <f t="shared" ref="AF3509:AF3521" si="9433">AF3510</f>
        <v>3187.2</v>
      </c>
      <c r="AG3509" s="32">
        <f t="shared" ref="AG3509:AG3521" si="9434">AG3510</f>
        <v>0</v>
      </c>
      <c r="AH3509" s="32">
        <f t="shared" ref="AH3509:AH3521" si="9435">AH3510</f>
        <v>0</v>
      </c>
      <c r="AI3509" s="32">
        <f t="shared" ref="AI3509:AI3521" si="9436">AI3510</f>
        <v>0</v>
      </c>
      <c r="AJ3509" s="32">
        <f t="shared" ref="AJ3509:AJ3521" si="9437">AJ3510</f>
        <v>0</v>
      </c>
      <c r="AK3509" s="32">
        <f t="shared" ref="AK3509:AK3521" si="9438">AK3510</f>
        <v>0</v>
      </c>
      <c r="AL3509" s="32">
        <f t="shared" si="9380"/>
        <v>3187.2</v>
      </c>
      <c r="AM3509" s="32">
        <f t="shared" si="9381"/>
        <v>0</v>
      </c>
    </row>
    <row r="3510" spans="2:40" ht="46.8" x14ac:dyDescent="0.3">
      <c r="B3510" s="30" t="s">
        <v>854</v>
      </c>
      <c r="C3510" s="30" t="s">
        <v>224</v>
      </c>
      <c r="D3510" s="30" t="s">
        <v>224</v>
      </c>
      <c r="E3510" s="15" t="str">
        <f t="shared" si="9408"/>
        <v>0707</v>
      </c>
      <c r="F3510" s="30" t="s">
        <v>372</v>
      </c>
      <c r="G3510" s="30"/>
      <c r="H3510" s="31" t="s">
        <v>373</v>
      </c>
      <c r="I3510" s="32">
        <f t="shared" si="9413"/>
        <v>3187.2</v>
      </c>
      <c r="J3510" s="32">
        <f t="shared" si="9414"/>
        <v>3187.2</v>
      </c>
      <c r="K3510" s="32">
        <f t="shared" si="9415"/>
        <v>3187.2</v>
      </c>
      <c r="L3510" s="32">
        <f t="shared" si="9416"/>
        <v>0</v>
      </c>
      <c r="M3510" s="32">
        <f t="shared" si="9417"/>
        <v>0</v>
      </c>
      <c r="N3510" s="32">
        <f t="shared" si="9418"/>
        <v>0</v>
      </c>
      <c r="O3510" s="32">
        <f t="shared" si="9419"/>
        <v>0</v>
      </c>
      <c r="P3510" s="32">
        <f t="shared" si="9420"/>
        <v>0</v>
      </c>
      <c r="Q3510" s="32">
        <f t="shared" si="9421"/>
        <v>0</v>
      </c>
      <c r="R3510" s="32">
        <f t="shared" si="9422"/>
        <v>0</v>
      </c>
      <c r="S3510" s="32">
        <f t="shared" si="9423"/>
        <v>0</v>
      </c>
      <c r="T3510" s="32">
        <f t="shared" si="9424"/>
        <v>0</v>
      </c>
      <c r="U3510" s="32">
        <v>0</v>
      </c>
      <c r="V3510" s="32">
        <f t="shared" si="9409"/>
        <v>3187.2</v>
      </c>
      <c r="W3510" s="32">
        <f t="shared" si="9425"/>
        <v>0</v>
      </c>
      <c r="X3510" s="32">
        <f t="shared" si="9426"/>
        <v>0</v>
      </c>
      <c r="Y3510" s="32">
        <f t="shared" si="9427"/>
        <v>0</v>
      </c>
      <c r="Z3510" s="32">
        <f t="shared" si="9428"/>
        <v>0</v>
      </c>
      <c r="AA3510" s="32">
        <f t="shared" si="9429"/>
        <v>0</v>
      </c>
      <c r="AB3510" s="32">
        <f t="shared" si="9430"/>
        <v>3187.2</v>
      </c>
      <c r="AC3510" s="33">
        <f t="shared" si="9431"/>
        <v>3187.2</v>
      </c>
      <c r="AD3510" s="33">
        <f t="shared" si="9432"/>
        <v>3187.2</v>
      </c>
      <c r="AE3510" s="34">
        <f t="shared" si="9378"/>
        <v>100</v>
      </c>
      <c r="AF3510" s="32">
        <f t="shared" si="9433"/>
        <v>3187.2</v>
      </c>
      <c r="AG3510" s="32">
        <f t="shared" si="9434"/>
        <v>0</v>
      </c>
      <c r="AH3510" s="32">
        <f t="shared" si="9435"/>
        <v>0</v>
      </c>
      <c r="AI3510" s="32">
        <f t="shared" si="9436"/>
        <v>0</v>
      </c>
      <c r="AJ3510" s="32">
        <f t="shared" si="9437"/>
        <v>0</v>
      </c>
      <c r="AK3510" s="32">
        <f t="shared" si="9438"/>
        <v>0</v>
      </c>
      <c r="AL3510" s="32">
        <f t="shared" si="9380"/>
        <v>3187.2</v>
      </c>
      <c r="AM3510" s="32">
        <f t="shared" si="9381"/>
        <v>0</v>
      </c>
    </row>
    <row r="3511" spans="2:40" ht="31.2" x14ac:dyDescent="0.3">
      <c r="B3511" s="30" t="s">
        <v>854</v>
      </c>
      <c r="C3511" s="30" t="s">
        <v>224</v>
      </c>
      <c r="D3511" s="30" t="s">
        <v>224</v>
      </c>
      <c r="E3511" s="15" t="str">
        <f t="shared" si="9408"/>
        <v>0707</v>
      </c>
      <c r="F3511" s="30" t="s">
        <v>374</v>
      </c>
      <c r="G3511" s="30"/>
      <c r="H3511" s="31" t="s">
        <v>375</v>
      </c>
      <c r="I3511" s="32">
        <f t="shared" si="9413"/>
        <v>3187.2</v>
      </c>
      <c r="J3511" s="32">
        <f t="shared" si="9414"/>
        <v>3187.2</v>
      </c>
      <c r="K3511" s="32">
        <f t="shared" si="9415"/>
        <v>3187.2</v>
      </c>
      <c r="L3511" s="32">
        <f t="shared" si="9416"/>
        <v>0</v>
      </c>
      <c r="M3511" s="32">
        <f t="shared" si="9417"/>
        <v>0</v>
      </c>
      <c r="N3511" s="32">
        <f t="shared" si="9418"/>
        <v>0</v>
      </c>
      <c r="O3511" s="32">
        <f t="shared" si="9419"/>
        <v>0</v>
      </c>
      <c r="P3511" s="32">
        <f t="shared" si="9420"/>
        <v>0</v>
      </c>
      <c r="Q3511" s="32">
        <f t="shared" si="9421"/>
        <v>0</v>
      </c>
      <c r="R3511" s="32">
        <f t="shared" si="9422"/>
        <v>0</v>
      </c>
      <c r="S3511" s="32">
        <f t="shared" si="9423"/>
        <v>0</v>
      </c>
      <c r="T3511" s="32">
        <f t="shared" si="9424"/>
        <v>0</v>
      </c>
      <c r="U3511" s="32">
        <v>0</v>
      </c>
      <c r="V3511" s="32">
        <f t="shared" si="9409"/>
        <v>3187.2</v>
      </c>
      <c r="W3511" s="32">
        <f t="shared" si="9425"/>
        <v>0</v>
      </c>
      <c r="X3511" s="32">
        <f t="shared" si="9426"/>
        <v>0</v>
      </c>
      <c r="Y3511" s="32">
        <f t="shared" si="9427"/>
        <v>0</v>
      </c>
      <c r="Z3511" s="32">
        <f t="shared" si="9428"/>
        <v>0</v>
      </c>
      <c r="AA3511" s="32">
        <f t="shared" si="9429"/>
        <v>0</v>
      </c>
      <c r="AB3511" s="32">
        <f t="shared" si="9430"/>
        <v>3187.2</v>
      </c>
      <c r="AC3511" s="33">
        <f t="shared" si="9431"/>
        <v>3187.2</v>
      </c>
      <c r="AD3511" s="33">
        <f t="shared" si="9432"/>
        <v>3187.2</v>
      </c>
      <c r="AE3511" s="34">
        <f t="shared" si="9378"/>
        <v>100</v>
      </c>
      <c r="AF3511" s="32">
        <f t="shared" si="9433"/>
        <v>3187.2</v>
      </c>
      <c r="AG3511" s="32">
        <f t="shared" si="9434"/>
        <v>0</v>
      </c>
      <c r="AH3511" s="32">
        <f t="shared" si="9435"/>
        <v>0</v>
      </c>
      <c r="AI3511" s="32">
        <f t="shared" si="9436"/>
        <v>0</v>
      </c>
      <c r="AJ3511" s="32">
        <f t="shared" si="9437"/>
        <v>0</v>
      </c>
      <c r="AK3511" s="32">
        <f t="shared" si="9438"/>
        <v>0</v>
      </c>
      <c r="AL3511" s="32">
        <f t="shared" si="9380"/>
        <v>3187.2</v>
      </c>
      <c r="AM3511" s="32">
        <f t="shared" si="9381"/>
        <v>0</v>
      </c>
    </row>
    <row r="3512" spans="2:40" ht="62.4" x14ac:dyDescent="0.3">
      <c r="B3512" s="30" t="s">
        <v>854</v>
      </c>
      <c r="C3512" s="30" t="s">
        <v>224</v>
      </c>
      <c r="D3512" s="30" t="s">
        <v>224</v>
      </c>
      <c r="E3512" s="15" t="str">
        <f t="shared" si="9408"/>
        <v>0707</v>
      </c>
      <c r="F3512" s="30" t="s">
        <v>820</v>
      </c>
      <c r="G3512" s="30"/>
      <c r="H3512" s="31" t="s">
        <v>821</v>
      </c>
      <c r="I3512" s="32">
        <f t="shared" si="9413"/>
        <v>3187.2</v>
      </c>
      <c r="J3512" s="32">
        <f t="shared" si="9414"/>
        <v>3187.2</v>
      </c>
      <c r="K3512" s="32">
        <f t="shared" si="9415"/>
        <v>3187.2</v>
      </c>
      <c r="L3512" s="32">
        <f t="shared" si="9416"/>
        <v>0</v>
      </c>
      <c r="M3512" s="32">
        <f t="shared" si="9417"/>
        <v>0</v>
      </c>
      <c r="N3512" s="32">
        <f t="shared" si="9418"/>
        <v>0</v>
      </c>
      <c r="O3512" s="32">
        <f t="shared" si="9419"/>
        <v>0</v>
      </c>
      <c r="P3512" s="32">
        <f t="shared" si="9420"/>
        <v>0</v>
      </c>
      <c r="Q3512" s="32">
        <f t="shared" si="9421"/>
        <v>0</v>
      </c>
      <c r="R3512" s="32">
        <f t="shared" si="9422"/>
        <v>0</v>
      </c>
      <c r="S3512" s="32">
        <f t="shared" si="9423"/>
        <v>0</v>
      </c>
      <c r="T3512" s="32">
        <f t="shared" si="9424"/>
        <v>0</v>
      </c>
      <c r="U3512" s="32">
        <v>0</v>
      </c>
      <c r="V3512" s="32">
        <f t="shared" si="9409"/>
        <v>3187.2</v>
      </c>
      <c r="W3512" s="32">
        <f t="shared" si="9425"/>
        <v>0</v>
      </c>
      <c r="X3512" s="32">
        <f t="shared" si="9426"/>
        <v>0</v>
      </c>
      <c r="Y3512" s="32">
        <f t="shared" si="9427"/>
        <v>0</v>
      </c>
      <c r="Z3512" s="32">
        <f t="shared" si="9428"/>
        <v>0</v>
      </c>
      <c r="AA3512" s="32">
        <f t="shared" si="9429"/>
        <v>0</v>
      </c>
      <c r="AB3512" s="32">
        <f t="shared" si="9430"/>
        <v>3187.2</v>
      </c>
      <c r="AC3512" s="33">
        <f t="shared" si="9431"/>
        <v>3187.2</v>
      </c>
      <c r="AD3512" s="33">
        <f t="shared" si="9432"/>
        <v>3187.2</v>
      </c>
      <c r="AE3512" s="34">
        <f t="shared" si="9378"/>
        <v>100</v>
      </c>
      <c r="AF3512" s="32">
        <f t="shared" si="9433"/>
        <v>3187.2</v>
      </c>
      <c r="AG3512" s="32">
        <f t="shared" si="9434"/>
        <v>0</v>
      </c>
      <c r="AH3512" s="32">
        <f t="shared" si="9435"/>
        <v>0</v>
      </c>
      <c r="AI3512" s="32">
        <f t="shared" si="9436"/>
        <v>0</v>
      </c>
      <c r="AJ3512" s="32">
        <f t="shared" si="9437"/>
        <v>0</v>
      </c>
      <c r="AK3512" s="32">
        <f t="shared" si="9438"/>
        <v>0</v>
      </c>
      <c r="AL3512" s="32">
        <f t="shared" si="9380"/>
        <v>3187.2</v>
      </c>
      <c r="AM3512" s="32">
        <f t="shared" si="9381"/>
        <v>0</v>
      </c>
    </row>
    <row r="3513" spans="2:40" ht="31.2" x14ac:dyDescent="0.3">
      <c r="B3513" s="30" t="s">
        <v>854</v>
      </c>
      <c r="C3513" s="30" t="s">
        <v>224</v>
      </c>
      <c r="D3513" s="30" t="s">
        <v>224</v>
      </c>
      <c r="E3513" s="15" t="str">
        <f t="shared" si="9408"/>
        <v>0707</v>
      </c>
      <c r="F3513" s="30" t="s">
        <v>820</v>
      </c>
      <c r="G3513" s="30" t="s">
        <v>174</v>
      </c>
      <c r="H3513" s="31" t="s">
        <v>175</v>
      </c>
      <c r="I3513" s="32">
        <f t="shared" si="9413"/>
        <v>3187.2</v>
      </c>
      <c r="J3513" s="32">
        <f t="shared" si="9414"/>
        <v>3187.2</v>
      </c>
      <c r="K3513" s="32">
        <f t="shared" si="9415"/>
        <v>3187.2</v>
      </c>
      <c r="L3513" s="32">
        <f t="shared" si="9416"/>
        <v>0</v>
      </c>
      <c r="M3513" s="32">
        <f t="shared" si="9417"/>
        <v>0</v>
      </c>
      <c r="N3513" s="32">
        <f t="shared" si="9418"/>
        <v>0</v>
      </c>
      <c r="O3513" s="32">
        <f t="shared" si="9419"/>
        <v>0</v>
      </c>
      <c r="P3513" s="32">
        <f t="shared" si="9420"/>
        <v>0</v>
      </c>
      <c r="Q3513" s="32">
        <f t="shared" si="9421"/>
        <v>0</v>
      </c>
      <c r="R3513" s="32">
        <f t="shared" si="9422"/>
        <v>0</v>
      </c>
      <c r="S3513" s="32">
        <f t="shared" si="9423"/>
        <v>0</v>
      </c>
      <c r="T3513" s="32">
        <f t="shared" si="9424"/>
        <v>0</v>
      </c>
      <c r="U3513" s="32">
        <v>0</v>
      </c>
      <c r="V3513" s="32">
        <f t="shared" si="9409"/>
        <v>3187.2</v>
      </c>
      <c r="W3513" s="32">
        <f t="shared" si="9425"/>
        <v>0</v>
      </c>
      <c r="X3513" s="32">
        <f t="shared" si="9426"/>
        <v>0</v>
      </c>
      <c r="Y3513" s="32">
        <f t="shared" si="9427"/>
        <v>0</v>
      </c>
      <c r="Z3513" s="32">
        <f t="shared" si="9428"/>
        <v>0</v>
      </c>
      <c r="AA3513" s="32">
        <f t="shared" si="9429"/>
        <v>0</v>
      </c>
      <c r="AB3513" s="32">
        <f t="shared" si="9430"/>
        <v>3187.2</v>
      </c>
      <c r="AC3513" s="33">
        <f t="shared" si="9431"/>
        <v>3187.2</v>
      </c>
      <c r="AD3513" s="33">
        <f t="shared" si="9432"/>
        <v>3187.2</v>
      </c>
      <c r="AE3513" s="34">
        <f t="shared" si="9378"/>
        <v>100</v>
      </c>
      <c r="AF3513" s="32">
        <f t="shared" si="9433"/>
        <v>3187.2</v>
      </c>
      <c r="AG3513" s="32">
        <f t="shared" si="9434"/>
        <v>0</v>
      </c>
      <c r="AH3513" s="32">
        <f t="shared" si="9435"/>
        <v>0</v>
      </c>
      <c r="AI3513" s="32">
        <f t="shared" si="9436"/>
        <v>0</v>
      </c>
      <c r="AJ3513" s="32">
        <f t="shared" si="9437"/>
        <v>0</v>
      </c>
      <c r="AK3513" s="32">
        <f t="shared" si="9438"/>
        <v>0</v>
      </c>
      <c r="AL3513" s="32">
        <f t="shared" si="9380"/>
        <v>3187.2</v>
      </c>
      <c r="AM3513" s="32">
        <f t="shared" si="9381"/>
        <v>0</v>
      </c>
    </row>
    <row r="3514" spans="2:40" ht="62.4" x14ac:dyDescent="0.3">
      <c r="B3514" s="30" t="s">
        <v>854</v>
      </c>
      <c r="C3514" s="30" t="s">
        <v>224</v>
      </c>
      <c r="D3514" s="30" t="s">
        <v>224</v>
      </c>
      <c r="E3514" s="15" t="str">
        <f t="shared" si="9408"/>
        <v>0707</v>
      </c>
      <c r="F3514" s="30" t="s">
        <v>820</v>
      </c>
      <c r="G3514" s="30" t="s">
        <v>370</v>
      </c>
      <c r="H3514" s="31" t="s">
        <v>371</v>
      </c>
      <c r="I3514" s="32">
        <v>3187.2</v>
      </c>
      <c r="J3514" s="32">
        <v>3187.2</v>
      </c>
      <c r="K3514" s="32">
        <v>3187.2</v>
      </c>
      <c r="L3514" s="32"/>
      <c r="M3514" s="32"/>
      <c r="N3514" s="32"/>
      <c r="O3514" s="32">
        <v>0</v>
      </c>
      <c r="P3514" s="32">
        <v>0</v>
      </c>
      <c r="Q3514" s="32">
        <v>0</v>
      </c>
      <c r="R3514" s="32">
        <v>0</v>
      </c>
      <c r="S3514" s="32">
        <v>0</v>
      </c>
      <c r="T3514" s="32">
        <v>0</v>
      </c>
      <c r="U3514" s="32">
        <v>0</v>
      </c>
      <c r="V3514" s="32">
        <f t="shared" si="9409"/>
        <v>3187.2</v>
      </c>
      <c r="W3514" s="32"/>
      <c r="X3514" s="32"/>
      <c r="Y3514" s="32"/>
      <c r="Z3514" s="32"/>
      <c r="AA3514" s="32"/>
      <c r="AB3514" s="32">
        <v>3187.2</v>
      </c>
      <c r="AC3514" s="33">
        <v>3187.2</v>
      </c>
      <c r="AD3514" s="33">
        <v>3187.2</v>
      </c>
      <c r="AE3514" s="34">
        <f t="shared" si="9378"/>
        <v>100</v>
      </c>
      <c r="AF3514" s="32">
        <v>3187.2</v>
      </c>
      <c r="AG3514" s="32">
        <v>0</v>
      </c>
      <c r="AH3514" s="32">
        <v>0</v>
      </c>
      <c r="AI3514" s="32">
        <v>0</v>
      </c>
      <c r="AJ3514" s="32">
        <v>0</v>
      </c>
      <c r="AK3514" s="32">
        <v>0</v>
      </c>
      <c r="AL3514" s="32">
        <f t="shared" si="9380"/>
        <v>3187.2</v>
      </c>
      <c r="AM3514" s="32">
        <f t="shared" si="9381"/>
        <v>0</v>
      </c>
      <c r="AN3514" s="12"/>
    </row>
    <row r="3515" spans="2:40" ht="46.8" x14ac:dyDescent="0.3">
      <c r="B3515" s="30" t="s">
        <v>854</v>
      </c>
      <c r="C3515" s="30" t="s">
        <v>224</v>
      </c>
      <c r="D3515" s="30" t="s">
        <v>224</v>
      </c>
      <c r="E3515" s="15" t="str">
        <f t="shared" si="9408"/>
        <v>0707</v>
      </c>
      <c r="F3515" s="30" t="s">
        <v>325</v>
      </c>
      <c r="G3515" s="30"/>
      <c r="H3515" s="31" t="s">
        <v>326</v>
      </c>
      <c r="I3515" s="32">
        <f t="shared" si="9413"/>
        <v>200</v>
      </c>
      <c r="J3515" s="32">
        <f t="shared" si="9414"/>
        <v>200</v>
      </c>
      <c r="K3515" s="32">
        <f t="shared" si="9415"/>
        <v>200</v>
      </c>
      <c r="L3515" s="32">
        <f t="shared" si="9416"/>
        <v>0</v>
      </c>
      <c r="M3515" s="32">
        <f t="shared" si="9417"/>
        <v>0</v>
      </c>
      <c r="N3515" s="32">
        <f t="shared" si="9418"/>
        <v>0</v>
      </c>
      <c r="O3515" s="32">
        <f t="shared" si="9419"/>
        <v>0</v>
      </c>
      <c r="P3515" s="32">
        <f t="shared" si="9420"/>
        <v>0</v>
      </c>
      <c r="Q3515" s="32">
        <f t="shared" si="9421"/>
        <v>0</v>
      </c>
      <c r="R3515" s="32">
        <f t="shared" si="9422"/>
        <v>0</v>
      </c>
      <c r="S3515" s="32">
        <f t="shared" si="9423"/>
        <v>0</v>
      </c>
      <c r="T3515" s="32">
        <f t="shared" si="9424"/>
        <v>0</v>
      </c>
      <c r="U3515" s="32">
        <v>0</v>
      </c>
      <c r="V3515" s="32">
        <f t="shared" si="9409"/>
        <v>200</v>
      </c>
      <c r="W3515" s="32">
        <f t="shared" si="9425"/>
        <v>0</v>
      </c>
      <c r="X3515" s="32">
        <f t="shared" si="9426"/>
        <v>0</v>
      </c>
      <c r="Y3515" s="32">
        <f t="shared" si="9427"/>
        <v>0</v>
      </c>
      <c r="Z3515" s="32">
        <f t="shared" si="9428"/>
        <v>0</v>
      </c>
      <c r="AA3515" s="32">
        <f t="shared" si="9429"/>
        <v>0</v>
      </c>
      <c r="AB3515" s="32">
        <f t="shared" si="9430"/>
        <v>200</v>
      </c>
      <c r="AC3515" s="33">
        <f t="shared" si="9431"/>
        <v>200</v>
      </c>
      <c r="AD3515" s="33">
        <f t="shared" si="9432"/>
        <v>200</v>
      </c>
      <c r="AE3515" s="34">
        <f t="shared" si="9378"/>
        <v>100</v>
      </c>
      <c r="AF3515" s="32">
        <f t="shared" si="9433"/>
        <v>200</v>
      </c>
      <c r="AG3515" s="32">
        <f t="shared" si="9434"/>
        <v>0</v>
      </c>
      <c r="AH3515" s="32">
        <f t="shared" si="9435"/>
        <v>0</v>
      </c>
      <c r="AI3515" s="32">
        <f t="shared" si="9436"/>
        <v>0</v>
      </c>
      <c r="AJ3515" s="32">
        <f t="shared" si="9437"/>
        <v>0</v>
      </c>
      <c r="AK3515" s="32">
        <f t="shared" si="9438"/>
        <v>0</v>
      </c>
      <c r="AL3515" s="32">
        <f t="shared" si="9380"/>
        <v>200</v>
      </c>
      <c r="AM3515" s="32">
        <f t="shared" si="9381"/>
        <v>0</v>
      </c>
    </row>
    <row r="3516" spans="2:40" ht="31.2" x14ac:dyDescent="0.3">
      <c r="B3516" s="30" t="s">
        <v>854</v>
      </c>
      <c r="C3516" s="30" t="s">
        <v>224</v>
      </c>
      <c r="D3516" s="30" t="s">
        <v>224</v>
      </c>
      <c r="E3516" s="15" t="str">
        <f t="shared" si="9408"/>
        <v>0707</v>
      </c>
      <c r="F3516" s="30" t="s">
        <v>387</v>
      </c>
      <c r="G3516" s="30"/>
      <c r="H3516" s="31" t="s">
        <v>388</v>
      </c>
      <c r="I3516" s="32">
        <f t="shared" si="9413"/>
        <v>200</v>
      </c>
      <c r="J3516" s="32">
        <f t="shared" si="9414"/>
        <v>200</v>
      </c>
      <c r="K3516" s="32">
        <f t="shared" si="9415"/>
        <v>200</v>
      </c>
      <c r="L3516" s="32">
        <f t="shared" si="9416"/>
        <v>0</v>
      </c>
      <c r="M3516" s="32">
        <f t="shared" si="9417"/>
        <v>0</v>
      </c>
      <c r="N3516" s="32">
        <f t="shared" si="9418"/>
        <v>0</v>
      </c>
      <c r="O3516" s="32">
        <f t="shared" si="9419"/>
        <v>0</v>
      </c>
      <c r="P3516" s="32">
        <f t="shared" si="9420"/>
        <v>0</v>
      </c>
      <c r="Q3516" s="32">
        <f t="shared" si="9421"/>
        <v>0</v>
      </c>
      <c r="R3516" s="32">
        <f t="shared" si="9422"/>
        <v>0</v>
      </c>
      <c r="S3516" s="32">
        <f t="shared" si="9423"/>
        <v>0</v>
      </c>
      <c r="T3516" s="32">
        <f t="shared" si="9424"/>
        <v>0</v>
      </c>
      <c r="U3516" s="32">
        <v>0</v>
      </c>
      <c r="V3516" s="32">
        <f t="shared" si="9409"/>
        <v>200</v>
      </c>
      <c r="W3516" s="32">
        <f t="shared" si="9425"/>
        <v>0</v>
      </c>
      <c r="X3516" s="32">
        <f t="shared" si="9426"/>
        <v>0</v>
      </c>
      <c r="Y3516" s="32">
        <f t="shared" si="9427"/>
        <v>0</v>
      </c>
      <c r="Z3516" s="32">
        <f t="shared" si="9428"/>
        <v>0</v>
      </c>
      <c r="AA3516" s="32">
        <f t="shared" si="9429"/>
        <v>0</v>
      </c>
      <c r="AB3516" s="32">
        <f t="shared" si="9430"/>
        <v>200</v>
      </c>
      <c r="AC3516" s="33">
        <f t="shared" si="9431"/>
        <v>200</v>
      </c>
      <c r="AD3516" s="33">
        <f t="shared" si="9432"/>
        <v>200</v>
      </c>
      <c r="AE3516" s="34">
        <f t="shared" si="9378"/>
        <v>100</v>
      </c>
      <c r="AF3516" s="32">
        <f t="shared" si="9433"/>
        <v>200</v>
      </c>
      <c r="AG3516" s="32">
        <f t="shared" si="9434"/>
        <v>0</v>
      </c>
      <c r="AH3516" s="32">
        <f t="shared" si="9435"/>
        <v>0</v>
      </c>
      <c r="AI3516" s="32">
        <f t="shared" si="9436"/>
        <v>0</v>
      </c>
      <c r="AJ3516" s="32">
        <f t="shared" si="9437"/>
        <v>0</v>
      </c>
      <c r="AK3516" s="32">
        <f t="shared" si="9438"/>
        <v>0</v>
      </c>
      <c r="AL3516" s="32">
        <f t="shared" si="9380"/>
        <v>200</v>
      </c>
      <c r="AM3516" s="32">
        <f t="shared" si="9381"/>
        <v>0</v>
      </c>
    </row>
    <row r="3517" spans="2:40" ht="46.8" x14ac:dyDescent="0.3">
      <c r="B3517" s="30" t="s">
        <v>854</v>
      </c>
      <c r="C3517" s="30" t="s">
        <v>224</v>
      </c>
      <c r="D3517" s="30" t="s">
        <v>224</v>
      </c>
      <c r="E3517" s="15" t="str">
        <f t="shared" si="9408"/>
        <v>0707</v>
      </c>
      <c r="F3517" s="30" t="s">
        <v>822</v>
      </c>
      <c r="G3517" s="30"/>
      <c r="H3517" s="31" t="s">
        <v>823</v>
      </c>
      <c r="I3517" s="32">
        <f t="shared" si="9413"/>
        <v>200</v>
      </c>
      <c r="J3517" s="32">
        <f t="shared" si="9414"/>
        <v>200</v>
      </c>
      <c r="K3517" s="32">
        <f t="shared" si="9415"/>
        <v>200</v>
      </c>
      <c r="L3517" s="32">
        <f t="shared" si="9416"/>
        <v>0</v>
      </c>
      <c r="M3517" s="32">
        <f t="shared" si="9417"/>
        <v>0</v>
      </c>
      <c r="N3517" s="32">
        <f t="shared" si="9418"/>
        <v>0</v>
      </c>
      <c r="O3517" s="32">
        <f t="shared" si="9419"/>
        <v>0</v>
      </c>
      <c r="P3517" s="32">
        <f t="shared" si="9420"/>
        <v>0</v>
      </c>
      <c r="Q3517" s="32">
        <f t="shared" si="9421"/>
        <v>0</v>
      </c>
      <c r="R3517" s="32">
        <f t="shared" si="9422"/>
        <v>0</v>
      </c>
      <c r="S3517" s="32">
        <f t="shared" si="9423"/>
        <v>0</v>
      </c>
      <c r="T3517" s="32">
        <f t="shared" si="9424"/>
        <v>0</v>
      </c>
      <c r="U3517" s="32">
        <v>0</v>
      </c>
      <c r="V3517" s="32">
        <f t="shared" si="9409"/>
        <v>200</v>
      </c>
      <c r="W3517" s="32">
        <f t="shared" si="9425"/>
        <v>0</v>
      </c>
      <c r="X3517" s="32">
        <f t="shared" si="9426"/>
        <v>0</v>
      </c>
      <c r="Y3517" s="32">
        <f t="shared" si="9427"/>
        <v>0</v>
      </c>
      <c r="Z3517" s="32">
        <f t="shared" si="9428"/>
        <v>0</v>
      </c>
      <c r="AA3517" s="32">
        <f t="shared" si="9429"/>
        <v>0</v>
      </c>
      <c r="AB3517" s="32">
        <f t="shared" si="9430"/>
        <v>200</v>
      </c>
      <c r="AC3517" s="33">
        <f t="shared" si="9431"/>
        <v>200</v>
      </c>
      <c r="AD3517" s="33">
        <f t="shared" si="9432"/>
        <v>200</v>
      </c>
      <c r="AE3517" s="34">
        <f t="shared" si="9378"/>
        <v>100</v>
      </c>
      <c r="AF3517" s="32">
        <f t="shared" si="9433"/>
        <v>200</v>
      </c>
      <c r="AG3517" s="32">
        <f t="shared" si="9434"/>
        <v>0</v>
      </c>
      <c r="AH3517" s="32">
        <f t="shared" si="9435"/>
        <v>0</v>
      </c>
      <c r="AI3517" s="32">
        <f t="shared" si="9436"/>
        <v>0</v>
      </c>
      <c r="AJ3517" s="32">
        <f t="shared" si="9437"/>
        <v>0</v>
      </c>
      <c r="AK3517" s="32">
        <f t="shared" si="9438"/>
        <v>0</v>
      </c>
      <c r="AL3517" s="32">
        <f t="shared" si="9380"/>
        <v>200</v>
      </c>
      <c r="AM3517" s="32">
        <f t="shared" si="9381"/>
        <v>0</v>
      </c>
    </row>
    <row r="3518" spans="2:40" ht="31.2" x14ac:dyDescent="0.3">
      <c r="B3518" s="30" t="s">
        <v>854</v>
      </c>
      <c r="C3518" s="30" t="s">
        <v>224</v>
      </c>
      <c r="D3518" s="30" t="s">
        <v>224</v>
      </c>
      <c r="E3518" s="15" t="str">
        <f t="shared" si="9408"/>
        <v>0707</v>
      </c>
      <c r="F3518" s="30" t="s">
        <v>824</v>
      </c>
      <c r="G3518" s="30"/>
      <c r="H3518" s="31" t="s">
        <v>825</v>
      </c>
      <c r="I3518" s="32">
        <f t="shared" si="9413"/>
        <v>200</v>
      </c>
      <c r="J3518" s="32">
        <f t="shared" si="9414"/>
        <v>200</v>
      </c>
      <c r="K3518" s="32">
        <f t="shared" si="9415"/>
        <v>200</v>
      </c>
      <c r="L3518" s="32">
        <f t="shared" si="9416"/>
        <v>0</v>
      </c>
      <c r="M3518" s="32">
        <f t="shared" si="9417"/>
        <v>0</v>
      </c>
      <c r="N3518" s="32">
        <f t="shared" si="9418"/>
        <v>0</v>
      </c>
      <c r="O3518" s="32">
        <f t="shared" si="9419"/>
        <v>0</v>
      </c>
      <c r="P3518" s="32">
        <f t="shared" si="9420"/>
        <v>0</v>
      </c>
      <c r="Q3518" s="32">
        <f t="shared" si="9421"/>
        <v>0</v>
      </c>
      <c r="R3518" s="32">
        <f t="shared" si="9422"/>
        <v>0</v>
      </c>
      <c r="S3518" s="32">
        <f t="shared" si="9423"/>
        <v>0</v>
      </c>
      <c r="T3518" s="32">
        <f t="shared" si="9424"/>
        <v>0</v>
      </c>
      <c r="U3518" s="32">
        <v>0</v>
      </c>
      <c r="V3518" s="32">
        <f t="shared" si="9409"/>
        <v>200</v>
      </c>
      <c r="W3518" s="32">
        <f t="shared" si="9425"/>
        <v>0</v>
      </c>
      <c r="X3518" s="32">
        <f t="shared" si="9426"/>
        <v>0</v>
      </c>
      <c r="Y3518" s="32">
        <f t="shared" si="9427"/>
        <v>0</v>
      </c>
      <c r="Z3518" s="32">
        <f t="shared" si="9428"/>
        <v>0</v>
      </c>
      <c r="AA3518" s="32">
        <f t="shared" si="9429"/>
        <v>0</v>
      </c>
      <c r="AB3518" s="32">
        <f t="shared" si="9430"/>
        <v>200</v>
      </c>
      <c r="AC3518" s="33">
        <f t="shared" si="9431"/>
        <v>200</v>
      </c>
      <c r="AD3518" s="33">
        <f t="shared" si="9432"/>
        <v>200</v>
      </c>
      <c r="AE3518" s="34">
        <f t="shared" si="9378"/>
        <v>100</v>
      </c>
      <c r="AF3518" s="32">
        <f t="shared" si="9433"/>
        <v>200</v>
      </c>
      <c r="AG3518" s="32">
        <f t="shared" si="9434"/>
        <v>0</v>
      </c>
      <c r="AH3518" s="32">
        <f t="shared" si="9435"/>
        <v>0</v>
      </c>
      <c r="AI3518" s="32">
        <f t="shared" si="9436"/>
        <v>0</v>
      </c>
      <c r="AJ3518" s="32">
        <f t="shared" si="9437"/>
        <v>0</v>
      </c>
      <c r="AK3518" s="32">
        <f t="shared" si="9438"/>
        <v>0</v>
      </c>
      <c r="AL3518" s="32">
        <f t="shared" si="9380"/>
        <v>200</v>
      </c>
      <c r="AM3518" s="32">
        <f t="shared" si="9381"/>
        <v>0</v>
      </c>
    </row>
    <row r="3519" spans="2:40" ht="31.2" x14ac:dyDescent="0.3">
      <c r="B3519" s="30" t="s">
        <v>854</v>
      </c>
      <c r="C3519" s="30" t="s">
        <v>224</v>
      </c>
      <c r="D3519" s="30" t="s">
        <v>224</v>
      </c>
      <c r="E3519" s="15" t="str">
        <f t="shared" si="9408"/>
        <v>0707</v>
      </c>
      <c r="F3519" s="30" t="s">
        <v>824</v>
      </c>
      <c r="G3519" s="30" t="s">
        <v>50</v>
      </c>
      <c r="H3519" s="31" t="s">
        <v>51</v>
      </c>
      <c r="I3519" s="32">
        <f t="shared" si="9413"/>
        <v>200</v>
      </c>
      <c r="J3519" s="32">
        <f t="shared" si="9414"/>
        <v>200</v>
      </c>
      <c r="K3519" s="32">
        <f t="shared" si="9415"/>
        <v>200</v>
      </c>
      <c r="L3519" s="32">
        <f t="shared" si="9416"/>
        <v>0</v>
      </c>
      <c r="M3519" s="32">
        <f t="shared" si="9417"/>
        <v>0</v>
      </c>
      <c r="N3519" s="32">
        <f t="shared" si="9418"/>
        <v>0</v>
      </c>
      <c r="O3519" s="32">
        <f t="shared" si="9419"/>
        <v>0</v>
      </c>
      <c r="P3519" s="32">
        <f t="shared" si="9420"/>
        <v>0</v>
      </c>
      <c r="Q3519" s="32">
        <f t="shared" si="9421"/>
        <v>0</v>
      </c>
      <c r="R3519" s="32">
        <f t="shared" si="9422"/>
        <v>0</v>
      </c>
      <c r="S3519" s="32">
        <f t="shared" si="9423"/>
        <v>0</v>
      </c>
      <c r="T3519" s="32">
        <f t="shared" si="9424"/>
        <v>0</v>
      </c>
      <c r="U3519" s="32">
        <v>0</v>
      </c>
      <c r="V3519" s="32">
        <f t="shared" si="9409"/>
        <v>200</v>
      </c>
      <c r="W3519" s="32">
        <f t="shared" si="9425"/>
        <v>0</v>
      </c>
      <c r="X3519" s="32">
        <f t="shared" si="9426"/>
        <v>0</v>
      </c>
      <c r="Y3519" s="32">
        <f t="shared" si="9427"/>
        <v>0</v>
      </c>
      <c r="Z3519" s="32">
        <f t="shared" si="9428"/>
        <v>0</v>
      </c>
      <c r="AA3519" s="32">
        <f t="shared" si="9429"/>
        <v>0</v>
      </c>
      <c r="AB3519" s="32">
        <f t="shared" si="9430"/>
        <v>200</v>
      </c>
      <c r="AC3519" s="33">
        <f t="shared" si="9431"/>
        <v>200</v>
      </c>
      <c r="AD3519" s="33">
        <f t="shared" si="9432"/>
        <v>200</v>
      </c>
      <c r="AE3519" s="34">
        <f t="shared" si="9378"/>
        <v>100</v>
      </c>
      <c r="AF3519" s="32">
        <f t="shared" si="9433"/>
        <v>200</v>
      </c>
      <c r="AG3519" s="32">
        <f t="shared" si="9434"/>
        <v>0</v>
      </c>
      <c r="AH3519" s="32">
        <f t="shared" si="9435"/>
        <v>0</v>
      </c>
      <c r="AI3519" s="32">
        <f t="shared" si="9436"/>
        <v>0</v>
      </c>
      <c r="AJ3519" s="32">
        <f t="shared" si="9437"/>
        <v>0</v>
      </c>
      <c r="AK3519" s="32">
        <f t="shared" si="9438"/>
        <v>0</v>
      </c>
      <c r="AL3519" s="32">
        <f t="shared" si="9380"/>
        <v>200</v>
      </c>
      <c r="AM3519" s="32">
        <f t="shared" si="9381"/>
        <v>0</v>
      </c>
    </row>
    <row r="3520" spans="2:40" ht="31.2" x14ac:dyDescent="0.3">
      <c r="B3520" s="30" t="s">
        <v>854</v>
      </c>
      <c r="C3520" s="30" t="s">
        <v>224</v>
      </c>
      <c r="D3520" s="30" t="s">
        <v>224</v>
      </c>
      <c r="E3520" s="15" t="str">
        <f t="shared" si="9408"/>
        <v>0707</v>
      </c>
      <c r="F3520" s="30" t="s">
        <v>824</v>
      </c>
      <c r="G3520" s="30" t="s">
        <v>52</v>
      </c>
      <c r="H3520" s="31" t="s">
        <v>53</v>
      </c>
      <c r="I3520" s="32">
        <v>200</v>
      </c>
      <c r="J3520" s="32">
        <v>200</v>
      </c>
      <c r="K3520" s="32">
        <v>200</v>
      </c>
      <c r="L3520" s="32"/>
      <c r="M3520" s="32"/>
      <c r="N3520" s="32"/>
      <c r="O3520" s="32">
        <v>0</v>
      </c>
      <c r="P3520" s="32">
        <v>0</v>
      </c>
      <c r="Q3520" s="32">
        <v>0</v>
      </c>
      <c r="R3520" s="32">
        <v>0</v>
      </c>
      <c r="S3520" s="32">
        <v>0</v>
      </c>
      <c r="T3520" s="32">
        <v>0</v>
      </c>
      <c r="U3520" s="32">
        <v>0</v>
      </c>
      <c r="V3520" s="32">
        <f t="shared" si="9409"/>
        <v>200</v>
      </c>
      <c r="W3520" s="32"/>
      <c r="X3520" s="32"/>
      <c r="Y3520" s="32"/>
      <c r="Z3520" s="32"/>
      <c r="AA3520" s="32"/>
      <c r="AB3520" s="59">
        <v>200</v>
      </c>
      <c r="AC3520" s="33">
        <v>200</v>
      </c>
      <c r="AD3520" s="60">
        <v>200</v>
      </c>
      <c r="AE3520" s="34">
        <f t="shared" si="9378"/>
        <v>100</v>
      </c>
      <c r="AF3520" s="32">
        <v>200</v>
      </c>
      <c r="AG3520" s="32">
        <v>0</v>
      </c>
      <c r="AH3520" s="32">
        <v>0</v>
      </c>
      <c r="AI3520" s="32">
        <v>0</v>
      </c>
      <c r="AJ3520" s="32">
        <v>0</v>
      </c>
      <c r="AK3520" s="32">
        <v>0</v>
      </c>
      <c r="AL3520" s="32">
        <f t="shared" si="9380"/>
        <v>200</v>
      </c>
      <c r="AM3520" s="32">
        <f t="shared" si="9381"/>
        <v>0</v>
      </c>
      <c r="AN3520" s="12"/>
    </row>
    <row r="3521" spans="2:40" s="13" customFormat="1" x14ac:dyDescent="0.3">
      <c r="B3521" s="14" t="s">
        <v>854</v>
      </c>
      <c r="C3521" s="14" t="s">
        <v>392</v>
      </c>
      <c r="D3521" s="14"/>
      <c r="E3521" s="21" t="str">
        <f t="shared" si="9408"/>
        <v>08</v>
      </c>
      <c r="F3521" s="14"/>
      <c r="G3521" s="14"/>
      <c r="H3521" s="16" t="s">
        <v>393</v>
      </c>
      <c r="I3521" s="17">
        <f t="shared" si="9413"/>
        <v>713.8</v>
      </c>
      <c r="J3521" s="17">
        <f t="shared" si="9414"/>
        <v>1413.8</v>
      </c>
      <c r="K3521" s="17">
        <f t="shared" si="9415"/>
        <v>713.8</v>
      </c>
      <c r="L3521" s="17">
        <f t="shared" si="9416"/>
        <v>0</v>
      </c>
      <c r="M3521" s="17">
        <f t="shared" si="9417"/>
        <v>0</v>
      </c>
      <c r="N3521" s="17">
        <f t="shared" si="9418"/>
        <v>0</v>
      </c>
      <c r="O3521" s="17">
        <f t="shared" si="9419"/>
        <v>0</v>
      </c>
      <c r="P3521" s="17">
        <f t="shared" si="9420"/>
        <v>0</v>
      </c>
      <c r="Q3521" s="17">
        <f t="shared" si="9421"/>
        <v>0</v>
      </c>
      <c r="R3521" s="17">
        <f t="shared" si="9422"/>
        <v>0</v>
      </c>
      <c r="S3521" s="17">
        <f t="shared" si="9423"/>
        <v>0</v>
      </c>
      <c r="T3521" s="17">
        <f t="shared" si="9424"/>
        <v>0</v>
      </c>
      <c r="U3521" s="17">
        <v>0</v>
      </c>
      <c r="V3521" s="17">
        <f t="shared" si="9409"/>
        <v>713.8</v>
      </c>
      <c r="W3521" s="17">
        <f t="shared" si="9425"/>
        <v>0</v>
      </c>
      <c r="X3521" s="17">
        <f t="shared" si="9426"/>
        <v>0</v>
      </c>
      <c r="Y3521" s="17">
        <f t="shared" si="9427"/>
        <v>0</v>
      </c>
      <c r="Z3521" s="17">
        <f t="shared" si="9428"/>
        <v>0</v>
      </c>
      <c r="AA3521" s="17">
        <f t="shared" si="9429"/>
        <v>0</v>
      </c>
      <c r="AB3521" s="17">
        <f t="shared" si="9430"/>
        <v>2368.8000000000002</v>
      </c>
      <c r="AC3521" s="18">
        <f t="shared" si="9431"/>
        <v>3557.8994400000001</v>
      </c>
      <c r="AD3521" s="18">
        <f t="shared" si="9432"/>
        <v>3557.8994400000001</v>
      </c>
      <c r="AE3521" s="19">
        <f t="shared" si="9378"/>
        <v>100</v>
      </c>
      <c r="AF3521" s="17">
        <f t="shared" si="9433"/>
        <v>3887.8994400000001</v>
      </c>
      <c r="AG3521" s="17">
        <f t="shared" si="9434"/>
        <v>0</v>
      </c>
      <c r="AH3521" s="17">
        <f t="shared" si="9435"/>
        <v>0</v>
      </c>
      <c r="AI3521" s="17">
        <f t="shared" si="9436"/>
        <v>0</v>
      </c>
      <c r="AJ3521" s="17">
        <f t="shared" si="9437"/>
        <v>0</v>
      </c>
      <c r="AK3521" s="17">
        <f t="shared" si="9438"/>
        <v>0</v>
      </c>
      <c r="AL3521" s="17">
        <f t="shared" si="9380"/>
        <v>3887.8994400000001</v>
      </c>
      <c r="AM3521" s="17">
        <f t="shared" si="9381"/>
        <v>-3174.09944</v>
      </c>
      <c r="AN3521" s="2"/>
    </row>
    <row r="3522" spans="2:40" s="22" customFormat="1" x14ac:dyDescent="0.3">
      <c r="B3522" s="23" t="s">
        <v>854</v>
      </c>
      <c r="C3522" s="23" t="s">
        <v>392</v>
      </c>
      <c r="D3522" s="23" t="s">
        <v>38</v>
      </c>
      <c r="E3522" s="24" t="str">
        <f t="shared" si="9408"/>
        <v>0801</v>
      </c>
      <c r="F3522" s="23"/>
      <c r="G3522" s="23"/>
      <c r="H3522" s="25" t="s">
        <v>394</v>
      </c>
      <c r="I3522" s="26">
        <f t="shared" si="9413"/>
        <v>713.8</v>
      </c>
      <c r="J3522" s="26">
        <f t="shared" si="9414"/>
        <v>1413.8</v>
      </c>
      <c r="K3522" s="26">
        <f t="shared" si="9415"/>
        <v>713.8</v>
      </c>
      <c r="L3522" s="26">
        <f t="shared" si="9416"/>
        <v>0</v>
      </c>
      <c r="M3522" s="26">
        <f t="shared" si="9417"/>
        <v>0</v>
      </c>
      <c r="N3522" s="26">
        <f t="shared" si="9418"/>
        <v>0</v>
      </c>
      <c r="O3522" s="26">
        <f t="shared" ref="O3522:T3522" si="9439">O3523+O3529</f>
        <v>0</v>
      </c>
      <c r="P3522" s="26">
        <f t="shared" si="9439"/>
        <v>0</v>
      </c>
      <c r="Q3522" s="26">
        <f t="shared" si="9439"/>
        <v>0</v>
      </c>
      <c r="R3522" s="26">
        <f t="shared" si="9439"/>
        <v>0</v>
      </c>
      <c r="S3522" s="26">
        <f t="shared" si="9439"/>
        <v>0</v>
      </c>
      <c r="T3522" s="26">
        <f t="shared" si="9439"/>
        <v>0</v>
      </c>
      <c r="U3522" s="26">
        <v>0</v>
      </c>
      <c r="V3522" s="26">
        <f t="shared" si="9409"/>
        <v>713.8</v>
      </c>
      <c r="W3522" s="26">
        <f t="shared" si="9425"/>
        <v>0</v>
      </c>
      <c r="X3522" s="26">
        <f t="shared" si="9426"/>
        <v>0</v>
      </c>
      <c r="Y3522" s="26">
        <f t="shared" si="9427"/>
        <v>0</v>
      </c>
      <c r="Z3522" s="26">
        <f t="shared" si="9428"/>
        <v>0</v>
      </c>
      <c r="AA3522" s="26">
        <f t="shared" si="9429"/>
        <v>0</v>
      </c>
      <c r="AB3522" s="26">
        <f>AB3523+AB3529</f>
        <v>2368.8000000000002</v>
      </c>
      <c r="AC3522" s="27">
        <f>AC3523+AC3529</f>
        <v>3557.8994400000001</v>
      </c>
      <c r="AD3522" s="27">
        <f>AD3523+AD3529</f>
        <v>3557.8994400000001</v>
      </c>
      <c r="AE3522" s="28">
        <f t="shared" si="9378"/>
        <v>100</v>
      </c>
      <c r="AF3522" s="26">
        <f t="shared" ref="AF3522:AK3522" si="9440">AF3523+AF3529</f>
        <v>3887.8994400000001</v>
      </c>
      <c r="AG3522" s="26">
        <f t="shared" si="9440"/>
        <v>0</v>
      </c>
      <c r="AH3522" s="26">
        <f t="shared" si="9440"/>
        <v>0</v>
      </c>
      <c r="AI3522" s="26">
        <f t="shared" si="9440"/>
        <v>0</v>
      </c>
      <c r="AJ3522" s="26">
        <f t="shared" si="9440"/>
        <v>0</v>
      </c>
      <c r="AK3522" s="26">
        <f t="shared" si="9440"/>
        <v>0</v>
      </c>
      <c r="AL3522" s="26">
        <f t="shared" si="9380"/>
        <v>3887.8994400000001</v>
      </c>
      <c r="AM3522" s="26">
        <f t="shared" si="9381"/>
        <v>-3174.09944</v>
      </c>
      <c r="AN3522" s="29"/>
    </row>
    <row r="3523" spans="2:40" x14ac:dyDescent="0.3">
      <c r="B3523" s="30" t="s">
        <v>854</v>
      </c>
      <c r="C3523" s="30" t="s">
        <v>392</v>
      </c>
      <c r="D3523" s="30" t="s">
        <v>38</v>
      </c>
      <c r="E3523" s="15" t="str">
        <f t="shared" si="9408"/>
        <v>0801</v>
      </c>
      <c r="F3523" s="30" t="s">
        <v>294</v>
      </c>
      <c r="G3523" s="30"/>
      <c r="H3523" s="31" t="s">
        <v>295</v>
      </c>
      <c r="I3523" s="32">
        <f t="shared" si="9413"/>
        <v>713.8</v>
      </c>
      <c r="J3523" s="32">
        <f t="shared" si="9414"/>
        <v>1413.8</v>
      </c>
      <c r="K3523" s="32">
        <f t="shared" si="9415"/>
        <v>713.8</v>
      </c>
      <c r="L3523" s="32">
        <f t="shared" si="9416"/>
        <v>0</v>
      </c>
      <c r="M3523" s="32">
        <f t="shared" si="9417"/>
        <v>0</v>
      </c>
      <c r="N3523" s="32">
        <f t="shared" si="9418"/>
        <v>0</v>
      </c>
      <c r="O3523" s="32">
        <f t="shared" ref="O3523:O3529" si="9441">O3524</f>
        <v>0</v>
      </c>
      <c r="P3523" s="32">
        <f t="shared" ref="P3523:P3529" si="9442">P3524</f>
        <v>0</v>
      </c>
      <c r="Q3523" s="32">
        <f t="shared" ref="Q3523:Q3529" si="9443">Q3524</f>
        <v>0</v>
      </c>
      <c r="R3523" s="32">
        <f t="shared" ref="R3523:R3529" si="9444">R3524</f>
        <v>0</v>
      </c>
      <c r="S3523" s="32">
        <f t="shared" ref="S3523:S3529" si="9445">S3524</f>
        <v>0</v>
      </c>
      <c r="T3523" s="32">
        <f t="shared" ref="T3523:T3529" si="9446">T3524</f>
        <v>0</v>
      </c>
      <c r="U3523" s="32">
        <v>0</v>
      </c>
      <c r="V3523" s="32">
        <f t="shared" si="9409"/>
        <v>713.8</v>
      </c>
      <c r="W3523" s="32">
        <f t="shared" si="9425"/>
        <v>0</v>
      </c>
      <c r="X3523" s="32">
        <f t="shared" si="9426"/>
        <v>0</v>
      </c>
      <c r="Y3523" s="32">
        <f t="shared" si="9427"/>
        <v>0</v>
      </c>
      <c r="Z3523" s="32">
        <f t="shared" si="9428"/>
        <v>0</v>
      </c>
      <c r="AA3523" s="32">
        <f t="shared" si="9429"/>
        <v>0</v>
      </c>
      <c r="AB3523" s="32">
        <f t="shared" ref="AB3523:AB3529" si="9447">AB3524</f>
        <v>423.8</v>
      </c>
      <c r="AC3523" s="33">
        <f t="shared" ref="AC3523:AC3529" si="9448">AC3524</f>
        <v>713.8</v>
      </c>
      <c r="AD3523" s="33">
        <f t="shared" ref="AD3523:AD3529" si="9449">AD3524</f>
        <v>713.8</v>
      </c>
      <c r="AE3523" s="34">
        <f t="shared" si="9378"/>
        <v>100</v>
      </c>
      <c r="AF3523" s="32">
        <f t="shared" ref="AF3523:AF3529" si="9450">AF3524</f>
        <v>713.8</v>
      </c>
      <c r="AG3523" s="32">
        <f t="shared" ref="AG3523:AG3529" si="9451">AG3524</f>
        <v>0</v>
      </c>
      <c r="AH3523" s="32">
        <f t="shared" ref="AH3523:AH3529" si="9452">AH3524</f>
        <v>0</v>
      </c>
      <c r="AI3523" s="32">
        <f t="shared" ref="AI3523:AI3529" si="9453">AI3524</f>
        <v>0</v>
      </c>
      <c r="AJ3523" s="32">
        <f t="shared" ref="AJ3523:AJ3529" si="9454">AJ3524</f>
        <v>0</v>
      </c>
      <c r="AK3523" s="32">
        <f t="shared" ref="AK3523:AK3529" si="9455">AK3524</f>
        <v>0</v>
      </c>
      <c r="AL3523" s="32">
        <f t="shared" si="9380"/>
        <v>713.8</v>
      </c>
      <c r="AM3523" s="32">
        <f t="shared" si="9381"/>
        <v>0</v>
      </c>
    </row>
    <row r="3524" spans="2:40" ht="31.2" x14ac:dyDescent="0.3">
      <c r="B3524" s="30" t="s">
        <v>854</v>
      </c>
      <c r="C3524" s="30" t="s">
        <v>392</v>
      </c>
      <c r="D3524" s="30" t="s">
        <v>38</v>
      </c>
      <c r="E3524" s="15" t="str">
        <f t="shared" si="9408"/>
        <v>0801</v>
      </c>
      <c r="F3524" s="30" t="s">
        <v>397</v>
      </c>
      <c r="G3524" s="30"/>
      <c r="H3524" s="31" t="s">
        <v>398</v>
      </c>
      <c r="I3524" s="32">
        <f t="shared" si="9413"/>
        <v>713.8</v>
      </c>
      <c r="J3524" s="32">
        <f t="shared" si="9414"/>
        <v>1413.8</v>
      </c>
      <c r="K3524" s="32">
        <f t="shared" si="9415"/>
        <v>713.8</v>
      </c>
      <c r="L3524" s="32">
        <f t="shared" si="9416"/>
        <v>0</v>
      </c>
      <c r="M3524" s="32">
        <f t="shared" si="9417"/>
        <v>0</v>
      </c>
      <c r="N3524" s="32">
        <f t="shared" si="9418"/>
        <v>0</v>
      </c>
      <c r="O3524" s="32">
        <f t="shared" si="9441"/>
        <v>0</v>
      </c>
      <c r="P3524" s="32">
        <f t="shared" si="9442"/>
        <v>0</v>
      </c>
      <c r="Q3524" s="32">
        <f t="shared" si="9443"/>
        <v>0</v>
      </c>
      <c r="R3524" s="32">
        <f t="shared" si="9444"/>
        <v>0</v>
      </c>
      <c r="S3524" s="32">
        <f t="shared" si="9445"/>
        <v>0</v>
      </c>
      <c r="T3524" s="32">
        <f t="shared" si="9446"/>
        <v>0</v>
      </c>
      <c r="U3524" s="32">
        <v>0</v>
      </c>
      <c r="V3524" s="32">
        <f t="shared" si="9409"/>
        <v>713.8</v>
      </c>
      <c r="W3524" s="32">
        <f t="shared" si="9425"/>
        <v>0</v>
      </c>
      <c r="X3524" s="32">
        <f t="shared" si="9426"/>
        <v>0</v>
      </c>
      <c r="Y3524" s="32">
        <f t="shared" si="9427"/>
        <v>0</v>
      </c>
      <c r="Z3524" s="32">
        <f t="shared" si="9428"/>
        <v>0</v>
      </c>
      <c r="AA3524" s="32">
        <f t="shared" si="9429"/>
        <v>0</v>
      </c>
      <c r="AB3524" s="32">
        <f t="shared" si="9447"/>
        <v>423.8</v>
      </c>
      <c r="AC3524" s="33">
        <f t="shared" si="9448"/>
        <v>713.8</v>
      </c>
      <c r="AD3524" s="33">
        <f t="shared" si="9449"/>
        <v>713.8</v>
      </c>
      <c r="AE3524" s="34">
        <f t="shared" si="9378"/>
        <v>100</v>
      </c>
      <c r="AF3524" s="32">
        <f t="shared" si="9450"/>
        <v>713.8</v>
      </c>
      <c r="AG3524" s="32">
        <f t="shared" si="9451"/>
        <v>0</v>
      </c>
      <c r="AH3524" s="32">
        <f t="shared" si="9452"/>
        <v>0</v>
      </c>
      <c r="AI3524" s="32">
        <f t="shared" si="9453"/>
        <v>0</v>
      </c>
      <c r="AJ3524" s="32">
        <f t="shared" si="9454"/>
        <v>0</v>
      </c>
      <c r="AK3524" s="32">
        <f t="shared" si="9455"/>
        <v>0</v>
      </c>
      <c r="AL3524" s="32">
        <f t="shared" si="9380"/>
        <v>713.8</v>
      </c>
      <c r="AM3524" s="32">
        <f t="shared" si="9381"/>
        <v>0</v>
      </c>
    </row>
    <row r="3525" spans="2:40" ht="31.2" x14ac:dyDescent="0.3">
      <c r="B3525" s="30" t="s">
        <v>854</v>
      </c>
      <c r="C3525" s="30" t="s">
        <v>392</v>
      </c>
      <c r="D3525" s="30" t="s">
        <v>38</v>
      </c>
      <c r="E3525" s="15" t="str">
        <f t="shared" si="9408"/>
        <v>0801</v>
      </c>
      <c r="F3525" s="30" t="s">
        <v>399</v>
      </c>
      <c r="G3525" s="30"/>
      <c r="H3525" s="31" t="s">
        <v>400</v>
      </c>
      <c r="I3525" s="32">
        <f t="shared" si="9413"/>
        <v>713.8</v>
      </c>
      <c r="J3525" s="32">
        <f t="shared" si="9414"/>
        <v>1413.8</v>
      </c>
      <c r="K3525" s="32">
        <f t="shared" si="9415"/>
        <v>713.8</v>
      </c>
      <c r="L3525" s="32">
        <f t="shared" si="9416"/>
        <v>0</v>
      </c>
      <c r="M3525" s="32">
        <f t="shared" si="9417"/>
        <v>0</v>
      </c>
      <c r="N3525" s="32">
        <f t="shared" si="9418"/>
        <v>0</v>
      </c>
      <c r="O3525" s="32">
        <f t="shared" si="9441"/>
        <v>0</v>
      </c>
      <c r="P3525" s="32">
        <f t="shared" si="9442"/>
        <v>0</v>
      </c>
      <c r="Q3525" s="32">
        <f t="shared" si="9443"/>
        <v>0</v>
      </c>
      <c r="R3525" s="32">
        <f t="shared" si="9444"/>
        <v>0</v>
      </c>
      <c r="S3525" s="32">
        <f t="shared" si="9445"/>
        <v>0</v>
      </c>
      <c r="T3525" s="32">
        <f t="shared" si="9446"/>
        <v>0</v>
      </c>
      <c r="U3525" s="32">
        <v>0</v>
      </c>
      <c r="V3525" s="32">
        <f t="shared" si="9409"/>
        <v>713.8</v>
      </c>
      <c r="W3525" s="32">
        <f t="shared" si="9425"/>
        <v>0</v>
      </c>
      <c r="X3525" s="32">
        <f t="shared" si="9426"/>
        <v>0</v>
      </c>
      <c r="Y3525" s="32">
        <f t="shared" si="9427"/>
        <v>0</v>
      </c>
      <c r="Z3525" s="32">
        <f t="shared" si="9428"/>
        <v>0</v>
      </c>
      <c r="AA3525" s="32">
        <f t="shared" si="9429"/>
        <v>0</v>
      </c>
      <c r="AB3525" s="32">
        <f t="shared" si="9447"/>
        <v>423.8</v>
      </c>
      <c r="AC3525" s="33">
        <f t="shared" si="9448"/>
        <v>713.8</v>
      </c>
      <c r="AD3525" s="33">
        <f t="shared" si="9449"/>
        <v>713.8</v>
      </c>
      <c r="AE3525" s="34">
        <f t="shared" si="9378"/>
        <v>100</v>
      </c>
      <c r="AF3525" s="32">
        <f t="shared" si="9450"/>
        <v>713.8</v>
      </c>
      <c r="AG3525" s="32">
        <f t="shared" si="9451"/>
        <v>0</v>
      </c>
      <c r="AH3525" s="32">
        <f t="shared" si="9452"/>
        <v>0</v>
      </c>
      <c r="AI3525" s="32">
        <f t="shared" si="9453"/>
        <v>0</v>
      </c>
      <c r="AJ3525" s="32">
        <f t="shared" si="9454"/>
        <v>0</v>
      </c>
      <c r="AK3525" s="32">
        <f t="shared" si="9455"/>
        <v>0</v>
      </c>
      <c r="AL3525" s="32">
        <f t="shared" si="9380"/>
        <v>713.8</v>
      </c>
      <c r="AM3525" s="32">
        <f t="shared" si="9381"/>
        <v>0</v>
      </c>
    </row>
    <row r="3526" spans="2:40" ht="46.8" x14ac:dyDescent="0.3">
      <c r="B3526" s="30" t="s">
        <v>854</v>
      </c>
      <c r="C3526" s="30" t="s">
        <v>392</v>
      </c>
      <c r="D3526" s="30" t="s">
        <v>38</v>
      </c>
      <c r="E3526" s="15" t="str">
        <f t="shared" si="9408"/>
        <v>0801</v>
      </c>
      <c r="F3526" s="30" t="s">
        <v>402</v>
      </c>
      <c r="G3526" s="30"/>
      <c r="H3526" s="31" t="s">
        <v>403</v>
      </c>
      <c r="I3526" s="32">
        <f t="shared" si="9413"/>
        <v>713.8</v>
      </c>
      <c r="J3526" s="32">
        <f t="shared" si="9414"/>
        <v>1413.8</v>
      </c>
      <c r="K3526" s="32">
        <f t="shared" si="9415"/>
        <v>713.8</v>
      </c>
      <c r="L3526" s="32">
        <f t="shared" si="9416"/>
        <v>0</v>
      </c>
      <c r="M3526" s="32">
        <f t="shared" si="9417"/>
        <v>0</v>
      </c>
      <c r="N3526" s="32">
        <f t="shared" si="9418"/>
        <v>0</v>
      </c>
      <c r="O3526" s="32">
        <f t="shared" si="9441"/>
        <v>0</v>
      </c>
      <c r="P3526" s="32">
        <f t="shared" si="9442"/>
        <v>0</v>
      </c>
      <c r="Q3526" s="32">
        <f t="shared" si="9443"/>
        <v>0</v>
      </c>
      <c r="R3526" s="32">
        <f t="shared" si="9444"/>
        <v>0</v>
      </c>
      <c r="S3526" s="32">
        <f t="shared" si="9445"/>
        <v>0</v>
      </c>
      <c r="T3526" s="32">
        <f t="shared" si="9446"/>
        <v>0</v>
      </c>
      <c r="U3526" s="32">
        <v>0</v>
      </c>
      <c r="V3526" s="32">
        <f t="shared" si="9409"/>
        <v>713.8</v>
      </c>
      <c r="W3526" s="32">
        <f t="shared" si="9425"/>
        <v>0</v>
      </c>
      <c r="X3526" s="32">
        <f t="shared" si="9426"/>
        <v>0</v>
      </c>
      <c r="Y3526" s="32">
        <f t="shared" si="9427"/>
        <v>0</v>
      </c>
      <c r="Z3526" s="32">
        <f t="shared" si="9428"/>
        <v>0</v>
      </c>
      <c r="AA3526" s="32">
        <f t="shared" si="9429"/>
        <v>0</v>
      </c>
      <c r="AB3526" s="32">
        <f t="shared" si="9447"/>
        <v>423.8</v>
      </c>
      <c r="AC3526" s="33">
        <f t="shared" si="9448"/>
        <v>713.8</v>
      </c>
      <c r="AD3526" s="33">
        <f t="shared" si="9449"/>
        <v>713.8</v>
      </c>
      <c r="AE3526" s="34">
        <f t="shared" si="9378"/>
        <v>100</v>
      </c>
      <c r="AF3526" s="32">
        <f t="shared" si="9450"/>
        <v>713.8</v>
      </c>
      <c r="AG3526" s="32">
        <f t="shared" si="9451"/>
        <v>0</v>
      </c>
      <c r="AH3526" s="32">
        <f t="shared" si="9452"/>
        <v>0</v>
      </c>
      <c r="AI3526" s="32">
        <f t="shared" si="9453"/>
        <v>0</v>
      </c>
      <c r="AJ3526" s="32">
        <f t="shared" si="9454"/>
        <v>0</v>
      </c>
      <c r="AK3526" s="32">
        <f t="shared" si="9455"/>
        <v>0</v>
      </c>
      <c r="AL3526" s="32">
        <f t="shared" si="9380"/>
        <v>713.8</v>
      </c>
      <c r="AM3526" s="32">
        <f t="shared" si="9381"/>
        <v>0</v>
      </c>
    </row>
    <row r="3527" spans="2:40" ht="31.2" x14ac:dyDescent="0.3">
      <c r="B3527" s="30" t="s">
        <v>854</v>
      </c>
      <c r="C3527" s="30" t="s">
        <v>392</v>
      </c>
      <c r="D3527" s="30" t="s">
        <v>38</v>
      </c>
      <c r="E3527" s="15" t="str">
        <f t="shared" si="9408"/>
        <v>0801</v>
      </c>
      <c r="F3527" s="30" t="s">
        <v>402</v>
      </c>
      <c r="G3527" s="30" t="s">
        <v>50</v>
      </c>
      <c r="H3527" s="31" t="s">
        <v>51</v>
      </c>
      <c r="I3527" s="32">
        <f t="shared" si="9413"/>
        <v>713.8</v>
      </c>
      <c r="J3527" s="32">
        <f t="shared" si="9414"/>
        <v>1413.8</v>
      </c>
      <c r="K3527" s="32">
        <f t="shared" si="9415"/>
        <v>713.8</v>
      </c>
      <c r="L3527" s="32">
        <f t="shared" si="9416"/>
        <v>0</v>
      </c>
      <c r="M3527" s="32">
        <f t="shared" si="9417"/>
        <v>0</v>
      </c>
      <c r="N3527" s="32">
        <f t="shared" si="9418"/>
        <v>0</v>
      </c>
      <c r="O3527" s="32">
        <f t="shared" si="9441"/>
        <v>0</v>
      </c>
      <c r="P3527" s="32">
        <f t="shared" si="9442"/>
        <v>0</v>
      </c>
      <c r="Q3527" s="32">
        <f t="shared" si="9443"/>
        <v>0</v>
      </c>
      <c r="R3527" s="32">
        <f t="shared" si="9444"/>
        <v>0</v>
      </c>
      <c r="S3527" s="32">
        <f t="shared" si="9445"/>
        <v>0</v>
      </c>
      <c r="T3527" s="32">
        <f t="shared" si="9446"/>
        <v>0</v>
      </c>
      <c r="U3527" s="32">
        <v>0</v>
      </c>
      <c r="V3527" s="32">
        <f t="shared" si="9409"/>
        <v>713.8</v>
      </c>
      <c r="W3527" s="32">
        <f t="shared" si="9425"/>
        <v>0</v>
      </c>
      <c r="X3527" s="32">
        <f t="shared" si="9426"/>
        <v>0</v>
      </c>
      <c r="Y3527" s="32">
        <f t="shared" si="9427"/>
        <v>0</v>
      </c>
      <c r="Z3527" s="32">
        <f t="shared" si="9428"/>
        <v>0</v>
      </c>
      <c r="AA3527" s="32">
        <f t="shared" si="9429"/>
        <v>0</v>
      </c>
      <c r="AB3527" s="32">
        <f t="shared" si="9447"/>
        <v>423.8</v>
      </c>
      <c r="AC3527" s="33">
        <f t="shared" si="9448"/>
        <v>713.8</v>
      </c>
      <c r="AD3527" s="33">
        <f t="shared" si="9449"/>
        <v>713.8</v>
      </c>
      <c r="AE3527" s="34">
        <f t="shared" si="9378"/>
        <v>100</v>
      </c>
      <c r="AF3527" s="32">
        <f t="shared" si="9450"/>
        <v>713.8</v>
      </c>
      <c r="AG3527" s="32">
        <f t="shared" si="9451"/>
        <v>0</v>
      </c>
      <c r="AH3527" s="32">
        <f t="shared" si="9452"/>
        <v>0</v>
      </c>
      <c r="AI3527" s="32">
        <f t="shared" si="9453"/>
        <v>0</v>
      </c>
      <c r="AJ3527" s="32">
        <f t="shared" si="9454"/>
        <v>0</v>
      </c>
      <c r="AK3527" s="32">
        <f t="shared" si="9455"/>
        <v>0</v>
      </c>
      <c r="AL3527" s="32">
        <f t="shared" si="9380"/>
        <v>713.8</v>
      </c>
      <c r="AM3527" s="32">
        <f t="shared" si="9381"/>
        <v>0</v>
      </c>
    </row>
    <row r="3528" spans="2:40" ht="31.2" x14ac:dyDescent="0.3">
      <c r="B3528" s="30" t="s">
        <v>854</v>
      </c>
      <c r="C3528" s="30" t="s">
        <v>392</v>
      </c>
      <c r="D3528" s="30" t="s">
        <v>38</v>
      </c>
      <c r="E3528" s="15" t="str">
        <f t="shared" si="9408"/>
        <v>0801</v>
      </c>
      <c r="F3528" s="30" t="s">
        <v>402</v>
      </c>
      <c r="G3528" s="30" t="s">
        <v>52</v>
      </c>
      <c r="H3528" s="31" t="s">
        <v>53</v>
      </c>
      <c r="I3528" s="32">
        <v>713.8</v>
      </c>
      <c r="J3528" s="32">
        <v>1413.8</v>
      </c>
      <c r="K3528" s="32">
        <v>713.8</v>
      </c>
      <c r="L3528" s="32"/>
      <c r="M3528" s="32"/>
      <c r="N3528" s="32"/>
      <c r="O3528" s="32">
        <v>0</v>
      </c>
      <c r="P3528" s="32">
        <v>0</v>
      </c>
      <c r="Q3528" s="32">
        <v>0</v>
      </c>
      <c r="R3528" s="32">
        <v>0</v>
      </c>
      <c r="S3528" s="32">
        <v>0</v>
      </c>
      <c r="T3528" s="32">
        <v>0</v>
      </c>
      <c r="U3528" s="32">
        <v>0</v>
      </c>
      <c r="V3528" s="32">
        <f t="shared" si="9409"/>
        <v>713.8</v>
      </c>
      <c r="W3528" s="32"/>
      <c r="X3528" s="32"/>
      <c r="Y3528" s="32"/>
      <c r="Z3528" s="32"/>
      <c r="AA3528" s="32"/>
      <c r="AB3528" s="32">
        <v>423.8</v>
      </c>
      <c r="AC3528" s="33">
        <v>713.8</v>
      </c>
      <c r="AD3528" s="33">
        <v>713.8</v>
      </c>
      <c r="AE3528" s="34">
        <f t="shared" si="9378"/>
        <v>100</v>
      </c>
      <c r="AF3528" s="32">
        <v>713.8</v>
      </c>
      <c r="AG3528" s="32">
        <v>0</v>
      </c>
      <c r="AH3528" s="32">
        <v>0</v>
      </c>
      <c r="AI3528" s="32">
        <v>0</v>
      </c>
      <c r="AJ3528" s="32">
        <v>0</v>
      </c>
      <c r="AK3528" s="32">
        <v>0</v>
      </c>
      <c r="AL3528" s="32">
        <f t="shared" si="9380"/>
        <v>713.8</v>
      </c>
      <c r="AM3528" s="32">
        <f t="shared" si="9381"/>
        <v>0</v>
      </c>
      <c r="AN3528" s="12"/>
    </row>
    <row r="3529" spans="2:40" ht="31.2" x14ac:dyDescent="0.3">
      <c r="B3529" s="30" t="s">
        <v>854</v>
      </c>
      <c r="C3529" s="30" t="s">
        <v>392</v>
      </c>
      <c r="D3529" s="30" t="s">
        <v>38</v>
      </c>
      <c r="E3529" s="15" t="str">
        <f t="shared" si="9408"/>
        <v>0801</v>
      </c>
      <c r="F3529" s="30" t="s">
        <v>78</v>
      </c>
      <c r="G3529" s="30"/>
      <c r="H3529" s="31" t="s">
        <v>79</v>
      </c>
      <c r="I3529" s="32"/>
      <c r="J3529" s="32"/>
      <c r="K3529" s="32"/>
      <c r="L3529" s="32"/>
      <c r="M3529" s="32"/>
      <c r="N3529" s="32"/>
      <c r="O3529" s="32">
        <f t="shared" si="9441"/>
        <v>0</v>
      </c>
      <c r="P3529" s="32">
        <f t="shared" si="9442"/>
        <v>0</v>
      </c>
      <c r="Q3529" s="32">
        <f t="shared" si="9443"/>
        <v>0</v>
      </c>
      <c r="R3529" s="32">
        <f t="shared" si="9444"/>
        <v>0</v>
      </c>
      <c r="S3529" s="32">
        <f t="shared" si="9445"/>
        <v>0</v>
      </c>
      <c r="T3529" s="32">
        <f t="shared" si="9446"/>
        <v>0</v>
      </c>
      <c r="U3529" s="32"/>
      <c r="V3529" s="32">
        <f t="shared" si="9409"/>
        <v>0</v>
      </c>
      <c r="W3529" s="32"/>
      <c r="X3529" s="32"/>
      <c r="Y3529" s="32"/>
      <c r="Z3529" s="32"/>
      <c r="AA3529" s="32"/>
      <c r="AB3529" s="32">
        <f t="shared" si="9447"/>
        <v>1945</v>
      </c>
      <c r="AC3529" s="33">
        <f t="shared" si="9448"/>
        <v>2844.09944</v>
      </c>
      <c r="AD3529" s="33">
        <f t="shared" si="9449"/>
        <v>2844.09944</v>
      </c>
      <c r="AE3529" s="34">
        <f t="shared" si="9378"/>
        <v>100</v>
      </c>
      <c r="AF3529" s="32">
        <f t="shared" si="9450"/>
        <v>3174.09944</v>
      </c>
      <c r="AG3529" s="32">
        <f t="shared" si="9451"/>
        <v>0</v>
      </c>
      <c r="AH3529" s="32">
        <f t="shared" si="9452"/>
        <v>0</v>
      </c>
      <c r="AI3529" s="32">
        <f t="shared" si="9453"/>
        <v>0</v>
      </c>
      <c r="AJ3529" s="32">
        <f t="shared" si="9454"/>
        <v>0</v>
      </c>
      <c r="AK3529" s="32">
        <f t="shared" si="9455"/>
        <v>0</v>
      </c>
      <c r="AL3529" s="32">
        <f t="shared" si="9380"/>
        <v>3174.09944</v>
      </c>
      <c r="AM3529" s="32">
        <f t="shared" si="9381"/>
        <v>-3174.09944</v>
      </c>
      <c r="AN3529" s="12"/>
    </row>
    <row r="3530" spans="2:40" ht="46.8" x14ac:dyDescent="0.3">
      <c r="B3530" s="30" t="s">
        <v>854</v>
      </c>
      <c r="C3530" s="30" t="s">
        <v>392</v>
      </c>
      <c r="D3530" s="30" t="s">
        <v>38</v>
      </c>
      <c r="E3530" s="15" t="str">
        <f t="shared" si="9408"/>
        <v>0801</v>
      </c>
      <c r="F3530" s="30" t="s">
        <v>378</v>
      </c>
      <c r="G3530" s="30"/>
      <c r="H3530" s="31" t="s">
        <v>379</v>
      </c>
      <c r="I3530" s="32"/>
      <c r="J3530" s="32"/>
      <c r="K3530" s="32"/>
      <c r="L3530" s="32"/>
      <c r="M3530" s="32"/>
      <c r="N3530" s="32"/>
      <c r="O3530" s="32">
        <f t="shared" ref="O3530:T3530" si="9456">O3531+O3533</f>
        <v>0</v>
      </c>
      <c r="P3530" s="32">
        <f t="shared" si="9456"/>
        <v>0</v>
      </c>
      <c r="Q3530" s="32">
        <f t="shared" si="9456"/>
        <v>0</v>
      </c>
      <c r="R3530" s="32">
        <f t="shared" si="9456"/>
        <v>0</v>
      </c>
      <c r="S3530" s="32">
        <f t="shared" si="9456"/>
        <v>0</v>
      </c>
      <c r="T3530" s="32">
        <f t="shared" si="9456"/>
        <v>0</v>
      </c>
      <c r="U3530" s="32"/>
      <c r="V3530" s="32">
        <f t="shared" si="9409"/>
        <v>0</v>
      </c>
      <c r="W3530" s="32"/>
      <c r="X3530" s="32"/>
      <c r="Y3530" s="32"/>
      <c r="Z3530" s="32"/>
      <c r="AA3530" s="32"/>
      <c r="AB3530" s="32">
        <f>AB3531+AB3533</f>
        <v>1945</v>
      </c>
      <c r="AC3530" s="33">
        <f>AC3531+AC3533</f>
        <v>2844.09944</v>
      </c>
      <c r="AD3530" s="33">
        <f>AD3531+AD3533</f>
        <v>2844.09944</v>
      </c>
      <c r="AE3530" s="34">
        <f t="shared" si="9378"/>
        <v>100</v>
      </c>
      <c r="AF3530" s="32">
        <f t="shared" ref="AF3530:AK3530" si="9457">AF3531+AF3533</f>
        <v>3174.09944</v>
      </c>
      <c r="AG3530" s="32">
        <f t="shared" si="9457"/>
        <v>0</v>
      </c>
      <c r="AH3530" s="32">
        <f t="shared" si="9457"/>
        <v>0</v>
      </c>
      <c r="AI3530" s="32">
        <f t="shared" si="9457"/>
        <v>0</v>
      </c>
      <c r="AJ3530" s="32">
        <f t="shared" si="9457"/>
        <v>0</v>
      </c>
      <c r="AK3530" s="32">
        <f t="shared" si="9457"/>
        <v>0</v>
      </c>
      <c r="AL3530" s="32">
        <f t="shared" si="9380"/>
        <v>3174.09944</v>
      </c>
      <c r="AM3530" s="32">
        <f t="shared" si="9381"/>
        <v>-3174.09944</v>
      </c>
      <c r="AN3530" s="12"/>
    </row>
    <row r="3531" spans="2:40" ht="31.2" x14ac:dyDescent="0.3">
      <c r="B3531" s="30" t="s">
        <v>854</v>
      </c>
      <c r="C3531" s="30" t="s">
        <v>392</v>
      </c>
      <c r="D3531" s="30" t="s">
        <v>38</v>
      </c>
      <c r="E3531" s="15" t="str">
        <f t="shared" si="9408"/>
        <v>0801</v>
      </c>
      <c r="F3531" s="30" t="s">
        <v>378</v>
      </c>
      <c r="G3531" s="30" t="s">
        <v>50</v>
      </c>
      <c r="H3531" s="31" t="s">
        <v>51</v>
      </c>
      <c r="I3531" s="32"/>
      <c r="J3531" s="32"/>
      <c r="K3531" s="32"/>
      <c r="L3531" s="32"/>
      <c r="M3531" s="32"/>
      <c r="N3531" s="32"/>
      <c r="O3531" s="32">
        <f t="shared" ref="O3531:T3531" si="9458">O3532</f>
        <v>0</v>
      </c>
      <c r="P3531" s="32">
        <f t="shared" si="9458"/>
        <v>0</v>
      </c>
      <c r="Q3531" s="32">
        <f t="shared" si="9458"/>
        <v>0</v>
      </c>
      <c r="R3531" s="32">
        <f t="shared" si="9458"/>
        <v>0</v>
      </c>
      <c r="S3531" s="32">
        <f t="shared" si="9458"/>
        <v>0</v>
      </c>
      <c r="T3531" s="32">
        <f t="shared" si="9458"/>
        <v>0</v>
      </c>
      <c r="U3531" s="32"/>
      <c r="V3531" s="32">
        <f t="shared" si="9409"/>
        <v>0</v>
      </c>
      <c r="W3531" s="32"/>
      <c r="X3531" s="32"/>
      <c r="Y3531" s="32"/>
      <c r="Z3531" s="32"/>
      <c r="AA3531" s="32"/>
      <c r="AB3531" s="32">
        <f>AB3532</f>
        <v>400</v>
      </c>
      <c r="AC3531" s="33">
        <f>AC3532</f>
        <v>400</v>
      </c>
      <c r="AD3531" s="33">
        <f>AD3532</f>
        <v>400</v>
      </c>
      <c r="AE3531" s="34">
        <f t="shared" si="9378"/>
        <v>100</v>
      </c>
      <c r="AF3531" s="32">
        <f t="shared" ref="AF3531:AK3531" si="9459">AF3532</f>
        <v>400</v>
      </c>
      <c r="AG3531" s="32">
        <f t="shared" si="9459"/>
        <v>0</v>
      </c>
      <c r="AH3531" s="32">
        <f t="shared" si="9459"/>
        <v>0</v>
      </c>
      <c r="AI3531" s="32">
        <f t="shared" si="9459"/>
        <v>0</v>
      </c>
      <c r="AJ3531" s="32">
        <f t="shared" si="9459"/>
        <v>0</v>
      </c>
      <c r="AK3531" s="32">
        <f t="shared" si="9459"/>
        <v>0</v>
      </c>
      <c r="AL3531" s="32">
        <f t="shared" si="9380"/>
        <v>400</v>
      </c>
      <c r="AM3531" s="32">
        <f t="shared" si="9381"/>
        <v>-400</v>
      </c>
      <c r="AN3531" s="12"/>
    </row>
    <row r="3532" spans="2:40" ht="31.2" x14ac:dyDescent="0.3">
      <c r="B3532" s="30" t="s">
        <v>854</v>
      </c>
      <c r="C3532" s="30" t="s">
        <v>392</v>
      </c>
      <c r="D3532" s="30" t="s">
        <v>38</v>
      </c>
      <c r="E3532" s="15" t="str">
        <f t="shared" si="9408"/>
        <v>0801</v>
      </c>
      <c r="F3532" s="30" t="s">
        <v>378</v>
      </c>
      <c r="G3532" s="30" t="s">
        <v>52</v>
      </c>
      <c r="H3532" s="31" t="s">
        <v>53</v>
      </c>
      <c r="I3532" s="32"/>
      <c r="J3532" s="32"/>
      <c r="K3532" s="32"/>
      <c r="L3532" s="32"/>
      <c r="M3532" s="32"/>
      <c r="N3532" s="32"/>
      <c r="O3532" s="32">
        <v>0</v>
      </c>
      <c r="P3532" s="32">
        <v>0</v>
      </c>
      <c r="Q3532" s="32">
        <v>0</v>
      </c>
      <c r="R3532" s="32">
        <v>0</v>
      </c>
      <c r="S3532" s="32">
        <v>0</v>
      </c>
      <c r="T3532" s="32">
        <v>0</v>
      </c>
      <c r="U3532" s="32"/>
      <c r="V3532" s="32">
        <f t="shared" si="9409"/>
        <v>0</v>
      </c>
      <c r="W3532" s="32"/>
      <c r="X3532" s="32"/>
      <c r="Y3532" s="32"/>
      <c r="Z3532" s="32"/>
      <c r="AA3532" s="32"/>
      <c r="AB3532" s="32">
        <v>400</v>
      </c>
      <c r="AC3532" s="33">
        <v>400</v>
      </c>
      <c r="AD3532" s="33">
        <v>400</v>
      </c>
      <c r="AE3532" s="34">
        <f t="shared" si="9378"/>
        <v>100</v>
      </c>
      <c r="AF3532" s="32">
        <v>400</v>
      </c>
      <c r="AG3532" s="32">
        <v>0</v>
      </c>
      <c r="AH3532" s="32">
        <v>0</v>
      </c>
      <c r="AI3532" s="32">
        <v>0</v>
      </c>
      <c r="AJ3532" s="32">
        <v>0</v>
      </c>
      <c r="AK3532" s="32">
        <v>0</v>
      </c>
      <c r="AL3532" s="32">
        <f t="shared" si="9380"/>
        <v>400</v>
      </c>
      <c r="AM3532" s="32">
        <f t="shared" si="9381"/>
        <v>-400</v>
      </c>
      <c r="AN3532" s="12"/>
    </row>
    <row r="3533" spans="2:40" ht="31.2" x14ac:dyDescent="0.3">
      <c r="B3533" s="30" t="s">
        <v>854</v>
      </c>
      <c r="C3533" s="30" t="s">
        <v>392</v>
      </c>
      <c r="D3533" s="30" t="s">
        <v>38</v>
      </c>
      <c r="E3533" s="15" t="str">
        <f t="shared" si="9408"/>
        <v>0801</v>
      </c>
      <c r="F3533" s="30" t="s">
        <v>378</v>
      </c>
      <c r="G3533" s="30" t="s">
        <v>174</v>
      </c>
      <c r="H3533" s="31" t="s">
        <v>175</v>
      </c>
      <c r="I3533" s="32"/>
      <c r="J3533" s="32"/>
      <c r="K3533" s="32"/>
      <c r="L3533" s="32"/>
      <c r="M3533" s="32"/>
      <c r="N3533" s="32"/>
      <c r="O3533" s="32">
        <f t="shared" ref="O3533:T3533" si="9460">O3534</f>
        <v>0</v>
      </c>
      <c r="P3533" s="32">
        <f t="shared" si="9460"/>
        <v>0</v>
      </c>
      <c r="Q3533" s="32">
        <f t="shared" si="9460"/>
        <v>0</v>
      </c>
      <c r="R3533" s="32">
        <f t="shared" si="9460"/>
        <v>0</v>
      </c>
      <c r="S3533" s="32">
        <f t="shared" si="9460"/>
        <v>0</v>
      </c>
      <c r="T3533" s="32">
        <f t="shared" si="9460"/>
        <v>0</v>
      </c>
      <c r="U3533" s="32"/>
      <c r="V3533" s="32">
        <f t="shared" si="9409"/>
        <v>0</v>
      </c>
      <c r="W3533" s="32"/>
      <c r="X3533" s="32"/>
      <c r="Y3533" s="32"/>
      <c r="Z3533" s="32"/>
      <c r="AA3533" s="32"/>
      <c r="AB3533" s="32">
        <f>AB3534</f>
        <v>1545</v>
      </c>
      <c r="AC3533" s="33">
        <f>AC3534</f>
        <v>2444.09944</v>
      </c>
      <c r="AD3533" s="33">
        <f>AD3534</f>
        <v>2444.09944</v>
      </c>
      <c r="AE3533" s="34">
        <f t="shared" si="9378"/>
        <v>100</v>
      </c>
      <c r="AF3533" s="32">
        <f t="shared" ref="AF3533:AK3533" si="9461">AF3534</f>
        <v>2774.09944</v>
      </c>
      <c r="AG3533" s="32">
        <f t="shared" si="9461"/>
        <v>0</v>
      </c>
      <c r="AH3533" s="32">
        <f t="shared" si="9461"/>
        <v>0</v>
      </c>
      <c r="AI3533" s="32">
        <f t="shared" si="9461"/>
        <v>0</v>
      </c>
      <c r="AJ3533" s="32">
        <f t="shared" si="9461"/>
        <v>0</v>
      </c>
      <c r="AK3533" s="32">
        <f t="shared" si="9461"/>
        <v>0</v>
      </c>
      <c r="AL3533" s="32">
        <f t="shared" si="9380"/>
        <v>2774.09944</v>
      </c>
      <c r="AM3533" s="32">
        <f t="shared" si="9381"/>
        <v>-2774.09944</v>
      </c>
      <c r="AN3533" s="12"/>
    </row>
    <row r="3534" spans="2:40" ht="62.4" x14ac:dyDescent="0.3">
      <c r="B3534" s="30" t="s">
        <v>854</v>
      </c>
      <c r="C3534" s="30" t="s">
        <v>392</v>
      </c>
      <c r="D3534" s="30" t="s">
        <v>38</v>
      </c>
      <c r="E3534" s="15" t="str">
        <f t="shared" si="9408"/>
        <v>0801</v>
      </c>
      <c r="F3534" s="30" t="s">
        <v>378</v>
      </c>
      <c r="G3534" s="30" t="s">
        <v>370</v>
      </c>
      <c r="H3534" s="31" t="s">
        <v>371</v>
      </c>
      <c r="I3534" s="32"/>
      <c r="J3534" s="32"/>
      <c r="K3534" s="32"/>
      <c r="L3534" s="32"/>
      <c r="M3534" s="32"/>
      <c r="N3534" s="32"/>
      <c r="O3534" s="32">
        <v>0</v>
      </c>
      <c r="P3534" s="32">
        <v>0</v>
      </c>
      <c r="Q3534" s="32">
        <v>0</v>
      </c>
      <c r="R3534" s="32">
        <v>0</v>
      </c>
      <c r="S3534" s="32">
        <v>0</v>
      </c>
      <c r="T3534" s="32">
        <v>0</v>
      </c>
      <c r="U3534" s="32"/>
      <c r="V3534" s="32">
        <f t="shared" si="9409"/>
        <v>0</v>
      </c>
      <c r="W3534" s="32"/>
      <c r="X3534" s="32"/>
      <c r="Y3534" s="32"/>
      <c r="Z3534" s="32"/>
      <c r="AA3534" s="32"/>
      <c r="AB3534" s="32">
        <v>1545</v>
      </c>
      <c r="AC3534" s="33">
        <v>2444.09944</v>
      </c>
      <c r="AD3534" s="33">
        <v>2444.09944</v>
      </c>
      <c r="AE3534" s="34">
        <f t="shared" si="9378"/>
        <v>100</v>
      </c>
      <c r="AF3534" s="32">
        <v>2774.09944</v>
      </c>
      <c r="AG3534" s="32">
        <v>0</v>
      </c>
      <c r="AH3534" s="32">
        <v>0</v>
      </c>
      <c r="AI3534" s="32">
        <v>0</v>
      </c>
      <c r="AJ3534" s="32">
        <v>0</v>
      </c>
      <c r="AK3534" s="32">
        <v>0</v>
      </c>
      <c r="AL3534" s="32">
        <f t="shared" si="9380"/>
        <v>2774.09944</v>
      </c>
      <c r="AM3534" s="32">
        <f t="shared" si="9381"/>
        <v>-2774.09944</v>
      </c>
      <c r="AN3534" s="12"/>
    </row>
    <row r="3535" spans="2:40" s="13" customFormat="1" x14ac:dyDescent="0.3">
      <c r="B3535" s="14" t="s">
        <v>854</v>
      </c>
      <c r="C3535" s="14" t="s">
        <v>134</v>
      </c>
      <c r="D3535" s="14"/>
      <c r="E3535" s="21" t="str">
        <f t="shared" si="9408"/>
        <v>11</v>
      </c>
      <c r="F3535" s="14"/>
      <c r="G3535" s="14"/>
      <c r="H3535" s="16" t="s">
        <v>654</v>
      </c>
      <c r="I3535" s="17">
        <f t="shared" si="9413"/>
        <v>1017.7</v>
      </c>
      <c r="J3535" s="17">
        <f t="shared" si="9414"/>
        <v>1017.7</v>
      </c>
      <c r="K3535" s="17">
        <f t="shared" si="9415"/>
        <v>1017.7</v>
      </c>
      <c r="L3535" s="17">
        <f t="shared" si="9416"/>
        <v>-67.400000000000006</v>
      </c>
      <c r="M3535" s="17">
        <f t="shared" si="9417"/>
        <v>-67.400000000000006</v>
      </c>
      <c r="N3535" s="17">
        <f t="shared" si="9418"/>
        <v>-67.400000000000006</v>
      </c>
      <c r="O3535" s="17">
        <f t="shared" ref="O3535:T3535" si="9462">O3536</f>
        <v>0</v>
      </c>
      <c r="P3535" s="17">
        <f t="shared" si="9462"/>
        <v>0</v>
      </c>
      <c r="Q3535" s="17">
        <f t="shared" si="9462"/>
        <v>0</v>
      </c>
      <c r="R3535" s="17">
        <f t="shared" si="9462"/>
        <v>0</v>
      </c>
      <c r="S3535" s="17">
        <f t="shared" si="9462"/>
        <v>-26.446999999999999</v>
      </c>
      <c r="T3535" s="17">
        <f t="shared" si="9462"/>
        <v>0</v>
      </c>
      <c r="U3535" s="17">
        <v>0</v>
      </c>
      <c r="V3535" s="17">
        <f t="shared" si="9409"/>
        <v>923.85300000000007</v>
      </c>
      <c r="W3535" s="17">
        <f t="shared" si="9425"/>
        <v>0</v>
      </c>
      <c r="X3535" s="17">
        <f t="shared" si="9426"/>
        <v>0</v>
      </c>
      <c r="Y3535" s="17">
        <f t="shared" si="9427"/>
        <v>0</v>
      </c>
      <c r="Z3535" s="17">
        <f t="shared" si="9428"/>
        <v>0</v>
      </c>
      <c r="AA3535" s="17">
        <f t="shared" si="9429"/>
        <v>0</v>
      </c>
      <c r="AB3535" s="17">
        <f>AB3536</f>
        <v>888.46742999999992</v>
      </c>
      <c r="AC3535" s="18">
        <f>AC3536</f>
        <v>994.25299999999993</v>
      </c>
      <c r="AD3535" s="18">
        <f>AD3536</f>
        <v>994.2527</v>
      </c>
      <c r="AE3535" s="19">
        <f t="shared" si="9378"/>
        <v>99.999969826593443</v>
      </c>
      <c r="AF3535" s="17">
        <f t="shared" ref="AF3535:AK3535" si="9463">AF3536</f>
        <v>994.25299999999993</v>
      </c>
      <c r="AG3535" s="17">
        <f t="shared" si="9463"/>
        <v>0</v>
      </c>
      <c r="AH3535" s="17">
        <f t="shared" si="9463"/>
        <v>0</v>
      </c>
      <c r="AI3535" s="17">
        <f t="shared" si="9463"/>
        <v>0</v>
      </c>
      <c r="AJ3535" s="17">
        <f t="shared" si="9463"/>
        <v>0</v>
      </c>
      <c r="AK3535" s="17">
        <f t="shared" si="9463"/>
        <v>0</v>
      </c>
      <c r="AL3535" s="17">
        <f t="shared" si="9380"/>
        <v>994.25299999999993</v>
      </c>
      <c r="AM3535" s="17">
        <f t="shared" si="9381"/>
        <v>-70.399999999999864</v>
      </c>
      <c r="AN3535" s="20"/>
    </row>
    <row r="3536" spans="2:40" s="22" customFormat="1" x14ac:dyDescent="0.3">
      <c r="B3536" s="23" t="s">
        <v>854</v>
      </c>
      <c r="C3536" s="23" t="s">
        <v>134</v>
      </c>
      <c r="D3536" s="23" t="s">
        <v>38</v>
      </c>
      <c r="E3536" s="24" t="str">
        <f t="shared" si="9408"/>
        <v>1101</v>
      </c>
      <c r="F3536" s="23"/>
      <c r="G3536" s="23"/>
      <c r="H3536" s="25" t="s">
        <v>826</v>
      </c>
      <c r="I3536" s="26">
        <f t="shared" si="9413"/>
        <v>1017.7</v>
      </c>
      <c r="J3536" s="26">
        <f t="shared" si="9414"/>
        <v>1017.7</v>
      </c>
      <c r="K3536" s="26">
        <f t="shared" si="9415"/>
        <v>1017.7</v>
      </c>
      <c r="L3536" s="26">
        <f t="shared" si="9416"/>
        <v>-67.400000000000006</v>
      </c>
      <c r="M3536" s="26">
        <f t="shared" si="9417"/>
        <v>-67.400000000000006</v>
      </c>
      <c r="N3536" s="26">
        <f t="shared" si="9418"/>
        <v>-67.400000000000006</v>
      </c>
      <c r="O3536" s="26">
        <f t="shared" ref="O3536:T3536" si="9464">O3537+O3543</f>
        <v>0</v>
      </c>
      <c r="P3536" s="26">
        <f t="shared" si="9464"/>
        <v>0</v>
      </c>
      <c r="Q3536" s="26">
        <f t="shared" si="9464"/>
        <v>0</v>
      </c>
      <c r="R3536" s="26">
        <f t="shared" si="9464"/>
        <v>0</v>
      </c>
      <c r="S3536" s="26">
        <f t="shared" si="9464"/>
        <v>-26.446999999999999</v>
      </c>
      <c r="T3536" s="26">
        <f t="shared" si="9464"/>
        <v>0</v>
      </c>
      <c r="U3536" s="26">
        <v>0</v>
      </c>
      <c r="V3536" s="26">
        <f t="shared" si="9409"/>
        <v>923.85300000000007</v>
      </c>
      <c r="W3536" s="26">
        <f t="shared" si="9425"/>
        <v>0</v>
      </c>
      <c r="X3536" s="26">
        <f t="shared" si="9426"/>
        <v>0</v>
      </c>
      <c r="Y3536" s="26">
        <f t="shared" si="9427"/>
        <v>0</v>
      </c>
      <c r="Z3536" s="26">
        <f t="shared" si="9428"/>
        <v>0</v>
      </c>
      <c r="AA3536" s="26">
        <f t="shared" si="9429"/>
        <v>0</v>
      </c>
      <c r="AB3536" s="26">
        <f>AB3537+AB3543</f>
        <v>888.46742999999992</v>
      </c>
      <c r="AC3536" s="27">
        <f>AC3537+AC3543</f>
        <v>994.25299999999993</v>
      </c>
      <c r="AD3536" s="27">
        <f>AD3537+AD3543</f>
        <v>994.2527</v>
      </c>
      <c r="AE3536" s="28">
        <f t="shared" si="9378"/>
        <v>99.999969826593443</v>
      </c>
      <c r="AF3536" s="26">
        <f t="shared" ref="AF3536:AK3536" si="9465">AF3537+AF3543</f>
        <v>994.25299999999993</v>
      </c>
      <c r="AG3536" s="26">
        <f t="shared" si="9465"/>
        <v>0</v>
      </c>
      <c r="AH3536" s="26">
        <f t="shared" si="9465"/>
        <v>0</v>
      </c>
      <c r="AI3536" s="26">
        <f t="shared" si="9465"/>
        <v>0</v>
      </c>
      <c r="AJ3536" s="26">
        <f t="shared" si="9465"/>
        <v>0</v>
      </c>
      <c r="AK3536" s="26">
        <f t="shared" si="9465"/>
        <v>0</v>
      </c>
      <c r="AL3536" s="26">
        <f t="shared" si="9380"/>
        <v>994.25299999999993</v>
      </c>
      <c r="AM3536" s="26">
        <f t="shared" si="9381"/>
        <v>-70.399999999999864</v>
      </c>
      <c r="AN3536" s="29"/>
    </row>
    <row r="3537" spans="2:40" ht="31.2" x14ac:dyDescent="0.3">
      <c r="B3537" s="30" t="s">
        <v>854</v>
      </c>
      <c r="C3537" s="30" t="s">
        <v>134</v>
      </c>
      <c r="D3537" s="30" t="s">
        <v>38</v>
      </c>
      <c r="E3537" s="15" t="str">
        <f t="shared" si="9408"/>
        <v>1101</v>
      </c>
      <c r="F3537" s="30" t="s">
        <v>659</v>
      </c>
      <c r="G3537" s="30"/>
      <c r="H3537" s="31" t="s">
        <v>660</v>
      </c>
      <c r="I3537" s="32">
        <f t="shared" si="9413"/>
        <v>1017.7</v>
      </c>
      <c r="J3537" s="32">
        <f t="shared" si="9414"/>
        <v>1017.7</v>
      </c>
      <c r="K3537" s="32">
        <f t="shared" si="9415"/>
        <v>1017.7</v>
      </c>
      <c r="L3537" s="32">
        <f t="shared" si="9416"/>
        <v>-67.400000000000006</v>
      </c>
      <c r="M3537" s="32">
        <f t="shared" si="9417"/>
        <v>-67.400000000000006</v>
      </c>
      <c r="N3537" s="32">
        <f t="shared" si="9418"/>
        <v>-67.400000000000006</v>
      </c>
      <c r="O3537" s="32">
        <f t="shared" ref="O3537:O3545" si="9466">O3538</f>
        <v>0</v>
      </c>
      <c r="P3537" s="32">
        <f t="shared" ref="P3537:P3545" si="9467">P3538</f>
        <v>0</v>
      </c>
      <c r="Q3537" s="32">
        <f t="shared" ref="Q3537:Q3545" si="9468">Q3538</f>
        <v>0</v>
      </c>
      <c r="R3537" s="32">
        <f t="shared" ref="R3537:R3545" si="9469">R3538</f>
        <v>0</v>
      </c>
      <c r="S3537" s="32">
        <f t="shared" ref="S3537:S3545" si="9470">S3538</f>
        <v>-26.446999999999999</v>
      </c>
      <c r="T3537" s="32">
        <f t="shared" ref="T3537:T3545" si="9471">T3538</f>
        <v>0</v>
      </c>
      <c r="U3537" s="32">
        <v>0</v>
      </c>
      <c r="V3537" s="32">
        <f t="shared" si="9409"/>
        <v>923.85300000000007</v>
      </c>
      <c r="W3537" s="32">
        <f t="shared" si="9425"/>
        <v>0</v>
      </c>
      <c r="X3537" s="32">
        <f t="shared" si="9426"/>
        <v>0</v>
      </c>
      <c r="Y3537" s="32">
        <f t="shared" si="9427"/>
        <v>0</v>
      </c>
      <c r="Z3537" s="32">
        <f t="shared" si="9428"/>
        <v>0</v>
      </c>
      <c r="AA3537" s="32">
        <f t="shared" si="9429"/>
        <v>0</v>
      </c>
      <c r="AB3537" s="32">
        <f t="shared" ref="AB3537:AB3545" si="9472">AB3538</f>
        <v>818.06742999999994</v>
      </c>
      <c r="AC3537" s="33">
        <f t="shared" ref="AC3537:AC3545" si="9473">AC3538</f>
        <v>923.85299999999995</v>
      </c>
      <c r="AD3537" s="33">
        <f t="shared" ref="AD3537:AD3545" si="9474">AD3538</f>
        <v>923.85270000000003</v>
      </c>
      <c r="AE3537" s="34">
        <f t="shared" si="9378"/>
        <v>99.999967527301422</v>
      </c>
      <c r="AF3537" s="32">
        <f t="shared" ref="AF3537:AF3545" si="9475">AF3538</f>
        <v>923.85299999999995</v>
      </c>
      <c r="AG3537" s="32">
        <f t="shared" ref="AG3537:AG3545" si="9476">AG3538</f>
        <v>0</v>
      </c>
      <c r="AH3537" s="32">
        <f t="shared" ref="AH3537:AH3545" si="9477">AH3538</f>
        <v>0</v>
      </c>
      <c r="AI3537" s="32">
        <f t="shared" ref="AI3537:AI3545" si="9478">AI3538</f>
        <v>0</v>
      </c>
      <c r="AJ3537" s="32">
        <f t="shared" ref="AJ3537:AJ3545" si="9479">AJ3538</f>
        <v>0</v>
      </c>
      <c r="AK3537" s="32">
        <f t="shared" ref="AK3537:AK3545" si="9480">AK3538</f>
        <v>0</v>
      </c>
      <c r="AL3537" s="32">
        <f t="shared" si="9380"/>
        <v>923.85299999999995</v>
      </c>
      <c r="AM3537" s="32">
        <f t="shared" si="9381"/>
        <v>0</v>
      </c>
    </row>
    <row r="3538" spans="2:40" ht="31.2" x14ac:dyDescent="0.3">
      <c r="B3538" s="30" t="s">
        <v>854</v>
      </c>
      <c r="C3538" s="30" t="s">
        <v>134</v>
      </c>
      <c r="D3538" s="30" t="s">
        <v>38</v>
      </c>
      <c r="E3538" s="15" t="str">
        <f t="shared" si="9408"/>
        <v>1101</v>
      </c>
      <c r="F3538" s="30" t="s">
        <v>661</v>
      </c>
      <c r="G3538" s="30"/>
      <c r="H3538" s="31" t="s">
        <v>662</v>
      </c>
      <c r="I3538" s="32">
        <f t="shared" si="9413"/>
        <v>1017.7</v>
      </c>
      <c r="J3538" s="32">
        <f t="shared" si="9414"/>
        <v>1017.7</v>
      </c>
      <c r="K3538" s="32">
        <f t="shared" si="9415"/>
        <v>1017.7</v>
      </c>
      <c r="L3538" s="32">
        <f t="shared" si="9416"/>
        <v>-67.400000000000006</v>
      </c>
      <c r="M3538" s="32">
        <f t="shared" si="9417"/>
        <v>-67.400000000000006</v>
      </c>
      <c r="N3538" s="32">
        <f t="shared" si="9418"/>
        <v>-67.400000000000006</v>
      </c>
      <c r="O3538" s="32">
        <f t="shared" si="9466"/>
        <v>0</v>
      </c>
      <c r="P3538" s="32">
        <f t="shared" si="9467"/>
        <v>0</v>
      </c>
      <c r="Q3538" s="32">
        <f t="shared" si="9468"/>
        <v>0</v>
      </c>
      <c r="R3538" s="32">
        <f t="shared" si="9469"/>
        <v>0</v>
      </c>
      <c r="S3538" s="32">
        <f t="shared" si="9470"/>
        <v>-26.446999999999999</v>
      </c>
      <c r="T3538" s="32">
        <f t="shared" si="9471"/>
        <v>0</v>
      </c>
      <c r="U3538" s="32">
        <v>0</v>
      </c>
      <c r="V3538" s="32">
        <f t="shared" si="9409"/>
        <v>923.85300000000007</v>
      </c>
      <c r="W3538" s="32">
        <f t="shared" si="9425"/>
        <v>0</v>
      </c>
      <c r="X3538" s="32">
        <f t="shared" si="9426"/>
        <v>0</v>
      </c>
      <c r="Y3538" s="32">
        <f t="shared" si="9427"/>
        <v>0</v>
      </c>
      <c r="Z3538" s="32">
        <f t="shared" si="9428"/>
        <v>0</v>
      </c>
      <c r="AA3538" s="32">
        <f t="shared" si="9429"/>
        <v>0</v>
      </c>
      <c r="AB3538" s="32">
        <f t="shared" si="9472"/>
        <v>818.06742999999994</v>
      </c>
      <c r="AC3538" s="33">
        <f t="shared" si="9473"/>
        <v>923.85299999999995</v>
      </c>
      <c r="AD3538" s="33">
        <f t="shared" si="9474"/>
        <v>923.85270000000003</v>
      </c>
      <c r="AE3538" s="34">
        <f t="shared" si="9378"/>
        <v>99.999967527301422</v>
      </c>
      <c r="AF3538" s="32">
        <f t="shared" si="9475"/>
        <v>923.85299999999995</v>
      </c>
      <c r="AG3538" s="32">
        <f t="shared" si="9476"/>
        <v>0</v>
      </c>
      <c r="AH3538" s="32">
        <f t="shared" si="9477"/>
        <v>0</v>
      </c>
      <c r="AI3538" s="32">
        <f t="shared" si="9478"/>
        <v>0</v>
      </c>
      <c r="AJ3538" s="32">
        <f t="shared" si="9479"/>
        <v>0</v>
      </c>
      <c r="AK3538" s="32">
        <f t="shared" si="9480"/>
        <v>0</v>
      </c>
      <c r="AL3538" s="32">
        <f t="shared" si="9380"/>
        <v>923.85299999999995</v>
      </c>
      <c r="AM3538" s="32">
        <f t="shared" si="9381"/>
        <v>0</v>
      </c>
    </row>
    <row r="3539" spans="2:40" ht="78" x14ac:dyDescent="0.3">
      <c r="B3539" s="30" t="s">
        <v>854</v>
      </c>
      <c r="C3539" s="30" t="s">
        <v>134</v>
      </c>
      <c r="D3539" s="30" t="s">
        <v>38</v>
      </c>
      <c r="E3539" s="15" t="str">
        <f t="shared" si="9408"/>
        <v>1101</v>
      </c>
      <c r="F3539" s="30" t="s">
        <v>827</v>
      </c>
      <c r="G3539" s="30"/>
      <c r="H3539" s="31" t="s">
        <v>828</v>
      </c>
      <c r="I3539" s="32">
        <f t="shared" si="9413"/>
        <v>1017.7</v>
      </c>
      <c r="J3539" s="32">
        <f t="shared" si="9414"/>
        <v>1017.7</v>
      </c>
      <c r="K3539" s="32">
        <f t="shared" si="9415"/>
        <v>1017.7</v>
      </c>
      <c r="L3539" s="32">
        <f t="shared" si="9416"/>
        <v>-67.400000000000006</v>
      </c>
      <c r="M3539" s="32">
        <f t="shared" si="9417"/>
        <v>-67.400000000000006</v>
      </c>
      <c r="N3539" s="32">
        <f t="shared" si="9418"/>
        <v>-67.400000000000006</v>
      </c>
      <c r="O3539" s="32">
        <f t="shared" si="9466"/>
        <v>0</v>
      </c>
      <c r="P3539" s="32">
        <f t="shared" si="9467"/>
        <v>0</v>
      </c>
      <c r="Q3539" s="32">
        <f t="shared" si="9468"/>
        <v>0</v>
      </c>
      <c r="R3539" s="32">
        <f t="shared" si="9469"/>
        <v>0</v>
      </c>
      <c r="S3539" s="32">
        <f t="shared" si="9470"/>
        <v>-26.446999999999999</v>
      </c>
      <c r="T3539" s="32">
        <f t="shared" si="9471"/>
        <v>0</v>
      </c>
      <c r="U3539" s="32">
        <v>0</v>
      </c>
      <c r="V3539" s="32">
        <f t="shared" si="9409"/>
        <v>923.85300000000007</v>
      </c>
      <c r="W3539" s="32">
        <f t="shared" si="9425"/>
        <v>0</v>
      </c>
      <c r="X3539" s="32">
        <f t="shared" si="9426"/>
        <v>0</v>
      </c>
      <c r="Y3539" s="32">
        <f t="shared" si="9427"/>
        <v>0</v>
      </c>
      <c r="Z3539" s="32">
        <f t="shared" si="9428"/>
        <v>0</v>
      </c>
      <c r="AA3539" s="32">
        <f t="shared" si="9429"/>
        <v>0</v>
      </c>
      <c r="AB3539" s="32">
        <f t="shared" si="9472"/>
        <v>818.06742999999994</v>
      </c>
      <c r="AC3539" s="33">
        <f t="shared" si="9473"/>
        <v>923.85299999999995</v>
      </c>
      <c r="AD3539" s="33">
        <f t="shared" si="9474"/>
        <v>923.85270000000003</v>
      </c>
      <c r="AE3539" s="34">
        <f t="shared" si="9378"/>
        <v>99.999967527301422</v>
      </c>
      <c r="AF3539" s="32">
        <f t="shared" si="9475"/>
        <v>923.85299999999995</v>
      </c>
      <c r="AG3539" s="32">
        <f t="shared" si="9476"/>
        <v>0</v>
      </c>
      <c r="AH3539" s="32">
        <f t="shared" si="9477"/>
        <v>0</v>
      </c>
      <c r="AI3539" s="32">
        <f t="shared" si="9478"/>
        <v>0</v>
      </c>
      <c r="AJ3539" s="32">
        <f t="shared" si="9479"/>
        <v>0</v>
      </c>
      <c r="AK3539" s="32">
        <f t="shared" si="9480"/>
        <v>0</v>
      </c>
      <c r="AL3539" s="32">
        <f t="shared" si="9380"/>
        <v>923.85299999999995</v>
      </c>
      <c r="AM3539" s="32">
        <f t="shared" si="9381"/>
        <v>0</v>
      </c>
    </row>
    <row r="3540" spans="2:40" ht="31.2" x14ac:dyDescent="0.3">
      <c r="B3540" s="30" t="s">
        <v>854</v>
      </c>
      <c r="C3540" s="30" t="s">
        <v>134</v>
      </c>
      <c r="D3540" s="30" t="s">
        <v>38</v>
      </c>
      <c r="E3540" s="15" t="str">
        <f t="shared" si="9408"/>
        <v>1101</v>
      </c>
      <c r="F3540" s="30" t="s">
        <v>829</v>
      </c>
      <c r="G3540" s="30"/>
      <c r="H3540" s="31" t="s">
        <v>830</v>
      </c>
      <c r="I3540" s="32">
        <f t="shared" si="9413"/>
        <v>1017.7</v>
      </c>
      <c r="J3540" s="32">
        <f t="shared" si="9414"/>
        <v>1017.7</v>
      </c>
      <c r="K3540" s="32">
        <f t="shared" si="9415"/>
        <v>1017.7</v>
      </c>
      <c r="L3540" s="32">
        <f t="shared" si="9416"/>
        <v>-67.400000000000006</v>
      </c>
      <c r="M3540" s="32">
        <f t="shared" si="9417"/>
        <v>-67.400000000000006</v>
      </c>
      <c r="N3540" s="32">
        <f t="shared" si="9418"/>
        <v>-67.400000000000006</v>
      </c>
      <c r="O3540" s="32">
        <f t="shared" si="9466"/>
        <v>0</v>
      </c>
      <c r="P3540" s="32">
        <f t="shared" si="9467"/>
        <v>0</v>
      </c>
      <c r="Q3540" s="32">
        <f t="shared" si="9468"/>
        <v>0</v>
      </c>
      <c r="R3540" s="32">
        <f t="shared" si="9469"/>
        <v>0</v>
      </c>
      <c r="S3540" s="32">
        <f t="shared" si="9470"/>
        <v>-26.446999999999999</v>
      </c>
      <c r="T3540" s="32">
        <f t="shared" si="9471"/>
        <v>0</v>
      </c>
      <c r="U3540" s="32">
        <v>0</v>
      </c>
      <c r="V3540" s="32">
        <f t="shared" si="9409"/>
        <v>923.85300000000007</v>
      </c>
      <c r="W3540" s="32">
        <f t="shared" si="9425"/>
        <v>0</v>
      </c>
      <c r="X3540" s="32">
        <f t="shared" si="9426"/>
        <v>0</v>
      </c>
      <c r="Y3540" s="32">
        <f t="shared" si="9427"/>
        <v>0</v>
      </c>
      <c r="Z3540" s="32">
        <f t="shared" si="9428"/>
        <v>0</v>
      </c>
      <c r="AA3540" s="32">
        <f t="shared" si="9429"/>
        <v>0</v>
      </c>
      <c r="AB3540" s="32">
        <f t="shared" si="9472"/>
        <v>818.06742999999994</v>
      </c>
      <c r="AC3540" s="33">
        <f t="shared" si="9473"/>
        <v>923.85299999999995</v>
      </c>
      <c r="AD3540" s="33">
        <f t="shared" si="9474"/>
        <v>923.85270000000003</v>
      </c>
      <c r="AE3540" s="34">
        <f t="shared" si="9378"/>
        <v>99.999967527301422</v>
      </c>
      <c r="AF3540" s="32">
        <f t="shared" si="9475"/>
        <v>923.85299999999995</v>
      </c>
      <c r="AG3540" s="32">
        <f t="shared" si="9476"/>
        <v>0</v>
      </c>
      <c r="AH3540" s="32">
        <f t="shared" si="9477"/>
        <v>0</v>
      </c>
      <c r="AI3540" s="32">
        <f t="shared" si="9478"/>
        <v>0</v>
      </c>
      <c r="AJ3540" s="32">
        <f t="shared" si="9479"/>
        <v>0</v>
      </c>
      <c r="AK3540" s="32">
        <f t="shared" si="9480"/>
        <v>0</v>
      </c>
      <c r="AL3540" s="32">
        <f t="shared" si="9380"/>
        <v>923.85299999999995</v>
      </c>
      <c r="AM3540" s="32">
        <f t="shared" si="9381"/>
        <v>0</v>
      </c>
    </row>
    <row r="3541" spans="2:40" ht="31.2" x14ac:dyDescent="0.3">
      <c r="B3541" s="30" t="s">
        <v>854</v>
      </c>
      <c r="C3541" s="30" t="s">
        <v>134</v>
      </c>
      <c r="D3541" s="30" t="s">
        <v>38</v>
      </c>
      <c r="E3541" s="15" t="str">
        <f t="shared" si="9408"/>
        <v>1101</v>
      </c>
      <c r="F3541" s="30" t="s">
        <v>829</v>
      </c>
      <c r="G3541" s="30" t="s">
        <v>50</v>
      </c>
      <c r="H3541" s="31" t="s">
        <v>51</v>
      </c>
      <c r="I3541" s="32">
        <f t="shared" si="9413"/>
        <v>1017.7</v>
      </c>
      <c r="J3541" s="32">
        <f t="shared" si="9414"/>
        <v>1017.7</v>
      </c>
      <c r="K3541" s="32">
        <f t="shared" si="9415"/>
        <v>1017.7</v>
      </c>
      <c r="L3541" s="32">
        <f t="shared" si="9416"/>
        <v>-67.400000000000006</v>
      </c>
      <c r="M3541" s="32">
        <f t="shared" si="9417"/>
        <v>-67.400000000000006</v>
      </c>
      <c r="N3541" s="32">
        <f t="shared" si="9418"/>
        <v>-67.400000000000006</v>
      </c>
      <c r="O3541" s="32">
        <f t="shared" si="9466"/>
        <v>0</v>
      </c>
      <c r="P3541" s="32">
        <f t="shared" si="9467"/>
        <v>0</v>
      </c>
      <c r="Q3541" s="32">
        <f t="shared" si="9468"/>
        <v>0</v>
      </c>
      <c r="R3541" s="32">
        <f t="shared" si="9469"/>
        <v>0</v>
      </c>
      <c r="S3541" s="32">
        <f t="shared" si="9470"/>
        <v>-26.446999999999999</v>
      </c>
      <c r="T3541" s="32">
        <f t="shared" si="9471"/>
        <v>0</v>
      </c>
      <c r="U3541" s="32">
        <v>0</v>
      </c>
      <c r="V3541" s="32">
        <f t="shared" si="9409"/>
        <v>923.85300000000007</v>
      </c>
      <c r="W3541" s="32">
        <f t="shared" si="9425"/>
        <v>0</v>
      </c>
      <c r="X3541" s="32">
        <f t="shared" si="9426"/>
        <v>0</v>
      </c>
      <c r="Y3541" s="32">
        <f t="shared" si="9427"/>
        <v>0</v>
      </c>
      <c r="Z3541" s="32">
        <f t="shared" si="9428"/>
        <v>0</v>
      </c>
      <c r="AA3541" s="32">
        <f t="shared" si="9429"/>
        <v>0</v>
      </c>
      <c r="AB3541" s="32">
        <f t="shared" si="9472"/>
        <v>818.06742999999994</v>
      </c>
      <c r="AC3541" s="33">
        <f t="shared" si="9473"/>
        <v>923.85299999999995</v>
      </c>
      <c r="AD3541" s="33">
        <f t="shared" si="9474"/>
        <v>923.85270000000003</v>
      </c>
      <c r="AE3541" s="34">
        <f t="shared" si="9378"/>
        <v>99.999967527301422</v>
      </c>
      <c r="AF3541" s="32">
        <f t="shared" si="9475"/>
        <v>923.85299999999995</v>
      </c>
      <c r="AG3541" s="32">
        <f t="shared" si="9476"/>
        <v>0</v>
      </c>
      <c r="AH3541" s="32">
        <f t="shared" si="9477"/>
        <v>0</v>
      </c>
      <c r="AI3541" s="32">
        <f t="shared" si="9478"/>
        <v>0</v>
      </c>
      <c r="AJ3541" s="32">
        <f t="shared" si="9479"/>
        <v>0</v>
      </c>
      <c r="AK3541" s="32">
        <f t="shared" si="9480"/>
        <v>0</v>
      </c>
      <c r="AL3541" s="32">
        <f t="shared" si="9380"/>
        <v>923.85299999999995</v>
      </c>
      <c r="AM3541" s="32">
        <f t="shared" si="9381"/>
        <v>0</v>
      </c>
    </row>
    <row r="3542" spans="2:40" ht="31.2" x14ac:dyDescent="0.3">
      <c r="B3542" s="30" t="s">
        <v>854</v>
      </c>
      <c r="C3542" s="30" t="s">
        <v>134</v>
      </c>
      <c r="D3542" s="30" t="s">
        <v>38</v>
      </c>
      <c r="E3542" s="15" t="str">
        <f t="shared" si="9408"/>
        <v>1101</v>
      </c>
      <c r="F3542" s="30" t="s">
        <v>829</v>
      </c>
      <c r="G3542" s="30" t="s">
        <v>52</v>
      </c>
      <c r="H3542" s="31" t="s">
        <v>53</v>
      </c>
      <c r="I3542" s="32">
        <v>1017.7</v>
      </c>
      <c r="J3542" s="32">
        <v>1017.7</v>
      </c>
      <c r="K3542" s="32">
        <v>1017.7</v>
      </c>
      <c r="L3542" s="32">
        <v>-67.400000000000006</v>
      </c>
      <c r="M3542" s="32">
        <v>-67.400000000000006</v>
      </c>
      <c r="N3542" s="32">
        <v>-67.400000000000006</v>
      </c>
      <c r="O3542" s="32">
        <v>0</v>
      </c>
      <c r="P3542" s="32">
        <v>0</v>
      </c>
      <c r="Q3542" s="32">
        <v>0</v>
      </c>
      <c r="R3542" s="32">
        <v>0</v>
      </c>
      <c r="S3542" s="32">
        <v>-26.446999999999999</v>
      </c>
      <c r="T3542" s="32">
        <v>0</v>
      </c>
      <c r="U3542" s="32">
        <v>0</v>
      </c>
      <c r="V3542" s="32">
        <f t="shared" si="9409"/>
        <v>923.85300000000007</v>
      </c>
      <c r="W3542" s="32"/>
      <c r="X3542" s="32"/>
      <c r="Y3542" s="32"/>
      <c r="Z3542" s="32"/>
      <c r="AA3542" s="32"/>
      <c r="AB3542" s="32">
        <v>818.06742999999994</v>
      </c>
      <c r="AC3542" s="33">
        <v>923.85299999999995</v>
      </c>
      <c r="AD3542" s="33">
        <v>923.85270000000003</v>
      </c>
      <c r="AE3542" s="34">
        <f t="shared" si="9378"/>
        <v>99.999967527301422</v>
      </c>
      <c r="AF3542" s="32">
        <v>923.85299999999995</v>
      </c>
      <c r="AG3542" s="32">
        <v>0</v>
      </c>
      <c r="AH3542" s="32">
        <v>0</v>
      </c>
      <c r="AI3542" s="32">
        <v>0</v>
      </c>
      <c r="AJ3542" s="32">
        <v>0</v>
      </c>
      <c r="AK3542" s="32">
        <v>0</v>
      </c>
      <c r="AL3542" s="32">
        <f t="shared" si="9380"/>
        <v>923.85299999999995</v>
      </c>
      <c r="AM3542" s="32">
        <f t="shared" si="9381"/>
        <v>0</v>
      </c>
      <c r="AN3542" s="12"/>
    </row>
    <row r="3543" spans="2:40" ht="31.2" x14ac:dyDescent="0.3">
      <c r="B3543" s="30" t="s">
        <v>854</v>
      </c>
      <c r="C3543" s="30" t="s">
        <v>134</v>
      </c>
      <c r="D3543" s="30" t="s">
        <v>38</v>
      </c>
      <c r="E3543" s="15" t="str">
        <f t="shared" si="9408"/>
        <v>1101</v>
      </c>
      <c r="F3543" s="30" t="s">
        <v>78</v>
      </c>
      <c r="G3543" s="30"/>
      <c r="H3543" s="31" t="s">
        <v>79</v>
      </c>
      <c r="I3543" s="32"/>
      <c r="J3543" s="32"/>
      <c r="K3543" s="32"/>
      <c r="L3543" s="32"/>
      <c r="M3543" s="32"/>
      <c r="N3543" s="32"/>
      <c r="O3543" s="32">
        <f t="shared" si="9466"/>
        <v>0</v>
      </c>
      <c r="P3543" s="32">
        <f t="shared" si="9467"/>
        <v>0</v>
      </c>
      <c r="Q3543" s="32">
        <f t="shared" si="9468"/>
        <v>0</v>
      </c>
      <c r="R3543" s="32">
        <f t="shared" si="9469"/>
        <v>0</v>
      </c>
      <c r="S3543" s="32">
        <f t="shared" si="9470"/>
        <v>0</v>
      </c>
      <c r="T3543" s="32">
        <f t="shared" si="9471"/>
        <v>0</v>
      </c>
      <c r="U3543" s="32"/>
      <c r="V3543" s="32">
        <f t="shared" si="9409"/>
        <v>0</v>
      </c>
      <c r="W3543" s="32"/>
      <c r="X3543" s="32"/>
      <c r="Y3543" s="32"/>
      <c r="Z3543" s="32"/>
      <c r="AA3543" s="32"/>
      <c r="AB3543" s="32">
        <f t="shared" si="9472"/>
        <v>70.400000000000006</v>
      </c>
      <c r="AC3543" s="33">
        <f t="shared" si="9473"/>
        <v>70.400000000000006</v>
      </c>
      <c r="AD3543" s="33">
        <f t="shared" si="9474"/>
        <v>70.400000000000006</v>
      </c>
      <c r="AE3543" s="34">
        <f t="shared" si="9378"/>
        <v>100</v>
      </c>
      <c r="AF3543" s="32">
        <f t="shared" si="9475"/>
        <v>70.400000000000006</v>
      </c>
      <c r="AG3543" s="32">
        <f t="shared" si="9476"/>
        <v>0</v>
      </c>
      <c r="AH3543" s="32">
        <f t="shared" si="9477"/>
        <v>0</v>
      </c>
      <c r="AI3543" s="32">
        <f t="shared" si="9478"/>
        <v>0</v>
      </c>
      <c r="AJ3543" s="32">
        <f t="shared" si="9479"/>
        <v>0</v>
      </c>
      <c r="AK3543" s="32">
        <f t="shared" si="9480"/>
        <v>0</v>
      </c>
      <c r="AL3543" s="32">
        <f t="shared" si="9380"/>
        <v>70.400000000000006</v>
      </c>
      <c r="AM3543" s="32">
        <f t="shared" si="9381"/>
        <v>-70.400000000000006</v>
      </c>
      <c r="AN3543" s="12"/>
    </row>
    <row r="3544" spans="2:40" ht="46.8" x14ac:dyDescent="0.3">
      <c r="B3544" s="30" t="s">
        <v>854</v>
      </c>
      <c r="C3544" s="30" t="s">
        <v>134</v>
      </c>
      <c r="D3544" s="30" t="s">
        <v>38</v>
      </c>
      <c r="E3544" s="15" t="str">
        <f t="shared" si="9408"/>
        <v>1101</v>
      </c>
      <c r="F3544" s="30" t="s">
        <v>378</v>
      </c>
      <c r="G3544" s="30"/>
      <c r="H3544" s="31" t="s">
        <v>379</v>
      </c>
      <c r="I3544" s="32"/>
      <c r="J3544" s="32"/>
      <c r="K3544" s="32"/>
      <c r="L3544" s="32"/>
      <c r="M3544" s="32"/>
      <c r="N3544" s="32"/>
      <c r="O3544" s="32">
        <f t="shared" si="9466"/>
        <v>0</v>
      </c>
      <c r="P3544" s="32">
        <f t="shared" si="9467"/>
        <v>0</v>
      </c>
      <c r="Q3544" s="32">
        <f t="shared" si="9468"/>
        <v>0</v>
      </c>
      <c r="R3544" s="32">
        <f t="shared" si="9469"/>
        <v>0</v>
      </c>
      <c r="S3544" s="32">
        <f t="shared" si="9470"/>
        <v>0</v>
      </c>
      <c r="T3544" s="32">
        <f t="shared" si="9471"/>
        <v>0</v>
      </c>
      <c r="U3544" s="32"/>
      <c r="V3544" s="32">
        <f t="shared" si="9409"/>
        <v>0</v>
      </c>
      <c r="W3544" s="32"/>
      <c r="X3544" s="32"/>
      <c r="Y3544" s="32"/>
      <c r="Z3544" s="32"/>
      <c r="AA3544" s="32"/>
      <c r="AB3544" s="32">
        <f t="shared" si="9472"/>
        <v>70.400000000000006</v>
      </c>
      <c r="AC3544" s="33">
        <f t="shared" si="9473"/>
        <v>70.400000000000006</v>
      </c>
      <c r="AD3544" s="33">
        <f t="shared" si="9474"/>
        <v>70.400000000000006</v>
      </c>
      <c r="AE3544" s="34">
        <f t="shared" si="9378"/>
        <v>100</v>
      </c>
      <c r="AF3544" s="32">
        <f t="shared" si="9475"/>
        <v>70.400000000000006</v>
      </c>
      <c r="AG3544" s="32">
        <f t="shared" si="9476"/>
        <v>0</v>
      </c>
      <c r="AH3544" s="32">
        <f t="shared" si="9477"/>
        <v>0</v>
      </c>
      <c r="AI3544" s="32">
        <f t="shared" si="9478"/>
        <v>0</v>
      </c>
      <c r="AJ3544" s="32">
        <f t="shared" si="9479"/>
        <v>0</v>
      </c>
      <c r="AK3544" s="32">
        <f t="shared" si="9480"/>
        <v>0</v>
      </c>
      <c r="AL3544" s="32">
        <f t="shared" si="9380"/>
        <v>70.400000000000006</v>
      </c>
      <c r="AM3544" s="32">
        <f t="shared" si="9381"/>
        <v>-70.400000000000006</v>
      </c>
      <c r="AN3544" s="12"/>
    </row>
    <row r="3545" spans="2:40" ht="31.2" x14ac:dyDescent="0.3">
      <c r="B3545" s="30" t="s">
        <v>854</v>
      </c>
      <c r="C3545" s="30" t="s">
        <v>134</v>
      </c>
      <c r="D3545" s="30" t="s">
        <v>38</v>
      </c>
      <c r="E3545" s="15" t="str">
        <f t="shared" si="9408"/>
        <v>1101</v>
      </c>
      <c r="F3545" s="30" t="s">
        <v>378</v>
      </c>
      <c r="G3545" s="30" t="s">
        <v>174</v>
      </c>
      <c r="H3545" s="31" t="s">
        <v>175</v>
      </c>
      <c r="I3545" s="32"/>
      <c r="J3545" s="32"/>
      <c r="K3545" s="32"/>
      <c r="L3545" s="32"/>
      <c r="M3545" s="32"/>
      <c r="N3545" s="32"/>
      <c r="O3545" s="32">
        <f t="shared" si="9466"/>
        <v>0</v>
      </c>
      <c r="P3545" s="32">
        <f t="shared" si="9467"/>
        <v>0</v>
      </c>
      <c r="Q3545" s="32">
        <f t="shared" si="9468"/>
        <v>0</v>
      </c>
      <c r="R3545" s="32">
        <f t="shared" si="9469"/>
        <v>0</v>
      </c>
      <c r="S3545" s="32">
        <f t="shared" si="9470"/>
        <v>0</v>
      </c>
      <c r="T3545" s="32">
        <f t="shared" si="9471"/>
        <v>0</v>
      </c>
      <c r="U3545" s="32"/>
      <c r="V3545" s="32">
        <f t="shared" si="9409"/>
        <v>0</v>
      </c>
      <c r="W3545" s="32"/>
      <c r="X3545" s="32"/>
      <c r="Y3545" s="32"/>
      <c r="Z3545" s="32"/>
      <c r="AA3545" s="32"/>
      <c r="AB3545" s="32">
        <f t="shared" si="9472"/>
        <v>70.400000000000006</v>
      </c>
      <c r="AC3545" s="33">
        <f t="shared" si="9473"/>
        <v>70.400000000000006</v>
      </c>
      <c r="AD3545" s="33">
        <f t="shared" si="9474"/>
        <v>70.400000000000006</v>
      </c>
      <c r="AE3545" s="34">
        <f t="shared" si="9378"/>
        <v>100</v>
      </c>
      <c r="AF3545" s="32">
        <f t="shared" si="9475"/>
        <v>70.400000000000006</v>
      </c>
      <c r="AG3545" s="32">
        <f t="shared" si="9476"/>
        <v>0</v>
      </c>
      <c r="AH3545" s="32">
        <f t="shared" si="9477"/>
        <v>0</v>
      </c>
      <c r="AI3545" s="32">
        <f t="shared" si="9478"/>
        <v>0</v>
      </c>
      <c r="AJ3545" s="32">
        <f t="shared" si="9479"/>
        <v>0</v>
      </c>
      <c r="AK3545" s="32">
        <f t="shared" si="9480"/>
        <v>0</v>
      </c>
      <c r="AL3545" s="32">
        <f t="shared" si="9380"/>
        <v>70.400000000000006</v>
      </c>
      <c r="AM3545" s="32">
        <f t="shared" si="9381"/>
        <v>-70.400000000000006</v>
      </c>
      <c r="AN3545" s="12"/>
    </row>
    <row r="3546" spans="2:40" ht="62.4" x14ac:dyDescent="0.3">
      <c r="B3546" s="30" t="s">
        <v>854</v>
      </c>
      <c r="C3546" s="30" t="s">
        <v>134</v>
      </c>
      <c r="D3546" s="30" t="s">
        <v>38</v>
      </c>
      <c r="E3546" s="15" t="str">
        <f t="shared" si="9408"/>
        <v>1101</v>
      </c>
      <c r="F3546" s="30" t="s">
        <v>378</v>
      </c>
      <c r="G3546" s="30" t="s">
        <v>370</v>
      </c>
      <c r="H3546" s="31" t="s">
        <v>371</v>
      </c>
      <c r="I3546" s="32"/>
      <c r="J3546" s="32"/>
      <c r="K3546" s="32"/>
      <c r="L3546" s="32"/>
      <c r="M3546" s="32"/>
      <c r="N3546" s="32"/>
      <c r="O3546" s="32">
        <v>0</v>
      </c>
      <c r="P3546" s="32">
        <v>0</v>
      </c>
      <c r="Q3546" s="32">
        <v>0</v>
      </c>
      <c r="R3546" s="32">
        <v>0</v>
      </c>
      <c r="S3546" s="32">
        <v>0</v>
      </c>
      <c r="T3546" s="32">
        <v>0</v>
      </c>
      <c r="U3546" s="32"/>
      <c r="V3546" s="32">
        <f t="shared" si="9409"/>
        <v>0</v>
      </c>
      <c r="W3546" s="32"/>
      <c r="X3546" s="32"/>
      <c r="Y3546" s="32"/>
      <c r="Z3546" s="32"/>
      <c r="AA3546" s="32"/>
      <c r="AB3546" s="32">
        <v>70.400000000000006</v>
      </c>
      <c r="AC3546" s="33">
        <v>70.400000000000006</v>
      </c>
      <c r="AD3546" s="33">
        <v>70.400000000000006</v>
      </c>
      <c r="AE3546" s="34">
        <f t="shared" si="9378"/>
        <v>100</v>
      </c>
      <c r="AF3546" s="32">
        <v>70.400000000000006</v>
      </c>
      <c r="AG3546" s="32">
        <v>0</v>
      </c>
      <c r="AH3546" s="32">
        <v>0</v>
      </c>
      <c r="AI3546" s="32">
        <v>0</v>
      </c>
      <c r="AJ3546" s="32">
        <v>0</v>
      </c>
      <c r="AK3546" s="32">
        <v>0</v>
      </c>
      <c r="AL3546" s="32">
        <f t="shared" si="9380"/>
        <v>70.400000000000006</v>
      </c>
      <c r="AM3546" s="32">
        <f t="shared" si="9381"/>
        <v>-70.400000000000006</v>
      </c>
      <c r="AN3546" s="12"/>
    </row>
    <row r="3547" spans="2:40" s="13" customFormat="1" x14ac:dyDescent="0.3">
      <c r="B3547" s="14" t="s">
        <v>860</v>
      </c>
      <c r="C3547" s="14"/>
      <c r="D3547" s="14"/>
      <c r="E3547" s="15" t="str">
        <f t="shared" si="9408"/>
        <v/>
      </c>
      <c r="F3547" s="14"/>
      <c r="G3547" s="14"/>
      <c r="H3547" s="16" t="s">
        <v>861</v>
      </c>
      <c r="I3547" s="17">
        <f t="shared" ref="I3547:U3547" si="9481">I3548+I3605+I3634+I3694+I3772+I3780+I3760+I3788</f>
        <v>27695.399999999998</v>
      </c>
      <c r="J3547" s="17">
        <f t="shared" si="9481"/>
        <v>28501.9</v>
      </c>
      <c r="K3547" s="17">
        <f t="shared" si="9481"/>
        <v>26491.500000000004</v>
      </c>
      <c r="L3547" s="17">
        <f t="shared" si="9481"/>
        <v>1290.8</v>
      </c>
      <c r="M3547" s="17">
        <f t="shared" si="9481"/>
        <v>1333.9999999999998</v>
      </c>
      <c r="N3547" s="17">
        <f t="shared" si="9481"/>
        <v>1378.8999999999999</v>
      </c>
      <c r="O3547" s="17">
        <f t="shared" si="9481"/>
        <v>-3.0880000000000001</v>
      </c>
      <c r="P3547" s="17">
        <f t="shared" si="9481"/>
        <v>61.727999999999994</v>
      </c>
      <c r="Q3547" s="17">
        <f t="shared" si="9481"/>
        <v>0</v>
      </c>
      <c r="R3547" s="17">
        <f t="shared" si="9481"/>
        <v>251.28699999999998</v>
      </c>
      <c r="S3547" s="17">
        <f t="shared" si="9481"/>
        <v>0</v>
      </c>
      <c r="T3547" s="17">
        <f t="shared" si="9481"/>
        <v>0</v>
      </c>
      <c r="U3547" s="17">
        <f t="shared" si="9481"/>
        <v>0</v>
      </c>
      <c r="V3547" s="17">
        <f t="shared" si="9409"/>
        <v>29296.126999999997</v>
      </c>
      <c r="W3547" s="17">
        <f t="shared" ref="W3547:AD3547" si="9482">W3548+W3605+W3634+W3694+W3772+W3780+W3760+W3788</f>
        <v>600</v>
      </c>
      <c r="X3547" s="17">
        <f t="shared" si="9482"/>
        <v>0</v>
      </c>
      <c r="Y3547" s="17">
        <f t="shared" si="9482"/>
        <v>0</v>
      </c>
      <c r="Z3547" s="17">
        <f t="shared" si="9482"/>
        <v>0</v>
      </c>
      <c r="AA3547" s="17">
        <f t="shared" si="9482"/>
        <v>0</v>
      </c>
      <c r="AB3547" s="17">
        <f t="shared" si="9482"/>
        <v>22221.420179999994</v>
      </c>
      <c r="AC3547" s="18">
        <f t="shared" si="9482"/>
        <v>28978.75114</v>
      </c>
      <c r="AD3547" s="18">
        <f t="shared" si="9482"/>
        <v>28940.654879999995</v>
      </c>
      <c r="AE3547" s="19">
        <f t="shared" si="9378"/>
        <v>99.868537260919368</v>
      </c>
      <c r="AF3547" s="17">
        <f t="shared" ref="AF3547:AK3547" si="9483">AF3548+AF3605+AF3634+AF3694+AF3772+AF3780+AF3760+AF3788</f>
        <v>29784.613240000002</v>
      </c>
      <c r="AG3547" s="17">
        <f t="shared" si="9483"/>
        <v>-3.0880000000000001</v>
      </c>
      <c r="AH3547" s="17">
        <f t="shared" si="9483"/>
        <v>0</v>
      </c>
      <c r="AI3547" s="17">
        <f t="shared" si="9483"/>
        <v>0</v>
      </c>
      <c r="AJ3547" s="17">
        <f t="shared" si="9483"/>
        <v>0</v>
      </c>
      <c r="AK3547" s="17">
        <f t="shared" si="9483"/>
        <v>-745.2</v>
      </c>
      <c r="AL3547" s="17">
        <f t="shared" si="9380"/>
        <v>29036.325240000002</v>
      </c>
      <c r="AM3547" s="17">
        <f t="shared" si="9381"/>
        <v>259.80175999999483</v>
      </c>
      <c r="AN3547" s="20"/>
    </row>
    <row r="3548" spans="2:40" s="13" customFormat="1" x14ac:dyDescent="0.3">
      <c r="B3548" s="14" t="s">
        <v>860</v>
      </c>
      <c r="C3548" s="14" t="s">
        <v>38</v>
      </c>
      <c r="D3548" s="14"/>
      <c r="E3548" s="21" t="str">
        <f t="shared" si="9408"/>
        <v>01</v>
      </c>
      <c r="F3548" s="14"/>
      <c r="G3548" s="14"/>
      <c r="H3548" s="16" t="s">
        <v>39</v>
      </c>
      <c r="I3548" s="17">
        <f t="shared" ref="I3548:T3548" si="9484">I3549+I3573</f>
        <v>21925.7</v>
      </c>
      <c r="J3548" s="17">
        <f t="shared" si="9484"/>
        <v>23648.400000000001</v>
      </c>
      <c r="K3548" s="17">
        <f t="shared" si="9484"/>
        <v>21756.800000000003</v>
      </c>
      <c r="L3548" s="17">
        <f t="shared" si="9484"/>
        <v>1296.7</v>
      </c>
      <c r="M3548" s="17">
        <f t="shared" si="9484"/>
        <v>1339.8999999999999</v>
      </c>
      <c r="N3548" s="17">
        <f t="shared" si="9484"/>
        <v>1384.8</v>
      </c>
      <c r="O3548" s="17">
        <f t="shared" si="9484"/>
        <v>0</v>
      </c>
      <c r="P3548" s="17">
        <f t="shared" si="9484"/>
        <v>0</v>
      </c>
      <c r="Q3548" s="17">
        <f t="shared" si="9484"/>
        <v>0</v>
      </c>
      <c r="R3548" s="17">
        <f t="shared" si="9484"/>
        <v>152.1</v>
      </c>
      <c r="S3548" s="17">
        <f t="shared" si="9484"/>
        <v>0</v>
      </c>
      <c r="T3548" s="17">
        <f t="shared" si="9484"/>
        <v>0</v>
      </c>
      <c r="U3548" s="17">
        <v>0</v>
      </c>
      <c r="V3548" s="17">
        <f t="shared" si="9409"/>
        <v>23374.5</v>
      </c>
      <c r="W3548" s="17">
        <f t="shared" ref="W3548:AD3548" si="9485">W3549+W3573</f>
        <v>0</v>
      </c>
      <c r="X3548" s="17">
        <f t="shared" si="9485"/>
        <v>0</v>
      </c>
      <c r="Y3548" s="17">
        <f t="shared" si="9485"/>
        <v>0</v>
      </c>
      <c r="Z3548" s="17">
        <f t="shared" si="9485"/>
        <v>0</v>
      </c>
      <c r="AA3548" s="17">
        <f t="shared" si="9485"/>
        <v>0</v>
      </c>
      <c r="AB3548" s="17">
        <f t="shared" si="9485"/>
        <v>16439.950519999999</v>
      </c>
      <c r="AC3548" s="18">
        <f t="shared" si="9485"/>
        <v>21435.723000000002</v>
      </c>
      <c r="AD3548" s="18">
        <f t="shared" si="9485"/>
        <v>21411.980029999999</v>
      </c>
      <c r="AE3548" s="19">
        <f t="shared" si="9378"/>
        <v>99.889236439563973</v>
      </c>
      <c r="AF3548" s="17">
        <f t="shared" ref="AF3548:AK3548" si="9486">AF3549+AF3573</f>
        <v>22180.923000000003</v>
      </c>
      <c r="AG3548" s="17">
        <f t="shared" si="9486"/>
        <v>0</v>
      </c>
      <c r="AH3548" s="17">
        <f t="shared" si="9486"/>
        <v>0</v>
      </c>
      <c r="AI3548" s="17">
        <f t="shared" si="9486"/>
        <v>0</v>
      </c>
      <c r="AJ3548" s="17">
        <f t="shared" si="9486"/>
        <v>0</v>
      </c>
      <c r="AK3548" s="17">
        <f t="shared" si="9486"/>
        <v>-745.2</v>
      </c>
      <c r="AL3548" s="17">
        <f t="shared" si="9380"/>
        <v>21435.723000000002</v>
      </c>
      <c r="AM3548" s="17">
        <f t="shared" si="9381"/>
        <v>1938.7769999999982</v>
      </c>
      <c r="AN3548" s="20"/>
    </row>
    <row r="3549" spans="2:40" s="22" customFormat="1" ht="46.8" x14ac:dyDescent="0.3">
      <c r="B3549" s="23" t="s">
        <v>860</v>
      </c>
      <c r="C3549" s="23" t="s">
        <v>38</v>
      </c>
      <c r="D3549" s="23" t="s">
        <v>104</v>
      </c>
      <c r="E3549" s="24" t="str">
        <f t="shared" si="9408"/>
        <v>0104</v>
      </c>
      <c r="F3549" s="23"/>
      <c r="G3549" s="23"/>
      <c r="H3549" s="25" t="s">
        <v>669</v>
      </c>
      <c r="I3549" s="26">
        <f t="shared" ref="I3549:T3549" si="9487">I3550+I3563</f>
        <v>18749.5</v>
      </c>
      <c r="J3549" s="26">
        <f t="shared" si="9487"/>
        <v>18580.600000000002</v>
      </c>
      <c r="K3549" s="26">
        <f t="shared" si="9487"/>
        <v>18580.600000000002</v>
      </c>
      <c r="L3549" s="26">
        <f t="shared" si="9487"/>
        <v>0</v>
      </c>
      <c r="M3549" s="26">
        <f t="shared" si="9487"/>
        <v>0</v>
      </c>
      <c r="N3549" s="26">
        <f t="shared" si="9487"/>
        <v>0</v>
      </c>
      <c r="O3549" s="26">
        <f t="shared" si="9487"/>
        <v>0</v>
      </c>
      <c r="P3549" s="26">
        <f t="shared" si="9487"/>
        <v>0</v>
      </c>
      <c r="Q3549" s="26">
        <f t="shared" si="9487"/>
        <v>0</v>
      </c>
      <c r="R3549" s="26">
        <f t="shared" si="9487"/>
        <v>102.1</v>
      </c>
      <c r="S3549" s="26">
        <f t="shared" si="9487"/>
        <v>0</v>
      </c>
      <c r="T3549" s="26">
        <f t="shared" si="9487"/>
        <v>0</v>
      </c>
      <c r="U3549" s="26">
        <v>0</v>
      </c>
      <c r="V3549" s="26">
        <f t="shared" si="9409"/>
        <v>18851.599999999999</v>
      </c>
      <c r="W3549" s="26">
        <f t="shared" ref="W3549:AD3549" si="9488">W3550+W3563</f>
        <v>0</v>
      </c>
      <c r="X3549" s="26">
        <f t="shared" si="9488"/>
        <v>0</v>
      </c>
      <c r="Y3549" s="26">
        <f t="shared" si="9488"/>
        <v>0</v>
      </c>
      <c r="Z3549" s="26">
        <f t="shared" si="9488"/>
        <v>0</v>
      </c>
      <c r="AA3549" s="26">
        <f t="shared" si="9488"/>
        <v>0</v>
      </c>
      <c r="AB3549" s="26">
        <f t="shared" si="9488"/>
        <v>14203.35166</v>
      </c>
      <c r="AC3549" s="27">
        <f t="shared" si="9488"/>
        <v>18829.400000000001</v>
      </c>
      <c r="AD3549" s="27">
        <f t="shared" si="9488"/>
        <v>18822.90364</v>
      </c>
      <c r="AE3549" s="28">
        <f t="shared" si="9378"/>
        <v>99.965498847546925</v>
      </c>
      <c r="AF3549" s="26">
        <f t="shared" ref="AF3549:AK3549" si="9489">AF3550+AF3563</f>
        <v>19574.600000000002</v>
      </c>
      <c r="AG3549" s="26">
        <f t="shared" si="9489"/>
        <v>0</v>
      </c>
      <c r="AH3549" s="26">
        <f t="shared" si="9489"/>
        <v>0</v>
      </c>
      <c r="AI3549" s="26">
        <f t="shared" si="9489"/>
        <v>0</v>
      </c>
      <c r="AJ3549" s="26">
        <f t="shared" si="9489"/>
        <v>0</v>
      </c>
      <c r="AK3549" s="26">
        <f t="shared" si="9489"/>
        <v>-745.2</v>
      </c>
      <c r="AL3549" s="26">
        <f t="shared" si="9380"/>
        <v>18829.400000000001</v>
      </c>
      <c r="AM3549" s="26">
        <f t="shared" si="9381"/>
        <v>22.19999999999709</v>
      </c>
      <c r="AN3549" s="29"/>
    </row>
    <row r="3550" spans="2:40" ht="46.8" x14ac:dyDescent="0.3">
      <c r="B3550" s="30" t="s">
        <v>860</v>
      </c>
      <c r="C3550" s="30" t="s">
        <v>38</v>
      </c>
      <c r="D3550" s="30" t="s">
        <v>104</v>
      </c>
      <c r="E3550" s="15" t="str">
        <f t="shared" si="9408"/>
        <v>0104</v>
      </c>
      <c r="F3550" s="30" t="s">
        <v>325</v>
      </c>
      <c r="G3550" s="30"/>
      <c r="H3550" s="31" t="s">
        <v>326</v>
      </c>
      <c r="I3550" s="32">
        <f t="shared" ref="I3550:I3552" si="9490">I3551</f>
        <v>745.2</v>
      </c>
      <c r="J3550" s="32">
        <f t="shared" ref="J3550:J3552" si="9491">J3551</f>
        <v>770.69999999999993</v>
      </c>
      <c r="K3550" s="32">
        <f t="shared" ref="K3550:K3552" si="9492">K3551</f>
        <v>770.69999999999993</v>
      </c>
      <c r="L3550" s="32">
        <f t="shared" ref="L3550:L3552" si="9493">L3551</f>
        <v>0</v>
      </c>
      <c r="M3550" s="32">
        <f t="shared" ref="M3550:M3552" si="9494">M3551</f>
        <v>0</v>
      </c>
      <c r="N3550" s="32">
        <f t="shared" ref="N3550:N3552" si="9495">N3551</f>
        <v>0</v>
      </c>
      <c r="O3550" s="32">
        <f t="shared" ref="O3550:O3551" si="9496">O3551</f>
        <v>0</v>
      </c>
      <c r="P3550" s="32">
        <f t="shared" ref="P3550:P3552" si="9497">P3551</f>
        <v>0</v>
      </c>
      <c r="Q3550" s="32">
        <f t="shared" ref="Q3550:Q3552" si="9498">Q3551</f>
        <v>0</v>
      </c>
      <c r="R3550" s="32">
        <f t="shared" ref="R3550:R3552" si="9499">R3551</f>
        <v>0</v>
      </c>
      <c r="S3550" s="32">
        <f t="shared" ref="S3550:S3552" si="9500">S3551</f>
        <v>0</v>
      </c>
      <c r="T3550" s="32">
        <f t="shared" ref="T3550:T3552" si="9501">T3551</f>
        <v>0</v>
      </c>
      <c r="U3550" s="32">
        <v>0</v>
      </c>
      <c r="V3550" s="32">
        <f t="shared" si="9409"/>
        <v>745.2</v>
      </c>
      <c r="W3550" s="32">
        <f t="shared" ref="W3550:W3552" si="9502">W3551</f>
        <v>0</v>
      </c>
      <c r="X3550" s="32">
        <f t="shared" ref="X3550:X3552" si="9503">X3551</f>
        <v>0</v>
      </c>
      <c r="Y3550" s="32">
        <f t="shared" ref="Y3550:Y3552" si="9504">Y3551</f>
        <v>0</v>
      </c>
      <c r="Z3550" s="32">
        <f t="shared" ref="Z3550:Z3552" si="9505">Z3551</f>
        <v>0</v>
      </c>
      <c r="AA3550" s="32">
        <f t="shared" ref="AA3550:AA3552" si="9506">AA3551</f>
        <v>0</v>
      </c>
      <c r="AB3550" s="32">
        <f t="shared" ref="AB3550:AB3551" si="9507">AB3551</f>
        <v>545.21285</v>
      </c>
      <c r="AC3550" s="33">
        <f t="shared" ref="AC3550:AC3551" si="9508">AC3551</f>
        <v>745.19999999999993</v>
      </c>
      <c r="AD3550" s="33">
        <f t="shared" ref="AD3550:AD3551" si="9509">AD3551</f>
        <v>745.19999999999993</v>
      </c>
      <c r="AE3550" s="34">
        <f t="shared" si="9378"/>
        <v>100</v>
      </c>
      <c r="AF3550" s="32">
        <f t="shared" ref="AF3550:AF3551" si="9510">AF3551</f>
        <v>1490.4</v>
      </c>
      <c r="AG3550" s="32">
        <f t="shared" ref="AG3550:AG3551" si="9511">AG3551</f>
        <v>0</v>
      </c>
      <c r="AH3550" s="32">
        <f t="shared" ref="AH3550:AH3551" si="9512">AH3551</f>
        <v>0</v>
      </c>
      <c r="AI3550" s="32">
        <f t="shared" ref="AI3550:AI3551" si="9513">AI3551</f>
        <v>0</v>
      </c>
      <c r="AJ3550" s="32">
        <f t="shared" ref="AJ3550:AJ3551" si="9514">AJ3551</f>
        <v>0</v>
      </c>
      <c r="AK3550" s="32">
        <f t="shared" ref="AK3550:AK3551" si="9515">AK3551</f>
        <v>-745.2</v>
      </c>
      <c r="AL3550" s="32">
        <f t="shared" si="9380"/>
        <v>745.2</v>
      </c>
      <c r="AM3550" s="32">
        <f t="shared" si="9381"/>
        <v>0</v>
      </c>
    </row>
    <row r="3551" spans="2:40" ht="31.2" x14ac:dyDescent="0.3">
      <c r="B3551" s="30" t="s">
        <v>860</v>
      </c>
      <c r="C3551" s="30" t="s">
        <v>38</v>
      </c>
      <c r="D3551" s="30" t="s">
        <v>104</v>
      </c>
      <c r="E3551" s="15" t="str">
        <f t="shared" si="9408"/>
        <v>0104</v>
      </c>
      <c r="F3551" s="30" t="s">
        <v>610</v>
      </c>
      <c r="G3551" s="30"/>
      <c r="H3551" s="31" t="s">
        <v>611</v>
      </c>
      <c r="I3551" s="32">
        <f t="shared" si="9490"/>
        <v>745.2</v>
      </c>
      <c r="J3551" s="32">
        <f t="shared" si="9491"/>
        <v>770.69999999999993</v>
      </c>
      <c r="K3551" s="32">
        <f t="shared" si="9492"/>
        <v>770.69999999999993</v>
      </c>
      <c r="L3551" s="32">
        <f t="shared" si="9493"/>
        <v>0</v>
      </c>
      <c r="M3551" s="32">
        <f t="shared" si="9494"/>
        <v>0</v>
      </c>
      <c r="N3551" s="32">
        <f t="shared" si="9495"/>
        <v>0</v>
      </c>
      <c r="O3551" s="32">
        <f t="shared" si="9496"/>
        <v>0</v>
      </c>
      <c r="P3551" s="32">
        <f t="shared" si="9497"/>
        <v>0</v>
      </c>
      <c r="Q3551" s="32">
        <f t="shared" si="9498"/>
        <v>0</v>
      </c>
      <c r="R3551" s="32">
        <f t="shared" si="9499"/>
        <v>0</v>
      </c>
      <c r="S3551" s="32">
        <f t="shared" si="9500"/>
        <v>0</v>
      </c>
      <c r="T3551" s="32">
        <f t="shared" si="9501"/>
        <v>0</v>
      </c>
      <c r="U3551" s="32">
        <v>0</v>
      </c>
      <c r="V3551" s="32">
        <f t="shared" si="9409"/>
        <v>745.2</v>
      </c>
      <c r="W3551" s="32">
        <f t="shared" si="9502"/>
        <v>0</v>
      </c>
      <c r="X3551" s="32">
        <f t="shared" si="9503"/>
        <v>0</v>
      </c>
      <c r="Y3551" s="32">
        <f t="shared" si="9504"/>
        <v>0</v>
      </c>
      <c r="Z3551" s="32">
        <f t="shared" si="9505"/>
        <v>0</v>
      </c>
      <c r="AA3551" s="32">
        <f t="shared" si="9506"/>
        <v>0</v>
      </c>
      <c r="AB3551" s="32">
        <f t="shared" si="9507"/>
        <v>545.21285</v>
      </c>
      <c r="AC3551" s="33">
        <f t="shared" si="9508"/>
        <v>745.19999999999993</v>
      </c>
      <c r="AD3551" s="33">
        <f t="shared" si="9509"/>
        <v>745.19999999999993</v>
      </c>
      <c r="AE3551" s="34">
        <f t="shared" si="9378"/>
        <v>100</v>
      </c>
      <c r="AF3551" s="32">
        <f t="shared" si="9510"/>
        <v>1490.4</v>
      </c>
      <c r="AG3551" s="32">
        <f t="shared" si="9511"/>
        <v>0</v>
      </c>
      <c r="AH3551" s="32">
        <f t="shared" si="9512"/>
        <v>0</v>
      </c>
      <c r="AI3551" s="32">
        <f t="shared" si="9513"/>
        <v>0</v>
      </c>
      <c r="AJ3551" s="32">
        <f t="shared" si="9514"/>
        <v>0</v>
      </c>
      <c r="AK3551" s="32">
        <f t="shared" si="9515"/>
        <v>-745.2</v>
      </c>
      <c r="AL3551" s="32">
        <f t="shared" si="9380"/>
        <v>745.2</v>
      </c>
      <c r="AM3551" s="32">
        <f t="shared" si="9381"/>
        <v>0</v>
      </c>
    </row>
    <row r="3552" spans="2:40" ht="46.8" x14ac:dyDescent="0.3">
      <c r="B3552" s="30" t="s">
        <v>860</v>
      </c>
      <c r="C3552" s="30" t="s">
        <v>38</v>
      </c>
      <c r="D3552" s="30" t="s">
        <v>104</v>
      </c>
      <c r="E3552" s="15" t="str">
        <f t="shared" si="9408"/>
        <v>0104</v>
      </c>
      <c r="F3552" s="30" t="s">
        <v>670</v>
      </c>
      <c r="G3552" s="30"/>
      <c r="H3552" s="31" t="s">
        <v>671</v>
      </c>
      <c r="I3552" s="32">
        <f t="shared" si="9490"/>
        <v>745.2</v>
      </c>
      <c r="J3552" s="32">
        <f t="shared" si="9491"/>
        <v>770.69999999999993</v>
      </c>
      <c r="K3552" s="32">
        <f t="shared" si="9492"/>
        <v>770.69999999999993</v>
      </c>
      <c r="L3552" s="32">
        <f t="shared" si="9493"/>
        <v>0</v>
      </c>
      <c r="M3552" s="32">
        <f t="shared" si="9494"/>
        <v>0</v>
      </c>
      <c r="N3552" s="32">
        <f t="shared" si="9495"/>
        <v>0</v>
      </c>
      <c r="O3552" s="32">
        <f>O3553+O3558</f>
        <v>0</v>
      </c>
      <c r="P3552" s="32">
        <f t="shared" si="9497"/>
        <v>0</v>
      </c>
      <c r="Q3552" s="32">
        <f t="shared" si="9498"/>
        <v>0</v>
      </c>
      <c r="R3552" s="32">
        <f t="shared" si="9499"/>
        <v>0</v>
      </c>
      <c r="S3552" s="32">
        <f t="shared" si="9500"/>
        <v>0</v>
      </c>
      <c r="T3552" s="32">
        <f t="shared" si="9501"/>
        <v>0</v>
      </c>
      <c r="U3552" s="32">
        <v>0</v>
      </c>
      <c r="V3552" s="32">
        <f t="shared" si="9409"/>
        <v>745.2</v>
      </c>
      <c r="W3552" s="32">
        <f t="shared" si="9502"/>
        <v>0</v>
      </c>
      <c r="X3552" s="32">
        <f t="shared" si="9503"/>
        <v>0</v>
      </c>
      <c r="Y3552" s="32">
        <f t="shared" si="9504"/>
        <v>0</v>
      </c>
      <c r="Z3552" s="32">
        <f t="shared" si="9505"/>
        <v>0</v>
      </c>
      <c r="AA3552" s="32">
        <f t="shared" si="9506"/>
        <v>0</v>
      </c>
      <c r="AB3552" s="32">
        <f>AB3553+AB3558</f>
        <v>545.21285</v>
      </c>
      <c r="AC3552" s="33">
        <f>AC3553+AC3558</f>
        <v>745.19999999999993</v>
      </c>
      <c r="AD3552" s="33">
        <f>AD3553+AD3558</f>
        <v>745.19999999999993</v>
      </c>
      <c r="AE3552" s="34">
        <f t="shared" si="9378"/>
        <v>100</v>
      </c>
      <c r="AF3552" s="32">
        <f t="shared" ref="AF3552:AK3552" si="9516">AF3553+AF3558</f>
        <v>1490.4</v>
      </c>
      <c r="AG3552" s="32">
        <f t="shared" si="9516"/>
        <v>0</v>
      </c>
      <c r="AH3552" s="32">
        <f t="shared" si="9516"/>
        <v>0</v>
      </c>
      <c r="AI3552" s="32">
        <f t="shared" si="9516"/>
        <v>0</v>
      </c>
      <c r="AJ3552" s="32">
        <f t="shared" si="9516"/>
        <v>0</v>
      </c>
      <c r="AK3552" s="32">
        <f t="shared" si="9516"/>
        <v>-745.2</v>
      </c>
      <c r="AL3552" s="32">
        <f t="shared" si="9380"/>
        <v>745.2</v>
      </c>
      <c r="AM3552" s="32">
        <f t="shared" si="9381"/>
        <v>0</v>
      </c>
    </row>
    <row r="3553" spans="2:40" ht="31.2" hidden="1" customHeight="1" x14ac:dyDescent="0.3">
      <c r="B3553" s="30" t="s">
        <v>860</v>
      </c>
      <c r="C3553" s="30" t="s">
        <v>38</v>
      </c>
      <c r="D3553" s="30" t="s">
        <v>104</v>
      </c>
      <c r="E3553" s="15" t="str">
        <f t="shared" si="9408"/>
        <v>0104</v>
      </c>
      <c r="F3553" s="30" t="s">
        <v>672</v>
      </c>
      <c r="G3553" s="30"/>
      <c r="H3553" s="31" t="s">
        <v>673</v>
      </c>
      <c r="I3553" s="32">
        <f t="shared" ref="I3553:T3553" si="9517">I3554+I3556</f>
        <v>745.2</v>
      </c>
      <c r="J3553" s="32">
        <f t="shared" si="9517"/>
        <v>770.69999999999993</v>
      </c>
      <c r="K3553" s="32">
        <f t="shared" si="9517"/>
        <v>770.69999999999993</v>
      </c>
      <c r="L3553" s="32">
        <f t="shared" si="9517"/>
        <v>0</v>
      </c>
      <c r="M3553" s="32">
        <f t="shared" si="9517"/>
        <v>0</v>
      </c>
      <c r="N3553" s="32">
        <f t="shared" si="9517"/>
        <v>0</v>
      </c>
      <c r="O3553" s="32">
        <f t="shared" si="9517"/>
        <v>0</v>
      </c>
      <c r="P3553" s="32">
        <f t="shared" si="9517"/>
        <v>0</v>
      </c>
      <c r="Q3553" s="32">
        <f t="shared" si="9517"/>
        <v>0</v>
      </c>
      <c r="R3553" s="32">
        <f t="shared" si="9517"/>
        <v>0</v>
      </c>
      <c r="S3553" s="32">
        <f t="shared" si="9517"/>
        <v>0</v>
      </c>
      <c r="T3553" s="32">
        <f t="shared" si="9517"/>
        <v>0</v>
      </c>
      <c r="U3553" s="32">
        <v>0</v>
      </c>
      <c r="V3553" s="32">
        <f t="shared" si="9409"/>
        <v>745.2</v>
      </c>
      <c r="W3553" s="32">
        <f t="shared" ref="W3553:AD3553" si="9518">W3554+W3556</f>
        <v>0</v>
      </c>
      <c r="X3553" s="32">
        <f t="shared" si="9518"/>
        <v>0</v>
      </c>
      <c r="Y3553" s="32">
        <f t="shared" si="9518"/>
        <v>0</v>
      </c>
      <c r="Z3553" s="32">
        <f t="shared" si="9518"/>
        <v>0</v>
      </c>
      <c r="AA3553" s="32">
        <f t="shared" si="9518"/>
        <v>0</v>
      </c>
      <c r="AB3553" s="32">
        <f t="shared" si="9518"/>
        <v>545.21285</v>
      </c>
      <c r="AC3553" s="33">
        <f t="shared" si="9518"/>
        <v>0</v>
      </c>
      <c r="AD3553" s="33">
        <f t="shared" si="9518"/>
        <v>0</v>
      </c>
      <c r="AE3553" s="34" t="e">
        <f t="shared" si="9378"/>
        <v>#DIV/0!</v>
      </c>
      <c r="AF3553" s="32">
        <f t="shared" ref="AF3553:AK3553" si="9519">AF3554+AF3556</f>
        <v>745.2</v>
      </c>
      <c r="AG3553" s="32">
        <f t="shared" si="9519"/>
        <v>0</v>
      </c>
      <c r="AH3553" s="32">
        <f t="shared" si="9519"/>
        <v>0</v>
      </c>
      <c r="AI3553" s="32">
        <f t="shared" si="9519"/>
        <v>0</v>
      </c>
      <c r="AJ3553" s="32">
        <f t="shared" si="9519"/>
        <v>0</v>
      </c>
      <c r="AK3553" s="32">
        <f t="shared" si="9519"/>
        <v>0</v>
      </c>
      <c r="AL3553" s="32">
        <f t="shared" si="9380"/>
        <v>745.2</v>
      </c>
      <c r="AM3553" s="32">
        <f t="shared" si="9381"/>
        <v>0</v>
      </c>
      <c r="AN3553" s="12" t="s">
        <v>35</v>
      </c>
    </row>
    <row r="3554" spans="2:40" ht="78" hidden="1" customHeight="1" x14ac:dyDescent="0.3">
      <c r="B3554" s="30" t="s">
        <v>860</v>
      </c>
      <c r="C3554" s="30" t="s">
        <v>38</v>
      </c>
      <c r="D3554" s="30" t="s">
        <v>104</v>
      </c>
      <c r="E3554" s="15" t="str">
        <f t="shared" si="9408"/>
        <v>0104</v>
      </c>
      <c r="F3554" s="30" t="s">
        <v>672</v>
      </c>
      <c r="G3554" s="30" t="s">
        <v>68</v>
      </c>
      <c r="H3554" s="31" t="s">
        <v>69</v>
      </c>
      <c r="I3554" s="32">
        <f t="shared" ref="I3554:T3554" si="9520">I3555</f>
        <v>698.5</v>
      </c>
      <c r="J3554" s="32">
        <f t="shared" si="9520"/>
        <v>723.9</v>
      </c>
      <c r="K3554" s="32">
        <f t="shared" si="9520"/>
        <v>723.9</v>
      </c>
      <c r="L3554" s="32">
        <f t="shared" si="9520"/>
        <v>0</v>
      </c>
      <c r="M3554" s="32">
        <f t="shared" si="9520"/>
        <v>0</v>
      </c>
      <c r="N3554" s="32">
        <f t="shared" si="9520"/>
        <v>0</v>
      </c>
      <c r="O3554" s="32">
        <f t="shared" si="9520"/>
        <v>0</v>
      </c>
      <c r="P3554" s="32">
        <f t="shared" si="9520"/>
        <v>0</v>
      </c>
      <c r="Q3554" s="32">
        <f t="shared" si="9520"/>
        <v>0</v>
      </c>
      <c r="R3554" s="32">
        <f t="shared" si="9520"/>
        <v>0</v>
      </c>
      <c r="S3554" s="32">
        <f t="shared" si="9520"/>
        <v>0</v>
      </c>
      <c r="T3554" s="32">
        <f t="shared" si="9520"/>
        <v>0</v>
      </c>
      <c r="U3554" s="32">
        <v>0</v>
      </c>
      <c r="V3554" s="32">
        <f t="shared" si="9409"/>
        <v>698.5</v>
      </c>
      <c r="W3554" s="32">
        <f t="shared" ref="W3554:AD3554" si="9521">W3555</f>
        <v>0</v>
      </c>
      <c r="X3554" s="32">
        <f t="shared" si="9521"/>
        <v>0</v>
      </c>
      <c r="Y3554" s="32">
        <f t="shared" si="9521"/>
        <v>0</v>
      </c>
      <c r="Z3554" s="32">
        <f t="shared" si="9521"/>
        <v>0</v>
      </c>
      <c r="AA3554" s="32">
        <f t="shared" si="9521"/>
        <v>0</v>
      </c>
      <c r="AB3554" s="32">
        <f t="shared" si="9521"/>
        <v>514.56804999999997</v>
      </c>
      <c r="AC3554" s="33">
        <f t="shared" si="9521"/>
        <v>0</v>
      </c>
      <c r="AD3554" s="33">
        <f t="shared" si="9521"/>
        <v>0</v>
      </c>
      <c r="AE3554" s="34" t="e">
        <f t="shared" si="9378"/>
        <v>#DIV/0!</v>
      </c>
      <c r="AF3554" s="32">
        <f t="shared" ref="AF3554:AK3554" si="9522">AF3555</f>
        <v>698.5</v>
      </c>
      <c r="AG3554" s="32">
        <f t="shared" si="9522"/>
        <v>0</v>
      </c>
      <c r="AH3554" s="32">
        <f t="shared" si="9522"/>
        <v>0</v>
      </c>
      <c r="AI3554" s="32">
        <f t="shared" si="9522"/>
        <v>0</v>
      </c>
      <c r="AJ3554" s="32">
        <f t="shared" si="9522"/>
        <v>0</v>
      </c>
      <c r="AK3554" s="32">
        <f t="shared" si="9522"/>
        <v>0</v>
      </c>
      <c r="AL3554" s="32">
        <f t="shared" si="9380"/>
        <v>698.5</v>
      </c>
      <c r="AM3554" s="32">
        <f t="shared" si="9381"/>
        <v>0</v>
      </c>
      <c r="AN3554" s="12" t="s">
        <v>35</v>
      </c>
    </row>
    <row r="3555" spans="2:40" ht="31.2" hidden="1" customHeight="1" x14ac:dyDescent="0.3">
      <c r="B3555" s="30" t="s">
        <v>860</v>
      </c>
      <c r="C3555" s="30" t="s">
        <v>38</v>
      </c>
      <c r="D3555" s="30" t="s">
        <v>104</v>
      </c>
      <c r="E3555" s="15" t="str">
        <f t="shared" si="9408"/>
        <v>0104</v>
      </c>
      <c r="F3555" s="30" t="s">
        <v>672</v>
      </c>
      <c r="G3555" s="30" t="s">
        <v>90</v>
      </c>
      <c r="H3555" s="31" t="s">
        <v>91</v>
      </c>
      <c r="I3555" s="32">
        <v>698.5</v>
      </c>
      <c r="J3555" s="32">
        <v>723.9</v>
      </c>
      <c r="K3555" s="32">
        <v>723.9</v>
      </c>
      <c r="L3555" s="32"/>
      <c r="M3555" s="32"/>
      <c r="N3555" s="32"/>
      <c r="O3555" s="32">
        <v>0</v>
      </c>
      <c r="P3555" s="32">
        <v>0</v>
      </c>
      <c r="Q3555" s="32">
        <v>0</v>
      </c>
      <c r="R3555" s="32">
        <v>0</v>
      </c>
      <c r="S3555" s="32">
        <v>0</v>
      </c>
      <c r="T3555" s="32">
        <v>0</v>
      </c>
      <c r="U3555" s="32">
        <v>0</v>
      </c>
      <c r="V3555" s="32">
        <f t="shared" si="9409"/>
        <v>698.5</v>
      </c>
      <c r="W3555" s="32"/>
      <c r="X3555" s="32"/>
      <c r="Y3555" s="32"/>
      <c r="Z3555" s="32"/>
      <c r="AA3555" s="32"/>
      <c r="AB3555" s="32">
        <v>514.56804999999997</v>
      </c>
      <c r="AC3555" s="33">
        <v>0</v>
      </c>
      <c r="AD3555" s="33">
        <v>0</v>
      </c>
      <c r="AE3555" s="34" t="e">
        <f t="shared" si="9378"/>
        <v>#DIV/0!</v>
      </c>
      <c r="AF3555" s="32">
        <v>698.5</v>
      </c>
      <c r="AG3555" s="32">
        <v>0</v>
      </c>
      <c r="AH3555" s="32">
        <v>0</v>
      </c>
      <c r="AI3555" s="32">
        <v>0</v>
      </c>
      <c r="AJ3555" s="32">
        <v>0</v>
      </c>
      <c r="AK3555" s="32">
        <v>0</v>
      </c>
      <c r="AL3555" s="32">
        <f t="shared" si="9380"/>
        <v>698.5</v>
      </c>
      <c r="AM3555" s="32">
        <f t="shared" si="9381"/>
        <v>0</v>
      </c>
      <c r="AN3555" s="12" t="s">
        <v>35</v>
      </c>
    </row>
    <row r="3556" spans="2:40" ht="31.2" hidden="1" customHeight="1" x14ac:dyDescent="0.3">
      <c r="B3556" s="30" t="s">
        <v>860</v>
      </c>
      <c r="C3556" s="30" t="s">
        <v>38</v>
      </c>
      <c r="D3556" s="30" t="s">
        <v>104</v>
      </c>
      <c r="E3556" s="15" t="str">
        <f t="shared" si="9408"/>
        <v>0104</v>
      </c>
      <c r="F3556" s="30" t="s">
        <v>672</v>
      </c>
      <c r="G3556" s="30" t="s">
        <v>50</v>
      </c>
      <c r="H3556" s="31" t="s">
        <v>51</v>
      </c>
      <c r="I3556" s="32">
        <f t="shared" ref="I3556:T3556" si="9523">I3557</f>
        <v>46.7</v>
      </c>
      <c r="J3556" s="32">
        <f t="shared" si="9523"/>
        <v>46.8</v>
      </c>
      <c r="K3556" s="32">
        <f t="shared" si="9523"/>
        <v>46.8</v>
      </c>
      <c r="L3556" s="32">
        <f t="shared" si="9523"/>
        <v>0</v>
      </c>
      <c r="M3556" s="32">
        <f t="shared" si="9523"/>
        <v>0</v>
      </c>
      <c r="N3556" s="32">
        <f t="shared" si="9523"/>
        <v>0</v>
      </c>
      <c r="O3556" s="32">
        <f t="shared" si="9523"/>
        <v>0</v>
      </c>
      <c r="P3556" s="32">
        <f t="shared" si="9523"/>
        <v>0</v>
      </c>
      <c r="Q3556" s="32">
        <f t="shared" si="9523"/>
        <v>0</v>
      </c>
      <c r="R3556" s="32">
        <f t="shared" si="9523"/>
        <v>0</v>
      </c>
      <c r="S3556" s="32">
        <f t="shared" si="9523"/>
        <v>0</v>
      </c>
      <c r="T3556" s="32">
        <f t="shared" si="9523"/>
        <v>0</v>
      </c>
      <c r="U3556" s="32">
        <v>0</v>
      </c>
      <c r="V3556" s="32">
        <f t="shared" si="9409"/>
        <v>46.7</v>
      </c>
      <c r="W3556" s="32">
        <f t="shared" ref="W3556:AD3556" si="9524">W3557</f>
        <v>0</v>
      </c>
      <c r="X3556" s="32">
        <f t="shared" si="9524"/>
        <v>0</v>
      </c>
      <c r="Y3556" s="32">
        <f t="shared" si="9524"/>
        <v>0</v>
      </c>
      <c r="Z3556" s="32">
        <f t="shared" si="9524"/>
        <v>0</v>
      </c>
      <c r="AA3556" s="32">
        <f t="shared" si="9524"/>
        <v>0</v>
      </c>
      <c r="AB3556" s="32">
        <f t="shared" si="9524"/>
        <v>30.6448</v>
      </c>
      <c r="AC3556" s="33">
        <f t="shared" si="9524"/>
        <v>0</v>
      </c>
      <c r="AD3556" s="33">
        <f t="shared" si="9524"/>
        <v>0</v>
      </c>
      <c r="AE3556" s="34" t="e">
        <f t="shared" si="9378"/>
        <v>#DIV/0!</v>
      </c>
      <c r="AF3556" s="32">
        <f t="shared" ref="AF3556:AK3556" si="9525">AF3557</f>
        <v>46.7</v>
      </c>
      <c r="AG3556" s="32">
        <f t="shared" si="9525"/>
        <v>0</v>
      </c>
      <c r="AH3556" s="32">
        <f t="shared" si="9525"/>
        <v>0</v>
      </c>
      <c r="AI3556" s="32">
        <f t="shared" si="9525"/>
        <v>0</v>
      </c>
      <c r="AJ3556" s="32">
        <f t="shared" si="9525"/>
        <v>0</v>
      </c>
      <c r="AK3556" s="32">
        <f t="shared" si="9525"/>
        <v>0</v>
      </c>
      <c r="AL3556" s="32">
        <f t="shared" si="9380"/>
        <v>46.7</v>
      </c>
      <c r="AM3556" s="32">
        <f t="shared" si="9381"/>
        <v>0</v>
      </c>
      <c r="AN3556" s="12" t="s">
        <v>35</v>
      </c>
    </row>
    <row r="3557" spans="2:40" ht="31.2" hidden="1" customHeight="1" x14ac:dyDescent="0.3">
      <c r="B3557" s="30" t="s">
        <v>860</v>
      </c>
      <c r="C3557" s="30" t="s">
        <v>38</v>
      </c>
      <c r="D3557" s="30" t="s">
        <v>104</v>
      </c>
      <c r="E3557" s="15" t="str">
        <f t="shared" si="9408"/>
        <v>0104</v>
      </c>
      <c r="F3557" s="30" t="s">
        <v>672</v>
      </c>
      <c r="G3557" s="30" t="s">
        <v>52</v>
      </c>
      <c r="H3557" s="31" t="s">
        <v>53</v>
      </c>
      <c r="I3557" s="32">
        <v>46.7</v>
      </c>
      <c r="J3557" s="32">
        <v>46.8</v>
      </c>
      <c r="K3557" s="32">
        <v>46.8</v>
      </c>
      <c r="L3557" s="32"/>
      <c r="M3557" s="32"/>
      <c r="N3557" s="32"/>
      <c r="O3557" s="32">
        <v>0</v>
      </c>
      <c r="P3557" s="32">
        <v>0</v>
      </c>
      <c r="Q3557" s="32">
        <v>0</v>
      </c>
      <c r="R3557" s="32">
        <v>0</v>
      </c>
      <c r="S3557" s="32">
        <v>0</v>
      </c>
      <c r="T3557" s="32">
        <v>0</v>
      </c>
      <c r="U3557" s="32">
        <v>0</v>
      </c>
      <c r="V3557" s="32">
        <f t="shared" si="9409"/>
        <v>46.7</v>
      </c>
      <c r="W3557" s="32"/>
      <c r="X3557" s="32"/>
      <c r="Y3557" s="32"/>
      <c r="Z3557" s="32"/>
      <c r="AA3557" s="32"/>
      <c r="AB3557" s="32">
        <v>30.6448</v>
      </c>
      <c r="AC3557" s="33">
        <v>0</v>
      </c>
      <c r="AD3557" s="33">
        <v>0</v>
      </c>
      <c r="AE3557" s="34" t="e">
        <f t="shared" si="9378"/>
        <v>#DIV/0!</v>
      </c>
      <c r="AF3557" s="32">
        <v>46.7</v>
      </c>
      <c r="AG3557" s="32">
        <v>0</v>
      </c>
      <c r="AH3557" s="32">
        <v>0</v>
      </c>
      <c r="AI3557" s="32">
        <v>0</v>
      </c>
      <c r="AJ3557" s="32">
        <v>0</v>
      </c>
      <c r="AK3557" s="32">
        <v>0</v>
      </c>
      <c r="AL3557" s="32">
        <f t="shared" si="9380"/>
        <v>46.7</v>
      </c>
      <c r="AM3557" s="32">
        <f t="shared" si="9381"/>
        <v>0</v>
      </c>
      <c r="AN3557" s="12" t="s">
        <v>35</v>
      </c>
    </row>
    <row r="3558" spans="2:40" ht="31.2" x14ac:dyDescent="0.3">
      <c r="B3558" s="30" t="s">
        <v>860</v>
      </c>
      <c r="C3558" s="30" t="s">
        <v>38</v>
      </c>
      <c r="D3558" s="30" t="s">
        <v>104</v>
      </c>
      <c r="E3558" s="15" t="str">
        <f t="shared" si="9408"/>
        <v>0104</v>
      </c>
      <c r="F3558" s="30" t="s">
        <v>676</v>
      </c>
      <c r="G3558" s="30"/>
      <c r="H3558" s="31" t="s">
        <v>673</v>
      </c>
      <c r="I3558" s="32"/>
      <c r="J3558" s="32"/>
      <c r="K3558" s="32"/>
      <c r="L3558" s="32"/>
      <c r="M3558" s="32"/>
      <c r="N3558" s="32"/>
      <c r="O3558" s="32">
        <f>O3559+O3561</f>
        <v>0</v>
      </c>
      <c r="P3558" s="32"/>
      <c r="Q3558" s="32"/>
      <c r="R3558" s="32"/>
      <c r="S3558" s="32"/>
      <c r="T3558" s="32"/>
      <c r="U3558" s="32"/>
      <c r="V3558" s="32">
        <f t="shared" si="9409"/>
        <v>0</v>
      </c>
      <c r="W3558" s="32"/>
      <c r="X3558" s="32"/>
      <c r="Y3558" s="32"/>
      <c r="Z3558" s="32"/>
      <c r="AA3558" s="32"/>
      <c r="AB3558" s="32">
        <f>AB3559+AB3561</f>
        <v>0</v>
      </c>
      <c r="AC3558" s="33">
        <f>AC3559+AC3561</f>
        <v>745.19999999999993</v>
      </c>
      <c r="AD3558" s="33">
        <f>AD3559+AD3561</f>
        <v>745.19999999999993</v>
      </c>
      <c r="AE3558" s="34">
        <f t="shared" si="9378"/>
        <v>100</v>
      </c>
      <c r="AF3558" s="32">
        <f t="shared" ref="AF3558:AK3558" si="9526">AF3559+AF3561</f>
        <v>745.2</v>
      </c>
      <c r="AG3558" s="32">
        <f t="shared" si="9526"/>
        <v>0</v>
      </c>
      <c r="AH3558" s="32">
        <f t="shared" si="9526"/>
        <v>0</v>
      </c>
      <c r="AI3558" s="32">
        <f t="shared" si="9526"/>
        <v>0</v>
      </c>
      <c r="AJ3558" s="32">
        <f t="shared" si="9526"/>
        <v>0</v>
      </c>
      <c r="AK3558" s="32">
        <f t="shared" si="9526"/>
        <v>-745.2</v>
      </c>
      <c r="AL3558" s="32">
        <f t="shared" si="9380"/>
        <v>0</v>
      </c>
      <c r="AM3558" s="32">
        <f t="shared" si="9381"/>
        <v>0</v>
      </c>
      <c r="AN3558" s="12"/>
    </row>
    <row r="3559" spans="2:40" ht="78" x14ac:dyDescent="0.3">
      <c r="B3559" s="30" t="s">
        <v>860</v>
      </c>
      <c r="C3559" s="30" t="s">
        <v>38</v>
      </c>
      <c r="D3559" s="30" t="s">
        <v>104</v>
      </c>
      <c r="E3559" s="15" t="str">
        <f t="shared" si="9408"/>
        <v>0104</v>
      </c>
      <c r="F3559" s="30" t="s">
        <v>676</v>
      </c>
      <c r="G3559" s="30" t="s">
        <v>68</v>
      </c>
      <c r="H3559" s="31" t="s">
        <v>69</v>
      </c>
      <c r="I3559" s="32"/>
      <c r="J3559" s="32"/>
      <c r="K3559" s="32"/>
      <c r="L3559" s="32"/>
      <c r="M3559" s="32"/>
      <c r="N3559" s="32"/>
      <c r="O3559" s="32">
        <f>O3560</f>
        <v>0</v>
      </c>
      <c r="P3559" s="32"/>
      <c r="Q3559" s="32"/>
      <c r="R3559" s="32"/>
      <c r="S3559" s="32"/>
      <c r="T3559" s="32"/>
      <c r="U3559" s="32"/>
      <c r="V3559" s="32">
        <f t="shared" si="9409"/>
        <v>0</v>
      </c>
      <c r="W3559" s="32"/>
      <c r="X3559" s="32"/>
      <c r="Y3559" s="32"/>
      <c r="Z3559" s="32"/>
      <c r="AA3559" s="32"/>
      <c r="AB3559" s="32">
        <f>AB3560</f>
        <v>0</v>
      </c>
      <c r="AC3559" s="33">
        <f>AC3560</f>
        <v>704.40008999999998</v>
      </c>
      <c r="AD3559" s="33">
        <f>AD3560</f>
        <v>704.40008999999998</v>
      </c>
      <c r="AE3559" s="34">
        <f t="shared" si="9378"/>
        <v>100</v>
      </c>
      <c r="AF3559" s="32">
        <f t="shared" ref="AF3559:AK3559" si="9527">AF3560</f>
        <v>698.5</v>
      </c>
      <c r="AG3559" s="32">
        <f t="shared" si="9527"/>
        <v>0</v>
      </c>
      <c r="AH3559" s="32">
        <f t="shared" si="9527"/>
        <v>0</v>
      </c>
      <c r="AI3559" s="32">
        <f t="shared" si="9527"/>
        <v>0</v>
      </c>
      <c r="AJ3559" s="32">
        <f t="shared" si="9527"/>
        <v>0</v>
      </c>
      <c r="AK3559" s="32">
        <f t="shared" si="9527"/>
        <v>-698.5</v>
      </c>
      <c r="AL3559" s="32">
        <f t="shared" si="9380"/>
        <v>0</v>
      </c>
      <c r="AM3559" s="32">
        <f t="shared" si="9381"/>
        <v>0</v>
      </c>
      <c r="AN3559" s="12"/>
    </row>
    <row r="3560" spans="2:40" ht="31.2" x14ac:dyDescent="0.3">
      <c r="B3560" s="30" t="s">
        <v>860</v>
      </c>
      <c r="C3560" s="30" t="s">
        <v>38</v>
      </c>
      <c r="D3560" s="30" t="s">
        <v>104</v>
      </c>
      <c r="E3560" s="15" t="str">
        <f t="shared" si="9408"/>
        <v>0104</v>
      </c>
      <c r="F3560" s="30" t="s">
        <v>676</v>
      </c>
      <c r="G3560" s="30" t="s">
        <v>90</v>
      </c>
      <c r="H3560" s="31" t="s">
        <v>91</v>
      </c>
      <c r="I3560" s="32"/>
      <c r="J3560" s="32"/>
      <c r="K3560" s="32"/>
      <c r="L3560" s="32"/>
      <c r="M3560" s="32"/>
      <c r="N3560" s="32"/>
      <c r="O3560" s="32">
        <v>0</v>
      </c>
      <c r="P3560" s="32"/>
      <c r="Q3560" s="32"/>
      <c r="R3560" s="32"/>
      <c r="S3560" s="32"/>
      <c r="T3560" s="32"/>
      <c r="U3560" s="32"/>
      <c r="V3560" s="32">
        <f t="shared" si="9409"/>
        <v>0</v>
      </c>
      <c r="W3560" s="32"/>
      <c r="X3560" s="32"/>
      <c r="Y3560" s="32"/>
      <c r="Z3560" s="32"/>
      <c r="AA3560" s="32"/>
      <c r="AB3560" s="32">
        <v>0</v>
      </c>
      <c r="AC3560" s="33">
        <v>704.40008999999998</v>
      </c>
      <c r="AD3560" s="33">
        <v>704.40008999999998</v>
      </c>
      <c r="AE3560" s="34">
        <f t="shared" si="9378"/>
        <v>100</v>
      </c>
      <c r="AF3560" s="32">
        <v>698.5</v>
      </c>
      <c r="AG3560" s="32">
        <v>0</v>
      </c>
      <c r="AH3560" s="32">
        <v>0</v>
      </c>
      <c r="AI3560" s="32">
        <v>0</v>
      </c>
      <c r="AJ3560" s="32">
        <v>0</v>
      </c>
      <c r="AK3560" s="32">
        <v>-698.5</v>
      </c>
      <c r="AL3560" s="32">
        <f t="shared" si="9380"/>
        <v>0</v>
      </c>
      <c r="AM3560" s="32">
        <f t="shared" si="9381"/>
        <v>0</v>
      </c>
      <c r="AN3560" s="12"/>
    </row>
    <row r="3561" spans="2:40" ht="31.2" x14ac:dyDescent="0.3">
      <c r="B3561" s="30" t="s">
        <v>860</v>
      </c>
      <c r="C3561" s="30" t="s">
        <v>38</v>
      </c>
      <c r="D3561" s="30" t="s">
        <v>104</v>
      </c>
      <c r="E3561" s="15" t="str">
        <f t="shared" si="9408"/>
        <v>0104</v>
      </c>
      <c r="F3561" s="30" t="s">
        <v>676</v>
      </c>
      <c r="G3561" s="30" t="s">
        <v>50</v>
      </c>
      <c r="H3561" s="31" t="s">
        <v>51</v>
      </c>
      <c r="I3561" s="32"/>
      <c r="J3561" s="32"/>
      <c r="K3561" s="32"/>
      <c r="L3561" s="32"/>
      <c r="M3561" s="32"/>
      <c r="N3561" s="32"/>
      <c r="O3561" s="32">
        <f>O3562</f>
        <v>0</v>
      </c>
      <c r="P3561" s="32"/>
      <c r="Q3561" s="32"/>
      <c r="R3561" s="32"/>
      <c r="S3561" s="32"/>
      <c r="T3561" s="32"/>
      <c r="U3561" s="32"/>
      <c r="V3561" s="32">
        <f t="shared" si="9409"/>
        <v>0</v>
      </c>
      <c r="W3561" s="32"/>
      <c r="X3561" s="32"/>
      <c r="Y3561" s="32"/>
      <c r="Z3561" s="32"/>
      <c r="AA3561" s="32"/>
      <c r="AB3561" s="32">
        <f>AB3562</f>
        <v>0</v>
      </c>
      <c r="AC3561" s="33">
        <f>AC3562</f>
        <v>40.799909999999997</v>
      </c>
      <c r="AD3561" s="33">
        <f>AD3562</f>
        <v>40.799909999999997</v>
      </c>
      <c r="AE3561" s="34">
        <f t="shared" si="9378"/>
        <v>100</v>
      </c>
      <c r="AF3561" s="32">
        <f t="shared" ref="AF3561:AK3561" si="9528">AF3562</f>
        <v>46.7</v>
      </c>
      <c r="AG3561" s="32">
        <f t="shared" si="9528"/>
        <v>0</v>
      </c>
      <c r="AH3561" s="32">
        <f t="shared" si="9528"/>
        <v>0</v>
      </c>
      <c r="AI3561" s="32">
        <f t="shared" si="9528"/>
        <v>0</v>
      </c>
      <c r="AJ3561" s="32">
        <f t="shared" si="9528"/>
        <v>0</v>
      </c>
      <c r="AK3561" s="32">
        <f t="shared" si="9528"/>
        <v>-46.7</v>
      </c>
      <c r="AL3561" s="32">
        <f t="shared" si="9380"/>
        <v>0</v>
      </c>
      <c r="AM3561" s="32">
        <f t="shared" si="9381"/>
        <v>0</v>
      </c>
      <c r="AN3561" s="12"/>
    </row>
    <row r="3562" spans="2:40" ht="31.2" x14ac:dyDescent="0.3">
      <c r="B3562" s="30" t="s">
        <v>860</v>
      </c>
      <c r="C3562" s="30" t="s">
        <v>38</v>
      </c>
      <c r="D3562" s="30" t="s">
        <v>104</v>
      </c>
      <c r="E3562" s="15" t="str">
        <f t="shared" si="9408"/>
        <v>0104</v>
      </c>
      <c r="F3562" s="30" t="s">
        <v>676</v>
      </c>
      <c r="G3562" s="30" t="s">
        <v>52</v>
      </c>
      <c r="H3562" s="31" t="s">
        <v>53</v>
      </c>
      <c r="I3562" s="32"/>
      <c r="J3562" s="32"/>
      <c r="K3562" s="32"/>
      <c r="L3562" s="32"/>
      <c r="M3562" s="32"/>
      <c r="N3562" s="32"/>
      <c r="O3562" s="32">
        <v>0</v>
      </c>
      <c r="P3562" s="32"/>
      <c r="Q3562" s="32"/>
      <c r="R3562" s="32"/>
      <c r="S3562" s="32"/>
      <c r="T3562" s="32"/>
      <c r="U3562" s="32"/>
      <c r="V3562" s="32">
        <f t="shared" si="9409"/>
        <v>0</v>
      </c>
      <c r="W3562" s="32"/>
      <c r="X3562" s="32"/>
      <c r="Y3562" s="32"/>
      <c r="Z3562" s="32"/>
      <c r="AA3562" s="32"/>
      <c r="AB3562" s="32">
        <v>0</v>
      </c>
      <c r="AC3562" s="33">
        <v>40.799909999999997</v>
      </c>
      <c r="AD3562" s="33">
        <v>40.799909999999997</v>
      </c>
      <c r="AE3562" s="34">
        <f t="shared" ref="AE3562:AE3625" si="9529">AD3562/AC3562*100</f>
        <v>100</v>
      </c>
      <c r="AF3562" s="32">
        <v>46.7</v>
      </c>
      <c r="AG3562" s="32">
        <v>0</v>
      </c>
      <c r="AH3562" s="32">
        <v>0</v>
      </c>
      <c r="AI3562" s="32">
        <v>0</v>
      </c>
      <c r="AJ3562" s="32">
        <v>0</v>
      </c>
      <c r="AK3562" s="32">
        <v>-46.7</v>
      </c>
      <c r="AL3562" s="32">
        <f t="shared" ref="AL3562:AL3625" si="9530">AF3562+AH3562+AK3562+AI3562+AJ3562+AG3562</f>
        <v>0</v>
      </c>
      <c r="AM3562" s="32">
        <f t="shared" ref="AM3562:AM3625" si="9531">V3562-AL3562</f>
        <v>0</v>
      </c>
      <c r="AN3562" s="12"/>
    </row>
    <row r="3563" spans="2:40" ht="31.2" x14ac:dyDescent="0.3">
      <c r="B3563" s="30" t="s">
        <v>860</v>
      </c>
      <c r="C3563" s="30" t="s">
        <v>38</v>
      </c>
      <c r="D3563" s="30" t="s">
        <v>104</v>
      </c>
      <c r="E3563" s="15" t="str">
        <f t="shared" si="9408"/>
        <v>0104</v>
      </c>
      <c r="F3563" s="30" t="s">
        <v>84</v>
      </c>
      <c r="G3563" s="30"/>
      <c r="H3563" s="31" t="s">
        <v>85</v>
      </c>
      <c r="I3563" s="32">
        <f t="shared" ref="I3563:T3563" si="9532">I3564</f>
        <v>18004.3</v>
      </c>
      <c r="J3563" s="32">
        <f t="shared" si="9532"/>
        <v>17809.900000000001</v>
      </c>
      <c r="K3563" s="32">
        <f t="shared" si="9532"/>
        <v>17809.900000000001</v>
      </c>
      <c r="L3563" s="32">
        <f t="shared" si="9532"/>
        <v>0</v>
      </c>
      <c r="M3563" s="32">
        <f t="shared" si="9532"/>
        <v>0</v>
      </c>
      <c r="N3563" s="32">
        <f t="shared" si="9532"/>
        <v>0</v>
      </c>
      <c r="O3563" s="32">
        <f t="shared" si="9532"/>
        <v>0</v>
      </c>
      <c r="P3563" s="32">
        <f t="shared" si="9532"/>
        <v>0</v>
      </c>
      <c r="Q3563" s="32">
        <f t="shared" si="9532"/>
        <v>0</v>
      </c>
      <c r="R3563" s="32">
        <f t="shared" si="9532"/>
        <v>102.1</v>
      </c>
      <c r="S3563" s="32">
        <f t="shared" si="9532"/>
        <v>0</v>
      </c>
      <c r="T3563" s="32">
        <f t="shared" si="9532"/>
        <v>0</v>
      </c>
      <c r="U3563" s="32">
        <v>0</v>
      </c>
      <c r="V3563" s="32">
        <f t="shared" si="9409"/>
        <v>18106.399999999998</v>
      </c>
      <c r="W3563" s="32">
        <f t="shared" ref="W3563:AD3563" si="9533">W3564</f>
        <v>0</v>
      </c>
      <c r="X3563" s="32">
        <f t="shared" si="9533"/>
        <v>0</v>
      </c>
      <c r="Y3563" s="32">
        <f t="shared" si="9533"/>
        <v>0</v>
      </c>
      <c r="Z3563" s="32">
        <f t="shared" si="9533"/>
        <v>0</v>
      </c>
      <c r="AA3563" s="32">
        <f t="shared" si="9533"/>
        <v>0</v>
      </c>
      <c r="AB3563" s="32">
        <f t="shared" si="9533"/>
        <v>13658.13881</v>
      </c>
      <c r="AC3563" s="33">
        <f t="shared" si="9533"/>
        <v>18084.2</v>
      </c>
      <c r="AD3563" s="33">
        <f t="shared" si="9533"/>
        <v>18077.70364</v>
      </c>
      <c r="AE3563" s="34">
        <f t="shared" si="9529"/>
        <v>99.964077150219524</v>
      </c>
      <c r="AF3563" s="32">
        <f t="shared" ref="AF3563:AK3563" si="9534">AF3564</f>
        <v>18084.2</v>
      </c>
      <c r="AG3563" s="32">
        <f t="shared" si="9534"/>
        <v>0</v>
      </c>
      <c r="AH3563" s="32">
        <f t="shared" si="9534"/>
        <v>0</v>
      </c>
      <c r="AI3563" s="32">
        <f t="shared" si="9534"/>
        <v>0</v>
      </c>
      <c r="AJ3563" s="32">
        <f t="shared" si="9534"/>
        <v>0</v>
      </c>
      <c r="AK3563" s="32">
        <f t="shared" si="9534"/>
        <v>0</v>
      </c>
      <c r="AL3563" s="32">
        <f t="shared" si="9530"/>
        <v>18084.2</v>
      </c>
      <c r="AM3563" s="32">
        <f t="shared" si="9531"/>
        <v>22.19999999999709</v>
      </c>
    </row>
    <row r="3564" spans="2:40" x14ac:dyDescent="0.3">
      <c r="B3564" s="30" t="s">
        <v>860</v>
      </c>
      <c r="C3564" s="30" t="s">
        <v>38</v>
      </c>
      <c r="D3564" s="30" t="s">
        <v>104</v>
      </c>
      <c r="E3564" s="15" t="str">
        <f t="shared" si="9408"/>
        <v>0104</v>
      </c>
      <c r="F3564" s="30" t="s">
        <v>677</v>
      </c>
      <c r="G3564" s="30"/>
      <c r="H3564" s="31" t="s">
        <v>678</v>
      </c>
      <c r="I3564" s="32">
        <f t="shared" ref="I3564:T3564" si="9535">I3565+I3568</f>
        <v>18004.3</v>
      </c>
      <c r="J3564" s="32">
        <f t="shared" si="9535"/>
        <v>17809.900000000001</v>
      </c>
      <c r="K3564" s="32">
        <f t="shared" si="9535"/>
        <v>17809.900000000001</v>
      </c>
      <c r="L3564" s="32">
        <f t="shared" si="9535"/>
        <v>0</v>
      </c>
      <c r="M3564" s="32">
        <f t="shared" si="9535"/>
        <v>0</v>
      </c>
      <c r="N3564" s="32">
        <f t="shared" si="9535"/>
        <v>0</v>
      </c>
      <c r="O3564" s="32">
        <f t="shared" si="9535"/>
        <v>0</v>
      </c>
      <c r="P3564" s="32">
        <f t="shared" si="9535"/>
        <v>0</v>
      </c>
      <c r="Q3564" s="32">
        <f t="shared" si="9535"/>
        <v>0</v>
      </c>
      <c r="R3564" s="32">
        <f t="shared" si="9535"/>
        <v>102.1</v>
      </c>
      <c r="S3564" s="32">
        <f t="shared" si="9535"/>
        <v>0</v>
      </c>
      <c r="T3564" s="32">
        <f t="shared" si="9535"/>
        <v>0</v>
      </c>
      <c r="U3564" s="32">
        <v>0</v>
      </c>
      <c r="V3564" s="32">
        <f t="shared" si="9409"/>
        <v>18106.399999999998</v>
      </c>
      <c r="W3564" s="32">
        <f t="shared" ref="W3564:AD3564" si="9536">W3565+W3568</f>
        <v>0</v>
      </c>
      <c r="X3564" s="32">
        <f t="shared" si="9536"/>
        <v>0</v>
      </c>
      <c r="Y3564" s="32">
        <f t="shared" si="9536"/>
        <v>0</v>
      </c>
      <c r="Z3564" s="32">
        <f t="shared" si="9536"/>
        <v>0</v>
      </c>
      <c r="AA3564" s="32">
        <f t="shared" si="9536"/>
        <v>0</v>
      </c>
      <c r="AB3564" s="32">
        <f t="shared" si="9536"/>
        <v>13658.13881</v>
      </c>
      <c r="AC3564" s="33">
        <f t="shared" si="9536"/>
        <v>18084.2</v>
      </c>
      <c r="AD3564" s="33">
        <f t="shared" si="9536"/>
        <v>18077.70364</v>
      </c>
      <c r="AE3564" s="34">
        <f t="shared" si="9529"/>
        <v>99.964077150219524</v>
      </c>
      <c r="AF3564" s="32">
        <f t="shared" ref="AF3564:AK3564" si="9537">AF3565+AF3568</f>
        <v>18084.2</v>
      </c>
      <c r="AG3564" s="32">
        <f t="shared" si="9537"/>
        <v>0</v>
      </c>
      <c r="AH3564" s="32">
        <f t="shared" si="9537"/>
        <v>0</v>
      </c>
      <c r="AI3564" s="32">
        <f t="shared" si="9537"/>
        <v>0</v>
      </c>
      <c r="AJ3564" s="32">
        <f t="shared" si="9537"/>
        <v>0</v>
      </c>
      <c r="AK3564" s="32">
        <f t="shared" si="9537"/>
        <v>0</v>
      </c>
      <c r="AL3564" s="32">
        <f t="shared" si="9530"/>
        <v>18084.2</v>
      </c>
      <c r="AM3564" s="32">
        <f t="shared" si="9531"/>
        <v>22.19999999999709</v>
      </c>
    </row>
    <row r="3565" spans="2:40" ht="31.2" x14ac:dyDescent="0.3">
      <c r="B3565" s="30" t="s">
        <v>860</v>
      </c>
      <c r="C3565" s="30" t="s">
        <v>38</v>
      </c>
      <c r="D3565" s="30" t="s">
        <v>104</v>
      </c>
      <c r="E3565" s="15" t="str">
        <f t="shared" si="9408"/>
        <v>0104</v>
      </c>
      <c r="F3565" s="30" t="s">
        <v>679</v>
      </c>
      <c r="G3565" s="30"/>
      <c r="H3565" s="31" t="s">
        <v>89</v>
      </c>
      <c r="I3565" s="32">
        <f t="shared" ref="I3565:I3573" si="9538">I3566</f>
        <v>16068.8</v>
      </c>
      <c r="J3565" s="32">
        <f t="shared" ref="J3565:J3573" si="9539">J3566</f>
        <v>15874.4</v>
      </c>
      <c r="K3565" s="32">
        <f t="shared" ref="K3565:K3573" si="9540">K3566</f>
        <v>15874.4</v>
      </c>
      <c r="L3565" s="32">
        <f t="shared" ref="L3565:L3573" si="9541">L3566</f>
        <v>0</v>
      </c>
      <c r="M3565" s="32">
        <f t="shared" ref="M3565:M3573" si="9542">M3566</f>
        <v>0</v>
      </c>
      <c r="N3565" s="32">
        <f t="shared" ref="N3565:N3573" si="9543">N3566</f>
        <v>0</v>
      </c>
      <c r="O3565" s="32">
        <f t="shared" ref="O3565:O3566" si="9544">O3566</f>
        <v>0</v>
      </c>
      <c r="P3565" s="32">
        <f t="shared" ref="P3565:P3566" si="9545">P3566</f>
        <v>0</v>
      </c>
      <c r="Q3565" s="32">
        <f t="shared" ref="Q3565:Q3566" si="9546">Q3566</f>
        <v>0</v>
      </c>
      <c r="R3565" s="32">
        <f t="shared" ref="R3565:R3566" si="9547">R3566</f>
        <v>102.1</v>
      </c>
      <c r="S3565" s="32">
        <f t="shared" ref="S3565:S3566" si="9548">S3566</f>
        <v>0</v>
      </c>
      <c r="T3565" s="32">
        <f t="shared" ref="T3565:T3566" si="9549">T3566</f>
        <v>0</v>
      </c>
      <c r="U3565" s="32">
        <v>0</v>
      </c>
      <c r="V3565" s="32">
        <f t="shared" si="9409"/>
        <v>16170.9</v>
      </c>
      <c r="W3565" s="32">
        <f t="shared" ref="W3565:W3566" si="9550">W3566</f>
        <v>0</v>
      </c>
      <c r="X3565" s="32">
        <f t="shared" ref="X3565:X3566" si="9551">X3566</f>
        <v>0</v>
      </c>
      <c r="Y3565" s="32">
        <f t="shared" ref="Y3565:Y3566" si="9552">Y3566</f>
        <v>0</v>
      </c>
      <c r="Z3565" s="32">
        <f t="shared" ref="Z3565:Z3566" si="9553">Z3566</f>
        <v>0</v>
      </c>
      <c r="AA3565" s="32">
        <f t="shared" ref="AA3565:AA3566" si="9554">AA3566</f>
        <v>0</v>
      </c>
      <c r="AB3565" s="32">
        <f t="shared" ref="AB3565:AB3566" si="9555">AB3566</f>
        <v>12144.480680000001</v>
      </c>
      <c r="AC3565" s="33">
        <f t="shared" ref="AC3565:AC3566" si="9556">AC3566</f>
        <v>16166.81371</v>
      </c>
      <c r="AD3565" s="33">
        <f t="shared" ref="AD3565:AD3566" si="9557">AD3566</f>
        <v>16164.39768</v>
      </c>
      <c r="AE3565" s="34">
        <f t="shared" si="9529"/>
        <v>99.985055620462148</v>
      </c>
      <c r="AF3565" s="32">
        <f t="shared" ref="AF3565:AF3566" si="9558">AF3566</f>
        <v>16148.7</v>
      </c>
      <c r="AG3565" s="32">
        <f t="shared" ref="AG3565:AG3566" si="9559">AG3566</f>
        <v>0</v>
      </c>
      <c r="AH3565" s="32">
        <f t="shared" ref="AH3565:AH3566" si="9560">AH3566</f>
        <v>0</v>
      </c>
      <c r="AI3565" s="32">
        <f t="shared" ref="AI3565:AI3566" si="9561">AI3566</f>
        <v>0</v>
      </c>
      <c r="AJ3565" s="32">
        <f t="shared" ref="AJ3565:AJ3566" si="9562">AJ3566</f>
        <v>0</v>
      </c>
      <c r="AK3565" s="32">
        <f t="shared" ref="AK3565:AK3566" si="9563">AK3566</f>
        <v>0</v>
      </c>
      <c r="AL3565" s="32">
        <f t="shared" si="9530"/>
        <v>16148.7</v>
      </c>
      <c r="AM3565" s="32">
        <f t="shared" si="9531"/>
        <v>22.199999999998909</v>
      </c>
    </row>
    <row r="3566" spans="2:40" ht="78" x14ac:dyDescent="0.3">
      <c r="B3566" s="30" t="s">
        <v>860</v>
      </c>
      <c r="C3566" s="30" t="s">
        <v>38</v>
      </c>
      <c r="D3566" s="30" t="s">
        <v>104</v>
      </c>
      <c r="E3566" s="15" t="str">
        <f t="shared" si="9408"/>
        <v>0104</v>
      </c>
      <c r="F3566" s="30" t="s">
        <v>679</v>
      </c>
      <c r="G3566" s="30" t="s">
        <v>68</v>
      </c>
      <c r="H3566" s="31" t="s">
        <v>69</v>
      </c>
      <c r="I3566" s="32">
        <f t="shared" si="9538"/>
        <v>16068.8</v>
      </c>
      <c r="J3566" s="32">
        <f t="shared" si="9539"/>
        <v>15874.4</v>
      </c>
      <c r="K3566" s="32">
        <f t="shared" si="9540"/>
        <v>15874.4</v>
      </c>
      <c r="L3566" s="32">
        <f t="shared" si="9541"/>
        <v>0</v>
      </c>
      <c r="M3566" s="32">
        <f t="shared" si="9542"/>
        <v>0</v>
      </c>
      <c r="N3566" s="32">
        <f t="shared" si="9543"/>
        <v>0</v>
      </c>
      <c r="O3566" s="32">
        <f t="shared" si="9544"/>
        <v>0</v>
      </c>
      <c r="P3566" s="32">
        <f t="shared" si="9545"/>
        <v>0</v>
      </c>
      <c r="Q3566" s="32">
        <f t="shared" si="9546"/>
        <v>0</v>
      </c>
      <c r="R3566" s="32">
        <f t="shared" si="9547"/>
        <v>102.1</v>
      </c>
      <c r="S3566" s="32">
        <f t="shared" si="9548"/>
        <v>0</v>
      </c>
      <c r="T3566" s="32">
        <f t="shared" si="9549"/>
        <v>0</v>
      </c>
      <c r="U3566" s="32">
        <v>0</v>
      </c>
      <c r="V3566" s="32">
        <f t="shared" si="9409"/>
        <v>16170.9</v>
      </c>
      <c r="W3566" s="32">
        <f t="shared" si="9550"/>
        <v>0</v>
      </c>
      <c r="X3566" s="32">
        <f t="shared" si="9551"/>
        <v>0</v>
      </c>
      <c r="Y3566" s="32">
        <f t="shared" si="9552"/>
        <v>0</v>
      </c>
      <c r="Z3566" s="32">
        <f t="shared" si="9553"/>
        <v>0</v>
      </c>
      <c r="AA3566" s="32">
        <f t="shared" si="9554"/>
        <v>0</v>
      </c>
      <c r="AB3566" s="32">
        <f t="shared" si="9555"/>
        <v>12144.480680000001</v>
      </c>
      <c r="AC3566" s="33">
        <f t="shared" si="9556"/>
        <v>16166.81371</v>
      </c>
      <c r="AD3566" s="33">
        <f t="shared" si="9557"/>
        <v>16164.39768</v>
      </c>
      <c r="AE3566" s="34">
        <f t="shared" si="9529"/>
        <v>99.985055620462148</v>
      </c>
      <c r="AF3566" s="32">
        <f t="shared" si="9558"/>
        <v>16148.7</v>
      </c>
      <c r="AG3566" s="32">
        <f t="shared" si="9559"/>
        <v>0</v>
      </c>
      <c r="AH3566" s="32">
        <f t="shared" si="9560"/>
        <v>0</v>
      </c>
      <c r="AI3566" s="32">
        <f t="shared" si="9561"/>
        <v>0</v>
      </c>
      <c r="AJ3566" s="32">
        <f t="shared" si="9562"/>
        <v>0</v>
      </c>
      <c r="AK3566" s="32">
        <f t="shared" si="9563"/>
        <v>0</v>
      </c>
      <c r="AL3566" s="32">
        <f t="shared" si="9530"/>
        <v>16148.7</v>
      </c>
      <c r="AM3566" s="32">
        <f t="shared" si="9531"/>
        <v>22.199999999998909</v>
      </c>
    </row>
    <row r="3567" spans="2:40" ht="31.2" x14ac:dyDescent="0.3">
      <c r="B3567" s="30" t="s">
        <v>860</v>
      </c>
      <c r="C3567" s="30" t="s">
        <v>38</v>
      </c>
      <c r="D3567" s="30" t="s">
        <v>104</v>
      </c>
      <c r="E3567" s="15" t="str">
        <f t="shared" si="9408"/>
        <v>0104</v>
      </c>
      <c r="F3567" s="30" t="s">
        <v>679</v>
      </c>
      <c r="G3567" s="30" t="s">
        <v>90</v>
      </c>
      <c r="H3567" s="31" t="s">
        <v>91</v>
      </c>
      <c r="I3567" s="32">
        <v>16068.8</v>
      </c>
      <c r="J3567" s="32">
        <v>15874.4</v>
      </c>
      <c r="K3567" s="32">
        <v>15874.4</v>
      </c>
      <c r="L3567" s="32"/>
      <c r="M3567" s="32"/>
      <c r="N3567" s="32"/>
      <c r="O3567" s="32">
        <v>0</v>
      </c>
      <c r="P3567" s="32">
        <v>0</v>
      </c>
      <c r="Q3567" s="32">
        <v>0</v>
      </c>
      <c r="R3567" s="32">
        <v>102.1</v>
      </c>
      <c r="S3567" s="32">
        <v>0</v>
      </c>
      <c r="T3567" s="32">
        <v>0</v>
      </c>
      <c r="U3567" s="32">
        <v>0</v>
      </c>
      <c r="V3567" s="32">
        <f t="shared" si="9409"/>
        <v>16170.9</v>
      </c>
      <c r="W3567" s="32"/>
      <c r="X3567" s="32"/>
      <c r="Y3567" s="32"/>
      <c r="Z3567" s="32"/>
      <c r="AA3567" s="32"/>
      <c r="AB3567" s="32">
        <v>12144.480680000001</v>
      </c>
      <c r="AC3567" s="33">
        <v>16166.81371</v>
      </c>
      <c r="AD3567" s="33">
        <v>16164.39768</v>
      </c>
      <c r="AE3567" s="34">
        <f t="shared" si="9529"/>
        <v>99.985055620462148</v>
      </c>
      <c r="AF3567" s="32">
        <v>16148.7</v>
      </c>
      <c r="AG3567" s="32">
        <v>0</v>
      </c>
      <c r="AH3567" s="32">
        <v>0</v>
      </c>
      <c r="AI3567" s="32">
        <v>0</v>
      </c>
      <c r="AJ3567" s="32">
        <v>0</v>
      </c>
      <c r="AK3567" s="32">
        <v>0</v>
      </c>
      <c r="AL3567" s="32">
        <f t="shared" si="9530"/>
        <v>16148.7</v>
      </c>
      <c r="AM3567" s="32">
        <f t="shared" si="9531"/>
        <v>22.199999999998909</v>
      </c>
      <c r="AN3567" s="12"/>
    </row>
    <row r="3568" spans="2:40" ht="31.2" x14ac:dyDescent="0.3">
      <c r="B3568" s="30" t="s">
        <v>860</v>
      </c>
      <c r="C3568" s="30" t="s">
        <v>38</v>
      </c>
      <c r="D3568" s="30" t="s">
        <v>104</v>
      </c>
      <c r="E3568" s="15" t="str">
        <f t="shared" si="9408"/>
        <v>0104</v>
      </c>
      <c r="F3568" s="30" t="s">
        <v>680</v>
      </c>
      <c r="G3568" s="30"/>
      <c r="H3568" s="31" t="s">
        <v>97</v>
      </c>
      <c r="I3568" s="32">
        <f t="shared" ref="I3568:N3568" si="9564">I3571</f>
        <v>1935.5</v>
      </c>
      <c r="J3568" s="32">
        <f t="shared" si="9564"/>
        <v>1935.5</v>
      </c>
      <c r="K3568" s="32">
        <f t="shared" si="9564"/>
        <v>1935.5</v>
      </c>
      <c r="L3568" s="32">
        <f t="shared" si="9564"/>
        <v>0</v>
      </c>
      <c r="M3568" s="32">
        <f t="shared" si="9564"/>
        <v>0</v>
      </c>
      <c r="N3568" s="32">
        <f t="shared" si="9564"/>
        <v>0</v>
      </c>
      <c r="O3568" s="32">
        <f>O3571+O3569</f>
        <v>0</v>
      </c>
      <c r="P3568" s="32">
        <f>P3571</f>
        <v>0</v>
      </c>
      <c r="Q3568" s="32">
        <f>Q3571</f>
        <v>0</v>
      </c>
      <c r="R3568" s="32">
        <f>R3571</f>
        <v>0</v>
      </c>
      <c r="S3568" s="32">
        <f>S3571</f>
        <v>0</v>
      </c>
      <c r="T3568" s="32">
        <f>T3571</f>
        <v>0</v>
      </c>
      <c r="U3568" s="32">
        <v>0</v>
      </c>
      <c r="V3568" s="32">
        <f t="shared" si="9409"/>
        <v>1935.5</v>
      </c>
      <c r="W3568" s="32">
        <f>W3571</f>
        <v>0</v>
      </c>
      <c r="X3568" s="32">
        <f>X3571</f>
        <v>0</v>
      </c>
      <c r="Y3568" s="32">
        <f>Y3571</f>
        <v>0</v>
      </c>
      <c r="Z3568" s="32">
        <f>Z3571</f>
        <v>0</v>
      </c>
      <c r="AA3568" s="32">
        <f>AA3571</f>
        <v>0</v>
      </c>
      <c r="AB3568" s="32">
        <f>AB3571+AB3569</f>
        <v>1513.65813</v>
      </c>
      <c r="AC3568" s="33">
        <f>AC3571+AC3569</f>
        <v>1917.3862899999999</v>
      </c>
      <c r="AD3568" s="33">
        <f>AD3571+AD3569</f>
        <v>1913.3059599999999</v>
      </c>
      <c r="AE3568" s="34">
        <f t="shared" si="9529"/>
        <v>99.787193116938369</v>
      </c>
      <c r="AF3568" s="32">
        <f t="shared" ref="AF3568:AK3568" si="9565">AF3571+AF3569</f>
        <v>1935.5</v>
      </c>
      <c r="AG3568" s="32">
        <f t="shared" si="9565"/>
        <v>0</v>
      </c>
      <c r="AH3568" s="32">
        <f t="shared" si="9565"/>
        <v>0</v>
      </c>
      <c r="AI3568" s="32">
        <f t="shared" si="9565"/>
        <v>0</v>
      </c>
      <c r="AJ3568" s="32">
        <f t="shared" si="9565"/>
        <v>0</v>
      </c>
      <c r="AK3568" s="32">
        <f t="shared" si="9565"/>
        <v>0</v>
      </c>
      <c r="AL3568" s="32">
        <f t="shared" si="9530"/>
        <v>1935.5</v>
      </c>
      <c r="AM3568" s="32">
        <f t="shared" si="9531"/>
        <v>0</v>
      </c>
    </row>
    <row r="3569" spans="2:40" ht="78" x14ac:dyDescent="0.3">
      <c r="B3569" s="30" t="s">
        <v>860</v>
      </c>
      <c r="C3569" s="30" t="s">
        <v>38</v>
      </c>
      <c r="D3569" s="30" t="s">
        <v>104</v>
      </c>
      <c r="E3569" s="15" t="str">
        <f t="shared" ref="E3569:E3632" si="9566">CONCATENATE(C3569,D3569)</f>
        <v>0104</v>
      </c>
      <c r="F3569" s="30" t="s">
        <v>680</v>
      </c>
      <c r="G3569" s="30" t="s">
        <v>68</v>
      </c>
      <c r="H3569" s="31" t="s">
        <v>69</v>
      </c>
      <c r="I3569" s="32"/>
      <c r="J3569" s="32"/>
      <c r="K3569" s="32"/>
      <c r="L3569" s="32"/>
      <c r="M3569" s="32"/>
      <c r="N3569" s="32"/>
      <c r="O3569" s="32">
        <f>O3570</f>
        <v>0</v>
      </c>
      <c r="P3569" s="32"/>
      <c r="Q3569" s="32"/>
      <c r="R3569" s="32"/>
      <c r="S3569" s="32"/>
      <c r="T3569" s="32"/>
      <c r="U3569" s="32"/>
      <c r="V3569" s="32">
        <f t="shared" ref="V3569:V3632" si="9567">I3569+L3569+U3569+T3569+S3569+R3569+Q3569+P3569+O3569</f>
        <v>0</v>
      </c>
      <c r="W3569" s="32"/>
      <c r="X3569" s="32"/>
      <c r="Y3569" s="32"/>
      <c r="Z3569" s="32"/>
      <c r="AA3569" s="32"/>
      <c r="AB3569" s="32">
        <f>AB3570</f>
        <v>18.3</v>
      </c>
      <c r="AC3569" s="33">
        <f>AC3570</f>
        <v>18.3</v>
      </c>
      <c r="AD3569" s="33">
        <f>AD3570</f>
        <v>18.3</v>
      </c>
      <c r="AE3569" s="34">
        <f t="shared" si="9529"/>
        <v>100</v>
      </c>
      <c r="AF3569" s="32">
        <f t="shared" ref="AF3569:AK3569" si="9568">AF3570</f>
        <v>18.3</v>
      </c>
      <c r="AG3569" s="32">
        <f t="shared" si="9568"/>
        <v>0</v>
      </c>
      <c r="AH3569" s="32">
        <f t="shared" si="9568"/>
        <v>0</v>
      </c>
      <c r="AI3569" s="32">
        <f t="shared" si="9568"/>
        <v>0</v>
      </c>
      <c r="AJ3569" s="32">
        <f t="shared" si="9568"/>
        <v>0</v>
      </c>
      <c r="AK3569" s="32">
        <f t="shared" si="9568"/>
        <v>0</v>
      </c>
      <c r="AL3569" s="32">
        <f t="shared" si="9530"/>
        <v>18.3</v>
      </c>
      <c r="AM3569" s="32">
        <f t="shared" si="9531"/>
        <v>-18.3</v>
      </c>
    </row>
    <row r="3570" spans="2:40" ht="31.2" x14ac:dyDescent="0.3">
      <c r="B3570" s="30" t="s">
        <v>860</v>
      </c>
      <c r="C3570" s="30" t="s">
        <v>38</v>
      </c>
      <c r="D3570" s="30" t="s">
        <v>104</v>
      </c>
      <c r="E3570" s="15" t="str">
        <f t="shared" si="9566"/>
        <v>0104</v>
      </c>
      <c r="F3570" s="30" t="s">
        <v>680</v>
      </c>
      <c r="G3570" s="30" t="s">
        <v>90</v>
      </c>
      <c r="H3570" s="31" t="s">
        <v>91</v>
      </c>
      <c r="I3570" s="32"/>
      <c r="J3570" s="32"/>
      <c r="K3570" s="32"/>
      <c r="L3570" s="32"/>
      <c r="M3570" s="32"/>
      <c r="N3570" s="32"/>
      <c r="O3570" s="32">
        <v>0</v>
      </c>
      <c r="P3570" s="32"/>
      <c r="Q3570" s="32"/>
      <c r="R3570" s="32"/>
      <c r="S3570" s="32"/>
      <c r="T3570" s="32"/>
      <c r="U3570" s="32"/>
      <c r="V3570" s="32">
        <f t="shared" si="9567"/>
        <v>0</v>
      </c>
      <c r="W3570" s="32"/>
      <c r="X3570" s="32"/>
      <c r="Y3570" s="32"/>
      <c r="Z3570" s="32"/>
      <c r="AA3570" s="32"/>
      <c r="AB3570" s="32">
        <v>18.3</v>
      </c>
      <c r="AC3570" s="33">
        <v>18.3</v>
      </c>
      <c r="AD3570" s="33">
        <v>18.3</v>
      </c>
      <c r="AE3570" s="34">
        <f t="shared" si="9529"/>
        <v>100</v>
      </c>
      <c r="AF3570" s="32">
        <v>18.3</v>
      </c>
      <c r="AG3570" s="32">
        <v>0</v>
      </c>
      <c r="AH3570" s="32">
        <v>0</v>
      </c>
      <c r="AI3570" s="32">
        <v>0</v>
      </c>
      <c r="AJ3570" s="32">
        <v>0</v>
      </c>
      <c r="AK3570" s="32">
        <v>0</v>
      </c>
      <c r="AL3570" s="32">
        <f t="shared" si="9530"/>
        <v>18.3</v>
      </c>
      <c r="AM3570" s="32">
        <f t="shared" si="9531"/>
        <v>-18.3</v>
      </c>
    </row>
    <row r="3571" spans="2:40" ht="31.2" x14ac:dyDescent="0.3">
      <c r="B3571" s="30" t="s">
        <v>860</v>
      </c>
      <c r="C3571" s="30" t="s">
        <v>38</v>
      </c>
      <c r="D3571" s="30" t="s">
        <v>104</v>
      </c>
      <c r="E3571" s="15" t="str">
        <f t="shared" si="9566"/>
        <v>0104</v>
      </c>
      <c r="F3571" s="30" t="s">
        <v>680</v>
      </c>
      <c r="G3571" s="30" t="s">
        <v>50</v>
      </c>
      <c r="H3571" s="31" t="s">
        <v>51</v>
      </c>
      <c r="I3571" s="32">
        <f t="shared" si="9538"/>
        <v>1935.5</v>
      </c>
      <c r="J3571" s="32">
        <f t="shared" si="9539"/>
        <v>1935.5</v>
      </c>
      <c r="K3571" s="32">
        <f t="shared" si="9540"/>
        <v>1935.5</v>
      </c>
      <c r="L3571" s="32">
        <f t="shared" si="9541"/>
        <v>0</v>
      </c>
      <c r="M3571" s="32">
        <f t="shared" si="9542"/>
        <v>0</v>
      </c>
      <c r="N3571" s="32">
        <f t="shared" si="9543"/>
        <v>0</v>
      </c>
      <c r="O3571" s="32">
        <f t="shared" ref="O3571:T3571" si="9569">O3572</f>
        <v>0</v>
      </c>
      <c r="P3571" s="32">
        <f t="shared" si="9569"/>
        <v>0</v>
      </c>
      <c r="Q3571" s="32">
        <f t="shared" si="9569"/>
        <v>0</v>
      </c>
      <c r="R3571" s="32">
        <f t="shared" si="9569"/>
        <v>0</v>
      </c>
      <c r="S3571" s="32">
        <f t="shared" si="9569"/>
        <v>0</v>
      </c>
      <c r="T3571" s="32">
        <f t="shared" si="9569"/>
        <v>0</v>
      </c>
      <c r="U3571" s="32">
        <v>0</v>
      </c>
      <c r="V3571" s="32">
        <f t="shared" si="9567"/>
        <v>1935.5</v>
      </c>
      <c r="W3571" s="32">
        <f t="shared" ref="W3571:AD3571" si="9570">W3572</f>
        <v>0</v>
      </c>
      <c r="X3571" s="32">
        <f t="shared" si="9570"/>
        <v>0</v>
      </c>
      <c r="Y3571" s="32">
        <f t="shared" si="9570"/>
        <v>0</v>
      </c>
      <c r="Z3571" s="32">
        <f t="shared" si="9570"/>
        <v>0</v>
      </c>
      <c r="AA3571" s="32">
        <f t="shared" si="9570"/>
        <v>0</v>
      </c>
      <c r="AB3571" s="32">
        <f t="shared" si="9570"/>
        <v>1495.3581300000001</v>
      </c>
      <c r="AC3571" s="33">
        <f t="shared" si="9570"/>
        <v>1899.08629</v>
      </c>
      <c r="AD3571" s="33">
        <f t="shared" si="9570"/>
        <v>1895.00596</v>
      </c>
      <c r="AE3571" s="34">
        <f t="shared" si="9529"/>
        <v>99.785142464484849</v>
      </c>
      <c r="AF3571" s="32">
        <f t="shared" ref="AF3571:AK3571" si="9571">AF3572</f>
        <v>1917.2</v>
      </c>
      <c r="AG3571" s="32">
        <f t="shared" si="9571"/>
        <v>0</v>
      </c>
      <c r="AH3571" s="32">
        <f t="shared" si="9571"/>
        <v>0</v>
      </c>
      <c r="AI3571" s="32">
        <f t="shared" si="9571"/>
        <v>0</v>
      </c>
      <c r="AJ3571" s="32">
        <f t="shared" si="9571"/>
        <v>0</v>
      </c>
      <c r="AK3571" s="32">
        <f t="shared" si="9571"/>
        <v>0</v>
      </c>
      <c r="AL3571" s="32">
        <f t="shared" si="9530"/>
        <v>1917.2</v>
      </c>
      <c r="AM3571" s="32">
        <f t="shared" si="9531"/>
        <v>18.299999999999955</v>
      </c>
    </row>
    <row r="3572" spans="2:40" ht="31.2" x14ac:dyDescent="0.3">
      <c r="B3572" s="30" t="s">
        <v>860</v>
      </c>
      <c r="C3572" s="30" t="s">
        <v>38</v>
      </c>
      <c r="D3572" s="30" t="s">
        <v>104</v>
      </c>
      <c r="E3572" s="15" t="str">
        <f t="shared" si="9566"/>
        <v>0104</v>
      </c>
      <c r="F3572" s="30" t="s">
        <v>680</v>
      </c>
      <c r="G3572" s="30" t="s">
        <v>52</v>
      </c>
      <c r="H3572" s="31" t="s">
        <v>53</v>
      </c>
      <c r="I3572" s="32">
        <v>1935.5</v>
      </c>
      <c r="J3572" s="32">
        <v>1935.5</v>
      </c>
      <c r="K3572" s="32">
        <v>1935.5</v>
      </c>
      <c r="L3572" s="32"/>
      <c r="M3572" s="32"/>
      <c r="N3572" s="32"/>
      <c r="O3572" s="32">
        <v>0</v>
      </c>
      <c r="P3572" s="32">
        <v>0</v>
      </c>
      <c r="Q3572" s="32">
        <v>0</v>
      </c>
      <c r="R3572" s="32">
        <v>0</v>
      </c>
      <c r="S3572" s="32">
        <v>0</v>
      </c>
      <c r="T3572" s="32">
        <v>0</v>
      </c>
      <c r="U3572" s="32">
        <v>0</v>
      </c>
      <c r="V3572" s="32">
        <f t="shared" si="9567"/>
        <v>1935.5</v>
      </c>
      <c r="W3572" s="32"/>
      <c r="X3572" s="32"/>
      <c r="Y3572" s="32"/>
      <c r="Z3572" s="32"/>
      <c r="AA3572" s="32"/>
      <c r="AB3572" s="32">
        <v>1495.3581300000001</v>
      </c>
      <c r="AC3572" s="33">
        <v>1899.08629</v>
      </c>
      <c r="AD3572" s="33">
        <v>1895.00596</v>
      </c>
      <c r="AE3572" s="34">
        <f t="shared" si="9529"/>
        <v>99.785142464484849</v>
      </c>
      <c r="AF3572" s="32">
        <v>1917.2</v>
      </c>
      <c r="AG3572" s="32">
        <v>0</v>
      </c>
      <c r="AH3572" s="32">
        <v>0</v>
      </c>
      <c r="AI3572" s="32">
        <v>0</v>
      </c>
      <c r="AJ3572" s="32">
        <v>0</v>
      </c>
      <c r="AK3572" s="32">
        <v>0</v>
      </c>
      <c r="AL3572" s="32">
        <f t="shared" si="9530"/>
        <v>1917.2</v>
      </c>
      <c r="AM3572" s="32">
        <f t="shared" si="9531"/>
        <v>18.299999999999955</v>
      </c>
      <c r="AN3572" s="12"/>
    </row>
    <row r="3573" spans="2:40" s="22" customFormat="1" x14ac:dyDescent="0.3">
      <c r="B3573" s="23" t="s">
        <v>860</v>
      </c>
      <c r="C3573" s="23" t="s">
        <v>38</v>
      </c>
      <c r="D3573" s="23" t="s">
        <v>40</v>
      </c>
      <c r="E3573" s="24" t="str">
        <f t="shared" si="9566"/>
        <v>0113</v>
      </c>
      <c r="F3573" s="23"/>
      <c r="G3573" s="23"/>
      <c r="H3573" s="25" t="s">
        <v>41</v>
      </c>
      <c r="I3573" s="26">
        <f t="shared" si="9538"/>
        <v>3176.2000000000003</v>
      </c>
      <c r="J3573" s="26">
        <f t="shared" si="9539"/>
        <v>5067.8</v>
      </c>
      <c r="K3573" s="26">
        <f t="shared" si="9540"/>
        <v>3176.2000000000003</v>
      </c>
      <c r="L3573" s="26">
        <f t="shared" si="9541"/>
        <v>1296.7</v>
      </c>
      <c r="M3573" s="26">
        <f t="shared" si="9542"/>
        <v>1339.8999999999999</v>
      </c>
      <c r="N3573" s="26">
        <f t="shared" si="9543"/>
        <v>1384.8</v>
      </c>
      <c r="O3573" s="26">
        <f t="shared" ref="O3573:T3573" si="9572">O3574</f>
        <v>0</v>
      </c>
      <c r="P3573" s="26">
        <f t="shared" si="9572"/>
        <v>0</v>
      </c>
      <c r="Q3573" s="26">
        <f t="shared" si="9572"/>
        <v>0</v>
      </c>
      <c r="R3573" s="26">
        <f t="shared" si="9572"/>
        <v>50</v>
      </c>
      <c r="S3573" s="26">
        <f t="shared" si="9572"/>
        <v>0</v>
      </c>
      <c r="T3573" s="26">
        <f t="shared" si="9572"/>
        <v>0</v>
      </c>
      <c r="U3573" s="26">
        <v>0</v>
      </c>
      <c r="V3573" s="26">
        <f t="shared" si="9567"/>
        <v>4522.9000000000005</v>
      </c>
      <c r="W3573" s="26">
        <f t="shared" ref="W3573:AD3573" si="9573">W3574</f>
        <v>0</v>
      </c>
      <c r="X3573" s="26">
        <f t="shared" si="9573"/>
        <v>0</v>
      </c>
      <c r="Y3573" s="26">
        <f t="shared" si="9573"/>
        <v>0</v>
      </c>
      <c r="Z3573" s="26">
        <f t="shared" si="9573"/>
        <v>0</v>
      </c>
      <c r="AA3573" s="26">
        <f t="shared" si="9573"/>
        <v>0</v>
      </c>
      <c r="AB3573" s="26">
        <f t="shared" si="9573"/>
        <v>2236.5988600000001</v>
      </c>
      <c r="AC3573" s="27">
        <f t="shared" si="9573"/>
        <v>2606.3229999999999</v>
      </c>
      <c r="AD3573" s="27">
        <f t="shared" si="9573"/>
        <v>2589.0763900000002</v>
      </c>
      <c r="AE3573" s="28">
        <f t="shared" si="9529"/>
        <v>99.338278102905903</v>
      </c>
      <c r="AF3573" s="26">
        <f t="shared" ref="AF3573:AK3573" si="9574">AF3574</f>
        <v>2606.3229999999999</v>
      </c>
      <c r="AG3573" s="26">
        <f t="shared" si="9574"/>
        <v>0</v>
      </c>
      <c r="AH3573" s="26">
        <f t="shared" si="9574"/>
        <v>0</v>
      </c>
      <c r="AI3573" s="26">
        <f t="shared" si="9574"/>
        <v>0</v>
      </c>
      <c r="AJ3573" s="26">
        <f t="shared" si="9574"/>
        <v>0</v>
      </c>
      <c r="AK3573" s="26">
        <f t="shared" si="9574"/>
        <v>0</v>
      </c>
      <c r="AL3573" s="26">
        <f t="shared" si="9530"/>
        <v>2606.3229999999999</v>
      </c>
      <c r="AM3573" s="26">
        <f t="shared" si="9531"/>
        <v>1916.5770000000007</v>
      </c>
      <c r="AN3573" s="29"/>
    </row>
    <row r="3574" spans="2:40" x14ac:dyDescent="0.3">
      <c r="B3574" s="30" t="s">
        <v>860</v>
      </c>
      <c r="C3574" s="30" t="s">
        <v>38</v>
      </c>
      <c r="D3574" s="30" t="s">
        <v>40</v>
      </c>
      <c r="E3574" s="15" t="str">
        <f t="shared" si="9566"/>
        <v>0113</v>
      </c>
      <c r="F3574" s="30" t="s">
        <v>334</v>
      </c>
      <c r="G3574" s="30"/>
      <c r="H3574" s="31" t="s">
        <v>335</v>
      </c>
      <c r="I3574" s="32">
        <f t="shared" ref="I3574:T3574" si="9575">I3575+I3597</f>
        <v>3176.2000000000003</v>
      </c>
      <c r="J3574" s="32">
        <f t="shared" si="9575"/>
        <v>5067.8</v>
      </c>
      <c r="K3574" s="32">
        <f t="shared" si="9575"/>
        <v>3176.2000000000003</v>
      </c>
      <c r="L3574" s="32">
        <f t="shared" si="9575"/>
        <v>1296.7</v>
      </c>
      <c r="M3574" s="32">
        <f t="shared" si="9575"/>
        <v>1339.8999999999999</v>
      </c>
      <c r="N3574" s="32">
        <f t="shared" si="9575"/>
        <v>1384.8</v>
      </c>
      <c r="O3574" s="32">
        <f t="shared" si="9575"/>
        <v>0</v>
      </c>
      <c r="P3574" s="32">
        <f t="shared" si="9575"/>
        <v>0</v>
      </c>
      <c r="Q3574" s="32">
        <f t="shared" si="9575"/>
        <v>0</v>
      </c>
      <c r="R3574" s="32">
        <f t="shared" si="9575"/>
        <v>50</v>
      </c>
      <c r="S3574" s="32">
        <f t="shared" si="9575"/>
        <v>0</v>
      </c>
      <c r="T3574" s="32">
        <f t="shared" si="9575"/>
        <v>0</v>
      </c>
      <c r="U3574" s="32">
        <v>0</v>
      </c>
      <c r="V3574" s="32">
        <f t="shared" si="9567"/>
        <v>4522.9000000000005</v>
      </c>
      <c r="W3574" s="32">
        <f t="shared" ref="W3574:AD3574" si="9576">W3575+W3597</f>
        <v>0</v>
      </c>
      <c r="X3574" s="32">
        <f t="shared" si="9576"/>
        <v>0</v>
      </c>
      <c r="Y3574" s="32">
        <f t="shared" si="9576"/>
        <v>0</v>
      </c>
      <c r="Z3574" s="32">
        <f t="shared" si="9576"/>
        <v>0</v>
      </c>
      <c r="AA3574" s="32">
        <f t="shared" si="9576"/>
        <v>0</v>
      </c>
      <c r="AB3574" s="32">
        <f t="shared" si="9576"/>
        <v>2236.5988600000001</v>
      </c>
      <c r="AC3574" s="33">
        <f t="shared" si="9576"/>
        <v>2606.3229999999999</v>
      </c>
      <c r="AD3574" s="33">
        <f t="shared" si="9576"/>
        <v>2589.0763900000002</v>
      </c>
      <c r="AE3574" s="34">
        <f t="shared" si="9529"/>
        <v>99.338278102905903</v>
      </c>
      <c r="AF3574" s="32">
        <f t="shared" ref="AF3574:AK3574" si="9577">AF3575+AF3597</f>
        <v>2606.3229999999999</v>
      </c>
      <c r="AG3574" s="32">
        <f t="shared" si="9577"/>
        <v>0</v>
      </c>
      <c r="AH3574" s="32">
        <f t="shared" si="9577"/>
        <v>0</v>
      </c>
      <c r="AI3574" s="32">
        <f t="shared" si="9577"/>
        <v>0</v>
      </c>
      <c r="AJ3574" s="32">
        <f t="shared" si="9577"/>
        <v>0</v>
      </c>
      <c r="AK3574" s="32">
        <f t="shared" si="9577"/>
        <v>0</v>
      </c>
      <c r="AL3574" s="32">
        <f t="shared" si="9530"/>
        <v>2606.3229999999999</v>
      </c>
      <c r="AM3574" s="32">
        <f t="shared" si="9531"/>
        <v>1916.5770000000007</v>
      </c>
    </row>
    <row r="3575" spans="2:40" ht="31.2" x14ac:dyDescent="0.3">
      <c r="B3575" s="30" t="s">
        <v>860</v>
      </c>
      <c r="C3575" s="30" t="s">
        <v>38</v>
      </c>
      <c r="D3575" s="30" t="s">
        <v>40</v>
      </c>
      <c r="E3575" s="15" t="str">
        <f t="shared" si="9566"/>
        <v>0113</v>
      </c>
      <c r="F3575" s="30" t="s">
        <v>336</v>
      </c>
      <c r="G3575" s="30"/>
      <c r="H3575" s="31" t="s">
        <v>337</v>
      </c>
      <c r="I3575" s="32">
        <f t="shared" ref="I3575:T3575" si="9578">I3576+I3589+I3593</f>
        <v>3176.2000000000003</v>
      </c>
      <c r="J3575" s="32">
        <f t="shared" si="9578"/>
        <v>5067.8</v>
      </c>
      <c r="K3575" s="32">
        <f t="shared" si="9578"/>
        <v>3176.2000000000003</v>
      </c>
      <c r="L3575" s="32">
        <f t="shared" si="9578"/>
        <v>1296.7</v>
      </c>
      <c r="M3575" s="32">
        <f t="shared" si="9578"/>
        <v>1339.8999999999999</v>
      </c>
      <c r="N3575" s="32">
        <f t="shared" si="9578"/>
        <v>1384.8</v>
      </c>
      <c r="O3575" s="32">
        <f t="shared" si="9578"/>
        <v>0</v>
      </c>
      <c r="P3575" s="32">
        <f t="shared" si="9578"/>
        <v>0</v>
      </c>
      <c r="Q3575" s="32">
        <f t="shared" si="9578"/>
        <v>0</v>
      </c>
      <c r="R3575" s="32">
        <f t="shared" si="9578"/>
        <v>50</v>
      </c>
      <c r="S3575" s="32">
        <f t="shared" si="9578"/>
        <v>0</v>
      </c>
      <c r="T3575" s="32">
        <f t="shared" si="9578"/>
        <v>0</v>
      </c>
      <c r="U3575" s="32">
        <v>0</v>
      </c>
      <c r="V3575" s="32">
        <f t="shared" si="9567"/>
        <v>4522.9000000000005</v>
      </c>
      <c r="W3575" s="32">
        <f t="shared" ref="W3575:AD3575" si="9579">W3576+W3589+W3593</f>
        <v>0</v>
      </c>
      <c r="X3575" s="32">
        <f t="shared" si="9579"/>
        <v>0</v>
      </c>
      <c r="Y3575" s="32">
        <f t="shared" si="9579"/>
        <v>0</v>
      </c>
      <c r="Z3575" s="32">
        <f t="shared" si="9579"/>
        <v>0</v>
      </c>
      <c r="AA3575" s="32">
        <f t="shared" si="9579"/>
        <v>0</v>
      </c>
      <c r="AB3575" s="32">
        <f t="shared" si="9579"/>
        <v>2236.5988600000001</v>
      </c>
      <c r="AC3575" s="33">
        <f t="shared" si="9579"/>
        <v>2606.3229999999999</v>
      </c>
      <c r="AD3575" s="33">
        <f t="shared" si="9579"/>
        <v>2589.0763900000002</v>
      </c>
      <c r="AE3575" s="34">
        <f t="shared" si="9529"/>
        <v>99.338278102905903</v>
      </c>
      <c r="AF3575" s="32">
        <f t="shared" ref="AF3575:AK3575" si="9580">AF3576+AF3589+AF3593</f>
        <v>2606.3229999999999</v>
      </c>
      <c r="AG3575" s="32">
        <f t="shared" si="9580"/>
        <v>0</v>
      </c>
      <c r="AH3575" s="32">
        <f t="shared" si="9580"/>
        <v>0</v>
      </c>
      <c r="AI3575" s="32">
        <f t="shared" si="9580"/>
        <v>0</v>
      </c>
      <c r="AJ3575" s="32">
        <f t="shared" si="9580"/>
        <v>0</v>
      </c>
      <c r="AK3575" s="32">
        <f t="shared" si="9580"/>
        <v>0</v>
      </c>
      <c r="AL3575" s="32">
        <f t="shared" si="9530"/>
        <v>2606.3229999999999</v>
      </c>
      <c r="AM3575" s="32">
        <f t="shared" si="9531"/>
        <v>1916.5770000000007</v>
      </c>
    </row>
    <row r="3576" spans="2:40" ht="62.4" x14ac:dyDescent="0.3">
      <c r="B3576" s="30" t="s">
        <v>860</v>
      </c>
      <c r="C3576" s="30" t="s">
        <v>38</v>
      </c>
      <c r="D3576" s="30" t="s">
        <v>40</v>
      </c>
      <c r="E3576" s="15" t="str">
        <f t="shared" si="9566"/>
        <v>0113</v>
      </c>
      <c r="F3576" s="30" t="s">
        <v>338</v>
      </c>
      <c r="G3576" s="30"/>
      <c r="H3576" s="31" t="s">
        <v>339</v>
      </c>
      <c r="I3576" s="32">
        <f t="shared" ref="I3576:N3576" si="9581">I3583+I3580+I3586</f>
        <v>1559.3</v>
      </c>
      <c r="J3576" s="32">
        <f t="shared" si="9581"/>
        <v>1559.3</v>
      </c>
      <c r="K3576" s="32">
        <f t="shared" si="9581"/>
        <v>1559.3</v>
      </c>
      <c r="L3576" s="32">
        <f t="shared" si="9581"/>
        <v>1047.5</v>
      </c>
      <c r="M3576" s="32">
        <f t="shared" si="9581"/>
        <v>1047.5</v>
      </c>
      <c r="N3576" s="32">
        <f t="shared" si="9581"/>
        <v>1047.5</v>
      </c>
      <c r="O3576" s="32">
        <f>O3583+O3580+O3586+O3577</f>
        <v>0</v>
      </c>
      <c r="P3576" s="32">
        <f>P3583+P3580+P3586+P3577</f>
        <v>0</v>
      </c>
      <c r="Q3576" s="32">
        <f>Q3583+Q3580+Q3586+Q3577</f>
        <v>0</v>
      </c>
      <c r="R3576" s="32">
        <f>R3583+R3580+R3586+R3577</f>
        <v>50</v>
      </c>
      <c r="S3576" s="32">
        <f>S3583+S3580+S3586</f>
        <v>0</v>
      </c>
      <c r="T3576" s="32">
        <f>T3583+T3580+T3586</f>
        <v>0</v>
      </c>
      <c r="U3576" s="32">
        <v>0</v>
      </c>
      <c r="V3576" s="32">
        <f t="shared" si="9567"/>
        <v>2656.8</v>
      </c>
      <c r="W3576" s="32">
        <f>W3583+W3580+W3586</f>
        <v>0</v>
      </c>
      <c r="X3576" s="32">
        <f>X3583+X3580+X3586</f>
        <v>0</v>
      </c>
      <c r="Y3576" s="32">
        <f>Y3583+Y3580+Y3586</f>
        <v>0</v>
      </c>
      <c r="Z3576" s="32">
        <f>Z3583+Z3580+Z3586</f>
        <v>0</v>
      </c>
      <c r="AA3576" s="32">
        <f>AA3583+AA3580+AA3586</f>
        <v>0</v>
      </c>
      <c r="AB3576" s="32">
        <f>AB3583+AB3580+AB3586+AB3577</f>
        <v>621.79999999999995</v>
      </c>
      <c r="AC3576" s="33">
        <f>AC3583+AC3580+AC3586+AC3577</f>
        <v>656.8</v>
      </c>
      <c r="AD3576" s="33">
        <f>AD3583+AD3580+AD3586+AD3577</f>
        <v>656.8</v>
      </c>
      <c r="AE3576" s="34">
        <f t="shared" si="9529"/>
        <v>100</v>
      </c>
      <c r="AF3576" s="32">
        <f t="shared" ref="AF3576:AK3576" si="9582">AF3583+AF3580+AF3586+AF3577</f>
        <v>656.8</v>
      </c>
      <c r="AG3576" s="32">
        <f t="shared" si="9582"/>
        <v>0</v>
      </c>
      <c r="AH3576" s="32">
        <f t="shared" si="9582"/>
        <v>0</v>
      </c>
      <c r="AI3576" s="32">
        <f t="shared" si="9582"/>
        <v>0</v>
      </c>
      <c r="AJ3576" s="32">
        <f t="shared" si="9582"/>
        <v>0</v>
      </c>
      <c r="AK3576" s="32">
        <f t="shared" si="9582"/>
        <v>0</v>
      </c>
      <c r="AL3576" s="32">
        <f t="shared" si="9530"/>
        <v>656.8</v>
      </c>
      <c r="AM3576" s="32">
        <f t="shared" si="9531"/>
        <v>2000.0000000000002</v>
      </c>
    </row>
    <row r="3577" spans="2:40" ht="62.4" x14ac:dyDescent="0.3">
      <c r="B3577" s="30" t="s">
        <v>860</v>
      </c>
      <c r="C3577" s="30" t="s">
        <v>38</v>
      </c>
      <c r="D3577" s="30" t="s">
        <v>40</v>
      </c>
      <c r="E3577" s="15" t="str">
        <f t="shared" si="9566"/>
        <v>0113</v>
      </c>
      <c r="F3577" s="30" t="s">
        <v>340</v>
      </c>
      <c r="G3577" s="30"/>
      <c r="H3577" s="31" t="s">
        <v>341</v>
      </c>
      <c r="I3577" s="32"/>
      <c r="J3577" s="32"/>
      <c r="K3577" s="32"/>
      <c r="L3577" s="32"/>
      <c r="M3577" s="32"/>
      <c r="N3577" s="32"/>
      <c r="O3577" s="32">
        <f t="shared" ref="O3577:O3597" si="9583">O3578</f>
        <v>0</v>
      </c>
      <c r="P3577" s="32">
        <f t="shared" ref="P3577:P3597" si="9584">P3578</f>
        <v>0</v>
      </c>
      <c r="Q3577" s="32">
        <f t="shared" ref="Q3577:Q3597" si="9585">Q3578</f>
        <v>0</v>
      </c>
      <c r="R3577" s="32">
        <f t="shared" ref="R3577:R3597" si="9586">R3578</f>
        <v>50</v>
      </c>
      <c r="S3577" s="32"/>
      <c r="T3577" s="32"/>
      <c r="U3577" s="32"/>
      <c r="V3577" s="32">
        <f t="shared" si="9567"/>
        <v>50</v>
      </c>
      <c r="W3577" s="32"/>
      <c r="X3577" s="32"/>
      <c r="Y3577" s="32"/>
      <c r="Z3577" s="32"/>
      <c r="AA3577" s="32"/>
      <c r="AB3577" s="32">
        <f t="shared" ref="AB3577:AB3597" si="9587">AB3578</f>
        <v>15</v>
      </c>
      <c r="AC3577" s="33">
        <f t="shared" ref="AC3577:AC3597" si="9588">AC3578</f>
        <v>50</v>
      </c>
      <c r="AD3577" s="33">
        <f t="shared" ref="AD3577:AD3597" si="9589">AD3578</f>
        <v>50</v>
      </c>
      <c r="AE3577" s="34">
        <f t="shared" si="9529"/>
        <v>100</v>
      </c>
      <c r="AF3577" s="32">
        <f t="shared" ref="AF3577:AF3597" si="9590">AF3578</f>
        <v>50</v>
      </c>
      <c r="AG3577" s="32">
        <f t="shared" ref="AG3577:AG3597" si="9591">AG3578</f>
        <v>0</v>
      </c>
      <c r="AH3577" s="32">
        <f t="shared" ref="AH3577:AH3597" si="9592">AH3578</f>
        <v>0</v>
      </c>
      <c r="AI3577" s="32">
        <f t="shared" ref="AI3577:AI3597" si="9593">AI3578</f>
        <v>0</v>
      </c>
      <c r="AJ3577" s="32">
        <f t="shared" ref="AJ3577:AJ3597" si="9594">AJ3578</f>
        <v>0</v>
      </c>
      <c r="AK3577" s="32">
        <f t="shared" ref="AK3577:AK3597" si="9595">AK3578</f>
        <v>0</v>
      </c>
      <c r="AL3577" s="32">
        <f t="shared" si="9530"/>
        <v>50</v>
      </c>
      <c r="AM3577" s="32">
        <f t="shared" si="9531"/>
        <v>0</v>
      </c>
      <c r="AN3577" s="12"/>
    </row>
    <row r="3578" spans="2:40" ht="31.2" x14ac:dyDescent="0.3">
      <c r="B3578" s="30" t="s">
        <v>860</v>
      </c>
      <c r="C3578" s="30" t="s">
        <v>38</v>
      </c>
      <c r="D3578" s="30" t="s">
        <v>40</v>
      </c>
      <c r="E3578" s="15" t="str">
        <f t="shared" si="9566"/>
        <v>0113</v>
      </c>
      <c r="F3578" s="30" t="s">
        <v>340</v>
      </c>
      <c r="G3578" s="30" t="s">
        <v>174</v>
      </c>
      <c r="H3578" s="31" t="s">
        <v>175</v>
      </c>
      <c r="I3578" s="32"/>
      <c r="J3578" s="32"/>
      <c r="K3578" s="32"/>
      <c r="L3578" s="32"/>
      <c r="M3578" s="32"/>
      <c r="N3578" s="32"/>
      <c r="O3578" s="32">
        <f t="shared" si="9583"/>
        <v>0</v>
      </c>
      <c r="P3578" s="32">
        <f t="shared" si="9584"/>
        <v>0</v>
      </c>
      <c r="Q3578" s="32">
        <f t="shared" si="9585"/>
        <v>0</v>
      </c>
      <c r="R3578" s="32">
        <f t="shared" si="9586"/>
        <v>50</v>
      </c>
      <c r="S3578" s="32"/>
      <c r="T3578" s="32"/>
      <c r="U3578" s="32"/>
      <c r="V3578" s="32">
        <f t="shared" si="9567"/>
        <v>50</v>
      </c>
      <c r="W3578" s="32"/>
      <c r="X3578" s="32"/>
      <c r="Y3578" s="32"/>
      <c r="Z3578" s="32"/>
      <c r="AA3578" s="32"/>
      <c r="AB3578" s="32">
        <f t="shared" si="9587"/>
        <v>15</v>
      </c>
      <c r="AC3578" s="33">
        <f t="shared" si="9588"/>
        <v>50</v>
      </c>
      <c r="AD3578" s="33">
        <f t="shared" si="9589"/>
        <v>50</v>
      </c>
      <c r="AE3578" s="34">
        <f t="shared" si="9529"/>
        <v>100</v>
      </c>
      <c r="AF3578" s="32">
        <f t="shared" si="9590"/>
        <v>50</v>
      </c>
      <c r="AG3578" s="32">
        <f t="shared" si="9591"/>
        <v>0</v>
      </c>
      <c r="AH3578" s="32">
        <f t="shared" si="9592"/>
        <v>0</v>
      </c>
      <c r="AI3578" s="32">
        <f t="shared" si="9593"/>
        <v>0</v>
      </c>
      <c r="AJ3578" s="32">
        <f t="shared" si="9594"/>
        <v>0</v>
      </c>
      <c r="AK3578" s="32">
        <f t="shared" si="9595"/>
        <v>0</v>
      </c>
      <c r="AL3578" s="32">
        <f t="shared" si="9530"/>
        <v>50</v>
      </c>
      <c r="AM3578" s="32">
        <f t="shared" si="9531"/>
        <v>0</v>
      </c>
      <c r="AN3578" s="12"/>
    </row>
    <row r="3579" spans="2:40" ht="62.4" x14ac:dyDescent="0.3">
      <c r="B3579" s="30" t="s">
        <v>860</v>
      </c>
      <c r="C3579" s="30" t="s">
        <v>38</v>
      </c>
      <c r="D3579" s="30" t="s">
        <v>40</v>
      </c>
      <c r="E3579" s="15" t="str">
        <f t="shared" si="9566"/>
        <v>0113</v>
      </c>
      <c r="F3579" s="30" t="s">
        <v>340</v>
      </c>
      <c r="G3579" s="30" t="s">
        <v>370</v>
      </c>
      <c r="H3579" s="31" t="s">
        <v>371</v>
      </c>
      <c r="I3579" s="32"/>
      <c r="J3579" s="32"/>
      <c r="K3579" s="32"/>
      <c r="L3579" s="32"/>
      <c r="M3579" s="32"/>
      <c r="N3579" s="32"/>
      <c r="O3579" s="32">
        <v>0</v>
      </c>
      <c r="P3579" s="32">
        <v>0</v>
      </c>
      <c r="Q3579" s="32">
        <v>0</v>
      </c>
      <c r="R3579" s="32">
        <v>50</v>
      </c>
      <c r="S3579" s="32"/>
      <c r="T3579" s="32"/>
      <c r="U3579" s="32"/>
      <c r="V3579" s="32">
        <f t="shared" si="9567"/>
        <v>50</v>
      </c>
      <c r="W3579" s="32"/>
      <c r="X3579" s="32"/>
      <c r="Y3579" s="32"/>
      <c r="Z3579" s="32"/>
      <c r="AA3579" s="32"/>
      <c r="AB3579" s="32">
        <v>15</v>
      </c>
      <c r="AC3579" s="33">
        <v>50</v>
      </c>
      <c r="AD3579" s="33">
        <v>50</v>
      </c>
      <c r="AE3579" s="34">
        <f t="shared" si="9529"/>
        <v>100</v>
      </c>
      <c r="AF3579" s="32">
        <v>50</v>
      </c>
      <c r="AG3579" s="32">
        <v>0</v>
      </c>
      <c r="AH3579" s="32">
        <v>0</v>
      </c>
      <c r="AI3579" s="32">
        <v>0</v>
      </c>
      <c r="AJ3579" s="32">
        <v>0</v>
      </c>
      <c r="AK3579" s="32">
        <v>0</v>
      </c>
      <c r="AL3579" s="32">
        <f t="shared" si="9530"/>
        <v>50</v>
      </c>
      <c r="AM3579" s="32">
        <f t="shared" si="9531"/>
        <v>0</v>
      </c>
      <c r="AN3579" s="12"/>
    </row>
    <row r="3580" spans="2:40" ht="31.2" hidden="1" customHeight="1" x14ac:dyDescent="0.3">
      <c r="B3580" s="30" t="s">
        <v>860</v>
      </c>
      <c r="C3580" s="30" t="s">
        <v>38</v>
      </c>
      <c r="D3580" s="30" t="s">
        <v>40</v>
      </c>
      <c r="E3580" s="15" t="str">
        <f t="shared" si="9566"/>
        <v>0113</v>
      </c>
      <c r="F3580" s="30" t="s">
        <v>681</v>
      </c>
      <c r="G3580" s="30"/>
      <c r="H3580" s="31" t="s">
        <v>682</v>
      </c>
      <c r="I3580" s="32">
        <f t="shared" ref="I3580:I3597" si="9596">I3581</f>
        <v>1000</v>
      </c>
      <c r="J3580" s="32">
        <f t="shared" ref="J3580:J3597" si="9597">J3581</f>
        <v>1000</v>
      </c>
      <c r="K3580" s="32">
        <f t="shared" ref="K3580:K3597" si="9598">K3581</f>
        <v>1000</v>
      </c>
      <c r="L3580" s="32">
        <f t="shared" ref="L3580:L3597" si="9599">L3581</f>
        <v>1000</v>
      </c>
      <c r="M3580" s="32">
        <f t="shared" ref="M3580:M3597" si="9600">M3581</f>
        <v>1000</v>
      </c>
      <c r="N3580" s="32">
        <f t="shared" ref="N3580:N3597" si="9601">N3581</f>
        <v>1000</v>
      </c>
      <c r="O3580" s="32">
        <f t="shared" si="9583"/>
        <v>0</v>
      </c>
      <c r="P3580" s="32">
        <f t="shared" si="9584"/>
        <v>0</v>
      </c>
      <c r="Q3580" s="32">
        <f t="shared" si="9585"/>
        <v>0</v>
      </c>
      <c r="R3580" s="32">
        <f t="shared" si="9586"/>
        <v>0</v>
      </c>
      <c r="S3580" s="32">
        <f t="shared" ref="S3580:S3597" si="9602">S3581</f>
        <v>0</v>
      </c>
      <c r="T3580" s="32">
        <f t="shared" ref="T3580:T3597" si="9603">T3581</f>
        <v>0</v>
      </c>
      <c r="U3580" s="32">
        <v>0</v>
      </c>
      <c r="V3580" s="32">
        <f t="shared" si="9567"/>
        <v>2000</v>
      </c>
      <c r="W3580" s="32">
        <f t="shared" ref="W3580:W3597" si="9604">W3581</f>
        <v>0</v>
      </c>
      <c r="X3580" s="32">
        <f t="shared" ref="X3580:X3597" si="9605">X3581</f>
        <v>0</v>
      </c>
      <c r="Y3580" s="32">
        <f t="shared" ref="Y3580:Y3597" si="9606">Y3581</f>
        <v>0</v>
      </c>
      <c r="Z3580" s="32">
        <f t="shared" ref="Z3580:Z3597" si="9607">Z3581</f>
        <v>0</v>
      </c>
      <c r="AA3580" s="32">
        <f t="shared" ref="AA3580:AA3597" si="9608">AA3581</f>
        <v>0</v>
      </c>
      <c r="AB3580" s="32">
        <f t="shared" si="9587"/>
        <v>0</v>
      </c>
      <c r="AC3580" s="33">
        <f t="shared" si="9588"/>
        <v>0</v>
      </c>
      <c r="AD3580" s="33">
        <f t="shared" si="9589"/>
        <v>0</v>
      </c>
      <c r="AE3580" s="34" t="e">
        <f t="shared" si="9529"/>
        <v>#DIV/0!</v>
      </c>
      <c r="AF3580" s="32">
        <f t="shared" si="9590"/>
        <v>0</v>
      </c>
      <c r="AG3580" s="32">
        <f t="shared" si="9591"/>
        <v>0</v>
      </c>
      <c r="AH3580" s="32">
        <f t="shared" si="9592"/>
        <v>0</v>
      </c>
      <c r="AI3580" s="32">
        <f t="shared" si="9593"/>
        <v>0</v>
      </c>
      <c r="AJ3580" s="32">
        <f t="shared" si="9594"/>
        <v>0</v>
      </c>
      <c r="AK3580" s="32">
        <f t="shared" si="9595"/>
        <v>0</v>
      </c>
      <c r="AL3580" s="32">
        <f t="shared" si="9530"/>
        <v>0</v>
      </c>
      <c r="AM3580" s="32">
        <f t="shared" si="9531"/>
        <v>2000</v>
      </c>
      <c r="AN3580" s="12" t="s">
        <v>35</v>
      </c>
    </row>
    <row r="3581" spans="2:40" ht="31.2" hidden="1" customHeight="1" x14ac:dyDescent="0.3">
      <c r="B3581" s="30" t="s">
        <v>860</v>
      </c>
      <c r="C3581" s="30" t="s">
        <v>38</v>
      </c>
      <c r="D3581" s="30" t="s">
        <v>40</v>
      </c>
      <c r="E3581" s="15" t="str">
        <f t="shared" si="9566"/>
        <v>0113</v>
      </c>
      <c r="F3581" s="30" t="s">
        <v>681</v>
      </c>
      <c r="G3581" s="30" t="s">
        <v>50</v>
      </c>
      <c r="H3581" s="31" t="s">
        <v>51</v>
      </c>
      <c r="I3581" s="32">
        <f t="shared" si="9596"/>
        <v>1000</v>
      </c>
      <c r="J3581" s="32">
        <f t="shared" si="9597"/>
        <v>1000</v>
      </c>
      <c r="K3581" s="32">
        <f t="shared" si="9598"/>
        <v>1000</v>
      </c>
      <c r="L3581" s="32">
        <f t="shared" si="9599"/>
        <v>1000</v>
      </c>
      <c r="M3581" s="32">
        <f t="shared" si="9600"/>
        <v>1000</v>
      </c>
      <c r="N3581" s="32">
        <f t="shared" si="9601"/>
        <v>1000</v>
      </c>
      <c r="O3581" s="32">
        <f t="shared" si="9583"/>
        <v>0</v>
      </c>
      <c r="P3581" s="32">
        <f t="shared" si="9584"/>
        <v>0</v>
      </c>
      <c r="Q3581" s="32">
        <f t="shared" si="9585"/>
        <v>0</v>
      </c>
      <c r="R3581" s="32">
        <f t="shared" si="9586"/>
        <v>0</v>
      </c>
      <c r="S3581" s="32">
        <f t="shared" si="9602"/>
        <v>0</v>
      </c>
      <c r="T3581" s="32">
        <f t="shared" si="9603"/>
        <v>0</v>
      </c>
      <c r="U3581" s="32">
        <v>0</v>
      </c>
      <c r="V3581" s="32">
        <f t="shared" si="9567"/>
        <v>2000</v>
      </c>
      <c r="W3581" s="32">
        <f t="shared" si="9604"/>
        <v>0</v>
      </c>
      <c r="X3581" s="32">
        <f t="shared" si="9605"/>
        <v>0</v>
      </c>
      <c r="Y3581" s="32">
        <f t="shared" si="9606"/>
        <v>0</v>
      </c>
      <c r="Z3581" s="32">
        <f t="shared" si="9607"/>
        <v>0</v>
      </c>
      <c r="AA3581" s="32">
        <f t="shared" si="9608"/>
        <v>0</v>
      </c>
      <c r="AB3581" s="32">
        <f t="shared" si="9587"/>
        <v>0</v>
      </c>
      <c r="AC3581" s="33">
        <f t="shared" si="9588"/>
        <v>0</v>
      </c>
      <c r="AD3581" s="33">
        <f t="shared" si="9589"/>
        <v>0</v>
      </c>
      <c r="AE3581" s="34" t="e">
        <f t="shared" si="9529"/>
        <v>#DIV/0!</v>
      </c>
      <c r="AF3581" s="32">
        <f t="shared" si="9590"/>
        <v>0</v>
      </c>
      <c r="AG3581" s="32">
        <f t="shared" si="9591"/>
        <v>0</v>
      </c>
      <c r="AH3581" s="32">
        <f t="shared" si="9592"/>
        <v>0</v>
      </c>
      <c r="AI3581" s="32">
        <f t="shared" si="9593"/>
        <v>0</v>
      </c>
      <c r="AJ3581" s="32">
        <f t="shared" si="9594"/>
        <v>0</v>
      </c>
      <c r="AK3581" s="32">
        <f t="shared" si="9595"/>
        <v>0</v>
      </c>
      <c r="AL3581" s="32">
        <f t="shared" si="9530"/>
        <v>0</v>
      </c>
      <c r="AM3581" s="32">
        <f t="shared" si="9531"/>
        <v>2000</v>
      </c>
      <c r="AN3581" s="12" t="s">
        <v>35</v>
      </c>
    </row>
    <row r="3582" spans="2:40" ht="31.2" hidden="1" customHeight="1" x14ac:dyDescent="0.3">
      <c r="B3582" s="30" t="s">
        <v>860</v>
      </c>
      <c r="C3582" s="30" t="s">
        <v>38</v>
      </c>
      <c r="D3582" s="30" t="s">
        <v>40</v>
      </c>
      <c r="E3582" s="15" t="str">
        <f t="shared" si="9566"/>
        <v>0113</v>
      </c>
      <c r="F3582" s="30" t="s">
        <v>681</v>
      </c>
      <c r="G3582" s="30" t="s">
        <v>52</v>
      </c>
      <c r="H3582" s="31" t="s">
        <v>53</v>
      </c>
      <c r="I3582" s="32">
        <v>1000</v>
      </c>
      <c r="J3582" s="32">
        <v>1000</v>
      </c>
      <c r="K3582" s="32">
        <v>1000</v>
      </c>
      <c r="L3582" s="32">
        <v>1000</v>
      </c>
      <c r="M3582" s="32">
        <v>1000</v>
      </c>
      <c r="N3582" s="32">
        <v>1000</v>
      </c>
      <c r="O3582" s="32">
        <v>0</v>
      </c>
      <c r="P3582" s="32">
        <v>0</v>
      </c>
      <c r="Q3582" s="32">
        <v>0</v>
      </c>
      <c r="R3582" s="32">
        <v>0</v>
      </c>
      <c r="S3582" s="32">
        <v>0</v>
      </c>
      <c r="T3582" s="32">
        <v>0</v>
      </c>
      <c r="U3582" s="32">
        <v>0</v>
      </c>
      <c r="V3582" s="32">
        <f t="shared" si="9567"/>
        <v>2000</v>
      </c>
      <c r="W3582" s="32"/>
      <c r="X3582" s="32"/>
      <c r="Y3582" s="32"/>
      <c r="Z3582" s="32"/>
      <c r="AA3582" s="32"/>
      <c r="AB3582" s="32">
        <v>0</v>
      </c>
      <c r="AC3582" s="33">
        <v>0</v>
      </c>
      <c r="AD3582" s="33">
        <v>0</v>
      </c>
      <c r="AE3582" s="34" t="e">
        <f t="shared" si="9529"/>
        <v>#DIV/0!</v>
      </c>
      <c r="AF3582" s="32">
        <v>0</v>
      </c>
      <c r="AG3582" s="32">
        <v>0</v>
      </c>
      <c r="AH3582" s="32">
        <v>0</v>
      </c>
      <c r="AI3582" s="32">
        <v>0</v>
      </c>
      <c r="AJ3582" s="32">
        <v>0</v>
      </c>
      <c r="AK3582" s="32">
        <v>0</v>
      </c>
      <c r="AL3582" s="32">
        <f t="shared" si="9530"/>
        <v>0</v>
      </c>
      <c r="AM3582" s="32">
        <f t="shared" si="9531"/>
        <v>2000</v>
      </c>
      <c r="AN3582" s="12" t="s">
        <v>35</v>
      </c>
    </row>
    <row r="3583" spans="2:40" ht="31.2" x14ac:dyDescent="0.3">
      <c r="B3583" s="30" t="s">
        <v>860</v>
      </c>
      <c r="C3583" s="30" t="s">
        <v>38</v>
      </c>
      <c r="D3583" s="30" t="s">
        <v>40</v>
      </c>
      <c r="E3583" s="15" t="str">
        <f t="shared" si="9566"/>
        <v>0113</v>
      </c>
      <c r="F3583" s="30" t="s">
        <v>683</v>
      </c>
      <c r="G3583" s="30"/>
      <c r="H3583" s="31" t="s">
        <v>684</v>
      </c>
      <c r="I3583" s="32">
        <f t="shared" si="9596"/>
        <v>291.8</v>
      </c>
      <c r="J3583" s="32">
        <f t="shared" si="9597"/>
        <v>291.8</v>
      </c>
      <c r="K3583" s="32">
        <f t="shared" si="9598"/>
        <v>291.8</v>
      </c>
      <c r="L3583" s="32">
        <f t="shared" si="9599"/>
        <v>0</v>
      </c>
      <c r="M3583" s="32">
        <f t="shared" si="9600"/>
        <v>0</v>
      </c>
      <c r="N3583" s="32">
        <f t="shared" si="9601"/>
        <v>0</v>
      </c>
      <c r="O3583" s="32">
        <f t="shared" si="9583"/>
        <v>0</v>
      </c>
      <c r="P3583" s="32">
        <f t="shared" si="9584"/>
        <v>0</v>
      </c>
      <c r="Q3583" s="32">
        <f t="shared" si="9585"/>
        <v>0</v>
      </c>
      <c r="R3583" s="32">
        <f t="shared" si="9586"/>
        <v>0</v>
      </c>
      <c r="S3583" s="32">
        <f t="shared" si="9602"/>
        <v>0</v>
      </c>
      <c r="T3583" s="32">
        <f t="shared" si="9603"/>
        <v>0</v>
      </c>
      <c r="U3583" s="32">
        <v>0</v>
      </c>
      <c r="V3583" s="32">
        <f t="shared" si="9567"/>
        <v>291.8</v>
      </c>
      <c r="W3583" s="32">
        <f t="shared" si="9604"/>
        <v>0</v>
      </c>
      <c r="X3583" s="32">
        <f t="shared" si="9605"/>
        <v>0</v>
      </c>
      <c r="Y3583" s="32">
        <f t="shared" si="9606"/>
        <v>0</v>
      </c>
      <c r="Z3583" s="32">
        <f t="shared" si="9607"/>
        <v>0</v>
      </c>
      <c r="AA3583" s="32">
        <f t="shared" si="9608"/>
        <v>0</v>
      </c>
      <c r="AB3583" s="32">
        <f t="shared" si="9587"/>
        <v>291.8</v>
      </c>
      <c r="AC3583" s="33">
        <f t="shared" si="9588"/>
        <v>291.8</v>
      </c>
      <c r="AD3583" s="33">
        <f t="shared" si="9589"/>
        <v>291.8</v>
      </c>
      <c r="AE3583" s="34">
        <f t="shared" si="9529"/>
        <v>100</v>
      </c>
      <c r="AF3583" s="32">
        <f t="shared" si="9590"/>
        <v>291.8</v>
      </c>
      <c r="AG3583" s="32">
        <f t="shared" si="9591"/>
        <v>0</v>
      </c>
      <c r="AH3583" s="32">
        <f t="shared" si="9592"/>
        <v>0</v>
      </c>
      <c r="AI3583" s="32">
        <f t="shared" si="9593"/>
        <v>0</v>
      </c>
      <c r="AJ3583" s="32">
        <f t="shared" si="9594"/>
        <v>0</v>
      </c>
      <c r="AK3583" s="32">
        <f t="shared" si="9595"/>
        <v>0</v>
      </c>
      <c r="AL3583" s="32">
        <f t="shared" si="9530"/>
        <v>291.8</v>
      </c>
      <c r="AM3583" s="32">
        <f t="shared" si="9531"/>
        <v>0</v>
      </c>
    </row>
    <row r="3584" spans="2:40" ht="31.2" x14ac:dyDescent="0.3">
      <c r="B3584" s="30" t="s">
        <v>860</v>
      </c>
      <c r="C3584" s="30" t="s">
        <v>38</v>
      </c>
      <c r="D3584" s="30" t="s">
        <v>40</v>
      </c>
      <c r="E3584" s="15" t="str">
        <f t="shared" si="9566"/>
        <v>0113</v>
      </c>
      <c r="F3584" s="30" t="s">
        <v>683</v>
      </c>
      <c r="G3584" s="30" t="s">
        <v>174</v>
      </c>
      <c r="H3584" s="31" t="s">
        <v>175</v>
      </c>
      <c r="I3584" s="32">
        <f t="shared" si="9596"/>
        <v>291.8</v>
      </c>
      <c r="J3584" s="32">
        <f t="shared" si="9597"/>
        <v>291.8</v>
      </c>
      <c r="K3584" s="32">
        <f t="shared" si="9598"/>
        <v>291.8</v>
      </c>
      <c r="L3584" s="32">
        <f t="shared" si="9599"/>
        <v>0</v>
      </c>
      <c r="M3584" s="32">
        <f t="shared" si="9600"/>
        <v>0</v>
      </c>
      <c r="N3584" s="32">
        <f t="shared" si="9601"/>
        <v>0</v>
      </c>
      <c r="O3584" s="32">
        <f t="shared" si="9583"/>
        <v>0</v>
      </c>
      <c r="P3584" s="32">
        <f t="shared" si="9584"/>
        <v>0</v>
      </c>
      <c r="Q3584" s="32">
        <f t="shared" si="9585"/>
        <v>0</v>
      </c>
      <c r="R3584" s="32">
        <f t="shared" si="9586"/>
        <v>0</v>
      </c>
      <c r="S3584" s="32">
        <f t="shared" si="9602"/>
        <v>0</v>
      </c>
      <c r="T3584" s="32">
        <f t="shared" si="9603"/>
        <v>0</v>
      </c>
      <c r="U3584" s="32">
        <v>0</v>
      </c>
      <c r="V3584" s="32">
        <f t="shared" si="9567"/>
        <v>291.8</v>
      </c>
      <c r="W3584" s="32">
        <f t="shared" si="9604"/>
        <v>0</v>
      </c>
      <c r="X3584" s="32">
        <f t="shared" si="9605"/>
        <v>0</v>
      </c>
      <c r="Y3584" s="32">
        <f t="shared" si="9606"/>
        <v>0</v>
      </c>
      <c r="Z3584" s="32">
        <f t="shared" si="9607"/>
        <v>0</v>
      </c>
      <c r="AA3584" s="32">
        <f t="shared" si="9608"/>
        <v>0</v>
      </c>
      <c r="AB3584" s="32">
        <f t="shared" si="9587"/>
        <v>291.8</v>
      </c>
      <c r="AC3584" s="33">
        <f t="shared" si="9588"/>
        <v>291.8</v>
      </c>
      <c r="AD3584" s="33">
        <f t="shared" si="9589"/>
        <v>291.8</v>
      </c>
      <c r="AE3584" s="34">
        <f t="shared" si="9529"/>
        <v>100</v>
      </c>
      <c r="AF3584" s="32">
        <f t="shared" si="9590"/>
        <v>291.8</v>
      </c>
      <c r="AG3584" s="32">
        <f t="shared" si="9591"/>
        <v>0</v>
      </c>
      <c r="AH3584" s="32">
        <f t="shared" si="9592"/>
        <v>0</v>
      </c>
      <c r="AI3584" s="32">
        <f t="shared" si="9593"/>
        <v>0</v>
      </c>
      <c r="AJ3584" s="32">
        <f t="shared" si="9594"/>
        <v>0</v>
      </c>
      <c r="AK3584" s="32">
        <f t="shared" si="9595"/>
        <v>0</v>
      </c>
      <c r="AL3584" s="32">
        <f t="shared" si="9530"/>
        <v>291.8</v>
      </c>
      <c r="AM3584" s="32">
        <f t="shared" si="9531"/>
        <v>0</v>
      </c>
    </row>
    <row r="3585" spans="2:40" ht="62.4" x14ac:dyDescent="0.3">
      <c r="B3585" s="30" t="s">
        <v>860</v>
      </c>
      <c r="C3585" s="30" t="s">
        <v>38</v>
      </c>
      <c r="D3585" s="30" t="s">
        <v>40</v>
      </c>
      <c r="E3585" s="15" t="str">
        <f t="shared" si="9566"/>
        <v>0113</v>
      </c>
      <c r="F3585" s="30" t="s">
        <v>683</v>
      </c>
      <c r="G3585" s="30" t="s">
        <v>370</v>
      </c>
      <c r="H3585" s="31" t="s">
        <v>371</v>
      </c>
      <c r="I3585" s="32">
        <v>291.8</v>
      </c>
      <c r="J3585" s="32">
        <v>291.8</v>
      </c>
      <c r="K3585" s="32">
        <v>291.8</v>
      </c>
      <c r="L3585" s="32"/>
      <c r="M3585" s="32"/>
      <c r="N3585" s="32"/>
      <c r="O3585" s="32">
        <v>0</v>
      </c>
      <c r="P3585" s="32">
        <v>0</v>
      </c>
      <c r="Q3585" s="32">
        <v>0</v>
      </c>
      <c r="R3585" s="32">
        <v>0</v>
      </c>
      <c r="S3585" s="32">
        <v>0</v>
      </c>
      <c r="T3585" s="32">
        <v>0</v>
      </c>
      <c r="U3585" s="32">
        <v>0</v>
      </c>
      <c r="V3585" s="32">
        <f t="shared" si="9567"/>
        <v>291.8</v>
      </c>
      <c r="W3585" s="32"/>
      <c r="X3585" s="32"/>
      <c r="Y3585" s="32"/>
      <c r="Z3585" s="32"/>
      <c r="AA3585" s="32"/>
      <c r="AB3585" s="32">
        <v>291.8</v>
      </c>
      <c r="AC3585" s="33">
        <v>291.8</v>
      </c>
      <c r="AD3585" s="33">
        <v>291.8</v>
      </c>
      <c r="AE3585" s="34">
        <f t="shared" si="9529"/>
        <v>100</v>
      </c>
      <c r="AF3585" s="32">
        <v>291.8</v>
      </c>
      <c r="AG3585" s="32">
        <v>0</v>
      </c>
      <c r="AH3585" s="32">
        <v>0</v>
      </c>
      <c r="AI3585" s="32">
        <v>0</v>
      </c>
      <c r="AJ3585" s="32">
        <v>0</v>
      </c>
      <c r="AK3585" s="32">
        <v>0</v>
      </c>
      <c r="AL3585" s="32">
        <f t="shared" si="9530"/>
        <v>291.8</v>
      </c>
      <c r="AM3585" s="32">
        <f t="shared" si="9531"/>
        <v>0</v>
      </c>
      <c r="AN3585" s="12"/>
    </row>
    <row r="3586" spans="2:40" ht="62.4" x14ac:dyDescent="0.3">
      <c r="B3586" s="30" t="s">
        <v>860</v>
      </c>
      <c r="C3586" s="30" t="s">
        <v>38</v>
      </c>
      <c r="D3586" s="30" t="s">
        <v>40</v>
      </c>
      <c r="E3586" s="15" t="str">
        <f t="shared" si="9566"/>
        <v>0113</v>
      </c>
      <c r="F3586" s="30" t="s">
        <v>685</v>
      </c>
      <c r="G3586" s="30"/>
      <c r="H3586" s="31" t="s">
        <v>686</v>
      </c>
      <c r="I3586" s="32">
        <f t="shared" si="9596"/>
        <v>267.5</v>
      </c>
      <c r="J3586" s="32">
        <f t="shared" si="9597"/>
        <v>267.5</v>
      </c>
      <c r="K3586" s="32">
        <f t="shared" si="9598"/>
        <v>267.5</v>
      </c>
      <c r="L3586" s="32">
        <f t="shared" si="9599"/>
        <v>47.5</v>
      </c>
      <c r="M3586" s="32">
        <f t="shared" si="9600"/>
        <v>47.5</v>
      </c>
      <c r="N3586" s="32">
        <f t="shared" si="9601"/>
        <v>47.5</v>
      </c>
      <c r="O3586" s="32">
        <f t="shared" si="9583"/>
        <v>0</v>
      </c>
      <c r="P3586" s="32">
        <f t="shared" si="9584"/>
        <v>0</v>
      </c>
      <c r="Q3586" s="32">
        <f t="shared" si="9585"/>
        <v>0</v>
      </c>
      <c r="R3586" s="32">
        <f t="shared" si="9586"/>
        <v>0</v>
      </c>
      <c r="S3586" s="32">
        <f t="shared" si="9602"/>
        <v>0</v>
      </c>
      <c r="T3586" s="32">
        <f t="shared" si="9603"/>
        <v>0</v>
      </c>
      <c r="U3586" s="32">
        <v>0</v>
      </c>
      <c r="V3586" s="32">
        <f t="shared" si="9567"/>
        <v>315</v>
      </c>
      <c r="W3586" s="32">
        <f t="shared" si="9604"/>
        <v>0</v>
      </c>
      <c r="X3586" s="32">
        <f t="shared" si="9605"/>
        <v>0</v>
      </c>
      <c r="Y3586" s="32">
        <f t="shared" si="9606"/>
        <v>0</v>
      </c>
      <c r="Z3586" s="32">
        <f t="shared" si="9607"/>
        <v>0</v>
      </c>
      <c r="AA3586" s="32">
        <f t="shared" si="9608"/>
        <v>0</v>
      </c>
      <c r="AB3586" s="32">
        <f t="shared" si="9587"/>
        <v>315</v>
      </c>
      <c r="AC3586" s="33">
        <f t="shared" si="9588"/>
        <v>315</v>
      </c>
      <c r="AD3586" s="33">
        <f t="shared" si="9589"/>
        <v>315</v>
      </c>
      <c r="AE3586" s="34">
        <f t="shared" si="9529"/>
        <v>100</v>
      </c>
      <c r="AF3586" s="32">
        <f t="shared" si="9590"/>
        <v>315</v>
      </c>
      <c r="AG3586" s="32">
        <f t="shared" si="9591"/>
        <v>0</v>
      </c>
      <c r="AH3586" s="32">
        <f t="shared" si="9592"/>
        <v>0</v>
      </c>
      <c r="AI3586" s="32">
        <f t="shared" si="9593"/>
        <v>0</v>
      </c>
      <c r="AJ3586" s="32">
        <f t="shared" si="9594"/>
        <v>0</v>
      </c>
      <c r="AK3586" s="32">
        <f t="shared" si="9595"/>
        <v>0</v>
      </c>
      <c r="AL3586" s="32">
        <f t="shared" si="9530"/>
        <v>315</v>
      </c>
      <c r="AM3586" s="32">
        <f t="shared" si="9531"/>
        <v>0</v>
      </c>
    </row>
    <row r="3587" spans="2:40" ht="31.2" x14ac:dyDescent="0.3">
      <c r="B3587" s="30" t="s">
        <v>860</v>
      </c>
      <c r="C3587" s="30" t="s">
        <v>38</v>
      </c>
      <c r="D3587" s="30" t="s">
        <v>40</v>
      </c>
      <c r="E3587" s="15" t="str">
        <f t="shared" si="9566"/>
        <v>0113</v>
      </c>
      <c r="F3587" s="30" t="s">
        <v>685</v>
      </c>
      <c r="G3587" s="30" t="s">
        <v>174</v>
      </c>
      <c r="H3587" s="31" t="s">
        <v>175</v>
      </c>
      <c r="I3587" s="32">
        <f t="shared" si="9596"/>
        <v>267.5</v>
      </c>
      <c r="J3587" s="32">
        <f t="shared" si="9597"/>
        <v>267.5</v>
      </c>
      <c r="K3587" s="32">
        <f t="shared" si="9598"/>
        <v>267.5</v>
      </c>
      <c r="L3587" s="32">
        <f t="shared" si="9599"/>
        <v>47.5</v>
      </c>
      <c r="M3587" s="32">
        <f t="shared" si="9600"/>
        <v>47.5</v>
      </c>
      <c r="N3587" s="32">
        <f t="shared" si="9601"/>
        <v>47.5</v>
      </c>
      <c r="O3587" s="32">
        <f t="shared" si="9583"/>
        <v>0</v>
      </c>
      <c r="P3587" s="32">
        <f t="shared" si="9584"/>
        <v>0</v>
      </c>
      <c r="Q3587" s="32">
        <f t="shared" si="9585"/>
        <v>0</v>
      </c>
      <c r="R3587" s="32">
        <f t="shared" si="9586"/>
        <v>0</v>
      </c>
      <c r="S3587" s="32">
        <f t="shared" si="9602"/>
        <v>0</v>
      </c>
      <c r="T3587" s="32">
        <f t="shared" si="9603"/>
        <v>0</v>
      </c>
      <c r="U3587" s="32">
        <v>0</v>
      </c>
      <c r="V3587" s="32">
        <f t="shared" si="9567"/>
        <v>315</v>
      </c>
      <c r="W3587" s="32">
        <f t="shared" si="9604"/>
        <v>0</v>
      </c>
      <c r="X3587" s="32">
        <f t="shared" si="9605"/>
        <v>0</v>
      </c>
      <c r="Y3587" s="32">
        <f t="shared" si="9606"/>
        <v>0</v>
      </c>
      <c r="Z3587" s="32">
        <f t="shared" si="9607"/>
        <v>0</v>
      </c>
      <c r="AA3587" s="32">
        <f t="shared" si="9608"/>
        <v>0</v>
      </c>
      <c r="AB3587" s="32">
        <f t="shared" si="9587"/>
        <v>315</v>
      </c>
      <c r="AC3587" s="33">
        <f t="shared" si="9588"/>
        <v>315</v>
      </c>
      <c r="AD3587" s="33">
        <f t="shared" si="9589"/>
        <v>315</v>
      </c>
      <c r="AE3587" s="34">
        <f t="shared" si="9529"/>
        <v>100</v>
      </c>
      <c r="AF3587" s="32">
        <f t="shared" si="9590"/>
        <v>315</v>
      </c>
      <c r="AG3587" s="32">
        <f t="shared" si="9591"/>
        <v>0</v>
      </c>
      <c r="AH3587" s="32">
        <f t="shared" si="9592"/>
        <v>0</v>
      </c>
      <c r="AI3587" s="32">
        <f t="shared" si="9593"/>
        <v>0</v>
      </c>
      <c r="AJ3587" s="32">
        <f t="shared" si="9594"/>
        <v>0</v>
      </c>
      <c r="AK3587" s="32">
        <f t="shared" si="9595"/>
        <v>0</v>
      </c>
      <c r="AL3587" s="32">
        <f t="shared" si="9530"/>
        <v>315</v>
      </c>
      <c r="AM3587" s="32">
        <f t="shared" si="9531"/>
        <v>0</v>
      </c>
    </row>
    <row r="3588" spans="2:40" ht="62.4" x14ac:dyDescent="0.3">
      <c r="B3588" s="30" t="s">
        <v>860</v>
      </c>
      <c r="C3588" s="30" t="s">
        <v>38</v>
      </c>
      <c r="D3588" s="30" t="s">
        <v>40</v>
      </c>
      <c r="E3588" s="15" t="str">
        <f t="shared" si="9566"/>
        <v>0113</v>
      </c>
      <c r="F3588" s="30" t="s">
        <v>685</v>
      </c>
      <c r="G3588" s="30" t="s">
        <v>370</v>
      </c>
      <c r="H3588" s="31" t="s">
        <v>371</v>
      </c>
      <c r="I3588" s="32">
        <v>267.5</v>
      </c>
      <c r="J3588" s="32">
        <v>267.5</v>
      </c>
      <c r="K3588" s="32">
        <v>267.5</v>
      </c>
      <c r="L3588" s="32">
        <v>47.5</v>
      </c>
      <c r="M3588" s="32">
        <v>47.5</v>
      </c>
      <c r="N3588" s="32">
        <v>47.5</v>
      </c>
      <c r="O3588" s="32">
        <v>0</v>
      </c>
      <c r="P3588" s="32">
        <v>0</v>
      </c>
      <c r="Q3588" s="32">
        <v>0</v>
      </c>
      <c r="R3588" s="32">
        <v>0</v>
      </c>
      <c r="S3588" s="32">
        <v>0</v>
      </c>
      <c r="T3588" s="32">
        <v>0</v>
      </c>
      <c r="U3588" s="32">
        <v>0</v>
      </c>
      <c r="V3588" s="32">
        <f t="shared" si="9567"/>
        <v>315</v>
      </c>
      <c r="W3588" s="32"/>
      <c r="X3588" s="32"/>
      <c r="Y3588" s="32"/>
      <c r="Z3588" s="32"/>
      <c r="AA3588" s="32"/>
      <c r="AB3588" s="32">
        <v>315</v>
      </c>
      <c r="AC3588" s="33">
        <v>315</v>
      </c>
      <c r="AD3588" s="33">
        <v>315</v>
      </c>
      <c r="AE3588" s="34">
        <f t="shared" si="9529"/>
        <v>100</v>
      </c>
      <c r="AF3588" s="32">
        <v>315</v>
      </c>
      <c r="AG3588" s="32">
        <v>0</v>
      </c>
      <c r="AH3588" s="32">
        <v>0</v>
      </c>
      <c r="AI3588" s="32">
        <v>0</v>
      </c>
      <c r="AJ3588" s="32">
        <v>0</v>
      </c>
      <c r="AK3588" s="32">
        <v>0</v>
      </c>
      <c r="AL3588" s="32">
        <f t="shared" si="9530"/>
        <v>315</v>
      </c>
      <c r="AM3588" s="32">
        <f t="shared" si="9531"/>
        <v>0</v>
      </c>
      <c r="AN3588" s="12"/>
    </row>
    <row r="3589" spans="2:40" ht="62.4" x14ac:dyDescent="0.3">
      <c r="B3589" s="30" t="s">
        <v>860</v>
      </c>
      <c r="C3589" s="30" t="s">
        <v>38</v>
      </c>
      <c r="D3589" s="30" t="s">
        <v>40</v>
      </c>
      <c r="E3589" s="15" t="str">
        <f t="shared" si="9566"/>
        <v>0113</v>
      </c>
      <c r="F3589" s="30" t="s">
        <v>687</v>
      </c>
      <c r="G3589" s="30"/>
      <c r="H3589" s="31" t="s">
        <v>688</v>
      </c>
      <c r="I3589" s="32">
        <f t="shared" si="9596"/>
        <v>588</v>
      </c>
      <c r="J3589" s="32">
        <f t="shared" si="9597"/>
        <v>588</v>
      </c>
      <c r="K3589" s="32">
        <f t="shared" si="9598"/>
        <v>588</v>
      </c>
      <c r="L3589" s="32">
        <f t="shared" si="9599"/>
        <v>198.8</v>
      </c>
      <c r="M3589" s="32">
        <f t="shared" si="9600"/>
        <v>198.8</v>
      </c>
      <c r="N3589" s="32">
        <f t="shared" si="9601"/>
        <v>198.8</v>
      </c>
      <c r="O3589" s="32">
        <f t="shared" si="9583"/>
        <v>0</v>
      </c>
      <c r="P3589" s="32">
        <f t="shared" si="9584"/>
        <v>0</v>
      </c>
      <c r="Q3589" s="32">
        <f t="shared" si="9585"/>
        <v>0</v>
      </c>
      <c r="R3589" s="32">
        <f t="shared" si="9586"/>
        <v>0</v>
      </c>
      <c r="S3589" s="32">
        <f t="shared" si="9602"/>
        <v>0</v>
      </c>
      <c r="T3589" s="32">
        <f t="shared" si="9603"/>
        <v>0</v>
      </c>
      <c r="U3589" s="32">
        <v>0</v>
      </c>
      <c r="V3589" s="32">
        <f t="shared" si="9567"/>
        <v>786.8</v>
      </c>
      <c r="W3589" s="32">
        <f t="shared" si="9604"/>
        <v>0</v>
      </c>
      <c r="X3589" s="32">
        <f t="shared" si="9605"/>
        <v>0</v>
      </c>
      <c r="Y3589" s="32">
        <f t="shared" si="9606"/>
        <v>0</v>
      </c>
      <c r="Z3589" s="32">
        <f t="shared" si="9607"/>
        <v>0</v>
      </c>
      <c r="AA3589" s="32">
        <f t="shared" si="9608"/>
        <v>0</v>
      </c>
      <c r="AB3589" s="32">
        <f t="shared" si="9587"/>
        <v>870.22299999999996</v>
      </c>
      <c r="AC3589" s="33">
        <f t="shared" si="9588"/>
        <v>870.22299999999996</v>
      </c>
      <c r="AD3589" s="33">
        <f t="shared" si="9589"/>
        <v>870.22299999999996</v>
      </c>
      <c r="AE3589" s="34">
        <f t="shared" si="9529"/>
        <v>100</v>
      </c>
      <c r="AF3589" s="32">
        <f t="shared" si="9590"/>
        <v>870.22299999999996</v>
      </c>
      <c r="AG3589" s="32">
        <f t="shared" si="9591"/>
        <v>0</v>
      </c>
      <c r="AH3589" s="32">
        <f t="shared" si="9592"/>
        <v>0</v>
      </c>
      <c r="AI3589" s="32">
        <f t="shared" si="9593"/>
        <v>0</v>
      </c>
      <c r="AJ3589" s="32">
        <f t="shared" si="9594"/>
        <v>0</v>
      </c>
      <c r="AK3589" s="32">
        <f t="shared" si="9595"/>
        <v>0</v>
      </c>
      <c r="AL3589" s="32">
        <f t="shared" si="9530"/>
        <v>870.22299999999996</v>
      </c>
      <c r="AM3589" s="32">
        <f t="shared" si="9531"/>
        <v>-83.423000000000002</v>
      </c>
    </row>
    <row r="3590" spans="2:40" ht="31.2" x14ac:dyDescent="0.3">
      <c r="B3590" s="30" t="s">
        <v>860</v>
      </c>
      <c r="C3590" s="30" t="s">
        <v>38</v>
      </c>
      <c r="D3590" s="30" t="s">
        <v>40</v>
      </c>
      <c r="E3590" s="15" t="str">
        <f t="shared" si="9566"/>
        <v>0113</v>
      </c>
      <c r="F3590" s="30" t="s">
        <v>689</v>
      </c>
      <c r="G3590" s="30"/>
      <c r="H3590" s="31" t="s">
        <v>690</v>
      </c>
      <c r="I3590" s="32">
        <f t="shared" si="9596"/>
        <v>588</v>
      </c>
      <c r="J3590" s="32">
        <f t="shared" si="9597"/>
        <v>588</v>
      </c>
      <c r="K3590" s="32">
        <f t="shared" si="9598"/>
        <v>588</v>
      </c>
      <c r="L3590" s="32">
        <f t="shared" si="9599"/>
        <v>198.8</v>
      </c>
      <c r="M3590" s="32">
        <f t="shared" si="9600"/>
        <v>198.8</v>
      </c>
      <c r="N3590" s="32">
        <f t="shared" si="9601"/>
        <v>198.8</v>
      </c>
      <c r="O3590" s="32">
        <f t="shared" si="9583"/>
        <v>0</v>
      </c>
      <c r="P3590" s="32">
        <f t="shared" si="9584"/>
        <v>0</v>
      </c>
      <c r="Q3590" s="32">
        <f t="shared" si="9585"/>
        <v>0</v>
      </c>
      <c r="R3590" s="32">
        <f t="shared" si="9586"/>
        <v>0</v>
      </c>
      <c r="S3590" s="32">
        <f t="shared" si="9602"/>
        <v>0</v>
      </c>
      <c r="T3590" s="32">
        <f t="shared" si="9603"/>
        <v>0</v>
      </c>
      <c r="U3590" s="32">
        <v>0</v>
      </c>
      <c r="V3590" s="32">
        <f t="shared" si="9567"/>
        <v>786.8</v>
      </c>
      <c r="W3590" s="32">
        <f t="shared" si="9604"/>
        <v>0</v>
      </c>
      <c r="X3590" s="32">
        <f t="shared" si="9605"/>
        <v>0</v>
      </c>
      <c r="Y3590" s="32">
        <f t="shared" si="9606"/>
        <v>0</v>
      </c>
      <c r="Z3590" s="32">
        <f t="shared" si="9607"/>
        <v>0</v>
      </c>
      <c r="AA3590" s="32">
        <f t="shared" si="9608"/>
        <v>0</v>
      </c>
      <c r="AB3590" s="32">
        <f t="shared" si="9587"/>
        <v>870.22299999999996</v>
      </c>
      <c r="AC3590" s="33">
        <f t="shared" si="9588"/>
        <v>870.22299999999996</v>
      </c>
      <c r="AD3590" s="33">
        <f t="shared" si="9589"/>
        <v>870.22299999999996</v>
      </c>
      <c r="AE3590" s="34">
        <f t="shared" si="9529"/>
        <v>100</v>
      </c>
      <c r="AF3590" s="32">
        <f t="shared" si="9590"/>
        <v>870.22299999999996</v>
      </c>
      <c r="AG3590" s="32">
        <f t="shared" si="9591"/>
        <v>0</v>
      </c>
      <c r="AH3590" s="32">
        <f t="shared" si="9592"/>
        <v>0</v>
      </c>
      <c r="AI3590" s="32">
        <f t="shared" si="9593"/>
        <v>0</v>
      </c>
      <c r="AJ3590" s="32">
        <f t="shared" si="9594"/>
        <v>0</v>
      </c>
      <c r="AK3590" s="32">
        <f t="shared" si="9595"/>
        <v>0</v>
      </c>
      <c r="AL3590" s="32">
        <f t="shared" si="9530"/>
        <v>870.22299999999996</v>
      </c>
      <c r="AM3590" s="32">
        <f t="shared" si="9531"/>
        <v>-83.423000000000002</v>
      </c>
    </row>
    <row r="3591" spans="2:40" ht="31.2" x14ac:dyDescent="0.3">
      <c r="B3591" s="30" t="s">
        <v>860</v>
      </c>
      <c r="C3591" s="30" t="s">
        <v>38</v>
      </c>
      <c r="D3591" s="30" t="s">
        <v>40</v>
      </c>
      <c r="E3591" s="15" t="str">
        <f t="shared" si="9566"/>
        <v>0113</v>
      </c>
      <c r="F3591" s="30" t="s">
        <v>689</v>
      </c>
      <c r="G3591" s="30" t="s">
        <v>174</v>
      </c>
      <c r="H3591" s="31" t="s">
        <v>175</v>
      </c>
      <c r="I3591" s="32">
        <f t="shared" si="9596"/>
        <v>588</v>
      </c>
      <c r="J3591" s="32">
        <f t="shared" si="9597"/>
        <v>588</v>
      </c>
      <c r="K3591" s="32">
        <f t="shared" si="9598"/>
        <v>588</v>
      </c>
      <c r="L3591" s="32">
        <f t="shared" si="9599"/>
        <v>198.8</v>
      </c>
      <c r="M3591" s="32">
        <f t="shared" si="9600"/>
        <v>198.8</v>
      </c>
      <c r="N3591" s="32">
        <f t="shared" si="9601"/>
        <v>198.8</v>
      </c>
      <c r="O3591" s="32">
        <f t="shared" si="9583"/>
        <v>0</v>
      </c>
      <c r="P3591" s="32">
        <f t="shared" si="9584"/>
        <v>0</v>
      </c>
      <c r="Q3591" s="32">
        <f t="shared" si="9585"/>
        <v>0</v>
      </c>
      <c r="R3591" s="32">
        <f t="shared" si="9586"/>
        <v>0</v>
      </c>
      <c r="S3591" s="32">
        <f t="shared" si="9602"/>
        <v>0</v>
      </c>
      <c r="T3591" s="32">
        <f t="shared" si="9603"/>
        <v>0</v>
      </c>
      <c r="U3591" s="32">
        <v>0</v>
      </c>
      <c r="V3591" s="32">
        <f t="shared" si="9567"/>
        <v>786.8</v>
      </c>
      <c r="W3591" s="32">
        <f t="shared" si="9604"/>
        <v>0</v>
      </c>
      <c r="X3591" s="32">
        <f t="shared" si="9605"/>
        <v>0</v>
      </c>
      <c r="Y3591" s="32">
        <f t="shared" si="9606"/>
        <v>0</v>
      </c>
      <c r="Z3591" s="32">
        <f t="shared" si="9607"/>
        <v>0</v>
      </c>
      <c r="AA3591" s="32">
        <f t="shared" si="9608"/>
        <v>0</v>
      </c>
      <c r="AB3591" s="32">
        <f t="shared" si="9587"/>
        <v>870.22299999999996</v>
      </c>
      <c r="AC3591" s="33">
        <f t="shared" si="9588"/>
        <v>870.22299999999996</v>
      </c>
      <c r="AD3591" s="33">
        <f t="shared" si="9589"/>
        <v>870.22299999999996</v>
      </c>
      <c r="AE3591" s="34">
        <f t="shared" si="9529"/>
        <v>100</v>
      </c>
      <c r="AF3591" s="32">
        <f t="shared" si="9590"/>
        <v>870.22299999999996</v>
      </c>
      <c r="AG3591" s="32">
        <f t="shared" si="9591"/>
        <v>0</v>
      </c>
      <c r="AH3591" s="32">
        <f t="shared" si="9592"/>
        <v>0</v>
      </c>
      <c r="AI3591" s="32">
        <f t="shared" si="9593"/>
        <v>0</v>
      </c>
      <c r="AJ3591" s="32">
        <f t="shared" si="9594"/>
        <v>0</v>
      </c>
      <c r="AK3591" s="32">
        <f t="shared" si="9595"/>
        <v>0</v>
      </c>
      <c r="AL3591" s="32">
        <f t="shared" si="9530"/>
        <v>870.22299999999996</v>
      </c>
      <c r="AM3591" s="32">
        <f t="shared" si="9531"/>
        <v>-83.423000000000002</v>
      </c>
    </row>
    <row r="3592" spans="2:40" ht="62.4" x14ac:dyDescent="0.3">
      <c r="B3592" s="30" t="s">
        <v>860</v>
      </c>
      <c r="C3592" s="30" t="s">
        <v>38</v>
      </c>
      <c r="D3592" s="30" t="s">
        <v>40</v>
      </c>
      <c r="E3592" s="15" t="str">
        <f t="shared" si="9566"/>
        <v>0113</v>
      </c>
      <c r="F3592" s="30" t="s">
        <v>689</v>
      </c>
      <c r="G3592" s="30" t="s">
        <v>370</v>
      </c>
      <c r="H3592" s="31" t="s">
        <v>371</v>
      </c>
      <c r="I3592" s="32">
        <v>588</v>
      </c>
      <c r="J3592" s="32">
        <v>588</v>
      </c>
      <c r="K3592" s="32">
        <v>588</v>
      </c>
      <c r="L3592" s="32">
        <v>198.8</v>
      </c>
      <c r="M3592" s="32">
        <v>198.8</v>
      </c>
      <c r="N3592" s="32">
        <v>198.8</v>
      </c>
      <c r="O3592" s="32">
        <v>0</v>
      </c>
      <c r="P3592" s="32">
        <v>0</v>
      </c>
      <c r="Q3592" s="32">
        <v>0</v>
      </c>
      <c r="R3592" s="32">
        <v>0</v>
      </c>
      <c r="S3592" s="32">
        <v>0</v>
      </c>
      <c r="T3592" s="32">
        <v>0</v>
      </c>
      <c r="U3592" s="32">
        <v>0</v>
      </c>
      <c r="V3592" s="32">
        <f t="shared" si="9567"/>
        <v>786.8</v>
      </c>
      <c r="W3592" s="32"/>
      <c r="X3592" s="32"/>
      <c r="Y3592" s="32"/>
      <c r="Z3592" s="32"/>
      <c r="AA3592" s="32"/>
      <c r="AB3592" s="32">
        <v>870.22299999999996</v>
      </c>
      <c r="AC3592" s="33">
        <v>870.22299999999996</v>
      </c>
      <c r="AD3592" s="33">
        <v>870.22299999999996</v>
      </c>
      <c r="AE3592" s="34">
        <f t="shared" si="9529"/>
        <v>100</v>
      </c>
      <c r="AF3592" s="32">
        <v>870.22299999999996</v>
      </c>
      <c r="AG3592" s="32">
        <v>0</v>
      </c>
      <c r="AH3592" s="32">
        <v>0</v>
      </c>
      <c r="AI3592" s="32">
        <v>0</v>
      </c>
      <c r="AJ3592" s="32">
        <v>0</v>
      </c>
      <c r="AK3592" s="32">
        <v>0</v>
      </c>
      <c r="AL3592" s="32">
        <f t="shared" si="9530"/>
        <v>870.22299999999996</v>
      </c>
      <c r="AM3592" s="32">
        <f t="shared" si="9531"/>
        <v>-83.423000000000002</v>
      </c>
      <c r="AN3592" s="12"/>
    </row>
    <row r="3593" spans="2:40" ht="46.8" x14ac:dyDescent="0.3">
      <c r="B3593" s="30" t="s">
        <v>860</v>
      </c>
      <c r="C3593" s="30" t="s">
        <v>38</v>
      </c>
      <c r="D3593" s="30" t="s">
        <v>40</v>
      </c>
      <c r="E3593" s="15" t="str">
        <f t="shared" si="9566"/>
        <v>0113</v>
      </c>
      <c r="F3593" s="30" t="s">
        <v>691</v>
      </c>
      <c r="G3593" s="30"/>
      <c r="H3593" s="31" t="s">
        <v>692</v>
      </c>
      <c r="I3593" s="32">
        <f t="shared" si="9596"/>
        <v>1028.9000000000001</v>
      </c>
      <c r="J3593" s="32">
        <f t="shared" si="9597"/>
        <v>2920.5</v>
      </c>
      <c r="K3593" s="32">
        <f t="shared" si="9598"/>
        <v>1028.9000000000001</v>
      </c>
      <c r="L3593" s="32">
        <f t="shared" si="9599"/>
        <v>50.4</v>
      </c>
      <c r="M3593" s="32">
        <f t="shared" si="9600"/>
        <v>93.6</v>
      </c>
      <c r="N3593" s="32">
        <f t="shared" si="9601"/>
        <v>138.5</v>
      </c>
      <c r="O3593" s="32">
        <f t="shared" si="9583"/>
        <v>0</v>
      </c>
      <c r="P3593" s="32">
        <f t="shared" si="9584"/>
        <v>0</v>
      </c>
      <c r="Q3593" s="32">
        <f t="shared" si="9585"/>
        <v>0</v>
      </c>
      <c r="R3593" s="32">
        <f t="shared" si="9586"/>
        <v>0</v>
      </c>
      <c r="S3593" s="32">
        <f t="shared" si="9602"/>
        <v>0</v>
      </c>
      <c r="T3593" s="32">
        <f t="shared" si="9603"/>
        <v>0</v>
      </c>
      <c r="U3593" s="32">
        <v>0</v>
      </c>
      <c r="V3593" s="32">
        <f t="shared" si="9567"/>
        <v>1079.3000000000002</v>
      </c>
      <c r="W3593" s="32">
        <f t="shared" si="9604"/>
        <v>0</v>
      </c>
      <c r="X3593" s="32">
        <f t="shared" si="9605"/>
        <v>0</v>
      </c>
      <c r="Y3593" s="32">
        <f t="shared" si="9606"/>
        <v>0</v>
      </c>
      <c r="Z3593" s="32">
        <f t="shared" si="9607"/>
        <v>0</v>
      </c>
      <c r="AA3593" s="32">
        <f t="shared" si="9608"/>
        <v>0</v>
      </c>
      <c r="AB3593" s="32">
        <f t="shared" si="9587"/>
        <v>744.57586000000003</v>
      </c>
      <c r="AC3593" s="33">
        <f t="shared" si="9588"/>
        <v>1079.3</v>
      </c>
      <c r="AD3593" s="33">
        <f t="shared" si="9589"/>
        <v>1062.05339</v>
      </c>
      <c r="AE3593" s="34">
        <f t="shared" si="9529"/>
        <v>98.402055962197736</v>
      </c>
      <c r="AF3593" s="32">
        <f t="shared" si="9590"/>
        <v>1079.3</v>
      </c>
      <c r="AG3593" s="32">
        <f t="shared" si="9591"/>
        <v>0</v>
      </c>
      <c r="AH3593" s="32">
        <f t="shared" si="9592"/>
        <v>0</v>
      </c>
      <c r="AI3593" s="32">
        <f t="shared" si="9593"/>
        <v>0</v>
      </c>
      <c r="AJ3593" s="32">
        <f t="shared" si="9594"/>
        <v>0</v>
      </c>
      <c r="AK3593" s="32">
        <f t="shared" si="9595"/>
        <v>0</v>
      </c>
      <c r="AL3593" s="32">
        <f t="shared" si="9530"/>
        <v>1079.3</v>
      </c>
      <c r="AM3593" s="32">
        <f t="shared" si="9531"/>
        <v>0</v>
      </c>
    </row>
    <row r="3594" spans="2:40" ht="31.2" x14ac:dyDescent="0.3">
      <c r="B3594" s="30" t="s">
        <v>860</v>
      </c>
      <c r="C3594" s="30" t="s">
        <v>38</v>
      </c>
      <c r="D3594" s="30" t="s">
        <v>40</v>
      </c>
      <c r="E3594" s="15" t="str">
        <f t="shared" si="9566"/>
        <v>0113</v>
      </c>
      <c r="F3594" s="30" t="s">
        <v>693</v>
      </c>
      <c r="G3594" s="30"/>
      <c r="H3594" s="31" t="s">
        <v>694</v>
      </c>
      <c r="I3594" s="32">
        <f t="shared" si="9596"/>
        <v>1028.9000000000001</v>
      </c>
      <c r="J3594" s="32">
        <f t="shared" si="9597"/>
        <v>2920.5</v>
      </c>
      <c r="K3594" s="32">
        <f t="shared" si="9598"/>
        <v>1028.9000000000001</v>
      </c>
      <c r="L3594" s="32">
        <f t="shared" si="9599"/>
        <v>50.4</v>
      </c>
      <c r="M3594" s="32">
        <f t="shared" si="9600"/>
        <v>93.6</v>
      </c>
      <c r="N3594" s="32">
        <f t="shared" si="9601"/>
        <v>138.5</v>
      </c>
      <c r="O3594" s="32">
        <f t="shared" si="9583"/>
        <v>0</v>
      </c>
      <c r="P3594" s="32">
        <f t="shared" si="9584"/>
        <v>0</v>
      </c>
      <c r="Q3594" s="32">
        <f t="shared" si="9585"/>
        <v>0</v>
      </c>
      <c r="R3594" s="32">
        <f t="shared" si="9586"/>
        <v>0</v>
      </c>
      <c r="S3594" s="32">
        <f t="shared" si="9602"/>
        <v>0</v>
      </c>
      <c r="T3594" s="32">
        <f t="shared" si="9603"/>
        <v>0</v>
      </c>
      <c r="U3594" s="32">
        <v>0</v>
      </c>
      <c r="V3594" s="32">
        <f t="shared" si="9567"/>
        <v>1079.3000000000002</v>
      </c>
      <c r="W3594" s="32">
        <f t="shared" si="9604"/>
        <v>0</v>
      </c>
      <c r="X3594" s="32">
        <f t="shared" si="9605"/>
        <v>0</v>
      </c>
      <c r="Y3594" s="32">
        <f t="shared" si="9606"/>
        <v>0</v>
      </c>
      <c r="Z3594" s="32">
        <f t="shared" si="9607"/>
        <v>0</v>
      </c>
      <c r="AA3594" s="32">
        <f t="shared" si="9608"/>
        <v>0</v>
      </c>
      <c r="AB3594" s="32">
        <f t="shared" si="9587"/>
        <v>744.57586000000003</v>
      </c>
      <c r="AC3594" s="33">
        <f t="shared" si="9588"/>
        <v>1079.3</v>
      </c>
      <c r="AD3594" s="33">
        <f t="shared" si="9589"/>
        <v>1062.05339</v>
      </c>
      <c r="AE3594" s="34">
        <f t="shared" si="9529"/>
        <v>98.402055962197736</v>
      </c>
      <c r="AF3594" s="32">
        <f t="shared" si="9590"/>
        <v>1079.3</v>
      </c>
      <c r="AG3594" s="32">
        <f t="shared" si="9591"/>
        <v>0</v>
      </c>
      <c r="AH3594" s="32">
        <f t="shared" si="9592"/>
        <v>0</v>
      </c>
      <c r="AI3594" s="32">
        <f t="shared" si="9593"/>
        <v>0</v>
      </c>
      <c r="AJ3594" s="32">
        <f t="shared" si="9594"/>
        <v>0</v>
      </c>
      <c r="AK3594" s="32">
        <f t="shared" si="9595"/>
        <v>0</v>
      </c>
      <c r="AL3594" s="32">
        <f t="shared" si="9530"/>
        <v>1079.3</v>
      </c>
      <c r="AM3594" s="32">
        <f t="shared" si="9531"/>
        <v>0</v>
      </c>
    </row>
    <row r="3595" spans="2:40" ht="31.2" x14ac:dyDescent="0.3">
      <c r="B3595" s="30" t="s">
        <v>860</v>
      </c>
      <c r="C3595" s="30" t="s">
        <v>38</v>
      </c>
      <c r="D3595" s="30" t="s">
        <v>40</v>
      </c>
      <c r="E3595" s="15" t="str">
        <f t="shared" si="9566"/>
        <v>0113</v>
      </c>
      <c r="F3595" s="30" t="s">
        <v>693</v>
      </c>
      <c r="G3595" s="30" t="s">
        <v>50</v>
      </c>
      <c r="H3595" s="31" t="s">
        <v>51</v>
      </c>
      <c r="I3595" s="32">
        <f t="shared" si="9596"/>
        <v>1028.9000000000001</v>
      </c>
      <c r="J3595" s="32">
        <f t="shared" si="9597"/>
        <v>2920.5</v>
      </c>
      <c r="K3595" s="32">
        <f t="shared" si="9598"/>
        <v>1028.9000000000001</v>
      </c>
      <c r="L3595" s="32">
        <f t="shared" si="9599"/>
        <v>50.4</v>
      </c>
      <c r="M3595" s="32">
        <f t="shared" si="9600"/>
        <v>93.6</v>
      </c>
      <c r="N3595" s="32">
        <f t="shared" si="9601"/>
        <v>138.5</v>
      </c>
      <c r="O3595" s="32">
        <f t="shared" si="9583"/>
        <v>0</v>
      </c>
      <c r="P3595" s="32">
        <f t="shared" si="9584"/>
        <v>0</v>
      </c>
      <c r="Q3595" s="32">
        <f t="shared" si="9585"/>
        <v>0</v>
      </c>
      <c r="R3595" s="32">
        <f t="shared" si="9586"/>
        <v>0</v>
      </c>
      <c r="S3595" s="32">
        <f t="shared" si="9602"/>
        <v>0</v>
      </c>
      <c r="T3595" s="32">
        <f t="shared" si="9603"/>
        <v>0</v>
      </c>
      <c r="U3595" s="32">
        <v>0</v>
      </c>
      <c r="V3595" s="32">
        <f t="shared" si="9567"/>
        <v>1079.3000000000002</v>
      </c>
      <c r="W3595" s="32">
        <f t="shared" si="9604"/>
        <v>0</v>
      </c>
      <c r="X3595" s="32">
        <f t="shared" si="9605"/>
        <v>0</v>
      </c>
      <c r="Y3595" s="32">
        <f t="shared" si="9606"/>
        <v>0</v>
      </c>
      <c r="Z3595" s="32">
        <f t="shared" si="9607"/>
        <v>0</v>
      </c>
      <c r="AA3595" s="32">
        <f t="shared" si="9608"/>
        <v>0</v>
      </c>
      <c r="AB3595" s="32">
        <f t="shared" si="9587"/>
        <v>744.57586000000003</v>
      </c>
      <c r="AC3595" s="33">
        <f t="shared" si="9588"/>
        <v>1079.3</v>
      </c>
      <c r="AD3595" s="33">
        <f t="shared" si="9589"/>
        <v>1062.05339</v>
      </c>
      <c r="AE3595" s="34">
        <f t="shared" si="9529"/>
        <v>98.402055962197736</v>
      </c>
      <c r="AF3595" s="32">
        <f t="shared" si="9590"/>
        <v>1079.3</v>
      </c>
      <c r="AG3595" s="32">
        <f t="shared" si="9591"/>
        <v>0</v>
      </c>
      <c r="AH3595" s="32">
        <f t="shared" si="9592"/>
        <v>0</v>
      </c>
      <c r="AI3595" s="32">
        <f t="shared" si="9593"/>
        <v>0</v>
      </c>
      <c r="AJ3595" s="32">
        <f t="shared" si="9594"/>
        <v>0</v>
      </c>
      <c r="AK3595" s="32">
        <f t="shared" si="9595"/>
        <v>0</v>
      </c>
      <c r="AL3595" s="32">
        <f t="shared" si="9530"/>
        <v>1079.3</v>
      </c>
      <c r="AM3595" s="32">
        <f t="shared" si="9531"/>
        <v>0</v>
      </c>
    </row>
    <row r="3596" spans="2:40" ht="31.2" x14ac:dyDescent="0.3">
      <c r="B3596" s="30" t="s">
        <v>860</v>
      </c>
      <c r="C3596" s="30" t="s">
        <v>38</v>
      </c>
      <c r="D3596" s="30" t="s">
        <v>40</v>
      </c>
      <c r="E3596" s="15" t="str">
        <f t="shared" si="9566"/>
        <v>0113</v>
      </c>
      <c r="F3596" s="30" t="s">
        <v>693</v>
      </c>
      <c r="G3596" s="30" t="s">
        <v>52</v>
      </c>
      <c r="H3596" s="31" t="s">
        <v>53</v>
      </c>
      <c r="I3596" s="32">
        <v>1028.9000000000001</v>
      </c>
      <c r="J3596" s="32">
        <v>2920.5</v>
      </c>
      <c r="K3596" s="32">
        <v>1028.9000000000001</v>
      </c>
      <c r="L3596" s="32">
        <v>50.4</v>
      </c>
      <c r="M3596" s="32">
        <v>93.6</v>
      </c>
      <c r="N3596" s="32">
        <v>138.5</v>
      </c>
      <c r="O3596" s="32">
        <v>0</v>
      </c>
      <c r="P3596" s="32">
        <v>0</v>
      </c>
      <c r="Q3596" s="32">
        <v>0</v>
      </c>
      <c r="R3596" s="32">
        <v>0</v>
      </c>
      <c r="S3596" s="32">
        <v>0</v>
      </c>
      <c r="T3596" s="32">
        <v>0</v>
      </c>
      <c r="U3596" s="32">
        <v>0</v>
      </c>
      <c r="V3596" s="32">
        <f t="shared" si="9567"/>
        <v>1079.3000000000002</v>
      </c>
      <c r="W3596" s="32"/>
      <c r="X3596" s="32"/>
      <c r="Y3596" s="32"/>
      <c r="Z3596" s="32"/>
      <c r="AA3596" s="32"/>
      <c r="AB3596" s="32">
        <v>744.57586000000003</v>
      </c>
      <c r="AC3596" s="33">
        <v>1079.3</v>
      </c>
      <c r="AD3596" s="33">
        <v>1062.05339</v>
      </c>
      <c r="AE3596" s="34">
        <f t="shared" si="9529"/>
        <v>98.402055962197736</v>
      </c>
      <c r="AF3596" s="32">
        <v>1079.3</v>
      </c>
      <c r="AG3596" s="32">
        <v>0</v>
      </c>
      <c r="AH3596" s="32">
        <v>0</v>
      </c>
      <c r="AI3596" s="32">
        <v>0</v>
      </c>
      <c r="AJ3596" s="32">
        <v>0</v>
      </c>
      <c r="AK3596" s="32">
        <v>0</v>
      </c>
      <c r="AL3596" s="32">
        <f t="shared" si="9530"/>
        <v>1079.3</v>
      </c>
      <c r="AM3596" s="32">
        <f t="shared" si="9531"/>
        <v>0</v>
      </c>
      <c r="AN3596" s="12"/>
    </row>
    <row r="3597" spans="2:40" ht="31.2" hidden="1" customHeight="1" x14ac:dyDescent="0.3">
      <c r="B3597" s="30" t="s">
        <v>860</v>
      </c>
      <c r="C3597" s="30" t="s">
        <v>38</v>
      </c>
      <c r="D3597" s="30" t="s">
        <v>40</v>
      </c>
      <c r="E3597" s="15" t="str">
        <f t="shared" si="9566"/>
        <v>0113</v>
      </c>
      <c r="F3597" s="30" t="s">
        <v>342</v>
      </c>
      <c r="G3597" s="30"/>
      <c r="H3597" s="31" t="s">
        <v>343</v>
      </c>
      <c r="I3597" s="32">
        <f t="shared" si="9596"/>
        <v>0</v>
      </c>
      <c r="J3597" s="32">
        <f t="shared" si="9597"/>
        <v>0</v>
      </c>
      <c r="K3597" s="32">
        <f t="shared" si="9598"/>
        <v>0</v>
      </c>
      <c r="L3597" s="32">
        <f t="shared" si="9599"/>
        <v>0</v>
      </c>
      <c r="M3597" s="32">
        <f t="shared" si="9600"/>
        <v>0</v>
      </c>
      <c r="N3597" s="32">
        <f t="shared" si="9601"/>
        <v>0</v>
      </c>
      <c r="O3597" s="32">
        <f t="shared" si="9583"/>
        <v>0</v>
      </c>
      <c r="P3597" s="32">
        <f t="shared" si="9584"/>
        <v>0</v>
      </c>
      <c r="Q3597" s="32">
        <f t="shared" si="9585"/>
        <v>0</v>
      </c>
      <c r="R3597" s="32">
        <f t="shared" si="9586"/>
        <v>0</v>
      </c>
      <c r="S3597" s="32">
        <f t="shared" si="9602"/>
        <v>0</v>
      </c>
      <c r="T3597" s="32">
        <f t="shared" si="9603"/>
        <v>0</v>
      </c>
      <c r="U3597" s="32">
        <v>0</v>
      </c>
      <c r="V3597" s="32">
        <f t="shared" si="9567"/>
        <v>0</v>
      </c>
      <c r="W3597" s="32">
        <f t="shared" si="9604"/>
        <v>0</v>
      </c>
      <c r="X3597" s="32">
        <f t="shared" si="9605"/>
        <v>0</v>
      </c>
      <c r="Y3597" s="32">
        <f t="shared" si="9606"/>
        <v>0</v>
      </c>
      <c r="Z3597" s="32">
        <f t="shared" si="9607"/>
        <v>0</v>
      </c>
      <c r="AA3597" s="32">
        <f t="shared" si="9608"/>
        <v>0</v>
      </c>
      <c r="AB3597" s="32">
        <f t="shared" si="9587"/>
        <v>0</v>
      </c>
      <c r="AC3597" s="33">
        <f t="shared" si="9588"/>
        <v>0</v>
      </c>
      <c r="AD3597" s="33">
        <f t="shared" si="9589"/>
        <v>0</v>
      </c>
      <c r="AE3597" s="34" t="e">
        <f t="shared" si="9529"/>
        <v>#DIV/0!</v>
      </c>
      <c r="AF3597" s="35">
        <f t="shared" si="9590"/>
        <v>0</v>
      </c>
      <c r="AG3597" s="35">
        <f t="shared" si="9591"/>
        <v>0</v>
      </c>
      <c r="AH3597" s="36">
        <f t="shared" si="9592"/>
        <v>0</v>
      </c>
      <c r="AI3597" s="36">
        <f t="shared" si="9593"/>
        <v>0</v>
      </c>
      <c r="AJ3597" s="36">
        <f t="shared" si="9594"/>
        <v>0</v>
      </c>
      <c r="AK3597" s="36">
        <f t="shared" si="9595"/>
        <v>0</v>
      </c>
      <c r="AL3597" s="36">
        <f t="shared" si="9530"/>
        <v>0</v>
      </c>
      <c r="AM3597" s="36">
        <f t="shared" si="9531"/>
        <v>0</v>
      </c>
      <c r="AN3597" s="37" t="s">
        <v>35</v>
      </c>
    </row>
    <row r="3598" spans="2:40" ht="62.4" hidden="1" customHeight="1" x14ac:dyDescent="0.3">
      <c r="B3598" s="30" t="s">
        <v>860</v>
      </c>
      <c r="C3598" s="30" t="s">
        <v>38</v>
      </c>
      <c r="D3598" s="30" t="s">
        <v>40</v>
      </c>
      <c r="E3598" s="15" t="str">
        <f t="shared" si="9566"/>
        <v>0113</v>
      </c>
      <c r="F3598" s="30" t="s">
        <v>344</v>
      </c>
      <c r="G3598" s="30"/>
      <c r="H3598" s="31" t="s">
        <v>345</v>
      </c>
      <c r="I3598" s="32">
        <f t="shared" ref="I3598:T3598" si="9609">I3599+I3602</f>
        <v>0</v>
      </c>
      <c r="J3598" s="32">
        <f t="shared" si="9609"/>
        <v>0</v>
      </c>
      <c r="K3598" s="32">
        <f t="shared" si="9609"/>
        <v>0</v>
      </c>
      <c r="L3598" s="32">
        <f t="shared" si="9609"/>
        <v>0</v>
      </c>
      <c r="M3598" s="32">
        <f t="shared" si="9609"/>
        <v>0</v>
      </c>
      <c r="N3598" s="32">
        <f t="shared" si="9609"/>
        <v>0</v>
      </c>
      <c r="O3598" s="32">
        <f t="shared" si="9609"/>
        <v>0</v>
      </c>
      <c r="P3598" s="32">
        <f t="shared" si="9609"/>
        <v>0</v>
      </c>
      <c r="Q3598" s="32">
        <f t="shared" si="9609"/>
        <v>0</v>
      </c>
      <c r="R3598" s="32">
        <f t="shared" si="9609"/>
        <v>0</v>
      </c>
      <c r="S3598" s="32">
        <f t="shared" si="9609"/>
        <v>0</v>
      </c>
      <c r="T3598" s="32">
        <f t="shared" si="9609"/>
        <v>0</v>
      </c>
      <c r="U3598" s="32">
        <v>0</v>
      </c>
      <c r="V3598" s="32">
        <f t="shared" si="9567"/>
        <v>0</v>
      </c>
      <c r="W3598" s="32">
        <f t="shared" ref="W3598:AD3598" si="9610">W3599+W3602</f>
        <v>0</v>
      </c>
      <c r="X3598" s="32">
        <f t="shared" si="9610"/>
        <v>0</v>
      </c>
      <c r="Y3598" s="32">
        <f t="shared" si="9610"/>
        <v>0</v>
      </c>
      <c r="Z3598" s="32">
        <f t="shared" si="9610"/>
        <v>0</v>
      </c>
      <c r="AA3598" s="32">
        <f t="shared" si="9610"/>
        <v>0</v>
      </c>
      <c r="AB3598" s="32">
        <f t="shared" si="9610"/>
        <v>0</v>
      </c>
      <c r="AC3598" s="33">
        <f t="shared" si="9610"/>
        <v>0</v>
      </c>
      <c r="AD3598" s="33">
        <f t="shared" si="9610"/>
        <v>0</v>
      </c>
      <c r="AE3598" s="34" t="e">
        <f t="shared" si="9529"/>
        <v>#DIV/0!</v>
      </c>
      <c r="AF3598" s="35">
        <f t="shared" ref="AF3598:AK3598" si="9611">AF3599+AF3602</f>
        <v>0</v>
      </c>
      <c r="AG3598" s="35">
        <f t="shared" si="9611"/>
        <v>0</v>
      </c>
      <c r="AH3598" s="36">
        <f t="shared" si="9611"/>
        <v>0</v>
      </c>
      <c r="AI3598" s="36">
        <f t="shared" si="9611"/>
        <v>0</v>
      </c>
      <c r="AJ3598" s="36">
        <f t="shared" si="9611"/>
        <v>0</v>
      </c>
      <c r="AK3598" s="36">
        <f t="shared" si="9611"/>
        <v>0</v>
      </c>
      <c r="AL3598" s="36">
        <f t="shared" si="9530"/>
        <v>0</v>
      </c>
      <c r="AM3598" s="36">
        <f t="shared" si="9531"/>
        <v>0</v>
      </c>
      <c r="AN3598" s="37" t="s">
        <v>35</v>
      </c>
    </row>
    <row r="3599" spans="2:40" ht="78" hidden="1" customHeight="1" x14ac:dyDescent="0.3">
      <c r="B3599" s="30" t="s">
        <v>860</v>
      </c>
      <c r="C3599" s="30" t="s">
        <v>38</v>
      </c>
      <c r="D3599" s="30" t="s">
        <v>40</v>
      </c>
      <c r="E3599" s="15" t="str">
        <f t="shared" si="9566"/>
        <v>0113</v>
      </c>
      <c r="F3599" s="30" t="s">
        <v>395</v>
      </c>
      <c r="G3599" s="30"/>
      <c r="H3599" s="31" t="s">
        <v>396</v>
      </c>
      <c r="I3599" s="32">
        <f t="shared" ref="I3599:I3603" si="9612">I3600</f>
        <v>0</v>
      </c>
      <c r="J3599" s="32">
        <f t="shared" ref="J3599:J3603" si="9613">J3600</f>
        <v>0</v>
      </c>
      <c r="K3599" s="32">
        <f t="shared" ref="K3599:K3603" si="9614">K3600</f>
        <v>0</v>
      </c>
      <c r="L3599" s="32">
        <f t="shared" ref="L3599:L3603" si="9615">L3600</f>
        <v>0</v>
      </c>
      <c r="M3599" s="32">
        <f t="shared" ref="M3599:M3603" si="9616">M3600</f>
        <v>0</v>
      </c>
      <c r="N3599" s="32">
        <f t="shared" ref="N3599:N3603" si="9617">N3600</f>
        <v>0</v>
      </c>
      <c r="O3599" s="32">
        <f t="shared" ref="O3599:O3603" si="9618">O3600</f>
        <v>0</v>
      </c>
      <c r="P3599" s="32">
        <f t="shared" ref="P3599:P3603" si="9619">P3600</f>
        <v>0</v>
      </c>
      <c r="Q3599" s="32">
        <f t="shared" ref="Q3599:Q3603" si="9620">Q3600</f>
        <v>0</v>
      </c>
      <c r="R3599" s="32">
        <f t="shared" ref="R3599:R3603" si="9621">R3600</f>
        <v>0</v>
      </c>
      <c r="S3599" s="32">
        <f t="shared" ref="S3599:S3603" si="9622">S3600</f>
        <v>0</v>
      </c>
      <c r="T3599" s="32">
        <f t="shared" ref="T3599:T3603" si="9623">T3600</f>
        <v>0</v>
      </c>
      <c r="U3599" s="32">
        <v>0</v>
      </c>
      <c r="V3599" s="32">
        <f t="shared" si="9567"/>
        <v>0</v>
      </c>
      <c r="W3599" s="32">
        <f t="shared" ref="W3599:W3603" si="9624">W3600</f>
        <v>0</v>
      </c>
      <c r="X3599" s="32">
        <f t="shared" ref="X3599:X3603" si="9625">X3600</f>
        <v>0</v>
      </c>
      <c r="Y3599" s="32">
        <f t="shared" ref="Y3599:Y3603" si="9626">Y3600</f>
        <v>0</v>
      </c>
      <c r="Z3599" s="32">
        <f t="shared" ref="Z3599:Z3603" si="9627">Z3600</f>
        <v>0</v>
      </c>
      <c r="AA3599" s="32">
        <f t="shared" ref="AA3599:AA3603" si="9628">AA3600</f>
        <v>0</v>
      </c>
      <c r="AB3599" s="32">
        <f t="shared" ref="AB3599:AB3603" si="9629">AB3600</f>
        <v>0</v>
      </c>
      <c r="AC3599" s="33">
        <f t="shared" ref="AC3599:AC3603" si="9630">AC3600</f>
        <v>0</v>
      </c>
      <c r="AD3599" s="33">
        <f t="shared" ref="AD3599:AD3603" si="9631">AD3600</f>
        <v>0</v>
      </c>
      <c r="AE3599" s="34" t="e">
        <f t="shared" si="9529"/>
        <v>#DIV/0!</v>
      </c>
      <c r="AF3599" s="35">
        <f t="shared" ref="AF3599:AF3603" si="9632">AF3600</f>
        <v>0</v>
      </c>
      <c r="AG3599" s="35">
        <f t="shared" ref="AG3599:AG3603" si="9633">AG3600</f>
        <v>0</v>
      </c>
      <c r="AH3599" s="36">
        <f t="shared" ref="AH3599:AH3603" si="9634">AH3600</f>
        <v>0</v>
      </c>
      <c r="AI3599" s="36">
        <f t="shared" ref="AI3599:AI3603" si="9635">AI3600</f>
        <v>0</v>
      </c>
      <c r="AJ3599" s="36">
        <f t="shared" ref="AJ3599:AJ3603" si="9636">AJ3600</f>
        <v>0</v>
      </c>
      <c r="AK3599" s="36">
        <f t="shared" ref="AK3599:AK3603" si="9637">AK3600</f>
        <v>0</v>
      </c>
      <c r="AL3599" s="36">
        <f t="shared" si="9530"/>
        <v>0</v>
      </c>
      <c r="AM3599" s="36">
        <f t="shared" si="9531"/>
        <v>0</v>
      </c>
      <c r="AN3599" s="37" t="s">
        <v>35</v>
      </c>
    </row>
    <row r="3600" spans="2:40" ht="31.2" hidden="1" customHeight="1" x14ac:dyDescent="0.3">
      <c r="B3600" s="30" t="s">
        <v>860</v>
      </c>
      <c r="C3600" s="30" t="s">
        <v>38</v>
      </c>
      <c r="D3600" s="30" t="s">
        <v>40</v>
      </c>
      <c r="E3600" s="15" t="str">
        <f t="shared" si="9566"/>
        <v>0113</v>
      </c>
      <c r="F3600" s="30" t="s">
        <v>395</v>
      </c>
      <c r="G3600" s="30" t="s">
        <v>174</v>
      </c>
      <c r="H3600" s="31" t="s">
        <v>175</v>
      </c>
      <c r="I3600" s="32">
        <f t="shared" si="9612"/>
        <v>0</v>
      </c>
      <c r="J3600" s="32">
        <f t="shared" si="9613"/>
        <v>0</v>
      </c>
      <c r="K3600" s="32">
        <f t="shared" si="9614"/>
        <v>0</v>
      </c>
      <c r="L3600" s="32">
        <f t="shared" si="9615"/>
        <v>0</v>
      </c>
      <c r="M3600" s="32">
        <f t="shared" si="9616"/>
        <v>0</v>
      </c>
      <c r="N3600" s="32">
        <f t="shared" si="9617"/>
        <v>0</v>
      </c>
      <c r="O3600" s="32">
        <f t="shared" si="9618"/>
        <v>0</v>
      </c>
      <c r="P3600" s="32">
        <f t="shared" si="9619"/>
        <v>0</v>
      </c>
      <c r="Q3600" s="32">
        <f t="shared" si="9620"/>
        <v>0</v>
      </c>
      <c r="R3600" s="32">
        <f t="shared" si="9621"/>
        <v>0</v>
      </c>
      <c r="S3600" s="32">
        <f t="shared" si="9622"/>
        <v>0</v>
      </c>
      <c r="T3600" s="32">
        <f t="shared" si="9623"/>
        <v>0</v>
      </c>
      <c r="U3600" s="32">
        <v>0</v>
      </c>
      <c r="V3600" s="32">
        <f t="shared" si="9567"/>
        <v>0</v>
      </c>
      <c r="W3600" s="32">
        <f t="shared" si="9624"/>
        <v>0</v>
      </c>
      <c r="X3600" s="32">
        <f t="shared" si="9625"/>
        <v>0</v>
      </c>
      <c r="Y3600" s="32">
        <f t="shared" si="9626"/>
        <v>0</v>
      </c>
      <c r="Z3600" s="32">
        <f t="shared" si="9627"/>
        <v>0</v>
      </c>
      <c r="AA3600" s="32">
        <f t="shared" si="9628"/>
        <v>0</v>
      </c>
      <c r="AB3600" s="32">
        <f t="shared" si="9629"/>
        <v>0</v>
      </c>
      <c r="AC3600" s="33">
        <f t="shared" si="9630"/>
        <v>0</v>
      </c>
      <c r="AD3600" s="33">
        <f t="shared" si="9631"/>
        <v>0</v>
      </c>
      <c r="AE3600" s="34" t="e">
        <f t="shared" si="9529"/>
        <v>#DIV/0!</v>
      </c>
      <c r="AF3600" s="35">
        <f t="shared" si="9632"/>
        <v>0</v>
      </c>
      <c r="AG3600" s="35">
        <f t="shared" si="9633"/>
        <v>0</v>
      </c>
      <c r="AH3600" s="36">
        <f t="shared" si="9634"/>
        <v>0</v>
      </c>
      <c r="AI3600" s="36">
        <f t="shared" si="9635"/>
        <v>0</v>
      </c>
      <c r="AJ3600" s="36">
        <f t="shared" si="9636"/>
        <v>0</v>
      </c>
      <c r="AK3600" s="36">
        <f t="shared" si="9637"/>
        <v>0</v>
      </c>
      <c r="AL3600" s="36">
        <f t="shared" si="9530"/>
        <v>0</v>
      </c>
      <c r="AM3600" s="36">
        <f t="shared" si="9531"/>
        <v>0</v>
      </c>
      <c r="AN3600" s="37" t="s">
        <v>35</v>
      </c>
    </row>
    <row r="3601" spans="2:40" ht="62.4" hidden="1" customHeight="1" x14ac:dyDescent="0.3">
      <c r="B3601" s="30" t="s">
        <v>860</v>
      </c>
      <c r="C3601" s="30" t="s">
        <v>38</v>
      </c>
      <c r="D3601" s="30" t="s">
        <v>40</v>
      </c>
      <c r="E3601" s="15" t="str">
        <f t="shared" si="9566"/>
        <v>0113</v>
      </c>
      <c r="F3601" s="30" t="s">
        <v>395</v>
      </c>
      <c r="G3601" s="30" t="s">
        <v>370</v>
      </c>
      <c r="H3601" s="31" t="s">
        <v>371</v>
      </c>
      <c r="I3601" s="32"/>
      <c r="J3601" s="32"/>
      <c r="K3601" s="32"/>
      <c r="L3601" s="32"/>
      <c r="M3601" s="32"/>
      <c r="N3601" s="32"/>
      <c r="O3601" s="32">
        <v>0</v>
      </c>
      <c r="P3601" s="32">
        <v>0</v>
      </c>
      <c r="Q3601" s="32">
        <v>0</v>
      </c>
      <c r="R3601" s="32">
        <v>0</v>
      </c>
      <c r="S3601" s="32">
        <v>0</v>
      </c>
      <c r="T3601" s="32">
        <v>0</v>
      </c>
      <c r="U3601" s="32">
        <v>0</v>
      </c>
      <c r="V3601" s="32">
        <f t="shared" si="9567"/>
        <v>0</v>
      </c>
      <c r="W3601" s="32"/>
      <c r="X3601" s="32"/>
      <c r="Y3601" s="32"/>
      <c r="Z3601" s="32"/>
      <c r="AA3601" s="32"/>
      <c r="AB3601" s="32">
        <v>0</v>
      </c>
      <c r="AC3601" s="33">
        <v>0</v>
      </c>
      <c r="AD3601" s="33">
        <v>0</v>
      </c>
      <c r="AE3601" s="34" t="e">
        <f t="shared" si="9529"/>
        <v>#DIV/0!</v>
      </c>
      <c r="AF3601" s="35">
        <v>0</v>
      </c>
      <c r="AG3601" s="35">
        <v>0</v>
      </c>
      <c r="AH3601" s="36">
        <v>0</v>
      </c>
      <c r="AI3601" s="36">
        <v>0</v>
      </c>
      <c r="AJ3601" s="36">
        <v>0</v>
      </c>
      <c r="AK3601" s="36">
        <v>0</v>
      </c>
      <c r="AL3601" s="36">
        <f t="shared" si="9530"/>
        <v>0</v>
      </c>
      <c r="AM3601" s="36">
        <f t="shared" si="9531"/>
        <v>0</v>
      </c>
      <c r="AN3601" s="37" t="s">
        <v>35</v>
      </c>
    </row>
    <row r="3602" spans="2:40" ht="62.4" hidden="1" customHeight="1" x14ac:dyDescent="0.3">
      <c r="B3602" s="30" t="s">
        <v>860</v>
      </c>
      <c r="C3602" s="30" t="s">
        <v>38</v>
      </c>
      <c r="D3602" s="30" t="s">
        <v>40</v>
      </c>
      <c r="E3602" s="15" t="str">
        <f t="shared" si="9566"/>
        <v>0113</v>
      </c>
      <c r="F3602" s="30" t="s">
        <v>346</v>
      </c>
      <c r="G3602" s="30"/>
      <c r="H3602" s="31" t="s">
        <v>347</v>
      </c>
      <c r="I3602" s="32">
        <f t="shared" si="9612"/>
        <v>0</v>
      </c>
      <c r="J3602" s="32">
        <f t="shared" si="9613"/>
        <v>0</v>
      </c>
      <c r="K3602" s="32">
        <f t="shared" si="9614"/>
        <v>0</v>
      </c>
      <c r="L3602" s="32">
        <f t="shared" si="9615"/>
        <v>0</v>
      </c>
      <c r="M3602" s="32">
        <f t="shared" si="9616"/>
        <v>0</v>
      </c>
      <c r="N3602" s="32">
        <f t="shared" si="9617"/>
        <v>0</v>
      </c>
      <c r="O3602" s="32">
        <f t="shared" si="9618"/>
        <v>0</v>
      </c>
      <c r="P3602" s="32">
        <f t="shared" si="9619"/>
        <v>0</v>
      </c>
      <c r="Q3602" s="32">
        <f t="shared" si="9620"/>
        <v>0</v>
      </c>
      <c r="R3602" s="32">
        <f t="shared" si="9621"/>
        <v>0</v>
      </c>
      <c r="S3602" s="32">
        <f t="shared" si="9622"/>
        <v>0</v>
      </c>
      <c r="T3602" s="32">
        <f t="shared" si="9623"/>
        <v>0</v>
      </c>
      <c r="U3602" s="32">
        <v>0</v>
      </c>
      <c r="V3602" s="32">
        <f t="shared" si="9567"/>
        <v>0</v>
      </c>
      <c r="W3602" s="32">
        <f t="shared" si="9624"/>
        <v>0</v>
      </c>
      <c r="X3602" s="32">
        <f t="shared" si="9625"/>
        <v>0</v>
      </c>
      <c r="Y3602" s="32">
        <f t="shared" si="9626"/>
        <v>0</v>
      </c>
      <c r="Z3602" s="32">
        <f t="shared" si="9627"/>
        <v>0</v>
      </c>
      <c r="AA3602" s="32">
        <f t="shared" si="9628"/>
        <v>0</v>
      </c>
      <c r="AB3602" s="32">
        <f t="shared" si="9629"/>
        <v>0</v>
      </c>
      <c r="AC3602" s="33">
        <f t="shared" si="9630"/>
        <v>0</v>
      </c>
      <c r="AD3602" s="33">
        <f t="shared" si="9631"/>
        <v>0</v>
      </c>
      <c r="AE3602" s="34" t="e">
        <f t="shared" si="9529"/>
        <v>#DIV/0!</v>
      </c>
      <c r="AF3602" s="35">
        <f t="shared" si="9632"/>
        <v>0</v>
      </c>
      <c r="AG3602" s="35">
        <f t="shared" si="9633"/>
        <v>0</v>
      </c>
      <c r="AH3602" s="36">
        <f t="shared" si="9634"/>
        <v>0</v>
      </c>
      <c r="AI3602" s="36">
        <f t="shared" si="9635"/>
        <v>0</v>
      </c>
      <c r="AJ3602" s="36">
        <f t="shared" si="9636"/>
        <v>0</v>
      </c>
      <c r="AK3602" s="36">
        <f t="shared" si="9637"/>
        <v>0</v>
      </c>
      <c r="AL3602" s="36">
        <f t="shared" si="9530"/>
        <v>0</v>
      </c>
      <c r="AM3602" s="36">
        <f t="shared" si="9531"/>
        <v>0</v>
      </c>
      <c r="AN3602" s="37" t="s">
        <v>35</v>
      </c>
    </row>
    <row r="3603" spans="2:40" ht="31.2" hidden="1" customHeight="1" x14ac:dyDescent="0.3">
      <c r="B3603" s="30" t="s">
        <v>860</v>
      </c>
      <c r="C3603" s="30" t="s">
        <v>38</v>
      </c>
      <c r="D3603" s="30" t="s">
        <v>40</v>
      </c>
      <c r="E3603" s="15" t="str">
        <f t="shared" si="9566"/>
        <v>0113</v>
      </c>
      <c r="F3603" s="30" t="s">
        <v>346</v>
      </c>
      <c r="G3603" s="30" t="s">
        <v>174</v>
      </c>
      <c r="H3603" s="31" t="s">
        <v>175</v>
      </c>
      <c r="I3603" s="32">
        <f t="shared" si="9612"/>
        <v>0</v>
      </c>
      <c r="J3603" s="32">
        <f t="shared" si="9613"/>
        <v>0</v>
      </c>
      <c r="K3603" s="32">
        <f t="shared" si="9614"/>
        <v>0</v>
      </c>
      <c r="L3603" s="32">
        <f t="shared" si="9615"/>
        <v>0</v>
      </c>
      <c r="M3603" s="32">
        <f t="shared" si="9616"/>
        <v>0</v>
      </c>
      <c r="N3603" s="32">
        <f t="shared" si="9617"/>
        <v>0</v>
      </c>
      <c r="O3603" s="32">
        <f t="shared" si="9618"/>
        <v>0</v>
      </c>
      <c r="P3603" s="32">
        <f t="shared" si="9619"/>
        <v>0</v>
      </c>
      <c r="Q3603" s="32">
        <f t="shared" si="9620"/>
        <v>0</v>
      </c>
      <c r="R3603" s="32">
        <f t="shared" si="9621"/>
        <v>0</v>
      </c>
      <c r="S3603" s="32">
        <f t="shared" si="9622"/>
        <v>0</v>
      </c>
      <c r="T3603" s="32">
        <f t="shared" si="9623"/>
        <v>0</v>
      </c>
      <c r="U3603" s="32">
        <v>0</v>
      </c>
      <c r="V3603" s="32">
        <f t="shared" si="9567"/>
        <v>0</v>
      </c>
      <c r="W3603" s="32">
        <f t="shared" si="9624"/>
        <v>0</v>
      </c>
      <c r="X3603" s="32">
        <f t="shared" si="9625"/>
        <v>0</v>
      </c>
      <c r="Y3603" s="32">
        <f t="shared" si="9626"/>
        <v>0</v>
      </c>
      <c r="Z3603" s="32">
        <f t="shared" si="9627"/>
        <v>0</v>
      </c>
      <c r="AA3603" s="32">
        <f t="shared" si="9628"/>
        <v>0</v>
      </c>
      <c r="AB3603" s="32">
        <f t="shared" si="9629"/>
        <v>0</v>
      </c>
      <c r="AC3603" s="33">
        <f t="shared" si="9630"/>
        <v>0</v>
      </c>
      <c r="AD3603" s="33">
        <f t="shared" si="9631"/>
        <v>0</v>
      </c>
      <c r="AE3603" s="34" t="e">
        <f t="shared" si="9529"/>
        <v>#DIV/0!</v>
      </c>
      <c r="AF3603" s="35">
        <f t="shared" si="9632"/>
        <v>0</v>
      </c>
      <c r="AG3603" s="35">
        <f t="shared" si="9633"/>
        <v>0</v>
      </c>
      <c r="AH3603" s="36">
        <f t="shared" si="9634"/>
        <v>0</v>
      </c>
      <c r="AI3603" s="36">
        <f t="shared" si="9635"/>
        <v>0</v>
      </c>
      <c r="AJ3603" s="36">
        <f t="shared" si="9636"/>
        <v>0</v>
      </c>
      <c r="AK3603" s="36">
        <f t="shared" si="9637"/>
        <v>0</v>
      </c>
      <c r="AL3603" s="36">
        <f t="shared" si="9530"/>
        <v>0</v>
      </c>
      <c r="AM3603" s="36">
        <f t="shared" si="9531"/>
        <v>0</v>
      </c>
      <c r="AN3603" s="37" t="s">
        <v>35</v>
      </c>
    </row>
    <row r="3604" spans="2:40" ht="62.4" hidden="1" customHeight="1" x14ac:dyDescent="0.3">
      <c r="B3604" s="30" t="s">
        <v>860</v>
      </c>
      <c r="C3604" s="30" t="s">
        <v>38</v>
      </c>
      <c r="D3604" s="30" t="s">
        <v>40</v>
      </c>
      <c r="E3604" s="15" t="str">
        <f t="shared" si="9566"/>
        <v>0113</v>
      </c>
      <c r="F3604" s="30" t="s">
        <v>346</v>
      </c>
      <c r="G3604" s="30" t="s">
        <v>370</v>
      </c>
      <c r="H3604" s="31" t="s">
        <v>371</v>
      </c>
      <c r="I3604" s="32"/>
      <c r="J3604" s="32"/>
      <c r="K3604" s="32"/>
      <c r="L3604" s="32"/>
      <c r="M3604" s="32"/>
      <c r="N3604" s="32"/>
      <c r="O3604" s="32">
        <v>0</v>
      </c>
      <c r="P3604" s="32">
        <v>0</v>
      </c>
      <c r="Q3604" s="32">
        <v>0</v>
      </c>
      <c r="R3604" s="32">
        <v>0</v>
      </c>
      <c r="S3604" s="32">
        <v>0</v>
      </c>
      <c r="T3604" s="32">
        <v>0</v>
      </c>
      <c r="U3604" s="32">
        <v>0</v>
      </c>
      <c r="V3604" s="32">
        <f t="shared" si="9567"/>
        <v>0</v>
      </c>
      <c r="W3604" s="32"/>
      <c r="X3604" s="32"/>
      <c r="Y3604" s="32"/>
      <c r="Z3604" s="32"/>
      <c r="AA3604" s="32"/>
      <c r="AB3604" s="32">
        <v>0</v>
      </c>
      <c r="AC3604" s="33">
        <v>0</v>
      </c>
      <c r="AD3604" s="33">
        <v>0</v>
      </c>
      <c r="AE3604" s="34" t="e">
        <f t="shared" si="9529"/>
        <v>#DIV/0!</v>
      </c>
      <c r="AF3604" s="35">
        <v>0</v>
      </c>
      <c r="AG3604" s="35">
        <v>0</v>
      </c>
      <c r="AH3604" s="36">
        <v>0</v>
      </c>
      <c r="AI3604" s="36">
        <v>0</v>
      </c>
      <c r="AJ3604" s="36">
        <v>0</v>
      </c>
      <c r="AK3604" s="36">
        <v>0</v>
      </c>
      <c r="AL3604" s="36">
        <f t="shared" si="9530"/>
        <v>0</v>
      </c>
      <c r="AM3604" s="36">
        <f t="shared" si="9531"/>
        <v>0</v>
      </c>
      <c r="AN3604" s="37" t="s">
        <v>35</v>
      </c>
    </row>
    <row r="3605" spans="2:40" s="13" customFormat="1" ht="31.2" x14ac:dyDescent="0.3">
      <c r="B3605" s="14" t="s">
        <v>860</v>
      </c>
      <c r="C3605" s="14" t="s">
        <v>114</v>
      </c>
      <c r="D3605" s="14"/>
      <c r="E3605" s="21" t="str">
        <f t="shared" si="9566"/>
        <v>03</v>
      </c>
      <c r="F3605" s="14"/>
      <c r="G3605" s="14"/>
      <c r="H3605" s="16" t="s">
        <v>196</v>
      </c>
      <c r="I3605" s="17">
        <f t="shared" ref="I3605:T3605" si="9638">I3625+I3606</f>
        <v>258.10000000000002</v>
      </c>
      <c r="J3605" s="17">
        <f t="shared" si="9638"/>
        <v>257.5</v>
      </c>
      <c r="K3605" s="17">
        <f t="shared" si="9638"/>
        <v>139.19999999999999</v>
      </c>
      <c r="L3605" s="17">
        <f t="shared" si="9638"/>
        <v>0</v>
      </c>
      <c r="M3605" s="17">
        <f t="shared" si="9638"/>
        <v>0</v>
      </c>
      <c r="N3605" s="17">
        <f t="shared" si="9638"/>
        <v>0</v>
      </c>
      <c r="O3605" s="17">
        <f t="shared" si="9638"/>
        <v>-1.7529999999999999</v>
      </c>
      <c r="P3605" s="17">
        <f t="shared" si="9638"/>
        <v>-1.139</v>
      </c>
      <c r="Q3605" s="17">
        <f t="shared" si="9638"/>
        <v>0</v>
      </c>
      <c r="R3605" s="17">
        <f t="shared" si="9638"/>
        <v>0</v>
      </c>
      <c r="S3605" s="17">
        <f t="shared" si="9638"/>
        <v>0</v>
      </c>
      <c r="T3605" s="17">
        <f t="shared" si="9638"/>
        <v>0</v>
      </c>
      <c r="U3605" s="17">
        <v>0</v>
      </c>
      <c r="V3605" s="17">
        <f t="shared" si="9567"/>
        <v>255.20800000000003</v>
      </c>
      <c r="W3605" s="17">
        <f t="shared" ref="W3605:AD3605" si="9639">W3625+W3606</f>
        <v>0</v>
      </c>
      <c r="X3605" s="17">
        <f t="shared" si="9639"/>
        <v>0</v>
      </c>
      <c r="Y3605" s="17">
        <f t="shared" si="9639"/>
        <v>0</v>
      </c>
      <c r="Z3605" s="17">
        <f t="shared" si="9639"/>
        <v>0</v>
      </c>
      <c r="AA3605" s="17">
        <f t="shared" si="9639"/>
        <v>0</v>
      </c>
      <c r="AB3605" s="17">
        <f t="shared" si="9639"/>
        <v>1101.8272400000001</v>
      </c>
      <c r="AC3605" s="18">
        <f t="shared" si="9639"/>
        <v>1152.65194</v>
      </c>
      <c r="AD3605" s="18">
        <f t="shared" si="9639"/>
        <v>1138.9512400000001</v>
      </c>
      <c r="AE3605" s="19">
        <f t="shared" si="9529"/>
        <v>98.811375791377245</v>
      </c>
      <c r="AF3605" s="17">
        <f t="shared" ref="AF3605:AK3605" si="9640">AF3625+AF3606</f>
        <v>1156.1122399999999</v>
      </c>
      <c r="AG3605" s="17">
        <f t="shared" si="9640"/>
        <v>-1.7529999999999999</v>
      </c>
      <c r="AH3605" s="17">
        <f t="shared" si="9640"/>
        <v>0</v>
      </c>
      <c r="AI3605" s="17">
        <f t="shared" si="9640"/>
        <v>0</v>
      </c>
      <c r="AJ3605" s="17">
        <f t="shared" si="9640"/>
        <v>0</v>
      </c>
      <c r="AK3605" s="17">
        <f t="shared" si="9640"/>
        <v>0</v>
      </c>
      <c r="AL3605" s="17">
        <f t="shared" si="9530"/>
        <v>1154.35924</v>
      </c>
      <c r="AM3605" s="17">
        <f t="shared" si="9531"/>
        <v>-899.15123999999992</v>
      </c>
      <c r="AN3605" s="20"/>
    </row>
    <row r="3606" spans="2:40" s="22" customFormat="1" ht="46.8" x14ac:dyDescent="0.3">
      <c r="B3606" s="23" t="s">
        <v>860</v>
      </c>
      <c r="C3606" s="23" t="s">
        <v>114</v>
      </c>
      <c r="D3606" s="23" t="s">
        <v>443</v>
      </c>
      <c r="E3606" s="24" t="str">
        <f t="shared" si="9566"/>
        <v>0310</v>
      </c>
      <c r="F3606" s="23"/>
      <c r="G3606" s="23"/>
      <c r="H3606" s="25" t="s">
        <v>697</v>
      </c>
      <c r="I3606" s="26">
        <f t="shared" ref="I3606:N3606" si="9641">I3607</f>
        <v>242.6</v>
      </c>
      <c r="J3606" s="26">
        <f t="shared" si="9641"/>
        <v>241.99999999999997</v>
      </c>
      <c r="K3606" s="26">
        <f t="shared" si="9641"/>
        <v>123.69999999999999</v>
      </c>
      <c r="L3606" s="26">
        <f t="shared" si="9641"/>
        <v>0</v>
      </c>
      <c r="M3606" s="26">
        <f t="shared" si="9641"/>
        <v>0</v>
      </c>
      <c r="N3606" s="26">
        <f t="shared" si="9641"/>
        <v>0</v>
      </c>
      <c r="O3606" s="26">
        <f>O3607+O3620</f>
        <v>-1.7529999999999999</v>
      </c>
      <c r="P3606" s="26">
        <f>P3607+P3620</f>
        <v>-1.139</v>
      </c>
      <c r="Q3606" s="26">
        <f>Q3607+Q3620</f>
        <v>0</v>
      </c>
      <c r="R3606" s="26">
        <f>R3607+R3620</f>
        <v>0</v>
      </c>
      <c r="S3606" s="26">
        <f>S3607</f>
        <v>0</v>
      </c>
      <c r="T3606" s="26">
        <f>T3607</f>
        <v>0</v>
      </c>
      <c r="U3606" s="26">
        <v>0</v>
      </c>
      <c r="V3606" s="26">
        <f t="shared" si="9567"/>
        <v>239.708</v>
      </c>
      <c r="W3606" s="26">
        <f>W3607</f>
        <v>0</v>
      </c>
      <c r="X3606" s="26">
        <f>X3607</f>
        <v>0</v>
      </c>
      <c r="Y3606" s="26">
        <f>Y3607</f>
        <v>0</v>
      </c>
      <c r="Z3606" s="26">
        <f>Z3607</f>
        <v>0</v>
      </c>
      <c r="AA3606" s="26">
        <f>AA3607</f>
        <v>0</v>
      </c>
      <c r="AB3606" s="26">
        <f>AB3607+AB3620</f>
        <v>1090.19724</v>
      </c>
      <c r="AC3606" s="27">
        <f>AC3607+AC3620</f>
        <v>1137.15194</v>
      </c>
      <c r="AD3606" s="27">
        <f>AD3607+AD3620</f>
        <v>1123.4512400000001</v>
      </c>
      <c r="AE3606" s="28">
        <f t="shared" si="9529"/>
        <v>98.795174196334756</v>
      </c>
      <c r="AF3606" s="26">
        <f t="shared" ref="AF3606:AK3606" si="9642">AF3607+AF3620</f>
        <v>1140.6122399999999</v>
      </c>
      <c r="AG3606" s="26">
        <f t="shared" si="9642"/>
        <v>-1.7529999999999999</v>
      </c>
      <c r="AH3606" s="26">
        <f t="shared" si="9642"/>
        <v>0</v>
      </c>
      <c r="AI3606" s="26">
        <f t="shared" si="9642"/>
        <v>0</v>
      </c>
      <c r="AJ3606" s="26">
        <f t="shared" si="9642"/>
        <v>0</v>
      </c>
      <c r="AK3606" s="26">
        <f t="shared" si="9642"/>
        <v>0</v>
      </c>
      <c r="AL3606" s="26">
        <f t="shared" si="9530"/>
        <v>1138.85924</v>
      </c>
      <c r="AM3606" s="26">
        <f t="shared" si="9531"/>
        <v>-899.15124000000003</v>
      </c>
      <c r="AN3606" s="29"/>
    </row>
    <row r="3607" spans="2:40" x14ac:dyDescent="0.3">
      <c r="B3607" s="30" t="s">
        <v>860</v>
      </c>
      <c r="C3607" s="30" t="s">
        <v>114</v>
      </c>
      <c r="D3607" s="30" t="s">
        <v>443</v>
      </c>
      <c r="E3607" s="15" t="str">
        <f t="shared" si="9566"/>
        <v>0310</v>
      </c>
      <c r="F3607" s="30" t="s">
        <v>348</v>
      </c>
      <c r="G3607" s="30"/>
      <c r="H3607" s="31" t="s">
        <v>349</v>
      </c>
      <c r="I3607" s="32">
        <f t="shared" ref="I3607:T3607" si="9643">I3613+I3608</f>
        <v>242.6</v>
      </c>
      <c r="J3607" s="32">
        <f t="shared" si="9643"/>
        <v>241.99999999999997</v>
      </c>
      <c r="K3607" s="32">
        <f t="shared" si="9643"/>
        <v>123.69999999999999</v>
      </c>
      <c r="L3607" s="32">
        <f t="shared" si="9643"/>
        <v>0</v>
      </c>
      <c r="M3607" s="32">
        <f t="shared" si="9643"/>
        <v>0</v>
      </c>
      <c r="N3607" s="32">
        <f t="shared" si="9643"/>
        <v>0</v>
      </c>
      <c r="O3607" s="32">
        <f t="shared" si="9643"/>
        <v>-1.7529999999999999</v>
      </c>
      <c r="P3607" s="32">
        <f t="shared" si="9643"/>
        <v>-1.139</v>
      </c>
      <c r="Q3607" s="32">
        <f t="shared" si="9643"/>
        <v>0</v>
      </c>
      <c r="R3607" s="32">
        <f t="shared" si="9643"/>
        <v>0</v>
      </c>
      <c r="S3607" s="32">
        <f t="shared" si="9643"/>
        <v>0</v>
      </c>
      <c r="T3607" s="32">
        <f t="shared" si="9643"/>
        <v>0</v>
      </c>
      <c r="U3607" s="32">
        <v>0</v>
      </c>
      <c r="V3607" s="32">
        <f t="shared" si="9567"/>
        <v>239.708</v>
      </c>
      <c r="W3607" s="32">
        <f t="shared" ref="W3607:AD3607" si="9644">W3613+W3608</f>
        <v>0</v>
      </c>
      <c r="X3607" s="32">
        <f t="shared" si="9644"/>
        <v>0</v>
      </c>
      <c r="Y3607" s="32">
        <f t="shared" si="9644"/>
        <v>0</v>
      </c>
      <c r="Z3607" s="32">
        <f t="shared" si="9644"/>
        <v>0</v>
      </c>
      <c r="AA3607" s="32">
        <f t="shared" si="9644"/>
        <v>0</v>
      </c>
      <c r="AB3607" s="32">
        <f t="shared" si="9644"/>
        <v>194.50700000000001</v>
      </c>
      <c r="AC3607" s="33">
        <f t="shared" si="9644"/>
        <v>241.46169999999998</v>
      </c>
      <c r="AD3607" s="33">
        <f t="shared" si="9644"/>
        <v>227.761</v>
      </c>
      <c r="AE3607" s="34">
        <f t="shared" si="9529"/>
        <v>94.325932435661642</v>
      </c>
      <c r="AF3607" s="32">
        <f t="shared" ref="AF3607:AK3607" si="9645">AF3613+AF3608</f>
        <v>244.922</v>
      </c>
      <c r="AG3607" s="32">
        <f t="shared" si="9645"/>
        <v>-1.7529999999999999</v>
      </c>
      <c r="AH3607" s="32">
        <f t="shared" si="9645"/>
        <v>0</v>
      </c>
      <c r="AI3607" s="32">
        <f t="shared" si="9645"/>
        <v>0</v>
      </c>
      <c r="AJ3607" s="32">
        <f t="shared" si="9645"/>
        <v>0</v>
      </c>
      <c r="AK3607" s="32">
        <f t="shared" si="9645"/>
        <v>0</v>
      </c>
      <c r="AL3607" s="32">
        <f t="shared" si="9530"/>
        <v>243.16900000000001</v>
      </c>
      <c r="AM3607" s="32">
        <f t="shared" si="9531"/>
        <v>-3.4610000000000127</v>
      </c>
    </row>
    <row r="3608" spans="2:40" ht="62.4" x14ac:dyDescent="0.3">
      <c r="B3608" s="30" t="s">
        <v>860</v>
      </c>
      <c r="C3608" s="30" t="s">
        <v>114</v>
      </c>
      <c r="D3608" s="30" t="s">
        <v>443</v>
      </c>
      <c r="E3608" s="15" t="str">
        <f t="shared" si="9566"/>
        <v>0310</v>
      </c>
      <c r="F3608" s="30" t="s">
        <v>698</v>
      </c>
      <c r="G3608" s="30"/>
      <c r="H3608" s="31" t="s">
        <v>699</v>
      </c>
      <c r="I3608" s="32">
        <f t="shared" ref="I3608:I3614" si="9646">I3609</f>
        <v>4.5999999999999996</v>
      </c>
      <c r="J3608" s="32">
        <f t="shared" ref="J3608:J3614" si="9647">J3609</f>
        <v>4.5999999999999996</v>
      </c>
      <c r="K3608" s="32">
        <f t="shared" ref="K3608:K3614" si="9648">K3609</f>
        <v>4.5999999999999996</v>
      </c>
      <c r="L3608" s="32">
        <f t="shared" ref="L3608:L3614" si="9649">L3609</f>
        <v>0</v>
      </c>
      <c r="M3608" s="32">
        <f t="shared" ref="M3608:M3614" si="9650">M3609</f>
        <v>0</v>
      </c>
      <c r="N3608" s="32">
        <f t="shared" ref="N3608:N3614" si="9651">N3609</f>
        <v>0</v>
      </c>
      <c r="O3608" s="32">
        <f t="shared" ref="O3608:O3614" si="9652">O3609</f>
        <v>-1.7529999999999999</v>
      </c>
      <c r="P3608" s="32">
        <f t="shared" ref="P3608:P3614" si="9653">P3609</f>
        <v>-1.139</v>
      </c>
      <c r="Q3608" s="32">
        <f t="shared" ref="Q3608:Q3614" si="9654">Q3609</f>
        <v>0</v>
      </c>
      <c r="R3608" s="32">
        <f t="shared" ref="R3608:R3614" si="9655">R3609</f>
        <v>0</v>
      </c>
      <c r="S3608" s="32">
        <f t="shared" ref="S3608:S3614" si="9656">S3609</f>
        <v>0</v>
      </c>
      <c r="T3608" s="32">
        <f t="shared" ref="T3608:T3614" si="9657">T3609</f>
        <v>0</v>
      </c>
      <c r="U3608" s="32">
        <v>0</v>
      </c>
      <c r="V3608" s="32">
        <f t="shared" si="9567"/>
        <v>1.7079999999999995</v>
      </c>
      <c r="W3608" s="32">
        <f t="shared" ref="W3608:W3614" si="9658">W3609</f>
        <v>0</v>
      </c>
      <c r="X3608" s="32">
        <f t="shared" ref="X3608:X3614" si="9659">X3609</f>
        <v>0</v>
      </c>
      <c r="Y3608" s="32">
        <f t="shared" ref="Y3608:Y3614" si="9660">Y3609</f>
        <v>0</v>
      </c>
      <c r="Z3608" s="32">
        <f t="shared" ref="Z3608:Z3614" si="9661">Z3609</f>
        <v>0</v>
      </c>
      <c r="AA3608" s="32">
        <f t="shared" ref="AA3608:AA3614" si="9662">AA3609</f>
        <v>0</v>
      </c>
      <c r="AB3608" s="32">
        <f t="shared" ref="AB3608:AB3614" si="9663">AB3609</f>
        <v>0</v>
      </c>
      <c r="AC3608" s="33">
        <f t="shared" ref="AC3608:AC3614" si="9664">AC3609</f>
        <v>6.9999999999999999E-4</v>
      </c>
      <c r="AD3608" s="33">
        <f t="shared" ref="AD3608:AD3614" si="9665">AD3609</f>
        <v>0</v>
      </c>
      <c r="AE3608" s="34">
        <f t="shared" si="9529"/>
        <v>0</v>
      </c>
      <c r="AF3608" s="32">
        <f t="shared" ref="AF3608:AF3614" si="9666">AF3609</f>
        <v>3.4609999999999999</v>
      </c>
      <c r="AG3608" s="32">
        <f t="shared" ref="AG3608:AG3614" si="9667">AG3609</f>
        <v>-1.7529999999999999</v>
      </c>
      <c r="AH3608" s="32">
        <f t="shared" ref="AH3608:AH3614" si="9668">AH3609</f>
        <v>0</v>
      </c>
      <c r="AI3608" s="32">
        <f t="shared" ref="AI3608:AI3614" si="9669">AI3609</f>
        <v>0</v>
      </c>
      <c r="AJ3608" s="32">
        <f t="shared" ref="AJ3608:AJ3614" si="9670">AJ3609</f>
        <v>0</v>
      </c>
      <c r="AK3608" s="32">
        <f t="shared" ref="AK3608:AK3614" si="9671">AK3609</f>
        <v>0</v>
      </c>
      <c r="AL3608" s="32">
        <f t="shared" si="9530"/>
        <v>1.708</v>
      </c>
      <c r="AM3608" s="32">
        <f t="shared" si="9531"/>
        <v>0</v>
      </c>
    </row>
    <row r="3609" spans="2:40" ht="46.8" x14ac:dyDescent="0.3">
      <c r="B3609" s="30" t="s">
        <v>860</v>
      </c>
      <c r="C3609" s="30" t="s">
        <v>114</v>
      </c>
      <c r="D3609" s="30" t="s">
        <v>443</v>
      </c>
      <c r="E3609" s="15" t="str">
        <f t="shared" si="9566"/>
        <v>0310</v>
      </c>
      <c r="F3609" s="30" t="s">
        <v>700</v>
      </c>
      <c r="G3609" s="30"/>
      <c r="H3609" s="31" t="s">
        <v>701</v>
      </c>
      <c r="I3609" s="32">
        <f t="shared" si="9646"/>
        <v>4.5999999999999996</v>
      </c>
      <c r="J3609" s="32">
        <f t="shared" si="9647"/>
        <v>4.5999999999999996</v>
      </c>
      <c r="K3609" s="32">
        <f t="shared" si="9648"/>
        <v>4.5999999999999996</v>
      </c>
      <c r="L3609" s="32">
        <f t="shared" si="9649"/>
        <v>0</v>
      </c>
      <c r="M3609" s="32">
        <f t="shared" si="9650"/>
        <v>0</v>
      </c>
      <c r="N3609" s="32">
        <f t="shared" si="9651"/>
        <v>0</v>
      </c>
      <c r="O3609" s="32">
        <f t="shared" si="9652"/>
        <v>-1.7529999999999999</v>
      </c>
      <c r="P3609" s="32">
        <f t="shared" si="9653"/>
        <v>-1.139</v>
      </c>
      <c r="Q3609" s="32">
        <f t="shared" si="9654"/>
        <v>0</v>
      </c>
      <c r="R3609" s="32">
        <f t="shared" si="9655"/>
        <v>0</v>
      </c>
      <c r="S3609" s="32">
        <f t="shared" si="9656"/>
        <v>0</v>
      </c>
      <c r="T3609" s="32">
        <f t="shared" si="9657"/>
        <v>0</v>
      </c>
      <c r="U3609" s="32">
        <v>0</v>
      </c>
      <c r="V3609" s="32">
        <f t="shared" si="9567"/>
        <v>1.7079999999999995</v>
      </c>
      <c r="W3609" s="32">
        <f t="shared" si="9658"/>
        <v>0</v>
      </c>
      <c r="X3609" s="32">
        <f t="shared" si="9659"/>
        <v>0</v>
      </c>
      <c r="Y3609" s="32">
        <f t="shared" si="9660"/>
        <v>0</v>
      </c>
      <c r="Z3609" s="32">
        <f t="shared" si="9661"/>
        <v>0</v>
      </c>
      <c r="AA3609" s="32">
        <f t="shared" si="9662"/>
        <v>0</v>
      </c>
      <c r="AB3609" s="32">
        <f t="shared" si="9663"/>
        <v>0</v>
      </c>
      <c r="AC3609" s="33">
        <f t="shared" si="9664"/>
        <v>6.9999999999999999E-4</v>
      </c>
      <c r="AD3609" s="33">
        <f t="shared" si="9665"/>
        <v>0</v>
      </c>
      <c r="AE3609" s="34">
        <f t="shared" si="9529"/>
        <v>0</v>
      </c>
      <c r="AF3609" s="32">
        <f t="shared" si="9666"/>
        <v>3.4609999999999999</v>
      </c>
      <c r="AG3609" s="32">
        <f t="shared" si="9667"/>
        <v>-1.7529999999999999</v>
      </c>
      <c r="AH3609" s="32">
        <f t="shared" si="9668"/>
        <v>0</v>
      </c>
      <c r="AI3609" s="32">
        <f t="shared" si="9669"/>
        <v>0</v>
      </c>
      <c r="AJ3609" s="32">
        <f t="shared" si="9670"/>
        <v>0</v>
      </c>
      <c r="AK3609" s="32">
        <f t="shared" si="9671"/>
        <v>0</v>
      </c>
      <c r="AL3609" s="32">
        <f t="shared" si="9530"/>
        <v>1.708</v>
      </c>
      <c r="AM3609" s="32">
        <f t="shared" si="9531"/>
        <v>0</v>
      </c>
    </row>
    <row r="3610" spans="2:40" ht="31.2" x14ac:dyDescent="0.3">
      <c r="B3610" s="30" t="s">
        <v>860</v>
      </c>
      <c r="C3610" s="30" t="s">
        <v>114</v>
      </c>
      <c r="D3610" s="30" t="s">
        <v>443</v>
      </c>
      <c r="E3610" s="15" t="str">
        <f t="shared" si="9566"/>
        <v>0310</v>
      </c>
      <c r="F3610" s="30" t="s">
        <v>702</v>
      </c>
      <c r="G3610" s="30"/>
      <c r="H3610" s="31" t="s">
        <v>703</v>
      </c>
      <c r="I3610" s="32">
        <f t="shared" si="9646"/>
        <v>4.5999999999999996</v>
      </c>
      <c r="J3610" s="32">
        <f t="shared" si="9647"/>
        <v>4.5999999999999996</v>
      </c>
      <c r="K3610" s="32">
        <f t="shared" si="9648"/>
        <v>4.5999999999999996</v>
      </c>
      <c r="L3610" s="32">
        <f t="shared" si="9649"/>
        <v>0</v>
      </c>
      <c r="M3610" s="32">
        <f t="shared" si="9650"/>
        <v>0</v>
      </c>
      <c r="N3610" s="32">
        <f t="shared" si="9651"/>
        <v>0</v>
      </c>
      <c r="O3610" s="32">
        <f t="shared" si="9652"/>
        <v>-1.7529999999999999</v>
      </c>
      <c r="P3610" s="32">
        <f t="shared" si="9653"/>
        <v>-1.139</v>
      </c>
      <c r="Q3610" s="32">
        <f t="shared" si="9654"/>
        <v>0</v>
      </c>
      <c r="R3610" s="32">
        <f t="shared" si="9655"/>
        <v>0</v>
      </c>
      <c r="S3610" s="32">
        <f t="shared" si="9656"/>
        <v>0</v>
      </c>
      <c r="T3610" s="32">
        <f t="shared" si="9657"/>
        <v>0</v>
      </c>
      <c r="U3610" s="32">
        <v>0</v>
      </c>
      <c r="V3610" s="32">
        <f t="shared" si="9567"/>
        <v>1.7079999999999995</v>
      </c>
      <c r="W3610" s="32">
        <f t="shared" si="9658"/>
        <v>0</v>
      </c>
      <c r="X3610" s="32">
        <f t="shared" si="9659"/>
        <v>0</v>
      </c>
      <c r="Y3610" s="32">
        <f t="shared" si="9660"/>
        <v>0</v>
      </c>
      <c r="Z3610" s="32">
        <f t="shared" si="9661"/>
        <v>0</v>
      </c>
      <c r="AA3610" s="32">
        <f t="shared" si="9662"/>
        <v>0</v>
      </c>
      <c r="AB3610" s="32">
        <f t="shared" si="9663"/>
        <v>0</v>
      </c>
      <c r="AC3610" s="33">
        <f t="shared" si="9664"/>
        <v>6.9999999999999999E-4</v>
      </c>
      <c r="AD3610" s="33">
        <f t="shared" si="9665"/>
        <v>0</v>
      </c>
      <c r="AE3610" s="34">
        <f t="shared" si="9529"/>
        <v>0</v>
      </c>
      <c r="AF3610" s="32">
        <f t="shared" si="9666"/>
        <v>3.4609999999999999</v>
      </c>
      <c r="AG3610" s="32">
        <f t="shared" si="9667"/>
        <v>-1.7529999999999999</v>
      </c>
      <c r="AH3610" s="32">
        <f t="shared" si="9668"/>
        <v>0</v>
      </c>
      <c r="AI3610" s="32">
        <f t="shared" si="9669"/>
        <v>0</v>
      </c>
      <c r="AJ3610" s="32">
        <f t="shared" si="9670"/>
        <v>0</v>
      </c>
      <c r="AK3610" s="32">
        <f t="shared" si="9671"/>
        <v>0</v>
      </c>
      <c r="AL3610" s="32">
        <f t="shared" si="9530"/>
        <v>1.708</v>
      </c>
      <c r="AM3610" s="32">
        <f t="shared" si="9531"/>
        <v>0</v>
      </c>
    </row>
    <row r="3611" spans="2:40" ht="31.2" x14ac:dyDescent="0.3">
      <c r="B3611" s="30" t="s">
        <v>860</v>
      </c>
      <c r="C3611" s="30" t="s">
        <v>114</v>
      </c>
      <c r="D3611" s="30" t="s">
        <v>443</v>
      </c>
      <c r="E3611" s="15" t="str">
        <f t="shared" si="9566"/>
        <v>0310</v>
      </c>
      <c r="F3611" s="30" t="s">
        <v>702</v>
      </c>
      <c r="G3611" s="30" t="s">
        <v>50</v>
      </c>
      <c r="H3611" s="31" t="s">
        <v>51</v>
      </c>
      <c r="I3611" s="32">
        <f t="shared" si="9646"/>
        <v>4.5999999999999996</v>
      </c>
      <c r="J3611" s="32">
        <f t="shared" si="9647"/>
        <v>4.5999999999999996</v>
      </c>
      <c r="K3611" s="32">
        <f t="shared" si="9648"/>
        <v>4.5999999999999996</v>
      </c>
      <c r="L3611" s="32">
        <f t="shared" si="9649"/>
        <v>0</v>
      </c>
      <c r="M3611" s="32">
        <f t="shared" si="9650"/>
        <v>0</v>
      </c>
      <c r="N3611" s="32">
        <f t="shared" si="9651"/>
        <v>0</v>
      </c>
      <c r="O3611" s="32">
        <f t="shared" si="9652"/>
        <v>-1.7529999999999999</v>
      </c>
      <c r="P3611" s="32">
        <f t="shared" si="9653"/>
        <v>-1.139</v>
      </c>
      <c r="Q3611" s="32">
        <f t="shared" si="9654"/>
        <v>0</v>
      </c>
      <c r="R3611" s="32">
        <f t="shared" si="9655"/>
        <v>0</v>
      </c>
      <c r="S3611" s="32">
        <f t="shared" si="9656"/>
        <v>0</v>
      </c>
      <c r="T3611" s="32">
        <f t="shared" si="9657"/>
        <v>0</v>
      </c>
      <c r="U3611" s="32">
        <v>0</v>
      </c>
      <c r="V3611" s="32">
        <f t="shared" si="9567"/>
        <v>1.7079999999999995</v>
      </c>
      <c r="W3611" s="32">
        <f t="shared" si="9658"/>
        <v>0</v>
      </c>
      <c r="X3611" s="32">
        <f t="shared" si="9659"/>
        <v>0</v>
      </c>
      <c r="Y3611" s="32">
        <f t="shared" si="9660"/>
        <v>0</v>
      </c>
      <c r="Z3611" s="32">
        <f t="shared" si="9661"/>
        <v>0</v>
      </c>
      <c r="AA3611" s="32">
        <f t="shared" si="9662"/>
        <v>0</v>
      </c>
      <c r="AB3611" s="32">
        <f t="shared" si="9663"/>
        <v>0</v>
      </c>
      <c r="AC3611" s="33">
        <f t="shared" si="9664"/>
        <v>6.9999999999999999E-4</v>
      </c>
      <c r="AD3611" s="33">
        <f t="shared" si="9665"/>
        <v>0</v>
      </c>
      <c r="AE3611" s="34">
        <f t="shared" si="9529"/>
        <v>0</v>
      </c>
      <c r="AF3611" s="32">
        <f t="shared" si="9666"/>
        <v>3.4609999999999999</v>
      </c>
      <c r="AG3611" s="32">
        <f t="shared" si="9667"/>
        <v>-1.7529999999999999</v>
      </c>
      <c r="AH3611" s="32">
        <f t="shared" si="9668"/>
        <v>0</v>
      </c>
      <c r="AI3611" s="32">
        <f t="shared" si="9669"/>
        <v>0</v>
      </c>
      <c r="AJ3611" s="32">
        <f t="shared" si="9670"/>
        <v>0</v>
      </c>
      <c r="AK3611" s="32">
        <f t="shared" si="9671"/>
        <v>0</v>
      </c>
      <c r="AL3611" s="32">
        <f t="shared" si="9530"/>
        <v>1.708</v>
      </c>
      <c r="AM3611" s="32">
        <f t="shared" si="9531"/>
        <v>0</v>
      </c>
    </row>
    <row r="3612" spans="2:40" ht="31.2" x14ac:dyDescent="0.3">
      <c r="B3612" s="30" t="s">
        <v>860</v>
      </c>
      <c r="C3612" s="30" t="s">
        <v>114</v>
      </c>
      <c r="D3612" s="30" t="s">
        <v>443</v>
      </c>
      <c r="E3612" s="15" t="str">
        <f t="shared" si="9566"/>
        <v>0310</v>
      </c>
      <c r="F3612" s="30" t="s">
        <v>702</v>
      </c>
      <c r="G3612" s="30" t="s">
        <v>52</v>
      </c>
      <c r="H3612" s="31" t="s">
        <v>53</v>
      </c>
      <c r="I3612" s="32">
        <v>4.5999999999999996</v>
      </c>
      <c r="J3612" s="32">
        <v>4.5999999999999996</v>
      </c>
      <c r="K3612" s="32">
        <v>4.5999999999999996</v>
      </c>
      <c r="L3612" s="32"/>
      <c r="M3612" s="32"/>
      <c r="N3612" s="32"/>
      <c r="O3612" s="32">
        <v>-1.7529999999999999</v>
      </c>
      <c r="P3612" s="32">
        <v>-1.139</v>
      </c>
      <c r="Q3612" s="32">
        <v>0</v>
      </c>
      <c r="R3612" s="32">
        <v>0</v>
      </c>
      <c r="S3612" s="32">
        <v>0</v>
      </c>
      <c r="T3612" s="32">
        <v>0</v>
      </c>
      <c r="U3612" s="32">
        <v>0</v>
      </c>
      <c r="V3612" s="32">
        <f t="shared" si="9567"/>
        <v>1.7079999999999995</v>
      </c>
      <c r="W3612" s="32"/>
      <c r="X3612" s="32"/>
      <c r="Y3612" s="32"/>
      <c r="Z3612" s="32"/>
      <c r="AA3612" s="32"/>
      <c r="AB3612" s="32">
        <v>0</v>
      </c>
      <c r="AC3612" s="33">
        <v>6.9999999999999999E-4</v>
      </c>
      <c r="AD3612" s="33">
        <v>0</v>
      </c>
      <c r="AE3612" s="34">
        <f t="shared" si="9529"/>
        <v>0</v>
      </c>
      <c r="AF3612" s="32">
        <v>3.4609999999999999</v>
      </c>
      <c r="AG3612" s="32">
        <v>-1.7529999999999999</v>
      </c>
      <c r="AH3612" s="32">
        <v>0</v>
      </c>
      <c r="AI3612" s="32">
        <v>0</v>
      </c>
      <c r="AJ3612" s="32">
        <v>0</v>
      </c>
      <c r="AK3612" s="32">
        <v>0</v>
      </c>
      <c r="AL3612" s="32">
        <f t="shared" si="9530"/>
        <v>1.708</v>
      </c>
      <c r="AM3612" s="32">
        <f t="shared" si="9531"/>
        <v>0</v>
      </c>
      <c r="AN3612" s="12"/>
    </row>
    <row r="3613" spans="2:40" ht="46.8" x14ac:dyDescent="0.3">
      <c r="B3613" s="30" t="s">
        <v>860</v>
      </c>
      <c r="C3613" s="30" t="s">
        <v>114</v>
      </c>
      <c r="D3613" s="30" t="s">
        <v>443</v>
      </c>
      <c r="E3613" s="15" t="str">
        <f t="shared" si="9566"/>
        <v>0310</v>
      </c>
      <c r="F3613" s="30" t="s">
        <v>704</v>
      </c>
      <c r="G3613" s="30"/>
      <c r="H3613" s="31" t="s">
        <v>705</v>
      </c>
      <c r="I3613" s="32">
        <f t="shared" si="9646"/>
        <v>238</v>
      </c>
      <c r="J3613" s="32">
        <f t="shared" si="9647"/>
        <v>237.39999999999998</v>
      </c>
      <c r="K3613" s="32">
        <f t="shared" si="9648"/>
        <v>119.1</v>
      </c>
      <c r="L3613" s="32">
        <f t="shared" si="9649"/>
        <v>0</v>
      </c>
      <c r="M3613" s="32">
        <f t="shared" si="9650"/>
        <v>0</v>
      </c>
      <c r="N3613" s="32">
        <f t="shared" si="9651"/>
        <v>0</v>
      </c>
      <c r="O3613" s="32">
        <f t="shared" si="9652"/>
        <v>0</v>
      </c>
      <c r="P3613" s="32">
        <f t="shared" si="9653"/>
        <v>0</v>
      </c>
      <c r="Q3613" s="32">
        <f t="shared" si="9654"/>
        <v>0</v>
      </c>
      <c r="R3613" s="32">
        <f t="shared" si="9655"/>
        <v>0</v>
      </c>
      <c r="S3613" s="32">
        <f t="shared" si="9656"/>
        <v>0</v>
      </c>
      <c r="T3613" s="32">
        <f t="shared" si="9657"/>
        <v>0</v>
      </c>
      <c r="U3613" s="32">
        <v>0</v>
      </c>
      <c r="V3613" s="32">
        <f t="shared" si="9567"/>
        <v>238</v>
      </c>
      <c r="W3613" s="32">
        <f t="shared" si="9658"/>
        <v>0</v>
      </c>
      <c r="X3613" s="32">
        <f t="shared" si="9659"/>
        <v>0</v>
      </c>
      <c r="Y3613" s="32">
        <f t="shared" si="9660"/>
        <v>0</v>
      </c>
      <c r="Z3613" s="32">
        <f t="shared" si="9661"/>
        <v>0</v>
      </c>
      <c r="AA3613" s="32">
        <f t="shared" si="9662"/>
        <v>0</v>
      </c>
      <c r="AB3613" s="32">
        <f t="shared" si="9663"/>
        <v>194.50700000000001</v>
      </c>
      <c r="AC3613" s="33">
        <f t="shared" si="9664"/>
        <v>241.46099999999998</v>
      </c>
      <c r="AD3613" s="33">
        <f t="shared" si="9665"/>
        <v>227.761</v>
      </c>
      <c r="AE3613" s="34">
        <f t="shared" si="9529"/>
        <v>94.32620588832151</v>
      </c>
      <c r="AF3613" s="32">
        <f t="shared" si="9666"/>
        <v>241.46099999999998</v>
      </c>
      <c r="AG3613" s="32">
        <f t="shared" si="9667"/>
        <v>0</v>
      </c>
      <c r="AH3613" s="32">
        <f t="shared" si="9668"/>
        <v>0</v>
      </c>
      <c r="AI3613" s="32">
        <f t="shared" si="9669"/>
        <v>0</v>
      </c>
      <c r="AJ3613" s="32">
        <f t="shared" si="9670"/>
        <v>0</v>
      </c>
      <c r="AK3613" s="32">
        <f t="shared" si="9671"/>
        <v>0</v>
      </c>
      <c r="AL3613" s="32">
        <f t="shared" si="9530"/>
        <v>241.46099999999998</v>
      </c>
      <c r="AM3613" s="32">
        <f t="shared" si="9531"/>
        <v>-3.4609999999999843</v>
      </c>
    </row>
    <row r="3614" spans="2:40" ht="31.2" x14ac:dyDescent="0.3">
      <c r="B3614" s="30" t="s">
        <v>860</v>
      </c>
      <c r="C3614" s="30" t="s">
        <v>114</v>
      </c>
      <c r="D3614" s="30" t="s">
        <v>443</v>
      </c>
      <c r="E3614" s="15" t="str">
        <f t="shared" si="9566"/>
        <v>0310</v>
      </c>
      <c r="F3614" s="30" t="s">
        <v>706</v>
      </c>
      <c r="G3614" s="30"/>
      <c r="H3614" s="31" t="s">
        <v>707</v>
      </c>
      <c r="I3614" s="32">
        <f t="shared" si="9646"/>
        <v>238</v>
      </c>
      <c r="J3614" s="32">
        <f t="shared" si="9647"/>
        <v>237.39999999999998</v>
      </c>
      <c r="K3614" s="32">
        <f t="shared" si="9648"/>
        <v>119.1</v>
      </c>
      <c r="L3614" s="32">
        <f t="shared" si="9649"/>
        <v>0</v>
      </c>
      <c r="M3614" s="32">
        <f t="shared" si="9650"/>
        <v>0</v>
      </c>
      <c r="N3614" s="32">
        <f t="shared" si="9651"/>
        <v>0</v>
      </c>
      <c r="O3614" s="32">
        <f t="shared" si="9652"/>
        <v>0</v>
      </c>
      <c r="P3614" s="32">
        <f t="shared" si="9653"/>
        <v>0</v>
      </c>
      <c r="Q3614" s="32">
        <f t="shared" si="9654"/>
        <v>0</v>
      </c>
      <c r="R3614" s="32">
        <f t="shared" si="9655"/>
        <v>0</v>
      </c>
      <c r="S3614" s="32">
        <f t="shared" si="9656"/>
        <v>0</v>
      </c>
      <c r="T3614" s="32">
        <f t="shared" si="9657"/>
        <v>0</v>
      </c>
      <c r="U3614" s="32">
        <v>0</v>
      </c>
      <c r="V3614" s="32">
        <f t="shared" si="9567"/>
        <v>238</v>
      </c>
      <c r="W3614" s="32">
        <f t="shared" si="9658"/>
        <v>0</v>
      </c>
      <c r="X3614" s="32">
        <f t="shared" si="9659"/>
        <v>0</v>
      </c>
      <c r="Y3614" s="32">
        <f t="shared" si="9660"/>
        <v>0</v>
      </c>
      <c r="Z3614" s="32">
        <f t="shared" si="9661"/>
        <v>0</v>
      </c>
      <c r="AA3614" s="32">
        <f t="shared" si="9662"/>
        <v>0</v>
      </c>
      <c r="AB3614" s="32">
        <f t="shared" si="9663"/>
        <v>194.50700000000001</v>
      </c>
      <c r="AC3614" s="33">
        <f t="shared" si="9664"/>
        <v>241.46099999999998</v>
      </c>
      <c r="AD3614" s="33">
        <f t="shared" si="9665"/>
        <v>227.761</v>
      </c>
      <c r="AE3614" s="34">
        <f t="shared" si="9529"/>
        <v>94.32620588832151</v>
      </c>
      <c r="AF3614" s="32">
        <f t="shared" si="9666"/>
        <v>241.46099999999998</v>
      </c>
      <c r="AG3614" s="32">
        <f t="shared" si="9667"/>
        <v>0</v>
      </c>
      <c r="AH3614" s="32">
        <f t="shared" si="9668"/>
        <v>0</v>
      </c>
      <c r="AI3614" s="32">
        <f t="shared" si="9669"/>
        <v>0</v>
      </c>
      <c r="AJ3614" s="32">
        <f t="shared" si="9670"/>
        <v>0</v>
      </c>
      <c r="AK3614" s="32">
        <f t="shared" si="9671"/>
        <v>0</v>
      </c>
      <c r="AL3614" s="32">
        <f t="shared" si="9530"/>
        <v>241.46099999999998</v>
      </c>
      <c r="AM3614" s="32">
        <f t="shared" si="9531"/>
        <v>-3.4609999999999843</v>
      </c>
    </row>
    <row r="3615" spans="2:40" ht="62.4" x14ac:dyDescent="0.3">
      <c r="B3615" s="30" t="s">
        <v>860</v>
      </c>
      <c r="C3615" s="30" t="s">
        <v>114</v>
      </c>
      <c r="D3615" s="30" t="s">
        <v>443</v>
      </c>
      <c r="E3615" s="15" t="str">
        <f t="shared" si="9566"/>
        <v>0310</v>
      </c>
      <c r="F3615" s="30" t="s">
        <v>708</v>
      </c>
      <c r="G3615" s="30"/>
      <c r="H3615" s="31" t="s">
        <v>709</v>
      </c>
      <c r="I3615" s="32">
        <f t="shared" ref="I3615:T3615" si="9672">I3616+I3618</f>
        <v>238</v>
      </c>
      <c r="J3615" s="32">
        <f t="shared" si="9672"/>
        <v>237.39999999999998</v>
      </c>
      <c r="K3615" s="32">
        <f t="shared" si="9672"/>
        <v>119.1</v>
      </c>
      <c r="L3615" s="32">
        <f t="shared" si="9672"/>
        <v>0</v>
      </c>
      <c r="M3615" s="32">
        <f t="shared" si="9672"/>
        <v>0</v>
      </c>
      <c r="N3615" s="32">
        <f t="shared" si="9672"/>
        <v>0</v>
      </c>
      <c r="O3615" s="32">
        <f t="shared" si="9672"/>
        <v>0</v>
      </c>
      <c r="P3615" s="32">
        <f t="shared" si="9672"/>
        <v>0</v>
      </c>
      <c r="Q3615" s="32">
        <f t="shared" si="9672"/>
        <v>0</v>
      </c>
      <c r="R3615" s="32">
        <f t="shared" si="9672"/>
        <v>0</v>
      </c>
      <c r="S3615" s="32">
        <f t="shared" si="9672"/>
        <v>0</v>
      </c>
      <c r="T3615" s="32">
        <f t="shared" si="9672"/>
        <v>0</v>
      </c>
      <c r="U3615" s="32">
        <v>0</v>
      </c>
      <c r="V3615" s="32">
        <f t="shared" si="9567"/>
        <v>238</v>
      </c>
      <c r="W3615" s="32">
        <f t="shared" ref="W3615:AD3615" si="9673">W3616+W3618</f>
        <v>0</v>
      </c>
      <c r="X3615" s="32">
        <f t="shared" si="9673"/>
        <v>0</v>
      </c>
      <c r="Y3615" s="32">
        <f t="shared" si="9673"/>
        <v>0</v>
      </c>
      <c r="Z3615" s="32">
        <f t="shared" si="9673"/>
        <v>0</v>
      </c>
      <c r="AA3615" s="32">
        <f t="shared" si="9673"/>
        <v>0</v>
      </c>
      <c r="AB3615" s="32">
        <f t="shared" si="9673"/>
        <v>194.50700000000001</v>
      </c>
      <c r="AC3615" s="33">
        <f t="shared" si="9673"/>
        <v>241.46099999999998</v>
      </c>
      <c r="AD3615" s="33">
        <f t="shared" si="9673"/>
        <v>227.761</v>
      </c>
      <c r="AE3615" s="34">
        <f t="shared" si="9529"/>
        <v>94.32620588832151</v>
      </c>
      <c r="AF3615" s="32">
        <f t="shared" ref="AF3615:AK3615" si="9674">AF3616+AF3618</f>
        <v>241.46099999999998</v>
      </c>
      <c r="AG3615" s="32">
        <f t="shared" si="9674"/>
        <v>0</v>
      </c>
      <c r="AH3615" s="32">
        <f t="shared" si="9674"/>
        <v>0</v>
      </c>
      <c r="AI3615" s="32">
        <f t="shared" si="9674"/>
        <v>0</v>
      </c>
      <c r="AJ3615" s="32">
        <f t="shared" si="9674"/>
        <v>0</v>
      </c>
      <c r="AK3615" s="32">
        <f t="shared" si="9674"/>
        <v>0</v>
      </c>
      <c r="AL3615" s="32">
        <f t="shared" si="9530"/>
        <v>241.46099999999998</v>
      </c>
      <c r="AM3615" s="32">
        <f t="shared" si="9531"/>
        <v>-3.4609999999999843</v>
      </c>
    </row>
    <row r="3616" spans="2:40" ht="31.2" x14ac:dyDescent="0.3">
      <c r="B3616" s="30" t="s">
        <v>860</v>
      </c>
      <c r="C3616" s="30" t="s">
        <v>114</v>
      </c>
      <c r="D3616" s="30" t="s">
        <v>443</v>
      </c>
      <c r="E3616" s="15" t="str">
        <f t="shared" si="9566"/>
        <v>0310</v>
      </c>
      <c r="F3616" s="30" t="s">
        <v>708</v>
      </c>
      <c r="G3616" s="30" t="s">
        <v>50</v>
      </c>
      <c r="H3616" s="31" t="s">
        <v>51</v>
      </c>
      <c r="I3616" s="32">
        <f t="shared" ref="I3616:T3616" si="9675">I3617</f>
        <v>177.7</v>
      </c>
      <c r="J3616" s="32">
        <f t="shared" si="9675"/>
        <v>177.1</v>
      </c>
      <c r="K3616" s="32">
        <f t="shared" si="9675"/>
        <v>58.8</v>
      </c>
      <c r="L3616" s="32">
        <f t="shared" si="9675"/>
        <v>0</v>
      </c>
      <c r="M3616" s="32">
        <f t="shared" si="9675"/>
        <v>0</v>
      </c>
      <c r="N3616" s="32">
        <f t="shared" si="9675"/>
        <v>0</v>
      </c>
      <c r="O3616" s="32">
        <f t="shared" si="9675"/>
        <v>0</v>
      </c>
      <c r="P3616" s="32">
        <f t="shared" si="9675"/>
        <v>0</v>
      </c>
      <c r="Q3616" s="32">
        <f t="shared" si="9675"/>
        <v>0</v>
      </c>
      <c r="R3616" s="32">
        <f t="shared" si="9675"/>
        <v>0</v>
      </c>
      <c r="S3616" s="32">
        <f t="shared" si="9675"/>
        <v>0</v>
      </c>
      <c r="T3616" s="32">
        <f t="shared" si="9675"/>
        <v>0</v>
      </c>
      <c r="U3616" s="32">
        <v>0</v>
      </c>
      <c r="V3616" s="32">
        <f t="shared" si="9567"/>
        <v>177.7</v>
      </c>
      <c r="W3616" s="32">
        <f t="shared" ref="W3616:AD3616" si="9676">W3617</f>
        <v>0</v>
      </c>
      <c r="X3616" s="32">
        <f t="shared" si="9676"/>
        <v>0</v>
      </c>
      <c r="Y3616" s="32">
        <f t="shared" si="9676"/>
        <v>0</v>
      </c>
      <c r="Z3616" s="32">
        <f t="shared" si="9676"/>
        <v>0</v>
      </c>
      <c r="AA3616" s="32">
        <f t="shared" si="9676"/>
        <v>0</v>
      </c>
      <c r="AB3616" s="32">
        <f t="shared" si="9676"/>
        <v>130.74600000000001</v>
      </c>
      <c r="AC3616" s="33">
        <f t="shared" si="9676"/>
        <v>177.7</v>
      </c>
      <c r="AD3616" s="33">
        <f t="shared" si="9676"/>
        <v>164</v>
      </c>
      <c r="AE3616" s="34">
        <f t="shared" si="9529"/>
        <v>92.29037703995499</v>
      </c>
      <c r="AF3616" s="32">
        <f t="shared" ref="AF3616:AK3616" si="9677">AF3617</f>
        <v>177.7</v>
      </c>
      <c r="AG3616" s="32">
        <f t="shared" si="9677"/>
        <v>0</v>
      </c>
      <c r="AH3616" s="32">
        <f t="shared" si="9677"/>
        <v>0</v>
      </c>
      <c r="AI3616" s="32">
        <f t="shared" si="9677"/>
        <v>0</v>
      </c>
      <c r="AJ3616" s="32">
        <f t="shared" si="9677"/>
        <v>0</v>
      </c>
      <c r="AK3616" s="32">
        <f t="shared" si="9677"/>
        <v>0</v>
      </c>
      <c r="AL3616" s="32">
        <f t="shared" si="9530"/>
        <v>177.7</v>
      </c>
      <c r="AM3616" s="32">
        <f t="shared" si="9531"/>
        <v>0</v>
      </c>
    </row>
    <row r="3617" spans="2:40" ht="31.2" x14ac:dyDescent="0.3">
      <c r="B3617" s="30" t="s">
        <v>860</v>
      </c>
      <c r="C3617" s="30" t="s">
        <v>114</v>
      </c>
      <c r="D3617" s="30" t="s">
        <v>443</v>
      </c>
      <c r="E3617" s="15" t="str">
        <f t="shared" si="9566"/>
        <v>0310</v>
      </c>
      <c r="F3617" s="30" t="s">
        <v>708</v>
      </c>
      <c r="G3617" s="30" t="s">
        <v>52</v>
      </c>
      <c r="H3617" s="31" t="s">
        <v>53</v>
      </c>
      <c r="I3617" s="32">
        <v>177.7</v>
      </c>
      <c r="J3617" s="32">
        <v>177.1</v>
      </c>
      <c r="K3617" s="32">
        <v>58.8</v>
      </c>
      <c r="L3617" s="32"/>
      <c r="M3617" s="32"/>
      <c r="N3617" s="32"/>
      <c r="O3617" s="32">
        <v>0</v>
      </c>
      <c r="P3617" s="32">
        <v>0</v>
      </c>
      <c r="Q3617" s="32">
        <v>0</v>
      </c>
      <c r="R3617" s="32">
        <v>0</v>
      </c>
      <c r="S3617" s="32">
        <v>0</v>
      </c>
      <c r="T3617" s="32">
        <v>0</v>
      </c>
      <c r="U3617" s="32">
        <v>0</v>
      </c>
      <c r="V3617" s="32">
        <f t="shared" si="9567"/>
        <v>177.7</v>
      </c>
      <c r="W3617" s="32"/>
      <c r="X3617" s="32"/>
      <c r="Y3617" s="32"/>
      <c r="Z3617" s="32"/>
      <c r="AA3617" s="32"/>
      <c r="AB3617" s="32">
        <v>130.74600000000001</v>
      </c>
      <c r="AC3617" s="33">
        <v>177.7</v>
      </c>
      <c r="AD3617" s="33">
        <v>164</v>
      </c>
      <c r="AE3617" s="34">
        <f t="shared" si="9529"/>
        <v>92.29037703995499</v>
      </c>
      <c r="AF3617" s="32">
        <v>177.7</v>
      </c>
      <c r="AG3617" s="32">
        <v>0</v>
      </c>
      <c r="AH3617" s="32">
        <v>0</v>
      </c>
      <c r="AI3617" s="32">
        <v>0</v>
      </c>
      <c r="AJ3617" s="32">
        <v>0</v>
      </c>
      <c r="AK3617" s="32">
        <v>0</v>
      </c>
      <c r="AL3617" s="32">
        <f t="shared" si="9530"/>
        <v>177.7</v>
      </c>
      <c r="AM3617" s="32">
        <f t="shared" si="9531"/>
        <v>0</v>
      </c>
      <c r="AN3617" s="12"/>
    </row>
    <row r="3618" spans="2:40" x14ac:dyDescent="0.3">
      <c r="B3618" s="30" t="s">
        <v>860</v>
      </c>
      <c r="C3618" s="30" t="s">
        <v>114</v>
      </c>
      <c r="D3618" s="30" t="s">
        <v>443</v>
      </c>
      <c r="E3618" s="15" t="str">
        <f t="shared" si="9566"/>
        <v>0310</v>
      </c>
      <c r="F3618" s="30" t="s">
        <v>708</v>
      </c>
      <c r="G3618" s="30" t="s">
        <v>56</v>
      </c>
      <c r="H3618" s="31" t="s">
        <v>57</v>
      </c>
      <c r="I3618" s="32">
        <f t="shared" ref="I3618:T3618" si="9678">I3619</f>
        <v>60.3</v>
      </c>
      <c r="J3618" s="32">
        <f t="shared" si="9678"/>
        <v>60.3</v>
      </c>
      <c r="K3618" s="32">
        <f t="shared" si="9678"/>
        <v>60.3</v>
      </c>
      <c r="L3618" s="32">
        <f t="shared" si="9678"/>
        <v>0</v>
      </c>
      <c r="M3618" s="32">
        <f t="shared" si="9678"/>
        <v>0</v>
      </c>
      <c r="N3618" s="32">
        <f t="shared" si="9678"/>
        <v>0</v>
      </c>
      <c r="O3618" s="32">
        <f t="shared" si="9678"/>
        <v>0</v>
      </c>
      <c r="P3618" s="32">
        <f t="shared" si="9678"/>
        <v>0</v>
      </c>
      <c r="Q3618" s="32">
        <f t="shared" si="9678"/>
        <v>0</v>
      </c>
      <c r="R3618" s="32">
        <f t="shared" si="9678"/>
        <v>0</v>
      </c>
      <c r="S3618" s="32">
        <f t="shared" si="9678"/>
        <v>0</v>
      </c>
      <c r="T3618" s="32">
        <f t="shared" si="9678"/>
        <v>0</v>
      </c>
      <c r="U3618" s="32">
        <v>0</v>
      </c>
      <c r="V3618" s="32">
        <f t="shared" si="9567"/>
        <v>60.3</v>
      </c>
      <c r="W3618" s="32">
        <f t="shared" ref="W3618:AD3618" si="9679">W3619</f>
        <v>0</v>
      </c>
      <c r="X3618" s="32">
        <f t="shared" si="9679"/>
        <v>0</v>
      </c>
      <c r="Y3618" s="32">
        <f t="shared" si="9679"/>
        <v>0</v>
      </c>
      <c r="Z3618" s="32">
        <f t="shared" si="9679"/>
        <v>0</v>
      </c>
      <c r="AA3618" s="32">
        <f t="shared" si="9679"/>
        <v>0</v>
      </c>
      <c r="AB3618" s="32">
        <f t="shared" si="9679"/>
        <v>63.761000000000003</v>
      </c>
      <c r="AC3618" s="33">
        <f t="shared" si="9679"/>
        <v>63.761000000000003</v>
      </c>
      <c r="AD3618" s="33">
        <f t="shared" si="9679"/>
        <v>63.761000000000003</v>
      </c>
      <c r="AE3618" s="34">
        <f t="shared" si="9529"/>
        <v>100</v>
      </c>
      <c r="AF3618" s="32">
        <f t="shared" ref="AF3618:AK3618" si="9680">AF3619</f>
        <v>63.761000000000003</v>
      </c>
      <c r="AG3618" s="32">
        <f t="shared" si="9680"/>
        <v>0</v>
      </c>
      <c r="AH3618" s="32">
        <f t="shared" si="9680"/>
        <v>0</v>
      </c>
      <c r="AI3618" s="32">
        <f t="shared" si="9680"/>
        <v>0</v>
      </c>
      <c r="AJ3618" s="32">
        <f t="shared" si="9680"/>
        <v>0</v>
      </c>
      <c r="AK3618" s="32">
        <f t="shared" si="9680"/>
        <v>0</v>
      </c>
      <c r="AL3618" s="32">
        <f t="shared" si="9530"/>
        <v>63.761000000000003</v>
      </c>
      <c r="AM3618" s="32">
        <f t="shared" si="9531"/>
        <v>-3.4610000000000056</v>
      </c>
    </row>
    <row r="3619" spans="2:40" x14ac:dyDescent="0.3">
      <c r="B3619" s="30" t="s">
        <v>860</v>
      </c>
      <c r="C3619" s="30" t="s">
        <v>114</v>
      </c>
      <c r="D3619" s="30" t="s">
        <v>443</v>
      </c>
      <c r="E3619" s="15" t="str">
        <f t="shared" si="9566"/>
        <v>0310</v>
      </c>
      <c r="F3619" s="30" t="s">
        <v>708</v>
      </c>
      <c r="G3619" s="30" t="s">
        <v>60</v>
      </c>
      <c r="H3619" s="31" t="s">
        <v>61</v>
      </c>
      <c r="I3619" s="32">
        <v>60.3</v>
      </c>
      <c r="J3619" s="32">
        <v>60.3</v>
      </c>
      <c r="K3619" s="32">
        <v>60.3</v>
      </c>
      <c r="L3619" s="32"/>
      <c r="M3619" s="32"/>
      <c r="N3619" s="32"/>
      <c r="O3619" s="32">
        <v>0</v>
      </c>
      <c r="P3619" s="32">
        <v>0</v>
      </c>
      <c r="Q3619" s="32">
        <v>0</v>
      </c>
      <c r="R3619" s="32">
        <v>0</v>
      </c>
      <c r="S3619" s="32">
        <v>0</v>
      </c>
      <c r="T3619" s="32">
        <v>0</v>
      </c>
      <c r="U3619" s="32">
        <v>0</v>
      </c>
      <c r="V3619" s="32">
        <f t="shared" si="9567"/>
        <v>60.3</v>
      </c>
      <c r="W3619" s="32"/>
      <c r="X3619" s="32"/>
      <c r="Y3619" s="32"/>
      <c r="Z3619" s="32"/>
      <c r="AA3619" s="32"/>
      <c r="AB3619" s="32">
        <v>63.761000000000003</v>
      </c>
      <c r="AC3619" s="33">
        <v>63.761000000000003</v>
      </c>
      <c r="AD3619" s="33">
        <v>63.761000000000003</v>
      </c>
      <c r="AE3619" s="34">
        <f t="shared" si="9529"/>
        <v>100</v>
      </c>
      <c r="AF3619" s="32">
        <v>63.761000000000003</v>
      </c>
      <c r="AG3619" s="32">
        <v>0</v>
      </c>
      <c r="AH3619" s="32">
        <v>0</v>
      </c>
      <c r="AI3619" s="32">
        <v>0</v>
      </c>
      <c r="AJ3619" s="32">
        <v>0</v>
      </c>
      <c r="AK3619" s="32">
        <v>0</v>
      </c>
      <c r="AL3619" s="32">
        <f t="shared" si="9530"/>
        <v>63.761000000000003</v>
      </c>
      <c r="AM3619" s="32">
        <f t="shared" si="9531"/>
        <v>-3.4610000000000056</v>
      </c>
      <c r="AN3619" s="12"/>
    </row>
    <row r="3620" spans="2:40" ht="46.8" x14ac:dyDescent="0.3">
      <c r="B3620" s="30" t="s">
        <v>860</v>
      </c>
      <c r="C3620" s="30" t="s">
        <v>114</v>
      </c>
      <c r="D3620" s="30" t="s">
        <v>443</v>
      </c>
      <c r="E3620" s="15" t="str">
        <f t="shared" si="9566"/>
        <v>0310</v>
      </c>
      <c r="F3620" s="30" t="s">
        <v>98</v>
      </c>
      <c r="G3620" s="30"/>
      <c r="H3620" s="31" t="s">
        <v>99</v>
      </c>
      <c r="I3620" s="32"/>
      <c r="J3620" s="32"/>
      <c r="K3620" s="32"/>
      <c r="L3620" s="32"/>
      <c r="M3620" s="32"/>
      <c r="N3620" s="32"/>
      <c r="O3620" s="32">
        <f t="shared" ref="O3620:O3626" si="9681">O3621</f>
        <v>0</v>
      </c>
      <c r="P3620" s="32">
        <f t="shared" ref="P3620:P3626" si="9682">P3621</f>
        <v>0</v>
      </c>
      <c r="Q3620" s="32">
        <f t="shared" ref="Q3620:Q3626" si="9683">Q3621</f>
        <v>0</v>
      </c>
      <c r="R3620" s="32">
        <f t="shared" ref="R3620:R3626" si="9684">R3621</f>
        <v>0</v>
      </c>
      <c r="S3620" s="32"/>
      <c r="T3620" s="32"/>
      <c r="U3620" s="32"/>
      <c r="V3620" s="32">
        <f t="shared" si="9567"/>
        <v>0</v>
      </c>
      <c r="W3620" s="32"/>
      <c r="X3620" s="32"/>
      <c r="Y3620" s="32"/>
      <c r="Z3620" s="32"/>
      <c r="AA3620" s="32"/>
      <c r="AB3620" s="32">
        <f t="shared" ref="AB3620:AB3626" si="9685">AB3621</f>
        <v>895.69024000000002</v>
      </c>
      <c r="AC3620" s="33">
        <f t="shared" ref="AC3620:AC3626" si="9686">AC3621</f>
        <v>895.69024000000002</v>
      </c>
      <c r="AD3620" s="33">
        <f t="shared" ref="AD3620:AD3626" si="9687">AD3621</f>
        <v>895.69024000000002</v>
      </c>
      <c r="AE3620" s="34">
        <f t="shared" si="9529"/>
        <v>100</v>
      </c>
      <c r="AF3620" s="32">
        <f t="shared" ref="AF3620:AF3626" si="9688">AF3621</f>
        <v>895.69024000000002</v>
      </c>
      <c r="AG3620" s="32">
        <f t="shared" ref="AG3620:AG3626" si="9689">AG3621</f>
        <v>0</v>
      </c>
      <c r="AH3620" s="32">
        <f t="shared" ref="AH3620:AH3626" si="9690">AH3621</f>
        <v>0</v>
      </c>
      <c r="AI3620" s="32">
        <f t="shared" ref="AI3620:AI3626" si="9691">AI3621</f>
        <v>0</v>
      </c>
      <c r="AJ3620" s="32">
        <f t="shared" ref="AJ3620:AJ3626" si="9692">AJ3621</f>
        <v>0</v>
      </c>
      <c r="AK3620" s="32">
        <f t="shared" ref="AK3620:AK3626" si="9693">AK3621</f>
        <v>0</v>
      </c>
      <c r="AL3620" s="32">
        <f t="shared" si="9530"/>
        <v>895.69024000000002</v>
      </c>
      <c r="AM3620" s="32">
        <f t="shared" si="9531"/>
        <v>-895.69024000000002</v>
      </c>
      <c r="AN3620" s="12"/>
    </row>
    <row r="3621" spans="2:40" x14ac:dyDescent="0.3">
      <c r="B3621" s="30" t="s">
        <v>860</v>
      </c>
      <c r="C3621" s="30" t="s">
        <v>114</v>
      </c>
      <c r="D3621" s="30" t="s">
        <v>443</v>
      </c>
      <c r="E3621" s="15" t="str">
        <f t="shared" si="9566"/>
        <v>0310</v>
      </c>
      <c r="F3621" s="30" t="s">
        <v>108</v>
      </c>
      <c r="G3621" s="30"/>
      <c r="H3621" s="31" t="s">
        <v>109</v>
      </c>
      <c r="I3621" s="32"/>
      <c r="J3621" s="32"/>
      <c r="K3621" s="32"/>
      <c r="L3621" s="32"/>
      <c r="M3621" s="32"/>
      <c r="N3621" s="32"/>
      <c r="O3621" s="32">
        <f t="shared" si="9681"/>
        <v>0</v>
      </c>
      <c r="P3621" s="32">
        <f t="shared" si="9682"/>
        <v>0</v>
      </c>
      <c r="Q3621" s="32">
        <f t="shared" si="9683"/>
        <v>0</v>
      </c>
      <c r="R3621" s="32">
        <f t="shared" si="9684"/>
        <v>0</v>
      </c>
      <c r="S3621" s="32"/>
      <c r="T3621" s="32"/>
      <c r="U3621" s="32"/>
      <c r="V3621" s="32">
        <f t="shared" si="9567"/>
        <v>0</v>
      </c>
      <c r="W3621" s="32"/>
      <c r="X3621" s="32"/>
      <c r="Y3621" s="32"/>
      <c r="Z3621" s="32"/>
      <c r="AA3621" s="32"/>
      <c r="AB3621" s="32">
        <f t="shared" si="9685"/>
        <v>895.69024000000002</v>
      </c>
      <c r="AC3621" s="33">
        <f t="shared" si="9686"/>
        <v>895.69024000000002</v>
      </c>
      <c r="AD3621" s="33">
        <f t="shared" si="9687"/>
        <v>895.69024000000002</v>
      </c>
      <c r="AE3621" s="34">
        <f t="shared" si="9529"/>
        <v>100</v>
      </c>
      <c r="AF3621" s="32">
        <f t="shared" si="9688"/>
        <v>895.69024000000002</v>
      </c>
      <c r="AG3621" s="32">
        <f t="shared" si="9689"/>
        <v>0</v>
      </c>
      <c r="AH3621" s="32">
        <f t="shared" si="9690"/>
        <v>0</v>
      </c>
      <c r="AI3621" s="32">
        <f t="shared" si="9691"/>
        <v>0</v>
      </c>
      <c r="AJ3621" s="32">
        <f t="shared" si="9692"/>
        <v>0</v>
      </c>
      <c r="AK3621" s="32">
        <f t="shared" si="9693"/>
        <v>0</v>
      </c>
      <c r="AL3621" s="32">
        <f t="shared" si="9530"/>
        <v>895.69024000000002</v>
      </c>
      <c r="AM3621" s="32">
        <f t="shared" si="9531"/>
        <v>-895.69024000000002</v>
      </c>
      <c r="AN3621" s="12"/>
    </row>
    <row r="3622" spans="2:40" x14ac:dyDescent="0.3">
      <c r="B3622" s="30" t="s">
        <v>860</v>
      </c>
      <c r="C3622" s="30" t="s">
        <v>114</v>
      </c>
      <c r="D3622" s="30" t="s">
        <v>443</v>
      </c>
      <c r="E3622" s="15" t="str">
        <f t="shared" si="9566"/>
        <v>0310</v>
      </c>
      <c r="F3622" s="30" t="s">
        <v>110</v>
      </c>
      <c r="G3622" s="30"/>
      <c r="H3622" s="31" t="s">
        <v>111</v>
      </c>
      <c r="I3622" s="32"/>
      <c r="J3622" s="32"/>
      <c r="K3622" s="32"/>
      <c r="L3622" s="32"/>
      <c r="M3622" s="32"/>
      <c r="N3622" s="32"/>
      <c r="O3622" s="32">
        <f t="shared" si="9681"/>
        <v>0</v>
      </c>
      <c r="P3622" s="32">
        <f t="shared" si="9682"/>
        <v>0</v>
      </c>
      <c r="Q3622" s="32">
        <f t="shared" si="9683"/>
        <v>0</v>
      </c>
      <c r="R3622" s="32">
        <f t="shared" si="9684"/>
        <v>0</v>
      </c>
      <c r="S3622" s="32"/>
      <c r="T3622" s="32"/>
      <c r="U3622" s="32"/>
      <c r="V3622" s="32">
        <f t="shared" si="9567"/>
        <v>0</v>
      </c>
      <c r="W3622" s="32"/>
      <c r="X3622" s="32"/>
      <c r="Y3622" s="32"/>
      <c r="Z3622" s="32"/>
      <c r="AA3622" s="32"/>
      <c r="AB3622" s="32">
        <f t="shared" si="9685"/>
        <v>895.69024000000002</v>
      </c>
      <c r="AC3622" s="33">
        <f t="shared" si="9686"/>
        <v>895.69024000000002</v>
      </c>
      <c r="AD3622" s="33">
        <f t="shared" si="9687"/>
        <v>895.69024000000002</v>
      </c>
      <c r="AE3622" s="34">
        <f t="shared" si="9529"/>
        <v>100</v>
      </c>
      <c r="AF3622" s="32">
        <f t="shared" si="9688"/>
        <v>895.69024000000002</v>
      </c>
      <c r="AG3622" s="32">
        <f t="shared" si="9689"/>
        <v>0</v>
      </c>
      <c r="AH3622" s="32">
        <f t="shared" si="9690"/>
        <v>0</v>
      </c>
      <c r="AI3622" s="32">
        <f t="shared" si="9691"/>
        <v>0</v>
      </c>
      <c r="AJ3622" s="32">
        <f t="shared" si="9692"/>
        <v>0</v>
      </c>
      <c r="AK3622" s="32">
        <f t="shared" si="9693"/>
        <v>0</v>
      </c>
      <c r="AL3622" s="32">
        <f t="shared" si="9530"/>
        <v>895.69024000000002</v>
      </c>
      <c r="AM3622" s="32">
        <f t="shared" si="9531"/>
        <v>-895.69024000000002</v>
      </c>
      <c r="AN3622" s="12"/>
    </row>
    <row r="3623" spans="2:40" ht="31.2" x14ac:dyDescent="0.3">
      <c r="B3623" s="30" t="s">
        <v>860</v>
      </c>
      <c r="C3623" s="30" t="s">
        <v>114</v>
      </c>
      <c r="D3623" s="30" t="s">
        <v>443</v>
      </c>
      <c r="E3623" s="15" t="str">
        <f t="shared" si="9566"/>
        <v>0310</v>
      </c>
      <c r="F3623" s="30" t="s">
        <v>110</v>
      </c>
      <c r="G3623" s="30" t="s">
        <v>50</v>
      </c>
      <c r="H3623" s="31" t="s">
        <v>51</v>
      </c>
      <c r="I3623" s="32"/>
      <c r="J3623" s="32"/>
      <c r="K3623" s="32"/>
      <c r="L3623" s="32"/>
      <c r="M3623" s="32"/>
      <c r="N3623" s="32"/>
      <c r="O3623" s="32">
        <f t="shared" si="9681"/>
        <v>0</v>
      </c>
      <c r="P3623" s="32">
        <f t="shared" si="9682"/>
        <v>0</v>
      </c>
      <c r="Q3623" s="32">
        <f t="shared" si="9683"/>
        <v>0</v>
      </c>
      <c r="R3623" s="32">
        <f t="shared" si="9684"/>
        <v>0</v>
      </c>
      <c r="S3623" s="32"/>
      <c r="T3623" s="32"/>
      <c r="U3623" s="32"/>
      <c r="V3623" s="32">
        <f t="shared" si="9567"/>
        <v>0</v>
      </c>
      <c r="W3623" s="32"/>
      <c r="X3623" s="32"/>
      <c r="Y3623" s="32"/>
      <c r="Z3623" s="32"/>
      <c r="AA3623" s="32"/>
      <c r="AB3623" s="32">
        <f t="shared" si="9685"/>
        <v>895.69024000000002</v>
      </c>
      <c r="AC3623" s="33">
        <f t="shared" si="9686"/>
        <v>895.69024000000002</v>
      </c>
      <c r="AD3623" s="33">
        <f t="shared" si="9687"/>
        <v>895.69024000000002</v>
      </c>
      <c r="AE3623" s="34">
        <f t="shared" si="9529"/>
        <v>100</v>
      </c>
      <c r="AF3623" s="32">
        <f t="shared" si="9688"/>
        <v>895.69024000000002</v>
      </c>
      <c r="AG3623" s="32">
        <f t="shared" si="9689"/>
        <v>0</v>
      </c>
      <c r="AH3623" s="32">
        <f t="shared" si="9690"/>
        <v>0</v>
      </c>
      <c r="AI3623" s="32">
        <f t="shared" si="9691"/>
        <v>0</v>
      </c>
      <c r="AJ3623" s="32">
        <f t="shared" si="9692"/>
        <v>0</v>
      </c>
      <c r="AK3623" s="32">
        <f t="shared" si="9693"/>
        <v>0</v>
      </c>
      <c r="AL3623" s="32">
        <f t="shared" si="9530"/>
        <v>895.69024000000002</v>
      </c>
      <c r="AM3623" s="32">
        <f t="shared" si="9531"/>
        <v>-895.69024000000002</v>
      </c>
      <c r="AN3623" s="12"/>
    </row>
    <row r="3624" spans="2:40" ht="31.2" x14ac:dyDescent="0.3">
      <c r="B3624" s="30" t="s">
        <v>860</v>
      </c>
      <c r="C3624" s="30" t="s">
        <v>114</v>
      </c>
      <c r="D3624" s="30" t="s">
        <v>443</v>
      </c>
      <c r="E3624" s="15" t="str">
        <f t="shared" si="9566"/>
        <v>0310</v>
      </c>
      <c r="F3624" s="30" t="s">
        <v>110</v>
      </c>
      <c r="G3624" s="30" t="s">
        <v>52</v>
      </c>
      <c r="H3624" s="31" t="s">
        <v>53</v>
      </c>
      <c r="I3624" s="32"/>
      <c r="J3624" s="32"/>
      <c r="K3624" s="32"/>
      <c r="L3624" s="32"/>
      <c r="M3624" s="32"/>
      <c r="N3624" s="32"/>
      <c r="O3624" s="32">
        <v>0</v>
      </c>
      <c r="P3624" s="32">
        <v>0</v>
      </c>
      <c r="Q3624" s="32">
        <v>0</v>
      </c>
      <c r="R3624" s="32">
        <v>0</v>
      </c>
      <c r="S3624" s="32"/>
      <c r="T3624" s="32"/>
      <c r="U3624" s="32"/>
      <c r="V3624" s="32">
        <f t="shared" si="9567"/>
        <v>0</v>
      </c>
      <c r="W3624" s="32"/>
      <c r="X3624" s="32"/>
      <c r="Y3624" s="32"/>
      <c r="Z3624" s="32"/>
      <c r="AA3624" s="32"/>
      <c r="AB3624" s="32">
        <v>895.69024000000002</v>
      </c>
      <c r="AC3624" s="33">
        <v>895.69024000000002</v>
      </c>
      <c r="AD3624" s="33">
        <v>895.69024000000002</v>
      </c>
      <c r="AE3624" s="34">
        <f t="shared" si="9529"/>
        <v>100</v>
      </c>
      <c r="AF3624" s="32">
        <v>895.69024000000002</v>
      </c>
      <c r="AG3624" s="32">
        <v>0</v>
      </c>
      <c r="AH3624" s="32">
        <v>0</v>
      </c>
      <c r="AI3624" s="32">
        <v>0</v>
      </c>
      <c r="AJ3624" s="32">
        <v>0</v>
      </c>
      <c r="AK3624" s="32">
        <v>0</v>
      </c>
      <c r="AL3624" s="32">
        <f t="shared" si="9530"/>
        <v>895.69024000000002</v>
      </c>
      <c r="AM3624" s="32">
        <f t="shared" si="9531"/>
        <v>-895.69024000000002</v>
      </c>
      <c r="AN3624" s="12"/>
    </row>
    <row r="3625" spans="2:40" s="22" customFormat="1" ht="31.2" x14ac:dyDescent="0.3">
      <c r="B3625" s="23" t="s">
        <v>860</v>
      </c>
      <c r="C3625" s="23" t="s">
        <v>114</v>
      </c>
      <c r="D3625" s="23" t="s">
        <v>197</v>
      </c>
      <c r="E3625" s="24" t="str">
        <f t="shared" si="9566"/>
        <v>0314</v>
      </c>
      <c r="F3625" s="23"/>
      <c r="G3625" s="23"/>
      <c r="H3625" s="25" t="s">
        <v>198</v>
      </c>
      <c r="I3625" s="26">
        <f t="shared" ref="I3625:I3626" si="9694">I3626</f>
        <v>15.5</v>
      </c>
      <c r="J3625" s="26">
        <f t="shared" ref="J3625:J3626" si="9695">J3626</f>
        <v>15.5</v>
      </c>
      <c r="K3625" s="26">
        <f t="shared" ref="K3625:K3626" si="9696">K3626</f>
        <v>15.5</v>
      </c>
      <c r="L3625" s="26">
        <f t="shared" ref="L3625:L3626" si="9697">L3626</f>
        <v>0</v>
      </c>
      <c r="M3625" s="26">
        <f t="shared" ref="M3625:M3626" si="9698">M3626</f>
        <v>0</v>
      </c>
      <c r="N3625" s="26">
        <f t="shared" ref="N3625:N3626" si="9699">N3626</f>
        <v>0</v>
      </c>
      <c r="O3625" s="26">
        <f t="shared" si="9681"/>
        <v>0</v>
      </c>
      <c r="P3625" s="26">
        <f t="shared" si="9682"/>
        <v>0</v>
      </c>
      <c r="Q3625" s="26">
        <f t="shared" si="9683"/>
        <v>0</v>
      </c>
      <c r="R3625" s="26">
        <f t="shared" si="9684"/>
        <v>0</v>
      </c>
      <c r="S3625" s="26">
        <f t="shared" ref="S3625:S3626" si="9700">S3626</f>
        <v>0</v>
      </c>
      <c r="T3625" s="26">
        <f t="shared" ref="T3625:T3626" si="9701">T3626</f>
        <v>0</v>
      </c>
      <c r="U3625" s="26">
        <v>0</v>
      </c>
      <c r="V3625" s="26">
        <f t="shared" si="9567"/>
        <v>15.5</v>
      </c>
      <c r="W3625" s="26">
        <f t="shared" ref="W3625:W3626" si="9702">W3626</f>
        <v>0</v>
      </c>
      <c r="X3625" s="26">
        <f t="shared" ref="X3625:X3626" si="9703">X3626</f>
        <v>0</v>
      </c>
      <c r="Y3625" s="26">
        <f t="shared" ref="Y3625:Y3626" si="9704">Y3626</f>
        <v>0</v>
      </c>
      <c r="Z3625" s="26">
        <f t="shared" ref="Z3625:Z3626" si="9705">Z3626</f>
        <v>0</v>
      </c>
      <c r="AA3625" s="26">
        <f t="shared" ref="AA3625:AA3626" si="9706">AA3626</f>
        <v>0</v>
      </c>
      <c r="AB3625" s="32">
        <f t="shared" si="9685"/>
        <v>11.63</v>
      </c>
      <c r="AC3625" s="27">
        <f t="shared" si="9686"/>
        <v>15.5</v>
      </c>
      <c r="AD3625" s="33">
        <f t="shared" si="9687"/>
        <v>15.5</v>
      </c>
      <c r="AE3625" s="28">
        <f t="shared" si="9529"/>
        <v>100</v>
      </c>
      <c r="AF3625" s="26">
        <f t="shared" si="9688"/>
        <v>15.5</v>
      </c>
      <c r="AG3625" s="26">
        <f t="shared" si="9689"/>
        <v>0</v>
      </c>
      <c r="AH3625" s="26">
        <f t="shared" si="9690"/>
        <v>0</v>
      </c>
      <c r="AI3625" s="26">
        <f t="shared" si="9691"/>
        <v>0</v>
      </c>
      <c r="AJ3625" s="26">
        <f t="shared" si="9692"/>
        <v>0</v>
      </c>
      <c r="AK3625" s="26">
        <f t="shared" si="9693"/>
        <v>0</v>
      </c>
      <c r="AL3625" s="26">
        <f t="shared" si="9530"/>
        <v>15.5</v>
      </c>
      <c r="AM3625" s="26">
        <f t="shared" si="9531"/>
        <v>0</v>
      </c>
      <c r="AN3625" s="29"/>
    </row>
    <row r="3626" spans="2:40" ht="31.2" x14ac:dyDescent="0.3">
      <c r="B3626" s="30" t="s">
        <v>860</v>
      </c>
      <c r="C3626" s="30" t="s">
        <v>114</v>
      </c>
      <c r="D3626" s="30" t="s">
        <v>197</v>
      </c>
      <c r="E3626" s="15" t="str">
        <f t="shared" si="9566"/>
        <v>0314</v>
      </c>
      <c r="F3626" s="30" t="s">
        <v>78</v>
      </c>
      <c r="G3626" s="30"/>
      <c r="H3626" s="31" t="s">
        <v>79</v>
      </c>
      <c r="I3626" s="32">
        <f t="shared" si="9694"/>
        <v>15.5</v>
      </c>
      <c r="J3626" s="32">
        <f t="shared" si="9695"/>
        <v>15.5</v>
      </c>
      <c r="K3626" s="32">
        <f t="shared" si="9696"/>
        <v>15.5</v>
      </c>
      <c r="L3626" s="32">
        <f t="shared" si="9697"/>
        <v>0</v>
      </c>
      <c r="M3626" s="32">
        <f t="shared" si="9698"/>
        <v>0</v>
      </c>
      <c r="N3626" s="32">
        <f t="shared" si="9699"/>
        <v>0</v>
      </c>
      <c r="O3626" s="32">
        <f t="shared" si="9681"/>
        <v>0</v>
      </c>
      <c r="P3626" s="32">
        <f t="shared" si="9682"/>
        <v>0</v>
      </c>
      <c r="Q3626" s="32">
        <f t="shared" si="9683"/>
        <v>0</v>
      </c>
      <c r="R3626" s="32">
        <f t="shared" si="9684"/>
        <v>0</v>
      </c>
      <c r="S3626" s="32">
        <f t="shared" si="9700"/>
        <v>0</v>
      </c>
      <c r="T3626" s="32">
        <f t="shared" si="9701"/>
        <v>0</v>
      </c>
      <c r="U3626" s="32">
        <v>0</v>
      </c>
      <c r="V3626" s="32">
        <f t="shared" si="9567"/>
        <v>15.5</v>
      </c>
      <c r="W3626" s="32">
        <f t="shared" si="9702"/>
        <v>0</v>
      </c>
      <c r="X3626" s="32">
        <f t="shared" si="9703"/>
        <v>0</v>
      </c>
      <c r="Y3626" s="32">
        <f t="shared" si="9704"/>
        <v>0</v>
      </c>
      <c r="Z3626" s="32">
        <f t="shared" si="9705"/>
        <v>0</v>
      </c>
      <c r="AA3626" s="32">
        <f t="shared" si="9706"/>
        <v>0</v>
      </c>
      <c r="AB3626" s="32">
        <f t="shared" si="9685"/>
        <v>11.63</v>
      </c>
      <c r="AC3626" s="33">
        <f t="shared" si="9686"/>
        <v>15.5</v>
      </c>
      <c r="AD3626" s="33">
        <f t="shared" si="9687"/>
        <v>15.5</v>
      </c>
      <c r="AE3626" s="34">
        <f t="shared" ref="AE3626:AE3689" si="9707">AD3626/AC3626*100</f>
        <v>100</v>
      </c>
      <c r="AF3626" s="32">
        <f t="shared" si="9688"/>
        <v>15.5</v>
      </c>
      <c r="AG3626" s="32">
        <f t="shared" si="9689"/>
        <v>0</v>
      </c>
      <c r="AH3626" s="32">
        <f t="shared" si="9690"/>
        <v>0</v>
      </c>
      <c r="AI3626" s="32">
        <f t="shared" si="9691"/>
        <v>0</v>
      </c>
      <c r="AJ3626" s="32">
        <f t="shared" si="9692"/>
        <v>0</v>
      </c>
      <c r="AK3626" s="32">
        <f t="shared" si="9693"/>
        <v>0</v>
      </c>
      <c r="AL3626" s="32">
        <f t="shared" ref="AL3626:AL3689" si="9708">AF3626+AH3626+AK3626+AI3626+AJ3626+AG3626</f>
        <v>15.5</v>
      </c>
      <c r="AM3626" s="32">
        <f t="shared" ref="AM3626:AM3689" si="9709">V3626-AL3626</f>
        <v>0</v>
      </c>
    </row>
    <row r="3627" spans="2:40" x14ac:dyDescent="0.3">
      <c r="B3627" s="30" t="s">
        <v>860</v>
      </c>
      <c r="C3627" s="30" t="s">
        <v>114</v>
      </c>
      <c r="D3627" s="30" t="s">
        <v>197</v>
      </c>
      <c r="E3627" s="15" t="str">
        <f t="shared" si="9566"/>
        <v>0314</v>
      </c>
      <c r="F3627" s="30" t="s">
        <v>80</v>
      </c>
      <c r="G3627" s="30"/>
      <c r="H3627" s="31" t="s">
        <v>81</v>
      </c>
      <c r="I3627" s="32">
        <f t="shared" ref="I3627:T3627" si="9710">I3631+I3628</f>
        <v>15.5</v>
      </c>
      <c r="J3627" s="32">
        <f t="shared" si="9710"/>
        <v>15.5</v>
      </c>
      <c r="K3627" s="32">
        <f t="shared" si="9710"/>
        <v>15.5</v>
      </c>
      <c r="L3627" s="32">
        <f t="shared" si="9710"/>
        <v>0</v>
      </c>
      <c r="M3627" s="32">
        <f t="shared" si="9710"/>
        <v>0</v>
      </c>
      <c r="N3627" s="32">
        <f t="shared" si="9710"/>
        <v>0</v>
      </c>
      <c r="O3627" s="32">
        <f t="shared" si="9710"/>
        <v>0</v>
      </c>
      <c r="P3627" s="32">
        <f t="shared" si="9710"/>
        <v>0</v>
      </c>
      <c r="Q3627" s="32">
        <f t="shared" si="9710"/>
        <v>0</v>
      </c>
      <c r="R3627" s="32">
        <f t="shared" si="9710"/>
        <v>0</v>
      </c>
      <c r="S3627" s="32">
        <f t="shared" si="9710"/>
        <v>0</v>
      </c>
      <c r="T3627" s="32">
        <f t="shared" si="9710"/>
        <v>0</v>
      </c>
      <c r="U3627" s="32">
        <v>0</v>
      </c>
      <c r="V3627" s="32">
        <f t="shared" si="9567"/>
        <v>15.5</v>
      </c>
      <c r="W3627" s="32">
        <f t="shared" ref="W3627:AD3627" si="9711">W3631+W3628</f>
        <v>0</v>
      </c>
      <c r="X3627" s="32">
        <f t="shared" si="9711"/>
        <v>0</v>
      </c>
      <c r="Y3627" s="32">
        <f t="shared" si="9711"/>
        <v>0</v>
      </c>
      <c r="Z3627" s="32">
        <f t="shared" si="9711"/>
        <v>0</v>
      </c>
      <c r="AA3627" s="32">
        <f t="shared" si="9711"/>
        <v>0</v>
      </c>
      <c r="AB3627" s="32">
        <f t="shared" si="9711"/>
        <v>11.63</v>
      </c>
      <c r="AC3627" s="33">
        <f t="shared" si="9711"/>
        <v>15.5</v>
      </c>
      <c r="AD3627" s="33">
        <f t="shared" si="9711"/>
        <v>15.5</v>
      </c>
      <c r="AE3627" s="34">
        <f t="shared" si="9707"/>
        <v>100</v>
      </c>
      <c r="AF3627" s="32">
        <f t="shared" ref="AF3627:AK3627" si="9712">AF3631+AF3628</f>
        <v>15.5</v>
      </c>
      <c r="AG3627" s="32">
        <f t="shared" si="9712"/>
        <v>0</v>
      </c>
      <c r="AH3627" s="32">
        <f t="shared" si="9712"/>
        <v>0</v>
      </c>
      <c r="AI3627" s="32">
        <f t="shared" si="9712"/>
        <v>0</v>
      </c>
      <c r="AJ3627" s="32">
        <f t="shared" si="9712"/>
        <v>0</v>
      </c>
      <c r="AK3627" s="32">
        <f t="shared" si="9712"/>
        <v>0</v>
      </c>
      <c r="AL3627" s="32">
        <f t="shared" si="9708"/>
        <v>15.5</v>
      </c>
      <c r="AM3627" s="32">
        <f t="shared" si="9709"/>
        <v>0</v>
      </c>
    </row>
    <row r="3628" spans="2:40" ht="46.8" hidden="1" customHeight="1" x14ac:dyDescent="0.3">
      <c r="B3628" s="30" t="s">
        <v>860</v>
      </c>
      <c r="C3628" s="30" t="s">
        <v>114</v>
      </c>
      <c r="D3628" s="30" t="s">
        <v>197</v>
      </c>
      <c r="E3628" s="15" t="str">
        <f t="shared" si="9566"/>
        <v>0314</v>
      </c>
      <c r="F3628" s="30" t="s">
        <v>199</v>
      </c>
      <c r="G3628" s="30"/>
      <c r="H3628" s="31" t="s">
        <v>200</v>
      </c>
      <c r="I3628" s="32">
        <f t="shared" ref="I3628:I3632" si="9713">I3629</f>
        <v>0</v>
      </c>
      <c r="J3628" s="32">
        <f t="shared" ref="J3628:J3632" si="9714">J3629</f>
        <v>0</v>
      </c>
      <c r="K3628" s="32">
        <f t="shared" ref="K3628:K3632" si="9715">K3629</f>
        <v>0</v>
      </c>
      <c r="L3628" s="32">
        <f t="shared" ref="L3628:L3632" si="9716">L3629</f>
        <v>0</v>
      </c>
      <c r="M3628" s="32">
        <f t="shared" ref="M3628:M3632" si="9717">M3629</f>
        <v>0</v>
      </c>
      <c r="N3628" s="32">
        <f t="shared" ref="N3628:N3632" si="9718">N3629</f>
        <v>0</v>
      </c>
      <c r="O3628" s="32">
        <f t="shared" ref="O3628:O3632" si="9719">O3629</f>
        <v>0</v>
      </c>
      <c r="P3628" s="32">
        <f t="shared" ref="P3628:P3632" si="9720">P3629</f>
        <v>0</v>
      </c>
      <c r="Q3628" s="32">
        <f t="shared" ref="Q3628:Q3632" si="9721">Q3629</f>
        <v>0</v>
      </c>
      <c r="R3628" s="32">
        <f t="shared" ref="R3628:R3632" si="9722">R3629</f>
        <v>0</v>
      </c>
      <c r="S3628" s="32">
        <f t="shared" ref="S3628:S3632" si="9723">S3629</f>
        <v>0</v>
      </c>
      <c r="T3628" s="32">
        <f t="shared" ref="T3628:T3632" si="9724">T3629</f>
        <v>0</v>
      </c>
      <c r="U3628" s="32">
        <v>0</v>
      </c>
      <c r="V3628" s="32">
        <f t="shared" si="9567"/>
        <v>0</v>
      </c>
      <c r="W3628" s="32">
        <f t="shared" ref="W3628:W3632" si="9725">W3629</f>
        <v>0</v>
      </c>
      <c r="X3628" s="32">
        <f t="shared" ref="X3628:X3632" si="9726">X3629</f>
        <v>0</v>
      </c>
      <c r="Y3628" s="32">
        <f t="shared" ref="Y3628:Y3632" si="9727">Y3629</f>
        <v>0</v>
      </c>
      <c r="Z3628" s="32">
        <f t="shared" ref="Z3628:Z3632" si="9728">Z3629</f>
        <v>0</v>
      </c>
      <c r="AA3628" s="32">
        <f t="shared" ref="AA3628:AA3632" si="9729">AA3629</f>
        <v>0</v>
      </c>
      <c r="AB3628" s="32">
        <f t="shared" ref="AB3628:AB3632" si="9730">AB3629</f>
        <v>0</v>
      </c>
      <c r="AC3628" s="33">
        <f t="shared" ref="AC3628:AC3632" si="9731">AC3629</f>
        <v>0</v>
      </c>
      <c r="AD3628" s="33">
        <f t="shared" ref="AD3628:AD3632" si="9732">AD3629</f>
        <v>0</v>
      </c>
      <c r="AE3628" s="34" t="e">
        <f t="shared" si="9707"/>
        <v>#DIV/0!</v>
      </c>
      <c r="AF3628" s="35">
        <f t="shared" ref="AF3628:AF3632" si="9733">AF3629</f>
        <v>0</v>
      </c>
      <c r="AG3628" s="35">
        <f t="shared" ref="AG3628:AG3632" si="9734">AG3629</f>
        <v>0</v>
      </c>
      <c r="AH3628" s="36">
        <f t="shared" ref="AH3628:AH3632" si="9735">AH3629</f>
        <v>0</v>
      </c>
      <c r="AI3628" s="36">
        <f t="shared" ref="AI3628:AI3632" si="9736">AI3629</f>
        <v>0</v>
      </c>
      <c r="AJ3628" s="36">
        <f t="shared" ref="AJ3628:AJ3632" si="9737">AJ3629</f>
        <v>0</v>
      </c>
      <c r="AK3628" s="36">
        <f t="shared" ref="AK3628:AK3632" si="9738">AK3629</f>
        <v>0</v>
      </c>
      <c r="AL3628" s="36">
        <f t="shared" si="9708"/>
        <v>0</v>
      </c>
      <c r="AM3628" s="36">
        <f t="shared" si="9709"/>
        <v>0</v>
      </c>
      <c r="AN3628" s="37" t="s">
        <v>35</v>
      </c>
    </row>
    <row r="3629" spans="2:40" ht="31.2" hidden="1" customHeight="1" x14ac:dyDescent="0.3">
      <c r="B3629" s="30" t="s">
        <v>860</v>
      </c>
      <c r="C3629" s="30" t="s">
        <v>114</v>
      </c>
      <c r="D3629" s="30" t="s">
        <v>197</v>
      </c>
      <c r="E3629" s="15" t="str">
        <f t="shared" si="9566"/>
        <v>0314</v>
      </c>
      <c r="F3629" s="30" t="s">
        <v>199</v>
      </c>
      <c r="G3629" s="30" t="s">
        <v>50</v>
      </c>
      <c r="H3629" s="31" t="s">
        <v>51</v>
      </c>
      <c r="I3629" s="32">
        <f t="shared" si="9713"/>
        <v>0</v>
      </c>
      <c r="J3629" s="32">
        <f t="shared" si="9714"/>
        <v>0</v>
      </c>
      <c r="K3629" s="32">
        <f t="shared" si="9715"/>
        <v>0</v>
      </c>
      <c r="L3629" s="32">
        <f t="shared" si="9716"/>
        <v>0</v>
      </c>
      <c r="M3629" s="32">
        <f t="shared" si="9717"/>
        <v>0</v>
      </c>
      <c r="N3629" s="32">
        <f t="shared" si="9718"/>
        <v>0</v>
      </c>
      <c r="O3629" s="32">
        <f t="shared" si="9719"/>
        <v>0</v>
      </c>
      <c r="P3629" s="32">
        <f t="shared" si="9720"/>
        <v>0</v>
      </c>
      <c r="Q3629" s="32">
        <f t="shared" si="9721"/>
        <v>0</v>
      </c>
      <c r="R3629" s="32">
        <f t="shared" si="9722"/>
        <v>0</v>
      </c>
      <c r="S3629" s="32">
        <f t="shared" si="9723"/>
        <v>0</v>
      </c>
      <c r="T3629" s="32">
        <f t="shared" si="9724"/>
        <v>0</v>
      </c>
      <c r="U3629" s="32">
        <v>0</v>
      </c>
      <c r="V3629" s="32">
        <f t="shared" si="9567"/>
        <v>0</v>
      </c>
      <c r="W3629" s="32">
        <f t="shared" si="9725"/>
        <v>0</v>
      </c>
      <c r="X3629" s="32">
        <f t="shared" si="9726"/>
        <v>0</v>
      </c>
      <c r="Y3629" s="32">
        <f t="shared" si="9727"/>
        <v>0</v>
      </c>
      <c r="Z3629" s="32">
        <f t="shared" si="9728"/>
        <v>0</v>
      </c>
      <c r="AA3629" s="32">
        <f t="shared" si="9729"/>
        <v>0</v>
      </c>
      <c r="AB3629" s="32">
        <f t="shared" si="9730"/>
        <v>0</v>
      </c>
      <c r="AC3629" s="33">
        <f t="shared" si="9731"/>
        <v>0</v>
      </c>
      <c r="AD3629" s="33">
        <f t="shared" si="9732"/>
        <v>0</v>
      </c>
      <c r="AE3629" s="34" t="e">
        <f t="shared" si="9707"/>
        <v>#DIV/0!</v>
      </c>
      <c r="AF3629" s="35">
        <f t="shared" si="9733"/>
        <v>0</v>
      </c>
      <c r="AG3629" s="35">
        <f t="shared" si="9734"/>
        <v>0</v>
      </c>
      <c r="AH3629" s="36">
        <f t="shared" si="9735"/>
        <v>0</v>
      </c>
      <c r="AI3629" s="36">
        <f t="shared" si="9736"/>
        <v>0</v>
      </c>
      <c r="AJ3629" s="36">
        <f t="shared" si="9737"/>
        <v>0</v>
      </c>
      <c r="AK3629" s="36">
        <f t="shared" si="9738"/>
        <v>0</v>
      </c>
      <c r="AL3629" s="36">
        <f t="shared" si="9708"/>
        <v>0</v>
      </c>
      <c r="AM3629" s="36">
        <f t="shared" si="9709"/>
        <v>0</v>
      </c>
      <c r="AN3629" s="37" t="s">
        <v>35</v>
      </c>
    </row>
    <row r="3630" spans="2:40" ht="31.2" hidden="1" customHeight="1" x14ac:dyDescent="0.3">
      <c r="B3630" s="30" t="s">
        <v>860</v>
      </c>
      <c r="C3630" s="30" t="s">
        <v>114</v>
      </c>
      <c r="D3630" s="30" t="s">
        <v>197</v>
      </c>
      <c r="E3630" s="15" t="str">
        <f t="shared" si="9566"/>
        <v>0314</v>
      </c>
      <c r="F3630" s="30" t="s">
        <v>199</v>
      </c>
      <c r="G3630" s="30" t="s">
        <v>52</v>
      </c>
      <c r="H3630" s="31" t="s">
        <v>53</v>
      </c>
      <c r="I3630" s="32"/>
      <c r="J3630" s="32"/>
      <c r="K3630" s="32"/>
      <c r="L3630" s="32"/>
      <c r="M3630" s="32"/>
      <c r="N3630" s="32"/>
      <c r="O3630" s="32">
        <v>0</v>
      </c>
      <c r="P3630" s="32">
        <v>0</v>
      </c>
      <c r="Q3630" s="32">
        <v>0</v>
      </c>
      <c r="R3630" s="32">
        <v>0</v>
      </c>
      <c r="S3630" s="32">
        <v>0</v>
      </c>
      <c r="T3630" s="32">
        <v>0</v>
      </c>
      <c r="U3630" s="32">
        <v>0</v>
      </c>
      <c r="V3630" s="32">
        <f t="shared" si="9567"/>
        <v>0</v>
      </c>
      <c r="W3630" s="32"/>
      <c r="X3630" s="32"/>
      <c r="Y3630" s="32"/>
      <c r="Z3630" s="32"/>
      <c r="AA3630" s="32"/>
      <c r="AB3630" s="32">
        <v>0</v>
      </c>
      <c r="AC3630" s="33">
        <v>0</v>
      </c>
      <c r="AD3630" s="33">
        <v>0</v>
      </c>
      <c r="AE3630" s="34" t="e">
        <f t="shared" si="9707"/>
        <v>#DIV/0!</v>
      </c>
      <c r="AF3630" s="35">
        <v>0</v>
      </c>
      <c r="AG3630" s="35">
        <v>0</v>
      </c>
      <c r="AH3630" s="36">
        <v>0</v>
      </c>
      <c r="AI3630" s="36">
        <v>0</v>
      </c>
      <c r="AJ3630" s="36">
        <v>0</v>
      </c>
      <c r="AK3630" s="36">
        <v>0</v>
      </c>
      <c r="AL3630" s="36">
        <f t="shared" si="9708"/>
        <v>0</v>
      </c>
      <c r="AM3630" s="36">
        <f t="shared" si="9709"/>
        <v>0</v>
      </c>
      <c r="AN3630" s="37" t="s">
        <v>35</v>
      </c>
    </row>
    <row r="3631" spans="2:40" ht="31.2" x14ac:dyDescent="0.3">
      <c r="B3631" s="30" t="s">
        <v>860</v>
      </c>
      <c r="C3631" s="30" t="s">
        <v>114</v>
      </c>
      <c r="D3631" s="30" t="s">
        <v>197</v>
      </c>
      <c r="E3631" s="15" t="str">
        <f t="shared" si="9566"/>
        <v>0314</v>
      </c>
      <c r="F3631" s="30" t="s">
        <v>201</v>
      </c>
      <c r="G3631" s="30"/>
      <c r="H3631" s="31" t="s">
        <v>202</v>
      </c>
      <c r="I3631" s="32">
        <f t="shared" si="9713"/>
        <v>15.5</v>
      </c>
      <c r="J3631" s="32">
        <f t="shared" si="9714"/>
        <v>15.5</v>
      </c>
      <c r="K3631" s="32">
        <f t="shared" si="9715"/>
        <v>15.5</v>
      </c>
      <c r="L3631" s="32">
        <f t="shared" si="9716"/>
        <v>0</v>
      </c>
      <c r="M3631" s="32">
        <f t="shared" si="9717"/>
        <v>0</v>
      </c>
      <c r="N3631" s="32">
        <f t="shared" si="9718"/>
        <v>0</v>
      </c>
      <c r="O3631" s="32">
        <f t="shared" si="9719"/>
        <v>0</v>
      </c>
      <c r="P3631" s="32">
        <f t="shared" si="9720"/>
        <v>0</v>
      </c>
      <c r="Q3631" s="32">
        <f t="shared" si="9721"/>
        <v>0</v>
      </c>
      <c r="R3631" s="32">
        <f t="shared" si="9722"/>
        <v>0</v>
      </c>
      <c r="S3631" s="32">
        <f t="shared" si="9723"/>
        <v>0</v>
      </c>
      <c r="T3631" s="32">
        <f t="shared" si="9724"/>
        <v>0</v>
      </c>
      <c r="U3631" s="32">
        <v>0</v>
      </c>
      <c r="V3631" s="32">
        <f t="shared" si="9567"/>
        <v>15.5</v>
      </c>
      <c r="W3631" s="32">
        <f t="shared" si="9725"/>
        <v>0</v>
      </c>
      <c r="X3631" s="32">
        <f t="shared" si="9726"/>
        <v>0</v>
      </c>
      <c r="Y3631" s="32">
        <f t="shared" si="9727"/>
        <v>0</v>
      </c>
      <c r="Z3631" s="32">
        <f t="shared" si="9728"/>
        <v>0</v>
      </c>
      <c r="AA3631" s="32">
        <f t="shared" si="9729"/>
        <v>0</v>
      </c>
      <c r="AB3631" s="32">
        <f t="shared" si="9730"/>
        <v>11.63</v>
      </c>
      <c r="AC3631" s="33">
        <f t="shared" si="9731"/>
        <v>15.5</v>
      </c>
      <c r="AD3631" s="33">
        <f t="shared" si="9732"/>
        <v>15.5</v>
      </c>
      <c r="AE3631" s="34">
        <f t="shared" si="9707"/>
        <v>100</v>
      </c>
      <c r="AF3631" s="32">
        <f t="shared" si="9733"/>
        <v>15.5</v>
      </c>
      <c r="AG3631" s="32">
        <f t="shared" si="9734"/>
        <v>0</v>
      </c>
      <c r="AH3631" s="32">
        <f t="shared" si="9735"/>
        <v>0</v>
      </c>
      <c r="AI3631" s="32">
        <f t="shared" si="9736"/>
        <v>0</v>
      </c>
      <c r="AJ3631" s="32">
        <f t="shared" si="9737"/>
        <v>0</v>
      </c>
      <c r="AK3631" s="32">
        <f t="shared" si="9738"/>
        <v>0</v>
      </c>
      <c r="AL3631" s="32">
        <f t="shared" si="9708"/>
        <v>15.5</v>
      </c>
      <c r="AM3631" s="32">
        <f t="shared" si="9709"/>
        <v>0</v>
      </c>
    </row>
    <row r="3632" spans="2:40" ht="31.2" x14ac:dyDescent="0.3">
      <c r="B3632" s="30" t="s">
        <v>860</v>
      </c>
      <c r="C3632" s="30" t="s">
        <v>114</v>
      </c>
      <c r="D3632" s="30" t="s">
        <v>197</v>
      </c>
      <c r="E3632" s="15" t="str">
        <f t="shared" si="9566"/>
        <v>0314</v>
      </c>
      <c r="F3632" s="30" t="s">
        <v>201</v>
      </c>
      <c r="G3632" s="30" t="s">
        <v>50</v>
      </c>
      <c r="H3632" s="31" t="s">
        <v>51</v>
      </c>
      <c r="I3632" s="32">
        <f t="shared" si="9713"/>
        <v>15.5</v>
      </c>
      <c r="J3632" s="32">
        <f t="shared" si="9714"/>
        <v>15.5</v>
      </c>
      <c r="K3632" s="32">
        <f t="shared" si="9715"/>
        <v>15.5</v>
      </c>
      <c r="L3632" s="32">
        <f t="shared" si="9716"/>
        <v>0</v>
      </c>
      <c r="M3632" s="32">
        <f t="shared" si="9717"/>
        <v>0</v>
      </c>
      <c r="N3632" s="32">
        <f t="shared" si="9718"/>
        <v>0</v>
      </c>
      <c r="O3632" s="32">
        <f t="shared" si="9719"/>
        <v>0</v>
      </c>
      <c r="P3632" s="32">
        <f t="shared" si="9720"/>
        <v>0</v>
      </c>
      <c r="Q3632" s="32">
        <f t="shared" si="9721"/>
        <v>0</v>
      </c>
      <c r="R3632" s="32">
        <f t="shared" si="9722"/>
        <v>0</v>
      </c>
      <c r="S3632" s="32">
        <f t="shared" si="9723"/>
        <v>0</v>
      </c>
      <c r="T3632" s="32">
        <f t="shared" si="9724"/>
        <v>0</v>
      </c>
      <c r="U3632" s="32">
        <v>0</v>
      </c>
      <c r="V3632" s="32">
        <f t="shared" si="9567"/>
        <v>15.5</v>
      </c>
      <c r="W3632" s="32">
        <f t="shared" si="9725"/>
        <v>0</v>
      </c>
      <c r="X3632" s="32">
        <f t="shared" si="9726"/>
        <v>0</v>
      </c>
      <c r="Y3632" s="32">
        <f t="shared" si="9727"/>
        <v>0</v>
      </c>
      <c r="Z3632" s="32">
        <f t="shared" si="9728"/>
        <v>0</v>
      </c>
      <c r="AA3632" s="32">
        <f t="shared" si="9729"/>
        <v>0</v>
      </c>
      <c r="AB3632" s="32">
        <f t="shared" si="9730"/>
        <v>11.63</v>
      </c>
      <c r="AC3632" s="33">
        <f t="shared" si="9731"/>
        <v>15.5</v>
      </c>
      <c r="AD3632" s="33">
        <f t="shared" si="9732"/>
        <v>15.5</v>
      </c>
      <c r="AE3632" s="34">
        <f t="shared" si="9707"/>
        <v>100</v>
      </c>
      <c r="AF3632" s="32">
        <f t="shared" si="9733"/>
        <v>15.5</v>
      </c>
      <c r="AG3632" s="32">
        <f t="shared" si="9734"/>
        <v>0</v>
      </c>
      <c r="AH3632" s="32">
        <f t="shared" si="9735"/>
        <v>0</v>
      </c>
      <c r="AI3632" s="32">
        <f t="shared" si="9736"/>
        <v>0</v>
      </c>
      <c r="AJ3632" s="32">
        <f t="shared" si="9737"/>
        <v>0</v>
      </c>
      <c r="AK3632" s="32">
        <f t="shared" si="9738"/>
        <v>0</v>
      </c>
      <c r="AL3632" s="32">
        <f t="shared" si="9708"/>
        <v>15.5</v>
      </c>
      <c r="AM3632" s="32">
        <f t="shared" si="9709"/>
        <v>0</v>
      </c>
    </row>
    <row r="3633" spans="2:40" ht="31.2" x14ac:dyDescent="0.3">
      <c r="B3633" s="30" t="s">
        <v>860</v>
      </c>
      <c r="C3633" s="30" t="s">
        <v>114</v>
      </c>
      <c r="D3633" s="30" t="s">
        <v>197</v>
      </c>
      <c r="E3633" s="15" t="str">
        <f t="shared" ref="E3633:E3696" si="9739">CONCATENATE(C3633,D3633)</f>
        <v>0314</v>
      </c>
      <c r="F3633" s="30" t="s">
        <v>201</v>
      </c>
      <c r="G3633" s="30" t="s">
        <v>52</v>
      </c>
      <c r="H3633" s="31" t="s">
        <v>53</v>
      </c>
      <c r="I3633" s="32">
        <v>15.5</v>
      </c>
      <c r="J3633" s="32">
        <v>15.5</v>
      </c>
      <c r="K3633" s="32">
        <v>15.5</v>
      </c>
      <c r="L3633" s="32"/>
      <c r="M3633" s="32"/>
      <c r="N3633" s="32"/>
      <c r="O3633" s="32">
        <v>0</v>
      </c>
      <c r="P3633" s="32">
        <v>0</v>
      </c>
      <c r="Q3633" s="32">
        <v>0</v>
      </c>
      <c r="R3633" s="32">
        <v>0</v>
      </c>
      <c r="S3633" s="32">
        <v>0</v>
      </c>
      <c r="T3633" s="32">
        <v>0</v>
      </c>
      <c r="U3633" s="32">
        <v>0</v>
      </c>
      <c r="V3633" s="32">
        <f t="shared" ref="V3633:V3696" si="9740">I3633+L3633+U3633+T3633+S3633+R3633+Q3633+P3633+O3633</f>
        <v>15.5</v>
      </c>
      <c r="W3633" s="32"/>
      <c r="X3633" s="32"/>
      <c r="Y3633" s="32"/>
      <c r="Z3633" s="32"/>
      <c r="AA3633" s="32"/>
      <c r="AB3633" s="32">
        <v>11.63</v>
      </c>
      <c r="AC3633" s="33">
        <v>15.5</v>
      </c>
      <c r="AD3633" s="33">
        <v>15.5</v>
      </c>
      <c r="AE3633" s="34">
        <f t="shared" si="9707"/>
        <v>100</v>
      </c>
      <c r="AF3633" s="32">
        <v>15.5</v>
      </c>
      <c r="AG3633" s="32">
        <v>0</v>
      </c>
      <c r="AH3633" s="32">
        <v>0</v>
      </c>
      <c r="AI3633" s="32">
        <v>0</v>
      </c>
      <c r="AJ3633" s="32">
        <v>0</v>
      </c>
      <c r="AK3633" s="32">
        <v>0</v>
      </c>
      <c r="AL3633" s="32">
        <f t="shared" si="9708"/>
        <v>15.5</v>
      </c>
      <c r="AM3633" s="32">
        <f t="shared" si="9709"/>
        <v>0</v>
      </c>
      <c r="AN3633" s="12"/>
    </row>
    <row r="3634" spans="2:40" s="13" customFormat="1" x14ac:dyDescent="0.3">
      <c r="B3634" s="14" t="s">
        <v>860</v>
      </c>
      <c r="C3634" s="14" t="s">
        <v>104</v>
      </c>
      <c r="D3634" s="14"/>
      <c r="E3634" s="21" t="str">
        <f t="shared" si="9739"/>
        <v>04</v>
      </c>
      <c r="F3634" s="14"/>
      <c r="G3634" s="14"/>
      <c r="H3634" s="16" t="s">
        <v>105</v>
      </c>
      <c r="I3634" s="17">
        <f t="shared" ref="I3634:T3634" si="9741">I3642+I3635+I3681</f>
        <v>2106.1</v>
      </c>
      <c r="J3634" s="17">
        <f t="shared" si="9741"/>
        <v>2108.6</v>
      </c>
      <c r="K3634" s="17">
        <f t="shared" si="9741"/>
        <v>2108.1</v>
      </c>
      <c r="L3634" s="17">
        <f t="shared" si="9741"/>
        <v>0</v>
      </c>
      <c r="M3634" s="17">
        <f t="shared" si="9741"/>
        <v>0</v>
      </c>
      <c r="N3634" s="17">
        <f t="shared" si="9741"/>
        <v>0</v>
      </c>
      <c r="O3634" s="17">
        <f t="shared" si="9741"/>
        <v>-1.335</v>
      </c>
      <c r="P3634" s="17">
        <f t="shared" si="9741"/>
        <v>62.866999999999997</v>
      </c>
      <c r="Q3634" s="17">
        <f t="shared" si="9741"/>
        <v>0</v>
      </c>
      <c r="R3634" s="17">
        <f t="shared" si="9741"/>
        <v>0</v>
      </c>
      <c r="S3634" s="17">
        <f t="shared" si="9741"/>
        <v>0</v>
      </c>
      <c r="T3634" s="17">
        <f t="shared" si="9741"/>
        <v>0</v>
      </c>
      <c r="U3634" s="17">
        <v>0</v>
      </c>
      <c r="V3634" s="17">
        <f t="shared" si="9740"/>
        <v>2167.6320000000001</v>
      </c>
      <c r="W3634" s="17">
        <f t="shared" ref="W3634:AD3634" si="9742">W3642+W3635+W3681</f>
        <v>0</v>
      </c>
      <c r="X3634" s="17">
        <f t="shared" si="9742"/>
        <v>0</v>
      </c>
      <c r="Y3634" s="17">
        <f t="shared" si="9742"/>
        <v>0</v>
      </c>
      <c r="Z3634" s="17">
        <f t="shared" si="9742"/>
        <v>0</v>
      </c>
      <c r="AA3634" s="17">
        <f t="shared" si="9742"/>
        <v>0</v>
      </c>
      <c r="AB3634" s="17">
        <f t="shared" si="9742"/>
        <v>1247.9516699999999</v>
      </c>
      <c r="AC3634" s="18">
        <f t="shared" si="9742"/>
        <v>2048.0339399999998</v>
      </c>
      <c r="AD3634" s="18">
        <f t="shared" si="9742"/>
        <v>2047.7622599999997</v>
      </c>
      <c r="AE3634" s="19">
        <f t="shared" si="9707"/>
        <v>99.986734594837813</v>
      </c>
      <c r="AF3634" s="17">
        <f t="shared" ref="AF3634:AK3634" si="9743">AF3642+AF3635+AF3681</f>
        <v>2127.2728200000001</v>
      </c>
      <c r="AG3634" s="17">
        <f t="shared" si="9743"/>
        <v>-1.335</v>
      </c>
      <c r="AH3634" s="17">
        <f t="shared" si="9743"/>
        <v>0</v>
      </c>
      <c r="AI3634" s="17">
        <f t="shared" si="9743"/>
        <v>0</v>
      </c>
      <c r="AJ3634" s="17">
        <f t="shared" si="9743"/>
        <v>0</v>
      </c>
      <c r="AK3634" s="17">
        <f t="shared" si="9743"/>
        <v>0</v>
      </c>
      <c r="AL3634" s="17">
        <f t="shared" si="9708"/>
        <v>2125.9378200000001</v>
      </c>
      <c r="AM3634" s="17">
        <f t="shared" si="9709"/>
        <v>41.69417999999996</v>
      </c>
      <c r="AN3634" s="20"/>
    </row>
    <row r="3635" spans="2:40" s="22" customFormat="1" x14ac:dyDescent="0.3">
      <c r="B3635" s="23" t="s">
        <v>860</v>
      </c>
      <c r="C3635" s="23" t="s">
        <v>104</v>
      </c>
      <c r="D3635" s="23" t="s">
        <v>112</v>
      </c>
      <c r="E3635" s="24" t="str">
        <f t="shared" si="9739"/>
        <v>0405</v>
      </c>
      <c r="F3635" s="23"/>
      <c r="G3635" s="23"/>
      <c r="H3635" s="25" t="s">
        <v>203</v>
      </c>
      <c r="I3635" s="26">
        <f t="shared" ref="I3635:I3640" si="9744">I3636</f>
        <v>232.7</v>
      </c>
      <c r="J3635" s="26">
        <f t="shared" ref="J3635:J3640" si="9745">J3636</f>
        <v>232.7</v>
      </c>
      <c r="K3635" s="26">
        <f t="shared" ref="K3635:K3640" si="9746">K3636</f>
        <v>232.7</v>
      </c>
      <c r="L3635" s="26">
        <f t="shared" ref="L3635:L3640" si="9747">L3636</f>
        <v>0</v>
      </c>
      <c r="M3635" s="26">
        <f t="shared" ref="M3635:M3640" si="9748">M3636</f>
        <v>0</v>
      </c>
      <c r="N3635" s="26">
        <f t="shared" ref="N3635:N3640" si="9749">N3636</f>
        <v>0</v>
      </c>
      <c r="O3635" s="26">
        <f t="shared" ref="O3635:O3640" si="9750">O3636</f>
        <v>-1.335</v>
      </c>
      <c r="P3635" s="26">
        <f t="shared" ref="P3635:P3640" si="9751">P3636</f>
        <v>0</v>
      </c>
      <c r="Q3635" s="26">
        <f t="shared" ref="Q3635:Q3640" si="9752">Q3636</f>
        <v>0</v>
      </c>
      <c r="R3635" s="26">
        <f t="shared" ref="R3635:R3640" si="9753">R3636</f>
        <v>0</v>
      </c>
      <c r="S3635" s="26">
        <f t="shared" ref="S3635:S3640" si="9754">S3636</f>
        <v>0</v>
      </c>
      <c r="T3635" s="26">
        <f t="shared" ref="T3635:T3640" si="9755">T3636</f>
        <v>0</v>
      </c>
      <c r="U3635" s="26">
        <v>0</v>
      </c>
      <c r="V3635" s="26">
        <f t="shared" si="9740"/>
        <v>231.36499999999998</v>
      </c>
      <c r="W3635" s="26">
        <f t="shared" ref="W3635:W3640" si="9756">W3636</f>
        <v>0</v>
      </c>
      <c r="X3635" s="26">
        <f t="shared" ref="X3635:X3640" si="9757">X3636</f>
        <v>0</v>
      </c>
      <c r="Y3635" s="26">
        <f t="shared" ref="Y3635:Y3640" si="9758">Y3636</f>
        <v>0</v>
      </c>
      <c r="Z3635" s="26">
        <f t="shared" ref="Z3635:Z3640" si="9759">Z3636</f>
        <v>0</v>
      </c>
      <c r="AA3635" s="26">
        <f t="shared" ref="AA3635:AA3640" si="9760">AA3636</f>
        <v>0</v>
      </c>
      <c r="AB3635" s="26">
        <f t="shared" ref="AB3635:AB3640" si="9761">AB3636</f>
        <v>231.36412999999999</v>
      </c>
      <c r="AC3635" s="27">
        <f t="shared" ref="AC3635:AC3640" si="9762">AC3636</f>
        <v>231.36500000000001</v>
      </c>
      <c r="AD3635" s="27">
        <f t="shared" ref="AD3635:AD3640" si="9763">AD3636</f>
        <v>231.36412999999999</v>
      </c>
      <c r="AE3635" s="28">
        <f t="shared" si="9707"/>
        <v>99.999623970782096</v>
      </c>
      <c r="AF3635" s="26">
        <f t="shared" ref="AF3635:AF3640" si="9764">AF3636</f>
        <v>232.7</v>
      </c>
      <c r="AG3635" s="26">
        <f t="shared" ref="AG3635:AG3640" si="9765">AG3636</f>
        <v>-1.335</v>
      </c>
      <c r="AH3635" s="26">
        <f t="shared" ref="AH3635:AH3640" si="9766">AH3636</f>
        <v>0</v>
      </c>
      <c r="AI3635" s="26">
        <f t="shared" ref="AI3635:AI3640" si="9767">AI3636</f>
        <v>0</v>
      </c>
      <c r="AJ3635" s="26">
        <f t="shared" ref="AJ3635:AJ3640" si="9768">AJ3636</f>
        <v>0</v>
      </c>
      <c r="AK3635" s="26">
        <f t="shared" ref="AK3635:AK3640" si="9769">AK3636</f>
        <v>0</v>
      </c>
      <c r="AL3635" s="26">
        <f t="shared" si="9708"/>
        <v>231.36499999999998</v>
      </c>
      <c r="AM3635" s="26">
        <f t="shared" si="9709"/>
        <v>0</v>
      </c>
      <c r="AN3635" s="29"/>
    </row>
    <row r="3636" spans="2:40" ht="31.2" x14ac:dyDescent="0.3">
      <c r="B3636" s="30" t="s">
        <v>860</v>
      </c>
      <c r="C3636" s="30" t="s">
        <v>104</v>
      </c>
      <c r="D3636" s="30" t="s">
        <v>112</v>
      </c>
      <c r="E3636" s="15" t="str">
        <f t="shared" si="9739"/>
        <v>0405</v>
      </c>
      <c r="F3636" s="30" t="s">
        <v>204</v>
      </c>
      <c r="G3636" s="30"/>
      <c r="H3636" s="31" t="s">
        <v>205</v>
      </c>
      <c r="I3636" s="32">
        <f t="shared" si="9744"/>
        <v>232.7</v>
      </c>
      <c r="J3636" s="32">
        <f t="shared" si="9745"/>
        <v>232.7</v>
      </c>
      <c r="K3636" s="32">
        <f t="shared" si="9746"/>
        <v>232.7</v>
      </c>
      <c r="L3636" s="32">
        <f t="shared" si="9747"/>
        <v>0</v>
      </c>
      <c r="M3636" s="32">
        <f t="shared" si="9748"/>
        <v>0</v>
      </c>
      <c r="N3636" s="32">
        <f t="shared" si="9749"/>
        <v>0</v>
      </c>
      <c r="O3636" s="32">
        <f t="shared" si="9750"/>
        <v>-1.335</v>
      </c>
      <c r="P3636" s="32">
        <f t="shared" si="9751"/>
        <v>0</v>
      </c>
      <c r="Q3636" s="32">
        <f t="shared" si="9752"/>
        <v>0</v>
      </c>
      <c r="R3636" s="32">
        <f t="shared" si="9753"/>
        <v>0</v>
      </c>
      <c r="S3636" s="32">
        <f t="shared" si="9754"/>
        <v>0</v>
      </c>
      <c r="T3636" s="32">
        <f t="shared" si="9755"/>
        <v>0</v>
      </c>
      <c r="U3636" s="32">
        <v>0</v>
      </c>
      <c r="V3636" s="32">
        <f t="shared" si="9740"/>
        <v>231.36499999999998</v>
      </c>
      <c r="W3636" s="32">
        <f t="shared" si="9756"/>
        <v>0</v>
      </c>
      <c r="X3636" s="32">
        <f t="shared" si="9757"/>
        <v>0</v>
      </c>
      <c r="Y3636" s="32">
        <f t="shared" si="9758"/>
        <v>0</v>
      </c>
      <c r="Z3636" s="32">
        <f t="shared" si="9759"/>
        <v>0</v>
      </c>
      <c r="AA3636" s="32">
        <f t="shared" si="9760"/>
        <v>0</v>
      </c>
      <c r="AB3636" s="32">
        <f t="shared" si="9761"/>
        <v>231.36412999999999</v>
      </c>
      <c r="AC3636" s="33">
        <f t="shared" si="9762"/>
        <v>231.36500000000001</v>
      </c>
      <c r="AD3636" s="33">
        <f t="shared" si="9763"/>
        <v>231.36412999999999</v>
      </c>
      <c r="AE3636" s="34">
        <f t="shared" si="9707"/>
        <v>99.999623970782096</v>
      </c>
      <c r="AF3636" s="32">
        <f t="shared" si="9764"/>
        <v>232.7</v>
      </c>
      <c r="AG3636" s="32">
        <f t="shared" si="9765"/>
        <v>-1.335</v>
      </c>
      <c r="AH3636" s="32">
        <f t="shared" si="9766"/>
        <v>0</v>
      </c>
      <c r="AI3636" s="32">
        <f t="shared" si="9767"/>
        <v>0</v>
      </c>
      <c r="AJ3636" s="32">
        <f t="shared" si="9768"/>
        <v>0</v>
      </c>
      <c r="AK3636" s="32">
        <f t="shared" si="9769"/>
        <v>0</v>
      </c>
      <c r="AL3636" s="32">
        <f t="shared" si="9708"/>
        <v>231.36499999999998</v>
      </c>
      <c r="AM3636" s="32">
        <f t="shared" si="9709"/>
        <v>0</v>
      </c>
    </row>
    <row r="3637" spans="2:40" ht="31.2" x14ac:dyDescent="0.3">
      <c r="B3637" s="30" t="s">
        <v>860</v>
      </c>
      <c r="C3637" s="30" t="s">
        <v>104</v>
      </c>
      <c r="D3637" s="30" t="s">
        <v>112</v>
      </c>
      <c r="E3637" s="15" t="str">
        <f t="shared" si="9739"/>
        <v>0405</v>
      </c>
      <c r="F3637" s="30" t="s">
        <v>206</v>
      </c>
      <c r="G3637" s="30"/>
      <c r="H3637" s="31" t="s">
        <v>207</v>
      </c>
      <c r="I3637" s="32">
        <f t="shared" si="9744"/>
        <v>232.7</v>
      </c>
      <c r="J3637" s="32">
        <f t="shared" si="9745"/>
        <v>232.7</v>
      </c>
      <c r="K3637" s="32">
        <f t="shared" si="9746"/>
        <v>232.7</v>
      </c>
      <c r="L3637" s="32">
        <f t="shared" si="9747"/>
        <v>0</v>
      </c>
      <c r="M3637" s="32">
        <f t="shared" si="9748"/>
        <v>0</v>
      </c>
      <c r="N3637" s="32">
        <f t="shared" si="9749"/>
        <v>0</v>
      </c>
      <c r="O3637" s="32">
        <f t="shared" si="9750"/>
        <v>-1.335</v>
      </c>
      <c r="P3637" s="32">
        <f t="shared" si="9751"/>
        <v>0</v>
      </c>
      <c r="Q3637" s="32">
        <f t="shared" si="9752"/>
        <v>0</v>
      </c>
      <c r="R3637" s="32">
        <f t="shared" si="9753"/>
        <v>0</v>
      </c>
      <c r="S3637" s="32">
        <f t="shared" si="9754"/>
        <v>0</v>
      </c>
      <c r="T3637" s="32">
        <f t="shared" si="9755"/>
        <v>0</v>
      </c>
      <c r="U3637" s="32">
        <v>0</v>
      </c>
      <c r="V3637" s="32">
        <f t="shared" si="9740"/>
        <v>231.36499999999998</v>
      </c>
      <c r="W3637" s="32">
        <f t="shared" si="9756"/>
        <v>0</v>
      </c>
      <c r="X3637" s="32">
        <f t="shared" si="9757"/>
        <v>0</v>
      </c>
      <c r="Y3637" s="32">
        <f t="shared" si="9758"/>
        <v>0</v>
      </c>
      <c r="Z3637" s="32">
        <f t="shared" si="9759"/>
        <v>0</v>
      </c>
      <c r="AA3637" s="32">
        <f t="shared" si="9760"/>
        <v>0</v>
      </c>
      <c r="AB3637" s="32">
        <f t="shared" si="9761"/>
        <v>231.36412999999999</v>
      </c>
      <c r="AC3637" s="33">
        <f t="shared" si="9762"/>
        <v>231.36500000000001</v>
      </c>
      <c r="AD3637" s="33">
        <f t="shared" si="9763"/>
        <v>231.36412999999999</v>
      </c>
      <c r="AE3637" s="34">
        <f t="shared" si="9707"/>
        <v>99.999623970782096</v>
      </c>
      <c r="AF3637" s="32">
        <f t="shared" si="9764"/>
        <v>232.7</v>
      </c>
      <c r="AG3637" s="32">
        <f t="shared" si="9765"/>
        <v>-1.335</v>
      </c>
      <c r="AH3637" s="32">
        <f t="shared" si="9766"/>
        <v>0</v>
      </c>
      <c r="AI3637" s="32">
        <f t="shared" si="9767"/>
        <v>0</v>
      </c>
      <c r="AJ3637" s="32">
        <f t="shared" si="9768"/>
        <v>0</v>
      </c>
      <c r="AK3637" s="32">
        <f t="shared" si="9769"/>
        <v>0</v>
      </c>
      <c r="AL3637" s="32">
        <f t="shared" si="9708"/>
        <v>231.36499999999998</v>
      </c>
      <c r="AM3637" s="32">
        <f t="shared" si="9709"/>
        <v>0</v>
      </c>
    </row>
    <row r="3638" spans="2:40" ht="31.2" x14ac:dyDescent="0.3">
      <c r="B3638" s="30" t="s">
        <v>860</v>
      </c>
      <c r="C3638" s="30" t="s">
        <v>104</v>
      </c>
      <c r="D3638" s="30" t="s">
        <v>112</v>
      </c>
      <c r="E3638" s="15" t="str">
        <f t="shared" si="9739"/>
        <v>0405</v>
      </c>
      <c r="F3638" s="30" t="s">
        <v>208</v>
      </c>
      <c r="G3638" s="30"/>
      <c r="H3638" s="31" t="s">
        <v>209</v>
      </c>
      <c r="I3638" s="32">
        <f t="shared" si="9744"/>
        <v>232.7</v>
      </c>
      <c r="J3638" s="32">
        <f t="shared" si="9745"/>
        <v>232.7</v>
      </c>
      <c r="K3638" s="32">
        <f t="shared" si="9746"/>
        <v>232.7</v>
      </c>
      <c r="L3638" s="32">
        <f t="shared" si="9747"/>
        <v>0</v>
      </c>
      <c r="M3638" s="32">
        <f t="shared" si="9748"/>
        <v>0</v>
      </c>
      <c r="N3638" s="32">
        <f t="shared" si="9749"/>
        <v>0</v>
      </c>
      <c r="O3638" s="32">
        <f t="shared" si="9750"/>
        <v>-1.335</v>
      </c>
      <c r="P3638" s="32">
        <f t="shared" si="9751"/>
        <v>0</v>
      </c>
      <c r="Q3638" s="32">
        <f t="shared" si="9752"/>
        <v>0</v>
      </c>
      <c r="R3638" s="32">
        <f t="shared" si="9753"/>
        <v>0</v>
      </c>
      <c r="S3638" s="32">
        <f t="shared" si="9754"/>
        <v>0</v>
      </c>
      <c r="T3638" s="32">
        <f t="shared" si="9755"/>
        <v>0</v>
      </c>
      <c r="U3638" s="32">
        <v>0</v>
      </c>
      <c r="V3638" s="32">
        <f t="shared" si="9740"/>
        <v>231.36499999999998</v>
      </c>
      <c r="W3638" s="32">
        <f t="shared" si="9756"/>
        <v>0</v>
      </c>
      <c r="X3638" s="32">
        <f t="shared" si="9757"/>
        <v>0</v>
      </c>
      <c r="Y3638" s="32">
        <f t="shared" si="9758"/>
        <v>0</v>
      </c>
      <c r="Z3638" s="32">
        <f t="shared" si="9759"/>
        <v>0</v>
      </c>
      <c r="AA3638" s="32">
        <f t="shared" si="9760"/>
        <v>0</v>
      </c>
      <c r="AB3638" s="32">
        <f t="shared" si="9761"/>
        <v>231.36412999999999</v>
      </c>
      <c r="AC3638" s="33">
        <f t="shared" si="9762"/>
        <v>231.36500000000001</v>
      </c>
      <c r="AD3638" s="33">
        <f t="shared" si="9763"/>
        <v>231.36412999999999</v>
      </c>
      <c r="AE3638" s="34">
        <f t="shared" si="9707"/>
        <v>99.999623970782096</v>
      </c>
      <c r="AF3638" s="32">
        <f t="shared" si="9764"/>
        <v>232.7</v>
      </c>
      <c r="AG3638" s="32">
        <f t="shared" si="9765"/>
        <v>-1.335</v>
      </c>
      <c r="AH3638" s="32">
        <f t="shared" si="9766"/>
        <v>0</v>
      </c>
      <c r="AI3638" s="32">
        <f t="shared" si="9767"/>
        <v>0</v>
      </c>
      <c r="AJ3638" s="32">
        <f t="shared" si="9768"/>
        <v>0</v>
      </c>
      <c r="AK3638" s="32">
        <f t="shared" si="9769"/>
        <v>0</v>
      </c>
      <c r="AL3638" s="32">
        <f t="shared" si="9708"/>
        <v>231.36499999999998</v>
      </c>
      <c r="AM3638" s="32">
        <f t="shared" si="9709"/>
        <v>0</v>
      </c>
    </row>
    <row r="3639" spans="2:40" ht="62.4" x14ac:dyDescent="0.3">
      <c r="B3639" s="30" t="s">
        <v>860</v>
      </c>
      <c r="C3639" s="30" t="s">
        <v>104</v>
      </c>
      <c r="D3639" s="30" t="s">
        <v>112</v>
      </c>
      <c r="E3639" s="15" t="str">
        <f t="shared" si="9739"/>
        <v>0405</v>
      </c>
      <c r="F3639" s="30" t="s">
        <v>210</v>
      </c>
      <c r="G3639" s="30"/>
      <c r="H3639" s="31" t="s">
        <v>211</v>
      </c>
      <c r="I3639" s="32">
        <f t="shared" si="9744"/>
        <v>232.7</v>
      </c>
      <c r="J3639" s="32">
        <f t="shared" si="9745"/>
        <v>232.7</v>
      </c>
      <c r="K3639" s="32">
        <f t="shared" si="9746"/>
        <v>232.7</v>
      </c>
      <c r="L3639" s="32">
        <f t="shared" si="9747"/>
        <v>0</v>
      </c>
      <c r="M3639" s="32">
        <f t="shared" si="9748"/>
        <v>0</v>
      </c>
      <c r="N3639" s="32">
        <f t="shared" si="9749"/>
        <v>0</v>
      </c>
      <c r="O3639" s="32">
        <f t="shared" si="9750"/>
        <v>-1.335</v>
      </c>
      <c r="P3639" s="32">
        <f t="shared" si="9751"/>
        <v>0</v>
      </c>
      <c r="Q3639" s="32">
        <f t="shared" si="9752"/>
        <v>0</v>
      </c>
      <c r="R3639" s="32">
        <f t="shared" si="9753"/>
        <v>0</v>
      </c>
      <c r="S3639" s="32">
        <f t="shared" si="9754"/>
        <v>0</v>
      </c>
      <c r="T3639" s="32">
        <f t="shared" si="9755"/>
        <v>0</v>
      </c>
      <c r="U3639" s="32">
        <v>0</v>
      </c>
      <c r="V3639" s="32">
        <f t="shared" si="9740"/>
        <v>231.36499999999998</v>
      </c>
      <c r="W3639" s="32">
        <f t="shared" si="9756"/>
        <v>0</v>
      </c>
      <c r="X3639" s="32">
        <f t="shared" si="9757"/>
        <v>0</v>
      </c>
      <c r="Y3639" s="32">
        <f t="shared" si="9758"/>
        <v>0</v>
      </c>
      <c r="Z3639" s="32">
        <f t="shared" si="9759"/>
        <v>0</v>
      </c>
      <c r="AA3639" s="32">
        <f t="shared" si="9760"/>
        <v>0</v>
      </c>
      <c r="AB3639" s="32">
        <f t="shared" si="9761"/>
        <v>231.36412999999999</v>
      </c>
      <c r="AC3639" s="33">
        <f t="shared" si="9762"/>
        <v>231.36500000000001</v>
      </c>
      <c r="AD3639" s="33">
        <f t="shared" si="9763"/>
        <v>231.36412999999999</v>
      </c>
      <c r="AE3639" s="34">
        <f t="shared" si="9707"/>
        <v>99.999623970782096</v>
      </c>
      <c r="AF3639" s="32">
        <f t="shared" si="9764"/>
        <v>232.7</v>
      </c>
      <c r="AG3639" s="32">
        <f t="shared" si="9765"/>
        <v>-1.335</v>
      </c>
      <c r="AH3639" s="32">
        <f t="shared" si="9766"/>
        <v>0</v>
      </c>
      <c r="AI3639" s="32">
        <f t="shared" si="9767"/>
        <v>0</v>
      </c>
      <c r="AJ3639" s="32">
        <f t="shared" si="9768"/>
        <v>0</v>
      </c>
      <c r="AK3639" s="32">
        <f t="shared" si="9769"/>
        <v>0</v>
      </c>
      <c r="AL3639" s="32">
        <f t="shared" si="9708"/>
        <v>231.36499999999998</v>
      </c>
      <c r="AM3639" s="32">
        <f t="shared" si="9709"/>
        <v>0</v>
      </c>
    </row>
    <row r="3640" spans="2:40" ht="31.2" x14ac:dyDescent="0.3">
      <c r="B3640" s="30" t="s">
        <v>860</v>
      </c>
      <c r="C3640" s="30" t="s">
        <v>104</v>
      </c>
      <c r="D3640" s="30" t="s">
        <v>112</v>
      </c>
      <c r="E3640" s="15" t="str">
        <f t="shared" si="9739"/>
        <v>0405</v>
      </c>
      <c r="F3640" s="30" t="s">
        <v>210</v>
      </c>
      <c r="G3640" s="30" t="s">
        <v>50</v>
      </c>
      <c r="H3640" s="31" t="s">
        <v>51</v>
      </c>
      <c r="I3640" s="32">
        <f t="shared" si="9744"/>
        <v>232.7</v>
      </c>
      <c r="J3640" s="32">
        <f t="shared" si="9745"/>
        <v>232.7</v>
      </c>
      <c r="K3640" s="32">
        <f t="shared" si="9746"/>
        <v>232.7</v>
      </c>
      <c r="L3640" s="32">
        <f t="shared" si="9747"/>
        <v>0</v>
      </c>
      <c r="M3640" s="32">
        <f t="shared" si="9748"/>
        <v>0</v>
      </c>
      <c r="N3640" s="32">
        <f t="shared" si="9749"/>
        <v>0</v>
      </c>
      <c r="O3640" s="32">
        <f t="shared" si="9750"/>
        <v>-1.335</v>
      </c>
      <c r="P3640" s="32">
        <f t="shared" si="9751"/>
        <v>0</v>
      </c>
      <c r="Q3640" s="32">
        <f t="shared" si="9752"/>
        <v>0</v>
      </c>
      <c r="R3640" s="32">
        <f t="shared" si="9753"/>
        <v>0</v>
      </c>
      <c r="S3640" s="32">
        <f t="shared" si="9754"/>
        <v>0</v>
      </c>
      <c r="T3640" s="32">
        <f t="shared" si="9755"/>
        <v>0</v>
      </c>
      <c r="U3640" s="32">
        <v>0</v>
      </c>
      <c r="V3640" s="32">
        <f t="shared" si="9740"/>
        <v>231.36499999999998</v>
      </c>
      <c r="W3640" s="32">
        <f t="shared" si="9756"/>
        <v>0</v>
      </c>
      <c r="X3640" s="32">
        <f t="shared" si="9757"/>
        <v>0</v>
      </c>
      <c r="Y3640" s="32">
        <f t="shared" si="9758"/>
        <v>0</v>
      </c>
      <c r="Z3640" s="32">
        <f t="shared" si="9759"/>
        <v>0</v>
      </c>
      <c r="AA3640" s="32">
        <f t="shared" si="9760"/>
        <v>0</v>
      </c>
      <c r="AB3640" s="32">
        <f t="shared" si="9761"/>
        <v>231.36412999999999</v>
      </c>
      <c r="AC3640" s="33">
        <f t="shared" si="9762"/>
        <v>231.36500000000001</v>
      </c>
      <c r="AD3640" s="33">
        <f t="shared" si="9763"/>
        <v>231.36412999999999</v>
      </c>
      <c r="AE3640" s="34">
        <f t="shared" si="9707"/>
        <v>99.999623970782096</v>
      </c>
      <c r="AF3640" s="32">
        <f t="shared" si="9764"/>
        <v>232.7</v>
      </c>
      <c r="AG3640" s="32">
        <f t="shared" si="9765"/>
        <v>-1.335</v>
      </c>
      <c r="AH3640" s="32">
        <f t="shared" si="9766"/>
        <v>0</v>
      </c>
      <c r="AI3640" s="32">
        <f t="shared" si="9767"/>
        <v>0</v>
      </c>
      <c r="AJ3640" s="32">
        <f t="shared" si="9768"/>
        <v>0</v>
      </c>
      <c r="AK3640" s="32">
        <f t="shared" si="9769"/>
        <v>0</v>
      </c>
      <c r="AL3640" s="32">
        <f t="shared" si="9708"/>
        <v>231.36499999999998</v>
      </c>
      <c r="AM3640" s="32">
        <f t="shared" si="9709"/>
        <v>0</v>
      </c>
    </row>
    <row r="3641" spans="2:40" ht="31.2" x14ac:dyDescent="0.3">
      <c r="B3641" s="30" t="s">
        <v>860</v>
      </c>
      <c r="C3641" s="30" t="s">
        <v>104</v>
      </c>
      <c r="D3641" s="30" t="s">
        <v>112</v>
      </c>
      <c r="E3641" s="15" t="str">
        <f t="shared" si="9739"/>
        <v>0405</v>
      </c>
      <c r="F3641" s="30" t="s">
        <v>210</v>
      </c>
      <c r="G3641" s="30" t="s">
        <v>52</v>
      </c>
      <c r="H3641" s="31" t="s">
        <v>53</v>
      </c>
      <c r="I3641" s="32">
        <v>232.7</v>
      </c>
      <c r="J3641" s="32">
        <v>232.7</v>
      </c>
      <c r="K3641" s="32">
        <v>232.7</v>
      </c>
      <c r="L3641" s="32"/>
      <c r="M3641" s="32"/>
      <c r="N3641" s="32"/>
      <c r="O3641" s="32">
        <v>-1.335</v>
      </c>
      <c r="P3641" s="32">
        <v>0</v>
      </c>
      <c r="Q3641" s="32">
        <v>0</v>
      </c>
      <c r="R3641" s="32">
        <v>0</v>
      </c>
      <c r="S3641" s="32">
        <v>0</v>
      </c>
      <c r="T3641" s="32">
        <v>0</v>
      </c>
      <c r="U3641" s="32">
        <v>0</v>
      </c>
      <c r="V3641" s="32">
        <f t="shared" si="9740"/>
        <v>231.36499999999998</v>
      </c>
      <c r="W3641" s="32"/>
      <c r="X3641" s="32"/>
      <c r="Y3641" s="32"/>
      <c r="Z3641" s="32"/>
      <c r="AA3641" s="32"/>
      <c r="AB3641" s="32">
        <v>231.36412999999999</v>
      </c>
      <c r="AC3641" s="33">
        <v>231.36500000000001</v>
      </c>
      <c r="AD3641" s="33">
        <v>231.36412999999999</v>
      </c>
      <c r="AE3641" s="34">
        <f t="shared" si="9707"/>
        <v>99.999623970782096</v>
      </c>
      <c r="AF3641" s="32">
        <v>232.7</v>
      </c>
      <c r="AG3641" s="32">
        <v>-1.335</v>
      </c>
      <c r="AH3641" s="32">
        <v>0</v>
      </c>
      <c r="AI3641" s="32">
        <v>0</v>
      </c>
      <c r="AJ3641" s="32">
        <v>0</v>
      </c>
      <c r="AK3641" s="32">
        <v>0</v>
      </c>
      <c r="AL3641" s="32">
        <f t="shared" si="9708"/>
        <v>231.36499999999998</v>
      </c>
      <c r="AM3641" s="32">
        <f t="shared" si="9709"/>
        <v>0</v>
      </c>
      <c r="AN3641" s="12"/>
    </row>
    <row r="3642" spans="2:40" s="22" customFormat="1" x14ac:dyDescent="0.3">
      <c r="B3642" s="23" t="s">
        <v>860</v>
      </c>
      <c r="C3642" s="23" t="s">
        <v>104</v>
      </c>
      <c r="D3642" s="23" t="s">
        <v>106</v>
      </c>
      <c r="E3642" s="24" t="str">
        <f t="shared" si="9739"/>
        <v>0409</v>
      </c>
      <c r="F3642" s="23"/>
      <c r="G3642" s="23"/>
      <c r="H3642" s="25" t="s">
        <v>107</v>
      </c>
      <c r="I3642" s="26">
        <f t="shared" ref="I3642:T3642" si="9770">I3643+I3661+I3673+I3667</f>
        <v>1806.8</v>
      </c>
      <c r="J3642" s="26">
        <f t="shared" si="9770"/>
        <v>1806.8</v>
      </c>
      <c r="K3642" s="26">
        <f t="shared" si="9770"/>
        <v>1806.8</v>
      </c>
      <c r="L3642" s="26">
        <f t="shared" si="9770"/>
        <v>0</v>
      </c>
      <c r="M3642" s="26">
        <f t="shared" si="9770"/>
        <v>0</v>
      </c>
      <c r="N3642" s="26">
        <f t="shared" si="9770"/>
        <v>0</v>
      </c>
      <c r="O3642" s="26">
        <f t="shared" si="9770"/>
        <v>0</v>
      </c>
      <c r="P3642" s="26">
        <f t="shared" si="9770"/>
        <v>0</v>
      </c>
      <c r="Q3642" s="26">
        <f t="shared" si="9770"/>
        <v>0</v>
      </c>
      <c r="R3642" s="26">
        <f t="shared" si="9770"/>
        <v>0</v>
      </c>
      <c r="S3642" s="26">
        <f t="shared" si="9770"/>
        <v>0</v>
      </c>
      <c r="T3642" s="26">
        <f t="shared" si="9770"/>
        <v>0</v>
      </c>
      <c r="U3642" s="26">
        <v>0</v>
      </c>
      <c r="V3642" s="26">
        <f t="shared" si="9740"/>
        <v>1806.8</v>
      </c>
      <c r="W3642" s="26">
        <f t="shared" ref="W3642:AD3642" si="9771">W3643+W3661+W3673+W3667</f>
        <v>0</v>
      </c>
      <c r="X3642" s="26">
        <f t="shared" si="9771"/>
        <v>0</v>
      </c>
      <c r="Y3642" s="26">
        <f t="shared" si="9771"/>
        <v>0</v>
      </c>
      <c r="Z3642" s="26">
        <f t="shared" si="9771"/>
        <v>0</v>
      </c>
      <c r="AA3642" s="26">
        <f t="shared" si="9771"/>
        <v>0</v>
      </c>
      <c r="AB3642" s="26">
        <f t="shared" si="9771"/>
        <v>949.99414000000002</v>
      </c>
      <c r="AC3642" s="27">
        <f t="shared" si="9771"/>
        <v>1743.0689399999999</v>
      </c>
      <c r="AD3642" s="27">
        <f t="shared" si="9771"/>
        <v>1742.8047299999998</v>
      </c>
      <c r="AE3642" s="28">
        <f t="shared" si="9707"/>
        <v>99.984842251850353</v>
      </c>
      <c r="AF3642" s="26">
        <f t="shared" ref="AF3642:AK3642" si="9772">AF3643+AF3661+AF3673+AF3667</f>
        <v>1765.10582</v>
      </c>
      <c r="AG3642" s="26">
        <f t="shared" si="9772"/>
        <v>0</v>
      </c>
      <c r="AH3642" s="26">
        <f t="shared" si="9772"/>
        <v>0</v>
      </c>
      <c r="AI3642" s="26">
        <f t="shared" si="9772"/>
        <v>0</v>
      </c>
      <c r="AJ3642" s="26">
        <f t="shared" si="9772"/>
        <v>0</v>
      </c>
      <c r="AK3642" s="26">
        <f t="shared" si="9772"/>
        <v>0</v>
      </c>
      <c r="AL3642" s="26">
        <f t="shared" si="9708"/>
        <v>1765.10582</v>
      </c>
      <c r="AM3642" s="26">
        <f t="shared" si="9709"/>
        <v>41.69417999999996</v>
      </c>
      <c r="AN3642" s="29"/>
    </row>
    <row r="3643" spans="2:40" ht="31.2" x14ac:dyDescent="0.3">
      <c r="B3643" s="30" t="s">
        <v>860</v>
      </c>
      <c r="C3643" s="30" t="s">
        <v>104</v>
      </c>
      <c r="D3643" s="30" t="s">
        <v>106</v>
      </c>
      <c r="E3643" s="15" t="str">
        <f t="shared" si="9739"/>
        <v>0409</v>
      </c>
      <c r="F3643" s="30" t="s">
        <v>712</v>
      </c>
      <c r="G3643" s="30"/>
      <c r="H3643" s="31" t="s">
        <v>713</v>
      </c>
      <c r="I3643" s="32">
        <f t="shared" ref="I3643:T3643" si="9773">I3644+I3656</f>
        <v>606.79999999999995</v>
      </c>
      <c r="J3643" s="32">
        <f t="shared" si="9773"/>
        <v>606.79999999999995</v>
      </c>
      <c r="K3643" s="32">
        <f t="shared" si="9773"/>
        <v>606.79999999999995</v>
      </c>
      <c r="L3643" s="32">
        <f t="shared" si="9773"/>
        <v>0</v>
      </c>
      <c r="M3643" s="32">
        <f t="shared" si="9773"/>
        <v>0</v>
      </c>
      <c r="N3643" s="32">
        <f t="shared" si="9773"/>
        <v>0</v>
      </c>
      <c r="O3643" s="32">
        <f t="shared" si="9773"/>
        <v>0</v>
      </c>
      <c r="P3643" s="32">
        <f t="shared" si="9773"/>
        <v>0</v>
      </c>
      <c r="Q3643" s="32">
        <f t="shared" si="9773"/>
        <v>0</v>
      </c>
      <c r="R3643" s="32">
        <f t="shared" si="9773"/>
        <v>0</v>
      </c>
      <c r="S3643" s="32">
        <f t="shared" si="9773"/>
        <v>0</v>
      </c>
      <c r="T3643" s="32">
        <f t="shared" si="9773"/>
        <v>0</v>
      </c>
      <c r="U3643" s="32">
        <v>0</v>
      </c>
      <c r="V3643" s="32">
        <f t="shared" si="9740"/>
        <v>606.79999999999995</v>
      </c>
      <c r="W3643" s="32">
        <f t="shared" ref="W3643:AD3643" si="9774">W3644+W3656</f>
        <v>0</v>
      </c>
      <c r="X3643" s="32">
        <f t="shared" si="9774"/>
        <v>0</v>
      </c>
      <c r="Y3643" s="32">
        <f t="shared" si="9774"/>
        <v>0</v>
      </c>
      <c r="Z3643" s="32">
        <f t="shared" si="9774"/>
        <v>0</v>
      </c>
      <c r="AA3643" s="32">
        <f t="shared" si="9774"/>
        <v>0</v>
      </c>
      <c r="AB3643" s="32">
        <f t="shared" si="9774"/>
        <v>0</v>
      </c>
      <c r="AC3643" s="33">
        <f t="shared" si="9774"/>
        <v>606.79999999999995</v>
      </c>
      <c r="AD3643" s="33">
        <f t="shared" si="9774"/>
        <v>606.53579000000002</v>
      </c>
      <c r="AE3643" s="34">
        <f t="shared" si="9707"/>
        <v>99.956458470665794</v>
      </c>
      <c r="AF3643" s="32">
        <f t="shared" ref="AF3643:AK3643" si="9775">AF3644+AF3656</f>
        <v>606.79999999999995</v>
      </c>
      <c r="AG3643" s="32">
        <f t="shared" si="9775"/>
        <v>0</v>
      </c>
      <c r="AH3643" s="32">
        <f t="shared" si="9775"/>
        <v>0</v>
      </c>
      <c r="AI3643" s="32">
        <f t="shared" si="9775"/>
        <v>0</v>
      </c>
      <c r="AJ3643" s="32">
        <f t="shared" si="9775"/>
        <v>0</v>
      </c>
      <c r="AK3643" s="32">
        <f t="shared" si="9775"/>
        <v>0</v>
      </c>
      <c r="AL3643" s="32">
        <f t="shared" si="9708"/>
        <v>606.79999999999995</v>
      </c>
      <c r="AM3643" s="32">
        <f t="shared" si="9709"/>
        <v>0</v>
      </c>
    </row>
    <row r="3644" spans="2:40" ht="46.8" x14ac:dyDescent="0.3">
      <c r="B3644" s="30" t="s">
        <v>860</v>
      </c>
      <c r="C3644" s="30" t="s">
        <v>104</v>
      </c>
      <c r="D3644" s="30" t="s">
        <v>106</v>
      </c>
      <c r="E3644" s="15" t="str">
        <f t="shared" si="9739"/>
        <v>0409</v>
      </c>
      <c r="F3644" s="30" t="s">
        <v>714</v>
      </c>
      <c r="G3644" s="30"/>
      <c r="H3644" s="31" t="s">
        <v>715</v>
      </c>
      <c r="I3644" s="32">
        <f t="shared" ref="I3644:T3644" si="9776">I3645+I3652</f>
        <v>606.79999999999995</v>
      </c>
      <c r="J3644" s="32">
        <f t="shared" si="9776"/>
        <v>606.79999999999995</v>
      </c>
      <c r="K3644" s="32">
        <f t="shared" si="9776"/>
        <v>606.79999999999995</v>
      </c>
      <c r="L3644" s="32">
        <f t="shared" si="9776"/>
        <v>0</v>
      </c>
      <c r="M3644" s="32">
        <f t="shared" si="9776"/>
        <v>0</v>
      </c>
      <c r="N3644" s="32">
        <f t="shared" si="9776"/>
        <v>0</v>
      </c>
      <c r="O3644" s="32">
        <f t="shared" si="9776"/>
        <v>0</v>
      </c>
      <c r="P3644" s="32">
        <f t="shared" si="9776"/>
        <v>0</v>
      </c>
      <c r="Q3644" s="32">
        <f t="shared" si="9776"/>
        <v>0</v>
      </c>
      <c r="R3644" s="32">
        <f t="shared" si="9776"/>
        <v>0</v>
      </c>
      <c r="S3644" s="32">
        <f t="shared" si="9776"/>
        <v>0</v>
      </c>
      <c r="T3644" s="32">
        <f t="shared" si="9776"/>
        <v>0</v>
      </c>
      <c r="U3644" s="32">
        <v>0</v>
      </c>
      <c r="V3644" s="32">
        <f t="shared" si="9740"/>
        <v>606.79999999999995</v>
      </c>
      <c r="W3644" s="32">
        <f t="shared" ref="W3644:AD3644" si="9777">W3645+W3652</f>
        <v>0</v>
      </c>
      <c r="X3644" s="32">
        <f t="shared" si="9777"/>
        <v>0</v>
      </c>
      <c r="Y3644" s="32">
        <f t="shared" si="9777"/>
        <v>0</v>
      </c>
      <c r="Z3644" s="32">
        <f t="shared" si="9777"/>
        <v>0</v>
      </c>
      <c r="AA3644" s="32">
        <f t="shared" si="9777"/>
        <v>0</v>
      </c>
      <c r="AB3644" s="32">
        <f t="shared" si="9777"/>
        <v>0</v>
      </c>
      <c r="AC3644" s="33">
        <f t="shared" si="9777"/>
        <v>606.79999999999995</v>
      </c>
      <c r="AD3644" s="33">
        <f t="shared" si="9777"/>
        <v>606.53579000000002</v>
      </c>
      <c r="AE3644" s="34">
        <f t="shared" si="9707"/>
        <v>99.956458470665794</v>
      </c>
      <c r="AF3644" s="32">
        <f t="shared" ref="AF3644:AK3644" si="9778">AF3645+AF3652</f>
        <v>606.79999999999995</v>
      </c>
      <c r="AG3644" s="32">
        <f t="shared" si="9778"/>
        <v>0</v>
      </c>
      <c r="AH3644" s="32">
        <f t="shared" si="9778"/>
        <v>0</v>
      </c>
      <c r="AI3644" s="32">
        <f t="shared" si="9778"/>
        <v>0</v>
      </c>
      <c r="AJ3644" s="32">
        <f t="shared" si="9778"/>
        <v>0</v>
      </c>
      <c r="AK3644" s="32">
        <f t="shared" si="9778"/>
        <v>0</v>
      </c>
      <c r="AL3644" s="32">
        <f t="shared" si="9708"/>
        <v>606.79999999999995</v>
      </c>
      <c r="AM3644" s="32">
        <f t="shared" si="9709"/>
        <v>0</v>
      </c>
    </row>
    <row r="3645" spans="2:40" ht="46.8" x14ac:dyDescent="0.3">
      <c r="B3645" s="30" t="s">
        <v>860</v>
      </c>
      <c r="C3645" s="30" t="s">
        <v>104</v>
      </c>
      <c r="D3645" s="30" t="s">
        <v>106</v>
      </c>
      <c r="E3645" s="15" t="str">
        <f t="shared" si="9739"/>
        <v>0409</v>
      </c>
      <c r="F3645" s="30" t="s">
        <v>716</v>
      </c>
      <c r="G3645" s="30"/>
      <c r="H3645" s="31" t="s">
        <v>717</v>
      </c>
      <c r="I3645" s="32">
        <f t="shared" ref="I3645:T3645" si="9779">I3646+I3649</f>
        <v>606.79999999999995</v>
      </c>
      <c r="J3645" s="32">
        <f t="shared" si="9779"/>
        <v>606.79999999999995</v>
      </c>
      <c r="K3645" s="32">
        <f t="shared" si="9779"/>
        <v>606.79999999999995</v>
      </c>
      <c r="L3645" s="32">
        <f t="shared" si="9779"/>
        <v>0</v>
      </c>
      <c r="M3645" s="32">
        <f t="shared" si="9779"/>
        <v>0</v>
      </c>
      <c r="N3645" s="32">
        <f t="shared" si="9779"/>
        <v>0</v>
      </c>
      <c r="O3645" s="32">
        <f t="shared" si="9779"/>
        <v>0</v>
      </c>
      <c r="P3645" s="32">
        <f t="shared" si="9779"/>
        <v>0</v>
      </c>
      <c r="Q3645" s="32">
        <f t="shared" si="9779"/>
        <v>0</v>
      </c>
      <c r="R3645" s="32">
        <f t="shared" si="9779"/>
        <v>0</v>
      </c>
      <c r="S3645" s="32">
        <f t="shared" si="9779"/>
        <v>0</v>
      </c>
      <c r="T3645" s="32">
        <f t="shared" si="9779"/>
        <v>0</v>
      </c>
      <c r="U3645" s="32">
        <v>0</v>
      </c>
      <c r="V3645" s="32">
        <f t="shared" si="9740"/>
        <v>606.79999999999995</v>
      </c>
      <c r="W3645" s="32">
        <f t="shared" ref="W3645:AD3645" si="9780">W3646+W3649</f>
        <v>0</v>
      </c>
      <c r="X3645" s="32">
        <f t="shared" si="9780"/>
        <v>0</v>
      </c>
      <c r="Y3645" s="32">
        <f t="shared" si="9780"/>
        <v>0</v>
      </c>
      <c r="Z3645" s="32">
        <f t="shared" si="9780"/>
        <v>0</v>
      </c>
      <c r="AA3645" s="32">
        <f t="shared" si="9780"/>
        <v>0</v>
      </c>
      <c r="AB3645" s="32">
        <f t="shared" si="9780"/>
        <v>0</v>
      </c>
      <c r="AC3645" s="33">
        <f t="shared" si="9780"/>
        <v>606.79999999999995</v>
      </c>
      <c r="AD3645" s="33">
        <f t="shared" si="9780"/>
        <v>606.53579000000002</v>
      </c>
      <c r="AE3645" s="34">
        <f t="shared" si="9707"/>
        <v>99.956458470665794</v>
      </c>
      <c r="AF3645" s="32">
        <f t="shared" ref="AF3645:AK3645" si="9781">AF3646+AF3649</f>
        <v>606.79999999999995</v>
      </c>
      <c r="AG3645" s="32">
        <f t="shared" si="9781"/>
        <v>0</v>
      </c>
      <c r="AH3645" s="32">
        <f t="shared" si="9781"/>
        <v>0</v>
      </c>
      <c r="AI3645" s="32">
        <f t="shared" si="9781"/>
        <v>0</v>
      </c>
      <c r="AJ3645" s="32">
        <f t="shared" si="9781"/>
        <v>0</v>
      </c>
      <c r="AK3645" s="32">
        <f t="shared" si="9781"/>
        <v>0</v>
      </c>
      <c r="AL3645" s="32">
        <f t="shared" si="9708"/>
        <v>606.79999999999995</v>
      </c>
      <c r="AM3645" s="32">
        <f t="shared" si="9709"/>
        <v>0</v>
      </c>
    </row>
    <row r="3646" spans="2:40" x14ac:dyDescent="0.3">
      <c r="B3646" s="30" t="s">
        <v>860</v>
      </c>
      <c r="C3646" s="30" t="s">
        <v>104</v>
      </c>
      <c r="D3646" s="30" t="s">
        <v>106</v>
      </c>
      <c r="E3646" s="15" t="str">
        <f t="shared" si="9739"/>
        <v>0409</v>
      </c>
      <c r="F3646" s="30" t="s">
        <v>718</v>
      </c>
      <c r="G3646" s="30"/>
      <c r="H3646" s="31" t="s">
        <v>719</v>
      </c>
      <c r="I3646" s="32">
        <f t="shared" ref="I3646:I3675" si="9782">I3647</f>
        <v>606.79999999999995</v>
      </c>
      <c r="J3646" s="32">
        <f t="shared" ref="J3646:J3675" si="9783">J3647</f>
        <v>606.79999999999995</v>
      </c>
      <c r="K3646" s="32">
        <f t="shared" ref="K3646:K3675" si="9784">K3647</f>
        <v>606.79999999999995</v>
      </c>
      <c r="L3646" s="32">
        <f t="shared" ref="L3646:L3675" si="9785">L3647</f>
        <v>0</v>
      </c>
      <c r="M3646" s="32">
        <f t="shared" ref="M3646:M3675" si="9786">M3647</f>
        <v>0</v>
      </c>
      <c r="N3646" s="32">
        <f t="shared" ref="N3646:N3675" si="9787">N3647</f>
        <v>0</v>
      </c>
      <c r="O3646" s="32">
        <f t="shared" ref="O3646:O3675" si="9788">O3647</f>
        <v>0</v>
      </c>
      <c r="P3646" s="32">
        <f t="shared" ref="P3646:P3675" si="9789">P3647</f>
        <v>0</v>
      </c>
      <c r="Q3646" s="32">
        <f t="shared" ref="Q3646:Q3675" si="9790">Q3647</f>
        <v>0</v>
      </c>
      <c r="R3646" s="32">
        <f t="shared" ref="R3646:R3675" si="9791">R3647</f>
        <v>0</v>
      </c>
      <c r="S3646" s="32">
        <f t="shared" ref="S3646:S3675" si="9792">S3647</f>
        <v>0</v>
      </c>
      <c r="T3646" s="32">
        <f t="shared" ref="T3646:T3675" si="9793">T3647</f>
        <v>0</v>
      </c>
      <c r="U3646" s="32">
        <v>0</v>
      </c>
      <c r="V3646" s="32">
        <f t="shared" si="9740"/>
        <v>606.79999999999995</v>
      </c>
      <c r="W3646" s="32">
        <f t="shared" ref="W3646:W3675" si="9794">W3647</f>
        <v>0</v>
      </c>
      <c r="X3646" s="32">
        <f t="shared" ref="X3646:X3675" si="9795">X3647</f>
        <v>0</v>
      </c>
      <c r="Y3646" s="32">
        <f t="shared" ref="Y3646:Y3675" si="9796">Y3647</f>
        <v>0</v>
      </c>
      <c r="Z3646" s="32">
        <f t="shared" ref="Z3646:Z3675" si="9797">Z3647</f>
        <v>0</v>
      </c>
      <c r="AA3646" s="32">
        <f t="shared" ref="AA3646:AA3675" si="9798">AA3647</f>
        <v>0</v>
      </c>
      <c r="AB3646" s="32">
        <f t="shared" ref="AB3646:AB3675" si="9799">AB3647</f>
        <v>0</v>
      </c>
      <c r="AC3646" s="33">
        <f t="shared" ref="AC3646:AC3675" si="9800">AC3647</f>
        <v>606.79999999999995</v>
      </c>
      <c r="AD3646" s="33">
        <f t="shared" ref="AD3646:AD3675" si="9801">AD3647</f>
        <v>606.53579000000002</v>
      </c>
      <c r="AE3646" s="34">
        <f t="shared" si="9707"/>
        <v>99.956458470665794</v>
      </c>
      <c r="AF3646" s="32">
        <f t="shared" ref="AF3646:AF3675" si="9802">AF3647</f>
        <v>606.79999999999995</v>
      </c>
      <c r="AG3646" s="32">
        <f t="shared" ref="AG3646:AG3675" si="9803">AG3647</f>
        <v>0</v>
      </c>
      <c r="AH3646" s="32">
        <f t="shared" ref="AH3646:AH3675" si="9804">AH3647</f>
        <v>0</v>
      </c>
      <c r="AI3646" s="32">
        <f t="shared" ref="AI3646:AI3675" si="9805">AI3647</f>
        <v>0</v>
      </c>
      <c r="AJ3646" s="32">
        <f t="shared" ref="AJ3646:AJ3675" si="9806">AJ3647</f>
        <v>0</v>
      </c>
      <c r="AK3646" s="32">
        <f t="shared" ref="AK3646:AK3675" si="9807">AK3647</f>
        <v>0</v>
      </c>
      <c r="AL3646" s="32">
        <f t="shared" si="9708"/>
        <v>606.79999999999995</v>
      </c>
      <c r="AM3646" s="32">
        <f t="shared" si="9709"/>
        <v>0</v>
      </c>
    </row>
    <row r="3647" spans="2:40" ht="31.2" x14ac:dyDescent="0.3">
      <c r="B3647" s="30" t="s">
        <v>860</v>
      </c>
      <c r="C3647" s="30" t="s">
        <v>104</v>
      </c>
      <c r="D3647" s="30" t="s">
        <v>106</v>
      </c>
      <c r="E3647" s="15" t="str">
        <f t="shared" si="9739"/>
        <v>0409</v>
      </c>
      <c r="F3647" s="30" t="s">
        <v>718</v>
      </c>
      <c r="G3647" s="30" t="s">
        <v>50</v>
      </c>
      <c r="H3647" s="31" t="s">
        <v>51</v>
      </c>
      <c r="I3647" s="32">
        <f t="shared" si="9782"/>
        <v>606.79999999999995</v>
      </c>
      <c r="J3647" s="32">
        <f t="shared" si="9783"/>
        <v>606.79999999999995</v>
      </c>
      <c r="K3647" s="32">
        <f t="shared" si="9784"/>
        <v>606.79999999999995</v>
      </c>
      <c r="L3647" s="32">
        <f t="shared" si="9785"/>
        <v>0</v>
      </c>
      <c r="M3647" s="32">
        <f t="shared" si="9786"/>
        <v>0</v>
      </c>
      <c r="N3647" s="32">
        <f t="shared" si="9787"/>
        <v>0</v>
      </c>
      <c r="O3647" s="32">
        <f t="shared" si="9788"/>
        <v>0</v>
      </c>
      <c r="P3647" s="32">
        <f t="shared" si="9789"/>
        <v>0</v>
      </c>
      <c r="Q3647" s="32">
        <f t="shared" si="9790"/>
        <v>0</v>
      </c>
      <c r="R3647" s="32">
        <f t="shared" si="9791"/>
        <v>0</v>
      </c>
      <c r="S3647" s="32">
        <f t="shared" si="9792"/>
        <v>0</v>
      </c>
      <c r="T3647" s="32">
        <f t="shared" si="9793"/>
        <v>0</v>
      </c>
      <c r="U3647" s="32">
        <v>0</v>
      </c>
      <c r="V3647" s="32">
        <f t="shared" si="9740"/>
        <v>606.79999999999995</v>
      </c>
      <c r="W3647" s="32">
        <f t="shared" si="9794"/>
        <v>0</v>
      </c>
      <c r="X3647" s="32">
        <f t="shared" si="9795"/>
        <v>0</v>
      </c>
      <c r="Y3647" s="32">
        <f t="shared" si="9796"/>
        <v>0</v>
      </c>
      <c r="Z3647" s="32">
        <f t="shared" si="9797"/>
        <v>0</v>
      </c>
      <c r="AA3647" s="32">
        <f t="shared" si="9798"/>
        <v>0</v>
      </c>
      <c r="AB3647" s="32">
        <f t="shared" si="9799"/>
        <v>0</v>
      </c>
      <c r="AC3647" s="33">
        <f t="shared" si="9800"/>
        <v>606.79999999999995</v>
      </c>
      <c r="AD3647" s="33">
        <f t="shared" si="9801"/>
        <v>606.53579000000002</v>
      </c>
      <c r="AE3647" s="34">
        <f t="shared" si="9707"/>
        <v>99.956458470665794</v>
      </c>
      <c r="AF3647" s="32">
        <f t="shared" si="9802"/>
        <v>606.79999999999995</v>
      </c>
      <c r="AG3647" s="32">
        <f t="shared" si="9803"/>
        <v>0</v>
      </c>
      <c r="AH3647" s="32">
        <f t="shared" si="9804"/>
        <v>0</v>
      </c>
      <c r="AI3647" s="32">
        <f t="shared" si="9805"/>
        <v>0</v>
      </c>
      <c r="AJ3647" s="32">
        <f t="shared" si="9806"/>
        <v>0</v>
      </c>
      <c r="AK3647" s="32">
        <f t="shared" si="9807"/>
        <v>0</v>
      </c>
      <c r="AL3647" s="32">
        <f t="shared" si="9708"/>
        <v>606.79999999999995</v>
      </c>
      <c r="AM3647" s="32">
        <f t="shared" si="9709"/>
        <v>0</v>
      </c>
    </row>
    <row r="3648" spans="2:40" ht="31.2" x14ac:dyDescent="0.3">
      <c r="B3648" s="30" t="s">
        <v>860</v>
      </c>
      <c r="C3648" s="30" t="s">
        <v>104</v>
      </c>
      <c r="D3648" s="30" t="s">
        <v>106</v>
      </c>
      <c r="E3648" s="15" t="str">
        <f t="shared" si="9739"/>
        <v>0409</v>
      </c>
      <c r="F3648" s="30" t="s">
        <v>718</v>
      </c>
      <c r="G3648" s="30" t="s">
        <v>52</v>
      </c>
      <c r="H3648" s="31" t="s">
        <v>53</v>
      </c>
      <c r="I3648" s="32">
        <v>606.79999999999995</v>
      </c>
      <c r="J3648" s="32">
        <v>606.79999999999995</v>
      </c>
      <c r="K3648" s="32">
        <v>606.79999999999995</v>
      </c>
      <c r="L3648" s="32"/>
      <c r="M3648" s="32"/>
      <c r="N3648" s="32"/>
      <c r="O3648" s="32">
        <v>0</v>
      </c>
      <c r="P3648" s="32">
        <v>0</v>
      </c>
      <c r="Q3648" s="32">
        <v>0</v>
      </c>
      <c r="R3648" s="32">
        <v>0</v>
      </c>
      <c r="S3648" s="32">
        <v>0</v>
      </c>
      <c r="T3648" s="32">
        <v>0</v>
      </c>
      <c r="U3648" s="32">
        <v>0</v>
      </c>
      <c r="V3648" s="32">
        <f t="shared" si="9740"/>
        <v>606.79999999999995</v>
      </c>
      <c r="W3648" s="32"/>
      <c r="X3648" s="32"/>
      <c r="Y3648" s="32"/>
      <c r="Z3648" s="32"/>
      <c r="AA3648" s="32"/>
      <c r="AB3648" s="32">
        <v>0</v>
      </c>
      <c r="AC3648" s="33">
        <v>606.79999999999995</v>
      </c>
      <c r="AD3648" s="33">
        <v>606.53579000000002</v>
      </c>
      <c r="AE3648" s="34">
        <f t="shared" si="9707"/>
        <v>99.956458470665794</v>
      </c>
      <c r="AF3648" s="32">
        <v>606.79999999999995</v>
      </c>
      <c r="AG3648" s="32">
        <v>0</v>
      </c>
      <c r="AH3648" s="32">
        <v>0</v>
      </c>
      <c r="AI3648" s="32">
        <v>0</v>
      </c>
      <c r="AJ3648" s="32">
        <v>0</v>
      </c>
      <c r="AK3648" s="32">
        <v>0</v>
      </c>
      <c r="AL3648" s="32">
        <f t="shared" si="9708"/>
        <v>606.79999999999995</v>
      </c>
      <c r="AM3648" s="32">
        <f t="shared" si="9709"/>
        <v>0</v>
      </c>
      <c r="AN3648" s="12"/>
    </row>
    <row r="3649" spans="2:40" ht="31.2" hidden="1" customHeight="1" x14ac:dyDescent="0.3">
      <c r="B3649" s="30" t="s">
        <v>860</v>
      </c>
      <c r="C3649" s="30" t="s">
        <v>104</v>
      </c>
      <c r="D3649" s="30" t="s">
        <v>106</v>
      </c>
      <c r="E3649" s="15" t="str">
        <f t="shared" si="9739"/>
        <v>0409</v>
      </c>
      <c r="F3649" s="30" t="s">
        <v>720</v>
      </c>
      <c r="G3649" s="30"/>
      <c r="H3649" s="31" t="s">
        <v>721</v>
      </c>
      <c r="I3649" s="32">
        <f t="shared" si="9782"/>
        <v>0</v>
      </c>
      <c r="J3649" s="32">
        <f t="shared" si="9783"/>
        <v>0</v>
      </c>
      <c r="K3649" s="32">
        <f t="shared" si="9784"/>
        <v>0</v>
      </c>
      <c r="L3649" s="32">
        <f t="shared" si="9785"/>
        <v>0</v>
      </c>
      <c r="M3649" s="32">
        <f t="shared" si="9786"/>
        <v>0</v>
      </c>
      <c r="N3649" s="32">
        <f t="shared" si="9787"/>
        <v>0</v>
      </c>
      <c r="O3649" s="32">
        <f t="shared" si="9788"/>
        <v>0</v>
      </c>
      <c r="P3649" s="32">
        <f t="shared" si="9789"/>
        <v>0</v>
      </c>
      <c r="Q3649" s="32">
        <f t="shared" si="9790"/>
        <v>0</v>
      </c>
      <c r="R3649" s="32">
        <f t="shared" si="9791"/>
        <v>0</v>
      </c>
      <c r="S3649" s="32">
        <f t="shared" si="9792"/>
        <v>0</v>
      </c>
      <c r="T3649" s="32">
        <f t="shared" si="9793"/>
        <v>0</v>
      </c>
      <c r="U3649" s="32">
        <v>0</v>
      </c>
      <c r="V3649" s="32">
        <f t="shared" si="9740"/>
        <v>0</v>
      </c>
      <c r="W3649" s="32">
        <f t="shared" si="9794"/>
        <v>0</v>
      </c>
      <c r="X3649" s="32">
        <f t="shared" si="9795"/>
        <v>0</v>
      </c>
      <c r="Y3649" s="32">
        <f t="shared" si="9796"/>
        <v>0</v>
      </c>
      <c r="Z3649" s="32">
        <f t="shared" si="9797"/>
        <v>0</v>
      </c>
      <c r="AA3649" s="32">
        <f t="shared" si="9798"/>
        <v>0</v>
      </c>
      <c r="AB3649" s="32">
        <f t="shared" si="9799"/>
        <v>0</v>
      </c>
      <c r="AC3649" s="33">
        <f t="shared" si="9800"/>
        <v>0</v>
      </c>
      <c r="AD3649" s="33">
        <f t="shared" si="9801"/>
        <v>0</v>
      </c>
      <c r="AE3649" s="34" t="e">
        <f t="shared" si="9707"/>
        <v>#DIV/0!</v>
      </c>
      <c r="AF3649" s="35">
        <f t="shared" si="9802"/>
        <v>0</v>
      </c>
      <c r="AG3649" s="35">
        <f t="shared" si="9803"/>
        <v>0</v>
      </c>
      <c r="AH3649" s="36">
        <f t="shared" si="9804"/>
        <v>0</v>
      </c>
      <c r="AI3649" s="36">
        <f t="shared" si="9805"/>
        <v>0</v>
      </c>
      <c r="AJ3649" s="36">
        <f t="shared" si="9806"/>
        <v>0</v>
      </c>
      <c r="AK3649" s="36">
        <f t="shared" si="9807"/>
        <v>0</v>
      </c>
      <c r="AL3649" s="36">
        <f t="shared" si="9708"/>
        <v>0</v>
      </c>
      <c r="AM3649" s="36">
        <f t="shared" si="9709"/>
        <v>0</v>
      </c>
      <c r="AN3649" s="37" t="s">
        <v>35</v>
      </c>
    </row>
    <row r="3650" spans="2:40" ht="31.2" hidden="1" customHeight="1" x14ac:dyDescent="0.3">
      <c r="B3650" s="30" t="s">
        <v>860</v>
      </c>
      <c r="C3650" s="30" t="s">
        <v>104</v>
      </c>
      <c r="D3650" s="30" t="s">
        <v>106</v>
      </c>
      <c r="E3650" s="15" t="str">
        <f t="shared" si="9739"/>
        <v>0409</v>
      </c>
      <c r="F3650" s="30" t="s">
        <v>720</v>
      </c>
      <c r="G3650" s="30" t="s">
        <v>50</v>
      </c>
      <c r="H3650" s="31" t="s">
        <v>51</v>
      </c>
      <c r="I3650" s="32">
        <f t="shared" si="9782"/>
        <v>0</v>
      </c>
      <c r="J3650" s="32">
        <f t="shared" si="9783"/>
        <v>0</v>
      </c>
      <c r="K3650" s="32">
        <f t="shared" si="9784"/>
        <v>0</v>
      </c>
      <c r="L3650" s="32">
        <f t="shared" si="9785"/>
        <v>0</v>
      </c>
      <c r="M3650" s="32">
        <f t="shared" si="9786"/>
        <v>0</v>
      </c>
      <c r="N3650" s="32">
        <f t="shared" si="9787"/>
        <v>0</v>
      </c>
      <c r="O3650" s="32">
        <f t="shared" si="9788"/>
        <v>0</v>
      </c>
      <c r="P3650" s="32">
        <f t="shared" si="9789"/>
        <v>0</v>
      </c>
      <c r="Q3650" s="32">
        <f t="shared" si="9790"/>
        <v>0</v>
      </c>
      <c r="R3650" s="32">
        <f t="shared" si="9791"/>
        <v>0</v>
      </c>
      <c r="S3650" s="32">
        <f t="shared" si="9792"/>
        <v>0</v>
      </c>
      <c r="T3650" s="32">
        <f t="shared" si="9793"/>
        <v>0</v>
      </c>
      <c r="U3650" s="32">
        <v>0</v>
      </c>
      <c r="V3650" s="32">
        <f t="shared" si="9740"/>
        <v>0</v>
      </c>
      <c r="W3650" s="32">
        <f t="shared" si="9794"/>
        <v>0</v>
      </c>
      <c r="X3650" s="32">
        <f t="shared" si="9795"/>
        <v>0</v>
      </c>
      <c r="Y3650" s="32">
        <f t="shared" si="9796"/>
        <v>0</v>
      </c>
      <c r="Z3650" s="32">
        <f t="shared" si="9797"/>
        <v>0</v>
      </c>
      <c r="AA3650" s="32">
        <f t="shared" si="9798"/>
        <v>0</v>
      </c>
      <c r="AB3650" s="32">
        <f t="shared" si="9799"/>
        <v>0</v>
      </c>
      <c r="AC3650" s="33">
        <f t="shared" si="9800"/>
        <v>0</v>
      </c>
      <c r="AD3650" s="33">
        <f t="shared" si="9801"/>
        <v>0</v>
      </c>
      <c r="AE3650" s="34" t="e">
        <f t="shared" si="9707"/>
        <v>#DIV/0!</v>
      </c>
      <c r="AF3650" s="35">
        <f t="shared" si="9802"/>
        <v>0</v>
      </c>
      <c r="AG3650" s="35">
        <f t="shared" si="9803"/>
        <v>0</v>
      </c>
      <c r="AH3650" s="36">
        <f t="shared" si="9804"/>
        <v>0</v>
      </c>
      <c r="AI3650" s="36">
        <f t="shared" si="9805"/>
        <v>0</v>
      </c>
      <c r="AJ3650" s="36">
        <f t="shared" si="9806"/>
        <v>0</v>
      </c>
      <c r="AK3650" s="36">
        <f t="shared" si="9807"/>
        <v>0</v>
      </c>
      <c r="AL3650" s="36">
        <f t="shared" si="9708"/>
        <v>0</v>
      </c>
      <c r="AM3650" s="36">
        <f t="shared" si="9709"/>
        <v>0</v>
      </c>
      <c r="AN3650" s="37" t="s">
        <v>35</v>
      </c>
    </row>
    <row r="3651" spans="2:40" ht="31.2" hidden="1" customHeight="1" x14ac:dyDescent="0.3">
      <c r="B3651" s="30" t="s">
        <v>860</v>
      </c>
      <c r="C3651" s="30" t="s">
        <v>104</v>
      </c>
      <c r="D3651" s="30" t="s">
        <v>106</v>
      </c>
      <c r="E3651" s="15" t="str">
        <f t="shared" si="9739"/>
        <v>0409</v>
      </c>
      <c r="F3651" s="30" t="s">
        <v>720</v>
      </c>
      <c r="G3651" s="30" t="s">
        <v>52</v>
      </c>
      <c r="H3651" s="31" t="s">
        <v>53</v>
      </c>
      <c r="I3651" s="32"/>
      <c r="J3651" s="32"/>
      <c r="K3651" s="32"/>
      <c r="L3651" s="32"/>
      <c r="M3651" s="32"/>
      <c r="N3651" s="32"/>
      <c r="O3651" s="32">
        <v>0</v>
      </c>
      <c r="P3651" s="32">
        <v>0</v>
      </c>
      <c r="Q3651" s="32">
        <v>0</v>
      </c>
      <c r="R3651" s="32">
        <v>0</v>
      </c>
      <c r="S3651" s="32">
        <v>0</v>
      </c>
      <c r="T3651" s="32">
        <v>0</v>
      </c>
      <c r="U3651" s="32">
        <v>0</v>
      </c>
      <c r="V3651" s="32">
        <f t="shared" si="9740"/>
        <v>0</v>
      </c>
      <c r="W3651" s="32"/>
      <c r="X3651" s="32"/>
      <c r="Y3651" s="32"/>
      <c r="Z3651" s="32"/>
      <c r="AA3651" s="32"/>
      <c r="AB3651" s="32">
        <v>0</v>
      </c>
      <c r="AC3651" s="33">
        <v>0</v>
      </c>
      <c r="AD3651" s="33">
        <v>0</v>
      </c>
      <c r="AE3651" s="34" t="e">
        <f t="shared" si="9707"/>
        <v>#DIV/0!</v>
      </c>
      <c r="AF3651" s="35">
        <v>0</v>
      </c>
      <c r="AG3651" s="35">
        <v>0</v>
      </c>
      <c r="AH3651" s="36">
        <v>0</v>
      </c>
      <c r="AI3651" s="36">
        <v>0</v>
      </c>
      <c r="AJ3651" s="36">
        <v>0</v>
      </c>
      <c r="AK3651" s="36">
        <v>0</v>
      </c>
      <c r="AL3651" s="36">
        <f t="shared" si="9708"/>
        <v>0</v>
      </c>
      <c r="AM3651" s="36">
        <f t="shared" si="9709"/>
        <v>0</v>
      </c>
      <c r="AN3651" s="37" t="s">
        <v>35</v>
      </c>
    </row>
    <row r="3652" spans="2:40" ht="31.2" hidden="1" customHeight="1" x14ac:dyDescent="0.3">
      <c r="B3652" s="30" t="s">
        <v>860</v>
      </c>
      <c r="C3652" s="30" t="s">
        <v>104</v>
      </c>
      <c r="D3652" s="30" t="s">
        <v>106</v>
      </c>
      <c r="E3652" s="15" t="str">
        <f t="shared" si="9739"/>
        <v>0409</v>
      </c>
      <c r="F3652" s="30" t="s">
        <v>839</v>
      </c>
      <c r="G3652" s="30"/>
      <c r="H3652" s="31" t="s">
        <v>840</v>
      </c>
      <c r="I3652" s="32">
        <f t="shared" si="9782"/>
        <v>0</v>
      </c>
      <c r="J3652" s="32">
        <f t="shared" si="9783"/>
        <v>0</v>
      </c>
      <c r="K3652" s="32">
        <f t="shared" si="9784"/>
        <v>0</v>
      </c>
      <c r="L3652" s="32">
        <f t="shared" si="9785"/>
        <v>0</v>
      </c>
      <c r="M3652" s="32">
        <f t="shared" si="9786"/>
        <v>0</v>
      </c>
      <c r="N3652" s="32">
        <f t="shared" si="9787"/>
        <v>0</v>
      </c>
      <c r="O3652" s="32">
        <f t="shared" si="9788"/>
        <v>0</v>
      </c>
      <c r="P3652" s="32">
        <f t="shared" si="9789"/>
        <v>0</v>
      </c>
      <c r="Q3652" s="32">
        <f t="shared" si="9790"/>
        <v>0</v>
      </c>
      <c r="R3652" s="32">
        <f t="shared" si="9791"/>
        <v>0</v>
      </c>
      <c r="S3652" s="32">
        <f t="shared" si="9792"/>
        <v>0</v>
      </c>
      <c r="T3652" s="32">
        <f t="shared" si="9793"/>
        <v>0</v>
      </c>
      <c r="U3652" s="32">
        <v>0</v>
      </c>
      <c r="V3652" s="32">
        <f t="shared" si="9740"/>
        <v>0</v>
      </c>
      <c r="W3652" s="32">
        <f t="shared" si="9794"/>
        <v>0</v>
      </c>
      <c r="X3652" s="32">
        <f t="shared" si="9795"/>
        <v>0</v>
      </c>
      <c r="Y3652" s="32">
        <f t="shared" si="9796"/>
        <v>0</v>
      </c>
      <c r="Z3652" s="32">
        <f t="shared" si="9797"/>
        <v>0</v>
      </c>
      <c r="AA3652" s="32">
        <f t="shared" si="9798"/>
        <v>0</v>
      </c>
      <c r="AB3652" s="32">
        <f t="shared" si="9799"/>
        <v>0</v>
      </c>
      <c r="AC3652" s="33">
        <f t="shared" si="9800"/>
        <v>0</v>
      </c>
      <c r="AD3652" s="33">
        <f t="shared" si="9801"/>
        <v>0</v>
      </c>
      <c r="AE3652" s="34" t="e">
        <f t="shared" si="9707"/>
        <v>#DIV/0!</v>
      </c>
      <c r="AF3652" s="35">
        <f t="shared" si="9802"/>
        <v>0</v>
      </c>
      <c r="AG3652" s="35">
        <f t="shared" si="9803"/>
        <v>0</v>
      </c>
      <c r="AH3652" s="36">
        <f t="shared" si="9804"/>
        <v>0</v>
      </c>
      <c r="AI3652" s="36">
        <f t="shared" si="9805"/>
        <v>0</v>
      </c>
      <c r="AJ3652" s="36">
        <f t="shared" si="9806"/>
        <v>0</v>
      </c>
      <c r="AK3652" s="36">
        <f t="shared" si="9807"/>
        <v>0</v>
      </c>
      <c r="AL3652" s="36">
        <f t="shared" si="9708"/>
        <v>0</v>
      </c>
      <c r="AM3652" s="36">
        <f t="shared" si="9709"/>
        <v>0</v>
      </c>
      <c r="AN3652" s="37" t="s">
        <v>35</v>
      </c>
    </row>
    <row r="3653" spans="2:40" ht="124.8" hidden="1" customHeight="1" x14ac:dyDescent="0.3">
      <c r="B3653" s="30" t="s">
        <v>860</v>
      </c>
      <c r="C3653" s="30" t="s">
        <v>104</v>
      </c>
      <c r="D3653" s="30" t="s">
        <v>106</v>
      </c>
      <c r="E3653" s="15" t="str">
        <f t="shared" si="9739"/>
        <v>0409</v>
      </c>
      <c r="F3653" s="30" t="s">
        <v>841</v>
      </c>
      <c r="G3653" s="30"/>
      <c r="H3653" s="31" t="s">
        <v>842</v>
      </c>
      <c r="I3653" s="32">
        <f t="shared" si="9782"/>
        <v>0</v>
      </c>
      <c r="J3653" s="32">
        <f t="shared" si="9783"/>
        <v>0</v>
      </c>
      <c r="K3653" s="32">
        <f t="shared" si="9784"/>
        <v>0</v>
      </c>
      <c r="L3653" s="32">
        <f t="shared" si="9785"/>
        <v>0</v>
      </c>
      <c r="M3653" s="32">
        <f t="shared" si="9786"/>
        <v>0</v>
      </c>
      <c r="N3653" s="32">
        <f t="shared" si="9787"/>
        <v>0</v>
      </c>
      <c r="O3653" s="32">
        <f t="shared" si="9788"/>
        <v>0</v>
      </c>
      <c r="P3653" s="32">
        <f t="shared" si="9789"/>
        <v>0</v>
      </c>
      <c r="Q3653" s="32">
        <f t="shared" si="9790"/>
        <v>0</v>
      </c>
      <c r="R3653" s="32">
        <f t="shared" si="9791"/>
        <v>0</v>
      </c>
      <c r="S3653" s="32">
        <f t="shared" si="9792"/>
        <v>0</v>
      </c>
      <c r="T3653" s="32">
        <f t="shared" si="9793"/>
        <v>0</v>
      </c>
      <c r="U3653" s="32">
        <v>0</v>
      </c>
      <c r="V3653" s="32">
        <f t="shared" si="9740"/>
        <v>0</v>
      </c>
      <c r="W3653" s="32">
        <f t="shared" si="9794"/>
        <v>0</v>
      </c>
      <c r="X3653" s="32">
        <f t="shared" si="9795"/>
        <v>0</v>
      </c>
      <c r="Y3653" s="32">
        <f t="shared" si="9796"/>
        <v>0</v>
      </c>
      <c r="Z3653" s="32">
        <f t="shared" si="9797"/>
        <v>0</v>
      </c>
      <c r="AA3653" s="32">
        <f t="shared" si="9798"/>
        <v>0</v>
      </c>
      <c r="AB3653" s="32">
        <f t="shared" si="9799"/>
        <v>0</v>
      </c>
      <c r="AC3653" s="33">
        <f t="shared" si="9800"/>
        <v>0</v>
      </c>
      <c r="AD3653" s="33">
        <f t="shared" si="9801"/>
        <v>0</v>
      </c>
      <c r="AE3653" s="34" t="e">
        <f t="shared" si="9707"/>
        <v>#DIV/0!</v>
      </c>
      <c r="AF3653" s="35">
        <f t="shared" si="9802"/>
        <v>0</v>
      </c>
      <c r="AG3653" s="35">
        <f t="shared" si="9803"/>
        <v>0</v>
      </c>
      <c r="AH3653" s="36">
        <f t="shared" si="9804"/>
        <v>0</v>
      </c>
      <c r="AI3653" s="36">
        <f t="shared" si="9805"/>
        <v>0</v>
      </c>
      <c r="AJ3653" s="36">
        <f t="shared" si="9806"/>
        <v>0</v>
      </c>
      <c r="AK3653" s="36">
        <f t="shared" si="9807"/>
        <v>0</v>
      </c>
      <c r="AL3653" s="36">
        <f t="shared" si="9708"/>
        <v>0</v>
      </c>
      <c r="AM3653" s="36">
        <f t="shared" si="9709"/>
        <v>0</v>
      </c>
      <c r="AN3653" s="37" t="s">
        <v>35</v>
      </c>
    </row>
    <row r="3654" spans="2:40" ht="31.2" hidden="1" customHeight="1" x14ac:dyDescent="0.3">
      <c r="B3654" s="30" t="s">
        <v>860</v>
      </c>
      <c r="C3654" s="30" t="s">
        <v>104</v>
      </c>
      <c r="D3654" s="30" t="s">
        <v>106</v>
      </c>
      <c r="E3654" s="15" t="str">
        <f t="shared" si="9739"/>
        <v>0409</v>
      </c>
      <c r="F3654" s="30" t="s">
        <v>841</v>
      </c>
      <c r="G3654" s="30" t="s">
        <v>50</v>
      </c>
      <c r="H3654" s="31" t="s">
        <v>51</v>
      </c>
      <c r="I3654" s="32">
        <f t="shared" si="9782"/>
        <v>0</v>
      </c>
      <c r="J3654" s="32">
        <f t="shared" si="9783"/>
        <v>0</v>
      </c>
      <c r="K3654" s="32">
        <f t="shared" si="9784"/>
        <v>0</v>
      </c>
      <c r="L3654" s="32">
        <f t="shared" si="9785"/>
        <v>0</v>
      </c>
      <c r="M3654" s="32">
        <f t="shared" si="9786"/>
        <v>0</v>
      </c>
      <c r="N3654" s="32">
        <f t="shared" si="9787"/>
        <v>0</v>
      </c>
      <c r="O3654" s="32">
        <f t="shared" si="9788"/>
        <v>0</v>
      </c>
      <c r="P3654" s="32">
        <f t="shared" si="9789"/>
        <v>0</v>
      </c>
      <c r="Q3654" s="32">
        <f t="shared" si="9790"/>
        <v>0</v>
      </c>
      <c r="R3654" s="32">
        <f t="shared" si="9791"/>
        <v>0</v>
      </c>
      <c r="S3654" s="32">
        <f t="shared" si="9792"/>
        <v>0</v>
      </c>
      <c r="T3654" s="32">
        <f t="shared" si="9793"/>
        <v>0</v>
      </c>
      <c r="U3654" s="32">
        <v>0</v>
      </c>
      <c r="V3654" s="32">
        <f t="shared" si="9740"/>
        <v>0</v>
      </c>
      <c r="W3654" s="32">
        <f t="shared" si="9794"/>
        <v>0</v>
      </c>
      <c r="X3654" s="32">
        <f t="shared" si="9795"/>
        <v>0</v>
      </c>
      <c r="Y3654" s="32">
        <f t="shared" si="9796"/>
        <v>0</v>
      </c>
      <c r="Z3654" s="32">
        <f t="shared" si="9797"/>
        <v>0</v>
      </c>
      <c r="AA3654" s="32">
        <f t="shared" si="9798"/>
        <v>0</v>
      </c>
      <c r="AB3654" s="32">
        <f t="shared" si="9799"/>
        <v>0</v>
      </c>
      <c r="AC3654" s="33">
        <f t="shared" si="9800"/>
        <v>0</v>
      </c>
      <c r="AD3654" s="33">
        <f t="shared" si="9801"/>
        <v>0</v>
      </c>
      <c r="AE3654" s="34" t="e">
        <f t="shared" si="9707"/>
        <v>#DIV/0!</v>
      </c>
      <c r="AF3654" s="35">
        <f t="shared" si="9802"/>
        <v>0</v>
      </c>
      <c r="AG3654" s="35">
        <f t="shared" si="9803"/>
        <v>0</v>
      </c>
      <c r="AH3654" s="36">
        <f t="shared" si="9804"/>
        <v>0</v>
      </c>
      <c r="AI3654" s="36">
        <f t="shared" si="9805"/>
        <v>0</v>
      </c>
      <c r="AJ3654" s="36">
        <f t="shared" si="9806"/>
        <v>0</v>
      </c>
      <c r="AK3654" s="36">
        <f t="shared" si="9807"/>
        <v>0</v>
      </c>
      <c r="AL3654" s="36">
        <f t="shared" si="9708"/>
        <v>0</v>
      </c>
      <c r="AM3654" s="36">
        <f t="shared" si="9709"/>
        <v>0</v>
      </c>
      <c r="AN3654" s="37" t="s">
        <v>35</v>
      </c>
    </row>
    <row r="3655" spans="2:40" ht="31.2" hidden="1" customHeight="1" x14ac:dyDescent="0.3">
      <c r="B3655" s="30" t="s">
        <v>860</v>
      </c>
      <c r="C3655" s="30" t="s">
        <v>104</v>
      </c>
      <c r="D3655" s="30" t="s">
        <v>106</v>
      </c>
      <c r="E3655" s="15" t="str">
        <f t="shared" si="9739"/>
        <v>0409</v>
      </c>
      <c r="F3655" s="30" t="s">
        <v>841</v>
      </c>
      <c r="G3655" s="30" t="s">
        <v>52</v>
      </c>
      <c r="H3655" s="31" t="s">
        <v>53</v>
      </c>
      <c r="I3655" s="32"/>
      <c r="J3655" s="32"/>
      <c r="K3655" s="32"/>
      <c r="L3655" s="32"/>
      <c r="M3655" s="32"/>
      <c r="N3655" s="32"/>
      <c r="O3655" s="32">
        <v>0</v>
      </c>
      <c r="P3655" s="32">
        <v>0</v>
      </c>
      <c r="Q3655" s="32">
        <v>0</v>
      </c>
      <c r="R3655" s="32">
        <v>0</v>
      </c>
      <c r="S3655" s="32">
        <v>0</v>
      </c>
      <c r="T3655" s="32">
        <v>0</v>
      </c>
      <c r="U3655" s="32">
        <v>0</v>
      </c>
      <c r="V3655" s="32">
        <f t="shared" si="9740"/>
        <v>0</v>
      </c>
      <c r="W3655" s="32"/>
      <c r="X3655" s="32"/>
      <c r="Y3655" s="32"/>
      <c r="Z3655" s="32"/>
      <c r="AA3655" s="32"/>
      <c r="AB3655" s="32">
        <v>0</v>
      </c>
      <c r="AC3655" s="33">
        <v>0</v>
      </c>
      <c r="AD3655" s="33">
        <v>0</v>
      </c>
      <c r="AE3655" s="34" t="e">
        <f t="shared" si="9707"/>
        <v>#DIV/0!</v>
      </c>
      <c r="AF3655" s="35">
        <v>0</v>
      </c>
      <c r="AG3655" s="35">
        <v>0</v>
      </c>
      <c r="AH3655" s="36">
        <v>0</v>
      </c>
      <c r="AI3655" s="36">
        <v>0</v>
      </c>
      <c r="AJ3655" s="36">
        <v>0</v>
      </c>
      <c r="AK3655" s="36">
        <v>0</v>
      </c>
      <c r="AL3655" s="36">
        <f t="shared" si="9708"/>
        <v>0</v>
      </c>
      <c r="AM3655" s="36">
        <f t="shared" si="9709"/>
        <v>0</v>
      </c>
      <c r="AN3655" s="37" t="s">
        <v>35</v>
      </c>
    </row>
    <row r="3656" spans="2:40" ht="46.8" hidden="1" customHeight="1" x14ac:dyDescent="0.3">
      <c r="B3656" s="30" t="s">
        <v>860</v>
      </c>
      <c r="C3656" s="30" t="s">
        <v>104</v>
      </c>
      <c r="D3656" s="30" t="s">
        <v>106</v>
      </c>
      <c r="E3656" s="15" t="str">
        <f t="shared" si="9739"/>
        <v>0409</v>
      </c>
      <c r="F3656" s="30" t="s">
        <v>726</v>
      </c>
      <c r="G3656" s="30"/>
      <c r="H3656" s="31" t="s">
        <v>727</v>
      </c>
      <c r="I3656" s="32">
        <f t="shared" si="9782"/>
        <v>0</v>
      </c>
      <c r="J3656" s="32">
        <f t="shared" si="9783"/>
        <v>0</v>
      </c>
      <c r="K3656" s="32">
        <f t="shared" si="9784"/>
        <v>0</v>
      </c>
      <c r="L3656" s="32">
        <f t="shared" si="9785"/>
        <v>0</v>
      </c>
      <c r="M3656" s="32">
        <f t="shared" si="9786"/>
        <v>0</v>
      </c>
      <c r="N3656" s="32">
        <f t="shared" si="9787"/>
        <v>0</v>
      </c>
      <c r="O3656" s="32">
        <f t="shared" si="9788"/>
        <v>0</v>
      </c>
      <c r="P3656" s="32">
        <f t="shared" si="9789"/>
        <v>0</v>
      </c>
      <c r="Q3656" s="32">
        <f t="shared" si="9790"/>
        <v>0</v>
      </c>
      <c r="R3656" s="32">
        <f t="shared" si="9791"/>
        <v>0</v>
      </c>
      <c r="S3656" s="32">
        <f t="shared" si="9792"/>
        <v>0</v>
      </c>
      <c r="T3656" s="32">
        <f t="shared" si="9793"/>
        <v>0</v>
      </c>
      <c r="U3656" s="32">
        <v>0</v>
      </c>
      <c r="V3656" s="32">
        <f t="shared" si="9740"/>
        <v>0</v>
      </c>
      <c r="W3656" s="32">
        <f t="shared" si="9794"/>
        <v>0</v>
      </c>
      <c r="X3656" s="32">
        <f t="shared" si="9795"/>
        <v>0</v>
      </c>
      <c r="Y3656" s="32">
        <f t="shared" si="9796"/>
        <v>0</v>
      </c>
      <c r="Z3656" s="32">
        <f t="shared" si="9797"/>
        <v>0</v>
      </c>
      <c r="AA3656" s="32">
        <f t="shared" si="9798"/>
        <v>0</v>
      </c>
      <c r="AB3656" s="32">
        <f t="shared" si="9799"/>
        <v>0</v>
      </c>
      <c r="AC3656" s="33">
        <f t="shared" si="9800"/>
        <v>0</v>
      </c>
      <c r="AD3656" s="33">
        <f t="shared" si="9801"/>
        <v>0</v>
      </c>
      <c r="AE3656" s="34" t="e">
        <f t="shared" si="9707"/>
        <v>#DIV/0!</v>
      </c>
      <c r="AF3656" s="35">
        <f t="shared" si="9802"/>
        <v>0</v>
      </c>
      <c r="AG3656" s="35">
        <f t="shared" si="9803"/>
        <v>0</v>
      </c>
      <c r="AH3656" s="36">
        <f t="shared" si="9804"/>
        <v>0</v>
      </c>
      <c r="AI3656" s="36">
        <f t="shared" si="9805"/>
        <v>0</v>
      </c>
      <c r="AJ3656" s="36">
        <f t="shared" si="9806"/>
        <v>0</v>
      </c>
      <c r="AK3656" s="36">
        <f t="shared" si="9807"/>
        <v>0</v>
      </c>
      <c r="AL3656" s="36">
        <f t="shared" si="9708"/>
        <v>0</v>
      </c>
      <c r="AM3656" s="36">
        <f t="shared" si="9709"/>
        <v>0</v>
      </c>
      <c r="AN3656" s="37" t="s">
        <v>35</v>
      </c>
    </row>
    <row r="3657" spans="2:40" ht="62.4" hidden="1" customHeight="1" x14ac:dyDescent="0.3">
      <c r="B3657" s="30" t="s">
        <v>860</v>
      </c>
      <c r="C3657" s="30" t="s">
        <v>104</v>
      </c>
      <c r="D3657" s="30" t="s">
        <v>106</v>
      </c>
      <c r="E3657" s="15" t="str">
        <f t="shared" si="9739"/>
        <v>0409</v>
      </c>
      <c r="F3657" s="30" t="s">
        <v>728</v>
      </c>
      <c r="G3657" s="30"/>
      <c r="H3657" s="31" t="s">
        <v>729</v>
      </c>
      <c r="I3657" s="32">
        <f t="shared" si="9782"/>
        <v>0</v>
      </c>
      <c r="J3657" s="32">
        <f t="shared" si="9783"/>
        <v>0</v>
      </c>
      <c r="K3657" s="32">
        <f t="shared" si="9784"/>
        <v>0</v>
      </c>
      <c r="L3657" s="32">
        <f t="shared" si="9785"/>
        <v>0</v>
      </c>
      <c r="M3657" s="32">
        <f t="shared" si="9786"/>
        <v>0</v>
      </c>
      <c r="N3657" s="32">
        <f t="shared" si="9787"/>
        <v>0</v>
      </c>
      <c r="O3657" s="32">
        <f t="shared" si="9788"/>
        <v>0</v>
      </c>
      <c r="P3657" s="32">
        <f t="shared" si="9789"/>
        <v>0</v>
      </c>
      <c r="Q3657" s="32">
        <f t="shared" si="9790"/>
        <v>0</v>
      </c>
      <c r="R3657" s="32">
        <f t="shared" si="9791"/>
        <v>0</v>
      </c>
      <c r="S3657" s="32">
        <f t="shared" si="9792"/>
        <v>0</v>
      </c>
      <c r="T3657" s="32">
        <f t="shared" si="9793"/>
        <v>0</v>
      </c>
      <c r="U3657" s="32">
        <v>0</v>
      </c>
      <c r="V3657" s="32">
        <f t="shared" si="9740"/>
        <v>0</v>
      </c>
      <c r="W3657" s="32">
        <f t="shared" si="9794"/>
        <v>0</v>
      </c>
      <c r="X3657" s="32">
        <f t="shared" si="9795"/>
        <v>0</v>
      </c>
      <c r="Y3657" s="32">
        <f t="shared" si="9796"/>
        <v>0</v>
      </c>
      <c r="Z3657" s="32">
        <f t="shared" si="9797"/>
        <v>0</v>
      </c>
      <c r="AA3657" s="32">
        <f t="shared" si="9798"/>
        <v>0</v>
      </c>
      <c r="AB3657" s="32">
        <f t="shared" si="9799"/>
        <v>0</v>
      </c>
      <c r="AC3657" s="33">
        <f t="shared" si="9800"/>
        <v>0</v>
      </c>
      <c r="AD3657" s="33">
        <f t="shared" si="9801"/>
        <v>0</v>
      </c>
      <c r="AE3657" s="34" t="e">
        <f t="shared" si="9707"/>
        <v>#DIV/0!</v>
      </c>
      <c r="AF3657" s="35">
        <f t="shared" si="9802"/>
        <v>0</v>
      </c>
      <c r="AG3657" s="35">
        <f t="shared" si="9803"/>
        <v>0</v>
      </c>
      <c r="AH3657" s="36">
        <f t="shared" si="9804"/>
        <v>0</v>
      </c>
      <c r="AI3657" s="36">
        <f t="shared" si="9805"/>
        <v>0</v>
      </c>
      <c r="AJ3657" s="36">
        <f t="shared" si="9806"/>
        <v>0</v>
      </c>
      <c r="AK3657" s="36">
        <f t="shared" si="9807"/>
        <v>0</v>
      </c>
      <c r="AL3657" s="36">
        <f t="shared" si="9708"/>
        <v>0</v>
      </c>
      <c r="AM3657" s="36">
        <f t="shared" si="9709"/>
        <v>0</v>
      </c>
      <c r="AN3657" s="37" t="s">
        <v>35</v>
      </c>
    </row>
    <row r="3658" spans="2:40" ht="46.8" hidden="1" customHeight="1" x14ac:dyDescent="0.3">
      <c r="B3658" s="30" t="s">
        <v>860</v>
      </c>
      <c r="C3658" s="30" t="s">
        <v>104</v>
      </c>
      <c r="D3658" s="30" t="s">
        <v>106</v>
      </c>
      <c r="E3658" s="15" t="str">
        <f t="shared" si="9739"/>
        <v>0409</v>
      </c>
      <c r="F3658" s="30" t="s">
        <v>730</v>
      </c>
      <c r="G3658" s="30"/>
      <c r="H3658" s="31" t="s">
        <v>731</v>
      </c>
      <c r="I3658" s="32">
        <f t="shared" si="9782"/>
        <v>0</v>
      </c>
      <c r="J3658" s="32">
        <f t="shared" si="9783"/>
        <v>0</v>
      </c>
      <c r="K3658" s="32">
        <f t="shared" si="9784"/>
        <v>0</v>
      </c>
      <c r="L3658" s="32">
        <f t="shared" si="9785"/>
        <v>0</v>
      </c>
      <c r="M3658" s="32">
        <f t="shared" si="9786"/>
        <v>0</v>
      </c>
      <c r="N3658" s="32">
        <f t="shared" si="9787"/>
        <v>0</v>
      </c>
      <c r="O3658" s="32">
        <f t="shared" si="9788"/>
        <v>0</v>
      </c>
      <c r="P3658" s="32">
        <f t="shared" si="9789"/>
        <v>0</v>
      </c>
      <c r="Q3658" s="32">
        <f t="shared" si="9790"/>
        <v>0</v>
      </c>
      <c r="R3658" s="32">
        <f t="shared" si="9791"/>
        <v>0</v>
      </c>
      <c r="S3658" s="32">
        <f t="shared" si="9792"/>
        <v>0</v>
      </c>
      <c r="T3658" s="32">
        <f t="shared" si="9793"/>
        <v>0</v>
      </c>
      <c r="U3658" s="32">
        <v>0</v>
      </c>
      <c r="V3658" s="32">
        <f t="shared" si="9740"/>
        <v>0</v>
      </c>
      <c r="W3658" s="32">
        <f t="shared" si="9794"/>
        <v>0</v>
      </c>
      <c r="X3658" s="32">
        <f t="shared" si="9795"/>
        <v>0</v>
      </c>
      <c r="Y3658" s="32">
        <f t="shared" si="9796"/>
        <v>0</v>
      </c>
      <c r="Z3658" s="32">
        <f t="shared" si="9797"/>
        <v>0</v>
      </c>
      <c r="AA3658" s="32">
        <f t="shared" si="9798"/>
        <v>0</v>
      </c>
      <c r="AB3658" s="32">
        <f t="shared" si="9799"/>
        <v>0</v>
      </c>
      <c r="AC3658" s="33">
        <f t="shared" si="9800"/>
        <v>0</v>
      </c>
      <c r="AD3658" s="33">
        <f t="shared" si="9801"/>
        <v>0</v>
      </c>
      <c r="AE3658" s="34" t="e">
        <f t="shared" si="9707"/>
        <v>#DIV/0!</v>
      </c>
      <c r="AF3658" s="35">
        <f t="shared" si="9802"/>
        <v>0</v>
      </c>
      <c r="AG3658" s="35">
        <f t="shared" si="9803"/>
        <v>0</v>
      </c>
      <c r="AH3658" s="36">
        <f t="shared" si="9804"/>
        <v>0</v>
      </c>
      <c r="AI3658" s="36">
        <f t="shared" si="9805"/>
        <v>0</v>
      </c>
      <c r="AJ3658" s="36">
        <f t="shared" si="9806"/>
        <v>0</v>
      </c>
      <c r="AK3658" s="36">
        <f t="shared" si="9807"/>
        <v>0</v>
      </c>
      <c r="AL3658" s="36">
        <f t="shared" si="9708"/>
        <v>0</v>
      </c>
      <c r="AM3658" s="36">
        <f t="shared" si="9709"/>
        <v>0</v>
      </c>
      <c r="AN3658" s="37" t="s">
        <v>35</v>
      </c>
    </row>
    <row r="3659" spans="2:40" ht="31.2" hidden="1" customHeight="1" x14ac:dyDescent="0.3">
      <c r="B3659" s="30" t="s">
        <v>860</v>
      </c>
      <c r="C3659" s="30" t="s">
        <v>104</v>
      </c>
      <c r="D3659" s="30" t="s">
        <v>106</v>
      </c>
      <c r="E3659" s="15" t="str">
        <f t="shared" si="9739"/>
        <v>0409</v>
      </c>
      <c r="F3659" s="30" t="s">
        <v>730</v>
      </c>
      <c r="G3659" s="30" t="s">
        <v>50</v>
      </c>
      <c r="H3659" s="31" t="s">
        <v>51</v>
      </c>
      <c r="I3659" s="32">
        <f t="shared" si="9782"/>
        <v>0</v>
      </c>
      <c r="J3659" s="32">
        <f t="shared" si="9783"/>
        <v>0</v>
      </c>
      <c r="K3659" s="32">
        <f t="shared" si="9784"/>
        <v>0</v>
      </c>
      <c r="L3659" s="32">
        <f t="shared" si="9785"/>
        <v>0</v>
      </c>
      <c r="M3659" s="32">
        <f t="shared" si="9786"/>
        <v>0</v>
      </c>
      <c r="N3659" s="32">
        <f t="shared" si="9787"/>
        <v>0</v>
      </c>
      <c r="O3659" s="32">
        <f t="shared" si="9788"/>
        <v>0</v>
      </c>
      <c r="P3659" s="32">
        <f t="shared" si="9789"/>
        <v>0</v>
      </c>
      <c r="Q3659" s="32">
        <f t="shared" si="9790"/>
        <v>0</v>
      </c>
      <c r="R3659" s="32">
        <f t="shared" si="9791"/>
        <v>0</v>
      </c>
      <c r="S3659" s="32">
        <f t="shared" si="9792"/>
        <v>0</v>
      </c>
      <c r="T3659" s="32">
        <f t="shared" si="9793"/>
        <v>0</v>
      </c>
      <c r="U3659" s="32">
        <v>0</v>
      </c>
      <c r="V3659" s="32">
        <f t="shared" si="9740"/>
        <v>0</v>
      </c>
      <c r="W3659" s="32">
        <f t="shared" si="9794"/>
        <v>0</v>
      </c>
      <c r="X3659" s="32">
        <f t="shared" si="9795"/>
        <v>0</v>
      </c>
      <c r="Y3659" s="32">
        <f t="shared" si="9796"/>
        <v>0</v>
      </c>
      <c r="Z3659" s="32">
        <f t="shared" si="9797"/>
        <v>0</v>
      </c>
      <c r="AA3659" s="32">
        <f t="shared" si="9798"/>
        <v>0</v>
      </c>
      <c r="AB3659" s="32">
        <f t="shared" si="9799"/>
        <v>0</v>
      </c>
      <c r="AC3659" s="33">
        <f t="shared" si="9800"/>
        <v>0</v>
      </c>
      <c r="AD3659" s="33">
        <f t="shared" si="9801"/>
        <v>0</v>
      </c>
      <c r="AE3659" s="34" t="e">
        <f t="shared" si="9707"/>
        <v>#DIV/0!</v>
      </c>
      <c r="AF3659" s="35">
        <f t="shared" si="9802"/>
        <v>0</v>
      </c>
      <c r="AG3659" s="35">
        <f t="shared" si="9803"/>
        <v>0</v>
      </c>
      <c r="AH3659" s="36">
        <f t="shared" si="9804"/>
        <v>0</v>
      </c>
      <c r="AI3659" s="36">
        <f t="shared" si="9805"/>
        <v>0</v>
      </c>
      <c r="AJ3659" s="36">
        <f t="shared" si="9806"/>
        <v>0</v>
      </c>
      <c r="AK3659" s="36">
        <f t="shared" si="9807"/>
        <v>0</v>
      </c>
      <c r="AL3659" s="36">
        <f t="shared" si="9708"/>
        <v>0</v>
      </c>
      <c r="AM3659" s="36">
        <f t="shared" si="9709"/>
        <v>0</v>
      </c>
      <c r="AN3659" s="37" t="s">
        <v>35</v>
      </c>
    </row>
    <row r="3660" spans="2:40" ht="31.2" hidden="1" customHeight="1" x14ac:dyDescent="0.3">
      <c r="B3660" s="30" t="s">
        <v>860</v>
      </c>
      <c r="C3660" s="30" t="s">
        <v>104</v>
      </c>
      <c r="D3660" s="30" t="s">
        <v>106</v>
      </c>
      <c r="E3660" s="15" t="str">
        <f t="shared" si="9739"/>
        <v>0409</v>
      </c>
      <c r="F3660" s="30" t="s">
        <v>730</v>
      </c>
      <c r="G3660" s="30" t="s">
        <v>52</v>
      </c>
      <c r="H3660" s="31" t="s">
        <v>53</v>
      </c>
      <c r="I3660" s="32"/>
      <c r="J3660" s="32"/>
      <c r="K3660" s="32"/>
      <c r="L3660" s="32"/>
      <c r="M3660" s="32"/>
      <c r="N3660" s="32"/>
      <c r="O3660" s="32">
        <v>0</v>
      </c>
      <c r="P3660" s="32">
        <v>0</v>
      </c>
      <c r="Q3660" s="32">
        <v>0</v>
      </c>
      <c r="R3660" s="32">
        <v>0</v>
      </c>
      <c r="S3660" s="32">
        <v>0</v>
      </c>
      <c r="T3660" s="32">
        <v>0</v>
      </c>
      <c r="U3660" s="32">
        <v>0</v>
      </c>
      <c r="V3660" s="32">
        <f t="shared" si="9740"/>
        <v>0</v>
      </c>
      <c r="W3660" s="32"/>
      <c r="X3660" s="32"/>
      <c r="Y3660" s="32"/>
      <c r="Z3660" s="32"/>
      <c r="AA3660" s="32"/>
      <c r="AB3660" s="32">
        <v>0</v>
      </c>
      <c r="AC3660" s="33">
        <v>0</v>
      </c>
      <c r="AD3660" s="33">
        <v>0</v>
      </c>
      <c r="AE3660" s="34" t="e">
        <f t="shared" si="9707"/>
        <v>#DIV/0!</v>
      </c>
      <c r="AF3660" s="35">
        <v>0</v>
      </c>
      <c r="AG3660" s="35">
        <v>0</v>
      </c>
      <c r="AH3660" s="36">
        <v>0</v>
      </c>
      <c r="AI3660" s="36">
        <v>0</v>
      </c>
      <c r="AJ3660" s="36">
        <v>0</v>
      </c>
      <c r="AK3660" s="36">
        <v>0</v>
      </c>
      <c r="AL3660" s="36">
        <f t="shared" si="9708"/>
        <v>0</v>
      </c>
      <c r="AM3660" s="36">
        <f t="shared" si="9709"/>
        <v>0</v>
      </c>
      <c r="AN3660" s="37" t="s">
        <v>35</v>
      </c>
    </row>
    <row r="3661" spans="2:40" ht="31.2" hidden="1" customHeight="1" x14ac:dyDescent="0.3">
      <c r="B3661" s="30" t="s">
        <v>860</v>
      </c>
      <c r="C3661" s="30" t="s">
        <v>104</v>
      </c>
      <c r="D3661" s="30" t="s">
        <v>106</v>
      </c>
      <c r="E3661" s="15" t="str">
        <f t="shared" si="9739"/>
        <v>0409</v>
      </c>
      <c r="F3661" s="30" t="s">
        <v>116</v>
      </c>
      <c r="G3661" s="30"/>
      <c r="H3661" s="31" t="s">
        <v>117</v>
      </c>
      <c r="I3661" s="32">
        <f t="shared" si="9782"/>
        <v>0</v>
      </c>
      <c r="J3661" s="32">
        <f t="shared" si="9783"/>
        <v>0</v>
      </c>
      <c r="K3661" s="32">
        <f t="shared" si="9784"/>
        <v>0</v>
      </c>
      <c r="L3661" s="32">
        <f t="shared" si="9785"/>
        <v>0</v>
      </c>
      <c r="M3661" s="32">
        <f t="shared" si="9786"/>
        <v>0</v>
      </c>
      <c r="N3661" s="32">
        <f t="shared" si="9787"/>
        <v>0</v>
      </c>
      <c r="O3661" s="32">
        <f t="shared" si="9788"/>
        <v>0</v>
      </c>
      <c r="P3661" s="32">
        <f t="shared" si="9789"/>
        <v>0</v>
      </c>
      <c r="Q3661" s="32">
        <f t="shared" si="9790"/>
        <v>0</v>
      </c>
      <c r="R3661" s="32">
        <f t="shared" si="9791"/>
        <v>0</v>
      </c>
      <c r="S3661" s="32">
        <f t="shared" si="9792"/>
        <v>0</v>
      </c>
      <c r="T3661" s="32">
        <f t="shared" si="9793"/>
        <v>0</v>
      </c>
      <c r="U3661" s="32">
        <v>0</v>
      </c>
      <c r="V3661" s="32">
        <f t="shared" si="9740"/>
        <v>0</v>
      </c>
      <c r="W3661" s="32">
        <f t="shared" si="9794"/>
        <v>0</v>
      </c>
      <c r="X3661" s="32">
        <f t="shared" si="9795"/>
        <v>0</v>
      </c>
      <c r="Y3661" s="32">
        <f t="shared" si="9796"/>
        <v>0</v>
      </c>
      <c r="Z3661" s="32">
        <f t="shared" si="9797"/>
        <v>0</v>
      </c>
      <c r="AA3661" s="32">
        <f t="shared" si="9798"/>
        <v>0</v>
      </c>
      <c r="AB3661" s="32">
        <f t="shared" si="9799"/>
        <v>0</v>
      </c>
      <c r="AC3661" s="33">
        <f t="shared" si="9800"/>
        <v>0</v>
      </c>
      <c r="AD3661" s="33">
        <f t="shared" si="9801"/>
        <v>0</v>
      </c>
      <c r="AE3661" s="34" t="e">
        <f t="shared" si="9707"/>
        <v>#DIV/0!</v>
      </c>
      <c r="AF3661" s="35">
        <f t="shared" si="9802"/>
        <v>0</v>
      </c>
      <c r="AG3661" s="35">
        <f t="shared" si="9803"/>
        <v>0</v>
      </c>
      <c r="AH3661" s="36">
        <f t="shared" si="9804"/>
        <v>0</v>
      </c>
      <c r="AI3661" s="36">
        <f t="shared" si="9805"/>
        <v>0</v>
      </c>
      <c r="AJ3661" s="36">
        <f t="shared" si="9806"/>
        <v>0</v>
      </c>
      <c r="AK3661" s="36">
        <f t="shared" si="9807"/>
        <v>0</v>
      </c>
      <c r="AL3661" s="36">
        <f t="shared" si="9708"/>
        <v>0</v>
      </c>
      <c r="AM3661" s="36">
        <f t="shared" si="9709"/>
        <v>0</v>
      </c>
      <c r="AN3661" s="37" t="s">
        <v>35</v>
      </c>
    </row>
    <row r="3662" spans="2:40" ht="46.8" hidden="1" customHeight="1" x14ac:dyDescent="0.3">
      <c r="B3662" s="30" t="s">
        <v>860</v>
      </c>
      <c r="C3662" s="30" t="s">
        <v>104</v>
      </c>
      <c r="D3662" s="30" t="s">
        <v>106</v>
      </c>
      <c r="E3662" s="15" t="str">
        <f t="shared" si="9739"/>
        <v>0409</v>
      </c>
      <c r="F3662" s="30" t="s">
        <v>736</v>
      </c>
      <c r="G3662" s="30"/>
      <c r="H3662" s="31" t="s">
        <v>737</v>
      </c>
      <c r="I3662" s="32">
        <f t="shared" si="9782"/>
        <v>0</v>
      </c>
      <c r="J3662" s="32">
        <f t="shared" si="9783"/>
        <v>0</v>
      </c>
      <c r="K3662" s="32">
        <f t="shared" si="9784"/>
        <v>0</v>
      </c>
      <c r="L3662" s="32">
        <f t="shared" si="9785"/>
        <v>0</v>
      </c>
      <c r="M3662" s="32">
        <f t="shared" si="9786"/>
        <v>0</v>
      </c>
      <c r="N3662" s="32">
        <f t="shared" si="9787"/>
        <v>0</v>
      </c>
      <c r="O3662" s="32">
        <f t="shared" si="9788"/>
        <v>0</v>
      </c>
      <c r="P3662" s="32">
        <f t="shared" si="9789"/>
        <v>0</v>
      </c>
      <c r="Q3662" s="32">
        <f t="shared" si="9790"/>
        <v>0</v>
      </c>
      <c r="R3662" s="32">
        <f t="shared" si="9791"/>
        <v>0</v>
      </c>
      <c r="S3662" s="32">
        <f t="shared" si="9792"/>
        <v>0</v>
      </c>
      <c r="T3662" s="32">
        <f t="shared" si="9793"/>
        <v>0</v>
      </c>
      <c r="U3662" s="32">
        <v>0</v>
      </c>
      <c r="V3662" s="32">
        <f t="shared" si="9740"/>
        <v>0</v>
      </c>
      <c r="W3662" s="32">
        <f t="shared" si="9794"/>
        <v>0</v>
      </c>
      <c r="X3662" s="32">
        <f t="shared" si="9795"/>
        <v>0</v>
      </c>
      <c r="Y3662" s="32">
        <f t="shared" si="9796"/>
        <v>0</v>
      </c>
      <c r="Z3662" s="32">
        <f t="shared" si="9797"/>
        <v>0</v>
      </c>
      <c r="AA3662" s="32">
        <f t="shared" si="9798"/>
        <v>0</v>
      </c>
      <c r="AB3662" s="32">
        <f t="shared" si="9799"/>
        <v>0</v>
      </c>
      <c r="AC3662" s="33">
        <f t="shared" si="9800"/>
        <v>0</v>
      </c>
      <c r="AD3662" s="33">
        <f t="shared" si="9801"/>
        <v>0</v>
      </c>
      <c r="AE3662" s="34" t="e">
        <f t="shared" si="9707"/>
        <v>#DIV/0!</v>
      </c>
      <c r="AF3662" s="35">
        <f t="shared" si="9802"/>
        <v>0</v>
      </c>
      <c r="AG3662" s="35">
        <f t="shared" si="9803"/>
        <v>0</v>
      </c>
      <c r="AH3662" s="36">
        <f t="shared" si="9804"/>
        <v>0</v>
      </c>
      <c r="AI3662" s="36">
        <f t="shared" si="9805"/>
        <v>0</v>
      </c>
      <c r="AJ3662" s="36">
        <f t="shared" si="9806"/>
        <v>0</v>
      </c>
      <c r="AK3662" s="36">
        <f t="shared" si="9807"/>
        <v>0</v>
      </c>
      <c r="AL3662" s="36">
        <f t="shared" si="9708"/>
        <v>0</v>
      </c>
      <c r="AM3662" s="36">
        <f t="shared" si="9709"/>
        <v>0</v>
      </c>
      <c r="AN3662" s="37" t="s">
        <v>35</v>
      </c>
    </row>
    <row r="3663" spans="2:40" ht="62.4" hidden="1" customHeight="1" x14ac:dyDescent="0.3">
      <c r="B3663" s="30" t="s">
        <v>860</v>
      </c>
      <c r="C3663" s="30" t="s">
        <v>104</v>
      </c>
      <c r="D3663" s="30" t="s">
        <v>106</v>
      </c>
      <c r="E3663" s="15" t="str">
        <f t="shared" si="9739"/>
        <v>0409</v>
      </c>
      <c r="F3663" s="30" t="s">
        <v>738</v>
      </c>
      <c r="G3663" s="30"/>
      <c r="H3663" s="31" t="s">
        <v>739</v>
      </c>
      <c r="I3663" s="32">
        <f t="shared" si="9782"/>
        <v>0</v>
      </c>
      <c r="J3663" s="32">
        <f t="shared" si="9783"/>
        <v>0</v>
      </c>
      <c r="K3663" s="32">
        <f t="shared" si="9784"/>
        <v>0</v>
      </c>
      <c r="L3663" s="32">
        <f t="shared" si="9785"/>
        <v>0</v>
      </c>
      <c r="M3663" s="32">
        <f t="shared" si="9786"/>
        <v>0</v>
      </c>
      <c r="N3663" s="32">
        <f t="shared" si="9787"/>
        <v>0</v>
      </c>
      <c r="O3663" s="32">
        <f t="shared" si="9788"/>
        <v>0</v>
      </c>
      <c r="P3663" s="32">
        <f t="shared" si="9789"/>
        <v>0</v>
      </c>
      <c r="Q3663" s="32">
        <f t="shared" si="9790"/>
        <v>0</v>
      </c>
      <c r="R3663" s="32">
        <f t="shared" si="9791"/>
        <v>0</v>
      </c>
      <c r="S3663" s="32">
        <f t="shared" si="9792"/>
        <v>0</v>
      </c>
      <c r="T3663" s="32">
        <f t="shared" si="9793"/>
        <v>0</v>
      </c>
      <c r="U3663" s="32">
        <v>0</v>
      </c>
      <c r="V3663" s="32">
        <f t="shared" si="9740"/>
        <v>0</v>
      </c>
      <c r="W3663" s="32">
        <f t="shared" si="9794"/>
        <v>0</v>
      </c>
      <c r="X3663" s="32">
        <f t="shared" si="9795"/>
        <v>0</v>
      </c>
      <c r="Y3663" s="32">
        <f t="shared" si="9796"/>
        <v>0</v>
      </c>
      <c r="Z3663" s="32">
        <f t="shared" si="9797"/>
        <v>0</v>
      </c>
      <c r="AA3663" s="32">
        <f t="shared" si="9798"/>
        <v>0</v>
      </c>
      <c r="AB3663" s="32">
        <f t="shared" si="9799"/>
        <v>0</v>
      </c>
      <c r="AC3663" s="33">
        <f t="shared" si="9800"/>
        <v>0</v>
      </c>
      <c r="AD3663" s="33">
        <f t="shared" si="9801"/>
        <v>0</v>
      </c>
      <c r="AE3663" s="34" t="e">
        <f t="shared" si="9707"/>
        <v>#DIV/0!</v>
      </c>
      <c r="AF3663" s="35">
        <f t="shared" si="9802"/>
        <v>0</v>
      </c>
      <c r="AG3663" s="35">
        <f t="shared" si="9803"/>
        <v>0</v>
      </c>
      <c r="AH3663" s="36">
        <f t="shared" si="9804"/>
        <v>0</v>
      </c>
      <c r="AI3663" s="36">
        <f t="shared" si="9805"/>
        <v>0</v>
      </c>
      <c r="AJ3663" s="36">
        <f t="shared" si="9806"/>
        <v>0</v>
      </c>
      <c r="AK3663" s="36">
        <f t="shared" si="9807"/>
        <v>0</v>
      </c>
      <c r="AL3663" s="36">
        <f t="shared" si="9708"/>
        <v>0</v>
      </c>
      <c r="AM3663" s="36">
        <f t="shared" si="9709"/>
        <v>0</v>
      </c>
      <c r="AN3663" s="37" t="s">
        <v>35</v>
      </c>
    </row>
    <row r="3664" spans="2:40" ht="31.2" hidden="1" customHeight="1" x14ac:dyDescent="0.3">
      <c r="B3664" s="30" t="s">
        <v>860</v>
      </c>
      <c r="C3664" s="30" t="s">
        <v>104</v>
      </c>
      <c r="D3664" s="30" t="s">
        <v>106</v>
      </c>
      <c r="E3664" s="15" t="str">
        <f t="shared" si="9739"/>
        <v>0409</v>
      </c>
      <c r="F3664" s="30" t="s">
        <v>740</v>
      </c>
      <c r="G3664" s="30"/>
      <c r="H3664" s="31" t="s">
        <v>741</v>
      </c>
      <c r="I3664" s="32">
        <f t="shared" si="9782"/>
        <v>0</v>
      </c>
      <c r="J3664" s="32">
        <f t="shared" si="9783"/>
        <v>0</v>
      </c>
      <c r="K3664" s="32">
        <f t="shared" si="9784"/>
        <v>0</v>
      </c>
      <c r="L3664" s="32">
        <f t="shared" si="9785"/>
        <v>0</v>
      </c>
      <c r="M3664" s="32">
        <f t="shared" si="9786"/>
        <v>0</v>
      </c>
      <c r="N3664" s="32">
        <f t="shared" si="9787"/>
        <v>0</v>
      </c>
      <c r="O3664" s="32">
        <f t="shared" si="9788"/>
        <v>0</v>
      </c>
      <c r="P3664" s="32">
        <f t="shared" si="9789"/>
        <v>0</v>
      </c>
      <c r="Q3664" s="32">
        <f t="shared" si="9790"/>
        <v>0</v>
      </c>
      <c r="R3664" s="32">
        <f t="shared" si="9791"/>
        <v>0</v>
      </c>
      <c r="S3664" s="32">
        <f t="shared" si="9792"/>
        <v>0</v>
      </c>
      <c r="T3664" s="32">
        <f t="shared" si="9793"/>
        <v>0</v>
      </c>
      <c r="U3664" s="32">
        <v>0</v>
      </c>
      <c r="V3664" s="32">
        <f t="shared" si="9740"/>
        <v>0</v>
      </c>
      <c r="W3664" s="32">
        <f t="shared" si="9794"/>
        <v>0</v>
      </c>
      <c r="X3664" s="32">
        <f t="shared" si="9795"/>
        <v>0</v>
      </c>
      <c r="Y3664" s="32">
        <f t="shared" si="9796"/>
        <v>0</v>
      </c>
      <c r="Z3664" s="32">
        <f t="shared" si="9797"/>
        <v>0</v>
      </c>
      <c r="AA3664" s="32">
        <f t="shared" si="9798"/>
        <v>0</v>
      </c>
      <c r="AB3664" s="32">
        <f t="shared" si="9799"/>
        <v>0</v>
      </c>
      <c r="AC3664" s="33">
        <f t="shared" si="9800"/>
        <v>0</v>
      </c>
      <c r="AD3664" s="33">
        <f t="shared" si="9801"/>
        <v>0</v>
      </c>
      <c r="AE3664" s="34" t="e">
        <f t="shared" si="9707"/>
        <v>#DIV/0!</v>
      </c>
      <c r="AF3664" s="35">
        <f t="shared" si="9802"/>
        <v>0</v>
      </c>
      <c r="AG3664" s="35">
        <f t="shared" si="9803"/>
        <v>0</v>
      </c>
      <c r="AH3664" s="36">
        <f t="shared" si="9804"/>
        <v>0</v>
      </c>
      <c r="AI3664" s="36">
        <f t="shared" si="9805"/>
        <v>0</v>
      </c>
      <c r="AJ3664" s="36">
        <f t="shared" si="9806"/>
        <v>0</v>
      </c>
      <c r="AK3664" s="36">
        <f t="shared" si="9807"/>
        <v>0</v>
      </c>
      <c r="AL3664" s="36">
        <f t="shared" si="9708"/>
        <v>0</v>
      </c>
      <c r="AM3664" s="36">
        <f t="shared" si="9709"/>
        <v>0</v>
      </c>
      <c r="AN3664" s="37" t="s">
        <v>35</v>
      </c>
    </row>
    <row r="3665" spans="2:40" ht="31.2" hidden="1" customHeight="1" x14ac:dyDescent="0.3">
      <c r="B3665" s="30" t="s">
        <v>860</v>
      </c>
      <c r="C3665" s="30" t="s">
        <v>104</v>
      </c>
      <c r="D3665" s="30" t="s">
        <v>106</v>
      </c>
      <c r="E3665" s="15" t="str">
        <f t="shared" si="9739"/>
        <v>0409</v>
      </c>
      <c r="F3665" s="30" t="s">
        <v>740</v>
      </c>
      <c r="G3665" s="30" t="s">
        <v>50</v>
      </c>
      <c r="H3665" s="31" t="s">
        <v>51</v>
      </c>
      <c r="I3665" s="32">
        <f t="shared" si="9782"/>
        <v>0</v>
      </c>
      <c r="J3665" s="32">
        <f t="shared" si="9783"/>
        <v>0</v>
      </c>
      <c r="K3665" s="32">
        <f t="shared" si="9784"/>
        <v>0</v>
      </c>
      <c r="L3665" s="32">
        <f t="shared" si="9785"/>
        <v>0</v>
      </c>
      <c r="M3665" s="32">
        <f t="shared" si="9786"/>
        <v>0</v>
      </c>
      <c r="N3665" s="32">
        <f t="shared" si="9787"/>
        <v>0</v>
      </c>
      <c r="O3665" s="32">
        <f t="shared" si="9788"/>
        <v>0</v>
      </c>
      <c r="P3665" s="32">
        <f t="shared" si="9789"/>
        <v>0</v>
      </c>
      <c r="Q3665" s="32">
        <f t="shared" si="9790"/>
        <v>0</v>
      </c>
      <c r="R3665" s="32">
        <f t="shared" si="9791"/>
        <v>0</v>
      </c>
      <c r="S3665" s="32">
        <f t="shared" si="9792"/>
        <v>0</v>
      </c>
      <c r="T3665" s="32">
        <f t="shared" si="9793"/>
        <v>0</v>
      </c>
      <c r="U3665" s="32">
        <v>0</v>
      </c>
      <c r="V3665" s="32">
        <f t="shared" si="9740"/>
        <v>0</v>
      </c>
      <c r="W3665" s="32">
        <f t="shared" si="9794"/>
        <v>0</v>
      </c>
      <c r="X3665" s="32">
        <f t="shared" si="9795"/>
        <v>0</v>
      </c>
      <c r="Y3665" s="32">
        <f t="shared" si="9796"/>
        <v>0</v>
      </c>
      <c r="Z3665" s="32">
        <f t="shared" si="9797"/>
        <v>0</v>
      </c>
      <c r="AA3665" s="32">
        <f t="shared" si="9798"/>
        <v>0</v>
      </c>
      <c r="AB3665" s="32">
        <f t="shared" si="9799"/>
        <v>0</v>
      </c>
      <c r="AC3665" s="33">
        <f t="shared" si="9800"/>
        <v>0</v>
      </c>
      <c r="AD3665" s="33">
        <f t="shared" si="9801"/>
        <v>0</v>
      </c>
      <c r="AE3665" s="34" t="e">
        <f t="shared" si="9707"/>
        <v>#DIV/0!</v>
      </c>
      <c r="AF3665" s="35">
        <f t="shared" si="9802"/>
        <v>0</v>
      </c>
      <c r="AG3665" s="35">
        <f t="shared" si="9803"/>
        <v>0</v>
      </c>
      <c r="AH3665" s="36">
        <f t="shared" si="9804"/>
        <v>0</v>
      </c>
      <c r="AI3665" s="36">
        <f t="shared" si="9805"/>
        <v>0</v>
      </c>
      <c r="AJ3665" s="36">
        <f t="shared" si="9806"/>
        <v>0</v>
      </c>
      <c r="AK3665" s="36">
        <f t="shared" si="9807"/>
        <v>0</v>
      </c>
      <c r="AL3665" s="36">
        <f t="shared" si="9708"/>
        <v>0</v>
      </c>
      <c r="AM3665" s="36">
        <f t="shared" si="9709"/>
        <v>0</v>
      </c>
      <c r="AN3665" s="37" t="s">
        <v>35</v>
      </c>
    </row>
    <row r="3666" spans="2:40" ht="31.2" hidden="1" customHeight="1" x14ac:dyDescent="0.3">
      <c r="B3666" s="30" t="s">
        <v>860</v>
      </c>
      <c r="C3666" s="30" t="s">
        <v>104</v>
      </c>
      <c r="D3666" s="30" t="s">
        <v>106</v>
      </c>
      <c r="E3666" s="15" t="str">
        <f t="shared" si="9739"/>
        <v>0409</v>
      </c>
      <c r="F3666" s="30" t="s">
        <v>740</v>
      </c>
      <c r="G3666" s="30" t="s">
        <v>52</v>
      </c>
      <c r="H3666" s="31" t="s">
        <v>53</v>
      </c>
      <c r="I3666" s="32"/>
      <c r="J3666" s="32"/>
      <c r="K3666" s="32"/>
      <c r="L3666" s="32"/>
      <c r="M3666" s="32"/>
      <c r="N3666" s="32"/>
      <c r="O3666" s="32">
        <v>0</v>
      </c>
      <c r="P3666" s="32">
        <v>0</v>
      </c>
      <c r="Q3666" s="32">
        <v>0</v>
      </c>
      <c r="R3666" s="32">
        <v>0</v>
      </c>
      <c r="S3666" s="32">
        <v>0</v>
      </c>
      <c r="T3666" s="32">
        <v>0</v>
      </c>
      <c r="U3666" s="32">
        <v>0</v>
      </c>
      <c r="V3666" s="32">
        <f t="shared" si="9740"/>
        <v>0</v>
      </c>
      <c r="W3666" s="32"/>
      <c r="X3666" s="32"/>
      <c r="Y3666" s="32"/>
      <c r="Z3666" s="32"/>
      <c r="AA3666" s="32"/>
      <c r="AB3666" s="32">
        <v>0</v>
      </c>
      <c r="AC3666" s="33">
        <v>0</v>
      </c>
      <c r="AD3666" s="33">
        <v>0</v>
      </c>
      <c r="AE3666" s="34" t="e">
        <f t="shared" si="9707"/>
        <v>#DIV/0!</v>
      </c>
      <c r="AF3666" s="35">
        <v>0</v>
      </c>
      <c r="AG3666" s="35">
        <v>0</v>
      </c>
      <c r="AH3666" s="36">
        <v>0</v>
      </c>
      <c r="AI3666" s="36">
        <v>0</v>
      </c>
      <c r="AJ3666" s="36">
        <v>0</v>
      </c>
      <c r="AK3666" s="36">
        <v>0</v>
      </c>
      <c r="AL3666" s="36">
        <f t="shared" si="9708"/>
        <v>0</v>
      </c>
      <c r="AM3666" s="36">
        <f t="shared" si="9709"/>
        <v>0</v>
      </c>
      <c r="AN3666" s="37" t="s">
        <v>35</v>
      </c>
    </row>
    <row r="3667" spans="2:40" ht="46.8" hidden="1" customHeight="1" x14ac:dyDescent="0.3">
      <c r="B3667" s="30" t="s">
        <v>860</v>
      </c>
      <c r="C3667" s="30" t="s">
        <v>104</v>
      </c>
      <c r="D3667" s="30" t="s">
        <v>106</v>
      </c>
      <c r="E3667" s="15" t="str">
        <f t="shared" si="9739"/>
        <v>0409</v>
      </c>
      <c r="F3667" s="30" t="s">
        <v>742</v>
      </c>
      <c r="G3667" s="30"/>
      <c r="H3667" s="31" t="s">
        <v>743</v>
      </c>
      <c r="I3667" s="32">
        <f t="shared" si="9782"/>
        <v>0</v>
      </c>
      <c r="J3667" s="32">
        <f t="shared" si="9783"/>
        <v>0</v>
      </c>
      <c r="K3667" s="32">
        <f t="shared" si="9784"/>
        <v>0</v>
      </c>
      <c r="L3667" s="32">
        <f t="shared" si="9785"/>
        <v>0</v>
      </c>
      <c r="M3667" s="32">
        <f t="shared" si="9786"/>
        <v>0</v>
      </c>
      <c r="N3667" s="32">
        <f t="shared" si="9787"/>
        <v>0</v>
      </c>
      <c r="O3667" s="32">
        <f t="shared" si="9788"/>
        <v>0</v>
      </c>
      <c r="P3667" s="32">
        <f t="shared" si="9789"/>
        <v>0</v>
      </c>
      <c r="Q3667" s="32">
        <f t="shared" si="9790"/>
        <v>0</v>
      </c>
      <c r="R3667" s="32">
        <f t="shared" si="9791"/>
        <v>0</v>
      </c>
      <c r="S3667" s="32">
        <f t="shared" si="9792"/>
        <v>0</v>
      </c>
      <c r="T3667" s="32">
        <f t="shared" si="9793"/>
        <v>0</v>
      </c>
      <c r="U3667" s="32">
        <v>0</v>
      </c>
      <c r="V3667" s="32">
        <f t="shared" si="9740"/>
        <v>0</v>
      </c>
      <c r="W3667" s="32">
        <f t="shared" si="9794"/>
        <v>0</v>
      </c>
      <c r="X3667" s="32">
        <f t="shared" si="9795"/>
        <v>0</v>
      </c>
      <c r="Y3667" s="32">
        <f t="shared" si="9796"/>
        <v>0</v>
      </c>
      <c r="Z3667" s="32">
        <f t="shared" si="9797"/>
        <v>0</v>
      </c>
      <c r="AA3667" s="32">
        <f t="shared" si="9798"/>
        <v>0</v>
      </c>
      <c r="AB3667" s="32">
        <f t="shared" si="9799"/>
        <v>0</v>
      </c>
      <c r="AC3667" s="33">
        <f t="shared" si="9800"/>
        <v>0</v>
      </c>
      <c r="AD3667" s="33">
        <f t="shared" si="9801"/>
        <v>0</v>
      </c>
      <c r="AE3667" s="34" t="e">
        <f t="shared" si="9707"/>
        <v>#DIV/0!</v>
      </c>
      <c r="AF3667" s="35">
        <f t="shared" si="9802"/>
        <v>0</v>
      </c>
      <c r="AG3667" s="35">
        <f t="shared" si="9803"/>
        <v>0</v>
      </c>
      <c r="AH3667" s="36">
        <f t="shared" si="9804"/>
        <v>0</v>
      </c>
      <c r="AI3667" s="36">
        <f t="shared" si="9805"/>
        <v>0</v>
      </c>
      <c r="AJ3667" s="36">
        <f t="shared" si="9806"/>
        <v>0</v>
      </c>
      <c r="AK3667" s="36">
        <f t="shared" si="9807"/>
        <v>0</v>
      </c>
      <c r="AL3667" s="36">
        <f t="shared" si="9708"/>
        <v>0</v>
      </c>
      <c r="AM3667" s="36">
        <f t="shared" si="9709"/>
        <v>0</v>
      </c>
      <c r="AN3667" s="37" t="s">
        <v>35</v>
      </c>
    </row>
    <row r="3668" spans="2:40" ht="31.2" hidden="1" customHeight="1" x14ac:dyDescent="0.3">
      <c r="B3668" s="30" t="s">
        <v>860</v>
      </c>
      <c r="C3668" s="30" t="s">
        <v>104</v>
      </c>
      <c r="D3668" s="30" t="s">
        <v>106</v>
      </c>
      <c r="E3668" s="15" t="str">
        <f t="shared" si="9739"/>
        <v>0409</v>
      </c>
      <c r="F3668" s="30" t="s">
        <v>744</v>
      </c>
      <c r="G3668" s="30"/>
      <c r="H3668" s="31" t="s">
        <v>745</v>
      </c>
      <c r="I3668" s="32">
        <f t="shared" si="9782"/>
        <v>0</v>
      </c>
      <c r="J3668" s="32">
        <f t="shared" si="9783"/>
        <v>0</v>
      </c>
      <c r="K3668" s="32">
        <f t="shared" si="9784"/>
        <v>0</v>
      </c>
      <c r="L3668" s="32">
        <f t="shared" si="9785"/>
        <v>0</v>
      </c>
      <c r="M3668" s="32">
        <f t="shared" si="9786"/>
        <v>0</v>
      </c>
      <c r="N3668" s="32">
        <f t="shared" si="9787"/>
        <v>0</v>
      </c>
      <c r="O3668" s="32">
        <f t="shared" si="9788"/>
        <v>0</v>
      </c>
      <c r="P3668" s="32">
        <f t="shared" si="9789"/>
        <v>0</v>
      </c>
      <c r="Q3668" s="32">
        <f t="shared" si="9790"/>
        <v>0</v>
      </c>
      <c r="R3668" s="32">
        <f t="shared" si="9791"/>
        <v>0</v>
      </c>
      <c r="S3668" s="32">
        <f t="shared" si="9792"/>
        <v>0</v>
      </c>
      <c r="T3668" s="32">
        <f t="shared" si="9793"/>
        <v>0</v>
      </c>
      <c r="U3668" s="32">
        <v>0</v>
      </c>
      <c r="V3668" s="32">
        <f t="shared" si="9740"/>
        <v>0</v>
      </c>
      <c r="W3668" s="32">
        <f t="shared" si="9794"/>
        <v>0</v>
      </c>
      <c r="X3668" s="32">
        <f t="shared" si="9795"/>
        <v>0</v>
      </c>
      <c r="Y3668" s="32">
        <f t="shared" si="9796"/>
        <v>0</v>
      </c>
      <c r="Z3668" s="32">
        <f t="shared" si="9797"/>
        <v>0</v>
      </c>
      <c r="AA3668" s="32">
        <f t="shared" si="9798"/>
        <v>0</v>
      </c>
      <c r="AB3668" s="32">
        <f t="shared" si="9799"/>
        <v>0</v>
      </c>
      <c r="AC3668" s="33">
        <f t="shared" si="9800"/>
        <v>0</v>
      </c>
      <c r="AD3668" s="33">
        <f t="shared" si="9801"/>
        <v>0</v>
      </c>
      <c r="AE3668" s="34" t="e">
        <f t="shared" si="9707"/>
        <v>#DIV/0!</v>
      </c>
      <c r="AF3668" s="35">
        <f t="shared" si="9802"/>
        <v>0</v>
      </c>
      <c r="AG3668" s="35">
        <f t="shared" si="9803"/>
        <v>0</v>
      </c>
      <c r="AH3668" s="36">
        <f t="shared" si="9804"/>
        <v>0</v>
      </c>
      <c r="AI3668" s="36">
        <f t="shared" si="9805"/>
        <v>0</v>
      </c>
      <c r="AJ3668" s="36">
        <f t="shared" si="9806"/>
        <v>0</v>
      </c>
      <c r="AK3668" s="36">
        <f t="shared" si="9807"/>
        <v>0</v>
      </c>
      <c r="AL3668" s="36">
        <f t="shared" si="9708"/>
        <v>0</v>
      </c>
      <c r="AM3668" s="36">
        <f t="shared" si="9709"/>
        <v>0</v>
      </c>
      <c r="AN3668" s="37" t="s">
        <v>35</v>
      </c>
    </row>
    <row r="3669" spans="2:40" ht="31.2" hidden="1" customHeight="1" x14ac:dyDescent="0.3">
      <c r="B3669" s="30" t="s">
        <v>860</v>
      </c>
      <c r="C3669" s="30" t="s">
        <v>104</v>
      </c>
      <c r="D3669" s="30" t="s">
        <v>106</v>
      </c>
      <c r="E3669" s="15" t="str">
        <f t="shared" si="9739"/>
        <v>0409</v>
      </c>
      <c r="F3669" s="30" t="s">
        <v>746</v>
      </c>
      <c r="G3669" s="30"/>
      <c r="H3669" s="31" t="s">
        <v>747</v>
      </c>
      <c r="I3669" s="32">
        <f t="shared" si="9782"/>
        <v>0</v>
      </c>
      <c r="J3669" s="32">
        <f t="shared" si="9783"/>
        <v>0</v>
      </c>
      <c r="K3669" s="32">
        <f t="shared" si="9784"/>
        <v>0</v>
      </c>
      <c r="L3669" s="32">
        <f t="shared" si="9785"/>
        <v>0</v>
      </c>
      <c r="M3669" s="32">
        <f t="shared" si="9786"/>
        <v>0</v>
      </c>
      <c r="N3669" s="32">
        <f t="shared" si="9787"/>
        <v>0</v>
      </c>
      <c r="O3669" s="32">
        <f t="shared" si="9788"/>
        <v>0</v>
      </c>
      <c r="P3669" s="32">
        <f t="shared" si="9789"/>
        <v>0</v>
      </c>
      <c r="Q3669" s="32">
        <f t="shared" si="9790"/>
        <v>0</v>
      </c>
      <c r="R3669" s="32">
        <f t="shared" si="9791"/>
        <v>0</v>
      </c>
      <c r="S3669" s="32">
        <f t="shared" si="9792"/>
        <v>0</v>
      </c>
      <c r="T3669" s="32">
        <f t="shared" si="9793"/>
        <v>0</v>
      </c>
      <c r="U3669" s="32">
        <v>0</v>
      </c>
      <c r="V3669" s="32">
        <f t="shared" si="9740"/>
        <v>0</v>
      </c>
      <c r="W3669" s="32">
        <f t="shared" si="9794"/>
        <v>0</v>
      </c>
      <c r="X3669" s="32">
        <f t="shared" si="9795"/>
        <v>0</v>
      </c>
      <c r="Y3669" s="32">
        <f t="shared" si="9796"/>
        <v>0</v>
      </c>
      <c r="Z3669" s="32">
        <f t="shared" si="9797"/>
        <v>0</v>
      </c>
      <c r="AA3669" s="32">
        <f t="shared" si="9798"/>
        <v>0</v>
      </c>
      <c r="AB3669" s="32">
        <f t="shared" si="9799"/>
        <v>0</v>
      </c>
      <c r="AC3669" s="33">
        <f t="shared" si="9800"/>
        <v>0</v>
      </c>
      <c r="AD3669" s="33">
        <f t="shared" si="9801"/>
        <v>0</v>
      </c>
      <c r="AE3669" s="34" t="e">
        <f t="shared" si="9707"/>
        <v>#DIV/0!</v>
      </c>
      <c r="AF3669" s="35">
        <f t="shared" si="9802"/>
        <v>0</v>
      </c>
      <c r="AG3669" s="35">
        <f t="shared" si="9803"/>
        <v>0</v>
      </c>
      <c r="AH3669" s="36">
        <f t="shared" si="9804"/>
        <v>0</v>
      </c>
      <c r="AI3669" s="36">
        <f t="shared" si="9805"/>
        <v>0</v>
      </c>
      <c r="AJ3669" s="36">
        <f t="shared" si="9806"/>
        <v>0</v>
      </c>
      <c r="AK3669" s="36">
        <f t="shared" si="9807"/>
        <v>0</v>
      </c>
      <c r="AL3669" s="36">
        <f t="shared" si="9708"/>
        <v>0</v>
      </c>
      <c r="AM3669" s="36">
        <f t="shared" si="9709"/>
        <v>0</v>
      </c>
      <c r="AN3669" s="37" t="s">
        <v>35</v>
      </c>
    </row>
    <row r="3670" spans="2:40" ht="31.2" hidden="1" customHeight="1" x14ac:dyDescent="0.3">
      <c r="B3670" s="30" t="s">
        <v>860</v>
      </c>
      <c r="C3670" s="30" t="s">
        <v>104</v>
      </c>
      <c r="D3670" s="30" t="s">
        <v>106</v>
      </c>
      <c r="E3670" s="15" t="str">
        <f t="shared" si="9739"/>
        <v>0409</v>
      </c>
      <c r="F3670" s="30" t="s">
        <v>748</v>
      </c>
      <c r="G3670" s="30"/>
      <c r="H3670" s="31" t="s">
        <v>749</v>
      </c>
      <c r="I3670" s="32">
        <f t="shared" si="9782"/>
        <v>0</v>
      </c>
      <c r="J3670" s="32">
        <f t="shared" si="9783"/>
        <v>0</v>
      </c>
      <c r="K3670" s="32">
        <f t="shared" si="9784"/>
        <v>0</v>
      </c>
      <c r="L3670" s="32">
        <f t="shared" si="9785"/>
        <v>0</v>
      </c>
      <c r="M3670" s="32">
        <f t="shared" si="9786"/>
        <v>0</v>
      </c>
      <c r="N3670" s="32">
        <f t="shared" si="9787"/>
        <v>0</v>
      </c>
      <c r="O3670" s="32">
        <f t="shared" si="9788"/>
        <v>0</v>
      </c>
      <c r="P3670" s="32">
        <f t="shared" si="9789"/>
        <v>0</v>
      </c>
      <c r="Q3670" s="32">
        <f t="shared" si="9790"/>
        <v>0</v>
      </c>
      <c r="R3670" s="32">
        <f t="shared" si="9791"/>
        <v>0</v>
      </c>
      <c r="S3670" s="32">
        <f t="shared" si="9792"/>
        <v>0</v>
      </c>
      <c r="T3670" s="32">
        <f t="shared" si="9793"/>
        <v>0</v>
      </c>
      <c r="U3670" s="32">
        <v>0</v>
      </c>
      <c r="V3670" s="32">
        <f t="shared" si="9740"/>
        <v>0</v>
      </c>
      <c r="W3670" s="32">
        <f t="shared" si="9794"/>
        <v>0</v>
      </c>
      <c r="X3670" s="32">
        <f t="shared" si="9795"/>
        <v>0</v>
      </c>
      <c r="Y3670" s="32">
        <f t="shared" si="9796"/>
        <v>0</v>
      </c>
      <c r="Z3670" s="32">
        <f t="shared" si="9797"/>
        <v>0</v>
      </c>
      <c r="AA3670" s="32">
        <f t="shared" si="9798"/>
        <v>0</v>
      </c>
      <c r="AB3670" s="32">
        <f t="shared" si="9799"/>
        <v>0</v>
      </c>
      <c r="AC3670" s="33">
        <f t="shared" si="9800"/>
        <v>0</v>
      </c>
      <c r="AD3670" s="33">
        <f t="shared" si="9801"/>
        <v>0</v>
      </c>
      <c r="AE3670" s="34" t="e">
        <f t="shared" si="9707"/>
        <v>#DIV/0!</v>
      </c>
      <c r="AF3670" s="35">
        <f t="shared" si="9802"/>
        <v>0</v>
      </c>
      <c r="AG3670" s="35">
        <f t="shared" si="9803"/>
        <v>0</v>
      </c>
      <c r="AH3670" s="36">
        <f t="shared" si="9804"/>
        <v>0</v>
      </c>
      <c r="AI3670" s="36">
        <f t="shared" si="9805"/>
        <v>0</v>
      </c>
      <c r="AJ3670" s="36">
        <f t="shared" si="9806"/>
        <v>0</v>
      </c>
      <c r="AK3670" s="36">
        <f t="shared" si="9807"/>
        <v>0</v>
      </c>
      <c r="AL3670" s="36">
        <f t="shared" si="9708"/>
        <v>0</v>
      </c>
      <c r="AM3670" s="36">
        <f t="shared" si="9709"/>
        <v>0</v>
      </c>
      <c r="AN3670" s="37" t="s">
        <v>35</v>
      </c>
    </row>
    <row r="3671" spans="2:40" ht="31.2" hidden="1" customHeight="1" x14ac:dyDescent="0.3">
      <c r="B3671" s="30" t="s">
        <v>860</v>
      </c>
      <c r="C3671" s="30" t="s">
        <v>104</v>
      </c>
      <c r="D3671" s="30" t="s">
        <v>106</v>
      </c>
      <c r="E3671" s="15" t="str">
        <f t="shared" si="9739"/>
        <v>0409</v>
      </c>
      <c r="F3671" s="30" t="s">
        <v>748</v>
      </c>
      <c r="G3671" s="30" t="s">
        <v>50</v>
      </c>
      <c r="H3671" s="31" t="s">
        <v>51</v>
      </c>
      <c r="I3671" s="32">
        <f t="shared" si="9782"/>
        <v>0</v>
      </c>
      <c r="J3671" s="32">
        <f t="shared" si="9783"/>
        <v>0</v>
      </c>
      <c r="K3671" s="32">
        <f t="shared" si="9784"/>
        <v>0</v>
      </c>
      <c r="L3671" s="32">
        <f t="shared" si="9785"/>
        <v>0</v>
      </c>
      <c r="M3671" s="32">
        <f t="shared" si="9786"/>
        <v>0</v>
      </c>
      <c r="N3671" s="32">
        <f t="shared" si="9787"/>
        <v>0</v>
      </c>
      <c r="O3671" s="32">
        <f t="shared" si="9788"/>
        <v>0</v>
      </c>
      <c r="P3671" s="32">
        <f t="shared" si="9789"/>
        <v>0</v>
      </c>
      <c r="Q3671" s="32">
        <f t="shared" si="9790"/>
        <v>0</v>
      </c>
      <c r="R3671" s="32">
        <f t="shared" si="9791"/>
        <v>0</v>
      </c>
      <c r="S3671" s="32">
        <f t="shared" si="9792"/>
        <v>0</v>
      </c>
      <c r="T3671" s="32">
        <f t="shared" si="9793"/>
        <v>0</v>
      </c>
      <c r="U3671" s="32">
        <v>0</v>
      </c>
      <c r="V3671" s="32">
        <f t="shared" si="9740"/>
        <v>0</v>
      </c>
      <c r="W3671" s="32">
        <f t="shared" si="9794"/>
        <v>0</v>
      </c>
      <c r="X3671" s="32">
        <f t="shared" si="9795"/>
        <v>0</v>
      </c>
      <c r="Y3671" s="32">
        <f t="shared" si="9796"/>
        <v>0</v>
      </c>
      <c r="Z3671" s="32">
        <f t="shared" si="9797"/>
        <v>0</v>
      </c>
      <c r="AA3671" s="32">
        <f t="shared" si="9798"/>
        <v>0</v>
      </c>
      <c r="AB3671" s="32">
        <f t="shared" si="9799"/>
        <v>0</v>
      </c>
      <c r="AC3671" s="33">
        <f t="shared" si="9800"/>
        <v>0</v>
      </c>
      <c r="AD3671" s="33">
        <f t="shared" si="9801"/>
        <v>0</v>
      </c>
      <c r="AE3671" s="34" t="e">
        <f t="shared" si="9707"/>
        <v>#DIV/0!</v>
      </c>
      <c r="AF3671" s="35">
        <f t="shared" si="9802"/>
        <v>0</v>
      </c>
      <c r="AG3671" s="35">
        <f t="shared" si="9803"/>
        <v>0</v>
      </c>
      <c r="AH3671" s="36">
        <f t="shared" si="9804"/>
        <v>0</v>
      </c>
      <c r="AI3671" s="36">
        <f t="shared" si="9805"/>
        <v>0</v>
      </c>
      <c r="AJ3671" s="36">
        <f t="shared" si="9806"/>
        <v>0</v>
      </c>
      <c r="AK3671" s="36">
        <f t="shared" si="9807"/>
        <v>0</v>
      </c>
      <c r="AL3671" s="36">
        <f t="shared" si="9708"/>
        <v>0</v>
      </c>
      <c r="AM3671" s="36">
        <f t="shared" si="9709"/>
        <v>0</v>
      </c>
      <c r="AN3671" s="37" t="s">
        <v>35</v>
      </c>
    </row>
    <row r="3672" spans="2:40" ht="31.2" hidden="1" customHeight="1" x14ac:dyDescent="0.3">
      <c r="B3672" s="30" t="s">
        <v>860</v>
      </c>
      <c r="C3672" s="30" t="s">
        <v>104</v>
      </c>
      <c r="D3672" s="30" t="s">
        <v>106</v>
      </c>
      <c r="E3672" s="15" t="str">
        <f t="shared" si="9739"/>
        <v>0409</v>
      </c>
      <c r="F3672" s="30" t="s">
        <v>748</v>
      </c>
      <c r="G3672" s="30" t="s">
        <v>52</v>
      </c>
      <c r="H3672" s="31" t="s">
        <v>53</v>
      </c>
      <c r="I3672" s="32"/>
      <c r="J3672" s="32"/>
      <c r="K3672" s="32"/>
      <c r="L3672" s="32"/>
      <c r="M3672" s="32"/>
      <c r="N3672" s="32"/>
      <c r="O3672" s="32">
        <v>0</v>
      </c>
      <c r="P3672" s="32">
        <v>0</v>
      </c>
      <c r="Q3672" s="32">
        <v>0</v>
      </c>
      <c r="R3672" s="32">
        <v>0</v>
      </c>
      <c r="S3672" s="32">
        <v>0</v>
      </c>
      <c r="T3672" s="32">
        <v>0</v>
      </c>
      <c r="U3672" s="32">
        <v>0</v>
      </c>
      <c r="V3672" s="32">
        <f t="shared" si="9740"/>
        <v>0</v>
      </c>
      <c r="W3672" s="32"/>
      <c r="X3672" s="32"/>
      <c r="Y3672" s="32"/>
      <c r="Z3672" s="32"/>
      <c r="AA3672" s="32"/>
      <c r="AB3672" s="32">
        <v>0</v>
      </c>
      <c r="AC3672" s="33">
        <v>0</v>
      </c>
      <c r="AD3672" s="33">
        <v>0</v>
      </c>
      <c r="AE3672" s="34" t="e">
        <f t="shared" si="9707"/>
        <v>#DIV/0!</v>
      </c>
      <c r="AF3672" s="35">
        <v>0</v>
      </c>
      <c r="AG3672" s="35">
        <v>0</v>
      </c>
      <c r="AH3672" s="36">
        <v>0</v>
      </c>
      <c r="AI3672" s="36">
        <v>0</v>
      </c>
      <c r="AJ3672" s="36">
        <v>0</v>
      </c>
      <c r="AK3672" s="36">
        <v>0</v>
      </c>
      <c r="AL3672" s="36">
        <f t="shared" si="9708"/>
        <v>0</v>
      </c>
      <c r="AM3672" s="36">
        <f t="shared" si="9709"/>
        <v>0</v>
      </c>
      <c r="AN3672" s="37" t="s">
        <v>35</v>
      </c>
    </row>
    <row r="3673" spans="2:40" ht="31.2" x14ac:dyDescent="0.3">
      <c r="B3673" s="30" t="s">
        <v>860</v>
      </c>
      <c r="C3673" s="30" t="s">
        <v>104</v>
      </c>
      <c r="D3673" s="30" t="s">
        <v>106</v>
      </c>
      <c r="E3673" s="15" t="str">
        <f t="shared" si="9739"/>
        <v>0409</v>
      </c>
      <c r="F3673" s="30" t="s">
        <v>760</v>
      </c>
      <c r="G3673" s="30"/>
      <c r="H3673" s="31" t="s">
        <v>761</v>
      </c>
      <c r="I3673" s="32">
        <f t="shared" si="9782"/>
        <v>1200</v>
      </c>
      <c r="J3673" s="32">
        <f t="shared" si="9783"/>
        <v>1200</v>
      </c>
      <c r="K3673" s="32">
        <f t="shared" si="9784"/>
        <v>1200</v>
      </c>
      <c r="L3673" s="32">
        <f t="shared" si="9785"/>
        <v>0</v>
      </c>
      <c r="M3673" s="32">
        <f t="shared" si="9786"/>
        <v>0</v>
      </c>
      <c r="N3673" s="32">
        <f t="shared" si="9787"/>
        <v>0</v>
      </c>
      <c r="O3673" s="32">
        <f t="shared" si="9788"/>
        <v>0</v>
      </c>
      <c r="P3673" s="32">
        <f t="shared" si="9789"/>
        <v>0</v>
      </c>
      <c r="Q3673" s="32">
        <f t="shared" si="9790"/>
        <v>0</v>
      </c>
      <c r="R3673" s="32">
        <f t="shared" si="9791"/>
        <v>0</v>
      </c>
      <c r="S3673" s="32">
        <f t="shared" si="9792"/>
        <v>0</v>
      </c>
      <c r="T3673" s="32">
        <f t="shared" si="9793"/>
        <v>0</v>
      </c>
      <c r="U3673" s="32">
        <v>0</v>
      </c>
      <c r="V3673" s="32">
        <f t="shared" si="9740"/>
        <v>1200</v>
      </c>
      <c r="W3673" s="32">
        <f t="shared" si="9794"/>
        <v>0</v>
      </c>
      <c r="X3673" s="32">
        <f t="shared" si="9795"/>
        <v>0</v>
      </c>
      <c r="Y3673" s="32">
        <f t="shared" si="9796"/>
        <v>0</v>
      </c>
      <c r="Z3673" s="32">
        <f t="shared" si="9797"/>
        <v>0</v>
      </c>
      <c r="AA3673" s="32">
        <f t="shared" si="9798"/>
        <v>0</v>
      </c>
      <c r="AB3673" s="32">
        <f t="shared" si="9799"/>
        <v>949.99414000000002</v>
      </c>
      <c r="AC3673" s="33">
        <f t="shared" si="9800"/>
        <v>1136.2689399999999</v>
      </c>
      <c r="AD3673" s="33">
        <f t="shared" si="9801"/>
        <v>1136.2689399999999</v>
      </c>
      <c r="AE3673" s="34">
        <f t="shared" si="9707"/>
        <v>100</v>
      </c>
      <c r="AF3673" s="32">
        <f t="shared" si="9802"/>
        <v>1158.30582</v>
      </c>
      <c r="AG3673" s="32">
        <f t="shared" si="9803"/>
        <v>0</v>
      </c>
      <c r="AH3673" s="32">
        <f t="shared" si="9804"/>
        <v>0</v>
      </c>
      <c r="AI3673" s="32">
        <f t="shared" si="9805"/>
        <v>0</v>
      </c>
      <c r="AJ3673" s="32">
        <f t="shared" si="9806"/>
        <v>0</v>
      </c>
      <c r="AK3673" s="32">
        <f t="shared" si="9807"/>
        <v>0</v>
      </c>
      <c r="AL3673" s="32">
        <f t="shared" si="9708"/>
        <v>1158.30582</v>
      </c>
      <c r="AM3673" s="32">
        <f t="shared" si="9709"/>
        <v>41.69417999999996</v>
      </c>
    </row>
    <row r="3674" spans="2:40" ht="31.2" x14ac:dyDescent="0.3">
      <c r="B3674" s="30" t="s">
        <v>860</v>
      </c>
      <c r="C3674" s="30" t="s">
        <v>104</v>
      </c>
      <c r="D3674" s="30" t="s">
        <v>106</v>
      </c>
      <c r="E3674" s="15" t="str">
        <f t="shared" si="9739"/>
        <v>0409</v>
      </c>
      <c r="F3674" s="30" t="s">
        <v>762</v>
      </c>
      <c r="G3674" s="30"/>
      <c r="H3674" s="31" t="s">
        <v>763</v>
      </c>
      <c r="I3674" s="32">
        <f t="shared" si="9782"/>
        <v>1200</v>
      </c>
      <c r="J3674" s="32">
        <f t="shared" si="9783"/>
        <v>1200</v>
      </c>
      <c r="K3674" s="32">
        <f t="shared" si="9784"/>
        <v>1200</v>
      </c>
      <c r="L3674" s="32">
        <f t="shared" si="9785"/>
        <v>0</v>
      </c>
      <c r="M3674" s="32">
        <f t="shared" si="9786"/>
        <v>0</v>
      </c>
      <c r="N3674" s="32">
        <f t="shared" si="9787"/>
        <v>0</v>
      </c>
      <c r="O3674" s="32">
        <f t="shared" si="9788"/>
        <v>0</v>
      </c>
      <c r="P3674" s="32">
        <f t="shared" si="9789"/>
        <v>0</v>
      </c>
      <c r="Q3674" s="32">
        <f t="shared" si="9790"/>
        <v>0</v>
      </c>
      <c r="R3674" s="32">
        <f t="shared" si="9791"/>
        <v>0</v>
      </c>
      <c r="S3674" s="32">
        <f t="shared" si="9792"/>
        <v>0</v>
      </c>
      <c r="T3674" s="32">
        <f t="shared" si="9793"/>
        <v>0</v>
      </c>
      <c r="U3674" s="32">
        <v>0</v>
      </c>
      <c r="V3674" s="32">
        <f t="shared" si="9740"/>
        <v>1200</v>
      </c>
      <c r="W3674" s="32">
        <f t="shared" si="9794"/>
        <v>0</v>
      </c>
      <c r="X3674" s="32">
        <f t="shared" si="9795"/>
        <v>0</v>
      </c>
      <c r="Y3674" s="32">
        <f t="shared" si="9796"/>
        <v>0</v>
      </c>
      <c r="Z3674" s="32">
        <f t="shared" si="9797"/>
        <v>0</v>
      </c>
      <c r="AA3674" s="32">
        <f t="shared" si="9798"/>
        <v>0</v>
      </c>
      <c r="AB3674" s="32">
        <f t="shared" si="9799"/>
        <v>949.99414000000002</v>
      </c>
      <c r="AC3674" s="33">
        <f t="shared" si="9800"/>
        <v>1136.2689399999999</v>
      </c>
      <c r="AD3674" s="33">
        <f t="shared" si="9801"/>
        <v>1136.2689399999999</v>
      </c>
      <c r="AE3674" s="34">
        <f t="shared" si="9707"/>
        <v>100</v>
      </c>
      <c r="AF3674" s="32">
        <f t="shared" si="9802"/>
        <v>1158.30582</v>
      </c>
      <c r="AG3674" s="32">
        <f t="shared" si="9803"/>
        <v>0</v>
      </c>
      <c r="AH3674" s="32">
        <f t="shared" si="9804"/>
        <v>0</v>
      </c>
      <c r="AI3674" s="32">
        <f t="shared" si="9805"/>
        <v>0</v>
      </c>
      <c r="AJ3674" s="32">
        <f t="shared" si="9806"/>
        <v>0</v>
      </c>
      <c r="AK3674" s="32">
        <f t="shared" si="9807"/>
        <v>0</v>
      </c>
      <c r="AL3674" s="32">
        <f t="shared" si="9708"/>
        <v>1158.30582</v>
      </c>
      <c r="AM3674" s="32">
        <f t="shared" si="9709"/>
        <v>41.69417999999996</v>
      </c>
    </row>
    <row r="3675" spans="2:40" ht="46.8" x14ac:dyDescent="0.3">
      <c r="B3675" s="30" t="s">
        <v>860</v>
      </c>
      <c r="C3675" s="30" t="s">
        <v>104</v>
      </c>
      <c r="D3675" s="30" t="s">
        <v>106</v>
      </c>
      <c r="E3675" s="15" t="str">
        <f t="shared" si="9739"/>
        <v>0409</v>
      </c>
      <c r="F3675" s="30" t="s">
        <v>764</v>
      </c>
      <c r="G3675" s="30"/>
      <c r="H3675" s="31" t="s">
        <v>765</v>
      </c>
      <c r="I3675" s="32">
        <f t="shared" si="9782"/>
        <v>1200</v>
      </c>
      <c r="J3675" s="32">
        <f t="shared" si="9783"/>
        <v>1200</v>
      </c>
      <c r="K3675" s="32">
        <f t="shared" si="9784"/>
        <v>1200</v>
      </c>
      <c r="L3675" s="32">
        <f t="shared" si="9785"/>
        <v>0</v>
      </c>
      <c r="M3675" s="32">
        <f t="shared" si="9786"/>
        <v>0</v>
      </c>
      <c r="N3675" s="32">
        <f t="shared" si="9787"/>
        <v>0</v>
      </c>
      <c r="O3675" s="32">
        <f t="shared" si="9788"/>
        <v>0</v>
      </c>
      <c r="P3675" s="32">
        <f t="shared" si="9789"/>
        <v>0</v>
      </c>
      <c r="Q3675" s="32">
        <f t="shared" si="9790"/>
        <v>0</v>
      </c>
      <c r="R3675" s="32">
        <f t="shared" si="9791"/>
        <v>0</v>
      </c>
      <c r="S3675" s="32">
        <f t="shared" si="9792"/>
        <v>0</v>
      </c>
      <c r="T3675" s="32">
        <f t="shared" si="9793"/>
        <v>0</v>
      </c>
      <c r="U3675" s="32">
        <v>0</v>
      </c>
      <c r="V3675" s="32">
        <f t="shared" si="9740"/>
        <v>1200</v>
      </c>
      <c r="W3675" s="32">
        <f t="shared" si="9794"/>
        <v>0</v>
      </c>
      <c r="X3675" s="32">
        <f t="shared" si="9795"/>
        <v>0</v>
      </c>
      <c r="Y3675" s="32">
        <f t="shared" si="9796"/>
        <v>0</v>
      </c>
      <c r="Z3675" s="32">
        <f t="shared" si="9797"/>
        <v>0</v>
      </c>
      <c r="AA3675" s="32">
        <f t="shared" si="9798"/>
        <v>0</v>
      </c>
      <c r="AB3675" s="32">
        <f t="shared" si="9799"/>
        <v>949.99414000000002</v>
      </c>
      <c r="AC3675" s="33">
        <f t="shared" si="9800"/>
        <v>1136.2689399999999</v>
      </c>
      <c r="AD3675" s="33">
        <f t="shared" si="9801"/>
        <v>1136.2689399999999</v>
      </c>
      <c r="AE3675" s="34">
        <f t="shared" si="9707"/>
        <v>100</v>
      </c>
      <c r="AF3675" s="32">
        <f t="shared" si="9802"/>
        <v>1158.30582</v>
      </c>
      <c r="AG3675" s="32">
        <f t="shared" si="9803"/>
        <v>0</v>
      </c>
      <c r="AH3675" s="32">
        <f t="shared" si="9804"/>
        <v>0</v>
      </c>
      <c r="AI3675" s="32">
        <f t="shared" si="9805"/>
        <v>0</v>
      </c>
      <c r="AJ3675" s="32">
        <f t="shared" si="9806"/>
        <v>0</v>
      </c>
      <c r="AK3675" s="32">
        <f t="shared" si="9807"/>
        <v>0</v>
      </c>
      <c r="AL3675" s="32">
        <f t="shared" si="9708"/>
        <v>1158.30582</v>
      </c>
      <c r="AM3675" s="32">
        <f t="shared" si="9709"/>
        <v>41.69417999999996</v>
      </c>
    </row>
    <row r="3676" spans="2:40" ht="31.2" x14ac:dyDescent="0.3">
      <c r="B3676" s="30" t="s">
        <v>860</v>
      </c>
      <c r="C3676" s="30" t="s">
        <v>104</v>
      </c>
      <c r="D3676" s="30" t="s">
        <v>106</v>
      </c>
      <c r="E3676" s="15" t="str">
        <f t="shared" si="9739"/>
        <v>0409</v>
      </c>
      <c r="F3676" s="30" t="s">
        <v>766</v>
      </c>
      <c r="G3676" s="30"/>
      <c r="H3676" s="31" t="s">
        <v>767</v>
      </c>
      <c r="I3676" s="32">
        <f t="shared" ref="I3676:N3676" si="9808">I3679</f>
        <v>1200</v>
      </c>
      <c r="J3676" s="32">
        <f t="shared" si="9808"/>
        <v>1200</v>
      </c>
      <c r="K3676" s="32">
        <f t="shared" si="9808"/>
        <v>1200</v>
      </c>
      <c r="L3676" s="32">
        <f t="shared" si="9808"/>
        <v>0</v>
      </c>
      <c r="M3676" s="32">
        <f t="shared" si="9808"/>
        <v>0</v>
      </c>
      <c r="N3676" s="32">
        <f t="shared" si="9808"/>
        <v>0</v>
      </c>
      <c r="O3676" s="32">
        <f>O3679+O3677</f>
        <v>0</v>
      </c>
      <c r="P3676" s="32">
        <f>P3679+P3677</f>
        <v>0</v>
      </c>
      <c r="Q3676" s="32">
        <f>Q3679+Q3677</f>
        <v>0</v>
      </c>
      <c r="R3676" s="32">
        <f>R3679</f>
        <v>0</v>
      </c>
      <c r="S3676" s="32">
        <f>S3679</f>
        <v>0</v>
      </c>
      <c r="T3676" s="32">
        <f>T3679</f>
        <v>0</v>
      </c>
      <c r="U3676" s="32">
        <v>0</v>
      </c>
      <c r="V3676" s="32">
        <f t="shared" si="9740"/>
        <v>1200</v>
      </c>
      <c r="W3676" s="32">
        <f>W3679</f>
        <v>0</v>
      </c>
      <c r="X3676" s="32">
        <f>X3679</f>
        <v>0</v>
      </c>
      <c r="Y3676" s="32">
        <f>Y3679</f>
        <v>0</v>
      </c>
      <c r="Z3676" s="32">
        <f>Z3679</f>
        <v>0</v>
      </c>
      <c r="AA3676" s="32">
        <f>AA3679</f>
        <v>0</v>
      </c>
      <c r="AB3676" s="32">
        <f>AB3679+AB3677</f>
        <v>949.99414000000002</v>
      </c>
      <c r="AC3676" s="33">
        <f>AC3679+AC3677</f>
        <v>1136.2689399999999</v>
      </c>
      <c r="AD3676" s="33">
        <f>AD3679+AD3677</f>
        <v>1136.2689399999999</v>
      </c>
      <c r="AE3676" s="34">
        <f t="shared" si="9707"/>
        <v>100</v>
      </c>
      <c r="AF3676" s="32">
        <f t="shared" ref="AF3676:AK3676" si="9809">AF3679+AF3677</f>
        <v>1158.30582</v>
      </c>
      <c r="AG3676" s="32">
        <f t="shared" si="9809"/>
        <v>0</v>
      </c>
      <c r="AH3676" s="32">
        <f t="shared" si="9809"/>
        <v>0</v>
      </c>
      <c r="AI3676" s="32">
        <f t="shared" si="9809"/>
        <v>0</v>
      </c>
      <c r="AJ3676" s="32">
        <f t="shared" si="9809"/>
        <v>0</v>
      </c>
      <c r="AK3676" s="32">
        <f t="shared" si="9809"/>
        <v>0</v>
      </c>
      <c r="AL3676" s="32">
        <f t="shared" si="9708"/>
        <v>1158.30582</v>
      </c>
      <c r="AM3676" s="32">
        <f t="shared" si="9709"/>
        <v>41.69417999999996</v>
      </c>
    </row>
    <row r="3677" spans="2:40" ht="31.2" x14ac:dyDescent="0.3">
      <c r="B3677" s="30" t="s">
        <v>860</v>
      </c>
      <c r="C3677" s="30" t="s">
        <v>104</v>
      </c>
      <c r="D3677" s="30" t="s">
        <v>106</v>
      </c>
      <c r="E3677" s="15" t="str">
        <f t="shared" si="9739"/>
        <v>0409</v>
      </c>
      <c r="F3677" s="30" t="s">
        <v>766</v>
      </c>
      <c r="G3677" s="30" t="s">
        <v>174</v>
      </c>
      <c r="H3677" s="31" t="s">
        <v>175</v>
      </c>
      <c r="I3677" s="32"/>
      <c r="J3677" s="32"/>
      <c r="K3677" s="32"/>
      <c r="L3677" s="32"/>
      <c r="M3677" s="32"/>
      <c r="N3677" s="32"/>
      <c r="O3677" s="32">
        <f>O3678</f>
        <v>0</v>
      </c>
      <c r="P3677" s="32">
        <f>P3678</f>
        <v>0</v>
      </c>
      <c r="Q3677" s="32">
        <f>Q3678</f>
        <v>0</v>
      </c>
      <c r="R3677" s="32"/>
      <c r="S3677" s="32"/>
      <c r="T3677" s="32"/>
      <c r="U3677" s="32"/>
      <c r="V3677" s="32">
        <f t="shared" si="9740"/>
        <v>0</v>
      </c>
      <c r="W3677" s="32"/>
      <c r="X3677" s="32"/>
      <c r="Y3677" s="32"/>
      <c r="Z3677" s="32"/>
      <c r="AA3677" s="32"/>
      <c r="AB3677" s="32">
        <f>AB3678</f>
        <v>949.99414000000002</v>
      </c>
      <c r="AC3677" s="33">
        <f>AC3678</f>
        <v>1136.2689399999999</v>
      </c>
      <c r="AD3677" s="33">
        <f>AD3678</f>
        <v>1136.2689399999999</v>
      </c>
      <c r="AE3677" s="34">
        <f t="shared" si="9707"/>
        <v>100</v>
      </c>
      <c r="AF3677" s="32">
        <f t="shared" ref="AF3677:AK3677" si="9810">AF3678</f>
        <v>1158.30582</v>
      </c>
      <c r="AG3677" s="32">
        <f t="shared" si="9810"/>
        <v>0</v>
      </c>
      <c r="AH3677" s="32">
        <f t="shared" si="9810"/>
        <v>0</v>
      </c>
      <c r="AI3677" s="32">
        <f t="shared" si="9810"/>
        <v>0</v>
      </c>
      <c r="AJ3677" s="32">
        <f t="shared" si="9810"/>
        <v>0</v>
      </c>
      <c r="AK3677" s="32">
        <f t="shared" si="9810"/>
        <v>0</v>
      </c>
      <c r="AL3677" s="32">
        <f t="shared" si="9708"/>
        <v>1158.30582</v>
      </c>
      <c r="AM3677" s="32">
        <f t="shared" si="9709"/>
        <v>-1158.30582</v>
      </c>
    </row>
    <row r="3678" spans="2:40" ht="62.4" x14ac:dyDescent="0.3">
      <c r="B3678" s="30" t="s">
        <v>860</v>
      </c>
      <c r="C3678" s="30" t="s">
        <v>104</v>
      </c>
      <c r="D3678" s="30" t="s">
        <v>106</v>
      </c>
      <c r="E3678" s="15" t="str">
        <f t="shared" si="9739"/>
        <v>0409</v>
      </c>
      <c r="F3678" s="30" t="s">
        <v>766</v>
      </c>
      <c r="G3678" s="30" t="s">
        <v>370</v>
      </c>
      <c r="H3678" s="31" t="s">
        <v>371</v>
      </c>
      <c r="I3678" s="32"/>
      <c r="J3678" s="32"/>
      <c r="K3678" s="32"/>
      <c r="L3678" s="32"/>
      <c r="M3678" s="32"/>
      <c r="N3678" s="32"/>
      <c r="O3678" s="32">
        <v>0</v>
      </c>
      <c r="P3678" s="32">
        <v>0</v>
      </c>
      <c r="Q3678" s="32">
        <v>0</v>
      </c>
      <c r="R3678" s="32"/>
      <c r="S3678" s="32"/>
      <c r="T3678" s="32"/>
      <c r="U3678" s="32"/>
      <c r="V3678" s="32">
        <f t="shared" si="9740"/>
        <v>0</v>
      </c>
      <c r="W3678" s="32"/>
      <c r="X3678" s="32"/>
      <c r="Y3678" s="32"/>
      <c r="Z3678" s="32"/>
      <c r="AA3678" s="32"/>
      <c r="AB3678" s="32">
        <v>949.99414000000002</v>
      </c>
      <c r="AC3678" s="33">
        <v>1136.2689399999999</v>
      </c>
      <c r="AD3678" s="33">
        <v>1136.2689399999999</v>
      </c>
      <c r="AE3678" s="34">
        <f t="shared" si="9707"/>
        <v>100</v>
      </c>
      <c r="AF3678" s="32">
        <v>1158.30582</v>
      </c>
      <c r="AG3678" s="32">
        <v>0</v>
      </c>
      <c r="AH3678" s="32">
        <v>0</v>
      </c>
      <c r="AI3678" s="32">
        <v>0</v>
      </c>
      <c r="AJ3678" s="32">
        <v>0</v>
      </c>
      <c r="AK3678" s="32">
        <v>0</v>
      </c>
      <c r="AL3678" s="32">
        <f t="shared" si="9708"/>
        <v>1158.30582</v>
      </c>
      <c r="AM3678" s="32">
        <f t="shared" si="9709"/>
        <v>-1158.30582</v>
      </c>
    </row>
    <row r="3679" spans="2:40" ht="15.6" hidden="1" customHeight="1" x14ac:dyDescent="0.3">
      <c r="B3679" s="30" t="s">
        <v>860</v>
      </c>
      <c r="C3679" s="30" t="s">
        <v>104</v>
      </c>
      <c r="D3679" s="30" t="s">
        <v>106</v>
      </c>
      <c r="E3679" s="15" t="str">
        <f t="shared" si="9739"/>
        <v>0409</v>
      </c>
      <c r="F3679" s="30" t="s">
        <v>766</v>
      </c>
      <c r="G3679" s="30" t="s">
        <v>56</v>
      </c>
      <c r="H3679" s="31" t="s">
        <v>57</v>
      </c>
      <c r="I3679" s="32">
        <f t="shared" ref="I3679:T3679" si="9811">I3680</f>
        <v>1200</v>
      </c>
      <c r="J3679" s="32">
        <f t="shared" si="9811"/>
        <v>1200</v>
      </c>
      <c r="K3679" s="32">
        <f t="shared" si="9811"/>
        <v>1200</v>
      </c>
      <c r="L3679" s="32">
        <f t="shared" si="9811"/>
        <v>0</v>
      </c>
      <c r="M3679" s="32">
        <f t="shared" si="9811"/>
        <v>0</v>
      </c>
      <c r="N3679" s="32">
        <f t="shared" si="9811"/>
        <v>0</v>
      </c>
      <c r="O3679" s="32">
        <f t="shared" si="9811"/>
        <v>0</v>
      </c>
      <c r="P3679" s="32">
        <f t="shared" si="9811"/>
        <v>0</v>
      </c>
      <c r="Q3679" s="32">
        <f t="shared" si="9811"/>
        <v>0</v>
      </c>
      <c r="R3679" s="32">
        <f t="shared" si="9811"/>
        <v>0</v>
      </c>
      <c r="S3679" s="32">
        <f t="shared" si="9811"/>
        <v>0</v>
      </c>
      <c r="T3679" s="32">
        <f t="shared" si="9811"/>
        <v>0</v>
      </c>
      <c r="U3679" s="32">
        <v>0</v>
      </c>
      <c r="V3679" s="32">
        <f t="shared" si="9740"/>
        <v>1200</v>
      </c>
      <c r="W3679" s="32">
        <f t="shared" ref="W3679:AD3679" si="9812">W3680</f>
        <v>0</v>
      </c>
      <c r="X3679" s="32">
        <f t="shared" si="9812"/>
        <v>0</v>
      </c>
      <c r="Y3679" s="32">
        <f t="shared" si="9812"/>
        <v>0</v>
      </c>
      <c r="Z3679" s="32">
        <f t="shared" si="9812"/>
        <v>0</v>
      </c>
      <c r="AA3679" s="32">
        <f t="shared" si="9812"/>
        <v>0</v>
      </c>
      <c r="AB3679" s="32">
        <f t="shared" si="9812"/>
        <v>0</v>
      </c>
      <c r="AC3679" s="33">
        <f t="shared" si="9812"/>
        <v>0</v>
      </c>
      <c r="AD3679" s="33">
        <f t="shared" si="9812"/>
        <v>0</v>
      </c>
      <c r="AE3679" s="34" t="e">
        <f t="shared" si="9707"/>
        <v>#DIV/0!</v>
      </c>
      <c r="AF3679" s="32">
        <f t="shared" ref="AF3679:AK3679" si="9813">AF3680</f>
        <v>0</v>
      </c>
      <c r="AG3679" s="32">
        <f t="shared" si="9813"/>
        <v>0</v>
      </c>
      <c r="AH3679" s="32">
        <f t="shared" si="9813"/>
        <v>0</v>
      </c>
      <c r="AI3679" s="32">
        <f t="shared" si="9813"/>
        <v>0</v>
      </c>
      <c r="AJ3679" s="32">
        <f t="shared" si="9813"/>
        <v>0</v>
      </c>
      <c r="AK3679" s="32">
        <f t="shared" si="9813"/>
        <v>0</v>
      </c>
      <c r="AL3679" s="32">
        <f t="shared" si="9708"/>
        <v>0</v>
      </c>
      <c r="AM3679" s="32">
        <f t="shared" si="9709"/>
        <v>1200</v>
      </c>
      <c r="AN3679" s="12" t="s">
        <v>35</v>
      </c>
    </row>
    <row r="3680" spans="2:40" ht="62.4" hidden="1" customHeight="1" x14ac:dyDescent="0.3">
      <c r="B3680" s="30" t="s">
        <v>860</v>
      </c>
      <c r="C3680" s="30" t="s">
        <v>104</v>
      </c>
      <c r="D3680" s="30" t="s">
        <v>106</v>
      </c>
      <c r="E3680" s="15" t="str">
        <f t="shared" si="9739"/>
        <v>0409</v>
      </c>
      <c r="F3680" s="30" t="s">
        <v>766</v>
      </c>
      <c r="G3680" s="30" t="s">
        <v>472</v>
      </c>
      <c r="H3680" s="31" t="s">
        <v>473</v>
      </c>
      <c r="I3680" s="32">
        <v>1200</v>
      </c>
      <c r="J3680" s="32">
        <v>1200</v>
      </c>
      <c r="K3680" s="32">
        <v>1200</v>
      </c>
      <c r="L3680" s="32"/>
      <c r="M3680" s="32"/>
      <c r="N3680" s="32"/>
      <c r="O3680" s="32">
        <v>0</v>
      </c>
      <c r="P3680" s="32">
        <v>0</v>
      </c>
      <c r="Q3680" s="32">
        <v>0</v>
      </c>
      <c r="R3680" s="32">
        <v>0</v>
      </c>
      <c r="S3680" s="32">
        <v>0</v>
      </c>
      <c r="T3680" s="32">
        <v>0</v>
      </c>
      <c r="U3680" s="32">
        <v>0</v>
      </c>
      <c r="V3680" s="32">
        <f t="shared" si="9740"/>
        <v>1200</v>
      </c>
      <c r="W3680" s="32"/>
      <c r="X3680" s="32"/>
      <c r="Y3680" s="32"/>
      <c r="Z3680" s="32"/>
      <c r="AA3680" s="32"/>
      <c r="AB3680" s="32">
        <v>0</v>
      </c>
      <c r="AC3680" s="33">
        <v>0</v>
      </c>
      <c r="AD3680" s="33">
        <v>0</v>
      </c>
      <c r="AE3680" s="34" t="e">
        <f t="shared" si="9707"/>
        <v>#DIV/0!</v>
      </c>
      <c r="AF3680" s="32">
        <v>0</v>
      </c>
      <c r="AG3680" s="32">
        <v>0</v>
      </c>
      <c r="AH3680" s="32">
        <v>0</v>
      </c>
      <c r="AI3680" s="32">
        <v>0</v>
      </c>
      <c r="AJ3680" s="32">
        <v>0</v>
      </c>
      <c r="AK3680" s="32">
        <v>0</v>
      </c>
      <c r="AL3680" s="32">
        <f t="shared" si="9708"/>
        <v>0</v>
      </c>
      <c r="AM3680" s="32">
        <f t="shared" si="9709"/>
        <v>1200</v>
      </c>
      <c r="AN3680" s="12" t="s">
        <v>35</v>
      </c>
    </row>
    <row r="3681" spans="2:40" s="22" customFormat="1" x14ac:dyDescent="0.3">
      <c r="B3681" s="23" t="s">
        <v>860</v>
      </c>
      <c r="C3681" s="23" t="s">
        <v>104</v>
      </c>
      <c r="D3681" s="23" t="s">
        <v>152</v>
      </c>
      <c r="E3681" s="24" t="str">
        <f t="shared" si="9739"/>
        <v>0412</v>
      </c>
      <c r="F3681" s="23"/>
      <c r="G3681" s="23"/>
      <c r="H3681" s="25" t="s">
        <v>153</v>
      </c>
      <c r="I3681" s="26">
        <f t="shared" ref="I3681:I3686" si="9814">I3682</f>
        <v>66.600000000000009</v>
      </c>
      <c r="J3681" s="26">
        <f t="shared" ref="J3681:J3686" si="9815">J3682</f>
        <v>69.100000000000009</v>
      </c>
      <c r="K3681" s="26">
        <f t="shared" ref="K3681:K3686" si="9816">K3682</f>
        <v>68.600000000000009</v>
      </c>
      <c r="L3681" s="26">
        <f t="shared" ref="L3681:L3686" si="9817">L3682</f>
        <v>0</v>
      </c>
      <c r="M3681" s="26">
        <f t="shared" ref="M3681:M3686" si="9818">M3682</f>
        <v>0</v>
      </c>
      <c r="N3681" s="26">
        <f t="shared" ref="N3681:N3686" si="9819">N3682</f>
        <v>0</v>
      </c>
      <c r="O3681" s="26">
        <f>O3682+O3688</f>
        <v>0</v>
      </c>
      <c r="P3681" s="26">
        <f>P3682+P3688</f>
        <v>62.866999999999997</v>
      </c>
      <c r="Q3681" s="26">
        <f t="shared" ref="Q3681:Q3686" si="9820">Q3682</f>
        <v>0</v>
      </c>
      <c r="R3681" s="26">
        <f t="shared" ref="R3681:R3686" si="9821">R3682</f>
        <v>0</v>
      </c>
      <c r="S3681" s="26">
        <f t="shared" ref="S3681:S3686" si="9822">S3682</f>
        <v>0</v>
      </c>
      <c r="T3681" s="26">
        <f t="shared" ref="T3681:T3686" si="9823">T3682</f>
        <v>0</v>
      </c>
      <c r="U3681" s="26">
        <v>0</v>
      </c>
      <c r="V3681" s="26">
        <f t="shared" si="9740"/>
        <v>129.46700000000001</v>
      </c>
      <c r="W3681" s="26">
        <f t="shared" ref="W3681:W3686" si="9824">W3682</f>
        <v>0</v>
      </c>
      <c r="X3681" s="26">
        <f t="shared" ref="X3681:X3686" si="9825">X3682</f>
        <v>0</v>
      </c>
      <c r="Y3681" s="26">
        <f t="shared" ref="Y3681:Y3686" si="9826">Y3682</f>
        <v>0</v>
      </c>
      <c r="Z3681" s="26">
        <f t="shared" ref="Z3681:Z3686" si="9827">Z3682</f>
        <v>0</v>
      </c>
      <c r="AA3681" s="26">
        <f t="shared" ref="AA3681:AA3686" si="9828">AA3682</f>
        <v>0</v>
      </c>
      <c r="AB3681" s="26">
        <f>AB3682+AB3688</f>
        <v>66.593400000000003</v>
      </c>
      <c r="AC3681" s="27">
        <f>AC3682+AC3688</f>
        <v>73.599999999999994</v>
      </c>
      <c r="AD3681" s="27">
        <f>AD3682+AD3688</f>
        <v>73.593400000000003</v>
      </c>
      <c r="AE3681" s="28">
        <f t="shared" si="9707"/>
        <v>99.991032608695662</v>
      </c>
      <c r="AF3681" s="26">
        <f t="shared" ref="AF3681:AK3681" si="9829">AF3682+AF3688</f>
        <v>129.46699999999998</v>
      </c>
      <c r="AG3681" s="26">
        <f t="shared" si="9829"/>
        <v>0</v>
      </c>
      <c r="AH3681" s="26">
        <f t="shared" si="9829"/>
        <v>0</v>
      </c>
      <c r="AI3681" s="26">
        <f t="shared" si="9829"/>
        <v>0</v>
      </c>
      <c r="AJ3681" s="26">
        <f t="shared" si="9829"/>
        <v>0</v>
      </c>
      <c r="AK3681" s="26">
        <f t="shared" si="9829"/>
        <v>0</v>
      </c>
      <c r="AL3681" s="26">
        <f t="shared" si="9708"/>
        <v>129.46699999999998</v>
      </c>
      <c r="AM3681" s="26">
        <f t="shared" si="9709"/>
        <v>0</v>
      </c>
      <c r="AN3681" s="29"/>
    </row>
    <row r="3682" spans="2:40" ht="31.2" x14ac:dyDescent="0.3">
      <c r="B3682" s="30" t="s">
        <v>860</v>
      </c>
      <c r="C3682" s="30" t="s">
        <v>104</v>
      </c>
      <c r="D3682" s="30" t="s">
        <v>152</v>
      </c>
      <c r="E3682" s="15" t="str">
        <f t="shared" si="9739"/>
        <v>0412</v>
      </c>
      <c r="F3682" s="30" t="s">
        <v>116</v>
      </c>
      <c r="G3682" s="30"/>
      <c r="H3682" s="31" t="s">
        <v>117</v>
      </c>
      <c r="I3682" s="32">
        <f t="shared" si="9814"/>
        <v>66.600000000000009</v>
      </c>
      <c r="J3682" s="32">
        <f t="shared" si="9815"/>
        <v>69.100000000000009</v>
      </c>
      <c r="K3682" s="32">
        <f t="shared" si="9816"/>
        <v>68.600000000000009</v>
      </c>
      <c r="L3682" s="32">
        <f t="shared" si="9817"/>
        <v>0</v>
      </c>
      <c r="M3682" s="32">
        <f t="shared" si="9818"/>
        <v>0</v>
      </c>
      <c r="N3682" s="32">
        <f t="shared" si="9819"/>
        <v>0</v>
      </c>
      <c r="O3682" s="32">
        <f t="shared" ref="O3682:O3692" si="9830">O3683</f>
        <v>0</v>
      </c>
      <c r="P3682" s="32">
        <f t="shared" ref="P3682:P3692" si="9831">P3683</f>
        <v>0</v>
      </c>
      <c r="Q3682" s="32">
        <f t="shared" si="9820"/>
        <v>0</v>
      </c>
      <c r="R3682" s="32">
        <f t="shared" si="9821"/>
        <v>0</v>
      </c>
      <c r="S3682" s="32">
        <f t="shared" si="9822"/>
        <v>0</v>
      </c>
      <c r="T3682" s="32">
        <f t="shared" si="9823"/>
        <v>0</v>
      </c>
      <c r="U3682" s="32">
        <v>0</v>
      </c>
      <c r="V3682" s="32">
        <f t="shared" si="9740"/>
        <v>66.600000000000009</v>
      </c>
      <c r="W3682" s="32">
        <f t="shared" si="9824"/>
        <v>0</v>
      </c>
      <c r="X3682" s="32">
        <f t="shared" si="9825"/>
        <v>0</v>
      </c>
      <c r="Y3682" s="32">
        <f t="shared" si="9826"/>
        <v>0</v>
      </c>
      <c r="Z3682" s="32">
        <f t="shared" si="9827"/>
        <v>0</v>
      </c>
      <c r="AA3682" s="32">
        <f t="shared" si="9828"/>
        <v>0</v>
      </c>
      <c r="AB3682" s="32">
        <f t="shared" ref="AB3682:AB3692" si="9832">AB3683</f>
        <v>66.593400000000003</v>
      </c>
      <c r="AC3682" s="33">
        <f t="shared" ref="AC3682:AC3692" si="9833">AC3683</f>
        <v>66.599999999999994</v>
      </c>
      <c r="AD3682" s="33">
        <f t="shared" ref="AD3682:AD3692" si="9834">AD3683</f>
        <v>66.593400000000003</v>
      </c>
      <c r="AE3682" s="34">
        <f t="shared" si="9707"/>
        <v>99.990090090090106</v>
      </c>
      <c r="AF3682" s="32">
        <f t="shared" ref="AF3682:AF3692" si="9835">AF3683</f>
        <v>66.599999999999994</v>
      </c>
      <c r="AG3682" s="32">
        <f t="shared" ref="AG3682:AG3692" si="9836">AG3683</f>
        <v>0</v>
      </c>
      <c r="AH3682" s="32">
        <f t="shared" ref="AH3682:AH3692" si="9837">AH3683</f>
        <v>0</v>
      </c>
      <c r="AI3682" s="32">
        <f t="shared" ref="AI3682:AI3692" si="9838">AI3683</f>
        <v>0</v>
      </c>
      <c r="AJ3682" s="32">
        <f t="shared" ref="AJ3682:AJ3692" si="9839">AJ3683</f>
        <v>0</v>
      </c>
      <c r="AK3682" s="32">
        <f t="shared" ref="AK3682:AK3692" si="9840">AK3683</f>
        <v>0</v>
      </c>
      <c r="AL3682" s="32">
        <f t="shared" si="9708"/>
        <v>66.599999999999994</v>
      </c>
      <c r="AM3682" s="32">
        <f t="shared" si="9709"/>
        <v>0</v>
      </c>
    </row>
    <row r="3683" spans="2:40" ht="46.8" x14ac:dyDescent="0.3">
      <c r="B3683" s="30" t="s">
        <v>860</v>
      </c>
      <c r="C3683" s="30" t="s">
        <v>104</v>
      </c>
      <c r="D3683" s="30" t="s">
        <v>152</v>
      </c>
      <c r="E3683" s="15" t="str">
        <f t="shared" si="9739"/>
        <v>0412</v>
      </c>
      <c r="F3683" s="30" t="s">
        <v>125</v>
      </c>
      <c r="G3683" s="30"/>
      <c r="H3683" s="31" t="s">
        <v>126</v>
      </c>
      <c r="I3683" s="32">
        <f t="shared" si="9814"/>
        <v>66.600000000000009</v>
      </c>
      <c r="J3683" s="32">
        <f t="shared" si="9815"/>
        <v>69.100000000000009</v>
      </c>
      <c r="K3683" s="32">
        <f t="shared" si="9816"/>
        <v>68.600000000000009</v>
      </c>
      <c r="L3683" s="32">
        <f t="shared" si="9817"/>
        <v>0</v>
      </c>
      <c r="M3683" s="32">
        <f t="shared" si="9818"/>
        <v>0</v>
      </c>
      <c r="N3683" s="32">
        <f t="shared" si="9819"/>
        <v>0</v>
      </c>
      <c r="O3683" s="32">
        <f t="shared" si="9830"/>
        <v>0</v>
      </c>
      <c r="P3683" s="32">
        <f t="shared" si="9831"/>
        <v>0</v>
      </c>
      <c r="Q3683" s="32">
        <f t="shared" si="9820"/>
        <v>0</v>
      </c>
      <c r="R3683" s="32">
        <f t="shared" si="9821"/>
        <v>0</v>
      </c>
      <c r="S3683" s="32">
        <f t="shared" si="9822"/>
        <v>0</v>
      </c>
      <c r="T3683" s="32">
        <f t="shared" si="9823"/>
        <v>0</v>
      </c>
      <c r="U3683" s="32">
        <v>0</v>
      </c>
      <c r="V3683" s="32">
        <f t="shared" si="9740"/>
        <v>66.600000000000009</v>
      </c>
      <c r="W3683" s="32">
        <f t="shared" si="9824"/>
        <v>0</v>
      </c>
      <c r="X3683" s="32">
        <f t="shared" si="9825"/>
        <v>0</v>
      </c>
      <c r="Y3683" s="32">
        <f t="shared" si="9826"/>
        <v>0</v>
      </c>
      <c r="Z3683" s="32">
        <f t="shared" si="9827"/>
        <v>0</v>
      </c>
      <c r="AA3683" s="32">
        <f t="shared" si="9828"/>
        <v>0</v>
      </c>
      <c r="AB3683" s="32">
        <f t="shared" si="9832"/>
        <v>66.593400000000003</v>
      </c>
      <c r="AC3683" s="33">
        <f t="shared" si="9833"/>
        <v>66.599999999999994</v>
      </c>
      <c r="AD3683" s="33">
        <f t="shared" si="9834"/>
        <v>66.593400000000003</v>
      </c>
      <c r="AE3683" s="34">
        <f t="shared" si="9707"/>
        <v>99.990090090090106</v>
      </c>
      <c r="AF3683" s="32">
        <f t="shared" si="9835"/>
        <v>66.599999999999994</v>
      </c>
      <c r="AG3683" s="32">
        <f t="shared" si="9836"/>
        <v>0</v>
      </c>
      <c r="AH3683" s="32">
        <f t="shared" si="9837"/>
        <v>0</v>
      </c>
      <c r="AI3683" s="32">
        <f t="shared" si="9838"/>
        <v>0</v>
      </c>
      <c r="AJ3683" s="32">
        <f t="shared" si="9839"/>
        <v>0</v>
      </c>
      <c r="AK3683" s="32">
        <f t="shared" si="9840"/>
        <v>0</v>
      </c>
      <c r="AL3683" s="32">
        <f t="shared" si="9708"/>
        <v>66.599999999999994</v>
      </c>
      <c r="AM3683" s="32">
        <f t="shared" si="9709"/>
        <v>0</v>
      </c>
    </row>
    <row r="3684" spans="2:40" ht="46.8" x14ac:dyDescent="0.3">
      <c r="B3684" s="30" t="s">
        <v>860</v>
      </c>
      <c r="C3684" s="30" t="s">
        <v>104</v>
      </c>
      <c r="D3684" s="30" t="s">
        <v>152</v>
      </c>
      <c r="E3684" s="15" t="str">
        <f t="shared" si="9739"/>
        <v>0412</v>
      </c>
      <c r="F3684" s="30" t="s">
        <v>127</v>
      </c>
      <c r="G3684" s="30"/>
      <c r="H3684" s="31" t="s">
        <v>128</v>
      </c>
      <c r="I3684" s="32">
        <f t="shared" si="9814"/>
        <v>66.600000000000009</v>
      </c>
      <c r="J3684" s="32">
        <f t="shared" si="9815"/>
        <v>69.100000000000009</v>
      </c>
      <c r="K3684" s="32">
        <f t="shared" si="9816"/>
        <v>68.600000000000009</v>
      </c>
      <c r="L3684" s="32">
        <f t="shared" si="9817"/>
        <v>0</v>
      </c>
      <c r="M3684" s="32">
        <f t="shared" si="9818"/>
        <v>0</v>
      </c>
      <c r="N3684" s="32">
        <f t="shared" si="9819"/>
        <v>0</v>
      </c>
      <c r="O3684" s="32">
        <f t="shared" si="9830"/>
        <v>0</v>
      </c>
      <c r="P3684" s="32">
        <f t="shared" si="9831"/>
        <v>0</v>
      </c>
      <c r="Q3684" s="32">
        <f t="shared" si="9820"/>
        <v>0</v>
      </c>
      <c r="R3684" s="32">
        <f t="shared" si="9821"/>
        <v>0</v>
      </c>
      <c r="S3684" s="32">
        <f t="shared" si="9822"/>
        <v>0</v>
      </c>
      <c r="T3684" s="32">
        <f t="shared" si="9823"/>
        <v>0</v>
      </c>
      <c r="U3684" s="32">
        <v>0</v>
      </c>
      <c r="V3684" s="32">
        <f t="shared" si="9740"/>
        <v>66.600000000000009</v>
      </c>
      <c r="W3684" s="32">
        <f t="shared" si="9824"/>
        <v>0</v>
      </c>
      <c r="X3684" s="32">
        <f t="shared" si="9825"/>
        <v>0</v>
      </c>
      <c r="Y3684" s="32">
        <f t="shared" si="9826"/>
        <v>0</v>
      </c>
      <c r="Z3684" s="32">
        <f t="shared" si="9827"/>
        <v>0</v>
      </c>
      <c r="AA3684" s="32">
        <f t="shared" si="9828"/>
        <v>0</v>
      </c>
      <c r="AB3684" s="32">
        <f t="shared" si="9832"/>
        <v>66.593400000000003</v>
      </c>
      <c r="AC3684" s="33">
        <f t="shared" si="9833"/>
        <v>66.599999999999994</v>
      </c>
      <c r="AD3684" s="33">
        <f t="shared" si="9834"/>
        <v>66.593400000000003</v>
      </c>
      <c r="AE3684" s="34">
        <f t="shared" si="9707"/>
        <v>99.990090090090106</v>
      </c>
      <c r="AF3684" s="32">
        <f t="shared" si="9835"/>
        <v>66.599999999999994</v>
      </c>
      <c r="AG3684" s="32">
        <f t="shared" si="9836"/>
        <v>0</v>
      </c>
      <c r="AH3684" s="32">
        <f t="shared" si="9837"/>
        <v>0</v>
      </c>
      <c r="AI3684" s="32">
        <f t="shared" si="9838"/>
        <v>0</v>
      </c>
      <c r="AJ3684" s="32">
        <f t="shared" si="9839"/>
        <v>0</v>
      </c>
      <c r="AK3684" s="32">
        <f t="shared" si="9840"/>
        <v>0</v>
      </c>
      <c r="AL3684" s="32">
        <f t="shared" si="9708"/>
        <v>66.599999999999994</v>
      </c>
      <c r="AM3684" s="32">
        <f t="shared" si="9709"/>
        <v>0</v>
      </c>
    </row>
    <row r="3685" spans="2:40" ht="62.4" x14ac:dyDescent="0.3">
      <c r="B3685" s="30" t="s">
        <v>860</v>
      </c>
      <c r="C3685" s="30" t="s">
        <v>104</v>
      </c>
      <c r="D3685" s="30" t="s">
        <v>152</v>
      </c>
      <c r="E3685" s="15" t="str">
        <f t="shared" si="9739"/>
        <v>0412</v>
      </c>
      <c r="F3685" s="30" t="s">
        <v>768</v>
      </c>
      <c r="G3685" s="30"/>
      <c r="H3685" s="31" t="s">
        <v>769</v>
      </c>
      <c r="I3685" s="32">
        <f t="shared" si="9814"/>
        <v>66.600000000000009</v>
      </c>
      <c r="J3685" s="32">
        <f t="shared" si="9815"/>
        <v>69.100000000000009</v>
      </c>
      <c r="K3685" s="32">
        <f t="shared" si="9816"/>
        <v>68.600000000000009</v>
      </c>
      <c r="L3685" s="32">
        <f t="shared" si="9817"/>
        <v>0</v>
      </c>
      <c r="M3685" s="32">
        <f t="shared" si="9818"/>
        <v>0</v>
      </c>
      <c r="N3685" s="32">
        <f t="shared" si="9819"/>
        <v>0</v>
      </c>
      <c r="O3685" s="32">
        <f t="shared" si="9830"/>
        <v>0</v>
      </c>
      <c r="P3685" s="32">
        <f t="shared" si="9831"/>
        <v>0</v>
      </c>
      <c r="Q3685" s="32">
        <f t="shared" si="9820"/>
        <v>0</v>
      </c>
      <c r="R3685" s="32">
        <f t="shared" si="9821"/>
        <v>0</v>
      </c>
      <c r="S3685" s="32">
        <f t="shared" si="9822"/>
        <v>0</v>
      </c>
      <c r="T3685" s="32">
        <f t="shared" si="9823"/>
        <v>0</v>
      </c>
      <c r="U3685" s="32">
        <v>0</v>
      </c>
      <c r="V3685" s="32">
        <f t="shared" si="9740"/>
        <v>66.600000000000009</v>
      </c>
      <c r="W3685" s="32">
        <f t="shared" si="9824"/>
        <v>0</v>
      </c>
      <c r="X3685" s="32">
        <f t="shared" si="9825"/>
        <v>0</v>
      </c>
      <c r="Y3685" s="32">
        <f t="shared" si="9826"/>
        <v>0</v>
      </c>
      <c r="Z3685" s="32">
        <f t="shared" si="9827"/>
        <v>0</v>
      </c>
      <c r="AA3685" s="32">
        <f t="shared" si="9828"/>
        <v>0</v>
      </c>
      <c r="AB3685" s="32">
        <f t="shared" si="9832"/>
        <v>66.593400000000003</v>
      </c>
      <c r="AC3685" s="33">
        <f t="shared" si="9833"/>
        <v>66.599999999999994</v>
      </c>
      <c r="AD3685" s="33">
        <f t="shared" si="9834"/>
        <v>66.593400000000003</v>
      </c>
      <c r="AE3685" s="34">
        <f t="shared" si="9707"/>
        <v>99.990090090090106</v>
      </c>
      <c r="AF3685" s="32">
        <f t="shared" si="9835"/>
        <v>66.599999999999994</v>
      </c>
      <c r="AG3685" s="32">
        <f t="shared" si="9836"/>
        <v>0</v>
      </c>
      <c r="AH3685" s="32">
        <f t="shared" si="9837"/>
        <v>0</v>
      </c>
      <c r="AI3685" s="32">
        <f t="shared" si="9838"/>
        <v>0</v>
      </c>
      <c r="AJ3685" s="32">
        <f t="shared" si="9839"/>
        <v>0</v>
      </c>
      <c r="AK3685" s="32">
        <f t="shared" si="9840"/>
        <v>0</v>
      </c>
      <c r="AL3685" s="32">
        <f t="shared" si="9708"/>
        <v>66.599999999999994</v>
      </c>
      <c r="AM3685" s="32">
        <f t="shared" si="9709"/>
        <v>0</v>
      </c>
    </row>
    <row r="3686" spans="2:40" ht="31.2" x14ac:dyDescent="0.3">
      <c r="B3686" s="30" t="s">
        <v>860</v>
      </c>
      <c r="C3686" s="30" t="s">
        <v>104</v>
      </c>
      <c r="D3686" s="30" t="s">
        <v>152</v>
      </c>
      <c r="E3686" s="15" t="str">
        <f t="shared" si="9739"/>
        <v>0412</v>
      </c>
      <c r="F3686" s="30" t="s">
        <v>768</v>
      </c>
      <c r="G3686" s="30" t="s">
        <v>50</v>
      </c>
      <c r="H3686" s="31" t="s">
        <v>51</v>
      </c>
      <c r="I3686" s="32">
        <f t="shared" si="9814"/>
        <v>66.600000000000009</v>
      </c>
      <c r="J3686" s="32">
        <f t="shared" si="9815"/>
        <v>69.100000000000009</v>
      </c>
      <c r="K3686" s="32">
        <f t="shared" si="9816"/>
        <v>68.600000000000009</v>
      </c>
      <c r="L3686" s="32">
        <f t="shared" si="9817"/>
        <v>0</v>
      </c>
      <c r="M3686" s="32">
        <f t="shared" si="9818"/>
        <v>0</v>
      </c>
      <c r="N3686" s="32">
        <f t="shared" si="9819"/>
        <v>0</v>
      </c>
      <c r="O3686" s="32">
        <f t="shared" si="9830"/>
        <v>0</v>
      </c>
      <c r="P3686" s="32">
        <f t="shared" si="9831"/>
        <v>0</v>
      </c>
      <c r="Q3686" s="32">
        <f t="shared" si="9820"/>
        <v>0</v>
      </c>
      <c r="R3686" s="32">
        <f t="shared" si="9821"/>
        <v>0</v>
      </c>
      <c r="S3686" s="32">
        <f t="shared" si="9822"/>
        <v>0</v>
      </c>
      <c r="T3686" s="32">
        <f t="shared" si="9823"/>
        <v>0</v>
      </c>
      <c r="U3686" s="32">
        <v>0</v>
      </c>
      <c r="V3686" s="32">
        <f t="shared" si="9740"/>
        <v>66.600000000000009</v>
      </c>
      <c r="W3686" s="32">
        <f t="shared" si="9824"/>
        <v>0</v>
      </c>
      <c r="X3686" s="32">
        <f t="shared" si="9825"/>
        <v>0</v>
      </c>
      <c r="Y3686" s="32">
        <f t="shared" si="9826"/>
        <v>0</v>
      </c>
      <c r="Z3686" s="32">
        <f t="shared" si="9827"/>
        <v>0</v>
      </c>
      <c r="AA3686" s="32">
        <f t="shared" si="9828"/>
        <v>0</v>
      </c>
      <c r="AB3686" s="32">
        <f t="shared" si="9832"/>
        <v>66.593400000000003</v>
      </c>
      <c r="AC3686" s="33">
        <f t="shared" si="9833"/>
        <v>66.599999999999994</v>
      </c>
      <c r="AD3686" s="33">
        <f t="shared" si="9834"/>
        <v>66.593400000000003</v>
      </c>
      <c r="AE3686" s="34">
        <f t="shared" si="9707"/>
        <v>99.990090090090106</v>
      </c>
      <c r="AF3686" s="32">
        <f t="shared" si="9835"/>
        <v>66.599999999999994</v>
      </c>
      <c r="AG3686" s="32">
        <f t="shared" si="9836"/>
        <v>0</v>
      </c>
      <c r="AH3686" s="32">
        <f t="shared" si="9837"/>
        <v>0</v>
      </c>
      <c r="AI3686" s="32">
        <f t="shared" si="9838"/>
        <v>0</v>
      </c>
      <c r="AJ3686" s="32">
        <f t="shared" si="9839"/>
        <v>0</v>
      </c>
      <c r="AK3686" s="32">
        <f t="shared" si="9840"/>
        <v>0</v>
      </c>
      <c r="AL3686" s="32">
        <f t="shared" si="9708"/>
        <v>66.599999999999994</v>
      </c>
      <c r="AM3686" s="32">
        <f t="shared" si="9709"/>
        <v>0</v>
      </c>
    </row>
    <row r="3687" spans="2:40" ht="31.2" x14ac:dyDescent="0.3">
      <c r="B3687" s="30" t="s">
        <v>860</v>
      </c>
      <c r="C3687" s="30" t="s">
        <v>104</v>
      </c>
      <c r="D3687" s="30" t="s">
        <v>152</v>
      </c>
      <c r="E3687" s="15" t="str">
        <f t="shared" si="9739"/>
        <v>0412</v>
      </c>
      <c r="F3687" s="30" t="s">
        <v>768</v>
      </c>
      <c r="G3687" s="30" t="s">
        <v>52</v>
      </c>
      <c r="H3687" s="31" t="s">
        <v>53</v>
      </c>
      <c r="I3687" s="32">
        <f>68.7-2.1</f>
        <v>66.600000000000009</v>
      </c>
      <c r="J3687" s="32">
        <f>67.9+1.2</f>
        <v>69.100000000000009</v>
      </c>
      <c r="K3687" s="32">
        <f>65.2+3.4</f>
        <v>68.600000000000009</v>
      </c>
      <c r="L3687" s="32"/>
      <c r="M3687" s="32"/>
      <c r="N3687" s="32"/>
      <c r="O3687" s="32">
        <v>0</v>
      </c>
      <c r="P3687" s="32">
        <v>0</v>
      </c>
      <c r="Q3687" s="32">
        <v>0</v>
      </c>
      <c r="R3687" s="32">
        <f>733.665-733.665</f>
        <v>0</v>
      </c>
      <c r="S3687" s="32">
        <v>0</v>
      </c>
      <c r="T3687" s="32">
        <v>0</v>
      </c>
      <c r="U3687" s="32">
        <v>0</v>
      </c>
      <c r="V3687" s="32">
        <f t="shared" si="9740"/>
        <v>66.600000000000009</v>
      </c>
      <c r="W3687" s="32"/>
      <c r="X3687" s="32"/>
      <c r="Y3687" s="32"/>
      <c r="Z3687" s="32"/>
      <c r="AA3687" s="32"/>
      <c r="AB3687" s="32">
        <v>66.593400000000003</v>
      </c>
      <c r="AC3687" s="33">
        <v>66.599999999999994</v>
      </c>
      <c r="AD3687" s="33">
        <v>66.593400000000003</v>
      </c>
      <c r="AE3687" s="34">
        <f t="shared" si="9707"/>
        <v>99.990090090090106</v>
      </c>
      <c r="AF3687" s="32">
        <v>66.599999999999994</v>
      </c>
      <c r="AG3687" s="32">
        <v>0</v>
      </c>
      <c r="AH3687" s="32">
        <v>0</v>
      </c>
      <c r="AI3687" s="32">
        <v>0</v>
      </c>
      <c r="AJ3687" s="32">
        <v>0</v>
      </c>
      <c r="AK3687" s="32">
        <v>0</v>
      </c>
      <c r="AL3687" s="32">
        <f t="shared" si="9708"/>
        <v>66.599999999999994</v>
      </c>
      <c r="AM3687" s="32">
        <f t="shared" si="9709"/>
        <v>0</v>
      </c>
      <c r="AN3687" s="12"/>
    </row>
    <row r="3688" spans="2:40" ht="31.2" x14ac:dyDescent="0.3">
      <c r="B3688" s="30" t="s">
        <v>860</v>
      </c>
      <c r="C3688" s="30" t="s">
        <v>104</v>
      </c>
      <c r="D3688" s="30" t="s">
        <v>152</v>
      </c>
      <c r="E3688" s="15" t="str">
        <f t="shared" si="9739"/>
        <v>0412</v>
      </c>
      <c r="F3688" s="30" t="s">
        <v>154</v>
      </c>
      <c r="G3688" s="30"/>
      <c r="H3688" s="31" t="s">
        <v>155</v>
      </c>
      <c r="I3688" s="32"/>
      <c r="J3688" s="32"/>
      <c r="K3688" s="32"/>
      <c r="L3688" s="32"/>
      <c r="M3688" s="32"/>
      <c r="N3688" s="32"/>
      <c r="O3688" s="32">
        <f t="shared" si="9830"/>
        <v>0</v>
      </c>
      <c r="P3688" s="32">
        <f t="shared" si="9831"/>
        <v>62.866999999999997</v>
      </c>
      <c r="Q3688" s="32"/>
      <c r="R3688" s="32"/>
      <c r="S3688" s="32"/>
      <c r="T3688" s="32"/>
      <c r="U3688" s="32"/>
      <c r="V3688" s="32">
        <f t="shared" si="9740"/>
        <v>62.866999999999997</v>
      </c>
      <c r="W3688" s="32"/>
      <c r="X3688" s="32"/>
      <c r="Y3688" s="32"/>
      <c r="Z3688" s="32"/>
      <c r="AA3688" s="32"/>
      <c r="AB3688" s="32">
        <f t="shared" si="9832"/>
        <v>0</v>
      </c>
      <c r="AC3688" s="33">
        <f t="shared" si="9833"/>
        <v>7</v>
      </c>
      <c r="AD3688" s="33">
        <f t="shared" si="9834"/>
        <v>7</v>
      </c>
      <c r="AE3688" s="34">
        <f t="shared" si="9707"/>
        <v>100</v>
      </c>
      <c r="AF3688" s="32">
        <f t="shared" si="9835"/>
        <v>62.866999999999997</v>
      </c>
      <c r="AG3688" s="32">
        <f t="shared" si="9836"/>
        <v>0</v>
      </c>
      <c r="AH3688" s="32">
        <f t="shared" si="9837"/>
        <v>0</v>
      </c>
      <c r="AI3688" s="32">
        <f t="shared" si="9838"/>
        <v>0</v>
      </c>
      <c r="AJ3688" s="32">
        <f t="shared" si="9839"/>
        <v>0</v>
      </c>
      <c r="AK3688" s="32">
        <f t="shared" si="9840"/>
        <v>0</v>
      </c>
      <c r="AL3688" s="32">
        <f t="shared" si="9708"/>
        <v>62.866999999999997</v>
      </c>
      <c r="AM3688" s="32">
        <f t="shared" si="9709"/>
        <v>0</v>
      </c>
      <c r="AN3688" s="12"/>
    </row>
    <row r="3689" spans="2:40" ht="31.2" x14ac:dyDescent="0.3">
      <c r="B3689" s="30" t="s">
        <v>860</v>
      </c>
      <c r="C3689" s="30" t="s">
        <v>104</v>
      </c>
      <c r="D3689" s="30" t="s">
        <v>152</v>
      </c>
      <c r="E3689" s="15" t="str">
        <f t="shared" si="9739"/>
        <v>0412</v>
      </c>
      <c r="F3689" s="30" t="s">
        <v>166</v>
      </c>
      <c r="G3689" s="30"/>
      <c r="H3689" s="31" t="s">
        <v>167</v>
      </c>
      <c r="I3689" s="32"/>
      <c r="J3689" s="32"/>
      <c r="K3689" s="32"/>
      <c r="L3689" s="32"/>
      <c r="M3689" s="32"/>
      <c r="N3689" s="32"/>
      <c r="O3689" s="32">
        <f t="shared" si="9830"/>
        <v>0</v>
      </c>
      <c r="P3689" s="32">
        <f t="shared" si="9831"/>
        <v>62.866999999999997</v>
      </c>
      <c r="Q3689" s="32"/>
      <c r="R3689" s="32"/>
      <c r="S3689" s="32"/>
      <c r="T3689" s="32"/>
      <c r="U3689" s="32"/>
      <c r="V3689" s="32">
        <f t="shared" si="9740"/>
        <v>62.866999999999997</v>
      </c>
      <c r="W3689" s="32"/>
      <c r="X3689" s="32"/>
      <c r="Y3689" s="32"/>
      <c r="Z3689" s="32"/>
      <c r="AA3689" s="32"/>
      <c r="AB3689" s="32">
        <f t="shared" si="9832"/>
        <v>0</v>
      </c>
      <c r="AC3689" s="33">
        <f t="shared" si="9833"/>
        <v>7</v>
      </c>
      <c r="AD3689" s="33">
        <f t="shared" si="9834"/>
        <v>7</v>
      </c>
      <c r="AE3689" s="34">
        <f t="shared" si="9707"/>
        <v>100</v>
      </c>
      <c r="AF3689" s="32">
        <f t="shared" si="9835"/>
        <v>62.866999999999997</v>
      </c>
      <c r="AG3689" s="32">
        <f t="shared" si="9836"/>
        <v>0</v>
      </c>
      <c r="AH3689" s="32">
        <f t="shared" si="9837"/>
        <v>0</v>
      </c>
      <c r="AI3689" s="32">
        <f t="shared" si="9838"/>
        <v>0</v>
      </c>
      <c r="AJ3689" s="32">
        <f t="shared" si="9839"/>
        <v>0</v>
      </c>
      <c r="AK3689" s="32">
        <f t="shared" si="9840"/>
        <v>0</v>
      </c>
      <c r="AL3689" s="32">
        <f t="shared" si="9708"/>
        <v>62.866999999999997</v>
      </c>
      <c r="AM3689" s="32">
        <f t="shared" si="9709"/>
        <v>0</v>
      </c>
      <c r="AN3689" s="12"/>
    </row>
    <row r="3690" spans="2:40" ht="46.8" x14ac:dyDescent="0.3">
      <c r="B3690" s="30" t="s">
        <v>860</v>
      </c>
      <c r="C3690" s="30" t="s">
        <v>104</v>
      </c>
      <c r="D3690" s="30" t="s">
        <v>152</v>
      </c>
      <c r="E3690" s="15" t="str">
        <f t="shared" si="9739"/>
        <v>0412</v>
      </c>
      <c r="F3690" s="30" t="s">
        <v>774</v>
      </c>
      <c r="G3690" s="30"/>
      <c r="H3690" s="31" t="s">
        <v>775</v>
      </c>
      <c r="I3690" s="32"/>
      <c r="J3690" s="32"/>
      <c r="K3690" s="32"/>
      <c r="L3690" s="32"/>
      <c r="M3690" s="32"/>
      <c r="N3690" s="32"/>
      <c r="O3690" s="32">
        <f t="shared" si="9830"/>
        <v>0</v>
      </c>
      <c r="P3690" s="32">
        <f t="shared" si="9831"/>
        <v>62.866999999999997</v>
      </c>
      <c r="Q3690" s="32"/>
      <c r="R3690" s="32"/>
      <c r="S3690" s="32"/>
      <c r="T3690" s="32"/>
      <c r="U3690" s="32"/>
      <c r="V3690" s="32">
        <f t="shared" si="9740"/>
        <v>62.866999999999997</v>
      </c>
      <c r="W3690" s="32"/>
      <c r="X3690" s="32"/>
      <c r="Y3690" s="32"/>
      <c r="Z3690" s="32"/>
      <c r="AA3690" s="32"/>
      <c r="AB3690" s="32">
        <f t="shared" si="9832"/>
        <v>0</v>
      </c>
      <c r="AC3690" s="33">
        <f t="shared" si="9833"/>
        <v>7</v>
      </c>
      <c r="AD3690" s="33">
        <f t="shared" si="9834"/>
        <v>7</v>
      </c>
      <c r="AE3690" s="34">
        <f t="shared" ref="AE3690:AE3753" si="9841">AD3690/AC3690*100</f>
        <v>100</v>
      </c>
      <c r="AF3690" s="32">
        <f t="shared" si="9835"/>
        <v>62.866999999999997</v>
      </c>
      <c r="AG3690" s="32">
        <f t="shared" si="9836"/>
        <v>0</v>
      </c>
      <c r="AH3690" s="32">
        <f t="shared" si="9837"/>
        <v>0</v>
      </c>
      <c r="AI3690" s="32">
        <f t="shared" si="9838"/>
        <v>0</v>
      </c>
      <c r="AJ3690" s="32">
        <f t="shared" si="9839"/>
        <v>0</v>
      </c>
      <c r="AK3690" s="32">
        <f t="shared" si="9840"/>
        <v>0</v>
      </c>
      <c r="AL3690" s="32">
        <f t="shared" ref="AL3690:AL3753" si="9842">AF3690+AH3690+AK3690+AI3690+AJ3690+AG3690</f>
        <v>62.866999999999997</v>
      </c>
      <c r="AM3690" s="32">
        <f t="shared" ref="AM3690:AM3753" si="9843">V3690-AL3690</f>
        <v>0</v>
      </c>
      <c r="AN3690" s="12"/>
    </row>
    <row r="3691" spans="2:40" ht="31.2" x14ac:dyDescent="0.3">
      <c r="B3691" s="30" t="s">
        <v>860</v>
      </c>
      <c r="C3691" s="30" t="s">
        <v>104</v>
      </c>
      <c r="D3691" s="30" t="s">
        <v>152</v>
      </c>
      <c r="E3691" s="15" t="str">
        <f t="shared" si="9739"/>
        <v>0412</v>
      </c>
      <c r="F3691" s="30" t="s">
        <v>776</v>
      </c>
      <c r="G3691" s="30"/>
      <c r="H3691" s="31" t="s">
        <v>777</v>
      </c>
      <c r="I3691" s="32"/>
      <c r="J3691" s="32"/>
      <c r="K3691" s="32"/>
      <c r="L3691" s="32"/>
      <c r="M3691" s="32"/>
      <c r="N3691" s="32"/>
      <c r="O3691" s="32">
        <f t="shared" si="9830"/>
        <v>0</v>
      </c>
      <c r="P3691" s="32">
        <f t="shared" si="9831"/>
        <v>62.866999999999997</v>
      </c>
      <c r="Q3691" s="32"/>
      <c r="R3691" s="32"/>
      <c r="S3691" s="32"/>
      <c r="T3691" s="32"/>
      <c r="U3691" s="32"/>
      <c r="V3691" s="32">
        <f t="shared" si="9740"/>
        <v>62.866999999999997</v>
      </c>
      <c r="W3691" s="32"/>
      <c r="X3691" s="32"/>
      <c r="Y3691" s="32"/>
      <c r="Z3691" s="32"/>
      <c r="AA3691" s="32"/>
      <c r="AB3691" s="32">
        <f t="shared" si="9832"/>
        <v>0</v>
      </c>
      <c r="AC3691" s="33">
        <f t="shared" si="9833"/>
        <v>7</v>
      </c>
      <c r="AD3691" s="33">
        <f t="shared" si="9834"/>
        <v>7</v>
      </c>
      <c r="AE3691" s="34">
        <f t="shared" si="9841"/>
        <v>100</v>
      </c>
      <c r="AF3691" s="32">
        <f t="shared" si="9835"/>
        <v>62.866999999999997</v>
      </c>
      <c r="AG3691" s="32">
        <f t="shared" si="9836"/>
        <v>0</v>
      </c>
      <c r="AH3691" s="32">
        <f t="shared" si="9837"/>
        <v>0</v>
      </c>
      <c r="AI3691" s="32">
        <f t="shared" si="9838"/>
        <v>0</v>
      </c>
      <c r="AJ3691" s="32">
        <f t="shared" si="9839"/>
        <v>0</v>
      </c>
      <c r="AK3691" s="32">
        <f t="shared" si="9840"/>
        <v>0</v>
      </c>
      <c r="AL3691" s="32">
        <f t="shared" si="9842"/>
        <v>62.866999999999997</v>
      </c>
      <c r="AM3691" s="32">
        <f t="shared" si="9843"/>
        <v>0</v>
      </c>
      <c r="AN3691" s="12"/>
    </row>
    <row r="3692" spans="2:40" ht="31.2" x14ac:dyDescent="0.3">
      <c r="B3692" s="30" t="s">
        <v>860</v>
      </c>
      <c r="C3692" s="30" t="s">
        <v>104</v>
      </c>
      <c r="D3692" s="30" t="s">
        <v>152</v>
      </c>
      <c r="E3692" s="15" t="str">
        <f t="shared" si="9739"/>
        <v>0412</v>
      </c>
      <c r="F3692" s="30" t="s">
        <v>776</v>
      </c>
      <c r="G3692" s="30" t="s">
        <v>50</v>
      </c>
      <c r="H3692" s="31" t="s">
        <v>51</v>
      </c>
      <c r="I3692" s="32"/>
      <c r="J3692" s="32"/>
      <c r="K3692" s="32"/>
      <c r="L3692" s="32"/>
      <c r="M3692" s="32"/>
      <c r="N3692" s="32"/>
      <c r="O3692" s="32">
        <f t="shared" si="9830"/>
        <v>0</v>
      </c>
      <c r="P3692" s="32">
        <f t="shared" si="9831"/>
        <v>62.866999999999997</v>
      </c>
      <c r="Q3692" s="32"/>
      <c r="R3692" s="32"/>
      <c r="S3692" s="32"/>
      <c r="T3692" s="32"/>
      <c r="U3692" s="32"/>
      <c r="V3692" s="32">
        <f t="shared" si="9740"/>
        <v>62.866999999999997</v>
      </c>
      <c r="W3692" s="32"/>
      <c r="X3692" s="32"/>
      <c r="Y3692" s="32"/>
      <c r="Z3692" s="32"/>
      <c r="AA3692" s="32"/>
      <c r="AB3692" s="32">
        <f t="shared" si="9832"/>
        <v>0</v>
      </c>
      <c r="AC3692" s="33">
        <f t="shared" si="9833"/>
        <v>7</v>
      </c>
      <c r="AD3692" s="33">
        <f t="shared" si="9834"/>
        <v>7</v>
      </c>
      <c r="AE3692" s="34">
        <f t="shared" si="9841"/>
        <v>100</v>
      </c>
      <c r="AF3692" s="32">
        <f t="shared" si="9835"/>
        <v>62.866999999999997</v>
      </c>
      <c r="AG3692" s="32">
        <f t="shared" si="9836"/>
        <v>0</v>
      </c>
      <c r="AH3692" s="32">
        <f t="shared" si="9837"/>
        <v>0</v>
      </c>
      <c r="AI3692" s="32">
        <f t="shared" si="9838"/>
        <v>0</v>
      </c>
      <c r="AJ3692" s="32">
        <f t="shared" si="9839"/>
        <v>0</v>
      </c>
      <c r="AK3692" s="32">
        <f t="shared" si="9840"/>
        <v>0</v>
      </c>
      <c r="AL3692" s="32">
        <f t="shared" si="9842"/>
        <v>62.866999999999997</v>
      </c>
      <c r="AM3692" s="32">
        <f t="shared" si="9843"/>
        <v>0</v>
      </c>
      <c r="AN3692" s="12"/>
    </row>
    <row r="3693" spans="2:40" ht="31.2" x14ac:dyDescent="0.3">
      <c r="B3693" s="30" t="s">
        <v>860</v>
      </c>
      <c r="C3693" s="30" t="s">
        <v>104</v>
      </c>
      <c r="D3693" s="30" t="s">
        <v>152</v>
      </c>
      <c r="E3693" s="15" t="str">
        <f t="shared" si="9739"/>
        <v>0412</v>
      </c>
      <c r="F3693" s="30" t="s">
        <v>776</v>
      </c>
      <c r="G3693" s="30" t="s">
        <v>52</v>
      </c>
      <c r="H3693" s="31" t="s">
        <v>53</v>
      </c>
      <c r="I3693" s="32"/>
      <c r="J3693" s="32"/>
      <c r="K3693" s="32"/>
      <c r="L3693" s="32"/>
      <c r="M3693" s="32"/>
      <c r="N3693" s="32"/>
      <c r="O3693" s="32">
        <v>0</v>
      </c>
      <c r="P3693" s="32">
        <v>62.866999999999997</v>
      </c>
      <c r="Q3693" s="32"/>
      <c r="R3693" s="32"/>
      <c r="S3693" s="32"/>
      <c r="T3693" s="32"/>
      <c r="U3693" s="32"/>
      <c r="V3693" s="32">
        <f t="shared" si="9740"/>
        <v>62.866999999999997</v>
      </c>
      <c r="W3693" s="32"/>
      <c r="X3693" s="32"/>
      <c r="Y3693" s="32"/>
      <c r="Z3693" s="32"/>
      <c r="AA3693" s="32"/>
      <c r="AB3693" s="32">
        <v>0</v>
      </c>
      <c r="AC3693" s="33">
        <v>7</v>
      </c>
      <c r="AD3693" s="33">
        <v>7</v>
      </c>
      <c r="AE3693" s="34">
        <f t="shared" si="9841"/>
        <v>100</v>
      </c>
      <c r="AF3693" s="32">
        <v>62.866999999999997</v>
      </c>
      <c r="AG3693" s="32">
        <v>0</v>
      </c>
      <c r="AH3693" s="32">
        <v>0</v>
      </c>
      <c r="AI3693" s="32">
        <v>0</v>
      </c>
      <c r="AJ3693" s="32">
        <v>0</v>
      </c>
      <c r="AK3693" s="32">
        <v>0</v>
      </c>
      <c r="AL3693" s="32">
        <f t="shared" si="9842"/>
        <v>62.866999999999997</v>
      </c>
      <c r="AM3693" s="32">
        <f t="shared" si="9843"/>
        <v>0</v>
      </c>
      <c r="AN3693" s="12"/>
    </row>
    <row r="3694" spans="2:40" s="13" customFormat="1" x14ac:dyDescent="0.3">
      <c r="B3694" s="14" t="s">
        <v>860</v>
      </c>
      <c r="C3694" s="14" t="s">
        <v>112</v>
      </c>
      <c r="D3694" s="14"/>
      <c r="E3694" s="21" t="str">
        <f t="shared" si="9739"/>
        <v>05</v>
      </c>
      <c r="F3694" s="14"/>
      <c r="G3694" s="14"/>
      <c r="H3694" s="16" t="s">
        <v>113</v>
      </c>
      <c r="I3694" s="17">
        <f t="shared" ref="I3694:N3694" si="9844">I3702+I3746</f>
        <v>1949.5</v>
      </c>
      <c r="J3694" s="17">
        <f t="shared" si="9844"/>
        <v>1031.4000000000001</v>
      </c>
      <c r="K3694" s="17">
        <f t="shared" si="9844"/>
        <v>1031.4000000000001</v>
      </c>
      <c r="L3694" s="17">
        <f t="shared" si="9844"/>
        <v>0</v>
      </c>
      <c r="M3694" s="17">
        <f t="shared" si="9844"/>
        <v>0</v>
      </c>
      <c r="N3694" s="17">
        <f t="shared" si="9844"/>
        <v>0</v>
      </c>
      <c r="O3694" s="17">
        <f>O3702+O3746+O3695</f>
        <v>0</v>
      </c>
      <c r="P3694" s="17">
        <f>P3702+P3746+P3695</f>
        <v>0</v>
      </c>
      <c r="Q3694" s="17">
        <f>Q3702+Q3746+Q3695</f>
        <v>0</v>
      </c>
      <c r="R3694" s="17">
        <f>R3702+R3746+R3695</f>
        <v>99.186999999999983</v>
      </c>
      <c r="S3694" s="17">
        <f>S3702+S3746</f>
        <v>0</v>
      </c>
      <c r="T3694" s="17">
        <f>T3702+T3746</f>
        <v>0</v>
      </c>
      <c r="U3694" s="17">
        <f>U3702+U3746</f>
        <v>0</v>
      </c>
      <c r="V3694" s="17">
        <f t="shared" si="9740"/>
        <v>2048.6869999999999</v>
      </c>
      <c r="W3694" s="17">
        <f>W3702+W3746</f>
        <v>600</v>
      </c>
      <c r="X3694" s="17">
        <f>X3702+X3746</f>
        <v>0</v>
      </c>
      <c r="Y3694" s="17">
        <f>Y3702+Y3746</f>
        <v>0</v>
      </c>
      <c r="Z3694" s="17">
        <f>Z3702+Z3746</f>
        <v>0</v>
      </c>
      <c r="AA3694" s="17">
        <f>AA3702+AA3746</f>
        <v>0</v>
      </c>
      <c r="AB3694" s="17">
        <f>AB3702+AB3746+AB3695</f>
        <v>2589.0907499999998</v>
      </c>
      <c r="AC3694" s="18">
        <f>AC3702+AC3746+AC3695</f>
        <v>2797.2422600000004</v>
      </c>
      <c r="AD3694" s="18">
        <f>AD3702+AD3746+AD3695</f>
        <v>2796.8613500000001</v>
      </c>
      <c r="AE3694" s="19">
        <f t="shared" si="9841"/>
        <v>99.986382659612744</v>
      </c>
      <c r="AF3694" s="17">
        <f t="shared" ref="AF3694:AK3694" si="9845">AF3702+AF3746+AF3695</f>
        <v>2775.2051799999999</v>
      </c>
      <c r="AG3694" s="17">
        <f t="shared" si="9845"/>
        <v>0</v>
      </c>
      <c r="AH3694" s="17">
        <f t="shared" si="9845"/>
        <v>0</v>
      </c>
      <c r="AI3694" s="17">
        <f t="shared" si="9845"/>
        <v>0</v>
      </c>
      <c r="AJ3694" s="17">
        <f t="shared" si="9845"/>
        <v>0</v>
      </c>
      <c r="AK3694" s="17">
        <f t="shared" si="9845"/>
        <v>0</v>
      </c>
      <c r="AL3694" s="17">
        <f t="shared" si="9842"/>
        <v>2775.2051799999999</v>
      </c>
      <c r="AM3694" s="17">
        <f t="shared" si="9843"/>
        <v>-726.51818000000003</v>
      </c>
      <c r="AN3694" s="20"/>
    </row>
    <row r="3695" spans="2:40" s="22" customFormat="1" x14ac:dyDescent="0.3">
      <c r="B3695" s="23" t="s">
        <v>860</v>
      </c>
      <c r="C3695" s="23" t="s">
        <v>112</v>
      </c>
      <c r="D3695" s="23" t="s">
        <v>502</v>
      </c>
      <c r="E3695" s="24" t="str">
        <f t="shared" si="9739"/>
        <v>0502</v>
      </c>
      <c r="F3695" s="23"/>
      <c r="G3695" s="23"/>
      <c r="H3695" s="25" t="s">
        <v>778</v>
      </c>
      <c r="I3695" s="26"/>
      <c r="J3695" s="26"/>
      <c r="K3695" s="26"/>
      <c r="L3695" s="26"/>
      <c r="M3695" s="26"/>
      <c r="N3695" s="26"/>
      <c r="O3695" s="26">
        <f t="shared" ref="O3695:O3700" si="9846">O3696</f>
        <v>0</v>
      </c>
      <c r="P3695" s="26">
        <f t="shared" ref="P3695:P3700" si="9847">P3696</f>
        <v>0</v>
      </c>
      <c r="Q3695" s="26">
        <f t="shared" ref="Q3695:Q3700" si="9848">Q3696</f>
        <v>0</v>
      </c>
      <c r="R3695" s="26">
        <f t="shared" ref="R3695:R3700" si="9849">R3696</f>
        <v>0</v>
      </c>
      <c r="S3695" s="26"/>
      <c r="T3695" s="26"/>
      <c r="U3695" s="26"/>
      <c r="V3695" s="26">
        <f t="shared" si="9740"/>
        <v>0</v>
      </c>
      <c r="W3695" s="26"/>
      <c r="X3695" s="26"/>
      <c r="Y3695" s="26"/>
      <c r="Z3695" s="26"/>
      <c r="AA3695" s="26"/>
      <c r="AB3695" s="26">
        <f t="shared" ref="AB3695:AB3700" si="9850">AB3696</f>
        <v>159.19900000000001</v>
      </c>
      <c r="AC3695" s="27">
        <f t="shared" ref="AC3695:AC3700" si="9851">AC3696</f>
        <v>159.19900000000001</v>
      </c>
      <c r="AD3695" s="27">
        <f t="shared" ref="AD3695:AD3700" si="9852">AD3696</f>
        <v>159.19900000000001</v>
      </c>
      <c r="AE3695" s="28">
        <f t="shared" si="9841"/>
        <v>100</v>
      </c>
      <c r="AF3695" s="26">
        <f t="shared" ref="AF3695:AF3700" si="9853">AF3696</f>
        <v>159.19900000000001</v>
      </c>
      <c r="AG3695" s="26">
        <f t="shared" ref="AG3695:AG3700" si="9854">AG3696</f>
        <v>0</v>
      </c>
      <c r="AH3695" s="26">
        <f t="shared" ref="AH3695:AH3700" si="9855">AH3696</f>
        <v>0</v>
      </c>
      <c r="AI3695" s="26">
        <f t="shared" ref="AI3695:AI3700" si="9856">AI3696</f>
        <v>0</v>
      </c>
      <c r="AJ3695" s="26">
        <f t="shared" ref="AJ3695:AJ3700" si="9857">AJ3696</f>
        <v>0</v>
      </c>
      <c r="AK3695" s="26">
        <f t="shared" ref="AK3695:AK3700" si="9858">AK3696</f>
        <v>0</v>
      </c>
      <c r="AL3695" s="26">
        <f t="shared" si="9842"/>
        <v>159.19900000000001</v>
      </c>
      <c r="AM3695" s="26">
        <f t="shared" si="9843"/>
        <v>-159.19900000000001</v>
      </c>
      <c r="AN3695" s="29"/>
    </row>
    <row r="3696" spans="2:40" ht="31.2" x14ac:dyDescent="0.3">
      <c r="B3696" s="30" t="s">
        <v>860</v>
      </c>
      <c r="C3696" s="30" t="s">
        <v>112</v>
      </c>
      <c r="D3696" s="30" t="s">
        <v>502</v>
      </c>
      <c r="E3696" s="15" t="str">
        <f t="shared" si="9739"/>
        <v>0502</v>
      </c>
      <c r="F3696" s="30" t="s">
        <v>760</v>
      </c>
      <c r="G3696" s="30"/>
      <c r="H3696" s="31" t="s">
        <v>761</v>
      </c>
      <c r="I3696" s="32"/>
      <c r="J3696" s="32"/>
      <c r="K3696" s="32"/>
      <c r="L3696" s="32"/>
      <c r="M3696" s="32"/>
      <c r="N3696" s="32"/>
      <c r="O3696" s="32">
        <f t="shared" si="9846"/>
        <v>0</v>
      </c>
      <c r="P3696" s="32">
        <f t="shared" si="9847"/>
        <v>0</v>
      </c>
      <c r="Q3696" s="32">
        <f t="shared" si="9848"/>
        <v>0</v>
      </c>
      <c r="R3696" s="32">
        <f t="shared" si="9849"/>
        <v>0</v>
      </c>
      <c r="S3696" s="32"/>
      <c r="T3696" s="32"/>
      <c r="U3696" s="32"/>
      <c r="V3696" s="32">
        <f t="shared" si="9740"/>
        <v>0</v>
      </c>
      <c r="W3696" s="32"/>
      <c r="X3696" s="32"/>
      <c r="Y3696" s="32"/>
      <c r="Z3696" s="32"/>
      <c r="AA3696" s="32"/>
      <c r="AB3696" s="32">
        <f t="shared" si="9850"/>
        <v>159.19900000000001</v>
      </c>
      <c r="AC3696" s="33">
        <f t="shared" si="9851"/>
        <v>159.19900000000001</v>
      </c>
      <c r="AD3696" s="33">
        <f t="shared" si="9852"/>
        <v>159.19900000000001</v>
      </c>
      <c r="AE3696" s="34">
        <f t="shared" si="9841"/>
        <v>100</v>
      </c>
      <c r="AF3696" s="32">
        <f t="shared" si="9853"/>
        <v>159.19900000000001</v>
      </c>
      <c r="AG3696" s="32">
        <f t="shared" si="9854"/>
        <v>0</v>
      </c>
      <c r="AH3696" s="32">
        <f t="shared" si="9855"/>
        <v>0</v>
      </c>
      <c r="AI3696" s="32">
        <f t="shared" si="9856"/>
        <v>0</v>
      </c>
      <c r="AJ3696" s="32">
        <f t="shared" si="9857"/>
        <v>0</v>
      </c>
      <c r="AK3696" s="32">
        <f t="shared" si="9858"/>
        <v>0</v>
      </c>
      <c r="AL3696" s="32">
        <f t="shared" si="9842"/>
        <v>159.19900000000001</v>
      </c>
      <c r="AM3696" s="32">
        <f t="shared" si="9843"/>
        <v>-159.19900000000001</v>
      </c>
    </row>
    <row r="3697" spans="2:40" ht="31.2" x14ac:dyDescent="0.3">
      <c r="B3697" s="30" t="s">
        <v>860</v>
      </c>
      <c r="C3697" s="30" t="s">
        <v>112</v>
      </c>
      <c r="D3697" s="30" t="s">
        <v>502</v>
      </c>
      <c r="E3697" s="15" t="str">
        <f t="shared" ref="E3697:E3760" si="9859">CONCATENATE(C3697,D3697)</f>
        <v>0502</v>
      </c>
      <c r="F3697" s="30" t="s">
        <v>779</v>
      </c>
      <c r="G3697" s="30"/>
      <c r="H3697" s="31" t="s">
        <v>780</v>
      </c>
      <c r="I3697" s="32"/>
      <c r="J3697" s="32"/>
      <c r="K3697" s="32"/>
      <c r="L3697" s="32"/>
      <c r="M3697" s="32"/>
      <c r="N3697" s="32"/>
      <c r="O3697" s="32">
        <f t="shared" si="9846"/>
        <v>0</v>
      </c>
      <c r="P3697" s="32">
        <f t="shared" si="9847"/>
        <v>0</v>
      </c>
      <c r="Q3697" s="32">
        <f t="shared" si="9848"/>
        <v>0</v>
      </c>
      <c r="R3697" s="32">
        <f t="shared" si="9849"/>
        <v>0</v>
      </c>
      <c r="S3697" s="32"/>
      <c r="T3697" s="32"/>
      <c r="U3697" s="32"/>
      <c r="V3697" s="32">
        <f t="shared" ref="V3697:V3760" si="9860">I3697+L3697+U3697+T3697+S3697+R3697+Q3697+P3697+O3697</f>
        <v>0</v>
      </c>
      <c r="W3697" s="32"/>
      <c r="X3697" s="32"/>
      <c r="Y3697" s="32"/>
      <c r="Z3697" s="32"/>
      <c r="AA3697" s="32"/>
      <c r="AB3697" s="32">
        <f t="shared" si="9850"/>
        <v>159.19900000000001</v>
      </c>
      <c r="AC3697" s="33">
        <f t="shared" si="9851"/>
        <v>159.19900000000001</v>
      </c>
      <c r="AD3697" s="33">
        <f t="shared" si="9852"/>
        <v>159.19900000000001</v>
      </c>
      <c r="AE3697" s="34">
        <f t="shared" si="9841"/>
        <v>100</v>
      </c>
      <c r="AF3697" s="32">
        <f t="shared" si="9853"/>
        <v>159.19900000000001</v>
      </c>
      <c r="AG3697" s="32">
        <f t="shared" si="9854"/>
        <v>0</v>
      </c>
      <c r="AH3697" s="32">
        <f t="shared" si="9855"/>
        <v>0</v>
      </c>
      <c r="AI3697" s="32">
        <f t="shared" si="9856"/>
        <v>0</v>
      </c>
      <c r="AJ3697" s="32">
        <f t="shared" si="9857"/>
        <v>0</v>
      </c>
      <c r="AK3697" s="32">
        <f t="shared" si="9858"/>
        <v>0</v>
      </c>
      <c r="AL3697" s="32">
        <f t="shared" si="9842"/>
        <v>159.19900000000001</v>
      </c>
      <c r="AM3697" s="32">
        <f t="shared" si="9843"/>
        <v>-159.19900000000001</v>
      </c>
    </row>
    <row r="3698" spans="2:40" ht="62.4" x14ac:dyDescent="0.3">
      <c r="B3698" s="30" t="s">
        <v>860</v>
      </c>
      <c r="C3698" s="30" t="s">
        <v>112</v>
      </c>
      <c r="D3698" s="30" t="s">
        <v>502</v>
      </c>
      <c r="E3698" s="15" t="str">
        <f t="shared" si="9859"/>
        <v>0502</v>
      </c>
      <c r="F3698" s="30" t="s">
        <v>781</v>
      </c>
      <c r="G3698" s="30"/>
      <c r="H3698" s="31" t="s">
        <v>782</v>
      </c>
      <c r="I3698" s="32"/>
      <c r="J3698" s="32"/>
      <c r="K3698" s="32"/>
      <c r="L3698" s="32"/>
      <c r="M3698" s="32"/>
      <c r="N3698" s="32"/>
      <c r="O3698" s="32">
        <f t="shared" si="9846"/>
        <v>0</v>
      </c>
      <c r="P3698" s="32">
        <f t="shared" si="9847"/>
        <v>0</v>
      </c>
      <c r="Q3698" s="32">
        <f t="shared" si="9848"/>
        <v>0</v>
      </c>
      <c r="R3698" s="32">
        <f t="shared" si="9849"/>
        <v>0</v>
      </c>
      <c r="S3698" s="32"/>
      <c r="T3698" s="32"/>
      <c r="U3698" s="32"/>
      <c r="V3698" s="32">
        <f t="shared" si="9860"/>
        <v>0</v>
      </c>
      <c r="W3698" s="32"/>
      <c r="X3698" s="32"/>
      <c r="Y3698" s="32"/>
      <c r="Z3698" s="32"/>
      <c r="AA3698" s="32"/>
      <c r="AB3698" s="32">
        <f t="shared" si="9850"/>
        <v>159.19900000000001</v>
      </c>
      <c r="AC3698" s="33">
        <f t="shared" si="9851"/>
        <v>159.19900000000001</v>
      </c>
      <c r="AD3698" s="33">
        <f t="shared" si="9852"/>
        <v>159.19900000000001</v>
      </c>
      <c r="AE3698" s="34">
        <f t="shared" si="9841"/>
        <v>100</v>
      </c>
      <c r="AF3698" s="32">
        <f t="shared" si="9853"/>
        <v>159.19900000000001</v>
      </c>
      <c r="AG3698" s="32">
        <f t="shared" si="9854"/>
        <v>0</v>
      </c>
      <c r="AH3698" s="32">
        <f t="shared" si="9855"/>
        <v>0</v>
      </c>
      <c r="AI3698" s="32">
        <f t="shared" si="9856"/>
        <v>0</v>
      </c>
      <c r="AJ3698" s="32">
        <f t="shared" si="9857"/>
        <v>0</v>
      </c>
      <c r="AK3698" s="32">
        <f t="shared" si="9858"/>
        <v>0</v>
      </c>
      <c r="AL3698" s="32">
        <f t="shared" si="9842"/>
        <v>159.19900000000001</v>
      </c>
      <c r="AM3698" s="32">
        <f t="shared" si="9843"/>
        <v>-159.19900000000001</v>
      </c>
    </row>
    <row r="3699" spans="2:40" ht="31.2" x14ac:dyDescent="0.3">
      <c r="B3699" s="30" t="s">
        <v>860</v>
      </c>
      <c r="C3699" s="30" t="s">
        <v>112</v>
      </c>
      <c r="D3699" s="30" t="s">
        <v>502</v>
      </c>
      <c r="E3699" s="15" t="str">
        <f t="shared" si="9859"/>
        <v>0502</v>
      </c>
      <c r="F3699" s="30" t="s">
        <v>783</v>
      </c>
      <c r="G3699" s="30"/>
      <c r="H3699" s="31" t="s">
        <v>784</v>
      </c>
      <c r="I3699" s="32"/>
      <c r="J3699" s="32"/>
      <c r="K3699" s="32"/>
      <c r="L3699" s="32"/>
      <c r="M3699" s="32"/>
      <c r="N3699" s="32"/>
      <c r="O3699" s="32">
        <f t="shared" si="9846"/>
        <v>0</v>
      </c>
      <c r="P3699" s="32">
        <f t="shared" si="9847"/>
        <v>0</v>
      </c>
      <c r="Q3699" s="32">
        <f t="shared" si="9848"/>
        <v>0</v>
      </c>
      <c r="R3699" s="32">
        <f t="shared" si="9849"/>
        <v>0</v>
      </c>
      <c r="S3699" s="32"/>
      <c r="T3699" s="32"/>
      <c r="U3699" s="32"/>
      <c r="V3699" s="32">
        <f t="shared" si="9860"/>
        <v>0</v>
      </c>
      <c r="W3699" s="32"/>
      <c r="X3699" s="32"/>
      <c r="Y3699" s="32"/>
      <c r="Z3699" s="32"/>
      <c r="AA3699" s="32"/>
      <c r="AB3699" s="32">
        <f t="shared" si="9850"/>
        <v>159.19900000000001</v>
      </c>
      <c r="AC3699" s="33">
        <f t="shared" si="9851"/>
        <v>159.19900000000001</v>
      </c>
      <c r="AD3699" s="33">
        <f t="shared" si="9852"/>
        <v>159.19900000000001</v>
      </c>
      <c r="AE3699" s="34">
        <f t="shared" si="9841"/>
        <v>100</v>
      </c>
      <c r="AF3699" s="32">
        <f t="shared" si="9853"/>
        <v>159.19900000000001</v>
      </c>
      <c r="AG3699" s="32">
        <f t="shared" si="9854"/>
        <v>0</v>
      </c>
      <c r="AH3699" s="32">
        <f t="shared" si="9855"/>
        <v>0</v>
      </c>
      <c r="AI3699" s="32">
        <f t="shared" si="9856"/>
        <v>0</v>
      </c>
      <c r="AJ3699" s="32">
        <f t="shared" si="9857"/>
        <v>0</v>
      </c>
      <c r="AK3699" s="32">
        <f t="shared" si="9858"/>
        <v>0</v>
      </c>
      <c r="AL3699" s="32">
        <f t="shared" si="9842"/>
        <v>159.19900000000001</v>
      </c>
      <c r="AM3699" s="32">
        <f t="shared" si="9843"/>
        <v>-159.19900000000001</v>
      </c>
    </row>
    <row r="3700" spans="2:40" ht="31.2" x14ac:dyDescent="0.3">
      <c r="B3700" s="30" t="s">
        <v>860</v>
      </c>
      <c r="C3700" s="30" t="s">
        <v>112</v>
      </c>
      <c r="D3700" s="30" t="s">
        <v>502</v>
      </c>
      <c r="E3700" s="15" t="str">
        <f t="shared" si="9859"/>
        <v>0502</v>
      </c>
      <c r="F3700" s="30" t="s">
        <v>783</v>
      </c>
      <c r="G3700" s="30" t="s">
        <v>50</v>
      </c>
      <c r="H3700" s="31" t="s">
        <v>51</v>
      </c>
      <c r="I3700" s="32"/>
      <c r="J3700" s="32"/>
      <c r="K3700" s="32"/>
      <c r="L3700" s="32"/>
      <c r="M3700" s="32"/>
      <c r="N3700" s="32"/>
      <c r="O3700" s="32">
        <f t="shared" si="9846"/>
        <v>0</v>
      </c>
      <c r="P3700" s="32">
        <f t="shared" si="9847"/>
        <v>0</v>
      </c>
      <c r="Q3700" s="32">
        <f t="shared" si="9848"/>
        <v>0</v>
      </c>
      <c r="R3700" s="32">
        <f t="shared" si="9849"/>
        <v>0</v>
      </c>
      <c r="S3700" s="32"/>
      <c r="T3700" s="32"/>
      <c r="U3700" s="32"/>
      <c r="V3700" s="32">
        <f t="shared" si="9860"/>
        <v>0</v>
      </c>
      <c r="W3700" s="32"/>
      <c r="X3700" s="32"/>
      <c r="Y3700" s="32"/>
      <c r="Z3700" s="32"/>
      <c r="AA3700" s="32"/>
      <c r="AB3700" s="32">
        <f t="shared" si="9850"/>
        <v>159.19900000000001</v>
      </c>
      <c r="AC3700" s="33">
        <f t="shared" si="9851"/>
        <v>159.19900000000001</v>
      </c>
      <c r="AD3700" s="33">
        <f t="shared" si="9852"/>
        <v>159.19900000000001</v>
      </c>
      <c r="AE3700" s="34">
        <f t="shared" si="9841"/>
        <v>100</v>
      </c>
      <c r="AF3700" s="32">
        <f t="shared" si="9853"/>
        <v>159.19900000000001</v>
      </c>
      <c r="AG3700" s="32">
        <f t="shared" si="9854"/>
        <v>0</v>
      </c>
      <c r="AH3700" s="32">
        <f t="shared" si="9855"/>
        <v>0</v>
      </c>
      <c r="AI3700" s="32">
        <f t="shared" si="9856"/>
        <v>0</v>
      </c>
      <c r="AJ3700" s="32">
        <f t="shared" si="9857"/>
        <v>0</v>
      </c>
      <c r="AK3700" s="32">
        <f t="shared" si="9858"/>
        <v>0</v>
      </c>
      <c r="AL3700" s="32">
        <f t="shared" si="9842"/>
        <v>159.19900000000001</v>
      </c>
      <c r="AM3700" s="32">
        <f t="shared" si="9843"/>
        <v>-159.19900000000001</v>
      </c>
    </row>
    <row r="3701" spans="2:40" ht="31.2" x14ac:dyDescent="0.3">
      <c r="B3701" s="30" t="s">
        <v>860</v>
      </c>
      <c r="C3701" s="30" t="s">
        <v>112</v>
      </c>
      <c r="D3701" s="30" t="s">
        <v>502</v>
      </c>
      <c r="E3701" s="15" t="str">
        <f t="shared" si="9859"/>
        <v>0502</v>
      </c>
      <c r="F3701" s="30" t="s">
        <v>783</v>
      </c>
      <c r="G3701" s="30" t="s">
        <v>52</v>
      </c>
      <c r="H3701" s="31" t="s">
        <v>53</v>
      </c>
      <c r="I3701" s="32"/>
      <c r="J3701" s="32"/>
      <c r="K3701" s="32"/>
      <c r="L3701" s="32"/>
      <c r="M3701" s="32"/>
      <c r="N3701" s="32"/>
      <c r="O3701" s="32">
        <v>0</v>
      </c>
      <c r="P3701" s="32">
        <v>0</v>
      </c>
      <c r="Q3701" s="32">
        <v>0</v>
      </c>
      <c r="R3701" s="32">
        <v>0</v>
      </c>
      <c r="S3701" s="32"/>
      <c r="T3701" s="32"/>
      <c r="U3701" s="32"/>
      <c r="V3701" s="32">
        <f t="shared" si="9860"/>
        <v>0</v>
      </c>
      <c r="W3701" s="32"/>
      <c r="X3701" s="32"/>
      <c r="Y3701" s="32"/>
      <c r="Z3701" s="32"/>
      <c r="AA3701" s="32"/>
      <c r="AB3701" s="32">
        <v>159.19900000000001</v>
      </c>
      <c r="AC3701" s="33">
        <v>159.19900000000001</v>
      </c>
      <c r="AD3701" s="33">
        <v>159.19900000000001</v>
      </c>
      <c r="AE3701" s="34">
        <f t="shared" si="9841"/>
        <v>100</v>
      </c>
      <c r="AF3701" s="32">
        <v>159.19900000000001</v>
      </c>
      <c r="AG3701" s="32">
        <v>0</v>
      </c>
      <c r="AH3701" s="32">
        <v>0</v>
      </c>
      <c r="AI3701" s="32">
        <v>0</v>
      </c>
      <c r="AJ3701" s="32">
        <v>0</v>
      </c>
      <c r="AK3701" s="32">
        <v>0</v>
      </c>
      <c r="AL3701" s="32">
        <f t="shared" si="9842"/>
        <v>159.19900000000001</v>
      </c>
      <c r="AM3701" s="32">
        <f t="shared" si="9843"/>
        <v>-159.19900000000001</v>
      </c>
    </row>
    <row r="3702" spans="2:40" s="22" customFormat="1" x14ac:dyDescent="0.3">
      <c r="B3702" s="23" t="s">
        <v>860</v>
      </c>
      <c r="C3702" s="23" t="s">
        <v>112</v>
      </c>
      <c r="D3702" s="23" t="s">
        <v>114</v>
      </c>
      <c r="E3702" s="24" t="str">
        <f t="shared" si="9859"/>
        <v>0503</v>
      </c>
      <c r="F3702" s="23"/>
      <c r="G3702" s="23"/>
      <c r="H3702" s="25" t="s">
        <v>115</v>
      </c>
      <c r="I3702" s="26">
        <f t="shared" ref="I3702:N3702" si="9861">I3709+I3725</f>
        <v>1949.5</v>
      </c>
      <c r="J3702" s="26">
        <f t="shared" si="9861"/>
        <v>1031.4000000000001</v>
      </c>
      <c r="K3702" s="26">
        <f t="shared" si="9861"/>
        <v>1031.4000000000001</v>
      </c>
      <c r="L3702" s="26">
        <f t="shared" si="9861"/>
        <v>0</v>
      </c>
      <c r="M3702" s="26">
        <f t="shared" si="9861"/>
        <v>0</v>
      </c>
      <c r="N3702" s="26">
        <f t="shared" si="9861"/>
        <v>0</v>
      </c>
      <c r="O3702" s="26">
        <f>O3709+O3725+O3703</f>
        <v>0</v>
      </c>
      <c r="P3702" s="26">
        <f>P3709+P3725+P3703</f>
        <v>0</v>
      </c>
      <c r="Q3702" s="26">
        <f>Q3709+Q3725+Q3703</f>
        <v>0</v>
      </c>
      <c r="R3702" s="26">
        <f>R3709+R3725+R3703</f>
        <v>99.186999999999983</v>
      </c>
      <c r="S3702" s="26">
        <f>S3709+S3725+S3703</f>
        <v>0</v>
      </c>
      <c r="T3702" s="26">
        <f>T3709+T3725</f>
        <v>0</v>
      </c>
      <c r="U3702" s="26">
        <f>U3709+U3725</f>
        <v>0</v>
      </c>
      <c r="V3702" s="26">
        <f t="shared" si="9860"/>
        <v>2048.6869999999999</v>
      </c>
      <c r="W3702" s="26">
        <f>W3709+W3725</f>
        <v>0</v>
      </c>
      <c r="X3702" s="26">
        <f>X3709+X3725</f>
        <v>0</v>
      </c>
      <c r="Y3702" s="26">
        <f>Y3709+Y3725</f>
        <v>0</v>
      </c>
      <c r="Z3702" s="26">
        <f>Z3709+Z3725</f>
        <v>0</v>
      </c>
      <c r="AA3702" s="26">
        <f>AA3709+AA3725</f>
        <v>0</v>
      </c>
      <c r="AB3702" s="26">
        <f>AB3709+AB3725+AB3703</f>
        <v>2429.8917499999998</v>
      </c>
      <c r="AC3702" s="27">
        <f>AC3709+AC3725+AC3703</f>
        <v>2638.0432600000004</v>
      </c>
      <c r="AD3702" s="27">
        <f>AD3709+AD3725+AD3703</f>
        <v>2637.6623500000001</v>
      </c>
      <c r="AE3702" s="28">
        <f t="shared" si="9841"/>
        <v>99.985560888792989</v>
      </c>
      <c r="AF3702" s="26">
        <f t="shared" ref="AF3702:AK3702" si="9862">AF3709+AF3725+AF3703</f>
        <v>2616.0061799999999</v>
      </c>
      <c r="AG3702" s="26">
        <f t="shared" si="9862"/>
        <v>0</v>
      </c>
      <c r="AH3702" s="26">
        <f t="shared" si="9862"/>
        <v>0</v>
      </c>
      <c r="AI3702" s="26">
        <f t="shared" si="9862"/>
        <v>0</v>
      </c>
      <c r="AJ3702" s="26">
        <f t="shared" si="9862"/>
        <v>0</v>
      </c>
      <c r="AK3702" s="26">
        <f t="shared" si="9862"/>
        <v>0</v>
      </c>
      <c r="AL3702" s="26">
        <f t="shared" si="9842"/>
        <v>2616.0061799999999</v>
      </c>
      <c r="AM3702" s="26">
        <f t="shared" si="9843"/>
        <v>-567.31917999999996</v>
      </c>
      <c r="AN3702" s="29"/>
    </row>
    <row r="3703" spans="2:40" x14ac:dyDescent="0.3">
      <c r="B3703" s="30" t="s">
        <v>860</v>
      </c>
      <c r="C3703" s="30" t="s">
        <v>112</v>
      </c>
      <c r="D3703" s="30" t="s">
        <v>114</v>
      </c>
      <c r="E3703" s="15" t="str">
        <f t="shared" si="9859"/>
        <v>0503</v>
      </c>
      <c r="F3703" s="30" t="s">
        <v>334</v>
      </c>
      <c r="G3703" s="30"/>
      <c r="H3703" s="31" t="s">
        <v>335</v>
      </c>
      <c r="I3703" s="26"/>
      <c r="J3703" s="26"/>
      <c r="K3703" s="26"/>
      <c r="L3703" s="26"/>
      <c r="M3703" s="26"/>
      <c r="N3703" s="26"/>
      <c r="O3703" s="26">
        <f t="shared" ref="O3703:O3709" si="9863">O3704</f>
        <v>0</v>
      </c>
      <c r="P3703" s="32">
        <f t="shared" ref="P3703:P3709" si="9864">P3704</f>
        <v>0</v>
      </c>
      <c r="Q3703" s="26">
        <f t="shared" ref="Q3703:Q3709" si="9865">Q3704</f>
        <v>0</v>
      </c>
      <c r="R3703" s="26">
        <f t="shared" ref="R3703:R3709" si="9866">R3704</f>
        <v>0</v>
      </c>
      <c r="S3703" s="26">
        <f t="shared" ref="S3703:S3709" si="9867">S3704</f>
        <v>0</v>
      </c>
      <c r="T3703" s="26"/>
      <c r="U3703" s="26"/>
      <c r="V3703" s="32">
        <f t="shared" si="9860"/>
        <v>0</v>
      </c>
      <c r="W3703" s="26"/>
      <c r="X3703" s="26"/>
      <c r="Y3703" s="26"/>
      <c r="Z3703" s="26"/>
      <c r="AA3703" s="26"/>
      <c r="AB3703" s="32">
        <f t="shared" ref="AB3703:AB3709" si="9868">AB3704</f>
        <v>845.625</v>
      </c>
      <c r="AC3703" s="33">
        <f t="shared" ref="AC3703:AC3709" si="9869">AC3704</f>
        <v>845.625</v>
      </c>
      <c r="AD3703" s="33">
        <f t="shared" ref="AD3703:AD3709" si="9870">AD3704</f>
        <v>845.625</v>
      </c>
      <c r="AE3703" s="34">
        <f t="shared" si="9841"/>
        <v>100</v>
      </c>
      <c r="AF3703" s="32">
        <f t="shared" ref="AF3703:AF3709" si="9871">AF3704</f>
        <v>845.625</v>
      </c>
      <c r="AG3703" s="32">
        <f t="shared" ref="AG3703:AG3709" si="9872">AG3704</f>
        <v>0</v>
      </c>
      <c r="AH3703" s="32">
        <f t="shared" ref="AH3703:AH3709" si="9873">AH3704</f>
        <v>0</v>
      </c>
      <c r="AI3703" s="32">
        <f t="shared" ref="AI3703:AI3709" si="9874">AI3704</f>
        <v>0</v>
      </c>
      <c r="AJ3703" s="32">
        <f t="shared" ref="AJ3703:AJ3709" si="9875">AJ3704</f>
        <v>0</v>
      </c>
      <c r="AK3703" s="32">
        <f t="shared" ref="AK3703:AK3709" si="9876">AK3704</f>
        <v>0</v>
      </c>
      <c r="AL3703" s="32">
        <f t="shared" si="9842"/>
        <v>845.625</v>
      </c>
      <c r="AM3703" s="32">
        <f t="shared" si="9843"/>
        <v>-845.625</v>
      </c>
    </row>
    <row r="3704" spans="2:40" ht="31.2" x14ac:dyDescent="0.3">
      <c r="B3704" s="30" t="s">
        <v>860</v>
      </c>
      <c r="C3704" s="30" t="s">
        <v>112</v>
      </c>
      <c r="D3704" s="30" t="s">
        <v>114</v>
      </c>
      <c r="E3704" s="15" t="str">
        <f t="shared" si="9859"/>
        <v>0503</v>
      </c>
      <c r="F3704" s="30" t="s">
        <v>336</v>
      </c>
      <c r="G3704" s="30"/>
      <c r="H3704" s="31" t="s">
        <v>337</v>
      </c>
      <c r="I3704" s="26"/>
      <c r="J3704" s="26"/>
      <c r="K3704" s="26"/>
      <c r="L3704" s="26"/>
      <c r="M3704" s="26"/>
      <c r="N3704" s="26"/>
      <c r="O3704" s="26">
        <f t="shared" si="9863"/>
        <v>0</v>
      </c>
      <c r="P3704" s="32">
        <f t="shared" si="9864"/>
        <v>0</v>
      </c>
      <c r="Q3704" s="26">
        <f t="shared" si="9865"/>
        <v>0</v>
      </c>
      <c r="R3704" s="26">
        <f t="shared" si="9866"/>
        <v>0</v>
      </c>
      <c r="S3704" s="26">
        <f t="shared" si="9867"/>
        <v>0</v>
      </c>
      <c r="T3704" s="26"/>
      <c r="U3704" s="26"/>
      <c r="V3704" s="32">
        <f t="shared" si="9860"/>
        <v>0</v>
      </c>
      <c r="W3704" s="26"/>
      <c r="X3704" s="26"/>
      <c r="Y3704" s="26"/>
      <c r="Z3704" s="26"/>
      <c r="AA3704" s="26"/>
      <c r="AB3704" s="32">
        <f t="shared" si="9868"/>
        <v>845.625</v>
      </c>
      <c r="AC3704" s="33">
        <f t="shared" si="9869"/>
        <v>845.625</v>
      </c>
      <c r="AD3704" s="33">
        <f t="shared" si="9870"/>
        <v>845.625</v>
      </c>
      <c r="AE3704" s="34">
        <f t="shared" si="9841"/>
        <v>100</v>
      </c>
      <c r="AF3704" s="32">
        <f t="shared" si="9871"/>
        <v>845.625</v>
      </c>
      <c r="AG3704" s="32">
        <f t="shared" si="9872"/>
        <v>0</v>
      </c>
      <c r="AH3704" s="32">
        <f t="shared" si="9873"/>
        <v>0</v>
      </c>
      <c r="AI3704" s="32">
        <f t="shared" si="9874"/>
        <v>0</v>
      </c>
      <c r="AJ3704" s="32">
        <f t="shared" si="9875"/>
        <v>0</v>
      </c>
      <c r="AK3704" s="32">
        <f t="shared" si="9876"/>
        <v>0</v>
      </c>
      <c r="AL3704" s="32">
        <f t="shared" si="9842"/>
        <v>845.625</v>
      </c>
      <c r="AM3704" s="32">
        <f t="shared" si="9843"/>
        <v>-845.625</v>
      </c>
    </row>
    <row r="3705" spans="2:40" ht="62.4" x14ac:dyDescent="0.3">
      <c r="B3705" s="30" t="s">
        <v>860</v>
      </c>
      <c r="C3705" s="30" t="s">
        <v>112</v>
      </c>
      <c r="D3705" s="30" t="s">
        <v>114</v>
      </c>
      <c r="E3705" s="15" t="str">
        <f t="shared" si="9859"/>
        <v>0503</v>
      </c>
      <c r="F3705" s="30" t="s">
        <v>338</v>
      </c>
      <c r="G3705" s="30"/>
      <c r="H3705" s="31" t="s">
        <v>339</v>
      </c>
      <c r="I3705" s="26"/>
      <c r="J3705" s="26"/>
      <c r="K3705" s="26"/>
      <c r="L3705" s="26"/>
      <c r="M3705" s="26"/>
      <c r="N3705" s="26"/>
      <c r="O3705" s="26">
        <f t="shared" si="9863"/>
        <v>0</v>
      </c>
      <c r="P3705" s="32">
        <f t="shared" si="9864"/>
        <v>0</v>
      </c>
      <c r="Q3705" s="26">
        <f t="shared" si="9865"/>
        <v>0</v>
      </c>
      <c r="R3705" s="26">
        <f t="shared" si="9866"/>
        <v>0</v>
      </c>
      <c r="S3705" s="26">
        <f t="shared" si="9867"/>
        <v>0</v>
      </c>
      <c r="T3705" s="26"/>
      <c r="U3705" s="26"/>
      <c r="V3705" s="32">
        <f t="shared" si="9860"/>
        <v>0</v>
      </c>
      <c r="W3705" s="26"/>
      <c r="X3705" s="26"/>
      <c r="Y3705" s="26"/>
      <c r="Z3705" s="26"/>
      <c r="AA3705" s="26"/>
      <c r="AB3705" s="32">
        <f t="shared" si="9868"/>
        <v>845.625</v>
      </c>
      <c r="AC3705" s="33">
        <f t="shared" si="9869"/>
        <v>845.625</v>
      </c>
      <c r="AD3705" s="33">
        <f t="shared" si="9870"/>
        <v>845.625</v>
      </c>
      <c r="AE3705" s="34">
        <f t="shared" si="9841"/>
        <v>100</v>
      </c>
      <c r="AF3705" s="32">
        <f t="shared" si="9871"/>
        <v>845.625</v>
      </c>
      <c r="AG3705" s="32">
        <f t="shared" si="9872"/>
        <v>0</v>
      </c>
      <c r="AH3705" s="32">
        <f t="shared" si="9873"/>
        <v>0</v>
      </c>
      <c r="AI3705" s="32">
        <f t="shared" si="9874"/>
        <v>0</v>
      </c>
      <c r="AJ3705" s="32">
        <f t="shared" si="9875"/>
        <v>0</v>
      </c>
      <c r="AK3705" s="32">
        <f t="shared" si="9876"/>
        <v>0</v>
      </c>
      <c r="AL3705" s="32">
        <f t="shared" si="9842"/>
        <v>845.625</v>
      </c>
      <c r="AM3705" s="32">
        <f t="shared" si="9843"/>
        <v>-845.625</v>
      </c>
    </row>
    <row r="3706" spans="2:40" ht="31.2" x14ac:dyDescent="0.3">
      <c r="B3706" s="30" t="s">
        <v>860</v>
      </c>
      <c r="C3706" s="30" t="s">
        <v>112</v>
      </c>
      <c r="D3706" s="30" t="s">
        <v>114</v>
      </c>
      <c r="E3706" s="15" t="str">
        <f t="shared" si="9859"/>
        <v>0503</v>
      </c>
      <c r="F3706" s="30" t="s">
        <v>681</v>
      </c>
      <c r="G3706" s="30"/>
      <c r="H3706" s="31" t="s">
        <v>682</v>
      </c>
      <c r="I3706" s="26"/>
      <c r="J3706" s="26"/>
      <c r="K3706" s="26"/>
      <c r="L3706" s="26"/>
      <c r="M3706" s="26"/>
      <c r="N3706" s="26"/>
      <c r="O3706" s="26">
        <f t="shared" si="9863"/>
        <v>0</v>
      </c>
      <c r="P3706" s="32">
        <f t="shared" si="9864"/>
        <v>0</v>
      </c>
      <c r="Q3706" s="26">
        <f t="shared" si="9865"/>
        <v>0</v>
      </c>
      <c r="R3706" s="26">
        <f t="shared" si="9866"/>
        <v>0</v>
      </c>
      <c r="S3706" s="26">
        <f t="shared" si="9867"/>
        <v>0</v>
      </c>
      <c r="T3706" s="26"/>
      <c r="U3706" s="26"/>
      <c r="V3706" s="32">
        <f t="shared" si="9860"/>
        <v>0</v>
      </c>
      <c r="W3706" s="26"/>
      <c r="X3706" s="26"/>
      <c r="Y3706" s="26"/>
      <c r="Z3706" s="26"/>
      <c r="AA3706" s="26"/>
      <c r="AB3706" s="32">
        <f t="shared" si="9868"/>
        <v>845.625</v>
      </c>
      <c r="AC3706" s="33">
        <f t="shared" si="9869"/>
        <v>845.625</v>
      </c>
      <c r="AD3706" s="33">
        <f t="shared" si="9870"/>
        <v>845.625</v>
      </c>
      <c r="AE3706" s="34">
        <f t="shared" si="9841"/>
        <v>100</v>
      </c>
      <c r="AF3706" s="32">
        <f t="shared" si="9871"/>
        <v>845.625</v>
      </c>
      <c r="AG3706" s="32">
        <f t="shared" si="9872"/>
        <v>0</v>
      </c>
      <c r="AH3706" s="32">
        <f t="shared" si="9873"/>
        <v>0</v>
      </c>
      <c r="AI3706" s="32">
        <f t="shared" si="9874"/>
        <v>0</v>
      </c>
      <c r="AJ3706" s="32">
        <f t="shared" si="9875"/>
        <v>0</v>
      </c>
      <c r="AK3706" s="32">
        <f t="shared" si="9876"/>
        <v>0</v>
      </c>
      <c r="AL3706" s="32">
        <f t="shared" si="9842"/>
        <v>845.625</v>
      </c>
      <c r="AM3706" s="32">
        <f t="shared" si="9843"/>
        <v>-845.625</v>
      </c>
    </row>
    <row r="3707" spans="2:40" ht="31.2" x14ac:dyDescent="0.3">
      <c r="B3707" s="30" t="s">
        <v>860</v>
      </c>
      <c r="C3707" s="30" t="s">
        <v>112</v>
      </c>
      <c r="D3707" s="30" t="s">
        <v>114</v>
      </c>
      <c r="E3707" s="15" t="str">
        <f t="shared" si="9859"/>
        <v>0503</v>
      </c>
      <c r="F3707" s="30" t="s">
        <v>681</v>
      </c>
      <c r="G3707" s="30" t="s">
        <v>50</v>
      </c>
      <c r="H3707" s="31" t="s">
        <v>51</v>
      </c>
      <c r="I3707" s="26"/>
      <c r="J3707" s="26"/>
      <c r="K3707" s="26"/>
      <c r="L3707" s="26"/>
      <c r="M3707" s="26"/>
      <c r="N3707" s="26"/>
      <c r="O3707" s="26">
        <f t="shared" si="9863"/>
        <v>0</v>
      </c>
      <c r="P3707" s="32">
        <f t="shared" si="9864"/>
        <v>0</v>
      </c>
      <c r="Q3707" s="26">
        <f t="shared" si="9865"/>
        <v>0</v>
      </c>
      <c r="R3707" s="26">
        <f t="shared" si="9866"/>
        <v>0</v>
      </c>
      <c r="S3707" s="26">
        <f t="shared" si="9867"/>
        <v>0</v>
      </c>
      <c r="T3707" s="26"/>
      <c r="U3707" s="26"/>
      <c r="V3707" s="32">
        <f t="shared" si="9860"/>
        <v>0</v>
      </c>
      <c r="W3707" s="26"/>
      <c r="X3707" s="26"/>
      <c r="Y3707" s="26"/>
      <c r="Z3707" s="26"/>
      <c r="AA3707" s="26"/>
      <c r="AB3707" s="32">
        <f t="shared" si="9868"/>
        <v>845.625</v>
      </c>
      <c r="AC3707" s="33">
        <f t="shared" si="9869"/>
        <v>845.625</v>
      </c>
      <c r="AD3707" s="33">
        <f t="shared" si="9870"/>
        <v>845.625</v>
      </c>
      <c r="AE3707" s="34">
        <f t="shared" si="9841"/>
        <v>100</v>
      </c>
      <c r="AF3707" s="32">
        <f t="shared" si="9871"/>
        <v>845.625</v>
      </c>
      <c r="AG3707" s="32">
        <f t="shared" si="9872"/>
        <v>0</v>
      </c>
      <c r="AH3707" s="32">
        <f t="shared" si="9873"/>
        <v>0</v>
      </c>
      <c r="AI3707" s="32">
        <f t="shared" si="9874"/>
        <v>0</v>
      </c>
      <c r="AJ3707" s="32">
        <f t="shared" si="9875"/>
        <v>0</v>
      </c>
      <c r="AK3707" s="32">
        <f t="shared" si="9876"/>
        <v>0</v>
      </c>
      <c r="AL3707" s="32">
        <f t="shared" si="9842"/>
        <v>845.625</v>
      </c>
      <c r="AM3707" s="32">
        <f t="shared" si="9843"/>
        <v>-845.625</v>
      </c>
    </row>
    <row r="3708" spans="2:40" ht="31.2" x14ac:dyDescent="0.3">
      <c r="B3708" s="30" t="s">
        <v>860</v>
      </c>
      <c r="C3708" s="30" t="s">
        <v>112</v>
      </c>
      <c r="D3708" s="30" t="s">
        <v>114</v>
      </c>
      <c r="E3708" s="15" t="str">
        <f t="shared" si="9859"/>
        <v>0503</v>
      </c>
      <c r="F3708" s="30" t="s">
        <v>681</v>
      </c>
      <c r="G3708" s="30" t="s">
        <v>52</v>
      </c>
      <c r="H3708" s="31" t="s">
        <v>53</v>
      </c>
      <c r="I3708" s="26"/>
      <c r="J3708" s="26"/>
      <c r="K3708" s="26"/>
      <c r="L3708" s="26"/>
      <c r="M3708" s="26"/>
      <c r="N3708" s="26"/>
      <c r="O3708" s="26">
        <v>0</v>
      </c>
      <c r="P3708" s="32">
        <v>0</v>
      </c>
      <c r="Q3708" s="26">
        <v>0</v>
      </c>
      <c r="R3708" s="26">
        <v>0</v>
      </c>
      <c r="S3708" s="26">
        <v>0</v>
      </c>
      <c r="T3708" s="26"/>
      <c r="U3708" s="26"/>
      <c r="V3708" s="32">
        <f t="shared" si="9860"/>
        <v>0</v>
      </c>
      <c r="W3708" s="26"/>
      <c r="X3708" s="26"/>
      <c r="Y3708" s="26"/>
      <c r="Z3708" s="26"/>
      <c r="AA3708" s="26"/>
      <c r="AB3708" s="32">
        <v>845.625</v>
      </c>
      <c r="AC3708" s="33">
        <v>845.625</v>
      </c>
      <c r="AD3708" s="33">
        <v>845.625</v>
      </c>
      <c r="AE3708" s="34">
        <f t="shared" si="9841"/>
        <v>100</v>
      </c>
      <c r="AF3708" s="32">
        <v>845.625</v>
      </c>
      <c r="AG3708" s="32">
        <v>0</v>
      </c>
      <c r="AH3708" s="32">
        <v>0</v>
      </c>
      <c r="AI3708" s="32">
        <v>0</v>
      </c>
      <c r="AJ3708" s="32">
        <v>0</v>
      </c>
      <c r="AK3708" s="32">
        <v>0</v>
      </c>
      <c r="AL3708" s="32">
        <f t="shared" si="9842"/>
        <v>845.625</v>
      </c>
      <c r="AM3708" s="32">
        <f t="shared" si="9843"/>
        <v>-845.625</v>
      </c>
    </row>
    <row r="3709" spans="2:40" ht="31.2" hidden="1" customHeight="1" x14ac:dyDescent="0.3">
      <c r="B3709" s="30" t="s">
        <v>860</v>
      </c>
      <c r="C3709" s="30" t="s">
        <v>112</v>
      </c>
      <c r="D3709" s="30" t="s">
        <v>114</v>
      </c>
      <c r="E3709" s="15" t="str">
        <f t="shared" si="9859"/>
        <v>0503</v>
      </c>
      <c r="F3709" s="30" t="s">
        <v>116</v>
      </c>
      <c r="G3709" s="30"/>
      <c r="H3709" s="31" t="s">
        <v>117</v>
      </c>
      <c r="I3709" s="32">
        <f t="shared" ref="I3709:N3709" si="9877">I3710</f>
        <v>0</v>
      </c>
      <c r="J3709" s="32">
        <f t="shared" si="9877"/>
        <v>0</v>
      </c>
      <c r="K3709" s="32">
        <f t="shared" si="9877"/>
        <v>0</v>
      </c>
      <c r="L3709" s="32">
        <f t="shared" si="9877"/>
        <v>0</v>
      </c>
      <c r="M3709" s="32">
        <f t="shared" si="9877"/>
        <v>0</v>
      </c>
      <c r="N3709" s="32">
        <f t="shared" si="9877"/>
        <v>0</v>
      </c>
      <c r="O3709" s="32">
        <f t="shared" si="9863"/>
        <v>0</v>
      </c>
      <c r="P3709" s="32">
        <f t="shared" si="9864"/>
        <v>0</v>
      </c>
      <c r="Q3709" s="32">
        <f t="shared" si="9865"/>
        <v>0</v>
      </c>
      <c r="R3709" s="32">
        <f t="shared" si="9866"/>
        <v>0</v>
      </c>
      <c r="S3709" s="32">
        <f t="shared" si="9867"/>
        <v>0</v>
      </c>
      <c r="T3709" s="32">
        <f>T3710</f>
        <v>0</v>
      </c>
      <c r="U3709" s="32">
        <v>0</v>
      </c>
      <c r="V3709" s="32">
        <f t="shared" si="9860"/>
        <v>0</v>
      </c>
      <c r="W3709" s="32">
        <f>W3710</f>
        <v>0</v>
      </c>
      <c r="X3709" s="32">
        <f>X3710</f>
        <v>0</v>
      </c>
      <c r="Y3709" s="32">
        <f>Y3710</f>
        <v>0</v>
      </c>
      <c r="Z3709" s="32">
        <f>Z3710</f>
        <v>0</v>
      </c>
      <c r="AA3709" s="32">
        <f>AA3710</f>
        <v>0</v>
      </c>
      <c r="AB3709" s="32">
        <f t="shared" si="9868"/>
        <v>0</v>
      </c>
      <c r="AC3709" s="33">
        <f t="shared" si="9869"/>
        <v>0</v>
      </c>
      <c r="AD3709" s="33">
        <f t="shared" si="9870"/>
        <v>0</v>
      </c>
      <c r="AE3709" s="34" t="e">
        <f t="shared" si="9841"/>
        <v>#DIV/0!</v>
      </c>
      <c r="AF3709" s="35">
        <f t="shared" si="9871"/>
        <v>0</v>
      </c>
      <c r="AG3709" s="35">
        <f t="shared" si="9872"/>
        <v>0</v>
      </c>
      <c r="AH3709" s="36">
        <f t="shared" si="9873"/>
        <v>0</v>
      </c>
      <c r="AI3709" s="36">
        <f t="shared" si="9874"/>
        <v>0</v>
      </c>
      <c r="AJ3709" s="36">
        <f t="shared" si="9875"/>
        <v>0</v>
      </c>
      <c r="AK3709" s="36">
        <f t="shared" si="9876"/>
        <v>0</v>
      </c>
      <c r="AL3709" s="36">
        <f t="shared" si="9842"/>
        <v>0</v>
      </c>
      <c r="AM3709" s="36">
        <f t="shared" si="9843"/>
        <v>0</v>
      </c>
      <c r="AN3709" s="37" t="s">
        <v>35</v>
      </c>
    </row>
    <row r="3710" spans="2:40" ht="46.8" hidden="1" customHeight="1" x14ac:dyDescent="0.3">
      <c r="B3710" s="30" t="s">
        <v>860</v>
      </c>
      <c r="C3710" s="30" t="s">
        <v>112</v>
      </c>
      <c r="D3710" s="30" t="s">
        <v>114</v>
      </c>
      <c r="E3710" s="15" t="str">
        <f t="shared" si="9859"/>
        <v>0503</v>
      </c>
      <c r="F3710" s="30" t="s">
        <v>125</v>
      </c>
      <c r="G3710" s="30"/>
      <c r="H3710" s="31" t="s">
        <v>126</v>
      </c>
      <c r="I3710" s="32">
        <f t="shared" ref="I3710:T3710" si="9878">I3711+I3717+I3721</f>
        <v>0</v>
      </c>
      <c r="J3710" s="32">
        <f t="shared" si="9878"/>
        <v>0</v>
      </c>
      <c r="K3710" s="32">
        <f t="shared" si="9878"/>
        <v>0</v>
      </c>
      <c r="L3710" s="32">
        <f t="shared" si="9878"/>
        <v>0</v>
      </c>
      <c r="M3710" s="32">
        <f t="shared" si="9878"/>
        <v>0</v>
      </c>
      <c r="N3710" s="32">
        <f t="shared" si="9878"/>
        <v>0</v>
      </c>
      <c r="O3710" s="32">
        <f t="shared" si="9878"/>
        <v>0</v>
      </c>
      <c r="P3710" s="32">
        <f t="shared" si="9878"/>
        <v>0</v>
      </c>
      <c r="Q3710" s="32">
        <f t="shared" si="9878"/>
        <v>0</v>
      </c>
      <c r="R3710" s="32">
        <f t="shared" si="9878"/>
        <v>0</v>
      </c>
      <c r="S3710" s="32">
        <f t="shared" si="9878"/>
        <v>0</v>
      </c>
      <c r="T3710" s="32">
        <f t="shared" si="9878"/>
        <v>0</v>
      </c>
      <c r="U3710" s="32">
        <v>0</v>
      </c>
      <c r="V3710" s="32">
        <f t="shared" si="9860"/>
        <v>0</v>
      </c>
      <c r="W3710" s="32">
        <f t="shared" ref="W3710:AD3710" si="9879">W3711+W3717+W3721</f>
        <v>0</v>
      </c>
      <c r="X3710" s="32">
        <f t="shared" si="9879"/>
        <v>0</v>
      </c>
      <c r="Y3710" s="32">
        <f t="shared" si="9879"/>
        <v>0</v>
      </c>
      <c r="Z3710" s="32">
        <f t="shared" si="9879"/>
        <v>0</v>
      </c>
      <c r="AA3710" s="32">
        <f t="shared" si="9879"/>
        <v>0</v>
      </c>
      <c r="AB3710" s="32">
        <f t="shared" si="9879"/>
        <v>0</v>
      </c>
      <c r="AC3710" s="33">
        <f t="shared" si="9879"/>
        <v>0</v>
      </c>
      <c r="AD3710" s="33">
        <f t="shared" si="9879"/>
        <v>0</v>
      </c>
      <c r="AE3710" s="34" t="e">
        <f t="shared" si="9841"/>
        <v>#DIV/0!</v>
      </c>
      <c r="AF3710" s="35">
        <f t="shared" ref="AF3710:AK3710" si="9880">AF3711+AF3717+AF3721</f>
        <v>0</v>
      </c>
      <c r="AG3710" s="35">
        <f t="shared" si="9880"/>
        <v>0</v>
      </c>
      <c r="AH3710" s="36">
        <f t="shared" si="9880"/>
        <v>0</v>
      </c>
      <c r="AI3710" s="36">
        <f t="shared" si="9880"/>
        <v>0</v>
      </c>
      <c r="AJ3710" s="36">
        <f t="shared" si="9880"/>
        <v>0</v>
      </c>
      <c r="AK3710" s="36">
        <f t="shared" si="9880"/>
        <v>0</v>
      </c>
      <c r="AL3710" s="36">
        <f t="shared" si="9842"/>
        <v>0</v>
      </c>
      <c r="AM3710" s="36">
        <f t="shared" si="9843"/>
        <v>0</v>
      </c>
      <c r="AN3710" s="37" t="s">
        <v>35</v>
      </c>
    </row>
    <row r="3711" spans="2:40" ht="31.2" hidden="1" customHeight="1" x14ac:dyDescent="0.3">
      <c r="B3711" s="30" t="s">
        <v>860</v>
      </c>
      <c r="C3711" s="30" t="s">
        <v>112</v>
      </c>
      <c r="D3711" s="30" t="s">
        <v>114</v>
      </c>
      <c r="E3711" s="15" t="str">
        <f t="shared" si="9859"/>
        <v>0503</v>
      </c>
      <c r="F3711" s="30" t="s">
        <v>785</v>
      </c>
      <c r="G3711" s="30"/>
      <c r="H3711" s="31" t="s">
        <v>786</v>
      </c>
      <c r="I3711" s="32">
        <f t="shared" ref="I3711:T3711" si="9881">I3712</f>
        <v>0</v>
      </c>
      <c r="J3711" s="32">
        <f t="shared" si="9881"/>
        <v>0</v>
      </c>
      <c r="K3711" s="32">
        <f t="shared" si="9881"/>
        <v>0</v>
      </c>
      <c r="L3711" s="32">
        <f t="shared" si="9881"/>
        <v>0</v>
      </c>
      <c r="M3711" s="32">
        <f t="shared" si="9881"/>
        <v>0</v>
      </c>
      <c r="N3711" s="32">
        <f t="shared" si="9881"/>
        <v>0</v>
      </c>
      <c r="O3711" s="32">
        <f t="shared" si="9881"/>
        <v>0</v>
      </c>
      <c r="P3711" s="32">
        <f t="shared" si="9881"/>
        <v>0</v>
      </c>
      <c r="Q3711" s="32">
        <f t="shared" si="9881"/>
        <v>0</v>
      </c>
      <c r="R3711" s="32">
        <f t="shared" si="9881"/>
        <v>0</v>
      </c>
      <c r="S3711" s="32">
        <f t="shared" si="9881"/>
        <v>0</v>
      </c>
      <c r="T3711" s="32">
        <f t="shared" si="9881"/>
        <v>0</v>
      </c>
      <c r="U3711" s="32">
        <v>0</v>
      </c>
      <c r="V3711" s="32">
        <f t="shared" si="9860"/>
        <v>0</v>
      </c>
      <c r="W3711" s="32">
        <f t="shared" ref="W3711:AD3711" si="9882">W3712</f>
        <v>0</v>
      </c>
      <c r="X3711" s="32">
        <f t="shared" si="9882"/>
        <v>0</v>
      </c>
      <c r="Y3711" s="32">
        <f t="shared" si="9882"/>
        <v>0</v>
      </c>
      <c r="Z3711" s="32">
        <f t="shared" si="9882"/>
        <v>0</v>
      </c>
      <c r="AA3711" s="32">
        <f t="shared" si="9882"/>
        <v>0</v>
      </c>
      <c r="AB3711" s="32">
        <f t="shared" si="9882"/>
        <v>0</v>
      </c>
      <c r="AC3711" s="33">
        <f t="shared" si="9882"/>
        <v>0</v>
      </c>
      <c r="AD3711" s="33">
        <f t="shared" si="9882"/>
        <v>0</v>
      </c>
      <c r="AE3711" s="34" t="e">
        <f t="shared" si="9841"/>
        <v>#DIV/0!</v>
      </c>
      <c r="AF3711" s="35">
        <f t="shared" ref="AF3711:AK3711" si="9883">AF3712</f>
        <v>0</v>
      </c>
      <c r="AG3711" s="35">
        <f t="shared" si="9883"/>
        <v>0</v>
      </c>
      <c r="AH3711" s="36">
        <f t="shared" si="9883"/>
        <v>0</v>
      </c>
      <c r="AI3711" s="36">
        <f t="shared" si="9883"/>
        <v>0</v>
      </c>
      <c r="AJ3711" s="36">
        <f t="shared" si="9883"/>
        <v>0</v>
      </c>
      <c r="AK3711" s="36">
        <f t="shared" si="9883"/>
        <v>0</v>
      </c>
      <c r="AL3711" s="36">
        <f t="shared" si="9842"/>
        <v>0</v>
      </c>
      <c r="AM3711" s="36">
        <f t="shared" si="9843"/>
        <v>0</v>
      </c>
      <c r="AN3711" s="37" t="s">
        <v>35</v>
      </c>
    </row>
    <row r="3712" spans="2:40" ht="31.2" hidden="1" customHeight="1" x14ac:dyDescent="0.3">
      <c r="B3712" s="30" t="s">
        <v>860</v>
      </c>
      <c r="C3712" s="30" t="s">
        <v>112</v>
      </c>
      <c r="D3712" s="30" t="s">
        <v>114</v>
      </c>
      <c r="E3712" s="15" t="str">
        <f t="shared" si="9859"/>
        <v>0503</v>
      </c>
      <c r="F3712" s="30" t="s">
        <v>787</v>
      </c>
      <c r="G3712" s="30"/>
      <c r="H3712" s="31" t="s">
        <v>788</v>
      </c>
      <c r="I3712" s="32">
        <f t="shared" ref="I3712:T3712" si="9884">I3713+I3715</f>
        <v>0</v>
      </c>
      <c r="J3712" s="32">
        <f t="shared" si="9884"/>
        <v>0</v>
      </c>
      <c r="K3712" s="32">
        <f t="shared" si="9884"/>
        <v>0</v>
      </c>
      <c r="L3712" s="32">
        <f t="shared" si="9884"/>
        <v>0</v>
      </c>
      <c r="M3712" s="32">
        <f t="shared" si="9884"/>
        <v>0</v>
      </c>
      <c r="N3712" s="32">
        <f t="shared" si="9884"/>
        <v>0</v>
      </c>
      <c r="O3712" s="32">
        <f t="shared" si="9884"/>
        <v>0</v>
      </c>
      <c r="P3712" s="32">
        <f t="shared" si="9884"/>
        <v>0</v>
      </c>
      <c r="Q3712" s="32">
        <f t="shared" si="9884"/>
        <v>0</v>
      </c>
      <c r="R3712" s="32">
        <f t="shared" si="9884"/>
        <v>0</v>
      </c>
      <c r="S3712" s="32">
        <f t="shared" si="9884"/>
        <v>0</v>
      </c>
      <c r="T3712" s="32">
        <f t="shared" si="9884"/>
        <v>0</v>
      </c>
      <c r="U3712" s="32">
        <v>0</v>
      </c>
      <c r="V3712" s="32">
        <f t="shared" si="9860"/>
        <v>0</v>
      </c>
      <c r="W3712" s="32">
        <f t="shared" ref="W3712:AD3712" si="9885">W3713+W3715</f>
        <v>0</v>
      </c>
      <c r="X3712" s="32">
        <f t="shared" si="9885"/>
        <v>0</v>
      </c>
      <c r="Y3712" s="32">
        <f t="shared" si="9885"/>
        <v>0</v>
      </c>
      <c r="Z3712" s="32">
        <f t="shared" si="9885"/>
        <v>0</v>
      </c>
      <c r="AA3712" s="32">
        <f t="shared" si="9885"/>
        <v>0</v>
      </c>
      <c r="AB3712" s="32">
        <f t="shared" si="9885"/>
        <v>0</v>
      </c>
      <c r="AC3712" s="33">
        <f t="shared" si="9885"/>
        <v>0</v>
      </c>
      <c r="AD3712" s="33">
        <f t="shared" si="9885"/>
        <v>0</v>
      </c>
      <c r="AE3712" s="34" t="e">
        <f t="shared" si="9841"/>
        <v>#DIV/0!</v>
      </c>
      <c r="AF3712" s="35">
        <f t="shared" ref="AF3712:AK3712" si="9886">AF3713+AF3715</f>
        <v>0</v>
      </c>
      <c r="AG3712" s="35">
        <f t="shared" si="9886"/>
        <v>0</v>
      </c>
      <c r="AH3712" s="36">
        <f t="shared" si="9886"/>
        <v>0</v>
      </c>
      <c r="AI3712" s="36">
        <f t="shared" si="9886"/>
        <v>0</v>
      </c>
      <c r="AJ3712" s="36">
        <f t="shared" si="9886"/>
        <v>0</v>
      </c>
      <c r="AK3712" s="36">
        <f t="shared" si="9886"/>
        <v>0</v>
      </c>
      <c r="AL3712" s="36">
        <f t="shared" si="9842"/>
        <v>0</v>
      </c>
      <c r="AM3712" s="36">
        <f t="shared" si="9843"/>
        <v>0</v>
      </c>
      <c r="AN3712" s="37" t="s">
        <v>35</v>
      </c>
    </row>
    <row r="3713" spans="2:40" ht="31.2" hidden="1" customHeight="1" x14ac:dyDescent="0.3">
      <c r="B3713" s="30" t="s">
        <v>860</v>
      </c>
      <c r="C3713" s="30" t="s">
        <v>112</v>
      </c>
      <c r="D3713" s="30" t="s">
        <v>114</v>
      </c>
      <c r="E3713" s="15" t="str">
        <f t="shared" si="9859"/>
        <v>0503</v>
      </c>
      <c r="F3713" s="30" t="s">
        <v>787</v>
      </c>
      <c r="G3713" s="30" t="s">
        <v>50</v>
      </c>
      <c r="H3713" s="31" t="s">
        <v>51</v>
      </c>
      <c r="I3713" s="32">
        <f t="shared" ref="I3713:T3713" si="9887">I3714</f>
        <v>0</v>
      </c>
      <c r="J3713" s="32">
        <f t="shared" si="9887"/>
        <v>0</v>
      </c>
      <c r="K3713" s="32">
        <f t="shared" si="9887"/>
        <v>0</v>
      </c>
      <c r="L3713" s="32">
        <f t="shared" si="9887"/>
        <v>0</v>
      </c>
      <c r="M3713" s="32">
        <f t="shared" si="9887"/>
        <v>0</v>
      </c>
      <c r="N3713" s="32">
        <f t="shared" si="9887"/>
        <v>0</v>
      </c>
      <c r="O3713" s="32">
        <f t="shared" si="9887"/>
        <v>0</v>
      </c>
      <c r="P3713" s="32">
        <f t="shared" si="9887"/>
        <v>0</v>
      </c>
      <c r="Q3713" s="32">
        <f t="shared" si="9887"/>
        <v>0</v>
      </c>
      <c r="R3713" s="32">
        <f t="shared" si="9887"/>
        <v>0</v>
      </c>
      <c r="S3713" s="32">
        <f t="shared" si="9887"/>
        <v>0</v>
      </c>
      <c r="T3713" s="32">
        <f t="shared" si="9887"/>
        <v>0</v>
      </c>
      <c r="U3713" s="32">
        <v>0</v>
      </c>
      <c r="V3713" s="32">
        <f t="shared" si="9860"/>
        <v>0</v>
      </c>
      <c r="W3713" s="32">
        <f t="shared" ref="W3713:AD3713" si="9888">W3714</f>
        <v>0</v>
      </c>
      <c r="X3713" s="32">
        <f t="shared" si="9888"/>
        <v>0</v>
      </c>
      <c r="Y3713" s="32">
        <f t="shared" si="9888"/>
        <v>0</v>
      </c>
      <c r="Z3713" s="32">
        <f t="shared" si="9888"/>
        <v>0</v>
      </c>
      <c r="AA3713" s="32">
        <f t="shared" si="9888"/>
        <v>0</v>
      </c>
      <c r="AB3713" s="32">
        <f t="shared" si="9888"/>
        <v>0</v>
      </c>
      <c r="AC3713" s="33">
        <f t="shared" si="9888"/>
        <v>0</v>
      </c>
      <c r="AD3713" s="33">
        <f t="shared" si="9888"/>
        <v>0</v>
      </c>
      <c r="AE3713" s="34" t="e">
        <f t="shared" si="9841"/>
        <v>#DIV/0!</v>
      </c>
      <c r="AF3713" s="35">
        <f t="shared" ref="AF3713:AK3713" si="9889">AF3714</f>
        <v>0</v>
      </c>
      <c r="AG3713" s="35">
        <f t="shared" si="9889"/>
        <v>0</v>
      </c>
      <c r="AH3713" s="36">
        <f t="shared" si="9889"/>
        <v>0</v>
      </c>
      <c r="AI3713" s="36">
        <f t="shared" si="9889"/>
        <v>0</v>
      </c>
      <c r="AJ3713" s="36">
        <f t="shared" si="9889"/>
        <v>0</v>
      </c>
      <c r="AK3713" s="36">
        <f t="shared" si="9889"/>
        <v>0</v>
      </c>
      <c r="AL3713" s="36">
        <f t="shared" si="9842"/>
        <v>0</v>
      </c>
      <c r="AM3713" s="36">
        <f t="shared" si="9843"/>
        <v>0</v>
      </c>
      <c r="AN3713" s="37" t="s">
        <v>35</v>
      </c>
    </row>
    <row r="3714" spans="2:40" ht="31.2" hidden="1" customHeight="1" x14ac:dyDescent="0.3">
      <c r="B3714" s="30" t="s">
        <v>860</v>
      </c>
      <c r="C3714" s="30" t="s">
        <v>112</v>
      </c>
      <c r="D3714" s="30" t="s">
        <v>114</v>
      </c>
      <c r="E3714" s="15" t="str">
        <f t="shared" si="9859"/>
        <v>0503</v>
      </c>
      <c r="F3714" s="30" t="s">
        <v>787</v>
      </c>
      <c r="G3714" s="30" t="s">
        <v>52</v>
      </c>
      <c r="H3714" s="31" t="s">
        <v>53</v>
      </c>
      <c r="I3714" s="32"/>
      <c r="J3714" s="32"/>
      <c r="K3714" s="32"/>
      <c r="L3714" s="32"/>
      <c r="M3714" s="32"/>
      <c r="N3714" s="32"/>
      <c r="O3714" s="32">
        <v>0</v>
      </c>
      <c r="P3714" s="32">
        <v>0</v>
      </c>
      <c r="Q3714" s="32">
        <v>0</v>
      </c>
      <c r="R3714" s="32">
        <v>0</v>
      </c>
      <c r="S3714" s="32">
        <v>0</v>
      </c>
      <c r="T3714" s="32">
        <v>0</v>
      </c>
      <c r="U3714" s="32">
        <v>0</v>
      </c>
      <c r="V3714" s="32">
        <f t="shared" si="9860"/>
        <v>0</v>
      </c>
      <c r="W3714" s="32"/>
      <c r="X3714" s="32"/>
      <c r="Y3714" s="32"/>
      <c r="Z3714" s="32"/>
      <c r="AA3714" s="32"/>
      <c r="AB3714" s="32">
        <v>0</v>
      </c>
      <c r="AC3714" s="33">
        <v>0</v>
      </c>
      <c r="AD3714" s="33">
        <v>0</v>
      </c>
      <c r="AE3714" s="34" t="e">
        <f t="shared" si="9841"/>
        <v>#DIV/0!</v>
      </c>
      <c r="AF3714" s="35">
        <v>0</v>
      </c>
      <c r="AG3714" s="35">
        <v>0</v>
      </c>
      <c r="AH3714" s="36">
        <v>0</v>
      </c>
      <c r="AI3714" s="36">
        <v>0</v>
      </c>
      <c r="AJ3714" s="36">
        <v>0</v>
      </c>
      <c r="AK3714" s="36">
        <v>0</v>
      </c>
      <c r="AL3714" s="36">
        <f t="shared" si="9842"/>
        <v>0</v>
      </c>
      <c r="AM3714" s="36">
        <f t="shared" si="9843"/>
        <v>0</v>
      </c>
      <c r="AN3714" s="37" t="s">
        <v>35</v>
      </c>
    </row>
    <row r="3715" spans="2:40" ht="15.6" hidden="1" customHeight="1" x14ac:dyDescent="0.3">
      <c r="B3715" s="30" t="s">
        <v>860</v>
      </c>
      <c r="C3715" s="30" t="s">
        <v>112</v>
      </c>
      <c r="D3715" s="30" t="s">
        <v>114</v>
      </c>
      <c r="E3715" s="15" t="str">
        <f t="shared" si="9859"/>
        <v>0503</v>
      </c>
      <c r="F3715" s="30" t="s">
        <v>787</v>
      </c>
      <c r="G3715" s="30" t="s">
        <v>56</v>
      </c>
      <c r="H3715" s="31" t="s">
        <v>57</v>
      </c>
      <c r="I3715" s="32">
        <f t="shared" ref="I3715:T3715" si="9890">I3716</f>
        <v>0</v>
      </c>
      <c r="J3715" s="32">
        <f t="shared" si="9890"/>
        <v>0</v>
      </c>
      <c r="K3715" s="32">
        <f t="shared" si="9890"/>
        <v>0</v>
      </c>
      <c r="L3715" s="32">
        <f t="shared" si="9890"/>
        <v>0</v>
      </c>
      <c r="M3715" s="32">
        <f t="shared" si="9890"/>
        <v>0</v>
      </c>
      <c r="N3715" s="32">
        <f t="shared" si="9890"/>
        <v>0</v>
      </c>
      <c r="O3715" s="32">
        <f t="shared" si="9890"/>
        <v>0</v>
      </c>
      <c r="P3715" s="32">
        <f t="shared" si="9890"/>
        <v>0</v>
      </c>
      <c r="Q3715" s="32">
        <f t="shared" si="9890"/>
        <v>0</v>
      </c>
      <c r="R3715" s="32">
        <f t="shared" si="9890"/>
        <v>0</v>
      </c>
      <c r="S3715" s="32">
        <f t="shared" si="9890"/>
        <v>0</v>
      </c>
      <c r="T3715" s="32">
        <f t="shared" si="9890"/>
        <v>0</v>
      </c>
      <c r="U3715" s="32">
        <v>0</v>
      </c>
      <c r="V3715" s="32">
        <f t="shared" si="9860"/>
        <v>0</v>
      </c>
      <c r="W3715" s="32">
        <f t="shared" ref="W3715:AD3715" si="9891">W3716</f>
        <v>0</v>
      </c>
      <c r="X3715" s="32">
        <f t="shared" si="9891"/>
        <v>0</v>
      </c>
      <c r="Y3715" s="32">
        <f t="shared" si="9891"/>
        <v>0</v>
      </c>
      <c r="Z3715" s="32">
        <f t="shared" si="9891"/>
        <v>0</v>
      </c>
      <c r="AA3715" s="32">
        <f t="shared" si="9891"/>
        <v>0</v>
      </c>
      <c r="AB3715" s="32">
        <f t="shared" si="9891"/>
        <v>0</v>
      </c>
      <c r="AC3715" s="33">
        <f t="shared" si="9891"/>
        <v>0</v>
      </c>
      <c r="AD3715" s="33">
        <f t="shared" si="9891"/>
        <v>0</v>
      </c>
      <c r="AE3715" s="34" t="e">
        <f t="shared" si="9841"/>
        <v>#DIV/0!</v>
      </c>
      <c r="AF3715" s="35">
        <f t="shared" ref="AF3715:AK3715" si="9892">AF3716</f>
        <v>0</v>
      </c>
      <c r="AG3715" s="35">
        <f t="shared" si="9892"/>
        <v>0</v>
      </c>
      <c r="AH3715" s="36">
        <f t="shared" si="9892"/>
        <v>0</v>
      </c>
      <c r="AI3715" s="36">
        <f t="shared" si="9892"/>
        <v>0</v>
      </c>
      <c r="AJ3715" s="36">
        <f t="shared" si="9892"/>
        <v>0</v>
      </c>
      <c r="AK3715" s="36">
        <f t="shared" si="9892"/>
        <v>0</v>
      </c>
      <c r="AL3715" s="36">
        <f t="shared" si="9842"/>
        <v>0</v>
      </c>
      <c r="AM3715" s="36">
        <f t="shared" si="9843"/>
        <v>0</v>
      </c>
      <c r="AN3715" s="37" t="s">
        <v>35</v>
      </c>
    </row>
    <row r="3716" spans="2:40" ht="15.6" hidden="1" customHeight="1" x14ac:dyDescent="0.3">
      <c r="B3716" s="30" t="s">
        <v>860</v>
      </c>
      <c r="C3716" s="30" t="s">
        <v>112</v>
      </c>
      <c r="D3716" s="30" t="s">
        <v>114</v>
      </c>
      <c r="E3716" s="15" t="str">
        <f t="shared" si="9859"/>
        <v>0503</v>
      </c>
      <c r="F3716" s="30" t="s">
        <v>787</v>
      </c>
      <c r="G3716" s="30" t="s">
        <v>60</v>
      </c>
      <c r="H3716" s="31" t="s">
        <v>61</v>
      </c>
      <c r="I3716" s="32"/>
      <c r="J3716" s="32"/>
      <c r="K3716" s="32"/>
      <c r="L3716" s="32"/>
      <c r="M3716" s="32"/>
      <c r="N3716" s="32"/>
      <c r="O3716" s="32">
        <v>0</v>
      </c>
      <c r="P3716" s="32">
        <v>0</v>
      </c>
      <c r="Q3716" s="32">
        <v>0</v>
      </c>
      <c r="R3716" s="32">
        <v>0</v>
      </c>
      <c r="S3716" s="32">
        <v>0</v>
      </c>
      <c r="T3716" s="32">
        <v>0</v>
      </c>
      <c r="U3716" s="32">
        <v>0</v>
      </c>
      <c r="V3716" s="32">
        <f t="shared" si="9860"/>
        <v>0</v>
      </c>
      <c r="W3716" s="32"/>
      <c r="X3716" s="32"/>
      <c r="Y3716" s="32"/>
      <c r="Z3716" s="32"/>
      <c r="AA3716" s="32"/>
      <c r="AB3716" s="32">
        <v>0</v>
      </c>
      <c r="AC3716" s="33">
        <v>0</v>
      </c>
      <c r="AD3716" s="33">
        <v>0</v>
      </c>
      <c r="AE3716" s="34" t="e">
        <f t="shared" si="9841"/>
        <v>#DIV/0!</v>
      </c>
      <c r="AF3716" s="35">
        <v>0</v>
      </c>
      <c r="AG3716" s="35">
        <v>0</v>
      </c>
      <c r="AH3716" s="36">
        <v>0</v>
      </c>
      <c r="AI3716" s="36">
        <v>0</v>
      </c>
      <c r="AJ3716" s="36">
        <v>0</v>
      </c>
      <c r="AK3716" s="36">
        <v>0</v>
      </c>
      <c r="AL3716" s="36">
        <f t="shared" si="9842"/>
        <v>0</v>
      </c>
      <c r="AM3716" s="36">
        <f t="shared" si="9843"/>
        <v>0</v>
      </c>
      <c r="AN3716" s="37" t="s">
        <v>35</v>
      </c>
    </row>
    <row r="3717" spans="2:40" ht="46.8" hidden="1" customHeight="1" x14ac:dyDescent="0.3">
      <c r="B3717" s="30" t="s">
        <v>860</v>
      </c>
      <c r="C3717" s="30" t="s">
        <v>112</v>
      </c>
      <c r="D3717" s="30" t="s">
        <v>114</v>
      </c>
      <c r="E3717" s="15" t="str">
        <f t="shared" si="9859"/>
        <v>0503</v>
      </c>
      <c r="F3717" s="30" t="s">
        <v>790</v>
      </c>
      <c r="G3717" s="30"/>
      <c r="H3717" s="31" t="s">
        <v>791</v>
      </c>
      <c r="I3717" s="32">
        <f t="shared" ref="I3717:I3725" si="9893">I3718</f>
        <v>0</v>
      </c>
      <c r="J3717" s="32">
        <f t="shared" ref="J3717:J3725" si="9894">J3718</f>
        <v>0</v>
      </c>
      <c r="K3717" s="32">
        <f t="shared" ref="K3717:K3725" si="9895">K3718</f>
        <v>0</v>
      </c>
      <c r="L3717" s="32">
        <f t="shared" ref="L3717:L3725" si="9896">L3718</f>
        <v>0</v>
      </c>
      <c r="M3717" s="32">
        <f t="shared" ref="M3717:M3725" si="9897">M3718</f>
        <v>0</v>
      </c>
      <c r="N3717" s="32">
        <f t="shared" ref="N3717:N3725" si="9898">N3718</f>
        <v>0</v>
      </c>
      <c r="O3717" s="32">
        <f t="shared" ref="O3717:O3723" si="9899">O3718</f>
        <v>0</v>
      </c>
      <c r="P3717" s="32">
        <f t="shared" ref="P3717:P3723" si="9900">P3718</f>
        <v>0</v>
      </c>
      <c r="Q3717" s="32">
        <f t="shared" ref="Q3717:Q3723" si="9901">Q3718</f>
        <v>0</v>
      </c>
      <c r="R3717" s="32">
        <f t="shared" ref="R3717:R3725" si="9902">R3718</f>
        <v>0</v>
      </c>
      <c r="S3717" s="32">
        <f t="shared" ref="S3717:S3725" si="9903">S3718</f>
        <v>0</v>
      </c>
      <c r="T3717" s="32">
        <f t="shared" ref="T3717:T3725" si="9904">T3718</f>
        <v>0</v>
      </c>
      <c r="U3717" s="32">
        <v>0</v>
      </c>
      <c r="V3717" s="32">
        <f t="shared" si="9860"/>
        <v>0</v>
      </c>
      <c r="W3717" s="32">
        <f t="shared" ref="W3717:W3725" si="9905">W3718</f>
        <v>0</v>
      </c>
      <c r="X3717" s="32">
        <f t="shared" ref="X3717:X3725" si="9906">X3718</f>
        <v>0</v>
      </c>
      <c r="Y3717" s="32">
        <f t="shared" ref="Y3717:Y3725" si="9907">Y3718</f>
        <v>0</v>
      </c>
      <c r="Z3717" s="32">
        <f t="shared" ref="Z3717:Z3725" si="9908">Z3718</f>
        <v>0</v>
      </c>
      <c r="AA3717" s="32">
        <f t="shared" ref="AA3717:AA3725" si="9909">AA3718</f>
        <v>0</v>
      </c>
      <c r="AB3717" s="32">
        <f t="shared" ref="AB3717:AB3723" si="9910">AB3718</f>
        <v>0</v>
      </c>
      <c r="AC3717" s="33">
        <f t="shared" ref="AC3717:AC3723" si="9911">AC3718</f>
        <v>0</v>
      </c>
      <c r="AD3717" s="33">
        <f t="shared" ref="AD3717:AD3723" si="9912">AD3718</f>
        <v>0</v>
      </c>
      <c r="AE3717" s="34" t="e">
        <f t="shared" si="9841"/>
        <v>#DIV/0!</v>
      </c>
      <c r="AF3717" s="35">
        <f t="shared" ref="AF3717:AF3723" si="9913">AF3718</f>
        <v>0</v>
      </c>
      <c r="AG3717" s="35">
        <f t="shared" ref="AG3717:AG3723" si="9914">AG3718</f>
        <v>0</v>
      </c>
      <c r="AH3717" s="36">
        <f t="shared" ref="AH3717:AH3723" si="9915">AH3718</f>
        <v>0</v>
      </c>
      <c r="AI3717" s="36">
        <f t="shared" ref="AI3717:AI3723" si="9916">AI3718</f>
        <v>0</v>
      </c>
      <c r="AJ3717" s="36">
        <f t="shared" ref="AJ3717:AJ3723" si="9917">AJ3718</f>
        <v>0</v>
      </c>
      <c r="AK3717" s="36">
        <f t="shared" ref="AK3717:AK3723" si="9918">AK3718</f>
        <v>0</v>
      </c>
      <c r="AL3717" s="36">
        <f t="shared" si="9842"/>
        <v>0</v>
      </c>
      <c r="AM3717" s="36">
        <f t="shared" si="9843"/>
        <v>0</v>
      </c>
      <c r="AN3717" s="37" t="s">
        <v>35</v>
      </c>
    </row>
    <row r="3718" spans="2:40" ht="31.2" hidden="1" customHeight="1" x14ac:dyDescent="0.3">
      <c r="B3718" s="30" t="s">
        <v>860</v>
      </c>
      <c r="C3718" s="30" t="s">
        <v>112</v>
      </c>
      <c r="D3718" s="30" t="s">
        <v>114</v>
      </c>
      <c r="E3718" s="15" t="str">
        <f t="shared" si="9859"/>
        <v>0503</v>
      </c>
      <c r="F3718" s="30" t="s">
        <v>792</v>
      </c>
      <c r="G3718" s="30"/>
      <c r="H3718" s="31" t="s">
        <v>793</v>
      </c>
      <c r="I3718" s="32">
        <f t="shared" si="9893"/>
        <v>0</v>
      </c>
      <c r="J3718" s="32">
        <f t="shared" si="9894"/>
        <v>0</v>
      </c>
      <c r="K3718" s="32">
        <f t="shared" si="9895"/>
        <v>0</v>
      </c>
      <c r="L3718" s="32">
        <f t="shared" si="9896"/>
        <v>0</v>
      </c>
      <c r="M3718" s="32">
        <f t="shared" si="9897"/>
        <v>0</v>
      </c>
      <c r="N3718" s="32">
        <f t="shared" si="9898"/>
        <v>0</v>
      </c>
      <c r="O3718" s="32">
        <f t="shared" si="9899"/>
        <v>0</v>
      </c>
      <c r="P3718" s="32">
        <f t="shared" si="9900"/>
        <v>0</v>
      </c>
      <c r="Q3718" s="32">
        <f t="shared" si="9901"/>
        <v>0</v>
      </c>
      <c r="R3718" s="32">
        <f t="shared" si="9902"/>
        <v>0</v>
      </c>
      <c r="S3718" s="32">
        <f t="shared" si="9903"/>
        <v>0</v>
      </c>
      <c r="T3718" s="32">
        <f t="shared" si="9904"/>
        <v>0</v>
      </c>
      <c r="U3718" s="32">
        <v>0</v>
      </c>
      <c r="V3718" s="32">
        <f t="shared" si="9860"/>
        <v>0</v>
      </c>
      <c r="W3718" s="32">
        <f t="shared" si="9905"/>
        <v>0</v>
      </c>
      <c r="X3718" s="32">
        <f t="shared" si="9906"/>
        <v>0</v>
      </c>
      <c r="Y3718" s="32">
        <f t="shared" si="9907"/>
        <v>0</v>
      </c>
      <c r="Z3718" s="32">
        <f t="shared" si="9908"/>
        <v>0</v>
      </c>
      <c r="AA3718" s="32">
        <f t="shared" si="9909"/>
        <v>0</v>
      </c>
      <c r="AB3718" s="32">
        <f t="shared" si="9910"/>
        <v>0</v>
      </c>
      <c r="AC3718" s="33">
        <f t="shared" si="9911"/>
        <v>0</v>
      </c>
      <c r="AD3718" s="33">
        <f t="shared" si="9912"/>
        <v>0</v>
      </c>
      <c r="AE3718" s="34" t="e">
        <f t="shared" si="9841"/>
        <v>#DIV/0!</v>
      </c>
      <c r="AF3718" s="35">
        <f t="shared" si="9913"/>
        <v>0</v>
      </c>
      <c r="AG3718" s="35">
        <f t="shared" si="9914"/>
        <v>0</v>
      </c>
      <c r="AH3718" s="36">
        <f t="shared" si="9915"/>
        <v>0</v>
      </c>
      <c r="AI3718" s="36">
        <f t="shared" si="9916"/>
        <v>0</v>
      </c>
      <c r="AJ3718" s="36">
        <f t="shared" si="9917"/>
        <v>0</v>
      </c>
      <c r="AK3718" s="36">
        <f t="shared" si="9918"/>
        <v>0</v>
      </c>
      <c r="AL3718" s="36">
        <f t="shared" si="9842"/>
        <v>0</v>
      </c>
      <c r="AM3718" s="36">
        <f t="shared" si="9843"/>
        <v>0</v>
      </c>
      <c r="AN3718" s="37" t="s">
        <v>35</v>
      </c>
    </row>
    <row r="3719" spans="2:40" ht="31.2" hidden="1" customHeight="1" x14ac:dyDescent="0.3">
      <c r="B3719" s="30" t="s">
        <v>860</v>
      </c>
      <c r="C3719" s="30" t="s">
        <v>112</v>
      </c>
      <c r="D3719" s="30" t="s">
        <v>114</v>
      </c>
      <c r="E3719" s="15" t="str">
        <f t="shared" si="9859"/>
        <v>0503</v>
      </c>
      <c r="F3719" s="30" t="s">
        <v>792</v>
      </c>
      <c r="G3719" s="30" t="s">
        <v>50</v>
      </c>
      <c r="H3719" s="31" t="s">
        <v>51</v>
      </c>
      <c r="I3719" s="32">
        <f t="shared" si="9893"/>
        <v>0</v>
      </c>
      <c r="J3719" s="32">
        <f t="shared" si="9894"/>
        <v>0</v>
      </c>
      <c r="K3719" s="32">
        <f t="shared" si="9895"/>
        <v>0</v>
      </c>
      <c r="L3719" s="32">
        <f t="shared" si="9896"/>
        <v>0</v>
      </c>
      <c r="M3719" s="32">
        <f t="shared" si="9897"/>
        <v>0</v>
      </c>
      <c r="N3719" s="32">
        <f t="shared" si="9898"/>
        <v>0</v>
      </c>
      <c r="O3719" s="32">
        <f t="shared" si="9899"/>
        <v>0</v>
      </c>
      <c r="P3719" s="32">
        <f t="shared" si="9900"/>
        <v>0</v>
      </c>
      <c r="Q3719" s="32">
        <f t="shared" si="9901"/>
        <v>0</v>
      </c>
      <c r="R3719" s="32">
        <f t="shared" si="9902"/>
        <v>0</v>
      </c>
      <c r="S3719" s="32">
        <f t="shared" si="9903"/>
        <v>0</v>
      </c>
      <c r="T3719" s="32">
        <f t="shared" si="9904"/>
        <v>0</v>
      </c>
      <c r="U3719" s="32">
        <v>0</v>
      </c>
      <c r="V3719" s="32">
        <f t="shared" si="9860"/>
        <v>0</v>
      </c>
      <c r="W3719" s="32">
        <f t="shared" si="9905"/>
        <v>0</v>
      </c>
      <c r="X3719" s="32">
        <f t="shared" si="9906"/>
        <v>0</v>
      </c>
      <c r="Y3719" s="32">
        <f t="shared" si="9907"/>
        <v>0</v>
      </c>
      <c r="Z3719" s="32">
        <f t="shared" si="9908"/>
        <v>0</v>
      </c>
      <c r="AA3719" s="32">
        <f t="shared" si="9909"/>
        <v>0</v>
      </c>
      <c r="AB3719" s="32">
        <f t="shared" si="9910"/>
        <v>0</v>
      </c>
      <c r="AC3719" s="33">
        <f t="shared" si="9911"/>
        <v>0</v>
      </c>
      <c r="AD3719" s="33">
        <f t="shared" si="9912"/>
        <v>0</v>
      </c>
      <c r="AE3719" s="34" t="e">
        <f t="shared" si="9841"/>
        <v>#DIV/0!</v>
      </c>
      <c r="AF3719" s="35">
        <f t="shared" si="9913"/>
        <v>0</v>
      </c>
      <c r="AG3719" s="35">
        <f t="shared" si="9914"/>
        <v>0</v>
      </c>
      <c r="AH3719" s="36">
        <f t="shared" si="9915"/>
        <v>0</v>
      </c>
      <c r="AI3719" s="36">
        <f t="shared" si="9916"/>
        <v>0</v>
      </c>
      <c r="AJ3719" s="36">
        <f t="shared" si="9917"/>
        <v>0</v>
      </c>
      <c r="AK3719" s="36">
        <f t="shared" si="9918"/>
        <v>0</v>
      </c>
      <c r="AL3719" s="36">
        <f t="shared" si="9842"/>
        <v>0</v>
      </c>
      <c r="AM3719" s="36">
        <f t="shared" si="9843"/>
        <v>0</v>
      </c>
      <c r="AN3719" s="37" t="s">
        <v>35</v>
      </c>
    </row>
    <row r="3720" spans="2:40" ht="31.2" hidden="1" customHeight="1" x14ac:dyDescent="0.3">
      <c r="B3720" s="30" t="s">
        <v>860</v>
      </c>
      <c r="C3720" s="30" t="s">
        <v>112</v>
      </c>
      <c r="D3720" s="30" t="s">
        <v>114</v>
      </c>
      <c r="E3720" s="15" t="str">
        <f t="shared" si="9859"/>
        <v>0503</v>
      </c>
      <c r="F3720" s="30" t="s">
        <v>792</v>
      </c>
      <c r="G3720" s="30" t="s">
        <v>52</v>
      </c>
      <c r="H3720" s="31" t="s">
        <v>53</v>
      </c>
      <c r="I3720" s="32"/>
      <c r="J3720" s="32"/>
      <c r="K3720" s="32"/>
      <c r="L3720" s="32"/>
      <c r="M3720" s="32"/>
      <c r="N3720" s="32"/>
      <c r="O3720" s="32">
        <v>0</v>
      </c>
      <c r="P3720" s="32">
        <v>0</v>
      </c>
      <c r="Q3720" s="32">
        <v>0</v>
      </c>
      <c r="R3720" s="32">
        <v>0</v>
      </c>
      <c r="S3720" s="32">
        <v>0</v>
      </c>
      <c r="T3720" s="32">
        <v>0</v>
      </c>
      <c r="U3720" s="32">
        <v>0</v>
      </c>
      <c r="V3720" s="32">
        <f t="shared" si="9860"/>
        <v>0</v>
      </c>
      <c r="W3720" s="32"/>
      <c r="X3720" s="32"/>
      <c r="Y3720" s="32"/>
      <c r="Z3720" s="32"/>
      <c r="AA3720" s="32"/>
      <c r="AB3720" s="32">
        <v>0</v>
      </c>
      <c r="AC3720" s="33">
        <v>0</v>
      </c>
      <c r="AD3720" s="33">
        <v>0</v>
      </c>
      <c r="AE3720" s="34" t="e">
        <f t="shared" si="9841"/>
        <v>#DIV/0!</v>
      </c>
      <c r="AF3720" s="35">
        <v>0</v>
      </c>
      <c r="AG3720" s="35">
        <v>0</v>
      </c>
      <c r="AH3720" s="36">
        <v>0</v>
      </c>
      <c r="AI3720" s="36">
        <v>0</v>
      </c>
      <c r="AJ3720" s="36">
        <v>0</v>
      </c>
      <c r="AK3720" s="36">
        <v>0</v>
      </c>
      <c r="AL3720" s="36">
        <f t="shared" si="9842"/>
        <v>0</v>
      </c>
      <c r="AM3720" s="36">
        <f t="shared" si="9843"/>
        <v>0</v>
      </c>
      <c r="AN3720" s="37" t="s">
        <v>35</v>
      </c>
    </row>
    <row r="3721" spans="2:40" ht="62.4" hidden="1" customHeight="1" x14ac:dyDescent="0.3">
      <c r="B3721" s="30" t="s">
        <v>860</v>
      </c>
      <c r="C3721" s="30" t="s">
        <v>112</v>
      </c>
      <c r="D3721" s="30" t="s">
        <v>114</v>
      </c>
      <c r="E3721" s="15" t="str">
        <f t="shared" si="9859"/>
        <v>0503</v>
      </c>
      <c r="F3721" s="30" t="s">
        <v>794</v>
      </c>
      <c r="G3721" s="30"/>
      <c r="H3721" s="31" t="s">
        <v>795</v>
      </c>
      <c r="I3721" s="32">
        <f t="shared" si="9893"/>
        <v>0</v>
      </c>
      <c r="J3721" s="32">
        <f t="shared" si="9894"/>
        <v>0</v>
      </c>
      <c r="K3721" s="32">
        <f t="shared" si="9895"/>
        <v>0</v>
      </c>
      <c r="L3721" s="32">
        <f t="shared" si="9896"/>
        <v>0</v>
      </c>
      <c r="M3721" s="32">
        <f t="shared" si="9897"/>
        <v>0</v>
      </c>
      <c r="N3721" s="32">
        <f t="shared" si="9898"/>
        <v>0</v>
      </c>
      <c r="O3721" s="32">
        <f t="shared" si="9899"/>
        <v>0</v>
      </c>
      <c r="P3721" s="32">
        <f t="shared" si="9900"/>
        <v>0</v>
      </c>
      <c r="Q3721" s="32">
        <f t="shared" si="9901"/>
        <v>0</v>
      </c>
      <c r="R3721" s="32">
        <f t="shared" si="9902"/>
        <v>0</v>
      </c>
      <c r="S3721" s="32">
        <f t="shared" si="9903"/>
        <v>0</v>
      </c>
      <c r="T3721" s="32">
        <f t="shared" si="9904"/>
        <v>0</v>
      </c>
      <c r="U3721" s="32">
        <v>0</v>
      </c>
      <c r="V3721" s="32">
        <f t="shared" si="9860"/>
        <v>0</v>
      </c>
      <c r="W3721" s="32">
        <f t="shared" si="9905"/>
        <v>0</v>
      </c>
      <c r="X3721" s="32">
        <f t="shared" si="9906"/>
        <v>0</v>
      </c>
      <c r="Y3721" s="32">
        <f t="shared" si="9907"/>
        <v>0</v>
      </c>
      <c r="Z3721" s="32">
        <f t="shared" si="9908"/>
        <v>0</v>
      </c>
      <c r="AA3721" s="32">
        <f t="shared" si="9909"/>
        <v>0</v>
      </c>
      <c r="AB3721" s="32">
        <f t="shared" si="9910"/>
        <v>0</v>
      </c>
      <c r="AC3721" s="33">
        <f t="shared" si="9911"/>
        <v>0</v>
      </c>
      <c r="AD3721" s="33">
        <f t="shared" si="9912"/>
        <v>0</v>
      </c>
      <c r="AE3721" s="34" t="e">
        <f t="shared" si="9841"/>
        <v>#DIV/0!</v>
      </c>
      <c r="AF3721" s="35">
        <f t="shared" si="9913"/>
        <v>0</v>
      </c>
      <c r="AG3721" s="35">
        <f t="shared" si="9914"/>
        <v>0</v>
      </c>
      <c r="AH3721" s="36">
        <f t="shared" si="9915"/>
        <v>0</v>
      </c>
      <c r="AI3721" s="36">
        <f t="shared" si="9916"/>
        <v>0</v>
      </c>
      <c r="AJ3721" s="36">
        <f t="shared" si="9917"/>
        <v>0</v>
      </c>
      <c r="AK3721" s="36">
        <f t="shared" si="9918"/>
        <v>0</v>
      </c>
      <c r="AL3721" s="36">
        <f t="shared" si="9842"/>
        <v>0</v>
      </c>
      <c r="AM3721" s="36">
        <f t="shared" si="9843"/>
        <v>0</v>
      </c>
      <c r="AN3721" s="37" t="s">
        <v>35</v>
      </c>
    </row>
    <row r="3722" spans="2:40" ht="31.2" hidden="1" customHeight="1" x14ac:dyDescent="0.3">
      <c r="B3722" s="30" t="s">
        <v>860</v>
      </c>
      <c r="C3722" s="30" t="s">
        <v>112</v>
      </c>
      <c r="D3722" s="30" t="s">
        <v>114</v>
      </c>
      <c r="E3722" s="15" t="str">
        <f t="shared" si="9859"/>
        <v>0503</v>
      </c>
      <c r="F3722" s="30" t="s">
        <v>796</v>
      </c>
      <c r="G3722" s="30"/>
      <c r="H3722" s="31" t="s">
        <v>797</v>
      </c>
      <c r="I3722" s="32">
        <f t="shared" si="9893"/>
        <v>0</v>
      </c>
      <c r="J3722" s="32">
        <f t="shared" si="9894"/>
        <v>0</v>
      </c>
      <c r="K3722" s="32">
        <f t="shared" si="9895"/>
        <v>0</v>
      </c>
      <c r="L3722" s="32">
        <f t="shared" si="9896"/>
        <v>0</v>
      </c>
      <c r="M3722" s="32">
        <f t="shared" si="9897"/>
        <v>0</v>
      </c>
      <c r="N3722" s="32">
        <f t="shared" si="9898"/>
        <v>0</v>
      </c>
      <c r="O3722" s="32">
        <f t="shared" si="9899"/>
        <v>0</v>
      </c>
      <c r="P3722" s="32">
        <f t="shared" si="9900"/>
        <v>0</v>
      </c>
      <c r="Q3722" s="32">
        <f t="shared" si="9901"/>
        <v>0</v>
      </c>
      <c r="R3722" s="32">
        <f t="shared" si="9902"/>
        <v>0</v>
      </c>
      <c r="S3722" s="32">
        <f t="shared" si="9903"/>
        <v>0</v>
      </c>
      <c r="T3722" s="32">
        <f t="shared" si="9904"/>
        <v>0</v>
      </c>
      <c r="U3722" s="32">
        <v>0</v>
      </c>
      <c r="V3722" s="32">
        <f t="shared" si="9860"/>
        <v>0</v>
      </c>
      <c r="W3722" s="32">
        <f t="shared" si="9905"/>
        <v>0</v>
      </c>
      <c r="X3722" s="32">
        <f t="shared" si="9906"/>
        <v>0</v>
      </c>
      <c r="Y3722" s="32">
        <f t="shared" si="9907"/>
        <v>0</v>
      </c>
      <c r="Z3722" s="32">
        <f t="shared" si="9908"/>
        <v>0</v>
      </c>
      <c r="AA3722" s="32">
        <f t="shared" si="9909"/>
        <v>0</v>
      </c>
      <c r="AB3722" s="32">
        <f t="shared" si="9910"/>
        <v>0</v>
      </c>
      <c r="AC3722" s="33">
        <f t="shared" si="9911"/>
        <v>0</v>
      </c>
      <c r="AD3722" s="33">
        <f t="shared" si="9912"/>
        <v>0</v>
      </c>
      <c r="AE3722" s="34" t="e">
        <f t="shared" si="9841"/>
        <v>#DIV/0!</v>
      </c>
      <c r="AF3722" s="35">
        <f t="shared" si="9913"/>
        <v>0</v>
      </c>
      <c r="AG3722" s="35">
        <f t="shared" si="9914"/>
        <v>0</v>
      </c>
      <c r="AH3722" s="36">
        <f t="shared" si="9915"/>
        <v>0</v>
      </c>
      <c r="AI3722" s="36">
        <f t="shared" si="9916"/>
        <v>0</v>
      </c>
      <c r="AJ3722" s="36">
        <f t="shared" si="9917"/>
        <v>0</v>
      </c>
      <c r="AK3722" s="36">
        <f t="shared" si="9918"/>
        <v>0</v>
      </c>
      <c r="AL3722" s="36">
        <f t="shared" si="9842"/>
        <v>0</v>
      </c>
      <c r="AM3722" s="36">
        <f t="shared" si="9843"/>
        <v>0</v>
      </c>
      <c r="AN3722" s="37" t="s">
        <v>35</v>
      </c>
    </row>
    <row r="3723" spans="2:40" ht="31.2" hidden="1" customHeight="1" x14ac:dyDescent="0.3">
      <c r="B3723" s="30" t="s">
        <v>860</v>
      </c>
      <c r="C3723" s="30" t="s">
        <v>112</v>
      </c>
      <c r="D3723" s="30" t="s">
        <v>114</v>
      </c>
      <c r="E3723" s="15" t="str">
        <f t="shared" si="9859"/>
        <v>0503</v>
      </c>
      <c r="F3723" s="30" t="s">
        <v>796</v>
      </c>
      <c r="G3723" s="30" t="s">
        <v>50</v>
      </c>
      <c r="H3723" s="31" t="s">
        <v>51</v>
      </c>
      <c r="I3723" s="32">
        <f t="shared" si="9893"/>
        <v>0</v>
      </c>
      <c r="J3723" s="32">
        <f t="shared" si="9894"/>
        <v>0</v>
      </c>
      <c r="K3723" s="32">
        <f t="shared" si="9895"/>
        <v>0</v>
      </c>
      <c r="L3723" s="32">
        <f t="shared" si="9896"/>
        <v>0</v>
      </c>
      <c r="M3723" s="32">
        <f t="shared" si="9897"/>
        <v>0</v>
      </c>
      <c r="N3723" s="32">
        <f t="shared" si="9898"/>
        <v>0</v>
      </c>
      <c r="O3723" s="32">
        <f t="shared" si="9899"/>
        <v>0</v>
      </c>
      <c r="P3723" s="32">
        <f t="shared" si="9900"/>
        <v>0</v>
      </c>
      <c r="Q3723" s="32">
        <f t="shared" si="9901"/>
        <v>0</v>
      </c>
      <c r="R3723" s="32">
        <f t="shared" si="9902"/>
        <v>0</v>
      </c>
      <c r="S3723" s="32">
        <f t="shared" si="9903"/>
        <v>0</v>
      </c>
      <c r="T3723" s="32">
        <f t="shared" si="9904"/>
        <v>0</v>
      </c>
      <c r="U3723" s="32">
        <v>0</v>
      </c>
      <c r="V3723" s="32">
        <f t="shared" si="9860"/>
        <v>0</v>
      </c>
      <c r="W3723" s="32">
        <f t="shared" si="9905"/>
        <v>0</v>
      </c>
      <c r="X3723" s="32">
        <f t="shared" si="9906"/>
        <v>0</v>
      </c>
      <c r="Y3723" s="32">
        <f t="shared" si="9907"/>
        <v>0</v>
      </c>
      <c r="Z3723" s="32">
        <f t="shared" si="9908"/>
        <v>0</v>
      </c>
      <c r="AA3723" s="32">
        <f t="shared" si="9909"/>
        <v>0</v>
      </c>
      <c r="AB3723" s="32">
        <f t="shared" si="9910"/>
        <v>0</v>
      </c>
      <c r="AC3723" s="33">
        <f t="shared" si="9911"/>
        <v>0</v>
      </c>
      <c r="AD3723" s="33">
        <f t="shared" si="9912"/>
        <v>0</v>
      </c>
      <c r="AE3723" s="34" t="e">
        <f t="shared" si="9841"/>
        <v>#DIV/0!</v>
      </c>
      <c r="AF3723" s="35">
        <f t="shared" si="9913"/>
        <v>0</v>
      </c>
      <c r="AG3723" s="35">
        <f t="shared" si="9914"/>
        <v>0</v>
      </c>
      <c r="AH3723" s="36">
        <f t="shared" si="9915"/>
        <v>0</v>
      </c>
      <c r="AI3723" s="36">
        <f t="shared" si="9916"/>
        <v>0</v>
      </c>
      <c r="AJ3723" s="36">
        <f t="shared" si="9917"/>
        <v>0</v>
      </c>
      <c r="AK3723" s="36">
        <f t="shared" si="9918"/>
        <v>0</v>
      </c>
      <c r="AL3723" s="36">
        <f t="shared" si="9842"/>
        <v>0</v>
      </c>
      <c r="AM3723" s="36">
        <f t="shared" si="9843"/>
        <v>0</v>
      </c>
      <c r="AN3723" s="37" t="s">
        <v>35</v>
      </c>
    </row>
    <row r="3724" spans="2:40" ht="31.2" hidden="1" customHeight="1" x14ac:dyDescent="0.3">
      <c r="B3724" s="30" t="s">
        <v>860</v>
      </c>
      <c r="C3724" s="30" t="s">
        <v>112</v>
      </c>
      <c r="D3724" s="30" t="s">
        <v>114</v>
      </c>
      <c r="E3724" s="15" t="str">
        <f t="shared" si="9859"/>
        <v>0503</v>
      </c>
      <c r="F3724" s="30" t="s">
        <v>796</v>
      </c>
      <c r="G3724" s="30" t="s">
        <v>52</v>
      </c>
      <c r="H3724" s="31" t="s">
        <v>53</v>
      </c>
      <c r="I3724" s="32"/>
      <c r="J3724" s="32"/>
      <c r="K3724" s="32"/>
      <c r="L3724" s="32"/>
      <c r="M3724" s="32"/>
      <c r="N3724" s="32"/>
      <c r="O3724" s="32">
        <v>0</v>
      </c>
      <c r="P3724" s="32">
        <v>0</v>
      </c>
      <c r="Q3724" s="32">
        <v>0</v>
      </c>
      <c r="R3724" s="32">
        <v>0</v>
      </c>
      <c r="S3724" s="32">
        <v>0</v>
      </c>
      <c r="T3724" s="32">
        <v>0</v>
      </c>
      <c r="U3724" s="32">
        <v>0</v>
      </c>
      <c r="V3724" s="32">
        <f t="shared" si="9860"/>
        <v>0</v>
      </c>
      <c r="W3724" s="32"/>
      <c r="X3724" s="32"/>
      <c r="Y3724" s="32"/>
      <c r="Z3724" s="32"/>
      <c r="AA3724" s="32"/>
      <c r="AB3724" s="32">
        <v>0</v>
      </c>
      <c r="AC3724" s="33">
        <v>0</v>
      </c>
      <c r="AD3724" s="33">
        <v>0</v>
      </c>
      <c r="AE3724" s="34" t="e">
        <f t="shared" si="9841"/>
        <v>#DIV/0!</v>
      </c>
      <c r="AF3724" s="35">
        <v>0</v>
      </c>
      <c r="AG3724" s="35">
        <v>0</v>
      </c>
      <c r="AH3724" s="36">
        <v>0</v>
      </c>
      <c r="AI3724" s="36">
        <v>0</v>
      </c>
      <c r="AJ3724" s="36">
        <v>0</v>
      </c>
      <c r="AK3724" s="36">
        <v>0</v>
      </c>
      <c r="AL3724" s="36">
        <f t="shared" si="9842"/>
        <v>0</v>
      </c>
      <c r="AM3724" s="36">
        <f t="shared" si="9843"/>
        <v>0</v>
      </c>
      <c r="AN3724" s="37" t="s">
        <v>35</v>
      </c>
    </row>
    <row r="3725" spans="2:40" ht="31.2" x14ac:dyDescent="0.3">
      <c r="B3725" s="30" t="s">
        <v>860</v>
      </c>
      <c r="C3725" s="30" t="s">
        <v>112</v>
      </c>
      <c r="D3725" s="30" t="s">
        <v>114</v>
      </c>
      <c r="E3725" s="15" t="str">
        <f t="shared" si="9859"/>
        <v>0503</v>
      </c>
      <c r="F3725" s="30" t="s">
        <v>760</v>
      </c>
      <c r="G3725" s="30"/>
      <c r="H3725" s="31" t="s">
        <v>761</v>
      </c>
      <c r="I3725" s="32">
        <f t="shared" si="9893"/>
        <v>1949.5</v>
      </c>
      <c r="J3725" s="32">
        <f t="shared" si="9894"/>
        <v>1031.4000000000001</v>
      </c>
      <c r="K3725" s="32">
        <f t="shared" si="9895"/>
        <v>1031.4000000000001</v>
      </c>
      <c r="L3725" s="32">
        <f t="shared" si="9896"/>
        <v>0</v>
      </c>
      <c r="M3725" s="32">
        <f t="shared" si="9897"/>
        <v>0</v>
      </c>
      <c r="N3725" s="32">
        <f t="shared" si="9898"/>
        <v>0</v>
      </c>
      <c r="O3725" s="32">
        <f>O3726+O3738</f>
        <v>0</v>
      </c>
      <c r="P3725" s="32">
        <f>P3726+P3738</f>
        <v>0</v>
      </c>
      <c r="Q3725" s="32">
        <f>Q3726+Q3738</f>
        <v>0</v>
      </c>
      <c r="R3725" s="32">
        <f t="shared" si="9902"/>
        <v>99.186999999999983</v>
      </c>
      <c r="S3725" s="32">
        <f t="shared" si="9903"/>
        <v>0</v>
      </c>
      <c r="T3725" s="32">
        <f t="shared" si="9904"/>
        <v>0</v>
      </c>
      <c r="U3725" s="32">
        <v>0</v>
      </c>
      <c r="V3725" s="32">
        <f t="shared" si="9860"/>
        <v>2048.6869999999999</v>
      </c>
      <c r="W3725" s="32">
        <f t="shared" si="9905"/>
        <v>0</v>
      </c>
      <c r="X3725" s="32">
        <f t="shared" si="9906"/>
        <v>0</v>
      </c>
      <c r="Y3725" s="32">
        <f t="shared" si="9907"/>
        <v>0</v>
      </c>
      <c r="Z3725" s="32">
        <f t="shared" si="9908"/>
        <v>0</v>
      </c>
      <c r="AA3725" s="32">
        <f t="shared" si="9909"/>
        <v>0</v>
      </c>
      <c r="AB3725" s="32">
        <f>AB3726+AB3738</f>
        <v>1584.26675</v>
      </c>
      <c r="AC3725" s="33">
        <f>AC3726+AC3738</f>
        <v>1792.4182600000001</v>
      </c>
      <c r="AD3725" s="33">
        <f>AD3726+AD3738</f>
        <v>1792.0373500000001</v>
      </c>
      <c r="AE3725" s="34">
        <f t="shared" si="9841"/>
        <v>99.978748821717531</v>
      </c>
      <c r="AF3725" s="32">
        <f t="shared" ref="AF3725:AK3725" si="9919">AF3726+AF3738</f>
        <v>1770.3811799999999</v>
      </c>
      <c r="AG3725" s="32">
        <f t="shared" si="9919"/>
        <v>0</v>
      </c>
      <c r="AH3725" s="32">
        <f t="shared" si="9919"/>
        <v>0</v>
      </c>
      <c r="AI3725" s="32">
        <f t="shared" si="9919"/>
        <v>0</v>
      </c>
      <c r="AJ3725" s="32">
        <f t="shared" si="9919"/>
        <v>0</v>
      </c>
      <c r="AK3725" s="32">
        <f t="shared" si="9919"/>
        <v>0</v>
      </c>
      <c r="AL3725" s="32">
        <f t="shared" si="9842"/>
        <v>1770.3811799999999</v>
      </c>
      <c r="AM3725" s="32">
        <f t="shared" si="9843"/>
        <v>278.30582000000004</v>
      </c>
    </row>
    <row r="3726" spans="2:40" ht="31.2" x14ac:dyDescent="0.3">
      <c r="B3726" s="30" t="s">
        <v>860</v>
      </c>
      <c r="C3726" s="30" t="s">
        <v>112</v>
      </c>
      <c r="D3726" s="30" t="s">
        <v>114</v>
      </c>
      <c r="E3726" s="15" t="str">
        <f t="shared" si="9859"/>
        <v>0503</v>
      </c>
      <c r="F3726" s="30" t="s">
        <v>802</v>
      </c>
      <c r="G3726" s="30"/>
      <c r="H3726" s="31" t="s">
        <v>803</v>
      </c>
      <c r="I3726" s="32">
        <f t="shared" ref="I3726:T3726" si="9920">I3727+I3731</f>
        <v>1949.5</v>
      </c>
      <c r="J3726" s="32">
        <f t="shared" si="9920"/>
        <v>1031.4000000000001</v>
      </c>
      <c r="K3726" s="32">
        <f t="shared" si="9920"/>
        <v>1031.4000000000001</v>
      </c>
      <c r="L3726" s="32">
        <f t="shared" si="9920"/>
        <v>0</v>
      </c>
      <c r="M3726" s="32">
        <f t="shared" si="9920"/>
        <v>0</v>
      </c>
      <c r="N3726" s="32">
        <f t="shared" si="9920"/>
        <v>0</v>
      </c>
      <c r="O3726" s="32">
        <f t="shared" si="9920"/>
        <v>0</v>
      </c>
      <c r="P3726" s="32">
        <f t="shared" si="9920"/>
        <v>0</v>
      </c>
      <c r="Q3726" s="32">
        <f t="shared" si="9920"/>
        <v>0</v>
      </c>
      <c r="R3726" s="32">
        <f t="shared" si="9920"/>
        <v>99.186999999999983</v>
      </c>
      <c r="S3726" s="32">
        <f t="shared" si="9920"/>
        <v>0</v>
      </c>
      <c r="T3726" s="32">
        <f t="shared" si="9920"/>
        <v>0</v>
      </c>
      <c r="U3726" s="32">
        <v>0</v>
      </c>
      <c r="V3726" s="32">
        <f t="shared" si="9860"/>
        <v>2048.6869999999999</v>
      </c>
      <c r="W3726" s="32">
        <f t="shared" ref="W3726:AD3726" si="9921">W3727+W3731</f>
        <v>0</v>
      </c>
      <c r="X3726" s="32">
        <f t="shared" si="9921"/>
        <v>0</v>
      </c>
      <c r="Y3726" s="32">
        <f t="shared" si="9921"/>
        <v>0</v>
      </c>
      <c r="Z3726" s="32">
        <f t="shared" si="9921"/>
        <v>0</v>
      </c>
      <c r="AA3726" s="32">
        <f t="shared" si="9921"/>
        <v>0</v>
      </c>
      <c r="AB3726" s="32">
        <f t="shared" si="9921"/>
        <v>1542.57257</v>
      </c>
      <c r="AC3726" s="33">
        <f t="shared" si="9921"/>
        <v>1728.6872000000001</v>
      </c>
      <c r="AD3726" s="33">
        <f t="shared" si="9921"/>
        <v>1728.30629</v>
      </c>
      <c r="AE3726" s="34">
        <f t="shared" si="9841"/>
        <v>99.977965360072076</v>
      </c>
      <c r="AF3726" s="32">
        <f t="shared" ref="AF3726:AK3726" si="9922">AF3727+AF3731</f>
        <v>1728.6869999999999</v>
      </c>
      <c r="AG3726" s="32">
        <f t="shared" si="9922"/>
        <v>0</v>
      </c>
      <c r="AH3726" s="32">
        <f t="shared" si="9922"/>
        <v>0</v>
      </c>
      <c r="AI3726" s="32">
        <f t="shared" si="9922"/>
        <v>0</v>
      </c>
      <c r="AJ3726" s="32">
        <f t="shared" si="9922"/>
        <v>0</v>
      </c>
      <c r="AK3726" s="32">
        <f t="shared" si="9922"/>
        <v>0</v>
      </c>
      <c r="AL3726" s="32">
        <f t="shared" si="9842"/>
        <v>1728.6869999999999</v>
      </c>
      <c r="AM3726" s="32">
        <f t="shared" si="9843"/>
        <v>320</v>
      </c>
    </row>
    <row r="3727" spans="2:40" ht="46.8" x14ac:dyDescent="0.3">
      <c r="B3727" s="30" t="s">
        <v>860</v>
      </c>
      <c r="C3727" s="30" t="s">
        <v>112</v>
      </c>
      <c r="D3727" s="30" t="s">
        <v>114</v>
      </c>
      <c r="E3727" s="15" t="str">
        <f t="shared" si="9859"/>
        <v>0503</v>
      </c>
      <c r="F3727" s="30" t="s">
        <v>804</v>
      </c>
      <c r="G3727" s="30"/>
      <c r="H3727" s="31" t="s">
        <v>805</v>
      </c>
      <c r="I3727" s="32">
        <f t="shared" ref="I3727:I3729" si="9923">I3728</f>
        <v>1629.5</v>
      </c>
      <c r="J3727" s="32">
        <f t="shared" ref="J3727:J3729" si="9924">J3728</f>
        <v>1031.4000000000001</v>
      </c>
      <c r="K3727" s="32">
        <f t="shared" ref="K3727:K3729" si="9925">K3728</f>
        <v>1031.4000000000001</v>
      </c>
      <c r="L3727" s="32">
        <f t="shared" ref="L3727:L3729" si="9926">L3728</f>
        <v>0</v>
      </c>
      <c r="M3727" s="32">
        <f t="shared" ref="M3727:M3729" si="9927">M3728</f>
        <v>0</v>
      </c>
      <c r="N3727" s="32">
        <f t="shared" ref="N3727:N3729" si="9928">N3728</f>
        <v>0</v>
      </c>
      <c r="O3727" s="32">
        <f t="shared" ref="O3727:O3729" si="9929">O3728</f>
        <v>0</v>
      </c>
      <c r="P3727" s="32">
        <f t="shared" ref="P3727:P3729" si="9930">P3728</f>
        <v>0</v>
      </c>
      <c r="Q3727" s="32">
        <f t="shared" ref="Q3727:Q3729" si="9931">Q3728</f>
        <v>0</v>
      </c>
      <c r="R3727" s="32">
        <f t="shared" ref="R3727:R3729" si="9932">R3728</f>
        <v>99.186999999999983</v>
      </c>
      <c r="S3727" s="32">
        <f t="shared" ref="S3727:S3729" si="9933">S3728</f>
        <v>0</v>
      </c>
      <c r="T3727" s="32">
        <f t="shared" ref="T3727:T3729" si="9934">T3728</f>
        <v>0</v>
      </c>
      <c r="U3727" s="32">
        <v>0</v>
      </c>
      <c r="V3727" s="32">
        <f t="shared" si="9860"/>
        <v>1728.6869999999999</v>
      </c>
      <c r="W3727" s="32">
        <f t="shared" ref="W3727:W3729" si="9935">W3728</f>
        <v>0</v>
      </c>
      <c r="X3727" s="32">
        <f t="shared" ref="X3727:X3729" si="9936">X3728</f>
        <v>0</v>
      </c>
      <c r="Y3727" s="32">
        <f t="shared" ref="Y3727:Y3729" si="9937">Y3728</f>
        <v>0</v>
      </c>
      <c r="Z3727" s="32">
        <f t="shared" ref="Z3727:Z3729" si="9938">Z3728</f>
        <v>0</v>
      </c>
      <c r="AA3727" s="32">
        <f t="shared" ref="AA3727:AA3729" si="9939">AA3728</f>
        <v>0</v>
      </c>
      <c r="AB3727" s="32">
        <f t="shared" ref="AB3727:AB3729" si="9940">AB3728</f>
        <v>1542.57257</v>
      </c>
      <c r="AC3727" s="33">
        <f t="shared" ref="AC3727:AC3729" si="9941">AC3728</f>
        <v>1728.6872000000001</v>
      </c>
      <c r="AD3727" s="33">
        <f t="shared" ref="AD3727:AD3729" si="9942">AD3728</f>
        <v>1728.30629</v>
      </c>
      <c r="AE3727" s="34">
        <f t="shared" si="9841"/>
        <v>99.977965360072076</v>
      </c>
      <c r="AF3727" s="32">
        <f t="shared" ref="AF3727:AF3729" si="9943">AF3728</f>
        <v>1728.6869999999999</v>
      </c>
      <c r="AG3727" s="32">
        <f t="shared" ref="AG3727:AG3729" si="9944">AG3728</f>
        <v>0</v>
      </c>
      <c r="AH3727" s="32">
        <f t="shared" ref="AH3727:AH3729" si="9945">AH3728</f>
        <v>0</v>
      </c>
      <c r="AI3727" s="32">
        <f t="shared" ref="AI3727:AI3729" si="9946">AI3728</f>
        <v>0</v>
      </c>
      <c r="AJ3727" s="32">
        <f t="shared" ref="AJ3727:AJ3729" si="9947">AJ3728</f>
        <v>0</v>
      </c>
      <c r="AK3727" s="32">
        <f t="shared" ref="AK3727:AK3729" si="9948">AK3728</f>
        <v>0</v>
      </c>
      <c r="AL3727" s="32">
        <f t="shared" si="9842"/>
        <v>1728.6869999999999</v>
      </c>
      <c r="AM3727" s="32">
        <f t="shared" si="9843"/>
        <v>0</v>
      </c>
    </row>
    <row r="3728" spans="2:40" ht="31.2" x14ac:dyDescent="0.3">
      <c r="B3728" s="30" t="s">
        <v>860</v>
      </c>
      <c r="C3728" s="30" t="s">
        <v>112</v>
      </c>
      <c r="D3728" s="30" t="s">
        <v>114</v>
      </c>
      <c r="E3728" s="15" t="str">
        <f t="shared" si="9859"/>
        <v>0503</v>
      </c>
      <c r="F3728" s="30" t="s">
        <v>806</v>
      </c>
      <c r="G3728" s="30"/>
      <c r="H3728" s="31" t="s">
        <v>807</v>
      </c>
      <c r="I3728" s="32">
        <f t="shared" si="9923"/>
        <v>1629.5</v>
      </c>
      <c r="J3728" s="32">
        <f t="shared" si="9924"/>
        <v>1031.4000000000001</v>
      </c>
      <c r="K3728" s="32">
        <f t="shared" si="9925"/>
        <v>1031.4000000000001</v>
      </c>
      <c r="L3728" s="32">
        <f t="shared" si="9926"/>
        <v>0</v>
      </c>
      <c r="M3728" s="32">
        <f t="shared" si="9927"/>
        <v>0</v>
      </c>
      <c r="N3728" s="32">
        <f t="shared" si="9928"/>
        <v>0</v>
      </c>
      <c r="O3728" s="32">
        <f t="shared" si="9929"/>
        <v>0</v>
      </c>
      <c r="P3728" s="32">
        <f t="shared" si="9930"/>
        <v>0</v>
      </c>
      <c r="Q3728" s="32">
        <f t="shared" si="9931"/>
        <v>0</v>
      </c>
      <c r="R3728" s="32">
        <f t="shared" si="9932"/>
        <v>99.186999999999983</v>
      </c>
      <c r="S3728" s="32">
        <f t="shared" si="9933"/>
        <v>0</v>
      </c>
      <c r="T3728" s="32">
        <f t="shared" si="9934"/>
        <v>0</v>
      </c>
      <c r="U3728" s="32">
        <v>0</v>
      </c>
      <c r="V3728" s="32">
        <f t="shared" si="9860"/>
        <v>1728.6869999999999</v>
      </c>
      <c r="W3728" s="32">
        <f t="shared" si="9935"/>
        <v>0</v>
      </c>
      <c r="X3728" s="32">
        <f t="shared" si="9936"/>
        <v>0</v>
      </c>
      <c r="Y3728" s="32">
        <f t="shared" si="9937"/>
        <v>0</v>
      </c>
      <c r="Z3728" s="32">
        <f t="shared" si="9938"/>
        <v>0</v>
      </c>
      <c r="AA3728" s="32">
        <f t="shared" si="9939"/>
        <v>0</v>
      </c>
      <c r="AB3728" s="32">
        <f t="shared" si="9940"/>
        <v>1542.57257</v>
      </c>
      <c r="AC3728" s="33">
        <f t="shared" si="9941"/>
        <v>1728.6872000000001</v>
      </c>
      <c r="AD3728" s="33">
        <f t="shared" si="9942"/>
        <v>1728.30629</v>
      </c>
      <c r="AE3728" s="34">
        <f t="shared" si="9841"/>
        <v>99.977965360072076</v>
      </c>
      <c r="AF3728" s="32">
        <f t="shared" si="9943"/>
        <v>1728.6869999999999</v>
      </c>
      <c r="AG3728" s="32">
        <f t="shared" si="9944"/>
        <v>0</v>
      </c>
      <c r="AH3728" s="32">
        <f t="shared" si="9945"/>
        <v>0</v>
      </c>
      <c r="AI3728" s="32">
        <f t="shared" si="9946"/>
        <v>0</v>
      </c>
      <c r="AJ3728" s="32">
        <f t="shared" si="9947"/>
        <v>0</v>
      </c>
      <c r="AK3728" s="32">
        <f t="shared" si="9948"/>
        <v>0</v>
      </c>
      <c r="AL3728" s="32">
        <f t="shared" si="9842"/>
        <v>1728.6869999999999</v>
      </c>
      <c r="AM3728" s="32">
        <f t="shared" si="9843"/>
        <v>0</v>
      </c>
    </row>
    <row r="3729" spans="2:40" ht="31.2" x14ac:dyDescent="0.3">
      <c r="B3729" s="30" t="s">
        <v>860</v>
      </c>
      <c r="C3729" s="30" t="s">
        <v>112</v>
      </c>
      <c r="D3729" s="30" t="s">
        <v>114</v>
      </c>
      <c r="E3729" s="15" t="str">
        <f t="shared" si="9859"/>
        <v>0503</v>
      </c>
      <c r="F3729" s="30" t="s">
        <v>806</v>
      </c>
      <c r="G3729" s="30" t="s">
        <v>50</v>
      </c>
      <c r="H3729" s="31" t="s">
        <v>51</v>
      </c>
      <c r="I3729" s="32">
        <f t="shared" si="9923"/>
        <v>1629.5</v>
      </c>
      <c r="J3729" s="32">
        <f t="shared" si="9924"/>
        <v>1031.4000000000001</v>
      </c>
      <c r="K3729" s="32">
        <f t="shared" si="9925"/>
        <v>1031.4000000000001</v>
      </c>
      <c r="L3729" s="32">
        <f t="shared" si="9926"/>
        <v>0</v>
      </c>
      <c r="M3729" s="32">
        <f t="shared" si="9927"/>
        <v>0</v>
      </c>
      <c r="N3729" s="32">
        <f t="shared" si="9928"/>
        <v>0</v>
      </c>
      <c r="O3729" s="32">
        <f t="shared" si="9929"/>
        <v>0</v>
      </c>
      <c r="P3729" s="32">
        <f t="shared" si="9930"/>
        <v>0</v>
      </c>
      <c r="Q3729" s="32">
        <f t="shared" si="9931"/>
        <v>0</v>
      </c>
      <c r="R3729" s="32">
        <f t="shared" si="9932"/>
        <v>99.186999999999983</v>
      </c>
      <c r="S3729" s="32">
        <f t="shared" si="9933"/>
        <v>0</v>
      </c>
      <c r="T3729" s="32">
        <f t="shared" si="9934"/>
        <v>0</v>
      </c>
      <c r="U3729" s="32">
        <v>0</v>
      </c>
      <c r="V3729" s="32">
        <f t="shared" si="9860"/>
        <v>1728.6869999999999</v>
      </c>
      <c r="W3729" s="32">
        <f t="shared" si="9935"/>
        <v>0</v>
      </c>
      <c r="X3729" s="32">
        <f t="shared" si="9936"/>
        <v>0</v>
      </c>
      <c r="Y3729" s="32">
        <f t="shared" si="9937"/>
        <v>0</v>
      </c>
      <c r="Z3729" s="32">
        <f t="shared" si="9938"/>
        <v>0</v>
      </c>
      <c r="AA3729" s="32">
        <f t="shared" si="9939"/>
        <v>0</v>
      </c>
      <c r="AB3729" s="32">
        <f t="shared" si="9940"/>
        <v>1542.57257</v>
      </c>
      <c r="AC3729" s="33">
        <f t="shared" si="9941"/>
        <v>1728.6872000000001</v>
      </c>
      <c r="AD3729" s="33">
        <f t="shared" si="9942"/>
        <v>1728.30629</v>
      </c>
      <c r="AE3729" s="34">
        <f t="shared" si="9841"/>
        <v>99.977965360072076</v>
      </c>
      <c r="AF3729" s="32">
        <f t="shared" si="9943"/>
        <v>1728.6869999999999</v>
      </c>
      <c r="AG3729" s="32">
        <f t="shared" si="9944"/>
        <v>0</v>
      </c>
      <c r="AH3729" s="32">
        <f t="shared" si="9945"/>
        <v>0</v>
      </c>
      <c r="AI3729" s="32">
        <f t="shared" si="9946"/>
        <v>0</v>
      </c>
      <c r="AJ3729" s="32">
        <f t="shared" si="9947"/>
        <v>0</v>
      </c>
      <c r="AK3729" s="32">
        <f t="shared" si="9948"/>
        <v>0</v>
      </c>
      <c r="AL3729" s="32">
        <f t="shared" si="9842"/>
        <v>1728.6869999999999</v>
      </c>
      <c r="AM3729" s="32">
        <f t="shared" si="9843"/>
        <v>0</v>
      </c>
    </row>
    <row r="3730" spans="2:40" ht="31.2" x14ac:dyDescent="0.3">
      <c r="B3730" s="30" t="s">
        <v>860</v>
      </c>
      <c r="C3730" s="30" t="s">
        <v>112</v>
      </c>
      <c r="D3730" s="30" t="s">
        <v>114</v>
      </c>
      <c r="E3730" s="15" t="str">
        <f t="shared" si="9859"/>
        <v>0503</v>
      </c>
      <c r="F3730" s="30" t="s">
        <v>806</v>
      </c>
      <c r="G3730" s="30" t="s">
        <v>52</v>
      </c>
      <c r="H3730" s="31" t="s">
        <v>53</v>
      </c>
      <c r="I3730" s="32">
        <f>598.1+1031.4</f>
        <v>1629.5</v>
      </c>
      <c r="J3730" s="32">
        <v>1031.4000000000001</v>
      </c>
      <c r="K3730" s="32">
        <v>1031.4000000000001</v>
      </c>
      <c r="L3730" s="32"/>
      <c r="M3730" s="32"/>
      <c r="N3730" s="32"/>
      <c r="O3730" s="32">
        <v>0</v>
      </c>
      <c r="P3730" s="32">
        <v>0</v>
      </c>
      <c r="Q3730" s="32">
        <v>0</v>
      </c>
      <c r="R3730" s="32">
        <f>250.099-150.912</f>
        <v>99.186999999999983</v>
      </c>
      <c r="S3730" s="32">
        <v>0</v>
      </c>
      <c r="T3730" s="32">
        <v>0</v>
      </c>
      <c r="U3730" s="32">
        <v>0</v>
      </c>
      <c r="V3730" s="32">
        <f t="shared" si="9860"/>
        <v>1728.6869999999999</v>
      </c>
      <c r="W3730" s="32"/>
      <c r="X3730" s="32"/>
      <c r="Y3730" s="32"/>
      <c r="Z3730" s="32"/>
      <c r="AA3730" s="32"/>
      <c r="AB3730" s="32">
        <v>1542.57257</v>
      </c>
      <c r="AC3730" s="33">
        <v>1728.6872000000001</v>
      </c>
      <c r="AD3730" s="33">
        <v>1728.30629</v>
      </c>
      <c r="AE3730" s="34">
        <f t="shared" si="9841"/>
        <v>99.977965360072076</v>
      </c>
      <c r="AF3730" s="32">
        <v>1728.6869999999999</v>
      </c>
      <c r="AG3730" s="32">
        <v>0</v>
      </c>
      <c r="AH3730" s="32">
        <v>0</v>
      </c>
      <c r="AI3730" s="32">
        <v>0</v>
      </c>
      <c r="AJ3730" s="32">
        <v>0</v>
      </c>
      <c r="AK3730" s="32">
        <v>0</v>
      </c>
      <c r="AL3730" s="32">
        <f t="shared" si="9842"/>
        <v>1728.6869999999999</v>
      </c>
      <c r="AM3730" s="32">
        <f t="shared" si="9843"/>
        <v>0</v>
      </c>
      <c r="AN3730" s="12"/>
    </row>
    <row r="3731" spans="2:40" ht="31.2" hidden="1" customHeight="1" x14ac:dyDescent="0.3">
      <c r="B3731" s="30" t="s">
        <v>860</v>
      </c>
      <c r="C3731" s="30" t="s">
        <v>112</v>
      </c>
      <c r="D3731" s="30" t="s">
        <v>114</v>
      </c>
      <c r="E3731" s="15" t="str">
        <f t="shared" si="9859"/>
        <v>0503</v>
      </c>
      <c r="F3731" s="30" t="s">
        <v>808</v>
      </c>
      <c r="G3731" s="30"/>
      <c r="H3731" s="31" t="s">
        <v>809</v>
      </c>
      <c r="I3731" s="32">
        <f t="shared" ref="I3731:T3731" si="9949">I3735+I3732</f>
        <v>320</v>
      </c>
      <c r="J3731" s="32">
        <f t="shared" si="9949"/>
        <v>0</v>
      </c>
      <c r="K3731" s="32">
        <f t="shared" si="9949"/>
        <v>0</v>
      </c>
      <c r="L3731" s="32">
        <f t="shared" si="9949"/>
        <v>0</v>
      </c>
      <c r="M3731" s="32">
        <f t="shared" si="9949"/>
        <v>0</v>
      </c>
      <c r="N3731" s="32">
        <f t="shared" si="9949"/>
        <v>0</v>
      </c>
      <c r="O3731" s="32">
        <f t="shared" si="9949"/>
        <v>0</v>
      </c>
      <c r="P3731" s="32">
        <f t="shared" si="9949"/>
        <v>0</v>
      </c>
      <c r="Q3731" s="32">
        <f t="shared" si="9949"/>
        <v>0</v>
      </c>
      <c r="R3731" s="32">
        <f t="shared" si="9949"/>
        <v>0</v>
      </c>
      <c r="S3731" s="32">
        <f t="shared" si="9949"/>
        <v>0</v>
      </c>
      <c r="T3731" s="32">
        <f t="shared" si="9949"/>
        <v>0</v>
      </c>
      <c r="U3731" s="32">
        <v>0</v>
      </c>
      <c r="V3731" s="32">
        <f t="shared" si="9860"/>
        <v>320</v>
      </c>
      <c r="W3731" s="32">
        <f t="shared" ref="W3731:AD3731" si="9950">W3735+W3732</f>
        <v>0</v>
      </c>
      <c r="X3731" s="32">
        <f t="shared" si="9950"/>
        <v>0</v>
      </c>
      <c r="Y3731" s="32">
        <f t="shared" si="9950"/>
        <v>0</v>
      </c>
      <c r="Z3731" s="32">
        <f t="shared" si="9950"/>
        <v>0</v>
      </c>
      <c r="AA3731" s="32">
        <f t="shared" si="9950"/>
        <v>0</v>
      </c>
      <c r="AB3731" s="32">
        <f t="shared" si="9950"/>
        <v>0</v>
      </c>
      <c r="AC3731" s="33">
        <f t="shared" si="9950"/>
        <v>0</v>
      </c>
      <c r="AD3731" s="33">
        <f t="shared" si="9950"/>
        <v>0</v>
      </c>
      <c r="AE3731" s="34" t="e">
        <f t="shared" si="9841"/>
        <v>#DIV/0!</v>
      </c>
      <c r="AF3731" s="32">
        <f t="shared" ref="AF3731:AK3731" si="9951">AF3735+AF3732</f>
        <v>0</v>
      </c>
      <c r="AG3731" s="32">
        <f t="shared" si="9951"/>
        <v>0</v>
      </c>
      <c r="AH3731" s="32">
        <f t="shared" si="9951"/>
        <v>0</v>
      </c>
      <c r="AI3731" s="32">
        <f t="shared" si="9951"/>
        <v>0</v>
      </c>
      <c r="AJ3731" s="32">
        <f t="shared" si="9951"/>
        <v>0</v>
      </c>
      <c r="AK3731" s="32">
        <f t="shared" si="9951"/>
        <v>0</v>
      </c>
      <c r="AL3731" s="32">
        <f t="shared" si="9842"/>
        <v>0</v>
      </c>
      <c r="AM3731" s="32">
        <f t="shared" si="9843"/>
        <v>320</v>
      </c>
      <c r="AN3731" s="12" t="s">
        <v>35</v>
      </c>
    </row>
    <row r="3732" spans="2:40" ht="31.2" hidden="1" customHeight="1" x14ac:dyDescent="0.3">
      <c r="B3732" s="30" t="s">
        <v>860</v>
      </c>
      <c r="C3732" s="30" t="s">
        <v>112</v>
      </c>
      <c r="D3732" s="30" t="s">
        <v>114</v>
      </c>
      <c r="E3732" s="15" t="str">
        <f t="shared" si="9859"/>
        <v>0503</v>
      </c>
      <c r="F3732" s="30" t="s">
        <v>810</v>
      </c>
      <c r="G3732" s="30"/>
      <c r="H3732" s="31" t="s">
        <v>811</v>
      </c>
      <c r="I3732" s="32">
        <f t="shared" ref="I3732:I3749" si="9952">I3733</f>
        <v>320</v>
      </c>
      <c r="J3732" s="32">
        <f t="shared" ref="J3732:J3749" si="9953">J3733</f>
        <v>0</v>
      </c>
      <c r="K3732" s="32">
        <f t="shared" ref="K3732:K3749" si="9954">K3733</f>
        <v>0</v>
      </c>
      <c r="L3732" s="32">
        <f t="shared" ref="L3732:L3749" si="9955">L3733</f>
        <v>0</v>
      </c>
      <c r="M3732" s="32">
        <f t="shared" ref="M3732:M3749" si="9956">M3733</f>
        <v>0</v>
      </c>
      <c r="N3732" s="32">
        <f t="shared" ref="N3732:N3749" si="9957">N3733</f>
        <v>0</v>
      </c>
      <c r="O3732" s="32">
        <f t="shared" ref="O3732:O3744" si="9958">O3733</f>
        <v>0</v>
      </c>
      <c r="P3732" s="32">
        <f t="shared" ref="P3732:P3744" si="9959">P3733</f>
        <v>0</v>
      </c>
      <c r="Q3732" s="32">
        <f t="shared" ref="Q3732:Q3744" si="9960">Q3733</f>
        <v>0</v>
      </c>
      <c r="R3732" s="32">
        <f t="shared" ref="R3732:R3744" si="9961">R3733</f>
        <v>0</v>
      </c>
      <c r="S3732" s="32">
        <f t="shared" ref="S3732:S3744" si="9962">S3733</f>
        <v>0</v>
      </c>
      <c r="T3732" s="32">
        <f t="shared" ref="T3732:T3744" si="9963">T3733</f>
        <v>0</v>
      </c>
      <c r="U3732" s="32">
        <v>0</v>
      </c>
      <c r="V3732" s="32">
        <f t="shared" si="9860"/>
        <v>320</v>
      </c>
      <c r="W3732" s="32">
        <f t="shared" ref="W3732:W3744" si="9964">W3733</f>
        <v>0</v>
      </c>
      <c r="X3732" s="32">
        <f t="shared" ref="X3732:X3744" si="9965">X3733</f>
        <v>0</v>
      </c>
      <c r="Y3732" s="32">
        <f t="shared" ref="Y3732:Y3744" si="9966">Y3733</f>
        <v>0</v>
      </c>
      <c r="Z3732" s="32">
        <f t="shared" ref="Z3732:Z3744" si="9967">Z3733</f>
        <v>0</v>
      </c>
      <c r="AA3732" s="32">
        <f t="shared" ref="AA3732:AA3744" si="9968">AA3733</f>
        <v>0</v>
      </c>
      <c r="AB3732" s="32">
        <f t="shared" ref="AB3732:AB3744" si="9969">AB3733</f>
        <v>0</v>
      </c>
      <c r="AC3732" s="33">
        <f t="shared" ref="AC3732:AC3744" si="9970">AC3733</f>
        <v>0</v>
      </c>
      <c r="AD3732" s="33">
        <f t="shared" ref="AD3732:AD3744" si="9971">AD3733</f>
        <v>0</v>
      </c>
      <c r="AE3732" s="34" t="e">
        <f t="shared" si="9841"/>
        <v>#DIV/0!</v>
      </c>
      <c r="AF3732" s="32">
        <f t="shared" ref="AF3732:AF3744" si="9972">AF3733</f>
        <v>0</v>
      </c>
      <c r="AG3732" s="32">
        <f t="shared" ref="AG3732:AG3744" si="9973">AG3733</f>
        <v>0</v>
      </c>
      <c r="AH3732" s="32">
        <f t="shared" ref="AH3732:AH3744" si="9974">AH3733</f>
        <v>0</v>
      </c>
      <c r="AI3732" s="32">
        <f t="shared" ref="AI3732:AI3744" si="9975">AI3733</f>
        <v>0</v>
      </c>
      <c r="AJ3732" s="32">
        <f t="shared" ref="AJ3732:AJ3744" si="9976">AJ3733</f>
        <v>0</v>
      </c>
      <c r="AK3732" s="32">
        <f t="shared" ref="AK3732:AK3744" si="9977">AK3733</f>
        <v>0</v>
      </c>
      <c r="AL3732" s="32">
        <f t="shared" si="9842"/>
        <v>0</v>
      </c>
      <c r="AM3732" s="32">
        <f t="shared" si="9843"/>
        <v>320</v>
      </c>
      <c r="AN3732" s="12" t="s">
        <v>35</v>
      </c>
    </row>
    <row r="3733" spans="2:40" ht="15.6" hidden="1" customHeight="1" x14ac:dyDescent="0.3">
      <c r="B3733" s="30" t="s">
        <v>860</v>
      </c>
      <c r="C3733" s="30" t="s">
        <v>112</v>
      </c>
      <c r="D3733" s="30" t="s">
        <v>114</v>
      </c>
      <c r="E3733" s="15" t="str">
        <f t="shared" si="9859"/>
        <v>0503</v>
      </c>
      <c r="F3733" s="30" t="s">
        <v>810</v>
      </c>
      <c r="G3733" s="30" t="s">
        <v>56</v>
      </c>
      <c r="H3733" s="31" t="s">
        <v>57</v>
      </c>
      <c r="I3733" s="32">
        <f t="shared" si="9952"/>
        <v>320</v>
      </c>
      <c r="J3733" s="32">
        <f t="shared" si="9953"/>
        <v>0</v>
      </c>
      <c r="K3733" s="32">
        <f t="shared" si="9954"/>
        <v>0</v>
      </c>
      <c r="L3733" s="32">
        <f t="shared" si="9955"/>
        <v>0</v>
      </c>
      <c r="M3733" s="32">
        <f t="shared" si="9956"/>
        <v>0</v>
      </c>
      <c r="N3733" s="32">
        <f t="shared" si="9957"/>
        <v>0</v>
      </c>
      <c r="O3733" s="32">
        <f t="shared" si="9958"/>
        <v>0</v>
      </c>
      <c r="P3733" s="32">
        <f t="shared" si="9959"/>
        <v>0</v>
      </c>
      <c r="Q3733" s="32">
        <f t="shared" si="9960"/>
        <v>0</v>
      </c>
      <c r="R3733" s="32">
        <f t="shared" si="9961"/>
        <v>0</v>
      </c>
      <c r="S3733" s="32">
        <f t="shared" si="9962"/>
        <v>0</v>
      </c>
      <c r="T3733" s="32">
        <f t="shared" si="9963"/>
        <v>0</v>
      </c>
      <c r="U3733" s="32">
        <v>0</v>
      </c>
      <c r="V3733" s="32">
        <f t="shared" si="9860"/>
        <v>320</v>
      </c>
      <c r="W3733" s="32">
        <f t="shared" si="9964"/>
        <v>0</v>
      </c>
      <c r="X3733" s="32">
        <f t="shared" si="9965"/>
        <v>0</v>
      </c>
      <c r="Y3733" s="32">
        <f t="shared" si="9966"/>
        <v>0</v>
      </c>
      <c r="Z3733" s="32">
        <f t="shared" si="9967"/>
        <v>0</v>
      </c>
      <c r="AA3733" s="32">
        <f t="shared" si="9968"/>
        <v>0</v>
      </c>
      <c r="AB3733" s="32">
        <f t="shared" si="9969"/>
        <v>0</v>
      </c>
      <c r="AC3733" s="33">
        <f t="shared" si="9970"/>
        <v>0</v>
      </c>
      <c r="AD3733" s="33">
        <f t="shared" si="9971"/>
        <v>0</v>
      </c>
      <c r="AE3733" s="34" t="e">
        <f t="shared" si="9841"/>
        <v>#DIV/0!</v>
      </c>
      <c r="AF3733" s="32">
        <f t="shared" si="9972"/>
        <v>0</v>
      </c>
      <c r="AG3733" s="32">
        <f t="shared" si="9973"/>
        <v>0</v>
      </c>
      <c r="AH3733" s="32">
        <f t="shared" si="9974"/>
        <v>0</v>
      </c>
      <c r="AI3733" s="32">
        <f t="shared" si="9975"/>
        <v>0</v>
      </c>
      <c r="AJ3733" s="32">
        <f t="shared" si="9976"/>
        <v>0</v>
      </c>
      <c r="AK3733" s="32">
        <f t="shared" si="9977"/>
        <v>0</v>
      </c>
      <c r="AL3733" s="32">
        <f t="shared" si="9842"/>
        <v>0</v>
      </c>
      <c r="AM3733" s="32">
        <f t="shared" si="9843"/>
        <v>320</v>
      </c>
      <c r="AN3733" s="12" t="s">
        <v>35</v>
      </c>
    </row>
    <row r="3734" spans="2:40" ht="62.4" hidden="1" customHeight="1" x14ac:dyDescent="0.3">
      <c r="B3734" s="30" t="s">
        <v>860</v>
      </c>
      <c r="C3734" s="30" t="s">
        <v>112</v>
      </c>
      <c r="D3734" s="30" t="s">
        <v>114</v>
      </c>
      <c r="E3734" s="15" t="str">
        <f t="shared" si="9859"/>
        <v>0503</v>
      </c>
      <c r="F3734" s="30" t="s">
        <v>810</v>
      </c>
      <c r="G3734" s="30" t="s">
        <v>472</v>
      </c>
      <c r="H3734" s="31" t="s">
        <v>473</v>
      </c>
      <c r="I3734" s="32">
        <v>320</v>
      </c>
      <c r="J3734" s="32"/>
      <c r="K3734" s="32"/>
      <c r="L3734" s="32"/>
      <c r="M3734" s="32"/>
      <c r="N3734" s="32"/>
      <c r="O3734" s="32">
        <v>0</v>
      </c>
      <c r="P3734" s="32">
        <v>0</v>
      </c>
      <c r="Q3734" s="32">
        <v>0</v>
      </c>
      <c r="R3734" s="32">
        <v>0</v>
      </c>
      <c r="S3734" s="32">
        <v>0</v>
      </c>
      <c r="T3734" s="32">
        <v>0</v>
      </c>
      <c r="U3734" s="32">
        <v>0</v>
      </c>
      <c r="V3734" s="32">
        <f t="shared" si="9860"/>
        <v>320</v>
      </c>
      <c r="W3734" s="32"/>
      <c r="X3734" s="32"/>
      <c r="Y3734" s="32"/>
      <c r="Z3734" s="32"/>
      <c r="AA3734" s="32"/>
      <c r="AB3734" s="32">
        <v>0</v>
      </c>
      <c r="AC3734" s="33">
        <v>0</v>
      </c>
      <c r="AD3734" s="33">
        <v>0</v>
      </c>
      <c r="AE3734" s="34" t="e">
        <f t="shared" si="9841"/>
        <v>#DIV/0!</v>
      </c>
      <c r="AF3734" s="32">
        <v>0</v>
      </c>
      <c r="AG3734" s="32">
        <v>0</v>
      </c>
      <c r="AH3734" s="32">
        <v>0</v>
      </c>
      <c r="AI3734" s="32">
        <v>0</v>
      </c>
      <c r="AJ3734" s="32">
        <v>0</v>
      </c>
      <c r="AK3734" s="32">
        <v>0</v>
      </c>
      <c r="AL3734" s="32">
        <f t="shared" si="9842"/>
        <v>0</v>
      </c>
      <c r="AM3734" s="32">
        <f t="shared" si="9843"/>
        <v>320</v>
      </c>
      <c r="AN3734" s="12" t="s">
        <v>35</v>
      </c>
    </row>
    <row r="3735" spans="2:40" ht="15.6" hidden="1" customHeight="1" x14ac:dyDescent="0.3">
      <c r="B3735" s="30" t="s">
        <v>860</v>
      </c>
      <c r="C3735" s="30" t="s">
        <v>112</v>
      </c>
      <c r="D3735" s="30" t="s">
        <v>114</v>
      </c>
      <c r="E3735" s="15" t="str">
        <f t="shared" si="9859"/>
        <v>0503</v>
      </c>
      <c r="F3735" s="30" t="s">
        <v>812</v>
      </c>
      <c r="G3735" s="30"/>
      <c r="H3735" s="31" t="s">
        <v>264</v>
      </c>
      <c r="I3735" s="32">
        <f t="shared" si="9952"/>
        <v>0</v>
      </c>
      <c r="J3735" s="32">
        <f t="shared" si="9953"/>
        <v>0</v>
      </c>
      <c r="K3735" s="32">
        <f t="shared" si="9954"/>
        <v>0</v>
      </c>
      <c r="L3735" s="32">
        <f t="shared" si="9955"/>
        <v>0</v>
      </c>
      <c r="M3735" s="32">
        <f t="shared" si="9956"/>
        <v>0</v>
      </c>
      <c r="N3735" s="32">
        <f t="shared" si="9957"/>
        <v>0</v>
      </c>
      <c r="O3735" s="32">
        <f t="shared" si="9958"/>
        <v>0</v>
      </c>
      <c r="P3735" s="32">
        <f t="shared" si="9959"/>
        <v>0</v>
      </c>
      <c r="Q3735" s="32">
        <f t="shared" si="9960"/>
        <v>0</v>
      </c>
      <c r="R3735" s="32">
        <f t="shared" si="9961"/>
        <v>0</v>
      </c>
      <c r="S3735" s="32">
        <f t="shared" si="9962"/>
        <v>0</v>
      </c>
      <c r="T3735" s="32">
        <f t="shared" si="9963"/>
        <v>0</v>
      </c>
      <c r="U3735" s="32">
        <v>0</v>
      </c>
      <c r="V3735" s="32">
        <f t="shared" si="9860"/>
        <v>0</v>
      </c>
      <c r="W3735" s="32">
        <f t="shared" si="9964"/>
        <v>0</v>
      </c>
      <c r="X3735" s="32">
        <f t="shared" si="9965"/>
        <v>0</v>
      </c>
      <c r="Y3735" s="32">
        <f t="shared" si="9966"/>
        <v>0</v>
      </c>
      <c r="Z3735" s="32">
        <f t="shared" si="9967"/>
        <v>0</v>
      </c>
      <c r="AA3735" s="32">
        <f t="shared" si="9968"/>
        <v>0</v>
      </c>
      <c r="AB3735" s="32">
        <f t="shared" si="9969"/>
        <v>0</v>
      </c>
      <c r="AC3735" s="33">
        <f t="shared" si="9970"/>
        <v>0</v>
      </c>
      <c r="AD3735" s="33">
        <f t="shared" si="9971"/>
        <v>0</v>
      </c>
      <c r="AE3735" s="34" t="e">
        <f t="shared" si="9841"/>
        <v>#DIV/0!</v>
      </c>
      <c r="AF3735" s="35">
        <f t="shared" si="9972"/>
        <v>0</v>
      </c>
      <c r="AG3735" s="35">
        <f t="shared" si="9973"/>
        <v>0</v>
      </c>
      <c r="AH3735" s="36">
        <f t="shared" si="9974"/>
        <v>0</v>
      </c>
      <c r="AI3735" s="36">
        <f t="shared" si="9975"/>
        <v>0</v>
      </c>
      <c r="AJ3735" s="36">
        <f t="shared" si="9976"/>
        <v>0</v>
      </c>
      <c r="AK3735" s="36">
        <f t="shared" si="9977"/>
        <v>0</v>
      </c>
      <c r="AL3735" s="36">
        <f t="shared" si="9842"/>
        <v>0</v>
      </c>
      <c r="AM3735" s="36">
        <f t="shared" si="9843"/>
        <v>0</v>
      </c>
      <c r="AN3735" s="37" t="s">
        <v>35</v>
      </c>
    </row>
    <row r="3736" spans="2:40" ht="15.6" hidden="1" customHeight="1" x14ac:dyDescent="0.3">
      <c r="B3736" s="30" t="s">
        <v>860</v>
      </c>
      <c r="C3736" s="30" t="s">
        <v>112</v>
      </c>
      <c r="D3736" s="30" t="s">
        <v>114</v>
      </c>
      <c r="E3736" s="15" t="str">
        <f t="shared" si="9859"/>
        <v>0503</v>
      </c>
      <c r="F3736" s="30" t="s">
        <v>812</v>
      </c>
      <c r="G3736" s="30" t="s">
        <v>56</v>
      </c>
      <c r="H3736" s="31" t="s">
        <v>57</v>
      </c>
      <c r="I3736" s="32">
        <f t="shared" si="9952"/>
        <v>0</v>
      </c>
      <c r="J3736" s="32">
        <f t="shared" si="9953"/>
        <v>0</v>
      </c>
      <c r="K3736" s="32">
        <f t="shared" si="9954"/>
        <v>0</v>
      </c>
      <c r="L3736" s="32">
        <f t="shared" si="9955"/>
        <v>0</v>
      </c>
      <c r="M3736" s="32">
        <f t="shared" si="9956"/>
        <v>0</v>
      </c>
      <c r="N3736" s="32">
        <f t="shared" si="9957"/>
        <v>0</v>
      </c>
      <c r="O3736" s="32">
        <f t="shared" si="9958"/>
        <v>0</v>
      </c>
      <c r="P3736" s="32">
        <f t="shared" si="9959"/>
        <v>0</v>
      </c>
      <c r="Q3736" s="32">
        <f t="shared" si="9960"/>
        <v>0</v>
      </c>
      <c r="R3736" s="32">
        <f t="shared" si="9961"/>
        <v>0</v>
      </c>
      <c r="S3736" s="32">
        <f t="shared" si="9962"/>
        <v>0</v>
      </c>
      <c r="T3736" s="32">
        <f t="shared" si="9963"/>
        <v>0</v>
      </c>
      <c r="U3736" s="32">
        <v>0</v>
      </c>
      <c r="V3736" s="32">
        <f t="shared" si="9860"/>
        <v>0</v>
      </c>
      <c r="W3736" s="32">
        <f t="shared" si="9964"/>
        <v>0</v>
      </c>
      <c r="X3736" s="32">
        <f t="shared" si="9965"/>
        <v>0</v>
      </c>
      <c r="Y3736" s="32">
        <f t="shared" si="9966"/>
        <v>0</v>
      </c>
      <c r="Z3736" s="32">
        <f t="shared" si="9967"/>
        <v>0</v>
      </c>
      <c r="AA3736" s="32">
        <f t="shared" si="9968"/>
        <v>0</v>
      </c>
      <c r="AB3736" s="32">
        <f t="shared" si="9969"/>
        <v>0</v>
      </c>
      <c r="AC3736" s="33">
        <f t="shared" si="9970"/>
        <v>0</v>
      </c>
      <c r="AD3736" s="33">
        <f t="shared" si="9971"/>
        <v>0</v>
      </c>
      <c r="AE3736" s="34" t="e">
        <f t="shared" si="9841"/>
        <v>#DIV/0!</v>
      </c>
      <c r="AF3736" s="35">
        <f t="shared" si="9972"/>
        <v>0</v>
      </c>
      <c r="AG3736" s="35">
        <f t="shared" si="9973"/>
        <v>0</v>
      </c>
      <c r="AH3736" s="36">
        <f t="shared" si="9974"/>
        <v>0</v>
      </c>
      <c r="AI3736" s="36">
        <f t="shared" si="9975"/>
        <v>0</v>
      </c>
      <c r="AJ3736" s="36">
        <f t="shared" si="9976"/>
        <v>0</v>
      </c>
      <c r="AK3736" s="36">
        <f t="shared" si="9977"/>
        <v>0</v>
      </c>
      <c r="AL3736" s="36">
        <f t="shared" si="9842"/>
        <v>0</v>
      </c>
      <c r="AM3736" s="36">
        <f t="shared" si="9843"/>
        <v>0</v>
      </c>
      <c r="AN3736" s="37" t="s">
        <v>35</v>
      </c>
    </row>
    <row r="3737" spans="2:40" ht="62.4" hidden="1" customHeight="1" x14ac:dyDescent="0.3">
      <c r="B3737" s="30" t="s">
        <v>860</v>
      </c>
      <c r="C3737" s="30" t="s">
        <v>112</v>
      </c>
      <c r="D3737" s="30" t="s">
        <v>114</v>
      </c>
      <c r="E3737" s="15" t="str">
        <f t="shared" si="9859"/>
        <v>0503</v>
      </c>
      <c r="F3737" s="30" t="s">
        <v>812</v>
      </c>
      <c r="G3737" s="30" t="s">
        <v>472</v>
      </c>
      <c r="H3737" s="31" t="s">
        <v>473</v>
      </c>
      <c r="I3737" s="32"/>
      <c r="J3737" s="32"/>
      <c r="K3737" s="32"/>
      <c r="L3737" s="32"/>
      <c r="M3737" s="32"/>
      <c r="N3737" s="32"/>
      <c r="O3737" s="32">
        <v>0</v>
      </c>
      <c r="P3737" s="32">
        <v>0</v>
      </c>
      <c r="Q3737" s="32">
        <v>0</v>
      </c>
      <c r="R3737" s="32">
        <v>0</v>
      </c>
      <c r="S3737" s="32">
        <v>0</v>
      </c>
      <c r="T3737" s="32">
        <v>0</v>
      </c>
      <c r="U3737" s="32">
        <v>0</v>
      </c>
      <c r="V3737" s="32">
        <f t="shared" si="9860"/>
        <v>0</v>
      </c>
      <c r="W3737" s="32"/>
      <c r="X3737" s="32"/>
      <c r="Y3737" s="32"/>
      <c r="Z3737" s="32"/>
      <c r="AA3737" s="32"/>
      <c r="AB3737" s="32">
        <v>0</v>
      </c>
      <c r="AC3737" s="33">
        <v>0</v>
      </c>
      <c r="AD3737" s="33">
        <v>0</v>
      </c>
      <c r="AE3737" s="34" t="e">
        <f t="shared" si="9841"/>
        <v>#DIV/0!</v>
      </c>
      <c r="AF3737" s="35">
        <v>0</v>
      </c>
      <c r="AG3737" s="35">
        <v>0</v>
      </c>
      <c r="AH3737" s="36">
        <v>0</v>
      </c>
      <c r="AI3737" s="36">
        <v>0</v>
      </c>
      <c r="AJ3737" s="36">
        <v>0</v>
      </c>
      <c r="AK3737" s="36">
        <v>0</v>
      </c>
      <c r="AL3737" s="36">
        <f t="shared" si="9842"/>
        <v>0</v>
      </c>
      <c r="AM3737" s="36">
        <f t="shared" si="9843"/>
        <v>0</v>
      </c>
      <c r="AN3737" s="37" t="s">
        <v>35</v>
      </c>
    </row>
    <row r="3738" spans="2:40" ht="31.2" x14ac:dyDescent="0.3">
      <c r="B3738" s="30" t="s">
        <v>860</v>
      </c>
      <c r="C3738" s="30" t="s">
        <v>112</v>
      </c>
      <c r="D3738" s="30" t="s">
        <v>114</v>
      </c>
      <c r="E3738" s="15" t="str">
        <f t="shared" si="9859"/>
        <v>0503</v>
      </c>
      <c r="F3738" s="30" t="s">
        <v>762</v>
      </c>
      <c r="G3738" s="30"/>
      <c r="H3738" s="31" t="s">
        <v>763</v>
      </c>
      <c r="I3738" s="32"/>
      <c r="J3738" s="32"/>
      <c r="K3738" s="32"/>
      <c r="L3738" s="32"/>
      <c r="M3738" s="32"/>
      <c r="N3738" s="32"/>
      <c r="O3738" s="32">
        <f t="shared" si="9958"/>
        <v>0</v>
      </c>
      <c r="P3738" s="32">
        <f t="shared" si="9959"/>
        <v>0</v>
      </c>
      <c r="Q3738" s="32">
        <f t="shared" si="9960"/>
        <v>0</v>
      </c>
      <c r="R3738" s="32"/>
      <c r="S3738" s="32"/>
      <c r="T3738" s="32"/>
      <c r="U3738" s="32"/>
      <c r="V3738" s="32">
        <f t="shared" si="9860"/>
        <v>0</v>
      </c>
      <c r="W3738" s="32"/>
      <c r="X3738" s="32"/>
      <c r="Y3738" s="32"/>
      <c r="Z3738" s="32"/>
      <c r="AA3738" s="32"/>
      <c r="AB3738" s="32">
        <f t="shared" si="9969"/>
        <v>41.694180000000003</v>
      </c>
      <c r="AC3738" s="33">
        <f t="shared" si="9970"/>
        <v>63.731059999999999</v>
      </c>
      <c r="AD3738" s="33">
        <f t="shared" si="9971"/>
        <v>63.731059999999999</v>
      </c>
      <c r="AE3738" s="34">
        <f t="shared" si="9841"/>
        <v>100</v>
      </c>
      <c r="AF3738" s="32">
        <f t="shared" si="9972"/>
        <v>41.694180000000003</v>
      </c>
      <c r="AG3738" s="32">
        <f t="shared" si="9973"/>
        <v>0</v>
      </c>
      <c r="AH3738" s="32">
        <f t="shared" si="9974"/>
        <v>0</v>
      </c>
      <c r="AI3738" s="32">
        <f t="shared" si="9975"/>
        <v>0</v>
      </c>
      <c r="AJ3738" s="32">
        <f t="shared" si="9976"/>
        <v>0</v>
      </c>
      <c r="AK3738" s="32">
        <f t="shared" si="9977"/>
        <v>0</v>
      </c>
      <c r="AL3738" s="32">
        <f t="shared" si="9842"/>
        <v>41.694180000000003</v>
      </c>
      <c r="AM3738" s="32">
        <f t="shared" si="9843"/>
        <v>-41.694180000000003</v>
      </c>
      <c r="AN3738" s="12"/>
    </row>
    <row r="3739" spans="2:40" ht="46.8" x14ac:dyDescent="0.3">
      <c r="B3739" s="30" t="s">
        <v>860</v>
      </c>
      <c r="C3739" s="30" t="s">
        <v>112</v>
      </c>
      <c r="D3739" s="30" t="s">
        <v>114</v>
      </c>
      <c r="E3739" s="15" t="str">
        <f t="shared" si="9859"/>
        <v>0503</v>
      </c>
      <c r="F3739" s="30" t="s">
        <v>764</v>
      </c>
      <c r="G3739" s="30"/>
      <c r="H3739" s="31" t="s">
        <v>765</v>
      </c>
      <c r="I3739" s="32"/>
      <c r="J3739" s="32"/>
      <c r="K3739" s="32"/>
      <c r="L3739" s="32"/>
      <c r="M3739" s="32"/>
      <c r="N3739" s="32"/>
      <c r="O3739" s="32">
        <f t="shared" si="9958"/>
        <v>0</v>
      </c>
      <c r="P3739" s="32">
        <f t="shared" si="9959"/>
        <v>0</v>
      </c>
      <c r="Q3739" s="32">
        <f t="shared" si="9960"/>
        <v>0</v>
      </c>
      <c r="R3739" s="32"/>
      <c r="S3739" s="32"/>
      <c r="T3739" s="32"/>
      <c r="U3739" s="32"/>
      <c r="V3739" s="32">
        <f t="shared" si="9860"/>
        <v>0</v>
      </c>
      <c r="W3739" s="32"/>
      <c r="X3739" s="32"/>
      <c r="Y3739" s="32"/>
      <c r="Z3739" s="32"/>
      <c r="AA3739" s="32"/>
      <c r="AB3739" s="32">
        <f t="shared" si="9969"/>
        <v>41.694180000000003</v>
      </c>
      <c r="AC3739" s="33">
        <f t="shared" si="9970"/>
        <v>63.731059999999999</v>
      </c>
      <c r="AD3739" s="33">
        <f t="shared" si="9971"/>
        <v>63.731059999999999</v>
      </c>
      <c r="AE3739" s="34">
        <f t="shared" si="9841"/>
        <v>100</v>
      </c>
      <c r="AF3739" s="32">
        <f t="shared" si="9972"/>
        <v>41.694180000000003</v>
      </c>
      <c r="AG3739" s="32">
        <f t="shared" si="9973"/>
        <v>0</v>
      </c>
      <c r="AH3739" s="32">
        <f t="shared" si="9974"/>
        <v>0</v>
      </c>
      <c r="AI3739" s="32">
        <f t="shared" si="9975"/>
        <v>0</v>
      </c>
      <c r="AJ3739" s="32">
        <f t="shared" si="9976"/>
        <v>0</v>
      </c>
      <c r="AK3739" s="32">
        <f t="shared" si="9977"/>
        <v>0</v>
      </c>
      <c r="AL3739" s="32">
        <f t="shared" si="9842"/>
        <v>41.694180000000003</v>
      </c>
      <c r="AM3739" s="32">
        <f t="shared" si="9843"/>
        <v>-41.694180000000003</v>
      </c>
      <c r="AN3739" s="12"/>
    </row>
    <row r="3740" spans="2:40" ht="31.2" x14ac:dyDescent="0.3">
      <c r="B3740" s="30" t="s">
        <v>860</v>
      </c>
      <c r="C3740" s="30" t="s">
        <v>112</v>
      </c>
      <c r="D3740" s="30" t="s">
        <v>114</v>
      </c>
      <c r="E3740" s="15" t="str">
        <f t="shared" si="9859"/>
        <v>0503</v>
      </c>
      <c r="F3740" s="30" t="s">
        <v>766</v>
      </c>
      <c r="G3740" s="30"/>
      <c r="H3740" s="31" t="s">
        <v>767</v>
      </c>
      <c r="I3740" s="32"/>
      <c r="J3740" s="32"/>
      <c r="K3740" s="32"/>
      <c r="L3740" s="32"/>
      <c r="M3740" s="32"/>
      <c r="N3740" s="32"/>
      <c r="O3740" s="32">
        <f t="shared" si="9958"/>
        <v>0</v>
      </c>
      <c r="P3740" s="32">
        <f t="shared" si="9959"/>
        <v>0</v>
      </c>
      <c r="Q3740" s="32">
        <f t="shared" si="9960"/>
        <v>0</v>
      </c>
      <c r="R3740" s="32"/>
      <c r="S3740" s="32"/>
      <c r="T3740" s="32"/>
      <c r="U3740" s="32"/>
      <c r="V3740" s="32">
        <f t="shared" si="9860"/>
        <v>0</v>
      </c>
      <c r="W3740" s="32"/>
      <c r="X3740" s="32"/>
      <c r="Y3740" s="32"/>
      <c r="Z3740" s="32"/>
      <c r="AA3740" s="32"/>
      <c r="AB3740" s="32">
        <f t="shared" si="9969"/>
        <v>41.694180000000003</v>
      </c>
      <c r="AC3740" s="33">
        <f t="shared" si="9970"/>
        <v>63.731059999999999</v>
      </c>
      <c r="AD3740" s="33">
        <f t="shared" si="9971"/>
        <v>63.731059999999999</v>
      </c>
      <c r="AE3740" s="34">
        <f t="shared" si="9841"/>
        <v>100</v>
      </c>
      <c r="AF3740" s="32">
        <f t="shared" si="9972"/>
        <v>41.694180000000003</v>
      </c>
      <c r="AG3740" s="32">
        <f t="shared" si="9973"/>
        <v>0</v>
      </c>
      <c r="AH3740" s="32">
        <f t="shared" si="9974"/>
        <v>0</v>
      </c>
      <c r="AI3740" s="32">
        <f t="shared" si="9975"/>
        <v>0</v>
      </c>
      <c r="AJ3740" s="32">
        <f t="shared" si="9976"/>
        <v>0</v>
      </c>
      <c r="AK3740" s="32">
        <f t="shared" si="9977"/>
        <v>0</v>
      </c>
      <c r="AL3740" s="32">
        <f t="shared" si="9842"/>
        <v>41.694180000000003</v>
      </c>
      <c r="AM3740" s="32">
        <f t="shared" si="9843"/>
        <v>-41.694180000000003</v>
      </c>
      <c r="AN3740" s="12"/>
    </row>
    <row r="3741" spans="2:40" ht="31.2" x14ac:dyDescent="0.3">
      <c r="B3741" s="30" t="s">
        <v>860</v>
      </c>
      <c r="C3741" s="30" t="s">
        <v>112</v>
      </c>
      <c r="D3741" s="30" t="s">
        <v>114</v>
      </c>
      <c r="E3741" s="15" t="str">
        <f t="shared" si="9859"/>
        <v>0503</v>
      </c>
      <c r="F3741" s="30" t="s">
        <v>766</v>
      </c>
      <c r="G3741" s="30" t="s">
        <v>174</v>
      </c>
      <c r="H3741" s="31" t="s">
        <v>175</v>
      </c>
      <c r="I3741" s="32"/>
      <c r="J3741" s="32"/>
      <c r="K3741" s="32"/>
      <c r="L3741" s="32"/>
      <c r="M3741" s="32"/>
      <c r="N3741" s="32"/>
      <c r="O3741" s="32">
        <f t="shared" si="9958"/>
        <v>0</v>
      </c>
      <c r="P3741" s="32">
        <f t="shared" si="9959"/>
        <v>0</v>
      </c>
      <c r="Q3741" s="32">
        <f t="shared" si="9960"/>
        <v>0</v>
      </c>
      <c r="R3741" s="32"/>
      <c r="S3741" s="32"/>
      <c r="T3741" s="32"/>
      <c r="U3741" s="32"/>
      <c r="V3741" s="32">
        <f t="shared" si="9860"/>
        <v>0</v>
      </c>
      <c r="W3741" s="32"/>
      <c r="X3741" s="32"/>
      <c r="Y3741" s="32"/>
      <c r="Z3741" s="32"/>
      <c r="AA3741" s="32"/>
      <c r="AB3741" s="32">
        <f t="shared" si="9969"/>
        <v>41.694180000000003</v>
      </c>
      <c r="AC3741" s="33">
        <f t="shared" si="9970"/>
        <v>63.731059999999999</v>
      </c>
      <c r="AD3741" s="33">
        <f t="shared" si="9971"/>
        <v>63.731059999999999</v>
      </c>
      <c r="AE3741" s="34">
        <f t="shared" si="9841"/>
        <v>100</v>
      </c>
      <c r="AF3741" s="32">
        <f t="shared" si="9972"/>
        <v>41.694180000000003</v>
      </c>
      <c r="AG3741" s="32">
        <f t="shared" si="9973"/>
        <v>0</v>
      </c>
      <c r="AH3741" s="32">
        <f t="shared" si="9974"/>
        <v>0</v>
      </c>
      <c r="AI3741" s="32">
        <f t="shared" si="9975"/>
        <v>0</v>
      </c>
      <c r="AJ3741" s="32">
        <f t="shared" si="9976"/>
        <v>0</v>
      </c>
      <c r="AK3741" s="32">
        <f t="shared" si="9977"/>
        <v>0</v>
      </c>
      <c r="AL3741" s="32">
        <f t="shared" si="9842"/>
        <v>41.694180000000003</v>
      </c>
      <c r="AM3741" s="32">
        <f t="shared" si="9843"/>
        <v>-41.694180000000003</v>
      </c>
      <c r="AN3741" s="12"/>
    </row>
    <row r="3742" spans="2:40" ht="62.4" x14ac:dyDescent="0.3">
      <c r="B3742" s="30" t="s">
        <v>860</v>
      </c>
      <c r="C3742" s="30" t="s">
        <v>112</v>
      </c>
      <c r="D3742" s="30" t="s">
        <v>114</v>
      </c>
      <c r="E3742" s="15" t="str">
        <f t="shared" si="9859"/>
        <v>0503</v>
      </c>
      <c r="F3742" s="30" t="s">
        <v>766</v>
      </c>
      <c r="G3742" s="30" t="s">
        <v>370</v>
      </c>
      <c r="H3742" s="31" t="s">
        <v>371</v>
      </c>
      <c r="I3742" s="32"/>
      <c r="J3742" s="32"/>
      <c r="K3742" s="32"/>
      <c r="L3742" s="32"/>
      <c r="M3742" s="32"/>
      <c r="N3742" s="32"/>
      <c r="O3742" s="32">
        <v>0</v>
      </c>
      <c r="P3742" s="32">
        <v>0</v>
      </c>
      <c r="Q3742" s="32">
        <v>0</v>
      </c>
      <c r="R3742" s="32"/>
      <c r="S3742" s="32"/>
      <c r="T3742" s="32"/>
      <c r="U3742" s="32"/>
      <c r="V3742" s="32">
        <f t="shared" si="9860"/>
        <v>0</v>
      </c>
      <c r="W3742" s="32"/>
      <c r="X3742" s="32"/>
      <c r="Y3742" s="32"/>
      <c r="Z3742" s="32"/>
      <c r="AA3742" s="32"/>
      <c r="AB3742" s="32">
        <v>41.694180000000003</v>
      </c>
      <c r="AC3742" s="33">
        <v>63.731059999999999</v>
      </c>
      <c r="AD3742" s="33">
        <v>63.731059999999999</v>
      </c>
      <c r="AE3742" s="34">
        <f t="shared" si="9841"/>
        <v>100</v>
      </c>
      <c r="AF3742" s="32">
        <v>41.694180000000003</v>
      </c>
      <c r="AG3742" s="32">
        <v>0</v>
      </c>
      <c r="AH3742" s="32">
        <v>0</v>
      </c>
      <c r="AI3742" s="32">
        <v>0</v>
      </c>
      <c r="AJ3742" s="32">
        <v>0</v>
      </c>
      <c r="AK3742" s="32">
        <v>0</v>
      </c>
      <c r="AL3742" s="32">
        <f t="shared" si="9842"/>
        <v>41.694180000000003</v>
      </c>
      <c r="AM3742" s="32">
        <f t="shared" si="9843"/>
        <v>-41.694180000000003</v>
      </c>
      <c r="AN3742" s="12"/>
    </row>
    <row r="3743" spans="2:40" ht="46.8" hidden="1" customHeight="1" x14ac:dyDescent="0.3">
      <c r="B3743" s="30" t="s">
        <v>860</v>
      </c>
      <c r="C3743" s="30" t="s">
        <v>112</v>
      </c>
      <c r="D3743" s="30" t="s">
        <v>114</v>
      </c>
      <c r="E3743" s="15" t="str">
        <f t="shared" si="9859"/>
        <v>0503</v>
      </c>
      <c r="F3743" s="30" t="s">
        <v>378</v>
      </c>
      <c r="G3743" s="30"/>
      <c r="H3743" s="31" t="s">
        <v>379</v>
      </c>
      <c r="I3743" s="32">
        <f t="shared" si="9952"/>
        <v>0</v>
      </c>
      <c r="J3743" s="32">
        <f t="shared" si="9953"/>
        <v>0</v>
      </c>
      <c r="K3743" s="32">
        <f t="shared" si="9954"/>
        <v>0</v>
      </c>
      <c r="L3743" s="32">
        <f t="shared" si="9955"/>
        <v>0</v>
      </c>
      <c r="M3743" s="32">
        <f t="shared" si="9956"/>
        <v>0</v>
      </c>
      <c r="N3743" s="32">
        <f t="shared" si="9957"/>
        <v>0</v>
      </c>
      <c r="O3743" s="32">
        <f t="shared" si="9958"/>
        <v>0</v>
      </c>
      <c r="P3743" s="32">
        <f t="shared" si="9959"/>
        <v>0</v>
      </c>
      <c r="Q3743" s="32">
        <f t="shared" si="9960"/>
        <v>0</v>
      </c>
      <c r="R3743" s="32">
        <f t="shared" si="9961"/>
        <v>0</v>
      </c>
      <c r="S3743" s="32">
        <f t="shared" si="9962"/>
        <v>0</v>
      </c>
      <c r="T3743" s="32">
        <f t="shared" si="9963"/>
        <v>0</v>
      </c>
      <c r="U3743" s="32">
        <v>0</v>
      </c>
      <c r="V3743" s="32">
        <f t="shared" si="9860"/>
        <v>0</v>
      </c>
      <c r="W3743" s="32">
        <f t="shared" si="9964"/>
        <v>0</v>
      </c>
      <c r="X3743" s="32">
        <f t="shared" si="9965"/>
        <v>0</v>
      </c>
      <c r="Y3743" s="32">
        <f t="shared" si="9966"/>
        <v>0</v>
      </c>
      <c r="Z3743" s="32">
        <f t="shared" si="9967"/>
        <v>0</v>
      </c>
      <c r="AA3743" s="32">
        <f t="shared" si="9968"/>
        <v>0</v>
      </c>
      <c r="AB3743" s="32">
        <f t="shared" si="9969"/>
        <v>0</v>
      </c>
      <c r="AC3743" s="33">
        <f t="shared" si="9970"/>
        <v>0</v>
      </c>
      <c r="AD3743" s="33">
        <f t="shared" si="9971"/>
        <v>0</v>
      </c>
      <c r="AE3743" s="34" t="e">
        <f t="shared" si="9841"/>
        <v>#DIV/0!</v>
      </c>
      <c r="AF3743" s="35">
        <f t="shared" si="9972"/>
        <v>0</v>
      </c>
      <c r="AG3743" s="35">
        <f t="shared" si="9973"/>
        <v>0</v>
      </c>
      <c r="AH3743" s="36">
        <f t="shared" si="9974"/>
        <v>0</v>
      </c>
      <c r="AI3743" s="36">
        <f t="shared" si="9975"/>
        <v>0</v>
      </c>
      <c r="AJ3743" s="36">
        <f t="shared" si="9976"/>
        <v>0</v>
      </c>
      <c r="AK3743" s="36">
        <f t="shared" si="9977"/>
        <v>0</v>
      </c>
      <c r="AL3743" s="36">
        <f t="shared" si="9842"/>
        <v>0</v>
      </c>
      <c r="AM3743" s="36">
        <f t="shared" si="9843"/>
        <v>0</v>
      </c>
      <c r="AN3743" s="37" t="s">
        <v>35</v>
      </c>
    </row>
    <row r="3744" spans="2:40" ht="31.2" hidden="1" customHeight="1" x14ac:dyDescent="0.3">
      <c r="B3744" s="30" t="s">
        <v>860</v>
      </c>
      <c r="C3744" s="30" t="s">
        <v>112</v>
      </c>
      <c r="D3744" s="30" t="s">
        <v>114</v>
      </c>
      <c r="E3744" s="15" t="str">
        <f t="shared" si="9859"/>
        <v>0503</v>
      </c>
      <c r="F3744" s="30" t="s">
        <v>378</v>
      </c>
      <c r="G3744" s="30" t="s">
        <v>50</v>
      </c>
      <c r="H3744" s="31" t="s">
        <v>51</v>
      </c>
      <c r="I3744" s="32">
        <f t="shared" si="9952"/>
        <v>0</v>
      </c>
      <c r="J3744" s="32">
        <f t="shared" si="9953"/>
        <v>0</v>
      </c>
      <c r="K3744" s="32">
        <f t="shared" si="9954"/>
        <v>0</v>
      </c>
      <c r="L3744" s="32">
        <f t="shared" si="9955"/>
        <v>0</v>
      </c>
      <c r="M3744" s="32">
        <f t="shared" si="9956"/>
        <v>0</v>
      </c>
      <c r="N3744" s="32">
        <f t="shared" si="9957"/>
        <v>0</v>
      </c>
      <c r="O3744" s="32">
        <f t="shared" si="9958"/>
        <v>0</v>
      </c>
      <c r="P3744" s="32">
        <f t="shared" si="9959"/>
        <v>0</v>
      </c>
      <c r="Q3744" s="32">
        <f t="shared" si="9960"/>
        <v>0</v>
      </c>
      <c r="R3744" s="32">
        <f t="shared" si="9961"/>
        <v>0</v>
      </c>
      <c r="S3744" s="32">
        <f t="shared" si="9962"/>
        <v>0</v>
      </c>
      <c r="T3744" s="32">
        <f t="shared" si="9963"/>
        <v>0</v>
      </c>
      <c r="U3744" s="32">
        <v>0</v>
      </c>
      <c r="V3744" s="32">
        <f t="shared" si="9860"/>
        <v>0</v>
      </c>
      <c r="W3744" s="32">
        <f t="shared" si="9964"/>
        <v>0</v>
      </c>
      <c r="X3744" s="32">
        <f t="shared" si="9965"/>
        <v>0</v>
      </c>
      <c r="Y3744" s="32">
        <f t="shared" si="9966"/>
        <v>0</v>
      </c>
      <c r="Z3744" s="32">
        <f t="shared" si="9967"/>
        <v>0</v>
      </c>
      <c r="AA3744" s="32">
        <f t="shared" si="9968"/>
        <v>0</v>
      </c>
      <c r="AB3744" s="32">
        <f t="shared" si="9969"/>
        <v>0</v>
      </c>
      <c r="AC3744" s="33">
        <f t="shared" si="9970"/>
        <v>0</v>
      </c>
      <c r="AD3744" s="33">
        <f t="shared" si="9971"/>
        <v>0</v>
      </c>
      <c r="AE3744" s="34" t="e">
        <f t="shared" si="9841"/>
        <v>#DIV/0!</v>
      </c>
      <c r="AF3744" s="35">
        <f t="shared" si="9972"/>
        <v>0</v>
      </c>
      <c r="AG3744" s="35">
        <f t="shared" si="9973"/>
        <v>0</v>
      </c>
      <c r="AH3744" s="36">
        <f t="shared" si="9974"/>
        <v>0</v>
      </c>
      <c r="AI3744" s="36">
        <f t="shared" si="9975"/>
        <v>0</v>
      </c>
      <c r="AJ3744" s="36">
        <f t="shared" si="9976"/>
        <v>0</v>
      </c>
      <c r="AK3744" s="36">
        <f t="shared" si="9977"/>
        <v>0</v>
      </c>
      <c r="AL3744" s="36">
        <f t="shared" si="9842"/>
        <v>0</v>
      </c>
      <c r="AM3744" s="36">
        <f t="shared" si="9843"/>
        <v>0</v>
      </c>
      <c r="AN3744" s="37" t="s">
        <v>35</v>
      </c>
    </row>
    <row r="3745" spans="2:40" ht="31.2" hidden="1" customHeight="1" x14ac:dyDescent="0.3">
      <c r="B3745" s="30" t="s">
        <v>860</v>
      </c>
      <c r="C3745" s="30" t="s">
        <v>112</v>
      </c>
      <c r="D3745" s="30" t="s">
        <v>114</v>
      </c>
      <c r="E3745" s="15" t="str">
        <f t="shared" si="9859"/>
        <v>0503</v>
      </c>
      <c r="F3745" s="30" t="s">
        <v>378</v>
      </c>
      <c r="G3745" s="30" t="s">
        <v>52</v>
      </c>
      <c r="H3745" s="31" t="s">
        <v>53</v>
      </c>
      <c r="I3745" s="32"/>
      <c r="J3745" s="32"/>
      <c r="K3745" s="32"/>
      <c r="L3745" s="32"/>
      <c r="M3745" s="32"/>
      <c r="N3745" s="32"/>
      <c r="O3745" s="32">
        <v>0</v>
      </c>
      <c r="P3745" s="32">
        <v>0</v>
      </c>
      <c r="Q3745" s="32">
        <v>0</v>
      </c>
      <c r="R3745" s="32">
        <v>0</v>
      </c>
      <c r="S3745" s="32">
        <v>0</v>
      </c>
      <c r="T3745" s="32">
        <v>0</v>
      </c>
      <c r="U3745" s="32">
        <v>0</v>
      </c>
      <c r="V3745" s="32">
        <f t="shared" si="9860"/>
        <v>0</v>
      </c>
      <c r="W3745" s="32"/>
      <c r="X3745" s="32"/>
      <c r="Y3745" s="32"/>
      <c r="Z3745" s="32"/>
      <c r="AA3745" s="32"/>
      <c r="AB3745" s="32">
        <v>0</v>
      </c>
      <c r="AC3745" s="33">
        <v>0</v>
      </c>
      <c r="AD3745" s="33">
        <v>0</v>
      </c>
      <c r="AE3745" s="34" t="e">
        <f t="shared" si="9841"/>
        <v>#DIV/0!</v>
      </c>
      <c r="AF3745" s="35">
        <v>0</v>
      </c>
      <c r="AG3745" s="35">
        <v>0</v>
      </c>
      <c r="AH3745" s="36">
        <v>0</v>
      </c>
      <c r="AI3745" s="36">
        <v>0</v>
      </c>
      <c r="AJ3745" s="36">
        <v>0</v>
      </c>
      <c r="AK3745" s="36">
        <v>0</v>
      </c>
      <c r="AL3745" s="36">
        <f t="shared" si="9842"/>
        <v>0</v>
      </c>
      <c r="AM3745" s="36">
        <f t="shared" si="9843"/>
        <v>0</v>
      </c>
      <c r="AN3745" s="37" t="s">
        <v>35</v>
      </c>
    </row>
    <row r="3746" spans="2:40" s="22" customFormat="1" ht="31.2" hidden="1" customHeight="1" x14ac:dyDescent="0.3">
      <c r="B3746" s="23" t="s">
        <v>860</v>
      </c>
      <c r="C3746" s="23" t="s">
        <v>112</v>
      </c>
      <c r="D3746" s="23" t="s">
        <v>112</v>
      </c>
      <c r="E3746" s="24" t="str">
        <f t="shared" si="9859"/>
        <v>0505</v>
      </c>
      <c r="F3746" s="23"/>
      <c r="G3746" s="23"/>
      <c r="H3746" s="25" t="s">
        <v>124</v>
      </c>
      <c r="I3746" s="26">
        <f t="shared" si="9952"/>
        <v>0</v>
      </c>
      <c r="J3746" s="26">
        <f t="shared" si="9953"/>
        <v>0</v>
      </c>
      <c r="K3746" s="26">
        <f t="shared" si="9954"/>
        <v>0</v>
      </c>
      <c r="L3746" s="26">
        <f t="shared" si="9955"/>
        <v>0</v>
      </c>
      <c r="M3746" s="26">
        <f t="shared" si="9956"/>
        <v>0</v>
      </c>
      <c r="N3746" s="26">
        <f t="shared" si="9957"/>
        <v>0</v>
      </c>
      <c r="O3746" s="26">
        <f t="shared" ref="O3746:U3746" si="9978">O3747+O3755</f>
        <v>0</v>
      </c>
      <c r="P3746" s="26">
        <f t="shared" si="9978"/>
        <v>0</v>
      </c>
      <c r="Q3746" s="26">
        <f t="shared" si="9978"/>
        <v>0</v>
      </c>
      <c r="R3746" s="26">
        <f t="shared" si="9978"/>
        <v>0</v>
      </c>
      <c r="S3746" s="26">
        <f t="shared" si="9978"/>
        <v>0</v>
      </c>
      <c r="T3746" s="26">
        <f t="shared" si="9978"/>
        <v>0</v>
      </c>
      <c r="U3746" s="26">
        <f t="shared" si="9978"/>
        <v>0</v>
      </c>
      <c r="V3746" s="26">
        <f t="shared" si="9860"/>
        <v>0</v>
      </c>
      <c r="W3746" s="26">
        <f t="shared" ref="W3746:AD3746" si="9979">W3747+W3755</f>
        <v>600</v>
      </c>
      <c r="X3746" s="26">
        <f t="shared" si="9979"/>
        <v>0</v>
      </c>
      <c r="Y3746" s="26">
        <f t="shared" si="9979"/>
        <v>0</v>
      </c>
      <c r="Z3746" s="26">
        <f t="shared" si="9979"/>
        <v>0</v>
      </c>
      <c r="AA3746" s="26">
        <f t="shared" si="9979"/>
        <v>0</v>
      </c>
      <c r="AB3746" s="32">
        <f t="shared" si="9979"/>
        <v>0</v>
      </c>
      <c r="AC3746" s="27">
        <f t="shared" si="9979"/>
        <v>0</v>
      </c>
      <c r="AD3746" s="33">
        <f t="shared" si="9979"/>
        <v>0</v>
      </c>
      <c r="AE3746" s="28" t="e">
        <f t="shared" si="9841"/>
        <v>#DIV/0!</v>
      </c>
      <c r="AF3746" s="42">
        <f t="shared" ref="AF3746:AK3746" si="9980">AF3747+AF3755</f>
        <v>0</v>
      </c>
      <c r="AG3746" s="42">
        <f t="shared" si="9980"/>
        <v>0</v>
      </c>
      <c r="AH3746" s="43">
        <f t="shared" si="9980"/>
        <v>0</v>
      </c>
      <c r="AI3746" s="43">
        <f t="shared" si="9980"/>
        <v>0</v>
      </c>
      <c r="AJ3746" s="43">
        <f t="shared" si="9980"/>
        <v>0</v>
      </c>
      <c r="AK3746" s="43">
        <f t="shared" si="9980"/>
        <v>0</v>
      </c>
      <c r="AL3746" s="43">
        <f t="shared" si="9842"/>
        <v>0</v>
      </c>
      <c r="AM3746" s="43">
        <f t="shared" si="9843"/>
        <v>0</v>
      </c>
      <c r="AN3746" s="37" t="s">
        <v>35</v>
      </c>
    </row>
    <row r="3747" spans="2:40" ht="31.2" hidden="1" customHeight="1" x14ac:dyDescent="0.3">
      <c r="B3747" s="30" t="s">
        <v>860</v>
      </c>
      <c r="C3747" s="30" t="s">
        <v>112</v>
      </c>
      <c r="D3747" s="30" t="s">
        <v>112</v>
      </c>
      <c r="E3747" s="15" t="str">
        <f t="shared" si="9859"/>
        <v>0505</v>
      </c>
      <c r="F3747" s="30" t="s">
        <v>712</v>
      </c>
      <c r="G3747" s="30"/>
      <c r="H3747" s="31" t="s">
        <v>713</v>
      </c>
      <c r="I3747" s="32">
        <f t="shared" si="9952"/>
        <v>0</v>
      </c>
      <c r="J3747" s="32">
        <f t="shared" si="9953"/>
        <v>0</v>
      </c>
      <c r="K3747" s="32">
        <f t="shared" si="9954"/>
        <v>0</v>
      </c>
      <c r="L3747" s="32">
        <f t="shared" si="9955"/>
        <v>0</v>
      </c>
      <c r="M3747" s="32">
        <f t="shared" si="9956"/>
        <v>0</v>
      </c>
      <c r="N3747" s="32">
        <f t="shared" si="9957"/>
        <v>0</v>
      </c>
      <c r="O3747" s="32">
        <f t="shared" ref="O3747:O3749" si="9981">O3748</f>
        <v>0</v>
      </c>
      <c r="P3747" s="32">
        <f t="shared" ref="P3747:P3749" si="9982">P3748</f>
        <v>0</v>
      </c>
      <c r="Q3747" s="32">
        <f t="shared" ref="Q3747:Q3749" si="9983">Q3748</f>
        <v>0</v>
      </c>
      <c r="R3747" s="32">
        <f t="shared" ref="R3747:R3749" si="9984">R3748</f>
        <v>0</v>
      </c>
      <c r="S3747" s="32">
        <f t="shared" ref="S3747:S3749" si="9985">S3748</f>
        <v>0</v>
      </c>
      <c r="T3747" s="32">
        <f t="shared" ref="T3747:T3749" si="9986">T3748</f>
        <v>0</v>
      </c>
      <c r="U3747" s="32">
        <v>0</v>
      </c>
      <c r="V3747" s="32">
        <f t="shared" si="9860"/>
        <v>0</v>
      </c>
      <c r="W3747" s="32">
        <f t="shared" ref="W3747:W3749" si="9987">W3748</f>
        <v>0</v>
      </c>
      <c r="X3747" s="32">
        <f t="shared" ref="X3747:X3749" si="9988">X3748</f>
        <v>0</v>
      </c>
      <c r="Y3747" s="32">
        <f t="shared" ref="Y3747:Y3749" si="9989">Y3748</f>
        <v>0</v>
      </c>
      <c r="Z3747" s="32">
        <f t="shared" ref="Z3747:Z3749" si="9990">Z3748</f>
        <v>0</v>
      </c>
      <c r="AA3747" s="32">
        <f t="shared" ref="AA3747:AA3749" si="9991">AA3748</f>
        <v>0</v>
      </c>
      <c r="AB3747" s="32">
        <f t="shared" ref="AB3747:AB3749" si="9992">AB3748</f>
        <v>0</v>
      </c>
      <c r="AC3747" s="33">
        <f t="shared" ref="AC3747:AC3749" si="9993">AC3748</f>
        <v>0</v>
      </c>
      <c r="AD3747" s="33">
        <f t="shared" ref="AD3747:AD3749" si="9994">AD3748</f>
        <v>0</v>
      </c>
      <c r="AE3747" s="34" t="e">
        <f t="shared" si="9841"/>
        <v>#DIV/0!</v>
      </c>
      <c r="AF3747" s="35">
        <f t="shared" ref="AF3747:AF3749" si="9995">AF3748</f>
        <v>0</v>
      </c>
      <c r="AG3747" s="35">
        <f t="shared" ref="AG3747:AG3749" si="9996">AG3748</f>
        <v>0</v>
      </c>
      <c r="AH3747" s="36">
        <f t="shared" ref="AH3747:AH3749" si="9997">AH3748</f>
        <v>0</v>
      </c>
      <c r="AI3747" s="36">
        <f t="shared" ref="AI3747:AI3749" si="9998">AI3748</f>
        <v>0</v>
      </c>
      <c r="AJ3747" s="36">
        <f t="shared" ref="AJ3747:AJ3749" si="9999">AJ3748</f>
        <v>0</v>
      </c>
      <c r="AK3747" s="36">
        <f t="shared" ref="AK3747:AK3749" si="10000">AK3748</f>
        <v>0</v>
      </c>
      <c r="AL3747" s="36">
        <f t="shared" si="9842"/>
        <v>0</v>
      </c>
      <c r="AM3747" s="36">
        <f t="shared" si="9843"/>
        <v>0</v>
      </c>
      <c r="AN3747" s="37" t="s">
        <v>35</v>
      </c>
    </row>
    <row r="3748" spans="2:40" ht="31.2" hidden="1" customHeight="1" x14ac:dyDescent="0.3">
      <c r="B3748" s="30" t="s">
        <v>860</v>
      </c>
      <c r="C3748" s="30" t="s">
        <v>112</v>
      </c>
      <c r="D3748" s="30" t="s">
        <v>112</v>
      </c>
      <c r="E3748" s="15" t="str">
        <f t="shared" si="9859"/>
        <v>0505</v>
      </c>
      <c r="F3748" s="30" t="s">
        <v>813</v>
      </c>
      <c r="G3748" s="30"/>
      <c r="H3748" s="31" t="s">
        <v>814</v>
      </c>
      <c r="I3748" s="32">
        <f t="shared" si="9952"/>
        <v>0</v>
      </c>
      <c r="J3748" s="32">
        <f t="shared" si="9953"/>
        <v>0</v>
      </c>
      <c r="K3748" s="32">
        <f t="shared" si="9954"/>
        <v>0</v>
      </c>
      <c r="L3748" s="32">
        <f t="shared" si="9955"/>
        <v>0</v>
      </c>
      <c r="M3748" s="32">
        <f t="shared" si="9956"/>
        <v>0</v>
      </c>
      <c r="N3748" s="32">
        <f t="shared" si="9957"/>
        <v>0</v>
      </c>
      <c r="O3748" s="32">
        <f t="shared" si="9981"/>
        <v>0</v>
      </c>
      <c r="P3748" s="32">
        <f t="shared" si="9982"/>
        <v>0</v>
      </c>
      <c r="Q3748" s="32">
        <f t="shared" si="9983"/>
        <v>0</v>
      </c>
      <c r="R3748" s="32">
        <f t="shared" si="9984"/>
        <v>0</v>
      </c>
      <c r="S3748" s="32">
        <f t="shared" si="9985"/>
        <v>0</v>
      </c>
      <c r="T3748" s="32">
        <f t="shared" si="9986"/>
        <v>0</v>
      </c>
      <c r="U3748" s="32">
        <v>0</v>
      </c>
      <c r="V3748" s="32">
        <f t="shared" si="9860"/>
        <v>0</v>
      </c>
      <c r="W3748" s="32">
        <f t="shared" si="9987"/>
        <v>0</v>
      </c>
      <c r="X3748" s="32">
        <f t="shared" si="9988"/>
        <v>0</v>
      </c>
      <c r="Y3748" s="32">
        <f t="shared" si="9989"/>
        <v>0</v>
      </c>
      <c r="Z3748" s="32">
        <f t="shared" si="9990"/>
        <v>0</v>
      </c>
      <c r="AA3748" s="32">
        <f t="shared" si="9991"/>
        <v>0</v>
      </c>
      <c r="AB3748" s="32">
        <f t="shared" si="9992"/>
        <v>0</v>
      </c>
      <c r="AC3748" s="33">
        <f t="shared" si="9993"/>
        <v>0</v>
      </c>
      <c r="AD3748" s="33">
        <f t="shared" si="9994"/>
        <v>0</v>
      </c>
      <c r="AE3748" s="34" t="e">
        <f t="shared" si="9841"/>
        <v>#DIV/0!</v>
      </c>
      <c r="AF3748" s="35">
        <f t="shared" si="9995"/>
        <v>0</v>
      </c>
      <c r="AG3748" s="35">
        <f t="shared" si="9996"/>
        <v>0</v>
      </c>
      <c r="AH3748" s="36">
        <f t="shared" si="9997"/>
        <v>0</v>
      </c>
      <c r="AI3748" s="36">
        <f t="shared" si="9998"/>
        <v>0</v>
      </c>
      <c r="AJ3748" s="36">
        <f t="shared" si="9999"/>
        <v>0</v>
      </c>
      <c r="AK3748" s="36">
        <f t="shared" si="10000"/>
        <v>0</v>
      </c>
      <c r="AL3748" s="36">
        <f t="shared" si="9842"/>
        <v>0</v>
      </c>
      <c r="AM3748" s="36">
        <f t="shared" si="9843"/>
        <v>0</v>
      </c>
      <c r="AN3748" s="37" t="s">
        <v>35</v>
      </c>
    </row>
    <row r="3749" spans="2:40" ht="31.2" hidden="1" customHeight="1" x14ac:dyDescent="0.3">
      <c r="B3749" s="30" t="s">
        <v>860</v>
      </c>
      <c r="C3749" s="30" t="s">
        <v>112</v>
      </c>
      <c r="D3749" s="30" t="s">
        <v>112</v>
      </c>
      <c r="E3749" s="15" t="str">
        <f t="shared" si="9859"/>
        <v>0505</v>
      </c>
      <c r="F3749" s="30" t="s">
        <v>815</v>
      </c>
      <c r="G3749" s="30"/>
      <c r="H3749" s="31" t="s">
        <v>816</v>
      </c>
      <c r="I3749" s="32">
        <f t="shared" si="9952"/>
        <v>0</v>
      </c>
      <c r="J3749" s="32">
        <f t="shared" si="9953"/>
        <v>0</v>
      </c>
      <c r="K3749" s="32">
        <f t="shared" si="9954"/>
        <v>0</v>
      </c>
      <c r="L3749" s="32">
        <f t="shared" si="9955"/>
        <v>0</v>
      </c>
      <c r="M3749" s="32">
        <f t="shared" si="9956"/>
        <v>0</v>
      </c>
      <c r="N3749" s="32">
        <f t="shared" si="9957"/>
        <v>0</v>
      </c>
      <c r="O3749" s="32">
        <f t="shared" si="9981"/>
        <v>0</v>
      </c>
      <c r="P3749" s="32">
        <f t="shared" si="9982"/>
        <v>0</v>
      </c>
      <c r="Q3749" s="32">
        <f t="shared" si="9983"/>
        <v>0</v>
      </c>
      <c r="R3749" s="32">
        <f t="shared" si="9984"/>
        <v>0</v>
      </c>
      <c r="S3749" s="32">
        <f t="shared" si="9985"/>
        <v>0</v>
      </c>
      <c r="T3749" s="32">
        <f t="shared" si="9986"/>
        <v>0</v>
      </c>
      <c r="U3749" s="32">
        <v>0</v>
      </c>
      <c r="V3749" s="32">
        <f t="shared" si="9860"/>
        <v>0</v>
      </c>
      <c r="W3749" s="32">
        <f t="shared" si="9987"/>
        <v>0</v>
      </c>
      <c r="X3749" s="32">
        <f t="shared" si="9988"/>
        <v>0</v>
      </c>
      <c r="Y3749" s="32">
        <f t="shared" si="9989"/>
        <v>0</v>
      </c>
      <c r="Z3749" s="32">
        <f t="shared" si="9990"/>
        <v>0</v>
      </c>
      <c r="AA3749" s="32">
        <f t="shared" si="9991"/>
        <v>0</v>
      </c>
      <c r="AB3749" s="32">
        <f t="shared" si="9992"/>
        <v>0</v>
      </c>
      <c r="AC3749" s="33">
        <f t="shared" si="9993"/>
        <v>0</v>
      </c>
      <c r="AD3749" s="33">
        <f t="shared" si="9994"/>
        <v>0</v>
      </c>
      <c r="AE3749" s="34" t="e">
        <f t="shared" si="9841"/>
        <v>#DIV/0!</v>
      </c>
      <c r="AF3749" s="35">
        <f t="shared" si="9995"/>
        <v>0</v>
      </c>
      <c r="AG3749" s="35">
        <f t="shared" si="9996"/>
        <v>0</v>
      </c>
      <c r="AH3749" s="36">
        <f t="shared" si="9997"/>
        <v>0</v>
      </c>
      <c r="AI3749" s="36">
        <f t="shared" si="9998"/>
        <v>0</v>
      </c>
      <c r="AJ3749" s="36">
        <f t="shared" si="9999"/>
        <v>0</v>
      </c>
      <c r="AK3749" s="36">
        <f t="shared" si="10000"/>
        <v>0</v>
      </c>
      <c r="AL3749" s="36">
        <f t="shared" si="9842"/>
        <v>0</v>
      </c>
      <c r="AM3749" s="36">
        <f t="shared" si="9843"/>
        <v>0</v>
      </c>
      <c r="AN3749" s="37" t="s">
        <v>35</v>
      </c>
    </row>
    <row r="3750" spans="2:40" ht="31.2" hidden="1" customHeight="1" x14ac:dyDescent="0.3">
      <c r="B3750" s="30" t="s">
        <v>860</v>
      </c>
      <c r="C3750" s="30" t="s">
        <v>112</v>
      </c>
      <c r="D3750" s="30" t="s">
        <v>112</v>
      </c>
      <c r="E3750" s="15" t="str">
        <f t="shared" si="9859"/>
        <v>0505</v>
      </c>
      <c r="F3750" s="30" t="s">
        <v>817</v>
      </c>
      <c r="G3750" s="30"/>
      <c r="H3750" s="31" t="s">
        <v>67</v>
      </c>
      <c r="I3750" s="32">
        <f t="shared" ref="I3750:T3750" si="10001">I3751+I3753</f>
        <v>0</v>
      </c>
      <c r="J3750" s="32">
        <f t="shared" si="10001"/>
        <v>0</v>
      </c>
      <c r="K3750" s="32">
        <f t="shared" si="10001"/>
        <v>0</v>
      </c>
      <c r="L3750" s="32">
        <f t="shared" si="10001"/>
        <v>0</v>
      </c>
      <c r="M3750" s="32">
        <f t="shared" si="10001"/>
        <v>0</v>
      </c>
      <c r="N3750" s="32">
        <f t="shared" si="10001"/>
        <v>0</v>
      </c>
      <c r="O3750" s="32">
        <f t="shared" si="10001"/>
        <v>0</v>
      </c>
      <c r="P3750" s="32">
        <f t="shared" si="10001"/>
        <v>0</v>
      </c>
      <c r="Q3750" s="32">
        <f t="shared" si="10001"/>
        <v>0</v>
      </c>
      <c r="R3750" s="32">
        <f t="shared" si="10001"/>
        <v>0</v>
      </c>
      <c r="S3750" s="32">
        <f t="shared" si="10001"/>
        <v>0</v>
      </c>
      <c r="T3750" s="32">
        <f t="shared" si="10001"/>
        <v>0</v>
      </c>
      <c r="U3750" s="32">
        <v>0</v>
      </c>
      <c r="V3750" s="32">
        <f t="shared" si="9860"/>
        <v>0</v>
      </c>
      <c r="W3750" s="32">
        <f t="shared" ref="W3750:AD3750" si="10002">W3751+W3753</f>
        <v>0</v>
      </c>
      <c r="X3750" s="32">
        <f t="shared" si="10002"/>
        <v>0</v>
      </c>
      <c r="Y3750" s="32">
        <f t="shared" si="10002"/>
        <v>0</v>
      </c>
      <c r="Z3750" s="32">
        <f t="shared" si="10002"/>
        <v>0</v>
      </c>
      <c r="AA3750" s="32">
        <f t="shared" si="10002"/>
        <v>0</v>
      </c>
      <c r="AB3750" s="32">
        <f t="shared" si="10002"/>
        <v>0</v>
      </c>
      <c r="AC3750" s="33">
        <f t="shared" si="10002"/>
        <v>0</v>
      </c>
      <c r="AD3750" s="33">
        <f t="shared" si="10002"/>
        <v>0</v>
      </c>
      <c r="AE3750" s="34" t="e">
        <f t="shared" si="9841"/>
        <v>#DIV/0!</v>
      </c>
      <c r="AF3750" s="35">
        <f t="shared" ref="AF3750:AK3750" si="10003">AF3751+AF3753</f>
        <v>0</v>
      </c>
      <c r="AG3750" s="35">
        <f t="shared" si="10003"/>
        <v>0</v>
      </c>
      <c r="AH3750" s="36">
        <f t="shared" si="10003"/>
        <v>0</v>
      </c>
      <c r="AI3750" s="36">
        <f t="shared" si="10003"/>
        <v>0</v>
      </c>
      <c r="AJ3750" s="36">
        <f t="shared" si="10003"/>
        <v>0</v>
      </c>
      <c r="AK3750" s="36">
        <f t="shared" si="10003"/>
        <v>0</v>
      </c>
      <c r="AL3750" s="36">
        <f t="shared" si="9842"/>
        <v>0</v>
      </c>
      <c r="AM3750" s="36">
        <f t="shared" si="9843"/>
        <v>0</v>
      </c>
      <c r="AN3750" s="37" t="s">
        <v>35</v>
      </c>
    </row>
    <row r="3751" spans="2:40" ht="78" hidden="1" customHeight="1" x14ac:dyDescent="0.3">
      <c r="B3751" s="30" t="s">
        <v>860</v>
      </c>
      <c r="C3751" s="30" t="s">
        <v>112</v>
      </c>
      <c r="D3751" s="30" t="s">
        <v>112</v>
      </c>
      <c r="E3751" s="15" t="str">
        <f t="shared" si="9859"/>
        <v>0505</v>
      </c>
      <c r="F3751" s="30" t="s">
        <v>817</v>
      </c>
      <c r="G3751" s="30" t="s">
        <v>68</v>
      </c>
      <c r="H3751" s="31" t="s">
        <v>69</v>
      </c>
      <c r="I3751" s="32">
        <f t="shared" ref="I3751:T3751" si="10004">I3752</f>
        <v>0</v>
      </c>
      <c r="J3751" s="32">
        <f t="shared" si="10004"/>
        <v>0</v>
      </c>
      <c r="K3751" s="32">
        <f t="shared" si="10004"/>
        <v>0</v>
      </c>
      <c r="L3751" s="32">
        <f t="shared" si="10004"/>
        <v>0</v>
      </c>
      <c r="M3751" s="32">
        <f t="shared" si="10004"/>
        <v>0</v>
      </c>
      <c r="N3751" s="32">
        <f t="shared" si="10004"/>
        <v>0</v>
      </c>
      <c r="O3751" s="32">
        <f t="shared" si="10004"/>
        <v>0</v>
      </c>
      <c r="P3751" s="32">
        <f t="shared" si="10004"/>
        <v>0</v>
      </c>
      <c r="Q3751" s="32">
        <f t="shared" si="10004"/>
        <v>0</v>
      </c>
      <c r="R3751" s="32">
        <f t="shared" si="10004"/>
        <v>0</v>
      </c>
      <c r="S3751" s="32">
        <f t="shared" si="10004"/>
        <v>0</v>
      </c>
      <c r="T3751" s="32">
        <f t="shared" si="10004"/>
        <v>0</v>
      </c>
      <c r="U3751" s="32">
        <v>0</v>
      </c>
      <c r="V3751" s="32">
        <f t="shared" si="9860"/>
        <v>0</v>
      </c>
      <c r="W3751" s="32">
        <f t="shared" ref="W3751:AD3751" si="10005">W3752</f>
        <v>0</v>
      </c>
      <c r="X3751" s="32">
        <f t="shared" si="10005"/>
        <v>0</v>
      </c>
      <c r="Y3751" s="32">
        <f t="shared" si="10005"/>
        <v>0</v>
      </c>
      <c r="Z3751" s="32">
        <f t="shared" si="10005"/>
        <v>0</v>
      </c>
      <c r="AA3751" s="32">
        <f t="shared" si="10005"/>
        <v>0</v>
      </c>
      <c r="AB3751" s="32">
        <f t="shared" si="10005"/>
        <v>0</v>
      </c>
      <c r="AC3751" s="33">
        <f t="shared" si="10005"/>
        <v>0</v>
      </c>
      <c r="AD3751" s="33">
        <f t="shared" si="10005"/>
        <v>0</v>
      </c>
      <c r="AE3751" s="34" t="e">
        <f t="shared" si="9841"/>
        <v>#DIV/0!</v>
      </c>
      <c r="AF3751" s="35">
        <f t="shared" ref="AF3751:AK3751" si="10006">AF3752</f>
        <v>0</v>
      </c>
      <c r="AG3751" s="35">
        <f t="shared" si="10006"/>
        <v>0</v>
      </c>
      <c r="AH3751" s="36">
        <f t="shared" si="10006"/>
        <v>0</v>
      </c>
      <c r="AI3751" s="36">
        <f t="shared" si="10006"/>
        <v>0</v>
      </c>
      <c r="AJ3751" s="36">
        <f t="shared" si="10006"/>
        <v>0</v>
      </c>
      <c r="AK3751" s="36">
        <f t="shared" si="10006"/>
        <v>0</v>
      </c>
      <c r="AL3751" s="36">
        <f t="shared" si="9842"/>
        <v>0</v>
      </c>
      <c r="AM3751" s="36">
        <f t="shared" si="9843"/>
        <v>0</v>
      </c>
      <c r="AN3751" s="37" t="s">
        <v>35</v>
      </c>
    </row>
    <row r="3752" spans="2:40" ht="15.6" hidden="1" customHeight="1" x14ac:dyDescent="0.3">
      <c r="B3752" s="30" t="s">
        <v>860</v>
      </c>
      <c r="C3752" s="30" t="s">
        <v>112</v>
      </c>
      <c r="D3752" s="30" t="s">
        <v>112</v>
      </c>
      <c r="E3752" s="15" t="str">
        <f t="shared" si="9859"/>
        <v>0505</v>
      </c>
      <c r="F3752" s="30" t="s">
        <v>817</v>
      </c>
      <c r="G3752" s="30" t="s">
        <v>70</v>
      </c>
      <c r="H3752" s="31" t="s">
        <v>71</v>
      </c>
      <c r="I3752" s="32"/>
      <c r="J3752" s="32"/>
      <c r="K3752" s="32"/>
      <c r="L3752" s="32"/>
      <c r="M3752" s="32"/>
      <c r="N3752" s="32"/>
      <c r="O3752" s="32">
        <v>0</v>
      </c>
      <c r="P3752" s="32">
        <v>0</v>
      </c>
      <c r="Q3752" s="32">
        <v>0</v>
      </c>
      <c r="R3752" s="32">
        <v>0</v>
      </c>
      <c r="S3752" s="32">
        <v>0</v>
      </c>
      <c r="T3752" s="32">
        <v>0</v>
      </c>
      <c r="U3752" s="32">
        <v>0</v>
      </c>
      <c r="V3752" s="32">
        <f t="shared" si="9860"/>
        <v>0</v>
      </c>
      <c r="W3752" s="32"/>
      <c r="X3752" s="32"/>
      <c r="Y3752" s="32"/>
      <c r="Z3752" s="32"/>
      <c r="AA3752" s="32"/>
      <c r="AB3752" s="32">
        <v>0</v>
      </c>
      <c r="AC3752" s="33">
        <v>0</v>
      </c>
      <c r="AD3752" s="33">
        <v>0</v>
      </c>
      <c r="AE3752" s="34" t="e">
        <f t="shared" si="9841"/>
        <v>#DIV/0!</v>
      </c>
      <c r="AF3752" s="35">
        <v>0</v>
      </c>
      <c r="AG3752" s="35">
        <v>0</v>
      </c>
      <c r="AH3752" s="36">
        <v>0</v>
      </c>
      <c r="AI3752" s="36">
        <v>0</v>
      </c>
      <c r="AJ3752" s="36">
        <v>0</v>
      </c>
      <c r="AK3752" s="36">
        <v>0</v>
      </c>
      <c r="AL3752" s="36">
        <f t="shared" si="9842"/>
        <v>0</v>
      </c>
      <c r="AM3752" s="36">
        <f t="shared" si="9843"/>
        <v>0</v>
      </c>
      <c r="AN3752" s="37" t="s">
        <v>35</v>
      </c>
    </row>
    <row r="3753" spans="2:40" ht="31.2" hidden="1" customHeight="1" x14ac:dyDescent="0.3">
      <c r="B3753" s="30" t="s">
        <v>860</v>
      </c>
      <c r="C3753" s="30" t="s">
        <v>112</v>
      </c>
      <c r="D3753" s="30" t="s">
        <v>112</v>
      </c>
      <c r="E3753" s="15" t="str">
        <f t="shared" si="9859"/>
        <v>0505</v>
      </c>
      <c r="F3753" s="30" t="s">
        <v>817</v>
      </c>
      <c r="G3753" s="30" t="s">
        <v>50</v>
      </c>
      <c r="H3753" s="31" t="s">
        <v>51</v>
      </c>
      <c r="I3753" s="32">
        <f t="shared" ref="I3753:T3753" si="10007">I3754</f>
        <v>0</v>
      </c>
      <c r="J3753" s="32">
        <f t="shared" si="10007"/>
        <v>0</v>
      </c>
      <c r="K3753" s="32">
        <f t="shared" si="10007"/>
        <v>0</v>
      </c>
      <c r="L3753" s="32">
        <f t="shared" si="10007"/>
        <v>0</v>
      </c>
      <c r="M3753" s="32">
        <f t="shared" si="10007"/>
        <v>0</v>
      </c>
      <c r="N3753" s="32">
        <f t="shared" si="10007"/>
        <v>0</v>
      </c>
      <c r="O3753" s="32">
        <f t="shared" si="10007"/>
        <v>0</v>
      </c>
      <c r="P3753" s="32">
        <f t="shared" si="10007"/>
        <v>0</v>
      </c>
      <c r="Q3753" s="32">
        <f t="shared" si="10007"/>
        <v>0</v>
      </c>
      <c r="R3753" s="32">
        <f t="shared" si="10007"/>
        <v>0</v>
      </c>
      <c r="S3753" s="32">
        <f t="shared" si="10007"/>
        <v>0</v>
      </c>
      <c r="T3753" s="32">
        <f t="shared" si="10007"/>
        <v>0</v>
      </c>
      <c r="U3753" s="32">
        <v>0</v>
      </c>
      <c r="V3753" s="32">
        <f t="shared" si="9860"/>
        <v>0</v>
      </c>
      <c r="W3753" s="32">
        <f t="shared" ref="W3753:AD3753" si="10008">W3754</f>
        <v>0</v>
      </c>
      <c r="X3753" s="32">
        <f t="shared" si="10008"/>
        <v>0</v>
      </c>
      <c r="Y3753" s="32">
        <f t="shared" si="10008"/>
        <v>0</v>
      </c>
      <c r="Z3753" s="32">
        <f t="shared" si="10008"/>
        <v>0</v>
      </c>
      <c r="AA3753" s="32">
        <f t="shared" si="10008"/>
        <v>0</v>
      </c>
      <c r="AB3753" s="32">
        <f t="shared" si="10008"/>
        <v>0</v>
      </c>
      <c r="AC3753" s="33">
        <f t="shared" si="10008"/>
        <v>0</v>
      </c>
      <c r="AD3753" s="33">
        <f t="shared" si="10008"/>
        <v>0</v>
      </c>
      <c r="AE3753" s="34" t="e">
        <f t="shared" si="9841"/>
        <v>#DIV/0!</v>
      </c>
      <c r="AF3753" s="35">
        <f t="shared" ref="AF3753:AK3753" si="10009">AF3754</f>
        <v>0</v>
      </c>
      <c r="AG3753" s="35">
        <f t="shared" si="10009"/>
        <v>0</v>
      </c>
      <c r="AH3753" s="36">
        <f t="shared" si="10009"/>
        <v>0</v>
      </c>
      <c r="AI3753" s="36">
        <f t="shared" si="10009"/>
        <v>0</v>
      </c>
      <c r="AJ3753" s="36">
        <f t="shared" si="10009"/>
        <v>0</v>
      </c>
      <c r="AK3753" s="36">
        <f t="shared" si="10009"/>
        <v>0</v>
      </c>
      <c r="AL3753" s="36">
        <f t="shared" si="9842"/>
        <v>0</v>
      </c>
      <c r="AM3753" s="36">
        <f t="shared" si="9843"/>
        <v>0</v>
      </c>
      <c r="AN3753" s="37" t="s">
        <v>35</v>
      </c>
    </row>
    <row r="3754" spans="2:40" ht="31.2" hidden="1" customHeight="1" x14ac:dyDescent="0.3">
      <c r="B3754" s="30" t="s">
        <v>860</v>
      </c>
      <c r="C3754" s="30" t="s">
        <v>112</v>
      </c>
      <c r="D3754" s="30" t="s">
        <v>112</v>
      </c>
      <c r="E3754" s="15" t="str">
        <f t="shared" si="9859"/>
        <v>0505</v>
      </c>
      <c r="F3754" s="30" t="s">
        <v>817</v>
      </c>
      <c r="G3754" s="30" t="s">
        <v>52</v>
      </c>
      <c r="H3754" s="31" t="s">
        <v>53</v>
      </c>
      <c r="I3754" s="32"/>
      <c r="J3754" s="32"/>
      <c r="K3754" s="32"/>
      <c r="L3754" s="32"/>
      <c r="M3754" s="32"/>
      <c r="N3754" s="32"/>
      <c r="O3754" s="32">
        <v>0</v>
      </c>
      <c r="P3754" s="32">
        <v>0</v>
      </c>
      <c r="Q3754" s="32">
        <v>0</v>
      </c>
      <c r="R3754" s="32">
        <v>0</v>
      </c>
      <c r="S3754" s="32">
        <v>0</v>
      </c>
      <c r="T3754" s="32">
        <v>0</v>
      </c>
      <c r="U3754" s="32">
        <v>0</v>
      </c>
      <c r="V3754" s="32">
        <f t="shared" si="9860"/>
        <v>0</v>
      </c>
      <c r="W3754" s="32"/>
      <c r="X3754" s="32"/>
      <c r="Y3754" s="32"/>
      <c r="Z3754" s="32"/>
      <c r="AA3754" s="32"/>
      <c r="AB3754" s="32">
        <v>0</v>
      </c>
      <c r="AC3754" s="33">
        <v>0</v>
      </c>
      <c r="AD3754" s="33">
        <v>0</v>
      </c>
      <c r="AE3754" s="34" t="e">
        <f t="shared" ref="AE3754:AE3817" si="10010">AD3754/AC3754*100</f>
        <v>#DIV/0!</v>
      </c>
      <c r="AF3754" s="35">
        <v>0</v>
      </c>
      <c r="AG3754" s="35">
        <v>0</v>
      </c>
      <c r="AH3754" s="36">
        <v>0</v>
      </c>
      <c r="AI3754" s="36">
        <v>0</v>
      </c>
      <c r="AJ3754" s="36">
        <v>0</v>
      </c>
      <c r="AK3754" s="36">
        <v>0</v>
      </c>
      <c r="AL3754" s="36">
        <f t="shared" ref="AL3754:AL3817" si="10011">AF3754+AH3754+AK3754+AI3754+AJ3754+AG3754</f>
        <v>0</v>
      </c>
      <c r="AM3754" s="36">
        <f t="shared" ref="AM3754:AM3817" si="10012">V3754-AL3754</f>
        <v>0</v>
      </c>
      <c r="AN3754" s="37" t="s">
        <v>35</v>
      </c>
    </row>
    <row r="3755" spans="2:40" ht="31.2" hidden="1" customHeight="1" x14ac:dyDescent="0.3">
      <c r="B3755" s="30" t="s">
        <v>860</v>
      </c>
      <c r="C3755" s="30" t="s">
        <v>112</v>
      </c>
      <c r="D3755" s="30" t="s">
        <v>112</v>
      </c>
      <c r="E3755" s="15" t="str">
        <f t="shared" si="9859"/>
        <v>0505</v>
      </c>
      <c r="F3755" s="30" t="s">
        <v>78</v>
      </c>
      <c r="G3755" s="30"/>
      <c r="H3755" s="31" t="s">
        <v>79</v>
      </c>
      <c r="I3755" s="32"/>
      <c r="J3755" s="32"/>
      <c r="K3755" s="32"/>
      <c r="L3755" s="32"/>
      <c r="M3755" s="32"/>
      <c r="N3755" s="32"/>
      <c r="O3755" s="32">
        <f t="shared" ref="O3755:O3762" si="10013">O3756</f>
        <v>0</v>
      </c>
      <c r="P3755" s="32">
        <f t="shared" ref="P3755:P3762" si="10014">P3756</f>
        <v>0</v>
      </c>
      <c r="Q3755" s="32">
        <f t="shared" ref="Q3755:Q3762" si="10015">Q3756</f>
        <v>0</v>
      </c>
      <c r="R3755" s="32">
        <f t="shared" ref="R3755:R3762" si="10016">R3756</f>
        <v>0</v>
      </c>
      <c r="S3755" s="32">
        <f t="shared" ref="S3755:S3762" si="10017">S3756</f>
        <v>0</v>
      </c>
      <c r="T3755" s="32">
        <f t="shared" ref="T3755:T3762" si="10018">T3756</f>
        <v>0</v>
      </c>
      <c r="U3755" s="32">
        <f t="shared" ref="U3755:U3758" si="10019">U3756</f>
        <v>0</v>
      </c>
      <c r="V3755" s="32">
        <f t="shared" si="9860"/>
        <v>0</v>
      </c>
      <c r="W3755" s="32">
        <f t="shared" ref="W3755:W3762" si="10020">W3756</f>
        <v>600</v>
      </c>
      <c r="X3755" s="32">
        <f t="shared" ref="X3755:X3762" si="10021">X3756</f>
        <v>0</v>
      </c>
      <c r="Y3755" s="32">
        <f t="shared" ref="Y3755:Y3762" si="10022">Y3756</f>
        <v>0</v>
      </c>
      <c r="Z3755" s="32">
        <f t="shared" ref="Z3755:Z3762" si="10023">Z3756</f>
        <v>0</v>
      </c>
      <c r="AA3755" s="32">
        <f t="shared" ref="AA3755:AA3762" si="10024">AA3756</f>
        <v>0</v>
      </c>
      <c r="AB3755" s="32">
        <f t="shared" ref="AB3755:AB3762" si="10025">AB3756</f>
        <v>0</v>
      </c>
      <c r="AC3755" s="33">
        <f t="shared" ref="AC3755:AC3762" si="10026">AC3756</f>
        <v>0</v>
      </c>
      <c r="AD3755" s="33">
        <f t="shared" ref="AD3755:AD3762" si="10027">AD3756</f>
        <v>0</v>
      </c>
      <c r="AE3755" s="34" t="e">
        <f t="shared" si="10010"/>
        <v>#DIV/0!</v>
      </c>
      <c r="AF3755" s="35">
        <f t="shared" ref="AF3755:AF3762" si="10028">AF3756</f>
        <v>0</v>
      </c>
      <c r="AG3755" s="35">
        <f t="shared" ref="AG3755:AG3762" si="10029">AG3756</f>
        <v>0</v>
      </c>
      <c r="AH3755" s="36">
        <f t="shared" ref="AH3755:AH3762" si="10030">AH3756</f>
        <v>0</v>
      </c>
      <c r="AI3755" s="36">
        <f t="shared" ref="AI3755:AI3762" si="10031">AI3756</f>
        <v>0</v>
      </c>
      <c r="AJ3755" s="36">
        <f t="shared" ref="AJ3755:AJ3762" si="10032">AJ3756</f>
        <v>0</v>
      </c>
      <c r="AK3755" s="36">
        <f t="shared" ref="AK3755:AK3762" si="10033">AK3756</f>
        <v>0</v>
      </c>
      <c r="AL3755" s="36">
        <f t="shared" si="10011"/>
        <v>0</v>
      </c>
      <c r="AM3755" s="36">
        <f t="shared" si="10012"/>
        <v>0</v>
      </c>
      <c r="AN3755" s="37" t="s">
        <v>35</v>
      </c>
    </row>
    <row r="3756" spans="2:40" ht="15.6" hidden="1" customHeight="1" x14ac:dyDescent="0.3">
      <c r="B3756" s="30" t="s">
        <v>860</v>
      </c>
      <c r="C3756" s="30" t="s">
        <v>112</v>
      </c>
      <c r="D3756" s="30" t="s">
        <v>112</v>
      </c>
      <c r="E3756" s="15" t="str">
        <f t="shared" si="9859"/>
        <v>0505</v>
      </c>
      <c r="F3756" s="30" t="s">
        <v>80</v>
      </c>
      <c r="G3756" s="30"/>
      <c r="H3756" s="31" t="s">
        <v>81</v>
      </c>
      <c r="I3756" s="32"/>
      <c r="J3756" s="32"/>
      <c r="K3756" s="32"/>
      <c r="L3756" s="32"/>
      <c r="M3756" s="32"/>
      <c r="N3756" s="32"/>
      <c r="O3756" s="32">
        <f t="shared" si="10013"/>
        <v>0</v>
      </c>
      <c r="P3756" s="32">
        <f t="shared" si="10014"/>
        <v>0</v>
      </c>
      <c r="Q3756" s="32">
        <f t="shared" si="10015"/>
        <v>0</v>
      </c>
      <c r="R3756" s="32">
        <f t="shared" si="10016"/>
        <v>0</v>
      </c>
      <c r="S3756" s="32">
        <f t="shared" si="10017"/>
        <v>0</v>
      </c>
      <c r="T3756" s="32">
        <f t="shared" si="10018"/>
        <v>0</v>
      </c>
      <c r="U3756" s="32">
        <f t="shared" si="10019"/>
        <v>0</v>
      </c>
      <c r="V3756" s="32">
        <f t="shared" si="9860"/>
        <v>0</v>
      </c>
      <c r="W3756" s="32">
        <f t="shared" si="10020"/>
        <v>600</v>
      </c>
      <c r="X3756" s="32">
        <f t="shared" si="10021"/>
        <v>0</v>
      </c>
      <c r="Y3756" s="32">
        <f t="shared" si="10022"/>
        <v>0</v>
      </c>
      <c r="Z3756" s="32">
        <f t="shared" si="10023"/>
        <v>0</v>
      </c>
      <c r="AA3756" s="32">
        <f t="shared" si="10024"/>
        <v>0</v>
      </c>
      <c r="AB3756" s="32">
        <f t="shared" si="10025"/>
        <v>0</v>
      </c>
      <c r="AC3756" s="33">
        <f t="shared" si="10026"/>
        <v>0</v>
      </c>
      <c r="AD3756" s="33">
        <f t="shared" si="10027"/>
        <v>0</v>
      </c>
      <c r="AE3756" s="34" t="e">
        <f t="shared" si="10010"/>
        <v>#DIV/0!</v>
      </c>
      <c r="AF3756" s="35">
        <f t="shared" si="10028"/>
        <v>0</v>
      </c>
      <c r="AG3756" s="35">
        <f t="shared" si="10029"/>
        <v>0</v>
      </c>
      <c r="AH3756" s="36">
        <f t="shared" si="10030"/>
        <v>0</v>
      </c>
      <c r="AI3756" s="36">
        <f t="shared" si="10031"/>
        <v>0</v>
      </c>
      <c r="AJ3756" s="36">
        <f t="shared" si="10032"/>
        <v>0</v>
      </c>
      <c r="AK3756" s="36">
        <f t="shared" si="10033"/>
        <v>0</v>
      </c>
      <c r="AL3756" s="36">
        <f t="shared" si="10011"/>
        <v>0</v>
      </c>
      <c r="AM3756" s="36">
        <f t="shared" si="10012"/>
        <v>0</v>
      </c>
      <c r="AN3756" s="37" t="s">
        <v>35</v>
      </c>
    </row>
    <row r="3757" spans="2:40" ht="31.2" hidden="1" customHeight="1" x14ac:dyDescent="0.3">
      <c r="B3757" s="30" t="s">
        <v>860</v>
      </c>
      <c r="C3757" s="30" t="s">
        <v>112</v>
      </c>
      <c r="D3757" s="30" t="s">
        <v>112</v>
      </c>
      <c r="E3757" s="15" t="str">
        <f t="shared" si="9859"/>
        <v>0505</v>
      </c>
      <c r="F3757" s="30" t="s">
        <v>818</v>
      </c>
      <c r="G3757" s="30"/>
      <c r="H3757" s="31" t="s">
        <v>819</v>
      </c>
      <c r="I3757" s="32"/>
      <c r="J3757" s="32"/>
      <c r="K3757" s="32"/>
      <c r="L3757" s="32"/>
      <c r="M3757" s="32"/>
      <c r="N3757" s="32"/>
      <c r="O3757" s="32">
        <f t="shared" si="10013"/>
        <v>0</v>
      </c>
      <c r="P3757" s="32">
        <f t="shared" si="10014"/>
        <v>0</v>
      </c>
      <c r="Q3757" s="32">
        <f t="shared" si="10015"/>
        <v>0</v>
      </c>
      <c r="R3757" s="32">
        <f t="shared" si="10016"/>
        <v>0</v>
      </c>
      <c r="S3757" s="32">
        <f t="shared" si="10017"/>
        <v>0</v>
      </c>
      <c r="T3757" s="32">
        <f t="shared" si="10018"/>
        <v>0</v>
      </c>
      <c r="U3757" s="32">
        <f t="shared" si="10019"/>
        <v>0</v>
      </c>
      <c r="V3757" s="32">
        <f t="shared" si="9860"/>
        <v>0</v>
      </c>
      <c r="W3757" s="32">
        <f t="shared" si="10020"/>
        <v>600</v>
      </c>
      <c r="X3757" s="32">
        <f t="shared" si="10021"/>
        <v>0</v>
      </c>
      <c r="Y3757" s="32">
        <f t="shared" si="10022"/>
        <v>0</v>
      </c>
      <c r="Z3757" s="32">
        <f t="shared" si="10023"/>
        <v>0</v>
      </c>
      <c r="AA3757" s="32">
        <f t="shared" si="10024"/>
        <v>0</v>
      </c>
      <c r="AB3757" s="32">
        <f t="shared" si="10025"/>
        <v>0</v>
      </c>
      <c r="AC3757" s="33">
        <f t="shared" si="10026"/>
        <v>0</v>
      </c>
      <c r="AD3757" s="33">
        <f t="shared" si="10027"/>
        <v>0</v>
      </c>
      <c r="AE3757" s="34" t="e">
        <f t="shared" si="10010"/>
        <v>#DIV/0!</v>
      </c>
      <c r="AF3757" s="35">
        <f t="shared" si="10028"/>
        <v>0</v>
      </c>
      <c r="AG3757" s="35">
        <f t="shared" si="10029"/>
        <v>0</v>
      </c>
      <c r="AH3757" s="36">
        <f t="shared" si="10030"/>
        <v>0</v>
      </c>
      <c r="AI3757" s="36">
        <f t="shared" si="10031"/>
        <v>0</v>
      </c>
      <c r="AJ3757" s="36">
        <f t="shared" si="10032"/>
        <v>0</v>
      </c>
      <c r="AK3757" s="36">
        <f t="shared" si="10033"/>
        <v>0</v>
      </c>
      <c r="AL3757" s="36">
        <f t="shared" si="10011"/>
        <v>0</v>
      </c>
      <c r="AM3757" s="36">
        <f t="shared" si="10012"/>
        <v>0</v>
      </c>
      <c r="AN3757" s="37" t="s">
        <v>35</v>
      </c>
    </row>
    <row r="3758" spans="2:40" ht="31.2" hidden="1" customHeight="1" x14ac:dyDescent="0.3">
      <c r="B3758" s="30" t="s">
        <v>860</v>
      </c>
      <c r="C3758" s="30" t="s">
        <v>112</v>
      </c>
      <c r="D3758" s="30" t="s">
        <v>112</v>
      </c>
      <c r="E3758" s="15" t="str">
        <f t="shared" si="9859"/>
        <v>0505</v>
      </c>
      <c r="F3758" s="30" t="s">
        <v>818</v>
      </c>
      <c r="G3758" s="30" t="s">
        <v>50</v>
      </c>
      <c r="H3758" s="31" t="s">
        <v>51</v>
      </c>
      <c r="I3758" s="32"/>
      <c r="J3758" s="32"/>
      <c r="K3758" s="32"/>
      <c r="L3758" s="32"/>
      <c r="M3758" s="32"/>
      <c r="N3758" s="32"/>
      <c r="O3758" s="32">
        <f t="shared" si="10013"/>
        <v>0</v>
      </c>
      <c r="P3758" s="32">
        <f t="shared" si="10014"/>
        <v>0</v>
      </c>
      <c r="Q3758" s="32">
        <f t="shared" si="10015"/>
        <v>0</v>
      </c>
      <c r="R3758" s="32">
        <f t="shared" si="10016"/>
        <v>0</v>
      </c>
      <c r="S3758" s="32">
        <f t="shared" si="10017"/>
        <v>0</v>
      </c>
      <c r="T3758" s="32">
        <f t="shared" si="10018"/>
        <v>0</v>
      </c>
      <c r="U3758" s="32">
        <f t="shared" si="10019"/>
        <v>0</v>
      </c>
      <c r="V3758" s="32">
        <f t="shared" si="9860"/>
        <v>0</v>
      </c>
      <c r="W3758" s="32">
        <f t="shared" si="10020"/>
        <v>600</v>
      </c>
      <c r="X3758" s="32">
        <f t="shared" si="10021"/>
        <v>0</v>
      </c>
      <c r="Y3758" s="32">
        <f t="shared" si="10022"/>
        <v>0</v>
      </c>
      <c r="Z3758" s="32">
        <f t="shared" si="10023"/>
        <v>0</v>
      </c>
      <c r="AA3758" s="32">
        <f t="shared" si="10024"/>
        <v>0</v>
      </c>
      <c r="AB3758" s="32">
        <f t="shared" si="10025"/>
        <v>0</v>
      </c>
      <c r="AC3758" s="33">
        <f t="shared" si="10026"/>
        <v>0</v>
      </c>
      <c r="AD3758" s="33">
        <f t="shared" si="10027"/>
        <v>0</v>
      </c>
      <c r="AE3758" s="34" t="e">
        <f t="shared" si="10010"/>
        <v>#DIV/0!</v>
      </c>
      <c r="AF3758" s="35">
        <f t="shared" si="10028"/>
        <v>0</v>
      </c>
      <c r="AG3758" s="35">
        <f t="shared" si="10029"/>
        <v>0</v>
      </c>
      <c r="AH3758" s="36">
        <f t="shared" si="10030"/>
        <v>0</v>
      </c>
      <c r="AI3758" s="36">
        <f t="shared" si="10031"/>
        <v>0</v>
      </c>
      <c r="AJ3758" s="36">
        <f t="shared" si="10032"/>
        <v>0</v>
      </c>
      <c r="AK3758" s="36">
        <f t="shared" si="10033"/>
        <v>0</v>
      </c>
      <c r="AL3758" s="36">
        <f t="shared" si="10011"/>
        <v>0</v>
      </c>
      <c r="AM3758" s="36">
        <f t="shared" si="10012"/>
        <v>0</v>
      </c>
      <c r="AN3758" s="37" t="s">
        <v>35</v>
      </c>
    </row>
    <row r="3759" spans="2:40" ht="31.2" hidden="1" customHeight="1" x14ac:dyDescent="0.3">
      <c r="B3759" s="30" t="s">
        <v>860</v>
      </c>
      <c r="C3759" s="30" t="s">
        <v>112</v>
      </c>
      <c r="D3759" s="30" t="s">
        <v>112</v>
      </c>
      <c r="E3759" s="15" t="str">
        <f t="shared" si="9859"/>
        <v>0505</v>
      </c>
      <c r="F3759" s="30" t="s">
        <v>818</v>
      </c>
      <c r="G3759" s="30" t="s">
        <v>52</v>
      </c>
      <c r="H3759" s="31" t="s">
        <v>53</v>
      </c>
      <c r="I3759" s="32"/>
      <c r="J3759" s="32"/>
      <c r="K3759" s="32"/>
      <c r="L3759" s="32"/>
      <c r="M3759" s="32"/>
      <c r="N3759" s="32"/>
      <c r="O3759" s="32">
        <v>0</v>
      </c>
      <c r="P3759" s="32">
        <v>0</v>
      </c>
      <c r="Q3759" s="32">
        <v>0</v>
      </c>
      <c r="R3759" s="32">
        <v>0</v>
      </c>
      <c r="S3759" s="32">
        <v>0</v>
      </c>
      <c r="T3759" s="32">
        <v>0</v>
      </c>
      <c r="U3759" s="32">
        <f>600-600</f>
        <v>0</v>
      </c>
      <c r="V3759" s="32">
        <f t="shared" si="9860"/>
        <v>0</v>
      </c>
      <c r="W3759" s="32">
        <v>600</v>
      </c>
      <c r="X3759" s="32"/>
      <c r="Y3759" s="32"/>
      <c r="Z3759" s="32"/>
      <c r="AA3759" s="32"/>
      <c r="AB3759" s="32">
        <v>0</v>
      </c>
      <c r="AC3759" s="33">
        <v>0</v>
      </c>
      <c r="AD3759" s="33">
        <v>0</v>
      </c>
      <c r="AE3759" s="34" t="e">
        <f t="shared" si="10010"/>
        <v>#DIV/0!</v>
      </c>
      <c r="AF3759" s="35">
        <v>0</v>
      </c>
      <c r="AG3759" s="35">
        <v>0</v>
      </c>
      <c r="AH3759" s="36">
        <v>0</v>
      </c>
      <c r="AI3759" s="36">
        <v>0</v>
      </c>
      <c r="AJ3759" s="36">
        <v>0</v>
      </c>
      <c r="AK3759" s="36">
        <v>0</v>
      </c>
      <c r="AL3759" s="36">
        <f t="shared" si="10011"/>
        <v>0</v>
      </c>
      <c r="AM3759" s="36">
        <f t="shared" si="10012"/>
        <v>0</v>
      </c>
      <c r="AN3759" s="37" t="s">
        <v>35</v>
      </c>
    </row>
    <row r="3760" spans="2:40" s="13" customFormat="1" ht="15.6" hidden="1" customHeight="1" x14ac:dyDescent="0.3">
      <c r="B3760" s="14" t="s">
        <v>860</v>
      </c>
      <c r="C3760" s="14" t="s">
        <v>132</v>
      </c>
      <c r="D3760" s="14"/>
      <c r="E3760" s="21" t="str">
        <f t="shared" si="9859"/>
        <v>06</v>
      </c>
      <c r="F3760" s="14"/>
      <c r="G3760" s="14"/>
      <c r="H3760" s="16" t="s">
        <v>271</v>
      </c>
      <c r="I3760" s="17">
        <f t="shared" ref="I3760:I3762" si="10034">I3761</f>
        <v>0</v>
      </c>
      <c r="J3760" s="17">
        <f t="shared" ref="J3760:J3762" si="10035">J3761</f>
        <v>0</v>
      </c>
      <c r="K3760" s="17">
        <f t="shared" ref="K3760:K3762" si="10036">K3761</f>
        <v>0</v>
      </c>
      <c r="L3760" s="17">
        <f t="shared" ref="L3760:L3762" si="10037">L3761</f>
        <v>0</v>
      </c>
      <c r="M3760" s="17">
        <f t="shared" ref="M3760:M3762" si="10038">M3761</f>
        <v>0</v>
      </c>
      <c r="N3760" s="17">
        <f t="shared" ref="N3760:N3762" si="10039">N3761</f>
        <v>0</v>
      </c>
      <c r="O3760" s="17">
        <f t="shared" si="10013"/>
        <v>0</v>
      </c>
      <c r="P3760" s="17">
        <f t="shared" si="10014"/>
        <v>0</v>
      </c>
      <c r="Q3760" s="17">
        <f t="shared" si="10015"/>
        <v>0</v>
      </c>
      <c r="R3760" s="17">
        <f t="shared" si="10016"/>
        <v>0</v>
      </c>
      <c r="S3760" s="17">
        <f t="shared" si="10017"/>
        <v>0</v>
      </c>
      <c r="T3760" s="17">
        <f t="shared" si="10018"/>
        <v>0</v>
      </c>
      <c r="U3760" s="17">
        <v>0</v>
      </c>
      <c r="V3760" s="17">
        <f t="shared" si="9860"/>
        <v>0</v>
      </c>
      <c r="W3760" s="17">
        <f t="shared" si="10020"/>
        <v>0</v>
      </c>
      <c r="X3760" s="17">
        <f t="shared" si="10021"/>
        <v>0</v>
      </c>
      <c r="Y3760" s="17">
        <f t="shared" si="10022"/>
        <v>0</v>
      </c>
      <c r="Z3760" s="17">
        <f t="shared" si="10023"/>
        <v>0</v>
      </c>
      <c r="AA3760" s="17">
        <f t="shared" si="10024"/>
        <v>0</v>
      </c>
      <c r="AB3760" s="17">
        <f t="shared" si="10025"/>
        <v>0</v>
      </c>
      <c r="AC3760" s="18">
        <f t="shared" si="10026"/>
        <v>0</v>
      </c>
      <c r="AD3760" s="18">
        <f t="shared" si="10027"/>
        <v>0</v>
      </c>
      <c r="AE3760" s="19" t="e">
        <f t="shared" si="10010"/>
        <v>#DIV/0!</v>
      </c>
      <c r="AF3760" s="54">
        <f t="shared" si="10028"/>
        <v>0</v>
      </c>
      <c r="AG3760" s="54">
        <f t="shared" si="10029"/>
        <v>0</v>
      </c>
      <c r="AH3760" s="55">
        <f t="shared" si="10030"/>
        <v>0</v>
      </c>
      <c r="AI3760" s="55">
        <f t="shared" si="10031"/>
        <v>0</v>
      </c>
      <c r="AJ3760" s="55">
        <f t="shared" si="10032"/>
        <v>0</v>
      </c>
      <c r="AK3760" s="55">
        <f t="shared" si="10033"/>
        <v>0</v>
      </c>
      <c r="AL3760" s="55">
        <f t="shared" si="10011"/>
        <v>0</v>
      </c>
      <c r="AM3760" s="55">
        <f t="shared" si="10012"/>
        <v>0</v>
      </c>
      <c r="AN3760" s="37" t="s">
        <v>35</v>
      </c>
    </row>
    <row r="3761" spans="2:40" s="22" customFormat="1" ht="31.2" hidden="1" customHeight="1" x14ac:dyDescent="0.3">
      <c r="B3761" s="23" t="s">
        <v>860</v>
      </c>
      <c r="C3761" s="23" t="s">
        <v>132</v>
      </c>
      <c r="D3761" s="23" t="s">
        <v>114</v>
      </c>
      <c r="E3761" s="24" t="str">
        <f t="shared" ref="E3761:E3824" si="10040">CONCATENATE(C3761,D3761)</f>
        <v>0603</v>
      </c>
      <c r="F3761" s="23"/>
      <c r="G3761" s="23"/>
      <c r="H3761" s="25" t="s">
        <v>272</v>
      </c>
      <c r="I3761" s="26">
        <f t="shared" si="10034"/>
        <v>0</v>
      </c>
      <c r="J3761" s="26">
        <f t="shared" si="10035"/>
        <v>0</v>
      </c>
      <c r="K3761" s="26">
        <f t="shared" si="10036"/>
        <v>0</v>
      </c>
      <c r="L3761" s="26">
        <f t="shared" si="10037"/>
        <v>0</v>
      </c>
      <c r="M3761" s="26">
        <f t="shared" si="10038"/>
        <v>0</v>
      </c>
      <c r="N3761" s="26">
        <f t="shared" si="10039"/>
        <v>0</v>
      </c>
      <c r="O3761" s="26">
        <f t="shared" si="10013"/>
        <v>0</v>
      </c>
      <c r="P3761" s="26">
        <f t="shared" si="10014"/>
        <v>0</v>
      </c>
      <c r="Q3761" s="26">
        <f t="shared" si="10015"/>
        <v>0</v>
      </c>
      <c r="R3761" s="26">
        <f t="shared" si="10016"/>
        <v>0</v>
      </c>
      <c r="S3761" s="26">
        <f t="shared" si="10017"/>
        <v>0</v>
      </c>
      <c r="T3761" s="26">
        <f t="shared" si="10018"/>
        <v>0</v>
      </c>
      <c r="U3761" s="26">
        <v>0</v>
      </c>
      <c r="V3761" s="26">
        <f t="shared" ref="V3761:V3824" si="10041">I3761+L3761+U3761+T3761+S3761+R3761+Q3761+P3761+O3761</f>
        <v>0</v>
      </c>
      <c r="W3761" s="26">
        <f t="shared" si="10020"/>
        <v>0</v>
      </c>
      <c r="X3761" s="26">
        <f t="shared" si="10021"/>
        <v>0</v>
      </c>
      <c r="Y3761" s="26">
        <f t="shared" si="10022"/>
        <v>0</v>
      </c>
      <c r="Z3761" s="26">
        <f t="shared" si="10023"/>
        <v>0</v>
      </c>
      <c r="AA3761" s="26">
        <f t="shared" si="10024"/>
        <v>0</v>
      </c>
      <c r="AB3761" s="26">
        <f t="shared" si="10025"/>
        <v>0</v>
      </c>
      <c r="AC3761" s="27">
        <f t="shared" si="10026"/>
        <v>0</v>
      </c>
      <c r="AD3761" s="27">
        <f t="shared" si="10027"/>
        <v>0</v>
      </c>
      <c r="AE3761" s="28" t="e">
        <f t="shared" si="10010"/>
        <v>#DIV/0!</v>
      </c>
      <c r="AF3761" s="42">
        <f t="shared" si="10028"/>
        <v>0</v>
      </c>
      <c r="AG3761" s="42">
        <f t="shared" si="10029"/>
        <v>0</v>
      </c>
      <c r="AH3761" s="43">
        <f t="shared" si="10030"/>
        <v>0</v>
      </c>
      <c r="AI3761" s="43">
        <f t="shared" si="10031"/>
        <v>0</v>
      </c>
      <c r="AJ3761" s="43">
        <f t="shared" si="10032"/>
        <v>0</v>
      </c>
      <c r="AK3761" s="43">
        <f t="shared" si="10033"/>
        <v>0</v>
      </c>
      <c r="AL3761" s="43">
        <f t="shared" si="10011"/>
        <v>0</v>
      </c>
      <c r="AM3761" s="43">
        <f t="shared" si="10012"/>
        <v>0</v>
      </c>
      <c r="AN3761" s="37" t="s">
        <v>35</v>
      </c>
    </row>
    <row r="3762" spans="2:40" ht="31.2" hidden="1" customHeight="1" x14ac:dyDescent="0.3">
      <c r="B3762" s="30" t="s">
        <v>860</v>
      </c>
      <c r="C3762" s="30" t="s">
        <v>132</v>
      </c>
      <c r="D3762" s="30" t="s">
        <v>114</v>
      </c>
      <c r="E3762" s="15" t="str">
        <f t="shared" si="10040"/>
        <v>0603</v>
      </c>
      <c r="F3762" s="30" t="s">
        <v>204</v>
      </c>
      <c r="G3762" s="30"/>
      <c r="H3762" s="31" t="s">
        <v>205</v>
      </c>
      <c r="I3762" s="32">
        <f t="shared" si="10034"/>
        <v>0</v>
      </c>
      <c r="J3762" s="32">
        <f t="shared" si="10035"/>
        <v>0</v>
      </c>
      <c r="K3762" s="32">
        <f t="shared" si="10036"/>
        <v>0</v>
      </c>
      <c r="L3762" s="32">
        <f t="shared" si="10037"/>
        <v>0</v>
      </c>
      <c r="M3762" s="32">
        <f t="shared" si="10038"/>
        <v>0</v>
      </c>
      <c r="N3762" s="32">
        <f t="shared" si="10039"/>
        <v>0</v>
      </c>
      <c r="O3762" s="32">
        <f t="shared" si="10013"/>
        <v>0</v>
      </c>
      <c r="P3762" s="32">
        <f t="shared" si="10014"/>
        <v>0</v>
      </c>
      <c r="Q3762" s="32">
        <f t="shared" si="10015"/>
        <v>0</v>
      </c>
      <c r="R3762" s="32">
        <f t="shared" si="10016"/>
        <v>0</v>
      </c>
      <c r="S3762" s="32">
        <f t="shared" si="10017"/>
        <v>0</v>
      </c>
      <c r="T3762" s="32">
        <f t="shared" si="10018"/>
        <v>0</v>
      </c>
      <c r="U3762" s="32">
        <v>0</v>
      </c>
      <c r="V3762" s="32">
        <f t="shared" si="10041"/>
        <v>0</v>
      </c>
      <c r="W3762" s="32">
        <f t="shared" si="10020"/>
        <v>0</v>
      </c>
      <c r="X3762" s="32">
        <f t="shared" si="10021"/>
        <v>0</v>
      </c>
      <c r="Y3762" s="32">
        <f t="shared" si="10022"/>
        <v>0</v>
      </c>
      <c r="Z3762" s="32">
        <f t="shared" si="10023"/>
        <v>0</v>
      </c>
      <c r="AA3762" s="32">
        <f t="shared" si="10024"/>
        <v>0</v>
      </c>
      <c r="AB3762" s="32">
        <f t="shared" si="10025"/>
        <v>0</v>
      </c>
      <c r="AC3762" s="33">
        <f t="shared" si="10026"/>
        <v>0</v>
      </c>
      <c r="AD3762" s="33">
        <f t="shared" si="10027"/>
        <v>0</v>
      </c>
      <c r="AE3762" s="34" t="e">
        <f t="shared" si="10010"/>
        <v>#DIV/0!</v>
      </c>
      <c r="AF3762" s="35">
        <f t="shared" si="10028"/>
        <v>0</v>
      </c>
      <c r="AG3762" s="35">
        <f t="shared" si="10029"/>
        <v>0</v>
      </c>
      <c r="AH3762" s="36">
        <f t="shared" si="10030"/>
        <v>0</v>
      </c>
      <c r="AI3762" s="36">
        <f t="shared" si="10031"/>
        <v>0</v>
      </c>
      <c r="AJ3762" s="36">
        <f t="shared" si="10032"/>
        <v>0</v>
      </c>
      <c r="AK3762" s="36">
        <f t="shared" si="10033"/>
        <v>0</v>
      </c>
      <c r="AL3762" s="36">
        <f t="shared" si="10011"/>
        <v>0</v>
      </c>
      <c r="AM3762" s="36">
        <f t="shared" si="10012"/>
        <v>0</v>
      </c>
      <c r="AN3762" s="37" t="s">
        <v>35</v>
      </c>
    </row>
    <row r="3763" spans="2:40" ht="31.2" hidden="1" customHeight="1" x14ac:dyDescent="0.3">
      <c r="B3763" s="30" t="s">
        <v>860</v>
      </c>
      <c r="C3763" s="30" t="s">
        <v>132</v>
      </c>
      <c r="D3763" s="30" t="s">
        <v>114</v>
      </c>
      <c r="E3763" s="15" t="str">
        <f t="shared" si="10040"/>
        <v>0603</v>
      </c>
      <c r="F3763" s="30" t="s">
        <v>206</v>
      </c>
      <c r="G3763" s="30"/>
      <c r="H3763" s="31" t="s">
        <v>207</v>
      </c>
      <c r="I3763" s="32">
        <f t="shared" ref="I3763:T3763" si="10042">I3764+I3768</f>
        <v>0</v>
      </c>
      <c r="J3763" s="32">
        <f t="shared" si="10042"/>
        <v>0</v>
      </c>
      <c r="K3763" s="32">
        <f t="shared" si="10042"/>
        <v>0</v>
      </c>
      <c r="L3763" s="32">
        <f t="shared" si="10042"/>
        <v>0</v>
      </c>
      <c r="M3763" s="32">
        <f t="shared" si="10042"/>
        <v>0</v>
      </c>
      <c r="N3763" s="32">
        <f t="shared" si="10042"/>
        <v>0</v>
      </c>
      <c r="O3763" s="32">
        <f t="shared" si="10042"/>
        <v>0</v>
      </c>
      <c r="P3763" s="32">
        <f t="shared" si="10042"/>
        <v>0</v>
      </c>
      <c r="Q3763" s="32">
        <f t="shared" si="10042"/>
        <v>0</v>
      </c>
      <c r="R3763" s="32">
        <f t="shared" si="10042"/>
        <v>0</v>
      </c>
      <c r="S3763" s="32">
        <f t="shared" si="10042"/>
        <v>0</v>
      </c>
      <c r="T3763" s="32">
        <f t="shared" si="10042"/>
        <v>0</v>
      </c>
      <c r="U3763" s="32">
        <v>0</v>
      </c>
      <c r="V3763" s="32">
        <f t="shared" si="10041"/>
        <v>0</v>
      </c>
      <c r="W3763" s="32">
        <f t="shared" ref="W3763:AD3763" si="10043">W3764+W3768</f>
        <v>0</v>
      </c>
      <c r="X3763" s="32">
        <f t="shared" si="10043"/>
        <v>0</v>
      </c>
      <c r="Y3763" s="32">
        <f t="shared" si="10043"/>
        <v>0</v>
      </c>
      <c r="Z3763" s="32">
        <f t="shared" si="10043"/>
        <v>0</v>
      </c>
      <c r="AA3763" s="32">
        <f t="shared" si="10043"/>
        <v>0</v>
      </c>
      <c r="AB3763" s="32">
        <f t="shared" si="10043"/>
        <v>0</v>
      </c>
      <c r="AC3763" s="33">
        <f t="shared" si="10043"/>
        <v>0</v>
      </c>
      <c r="AD3763" s="33">
        <f t="shared" si="10043"/>
        <v>0</v>
      </c>
      <c r="AE3763" s="34" t="e">
        <f t="shared" si="10010"/>
        <v>#DIV/0!</v>
      </c>
      <c r="AF3763" s="35">
        <f t="shared" ref="AF3763:AK3763" si="10044">AF3764+AF3768</f>
        <v>0</v>
      </c>
      <c r="AG3763" s="35">
        <f t="shared" si="10044"/>
        <v>0</v>
      </c>
      <c r="AH3763" s="36">
        <f t="shared" si="10044"/>
        <v>0</v>
      </c>
      <c r="AI3763" s="36">
        <f t="shared" si="10044"/>
        <v>0</v>
      </c>
      <c r="AJ3763" s="36">
        <f t="shared" si="10044"/>
        <v>0</v>
      </c>
      <c r="AK3763" s="36">
        <f t="shared" si="10044"/>
        <v>0</v>
      </c>
      <c r="AL3763" s="36">
        <f t="shared" si="10011"/>
        <v>0</v>
      </c>
      <c r="AM3763" s="36">
        <f t="shared" si="10012"/>
        <v>0</v>
      </c>
      <c r="AN3763" s="37" t="s">
        <v>35</v>
      </c>
    </row>
    <row r="3764" spans="2:40" ht="31.2" hidden="1" customHeight="1" x14ac:dyDescent="0.3">
      <c r="B3764" s="30" t="s">
        <v>860</v>
      </c>
      <c r="C3764" s="30" t="s">
        <v>132</v>
      </c>
      <c r="D3764" s="30" t="s">
        <v>114</v>
      </c>
      <c r="E3764" s="15" t="str">
        <f t="shared" si="10040"/>
        <v>0603</v>
      </c>
      <c r="F3764" s="30" t="s">
        <v>257</v>
      </c>
      <c r="G3764" s="30"/>
      <c r="H3764" s="31" t="s">
        <v>258</v>
      </c>
      <c r="I3764" s="32">
        <f t="shared" ref="I3764:I3794" si="10045">I3765</f>
        <v>0</v>
      </c>
      <c r="J3764" s="32">
        <f t="shared" ref="J3764:J3794" si="10046">J3765</f>
        <v>0</v>
      </c>
      <c r="K3764" s="32">
        <f t="shared" ref="K3764:K3794" si="10047">K3765</f>
        <v>0</v>
      </c>
      <c r="L3764" s="32">
        <f t="shared" ref="L3764:L3794" si="10048">L3765</f>
        <v>0</v>
      </c>
      <c r="M3764" s="32">
        <f t="shared" ref="M3764:M3794" si="10049">M3765</f>
        <v>0</v>
      </c>
      <c r="N3764" s="32">
        <f t="shared" ref="N3764:N3794" si="10050">N3765</f>
        <v>0</v>
      </c>
      <c r="O3764" s="32">
        <f t="shared" ref="O3764:O3788" si="10051">O3765</f>
        <v>0</v>
      </c>
      <c r="P3764" s="32">
        <f t="shared" ref="P3764:P3788" si="10052">P3765</f>
        <v>0</v>
      </c>
      <c r="Q3764" s="32">
        <f t="shared" ref="Q3764:Q3788" si="10053">Q3765</f>
        <v>0</v>
      </c>
      <c r="R3764" s="32">
        <f t="shared" ref="R3764:R3788" si="10054">R3765</f>
        <v>0</v>
      </c>
      <c r="S3764" s="32">
        <f t="shared" ref="S3764:S3788" si="10055">S3765</f>
        <v>0</v>
      </c>
      <c r="T3764" s="32">
        <f t="shared" ref="T3764:T3788" si="10056">T3765</f>
        <v>0</v>
      </c>
      <c r="U3764" s="32">
        <v>0</v>
      </c>
      <c r="V3764" s="32">
        <f t="shared" si="10041"/>
        <v>0</v>
      </c>
      <c r="W3764" s="32">
        <f t="shared" ref="W3764:W3794" si="10057">W3765</f>
        <v>0</v>
      </c>
      <c r="X3764" s="32">
        <f t="shared" ref="X3764:X3794" si="10058">X3765</f>
        <v>0</v>
      </c>
      <c r="Y3764" s="32">
        <f t="shared" ref="Y3764:Y3794" si="10059">Y3765</f>
        <v>0</v>
      </c>
      <c r="Z3764" s="32">
        <f t="shared" ref="Z3764:Z3794" si="10060">Z3765</f>
        <v>0</v>
      </c>
      <c r="AA3764" s="32">
        <f t="shared" ref="AA3764:AA3794" si="10061">AA3765</f>
        <v>0</v>
      </c>
      <c r="AB3764" s="32">
        <f t="shared" ref="AB3764:AB3788" si="10062">AB3765</f>
        <v>0</v>
      </c>
      <c r="AC3764" s="33">
        <f t="shared" ref="AC3764:AC3788" si="10063">AC3765</f>
        <v>0</v>
      </c>
      <c r="AD3764" s="33">
        <f t="shared" ref="AD3764:AD3788" si="10064">AD3765</f>
        <v>0</v>
      </c>
      <c r="AE3764" s="34" t="e">
        <f t="shared" si="10010"/>
        <v>#DIV/0!</v>
      </c>
      <c r="AF3764" s="35">
        <f t="shared" ref="AF3764:AF3788" si="10065">AF3765</f>
        <v>0</v>
      </c>
      <c r="AG3764" s="35">
        <f t="shared" ref="AG3764:AG3788" si="10066">AG3765</f>
        <v>0</v>
      </c>
      <c r="AH3764" s="36">
        <f t="shared" ref="AH3764:AH3788" si="10067">AH3765</f>
        <v>0</v>
      </c>
      <c r="AI3764" s="36">
        <f t="shared" ref="AI3764:AI3788" si="10068">AI3765</f>
        <v>0</v>
      </c>
      <c r="AJ3764" s="36">
        <f t="shared" ref="AJ3764:AJ3788" si="10069">AJ3765</f>
        <v>0</v>
      </c>
      <c r="AK3764" s="36">
        <f t="shared" ref="AK3764:AK3788" si="10070">AK3765</f>
        <v>0</v>
      </c>
      <c r="AL3764" s="36">
        <f t="shared" si="10011"/>
        <v>0</v>
      </c>
      <c r="AM3764" s="36">
        <f t="shared" si="10012"/>
        <v>0</v>
      </c>
      <c r="AN3764" s="37" t="s">
        <v>35</v>
      </c>
    </row>
    <row r="3765" spans="2:40" ht="15.6" hidden="1" customHeight="1" x14ac:dyDescent="0.3">
      <c r="B3765" s="30" t="s">
        <v>860</v>
      </c>
      <c r="C3765" s="30" t="s">
        <v>132</v>
      </c>
      <c r="D3765" s="30" t="s">
        <v>114</v>
      </c>
      <c r="E3765" s="15" t="str">
        <f t="shared" si="10040"/>
        <v>0603</v>
      </c>
      <c r="F3765" s="30" t="s">
        <v>259</v>
      </c>
      <c r="G3765" s="30"/>
      <c r="H3765" s="31" t="s">
        <v>260</v>
      </c>
      <c r="I3765" s="32">
        <f t="shared" si="10045"/>
        <v>0</v>
      </c>
      <c r="J3765" s="32">
        <f t="shared" si="10046"/>
        <v>0</v>
      </c>
      <c r="K3765" s="32">
        <f t="shared" si="10047"/>
        <v>0</v>
      </c>
      <c r="L3765" s="32">
        <f t="shared" si="10048"/>
        <v>0</v>
      </c>
      <c r="M3765" s="32">
        <f t="shared" si="10049"/>
        <v>0</v>
      </c>
      <c r="N3765" s="32">
        <f t="shared" si="10050"/>
        <v>0</v>
      </c>
      <c r="O3765" s="32">
        <f t="shared" si="10051"/>
        <v>0</v>
      </c>
      <c r="P3765" s="32">
        <f t="shared" si="10052"/>
        <v>0</v>
      </c>
      <c r="Q3765" s="32">
        <f t="shared" si="10053"/>
        <v>0</v>
      </c>
      <c r="R3765" s="32">
        <f t="shared" si="10054"/>
        <v>0</v>
      </c>
      <c r="S3765" s="32">
        <f t="shared" si="10055"/>
        <v>0</v>
      </c>
      <c r="T3765" s="32">
        <f t="shared" si="10056"/>
        <v>0</v>
      </c>
      <c r="U3765" s="32">
        <v>0</v>
      </c>
      <c r="V3765" s="32">
        <f t="shared" si="10041"/>
        <v>0</v>
      </c>
      <c r="W3765" s="32">
        <f t="shared" si="10057"/>
        <v>0</v>
      </c>
      <c r="X3765" s="32">
        <f t="shared" si="10058"/>
        <v>0</v>
      </c>
      <c r="Y3765" s="32">
        <f t="shared" si="10059"/>
        <v>0</v>
      </c>
      <c r="Z3765" s="32">
        <f t="shared" si="10060"/>
        <v>0</v>
      </c>
      <c r="AA3765" s="32">
        <f t="shared" si="10061"/>
        <v>0</v>
      </c>
      <c r="AB3765" s="32">
        <f t="shared" si="10062"/>
        <v>0</v>
      </c>
      <c r="AC3765" s="33">
        <f t="shared" si="10063"/>
        <v>0</v>
      </c>
      <c r="AD3765" s="33">
        <f t="shared" si="10064"/>
        <v>0</v>
      </c>
      <c r="AE3765" s="34" t="e">
        <f t="shared" si="10010"/>
        <v>#DIV/0!</v>
      </c>
      <c r="AF3765" s="35">
        <f t="shared" si="10065"/>
        <v>0</v>
      </c>
      <c r="AG3765" s="35">
        <f t="shared" si="10066"/>
        <v>0</v>
      </c>
      <c r="AH3765" s="36">
        <f t="shared" si="10067"/>
        <v>0</v>
      </c>
      <c r="AI3765" s="36">
        <f t="shared" si="10068"/>
        <v>0</v>
      </c>
      <c r="AJ3765" s="36">
        <f t="shared" si="10069"/>
        <v>0</v>
      </c>
      <c r="AK3765" s="36">
        <f t="shared" si="10070"/>
        <v>0</v>
      </c>
      <c r="AL3765" s="36">
        <f t="shared" si="10011"/>
        <v>0</v>
      </c>
      <c r="AM3765" s="36">
        <f t="shared" si="10012"/>
        <v>0</v>
      </c>
      <c r="AN3765" s="37" t="s">
        <v>35</v>
      </c>
    </row>
    <row r="3766" spans="2:40" ht="31.2" hidden="1" customHeight="1" x14ac:dyDescent="0.3">
      <c r="B3766" s="30" t="s">
        <v>860</v>
      </c>
      <c r="C3766" s="30" t="s">
        <v>132</v>
      </c>
      <c r="D3766" s="30" t="s">
        <v>114</v>
      </c>
      <c r="E3766" s="15" t="str">
        <f t="shared" si="10040"/>
        <v>0603</v>
      </c>
      <c r="F3766" s="30" t="s">
        <v>259</v>
      </c>
      <c r="G3766" s="30" t="s">
        <v>50</v>
      </c>
      <c r="H3766" s="31" t="s">
        <v>51</v>
      </c>
      <c r="I3766" s="32">
        <f t="shared" si="10045"/>
        <v>0</v>
      </c>
      <c r="J3766" s="32">
        <f t="shared" si="10046"/>
        <v>0</v>
      </c>
      <c r="K3766" s="32">
        <f t="shared" si="10047"/>
        <v>0</v>
      </c>
      <c r="L3766" s="32">
        <f t="shared" si="10048"/>
        <v>0</v>
      </c>
      <c r="M3766" s="32">
        <f t="shared" si="10049"/>
        <v>0</v>
      </c>
      <c r="N3766" s="32">
        <f t="shared" si="10050"/>
        <v>0</v>
      </c>
      <c r="O3766" s="32">
        <f t="shared" si="10051"/>
        <v>0</v>
      </c>
      <c r="P3766" s="32">
        <f t="shared" si="10052"/>
        <v>0</v>
      </c>
      <c r="Q3766" s="32">
        <f t="shared" si="10053"/>
        <v>0</v>
      </c>
      <c r="R3766" s="32">
        <f t="shared" si="10054"/>
        <v>0</v>
      </c>
      <c r="S3766" s="32">
        <f t="shared" si="10055"/>
        <v>0</v>
      </c>
      <c r="T3766" s="32">
        <f t="shared" si="10056"/>
        <v>0</v>
      </c>
      <c r="U3766" s="32">
        <v>0</v>
      </c>
      <c r="V3766" s="32">
        <f t="shared" si="10041"/>
        <v>0</v>
      </c>
      <c r="W3766" s="32">
        <f t="shared" si="10057"/>
        <v>0</v>
      </c>
      <c r="X3766" s="32">
        <f t="shared" si="10058"/>
        <v>0</v>
      </c>
      <c r="Y3766" s="32">
        <f t="shared" si="10059"/>
        <v>0</v>
      </c>
      <c r="Z3766" s="32">
        <f t="shared" si="10060"/>
        <v>0</v>
      </c>
      <c r="AA3766" s="32">
        <f t="shared" si="10061"/>
        <v>0</v>
      </c>
      <c r="AB3766" s="32">
        <f t="shared" si="10062"/>
        <v>0</v>
      </c>
      <c r="AC3766" s="33">
        <f t="shared" si="10063"/>
        <v>0</v>
      </c>
      <c r="AD3766" s="33">
        <f t="shared" si="10064"/>
        <v>0</v>
      </c>
      <c r="AE3766" s="34" t="e">
        <f t="shared" si="10010"/>
        <v>#DIV/0!</v>
      </c>
      <c r="AF3766" s="35">
        <f t="shared" si="10065"/>
        <v>0</v>
      </c>
      <c r="AG3766" s="35">
        <f t="shared" si="10066"/>
        <v>0</v>
      </c>
      <c r="AH3766" s="36">
        <f t="shared" si="10067"/>
        <v>0</v>
      </c>
      <c r="AI3766" s="36">
        <f t="shared" si="10068"/>
        <v>0</v>
      </c>
      <c r="AJ3766" s="36">
        <f t="shared" si="10069"/>
        <v>0</v>
      </c>
      <c r="AK3766" s="36">
        <f t="shared" si="10070"/>
        <v>0</v>
      </c>
      <c r="AL3766" s="36">
        <f t="shared" si="10011"/>
        <v>0</v>
      </c>
      <c r="AM3766" s="36">
        <f t="shared" si="10012"/>
        <v>0</v>
      </c>
      <c r="AN3766" s="37" t="s">
        <v>35</v>
      </c>
    </row>
    <row r="3767" spans="2:40" ht="31.2" hidden="1" customHeight="1" x14ac:dyDescent="0.3">
      <c r="B3767" s="30" t="s">
        <v>860</v>
      </c>
      <c r="C3767" s="30" t="s">
        <v>132</v>
      </c>
      <c r="D3767" s="30" t="s">
        <v>114</v>
      </c>
      <c r="E3767" s="15" t="str">
        <f t="shared" si="10040"/>
        <v>0603</v>
      </c>
      <c r="F3767" s="30" t="s">
        <v>259</v>
      </c>
      <c r="G3767" s="30" t="s">
        <v>52</v>
      </c>
      <c r="H3767" s="31" t="s">
        <v>53</v>
      </c>
      <c r="I3767" s="32"/>
      <c r="J3767" s="32"/>
      <c r="K3767" s="32"/>
      <c r="L3767" s="32"/>
      <c r="M3767" s="32"/>
      <c r="N3767" s="32"/>
      <c r="O3767" s="32">
        <v>0</v>
      </c>
      <c r="P3767" s="32">
        <v>0</v>
      </c>
      <c r="Q3767" s="32">
        <v>0</v>
      </c>
      <c r="R3767" s="32">
        <v>0</v>
      </c>
      <c r="S3767" s="32">
        <v>0</v>
      </c>
      <c r="T3767" s="32">
        <v>0</v>
      </c>
      <c r="U3767" s="32">
        <v>0</v>
      </c>
      <c r="V3767" s="32">
        <f t="shared" si="10041"/>
        <v>0</v>
      </c>
      <c r="W3767" s="32"/>
      <c r="X3767" s="32"/>
      <c r="Y3767" s="32"/>
      <c r="Z3767" s="32"/>
      <c r="AA3767" s="32"/>
      <c r="AB3767" s="32">
        <v>0</v>
      </c>
      <c r="AC3767" s="33">
        <v>0</v>
      </c>
      <c r="AD3767" s="33">
        <v>0</v>
      </c>
      <c r="AE3767" s="34" t="e">
        <f t="shared" si="10010"/>
        <v>#DIV/0!</v>
      </c>
      <c r="AF3767" s="35">
        <v>0</v>
      </c>
      <c r="AG3767" s="35">
        <v>0</v>
      </c>
      <c r="AH3767" s="36">
        <v>0</v>
      </c>
      <c r="AI3767" s="36">
        <v>0</v>
      </c>
      <c r="AJ3767" s="36">
        <v>0</v>
      </c>
      <c r="AK3767" s="36">
        <v>0</v>
      </c>
      <c r="AL3767" s="36">
        <f t="shared" si="10011"/>
        <v>0</v>
      </c>
      <c r="AM3767" s="36">
        <f t="shared" si="10012"/>
        <v>0</v>
      </c>
      <c r="AN3767" s="37" t="s">
        <v>35</v>
      </c>
    </row>
    <row r="3768" spans="2:40" ht="31.2" hidden="1" customHeight="1" x14ac:dyDescent="0.3">
      <c r="B3768" s="30" t="s">
        <v>860</v>
      </c>
      <c r="C3768" s="30" t="s">
        <v>132</v>
      </c>
      <c r="D3768" s="30" t="s">
        <v>114</v>
      </c>
      <c r="E3768" s="15" t="str">
        <f t="shared" si="10040"/>
        <v>0603</v>
      </c>
      <c r="F3768" s="30" t="s">
        <v>279</v>
      </c>
      <c r="G3768" s="30"/>
      <c r="H3768" s="31" t="s">
        <v>280</v>
      </c>
      <c r="I3768" s="32">
        <f t="shared" si="10045"/>
        <v>0</v>
      </c>
      <c r="J3768" s="32">
        <f t="shared" si="10046"/>
        <v>0</v>
      </c>
      <c r="K3768" s="32">
        <f t="shared" si="10047"/>
        <v>0</v>
      </c>
      <c r="L3768" s="32">
        <f t="shared" si="10048"/>
        <v>0</v>
      </c>
      <c r="M3768" s="32">
        <f t="shared" si="10049"/>
        <v>0</v>
      </c>
      <c r="N3768" s="32">
        <f t="shared" si="10050"/>
        <v>0</v>
      </c>
      <c r="O3768" s="32">
        <f t="shared" si="10051"/>
        <v>0</v>
      </c>
      <c r="P3768" s="32">
        <f t="shared" si="10052"/>
        <v>0</v>
      </c>
      <c r="Q3768" s="32">
        <f t="shared" si="10053"/>
        <v>0</v>
      </c>
      <c r="R3768" s="32">
        <f t="shared" si="10054"/>
        <v>0</v>
      </c>
      <c r="S3768" s="32">
        <f t="shared" si="10055"/>
        <v>0</v>
      </c>
      <c r="T3768" s="32">
        <f t="shared" si="10056"/>
        <v>0</v>
      </c>
      <c r="U3768" s="32">
        <v>0</v>
      </c>
      <c r="V3768" s="32">
        <f t="shared" si="10041"/>
        <v>0</v>
      </c>
      <c r="W3768" s="32">
        <f t="shared" si="10057"/>
        <v>0</v>
      </c>
      <c r="X3768" s="32">
        <f t="shared" si="10058"/>
        <v>0</v>
      </c>
      <c r="Y3768" s="32">
        <f t="shared" si="10059"/>
        <v>0</v>
      </c>
      <c r="Z3768" s="32">
        <f t="shared" si="10060"/>
        <v>0</v>
      </c>
      <c r="AA3768" s="32">
        <f t="shared" si="10061"/>
        <v>0</v>
      </c>
      <c r="AB3768" s="32">
        <f t="shared" si="10062"/>
        <v>0</v>
      </c>
      <c r="AC3768" s="33">
        <f t="shared" si="10063"/>
        <v>0</v>
      </c>
      <c r="AD3768" s="33">
        <f t="shared" si="10064"/>
        <v>0</v>
      </c>
      <c r="AE3768" s="34" t="e">
        <f t="shared" si="10010"/>
        <v>#DIV/0!</v>
      </c>
      <c r="AF3768" s="35">
        <f t="shared" si="10065"/>
        <v>0</v>
      </c>
      <c r="AG3768" s="35">
        <f t="shared" si="10066"/>
        <v>0</v>
      </c>
      <c r="AH3768" s="36">
        <f t="shared" si="10067"/>
        <v>0</v>
      </c>
      <c r="AI3768" s="36">
        <f t="shared" si="10068"/>
        <v>0</v>
      </c>
      <c r="AJ3768" s="36">
        <f t="shared" si="10069"/>
        <v>0</v>
      </c>
      <c r="AK3768" s="36">
        <f t="shared" si="10070"/>
        <v>0</v>
      </c>
      <c r="AL3768" s="36">
        <f t="shared" si="10011"/>
        <v>0</v>
      </c>
      <c r="AM3768" s="36">
        <f t="shared" si="10012"/>
        <v>0</v>
      </c>
      <c r="AN3768" s="37" t="s">
        <v>35</v>
      </c>
    </row>
    <row r="3769" spans="2:40" ht="31.2" hidden="1" customHeight="1" x14ac:dyDescent="0.3">
      <c r="B3769" s="30" t="s">
        <v>860</v>
      </c>
      <c r="C3769" s="30" t="s">
        <v>132</v>
      </c>
      <c r="D3769" s="30" t="s">
        <v>114</v>
      </c>
      <c r="E3769" s="15" t="str">
        <f t="shared" si="10040"/>
        <v>0603</v>
      </c>
      <c r="F3769" s="30" t="s">
        <v>281</v>
      </c>
      <c r="G3769" s="30"/>
      <c r="H3769" s="31" t="s">
        <v>282</v>
      </c>
      <c r="I3769" s="32">
        <f t="shared" si="10045"/>
        <v>0</v>
      </c>
      <c r="J3769" s="32">
        <f t="shared" si="10046"/>
        <v>0</v>
      </c>
      <c r="K3769" s="32">
        <f t="shared" si="10047"/>
        <v>0</v>
      </c>
      <c r="L3769" s="32">
        <f t="shared" si="10048"/>
        <v>0</v>
      </c>
      <c r="M3769" s="32">
        <f t="shared" si="10049"/>
        <v>0</v>
      </c>
      <c r="N3769" s="32">
        <f t="shared" si="10050"/>
        <v>0</v>
      </c>
      <c r="O3769" s="32">
        <f t="shared" si="10051"/>
        <v>0</v>
      </c>
      <c r="P3769" s="32">
        <f t="shared" si="10052"/>
        <v>0</v>
      </c>
      <c r="Q3769" s="32">
        <f t="shared" si="10053"/>
        <v>0</v>
      </c>
      <c r="R3769" s="32">
        <f t="shared" si="10054"/>
        <v>0</v>
      </c>
      <c r="S3769" s="32">
        <f t="shared" si="10055"/>
        <v>0</v>
      </c>
      <c r="T3769" s="32">
        <f t="shared" si="10056"/>
        <v>0</v>
      </c>
      <c r="U3769" s="32">
        <v>0</v>
      </c>
      <c r="V3769" s="32">
        <f t="shared" si="10041"/>
        <v>0</v>
      </c>
      <c r="W3769" s="32">
        <f t="shared" si="10057"/>
        <v>0</v>
      </c>
      <c r="X3769" s="32">
        <f t="shared" si="10058"/>
        <v>0</v>
      </c>
      <c r="Y3769" s="32">
        <f t="shared" si="10059"/>
        <v>0</v>
      </c>
      <c r="Z3769" s="32">
        <f t="shared" si="10060"/>
        <v>0</v>
      </c>
      <c r="AA3769" s="32">
        <f t="shared" si="10061"/>
        <v>0</v>
      </c>
      <c r="AB3769" s="32">
        <f t="shared" si="10062"/>
        <v>0</v>
      </c>
      <c r="AC3769" s="33">
        <f t="shared" si="10063"/>
        <v>0</v>
      </c>
      <c r="AD3769" s="33">
        <f t="shared" si="10064"/>
        <v>0</v>
      </c>
      <c r="AE3769" s="34" t="e">
        <f t="shared" si="10010"/>
        <v>#DIV/0!</v>
      </c>
      <c r="AF3769" s="35">
        <f t="shared" si="10065"/>
        <v>0</v>
      </c>
      <c r="AG3769" s="35">
        <f t="shared" si="10066"/>
        <v>0</v>
      </c>
      <c r="AH3769" s="36">
        <f t="shared" si="10067"/>
        <v>0</v>
      </c>
      <c r="AI3769" s="36">
        <f t="shared" si="10068"/>
        <v>0</v>
      </c>
      <c r="AJ3769" s="36">
        <f t="shared" si="10069"/>
        <v>0</v>
      </c>
      <c r="AK3769" s="36">
        <f t="shared" si="10070"/>
        <v>0</v>
      </c>
      <c r="AL3769" s="36">
        <f t="shared" si="10011"/>
        <v>0</v>
      </c>
      <c r="AM3769" s="36">
        <f t="shared" si="10012"/>
        <v>0</v>
      </c>
      <c r="AN3769" s="37" t="s">
        <v>35</v>
      </c>
    </row>
    <row r="3770" spans="2:40" ht="31.2" hidden="1" customHeight="1" x14ac:dyDescent="0.3">
      <c r="B3770" s="30" t="s">
        <v>860</v>
      </c>
      <c r="C3770" s="30" t="s">
        <v>132</v>
      </c>
      <c r="D3770" s="30" t="s">
        <v>114</v>
      </c>
      <c r="E3770" s="15" t="str">
        <f t="shared" si="10040"/>
        <v>0603</v>
      </c>
      <c r="F3770" s="30" t="s">
        <v>281</v>
      </c>
      <c r="G3770" s="30" t="s">
        <v>50</v>
      </c>
      <c r="H3770" s="31" t="s">
        <v>51</v>
      </c>
      <c r="I3770" s="32">
        <f t="shared" si="10045"/>
        <v>0</v>
      </c>
      <c r="J3770" s="32">
        <f t="shared" si="10046"/>
        <v>0</v>
      </c>
      <c r="K3770" s="32">
        <f t="shared" si="10047"/>
        <v>0</v>
      </c>
      <c r="L3770" s="32">
        <f t="shared" si="10048"/>
        <v>0</v>
      </c>
      <c r="M3770" s="32">
        <f t="shared" si="10049"/>
        <v>0</v>
      </c>
      <c r="N3770" s="32">
        <f t="shared" si="10050"/>
        <v>0</v>
      </c>
      <c r="O3770" s="32">
        <f t="shared" si="10051"/>
        <v>0</v>
      </c>
      <c r="P3770" s="32">
        <f t="shared" si="10052"/>
        <v>0</v>
      </c>
      <c r="Q3770" s="32">
        <f t="shared" si="10053"/>
        <v>0</v>
      </c>
      <c r="R3770" s="32">
        <f t="shared" si="10054"/>
        <v>0</v>
      </c>
      <c r="S3770" s="32">
        <f t="shared" si="10055"/>
        <v>0</v>
      </c>
      <c r="T3770" s="32">
        <f t="shared" si="10056"/>
        <v>0</v>
      </c>
      <c r="U3770" s="32">
        <v>0</v>
      </c>
      <c r="V3770" s="32">
        <f t="shared" si="10041"/>
        <v>0</v>
      </c>
      <c r="W3770" s="32">
        <f t="shared" si="10057"/>
        <v>0</v>
      </c>
      <c r="X3770" s="32">
        <f t="shared" si="10058"/>
        <v>0</v>
      </c>
      <c r="Y3770" s="32">
        <f t="shared" si="10059"/>
        <v>0</v>
      </c>
      <c r="Z3770" s="32">
        <f t="shared" si="10060"/>
        <v>0</v>
      </c>
      <c r="AA3770" s="32">
        <f t="shared" si="10061"/>
        <v>0</v>
      </c>
      <c r="AB3770" s="32">
        <f t="shared" si="10062"/>
        <v>0</v>
      </c>
      <c r="AC3770" s="33">
        <f t="shared" si="10063"/>
        <v>0</v>
      </c>
      <c r="AD3770" s="33">
        <f t="shared" si="10064"/>
        <v>0</v>
      </c>
      <c r="AE3770" s="34" t="e">
        <f t="shared" si="10010"/>
        <v>#DIV/0!</v>
      </c>
      <c r="AF3770" s="35">
        <f t="shared" si="10065"/>
        <v>0</v>
      </c>
      <c r="AG3770" s="35">
        <f t="shared" si="10066"/>
        <v>0</v>
      </c>
      <c r="AH3770" s="36">
        <f t="shared" si="10067"/>
        <v>0</v>
      </c>
      <c r="AI3770" s="36">
        <f t="shared" si="10068"/>
        <v>0</v>
      </c>
      <c r="AJ3770" s="36">
        <f t="shared" si="10069"/>
        <v>0</v>
      </c>
      <c r="AK3770" s="36">
        <f t="shared" si="10070"/>
        <v>0</v>
      </c>
      <c r="AL3770" s="36">
        <f t="shared" si="10011"/>
        <v>0</v>
      </c>
      <c r="AM3770" s="36">
        <f t="shared" si="10012"/>
        <v>0</v>
      </c>
      <c r="AN3770" s="37" t="s">
        <v>35</v>
      </c>
    </row>
    <row r="3771" spans="2:40" ht="31.2" hidden="1" customHeight="1" x14ac:dyDescent="0.3">
      <c r="B3771" s="30" t="s">
        <v>860</v>
      </c>
      <c r="C3771" s="30" t="s">
        <v>132</v>
      </c>
      <c r="D3771" s="30" t="s">
        <v>114</v>
      </c>
      <c r="E3771" s="15" t="str">
        <f t="shared" si="10040"/>
        <v>0603</v>
      </c>
      <c r="F3771" s="30" t="s">
        <v>281</v>
      </c>
      <c r="G3771" s="30" t="s">
        <v>52</v>
      </c>
      <c r="H3771" s="31" t="s">
        <v>53</v>
      </c>
      <c r="I3771" s="32"/>
      <c r="J3771" s="32"/>
      <c r="K3771" s="32"/>
      <c r="L3771" s="32"/>
      <c r="M3771" s="32"/>
      <c r="N3771" s="32"/>
      <c r="O3771" s="32">
        <v>0</v>
      </c>
      <c r="P3771" s="32">
        <v>0</v>
      </c>
      <c r="Q3771" s="32">
        <v>0</v>
      </c>
      <c r="R3771" s="32">
        <v>0</v>
      </c>
      <c r="S3771" s="32">
        <v>0</v>
      </c>
      <c r="T3771" s="32">
        <v>0</v>
      </c>
      <c r="U3771" s="32">
        <v>0</v>
      </c>
      <c r="V3771" s="32">
        <f t="shared" si="10041"/>
        <v>0</v>
      </c>
      <c r="W3771" s="32"/>
      <c r="X3771" s="32"/>
      <c r="Y3771" s="32"/>
      <c r="Z3771" s="32"/>
      <c r="AA3771" s="32"/>
      <c r="AB3771" s="32">
        <v>0</v>
      </c>
      <c r="AC3771" s="33">
        <v>0</v>
      </c>
      <c r="AD3771" s="33">
        <v>0</v>
      </c>
      <c r="AE3771" s="34" t="e">
        <f t="shared" si="10010"/>
        <v>#DIV/0!</v>
      </c>
      <c r="AF3771" s="35">
        <v>0</v>
      </c>
      <c r="AG3771" s="35">
        <v>0</v>
      </c>
      <c r="AH3771" s="36">
        <v>0</v>
      </c>
      <c r="AI3771" s="36">
        <v>0</v>
      </c>
      <c r="AJ3771" s="36">
        <v>0</v>
      </c>
      <c r="AK3771" s="36">
        <v>0</v>
      </c>
      <c r="AL3771" s="36">
        <f t="shared" si="10011"/>
        <v>0</v>
      </c>
      <c r="AM3771" s="36">
        <f t="shared" si="10012"/>
        <v>0</v>
      </c>
      <c r="AN3771" s="37" t="s">
        <v>35</v>
      </c>
    </row>
    <row r="3772" spans="2:40" s="13" customFormat="1" x14ac:dyDescent="0.3">
      <c r="B3772" s="14" t="s">
        <v>860</v>
      </c>
      <c r="C3772" s="14" t="s">
        <v>224</v>
      </c>
      <c r="D3772" s="14"/>
      <c r="E3772" s="21" t="str">
        <f t="shared" si="10040"/>
        <v>07</v>
      </c>
      <c r="F3772" s="14"/>
      <c r="G3772" s="14"/>
      <c r="H3772" s="16" t="s">
        <v>292</v>
      </c>
      <c r="I3772" s="17">
        <f t="shared" si="10045"/>
        <v>295.10000000000002</v>
      </c>
      <c r="J3772" s="17">
        <f t="shared" si="10046"/>
        <v>295.10000000000002</v>
      </c>
      <c r="K3772" s="17">
        <f t="shared" si="10047"/>
        <v>295.10000000000002</v>
      </c>
      <c r="L3772" s="17">
        <f t="shared" si="10048"/>
        <v>0</v>
      </c>
      <c r="M3772" s="17">
        <f t="shared" si="10049"/>
        <v>0</v>
      </c>
      <c r="N3772" s="17">
        <f t="shared" si="10050"/>
        <v>0</v>
      </c>
      <c r="O3772" s="17">
        <f t="shared" si="10051"/>
        <v>0</v>
      </c>
      <c r="P3772" s="17">
        <f t="shared" si="10052"/>
        <v>0</v>
      </c>
      <c r="Q3772" s="17">
        <f t="shared" si="10053"/>
        <v>0</v>
      </c>
      <c r="R3772" s="17">
        <f t="shared" si="10054"/>
        <v>0</v>
      </c>
      <c r="S3772" s="17">
        <f t="shared" si="10055"/>
        <v>0</v>
      </c>
      <c r="T3772" s="17">
        <f t="shared" si="10056"/>
        <v>0</v>
      </c>
      <c r="U3772" s="17">
        <v>0</v>
      </c>
      <c r="V3772" s="17">
        <f t="shared" si="10041"/>
        <v>295.10000000000002</v>
      </c>
      <c r="W3772" s="17">
        <f t="shared" si="10057"/>
        <v>0</v>
      </c>
      <c r="X3772" s="17">
        <f t="shared" si="10058"/>
        <v>0</v>
      </c>
      <c r="Y3772" s="17">
        <f t="shared" si="10059"/>
        <v>0</v>
      </c>
      <c r="Z3772" s="17">
        <f t="shared" si="10060"/>
        <v>0</v>
      </c>
      <c r="AA3772" s="17">
        <f t="shared" si="10061"/>
        <v>0</v>
      </c>
      <c r="AB3772" s="17">
        <f t="shared" si="10062"/>
        <v>295.10000000000002</v>
      </c>
      <c r="AC3772" s="18">
        <f t="shared" si="10063"/>
        <v>295.10000000000002</v>
      </c>
      <c r="AD3772" s="18">
        <f t="shared" si="10064"/>
        <v>295.10000000000002</v>
      </c>
      <c r="AE3772" s="19">
        <f t="shared" si="10010"/>
        <v>100</v>
      </c>
      <c r="AF3772" s="17">
        <f t="shared" si="10065"/>
        <v>295.10000000000002</v>
      </c>
      <c r="AG3772" s="17">
        <f t="shared" si="10066"/>
        <v>0</v>
      </c>
      <c r="AH3772" s="17">
        <f t="shared" si="10067"/>
        <v>0</v>
      </c>
      <c r="AI3772" s="17">
        <f t="shared" si="10068"/>
        <v>0</v>
      </c>
      <c r="AJ3772" s="17">
        <f t="shared" si="10069"/>
        <v>0</v>
      </c>
      <c r="AK3772" s="17">
        <f t="shared" si="10070"/>
        <v>0</v>
      </c>
      <c r="AL3772" s="17">
        <f t="shared" si="10011"/>
        <v>295.10000000000002</v>
      </c>
      <c r="AM3772" s="17">
        <f t="shared" si="10012"/>
        <v>0</v>
      </c>
      <c r="AN3772" s="2"/>
    </row>
    <row r="3773" spans="2:40" s="22" customFormat="1" x14ac:dyDescent="0.3">
      <c r="B3773" s="23" t="s">
        <v>860</v>
      </c>
      <c r="C3773" s="23" t="s">
        <v>224</v>
      </c>
      <c r="D3773" s="23" t="s">
        <v>224</v>
      </c>
      <c r="E3773" s="24" t="str">
        <f t="shared" si="10040"/>
        <v>0707</v>
      </c>
      <c r="F3773" s="23"/>
      <c r="G3773" s="23"/>
      <c r="H3773" s="25" t="s">
        <v>333</v>
      </c>
      <c r="I3773" s="26">
        <f t="shared" si="10045"/>
        <v>295.10000000000002</v>
      </c>
      <c r="J3773" s="26">
        <f t="shared" si="10046"/>
        <v>295.10000000000002</v>
      </c>
      <c r="K3773" s="26">
        <f t="shared" si="10047"/>
        <v>295.10000000000002</v>
      </c>
      <c r="L3773" s="26">
        <f t="shared" si="10048"/>
        <v>0</v>
      </c>
      <c r="M3773" s="26">
        <f t="shared" si="10049"/>
        <v>0</v>
      </c>
      <c r="N3773" s="26">
        <f t="shared" si="10050"/>
        <v>0</v>
      </c>
      <c r="O3773" s="26">
        <f t="shared" si="10051"/>
        <v>0</v>
      </c>
      <c r="P3773" s="26">
        <f t="shared" si="10052"/>
        <v>0</v>
      </c>
      <c r="Q3773" s="26">
        <f t="shared" si="10053"/>
        <v>0</v>
      </c>
      <c r="R3773" s="26">
        <f t="shared" si="10054"/>
        <v>0</v>
      </c>
      <c r="S3773" s="26">
        <f t="shared" si="10055"/>
        <v>0</v>
      </c>
      <c r="T3773" s="26">
        <f t="shared" si="10056"/>
        <v>0</v>
      </c>
      <c r="U3773" s="26">
        <v>0</v>
      </c>
      <c r="V3773" s="26">
        <f t="shared" si="10041"/>
        <v>295.10000000000002</v>
      </c>
      <c r="W3773" s="26">
        <f t="shared" si="10057"/>
        <v>0</v>
      </c>
      <c r="X3773" s="26">
        <f t="shared" si="10058"/>
        <v>0</v>
      </c>
      <c r="Y3773" s="26">
        <f t="shared" si="10059"/>
        <v>0</v>
      </c>
      <c r="Z3773" s="26">
        <f t="shared" si="10060"/>
        <v>0</v>
      </c>
      <c r="AA3773" s="26">
        <f t="shared" si="10061"/>
        <v>0</v>
      </c>
      <c r="AB3773" s="26">
        <f t="shared" si="10062"/>
        <v>295.10000000000002</v>
      </c>
      <c r="AC3773" s="27">
        <f t="shared" si="10063"/>
        <v>295.10000000000002</v>
      </c>
      <c r="AD3773" s="27">
        <f t="shared" si="10064"/>
        <v>295.10000000000002</v>
      </c>
      <c r="AE3773" s="28">
        <f t="shared" si="10010"/>
        <v>100</v>
      </c>
      <c r="AF3773" s="26">
        <f t="shared" si="10065"/>
        <v>295.10000000000002</v>
      </c>
      <c r="AG3773" s="26">
        <f t="shared" si="10066"/>
        <v>0</v>
      </c>
      <c r="AH3773" s="26">
        <f t="shared" si="10067"/>
        <v>0</v>
      </c>
      <c r="AI3773" s="26">
        <f t="shared" si="10068"/>
        <v>0</v>
      </c>
      <c r="AJ3773" s="26">
        <f t="shared" si="10069"/>
        <v>0</v>
      </c>
      <c r="AK3773" s="26">
        <f t="shared" si="10070"/>
        <v>0</v>
      </c>
      <c r="AL3773" s="26">
        <f t="shared" si="10011"/>
        <v>295.10000000000002</v>
      </c>
      <c r="AM3773" s="26">
        <f t="shared" si="10012"/>
        <v>0</v>
      </c>
      <c r="AN3773" s="29"/>
    </row>
    <row r="3774" spans="2:40" x14ac:dyDescent="0.3">
      <c r="B3774" s="30" t="s">
        <v>860</v>
      </c>
      <c r="C3774" s="30" t="s">
        <v>224</v>
      </c>
      <c r="D3774" s="30" t="s">
        <v>224</v>
      </c>
      <c r="E3774" s="15" t="str">
        <f t="shared" si="10040"/>
        <v>0707</v>
      </c>
      <c r="F3774" s="30" t="s">
        <v>356</v>
      </c>
      <c r="G3774" s="30"/>
      <c r="H3774" s="31" t="s">
        <v>357</v>
      </c>
      <c r="I3774" s="32">
        <f t="shared" si="10045"/>
        <v>295.10000000000002</v>
      </c>
      <c r="J3774" s="32">
        <f t="shared" si="10046"/>
        <v>295.10000000000002</v>
      </c>
      <c r="K3774" s="32">
        <f t="shared" si="10047"/>
        <v>295.10000000000002</v>
      </c>
      <c r="L3774" s="32">
        <f t="shared" si="10048"/>
        <v>0</v>
      </c>
      <c r="M3774" s="32">
        <f t="shared" si="10049"/>
        <v>0</v>
      </c>
      <c r="N3774" s="32">
        <f t="shared" si="10050"/>
        <v>0</v>
      </c>
      <c r="O3774" s="32">
        <f t="shared" si="10051"/>
        <v>0</v>
      </c>
      <c r="P3774" s="32">
        <f t="shared" si="10052"/>
        <v>0</v>
      </c>
      <c r="Q3774" s="32">
        <f t="shared" si="10053"/>
        <v>0</v>
      </c>
      <c r="R3774" s="32">
        <f t="shared" si="10054"/>
        <v>0</v>
      </c>
      <c r="S3774" s="32">
        <f t="shared" si="10055"/>
        <v>0</v>
      </c>
      <c r="T3774" s="32">
        <f t="shared" si="10056"/>
        <v>0</v>
      </c>
      <c r="U3774" s="32">
        <v>0</v>
      </c>
      <c r="V3774" s="32">
        <f t="shared" si="10041"/>
        <v>295.10000000000002</v>
      </c>
      <c r="W3774" s="32">
        <f t="shared" si="10057"/>
        <v>0</v>
      </c>
      <c r="X3774" s="32">
        <f t="shared" si="10058"/>
        <v>0</v>
      </c>
      <c r="Y3774" s="32">
        <f t="shared" si="10059"/>
        <v>0</v>
      </c>
      <c r="Z3774" s="32">
        <f t="shared" si="10060"/>
        <v>0</v>
      </c>
      <c r="AA3774" s="32">
        <f t="shared" si="10061"/>
        <v>0</v>
      </c>
      <c r="AB3774" s="32">
        <f t="shared" si="10062"/>
        <v>295.10000000000002</v>
      </c>
      <c r="AC3774" s="33">
        <f t="shared" si="10063"/>
        <v>295.10000000000002</v>
      </c>
      <c r="AD3774" s="33">
        <f t="shared" si="10064"/>
        <v>295.10000000000002</v>
      </c>
      <c r="AE3774" s="34">
        <f t="shared" si="10010"/>
        <v>100</v>
      </c>
      <c r="AF3774" s="32">
        <f t="shared" si="10065"/>
        <v>295.10000000000002</v>
      </c>
      <c r="AG3774" s="32">
        <f t="shared" si="10066"/>
        <v>0</v>
      </c>
      <c r="AH3774" s="32">
        <f t="shared" si="10067"/>
        <v>0</v>
      </c>
      <c r="AI3774" s="32">
        <f t="shared" si="10068"/>
        <v>0</v>
      </c>
      <c r="AJ3774" s="32">
        <f t="shared" si="10069"/>
        <v>0</v>
      </c>
      <c r="AK3774" s="32">
        <f t="shared" si="10070"/>
        <v>0</v>
      </c>
      <c r="AL3774" s="32">
        <f t="shared" si="10011"/>
        <v>295.10000000000002</v>
      </c>
      <c r="AM3774" s="32">
        <f t="shared" si="10012"/>
        <v>0</v>
      </c>
    </row>
    <row r="3775" spans="2:40" ht="46.8" x14ac:dyDescent="0.3">
      <c r="B3775" s="30" t="s">
        <v>860</v>
      </c>
      <c r="C3775" s="30" t="s">
        <v>224</v>
      </c>
      <c r="D3775" s="30" t="s">
        <v>224</v>
      </c>
      <c r="E3775" s="15" t="str">
        <f t="shared" si="10040"/>
        <v>0707</v>
      </c>
      <c r="F3775" s="30" t="s">
        <v>372</v>
      </c>
      <c r="G3775" s="30"/>
      <c r="H3775" s="31" t="s">
        <v>373</v>
      </c>
      <c r="I3775" s="32">
        <f t="shared" si="10045"/>
        <v>295.10000000000002</v>
      </c>
      <c r="J3775" s="32">
        <f t="shared" si="10046"/>
        <v>295.10000000000002</v>
      </c>
      <c r="K3775" s="32">
        <f t="shared" si="10047"/>
        <v>295.10000000000002</v>
      </c>
      <c r="L3775" s="32">
        <f t="shared" si="10048"/>
        <v>0</v>
      </c>
      <c r="M3775" s="32">
        <f t="shared" si="10049"/>
        <v>0</v>
      </c>
      <c r="N3775" s="32">
        <f t="shared" si="10050"/>
        <v>0</v>
      </c>
      <c r="O3775" s="32">
        <f t="shared" si="10051"/>
        <v>0</v>
      </c>
      <c r="P3775" s="32">
        <f t="shared" si="10052"/>
        <v>0</v>
      </c>
      <c r="Q3775" s="32">
        <f t="shared" si="10053"/>
        <v>0</v>
      </c>
      <c r="R3775" s="32">
        <f t="shared" si="10054"/>
        <v>0</v>
      </c>
      <c r="S3775" s="32">
        <f t="shared" si="10055"/>
        <v>0</v>
      </c>
      <c r="T3775" s="32">
        <f t="shared" si="10056"/>
        <v>0</v>
      </c>
      <c r="U3775" s="32">
        <v>0</v>
      </c>
      <c r="V3775" s="32">
        <f t="shared" si="10041"/>
        <v>295.10000000000002</v>
      </c>
      <c r="W3775" s="32">
        <f t="shared" si="10057"/>
        <v>0</v>
      </c>
      <c r="X3775" s="32">
        <f t="shared" si="10058"/>
        <v>0</v>
      </c>
      <c r="Y3775" s="32">
        <f t="shared" si="10059"/>
        <v>0</v>
      </c>
      <c r="Z3775" s="32">
        <f t="shared" si="10060"/>
        <v>0</v>
      </c>
      <c r="AA3775" s="32">
        <f t="shared" si="10061"/>
        <v>0</v>
      </c>
      <c r="AB3775" s="32">
        <f t="shared" si="10062"/>
        <v>295.10000000000002</v>
      </c>
      <c r="AC3775" s="33">
        <f t="shared" si="10063"/>
        <v>295.10000000000002</v>
      </c>
      <c r="AD3775" s="33">
        <f t="shared" si="10064"/>
        <v>295.10000000000002</v>
      </c>
      <c r="AE3775" s="34">
        <f t="shared" si="10010"/>
        <v>100</v>
      </c>
      <c r="AF3775" s="32">
        <f t="shared" si="10065"/>
        <v>295.10000000000002</v>
      </c>
      <c r="AG3775" s="32">
        <f t="shared" si="10066"/>
        <v>0</v>
      </c>
      <c r="AH3775" s="32">
        <f t="shared" si="10067"/>
        <v>0</v>
      </c>
      <c r="AI3775" s="32">
        <f t="shared" si="10068"/>
        <v>0</v>
      </c>
      <c r="AJ3775" s="32">
        <f t="shared" si="10069"/>
        <v>0</v>
      </c>
      <c r="AK3775" s="32">
        <f t="shared" si="10070"/>
        <v>0</v>
      </c>
      <c r="AL3775" s="32">
        <f t="shared" si="10011"/>
        <v>295.10000000000002</v>
      </c>
      <c r="AM3775" s="32">
        <f t="shared" si="10012"/>
        <v>0</v>
      </c>
    </row>
    <row r="3776" spans="2:40" ht="31.2" x14ac:dyDescent="0.3">
      <c r="B3776" s="30" t="s">
        <v>860</v>
      </c>
      <c r="C3776" s="30" t="s">
        <v>224</v>
      </c>
      <c r="D3776" s="30" t="s">
        <v>224</v>
      </c>
      <c r="E3776" s="15" t="str">
        <f t="shared" si="10040"/>
        <v>0707</v>
      </c>
      <c r="F3776" s="30" t="s">
        <v>374</v>
      </c>
      <c r="G3776" s="30"/>
      <c r="H3776" s="31" t="s">
        <v>375</v>
      </c>
      <c r="I3776" s="32">
        <f t="shared" si="10045"/>
        <v>295.10000000000002</v>
      </c>
      <c r="J3776" s="32">
        <f t="shared" si="10046"/>
        <v>295.10000000000002</v>
      </c>
      <c r="K3776" s="32">
        <f t="shared" si="10047"/>
        <v>295.10000000000002</v>
      </c>
      <c r="L3776" s="32">
        <f t="shared" si="10048"/>
        <v>0</v>
      </c>
      <c r="M3776" s="32">
        <f t="shared" si="10049"/>
        <v>0</v>
      </c>
      <c r="N3776" s="32">
        <f t="shared" si="10050"/>
        <v>0</v>
      </c>
      <c r="O3776" s="32">
        <f t="shared" si="10051"/>
        <v>0</v>
      </c>
      <c r="P3776" s="32">
        <f t="shared" si="10052"/>
        <v>0</v>
      </c>
      <c r="Q3776" s="32">
        <f t="shared" si="10053"/>
        <v>0</v>
      </c>
      <c r="R3776" s="32">
        <f t="shared" si="10054"/>
        <v>0</v>
      </c>
      <c r="S3776" s="32">
        <f t="shared" si="10055"/>
        <v>0</v>
      </c>
      <c r="T3776" s="32">
        <f t="shared" si="10056"/>
        <v>0</v>
      </c>
      <c r="U3776" s="32">
        <v>0</v>
      </c>
      <c r="V3776" s="32">
        <f t="shared" si="10041"/>
        <v>295.10000000000002</v>
      </c>
      <c r="W3776" s="32">
        <f t="shared" si="10057"/>
        <v>0</v>
      </c>
      <c r="X3776" s="32">
        <f t="shared" si="10058"/>
        <v>0</v>
      </c>
      <c r="Y3776" s="32">
        <f t="shared" si="10059"/>
        <v>0</v>
      </c>
      <c r="Z3776" s="32">
        <f t="shared" si="10060"/>
        <v>0</v>
      </c>
      <c r="AA3776" s="32">
        <f t="shared" si="10061"/>
        <v>0</v>
      </c>
      <c r="AB3776" s="32">
        <f t="shared" si="10062"/>
        <v>295.10000000000002</v>
      </c>
      <c r="AC3776" s="33">
        <f t="shared" si="10063"/>
        <v>295.10000000000002</v>
      </c>
      <c r="AD3776" s="33">
        <f t="shared" si="10064"/>
        <v>295.10000000000002</v>
      </c>
      <c r="AE3776" s="34">
        <f t="shared" si="10010"/>
        <v>100</v>
      </c>
      <c r="AF3776" s="32">
        <f t="shared" si="10065"/>
        <v>295.10000000000002</v>
      </c>
      <c r="AG3776" s="32">
        <f t="shared" si="10066"/>
        <v>0</v>
      </c>
      <c r="AH3776" s="32">
        <f t="shared" si="10067"/>
        <v>0</v>
      </c>
      <c r="AI3776" s="32">
        <f t="shared" si="10068"/>
        <v>0</v>
      </c>
      <c r="AJ3776" s="32">
        <f t="shared" si="10069"/>
        <v>0</v>
      </c>
      <c r="AK3776" s="32">
        <f t="shared" si="10070"/>
        <v>0</v>
      </c>
      <c r="AL3776" s="32">
        <f t="shared" si="10011"/>
        <v>295.10000000000002</v>
      </c>
      <c r="AM3776" s="32">
        <f t="shared" si="10012"/>
        <v>0</v>
      </c>
    </row>
    <row r="3777" spans="2:40" ht="62.4" x14ac:dyDescent="0.3">
      <c r="B3777" s="30" t="s">
        <v>860</v>
      </c>
      <c r="C3777" s="30" t="s">
        <v>224</v>
      </c>
      <c r="D3777" s="30" t="s">
        <v>224</v>
      </c>
      <c r="E3777" s="15" t="str">
        <f t="shared" si="10040"/>
        <v>0707</v>
      </c>
      <c r="F3777" s="30" t="s">
        <v>820</v>
      </c>
      <c r="G3777" s="30"/>
      <c r="H3777" s="31" t="s">
        <v>821</v>
      </c>
      <c r="I3777" s="32">
        <f t="shared" si="10045"/>
        <v>295.10000000000002</v>
      </c>
      <c r="J3777" s="32">
        <f t="shared" si="10046"/>
        <v>295.10000000000002</v>
      </c>
      <c r="K3777" s="32">
        <f t="shared" si="10047"/>
        <v>295.10000000000002</v>
      </c>
      <c r="L3777" s="32">
        <f t="shared" si="10048"/>
        <v>0</v>
      </c>
      <c r="M3777" s="32">
        <f t="shared" si="10049"/>
        <v>0</v>
      </c>
      <c r="N3777" s="32">
        <f t="shared" si="10050"/>
        <v>0</v>
      </c>
      <c r="O3777" s="32">
        <f t="shared" si="10051"/>
        <v>0</v>
      </c>
      <c r="P3777" s="32">
        <f t="shared" si="10052"/>
        <v>0</v>
      </c>
      <c r="Q3777" s="32">
        <f t="shared" si="10053"/>
        <v>0</v>
      </c>
      <c r="R3777" s="32">
        <f t="shared" si="10054"/>
        <v>0</v>
      </c>
      <c r="S3777" s="32">
        <f t="shared" si="10055"/>
        <v>0</v>
      </c>
      <c r="T3777" s="32">
        <f t="shared" si="10056"/>
        <v>0</v>
      </c>
      <c r="U3777" s="32">
        <v>0</v>
      </c>
      <c r="V3777" s="32">
        <f t="shared" si="10041"/>
        <v>295.10000000000002</v>
      </c>
      <c r="W3777" s="32">
        <f t="shared" si="10057"/>
        <v>0</v>
      </c>
      <c r="X3777" s="32">
        <f t="shared" si="10058"/>
        <v>0</v>
      </c>
      <c r="Y3777" s="32">
        <f t="shared" si="10059"/>
        <v>0</v>
      </c>
      <c r="Z3777" s="32">
        <f t="shared" si="10060"/>
        <v>0</v>
      </c>
      <c r="AA3777" s="32">
        <f t="shared" si="10061"/>
        <v>0</v>
      </c>
      <c r="AB3777" s="32">
        <f t="shared" si="10062"/>
        <v>295.10000000000002</v>
      </c>
      <c r="AC3777" s="33">
        <f t="shared" si="10063"/>
        <v>295.10000000000002</v>
      </c>
      <c r="AD3777" s="33">
        <f t="shared" si="10064"/>
        <v>295.10000000000002</v>
      </c>
      <c r="AE3777" s="34">
        <f t="shared" si="10010"/>
        <v>100</v>
      </c>
      <c r="AF3777" s="32">
        <f t="shared" si="10065"/>
        <v>295.10000000000002</v>
      </c>
      <c r="AG3777" s="32">
        <f t="shared" si="10066"/>
        <v>0</v>
      </c>
      <c r="AH3777" s="32">
        <f t="shared" si="10067"/>
        <v>0</v>
      </c>
      <c r="AI3777" s="32">
        <f t="shared" si="10068"/>
        <v>0</v>
      </c>
      <c r="AJ3777" s="32">
        <f t="shared" si="10069"/>
        <v>0</v>
      </c>
      <c r="AK3777" s="32">
        <f t="shared" si="10070"/>
        <v>0</v>
      </c>
      <c r="AL3777" s="32">
        <f t="shared" si="10011"/>
        <v>295.10000000000002</v>
      </c>
      <c r="AM3777" s="32">
        <f t="shared" si="10012"/>
        <v>0</v>
      </c>
    </row>
    <row r="3778" spans="2:40" ht="31.2" x14ac:dyDescent="0.3">
      <c r="B3778" s="30" t="s">
        <v>860</v>
      </c>
      <c r="C3778" s="30" t="s">
        <v>224</v>
      </c>
      <c r="D3778" s="30" t="s">
        <v>224</v>
      </c>
      <c r="E3778" s="15" t="str">
        <f t="shared" si="10040"/>
        <v>0707</v>
      </c>
      <c r="F3778" s="30" t="s">
        <v>820</v>
      </c>
      <c r="G3778" s="30" t="s">
        <v>174</v>
      </c>
      <c r="H3778" s="31" t="s">
        <v>175</v>
      </c>
      <c r="I3778" s="32">
        <f t="shared" si="10045"/>
        <v>295.10000000000002</v>
      </c>
      <c r="J3778" s="32">
        <f t="shared" si="10046"/>
        <v>295.10000000000002</v>
      </c>
      <c r="K3778" s="32">
        <f t="shared" si="10047"/>
        <v>295.10000000000002</v>
      </c>
      <c r="L3778" s="32">
        <f t="shared" si="10048"/>
        <v>0</v>
      </c>
      <c r="M3778" s="32">
        <f t="shared" si="10049"/>
        <v>0</v>
      </c>
      <c r="N3778" s="32">
        <f t="shared" si="10050"/>
        <v>0</v>
      </c>
      <c r="O3778" s="32">
        <f t="shared" si="10051"/>
        <v>0</v>
      </c>
      <c r="P3778" s="32">
        <f t="shared" si="10052"/>
        <v>0</v>
      </c>
      <c r="Q3778" s="32">
        <f t="shared" si="10053"/>
        <v>0</v>
      </c>
      <c r="R3778" s="32">
        <f t="shared" si="10054"/>
        <v>0</v>
      </c>
      <c r="S3778" s="32">
        <f t="shared" si="10055"/>
        <v>0</v>
      </c>
      <c r="T3778" s="32">
        <f t="shared" si="10056"/>
        <v>0</v>
      </c>
      <c r="U3778" s="32">
        <v>0</v>
      </c>
      <c r="V3778" s="32">
        <f t="shared" si="10041"/>
        <v>295.10000000000002</v>
      </c>
      <c r="W3778" s="32">
        <f t="shared" si="10057"/>
        <v>0</v>
      </c>
      <c r="X3778" s="32">
        <f t="shared" si="10058"/>
        <v>0</v>
      </c>
      <c r="Y3778" s="32">
        <f t="shared" si="10059"/>
        <v>0</v>
      </c>
      <c r="Z3778" s="32">
        <f t="shared" si="10060"/>
        <v>0</v>
      </c>
      <c r="AA3778" s="32">
        <f t="shared" si="10061"/>
        <v>0</v>
      </c>
      <c r="AB3778" s="32">
        <f t="shared" si="10062"/>
        <v>295.10000000000002</v>
      </c>
      <c r="AC3778" s="33">
        <f t="shared" si="10063"/>
        <v>295.10000000000002</v>
      </c>
      <c r="AD3778" s="33">
        <f t="shared" si="10064"/>
        <v>295.10000000000002</v>
      </c>
      <c r="AE3778" s="34">
        <f t="shared" si="10010"/>
        <v>100</v>
      </c>
      <c r="AF3778" s="32">
        <f t="shared" si="10065"/>
        <v>295.10000000000002</v>
      </c>
      <c r="AG3778" s="32">
        <f t="shared" si="10066"/>
        <v>0</v>
      </c>
      <c r="AH3778" s="32">
        <f t="shared" si="10067"/>
        <v>0</v>
      </c>
      <c r="AI3778" s="32">
        <f t="shared" si="10068"/>
        <v>0</v>
      </c>
      <c r="AJ3778" s="32">
        <f t="shared" si="10069"/>
        <v>0</v>
      </c>
      <c r="AK3778" s="32">
        <f t="shared" si="10070"/>
        <v>0</v>
      </c>
      <c r="AL3778" s="32">
        <f t="shared" si="10011"/>
        <v>295.10000000000002</v>
      </c>
      <c r="AM3778" s="32">
        <f t="shared" si="10012"/>
        <v>0</v>
      </c>
    </row>
    <row r="3779" spans="2:40" ht="62.4" x14ac:dyDescent="0.3">
      <c r="B3779" s="30" t="s">
        <v>860</v>
      </c>
      <c r="C3779" s="30" t="s">
        <v>224</v>
      </c>
      <c r="D3779" s="30" t="s">
        <v>224</v>
      </c>
      <c r="E3779" s="15" t="str">
        <f t="shared" si="10040"/>
        <v>0707</v>
      </c>
      <c r="F3779" s="30" t="s">
        <v>820</v>
      </c>
      <c r="G3779" s="30" t="s">
        <v>370</v>
      </c>
      <c r="H3779" s="31" t="s">
        <v>371</v>
      </c>
      <c r="I3779" s="32">
        <v>295.10000000000002</v>
      </c>
      <c r="J3779" s="32">
        <v>295.10000000000002</v>
      </c>
      <c r="K3779" s="32">
        <v>295.10000000000002</v>
      </c>
      <c r="L3779" s="32"/>
      <c r="M3779" s="32"/>
      <c r="N3779" s="32"/>
      <c r="O3779" s="32">
        <v>0</v>
      </c>
      <c r="P3779" s="32">
        <v>0</v>
      </c>
      <c r="Q3779" s="32">
        <v>0</v>
      </c>
      <c r="R3779" s="32">
        <v>0</v>
      </c>
      <c r="S3779" s="32">
        <v>0</v>
      </c>
      <c r="T3779" s="32">
        <v>0</v>
      </c>
      <c r="U3779" s="32">
        <v>0</v>
      </c>
      <c r="V3779" s="32">
        <f t="shared" si="10041"/>
        <v>295.10000000000002</v>
      </c>
      <c r="W3779" s="32"/>
      <c r="X3779" s="32"/>
      <c r="Y3779" s="32"/>
      <c r="Z3779" s="32"/>
      <c r="AA3779" s="32"/>
      <c r="AB3779" s="32">
        <v>295.10000000000002</v>
      </c>
      <c r="AC3779" s="33">
        <v>295.10000000000002</v>
      </c>
      <c r="AD3779" s="33">
        <v>295.10000000000002</v>
      </c>
      <c r="AE3779" s="34">
        <f t="shared" si="10010"/>
        <v>100</v>
      </c>
      <c r="AF3779" s="32">
        <v>295.10000000000002</v>
      </c>
      <c r="AG3779" s="32">
        <v>0</v>
      </c>
      <c r="AH3779" s="32">
        <v>0</v>
      </c>
      <c r="AI3779" s="32">
        <v>0</v>
      </c>
      <c r="AJ3779" s="32">
        <v>0</v>
      </c>
      <c r="AK3779" s="32">
        <v>0</v>
      </c>
      <c r="AL3779" s="32">
        <f t="shared" si="10011"/>
        <v>295.10000000000002</v>
      </c>
      <c r="AM3779" s="32">
        <f t="shared" si="10012"/>
        <v>0</v>
      </c>
      <c r="AN3779" s="12"/>
    </row>
    <row r="3780" spans="2:40" s="13" customFormat="1" x14ac:dyDescent="0.3">
      <c r="B3780" s="14" t="s">
        <v>860</v>
      </c>
      <c r="C3780" s="14" t="s">
        <v>392</v>
      </c>
      <c r="D3780" s="14"/>
      <c r="E3780" s="21" t="str">
        <f t="shared" si="10040"/>
        <v>08</v>
      </c>
      <c r="F3780" s="14"/>
      <c r="G3780" s="14"/>
      <c r="H3780" s="16" t="s">
        <v>393</v>
      </c>
      <c r="I3780" s="17">
        <f t="shared" si="10045"/>
        <v>1071.5</v>
      </c>
      <c r="J3780" s="17">
        <f t="shared" si="10046"/>
        <v>1071.5</v>
      </c>
      <c r="K3780" s="17">
        <f t="shared" si="10047"/>
        <v>1071.5</v>
      </c>
      <c r="L3780" s="17">
        <f t="shared" si="10048"/>
        <v>0</v>
      </c>
      <c r="M3780" s="17">
        <f t="shared" si="10049"/>
        <v>0</v>
      </c>
      <c r="N3780" s="17">
        <f t="shared" si="10050"/>
        <v>0</v>
      </c>
      <c r="O3780" s="17">
        <f t="shared" si="10051"/>
        <v>0</v>
      </c>
      <c r="P3780" s="17">
        <f t="shared" si="10052"/>
        <v>0</v>
      </c>
      <c r="Q3780" s="17">
        <f t="shared" si="10053"/>
        <v>0</v>
      </c>
      <c r="R3780" s="17">
        <f t="shared" si="10054"/>
        <v>0</v>
      </c>
      <c r="S3780" s="17">
        <f t="shared" si="10055"/>
        <v>0</v>
      </c>
      <c r="T3780" s="17">
        <f t="shared" si="10056"/>
        <v>0</v>
      </c>
      <c r="U3780" s="17">
        <v>0</v>
      </c>
      <c r="V3780" s="17">
        <f t="shared" si="10041"/>
        <v>1071.5</v>
      </c>
      <c r="W3780" s="17">
        <f t="shared" si="10057"/>
        <v>0</v>
      </c>
      <c r="X3780" s="17">
        <f t="shared" si="10058"/>
        <v>0</v>
      </c>
      <c r="Y3780" s="17">
        <f t="shared" si="10059"/>
        <v>0</v>
      </c>
      <c r="Z3780" s="17">
        <f t="shared" si="10060"/>
        <v>0</v>
      </c>
      <c r="AA3780" s="17">
        <f t="shared" si="10061"/>
        <v>0</v>
      </c>
      <c r="AB3780" s="17">
        <f t="shared" si="10062"/>
        <v>369</v>
      </c>
      <c r="AC3780" s="18">
        <f t="shared" si="10063"/>
        <v>1071.5</v>
      </c>
      <c r="AD3780" s="18">
        <f t="shared" si="10064"/>
        <v>1071.5</v>
      </c>
      <c r="AE3780" s="19">
        <f t="shared" si="10010"/>
        <v>100</v>
      </c>
      <c r="AF3780" s="17">
        <f t="shared" si="10065"/>
        <v>1071.5</v>
      </c>
      <c r="AG3780" s="17">
        <f t="shared" si="10066"/>
        <v>0</v>
      </c>
      <c r="AH3780" s="17">
        <f t="shared" si="10067"/>
        <v>0</v>
      </c>
      <c r="AI3780" s="17">
        <f t="shared" si="10068"/>
        <v>0</v>
      </c>
      <c r="AJ3780" s="17">
        <f t="shared" si="10069"/>
        <v>0</v>
      </c>
      <c r="AK3780" s="17">
        <f t="shared" si="10070"/>
        <v>0</v>
      </c>
      <c r="AL3780" s="17">
        <f t="shared" si="10011"/>
        <v>1071.5</v>
      </c>
      <c r="AM3780" s="17">
        <f t="shared" si="10012"/>
        <v>0</v>
      </c>
      <c r="AN3780" s="2"/>
    </row>
    <row r="3781" spans="2:40" s="22" customFormat="1" x14ac:dyDescent="0.3">
      <c r="B3781" s="23" t="s">
        <v>860</v>
      </c>
      <c r="C3781" s="23" t="s">
        <v>392</v>
      </c>
      <c r="D3781" s="23" t="s">
        <v>38</v>
      </c>
      <c r="E3781" s="24" t="str">
        <f t="shared" si="10040"/>
        <v>0801</v>
      </c>
      <c r="F3781" s="23"/>
      <c r="G3781" s="23"/>
      <c r="H3781" s="25" t="s">
        <v>394</v>
      </c>
      <c r="I3781" s="26">
        <f t="shared" si="10045"/>
        <v>1071.5</v>
      </c>
      <c r="J3781" s="26">
        <f t="shared" si="10046"/>
        <v>1071.5</v>
      </c>
      <c r="K3781" s="26">
        <f t="shared" si="10047"/>
        <v>1071.5</v>
      </c>
      <c r="L3781" s="26">
        <f t="shared" si="10048"/>
        <v>0</v>
      </c>
      <c r="M3781" s="26">
        <f t="shared" si="10049"/>
        <v>0</v>
      </c>
      <c r="N3781" s="26">
        <f t="shared" si="10050"/>
        <v>0</v>
      </c>
      <c r="O3781" s="26">
        <f t="shared" si="10051"/>
        <v>0</v>
      </c>
      <c r="P3781" s="26">
        <f t="shared" si="10052"/>
        <v>0</v>
      </c>
      <c r="Q3781" s="26">
        <f t="shared" si="10053"/>
        <v>0</v>
      </c>
      <c r="R3781" s="26">
        <f t="shared" si="10054"/>
        <v>0</v>
      </c>
      <c r="S3781" s="26">
        <f t="shared" si="10055"/>
        <v>0</v>
      </c>
      <c r="T3781" s="26">
        <f t="shared" si="10056"/>
        <v>0</v>
      </c>
      <c r="U3781" s="26">
        <v>0</v>
      </c>
      <c r="V3781" s="26">
        <f t="shared" si="10041"/>
        <v>1071.5</v>
      </c>
      <c r="W3781" s="26">
        <f t="shared" si="10057"/>
        <v>0</v>
      </c>
      <c r="X3781" s="26">
        <f t="shared" si="10058"/>
        <v>0</v>
      </c>
      <c r="Y3781" s="26">
        <f t="shared" si="10059"/>
        <v>0</v>
      </c>
      <c r="Z3781" s="26">
        <f t="shared" si="10060"/>
        <v>0</v>
      </c>
      <c r="AA3781" s="26">
        <f t="shared" si="10061"/>
        <v>0</v>
      </c>
      <c r="AB3781" s="26">
        <f t="shared" si="10062"/>
        <v>369</v>
      </c>
      <c r="AC3781" s="27">
        <f t="shared" si="10063"/>
        <v>1071.5</v>
      </c>
      <c r="AD3781" s="27">
        <f t="shared" si="10064"/>
        <v>1071.5</v>
      </c>
      <c r="AE3781" s="28">
        <f t="shared" si="10010"/>
        <v>100</v>
      </c>
      <c r="AF3781" s="26">
        <f t="shared" si="10065"/>
        <v>1071.5</v>
      </c>
      <c r="AG3781" s="26">
        <f t="shared" si="10066"/>
        <v>0</v>
      </c>
      <c r="AH3781" s="26">
        <f t="shared" si="10067"/>
        <v>0</v>
      </c>
      <c r="AI3781" s="26">
        <f t="shared" si="10068"/>
        <v>0</v>
      </c>
      <c r="AJ3781" s="26">
        <f t="shared" si="10069"/>
        <v>0</v>
      </c>
      <c r="AK3781" s="26">
        <f t="shared" si="10070"/>
        <v>0</v>
      </c>
      <c r="AL3781" s="26">
        <f t="shared" si="10011"/>
        <v>1071.5</v>
      </c>
      <c r="AM3781" s="26">
        <f t="shared" si="10012"/>
        <v>0</v>
      </c>
      <c r="AN3781" s="29"/>
    </row>
    <row r="3782" spans="2:40" x14ac:dyDescent="0.3">
      <c r="B3782" s="30" t="s">
        <v>860</v>
      </c>
      <c r="C3782" s="30" t="s">
        <v>392</v>
      </c>
      <c r="D3782" s="30" t="s">
        <v>38</v>
      </c>
      <c r="E3782" s="15" t="str">
        <f t="shared" si="10040"/>
        <v>0801</v>
      </c>
      <c r="F3782" s="30" t="s">
        <v>294</v>
      </c>
      <c r="G3782" s="30"/>
      <c r="H3782" s="31" t="s">
        <v>295</v>
      </c>
      <c r="I3782" s="32">
        <f t="shared" si="10045"/>
        <v>1071.5</v>
      </c>
      <c r="J3782" s="32">
        <f t="shared" si="10046"/>
        <v>1071.5</v>
      </c>
      <c r="K3782" s="32">
        <f t="shared" si="10047"/>
        <v>1071.5</v>
      </c>
      <c r="L3782" s="32">
        <f t="shared" si="10048"/>
        <v>0</v>
      </c>
      <c r="M3782" s="32">
        <f t="shared" si="10049"/>
        <v>0</v>
      </c>
      <c r="N3782" s="32">
        <f t="shared" si="10050"/>
        <v>0</v>
      </c>
      <c r="O3782" s="32">
        <f t="shared" si="10051"/>
        <v>0</v>
      </c>
      <c r="P3782" s="32">
        <f t="shared" si="10052"/>
        <v>0</v>
      </c>
      <c r="Q3782" s="32">
        <f t="shared" si="10053"/>
        <v>0</v>
      </c>
      <c r="R3782" s="32">
        <f t="shared" si="10054"/>
        <v>0</v>
      </c>
      <c r="S3782" s="32">
        <f t="shared" si="10055"/>
        <v>0</v>
      </c>
      <c r="T3782" s="32">
        <f t="shared" si="10056"/>
        <v>0</v>
      </c>
      <c r="U3782" s="32">
        <v>0</v>
      </c>
      <c r="V3782" s="32">
        <f t="shared" si="10041"/>
        <v>1071.5</v>
      </c>
      <c r="W3782" s="32">
        <f t="shared" si="10057"/>
        <v>0</v>
      </c>
      <c r="X3782" s="32">
        <f t="shared" si="10058"/>
        <v>0</v>
      </c>
      <c r="Y3782" s="32">
        <f t="shared" si="10059"/>
        <v>0</v>
      </c>
      <c r="Z3782" s="32">
        <f t="shared" si="10060"/>
        <v>0</v>
      </c>
      <c r="AA3782" s="32">
        <f t="shared" si="10061"/>
        <v>0</v>
      </c>
      <c r="AB3782" s="32">
        <f t="shared" si="10062"/>
        <v>369</v>
      </c>
      <c r="AC3782" s="33">
        <f t="shared" si="10063"/>
        <v>1071.5</v>
      </c>
      <c r="AD3782" s="33">
        <f t="shared" si="10064"/>
        <v>1071.5</v>
      </c>
      <c r="AE3782" s="34">
        <f t="shared" si="10010"/>
        <v>100</v>
      </c>
      <c r="AF3782" s="32">
        <f t="shared" si="10065"/>
        <v>1071.5</v>
      </c>
      <c r="AG3782" s="32">
        <f t="shared" si="10066"/>
        <v>0</v>
      </c>
      <c r="AH3782" s="32">
        <f t="shared" si="10067"/>
        <v>0</v>
      </c>
      <c r="AI3782" s="32">
        <f t="shared" si="10068"/>
        <v>0</v>
      </c>
      <c r="AJ3782" s="32">
        <f t="shared" si="10069"/>
        <v>0</v>
      </c>
      <c r="AK3782" s="32">
        <f t="shared" si="10070"/>
        <v>0</v>
      </c>
      <c r="AL3782" s="32">
        <f t="shared" si="10011"/>
        <v>1071.5</v>
      </c>
      <c r="AM3782" s="32">
        <f t="shared" si="10012"/>
        <v>0</v>
      </c>
    </row>
    <row r="3783" spans="2:40" ht="31.2" x14ac:dyDescent="0.3">
      <c r="B3783" s="30" t="s">
        <v>860</v>
      </c>
      <c r="C3783" s="30" t="s">
        <v>392</v>
      </c>
      <c r="D3783" s="30" t="s">
        <v>38</v>
      </c>
      <c r="E3783" s="15" t="str">
        <f t="shared" si="10040"/>
        <v>0801</v>
      </c>
      <c r="F3783" s="30" t="s">
        <v>397</v>
      </c>
      <c r="G3783" s="30"/>
      <c r="H3783" s="31" t="s">
        <v>398</v>
      </c>
      <c r="I3783" s="32">
        <f t="shared" si="10045"/>
        <v>1071.5</v>
      </c>
      <c r="J3783" s="32">
        <f t="shared" si="10046"/>
        <v>1071.5</v>
      </c>
      <c r="K3783" s="32">
        <f t="shared" si="10047"/>
        <v>1071.5</v>
      </c>
      <c r="L3783" s="32">
        <f t="shared" si="10048"/>
        <v>0</v>
      </c>
      <c r="M3783" s="32">
        <f t="shared" si="10049"/>
        <v>0</v>
      </c>
      <c r="N3783" s="32">
        <f t="shared" si="10050"/>
        <v>0</v>
      </c>
      <c r="O3783" s="32">
        <f t="shared" si="10051"/>
        <v>0</v>
      </c>
      <c r="P3783" s="32">
        <f t="shared" si="10052"/>
        <v>0</v>
      </c>
      <c r="Q3783" s="32">
        <f t="shared" si="10053"/>
        <v>0</v>
      </c>
      <c r="R3783" s="32">
        <f t="shared" si="10054"/>
        <v>0</v>
      </c>
      <c r="S3783" s="32">
        <f t="shared" si="10055"/>
        <v>0</v>
      </c>
      <c r="T3783" s="32">
        <f t="shared" si="10056"/>
        <v>0</v>
      </c>
      <c r="U3783" s="32">
        <v>0</v>
      </c>
      <c r="V3783" s="32">
        <f t="shared" si="10041"/>
        <v>1071.5</v>
      </c>
      <c r="W3783" s="32">
        <f t="shared" si="10057"/>
        <v>0</v>
      </c>
      <c r="X3783" s="32">
        <f t="shared" si="10058"/>
        <v>0</v>
      </c>
      <c r="Y3783" s="32">
        <f t="shared" si="10059"/>
        <v>0</v>
      </c>
      <c r="Z3783" s="32">
        <f t="shared" si="10060"/>
        <v>0</v>
      </c>
      <c r="AA3783" s="32">
        <f t="shared" si="10061"/>
        <v>0</v>
      </c>
      <c r="AB3783" s="32">
        <f t="shared" si="10062"/>
        <v>369</v>
      </c>
      <c r="AC3783" s="33">
        <f t="shared" si="10063"/>
        <v>1071.5</v>
      </c>
      <c r="AD3783" s="33">
        <f t="shared" si="10064"/>
        <v>1071.5</v>
      </c>
      <c r="AE3783" s="34">
        <f t="shared" si="10010"/>
        <v>100</v>
      </c>
      <c r="AF3783" s="32">
        <f t="shared" si="10065"/>
        <v>1071.5</v>
      </c>
      <c r="AG3783" s="32">
        <f t="shared" si="10066"/>
        <v>0</v>
      </c>
      <c r="AH3783" s="32">
        <f t="shared" si="10067"/>
        <v>0</v>
      </c>
      <c r="AI3783" s="32">
        <f t="shared" si="10068"/>
        <v>0</v>
      </c>
      <c r="AJ3783" s="32">
        <f t="shared" si="10069"/>
        <v>0</v>
      </c>
      <c r="AK3783" s="32">
        <f t="shared" si="10070"/>
        <v>0</v>
      </c>
      <c r="AL3783" s="32">
        <f t="shared" si="10011"/>
        <v>1071.5</v>
      </c>
      <c r="AM3783" s="32">
        <f t="shared" si="10012"/>
        <v>0</v>
      </c>
    </row>
    <row r="3784" spans="2:40" ht="31.2" x14ac:dyDescent="0.3">
      <c r="B3784" s="30" t="s">
        <v>860</v>
      </c>
      <c r="C3784" s="30" t="s">
        <v>392</v>
      </c>
      <c r="D3784" s="30" t="s">
        <v>38</v>
      </c>
      <c r="E3784" s="15" t="str">
        <f t="shared" si="10040"/>
        <v>0801</v>
      </c>
      <c r="F3784" s="30" t="s">
        <v>399</v>
      </c>
      <c r="G3784" s="30"/>
      <c r="H3784" s="31" t="s">
        <v>400</v>
      </c>
      <c r="I3784" s="32">
        <f t="shared" si="10045"/>
        <v>1071.5</v>
      </c>
      <c r="J3784" s="32">
        <f t="shared" si="10046"/>
        <v>1071.5</v>
      </c>
      <c r="K3784" s="32">
        <f t="shared" si="10047"/>
        <v>1071.5</v>
      </c>
      <c r="L3784" s="32">
        <f t="shared" si="10048"/>
        <v>0</v>
      </c>
      <c r="M3784" s="32">
        <f t="shared" si="10049"/>
        <v>0</v>
      </c>
      <c r="N3784" s="32">
        <f t="shared" si="10050"/>
        <v>0</v>
      </c>
      <c r="O3784" s="32">
        <f t="shared" si="10051"/>
        <v>0</v>
      </c>
      <c r="P3784" s="32">
        <f t="shared" si="10052"/>
        <v>0</v>
      </c>
      <c r="Q3784" s="32">
        <f t="shared" si="10053"/>
        <v>0</v>
      </c>
      <c r="R3784" s="32">
        <f t="shared" si="10054"/>
        <v>0</v>
      </c>
      <c r="S3784" s="32">
        <f t="shared" si="10055"/>
        <v>0</v>
      </c>
      <c r="T3784" s="32">
        <f t="shared" si="10056"/>
        <v>0</v>
      </c>
      <c r="U3784" s="32">
        <v>0</v>
      </c>
      <c r="V3784" s="32">
        <f t="shared" si="10041"/>
        <v>1071.5</v>
      </c>
      <c r="W3784" s="32">
        <f t="shared" si="10057"/>
        <v>0</v>
      </c>
      <c r="X3784" s="32">
        <f t="shared" si="10058"/>
        <v>0</v>
      </c>
      <c r="Y3784" s="32">
        <f t="shared" si="10059"/>
        <v>0</v>
      </c>
      <c r="Z3784" s="32">
        <f t="shared" si="10060"/>
        <v>0</v>
      </c>
      <c r="AA3784" s="32">
        <f t="shared" si="10061"/>
        <v>0</v>
      </c>
      <c r="AB3784" s="32">
        <f t="shared" si="10062"/>
        <v>369</v>
      </c>
      <c r="AC3784" s="33">
        <f t="shared" si="10063"/>
        <v>1071.5</v>
      </c>
      <c r="AD3784" s="33">
        <f t="shared" si="10064"/>
        <v>1071.5</v>
      </c>
      <c r="AE3784" s="34">
        <f t="shared" si="10010"/>
        <v>100</v>
      </c>
      <c r="AF3784" s="32">
        <f t="shared" si="10065"/>
        <v>1071.5</v>
      </c>
      <c r="AG3784" s="32">
        <f t="shared" si="10066"/>
        <v>0</v>
      </c>
      <c r="AH3784" s="32">
        <f t="shared" si="10067"/>
        <v>0</v>
      </c>
      <c r="AI3784" s="32">
        <f t="shared" si="10068"/>
        <v>0</v>
      </c>
      <c r="AJ3784" s="32">
        <f t="shared" si="10069"/>
        <v>0</v>
      </c>
      <c r="AK3784" s="32">
        <f t="shared" si="10070"/>
        <v>0</v>
      </c>
      <c r="AL3784" s="32">
        <f t="shared" si="10011"/>
        <v>1071.5</v>
      </c>
      <c r="AM3784" s="32">
        <f t="shared" si="10012"/>
        <v>0</v>
      </c>
    </row>
    <row r="3785" spans="2:40" ht="46.8" x14ac:dyDescent="0.3">
      <c r="B3785" s="30" t="s">
        <v>860</v>
      </c>
      <c r="C3785" s="30" t="s">
        <v>392</v>
      </c>
      <c r="D3785" s="30" t="s">
        <v>38</v>
      </c>
      <c r="E3785" s="15" t="str">
        <f t="shared" si="10040"/>
        <v>0801</v>
      </c>
      <c r="F3785" s="30" t="s">
        <v>402</v>
      </c>
      <c r="G3785" s="30"/>
      <c r="H3785" s="31" t="s">
        <v>403</v>
      </c>
      <c r="I3785" s="32">
        <f t="shared" si="10045"/>
        <v>1071.5</v>
      </c>
      <c r="J3785" s="32">
        <f t="shared" si="10046"/>
        <v>1071.5</v>
      </c>
      <c r="K3785" s="32">
        <f t="shared" si="10047"/>
        <v>1071.5</v>
      </c>
      <c r="L3785" s="32">
        <f t="shared" si="10048"/>
        <v>0</v>
      </c>
      <c r="M3785" s="32">
        <f t="shared" si="10049"/>
        <v>0</v>
      </c>
      <c r="N3785" s="32">
        <f t="shared" si="10050"/>
        <v>0</v>
      </c>
      <c r="O3785" s="32">
        <f t="shared" si="10051"/>
        <v>0</v>
      </c>
      <c r="P3785" s="32">
        <f t="shared" si="10052"/>
        <v>0</v>
      </c>
      <c r="Q3785" s="32">
        <f t="shared" si="10053"/>
        <v>0</v>
      </c>
      <c r="R3785" s="32">
        <f t="shared" si="10054"/>
        <v>0</v>
      </c>
      <c r="S3785" s="32">
        <f t="shared" si="10055"/>
        <v>0</v>
      </c>
      <c r="T3785" s="32">
        <f t="shared" si="10056"/>
        <v>0</v>
      </c>
      <c r="U3785" s="32">
        <v>0</v>
      </c>
      <c r="V3785" s="32">
        <f t="shared" si="10041"/>
        <v>1071.5</v>
      </c>
      <c r="W3785" s="32">
        <f t="shared" si="10057"/>
        <v>0</v>
      </c>
      <c r="X3785" s="32">
        <f t="shared" si="10058"/>
        <v>0</v>
      </c>
      <c r="Y3785" s="32">
        <f t="shared" si="10059"/>
        <v>0</v>
      </c>
      <c r="Z3785" s="32">
        <f t="shared" si="10060"/>
        <v>0</v>
      </c>
      <c r="AA3785" s="32">
        <f t="shared" si="10061"/>
        <v>0</v>
      </c>
      <c r="AB3785" s="32">
        <f t="shared" si="10062"/>
        <v>369</v>
      </c>
      <c r="AC3785" s="33">
        <f t="shared" si="10063"/>
        <v>1071.5</v>
      </c>
      <c r="AD3785" s="33">
        <f t="shared" si="10064"/>
        <v>1071.5</v>
      </c>
      <c r="AE3785" s="34">
        <f t="shared" si="10010"/>
        <v>100</v>
      </c>
      <c r="AF3785" s="32">
        <f t="shared" si="10065"/>
        <v>1071.5</v>
      </c>
      <c r="AG3785" s="32">
        <f t="shared" si="10066"/>
        <v>0</v>
      </c>
      <c r="AH3785" s="32">
        <f t="shared" si="10067"/>
        <v>0</v>
      </c>
      <c r="AI3785" s="32">
        <f t="shared" si="10068"/>
        <v>0</v>
      </c>
      <c r="AJ3785" s="32">
        <f t="shared" si="10069"/>
        <v>0</v>
      </c>
      <c r="AK3785" s="32">
        <f t="shared" si="10070"/>
        <v>0</v>
      </c>
      <c r="AL3785" s="32">
        <f t="shared" si="10011"/>
        <v>1071.5</v>
      </c>
      <c r="AM3785" s="32">
        <f t="shared" si="10012"/>
        <v>0</v>
      </c>
    </row>
    <row r="3786" spans="2:40" ht="31.2" x14ac:dyDescent="0.3">
      <c r="B3786" s="30" t="s">
        <v>860</v>
      </c>
      <c r="C3786" s="30" t="s">
        <v>392</v>
      </c>
      <c r="D3786" s="30" t="s">
        <v>38</v>
      </c>
      <c r="E3786" s="15" t="str">
        <f t="shared" si="10040"/>
        <v>0801</v>
      </c>
      <c r="F3786" s="30" t="s">
        <v>402</v>
      </c>
      <c r="G3786" s="30" t="s">
        <v>50</v>
      </c>
      <c r="H3786" s="31" t="s">
        <v>51</v>
      </c>
      <c r="I3786" s="32">
        <f t="shared" si="10045"/>
        <v>1071.5</v>
      </c>
      <c r="J3786" s="32">
        <f t="shared" si="10046"/>
        <v>1071.5</v>
      </c>
      <c r="K3786" s="32">
        <f t="shared" si="10047"/>
        <v>1071.5</v>
      </c>
      <c r="L3786" s="32">
        <f t="shared" si="10048"/>
        <v>0</v>
      </c>
      <c r="M3786" s="32">
        <f t="shared" si="10049"/>
        <v>0</v>
      </c>
      <c r="N3786" s="32">
        <f t="shared" si="10050"/>
        <v>0</v>
      </c>
      <c r="O3786" s="32">
        <f t="shared" si="10051"/>
        <v>0</v>
      </c>
      <c r="P3786" s="32">
        <f t="shared" si="10052"/>
        <v>0</v>
      </c>
      <c r="Q3786" s="32">
        <f t="shared" si="10053"/>
        <v>0</v>
      </c>
      <c r="R3786" s="32">
        <f t="shared" si="10054"/>
        <v>0</v>
      </c>
      <c r="S3786" s="32">
        <f t="shared" si="10055"/>
        <v>0</v>
      </c>
      <c r="T3786" s="32">
        <f t="shared" si="10056"/>
        <v>0</v>
      </c>
      <c r="U3786" s="32">
        <v>0</v>
      </c>
      <c r="V3786" s="32">
        <f t="shared" si="10041"/>
        <v>1071.5</v>
      </c>
      <c r="W3786" s="32">
        <f t="shared" si="10057"/>
        <v>0</v>
      </c>
      <c r="X3786" s="32">
        <f t="shared" si="10058"/>
        <v>0</v>
      </c>
      <c r="Y3786" s="32">
        <f t="shared" si="10059"/>
        <v>0</v>
      </c>
      <c r="Z3786" s="32">
        <f t="shared" si="10060"/>
        <v>0</v>
      </c>
      <c r="AA3786" s="32">
        <f t="shared" si="10061"/>
        <v>0</v>
      </c>
      <c r="AB3786" s="32">
        <f t="shared" si="10062"/>
        <v>369</v>
      </c>
      <c r="AC3786" s="33">
        <f t="shared" si="10063"/>
        <v>1071.5</v>
      </c>
      <c r="AD3786" s="33">
        <f t="shared" si="10064"/>
        <v>1071.5</v>
      </c>
      <c r="AE3786" s="34">
        <f t="shared" si="10010"/>
        <v>100</v>
      </c>
      <c r="AF3786" s="32">
        <f t="shared" si="10065"/>
        <v>1071.5</v>
      </c>
      <c r="AG3786" s="32">
        <f t="shared" si="10066"/>
        <v>0</v>
      </c>
      <c r="AH3786" s="32">
        <f t="shared" si="10067"/>
        <v>0</v>
      </c>
      <c r="AI3786" s="32">
        <f t="shared" si="10068"/>
        <v>0</v>
      </c>
      <c r="AJ3786" s="32">
        <f t="shared" si="10069"/>
        <v>0</v>
      </c>
      <c r="AK3786" s="32">
        <f t="shared" si="10070"/>
        <v>0</v>
      </c>
      <c r="AL3786" s="32">
        <f t="shared" si="10011"/>
        <v>1071.5</v>
      </c>
      <c r="AM3786" s="32">
        <f t="shared" si="10012"/>
        <v>0</v>
      </c>
    </row>
    <row r="3787" spans="2:40" ht="31.2" x14ac:dyDescent="0.3">
      <c r="B3787" s="30" t="s">
        <v>860</v>
      </c>
      <c r="C3787" s="30" t="s">
        <v>392</v>
      </c>
      <c r="D3787" s="30" t="s">
        <v>38</v>
      </c>
      <c r="E3787" s="15" t="str">
        <f t="shared" si="10040"/>
        <v>0801</v>
      </c>
      <c r="F3787" s="30" t="s">
        <v>402</v>
      </c>
      <c r="G3787" s="30" t="s">
        <v>52</v>
      </c>
      <c r="H3787" s="31" t="s">
        <v>53</v>
      </c>
      <c r="I3787" s="32">
        <v>1071.5</v>
      </c>
      <c r="J3787" s="32">
        <v>1071.5</v>
      </c>
      <c r="K3787" s="32">
        <v>1071.5</v>
      </c>
      <c r="L3787" s="32"/>
      <c r="M3787" s="32"/>
      <c r="N3787" s="32"/>
      <c r="O3787" s="32">
        <v>0</v>
      </c>
      <c r="P3787" s="32">
        <v>0</v>
      </c>
      <c r="Q3787" s="32">
        <v>0</v>
      </c>
      <c r="R3787" s="32">
        <v>0</v>
      </c>
      <c r="S3787" s="32">
        <v>0</v>
      </c>
      <c r="T3787" s="32">
        <v>0</v>
      </c>
      <c r="U3787" s="32">
        <v>0</v>
      </c>
      <c r="V3787" s="32">
        <f t="shared" si="10041"/>
        <v>1071.5</v>
      </c>
      <c r="W3787" s="32"/>
      <c r="X3787" s="32"/>
      <c r="Y3787" s="32"/>
      <c r="Z3787" s="32"/>
      <c r="AA3787" s="32"/>
      <c r="AB3787" s="32">
        <v>369</v>
      </c>
      <c r="AC3787" s="33">
        <v>1071.5</v>
      </c>
      <c r="AD3787" s="33">
        <v>1071.5</v>
      </c>
      <c r="AE3787" s="34">
        <f t="shared" si="10010"/>
        <v>100</v>
      </c>
      <c r="AF3787" s="32">
        <v>1071.5</v>
      </c>
      <c r="AG3787" s="32">
        <v>0</v>
      </c>
      <c r="AH3787" s="32">
        <v>0</v>
      </c>
      <c r="AI3787" s="32">
        <v>0</v>
      </c>
      <c r="AJ3787" s="32">
        <v>0</v>
      </c>
      <c r="AK3787" s="32">
        <v>0</v>
      </c>
      <c r="AL3787" s="32">
        <f t="shared" si="10011"/>
        <v>1071.5</v>
      </c>
      <c r="AM3787" s="32">
        <f t="shared" si="10012"/>
        <v>0</v>
      </c>
      <c r="AN3787" s="12"/>
    </row>
    <row r="3788" spans="2:40" x14ac:dyDescent="0.3">
      <c r="B3788" s="14" t="s">
        <v>860</v>
      </c>
      <c r="C3788" s="14" t="s">
        <v>134</v>
      </c>
      <c r="D3788" s="14"/>
      <c r="E3788" s="21" t="str">
        <f t="shared" si="10040"/>
        <v>11</v>
      </c>
      <c r="F3788" s="14"/>
      <c r="G3788" s="14"/>
      <c r="H3788" s="16" t="s">
        <v>654</v>
      </c>
      <c r="I3788" s="17">
        <f t="shared" si="10045"/>
        <v>89.4</v>
      </c>
      <c r="J3788" s="17">
        <f t="shared" si="10046"/>
        <v>89.4</v>
      </c>
      <c r="K3788" s="17">
        <f t="shared" si="10047"/>
        <v>89.4</v>
      </c>
      <c r="L3788" s="17">
        <f t="shared" si="10048"/>
        <v>-5.9</v>
      </c>
      <c r="M3788" s="17">
        <f t="shared" si="10049"/>
        <v>-5.9</v>
      </c>
      <c r="N3788" s="17">
        <f t="shared" si="10050"/>
        <v>-5.9</v>
      </c>
      <c r="O3788" s="17">
        <f t="shared" si="10051"/>
        <v>0</v>
      </c>
      <c r="P3788" s="17">
        <f t="shared" si="10052"/>
        <v>0</v>
      </c>
      <c r="Q3788" s="17">
        <f t="shared" si="10053"/>
        <v>0</v>
      </c>
      <c r="R3788" s="17">
        <f t="shared" si="10054"/>
        <v>0</v>
      </c>
      <c r="S3788" s="17">
        <f t="shared" si="10055"/>
        <v>0</v>
      </c>
      <c r="T3788" s="17">
        <f t="shared" si="10056"/>
        <v>0</v>
      </c>
      <c r="U3788" s="17">
        <v>0</v>
      </c>
      <c r="V3788" s="17">
        <f t="shared" si="10041"/>
        <v>83.5</v>
      </c>
      <c r="W3788" s="17">
        <f t="shared" si="10057"/>
        <v>0</v>
      </c>
      <c r="X3788" s="17">
        <f t="shared" si="10058"/>
        <v>0</v>
      </c>
      <c r="Y3788" s="17">
        <f t="shared" si="10059"/>
        <v>0</v>
      </c>
      <c r="Z3788" s="17">
        <f t="shared" si="10060"/>
        <v>0</v>
      </c>
      <c r="AA3788" s="17">
        <f t="shared" si="10061"/>
        <v>0</v>
      </c>
      <c r="AB3788" s="17">
        <f t="shared" si="10062"/>
        <v>178.5</v>
      </c>
      <c r="AC3788" s="18">
        <f t="shared" si="10063"/>
        <v>178.5</v>
      </c>
      <c r="AD3788" s="18">
        <f t="shared" si="10064"/>
        <v>178.5</v>
      </c>
      <c r="AE3788" s="19">
        <f t="shared" si="10010"/>
        <v>100</v>
      </c>
      <c r="AF3788" s="17">
        <f t="shared" si="10065"/>
        <v>178.5</v>
      </c>
      <c r="AG3788" s="17">
        <f t="shared" si="10066"/>
        <v>0</v>
      </c>
      <c r="AH3788" s="17">
        <f t="shared" si="10067"/>
        <v>0</v>
      </c>
      <c r="AI3788" s="17">
        <f t="shared" si="10068"/>
        <v>0</v>
      </c>
      <c r="AJ3788" s="17">
        <f t="shared" si="10069"/>
        <v>0</v>
      </c>
      <c r="AK3788" s="17">
        <f t="shared" si="10070"/>
        <v>0</v>
      </c>
      <c r="AL3788" s="17">
        <f t="shared" si="10011"/>
        <v>178.5</v>
      </c>
      <c r="AM3788" s="17">
        <f t="shared" si="10012"/>
        <v>-95</v>
      </c>
    </row>
    <row r="3789" spans="2:40" s="22" customFormat="1" x14ac:dyDescent="0.3">
      <c r="B3789" s="23" t="s">
        <v>860</v>
      </c>
      <c r="C3789" s="23" t="s">
        <v>134</v>
      </c>
      <c r="D3789" s="23" t="s">
        <v>38</v>
      </c>
      <c r="E3789" s="24" t="str">
        <f t="shared" si="10040"/>
        <v>1101</v>
      </c>
      <c r="F3789" s="23"/>
      <c r="G3789" s="23"/>
      <c r="H3789" s="25" t="s">
        <v>826</v>
      </c>
      <c r="I3789" s="26">
        <f t="shared" si="10045"/>
        <v>89.4</v>
      </c>
      <c r="J3789" s="26">
        <f t="shared" si="10046"/>
        <v>89.4</v>
      </c>
      <c r="K3789" s="26">
        <f t="shared" si="10047"/>
        <v>89.4</v>
      </c>
      <c r="L3789" s="26">
        <f t="shared" si="10048"/>
        <v>-5.9</v>
      </c>
      <c r="M3789" s="26">
        <f t="shared" si="10049"/>
        <v>-5.9</v>
      </c>
      <c r="N3789" s="26">
        <f t="shared" si="10050"/>
        <v>-5.9</v>
      </c>
      <c r="O3789" s="26">
        <f t="shared" ref="O3789:T3789" si="10071">O3790+O3796</f>
        <v>0</v>
      </c>
      <c r="P3789" s="26">
        <f t="shared" si="10071"/>
        <v>0</v>
      </c>
      <c r="Q3789" s="26">
        <f t="shared" si="10071"/>
        <v>0</v>
      </c>
      <c r="R3789" s="26">
        <f t="shared" si="10071"/>
        <v>0</v>
      </c>
      <c r="S3789" s="26">
        <f t="shared" si="10071"/>
        <v>0</v>
      </c>
      <c r="T3789" s="26">
        <f t="shared" si="10071"/>
        <v>0</v>
      </c>
      <c r="U3789" s="26">
        <v>0</v>
      </c>
      <c r="V3789" s="26">
        <f t="shared" si="10041"/>
        <v>83.5</v>
      </c>
      <c r="W3789" s="26">
        <f t="shared" si="10057"/>
        <v>0</v>
      </c>
      <c r="X3789" s="26">
        <f t="shared" si="10058"/>
        <v>0</v>
      </c>
      <c r="Y3789" s="26">
        <f t="shared" si="10059"/>
        <v>0</v>
      </c>
      <c r="Z3789" s="26">
        <f t="shared" si="10060"/>
        <v>0</v>
      </c>
      <c r="AA3789" s="26">
        <f t="shared" si="10061"/>
        <v>0</v>
      </c>
      <c r="AB3789" s="26">
        <f>AB3790+AB3796</f>
        <v>178.5</v>
      </c>
      <c r="AC3789" s="27">
        <f>AC3790+AC3796</f>
        <v>178.5</v>
      </c>
      <c r="AD3789" s="27">
        <f>AD3790+AD3796</f>
        <v>178.5</v>
      </c>
      <c r="AE3789" s="28">
        <f t="shared" si="10010"/>
        <v>100</v>
      </c>
      <c r="AF3789" s="26">
        <f t="shared" ref="AF3789:AK3789" si="10072">AF3790+AF3796</f>
        <v>178.5</v>
      </c>
      <c r="AG3789" s="26">
        <f t="shared" si="10072"/>
        <v>0</v>
      </c>
      <c r="AH3789" s="26">
        <f t="shared" si="10072"/>
        <v>0</v>
      </c>
      <c r="AI3789" s="26">
        <f t="shared" si="10072"/>
        <v>0</v>
      </c>
      <c r="AJ3789" s="26">
        <f t="shared" si="10072"/>
        <v>0</v>
      </c>
      <c r="AK3789" s="26">
        <f t="shared" si="10072"/>
        <v>0</v>
      </c>
      <c r="AL3789" s="26">
        <f t="shared" si="10011"/>
        <v>178.5</v>
      </c>
      <c r="AM3789" s="26">
        <f t="shared" si="10012"/>
        <v>-95</v>
      </c>
      <c r="AN3789" s="29"/>
    </row>
    <row r="3790" spans="2:40" ht="31.2" x14ac:dyDescent="0.3">
      <c r="B3790" s="30" t="s">
        <v>860</v>
      </c>
      <c r="C3790" s="30" t="s">
        <v>134</v>
      </c>
      <c r="D3790" s="30" t="s">
        <v>38</v>
      </c>
      <c r="E3790" s="15" t="str">
        <f t="shared" si="10040"/>
        <v>1101</v>
      </c>
      <c r="F3790" s="30" t="s">
        <v>659</v>
      </c>
      <c r="G3790" s="30"/>
      <c r="H3790" s="31" t="s">
        <v>660</v>
      </c>
      <c r="I3790" s="32">
        <f t="shared" si="10045"/>
        <v>89.4</v>
      </c>
      <c r="J3790" s="32">
        <f t="shared" si="10046"/>
        <v>89.4</v>
      </c>
      <c r="K3790" s="32">
        <f t="shared" si="10047"/>
        <v>89.4</v>
      </c>
      <c r="L3790" s="32">
        <f t="shared" si="10048"/>
        <v>-5.9</v>
      </c>
      <c r="M3790" s="32">
        <f t="shared" si="10049"/>
        <v>-5.9</v>
      </c>
      <c r="N3790" s="32">
        <f t="shared" si="10050"/>
        <v>-5.9</v>
      </c>
      <c r="O3790" s="32">
        <f t="shared" ref="O3790:O3798" si="10073">O3791</f>
        <v>0</v>
      </c>
      <c r="P3790" s="32">
        <f t="shared" ref="P3790:P3798" si="10074">P3791</f>
        <v>0</v>
      </c>
      <c r="Q3790" s="32">
        <f t="shared" ref="Q3790:Q3798" si="10075">Q3791</f>
        <v>0</v>
      </c>
      <c r="R3790" s="32">
        <f t="shared" ref="R3790:R3798" si="10076">R3791</f>
        <v>0</v>
      </c>
      <c r="S3790" s="32">
        <f t="shared" ref="S3790:S3798" si="10077">S3791</f>
        <v>0</v>
      </c>
      <c r="T3790" s="32">
        <f t="shared" ref="T3790:T3798" si="10078">T3791</f>
        <v>0</v>
      </c>
      <c r="U3790" s="32">
        <v>0</v>
      </c>
      <c r="V3790" s="32">
        <f t="shared" si="10041"/>
        <v>83.5</v>
      </c>
      <c r="W3790" s="32">
        <f t="shared" si="10057"/>
        <v>0</v>
      </c>
      <c r="X3790" s="32">
        <f t="shared" si="10058"/>
        <v>0</v>
      </c>
      <c r="Y3790" s="32">
        <f t="shared" si="10059"/>
        <v>0</v>
      </c>
      <c r="Z3790" s="32">
        <f t="shared" si="10060"/>
        <v>0</v>
      </c>
      <c r="AA3790" s="32">
        <f t="shared" si="10061"/>
        <v>0</v>
      </c>
      <c r="AB3790" s="32">
        <f t="shared" ref="AB3790:AB3798" si="10079">AB3791</f>
        <v>83.5</v>
      </c>
      <c r="AC3790" s="33">
        <f t="shared" ref="AC3790:AC3798" si="10080">AC3791</f>
        <v>83.5</v>
      </c>
      <c r="AD3790" s="33">
        <f t="shared" ref="AD3790:AD3798" si="10081">AD3791</f>
        <v>83.5</v>
      </c>
      <c r="AE3790" s="34">
        <f t="shared" si="10010"/>
        <v>100</v>
      </c>
      <c r="AF3790" s="32">
        <f t="shared" ref="AF3790:AF3798" si="10082">AF3791</f>
        <v>83.5</v>
      </c>
      <c r="AG3790" s="32">
        <f t="shared" ref="AG3790:AG3798" si="10083">AG3791</f>
        <v>0</v>
      </c>
      <c r="AH3790" s="32">
        <f t="shared" ref="AH3790:AH3798" si="10084">AH3791</f>
        <v>0</v>
      </c>
      <c r="AI3790" s="32">
        <f t="shared" ref="AI3790:AI3798" si="10085">AI3791</f>
        <v>0</v>
      </c>
      <c r="AJ3790" s="32">
        <f t="shared" ref="AJ3790:AJ3798" si="10086">AJ3791</f>
        <v>0</v>
      </c>
      <c r="AK3790" s="32">
        <f t="shared" ref="AK3790:AK3798" si="10087">AK3791</f>
        <v>0</v>
      </c>
      <c r="AL3790" s="32">
        <f t="shared" si="10011"/>
        <v>83.5</v>
      </c>
      <c r="AM3790" s="32">
        <f t="shared" si="10012"/>
        <v>0</v>
      </c>
    </row>
    <row r="3791" spans="2:40" ht="31.2" x14ac:dyDescent="0.3">
      <c r="B3791" s="30" t="s">
        <v>860</v>
      </c>
      <c r="C3791" s="30" t="s">
        <v>134</v>
      </c>
      <c r="D3791" s="30" t="s">
        <v>38</v>
      </c>
      <c r="E3791" s="15" t="str">
        <f t="shared" si="10040"/>
        <v>1101</v>
      </c>
      <c r="F3791" s="30" t="s">
        <v>661</v>
      </c>
      <c r="G3791" s="30"/>
      <c r="H3791" s="31" t="s">
        <v>662</v>
      </c>
      <c r="I3791" s="32">
        <f t="shared" si="10045"/>
        <v>89.4</v>
      </c>
      <c r="J3791" s="32">
        <f t="shared" si="10046"/>
        <v>89.4</v>
      </c>
      <c r="K3791" s="32">
        <f t="shared" si="10047"/>
        <v>89.4</v>
      </c>
      <c r="L3791" s="32">
        <f t="shared" si="10048"/>
        <v>-5.9</v>
      </c>
      <c r="M3791" s="32">
        <f t="shared" si="10049"/>
        <v>-5.9</v>
      </c>
      <c r="N3791" s="32">
        <f t="shared" si="10050"/>
        <v>-5.9</v>
      </c>
      <c r="O3791" s="32">
        <f t="shared" si="10073"/>
        <v>0</v>
      </c>
      <c r="P3791" s="32">
        <f t="shared" si="10074"/>
        <v>0</v>
      </c>
      <c r="Q3791" s="32">
        <f t="shared" si="10075"/>
        <v>0</v>
      </c>
      <c r="R3791" s="32">
        <f t="shared" si="10076"/>
        <v>0</v>
      </c>
      <c r="S3791" s="32">
        <f t="shared" si="10077"/>
        <v>0</v>
      </c>
      <c r="T3791" s="32">
        <f t="shared" si="10078"/>
        <v>0</v>
      </c>
      <c r="U3791" s="32">
        <v>0</v>
      </c>
      <c r="V3791" s="32">
        <f t="shared" si="10041"/>
        <v>83.5</v>
      </c>
      <c r="W3791" s="32">
        <f t="shared" si="10057"/>
        <v>0</v>
      </c>
      <c r="X3791" s="32">
        <f t="shared" si="10058"/>
        <v>0</v>
      </c>
      <c r="Y3791" s="32">
        <f t="shared" si="10059"/>
        <v>0</v>
      </c>
      <c r="Z3791" s="32">
        <f t="shared" si="10060"/>
        <v>0</v>
      </c>
      <c r="AA3791" s="32">
        <f t="shared" si="10061"/>
        <v>0</v>
      </c>
      <c r="AB3791" s="32">
        <f t="shared" si="10079"/>
        <v>83.5</v>
      </c>
      <c r="AC3791" s="33">
        <f t="shared" si="10080"/>
        <v>83.5</v>
      </c>
      <c r="AD3791" s="33">
        <f t="shared" si="10081"/>
        <v>83.5</v>
      </c>
      <c r="AE3791" s="34">
        <f t="shared" si="10010"/>
        <v>100</v>
      </c>
      <c r="AF3791" s="32">
        <f t="shared" si="10082"/>
        <v>83.5</v>
      </c>
      <c r="AG3791" s="32">
        <f t="shared" si="10083"/>
        <v>0</v>
      </c>
      <c r="AH3791" s="32">
        <f t="shared" si="10084"/>
        <v>0</v>
      </c>
      <c r="AI3791" s="32">
        <f t="shared" si="10085"/>
        <v>0</v>
      </c>
      <c r="AJ3791" s="32">
        <f t="shared" si="10086"/>
        <v>0</v>
      </c>
      <c r="AK3791" s="32">
        <f t="shared" si="10087"/>
        <v>0</v>
      </c>
      <c r="AL3791" s="32">
        <f t="shared" si="10011"/>
        <v>83.5</v>
      </c>
      <c r="AM3791" s="32">
        <f t="shared" si="10012"/>
        <v>0</v>
      </c>
    </row>
    <row r="3792" spans="2:40" ht="78" x14ac:dyDescent="0.3">
      <c r="B3792" s="30" t="s">
        <v>860</v>
      </c>
      <c r="C3792" s="30" t="s">
        <v>134</v>
      </c>
      <c r="D3792" s="30" t="s">
        <v>38</v>
      </c>
      <c r="E3792" s="15" t="str">
        <f t="shared" si="10040"/>
        <v>1101</v>
      </c>
      <c r="F3792" s="30" t="s">
        <v>827</v>
      </c>
      <c r="G3792" s="30"/>
      <c r="H3792" s="31" t="s">
        <v>828</v>
      </c>
      <c r="I3792" s="32">
        <f t="shared" si="10045"/>
        <v>89.4</v>
      </c>
      <c r="J3792" s="32">
        <f t="shared" si="10046"/>
        <v>89.4</v>
      </c>
      <c r="K3792" s="32">
        <f t="shared" si="10047"/>
        <v>89.4</v>
      </c>
      <c r="L3792" s="32">
        <f t="shared" si="10048"/>
        <v>-5.9</v>
      </c>
      <c r="M3792" s="32">
        <f t="shared" si="10049"/>
        <v>-5.9</v>
      </c>
      <c r="N3792" s="32">
        <f t="shared" si="10050"/>
        <v>-5.9</v>
      </c>
      <c r="O3792" s="32">
        <f t="shared" si="10073"/>
        <v>0</v>
      </c>
      <c r="P3792" s="32">
        <f t="shared" si="10074"/>
        <v>0</v>
      </c>
      <c r="Q3792" s="32">
        <f t="shared" si="10075"/>
        <v>0</v>
      </c>
      <c r="R3792" s="32">
        <f t="shared" si="10076"/>
        <v>0</v>
      </c>
      <c r="S3792" s="32">
        <f t="shared" si="10077"/>
        <v>0</v>
      </c>
      <c r="T3792" s="32">
        <f t="shared" si="10078"/>
        <v>0</v>
      </c>
      <c r="U3792" s="32">
        <v>0</v>
      </c>
      <c r="V3792" s="32">
        <f t="shared" si="10041"/>
        <v>83.5</v>
      </c>
      <c r="W3792" s="32">
        <f t="shared" si="10057"/>
        <v>0</v>
      </c>
      <c r="X3792" s="32">
        <f t="shared" si="10058"/>
        <v>0</v>
      </c>
      <c r="Y3792" s="32">
        <f t="shared" si="10059"/>
        <v>0</v>
      </c>
      <c r="Z3792" s="32">
        <f t="shared" si="10060"/>
        <v>0</v>
      </c>
      <c r="AA3792" s="32">
        <f t="shared" si="10061"/>
        <v>0</v>
      </c>
      <c r="AB3792" s="32">
        <f t="shared" si="10079"/>
        <v>83.5</v>
      </c>
      <c r="AC3792" s="33">
        <f t="shared" si="10080"/>
        <v>83.5</v>
      </c>
      <c r="AD3792" s="33">
        <f t="shared" si="10081"/>
        <v>83.5</v>
      </c>
      <c r="AE3792" s="34">
        <f t="shared" si="10010"/>
        <v>100</v>
      </c>
      <c r="AF3792" s="32">
        <f t="shared" si="10082"/>
        <v>83.5</v>
      </c>
      <c r="AG3792" s="32">
        <f t="shared" si="10083"/>
        <v>0</v>
      </c>
      <c r="AH3792" s="32">
        <f t="shared" si="10084"/>
        <v>0</v>
      </c>
      <c r="AI3792" s="32">
        <f t="shared" si="10085"/>
        <v>0</v>
      </c>
      <c r="AJ3792" s="32">
        <f t="shared" si="10086"/>
        <v>0</v>
      </c>
      <c r="AK3792" s="32">
        <f t="shared" si="10087"/>
        <v>0</v>
      </c>
      <c r="AL3792" s="32">
        <f t="shared" si="10011"/>
        <v>83.5</v>
      </c>
      <c r="AM3792" s="32">
        <f t="shared" si="10012"/>
        <v>0</v>
      </c>
    </row>
    <row r="3793" spans="2:40" ht="31.2" x14ac:dyDescent="0.3">
      <c r="B3793" s="30" t="s">
        <v>860</v>
      </c>
      <c r="C3793" s="30" t="s">
        <v>134</v>
      </c>
      <c r="D3793" s="30" t="s">
        <v>38</v>
      </c>
      <c r="E3793" s="15" t="str">
        <f t="shared" si="10040"/>
        <v>1101</v>
      </c>
      <c r="F3793" s="30" t="s">
        <v>829</v>
      </c>
      <c r="G3793" s="30"/>
      <c r="H3793" s="31" t="s">
        <v>830</v>
      </c>
      <c r="I3793" s="32">
        <f t="shared" si="10045"/>
        <v>89.4</v>
      </c>
      <c r="J3793" s="32">
        <f t="shared" si="10046"/>
        <v>89.4</v>
      </c>
      <c r="K3793" s="32">
        <f t="shared" si="10047"/>
        <v>89.4</v>
      </c>
      <c r="L3793" s="32">
        <f t="shared" si="10048"/>
        <v>-5.9</v>
      </c>
      <c r="M3793" s="32">
        <f t="shared" si="10049"/>
        <v>-5.9</v>
      </c>
      <c r="N3793" s="32">
        <f t="shared" si="10050"/>
        <v>-5.9</v>
      </c>
      <c r="O3793" s="32">
        <f t="shared" si="10073"/>
        <v>0</v>
      </c>
      <c r="P3793" s="32">
        <f t="shared" si="10074"/>
        <v>0</v>
      </c>
      <c r="Q3793" s="32">
        <f t="shared" si="10075"/>
        <v>0</v>
      </c>
      <c r="R3793" s="32">
        <f t="shared" si="10076"/>
        <v>0</v>
      </c>
      <c r="S3793" s="32">
        <f t="shared" si="10077"/>
        <v>0</v>
      </c>
      <c r="T3793" s="32">
        <f t="shared" si="10078"/>
        <v>0</v>
      </c>
      <c r="U3793" s="32">
        <v>0</v>
      </c>
      <c r="V3793" s="32">
        <f t="shared" si="10041"/>
        <v>83.5</v>
      </c>
      <c r="W3793" s="32">
        <f t="shared" si="10057"/>
        <v>0</v>
      </c>
      <c r="X3793" s="32">
        <f t="shared" si="10058"/>
        <v>0</v>
      </c>
      <c r="Y3793" s="32">
        <f t="shared" si="10059"/>
        <v>0</v>
      </c>
      <c r="Z3793" s="32">
        <f t="shared" si="10060"/>
        <v>0</v>
      </c>
      <c r="AA3793" s="32">
        <f t="shared" si="10061"/>
        <v>0</v>
      </c>
      <c r="AB3793" s="32">
        <f t="shared" si="10079"/>
        <v>83.5</v>
      </c>
      <c r="AC3793" s="33">
        <f t="shared" si="10080"/>
        <v>83.5</v>
      </c>
      <c r="AD3793" s="33">
        <f t="shared" si="10081"/>
        <v>83.5</v>
      </c>
      <c r="AE3793" s="34">
        <f t="shared" si="10010"/>
        <v>100</v>
      </c>
      <c r="AF3793" s="32">
        <f t="shared" si="10082"/>
        <v>83.5</v>
      </c>
      <c r="AG3793" s="32">
        <f t="shared" si="10083"/>
        <v>0</v>
      </c>
      <c r="AH3793" s="32">
        <f t="shared" si="10084"/>
        <v>0</v>
      </c>
      <c r="AI3793" s="32">
        <f t="shared" si="10085"/>
        <v>0</v>
      </c>
      <c r="AJ3793" s="32">
        <f t="shared" si="10086"/>
        <v>0</v>
      </c>
      <c r="AK3793" s="32">
        <f t="shared" si="10087"/>
        <v>0</v>
      </c>
      <c r="AL3793" s="32">
        <f t="shared" si="10011"/>
        <v>83.5</v>
      </c>
      <c r="AM3793" s="32">
        <f t="shared" si="10012"/>
        <v>0</v>
      </c>
    </row>
    <row r="3794" spans="2:40" ht="31.2" x14ac:dyDescent="0.3">
      <c r="B3794" s="30" t="s">
        <v>860</v>
      </c>
      <c r="C3794" s="30" t="s">
        <v>134</v>
      </c>
      <c r="D3794" s="30" t="s">
        <v>38</v>
      </c>
      <c r="E3794" s="15" t="str">
        <f t="shared" si="10040"/>
        <v>1101</v>
      </c>
      <c r="F3794" s="30" t="s">
        <v>829</v>
      </c>
      <c r="G3794" s="30" t="s">
        <v>50</v>
      </c>
      <c r="H3794" s="31" t="s">
        <v>51</v>
      </c>
      <c r="I3794" s="32">
        <f t="shared" si="10045"/>
        <v>89.4</v>
      </c>
      <c r="J3794" s="32">
        <f t="shared" si="10046"/>
        <v>89.4</v>
      </c>
      <c r="K3794" s="32">
        <f t="shared" si="10047"/>
        <v>89.4</v>
      </c>
      <c r="L3794" s="32">
        <f t="shared" si="10048"/>
        <v>-5.9</v>
      </c>
      <c r="M3794" s="32">
        <f t="shared" si="10049"/>
        <v>-5.9</v>
      </c>
      <c r="N3794" s="32">
        <f t="shared" si="10050"/>
        <v>-5.9</v>
      </c>
      <c r="O3794" s="32">
        <f t="shared" si="10073"/>
        <v>0</v>
      </c>
      <c r="P3794" s="32">
        <f t="shared" si="10074"/>
        <v>0</v>
      </c>
      <c r="Q3794" s="32">
        <f t="shared" si="10075"/>
        <v>0</v>
      </c>
      <c r="R3794" s="32">
        <f t="shared" si="10076"/>
        <v>0</v>
      </c>
      <c r="S3794" s="32">
        <f t="shared" si="10077"/>
        <v>0</v>
      </c>
      <c r="T3794" s="32">
        <f t="shared" si="10078"/>
        <v>0</v>
      </c>
      <c r="U3794" s="32">
        <v>0</v>
      </c>
      <c r="V3794" s="32">
        <f t="shared" si="10041"/>
        <v>83.5</v>
      </c>
      <c r="W3794" s="32">
        <f t="shared" si="10057"/>
        <v>0</v>
      </c>
      <c r="X3794" s="32">
        <f t="shared" si="10058"/>
        <v>0</v>
      </c>
      <c r="Y3794" s="32">
        <f t="shared" si="10059"/>
        <v>0</v>
      </c>
      <c r="Z3794" s="32">
        <f t="shared" si="10060"/>
        <v>0</v>
      </c>
      <c r="AA3794" s="32">
        <f t="shared" si="10061"/>
        <v>0</v>
      </c>
      <c r="AB3794" s="32">
        <f t="shared" si="10079"/>
        <v>83.5</v>
      </c>
      <c r="AC3794" s="33">
        <f t="shared" si="10080"/>
        <v>83.5</v>
      </c>
      <c r="AD3794" s="33">
        <f t="shared" si="10081"/>
        <v>83.5</v>
      </c>
      <c r="AE3794" s="34">
        <f t="shared" si="10010"/>
        <v>100</v>
      </c>
      <c r="AF3794" s="32">
        <f t="shared" si="10082"/>
        <v>83.5</v>
      </c>
      <c r="AG3794" s="32">
        <f t="shared" si="10083"/>
        <v>0</v>
      </c>
      <c r="AH3794" s="32">
        <f t="shared" si="10084"/>
        <v>0</v>
      </c>
      <c r="AI3794" s="32">
        <f t="shared" si="10085"/>
        <v>0</v>
      </c>
      <c r="AJ3794" s="32">
        <f t="shared" si="10086"/>
        <v>0</v>
      </c>
      <c r="AK3794" s="32">
        <f t="shared" si="10087"/>
        <v>0</v>
      </c>
      <c r="AL3794" s="32">
        <f t="shared" si="10011"/>
        <v>83.5</v>
      </c>
      <c r="AM3794" s="32">
        <f t="shared" si="10012"/>
        <v>0</v>
      </c>
    </row>
    <row r="3795" spans="2:40" ht="31.2" x14ac:dyDescent="0.3">
      <c r="B3795" s="30" t="s">
        <v>860</v>
      </c>
      <c r="C3795" s="30" t="s">
        <v>134</v>
      </c>
      <c r="D3795" s="30" t="s">
        <v>38</v>
      </c>
      <c r="E3795" s="15" t="str">
        <f t="shared" si="10040"/>
        <v>1101</v>
      </c>
      <c r="F3795" s="30" t="s">
        <v>829</v>
      </c>
      <c r="G3795" s="30" t="s">
        <v>52</v>
      </c>
      <c r="H3795" s="31" t="s">
        <v>53</v>
      </c>
      <c r="I3795" s="32">
        <v>89.4</v>
      </c>
      <c r="J3795" s="32">
        <v>89.4</v>
      </c>
      <c r="K3795" s="32">
        <v>89.4</v>
      </c>
      <c r="L3795" s="32">
        <v>-5.9</v>
      </c>
      <c r="M3795" s="32">
        <v>-5.9</v>
      </c>
      <c r="N3795" s="32">
        <v>-5.9</v>
      </c>
      <c r="O3795" s="32">
        <v>0</v>
      </c>
      <c r="P3795" s="32">
        <v>0</v>
      </c>
      <c r="Q3795" s="32">
        <v>0</v>
      </c>
      <c r="R3795" s="32">
        <v>0</v>
      </c>
      <c r="S3795" s="32">
        <v>0</v>
      </c>
      <c r="T3795" s="32">
        <v>0</v>
      </c>
      <c r="U3795" s="32">
        <v>0</v>
      </c>
      <c r="V3795" s="32">
        <f t="shared" si="10041"/>
        <v>83.5</v>
      </c>
      <c r="W3795" s="32"/>
      <c r="X3795" s="32"/>
      <c r="Y3795" s="32"/>
      <c r="Z3795" s="32"/>
      <c r="AA3795" s="32"/>
      <c r="AB3795" s="32">
        <v>83.5</v>
      </c>
      <c r="AC3795" s="33">
        <v>83.5</v>
      </c>
      <c r="AD3795" s="33">
        <v>83.5</v>
      </c>
      <c r="AE3795" s="34">
        <f t="shared" si="10010"/>
        <v>100</v>
      </c>
      <c r="AF3795" s="32">
        <v>83.5</v>
      </c>
      <c r="AG3795" s="32">
        <v>0</v>
      </c>
      <c r="AH3795" s="32">
        <v>0</v>
      </c>
      <c r="AI3795" s="32">
        <v>0</v>
      </c>
      <c r="AJ3795" s="32">
        <v>0</v>
      </c>
      <c r="AK3795" s="32">
        <v>0</v>
      </c>
      <c r="AL3795" s="32">
        <f t="shared" si="10011"/>
        <v>83.5</v>
      </c>
      <c r="AM3795" s="32">
        <f t="shared" si="10012"/>
        <v>0</v>
      </c>
      <c r="AN3795" s="12"/>
    </row>
    <row r="3796" spans="2:40" ht="31.2" x14ac:dyDescent="0.3">
      <c r="B3796" s="30" t="s">
        <v>860</v>
      </c>
      <c r="C3796" s="30" t="s">
        <v>134</v>
      </c>
      <c r="D3796" s="30" t="s">
        <v>38</v>
      </c>
      <c r="E3796" s="15" t="str">
        <f t="shared" si="10040"/>
        <v>1101</v>
      </c>
      <c r="F3796" s="30" t="s">
        <v>78</v>
      </c>
      <c r="G3796" s="30"/>
      <c r="H3796" s="31" t="s">
        <v>79</v>
      </c>
      <c r="I3796" s="32"/>
      <c r="J3796" s="32"/>
      <c r="K3796" s="32"/>
      <c r="L3796" s="32"/>
      <c r="M3796" s="32"/>
      <c r="N3796" s="32"/>
      <c r="O3796" s="32">
        <f t="shared" si="10073"/>
        <v>0</v>
      </c>
      <c r="P3796" s="32">
        <f t="shared" si="10074"/>
        <v>0</v>
      </c>
      <c r="Q3796" s="32">
        <f t="shared" si="10075"/>
        <v>0</v>
      </c>
      <c r="R3796" s="32">
        <f t="shared" si="10076"/>
        <v>0</v>
      </c>
      <c r="S3796" s="32">
        <f t="shared" si="10077"/>
        <v>0</v>
      </c>
      <c r="T3796" s="32">
        <f t="shared" si="10078"/>
        <v>0</v>
      </c>
      <c r="U3796" s="32"/>
      <c r="V3796" s="32">
        <f t="shared" si="10041"/>
        <v>0</v>
      </c>
      <c r="W3796" s="32"/>
      <c r="X3796" s="32"/>
      <c r="Y3796" s="32"/>
      <c r="Z3796" s="32"/>
      <c r="AA3796" s="32"/>
      <c r="AB3796" s="32">
        <f t="shared" si="10079"/>
        <v>95</v>
      </c>
      <c r="AC3796" s="33">
        <f t="shared" si="10080"/>
        <v>95</v>
      </c>
      <c r="AD3796" s="33">
        <f t="shared" si="10081"/>
        <v>95</v>
      </c>
      <c r="AE3796" s="34">
        <f t="shared" si="10010"/>
        <v>100</v>
      </c>
      <c r="AF3796" s="32">
        <f t="shared" si="10082"/>
        <v>95</v>
      </c>
      <c r="AG3796" s="32">
        <f t="shared" si="10083"/>
        <v>0</v>
      </c>
      <c r="AH3796" s="32">
        <f t="shared" si="10084"/>
        <v>0</v>
      </c>
      <c r="AI3796" s="32">
        <f t="shared" si="10085"/>
        <v>0</v>
      </c>
      <c r="AJ3796" s="32">
        <f t="shared" si="10086"/>
        <v>0</v>
      </c>
      <c r="AK3796" s="32">
        <f t="shared" si="10087"/>
        <v>0</v>
      </c>
      <c r="AL3796" s="32">
        <f t="shared" si="10011"/>
        <v>95</v>
      </c>
      <c r="AM3796" s="32">
        <f t="shared" si="10012"/>
        <v>-95</v>
      </c>
      <c r="AN3796" s="12"/>
    </row>
    <row r="3797" spans="2:40" ht="46.8" x14ac:dyDescent="0.3">
      <c r="B3797" s="30" t="s">
        <v>860</v>
      </c>
      <c r="C3797" s="30" t="s">
        <v>134</v>
      </c>
      <c r="D3797" s="30" t="s">
        <v>38</v>
      </c>
      <c r="E3797" s="15" t="str">
        <f t="shared" si="10040"/>
        <v>1101</v>
      </c>
      <c r="F3797" s="30" t="s">
        <v>378</v>
      </c>
      <c r="G3797" s="30"/>
      <c r="H3797" s="31" t="s">
        <v>379</v>
      </c>
      <c r="I3797" s="32"/>
      <c r="J3797" s="32"/>
      <c r="K3797" s="32"/>
      <c r="L3797" s="32"/>
      <c r="M3797" s="32"/>
      <c r="N3797" s="32"/>
      <c r="O3797" s="32">
        <f t="shared" si="10073"/>
        <v>0</v>
      </c>
      <c r="P3797" s="32">
        <f t="shared" si="10074"/>
        <v>0</v>
      </c>
      <c r="Q3797" s="32">
        <f t="shared" si="10075"/>
        <v>0</v>
      </c>
      <c r="R3797" s="32">
        <f t="shared" si="10076"/>
        <v>0</v>
      </c>
      <c r="S3797" s="32">
        <f t="shared" si="10077"/>
        <v>0</v>
      </c>
      <c r="T3797" s="32">
        <f t="shared" si="10078"/>
        <v>0</v>
      </c>
      <c r="U3797" s="32"/>
      <c r="V3797" s="32">
        <f t="shared" si="10041"/>
        <v>0</v>
      </c>
      <c r="W3797" s="32"/>
      <c r="X3797" s="32"/>
      <c r="Y3797" s="32"/>
      <c r="Z3797" s="32"/>
      <c r="AA3797" s="32"/>
      <c r="AB3797" s="32">
        <f t="shared" si="10079"/>
        <v>95</v>
      </c>
      <c r="AC3797" s="33">
        <f t="shared" si="10080"/>
        <v>95</v>
      </c>
      <c r="AD3797" s="33">
        <f t="shared" si="10081"/>
        <v>95</v>
      </c>
      <c r="AE3797" s="34">
        <f t="shared" si="10010"/>
        <v>100</v>
      </c>
      <c r="AF3797" s="32">
        <f t="shared" si="10082"/>
        <v>95</v>
      </c>
      <c r="AG3797" s="32">
        <f t="shared" si="10083"/>
        <v>0</v>
      </c>
      <c r="AH3797" s="32">
        <f t="shared" si="10084"/>
        <v>0</v>
      </c>
      <c r="AI3797" s="32">
        <f t="shared" si="10085"/>
        <v>0</v>
      </c>
      <c r="AJ3797" s="32">
        <f t="shared" si="10086"/>
        <v>0</v>
      </c>
      <c r="AK3797" s="32">
        <f t="shared" si="10087"/>
        <v>0</v>
      </c>
      <c r="AL3797" s="32">
        <f t="shared" si="10011"/>
        <v>95</v>
      </c>
      <c r="AM3797" s="32">
        <f t="shared" si="10012"/>
        <v>-95</v>
      </c>
      <c r="AN3797" s="12"/>
    </row>
    <row r="3798" spans="2:40" ht="31.2" x14ac:dyDescent="0.3">
      <c r="B3798" s="30" t="s">
        <v>860</v>
      </c>
      <c r="C3798" s="30" t="s">
        <v>134</v>
      </c>
      <c r="D3798" s="30" t="s">
        <v>38</v>
      </c>
      <c r="E3798" s="15" t="str">
        <f t="shared" si="10040"/>
        <v>1101</v>
      </c>
      <c r="F3798" s="30" t="s">
        <v>378</v>
      </c>
      <c r="G3798" s="30" t="s">
        <v>50</v>
      </c>
      <c r="H3798" s="31" t="s">
        <v>51</v>
      </c>
      <c r="I3798" s="32"/>
      <c r="J3798" s="32"/>
      <c r="K3798" s="32"/>
      <c r="L3798" s="32"/>
      <c r="M3798" s="32"/>
      <c r="N3798" s="32"/>
      <c r="O3798" s="32">
        <f t="shared" si="10073"/>
        <v>0</v>
      </c>
      <c r="P3798" s="32">
        <f t="shared" si="10074"/>
        <v>0</v>
      </c>
      <c r="Q3798" s="32">
        <f t="shared" si="10075"/>
        <v>0</v>
      </c>
      <c r="R3798" s="32">
        <f t="shared" si="10076"/>
        <v>0</v>
      </c>
      <c r="S3798" s="32">
        <f t="shared" si="10077"/>
        <v>0</v>
      </c>
      <c r="T3798" s="32">
        <f t="shared" si="10078"/>
        <v>0</v>
      </c>
      <c r="U3798" s="32"/>
      <c r="V3798" s="32">
        <f t="shared" si="10041"/>
        <v>0</v>
      </c>
      <c r="W3798" s="32"/>
      <c r="X3798" s="32"/>
      <c r="Y3798" s="32"/>
      <c r="Z3798" s="32"/>
      <c r="AA3798" s="32"/>
      <c r="AB3798" s="32">
        <f t="shared" si="10079"/>
        <v>95</v>
      </c>
      <c r="AC3798" s="33">
        <f t="shared" si="10080"/>
        <v>95</v>
      </c>
      <c r="AD3798" s="33">
        <f t="shared" si="10081"/>
        <v>95</v>
      </c>
      <c r="AE3798" s="34">
        <f t="shared" si="10010"/>
        <v>100</v>
      </c>
      <c r="AF3798" s="32">
        <f t="shared" si="10082"/>
        <v>95</v>
      </c>
      <c r="AG3798" s="32">
        <f t="shared" si="10083"/>
        <v>0</v>
      </c>
      <c r="AH3798" s="32">
        <f t="shared" si="10084"/>
        <v>0</v>
      </c>
      <c r="AI3798" s="32">
        <f t="shared" si="10085"/>
        <v>0</v>
      </c>
      <c r="AJ3798" s="32">
        <f t="shared" si="10086"/>
        <v>0</v>
      </c>
      <c r="AK3798" s="32">
        <f t="shared" si="10087"/>
        <v>0</v>
      </c>
      <c r="AL3798" s="32">
        <f t="shared" si="10011"/>
        <v>95</v>
      </c>
      <c r="AM3798" s="32">
        <f t="shared" si="10012"/>
        <v>-95</v>
      </c>
      <c r="AN3798" s="12"/>
    </row>
    <row r="3799" spans="2:40" ht="31.2" x14ac:dyDescent="0.3">
      <c r="B3799" s="30" t="s">
        <v>860</v>
      </c>
      <c r="C3799" s="30" t="s">
        <v>134</v>
      </c>
      <c r="D3799" s="30" t="s">
        <v>38</v>
      </c>
      <c r="E3799" s="15" t="str">
        <f t="shared" si="10040"/>
        <v>1101</v>
      </c>
      <c r="F3799" s="30" t="s">
        <v>378</v>
      </c>
      <c r="G3799" s="30" t="s">
        <v>52</v>
      </c>
      <c r="H3799" s="31" t="s">
        <v>53</v>
      </c>
      <c r="I3799" s="32"/>
      <c r="J3799" s="32"/>
      <c r="K3799" s="32"/>
      <c r="L3799" s="32"/>
      <c r="M3799" s="32"/>
      <c r="N3799" s="32"/>
      <c r="O3799" s="32">
        <v>0</v>
      </c>
      <c r="P3799" s="32">
        <v>0</v>
      </c>
      <c r="Q3799" s="32">
        <v>0</v>
      </c>
      <c r="R3799" s="32">
        <v>0</v>
      </c>
      <c r="S3799" s="32">
        <v>0</v>
      </c>
      <c r="T3799" s="32">
        <v>0</v>
      </c>
      <c r="U3799" s="32"/>
      <c r="V3799" s="32">
        <f t="shared" si="10041"/>
        <v>0</v>
      </c>
      <c r="W3799" s="32"/>
      <c r="X3799" s="32"/>
      <c r="Y3799" s="32"/>
      <c r="Z3799" s="32"/>
      <c r="AA3799" s="32"/>
      <c r="AB3799" s="32">
        <v>95</v>
      </c>
      <c r="AC3799" s="33">
        <v>95</v>
      </c>
      <c r="AD3799" s="33">
        <v>95</v>
      </c>
      <c r="AE3799" s="34">
        <f t="shared" si="10010"/>
        <v>100</v>
      </c>
      <c r="AF3799" s="32">
        <v>95</v>
      </c>
      <c r="AG3799" s="32">
        <v>0</v>
      </c>
      <c r="AH3799" s="32">
        <v>0</v>
      </c>
      <c r="AI3799" s="32">
        <v>0</v>
      </c>
      <c r="AJ3799" s="32">
        <v>0</v>
      </c>
      <c r="AK3799" s="32">
        <v>0</v>
      </c>
      <c r="AL3799" s="32">
        <f t="shared" si="10011"/>
        <v>95</v>
      </c>
      <c r="AM3799" s="32">
        <f t="shared" si="10012"/>
        <v>-95</v>
      </c>
      <c r="AN3799" s="12"/>
    </row>
    <row r="3800" spans="2:40" s="13" customFormat="1" ht="31.2" x14ac:dyDescent="0.3">
      <c r="B3800" s="14" t="s">
        <v>862</v>
      </c>
      <c r="C3800" s="14"/>
      <c r="D3800" s="14"/>
      <c r="E3800" s="15" t="str">
        <f t="shared" si="10040"/>
        <v/>
      </c>
      <c r="F3800" s="14"/>
      <c r="G3800" s="14"/>
      <c r="H3800" s="16" t="s">
        <v>863</v>
      </c>
      <c r="I3800" s="17">
        <f t="shared" ref="I3800:T3800" si="10088">I3815+I3996+I3801</f>
        <v>1095619.2999999998</v>
      </c>
      <c r="J3800" s="17">
        <f t="shared" si="10088"/>
        <v>722762.99999999988</v>
      </c>
      <c r="K3800" s="17">
        <f t="shared" si="10088"/>
        <v>1041130.7999999999</v>
      </c>
      <c r="L3800" s="17">
        <f t="shared" si="10088"/>
        <v>-9739.5</v>
      </c>
      <c r="M3800" s="17">
        <f t="shared" si="10088"/>
        <v>-9587.2000000000007</v>
      </c>
      <c r="N3800" s="17">
        <f t="shared" si="10088"/>
        <v>-9587.2000000000007</v>
      </c>
      <c r="O3800" s="17">
        <f t="shared" si="10088"/>
        <v>-146.92499999999916</v>
      </c>
      <c r="P3800" s="17">
        <f t="shared" si="10088"/>
        <v>0</v>
      </c>
      <c r="Q3800" s="17">
        <f t="shared" si="10088"/>
        <v>20461.02</v>
      </c>
      <c r="R3800" s="17">
        <f t="shared" si="10088"/>
        <v>16025.031999999999</v>
      </c>
      <c r="S3800" s="17">
        <f t="shared" si="10088"/>
        <v>-58990</v>
      </c>
      <c r="T3800" s="17">
        <f t="shared" si="10088"/>
        <v>0</v>
      </c>
      <c r="U3800" s="17">
        <v>178019.76500000001</v>
      </c>
      <c r="V3800" s="17">
        <f t="shared" si="10041"/>
        <v>1241248.6919999998</v>
      </c>
      <c r="W3800" s="17">
        <f t="shared" ref="W3800:AD3800" si="10089">W3815+W3996+W3801</f>
        <v>51630.911</v>
      </c>
      <c r="X3800" s="17">
        <f t="shared" si="10089"/>
        <v>0</v>
      </c>
      <c r="Y3800" s="17">
        <f t="shared" si="10089"/>
        <v>126388.85400000001</v>
      </c>
      <c r="Z3800" s="17">
        <f t="shared" si="10089"/>
        <v>0</v>
      </c>
      <c r="AA3800" s="17">
        <f t="shared" si="10089"/>
        <v>0</v>
      </c>
      <c r="AB3800" s="17">
        <f t="shared" si="10089"/>
        <v>524544.19347000006</v>
      </c>
      <c r="AC3800" s="18">
        <f t="shared" si="10089"/>
        <v>1325921.47596</v>
      </c>
      <c r="AD3800" s="18">
        <f t="shared" si="10089"/>
        <v>939596.42286000005</v>
      </c>
      <c r="AE3800" s="19">
        <f t="shared" si="10010"/>
        <v>70.863655193435122</v>
      </c>
      <c r="AF3800" s="17">
        <f t="shared" ref="AF3800:AK3800" si="10090">AF3815+AF3996+AF3801</f>
        <v>1324768.7159599999</v>
      </c>
      <c r="AG3800" s="17">
        <f t="shared" si="10090"/>
        <v>-146.92499999999916</v>
      </c>
      <c r="AH3800" s="17">
        <f t="shared" si="10090"/>
        <v>0</v>
      </c>
      <c r="AI3800" s="17">
        <f t="shared" si="10090"/>
        <v>0</v>
      </c>
      <c r="AJ3800" s="17">
        <f t="shared" si="10090"/>
        <v>0</v>
      </c>
      <c r="AK3800" s="17">
        <f t="shared" si="10090"/>
        <v>0</v>
      </c>
      <c r="AL3800" s="17">
        <f t="shared" si="10011"/>
        <v>1324621.7909599999</v>
      </c>
      <c r="AM3800" s="17">
        <f t="shared" si="10012"/>
        <v>-83373.09896000009</v>
      </c>
      <c r="AN3800" s="20"/>
    </row>
    <row r="3801" spans="2:40" s="13" customFormat="1" x14ac:dyDescent="0.3">
      <c r="B3801" s="14" t="s">
        <v>862</v>
      </c>
      <c r="C3801" s="14" t="s">
        <v>104</v>
      </c>
      <c r="D3801" s="14"/>
      <c r="E3801" s="21" t="str">
        <f t="shared" si="10040"/>
        <v>04</v>
      </c>
      <c r="F3801" s="14"/>
      <c r="G3801" s="14"/>
      <c r="H3801" s="16" t="s">
        <v>105</v>
      </c>
      <c r="I3801" s="17">
        <f t="shared" ref="I3801:I3804" si="10091">I3802</f>
        <v>69796.999999999985</v>
      </c>
      <c r="J3801" s="17">
        <f t="shared" ref="J3801:J3804" si="10092">J3802</f>
        <v>69733.899999999994</v>
      </c>
      <c r="K3801" s="17">
        <f t="shared" ref="K3801:K3804" si="10093">K3802</f>
        <v>69733.899999999994</v>
      </c>
      <c r="L3801" s="17">
        <f t="shared" ref="L3801:L3804" si="10094">L3802</f>
        <v>0</v>
      </c>
      <c r="M3801" s="17">
        <f t="shared" ref="M3801:M3804" si="10095">M3802</f>
        <v>0</v>
      </c>
      <c r="N3801" s="17">
        <f t="shared" ref="N3801:N3804" si="10096">N3802</f>
        <v>0</v>
      </c>
      <c r="O3801" s="17">
        <f t="shared" ref="O3801:O3804" si="10097">O3802</f>
        <v>0</v>
      </c>
      <c r="P3801" s="17">
        <f t="shared" ref="P3801:P3804" si="10098">P3802</f>
        <v>0</v>
      </c>
      <c r="Q3801" s="17">
        <f t="shared" ref="Q3801:Q3804" si="10099">Q3802</f>
        <v>0</v>
      </c>
      <c r="R3801" s="17">
        <f t="shared" ref="R3801:R3804" si="10100">R3802</f>
        <v>0</v>
      </c>
      <c r="S3801" s="17">
        <f t="shared" ref="S3801:S3804" si="10101">S3802</f>
        <v>0</v>
      </c>
      <c r="T3801" s="17">
        <f t="shared" ref="T3801:T3804" si="10102">T3802</f>
        <v>0</v>
      </c>
      <c r="U3801" s="17">
        <v>25460</v>
      </c>
      <c r="V3801" s="17">
        <f t="shared" si="10041"/>
        <v>95256.999999999985</v>
      </c>
      <c r="W3801" s="17">
        <f t="shared" ref="W3801:W3804" si="10103">W3802</f>
        <v>25460</v>
      </c>
      <c r="X3801" s="17">
        <f t="shared" ref="X3801:X3804" si="10104">X3802</f>
        <v>0</v>
      </c>
      <c r="Y3801" s="17">
        <f t="shared" ref="Y3801:Y3804" si="10105">Y3802</f>
        <v>0</v>
      </c>
      <c r="Z3801" s="17">
        <f t="shared" ref="Z3801:Z3804" si="10106">Z3802</f>
        <v>0</v>
      </c>
      <c r="AA3801" s="17">
        <f t="shared" ref="AA3801:AA3804" si="10107">AA3802</f>
        <v>0</v>
      </c>
      <c r="AB3801" s="17">
        <f t="shared" ref="AB3801:AB3804" si="10108">AB3802</f>
        <v>61368.834909999998</v>
      </c>
      <c r="AC3801" s="18">
        <f t="shared" ref="AC3801:AC3804" si="10109">AC3802</f>
        <v>95256.999999999985</v>
      </c>
      <c r="AD3801" s="18">
        <f t="shared" ref="AD3801:AD3804" si="10110">AD3802</f>
        <v>95256.998669999986</v>
      </c>
      <c r="AE3801" s="19">
        <f t="shared" si="10010"/>
        <v>99.999998603777158</v>
      </c>
      <c r="AF3801" s="17">
        <f t="shared" ref="AF3801:AF3804" si="10111">AF3802</f>
        <v>95256.999999999985</v>
      </c>
      <c r="AG3801" s="17">
        <f t="shared" ref="AG3801:AG3804" si="10112">AG3802</f>
        <v>0</v>
      </c>
      <c r="AH3801" s="17">
        <f t="shared" ref="AH3801:AH3804" si="10113">AH3802</f>
        <v>0</v>
      </c>
      <c r="AI3801" s="17">
        <f t="shared" ref="AI3801:AI3804" si="10114">AI3802</f>
        <v>0</v>
      </c>
      <c r="AJ3801" s="17">
        <f t="shared" ref="AJ3801:AJ3804" si="10115">AJ3802</f>
        <v>0</v>
      </c>
      <c r="AK3801" s="17">
        <f t="shared" ref="AK3801:AK3804" si="10116">AK3802</f>
        <v>0</v>
      </c>
      <c r="AL3801" s="17">
        <f t="shared" si="10011"/>
        <v>95256.999999999985</v>
      </c>
      <c r="AM3801" s="17">
        <f t="shared" si="10012"/>
        <v>0</v>
      </c>
      <c r="AN3801" s="20"/>
    </row>
    <row r="3802" spans="2:40" s="22" customFormat="1" x14ac:dyDescent="0.3">
      <c r="B3802" s="23" t="s">
        <v>862</v>
      </c>
      <c r="C3802" s="23" t="s">
        <v>104</v>
      </c>
      <c r="D3802" s="23" t="s">
        <v>106</v>
      </c>
      <c r="E3802" s="24" t="str">
        <f t="shared" si="10040"/>
        <v>0409</v>
      </c>
      <c r="F3802" s="23"/>
      <c r="G3802" s="23"/>
      <c r="H3802" s="25" t="s">
        <v>107</v>
      </c>
      <c r="I3802" s="26">
        <f t="shared" si="10091"/>
        <v>69796.999999999985</v>
      </c>
      <c r="J3802" s="26">
        <f t="shared" si="10092"/>
        <v>69733.899999999994</v>
      </c>
      <c r="K3802" s="26">
        <f t="shared" si="10093"/>
        <v>69733.899999999994</v>
      </c>
      <c r="L3802" s="26">
        <f t="shared" si="10094"/>
        <v>0</v>
      </c>
      <c r="M3802" s="26">
        <f t="shared" si="10095"/>
        <v>0</v>
      </c>
      <c r="N3802" s="26">
        <f t="shared" si="10096"/>
        <v>0</v>
      </c>
      <c r="O3802" s="26">
        <f t="shared" si="10097"/>
        <v>0</v>
      </c>
      <c r="P3802" s="26">
        <f t="shared" si="10098"/>
        <v>0</v>
      </c>
      <c r="Q3802" s="26">
        <f t="shared" si="10099"/>
        <v>0</v>
      </c>
      <c r="R3802" s="26">
        <f t="shared" si="10100"/>
        <v>0</v>
      </c>
      <c r="S3802" s="26">
        <f t="shared" si="10101"/>
        <v>0</v>
      </c>
      <c r="T3802" s="26">
        <f t="shared" si="10102"/>
        <v>0</v>
      </c>
      <c r="U3802" s="26">
        <v>25460</v>
      </c>
      <c r="V3802" s="26">
        <f t="shared" si="10041"/>
        <v>95256.999999999985</v>
      </c>
      <c r="W3802" s="26">
        <f t="shared" si="10103"/>
        <v>25460</v>
      </c>
      <c r="X3802" s="26">
        <f t="shared" si="10104"/>
        <v>0</v>
      </c>
      <c r="Y3802" s="26">
        <f t="shared" si="10105"/>
        <v>0</v>
      </c>
      <c r="Z3802" s="26">
        <f t="shared" si="10106"/>
        <v>0</v>
      </c>
      <c r="AA3802" s="26">
        <f t="shared" si="10107"/>
        <v>0</v>
      </c>
      <c r="AB3802" s="26">
        <f t="shared" si="10108"/>
        <v>61368.834909999998</v>
      </c>
      <c r="AC3802" s="27">
        <f t="shared" si="10109"/>
        <v>95256.999999999985</v>
      </c>
      <c r="AD3802" s="27">
        <f t="shared" si="10110"/>
        <v>95256.998669999986</v>
      </c>
      <c r="AE3802" s="28">
        <f t="shared" si="10010"/>
        <v>99.999998603777158</v>
      </c>
      <c r="AF3802" s="26">
        <f t="shared" si="10111"/>
        <v>95256.999999999985</v>
      </c>
      <c r="AG3802" s="26">
        <f t="shared" si="10112"/>
        <v>0</v>
      </c>
      <c r="AH3802" s="26">
        <f t="shared" si="10113"/>
        <v>0</v>
      </c>
      <c r="AI3802" s="26">
        <f t="shared" si="10114"/>
        <v>0</v>
      </c>
      <c r="AJ3802" s="26">
        <f t="shared" si="10115"/>
        <v>0</v>
      </c>
      <c r="AK3802" s="26">
        <f t="shared" si="10116"/>
        <v>0</v>
      </c>
      <c r="AL3802" s="26">
        <f t="shared" si="10011"/>
        <v>95256.999999999985</v>
      </c>
      <c r="AM3802" s="26">
        <f t="shared" si="10012"/>
        <v>0</v>
      </c>
      <c r="AN3802" s="29"/>
    </row>
    <row r="3803" spans="2:40" ht="31.2" x14ac:dyDescent="0.3">
      <c r="B3803" s="30" t="s">
        <v>862</v>
      </c>
      <c r="C3803" s="30" t="s">
        <v>104</v>
      </c>
      <c r="D3803" s="30" t="s">
        <v>106</v>
      </c>
      <c r="E3803" s="15" t="str">
        <f t="shared" si="10040"/>
        <v>0409</v>
      </c>
      <c r="F3803" s="30" t="s">
        <v>760</v>
      </c>
      <c r="G3803" s="30"/>
      <c r="H3803" s="31" t="s">
        <v>761</v>
      </c>
      <c r="I3803" s="32">
        <f t="shared" si="10091"/>
        <v>69796.999999999985</v>
      </c>
      <c r="J3803" s="32">
        <f t="shared" si="10092"/>
        <v>69733.899999999994</v>
      </c>
      <c r="K3803" s="32">
        <f t="shared" si="10093"/>
        <v>69733.899999999994</v>
      </c>
      <c r="L3803" s="32">
        <f t="shared" si="10094"/>
        <v>0</v>
      </c>
      <c r="M3803" s="32">
        <f t="shared" si="10095"/>
        <v>0</v>
      </c>
      <c r="N3803" s="32">
        <f t="shared" si="10096"/>
        <v>0</v>
      </c>
      <c r="O3803" s="32">
        <f t="shared" si="10097"/>
        <v>0</v>
      </c>
      <c r="P3803" s="32">
        <f t="shared" si="10098"/>
        <v>0</v>
      </c>
      <c r="Q3803" s="32">
        <f t="shared" si="10099"/>
        <v>0</v>
      </c>
      <c r="R3803" s="32">
        <f t="shared" si="10100"/>
        <v>0</v>
      </c>
      <c r="S3803" s="32">
        <f t="shared" si="10101"/>
        <v>0</v>
      </c>
      <c r="T3803" s="32">
        <f t="shared" si="10102"/>
        <v>0</v>
      </c>
      <c r="U3803" s="32">
        <v>25460</v>
      </c>
      <c r="V3803" s="32">
        <f t="shared" si="10041"/>
        <v>95256.999999999985</v>
      </c>
      <c r="W3803" s="32">
        <f t="shared" si="10103"/>
        <v>25460</v>
      </c>
      <c r="X3803" s="32">
        <f t="shared" si="10104"/>
        <v>0</v>
      </c>
      <c r="Y3803" s="32">
        <f t="shared" si="10105"/>
        <v>0</v>
      </c>
      <c r="Z3803" s="32">
        <f t="shared" si="10106"/>
        <v>0</v>
      </c>
      <c r="AA3803" s="32">
        <f t="shared" si="10107"/>
        <v>0</v>
      </c>
      <c r="AB3803" s="32">
        <f t="shared" si="10108"/>
        <v>61368.834909999998</v>
      </c>
      <c r="AC3803" s="33">
        <f t="shared" si="10109"/>
        <v>95256.999999999985</v>
      </c>
      <c r="AD3803" s="33">
        <f t="shared" si="10110"/>
        <v>95256.998669999986</v>
      </c>
      <c r="AE3803" s="34">
        <f t="shared" si="10010"/>
        <v>99.999998603777158</v>
      </c>
      <c r="AF3803" s="32">
        <f t="shared" si="10111"/>
        <v>95256.999999999985</v>
      </c>
      <c r="AG3803" s="32">
        <f t="shared" si="10112"/>
        <v>0</v>
      </c>
      <c r="AH3803" s="32">
        <f t="shared" si="10113"/>
        <v>0</v>
      </c>
      <c r="AI3803" s="32">
        <f t="shared" si="10114"/>
        <v>0</v>
      </c>
      <c r="AJ3803" s="32">
        <f t="shared" si="10115"/>
        <v>0</v>
      </c>
      <c r="AK3803" s="32">
        <f t="shared" si="10116"/>
        <v>0</v>
      </c>
      <c r="AL3803" s="32">
        <f t="shared" si="10011"/>
        <v>95256.999999999985</v>
      </c>
      <c r="AM3803" s="32">
        <f t="shared" si="10012"/>
        <v>0</v>
      </c>
    </row>
    <row r="3804" spans="2:40" ht="31.2" x14ac:dyDescent="0.3">
      <c r="B3804" s="30" t="s">
        <v>862</v>
      </c>
      <c r="C3804" s="30" t="s">
        <v>104</v>
      </c>
      <c r="D3804" s="30" t="s">
        <v>106</v>
      </c>
      <c r="E3804" s="15" t="str">
        <f t="shared" si="10040"/>
        <v>0409</v>
      </c>
      <c r="F3804" s="30" t="s">
        <v>779</v>
      </c>
      <c r="G3804" s="30"/>
      <c r="H3804" s="31" t="s">
        <v>780</v>
      </c>
      <c r="I3804" s="32">
        <f t="shared" si="10091"/>
        <v>69796.999999999985</v>
      </c>
      <c r="J3804" s="32">
        <f t="shared" si="10092"/>
        <v>69733.899999999994</v>
      </c>
      <c r="K3804" s="32">
        <f t="shared" si="10093"/>
        <v>69733.899999999994</v>
      </c>
      <c r="L3804" s="32">
        <f t="shared" si="10094"/>
        <v>0</v>
      </c>
      <c r="M3804" s="32">
        <f t="shared" si="10095"/>
        <v>0</v>
      </c>
      <c r="N3804" s="32">
        <f t="shared" si="10096"/>
        <v>0</v>
      </c>
      <c r="O3804" s="32">
        <f t="shared" si="10097"/>
        <v>0</v>
      </c>
      <c r="P3804" s="32">
        <f t="shared" si="10098"/>
        <v>0</v>
      </c>
      <c r="Q3804" s="32">
        <f t="shared" si="10099"/>
        <v>0</v>
      </c>
      <c r="R3804" s="32">
        <f t="shared" si="10100"/>
        <v>0</v>
      </c>
      <c r="S3804" s="32">
        <f t="shared" si="10101"/>
        <v>0</v>
      </c>
      <c r="T3804" s="32">
        <f t="shared" si="10102"/>
        <v>0</v>
      </c>
      <c r="U3804" s="32">
        <v>25460</v>
      </c>
      <c r="V3804" s="32">
        <f t="shared" si="10041"/>
        <v>95256.999999999985</v>
      </c>
      <c r="W3804" s="32">
        <f t="shared" si="10103"/>
        <v>25460</v>
      </c>
      <c r="X3804" s="32">
        <f t="shared" si="10104"/>
        <v>0</v>
      </c>
      <c r="Y3804" s="32">
        <f t="shared" si="10105"/>
        <v>0</v>
      </c>
      <c r="Z3804" s="32">
        <f t="shared" si="10106"/>
        <v>0</v>
      </c>
      <c r="AA3804" s="32">
        <f t="shared" si="10107"/>
        <v>0</v>
      </c>
      <c r="AB3804" s="32">
        <f t="shared" si="10108"/>
        <v>61368.834909999998</v>
      </c>
      <c r="AC3804" s="33">
        <f t="shared" si="10109"/>
        <v>95256.999999999985</v>
      </c>
      <c r="AD3804" s="33">
        <f t="shared" si="10110"/>
        <v>95256.998669999986</v>
      </c>
      <c r="AE3804" s="34">
        <f t="shared" si="10010"/>
        <v>99.999998603777158</v>
      </c>
      <c r="AF3804" s="32">
        <f t="shared" si="10111"/>
        <v>95256.999999999985</v>
      </c>
      <c r="AG3804" s="32">
        <f t="shared" si="10112"/>
        <v>0</v>
      </c>
      <c r="AH3804" s="32">
        <f t="shared" si="10113"/>
        <v>0</v>
      </c>
      <c r="AI3804" s="32">
        <f t="shared" si="10114"/>
        <v>0</v>
      </c>
      <c r="AJ3804" s="32">
        <f t="shared" si="10115"/>
        <v>0</v>
      </c>
      <c r="AK3804" s="32">
        <f t="shared" si="10116"/>
        <v>0</v>
      </c>
      <c r="AL3804" s="32">
        <f t="shared" si="10011"/>
        <v>95256.999999999985</v>
      </c>
      <c r="AM3804" s="32">
        <f t="shared" si="10012"/>
        <v>0</v>
      </c>
    </row>
    <row r="3805" spans="2:40" ht="62.4" x14ac:dyDescent="0.3">
      <c r="B3805" s="30" t="s">
        <v>862</v>
      </c>
      <c r="C3805" s="30" t="s">
        <v>104</v>
      </c>
      <c r="D3805" s="30" t="s">
        <v>106</v>
      </c>
      <c r="E3805" s="15" t="str">
        <f t="shared" si="10040"/>
        <v>0409</v>
      </c>
      <c r="F3805" s="30" t="s">
        <v>781</v>
      </c>
      <c r="G3805" s="30"/>
      <c r="H3805" s="31" t="s">
        <v>782</v>
      </c>
      <c r="I3805" s="32">
        <f t="shared" ref="I3805:T3805" si="10117">I3812+I3806+I3809</f>
        <v>69796.999999999985</v>
      </c>
      <c r="J3805" s="32">
        <f t="shared" si="10117"/>
        <v>69733.899999999994</v>
      </c>
      <c r="K3805" s="32">
        <f t="shared" si="10117"/>
        <v>69733.899999999994</v>
      </c>
      <c r="L3805" s="32">
        <f t="shared" si="10117"/>
        <v>0</v>
      </c>
      <c r="M3805" s="32">
        <f t="shared" si="10117"/>
        <v>0</v>
      </c>
      <c r="N3805" s="32">
        <f t="shared" si="10117"/>
        <v>0</v>
      </c>
      <c r="O3805" s="32">
        <f t="shared" si="10117"/>
        <v>0</v>
      </c>
      <c r="P3805" s="32">
        <f t="shared" si="10117"/>
        <v>0</v>
      </c>
      <c r="Q3805" s="32">
        <f t="shared" si="10117"/>
        <v>0</v>
      </c>
      <c r="R3805" s="32">
        <f t="shared" si="10117"/>
        <v>0</v>
      </c>
      <c r="S3805" s="32">
        <f t="shared" si="10117"/>
        <v>0</v>
      </c>
      <c r="T3805" s="32">
        <f t="shared" si="10117"/>
        <v>0</v>
      </c>
      <c r="U3805" s="32">
        <v>25460</v>
      </c>
      <c r="V3805" s="32">
        <f t="shared" si="10041"/>
        <v>95256.999999999985</v>
      </c>
      <c r="W3805" s="32">
        <f t="shared" ref="W3805:AD3805" si="10118">W3812+W3806+W3809</f>
        <v>25460</v>
      </c>
      <c r="X3805" s="32">
        <f t="shared" si="10118"/>
        <v>0</v>
      </c>
      <c r="Y3805" s="32">
        <f t="shared" si="10118"/>
        <v>0</v>
      </c>
      <c r="Z3805" s="32">
        <f t="shared" si="10118"/>
        <v>0</v>
      </c>
      <c r="AA3805" s="32">
        <f t="shared" si="10118"/>
        <v>0</v>
      </c>
      <c r="AB3805" s="32">
        <f t="shared" si="10118"/>
        <v>61368.834909999998</v>
      </c>
      <c r="AC3805" s="33">
        <f t="shared" si="10118"/>
        <v>95256.999999999985</v>
      </c>
      <c r="AD3805" s="33">
        <f t="shared" si="10118"/>
        <v>95256.998669999986</v>
      </c>
      <c r="AE3805" s="34">
        <f t="shared" si="10010"/>
        <v>99.999998603777158</v>
      </c>
      <c r="AF3805" s="32">
        <f t="shared" ref="AF3805:AK3805" si="10119">AF3812+AF3806+AF3809</f>
        <v>95256.999999999985</v>
      </c>
      <c r="AG3805" s="32">
        <f t="shared" si="10119"/>
        <v>0</v>
      </c>
      <c r="AH3805" s="32">
        <f t="shared" si="10119"/>
        <v>0</v>
      </c>
      <c r="AI3805" s="32">
        <f t="shared" si="10119"/>
        <v>0</v>
      </c>
      <c r="AJ3805" s="32">
        <f t="shared" si="10119"/>
        <v>0</v>
      </c>
      <c r="AK3805" s="32">
        <f t="shared" si="10119"/>
        <v>0</v>
      </c>
      <c r="AL3805" s="32">
        <f t="shared" si="10011"/>
        <v>95256.999999999985</v>
      </c>
      <c r="AM3805" s="32">
        <f t="shared" si="10012"/>
        <v>0</v>
      </c>
    </row>
    <row r="3806" spans="2:40" ht="31.2" x14ac:dyDescent="0.3">
      <c r="B3806" s="30" t="s">
        <v>862</v>
      </c>
      <c r="C3806" s="30" t="s">
        <v>104</v>
      </c>
      <c r="D3806" s="30" t="s">
        <v>106</v>
      </c>
      <c r="E3806" s="15" t="str">
        <f t="shared" si="10040"/>
        <v>0409</v>
      </c>
      <c r="F3806" s="30" t="s">
        <v>864</v>
      </c>
      <c r="G3806" s="30"/>
      <c r="H3806" s="31" t="s">
        <v>67</v>
      </c>
      <c r="I3806" s="32">
        <f t="shared" ref="I3806:I3813" si="10120">I3807</f>
        <v>68783.7</v>
      </c>
      <c r="J3806" s="32">
        <f t="shared" ref="J3806:J3813" si="10121">J3807</f>
        <v>68745.899999999994</v>
      </c>
      <c r="K3806" s="32">
        <f t="shared" ref="K3806:K3813" si="10122">K3807</f>
        <v>68745.899999999994</v>
      </c>
      <c r="L3806" s="32">
        <f t="shared" ref="L3806:L3813" si="10123">L3807</f>
        <v>0</v>
      </c>
      <c r="M3806" s="32">
        <f t="shared" ref="M3806:M3813" si="10124">M3807</f>
        <v>0</v>
      </c>
      <c r="N3806" s="32">
        <f t="shared" ref="N3806:N3813" si="10125">N3807</f>
        <v>0</v>
      </c>
      <c r="O3806" s="32">
        <f t="shared" ref="O3806:O3813" si="10126">O3807</f>
        <v>0</v>
      </c>
      <c r="P3806" s="32">
        <f t="shared" ref="P3806:P3813" si="10127">P3807</f>
        <v>0</v>
      </c>
      <c r="Q3806" s="32">
        <f t="shared" ref="Q3806:Q3813" si="10128">Q3807</f>
        <v>0</v>
      </c>
      <c r="R3806" s="32">
        <f t="shared" ref="R3806:R3813" si="10129">R3807</f>
        <v>0</v>
      </c>
      <c r="S3806" s="32">
        <f t="shared" ref="S3806:S3813" si="10130">S3807</f>
        <v>0</v>
      </c>
      <c r="T3806" s="32">
        <f t="shared" ref="T3806:T3813" si="10131">T3807</f>
        <v>0</v>
      </c>
      <c r="U3806" s="32">
        <v>25460</v>
      </c>
      <c r="V3806" s="32">
        <f t="shared" si="10041"/>
        <v>94243.7</v>
      </c>
      <c r="W3806" s="32">
        <f t="shared" ref="W3806:W3813" si="10132">W3807</f>
        <v>25460</v>
      </c>
      <c r="X3806" s="32">
        <f t="shared" ref="X3806:X3813" si="10133">X3807</f>
        <v>0</v>
      </c>
      <c r="Y3806" s="32">
        <f t="shared" ref="Y3806:Y3813" si="10134">Y3807</f>
        <v>0</v>
      </c>
      <c r="Z3806" s="32">
        <f t="shared" ref="Z3806:Z3813" si="10135">Z3807</f>
        <v>0</v>
      </c>
      <c r="AA3806" s="32">
        <f t="shared" ref="AA3806:AA3813" si="10136">AA3807</f>
        <v>0</v>
      </c>
      <c r="AB3806" s="32">
        <f t="shared" ref="AB3806:AB3813" si="10137">AB3807</f>
        <v>60639.854549999996</v>
      </c>
      <c r="AC3806" s="33">
        <f t="shared" ref="AC3806:AC3813" si="10138">AC3807</f>
        <v>94243.7</v>
      </c>
      <c r="AD3806" s="33">
        <f t="shared" ref="AD3806:AD3813" si="10139">AD3807</f>
        <v>94243.7</v>
      </c>
      <c r="AE3806" s="34">
        <f t="shared" si="10010"/>
        <v>100</v>
      </c>
      <c r="AF3806" s="32">
        <f t="shared" ref="AF3806:AF3813" si="10140">AF3807</f>
        <v>94243.7</v>
      </c>
      <c r="AG3806" s="32">
        <f t="shared" ref="AG3806:AG3813" si="10141">AG3807</f>
        <v>0</v>
      </c>
      <c r="AH3806" s="32">
        <f t="shared" ref="AH3806:AH3813" si="10142">AH3807</f>
        <v>0</v>
      </c>
      <c r="AI3806" s="32">
        <f t="shared" ref="AI3806:AI3813" si="10143">AI3807</f>
        <v>0</v>
      </c>
      <c r="AJ3806" s="32">
        <f t="shared" ref="AJ3806:AJ3813" si="10144">AJ3807</f>
        <v>0</v>
      </c>
      <c r="AK3806" s="32">
        <f t="shared" ref="AK3806:AK3813" si="10145">AK3807</f>
        <v>0</v>
      </c>
      <c r="AL3806" s="32">
        <f t="shared" si="10011"/>
        <v>94243.7</v>
      </c>
      <c r="AM3806" s="32">
        <f t="shared" si="10012"/>
        <v>0</v>
      </c>
    </row>
    <row r="3807" spans="2:40" ht="31.2" x14ac:dyDescent="0.3">
      <c r="B3807" s="30" t="s">
        <v>862</v>
      </c>
      <c r="C3807" s="30" t="s">
        <v>104</v>
      </c>
      <c r="D3807" s="30" t="s">
        <v>106</v>
      </c>
      <c r="E3807" s="15" t="str">
        <f t="shared" si="10040"/>
        <v>0409</v>
      </c>
      <c r="F3807" s="30" t="s">
        <v>864</v>
      </c>
      <c r="G3807" s="30" t="s">
        <v>174</v>
      </c>
      <c r="H3807" s="31" t="s">
        <v>175</v>
      </c>
      <c r="I3807" s="32">
        <f t="shared" si="10120"/>
        <v>68783.7</v>
      </c>
      <c r="J3807" s="32">
        <f t="shared" si="10121"/>
        <v>68745.899999999994</v>
      </c>
      <c r="K3807" s="32">
        <f t="shared" si="10122"/>
        <v>68745.899999999994</v>
      </c>
      <c r="L3807" s="32">
        <f t="shared" si="10123"/>
        <v>0</v>
      </c>
      <c r="M3807" s="32">
        <f t="shared" si="10124"/>
        <v>0</v>
      </c>
      <c r="N3807" s="32">
        <f t="shared" si="10125"/>
        <v>0</v>
      </c>
      <c r="O3807" s="32">
        <f t="shared" si="10126"/>
        <v>0</v>
      </c>
      <c r="P3807" s="32">
        <f t="shared" si="10127"/>
        <v>0</v>
      </c>
      <c r="Q3807" s="32">
        <f t="shared" si="10128"/>
        <v>0</v>
      </c>
      <c r="R3807" s="32">
        <f t="shared" si="10129"/>
        <v>0</v>
      </c>
      <c r="S3807" s="32">
        <f t="shared" si="10130"/>
        <v>0</v>
      </c>
      <c r="T3807" s="32">
        <f t="shared" si="10131"/>
        <v>0</v>
      </c>
      <c r="U3807" s="32">
        <v>25460</v>
      </c>
      <c r="V3807" s="32">
        <f t="shared" si="10041"/>
        <v>94243.7</v>
      </c>
      <c r="W3807" s="32">
        <f t="shared" si="10132"/>
        <v>25460</v>
      </c>
      <c r="X3807" s="32">
        <f t="shared" si="10133"/>
        <v>0</v>
      </c>
      <c r="Y3807" s="32">
        <f t="shared" si="10134"/>
        <v>0</v>
      </c>
      <c r="Z3807" s="32">
        <f t="shared" si="10135"/>
        <v>0</v>
      </c>
      <c r="AA3807" s="32">
        <f t="shared" si="10136"/>
        <v>0</v>
      </c>
      <c r="AB3807" s="32">
        <f t="shared" si="10137"/>
        <v>60639.854549999996</v>
      </c>
      <c r="AC3807" s="33">
        <f t="shared" si="10138"/>
        <v>94243.7</v>
      </c>
      <c r="AD3807" s="33">
        <f t="shared" si="10139"/>
        <v>94243.7</v>
      </c>
      <c r="AE3807" s="34">
        <f t="shared" si="10010"/>
        <v>100</v>
      </c>
      <c r="AF3807" s="32">
        <f t="shared" si="10140"/>
        <v>94243.7</v>
      </c>
      <c r="AG3807" s="32">
        <f t="shared" si="10141"/>
        <v>0</v>
      </c>
      <c r="AH3807" s="32">
        <f t="shared" si="10142"/>
        <v>0</v>
      </c>
      <c r="AI3807" s="32">
        <f t="shared" si="10143"/>
        <v>0</v>
      </c>
      <c r="AJ3807" s="32">
        <f t="shared" si="10144"/>
        <v>0</v>
      </c>
      <c r="AK3807" s="32">
        <f t="shared" si="10145"/>
        <v>0</v>
      </c>
      <c r="AL3807" s="32">
        <f t="shared" si="10011"/>
        <v>94243.7</v>
      </c>
      <c r="AM3807" s="32">
        <f t="shared" si="10012"/>
        <v>0</v>
      </c>
    </row>
    <row r="3808" spans="2:40" x14ac:dyDescent="0.3">
      <c r="B3808" s="30" t="s">
        <v>862</v>
      </c>
      <c r="C3808" s="30" t="s">
        <v>104</v>
      </c>
      <c r="D3808" s="30" t="s">
        <v>106</v>
      </c>
      <c r="E3808" s="15" t="str">
        <f t="shared" si="10040"/>
        <v>0409</v>
      </c>
      <c r="F3808" s="30" t="s">
        <v>864</v>
      </c>
      <c r="G3808" s="30" t="s">
        <v>176</v>
      </c>
      <c r="H3808" s="31" t="s">
        <v>177</v>
      </c>
      <c r="I3808" s="32">
        <v>68783.7</v>
      </c>
      <c r="J3808" s="32">
        <v>68745.899999999994</v>
      </c>
      <c r="K3808" s="32">
        <v>68745.899999999994</v>
      </c>
      <c r="L3808" s="32"/>
      <c r="M3808" s="32"/>
      <c r="N3808" s="32"/>
      <c r="O3808" s="32">
        <v>0</v>
      </c>
      <c r="P3808" s="32">
        <v>0</v>
      </c>
      <c r="Q3808" s="32">
        <v>0</v>
      </c>
      <c r="R3808" s="32">
        <v>0</v>
      </c>
      <c r="S3808" s="32">
        <v>0</v>
      </c>
      <c r="T3808" s="32">
        <v>0</v>
      </c>
      <c r="U3808" s="32">
        <v>25460</v>
      </c>
      <c r="V3808" s="32">
        <f t="shared" si="10041"/>
        <v>94243.7</v>
      </c>
      <c r="W3808" s="32">
        <v>25460</v>
      </c>
      <c r="X3808" s="32"/>
      <c r="Y3808" s="32"/>
      <c r="Z3808" s="32"/>
      <c r="AA3808" s="32"/>
      <c r="AB3808" s="32">
        <v>60639.854549999996</v>
      </c>
      <c r="AC3808" s="33">
        <v>94243.7</v>
      </c>
      <c r="AD3808" s="33">
        <v>94243.7</v>
      </c>
      <c r="AE3808" s="34">
        <f t="shared" si="10010"/>
        <v>100</v>
      </c>
      <c r="AF3808" s="32">
        <v>94243.7</v>
      </c>
      <c r="AG3808" s="32">
        <v>0</v>
      </c>
      <c r="AH3808" s="32">
        <v>0</v>
      </c>
      <c r="AI3808" s="32">
        <v>0</v>
      </c>
      <c r="AJ3808" s="32">
        <v>0</v>
      </c>
      <c r="AK3808" s="32">
        <v>0</v>
      </c>
      <c r="AL3808" s="32">
        <f t="shared" si="10011"/>
        <v>94243.7</v>
      </c>
      <c r="AM3808" s="32">
        <f t="shared" si="10012"/>
        <v>0</v>
      </c>
    </row>
    <row r="3809" spans="2:40" ht="62.4" x14ac:dyDescent="0.3">
      <c r="B3809" s="30" t="s">
        <v>862</v>
      </c>
      <c r="C3809" s="30" t="s">
        <v>104</v>
      </c>
      <c r="D3809" s="30" t="s">
        <v>106</v>
      </c>
      <c r="E3809" s="15" t="str">
        <f t="shared" si="10040"/>
        <v>0409</v>
      </c>
      <c r="F3809" s="30" t="s">
        <v>865</v>
      </c>
      <c r="G3809" s="30"/>
      <c r="H3809" s="31" t="s">
        <v>866</v>
      </c>
      <c r="I3809" s="32">
        <f t="shared" si="10120"/>
        <v>949.9</v>
      </c>
      <c r="J3809" s="32">
        <f t="shared" si="10121"/>
        <v>988</v>
      </c>
      <c r="K3809" s="32">
        <f t="shared" si="10122"/>
        <v>988</v>
      </c>
      <c r="L3809" s="32">
        <f t="shared" si="10123"/>
        <v>0</v>
      </c>
      <c r="M3809" s="32">
        <f t="shared" si="10124"/>
        <v>0</v>
      </c>
      <c r="N3809" s="32">
        <f t="shared" si="10125"/>
        <v>0</v>
      </c>
      <c r="O3809" s="32">
        <f t="shared" si="10126"/>
        <v>0</v>
      </c>
      <c r="P3809" s="32">
        <f t="shared" si="10127"/>
        <v>0</v>
      </c>
      <c r="Q3809" s="32">
        <f t="shared" si="10128"/>
        <v>0</v>
      </c>
      <c r="R3809" s="32">
        <f t="shared" si="10129"/>
        <v>0</v>
      </c>
      <c r="S3809" s="32">
        <f t="shared" si="10130"/>
        <v>0</v>
      </c>
      <c r="T3809" s="32">
        <f t="shared" si="10131"/>
        <v>0</v>
      </c>
      <c r="U3809" s="32">
        <v>0</v>
      </c>
      <c r="V3809" s="32">
        <f t="shared" si="10041"/>
        <v>949.9</v>
      </c>
      <c r="W3809" s="32">
        <f t="shared" si="10132"/>
        <v>0</v>
      </c>
      <c r="X3809" s="32">
        <f t="shared" si="10133"/>
        <v>0</v>
      </c>
      <c r="Y3809" s="32">
        <f t="shared" si="10134"/>
        <v>0</v>
      </c>
      <c r="Z3809" s="32">
        <f t="shared" si="10135"/>
        <v>0</v>
      </c>
      <c r="AA3809" s="32">
        <f t="shared" si="10136"/>
        <v>0</v>
      </c>
      <c r="AB3809" s="32">
        <f t="shared" si="10137"/>
        <v>728.98036000000002</v>
      </c>
      <c r="AC3809" s="33">
        <f t="shared" si="10138"/>
        <v>949.9</v>
      </c>
      <c r="AD3809" s="33">
        <f t="shared" si="10139"/>
        <v>949.89867000000004</v>
      </c>
      <c r="AE3809" s="34">
        <f t="shared" si="10010"/>
        <v>99.999859985261608</v>
      </c>
      <c r="AF3809" s="32">
        <f t="shared" si="10140"/>
        <v>949.9</v>
      </c>
      <c r="AG3809" s="32">
        <f t="shared" si="10141"/>
        <v>0</v>
      </c>
      <c r="AH3809" s="32">
        <f t="shared" si="10142"/>
        <v>0</v>
      </c>
      <c r="AI3809" s="32">
        <f t="shared" si="10143"/>
        <v>0</v>
      </c>
      <c r="AJ3809" s="32">
        <f t="shared" si="10144"/>
        <v>0</v>
      </c>
      <c r="AK3809" s="32">
        <f t="shared" si="10145"/>
        <v>0</v>
      </c>
      <c r="AL3809" s="32">
        <f t="shared" si="10011"/>
        <v>949.9</v>
      </c>
      <c r="AM3809" s="32">
        <f t="shared" si="10012"/>
        <v>0</v>
      </c>
    </row>
    <row r="3810" spans="2:40" ht="31.2" x14ac:dyDescent="0.3">
      <c r="B3810" s="30" t="s">
        <v>862</v>
      </c>
      <c r="C3810" s="30" t="s">
        <v>104</v>
      </c>
      <c r="D3810" s="30" t="s">
        <v>106</v>
      </c>
      <c r="E3810" s="15" t="str">
        <f t="shared" si="10040"/>
        <v>0409</v>
      </c>
      <c r="F3810" s="30" t="s">
        <v>865</v>
      </c>
      <c r="G3810" s="30" t="s">
        <v>174</v>
      </c>
      <c r="H3810" s="31" t="s">
        <v>175</v>
      </c>
      <c r="I3810" s="32">
        <f t="shared" si="10120"/>
        <v>949.9</v>
      </c>
      <c r="J3810" s="32">
        <f t="shared" si="10121"/>
        <v>988</v>
      </c>
      <c r="K3810" s="32">
        <f t="shared" si="10122"/>
        <v>988</v>
      </c>
      <c r="L3810" s="32">
        <f t="shared" si="10123"/>
        <v>0</v>
      </c>
      <c r="M3810" s="32">
        <f t="shared" si="10124"/>
        <v>0</v>
      </c>
      <c r="N3810" s="32">
        <f t="shared" si="10125"/>
        <v>0</v>
      </c>
      <c r="O3810" s="32">
        <f t="shared" si="10126"/>
        <v>0</v>
      </c>
      <c r="P3810" s="32">
        <f t="shared" si="10127"/>
        <v>0</v>
      </c>
      <c r="Q3810" s="32">
        <f t="shared" si="10128"/>
        <v>0</v>
      </c>
      <c r="R3810" s="32">
        <f t="shared" si="10129"/>
        <v>0</v>
      </c>
      <c r="S3810" s="32">
        <f t="shared" si="10130"/>
        <v>0</v>
      </c>
      <c r="T3810" s="32">
        <f t="shared" si="10131"/>
        <v>0</v>
      </c>
      <c r="U3810" s="32">
        <v>0</v>
      </c>
      <c r="V3810" s="32">
        <f t="shared" si="10041"/>
        <v>949.9</v>
      </c>
      <c r="W3810" s="32">
        <f t="shared" si="10132"/>
        <v>0</v>
      </c>
      <c r="X3810" s="32">
        <f t="shared" si="10133"/>
        <v>0</v>
      </c>
      <c r="Y3810" s="32">
        <f t="shared" si="10134"/>
        <v>0</v>
      </c>
      <c r="Z3810" s="32">
        <f t="shared" si="10135"/>
        <v>0</v>
      </c>
      <c r="AA3810" s="32">
        <f t="shared" si="10136"/>
        <v>0</v>
      </c>
      <c r="AB3810" s="32">
        <f t="shared" si="10137"/>
        <v>728.98036000000002</v>
      </c>
      <c r="AC3810" s="33">
        <f t="shared" si="10138"/>
        <v>949.9</v>
      </c>
      <c r="AD3810" s="33">
        <f t="shared" si="10139"/>
        <v>949.89867000000004</v>
      </c>
      <c r="AE3810" s="34">
        <f t="shared" si="10010"/>
        <v>99.999859985261608</v>
      </c>
      <c r="AF3810" s="32">
        <f t="shared" si="10140"/>
        <v>949.9</v>
      </c>
      <c r="AG3810" s="32">
        <f t="shared" si="10141"/>
        <v>0</v>
      </c>
      <c r="AH3810" s="32">
        <f t="shared" si="10142"/>
        <v>0</v>
      </c>
      <c r="AI3810" s="32">
        <f t="shared" si="10143"/>
        <v>0</v>
      </c>
      <c r="AJ3810" s="32">
        <f t="shared" si="10144"/>
        <v>0</v>
      </c>
      <c r="AK3810" s="32">
        <f t="shared" si="10145"/>
        <v>0</v>
      </c>
      <c r="AL3810" s="32">
        <f t="shared" si="10011"/>
        <v>949.9</v>
      </c>
      <c r="AM3810" s="32">
        <f t="shared" si="10012"/>
        <v>0</v>
      </c>
    </row>
    <row r="3811" spans="2:40" x14ac:dyDescent="0.3">
      <c r="B3811" s="30" t="s">
        <v>862</v>
      </c>
      <c r="C3811" s="30" t="s">
        <v>104</v>
      </c>
      <c r="D3811" s="30" t="s">
        <v>106</v>
      </c>
      <c r="E3811" s="15" t="str">
        <f t="shared" si="10040"/>
        <v>0409</v>
      </c>
      <c r="F3811" s="30" t="s">
        <v>865</v>
      </c>
      <c r="G3811" s="30" t="s">
        <v>176</v>
      </c>
      <c r="H3811" s="31" t="s">
        <v>177</v>
      </c>
      <c r="I3811" s="32">
        <v>949.9</v>
      </c>
      <c r="J3811" s="32">
        <v>988</v>
      </c>
      <c r="K3811" s="32">
        <v>988</v>
      </c>
      <c r="L3811" s="32"/>
      <c r="M3811" s="32"/>
      <c r="N3811" s="32"/>
      <c r="O3811" s="32">
        <v>0</v>
      </c>
      <c r="P3811" s="32">
        <v>0</v>
      </c>
      <c r="Q3811" s="32">
        <v>0</v>
      </c>
      <c r="R3811" s="32">
        <v>0</v>
      </c>
      <c r="S3811" s="32">
        <v>0</v>
      </c>
      <c r="T3811" s="32">
        <v>0</v>
      </c>
      <c r="U3811" s="32">
        <v>0</v>
      </c>
      <c r="V3811" s="32">
        <f t="shared" si="10041"/>
        <v>949.9</v>
      </c>
      <c r="W3811" s="32"/>
      <c r="X3811" s="32"/>
      <c r="Y3811" s="32"/>
      <c r="Z3811" s="32"/>
      <c r="AA3811" s="32"/>
      <c r="AB3811" s="32">
        <v>728.98036000000002</v>
      </c>
      <c r="AC3811" s="33">
        <v>949.9</v>
      </c>
      <c r="AD3811" s="33">
        <v>949.89867000000004</v>
      </c>
      <c r="AE3811" s="34">
        <f t="shared" si="10010"/>
        <v>99.999859985261608</v>
      </c>
      <c r="AF3811" s="32">
        <v>949.9</v>
      </c>
      <c r="AG3811" s="32">
        <v>0</v>
      </c>
      <c r="AH3811" s="32">
        <v>0</v>
      </c>
      <c r="AI3811" s="32">
        <v>0</v>
      </c>
      <c r="AJ3811" s="32">
        <v>0</v>
      </c>
      <c r="AK3811" s="32">
        <v>0</v>
      </c>
      <c r="AL3811" s="32">
        <f t="shared" si="10011"/>
        <v>949.9</v>
      </c>
      <c r="AM3811" s="32">
        <f t="shared" si="10012"/>
        <v>0</v>
      </c>
      <c r="AN3811" s="12"/>
    </row>
    <row r="3812" spans="2:40" x14ac:dyDescent="0.3">
      <c r="B3812" s="30" t="s">
        <v>862</v>
      </c>
      <c r="C3812" s="30" t="s">
        <v>104</v>
      </c>
      <c r="D3812" s="30" t="s">
        <v>106</v>
      </c>
      <c r="E3812" s="15" t="str">
        <f t="shared" si="10040"/>
        <v>0409</v>
      </c>
      <c r="F3812" s="30" t="s">
        <v>867</v>
      </c>
      <c r="G3812" s="30"/>
      <c r="H3812" s="31" t="s">
        <v>312</v>
      </c>
      <c r="I3812" s="32">
        <f t="shared" si="10120"/>
        <v>63.4</v>
      </c>
      <c r="J3812" s="32">
        <f t="shared" si="10121"/>
        <v>0</v>
      </c>
      <c r="K3812" s="32">
        <f t="shared" si="10122"/>
        <v>0</v>
      </c>
      <c r="L3812" s="32">
        <f t="shared" si="10123"/>
        <v>0</v>
      </c>
      <c r="M3812" s="32">
        <f t="shared" si="10124"/>
        <v>0</v>
      </c>
      <c r="N3812" s="32">
        <f t="shared" si="10125"/>
        <v>0</v>
      </c>
      <c r="O3812" s="32">
        <f t="shared" si="10126"/>
        <v>0</v>
      </c>
      <c r="P3812" s="32">
        <f t="shared" si="10127"/>
        <v>0</v>
      </c>
      <c r="Q3812" s="32">
        <f t="shared" si="10128"/>
        <v>0</v>
      </c>
      <c r="R3812" s="32">
        <f t="shared" si="10129"/>
        <v>0</v>
      </c>
      <c r="S3812" s="32">
        <f t="shared" si="10130"/>
        <v>0</v>
      </c>
      <c r="T3812" s="32">
        <f t="shared" si="10131"/>
        <v>0</v>
      </c>
      <c r="U3812" s="32">
        <v>0</v>
      </c>
      <c r="V3812" s="32">
        <f t="shared" si="10041"/>
        <v>63.4</v>
      </c>
      <c r="W3812" s="32">
        <f t="shared" si="10132"/>
        <v>0</v>
      </c>
      <c r="X3812" s="32">
        <f t="shared" si="10133"/>
        <v>0</v>
      </c>
      <c r="Y3812" s="32">
        <f t="shared" si="10134"/>
        <v>0</v>
      </c>
      <c r="Z3812" s="32">
        <f t="shared" si="10135"/>
        <v>0</v>
      </c>
      <c r="AA3812" s="32">
        <f t="shared" si="10136"/>
        <v>0</v>
      </c>
      <c r="AB3812" s="32">
        <f t="shared" si="10137"/>
        <v>0</v>
      </c>
      <c r="AC3812" s="33">
        <f t="shared" si="10138"/>
        <v>63.4</v>
      </c>
      <c r="AD3812" s="33">
        <f t="shared" si="10139"/>
        <v>63.4</v>
      </c>
      <c r="AE3812" s="34">
        <f t="shared" si="10010"/>
        <v>100</v>
      </c>
      <c r="AF3812" s="32">
        <f t="shared" si="10140"/>
        <v>63.4</v>
      </c>
      <c r="AG3812" s="32">
        <f t="shared" si="10141"/>
        <v>0</v>
      </c>
      <c r="AH3812" s="32">
        <f t="shared" si="10142"/>
        <v>0</v>
      </c>
      <c r="AI3812" s="32">
        <f t="shared" si="10143"/>
        <v>0</v>
      </c>
      <c r="AJ3812" s="32">
        <f t="shared" si="10144"/>
        <v>0</v>
      </c>
      <c r="AK3812" s="32">
        <f t="shared" si="10145"/>
        <v>0</v>
      </c>
      <c r="AL3812" s="32">
        <f t="shared" si="10011"/>
        <v>63.4</v>
      </c>
      <c r="AM3812" s="32">
        <f t="shared" si="10012"/>
        <v>0</v>
      </c>
    </row>
    <row r="3813" spans="2:40" ht="31.2" x14ac:dyDescent="0.3">
      <c r="B3813" s="30" t="s">
        <v>862</v>
      </c>
      <c r="C3813" s="30" t="s">
        <v>104</v>
      </c>
      <c r="D3813" s="30" t="s">
        <v>106</v>
      </c>
      <c r="E3813" s="15" t="str">
        <f t="shared" si="10040"/>
        <v>0409</v>
      </c>
      <c r="F3813" s="30" t="s">
        <v>867</v>
      </c>
      <c r="G3813" s="30" t="s">
        <v>174</v>
      </c>
      <c r="H3813" s="31" t="s">
        <v>175</v>
      </c>
      <c r="I3813" s="32">
        <f t="shared" si="10120"/>
        <v>63.4</v>
      </c>
      <c r="J3813" s="32">
        <f t="shared" si="10121"/>
        <v>0</v>
      </c>
      <c r="K3813" s="32">
        <f t="shared" si="10122"/>
        <v>0</v>
      </c>
      <c r="L3813" s="32">
        <f t="shared" si="10123"/>
        <v>0</v>
      </c>
      <c r="M3813" s="32">
        <f t="shared" si="10124"/>
        <v>0</v>
      </c>
      <c r="N3813" s="32">
        <f t="shared" si="10125"/>
        <v>0</v>
      </c>
      <c r="O3813" s="32">
        <f t="shared" si="10126"/>
        <v>0</v>
      </c>
      <c r="P3813" s="32">
        <f t="shared" si="10127"/>
        <v>0</v>
      </c>
      <c r="Q3813" s="32">
        <f t="shared" si="10128"/>
        <v>0</v>
      </c>
      <c r="R3813" s="32">
        <f t="shared" si="10129"/>
        <v>0</v>
      </c>
      <c r="S3813" s="32">
        <f t="shared" si="10130"/>
        <v>0</v>
      </c>
      <c r="T3813" s="32">
        <f t="shared" si="10131"/>
        <v>0</v>
      </c>
      <c r="U3813" s="32">
        <v>0</v>
      </c>
      <c r="V3813" s="32">
        <f t="shared" si="10041"/>
        <v>63.4</v>
      </c>
      <c r="W3813" s="32">
        <f t="shared" si="10132"/>
        <v>0</v>
      </c>
      <c r="X3813" s="32">
        <f t="shared" si="10133"/>
        <v>0</v>
      </c>
      <c r="Y3813" s="32">
        <f t="shared" si="10134"/>
        <v>0</v>
      </c>
      <c r="Z3813" s="32">
        <f t="shared" si="10135"/>
        <v>0</v>
      </c>
      <c r="AA3813" s="32">
        <f t="shared" si="10136"/>
        <v>0</v>
      </c>
      <c r="AB3813" s="32">
        <f t="shared" si="10137"/>
        <v>0</v>
      </c>
      <c r="AC3813" s="33">
        <f t="shared" si="10138"/>
        <v>63.4</v>
      </c>
      <c r="AD3813" s="33">
        <f t="shared" si="10139"/>
        <v>63.4</v>
      </c>
      <c r="AE3813" s="34">
        <f t="shared" si="10010"/>
        <v>100</v>
      </c>
      <c r="AF3813" s="32">
        <f t="shared" si="10140"/>
        <v>63.4</v>
      </c>
      <c r="AG3813" s="32">
        <f t="shared" si="10141"/>
        <v>0</v>
      </c>
      <c r="AH3813" s="32">
        <f t="shared" si="10142"/>
        <v>0</v>
      </c>
      <c r="AI3813" s="32">
        <f t="shared" si="10143"/>
        <v>0</v>
      </c>
      <c r="AJ3813" s="32">
        <f t="shared" si="10144"/>
        <v>0</v>
      </c>
      <c r="AK3813" s="32">
        <f t="shared" si="10145"/>
        <v>0</v>
      </c>
      <c r="AL3813" s="32">
        <f t="shared" si="10011"/>
        <v>63.4</v>
      </c>
      <c r="AM3813" s="32">
        <f t="shared" si="10012"/>
        <v>0</v>
      </c>
    </row>
    <row r="3814" spans="2:40" x14ac:dyDescent="0.3">
      <c r="B3814" s="30" t="s">
        <v>862</v>
      </c>
      <c r="C3814" s="30" t="s">
        <v>104</v>
      </c>
      <c r="D3814" s="30" t="s">
        <v>106</v>
      </c>
      <c r="E3814" s="15" t="str">
        <f t="shared" si="10040"/>
        <v>0409</v>
      </c>
      <c r="F3814" s="30" t="s">
        <v>867</v>
      </c>
      <c r="G3814" s="30" t="s">
        <v>176</v>
      </c>
      <c r="H3814" s="31" t="s">
        <v>177</v>
      </c>
      <c r="I3814" s="32">
        <v>63.4</v>
      </c>
      <c r="J3814" s="32"/>
      <c r="K3814" s="32"/>
      <c r="L3814" s="32"/>
      <c r="M3814" s="32"/>
      <c r="N3814" s="32"/>
      <c r="O3814" s="32">
        <v>0</v>
      </c>
      <c r="P3814" s="32">
        <v>0</v>
      </c>
      <c r="Q3814" s="32">
        <v>0</v>
      </c>
      <c r="R3814" s="32">
        <v>0</v>
      </c>
      <c r="S3814" s="32">
        <v>0</v>
      </c>
      <c r="T3814" s="32">
        <v>0</v>
      </c>
      <c r="U3814" s="32">
        <v>0</v>
      </c>
      <c r="V3814" s="32">
        <f t="shared" si="10041"/>
        <v>63.4</v>
      </c>
      <c r="W3814" s="32"/>
      <c r="X3814" s="32"/>
      <c r="Y3814" s="32"/>
      <c r="Z3814" s="32"/>
      <c r="AA3814" s="32"/>
      <c r="AB3814" s="32">
        <v>0</v>
      </c>
      <c r="AC3814" s="33">
        <v>63.4</v>
      </c>
      <c r="AD3814" s="33">
        <v>63.4</v>
      </c>
      <c r="AE3814" s="34">
        <f t="shared" si="10010"/>
        <v>100</v>
      </c>
      <c r="AF3814" s="32">
        <v>63.4</v>
      </c>
      <c r="AG3814" s="32">
        <v>0</v>
      </c>
      <c r="AH3814" s="32">
        <v>0</v>
      </c>
      <c r="AI3814" s="32">
        <v>0</v>
      </c>
      <c r="AJ3814" s="32">
        <v>0</v>
      </c>
      <c r="AK3814" s="32">
        <v>0</v>
      </c>
      <c r="AL3814" s="32">
        <f t="shared" si="10011"/>
        <v>63.4</v>
      </c>
      <c r="AM3814" s="32">
        <f t="shared" si="10012"/>
        <v>0</v>
      </c>
      <c r="AN3814" s="12"/>
    </row>
    <row r="3815" spans="2:40" s="13" customFormat="1" x14ac:dyDescent="0.3">
      <c r="B3815" s="14" t="s">
        <v>862</v>
      </c>
      <c r="C3815" s="14" t="s">
        <v>112</v>
      </c>
      <c r="D3815" s="14"/>
      <c r="E3815" s="21" t="str">
        <f t="shared" si="10040"/>
        <v>05</v>
      </c>
      <c r="F3815" s="14"/>
      <c r="G3815" s="14"/>
      <c r="H3815" s="16" t="s">
        <v>113</v>
      </c>
      <c r="I3815" s="17">
        <f t="shared" ref="I3815:T3815" si="10146">I3816+I3868+I3960+I3948+I3927</f>
        <v>1022212.5999999999</v>
      </c>
      <c r="J3815" s="17">
        <f t="shared" si="10146"/>
        <v>648630.39999999991</v>
      </c>
      <c r="K3815" s="17">
        <f t="shared" si="10146"/>
        <v>965560.2</v>
      </c>
      <c r="L3815" s="17">
        <f t="shared" si="10146"/>
        <v>-9739.5</v>
      </c>
      <c r="M3815" s="17">
        <f t="shared" si="10146"/>
        <v>-9587.2000000000007</v>
      </c>
      <c r="N3815" s="17">
        <f t="shared" si="10146"/>
        <v>-9587.2000000000007</v>
      </c>
      <c r="O3815" s="17">
        <f t="shared" si="10146"/>
        <v>-146.92499999999916</v>
      </c>
      <c r="P3815" s="17">
        <f t="shared" si="10146"/>
        <v>0</v>
      </c>
      <c r="Q3815" s="17">
        <f t="shared" si="10146"/>
        <v>20461.02</v>
      </c>
      <c r="R3815" s="17">
        <f t="shared" si="10146"/>
        <v>16025.031999999999</v>
      </c>
      <c r="S3815" s="17">
        <f t="shared" si="10146"/>
        <v>-58990</v>
      </c>
      <c r="T3815" s="17">
        <f t="shared" si="10146"/>
        <v>0</v>
      </c>
      <c r="U3815" s="17">
        <v>152559.76500000001</v>
      </c>
      <c r="V3815" s="17">
        <f t="shared" si="10041"/>
        <v>1142381.9919999996</v>
      </c>
      <c r="W3815" s="17">
        <f t="shared" ref="W3815:AD3815" si="10147">W3816+W3868+W3960+W3948+W3927</f>
        <v>26170.911</v>
      </c>
      <c r="X3815" s="17">
        <f t="shared" si="10147"/>
        <v>0</v>
      </c>
      <c r="Y3815" s="17">
        <f t="shared" si="10147"/>
        <v>126388.85400000001</v>
      </c>
      <c r="Z3815" s="17">
        <f t="shared" si="10147"/>
        <v>0</v>
      </c>
      <c r="AA3815" s="17">
        <f t="shared" si="10147"/>
        <v>0</v>
      </c>
      <c r="AB3815" s="17">
        <f t="shared" si="10147"/>
        <v>461075.54112000001</v>
      </c>
      <c r="AC3815" s="18">
        <f t="shared" si="10147"/>
        <v>1227048.39283</v>
      </c>
      <c r="AD3815" s="18">
        <f t="shared" si="10147"/>
        <v>841598.4267800001</v>
      </c>
      <c r="AE3815" s="19">
        <f t="shared" si="10010"/>
        <v>68.587223755615838</v>
      </c>
      <c r="AF3815" s="17">
        <f t="shared" ref="AF3815:AK3815" si="10148">AF3816+AF3868+AF3960+AF3948+AF3927</f>
        <v>1225895.63283</v>
      </c>
      <c r="AG3815" s="17">
        <f t="shared" si="10148"/>
        <v>-146.92499999999916</v>
      </c>
      <c r="AH3815" s="17">
        <f t="shared" si="10148"/>
        <v>0</v>
      </c>
      <c r="AI3815" s="17">
        <f t="shared" si="10148"/>
        <v>0</v>
      </c>
      <c r="AJ3815" s="17">
        <f t="shared" si="10148"/>
        <v>0</v>
      </c>
      <c r="AK3815" s="17">
        <f t="shared" si="10148"/>
        <v>0</v>
      </c>
      <c r="AL3815" s="17">
        <f t="shared" si="10011"/>
        <v>1225748.70783</v>
      </c>
      <c r="AM3815" s="17">
        <f t="shared" si="10012"/>
        <v>-83366.71583000035</v>
      </c>
      <c r="AN3815" s="20"/>
    </row>
    <row r="3816" spans="2:40" s="22" customFormat="1" x14ac:dyDescent="0.3">
      <c r="B3816" s="23" t="s">
        <v>862</v>
      </c>
      <c r="C3816" s="23" t="s">
        <v>112</v>
      </c>
      <c r="D3816" s="23" t="s">
        <v>38</v>
      </c>
      <c r="E3816" s="24" t="str">
        <f t="shared" si="10040"/>
        <v>0501</v>
      </c>
      <c r="F3816" s="23"/>
      <c r="G3816" s="23"/>
      <c r="H3816" s="25" t="s">
        <v>868</v>
      </c>
      <c r="I3816" s="26">
        <f t="shared" ref="I3816:T3816" si="10149">I3817</f>
        <v>825436.39999999991</v>
      </c>
      <c r="J3816" s="26">
        <f t="shared" si="10149"/>
        <v>500298.6</v>
      </c>
      <c r="K3816" s="26">
        <f t="shared" si="10149"/>
        <v>816578.6</v>
      </c>
      <c r="L3816" s="26">
        <f t="shared" si="10149"/>
        <v>0</v>
      </c>
      <c r="M3816" s="26">
        <f t="shared" si="10149"/>
        <v>0</v>
      </c>
      <c r="N3816" s="26">
        <f t="shared" si="10149"/>
        <v>0</v>
      </c>
      <c r="O3816" s="26">
        <f t="shared" si="10149"/>
        <v>3564.7</v>
      </c>
      <c r="P3816" s="26">
        <f t="shared" si="10149"/>
        <v>0</v>
      </c>
      <c r="Q3816" s="26">
        <f t="shared" si="10149"/>
        <v>-23069.859</v>
      </c>
      <c r="R3816" s="26">
        <f t="shared" si="10149"/>
        <v>0</v>
      </c>
      <c r="S3816" s="26">
        <f t="shared" si="10149"/>
        <v>-50000</v>
      </c>
      <c r="T3816" s="26">
        <f t="shared" si="10149"/>
        <v>0</v>
      </c>
      <c r="U3816" s="26">
        <v>136115.935</v>
      </c>
      <c r="V3816" s="26">
        <f t="shared" si="10041"/>
        <v>892047.17599999986</v>
      </c>
      <c r="W3816" s="26">
        <f t="shared" ref="W3816:AB3816" si="10150">W3817</f>
        <v>9733.9110000000001</v>
      </c>
      <c r="X3816" s="26">
        <f t="shared" si="10150"/>
        <v>0</v>
      </c>
      <c r="Y3816" s="26">
        <f t="shared" si="10150"/>
        <v>126382.024</v>
      </c>
      <c r="Z3816" s="26">
        <f t="shared" si="10150"/>
        <v>0</v>
      </c>
      <c r="AA3816" s="26">
        <f t="shared" si="10150"/>
        <v>0</v>
      </c>
      <c r="AB3816" s="26">
        <f t="shared" si="10150"/>
        <v>296637.59682999999</v>
      </c>
      <c r="AC3816" s="27">
        <f>AC3817+AC3863</f>
        <v>945651.87264000007</v>
      </c>
      <c r="AD3816" s="27">
        <f>AD3817+AD3863</f>
        <v>575173.40337000007</v>
      </c>
      <c r="AE3816" s="28">
        <f t="shared" si="10010"/>
        <v>60.822953986679472</v>
      </c>
      <c r="AF3816" s="26">
        <f t="shared" ref="AF3816:AK3816" si="10151">AF3817</f>
        <v>940361.06805</v>
      </c>
      <c r="AG3816" s="26">
        <f t="shared" si="10151"/>
        <v>3564.7</v>
      </c>
      <c r="AH3816" s="26">
        <f t="shared" si="10151"/>
        <v>0</v>
      </c>
      <c r="AI3816" s="26">
        <f t="shared" si="10151"/>
        <v>0</v>
      </c>
      <c r="AJ3816" s="26">
        <f t="shared" si="10151"/>
        <v>0</v>
      </c>
      <c r="AK3816" s="26">
        <f t="shared" si="10151"/>
        <v>0</v>
      </c>
      <c r="AL3816" s="26">
        <f t="shared" si="10011"/>
        <v>943925.76804999996</v>
      </c>
      <c r="AM3816" s="26">
        <f t="shared" si="10012"/>
        <v>-51878.592050000094</v>
      </c>
      <c r="AN3816" s="29"/>
    </row>
    <row r="3817" spans="2:40" ht="31.2" x14ac:dyDescent="0.3">
      <c r="B3817" s="30" t="s">
        <v>862</v>
      </c>
      <c r="C3817" s="30" t="s">
        <v>112</v>
      </c>
      <c r="D3817" s="30" t="s">
        <v>38</v>
      </c>
      <c r="E3817" s="15" t="str">
        <f t="shared" si="10040"/>
        <v>0501</v>
      </c>
      <c r="F3817" s="30" t="s">
        <v>760</v>
      </c>
      <c r="G3817" s="30"/>
      <c r="H3817" s="31" t="s">
        <v>761</v>
      </c>
      <c r="I3817" s="32">
        <f t="shared" ref="I3817:T3817" si="10152">I3826+I3818</f>
        <v>825436.39999999991</v>
      </c>
      <c r="J3817" s="32">
        <f t="shared" si="10152"/>
        <v>500298.6</v>
      </c>
      <c r="K3817" s="32">
        <f t="shared" si="10152"/>
        <v>816578.6</v>
      </c>
      <c r="L3817" s="32">
        <f t="shared" si="10152"/>
        <v>0</v>
      </c>
      <c r="M3817" s="32">
        <f t="shared" si="10152"/>
        <v>0</v>
      </c>
      <c r="N3817" s="32">
        <f t="shared" si="10152"/>
        <v>0</v>
      </c>
      <c r="O3817" s="32">
        <f t="shared" si="10152"/>
        <v>3564.7</v>
      </c>
      <c r="P3817" s="32">
        <f t="shared" si="10152"/>
        <v>0</v>
      </c>
      <c r="Q3817" s="32">
        <f t="shared" si="10152"/>
        <v>-23069.859</v>
      </c>
      <c r="R3817" s="32">
        <f t="shared" si="10152"/>
        <v>0</v>
      </c>
      <c r="S3817" s="32">
        <f t="shared" si="10152"/>
        <v>-50000</v>
      </c>
      <c r="T3817" s="32">
        <f t="shared" si="10152"/>
        <v>0</v>
      </c>
      <c r="U3817" s="32">
        <v>136115.935</v>
      </c>
      <c r="V3817" s="32">
        <f t="shared" si="10041"/>
        <v>892047.17599999986</v>
      </c>
      <c r="W3817" s="32">
        <f t="shared" ref="W3817:AD3817" si="10153">W3826+W3818</f>
        <v>9733.9110000000001</v>
      </c>
      <c r="X3817" s="32">
        <f t="shared" si="10153"/>
        <v>0</v>
      </c>
      <c r="Y3817" s="32">
        <f t="shared" si="10153"/>
        <v>126382.024</v>
      </c>
      <c r="Z3817" s="32">
        <f t="shared" si="10153"/>
        <v>0</v>
      </c>
      <c r="AA3817" s="32">
        <f t="shared" si="10153"/>
        <v>0</v>
      </c>
      <c r="AB3817" s="32">
        <f t="shared" si="10153"/>
        <v>296637.59682999999</v>
      </c>
      <c r="AC3817" s="33">
        <f t="shared" si="10153"/>
        <v>943317.58764000004</v>
      </c>
      <c r="AD3817" s="33">
        <f t="shared" si="10153"/>
        <v>572839.11837000004</v>
      </c>
      <c r="AE3817" s="34">
        <f t="shared" si="10010"/>
        <v>60.726008491279572</v>
      </c>
      <c r="AF3817" s="32">
        <f t="shared" ref="AF3817:AK3817" si="10154">AF3826+AF3818</f>
        <v>940361.06805</v>
      </c>
      <c r="AG3817" s="32">
        <f t="shared" si="10154"/>
        <v>3564.7</v>
      </c>
      <c r="AH3817" s="32">
        <f t="shared" si="10154"/>
        <v>0</v>
      </c>
      <c r="AI3817" s="32">
        <f t="shared" si="10154"/>
        <v>0</v>
      </c>
      <c r="AJ3817" s="32">
        <f t="shared" si="10154"/>
        <v>0</v>
      </c>
      <c r="AK3817" s="32">
        <f t="shared" si="10154"/>
        <v>0</v>
      </c>
      <c r="AL3817" s="32">
        <f t="shared" si="10011"/>
        <v>943925.76804999996</v>
      </c>
      <c r="AM3817" s="32">
        <f t="shared" si="10012"/>
        <v>-51878.592050000094</v>
      </c>
    </row>
    <row r="3818" spans="2:40" ht="31.2" x14ac:dyDescent="0.3">
      <c r="B3818" s="30" t="s">
        <v>862</v>
      </c>
      <c r="C3818" s="30" t="s">
        <v>112</v>
      </c>
      <c r="D3818" s="30" t="s">
        <v>38</v>
      </c>
      <c r="E3818" s="15" t="str">
        <f t="shared" si="10040"/>
        <v>0501</v>
      </c>
      <c r="F3818" s="30" t="s">
        <v>762</v>
      </c>
      <c r="G3818" s="30"/>
      <c r="H3818" s="31" t="s">
        <v>763</v>
      </c>
      <c r="I3818" s="32">
        <f t="shared" ref="I3818:T3818" si="10155">I3819</f>
        <v>28813.599999999999</v>
      </c>
      <c r="J3818" s="32">
        <f t="shared" si="10155"/>
        <v>28813.599999999999</v>
      </c>
      <c r="K3818" s="32">
        <f t="shared" si="10155"/>
        <v>28813.599999999999</v>
      </c>
      <c r="L3818" s="32">
        <f t="shared" si="10155"/>
        <v>0</v>
      </c>
      <c r="M3818" s="32">
        <f t="shared" si="10155"/>
        <v>0</v>
      </c>
      <c r="N3818" s="32">
        <f t="shared" si="10155"/>
        <v>0</v>
      </c>
      <c r="O3818" s="32">
        <f t="shared" si="10155"/>
        <v>64.7</v>
      </c>
      <c r="P3818" s="32">
        <f t="shared" si="10155"/>
        <v>0</v>
      </c>
      <c r="Q3818" s="32">
        <f t="shared" si="10155"/>
        <v>0</v>
      </c>
      <c r="R3818" s="32">
        <f t="shared" si="10155"/>
        <v>0</v>
      </c>
      <c r="S3818" s="32">
        <f t="shared" si="10155"/>
        <v>0</v>
      </c>
      <c r="T3818" s="32">
        <f t="shared" si="10155"/>
        <v>0</v>
      </c>
      <c r="U3818" s="32">
        <v>50000</v>
      </c>
      <c r="V3818" s="32">
        <f t="shared" si="10041"/>
        <v>78878.3</v>
      </c>
      <c r="W3818" s="32">
        <f t="shared" ref="W3818:AD3818" si="10156">W3819</f>
        <v>0</v>
      </c>
      <c r="X3818" s="32">
        <f t="shared" si="10156"/>
        <v>0</v>
      </c>
      <c r="Y3818" s="32">
        <f t="shared" si="10156"/>
        <v>50000</v>
      </c>
      <c r="Z3818" s="32">
        <f t="shared" si="10156"/>
        <v>0</v>
      </c>
      <c r="AA3818" s="32">
        <f t="shared" si="10156"/>
        <v>0</v>
      </c>
      <c r="AB3818" s="32">
        <f t="shared" si="10156"/>
        <v>59566.609499999999</v>
      </c>
      <c r="AC3818" s="33">
        <f t="shared" si="10156"/>
        <v>78878.3</v>
      </c>
      <c r="AD3818" s="33">
        <f t="shared" si="10156"/>
        <v>78863</v>
      </c>
      <c r="AE3818" s="34">
        <f t="shared" ref="AE3818:AE3881" si="10157">AD3818/AC3818*100</f>
        <v>99.980603030237717</v>
      </c>
      <c r="AF3818" s="32">
        <f t="shared" ref="AF3818:AK3818" si="10158">AF3819</f>
        <v>78813.600000000006</v>
      </c>
      <c r="AG3818" s="32">
        <f t="shared" si="10158"/>
        <v>64.7</v>
      </c>
      <c r="AH3818" s="32">
        <f t="shared" si="10158"/>
        <v>0</v>
      </c>
      <c r="AI3818" s="32">
        <f t="shared" si="10158"/>
        <v>0</v>
      </c>
      <c r="AJ3818" s="32">
        <f t="shared" si="10158"/>
        <v>0</v>
      </c>
      <c r="AK3818" s="32">
        <f t="shared" si="10158"/>
        <v>0</v>
      </c>
      <c r="AL3818" s="32">
        <f t="shared" ref="AL3818:AL3881" si="10159">AF3818+AH3818+AK3818+AI3818+AJ3818+AG3818</f>
        <v>78878.3</v>
      </c>
      <c r="AM3818" s="32">
        <f t="shared" ref="AM3818:AM3881" si="10160">V3818-AL3818</f>
        <v>0</v>
      </c>
    </row>
    <row r="3819" spans="2:40" ht="31.2" x14ac:dyDescent="0.3">
      <c r="B3819" s="30" t="s">
        <v>862</v>
      </c>
      <c r="C3819" s="30" t="s">
        <v>112</v>
      </c>
      <c r="D3819" s="30" t="s">
        <v>38</v>
      </c>
      <c r="E3819" s="15" t="str">
        <f t="shared" si="10040"/>
        <v>0501</v>
      </c>
      <c r="F3819" s="30" t="s">
        <v>869</v>
      </c>
      <c r="G3819" s="30"/>
      <c r="H3819" s="31" t="s">
        <v>870</v>
      </c>
      <c r="I3819" s="32">
        <f t="shared" ref="I3819:T3819" si="10161">I3820+I3823</f>
        <v>28813.599999999999</v>
      </c>
      <c r="J3819" s="32">
        <f t="shared" si="10161"/>
        <v>28813.599999999999</v>
      </c>
      <c r="K3819" s="32">
        <f t="shared" si="10161"/>
        <v>28813.599999999999</v>
      </c>
      <c r="L3819" s="32">
        <f t="shared" si="10161"/>
        <v>0</v>
      </c>
      <c r="M3819" s="32">
        <f t="shared" si="10161"/>
        <v>0</v>
      </c>
      <c r="N3819" s="32">
        <f t="shared" si="10161"/>
        <v>0</v>
      </c>
      <c r="O3819" s="32">
        <f t="shared" si="10161"/>
        <v>64.7</v>
      </c>
      <c r="P3819" s="32">
        <f t="shared" si="10161"/>
        <v>0</v>
      </c>
      <c r="Q3819" s="32">
        <f t="shared" si="10161"/>
        <v>0</v>
      </c>
      <c r="R3819" s="32">
        <f t="shared" si="10161"/>
        <v>0</v>
      </c>
      <c r="S3819" s="32">
        <f t="shared" si="10161"/>
        <v>0</v>
      </c>
      <c r="T3819" s="32">
        <f t="shared" si="10161"/>
        <v>0</v>
      </c>
      <c r="U3819" s="32">
        <v>50000</v>
      </c>
      <c r="V3819" s="32">
        <f t="shared" si="10041"/>
        <v>78878.3</v>
      </c>
      <c r="W3819" s="32">
        <f t="shared" ref="W3819:AD3819" si="10162">W3820+W3823</f>
        <v>0</v>
      </c>
      <c r="X3819" s="32">
        <f t="shared" si="10162"/>
        <v>0</v>
      </c>
      <c r="Y3819" s="32">
        <f t="shared" si="10162"/>
        <v>50000</v>
      </c>
      <c r="Z3819" s="32">
        <f t="shared" si="10162"/>
        <v>0</v>
      </c>
      <c r="AA3819" s="32">
        <f t="shared" si="10162"/>
        <v>0</v>
      </c>
      <c r="AB3819" s="32">
        <f t="shared" si="10162"/>
        <v>59566.609499999999</v>
      </c>
      <c r="AC3819" s="33">
        <f t="shared" si="10162"/>
        <v>78878.3</v>
      </c>
      <c r="AD3819" s="33">
        <f t="shared" si="10162"/>
        <v>78863</v>
      </c>
      <c r="AE3819" s="34">
        <f t="shared" si="10157"/>
        <v>99.980603030237717</v>
      </c>
      <c r="AF3819" s="32">
        <f t="shared" ref="AF3819:AK3819" si="10163">AF3820+AF3823</f>
        <v>78813.600000000006</v>
      </c>
      <c r="AG3819" s="32">
        <f t="shared" si="10163"/>
        <v>64.7</v>
      </c>
      <c r="AH3819" s="32">
        <f t="shared" si="10163"/>
        <v>0</v>
      </c>
      <c r="AI3819" s="32">
        <f t="shared" si="10163"/>
        <v>0</v>
      </c>
      <c r="AJ3819" s="32">
        <f t="shared" si="10163"/>
        <v>0</v>
      </c>
      <c r="AK3819" s="32">
        <f t="shared" si="10163"/>
        <v>0</v>
      </c>
      <c r="AL3819" s="32">
        <f t="shared" si="10159"/>
        <v>78878.3</v>
      </c>
      <c r="AM3819" s="32">
        <f t="shared" si="10160"/>
        <v>0</v>
      </c>
    </row>
    <row r="3820" spans="2:40" ht="31.2" x14ac:dyDescent="0.3">
      <c r="B3820" s="30" t="s">
        <v>862</v>
      </c>
      <c r="C3820" s="30" t="s">
        <v>112</v>
      </c>
      <c r="D3820" s="30" t="s">
        <v>38</v>
      </c>
      <c r="E3820" s="15" t="str">
        <f t="shared" si="10040"/>
        <v>0501</v>
      </c>
      <c r="F3820" s="30" t="s">
        <v>871</v>
      </c>
      <c r="G3820" s="30"/>
      <c r="H3820" s="31" t="s">
        <v>67</v>
      </c>
      <c r="I3820" s="32">
        <f t="shared" ref="I3820:I3824" si="10164">I3821</f>
        <v>28667</v>
      </c>
      <c r="J3820" s="32">
        <f t="shared" ref="J3820:J3824" si="10165">J3821</f>
        <v>28813.599999999999</v>
      </c>
      <c r="K3820" s="32">
        <f t="shared" ref="K3820:K3824" si="10166">K3821</f>
        <v>28813.599999999999</v>
      </c>
      <c r="L3820" s="32">
        <f t="shared" ref="L3820:L3824" si="10167">L3821</f>
        <v>0</v>
      </c>
      <c r="M3820" s="32">
        <f t="shared" ref="M3820:M3824" si="10168">M3821</f>
        <v>0</v>
      </c>
      <c r="N3820" s="32">
        <f t="shared" ref="N3820:N3824" si="10169">N3821</f>
        <v>0</v>
      </c>
      <c r="O3820" s="32">
        <f t="shared" ref="O3820:O3824" si="10170">O3821</f>
        <v>-15.3</v>
      </c>
      <c r="P3820" s="32">
        <f t="shared" ref="P3820:P3824" si="10171">P3821</f>
        <v>0</v>
      </c>
      <c r="Q3820" s="32">
        <f t="shared" ref="Q3820:Q3824" si="10172">Q3821</f>
        <v>0</v>
      </c>
      <c r="R3820" s="32">
        <f t="shared" ref="R3820:R3824" si="10173">R3821</f>
        <v>0</v>
      </c>
      <c r="S3820" s="32">
        <f t="shared" ref="S3820:S3824" si="10174">S3821</f>
        <v>0</v>
      </c>
      <c r="T3820" s="32">
        <f t="shared" ref="T3820:T3824" si="10175">T3821</f>
        <v>0</v>
      </c>
      <c r="U3820" s="32">
        <v>50000</v>
      </c>
      <c r="V3820" s="32">
        <f t="shared" si="10041"/>
        <v>78651.7</v>
      </c>
      <c r="W3820" s="32">
        <f t="shared" ref="W3820:W3824" si="10176">W3821</f>
        <v>0</v>
      </c>
      <c r="X3820" s="32">
        <f t="shared" ref="X3820:X3824" si="10177">X3821</f>
        <v>0</v>
      </c>
      <c r="Y3820" s="32">
        <f t="shared" ref="Y3820:Y3824" si="10178">Y3821</f>
        <v>50000</v>
      </c>
      <c r="Z3820" s="32">
        <f t="shared" ref="Z3820:Z3824" si="10179">Z3821</f>
        <v>0</v>
      </c>
      <c r="AA3820" s="32">
        <f t="shared" ref="AA3820:AA3824" si="10180">AA3821</f>
        <v>0</v>
      </c>
      <c r="AB3820" s="32">
        <f t="shared" ref="AB3820:AB3824" si="10181">AB3821</f>
        <v>59566.609499999999</v>
      </c>
      <c r="AC3820" s="33">
        <f t="shared" ref="AC3820:AC3824" si="10182">AC3821</f>
        <v>78651.7</v>
      </c>
      <c r="AD3820" s="33">
        <f t="shared" ref="AD3820:AD3824" si="10183">AD3821</f>
        <v>78651.7</v>
      </c>
      <c r="AE3820" s="34">
        <f t="shared" si="10157"/>
        <v>100</v>
      </c>
      <c r="AF3820" s="32">
        <f t="shared" ref="AF3820:AF3824" si="10184">AF3821</f>
        <v>78667</v>
      </c>
      <c r="AG3820" s="32">
        <f t="shared" ref="AG3820:AG3824" si="10185">AG3821</f>
        <v>-15.3</v>
      </c>
      <c r="AH3820" s="32">
        <f t="shared" ref="AH3820:AH3824" si="10186">AH3821</f>
        <v>0</v>
      </c>
      <c r="AI3820" s="32">
        <f t="shared" ref="AI3820:AI3824" si="10187">AI3821</f>
        <v>0</v>
      </c>
      <c r="AJ3820" s="32">
        <f t="shared" ref="AJ3820:AJ3824" si="10188">AJ3821</f>
        <v>0</v>
      </c>
      <c r="AK3820" s="32">
        <f t="shared" ref="AK3820:AK3824" si="10189">AK3821</f>
        <v>0</v>
      </c>
      <c r="AL3820" s="32">
        <f t="shared" si="10159"/>
        <v>78651.7</v>
      </c>
      <c r="AM3820" s="32">
        <f t="shared" si="10160"/>
        <v>0</v>
      </c>
    </row>
    <row r="3821" spans="2:40" ht="31.2" x14ac:dyDescent="0.3">
      <c r="B3821" s="30" t="s">
        <v>862</v>
      </c>
      <c r="C3821" s="30" t="s">
        <v>112</v>
      </c>
      <c r="D3821" s="30" t="s">
        <v>38</v>
      </c>
      <c r="E3821" s="15" t="str">
        <f t="shared" si="10040"/>
        <v>0501</v>
      </c>
      <c r="F3821" s="30" t="s">
        <v>871</v>
      </c>
      <c r="G3821" s="30" t="s">
        <v>174</v>
      </c>
      <c r="H3821" s="31" t="s">
        <v>175</v>
      </c>
      <c r="I3821" s="32">
        <f t="shared" si="10164"/>
        <v>28667</v>
      </c>
      <c r="J3821" s="32">
        <f t="shared" si="10165"/>
        <v>28813.599999999999</v>
      </c>
      <c r="K3821" s="32">
        <f t="shared" si="10166"/>
        <v>28813.599999999999</v>
      </c>
      <c r="L3821" s="32">
        <f t="shared" si="10167"/>
        <v>0</v>
      </c>
      <c r="M3821" s="32">
        <f t="shared" si="10168"/>
        <v>0</v>
      </c>
      <c r="N3821" s="32">
        <f t="shared" si="10169"/>
        <v>0</v>
      </c>
      <c r="O3821" s="32">
        <f t="shared" si="10170"/>
        <v>-15.3</v>
      </c>
      <c r="P3821" s="32">
        <f t="shared" si="10171"/>
        <v>0</v>
      </c>
      <c r="Q3821" s="32">
        <f t="shared" si="10172"/>
        <v>0</v>
      </c>
      <c r="R3821" s="32">
        <f t="shared" si="10173"/>
        <v>0</v>
      </c>
      <c r="S3821" s="32">
        <f t="shared" si="10174"/>
        <v>0</v>
      </c>
      <c r="T3821" s="32">
        <f t="shared" si="10175"/>
        <v>0</v>
      </c>
      <c r="U3821" s="32">
        <v>50000</v>
      </c>
      <c r="V3821" s="32">
        <f t="shared" si="10041"/>
        <v>78651.7</v>
      </c>
      <c r="W3821" s="32">
        <f t="shared" si="10176"/>
        <v>0</v>
      </c>
      <c r="X3821" s="32">
        <f t="shared" si="10177"/>
        <v>0</v>
      </c>
      <c r="Y3821" s="32">
        <f t="shared" si="10178"/>
        <v>50000</v>
      </c>
      <c r="Z3821" s="32">
        <f t="shared" si="10179"/>
        <v>0</v>
      </c>
      <c r="AA3821" s="32">
        <f t="shared" si="10180"/>
        <v>0</v>
      </c>
      <c r="AB3821" s="32">
        <f t="shared" si="10181"/>
        <v>59566.609499999999</v>
      </c>
      <c r="AC3821" s="33">
        <f t="shared" si="10182"/>
        <v>78651.7</v>
      </c>
      <c r="AD3821" s="33">
        <f t="shared" si="10183"/>
        <v>78651.7</v>
      </c>
      <c r="AE3821" s="34">
        <f t="shared" si="10157"/>
        <v>100</v>
      </c>
      <c r="AF3821" s="32">
        <f t="shared" si="10184"/>
        <v>78667</v>
      </c>
      <c r="AG3821" s="32">
        <f t="shared" si="10185"/>
        <v>-15.3</v>
      </c>
      <c r="AH3821" s="32">
        <f t="shared" si="10186"/>
        <v>0</v>
      </c>
      <c r="AI3821" s="32">
        <f t="shared" si="10187"/>
        <v>0</v>
      </c>
      <c r="AJ3821" s="32">
        <f t="shared" si="10188"/>
        <v>0</v>
      </c>
      <c r="AK3821" s="32">
        <f t="shared" si="10189"/>
        <v>0</v>
      </c>
      <c r="AL3821" s="32">
        <f t="shared" si="10159"/>
        <v>78651.7</v>
      </c>
      <c r="AM3821" s="32">
        <f t="shared" si="10160"/>
        <v>0</v>
      </c>
    </row>
    <row r="3822" spans="2:40" x14ac:dyDescent="0.3">
      <c r="B3822" s="30" t="s">
        <v>862</v>
      </c>
      <c r="C3822" s="30" t="s">
        <v>112</v>
      </c>
      <c r="D3822" s="30" t="s">
        <v>38</v>
      </c>
      <c r="E3822" s="15" t="str">
        <f t="shared" si="10040"/>
        <v>0501</v>
      </c>
      <c r="F3822" s="30" t="s">
        <v>871</v>
      </c>
      <c r="G3822" s="30" t="s">
        <v>176</v>
      </c>
      <c r="H3822" s="31" t="s">
        <v>177</v>
      </c>
      <c r="I3822" s="32">
        <v>28667</v>
      </c>
      <c r="J3822" s="32">
        <v>28813.599999999999</v>
      </c>
      <c r="K3822" s="32">
        <v>28813.599999999999</v>
      </c>
      <c r="L3822" s="32"/>
      <c r="M3822" s="32"/>
      <c r="N3822" s="32"/>
      <c r="O3822" s="32">
        <v>-15.3</v>
      </c>
      <c r="P3822" s="32">
        <v>0</v>
      </c>
      <c r="Q3822" s="32">
        <v>0</v>
      </c>
      <c r="R3822" s="32">
        <v>0</v>
      </c>
      <c r="S3822" s="32">
        <v>0</v>
      </c>
      <c r="T3822" s="32">
        <v>0</v>
      </c>
      <c r="U3822" s="32">
        <v>50000</v>
      </c>
      <c r="V3822" s="32">
        <f t="shared" si="10041"/>
        <v>78651.7</v>
      </c>
      <c r="W3822" s="32"/>
      <c r="X3822" s="32"/>
      <c r="Y3822" s="32">
        <v>50000</v>
      </c>
      <c r="Z3822" s="32"/>
      <c r="AA3822" s="32"/>
      <c r="AB3822" s="32">
        <v>59566.609499999999</v>
      </c>
      <c r="AC3822" s="33">
        <v>78651.7</v>
      </c>
      <c r="AD3822" s="33">
        <v>78651.7</v>
      </c>
      <c r="AE3822" s="34">
        <f t="shared" si="10157"/>
        <v>100</v>
      </c>
      <c r="AF3822" s="32">
        <v>78667</v>
      </c>
      <c r="AG3822" s="32">
        <v>-15.3</v>
      </c>
      <c r="AH3822" s="32">
        <v>0</v>
      </c>
      <c r="AI3822" s="32">
        <v>0</v>
      </c>
      <c r="AJ3822" s="32">
        <v>0</v>
      </c>
      <c r="AK3822" s="32">
        <v>0</v>
      </c>
      <c r="AL3822" s="32">
        <f t="shared" si="10159"/>
        <v>78651.7</v>
      </c>
      <c r="AM3822" s="32">
        <f t="shared" si="10160"/>
        <v>0</v>
      </c>
    </row>
    <row r="3823" spans="2:40" x14ac:dyDescent="0.3">
      <c r="B3823" s="30" t="s">
        <v>862</v>
      </c>
      <c r="C3823" s="30" t="s">
        <v>112</v>
      </c>
      <c r="D3823" s="30" t="s">
        <v>38</v>
      </c>
      <c r="E3823" s="15" t="str">
        <f t="shared" si="10040"/>
        <v>0501</v>
      </c>
      <c r="F3823" s="30" t="s">
        <v>872</v>
      </c>
      <c r="G3823" s="30"/>
      <c r="H3823" s="31" t="s">
        <v>312</v>
      </c>
      <c r="I3823" s="32">
        <f t="shared" si="10164"/>
        <v>146.6</v>
      </c>
      <c r="J3823" s="32">
        <f t="shared" si="10165"/>
        <v>0</v>
      </c>
      <c r="K3823" s="32">
        <f t="shared" si="10166"/>
        <v>0</v>
      </c>
      <c r="L3823" s="32">
        <f t="shared" si="10167"/>
        <v>0</v>
      </c>
      <c r="M3823" s="32">
        <f t="shared" si="10168"/>
        <v>0</v>
      </c>
      <c r="N3823" s="32">
        <f t="shared" si="10169"/>
        <v>0</v>
      </c>
      <c r="O3823" s="32">
        <f t="shared" si="10170"/>
        <v>80</v>
      </c>
      <c r="P3823" s="32">
        <f t="shared" si="10171"/>
        <v>0</v>
      </c>
      <c r="Q3823" s="32">
        <f t="shared" si="10172"/>
        <v>0</v>
      </c>
      <c r="R3823" s="32">
        <f t="shared" si="10173"/>
        <v>0</v>
      </c>
      <c r="S3823" s="32">
        <f t="shared" si="10174"/>
        <v>0</v>
      </c>
      <c r="T3823" s="32">
        <f t="shared" si="10175"/>
        <v>0</v>
      </c>
      <c r="U3823" s="32">
        <v>0</v>
      </c>
      <c r="V3823" s="32">
        <f t="shared" si="10041"/>
        <v>226.6</v>
      </c>
      <c r="W3823" s="32">
        <f t="shared" si="10176"/>
        <v>0</v>
      </c>
      <c r="X3823" s="32">
        <f t="shared" si="10177"/>
        <v>0</v>
      </c>
      <c r="Y3823" s="32">
        <f t="shared" si="10178"/>
        <v>0</v>
      </c>
      <c r="Z3823" s="32">
        <f t="shared" si="10179"/>
        <v>0</v>
      </c>
      <c r="AA3823" s="32">
        <f t="shared" si="10180"/>
        <v>0</v>
      </c>
      <c r="AB3823" s="32">
        <f t="shared" si="10181"/>
        <v>0</v>
      </c>
      <c r="AC3823" s="33">
        <f t="shared" si="10182"/>
        <v>226.6</v>
      </c>
      <c r="AD3823" s="33">
        <f t="shared" si="10183"/>
        <v>211.3</v>
      </c>
      <c r="AE3823" s="34">
        <f t="shared" si="10157"/>
        <v>93.248014121800537</v>
      </c>
      <c r="AF3823" s="32">
        <f t="shared" si="10184"/>
        <v>146.6</v>
      </c>
      <c r="AG3823" s="32">
        <f t="shared" si="10185"/>
        <v>80</v>
      </c>
      <c r="AH3823" s="32">
        <f t="shared" si="10186"/>
        <v>0</v>
      </c>
      <c r="AI3823" s="32">
        <f t="shared" si="10187"/>
        <v>0</v>
      </c>
      <c r="AJ3823" s="32">
        <f t="shared" si="10188"/>
        <v>0</v>
      </c>
      <c r="AK3823" s="32">
        <f t="shared" si="10189"/>
        <v>0</v>
      </c>
      <c r="AL3823" s="32">
        <f t="shared" si="10159"/>
        <v>226.6</v>
      </c>
      <c r="AM3823" s="32">
        <f t="shared" si="10160"/>
        <v>0</v>
      </c>
    </row>
    <row r="3824" spans="2:40" ht="31.2" x14ac:dyDescent="0.3">
      <c r="B3824" s="30" t="s">
        <v>862</v>
      </c>
      <c r="C3824" s="30" t="s">
        <v>112</v>
      </c>
      <c r="D3824" s="30" t="s">
        <v>38</v>
      </c>
      <c r="E3824" s="15" t="str">
        <f t="shared" si="10040"/>
        <v>0501</v>
      </c>
      <c r="F3824" s="30" t="s">
        <v>872</v>
      </c>
      <c r="G3824" s="30" t="s">
        <v>174</v>
      </c>
      <c r="H3824" s="31" t="s">
        <v>175</v>
      </c>
      <c r="I3824" s="32">
        <f t="shared" si="10164"/>
        <v>146.6</v>
      </c>
      <c r="J3824" s="32">
        <f t="shared" si="10165"/>
        <v>0</v>
      </c>
      <c r="K3824" s="32">
        <f t="shared" si="10166"/>
        <v>0</v>
      </c>
      <c r="L3824" s="32">
        <f t="shared" si="10167"/>
        <v>0</v>
      </c>
      <c r="M3824" s="32">
        <f t="shared" si="10168"/>
        <v>0</v>
      </c>
      <c r="N3824" s="32">
        <f t="shared" si="10169"/>
        <v>0</v>
      </c>
      <c r="O3824" s="32">
        <f t="shared" si="10170"/>
        <v>80</v>
      </c>
      <c r="P3824" s="32">
        <f t="shared" si="10171"/>
        <v>0</v>
      </c>
      <c r="Q3824" s="32">
        <f t="shared" si="10172"/>
        <v>0</v>
      </c>
      <c r="R3824" s="32">
        <f t="shared" si="10173"/>
        <v>0</v>
      </c>
      <c r="S3824" s="32">
        <f t="shared" si="10174"/>
        <v>0</v>
      </c>
      <c r="T3824" s="32">
        <f t="shared" si="10175"/>
        <v>0</v>
      </c>
      <c r="U3824" s="32">
        <v>0</v>
      </c>
      <c r="V3824" s="32">
        <f t="shared" si="10041"/>
        <v>226.6</v>
      </c>
      <c r="W3824" s="32">
        <f t="shared" si="10176"/>
        <v>0</v>
      </c>
      <c r="X3824" s="32">
        <f t="shared" si="10177"/>
        <v>0</v>
      </c>
      <c r="Y3824" s="32">
        <f t="shared" si="10178"/>
        <v>0</v>
      </c>
      <c r="Z3824" s="32">
        <f t="shared" si="10179"/>
        <v>0</v>
      </c>
      <c r="AA3824" s="32">
        <f t="shared" si="10180"/>
        <v>0</v>
      </c>
      <c r="AB3824" s="32">
        <f t="shared" si="10181"/>
        <v>0</v>
      </c>
      <c r="AC3824" s="33">
        <f t="shared" si="10182"/>
        <v>226.6</v>
      </c>
      <c r="AD3824" s="33">
        <f t="shared" si="10183"/>
        <v>211.3</v>
      </c>
      <c r="AE3824" s="34">
        <f t="shared" si="10157"/>
        <v>93.248014121800537</v>
      </c>
      <c r="AF3824" s="32">
        <f t="shared" si="10184"/>
        <v>146.6</v>
      </c>
      <c r="AG3824" s="32">
        <f t="shared" si="10185"/>
        <v>80</v>
      </c>
      <c r="AH3824" s="32">
        <f t="shared" si="10186"/>
        <v>0</v>
      </c>
      <c r="AI3824" s="32">
        <f t="shared" si="10187"/>
        <v>0</v>
      </c>
      <c r="AJ3824" s="32">
        <f t="shared" si="10188"/>
        <v>0</v>
      </c>
      <c r="AK3824" s="32">
        <f t="shared" si="10189"/>
        <v>0</v>
      </c>
      <c r="AL3824" s="32">
        <f t="shared" si="10159"/>
        <v>226.6</v>
      </c>
      <c r="AM3824" s="32">
        <f t="shared" si="10160"/>
        <v>0</v>
      </c>
    </row>
    <row r="3825" spans="2:40" x14ac:dyDescent="0.3">
      <c r="B3825" s="30" t="s">
        <v>862</v>
      </c>
      <c r="C3825" s="30" t="s">
        <v>112</v>
      </c>
      <c r="D3825" s="30" t="s">
        <v>38</v>
      </c>
      <c r="E3825" s="15" t="str">
        <f t="shared" ref="E3825:E3888" si="10190">CONCATENATE(C3825,D3825)</f>
        <v>0501</v>
      </c>
      <c r="F3825" s="30" t="s">
        <v>872</v>
      </c>
      <c r="G3825" s="30" t="s">
        <v>176</v>
      </c>
      <c r="H3825" s="31" t="s">
        <v>177</v>
      </c>
      <c r="I3825" s="32">
        <v>146.6</v>
      </c>
      <c r="J3825" s="32"/>
      <c r="K3825" s="32"/>
      <c r="L3825" s="32"/>
      <c r="M3825" s="32"/>
      <c r="N3825" s="32"/>
      <c r="O3825" s="32">
        <v>80</v>
      </c>
      <c r="P3825" s="32">
        <v>0</v>
      </c>
      <c r="Q3825" s="32">
        <v>0</v>
      </c>
      <c r="R3825" s="32">
        <v>0</v>
      </c>
      <c r="S3825" s="32">
        <v>0</v>
      </c>
      <c r="T3825" s="32">
        <v>0</v>
      </c>
      <c r="U3825" s="32">
        <v>0</v>
      </c>
      <c r="V3825" s="32">
        <f t="shared" ref="V3825:V3888" si="10191">I3825+L3825+U3825+T3825+S3825+R3825+Q3825+P3825+O3825</f>
        <v>226.6</v>
      </c>
      <c r="W3825" s="32"/>
      <c r="X3825" s="32"/>
      <c r="Y3825" s="32"/>
      <c r="Z3825" s="32"/>
      <c r="AA3825" s="32"/>
      <c r="AB3825" s="32">
        <v>0</v>
      </c>
      <c r="AC3825" s="33">
        <v>226.6</v>
      </c>
      <c r="AD3825" s="33">
        <v>211.3</v>
      </c>
      <c r="AE3825" s="34">
        <f t="shared" si="10157"/>
        <v>93.248014121800537</v>
      </c>
      <c r="AF3825" s="32">
        <v>146.6</v>
      </c>
      <c r="AG3825" s="32">
        <v>80</v>
      </c>
      <c r="AH3825" s="32">
        <v>0</v>
      </c>
      <c r="AI3825" s="32">
        <v>0</v>
      </c>
      <c r="AJ3825" s="32">
        <v>0</v>
      </c>
      <c r="AK3825" s="32">
        <v>0</v>
      </c>
      <c r="AL3825" s="32">
        <f t="shared" si="10159"/>
        <v>226.6</v>
      </c>
      <c r="AM3825" s="32">
        <f t="shared" si="10160"/>
        <v>0</v>
      </c>
      <c r="AN3825" s="12"/>
    </row>
    <row r="3826" spans="2:40" ht="62.4" x14ac:dyDescent="0.3">
      <c r="B3826" s="30" t="s">
        <v>862</v>
      </c>
      <c r="C3826" s="30" t="s">
        <v>112</v>
      </c>
      <c r="D3826" s="30" t="s">
        <v>38</v>
      </c>
      <c r="E3826" s="15" t="str">
        <f t="shared" si="10190"/>
        <v>0501</v>
      </c>
      <c r="F3826" s="30" t="s">
        <v>873</v>
      </c>
      <c r="G3826" s="30"/>
      <c r="H3826" s="31" t="s">
        <v>874</v>
      </c>
      <c r="I3826" s="32">
        <f t="shared" ref="I3826:T3826" si="10192">I3827+I3831+I3853+I3859</f>
        <v>796622.79999999993</v>
      </c>
      <c r="J3826" s="32">
        <f t="shared" si="10192"/>
        <v>471485</v>
      </c>
      <c r="K3826" s="32">
        <f t="shared" si="10192"/>
        <v>787765</v>
      </c>
      <c r="L3826" s="32">
        <f t="shared" si="10192"/>
        <v>0</v>
      </c>
      <c r="M3826" s="32">
        <f t="shared" si="10192"/>
        <v>0</v>
      </c>
      <c r="N3826" s="32">
        <f t="shared" si="10192"/>
        <v>0</v>
      </c>
      <c r="O3826" s="32">
        <f t="shared" si="10192"/>
        <v>3500</v>
      </c>
      <c r="P3826" s="32">
        <f t="shared" si="10192"/>
        <v>0</v>
      </c>
      <c r="Q3826" s="32">
        <f t="shared" si="10192"/>
        <v>-23069.859</v>
      </c>
      <c r="R3826" s="32">
        <f t="shared" si="10192"/>
        <v>0</v>
      </c>
      <c r="S3826" s="32">
        <f t="shared" si="10192"/>
        <v>-50000</v>
      </c>
      <c r="T3826" s="32">
        <f t="shared" si="10192"/>
        <v>0</v>
      </c>
      <c r="U3826" s="32">
        <v>86115.934999999998</v>
      </c>
      <c r="V3826" s="32">
        <f t="shared" si="10191"/>
        <v>813168.87599999981</v>
      </c>
      <c r="W3826" s="32">
        <f t="shared" ref="W3826:AD3826" si="10193">W3827+W3831+W3853+W3859</f>
        <v>9733.9110000000001</v>
      </c>
      <c r="X3826" s="32">
        <f t="shared" si="10193"/>
        <v>0</v>
      </c>
      <c r="Y3826" s="32">
        <f t="shared" si="10193"/>
        <v>76382.024000000005</v>
      </c>
      <c r="Z3826" s="32">
        <f t="shared" si="10193"/>
        <v>0</v>
      </c>
      <c r="AA3826" s="32">
        <f t="shared" si="10193"/>
        <v>0</v>
      </c>
      <c r="AB3826" s="32">
        <f t="shared" si="10193"/>
        <v>237070.98733</v>
      </c>
      <c r="AC3826" s="33">
        <f t="shared" si="10193"/>
        <v>864439.28764</v>
      </c>
      <c r="AD3826" s="33">
        <f t="shared" si="10193"/>
        <v>493976.11836999998</v>
      </c>
      <c r="AE3826" s="34">
        <f t="shared" si="10157"/>
        <v>57.144107797159585</v>
      </c>
      <c r="AF3826" s="32">
        <f t="shared" ref="AF3826:AK3826" si="10194">AF3827+AF3831+AF3853+AF3859</f>
        <v>861547.46805000002</v>
      </c>
      <c r="AG3826" s="32">
        <f t="shared" si="10194"/>
        <v>3500</v>
      </c>
      <c r="AH3826" s="32">
        <f t="shared" si="10194"/>
        <v>0</v>
      </c>
      <c r="AI3826" s="32">
        <f t="shared" si="10194"/>
        <v>0</v>
      </c>
      <c r="AJ3826" s="32">
        <f t="shared" si="10194"/>
        <v>0</v>
      </c>
      <c r="AK3826" s="32">
        <f t="shared" si="10194"/>
        <v>0</v>
      </c>
      <c r="AL3826" s="32">
        <f t="shared" si="10159"/>
        <v>865047.46805000002</v>
      </c>
      <c r="AM3826" s="32">
        <f t="shared" si="10160"/>
        <v>-51878.59205000021</v>
      </c>
    </row>
    <row r="3827" spans="2:40" ht="78" x14ac:dyDescent="0.3">
      <c r="B3827" s="30" t="s">
        <v>862</v>
      </c>
      <c r="C3827" s="30" t="s">
        <v>112</v>
      </c>
      <c r="D3827" s="30" t="s">
        <v>38</v>
      </c>
      <c r="E3827" s="15" t="str">
        <f t="shared" si="10190"/>
        <v>0501</v>
      </c>
      <c r="F3827" s="30" t="s">
        <v>875</v>
      </c>
      <c r="G3827" s="30"/>
      <c r="H3827" s="31" t="s">
        <v>876</v>
      </c>
      <c r="I3827" s="32">
        <f t="shared" ref="I3827:I3829" si="10195">I3828</f>
        <v>53584.6</v>
      </c>
      <c r="J3827" s="32">
        <f t="shared" ref="J3827:J3829" si="10196">J3828</f>
        <v>16833.000000000004</v>
      </c>
      <c r="K3827" s="32">
        <f t="shared" ref="K3827:K3829" si="10197">K3828</f>
        <v>14863.199999999999</v>
      </c>
      <c r="L3827" s="32">
        <f t="shared" ref="L3827:L3829" si="10198">L3828</f>
        <v>0</v>
      </c>
      <c r="M3827" s="32">
        <f t="shared" ref="M3827:M3829" si="10199">M3828</f>
        <v>0</v>
      </c>
      <c r="N3827" s="32">
        <f t="shared" ref="N3827:N3829" si="10200">N3828</f>
        <v>0</v>
      </c>
      <c r="O3827" s="32">
        <f t="shared" ref="O3827:O3829" si="10201">O3828</f>
        <v>3500</v>
      </c>
      <c r="P3827" s="32">
        <f t="shared" ref="P3827:P3829" si="10202">P3828</f>
        <v>0</v>
      </c>
      <c r="Q3827" s="32">
        <f t="shared" ref="Q3827:Q3829" si="10203">Q3828</f>
        <v>0</v>
      </c>
      <c r="R3827" s="32">
        <f t="shared" ref="R3827:R3829" si="10204">R3828</f>
        <v>0</v>
      </c>
      <c r="S3827" s="32">
        <f t="shared" ref="S3827:S3829" si="10205">S3828</f>
        <v>0</v>
      </c>
      <c r="T3827" s="32">
        <f t="shared" ref="T3827:T3829" si="10206">T3828</f>
        <v>0</v>
      </c>
      <c r="U3827" s="32">
        <v>0</v>
      </c>
      <c r="V3827" s="32">
        <f t="shared" si="10191"/>
        <v>57084.6</v>
      </c>
      <c r="W3827" s="32">
        <f t="shared" ref="W3827:W3829" si="10207">W3828</f>
        <v>0</v>
      </c>
      <c r="X3827" s="32">
        <f t="shared" ref="X3827:X3829" si="10208">X3828</f>
        <v>0</v>
      </c>
      <c r="Y3827" s="32">
        <f t="shared" ref="Y3827:Y3829" si="10209">Y3828</f>
        <v>0</v>
      </c>
      <c r="Z3827" s="32">
        <f t="shared" ref="Z3827:Z3829" si="10210">Z3828</f>
        <v>0</v>
      </c>
      <c r="AA3827" s="32">
        <f t="shared" ref="AA3827:AA3829" si="10211">AA3828</f>
        <v>0</v>
      </c>
      <c r="AB3827" s="32">
        <f t="shared" ref="AB3827:AB3829" si="10212">AB3828</f>
        <v>49072.966079999998</v>
      </c>
      <c r="AC3827" s="33">
        <f t="shared" ref="AC3827:AC3829" si="10213">AC3828</f>
        <v>57084.6</v>
      </c>
      <c r="AD3827" s="33">
        <f t="shared" ref="AD3827:AD3829" si="10214">AD3828</f>
        <v>57080.450230000002</v>
      </c>
      <c r="AE3827" s="34">
        <f t="shared" si="10157"/>
        <v>99.992730491235832</v>
      </c>
      <c r="AF3827" s="32">
        <f t="shared" ref="AF3827:AF3829" si="10215">AF3828</f>
        <v>53584.6</v>
      </c>
      <c r="AG3827" s="32">
        <f t="shared" ref="AG3827:AG3829" si="10216">AG3828</f>
        <v>3500</v>
      </c>
      <c r="AH3827" s="32">
        <f t="shared" ref="AH3827:AH3829" si="10217">AH3828</f>
        <v>0</v>
      </c>
      <c r="AI3827" s="32">
        <f t="shared" ref="AI3827:AI3829" si="10218">AI3828</f>
        <v>0</v>
      </c>
      <c r="AJ3827" s="32">
        <f t="shared" ref="AJ3827:AJ3829" si="10219">AJ3828</f>
        <v>0</v>
      </c>
      <c r="AK3827" s="32">
        <f t="shared" ref="AK3827:AK3829" si="10220">AK3828</f>
        <v>0</v>
      </c>
      <c r="AL3827" s="32">
        <f t="shared" si="10159"/>
        <v>57084.6</v>
      </c>
      <c r="AM3827" s="32">
        <f t="shared" si="10160"/>
        <v>0</v>
      </c>
    </row>
    <row r="3828" spans="2:40" ht="46.8" x14ac:dyDescent="0.3">
      <c r="B3828" s="30" t="s">
        <v>862</v>
      </c>
      <c r="C3828" s="30" t="s">
        <v>112</v>
      </c>
      <c r="D3828" s="30" t="s">
        <v>38</v>
      </c>
      <c r="E3828" s="15" t="str">
        <f t="shared" si="10190"/>
        <v>0501</v>
      </c>
      <c r="F3828" s="30" t="s">
        <v>877</v>
      </c>
      <c r="G3828" s="30"/>
      <c r="H3828" s="31" t="s">
        <v>878</v>
      </c>
      <c r="I3828" s="32">
        <f t="shared" si="10195"/>
        <v>53584.6</v>
      </c>
      <c r="J3828" s="32">
        <f t="shared" si="10196"/>
        <v>16833.000000000004</v>
      </c>
      <c r="K3828" s="32">
        <f t="shared" si="10197"/>
        <v>14863.199999999999</v>
      </c>
      <c r="L3828" s="32">
        <f t="shared" si="10198"/>
        <v>0</v>
      </c>
      <c r="M3828" s="32">
        <f t="shared" si="10199"/>
        <v>0</v>
      </c>
      <c r="N3828" s="32">
        <f t="shared" si="10200"/>
        <v>0</v>
      </c>
      <c r="O3828" s="32">
        <f t="shared" si="10201"/>
        <v>3500</v>
      </c>
      <c r="P3828" s="32">
        <f t="shared" si="10202"/>
        <v>0</v>
      </c>
      <c r="Q3828" s="32">
        <f t="shared" si="10203"/>
        <v>0</v>
      </c>
      <c r="R3828" s="32">
        <f t="shared" si="10204"/>
        <v>0</v>
      </c>
      <c r="S3828" s="32">
        <f t="shared" si="10205"/>
        <v>0</v>
      </c>
      <c r="T3828" s="32">
        <f t="shared" si="10206"/>
        <v>0</v>
      </c>
      <c r="U3828" s="32">
        <v>0</v>
      </c>
      <c r="V3828" s="32">
        <f t="shared" si="10191"/>
        <v>57084.6</v>
      </c>
      <c r="W3828" s="32">
        <f t="shared" si="10207"/>
        <v>0</v>
      </c>
      <c r="X3828" s="32">
        <f t="shared" si="10208"/>
        <v>0</v>
      </c>
      <c r="Y3828" s="32">
        <f t="shared" si="10209"/>
        <v>0</v>
      </c>
      <c r="Z3828" s="32">
        <f t="shared" si="10210"/>
        <v>0</v>
      </c>
      <c r="AA3828" s="32">
        <f t="shared" si="10211"/>
        <v>0</v>
      </c>
      <c r="AB3828" s="32">
        <f t="shared" si="10212"/>
        <v>49072.966079999998</v>
      </c>
      <c r="AC3828" s="33">
        <f t="shared" si="10213"/>
        <v>57084.6</v>
      </c>
      <c r="AD3828" s="33">
        <f t="shared" si="10214"/>
        <v>57080.450230000002</v>
      </c>
      <c r="AE3828" s="34">
        <f t="shared" si="10157"/>
        <v>99.992730491235832</v>
      </c>
      <c r="AF3828" s="32">
        <f t="shared" si="10215"/>
        <v>53584.6</v>
      </c>
      <c r="AG3828" s="32">
        <f t="shared" si="10216"/>
        <v>3500</v>
      </c>
      <c r="AH3828" s="32">
        <f t="shared" si="10217"/>
        <v>0</v>
      </c>
      <c r="AI3828" s="32">
        <f t="shared" si="10218"/>
        <v>0</v>
      </c>
      <c r="AJ3828" s="32">
        <f t="shared" si="10219"/>
        <v>0</v>
      </c>
      <c r="AK3828" s="32">
        <f t="shared" si="10220"/>
        <v>0</v>
      </c>
      <c r="AL3828" s="32">
        <f t="shared" si="10159"/>
        <v>57084.6</v>
      </c>
      <c r="AM3828" s="32">
        <f t="shared" si="10160"/>
        <v>0</v>
      </c>
    </row>
    <row r="3829" spans="2:40" ht="31.2" x14ac:dyDescent="0.3">
      <c r="B3829" s="30" t="s">
        <v>862</v>
      </c>
      <c r="C3829" s="30" t="s">
        <v>112</v>
      </c>
      <c r="D3829" s="30" t="s">
        <v>38</v>
      </c>
      <c r="E3829" s="15" t="str">
        <f t="shared" si="10190"/>
        <v>0501</v>
      </c>
      <c r="F3829" s="30" t="s">
        <v>877</v>
      </c>
      <c r="G3829" s="30" t="s">
        <v>50</v>
      </c>
      <c r="H3829" s="31" t="s">
        <v>51</v>
      </c>
      <c r="I3829" s="32">
        <f t="shared" si="10195"/>
        <v>53584.6</v>
      </c>
      <c r="J3829" s="32">
        <f t="shared" si="10196"/>
        <v>16833.000000000004</v>
      </c>
      <c r="K3829" s="32">
        <f t="shared" si="10197"/>
        <v>14863.199999999999</v>
      </c>
      <c r="L3829" s="32">
        <f t="shared" si="10198"/>
        <v>0</v>
      </c>
      <c r="M3829" s="32">
        <f t="shared" si="10199"/>
        <v>0</v>
      </c>
      <c r="N3829" s="32">
        <f t="shared" si="10200"/>
        <v>0</v>
      </c>
      <c r="O3829" s="32">
        <f t="shared" si="10201"/>
        <v>3500</v>
      </c>
      <c r="P3829" s="32">
        <f t="shared" si="10202"/>
        <v>0</v>
      </c>
      <c r="Q3829" s="32">
        <f t="shared" si="10203"/>
        <v>0</v>
      </c>
      <c r="R3829" s="32">
        <f t="shared" si="10204"/>
        <v>0</v>
      </c>
      <c r="S3829" s="32">
        <f t="shared" si="10205"/>
        <v>0</v>
      </c>
      <c r="T3829" s="32">
        <f t="shared" si="10206"/>
        <v>0</v>
      </c>
      <c r="U3829" s="32">
        <v>0</v>
      </c>
      <c r="V3829" s="32">
        <f t="shared" si="10191"/>
        <v>57084.6</v>
      </c>
      <c r="W3829" s="32">
        <f t="shared" si="10207"/>
        <v>0</v>
      </c>
      <c r="X3829" s="32">
        <f t="shared" si="10208"/>
        <v>0</v>
      </c>
      <c r="Y3829" s="32">
        <f t="shared" si="10209"/>
        <v>0</v>
      </c>
      <c r="Z3829" s="32">
        <f t="shared" si="10210"/>
        <v>0</v>
      </c>
      <c r="AA3829" s="32">
        <f t="shared" si="10211"/>
        <v>0</v>
      </c>
      <c r="AB3829" s="32">
        <f t="shared" si="10212"/>
        <v>49072.966079999998</v>
      </c>
      <c r="AC3829" s="33">
        <f t="shared" si="10213"/>
        <v>57084.6</v>
      </c>
      <c r="AD3829" s="33">
        <f t="shared" si="10214"/>
        <v>57080.450230000002</v>
      </c>
      <c r="AE3829" s="34">
        <f t="shared" si="10157"/>
        <v>99.992730491235832</v>
      </c>
      <c r="AF3829" s="32">
        <f t="shared" si="10215"/>
        <v>53584.6</v>
      </c>
      <c r="AG3829" s="32">
        <f t="shared" si="10216"/>
        <v>3500</v>
      </c>
      <c r="AH3829" s="32">
        <f t="shared" si="10217"/>
        <v>0</v>
      </c>
      <c r="AI3829" s="32">
        <f t="shared" si="10218"/>
        <v>0</v>
      </c>
      <c r="AJ3829" s="32">
        <f t="shared" si="10219"/>
        <v>0</v>
      </c>
      <c r="AK3829" s="32">
        <f t="shared" si="10220"/>
        <v>0</v>
      </c>
      <c r="AL3829" s="32">
        <f t="shared" si="10159"/>
        <v>57084.6</v>
      </c>
      <c r="AM3829" s="32">
        <f t="shared" si="10160"/>
        <v>0</v>
      </c>
    </row>
    <row r="3830" spans="2:40" ht="31.2" x14ac:dyDescent="0.3">
      <c r="B3830" s="30" t="s">
        <v>862</v>
      </c>
      <c r="C3830" s="30" t="s">
        <v>112</v>
      </c>
      <c r="D3830" s="30" t="s">
        <v>38</v>
      </c>
      <c r="E3830" s="15" t="str">
        <f t="shared" si="10190"/>
        <v>0501</v>
      </c>
      <c r="F3830" s="30" t="s">
        <v>877</v>
      </c>
      <c r="G3830" s="30" t="s">
        <v>52</v>
      </c>
      <c r="H3830" s="31" t="s">
        <v>53</v>
      </c>
      <c r="I3830" s="32">
        <v>53584.6</v>
      </c>
      <c r="J3830" s="32">
        <f>53584.6-33482.7-1599.8-1669.1</f>
        <v>16833.000000000004</v>
      </c>
      <c r="K3830" s="32">
        <f>53584.6-35452.5-1599.8-1669.1</f>
        <v>14863.199999999999</v>
      </c>
      <c r="L3830" s="32"/>
      <c r="M3830" s="32"/>
      <c r="N3830" s="32"/>
      <c r="O3830" s="32">
        <v>3500</v>
      </c>
      <c r="P3830" s="32">
        <v>0</v>
      </c>
      <c r="Q3830" s="32">
        <v>0</v>
      </c>
      <c r="R3830" s="32">
        <v>0</v>
      </c>
      <c r="S3830" s="32">
        <v>0</v>
      </c>
      <c r="T3830" s="32">
        <v>0</v>
      </c>
      <c r="U3830" s="32">
        <v>0</v>
      </c>
      <c r="V3830" s="32">
        <f t="shared" si="10191"/>
        <v>57084.6</v>
      </c>
      <c r="W3830" s="32"/>
      <c r="X3830" s="32"/>
      <c r="Y3830" s="32"/>
      <c r="Z3830" s="32"/>
      <c r="AA3830" s="32"/>
      <c r="AB3830" s="32">
        <v>49072.966079999998</v>
      </c>
      <c r="AC3830" s="33">
        <v>57084.6</v>
      </c>
      <c r="AD3830" s="33">
        <v>57080.450230000002</v>
      </c>
      <c r="AE3830" s="34">
        <f t="shared" si="10157"/>
        <v>99.992730491235832</v>
      </c>
      <c r="AF3830" s="32">
        <v>53584.6</v>
      </c>
      <c r="AG3830" s="32">
        <v>3500</v>
      </c>
      <c r="AH3830" s="32">
        <v>0</v>
      </c>
      <c r="AI3830" s="32">
        <v>0</v>
      </c>
      <c r="AJ3830" s="32">
        <v>0</v>
      </c>
      <c r="AK3830" s="32">
        <v>0</v>
      </c>
      <c r="AL3830" s="32">
        <f t="shared" si="10159"/>
        <v>57084.6</v>
      </c>
      <c r="AM3830" s="32">
        <f t="shared" si="10160"/>
        <v>0</v>
      </c>
      <c r="AN3830" s="12"/>
    </row>
    <row r="3831" spans="2:40" ht="31.2" x14ac:dyDescent="0.3">
      <c r="B3831" s="30" t="s">
        <v>862</v>
      </c>
      <c r="C3831" s="30" t="s">
        <v>112</v>
      </c>
      <c r="D3831" s="30" t="s">
        <v>38</v>
      </c>
      <c r="E3831" s="15" t="str">
        <f t="shared" si="10190"/>
        <v>0501</v>
      </c>
      <c r="F3831" s="30" t="s">
        <v>879</v>
      </c>
      <c r="G3831" s="30"/>
      <c r="H3831" s="31" t="s">
        <v>880</v>
      </c>
      <c r="I3831" s="32">
        <f t="shared" ref="I3831:N3831" si="10221">I3845+I3850+I3837+I3832</f>
        <v>582232.5</v>
      </c>
      <c r="J3831" s="32">
        <f t="shared" si="10221"/>
        <v>200000</v>
      </c>
      <c r="K3831" s="32">
        <f t="shared" si="10221"/>
        <v>200000</v>
      </c>
      <c r="L3831" s="32">
        <f t="shared" si="10221"/>
        <v>0</v>
      </c>
      <c r="M3831" s="32">
        <f t="shared" si="10221"/>
        <v>0</v>
      </c>
      <c r="N3831" s="32">
        <f t="shared" si="10221"/>
        <v>0</v>
      </c>
      <c r="O3831" s="32">
        <f>O3845+O3850+O3837+O3832+O3840</f>
        <v>0</v>
      </c>
      <c r="P3831" s="32">
        <f>P3845+P3850+P3837+P3832+P3840</f>
        <v>0</v>
      </c>
      <c r="Q3831" s="32">
        <f>Q3845+Q3850+Q3837+Q3832+Q3840</f>
        <v>0</v>
      </c>
      <c r="R3831" s="32">
        <f>R3845+R3850+R3837+R3832+R3840</f>
        <v>0</v>
      </c>
      <c r="S3831" s="32">
        <f>S3845+S3850+S3837+S3832+S3840</f>
        <v>-50000</v>
      </c>
      <c r="T3831" s="32">
        <f>T3845+T3850+T3837+T3832</f>
        <v>0</v>
      </c>
      <c r="U3831" s="32">
        <v>29534.227999999999</v>
      </c>
      <c r="V3831" s="32">
        <f t="shared" si="10191"/>
        <v>561766.728</v>
      </c>
      <c r="W3831" s="32">
        <f>W3845+W3850+W3837+W3832</f>
        <v>9733.9110000000001</v>
      </c>
      <c r="X3831" s="32">
        <f>X3845+X3850+X3837+X3832</f>
        <v>0</v>
      </c>
      <c r="Y3831" s="32">
        <f>Y3845+Y3850+Y3837+Y3832</f>
        <v>19800.316999999999</v>
      </c>
      <c r="Z3831" s="32">
        <f>Z3845+Z3850+Z3837+Z3832</f>
        <v>0</v>
      </c>
      <c r="AA3831" s="32">
        <f>AA3845+AA3850+AA3837+AA3832</f>
        <v>0</v>
      </c>
      <c r="AB3831" s="32">
        <f>AB3845+AB3850+AB3837+AB3832+AB3840</f>
        <v>132385.66940000001</v>
      </c>
      <c r="AC3831" s="33">
        <f>AC3845+AC3850+AC3837+AC3832+AC3840</f>
        <v>613980.32004999998</v>
      </c>
      <c r="AD3831" s="33">
        <f>AD3845+AD3850+AD3837+AD3832+AD3840</f>
        <v>369154.95584999997</v>
      </c>
      <c r="AE3831" s="34">
        <f t="shared" si="10157"/>
        <v>60.124884103766959</v>
      </c>
      <c r="AF3831" s="32">
        <f t="shared" ref="AF3831:AK3831" si="10222">AF3845+AF3850+AF3837+AF3832+AF3840</f>
        <v>613980.32004999998</v>
      </c>
      <c r="AG3831" s="32">
        <f t="shared" si="10222"/>
        <v>0</v>
      </c>
      <c r="AH3831" s="32">
        <f t="shared" si="10222"/>
        <v>0</v>
      </c>
      <c r="AI3831" s="32">
        <f t="shared" si="10222"/>
        <v>0</v>
      </c>
      <c r="AJ3831" s="32">
        <f t="shared" si="10222"/>
        <v>0</v>
      </c>
      <c r="AK3831" s="32">
        <f t="shared" si="10222"/>
        <v>0</v>
      </c>
      <c r="AL3831" s="32">
        <f t="shared" si="10159"/>
        <v>613980.32004999998</v>
      </c>
      <c r="AM3831" s="32">
        <f t="shared" si="10160"/>
        <v>-52213.592049999977</v>
      </c>
    </row>
    <row r="3832" spans="2:40" ht="46.8" x14ac:dyDescent="0.3">
      <c r="B3832" s="30" t="s">
        <v>862</v>
      </c>
      <c r="C3832" s="30" t="s">
        <v>112</v>
      </c>
      <c r="D3832" s="30" t="s">
        <v>38</v>
      </c>
      <c r="E3832" s="15" t="str">
        <f t="shared" si="10190"/>
        <v>0501</v>
      </c>
      <c r="F3832" s="30" t="s">
        <v>881</v>
      </c>
      <c r="G3832" s="30"/>
      <c r="H3832" s="31" t="s">
        <v>882</v>
      </c>
      <c r="I3832" s="32">
        <f t="shared" ref="I3832:I3838" si="10223">I3833</f>
        <v>200000</v>
      </c>
      <c r="J3832" s="32">
        <f t="shared" ref="J3832:J3838" si="10224">J3833</f>
        <v>200000</v>
      </c>
      <c r="K3832" s="32">
        <f t="shared" ref="K3832:K3838" si="10225">K3833</f>
        <v>200000</v>
      </c>
      <c r="L3832" s="32">
        <f t="shared" ref="L3832:L3838" si="10226">L3833</f>
        <v>0</v>
      </c>
      <c r="M3832" s="32">
        <f t="shared" ref="M3832:M3838" si="10227">M3833</f>
        <v>0</v>
      </c>
      <c r="N3832" s="32">
        <f t="shared" ref="N3832:N3838" si="10228">N3833</f>
        <v>0</v>
      </c>
      <c r="O3832" s="32">
        <f>O3833+O3835</f>
        <v>0</v>
      </c>
      <c r="P3832" s="32">
        <f>P3833+P3835</f>
        <v>0</v>
      </c>
      <c r="Q3832" s="32">
        <f t="shared" ref="Q3832:Q3841" si="10229">Q3833</f>
        <v>0</v>
      </c>
      <c r="R3832" s="32">
        <f t="shared" ref="R3832:R3841" si="10230">R3833</f>
        <v>0</v>
      </c>
      <c r="S3832" s="32">
        <f t="shared" ref="S3832:S3841" si="10231">S3833</f>
        <v>-50000</v>
      </c>
      <c r="T3832" s="32">
        <f t="shared" ref="T3832:T3838" si="10232">T3833</f>
        <v>0</v>
      </c>
      <c r="U3832" s="32">
        <v>0</v>
      </c>
      <c r="V3832" s="32">
        <f t="shared" si="10191"/>
        <v>150000</v>
      </c>
      <c r="W3832" s="32">
        <f t="shared" ref="W3832:W3838" si="10233">W3833</f>
        <v>0</v>
      </c>
      <c r="X3832" s="32">
        <f t="shared" ref="X3832:X3838" si="10234">X3833</f>
        <v>0</v>
      </c>
      <c r="Y3832" s="32">
        <f t="shared" ref="Y3832:Y3838" si="10235">Y3833</f>
        <v>0</v>
      </c>
      <c r="Z3832" s="32">
        <f t="shared" ref="Z3832:Z3838" si="10236">Z3833</f>
        <v>0</v>
      </c>
      <c r="AA3832" s="32">
        <f t="shared" ref="AA3832:AA3838" si="10237">AA3833</f>
        <v>0</v>
      </c>
      <c r="AB3832" s="32">
        <f>AB3833+AB3835</f>
        <v>16399.2693</v>
      </c>
      <c r="AC3832" s="33">
        <f>AC3833+AC3835</f>
        <v>130886.41842</v>
      </c>
      <c r="AD3832" s="33">
        <f>AD3833+AD3835</f>
        <v>72901.851479999998</v>
      </c>
      <c r="AE3832" s="34">
        <f t="shared" si="10157"/>
        <v>55.698560904971849</v>
      </c>
      <c r="AF3832" s="32">
        <f t="shared" ref="AF3832:AK3832" si="10238">AF3833+AF3835</f>
        <v>130886.41842</v>
      </c>
      <c r="AG3832" s="32">
        <f t="shared" si="10238"/>
        <v>0</v>
      </c>
      <c r="AH3832" s="32">
        <f t="shared" si="10238"/>
        <v>0</v>
      </c>
      <c r="AI3832" s="32">
        <f t="shared" si="10238"/>
        <v>0</v>
      </c>
      <c r="AJ3832" s="32">
        <f t="shared" si="10238"/>
        <v>0</v>
      </c>
      <c r="AK3832" s="32">
        <f t="shared" si="10238"/>
        <v>0</v>
      </c>
      <c r="AL3832" s="32">
        <f t="shared" si="10159"/>
        <v>130886.41842</v>
      </c>
      <c r="AM3832" s="32">
        <f t="shared" si="10160"/>
        <v>19113.581579999998</v>
      </c>
    </row>
    <row r="3833" spans="2:40" ht="31.2" x14ac:dyDescent="0.3">
      <c r="B3833" s="30" t="s">
        <v>862</v>
      </c>
      <c r="C3833" s="30" t="s">
        <v>112</v>
      </c>
      <c r="D3833" s="30" t="s">
        <v>38</v>
      </c>
      <c r="E3833" s="15" t="str">
        <f t="shared" si="10190"/>
        <v>0501</v>
      </c>
      <c r="F3833" s="30" t="s">
        <v>881</v>
      </c>
      <c r="G3833" s="30" t="s">
        <v>174</v>
      </c>
      <c r="H3833" s="31" t="s">
        <v>175</v>
      </c>
      <c r="I3833" s="32">
        <f t="shared" si="10223"/>
        <v>200000</v>
      </c>
      <c r="J3833" s="32">
        <f t="shared" si="10224"/>
        <v>200000</v>
      </c>
      <c r="K3833" s="32">
        <f t="shared" si="10225"/>
        <v>200000</v>
      </c>
      <c r="L3833" s="32">
        <f t="shared" si="10226"/>
        <v>0</v>
      </c>
      <c r="M3833" s="32">
        <f t="shared" si="10227"/>
        <v>0</v>
      </c>
      <c r="N3833" s="32">
        <f t="shared" si="10228"/>
        <v>0</v>
      </c>
      <c r="O3833" s="32">
        <f>O3834</f>
        <v>0</v>
      </c>
      <c r="P3833" s="32">
        <f>P3834</f>
        <v>0</v>
      </c>
      <c r="Q3833" s="32">
        <f t="shared" si="10229"/>
        <v>0</v>
      </c>
      <c r="R3833" s="32">
        <f t="shared" si="10230"/>
        <v>0</v>
      </c>
      <c r="S3833" s="32">
        <f t="shared" si="10231"/>
        <v>-50000</v>
      </c>
      <c r="T3833" s="32">
        <f t="shared" si="10232"/>
        <v>0</v>
      </c>
      <c r="U3833" s="32">
        <v>0</v>
      </c>
      <c r="V3833" s="32">
        <f t="shared" si="10191"/>
        <v>150000</v>
      </c>
      <c r="W3833" s="32">
        <f t="shared" si="10233"/>
        <v>0</v>
      </c>
      <c r="X3833" s="32">
        <f t="shared" si="10234"/>
        <v>0</v>
      </c>
      <c r="Y3833" s="32">
        <f t="shared" si="10235"/>
        <v>0</v>
      </c>
      <c r="Z3833" s="32">
        <f t="shared" si="10236"/>
        <v>0</v>
      </c>
      <c r="AA3833" s="32">
        <f t="shared" si="10237"/>
        <v>0</v>
      </c>
      <c r="AB3833" s="32">
        <f>AB3834</f>
        <v>16399.2693</v>
      </c>
      <c r="AC3833" s="33">
        <f>AC3834</f>
        <v>109745.88201</v>
      </c>
      <c r="AD3833" s="33">
        <f>AD3834</f>
        <v>64916.445910000002</v>
      </c>
      <c r="AE3833" s="34">
        <f t="shared" si="10157"/>
        <v>59.151600698862531</v>
      </c>
      <c r="AF3833" s="32">
        <f t="shared" ref="AF3833:AK3833" si="10239">AF3834</f>
        <v>95816.609320000003</v>
      </c>
      <c r="AG3833" s="32">
        <f t="shared" si="10239"/>
        <v>0</v>
      </c>
      <c r="AH3833" s="32">
        <f t="shared" si="10239"/>
        <v>0</v>
      </c>
      <c r="AI3833" s="32">
        <f t="shared" si="10239"/>
        <v>0</v>
      </c>
      <c r="AJ3833" s="32">
        <f t="shared" si="10239"/>
        <v>0</v>
      </c>
      <c r="AK3833" s="32">
        <f t="shared" si="10239"/>
        <v>0</v>
      </c>
      <c r="AL3833" s="32">
        <f t="shared" si="10159"/>
        <v>95816.609320000003</v>
      </c>
      <c r="AM3833" s="32">
        <f t="shared" si="10160"/>
        <v>54183.390679999997</v>
      </c>
    </row>
    <row r="3834" spans="2:40" ht="62.4" x14ac:dyDescent="0.3">
      <c r="B3834" s="30" t="s">
        <v>862</v>
      </c>
      <c r="C3834" s="30" t="s">
        <v>112</v>
      </c>
      <c r="D3834" s="30" t="s">
        <v>38</v>
      </c>
      <c r="E3834" s="15" t="str">
        <f t="shared" si="10190"/>
        <v>0501</v>
      </c>
      <c r="F3834" s="30" t="s">
        <v>881</v>
      </c>
      <c r="G3834" s="30" t="s">
        <v>370</v>
      </c>
      <c r="H3834" s="31" t="s">
        <v>371</v>
      </c>
      <c r="I3834" s="32">
        <v>200000</v>
      </c>
      <c r="J3834" s="32">
        <v>200000</v>
      </c>
      <c r="K3834" s="32">
        <v>200000</v>
      </c>
      <c r="L3834" s="32"/>
      <c r="M3834" s="32"/>
      <c r="N3834" s="32"/>
      <c r="O3834" s="32">
        <v>0</v>
      </c>
      <c r="P3834" s="32">
        <v>0</v>
      </c>
      <c r="Q3834" s="32">
        <v>0</v>
      </c>
      <c r="R3834" s="32">
        <v>0</v>
      </c>
      <c r="S3834" s="32">
        <v>-50000</v>
      </c>
      <c r="T3834" s="32">
        <v>0</v>
      </c>
      <c r="U3834" s="32">
        <v>0</v>
      </c>
      <c r="V3834" s="32">
        <f t="shared" si="10191"/>
        <v>150000</v>
      </c>
      <c r="W3834" s="32"/>
      <c r="X3834" s="32"/>
      <c r="Y3834" s="32"/>
      <c r="Z3834" s="32"/>
      <c r="AA3834" s="32"/>
      <c r="AB3834" s="32">
        <v>16399.2693</v>
      </c>
      <c r="AC3834" s="33">
        <v>109745.88201</v>
      </c>
      <c r="AD3834" s="33">
        <v>64916.445910000002</v>
      </c>
      <c r="AE3834" s="34">
        <f t="shared" si="10157"/>
        <v>59.151600698862531</v>
      </c>
      <c r="AF3834" s="32">
        <v>95816.609320000003</v>
      </c>
      <c r="AG3834" s="32">
        <v>0</v>
      </c>
      <c r="AH3834" s="32">
        <v>0</v>
      </c>
      <c r="AI3834" s="32">
        <v>0</v>
      </c>
      <c r="AJ3834" s="32">
        <v>0</v>
      </c>
      <c r="AK3834" s="32">
        <v>0</v>
      </c>
      <c r="AL3834" s="32">
        <f t="shared" si="10159"/>
        <v>95816.609320000003</v>
      </c>
      <c r="AM3834" s="32">
        <f t="shared" si="10160"/>
        <v>54183.390679999997</v>
      </c>
      <c r="AN3834" s="12"/>
    </row>
    <row r="3835" spans="2:40" x14ac:dyDescent="0.3">
      <c r="B3835" s="30" t="s">
        <v>862</v>
      </c>
      <c r="C3835" s="30" t="s">
        <v>112</v>
      </c>
      <c r="D3835" s="30" t="s">
        <v>38</v>
      </c>
      <c r="E3835" s="15" t="str">
        <f t="shared" si="10190"/>
        <v>0501</v>
      </c>
      <c r="F3835" s="30" t="s">
        <v>881</v>
      </c>
      <c r="G3835" s="30" t="s">
        <v>56</v>
      </c>
      <c r="H3835" s="31" t="s">
        <v>57</v>
      </c>
      <c r="I3835" s="32"/>
      <c r="J3835" s="32"/>
      <c r="K3835" s="32"/>
      <c r="L3835" s="32"/>
      <c r="M3835" s="32"/>
      <c r="N3835" s="32"/>
      <c r="O3835" s="32">
        <f>O3836</f>
        <v>0</v>
      </c>
      <c r="P3835" s="32">
        <f>P3836</f>
        <v>0</v>
      </c>
      <c r="Q3835" s="32"/>
      <c r="R3835" s="32"/>
      <c r="S3835" s="32"/>
      <c r="T3835" s="32"/>
      <c r="U3835" s="32"/>
      <c r="V3835" s="32">
        <f t="shared" si="10191"/>
        <v>0</v>
      </c>
      <c r="W3835" s="32"/>
      <c r="X3835" s="32"/>
      <c r="Y3835" s="32"/>
      <c r="Z3835" s="32"/>
      <c r="AA3835" s="32"/>
      <c r="AB3835" s="32">
        <f>AB3836</f>
        <v>0</v>
      </c>
      <c r="AC3835" s="33">
        <f>AC3836</f>
        <v>21140.536410000001</v>
      </c>
      <c r="AD3835" s="33">
        <f>AD3836</f>
        <v>7985.4055699999999</v>
      </c>
      <c r="AE3835" s="34">
        <f t="shared" si="10157"/>
        <v>37.772956253951548</v>
      </c>
      <c r="AF3835" s="32">
        <f t="shared" ref="AF3835:AK3835" si="10240">AF3836</f>
        <v>35069.809099999999</v>
      </c>
      <c r="AG3835" s="32">
        <f t="shared" si="10240"/>
        <v>0</v>
      </c>
      <c r="AH3835" s="32">
        <f t="shared" si="10240"/>
        <v>0</v>
      </c>
      <c r="AI3835" s="32">
        <f t="shared" si="10240"/>
        <v>0</v>
      </c>
      <c r="AJ3835" s="32">
        <f t="shared" si="10240"/>
        <v>0</v>
      </c>
      <c r="AK3835" s="32">
        <f t="shared" si="10240"/>
        <v>0</v>
      </c>
      <c r="AL3835" s="32">
        <f t="shared" si="10159"/>
        <v>35069.809099999999</v>
      </c>
      <c r="AM3835" s="32">
        <f t="shared" si="10160"/>
        <v>-35069.809099999999</v>
      </c>
      <c r="AN3835" s="12"/>
    </row>
    <row r="3836" spans="2:40" ht="62.4" x14ac:dyDescent="0.3">
      <c r="B3836" s="30" t="s">
        <v>862</v>
      </c>
      <c r="C3836" s="30" t="s">
        <v>112</v>
      </c>
      <c r="D3836" s="30" t="s">
        <v>38</v>
      </c>
      <c r="E3836" s="15" t="str">
        <f t="shared" si="10190"/>
        <v>0501</v>
      </c>
      <c r="F3836" s="30" t="s">
        <v>881</v>
      </c>
      <c r="G3836" s="30" t="s">
        <v>472</v>
      </c>
      <c r="H3836" s="31" t="s">
        <v>473</v>
      </c>
      <c r="I3836" s="32"/>
      <c r="J3836" s="32"/>
      <c r="K3836" s="32"/>
      <c r="L3836" s="32"/>
      <c r="M3836" s="32"/>
      <c r="N3836" s="32"/>
      <c r="O3836" s="32">
        <v>0</v>
      </c>
      <c r="P3836" s="32">
        <v>0</v>
      </c>
      <c r="Q3836" s="32"/>
      <c r="R3836" s="32"/>
      <c r="S3836" s="32"/>
      <c r="T3836" s="32"/>
      <c r="U3836" s="32"/>
      <c r="V3836" s="32">
        <f t="shared" si="10191"/>
        <v>0</v>
      </c>
      <c r="W3836" s="32"/>
      <c r="X3836" s="32"/>
      <c r="Y3836" s="32"/>
      <c r="Z3836" s="32"/>
      <c r="AA3836" s="32"/>
      <c r="AB3836" s="32">
        <v>0</v>
      </c>
      <c r="AC3836" s="33">
        <v>21140.536410000001</v>
      </c>
      <c r="AD3836" s="33">
        <v>7985.4055699999999</v>
      </c>
      <c r="AE3836" s="34">
        <f t="shared" si="10157"/>
        <v>37.772956253951548</v>
      </c>
      <c r="AF3836" s="32">
        <v>35069.809099999999</v>
      </c>
      <c r="AG3836" s="32">
        <v>0</v>
      </c>
      <c r="AH3836" s="32">
        <v>0</v>
      </c>
      <c r="AI3836" s="32">
        <v>0</v>
      </c>
      <c r="AJ3836" s="32">
        <v>0</v>
      </c>
      <c r="AK3836" s="32">
        <v>0</v>
      </c>
      <c r="AL3836" s="32">
        <f t="shared" si="10159"/>
        <v>35069.809099999999</v>
      </c>
      <c r="AM3836" s="32">
        <f t="shared" si="10160"/>
        <v>-35069.809099999999</v>
      </c>
      <c r="AN3836" s="12"/>
    </row>
    <row r="3837" spans="2:40" ht="78" x14ac:dyDescent="0.3">
      <c r="B3837" s="30" t="s">
        <v>862</v>
      </c>
      <c r="C3837" s="30" t="s">
        <v>112</v>
      </c>
      <c r="D3837" s="30" t="s">
        <v>38</v>
      </c>
      <c r="E3837" s="15" t="str">
        <f t="shared" si="10190"/>
        <v>0501</v>
      </c>
      <c r="F3837" s="30" t="s">
        <v>883</v>
      </c>
      <c r="G3837" s="30"/>
      <c r="H3837" s="31" t="s">
        <v>884</v>
      </c>
      <c r="I3837" s="32">
        <f t="shared" si="10223"/>
        <v>31539.1</v>
      </c>
      <c r="J3837" s="32">
        <f t="shared" si="10224"/>
        <v>0</v>
      </c>
      <c r="K3837" s="32">
        <f t="shared" si="10225"/>
        <v>0</v>
      </c>
      <c r="L3837" s="32">
        <f t="shared" si="10226"/>
        <v>0</v>
      </c>
      <c r="M3837" s="32">
        <f t="shared" si="10227"/>
        <v>0</v>
      </c>
      <c r="N3837" s="32">
        <f t="shared" si="10228"/>
        <v>0</v>
      </c>
      <c r="O3837" s="32">
        <f t="shared" ref="O3837:O3838" si="10241">O3838</f>
        <v>0</v>
      </c>
      <c r="P3837" s="32">
        <f t="shared" ref="P3837:P3838" si="10242">P3838</f>
        <v>0</v>
      </c>
      <c r="Q3837" s="32">
        <f t="shared" si="10229"/>
        <v>0</v>
      </c>
      <c r="R3837" s="32">
        <f t="shared" si="10230"/>
        <v>0</v>
      </c>
      <c r="S3837" s="32">
        <f t="shared" si="10231"/>
        <v>0</v>
      </c>
      <c r="T3837" s="32">
        <f t="shared" si="10232"/>
        <v>0</v>
      </c>
      <c r="U3837" s="32">
        <v>0</v>
      </c>
      <c r="V3837" s="32">
        <f t="shared" si="10191"/>
        <v>31539.1</v>
      </c>
      <c r="W3837" s="32">
        <f t="shared" si="10233"/>
        <v>0</v>
      </c>
      <c r="X3837" s="32">
        <f t="shared" si="10234"/>
        <v>0</v>
      </c>
      <c r="Y3837" s="32">
        <f t="shared" si="10235"/>
        <v>0</v>
      </c>
      <c r="Z3837" s="32">
        <f t="shared" si="10236"/>
        <v>0</v>
      </c>
      <c r="AA3837" s="32">
        <f t="shared" si="10237"/>
        <v>0</v>
      </c>
      <c r="AB3837" s="32">
        <f t="shared" ref="AB3837:AB3838" si="10243">AB3838</f>
        <v>31539.1</v>
      </c>
      <c r="AC3837" s="33">
        <f t="shared" ref="AC3837:AC3838" si="10244">AC3838</f>
        <v>31539.1</v>
      </c>
      <c r="AD3837" s="33">
        <f t="shared" ref="AD3837:AD3838" si="10245">AD3838</f>
        <v>31539.1</v>
      </c>
      <c r="AE3837" s="34">
        <f t="shared" si="10157"/>
        <v>100</v>
      </c>
      <c r="AF3837" s="32">
        <f t="shared" ref="AF3837:AF3838" si="10246">AF3838</f>
        <v>31539.1</v>
      </c>
      <c r="AG3837" s="32">
        <f t="shared" ref="AG3837:AG3838" si="10247">AG3838</f>
        <v>0</v>
      </c>
      <c r="AH3837" s="32">
        <f t="shared" ref="AH3837:AH3838" si="10248">AH3838</f>
        <v>0</v>
      </c>
      <c r="AI3837" s="32">
        <f t="shared" ref="AI3837:AI3838" si="10249">AI3838</f>
        <v>0</v>
      </c>
      <c r="AJ3837" s="32">
        <f t="shared" ref="AJ3837:AJ3838" si="10250">AJ3838</f>
        <v>0</v>
      </c>
      <c r="AK3837" s="32">
        <f t="shared" ref="AK3837:AK3838" si="10251">AK3838</f>
        <v>0</v>
      </c>
      <c r="AL3837" s="32">
        <f t="shared" si="10159"/>
        <v>31539.1</v>
      </c>
      <c r="AM3837" s="32">
        <f t="shared" si="10160"/>
        <v>0</v>
      </c>
    </row>
    <row r="3838" spans="2:40" ht="31.2" x14ac:dyDescent="0.3">
      <c r="B3838" s="30" t="s">
        <v>862</v>
      </c>
      <c r="C3838" s="30" t="s">
        <v>112</v>
      </c>
      <c r="D3838" s="30" t="s">
        <v>38</v>
      </c>
      <c r="E3838" s="15" t="str">
        <f t="shared" si="10190"/>
        <v>0501</v>
      </c>
      <c r="F3838" s="30" t="s">
        <v>883</v>
      </c>
      <c r="G3838" s="30" t="s">
        <v>174</v>
      </c>
      <c r="H3838" s="31" t="s">
        <v>175</v>
      </c>
      <c r="I3838" s="32">
        <f t="shared" si="10223"/>
        <v>31539.1</v>
      </c>
      <c r="J3838" s="32">
        <f t="shared" si="10224"/>
        <v>0</v>
      </c>
      <c r="K3838" s="32">
        <f t="shared" si="10225"/>
        <v>0</v>
      </c>
      <c r="L3838" s="32">
        <f t="shared" si="10226"/>
        <v>0</v>
      </c>
      <c r="M3838" s="32">
        <f t="shared" si="10227"/>
        <v>0</v>
      </c>
      <c r="N3838" s="32">
        <f t="shared" si="10228"/>
        <v>0</v>
      </c>
      <c r="O3838" s="32">
        <f t="shared" si="10241"/>
        <v>0</v>
      </c>
      <c r="P3838" s="32">
        <f t="shared" si="10242"/>
        <v>0</v>
      </c>
      <c r="Q3838" s="32">
        <f t="shared" si="10229"/>
        <v>0</v>
      </c>
      <c r="R3838" s="32">
        <f t="shared" si="10230"/>
        <v>0</v>
      </c>
      <c r="S3838" s="32">
        <f t="shared" si="10231"/>
        <v>0</v>
      </c>
      <c r="T3838" s="32">
        <f t="shared" si="10232"/>
        <v>0</v>
      </c>
      <c r="U3838" s="32">
        <v>0</v>
      </c>
      <c r="V3838" s="32">
        <f t="shared" si="10191"/>
        <v>31539.1</v>
      </c>
      <c r="W3838" s="32">
        <f t="shared" si="10233"/>
        <v>0</v>
      </c>
      <c r="X3838" s="32">
        <f t="shared" si="10234"/>
        <v>0</v>
      </c>
      <c r="Y3838" s="32">
        <f t="shared" si="10235"/>
        <v>0</v>
      </c>
      <c r="Z3838" s="32">
        <f t="shared" si="10236"/>
        <v>0</v>
      </c>
      <c r="AA3838" s="32">
        <f t="shared" si="10237"/>
        <v>0</v>
      </c>
      <c r="AB3838" s="32">
        <f t="shared" si="10243"/>
        <v>31539.1</v>
      </c>
      <c r="AC3838" s="33">
        <f t="shared" si="10244"/>
        <v>31539.1</v>
      </c>
      <c r="AD3838" s="33">
        <f t="shared" si="10245"/>
        <v>31539.1</v>
      </c>
      <c r="AE3838" s="34">
        <f t="shared" si="10157"/>
        <v>100</v>
      </c>
      <c r="AF3838" s="32">
        <f t="shared" si="10246"/>
        <v>31539.1</v>
      </c>
      <c r="AG3838" s="32">
        <f t="shared" si="10247"/>
        <v>0</v>
      </c>
      <c r="AH3838" s="32">
        <f t="shared" si="10248"/>
        <v>0</v>
      </c>
      <c r="AI3838" s="32">
        <f t="shared" si="10249"/>
        <v>0</v>
      </c>
      <c r="AJ3838" s="32">
        <f t="shared" si="10250"/>
        <v>0</v>
      </c>
      <c r="AK3838" s="32">
        <f t="shared" si="10251"/>
        <v>0</v>
      </c>
      <c r="AL3838" s="32">
        <f t="shared" si="10159"/>
        <v>31539.1</v>
      </c>
      <c r="AM3838" s="32">
        <f t="shared" si="10160"/>
        <v>0</v>
      </c>
    </row>
    <row r="3839" spans="2:40" ht="62.4" x14ac:dyDescent="0.3">
      <c r="B3839" s="30" t="s">
        <v>862</v>
      </c>
      <c r="C3839" s="30" t="s">
        <v>112</v>
      </c>
      <c r="D3839" s="30" t="s">
        <v>38</v>
      </c>
      <c r="E3839" s="15" t="str">
        <f t="shared" si="10190"/>
        <v>0501</v>
      </c>
      <c r="F3839" s="30" t="s">
        <v>883</v>
      </c>
      <c r="G3839" s="30" t="s">
        <v>370</v>
      </c>
      <c r="H3839" s="31" t="s">
        <v>371</v>
      </c>
      <c r="I3839" s="32">
        <v>31539.1</v>
      </c>
      <c r="J3839" s="32"/>
      <c r="K3839" s="32"/>
      <c r="L3839" s="32"/>
      <c r="M3839" s="32"/>
      <c r="N3839" s="32"/>
      <c r="O3839" s="32">
        <v>0</v>
      </c>
      <c r="P3839" s="32">
        <v>0</v>
      </c>
      <c r="Q3839" s="32">
        <v>0</v>
      </c>
      <c r="R3839" s="32">
        <v>0</v>
      </c>
      <c r="S3839" s="32">
        <v>0</v>
      </c>
      <c r="T3839" s="32">
        <v>0</v>
      </c>
      <c r="U3839" s="32">
        <v>0</v>
      </c>
      <c r="V3839" s="32">
        <f t="shared" si="10191"/>
        <v>31539.1</v>
      </c>
      <c r="W3839" s="32"/>
      <c r="X3839" s="32"/>
      <c r="Y3839" s="32"/>
      <c r="Z3839" s="32"/>
      <c r="AA3839" s="32"/>
      <c r="AB3839" s="32">
        <v>31539.1</v>
      </c>
      <c r="AC3839" s="33">
        <v>31539.1</v>
      </c>
      <c r="AD3839" s="33">
        <v>31539.1</v>
      </c>
      <c r="AE3839" s="34">
        <f t="shared" si="10157"/>
        <v>100</v>
      </c>
      <c r="AF3839" s="32">
        <v>31539.1</v>
      </c>
      <c r="AG3839" s="32">
        <v>0</v>
      </c>
      <c r="AH3839" s="32">
        <v>0</v>
      </c>
      <c r="AI3839" s="32">
        <v>0</v>
      </c>
      <c r="AJ3839" s="32">
        <v>0</v>
      </c>
      <c r="AK3839" s="32">
        <v>0</v>
      </c>
      <c r="AL3839" s="32">
        <f t="shared" si="10159"/>
        <v>31539.1</v>
      </c>
      <c r="AM3839" s="32">
        <f t="shared" si="10160"/>
        <v>0</v>
      </c>
      <c r="AN3839" s="12"/>
    </row>
    <row r="3840" spans="2:40" ht="31.2" x14ac:dyDescent="0.3">
      <c r="B3840" s="30" t="s">
        <v>862</v>
      </c>
      <c r="C3840" s="30" t="s">
        <v>112</v>
      </c>
      <c r="D3840" s="30" t="s">
        <v>38</v>
      </c>
      <c r="E3840" s="15" t="str">
        <f t="shared" si="10190"/>
        <v>0501</v>
      </c>
      <c r="F3840" s="30" t="s">
        <v>885</v>
      </c>
      <c r="G3840" s="30"/>
      <c r="H3840" s="45" t="s">
        <v>886</v>
      </c>
      <c r="I3840" s="32"/>
      <c r="J3840" s="32"/>
      <c r="K3840" s="32"/>
      <c r="L3840" s="32"/>
      <c r="M3840" s="32"/>
      <c r="N3840" s="32"/>
      <c r="O3840" s="32">
        <f>O3841+O3843</f>
        <v>0</v>
      </c>
      <c r="P3840" s="32">
        <f>P3841+P3843</f>
        <v>0</v>
      </c>
      <c r="Q3840" s="32">
        <f t="shared" si="10229"/>
        <v>0</v>
      </c>
      <c r="R3840" s="32">
        <f t="shared" si="10230"/>
        <v>0</v>
      </c>
      <c r="S3840" s="32">
        <f t="shared" si="10231"/>
        <v>0</v>
      </c>
      <c r="T3840" s="32"/>
      <c r="U3840" s="32"/>
      <c r="V3840" s="32">
        <f t="shared" si="10191"/>
        <v>0</v>
      </c>
      <c r="W3840" s="32"/>
      <c r="X3840" s="32"/>
      <c r="Y3840" s="32"/>
      <c r="Z3840" s="32"/>
      <c r="AA3840" s="32"/>
      <c r="AB3840" s="32">
        <f>AB3841+AB3843</f>
        <v>2773.4194299999999</v>
      </c>
      <c r="AC3840" s="33">
        <f>AC3841+AC3843</f>
        <v>38227.163159999996</v>
      </c>
      <c r="AD3840" s="33">
        <f>AD3841+AD3843</f>
        <v>32747.52634</v>
      </c>
      <c r="AE3840" s="34">
        <f t="shared" si="10157"/>
        <v>85.665593868252927</v>
      </c>
      <c r="AF3840" s="32">
        <f t="shared" ref="AF3840:AK3840" si="10252">AF3841+AF3843</f>
        <v>38227.163160000004</v>
      </c>
      <c r="AG3840" s="32">
        <f t="shared" si="10252"/>
        <v>0</v>
      </c>
      <c r="AH3840" s="32">
        <f t="shared" si="10252"/>
        <v>0</v>
      </c>
      <c r="AI3840" s="32">
        <f t="shared" si="10252"/>
        <v>0</v>
      </c>
      <c r="AJ3840" s="32">
        <f t="shared" si="10252"/>
        <v>0</v>
      </c>
      <c r="AK3840" s="32">
        <f t="shared" si="10252"/>
        <v>0</v>
      </c>
      <c r="AL3840" s="32">
        <f t="shared" si="10159"/>
        <v>38227.163160000004</v>
      </c>
      <c r="AM3840" s="32">
        <f t="shared" si="10160"/>
        <v>-38227.163160000004</v>
      </c>
      <c r="AN3840" s="12"/>
    </row>
    <row r="3841" spans="2:40" ht="31.2" x14ac:dyDescent="0.3">
      <c r="B3841" s="30" t="s">
        <v>862</v>
      </c>
      <c r="C3841" s="30" t="s">
        <v>112</v>
      </c>
      <c r="D3841" s="30" t="s">
        <v>38</v>
      </c>
      <c r="E3841" s="15" t="str">
        <f t="shared" si="10190"/>
        <v>0501</v>
      </c>
      <c r="F3841" s="30" t="s">
        <v>885</v>
      </c>
      <c r="G3841" s="30" t="s">
        <v>174</v>
      </c>
      <c r="H3841" s="31" t="s">
        <v>175</v>
      </c>
      <c r="I3841" s="32"/>
      <c r="J3841" s="32"/>
      <c r="K3841" s="32"/>
      <c r="L3841" s="32"/>
      <c r="M3841" s="32"/>
      <c r="N3841" s="32"/>
      <c r="O3841" s="32">
        <f>O3842</f>
        <v>0</v>
      </c>
      <c r="P3841" s="32">
        <f>P3842</f>
        <v>0</v>
      </c>
      <c r="Q3841" s="32">
        <f t="shared" si="10229"/>
        <v>0</v>
      </c>
      <c r="R3841" s="32">
        <f t="shared" si="10230"/>
        <v>0</v>
      </c>
      <c r="S3841" s="32">
        <f t="shared" si="10231"/>
        <v>0</v>
      </c>
      <c r="T3841" s="32"/>
      <c r="U3841" s="32"/>
      <c r="V3841" s="32">
        <f t="shared" si="10191"/>
        <v>0</v>
      </c>
      <c r="W3841" s="32"/>
      <c r="X3841" s="32"/>
      <c r="Y3841" s="32"/>
      <c r="Z3841" s="32"/>
      <c r="AA3841" s="32"/>
      <c r="AB3841" s="32">
        <f>AB3842</f>
        <v>2773.4194299999999</v>
      </c>
      <c r="AC3841" s="33">
        <f>AC3842</f>
        <v>38227.163159999996</v>
      </c>
      <c r="AD3841" s="33">
        <f>AD3842</f>
        <v>32747.52634</v>
      </c>
      <c r="AE3841" s="34">
        <f t="shared" si="10157"/>
        <v>85.665593868252927</v>
      </c>
      <c r="AF3841" s="32">
        <f t="shared" ref="AF3841:AK3841" si="10253">AF3842</f>
        <v>25484.775420000002</v>
      </c>
      <c r="AG3841" s="32">
        <f t="shared" si="10253"/>
        <v>0</v>
      </c>
      <c r="AH3841" s="32">
        <f t="shared" si="10253"/>
        <v>0</v>
      </c>
      <c r="AI3841" s="32">
        <f t="shared" si="10253"/>
        <v>0</v>
      </c>
      <c r="AJ3841" s="32">
        <f t="shared" si="10253"/>
        <v>0</v>
      </c>
      <c r="AK3841" s="32">
        <f t="shared" si="10253"/>
        <v>0</v>
      </c>
      <c r="AL3841" s="32">
        <f t="shared" si="10159"/>
        <v>25484.775420000002</v>
      </c>
      <c r="AM3841" s="32">
        <f t="shared" si="10160"/>
        <v>-25484.775420000002</v>
      </c>
      <c r="AN3841" s="12"/>
    </row>
    <row r="3842" spans="2:40" ht="62.4" x14ac:dyDescent="0.3">
      <c r="B3842" s="30" t="s">
        <v>862</v>
      </c>
      <c r="C3842" s="30" t="s">
        <v>112</v>
      </c>
      <c r="D3842" s="30" t="s">
        <v>38</v>
      </c>
      <c r="E3842" s="15" t="str">
        <f t="shared" si="10190"/>
        <v>0501</v>
      </c>
      <c r="F3842" s="30" t="s">
        <v>885</v>
      </c>
      <c r="G3842" s="30" t="s">
        <v>370</v>
      </c>
      <c r="H3842" s="31" t="s">
        <v>371</v>
      </c>
      <c r="I3842" s="32"/>
      <c r="J3842" s="32"/>
      <c r="K3842" s="32"/>
      <c r="L3842" s="32"/>
      <c r="M3842" s="32"/>
      <c r="N3842" s="32"/>
      <c r="O3842" s="32">
        <v>0</v>
      </c>
      <c r="P3842" s="32">
        <v>0</v>
      </c>
      <c r="Q3842" s="32">
        <v>0</v>
      </c>
      <c r="R3842" s="32">
        <v>0</v>
      </c>
      <c r="S3842" s="32">
        <v>0</v>
      </c>
      <c r="T3842" s="32"/>
      <c r="U3842" s="32"/>
      <c r="V3842" s="32">
        <f t="shared" si="10191"/>
        <v>0</v>
      </c>
      <c r="W3842" s="32"/>
      <c r="X3842" s="32"/>
      <c r="Y3842" s="32"/>
      <c r="Z3842" s="32"/>
      <c r="AA3842" s="32"/>
      <c r="AB3842" s="32">
        <v>2773.4194299999999</v>
      </c>
      <c r="AC3842" s="33">
        <v>38227.163159999996</v>
      </c>
      <c r="AD3842" s="33">
        <v>32747.52634</v>
      </c>
      <c r="AE3842" s="34">
        <f t="shared" si="10157"/>
        <v>85.665593868252927</v>
      </c>
      <c r="AF3842" s="32">
        <v>25484.775420000002</v>
      </c>
      <c r="AG3842" s="32">
        <v>0</v>
      </c>
      <c r="AH3842" s="32">
        <v>0</v>
      </c>
      <c r="AI3842" s="32">
        <v>0</v>
      </c>
      <c r="AJ3842" s="32">
        <v>0</v>
      </c>
      <c r="AK3842" s="32">
        <v>0</v>
      </c>
      <c r="AL3842" s="32">
        <f t="shared" si="10159"/>
        <v>25484.775420000002</v>
      </c>
      <c r="AM3842" s="32">
        <f t="shared" si="10160"/>
        <v>-25484.775420000002</v>
      </c>
      <c r="AN3842" s="12"/>
    </row>
    <row r="3843" spans="2:40" ht="15.6" hidden="1" customHeight="1" x14ac:dyDescent="0.3">
      <c r="B3843" s="30" t="s">
        <v>862</v>
      </c>
      <c r="C3843" s="30" t="s">
        <v>112</v>
      </c>
      <c r="D3843" s="30" t="s">
        <v>38</v>
      </c>
      <c r="E3843" s="15" t="str">
        <f t="shared" si="10190"/>
        <v>0501</v>
      </c>
      <c r="F3843" s="30" t="s">
        <v>885</v>
      </c>
      <c r="G3843" s="30" t="s">
        <v>56</v>
      </c>
      <c r="H3843" s="31" t="s">
        <v>57</v>
      </c>
      <c r="I3843" s="32"/>
      <c r="J3843" s="32"/>
      <c r="K3843" s="32"/>
      <c r="L3843" s="32"/>
      <c r="M3843" s="32"/>
      <c r="N3843" s="32"/>
      <c r="O3843" s="32">
        <f>O3844</f>
        <v>0</v>
      </c>
      <c r="P3843" s="32">
        <f>P3844</f>
        <v>0</v>
      </c>
      <c r="Q3843" s="32"/>
      <c r="R3843" s="32"/>
      <c r="S3843" s="32"/>
      <c r="T3843" s="32"/>
      <c r="U3843" s="32"/>
      <c r="V3843" s="32">
        <f t="shared" si="10191"/>
        <v>0</v>
      </c>
      <c r="W3843" s="32"/>
      <c r="X3843" s="32"/>
      <c r="Y3843" s="32"/>
      <c r="Z3843" s="32"/>
      <c r="AA3843" s="32"/>
      <c r="AB3843" s="32">
        <f>AB3844</f>
        <v>0</v>
      </c>
      <c r="AC3843" s="33">
        <f>AC3844</f>
        <v>0</v>
      </c>
      <c r="AD3843" s="33">
        <f>AD3844</f>
        <v>0</v>
      </c>
      <c r="AE3843" s="34" t="e">
        <f t="shared" si="10157"/>
        <v>#DIV/0!</v>
      </c>
      <c r="AF3843" s="32">
        <f t="shared" ref="AF3843:AK3843" si="10254">AF3844</f>
        <v>12742.38774</v>
      </c>
      <c r="AG3843" s="32">
        <f t="shared" si="10254"/>
        <v>0</v>
      </c>
      <c r="AH3843" s="32">
        <f t="shared" si="10254"/>
        <v>0</v>
      </c>
      <c r="AI3843" s="32">
        <f t="shared" si="10254"/>
        <v>0</v>
      </c>
      <c r="AJ3843" s="32">
        <f t="shared" si="10254"/>
        <v>0</v>
      </c>
      <c r="AK3843" s="32">
        <f t="shared" si="10254"/>
        <v>0</v>
      </c>
      <c r="AL3843" s="32">
        <f t="shared" si="10159"/>
        <v>12742.38774</v>
      </c>
      <c r="AM3843" s="32">
        <f t="shared" si="10160"/>
        <v>-12742.38774</v>
      </c>
      <c r="AN3843" s="12" t="s">
        <v>35</v>
      </c>
    </row>
    <row r="3844" spans="2:40" ht="62.4" hidden="1" customHeight="1" x14ac:dyDescent="0.3">
      <c r="B3844" s="30" t="s">
        <v>862</v>
      </c>
      <c r="C3844" s="30" t="s">
        <v>112</v>
      </c>
      <c r="D3844" s="30" t="s">
        <v>38</v>
      </c>
      <c r="E3844" s="15" t="str">
        <f t="shared" si="10190"/>
        <v>0501</v>
      </c>
      <c r="F3844" s="30" t="s">
        <v>885</v>
      </c>
      <c r="G3844" s="30" t="s">
        <v>472</v>
      </c>
      <c r="H3844" s="31" t="s">
        <v>473</v>
      </c>
      <c r="I3844" s="32"/>
      <c r="J3844" s="32"/>
      <c r="K3844" s="32"/>
      <c r="L3844" s="32"/>
      <c r="M3844" s="32"/>
      <c r="N3844" s="32"/>
      <c r="O3844" s="32">
        <v>0</v>
      </c>
      <c r="P3844" s="32">
        <v>0</v>
      </c>
      <c r="Q3844" s="32"/>
      <c r="R3844" s="32"/>
      <c r="S3844" s="32"/>
      <c r="T3844" s="32"/>
      <c r="U3844" s="32"/>
      <c r="V3844" s="32">
        <f t="shared" si="10191"/>
        <v>0</v>
      </c>
      <c r="W3844" s="32"/>
      <c r="X3844" s="32"/>
      <c r="Y3844" s="32"/>
      <c r="Z3844" s="32"/>
      <c r="AA3844" s="32"/>
      <c r="AB3844" s="32">
        <v>0</v>
      </c>
      <c r="AC3844" s="33">
        <v>0</v>
      </c>
      <c r="AD3844" s="33">
        <v>0</v>
      </c>
      <c r="AE3844" s="34" t="e">
        <f t="shared" si="10157"/>
        <v>#DIV/0!</v>
      </c>
      <c r="AF3844" s="32">
        <v>12742.38774</v>
      </c>
      <c r="AG3844" s="32">
        <v>0</v>
      </c>
      <c r="AH3844" s="32">
        <v>0</v>
      </c>
      <c r="AI3844" s="32">
        <v>0</v>
      </c>
      <c r="AJ3844" s="32">
        <v>0</v>
      </c>
      <c r="AK3844" s="32">
        <v>0</v>
      </c>
      <c r="AL3844" s="32">
        <f t="shared" si="10159"/>
        <v>12742.38774</v>
      </c>
      <c r="AM3844" s="32">
        <f t="shared" si="10160"/>
        <v>-12742.38774</v>
      </c>
      <c r="AN3844" s="12" t="s">
        <v>35</v>
      </c>
    </row>
    <row r="3845" spans="2:40" x14ac:dyDescent="0.3">
      <c r="B3845" s="30" t="s">
        <v>862</v>
      </c>
      <c r="C3845" s="30" t="s">
        <v>112</v>
      </c>
      <c r="D3845" s="30" t="s">
        <v>38</v>
      </c>
      <c r="E3845" s="15" t="str">
        <f t="shared" si="10190"/>
        <v>0501</v>
      </c>
      <c r="F3845" s="30" t="s">
        <v>887</v>
      </c>
      <c r="G3845" s="30"/>
      <c r="H3845" s="31" t="s">
        <v>264</v>
      </c>
      <c r="I3845" s="32">
        <f t="shared" ref="I3845:T3845" si="10255">I3846+I3848</f>
        <v>350693.4</v>
      </c>
      <c r="J3845" s="32">
        <f t="shared" si="10255"/>
        <v>0</v>
      </c>
      <c r="K3845" s="32">
        <f t="shared" si="10255"/>
        <v>0</v>
      </c>
      <c r="L3845" s="32">
        <f t="shared" si="10255"/>
        <v>0</v>
      </c>
      <c r="M3845" s="32">
        <f t="shared" si="10255"/>
        <v>0</v>
      </c>
      <c r="N3845" s="32">
        <f t="shared" si="10255"/>
        <v>0</v>
      </c>
      <c r="O3845" s="32">
        <f t="shared" si="10255"/>
        <v>0</v>
      </c>
      <c r="P3845" s="32">
        <f t="shared" si="10255"/>
        <v>0</v>
      </c>
      <c r="Q3845" s="32">
        <f t="shared" si="10255"/>
        <v>0</v>
      </c>
      <c r="R3845" s="32">
        <f t="shared" si="10255"/>
        <v>0</v>
      </c>
      <c r="S3845" s="32">
        <f t="shared" si="10255"/>
        <v>0</v>
      </c>
      <c r="T3845" s="32">
        <f t="shared" si="10255"/>
        <v>0</v>
      </c>
      <c r="U3845" s="32">
        <v>9707.2960000000003</v>
      </c>
      <c r="V3845" s="32">
        <f t="shared" si="10191"/>
        <v>360400.696</v>
      </c>
      <c r="W3845" s="32">
        <f t="shared" ref="W3845:AD3845" si="10256">W3846+W3848</f>
        <v>9707.2960000000003</v>
      </c>
      <c r="X3845" s="32">
        <f t="shared" si="10256"/>
        <v>0</v>
      </c>
      <c r="Y3845" s="32">
        <f t="shared" si="10256"/>
        <v>0</v>
      </c>
      <c r="Z3845" s="32">
        <f t="shared" si="10256"/>
        <v>0</v>
      </c>
      <c r="AA3845" s="32">
        <f t="shared" si="10256"/>
        <v>0</v>
      </c>
      <c r="AB3845" s="32">
        <f t="shared" si="10256"/>
        <v>81673.880670000013</v>
      </c>
      <c r="AC3845" s="33">
        <f t="shared" si="10256"/>
        <v>382643.32954999997</v>
      </c>
      <c r="AD3845" s="33">
        <f t="shared" si="10256"/>
        <v>224885.63386</v>
      </c>
      <c r="AE3845" s="34">
        <f t="shared" si="10157"/>
        <v>58.771607001348293</v>
      </c>
      <c r="AF3845" s="32">
        <f t="shared" ref="AF3845:AK3845" si="10257">AF3846+AF3848</f>
        <v>382643.32955000002</v>
      </c>
      <c r="AG3845" s="32">
        <f t="shared" si="10257"/>
        <v>0</v>
      </c>
      <c r="AH3845" s="32">
        <f t="shared" si="10257"/>
        <v>0</v>
      </c>
      <c r="AI3845" s="32">
        <f t="shared" si="10257"/>
        <v>0</v>
      </c>
      <c r="AJ3845" s="32">
        <f t="shared" si="10257"/>
        <v>0</v>
      </c>
      <c r="AK3845" s="32">
        <f t="shared" si="10257"/>
        <v>0</v>
      </c>
      <c r="AL3845" s="32">
        <f t="shared" si="10159"/>
        <v>382643.32955000002</v>
      </c>
      <c r="AM3845" s="32">
        <f t="shared" si="10160"/>
        <v>-22242.633550000028</v>
      </c>
    </row>
    <row r="3846" spans="2:40" ht="31.2" x14ac:dyDescent="0.3">
      <c r="B3846" s="30" t="s">
        <v>862</v>
      </c>
      <c r="C3846" s="30" t="s">
        <v>112</v>
      </c>
      <c r="D3846" s="30" t="s">
        <v>38</v>
      </c>
      <c r="E3846" s="15" t="str">
        <f t="shared" si="10190"/>
        <v>0501</v>
      </c>
      <c r="F3846" s="30" t="s">
        <v>887</v>
      </c>
      <c r="G3846" s="30" t="s">
        <v>174</v>
      </c>
      <c r="H3846" s="31" t="s">
        <v>175</v>
      </c>
      <c r="I3846" s="32">
        <f t="shared" ref="I3846:T3846" si="10258">I3847</f>
        <v>350693.4</v>
      </c>
      <c r="J3846" s="32">
        <f t="shared" si="10258"/>
        <v>0</v>
      </c>
      <c r="K3846" s="32">
        <f t="shared" si="10258"/>
        <v>0</v>
      </c>
      <c r="L3846" s="32">
        <f t="shared" si="10258"/>
        <v>0</v>
      </c>
      <c r="M3846" s="32">
        <f t="shared" si="10258"/>
        <v>0</v>
      </c>
      <c r="N3846" s="32">
        <f t="shared" si="10258"/>
        <v>0</v>
      </c>
      <c r="O3846" s="32">
        <f t="shared" si="10258"/>
        <v>0</v>
      </c>
      <c r="P3846" s="32">
        <f t="shared" si="10258"/>
        <v>0</v>
      </c>
      <c r="Q3846" s="32">
        <f t="shared" si="10258"/>
        <v>0</v>
      </c>
      <c r="R3846" s="32">
        <f t="shared" si="10258"/>
        <v>0</v>
      </c>
      <c r="S3846" s="32">
        <f t="shared" si="10258"/>
        <v>0</v>
      </c>
      <c r="T3846" s="32">
        <f t="shared" si="10258"/>
        <v>0</v>
      </c>
      <c r="U3846" s="32">
        <v>8779.3549999999996</v>
      </c>
      <c r="V3846" s="32">
        <f t="shared" si="10191"/>
        <v>359472.755</v>
      </c>
      <c r="W3846" s="32">
        <f t="shared" ref="W3846:AD3846" si="10259">W3847</f>
        <v>8779.3549999999996</v>
      </c>
      <c r="X3846" s="32">
        <f t="shared" si="10259"/>
        <v>0</v>
      </c>
      <c r="Y3846" s="32">
        <f t="shared" si="10259"/>
        <v>0</v>
      </c>
      <c r="Z3846" s="32">
        <f t="shared" si="10259"/>
        <v>0</v>
      </c>
      <c r="AA3846" s="32">
        <f t="shared" si="10259"/>
        <v>0</v>
      </c>
      <c r="AB3846" s="32">
        <f t="shared" si="10259"/>
        <v>81401.738670000006</v>
      </c>
      <c r="AC3846" s="33">
        <f t="shared" si="10259"/>
        <v>378709.72954999999</v>
      </c>
      <c r="AD3846" s="33">
        <f t="shared" si="10259"/>
        <v>224613.49186000001</v>
      </c>
      <c r="AE3846" s="34">
        <f t="shared" si="10157"/>
        <v>59.310198374595736</v>
      </c>
      <c r="AF3846" s="32">
        <f t="shared" ref="AF3846:AK3846" si="10260">AF3847</f>
        <v>337265.62261000002</v>
      </c>
      <c r="AG3846" s="32">
        <f t="shared" si="10260"/>
        <v>0</v>
      </c>
      <c r="AH3846" s="32">
        <f t="shared" si="10260"/>
        <v>0</v>
      </c>
      <c r="AI3846" s="32">
        <f t="shared" si="10260"/>
        <v>0</v>
      </c>
      <c r="AJ3846" s="32">
        <f t="shared" si="10260"/>
        <v>0</v>
      </c>
      <c r="AK3846" s="32">
        <f t="shared" si="10260"/>
        <v>0</v>
      </c>
      <c r="AL3846" s="32">
        <f t="shared" si="10159"/>
        <v>337265.62261000002</v>
      </c>
      <c r="AM3846" s="32">
        <f t="shared" si="10160"/>
        <v>22207.132389999984</v>
      </c>
    </row>
    <row r="3847" spans="2:40" ht="62.4" x14ac:dyDescent="0.3">
      <c r="B3847" s="30" t="s">
        <v>862</v>
      </c>
      <c r="C3847" s="30" t="s">
        <v>112</v>
      </c>
      <c r="D3847" s="30" t="s">
        <v>38</v>
      </c>
      <c r="E3847" s="15" t="str">
        <f t="shared" si="10190"/>
        <v>0501</v>
      </c>
      <c r="F3847" s="30" t="s">
        <v>887</v>
      </c>
      <c r="G3847" s="30" t="s">
        <v>370</v>
      </c>
      <c r="H3847" s="31" t="s">
        <v>371</v>
      </c>
      <c r="I3847" s="32">
        <f>550693.4-200000</f>
        <v>350693.4</v>
      </c>
      <c r="J3847" s="32"/>
      <c r="K3847" s="32"/>
      <c r="L3847" s="32"/>
      <c r="M3847" s="32"/>
      <c r="N3847" s="32"/>
      <c r="O3847" s="32">
        <v>0</v>
      </c>
      <c r="P3847" s="32">
        <v>0</v>
      </c>
      <c r="Q3847" s="32">
        <v>0</v>
      </c>
      <c r="R3847" s="32">
        <v>0</v>
      </c>
      <c r="S3847" s="32">
        <v>0</v>
      </c>
      <c r="T3847" s="32">
        <v>0</v>
      </c>
      <c r="U3847" s="32">
        <v>8779.3549999999996</v>
      </c>
      <c r="V3847" s="32">
        <f t="shared" si="10191"/>
        <v>359472.755</v>
      </c>
      <c r="W3847" s="32">
        <v>8779.3549999999996</v>
      </c>
      <c r="X3847" s="32"/>
      <c r="Y3847" s="32"/>
      <c r="Z3847" s="32"/>
      <c r="AA3847" s="32"/>
      <c r="AB3847" s="32">
        <v>81401.738670000006</v>
      </c>
      <c r="AC3847" s="33">
        <v>378709.72954999999</v>
      </c>
      <c r="AD3847" s="33">
        <v>224613.49186000001</v>
      </c>
      <c r="AE3847" s="34">
        <f t="shared" si="10157"/>
        <v>59.310198374595736</v>
      </c>
      <c r="AF3847" s="32">
        <v>337265.62261000002</v>
      </c>
      <c r="AG3847" s="32">
        <v>0</v>
      </c>
      <c r="AH3847" s="32">
        <v>0</v>
      </c>
      <c r="AI3847" s="32">
        <v>0</v>
      </c>
      <c r="AJ3847" s="32">
        <v>0</v>
      </c>
      <c r="AK3847" s="32">
        <v>0</v>
      </c>
      <c r="AL3847" s="32">
        <f t="shared" si="10159"/>
        <v>337265.62261000002</v>
      </c>
      <c r="AM3847" s="32">
        <f t="shared" si="10160"/>
        <v>22207.132389999984</v>
      </c>
    </row>
    <row r="3848" spans="2:40" x14ac:dyDescent="0.3">
      <c r="B3848" s="30" t="s">
        <v>862</v>
      </c>
      <c r="C3848" s="30" t="s">
        <v>112</v>
      </c>
      <c r="D3848" s="30" t="s">
        <v>38</v>
      </c>
      <c r="E3848" s="15" t="str">
        <f t="shared" si="10190"/>
        <v>0501</v>
      </c>
      <c r="F3848" s="30" t="s">
        <v>887</v>
      </c>
      <c r="G3848" s="30" t="s">
        <v>56</v>
      </c>
      <c r="H3848" s="31" t="s">
        <v>57</v>
      </c>
      <c r="I3848" s="32">
        <f t="shared" ref="I3848:T3848" si="10261">I3849</f>
        <v>0</v>
      </c>
      <c r="J3848" s="32">
        <f t="shared" si="10261"/>
        <v>0</v>
      </c>
      <c r="K3848" s="32">
        <f t="shared" si="10261"/>
        <v>0</v>
      </c>
      <c r="L3848" s="32">
        <f t="shared" si="10261"/>
        <v>0</v>
      </c>
      <c r="M3848" s="32">
        <f t="shared" si="10261"/>
        <v>0</v>
      </c>
      <c r="N3848" s="32">
        <f t="shared" si="10261"/>
        <v>0</v>
      </c>
      <c r="O3848" s="32">
        <f t="shared" si="10261"/>
        <v>0</v>
      </c>
      <c r="P3848" s="32">
        <f t="shared" si="10261"/>
        <v>0</v>
      </c>
      <c r="Q3848" s="32">
        <f t="shared" si="10261"/>
        <v>0</v>
      </c>
      <c r="R3848" s="32">
        <f t="shared" si="10261"/>
        <v>0</v>
      </c>
      <c r="S3848" s="32">
        <f t="shared" si="10261"/>
        <v>0</v>
      </c>
      <c r="T3848" s="32">
        <f t="shared" si="10261"/>
        <v>0</v>
      </c>
      <c r="U3848" s="32">
        <v>927.94100000000003</v>
      </c>
      <c r="V3848" s="32">
        <f t="shared" si="10191"/>
        <v>927.94100000000003</v>
      </c>
      <c r="W3848" s="32">
        <f t="shared" ref="W3848:AD3848" si="10262">W3849</f>
        <v>927.94100000000003</v>
      </c>
      <c r="X3848" s="32">
        <f t="shared" si="10262"/>
        <v>0</v>
      </c>
      <c r="Y3848" s="32">
        <f t="shared" si="10262"/>
        <v>0</v>
      </c>
      <c r="Z3848" s="32">
        <f t="shared" si="10262"/>
        <v>0</v>
      </c>
      <c r="AA3848" s="32">
        <f t="shared" si="10262"/>
        <v>0</v>
      </c>
      <c r="AB3848" s="32">
        <f t="shared" si="10262"/>
        <v>272.142</v>
      </c>
      <c r="AC3848" s="33">
        <f t="shared" si="10262"/>
        <v>3933.6</v>
      </c>
      <c r="AD3848" s="33">
        <f t="shared" si="10262"/>
        <v>272.142</v>
      </c>
      <c r="AE3848" s="34">
        <f t="shared" si="10157"/>
        <v>6.918395363026236</v>
      </c>
      <c r="AF3848" s="32">
        <f t="shared" ref="AF3848:AK3848" si="10263">AF3849</f>
        <v>45377.706939999996</v>
      </c>
      <c r="AG3848" s="32">
        <f t="shared" si="10263"/>
        <v>0</v>
      </c>
      <c r="AH3848" s="32">
        <f t="shared" si="10263"/>
        <v>0</v>
      </c>
      <c r="AI3848" s="32">
        <f t="shared" si="10263"/>
        <v>0</v>
      </c>
      <c r="AJ3848" s="32">
        <f t="shared" si="10263"/>
        <v>0</v>
      </c>
      <c r="AK3848" s="32">
        <f t="shared" si="10263"/>
        <v>0</v>
      </c>
      <c r="AL3848" s="32">
        <f t="shared" si="10159"/>
        <v>45377.706939999996</v>
      </c>
      <c r="AM3848" s="32">
        <f t="shared" si="10160"/>
        <v>-44449.765939999997</v>
      </c>
    </row>
    <row r="3849" spans="2:40" ht="62.4" x14ac:dyDescent="0.3">
      <c r="B3849" s="30" t="s">
        <v>862</v>
      </c>
      <c r="C3849" s="30" t="s">
        <v>112</v>
      </c>
      <c r="D3849" s="30" t="s">
        <v>38</v>
      </c>
      <c r="E3849" s="15" t="str">
        <f t="shared" si="10190"/>
        <v>0501</v>
      </c>
      <c r="F3849" s="30" t="s">
        <v>887</v>
      </c>
      <c r="G3849" s="30" t="s">
        <v>472</v>
      </c>
      <c r="H3849" s="31" t="s">
        <v>473</v>
      </c>
      <c r="I3849" s="32"/>
      <c r="J3849" s="32"/>
      <c r="K3849" s="32"/>
      <c r="L3849" s="32"/>
      <c r="M3849" s="32"/>
      <c r="N3849" s="32"/>
      <c r="O3849" s="32">
        <v>0</v>
      </c>
      <c r="P3849" s="32">
        <v>0</v>
      </c>
      <c r="Q3849" s="32">
        <v>0</v>
      </c>
      <c r="R3849" s="32">
        <v>0</v>
      </c>
      <c r="S3849" s="32">
        <v>0</v>
      </c>
      <c r="T3849" s="32">
        <v>0</v>
      </c>
      <c r="U3849" s="32">
        <v>927.94100000000003</v>
      </c>
      <c r="V3849" s="32">
        <f t="shared" si="10191"/>
        <v>927.94100000000003</v>
      </c>
      <c r="W3849" s="32">
        <v>927.94100000000003</v>
      </c>
      <c r="X3849" s="32"/>
      <c r="Y3849" s="32"/>
      <c r="Z3849" s="32"/>
      <c r="AA3849" s="32"/>
      <c r="AB3849" s="32">
        <v>272.142</v>
      </c>
      <c r="AC3849" s="33">
        <v>3933.6</v>
      </c>
      <c r="AD3849" s="33">
        <v>272.142</v>
      </c>
      <c r="AE3849" s="34">
        <f t="shared" si="10157"/>
        <v>6.918395363026236</v>
      </c>
      <c r="AF3849" s="32">
        <v>45377.706939999996</v>
      </c>
      <c r="AG3849" s="32">
        <v>0</v>
      </c>
      <c r="AH3849" s="32">
        <v>0</v>
      </c>
      <c r="AI3849" s="32">
        <v>0</v>
      </c>
      <c r="AJ3849" s="32">
        <v>0</v>
      </c>
      <c r="AK3849" s="32">
        <v>0</v>
      </c>
      <c r="AL3849" s="32">
        <f t="shared" si="10159"/>
        <v>45377.706939999996</v>
      </c>
      <c r="AM3849" s="32">
        <f t="shared" si="10160"/>
        <v>-44449.765939999997</v>
      </c>
    </row>
    <row r="3850" spans="2:40" ht="31.2" x14ac:dyDescent="0.3">
      <c r="B3850" s="30" t="s">
        <v>862</v>
      </c>
      <c r="C3850" s="30" t="s">
        <v>112</v>
      </c>
      <c r="D3850" s="30" t="s">
        <v>38</v>
      </c>
      <c r="E3850" s="15" t="str">
        <f t="shared" si="10190"/>
        <v>0501</v>
      </c>
      <c r="F3850" s="30" t="s">
        <v>888</v>
      </c>
      <c r="G3850" s="30"/>
      <c r="H3850" s="31" t="s">
        <v>889</v>
      </c>
      <c r="I3850" s="32">
        <f t="shared" ref="I3850:I3853" si="10264">I3851</f>
        <v>0</v>
      </c>
      <c r="J3850" s="32">
        <f t="shared" ref="J3850:J3853" si="10265">J3851</f>
        <v>0</v>
      </c>
      <c r="K3850" s="32">
        <f t="shared" ref="K3850:K3853" si="10266">K3851</f>
        <v>0</v>
      </c>
      <c r="L3850" s="32">
        <f t="shared" ref="L3850:L3853" si="10267">L3851</f>
        <v>0</v>
      </c>
      <c r="M3850" s="32">
        <f t="shared" ref="M3850:M3853" si="10268">M3851</f>
        <v>0</v>
      </c>
      <c r="N3850" s="32">
        <f t="shared" ref="N3850:N3853" si="10269">N3851</f>
        <v>0</v>
      </c>
      <c r="O3850" s="32">
        <f t="shared" ref="O3850:O3853" si="10270">O3851</f>
        <v>0</v>
      </c>
      <c r="P3850" s="32">
        <f t="shared" ref="P3850:P3853" si="10271">P3851</f>
        <v>0</v>
      </c>
      <c r="Q3850" s="32">
        <f t="shared" ref="Q3850:Q3853" si="10272">Q3851</f>
        <v>0</v>
      </c>
      <c r="R3850" s="32">
        <f t="shared" ref="R3850:R3853" si="10273">R3851</f>
        <v>0</v>
      </c>
      <c r="S3850" s="32">
        <f t="shared" ref="S3850:S3853" si="10274">S3851</f>
        <v>0</v>
      </c>
      <c r="T3850" s="32">
        <f t="shared" ref="T3850:T3853" si="10275">T3851</f>
        <v>0</v>
      </c>
      <c r="U3850" s="32">
        <v>19826.932000000001</v>
      </c>
      <c r="V3850" s="32">
        <f t="shared" si="10191"/>
        <v>19826.932000000001</v>
      </c>
      <c r="W3850" s="32">
        <f t="shared" ref="W3850:W3853" si="10276">W3851</f>
        <v>26.614999999999998</v>
      </c>
      <c r="X3850" s="32">
        <f t="shared" ref="X3850:X3853" si="10277">X3851</f>
        <v>0</v>
      </c>
      <c r="Y3850" s="32">
        <f t="shared" ref="Y3850:Y3853" si="10278">Y3851</f>
        <v>19800.316999999999</v>
      </c>
      <c r="Z3850" s="32">
        <f t="shared" ref="Z3850:Z3853" si="10279">Z3851</f>
        <v>0</v>
      </c>
      <c r="AA3850" s="32">
        <f t="shared" ref="AA3850:AA3853" si="10280">AA3851</f>
        <v>0</v>
      </c>
      <c r="AB3850" s="32">
        <f t="shared" ref="AB3850:AB3853" si="10281">AB3851</f>
        <v>0</v>
      </c>
      <c r="AC3850" s="33">
        <f t="shared" ref="AC3850:AC3853" si="10282">AC3851</f>
        <v>30684.308919999999</v>
      </c>
      <c r="AD3850" s="33">
        <f t="shared" ref="AD3850:AD3853" si="10283">AD3851</f>
        <v>7080.8441700000003</v>
      </c>
      <c r="AE3850" s="34">
        <f t="shared" si="10157"/>
        <v>23.076433588454435</v>
      </c>
      <c r="AF3850" s="32">
        <f t="shared" ref="AF3850:AF3853" si="10284">AF3851</f>
        <v>30684.308919999999</v>
      </c>
      <c r="AG3850" s="32">
        <f t="shared" ref="AG3850:AG3853" si="10285">AG3851</f>
        <v>0</v>
      </c>
      <c r="AH3850" s="32">
        <f t="shared" ref="AH3850:AH3853" si="10286">AH3851</f>
        <v>0</v>
      </c>
      <c r="AI3850" s="32">
        <f t="shared" ref="AI3850:AI3853" si="10287">AI3851</f>
        <v>0</v>
      </c>
      <c r="AJ3850" s="32">
        <f t="shared" ref="AJ3850:AJ3853" si="10288">AJ3851</f>
        <v>0</v>
      </c>
      <c r="AK3850" s="32">
        <f t="shared" ref="AK3850:AK3853" si="10289">AK3851</f>
        <v>0</v>
      </c>
      <c r="AL3850" s="32">
        <f t="shared" si="10159"/>
        <v>30684.308919999999</v>
      </c>
      <c r="AM3850" s="32">
        <f t="shared" si="10160"/>
        <v>-10857.376919999999</v>
      </c>
    </row>
    <row r="3851" spans="2:40" x14ac:dyDescent="0.3">
      <c r="B3851" s="30" t="s">
        <v>862</v>
      </c>
      <c r="C3851" s="30" t="s">
        <v>112</v>
      </c>
      <c r="D3851" s="30" t="s">
        <v>38</v>
      </c>
      <c r="E3851" s="15" t="str">
        <f t="shared" si="10190"/>
        <v>0501</v>
      </c>
      <c r="F3851" s="30" t="s">
        <v>888</v>
      </c>
      <c r="G3851" s="30" t="s">
        <v>56</v>
      </c>
      <c r="H3851" s="31" t="s">
        <v>57</v>
      </c>
      <c r="I3851" s="32">
        <f t="shared" si="10264"/>
        <v>0</v>
      </c>
      <c r="J3851" s="32">
        <f t="shared" si="10265"/>
        <v>0</v>
      </c>
      <c r="K3851" s="32">
        <f t="shared" si="10266"/>
        <v>0</v>
      </c>
      <c r="L3851" s="32">
        <f t="shared" si="10267"/>
        <v>0</v>
      </c>
      <c r="M3851" s="32">
        <f t="shared" si="10268"/>
        <v>0</v>
      </c>
      <c r="N3851" s="32">
        <f t="shared" si="10269"/>
        <v>0</v>
      </c>
      <c r="O3851" s="32">
        <f t="shared" si="10270"/>
        <v>0</v>
      </c>
      <c r="P3851" s="32">
        <f t="shared" si="10271"/>
        <v>0</v>
      </c>
      <c r="Q3851" s="32">
        <f t="shared" si="10272"/>
        <v>0</v>
      </c>
      <c r="R3851" s="32">
        <f t="shared" si="10273"/>
        <v>0</v>
      </c>
      <c r="S3851" s="32">
        <f t="shared" si="10274"/>
        <v>0</v>
      </c>
      <c r="T3851" s="32">
        <f t="shared" si="10275"/>
        <v>0</v>
      </c>
      <c r="U3851" s="32">
        <v>19826.932000000001</v>
      </c>
      <c r="V3851" s="32">
        <f t="shared" si="10191"/>
        <v>19826.932000000001</v>
      </c>
      <c r="W3851" s="32">
        <f t="shared" si="10276"/>
        <v>26.614999999999998</v>
      </c>
      <c r="X3851" s="32">
        <f t="shared" si="10277"/>
        <v>0</v>
      </c>
      <c r="Y3851" s="32">
        <f t="shared" si="10278"/>
        <v>19800.316999999999</v>
      </c>
      <c r="Z3851" s="32">
        <f t="shared" si="10279"/>
        <v>0</v>
      </c>
      <c r="AA3851" s="32">
        <f t="shared" si="10280"/>
        <v>0</v>
      </c>
      <c r="AB3851" s="32">
        <f t="shared" si="10281"/>
        <v>0</v>
      </c>
      <c r="AC3851" s="33">
        <f t="shared" si="10282"/>
        <v>30684.308919999999</v>
      </c>
      <c r="AD3851" s="33">
        <f t="shared" si="10283"/>
        <v>7080.8441700000003</v>
      </c>
      <c r="AE3851" s="34">
        <f t="shared" si="10157"/>
        <v>23.076433588454435</v>
      </c>
      <c r="AF3851" s="32">
        <f t="shared" si="10284"/>
        <v>30684.308919999999</v>
      </c>
      <c r="AG3851" s="32">
        <f t="shared" si="10285"/>
        <v>0</v>
      </c>
      <c r="AH3851" s="32">
        <f t="shared" si="10286"/>
        <v>0</v>
      </c>
      <c r="AI3851" s="32">
        <f t="shared" si="10287"/>
        <v>0</v>
      </c>
      <c r="AJ3851" s="32">
        <f t="shared" si="10288"/>
        <v>0</v>
      </c>
      <c r="AK3851" s="32">
        <f t="shared" si="10289"/>
        <v>0</v>
      </c>
      <c r="AL3851" s="32">
        <f t="shared" si="10159"/>
        <v>30684.308919999999</v>
      </c>
      <c r="AM3851" s="32">
        <f t="shared" si="10160"/>
        <v>-10857.376919999999</v>
      </c>
    </row>
    <row r="3852" spans="2:40" ht="62.4" x14ac:dyDescent="0.3">
      <c r="B3852" s="30" t="s">
        <v>862</v>
      </c>
      <c r="C3852" s="30" t="s">
        <v>112</v>
      </c>
      <c r="D3852" s="30" t="s">
        <v>38</v>
      </c>
      <c r="E3852" s="15" t="str">
        <f t="shared" si="10190"/>
        <v>0501</v>
      </c>
      <c r="F3852" s="30" t="s">
        <v>888</v>
      </c>
      <c r="G3852" s="30" t="s">
        <v>472</v>
      </c>
      <c r="H3852" s="31" t="s">
        <v>473</v>
      </c>
      <c r="I3852" s="32"/>
      <c r="J3852" s="32"/>
      <c r="K3852" s="32"/>
      <c r="L3852" s="32"/>
      <c r="M3852" s="32"/>
      <c r="N3852" s="32"/>
      <c r="O3852" s="32">
        <v>0</v>
      </c>
      <c r="P3852" s="32">
        <v>0</v>
      </c>
      <c r="Q3852" s="32">
        <v>0</v>
      </c>
      <c r="R3852" s="32">
        <v>0</v>
      </c>
      <c r="S3852" s="32">
        <v>0</v>
      </c>
      <c r="T3852" s="32">
        <v>0</v>
      </c>
      <c r="U3852" s="32">
        <v>19826.932000000001</v>
      </c>
      <c r="V3852" s="32">
        <f t="shared" si="10191"/>
        <v>19826.932000000001</v>
      </c>
      <c r="W3852" s="32">
        <v>26.614999999999998</v>
      </c>
      <c r="X3852" s="32"/>
      <c r="Y3852" s="32">
        <v>19800.316999999999</v>
      </c>
      <c r="Z3852" s="32"/>
      <c r="AA3852" s="32"/>
      <c r="AB3852" s="32">
        <v>0</v>
      </c>
      <c r="AC3852" s="33">
        <v>30684.308919999999</v>
      </c>
      <c r="AD3852" s="33">
        <v>7080.8441700000003</v>
      </c>
      <c r="AE3852" s="34">
        <f t="shared" si="10157"/>
        <v>23.076433588454435</v>
      </c>
      <c r="AF3852" s="32">
        <v>30684.308919999999</v>
      </c>
      <c r="AG3852" s="32">
        <v>0</v>
      </c>
      <c r="AH3852" s="32">
        <v>0</v>
      </c>
      <c r="AI3852" s="32">
        <v>0</v>
      </c>
      <c r="AJ3852" s="32">
        <v>0</v>
      </c>
      <c r="AK3852" s="32">
        <v>0</v>
      </c>
      <c r="AL3852" s="32">
        <f t="shared" si="10159"/>
        <v>30684.308919999999</v>
      </c>
      <c r="AM3852" s="32">
        <f t="shared" si="10160"/>
        <v>-10857.376919999999</v>
      </c>
    </row>
    <row r="3853" spans="2:40" ht="46.8" x14ac:dyDescent="0.3">
      <c r="B3853" s="30" t="s">
        <v>862</v>
      </c>
      <c r="C3853" s="30" t="s">
        <v>112</v>
      </c>
      <c r="D3853" s="30" t="s">
        <v>38</v>
      </c>
      <c r="E3853" s="15" t="str">
        <f t="shared" si="10190"/>
        <v>0501</v>
      </c>
      <c r="F3853" s="30" t="s">
        <v>890</v>
      </c>
      <c r="G3853" s="30"/>
      <c r="H3853" s="31" t="s">
        <v>891</v>
      </c>
      <c r="I3853" s="32">
        <f t="shared" si="10264"/>
        <v>160000</v>
      </c>
      <c r="J3853" s="32">
        <f t="shared" si="10265"/>
        <v>253846.3</v>
      </c>
      <c r="K3853" s="32">
        <f t="shared" si="10266"/>
        <v>572096.1</v>
      </c>
      <c r="L3853" s="32">
        <f t="shared" si="10267"/>
        <v>0</v>
      </c>
      <c r="M3853" s="32">
        <f t="shared" si="10268"/>
        <v>0</v>
      </c>
      <c r="N3853" s="32">
        <f t="shared" si="10269"/>
        <v>0</v>
      </c>
      <c r="O3853" s="32">
        <f t="shared" si="10270"/>
        <v>0</v>
      </c>
      <c r="P3853" s="32">
        <f t="shared" si="10271"/>
        <v>0</v>
      </c>
      <c r="Q3853" s="32">
        <f t="shared" si="10272"/>
        <v>-23600</v>
      </c>
      <c r="R3853" s="32">
        <f t="shared" si="10273"/>
        <v>0</v>
      </c>
      <c r="S3853" s="32">
        <f t="shared" si="10274"/>
        <v>0</v>
      </c>
      <c r="T3853" s="32">
        <f t="shared" si="10275"/>
        <v>0</v>
      </c>
      <c r="U3853" s="32">
        <v>56581.707000000002</v>
      </c>
      <c r="V3853" s="32">
        <f t="shared" si="10191"/>
        <v>192981.70699999999</v>
      </c>
      <c r="W3853" s="32">
        <f t="shared" si="10276"/>
        <v>0</v>
      </c>
      <c r="X3853" s="32">
        <f t="shared" si="10277"/>
        <v>0</v>
      </c>
      <c r="Y3853" s="32">
        <f t="shared" si="10278"/>
        <v>56581.707000000002</v>
      </c>
      <c r="Z3853" s="32">
        <f t="shared" si="10279"/>
        <v>0</v>
      </c>
      <c r="AA3853" s="32">
        <f t="shared" si="10280"/>
        <v>0</v>
      </c>
      <c r="AB3853" s="32">
        <f t="shared" si="10281"/>
        <v>54671.812189999997</v>
      </c>
      <c r="AC3853" s="33">
        <f t="shared" si="10282"/>
        <v>192038.52658999999</v>
      </c>
      <c r="AD3853" s="33">
        <f t="shared" si="10283"/>
        <v>66404.872629999998</v>
      </c>
      <c r="AE3853" s="34">
        <f t="shared" si="10157"/>
        <v>34.578932576260399</v>
      </c>
      <c r="AF3853" s="32">
        <f t="shared" si="10284"/>
        <v>192646.70699999999</v>
      </c>
      <c r="AG3853" s="32">
        <f t="shared" si="10285"/>
        <v>0</v>
      </c>
      <c r="AH3853" s="32">
        <f t="shared" si="10286"/>
        <v>0</v>
      </c>
      <c r="AI3853" s="32">
        <f t="shared" si="10287"/>
        <v>0</v>
      </c>
      <c r="AJ3853" s="32">
        <f t="shared" si="10288"/>
        <v>0</v>
      </c>
      <c r="AK3853" s="32">
        <f t="shared" si="10289"/>
        <v>0</v>
      </c>
      <c r="AL3853" s="32">
        <f t="shared" si="10159"/>
        <v>192646.70699999999</v>
      </c>
      <c r="AM3853" s="32">
        <f t="shared" si="10160"/>
        <v>335</v>
      </c>
    </row>
    <row r="3854" spans="2:40" ht="46.8" x14ac:dyDescent="0.3">
      <c r="B3854" s="30" t="s">
        <v>862</v>
      </c>
      <c r="C3854" s="30" t="s">
        <v>112</v>
      </c>
      <c r="D3854" s="30" t="s">
        <v>38</v>
      </c>
      <c r="E3854" s="15" t="str">
        <f t="shared" si="10190"/>
        <v>0501</v>
      </c>
      <c r="F3854" s="30" t="s">
        <v>892</v>
      </c>
      <c r="G3854" s="30"/>
      <c r="H3854" s="31" t="s">
        <v>893</v>
      </c>
      <c r="I3854" s="32">
        <f t="shared" ref="I3854:T3854" si="10290">I3855+I3857</f>
        <v>160000</v>
      </c>
      <c r="J3854" s="32">
        <f t="shared" si="10290"/>
        <v>253846.3</v>
      </c>
      <c r="K3854" s="32">
        <f t="shared" si="10290"/>
        <v>572096.1</v>
      </c>
      <c r="L3854" s="32">
        <f t="shared" si="10290"/>
        <v>0</v>
      </c>
      <c r="M3854" s="32">
        <f t="shared" si="10290"/>
        <v>0</v>
      </c>
      <c r="N3854" s="32">
        <f t="shared" si="10290"/>
        <v>0</v>
      </c>
      <c r="O3854" s="32">
        <f t="shared" si="10290"/>
        <v>0</v>
      </c>
      <c r="P3854" s="32">
        <f t="shared" si="10290"/>
        <v>0</v>
      </c>
      <c r="Q3854" s="32">
        <f t="shared" si="10290"/>
        <v>-23600</v>
      </c>
      <c r="R3854" s="32">
        <f t="shared" si="10290"/>
        <v>0</v>
      </c>
      <c r="S3854" s="32">
        <f t="shared" si="10290"/>
        <v>0</v>
      </c>
      <c r="T3854" s="32">
        <f t="shared" si="10290"/>
        <v>0</v>
      </c>
      <c r="U3854" s="32">
        <v>56581.707000000002</v>
      </c>
      <c r="V3854" s="32">
        <f t="shared" si="10191"/>
        <v>192981.70699999999</v>
      </c>
      <c r="W3854" s="32">
        <f t="shared" ref="W3854:AD3854" si="10291">W3855+W3857</f>
        <v>0</v>
      </c>
      <c r="X3854" s="32">
        <f t="shared" si="10291"/>
        <v>0</v>
      </c>
      <c r="Y3854" s="32">
        <f t="shared" si="10291"/>
        <v>56581.707000000002</v>
      </c>
      <c r="Z3854" s="32">
        <f t="shared" si="10291"/>
        <v>0</v>
      </c>
      <c r="AA3854" s="32">
        <f t="shared" si="10291"/>
        <v>0</v>
      </c>
      <c r="AB3854" s="32">
        <f t="shared" si="10291"/>
        <v>54671.812189999997</v>
      </c>
      <c r="AC3854" s="33">
        <f t="shared" si="10291"/>
        <v>192038.52658999999</v>
      </c>
      <c r="AD3854" s="33">
        <f t="shared" si="10291"/>
        <v>66404.872629999998</v>
      </c>
      <c r="AE3854" s="34">
        <f t="shared" si="10157"/>
        <v>34.578932576260399</v>
      </c>
      <c r="AF3854" s="32">
        <f t="shared" ref="AF3854:AK3854" si="10292">AF3855+AF3857</f>
        <v>192646.70699999999</v>
      </c>
      <c r="AG3854" s="32">
        <f t="shared" si="10292"/>
        <v>0</v>
      </c>
      <c r="AH3854" s="32">
        <f t="shared" si="10292"/>
        <v>0</v>
      </c>
      <c r="AI3854" s="32">
        <f t="shared" si="10292"/>
        <v>0</v>
      </c>
      <c r="AJ3854" s="32">
        <f t="shared" si="10292"/>
        <v>0</v>
      </c>
      <c r="AK3854" s="32">
        <f t="shared" si="10292"/>
        <v>0</v>
      </c>
      <c r="AL3854" s="32">
        <f t="shared" si="10159"/>
        <v>192646.70699999999</v>
      </c>
      <c r="AM3854" s="32">
        <f t="shared" si="10160"/>
        <v>335</v>
      </c>
    </row>
    <row r="3855" spans="2:40" ht="31.2" x14ac:dyDescent="0.3">
      <c r="B3855" s="30" t="s">
        <v>862</v>
      </c>
      <c r="C3855" s="30" t="s">
        <v>112</v>
      </c>
      <c r="D3855" s="30" t="s">
        <v>38</v>
      </c>
      <c r="E3855" s="15" t="str">
        <f t="shared" si="10190"/>
        <v>0501</v>
      </c>
      <c r="F3855" s="30" t="s">
        <v>892</v>
      </c>
      <c r="G3855" s="30" t="s">
        <v>50</v>
      </c>
      <c r="H3855" s="31" t="s">
        <v>51</v>
      </c>
      <c r="I3855" s="32">
        <f t="shared" ref="I3855:T3855" si="10293">I3856</f>
        <v>160000</v>
      </c>
      <c r="J3855" s="32">
        <f t="shared" si="10293"/>
        <v>253846.3</v>
      </c>
      <c r="K3855" s="32">
        <f t="shared" si="10293"/>
        <v>572096.1</v>
      </c>
      <c r="L3855" s="32">
        <f t="shared" si="10293"/>
        <v>0</v>
      </c>
      <c r="M3855" s="32">
        <f t="shared" si="10293"/>
        <v>0</v>
      </c>
      <c r="N3855" s="32">
        <f t="shared" si="10293"/>
        <v>0</v>
      </c>
      <c r="O3855" s="32">
        <f t="shared" si="10293"/>
        <v>0</v>
      </c>
      <c r="P3855" s="32">
        <f t="shared" si="10293"/>
        <v>0</v>
      </c>
      <c r="Q3855" s="32">
        <f t="shared" si="10293"/>
        <v>-23600</v>
      </c>
      <c r="R3855" s="32">
        <f t="shared" si="10293"/>
        <v>0</v>
      </c>
      <c r="S3855" s="32">
        <f t="shared" si="10293"/>
        <v>0</v>
      </c>
      <c r="T3855" s="32">
        <f t="shared" si="10293"/>
        <v>0</v>
      </c>
      <c r="U3855" s="32">
        <v>0</v>
      </c>
      <c r="V3855" s="32">
        <f t="shared" si="10191"/>
        <v>136400</v>
      </c>
      <c r="W3855" s="32">
        <f t="shared" ref="W3855:AD3855" si="10294">W3856</f>
        <v>0</v>
      </c>
      <c r="X3855" s="32">
        <f t="shared" si="10294"/>
        <v>0</v>
      </c>
      <c r="Y3855" s="32">
        <f t="shared" si="10294"/>
        <v>0</v>
      </c>
      <c r="Z3855" s="32">
        <f t="shared" si="10294"/>
        <v>0</v>
      </c>
      <c r="AA3855" s="32">
        <f t="shared" si="10294"/>
        <v>0</v>
      </c>
      <c r="AB3855" s="32">
        <f t="shared" si="10294"/>
        <v>0</v>
      </c>
      <c r="AC3855" s="33">
        <f t="shared" si="10294"/>
        <v>116272.37897999999</v>
      </c>
      <c r="AD3855" s="33">
        <f t="shared" si="10294"/>
        <v>0</v>
      </c>
      <c r="AE3855" s="34">
        <f t="shared" si="10157"/>
        <v>0</v>
      </c>
      <c r="AF3855" s="32">
        <f t="shared" ref="AF3855:AK3855" si="10295">AF3856</f>
        <v>117785.05938999999</v>
      </c>
      <c r="AG3855" s="32">
        <f t="shared" si="10295"/>
        <v>0</v>
      </c>
      <c r="AH3855" s="32">
        <f t="shared" si="10295"/>
        <v>0</v>
      </c>
      <c r="AI3855" s="32">
        <f t="shared" si="10295"/>
        <v>0</v>
      </c>
      <c r="AJ3855" s="32">
        <f t="shared" si="10295"/>
        <v>0</v>
      </c>
      <c r="AK3855" s="32">
        <f t="shared" si="10295"/>
        <v>0</v>
      </c>
      <c r="AL3855" s="32">
        <f t="shared" si="10159"/>
        <v>117785.05938999999</v>
      </c>
      <c r="AM3855" s="32">
        <f t="shared" si="10160"/>
        <v>18614.940610000005</v>
      </c>
    </row>
    <row r="3856" spans="2:40" ht="31.2" x14ac:dyDescent="0.3">
      <c r="B3856" s="30" t="s">
        <v>862</v>
      </c>
      <c r="C3856" s="30" t="s">
        <v>112</v>
      </c>
      <c r="D3856" s="30" t="s">
        <v>38</v>
      </c>
      <c r="E3856" s="15" t="str">
        <f t="shared" si="10190"/>
        <v>0501</v>
      </c>
      <c r="F3856" s="30" t="s">
        <v>892</v>
      </c>
      <c r="G3856" s="30" t="s">
        <v>52</v>
      </c>
      <c r="H3856" s="31" t="s">
        <v>53</v>
      </c>
      <c r="I3856" s="32">
        <v>160000</v>
      </c>
      <c r="J3856" s="32">
        <v>253846.3</v>
      </c>
      <c r="K3856" s="32">
        <v>572096.1</v>
      </c>
      <c r="L3856" s="32"/>
      <c r="M3856" s="32"/>
      <c r="N3856" s="32"/>
      <c r="O3856" s="32">
        <v>0</v>
      </c>
      <c r="P3856" s="32">
        <v>0</v>
      </c>
      <c r="Q3856" s="32">
        <v>-23600</v>
      </c>
      <c r="R3856" s="32">
        <v>0</v>
      </c>
      <c r="S3856" s="32">
        <v>0</v>
      </c>
      <c r="T3856" s="32">
        <v>0</v>
      </c>
      <c r="U3856" s="32">
        <v>0</v>
      </c>
      <c r="V3856" s="32">
        <f t="shared" si="10191"/>
        <v>136400</v>
      </c>
      <c r="W3856" s="32"/>
      <c r="X3856" s="32"/>
      <c r="Y3856" s="32"/>
      <c r="Z3856" s="32"/>
      <c r="AA3856" s="32"/>
      <c r="AB3856" s="32">
        <v>0</v>
      </c>
      <c r="AC3856" s="33">
        <v>116272.37897999999</v>
      </c>
      <c r="AD3856" s="33">
        <v>0</v>
      </c>
      <c r="AE3856" s="34">
        <f t="shared" si="10157"/>
        <v>0</v>
      </c>
      <c r="AF3856" s="32">
        <v>117785.05938999999</v>
      </c>
      <c r="AG3856" s="32">
        <v>0</v>
      </c>
      <c r="AH3856" s="32">
        <v>0</v>
      </c>
      <c r="AI3856" s="32">
        <v>0</v>
      </c>
      <c r="AJ3856" s="32">
        <v>0</v>
      </c>
      <c r="AK3856" s="32">
        <v>0</v>
      </c>
      <c r="AL3856" s="32">
        <f t="shared" si="10159"/>
        <v>117785.05938999999</v>
      </c>
      <c r="AM3856" s="32">
        <f t="shared" si="10160"/>
        <v>18614.940610000005</v>
      </c>
    </row>
    <row r="3857" spans="2:40" x14ac:dyDescent="0.3">
      <c r="B3857" s="30" t="s">
        <v>862</v>
      </c>
      <c r="C3857" s="30" t="s">
        <v>112</v>
      </c>
      <c r="D3857" s="30" t="s">
        <v>38</v>
      </c>
      <c r="E3857" s="15" t="str">
        <f t="shared" si="10190"/>
        <v>0501</v>
      </c>
      <c r="F3857" s="30" t="s">
        <v>892</v>
      </c>
      <c r="G3857" s="30" t="s">
        <v>56</v>
      </c>
      <c r="H3857" s="31" t="s">
        <v>57</v>
      </c>
      <c r="I3857" s="59">
        <f t="shared" ref="I3857:T3857" si="10296">I3858</f>
        <v>0</v>
      </c>
      <c r="J3857" s="59">
        <f t="shared" si="10296"/>
        <v>0</v>
      </c>
      <c r="K3857" s="59">
        <f t="shared" si="10296"/>
        <v>0</v>
      </c>
      <c r="L3857" s="59">
        <f t="shared" si="10296"/>
        <v>0</v>
      </c>
      <c r="M3857" s="59">
        <f t="shared" si="10296"/>
        <v>0</v>
      </c>
      <c r="N3857" s="59">
        <f t="shared" si="10296"/>
        <v>0</v>
      </c>
      <c r="O3857" s="59">
        <f t="shared" si="10296"/>
        <v>0</v>
      </c>
      <c r="P3857" s="59">
        <f t="shared" si="10296"/>
        <v>0</v>
      </c>
      <c r="Q3857" s="59">
        <f t="shared" si="10296"/>
        <v>0</v>
      </c>
      <c r="R3857" s="59">
        <f t="shared" si="10296"/>
        <v>0</v>
      </c>
      <c r="S3857" s="59">
        <f t="shared" si="10296"/>
        <v>0</v>
      </c>
      <c r="T3857" s="59">
        <f t="shared" si="10296"/>
        <v>0</v>
      </c>
      <c r="U3857" s="59">
        <v>56581.707000000002</v>
      </c>
      <c r="V3857" s="59">
        <f t="shared" si="10191"/>
        <v>56581.707000000002</v>
      </c>
      <c r="W3857" s="59">
        <f t="shared" ref="W3857:AD3857" si="10297">W3858</f>
        <v>0</v>
      </c>
      <c r="X3857" s="59">
        <f t="shared" si="10297"/>
        <v>0</v>
      </c>
      <c r="Y3857" s="59">
        <f t="shared" si="10297"/>
        <v>56581.707000000002</v>
      </c>
      <c r="Z3857" s="59">
        <f t="shared" si="10297"/>
        <v>0</v>
      </c>
      <c r="AA3857" s="59">
        <f t="shared" si="10297"/>
        <v>0</v>
      </c>
      <c r="AB3857" s="59">
        <f t="shared" si="10297"/>
        <v>54671.812189999997</v>
      </c>
      <c r="AC3857" s="60">
        <f t="shared" si="10297"/>
        <v>75766.14761</v>
      </c>
      <c r="AD3857" s="60">
        <f t="shared" si="10297"/>
        <v>66404.872629999998</v>
      </c>
      <c r="AE3857" s="61">
        <f t="shared" si="10157"/>
        <v>87.644515030398011</v>
      </c>
      <c r="AF3857" s="59">
        <f t="shared" ref="AF3857:AK3857" si="10298">AF3858</f>
        <v>74861.64761</v>
      </c>
      <c r="AG3857" s="59">
        <f t="shared" si="10298"/>
        <v>0</v>
      </c>
      <c r="AH3857" s="59">
        <f t="shared" si="10298"/>
        <v>0</v>
      </c>
      <c r="AI3857" s="59">
        <f t="shared" si="10298"/>
        <v>0</v>
      </c>
      <c r="AJ3857" s="59">
        <f t="shared" si="10298"/>
        <v>0</v>
      </c>
      <c r="AK3857" s="59">
        <f t="shared" si="10298"/>
        <v>0</v>
      </c>
      <c r="AL3857" s="59">
        <f t="shared" si="10159"/>
        <v>74861.64761</v>
      </c>
      <c r="AM3857" s="59">
        <f t="shared" si="10160"/>
        <v>-18279.940609999998</v>
      </c>
    </row>
    <row r="3858" spans="2:40" x14ac:dyDescent="0.3">
      <c r="B3858" s="30" t="s">
        <v>862</v>
      </c>
      <c r="C3858" s="30" t="s">
        <v>112</v>
      </c>
      <c r="D3858" s="30" t="s">
        <v>38</v>
      </c>
      <c r="E3858" s="15" t="str">
        <f t="shared" si="10190"/>
        <v>0501</v>
      </c>
      <c r="F3858" s="30" t="s">
        <v>892</v>
      </c>
      <c r="G3858" s="30" t="s">
        <v>58</v>
      </c>
      <c r="H3858" s="31" t="s">
        <v>59</v>
      </c>
      <c r="I3858" s="32"/>
      <c r="J3858" s="32"/>
      <c r="K3858" s="32"/>
      <c r="L3858" s="32"/>
      <c r="M3858" s="32"/>
      <c r="N3858" s="32"/>
      <c r="O3858" s="32">
        <v>0</v>
      </c>
      <c r="P3858" s="32">
        <v>0</v>
      </c>
      <c r="Q3858" s="32">
        <v>0</v>
      </c>
      <c r="R3858" s="32">
        <v>0</v>
      </c>
      <c r="S3858" s="32">
        <v>0</v>
      </c>
      <c r="T3858" s="32">
        <v>0</v>
      </c>
      <c r="U3858" s="32">
        <v>56581.707000000002</v>
      </c>
      <c r="V3858" s="32">
        <f t="shared" si="10191"/>
        <v>56581.707000000002</v>
      </c>
      <c r="W3858" s="32"/>
      <c r="X3858" s="32"/>
      <c r="Y3858" s="32">
        <v>56581.707000000002</v>
      </c>
      <c r="Z3858" s="32"/>
      <c r="AA3858" s="32"/>
      <c r="AB3858" s="32">
        <v>54671.812189999997</v>
      </c>
      <c r="AC3858" s="33">
        <v>75766.14761</v>
      </c>
      <c r="AD3858" s="33">
        <v>66404.872629999998</v>
      </c>
      <c r="AE3858" s="34">
        <f t="shared" si="10157"/>
        <v>87.644515030398011</v>
      </c>
      <c r="AF3858" s="32">
        <v>74861.64761</v>
      </c>
      <c r="AG3858" s="32">
        <v>0</v>
      </c>
      <c r="AH3858" s="32">
        <v>0</v>
      </c>
      <c r="AI3858" s="32">
        <v>0</v>
      </c>
      <c r="AJ3858" s="32">
        <v>0</v>
      </c>
      <c r="AK3858" s="32">
        <v>0</v>
      </c>
      <c r="AL3858" s="32">
        <f t="shared" si="10159"/>
        <v>74861.64761</v>
      </c>
      <c r="AM3858" s="32">
        <f t="shared" si="10160"/>
        <v>-18279.940609999998</v>
      </c>
    </row>
    <row r="3859" spans="2:40" ht="31.2" x14ac:dyDescent="0.3">
      <c r="B3859" s="30" t="s">
        <v>862</v>
      </c>
      <c r="C3859" s="30" t="s">
        <v>112</v>
      </c>
      <c r="D3859" s="30" t="s">
        <v>38</v>
      </c>
      <c r="E3859" s="15" t="str">
        <f t="shared" si="10190"/>
        <v>0501</v>
      </c>
      <c r="F3859" s="30" t="s">
        <v>894</v>
      </c>
      <c r="G3859" s="30"/>
      <c r="H3859" s="31" t="s">
        <v>895</v>
      </c>
      <c r="I3859" s="32">
        <f t="shared" ref="I3859:I3861" si="10299">I3860</f>
        <v>805.7</v>
      </c>
      <c r="J3859" s="32">
        <f t="shared" ref="J3859:J3861" si="10300">J3860</f>
        <v>805.7</v>
      </c>
      <c r="K3859" s="32">
        <f t="shared" ref="K3859:K3861" si="10301">K3860</f>
        <v>805.7</v>
      </c>
      <c r="L3859" s="32">
        <f t="shared" ref="L3859:L3861" si="10302">L3860</f>
        <v>0</v>
      </c>
      <c r="M3859" s="32">
        <f t="shared" ref="M3859:M3861" si="10303">M3860</f>
        <v>0</v>
      </c>
      <c r="N3859" s="32">
        <f t="shared" ref="N3859:N3861" si="10304">N3860</f>
        <v>0</v>
      </c>
      <c r="O3859" s="32">
        <f t="shared" ref="O3859:O3861" si="10305">O3860</f>
        <v>0</v>
      </c>
      <c r="P3859" s="32">
        <f t="shared" ref="P3859:P3861" si="10306">P3860</f>
        <v>0</v>
      </c>
      <c r="Q3859" s="32">
        <f t="shared" ref="Q3859:Q3861" si="10307">Q3860</f>
        <v>530.14099999999996</v>
      </c>
      <c r="R3859" s="32">
        <f t="shared" ref="R3859:R3861" si="10308">R3860</f>
        <v>0</v>
      </c>
      <c r="S3859" s="32">
        <f t="shared" ref="S3859:S3861" si="10309">S3860</f>
        <v>0</v>
      </c>
      <c r="T3859" s="32">
        <f t="shared" ref="T3859:T3861" si="10310">T3860</f>
        <v>0</v>
      </c>
      <c r="U3859" s="32">
        <v>0</v>
      </c>
      <c r="V3859" s="32">
        <f t="shared" si="10191"/>
        <v>1335.8409999999999</v>
      </c>
      <c r="W3859" s="32">
        <f t="shared" ref="W3859:W3861" si="10311">W3860</f>
        <v>0</v>
      </c>
      <c r="X3859" s="32">
        <f t="shared" ref="X3859:X3861" si="10312">X3860</f>
        <v>0</v>
      </c>
      <c r="Y3859" s="32">
        <f t="shared" ref="Y3859:Y3861" si="10313">Y3860</f>
        <v>0</v>
      </c>
      <c r="Z3859" s="32">
        <f t="shared" ref="Z3859:Z3861" si="10314">Z3860</f>
        <v>0</v>
      </c>
      <c r="AA3859" s="32">
        <f t="shared" ref="AA3859:AA3861" si="10315">AA3860</f>
        <v>0</v>
      </c>
      <c r="AB3859" s="32">
        <f t="shared" ref="AB3859:AB3861" si="10316">AB3860</f>
        <v>940.53966000000003</v>
      </c>
      <c r="AC3859" s="33">
        <f t="shared" ref="AC3859:AC3866" si="10317">AC3860</f>
        <v>1335.8409999999999</v>
      </c>
      <c r="AD3859" s="33">
        <f t="shared" ref="AD3859:AD3866" si="10318">AD3860</f>
        <v>1335.8396600000001</v>
      </c>
      <c r="AE3859" s="34">
        <f t="shared" si="10157"/>
        <v>99.999899688660562</v>
      </c>
      <c r="AF3859" s="32">
        <f t="shared" ref="AF3859:AF3861" si="10319">AF3860</f>
        <v>1335.8409999999999</v>
      </c>
      <c r="AG3859" s="32">
        <f t="shared" ref="AG3859:AG3861" si="10320">AG3860</f>
        <v>0</v>
      </c>
      <c r="AH3859" s="32">
        <f t="shared" ref="AH3859:AH3861" si="10321">AH3860</f>
        <v>0</v>
      </c>
      <c r="AI3859" s="32">
        <f t="shared" ref="AI3859:AI3861" si="10322">AI3860</f>
        <v>0</v>
      </c>
      <c r="AJ3859" s="32">
        <f t="shared" ref="AJ3859:AJ3861" si="10323">AJ3860</f>
        <v>0</v>
      </c>
      <c r="AK3859" s="32">
        <f t="shared" ref="AK3859:AK3861" si="10324">AK3860</f>
        <v>0</v>
      </c>
      <c r="AL3859" s="32">
        <f t="shared" si="10159"/>
        <v>1335.8409999999999</v>
      </c>
      <c r="AM3859" s="32">
        <f t="shared" si="10160"/>
        <v>0</v>
      </c>
    </row>
    <row r="3860" spans="2:40" ht="46.8" x14ac:dyDescent="0.3">
      <c r="B3860" s="30" t="s">
        <v>862</v>
      </c>
      <c r="C3860" s="30" t="s">
        <v>112</v>
      </c>
      <c r="D3860" s="30" t="s">
        <v>38</v>
      </c>
      <c r="E3860" s="15" t="str">
        <f t="shared" si="10190"/>
        <v>0501</v>
      </c>
      <c r="F3860" s="30" t="s">
        <v>896</v>
      </c>
      <c r="G3860" s="30"/>
      <c r="H3860" s="31" t="s">
        <v>897</v>
      </c>
      <c r="I3860" s="32">
        <f t="shared" si="10299"/>
        <v>805.7</v>
      </c>
      <c r="J3860" s="32">
        <f t="shared" si="10300"/>
        <v>805.7</v>
      </c>
      <c r="K3860" s="32">
        <f t="shared" si="10301"/>
        <v>805.7</v>
      </c>
      <c r="L3860" s="32">
        <f t="shared" si="10302"/>
        <v>0</v>
      </c>
      <c r="M3860" s="32">
        <f t="shared" si="10303"/>
        <v>0</v>
      </c>
      <c r="N3860" s="32">
        <f t="shared" si="10304"/>
        <v>0</v>
      </c>
      <c r="O3860" s="32">
        <f t="shared" si="10305"/>
        <v>0</v>
      </c>
      <c r="P3860" s="32">
        <f t="shared" si="10306"/>
        <v>0</v>
      </c>
      <c r="Q3860" s="32">
        <f t="shared" si="10307"/>
        <v>530.14099999999996</v>
      </c>
      <c r="R3860" s="32">
        <f t="shared" si="10308"/>
        <v>0</v>
      </c>
      <c r="S3860" s="32">
        <f t="shared" si="10309"/>
        <v>0</v>
      </c>
      <c r="T3860" s="32">
        <f t="shared" si="10310"/>
        <v>0</v>
      </c>
      <c r="U3860" s="32">
        <v>0</v>
      </c>
      <c r="V3860" s="32">
        <f t="shared" si="10191"/>
        <v>1335.8409999999999</v>
      </c>
      <c r="W3860" s="32">
        <f t="shared" si="10311"/>
        <v>0</v>
      </c>
      <c r="X3860" s="32">
        <f t="shared" si="10312"/>
        <v>0</v>
      </c>
      <c r="Y3860" s="32">
        <f t="shared" si="10313"/>
        <v>0</v>
      </c>
      <c r="Z3860" s="32">
        <f t="shared" si="10314"/>
        <v>0</v>
      </c>
      <c r="AA3860" s="32">
        <f t="shared" si="10315"/>
        <v>0</v>
      </c>
      <c r="AB3860" s="32">
        <f t="shared" si="10316"/>
        <v>940.53966000000003</v>
      </c>
      <c r="AC3860" s="33">
        <f t="shared" si="10317"/>
        <v>1335.8409999999999</v>
      </c>
      <c r="AD3860" s="33">
        <f t="shared" si="10318"/>
        <v>1335.8396600000001</v>
      </c>
      <c r="AE3860" s="34">
        <f t="shared" si="10157"/>
        <v>99.999899688660562</v>
      </c>
      <c r="AF3860" s="32">
        <f t="shared" si="10319"/>
        <v>1335.8409999999999</v>
      </c>
      <c r="AG3860" s="32">
        <f t="shared" si="10320"/>
        <v>0</v>
      </c>
      <c r="AH3860" s="32">
        <f t="shared" si="10321"/>
        <v>0</v>
      </c>
      <c r="AI3860" s="32">
        <f t="shared" si="10322"/>
        <v>0</v>
      </c>
      <c r="AJ3860" s="32">
        <f t="shared" si="10323"/>
        <v>0</v>
      </c>
      <c r="AK3860" s="32">
        <f t="shared" si="10324"/>
        <v>0</v>
      </c>
      <c r="AL3860" s="32">
        <f t="shared" si="10159"/>
        <v>1335.8409999999999</v>
      </c>
      <c r="AM3860" s="32">
        <f t="shared" si="10160"/>
        <v>0</v>
      </c>
    </row>
    <row r="3861" spans="2:40" ht="31.2" x14ac:dyDescent="0.3">
      <c r="B3861" s="30" t="s">
        <v>862</v>
      </c>
      <c r="C3861" s="30" t="s">
        <v>112</v>
      </c>
      <c r="D3861" s="30" t="s">
        <v>38</v>
      </c>
      <c r="E3861" s="15" t="str">
        <f t="shared" si="10190"/>
        <v>0501</v>
      </c>
      <c r="F3861" s="30" t="s">
        <v>896</v>
      </c>
      <c r="G3861" s="30" t="s">
        <v>50</v>
      </c>
      <c r="H3861" s="31" t="s">
        <v>51</v>
      </c>
      <c r="I3861" s="32">
        <f t="shared" si="10299"/>
        <v>805.7</v>
      </c>
      <c r="J3861" s="32">
        <f t="shared" si="10300"/>
        <v>805.7</v>
      </c>
      <c r="K3861" s="32">
        <f t="shared" si="10301"/>
        <v>805.7</v>
      </c>
      <c r="L3861" s="32">
        <f t="shared" si="10302"/>
        <v>0</v>
      </c>
      <c r="M3861" s="32">
        <f t="shared" si="10303"/>
        <v>0</v>
      </c>
      <c r="N3861" s="32">
        <f t="shared" si="10304"/>
        <v>0</v>
      </c>
      <c r="O3861" s="32">
        <f t="shared" si="10305"/>
        <v>0</v>
      </c>
      <c r="P3861" s="32">
        <f t="shared" si="10306"/>
        <v>0</v>
      </c>
      <c r="Q3861" s="32">
        <f t="shared" si="10307"/>
        <v>530.14099999999996</v>
      </c>
      <c r="R3861" s="32">
        <f t="shared" si="10308"/>
        <v>0</v>
      </c>
      <c r="S3861" s="32">
        <f t="shared" si="10309"/>
        <v>0</v>
      </c>
      <c r="T3861" s="32">
        <f t="shared" si="10310"/>
        <v>0</v>
      </c>
      <c r="U3861" s="32">
        <v>0</v>
      </c>
      <c r="V3861" s="32">
        <f t="shared" si="10191"/>
        <v>1335.8409999999999</v>
      </c>
      <c r="W3861" s="32">
        <f t="shared" si="10311"/>
        <v>0</v>
      </c>
      <c r="X3861" s="32">
        <f t="shared" si="10312"/>
        <v>0</v>
      </c>
      <c r="Y3861" s="32">
        <f t="shared" si="10313"/>
        <v>0</v>
      </c>
      <c r="Z3861" s="32">
        <f t="shared" si="10314"/>
        <v>0</v>
      </c>
      <c r="AA3861" s="32">
        <f t="shared" si="10315"/>
        <v>0</v>
      </c>
      <c r="AB3861" s="32">
        <f t="shared" si="10316"/>
        <v>940.53966000000003</v>
      </c>
      <c r="AC3861" s="33">
        <f t="shared" si="10317"/>
        <v>1335.8409999999999</v>
      </c>
      <c r="AD3861" s="33">
        <f t="shared" si="10318"/>
        <v>1335.8396600000001</v>
      </c>
      <c r="AE3861" s="34">
        <f t="shared" si="10157"/>
        <v>99.999899688660562</v>
      </c>
      <c r="AF3861" s="32">
        <f t="shared" si="10319"/>
        <v>1335.8409999999999</v>
      </c>
      <c r="AG3861" s="32">
        <f t="shared" si="10320"/>
        <v>0</v>
      </c>
      <c r="AH3861" s="32">
        <f t="shared" si="10321"/>
        <v>0</v>
      </c>
      <c r="AI3861" s="32">
        <f t="shared" si="10322"/>
        <v>0</v>
      </c>
      <c r="AJ3861" s="32">
        <f t="shared" si="10323"/>
        <v>0</v>
      </c>
      <c r="AK3861" s="32">
        <f t="shared" si="10324"/>
        <v>0</v>
      </c>
      <c r="AL3861" s="32">
        <f t="shared" si="10159"/>
        <v>1335.8409999999999</v>
      </c>
      <c r="AM3861" s="32">
        <f t="shared" si="10160"/>
        <v>0</v>
      </c>
    </row>
    <row r="3862" spans="2:40" ht="31.2" x14ac:dyDescent="0.3">
      <c r="B3862" s="30" t="s">
        <v>862</v>
      </c>
      <c r="C3862" s="30" t="s">
        <v>112</v>
      </c>
      <c r="D3862" s="30" t="s">
        <v>38</v>
      </c>
      <c r="E3862" s="15" t="str">
        <f t="shared" si="10190"/>
        <v>0501</v>
      </c>
      <c r="F3862" s="30" t="s">
        <v>896</v>
      </c>
      <c r="G3862" s="30" t="s">
        <v>52</v>
      </c>
      <c r="H3862" s="31" t="s">
        <v>53</v>
      </c>
      <c r="I3862" s="32">
        <v>805.7</v>
      </c>
      <c r="J3862" s="32">
        <v>805.7</v>
      </c>
      <c r="K3862" s="32">
        <v>805.7</v>
      </c>
      <c r="L3862" s="32"/>
      <c r="M3862" s="32"/>
      <c r="N3862" s="32"/>
      <c r="O3862" s="32">
        <v>0</v>
      </c>
      <c r="P3862" s="32">
        <v>0</v>
      </c>
      <c r="Q3862" s="32">
        <v>530.14099999999996</v>
      </c>
      <c r="R3862" s="32">
        <v>0</v>
      </c>
      <c r="S3862" s="32">
        <v>0</v>
      </c>
      <c r="T3862" s="32">
        <v>0</v>
      </c>
      <c r="U3862" s="32">
        <v>0</v>
      </c>
      <c r="V3862" s="32">
        <f t="shared" si="10191"/>
        <v>1335.8409999999999</v>
      </c>
      <c r="W3862" s="32"/>
      <c r="X3862" s="32"/>
      <c r="Y3862" s="32"/>
      <c r="Z3862" s="32"/>
      <c r="AA3862" s="32"/>
      <c r="AB3862" s="32">
        <v>940.53966000000003</v>
      </c>
      <c r="AC3862" s="33">
        <v>1335.8409999999999</v>
      </c>
      <c r="AD3862" s="33">
        <v>1335.8396600000001</v>
      </c>
      <c r="AE3862" s="34">
        <f t="shared" si="10157"/>
        <v>99.999899688660562</v>
      </c>
      <c r="AF3862" s="32">
        <v>1335.8409999999999</v>
      </c>
      <c r="AG3862" s="32">
        <v>0</v>
      </c>
      <c r="AH3862" s="32">
        <v>0</v>
      </c>
      <c r="AI3862" s="32">
        <v>0</v>
      </c>
      <c r="AJ3862" s="32">
        <v>0</v>
      </c>
      <c r="AK3862" s="32">
        <v>0</v>
      </c>
      <c r="AL3862" s="32">
        <f t="shared" si="10159"/>
        <v>1335.8409999999999</v>
      </c>
      <c r="AM3862" s="32">
        <f t="shared" si="10160"/>
        <v>0</v>
      </c>
      <c r="AN3862" s="12"/>
    </row>
    <row r="3863" spans="2:40" ht="46.8" x14ac:dyDescent="0.3">
      <c r="B3863" s="30" t="s">
        <v>862</v>
      </c>
      <c r="C3863" s="30" t="s">
        <v>112</v>
      </c>
      <c r="D3863" s="30" t="s">
        <v>38</v>
      </c>
      <c r="E3863" s="15" t="str">
        <f t="shared" si="10190"/>
        <v>0501</v>
      </c>
      <c r="F3863" s="30" t="s">
        <v>98</v>
      </c>
      <c r="G3863" s="30"/>
      <c r="H3863" s="31" t="s">
        <v>99</v>
      </c>
      <c r="I3863" s="32"/>
      <c r="J3863" s="32"/>
      <c r="K3863" s="32"/>
      <c r="L3863" s="32"/>
      <c r="M3863" s="32"/>
      <c r="N3863" s="32"/>
      <c r="O3863" s="32"/>
      <c r="P3863" s="32"/>
      <c r="Q3863" s="32"/>
      <c r="R3863" s="32"/>
      <c r="S3863" s="32"/>
      <c r="T3863" s="32"/>
      <c r="U3863" s="32"/>
      <c r="V3863" s="32">
        <f t="shared" ref="V3863:V3866" si="10325">V3864</f>
        <v>0</v>
      </c>
      <c r="W3863" s="32"/>
      <c r="X3863" s="32"/>
      <c r="Y3863" s="32"/>
      <c r="Z3863" s="32"/>
      <c r="AA3863" s="32"/>
      <c r="AB3863" s="32"/>
      <c r="AC3863" s="33">
        <f t="shared" si="10317"/>
        <v>2334.2849999999999</v>
      </c>
      <c r="AD3863" s="33">
        <f t="shared" si="10318"/>
        <v>2334.2849999999999</v>
      </c>
      <c r="AE3863" s="34">
        <f t="shared" si="10157"/>
        <v>100</v>
      </c>
      <c r="AF3863" s="32"/>
      <c r="AG3863" s="32"/>
      <c r="AH3863" s="32"/>
      <c r="AI3863" s="32"/>
      <c r="AJ3863" s="32"/>
      <c r="AK3863" s="32"/>
      <c r="AL3863" s="32"/>
      <c r="AM3863" s="32"/>
      <c r="AN3863" s="12"/>
    </row>
    <row r="3864" spans="2:40" x14ac:dyDescent="0.3">
      <c r="B3864" s="30" t="s">
        <v>862</v>
      </c>
      <c r="C3864" s="30" t="s">
        <v>112</v>
      </c>
      <c r="D3864" s="30" t="s">
        <v>38</v>
      </c>
      <c r="E3864" s="15" t="str">
        <f t="shared" si="10190"/>
        <v>0501</v>
      </c>
      <c r="F3864" s="30" t="s">
        <v>108</v>
      </c>
      <c r="G3864" s="30"/>
      <c r="H3864" s="31" t="s">
        <v>109</v>
      </c>
      <c r="I3864" s="32"/>
      <c r="J3864" s="32"/>
      <c r="K3864" s="32"/>
      <c r="L3864" s="32"/>
      <c r="M3864" s="32"/>
      <c r="N3864" s="32"/>
      <c r="O3864" s="32"/>
      <c r="P3864" s="32"/>
      <c r="Q3864" s="32"/>
      <c r="R3864" s="32"/>
      <c r="S3864" s="32"/>
      <c r="T3864" s="32"/>
      <c r="U3864" s="32"/>
      <c r="V3864" s="32">
        <f t="shared" si="10325"/>
        <v>0</v>
      </c>
      <c r="W3864" s="32"/>
      <c r="X3864" s="32"/>
      <c r="Y3864" s="32"/>
      <c r="Z3864" s="32"/>
      <c r="AA3864" s="32"/>
      <c r="AB3864" s="32"/>
      <c r="AC3864" s="33">
        <f t="shared" si="10317"/>
        <v>2334.2849999999999</v>
      </c>
      <c r="AD3864" s="33">
        <f t="shared" si="10318"/>
        <v>2334.2849999999999</v>
      </c>
      <c r="AE3864" s="34">
        <f t="shared" si="10157"/>
        <v>100</v>
      </c>
      <c r="AF3864" s="32"/>
      <c r="AG3864" s="32"/>
      <c r="AH3864" s="32"/>
      <c r="AI3864" s="32"/>
      <c r="AJ3864" s="32"/>
      <c r="AK3864" s="32"/>
      <c r="AL3864" s="32"/>
      <c r="AM3864" s="32"/>
      <c r="AN3864" s="12"/>
    </row>
    <row r="3865" spans="2:40" x14ac:dyDescent="0.3">
      <c r="B3865" s="30" t="s">
        <v>862</v>
      </c>
      <c r="C3865" s="30" t="s">
        <v>112</v>
      </c>
      <c r="D3865" s="30" t="s">
        <v>38</v>
      </c>
      <c r="E3865" s="15" t="str">
        <f t="shared" si="10190"/>
        <v>0501</v>
      </c>
      <c r="F3865" s="30" t="s">
        <v>110</v>
      </c>
      <c r="G3865" s="30"/>
      <c r="H3865" s="31" t="s">
        <v>111</v>
      </c>
      <c r="I3865" s="32"/>
      <c r="J3865" s="32"/>
      <c r="K3865" s="32"/>
      <c r="L3865" s="32"/>
      <c r="M3865" s="32"/>
      <c r="N3865" s="32"/>
      <c r="O3865" s="32"/>
      <c r="P3865" s="32"/>
      <c r="Q3865" s="32"/>
      <c r="R3865" s="32"/>
      <c r="S3865" s="32"/>
      <c r="T3865" s="32"/>
      <c r="U3865" s="32"/>
      <c r="V3865" s="32">
        <f t="shared" si="10325"/>
        <v>0</v>
      </c>
      <c r="W3865" s="32"/>
      <c r="X3865" s="32"/>
      <c r="Y3865" s="32"/>
      <c r="Z3865" s="32"/>
      <c r="AA3865" s="32"/>
      <c r="AB3865" s="32"/>
      <c r="AC3865" s="33">
        <f t="shared" si="10317"/>
        <v>2334.2849999999999</v>
      </c>
      <c r="AD3865" s="33">
        <f t="shared" si="10318"/>
        <v>2334.2849999999999</v>
      </c>
      <c r="AE3865" s="34">
        <f t="shared" si="10157"/>
        <v>100</v>
      </c>
      <c r="AF3865" s="32"/>
      <c r="AG3865" s="32"/>
      <c r="AH3865" s="32"/>
      <c r="AI3865" s="32"/>
      <c r="AJ3865" s="32"/>
      <c r="AK3865" s="32"/>
      <c r="AL3865" s="32"/>
      <c r="AM3865" s="32"/>
      <c r="AN3865" s="12"/>
    </row>
    <row r="3866" spans="2:40" ht="31.2" x14ac:dyDescent="0.3">
      <c r="B3866" s="30" t="s">
        <v>862</v>
      </c>
      <c r="C3866" s="30" t="s">
        <v>112</v>
      </c>
      <c r="D3866" s="30" t="s">
        <v>38</v>
      </c>
      <c r="E3866" s="15" t="str">
        <f t="shared" si="10190"/>
        <v>0501</v>
      </c>
      <c r="F3866" s="30" t="s">
        <v>110</v>
      </c>
      <c r="G3866" s="30" t="s">
        <v>50</v>
      </c>
      <c r="H3866" s="31" t="s">
        <v>51</v>
      </c>
      <c r="I3866" s="32"/>
      <c r="J3866" s="32"/>
      <c r="K3866" s="32"/>
      <c r="L3866" s="32"/>
      <c r="M3866" s="32"/>
      <c r="N3866" s="32"/>
      <c r="O3866" s="32"/>
      <c r="P3866" s="32"/>
      <c r="Q3866" s="32"/>
      <c r="R3866" s="32"/>
      <c r="S3866" s="32"/>
      <c r="T3866" s="32"/>
      <c r="U3866" s="32"/>
      <c r="V3866" s="32">
        <f t="shared" si="10325"/>
        <v>0</v>
      </c>
      <c r="W3866" s="32"/>
      <c r="X3866" s="32"/>
      <c r="Y3866" s="32"/>
      <c r="Z3866" s="32"/>
      <c r="AA3866" s="32"/>
      <c r="AB3866" s="32"/>
      <c r="AC3866" s="33">
        <f t="shared" si="10317"/>
        <v>2334.2849999999999</v>
      </c>
      <c r="AD3866" s="33">
        <f t="shared" si="10318"/>
        <v>2334.2849999999999</v>
      </c>
      <c r="AE3866" s="34">
        <f t="shared" si="10157"/>
        <v>100</v>
      </c>
      <c r="AF3866" s="32"/>
      <c r="AG3866" s="32"/>
      <c r="AH3866" s="32"/>
      <c r="AI3866" s="32"/>
      <c r="AJ3866" s="32"/>
      <c r="AK3866" s="32"/>
      <c r="AL3866" s="32"/>
      <c r="AM3866" s="32"/>
      <c r="AN3866" s="12"/>
    </row>
    <row r="3867" spans="2:40" ht="31.2" x14ac:dyDescent="0.3">
      <c r="B3867" s="30" t="s">
        <v>862</v>
      </c>
      <c r="C3867" s="30" t="s">
        <v>112</v>
      </c>
      <c r="D3867" s="30" t="s">
        <v>38</v>
      </c>
      <c r="E3867" s="15" t="str">
        <f t="shared" si="10190"/>
        <v>0501</v>
      </c>
      <c r="F3867" s="30" t="s">
        <v>110</v>
      </c>
      <c r="G3867" s="30" t="s">
        <v>52</v>
      </c>
      <c r="H3867" s="31" t="s">
        <v>53</v>
      </c>
      <c r="I3867" s="32"/>
      <c r="J3867" s="32"/>
      <c r="K3867" s="32"/>
      <c r="L3867" s="32"/>
      <c r="M3867" s="32"/>
      <c r="N3867" s="32"/>
      <c r="O3867" s="32"/>
      <c r="P3867" s="32"/>
      <c r="Q3867" s="32"/>
      <c r="R3867" s="32"/>
      <c r="S3867" s="32"/>
      <c r="T3867" s="32"/>
      <c r="U3867" s="32"/>
      <c r="V3867" s="32">
        <v>0</v>
      </c>
      <c r="W3867" s="32"/>
      <c r="X3867" s="32"/>
      <c r="Y3867" s="32"/>
      <c r="Z3867" s="32"/>
      <c r="AA3867" s="32"/>
      <c r="AB3867" s="32"/>
      <c r="AC3867" s="33">
        <v>2334.2849999999999</v>
      </c>
      <c r="AD3867" s="33">
        <v>2334.2849999999999</v>
      </c>
      <c r="AE3867" s="34">
        <f t="shared" si="10157"/>
        <v>100</v>
      </c>
      <c r="AF3867" s="32"/>
      <c r="AG3867" s="32"/>
      <c r="AH3867" s="32"/>
      <c r="AI3867" s="32"/>
      <c r="AJ3867" s="32"/>
      <c r="AK3867" s="32"/>
      <c r="AL3867" s="32"/>
      <c r="AM3867" s="32"/>
      <c r="AN3867" s="12"/>
    </row>
    <row r="3868" spans="2:40" s="22" customFormat="1" x14ac:dyDescent="0.3">
      <c r="B3868" s="23" t="s">
        <v>862</v>
      </c>
      <c r="C3868" s="23" t="s">
        <v>112</v>
      </c>
      <c r="D3868" s="23" t="s">
        <v>502</v>
      </c>
      <c r="E3868" s="24" t="str">
        <f t="shared" si="10190"/>
        <v>0502</v>
      </c>
      <c r="F3868" s="23"/>
      <c r="G3868" s="23"/>
      <c r="H3868" s="25" t="s">
        <v>778</v>
      </c>
      <c r="I3868" s="26">
        <f t="shared" ref="I3868:T3868" si="10326">I3869+I3922</f>
        <v>62659.9</v>
      </c>
      <c r="J3868" s="26">
        <f t="shared" si="10326"/>
        <v>30919.200000000004</v>
      </c>
      <c r="K3868" s="26">
        <f t="shared" si="10326"/>
        <v>31569</v>
      </c>
      <c r="L3868" s="26">
        <f t="shared" si="10326"/>
        <v>0</v>
      </c>
      <c r="M3868" s="26">
        <f t="shared" si="10326"/>
        <v>0</v>
      </c>
      <c r="N3868" s="26">
        <f t="shared" si="10326"/>
        <v>0</v>
      </c>
      <c r="O3868" s="26">
        <f t="shared" si="10326"/>
        <v>-3221.224999999999</v>
      </c>
      <c r="P3868" s="26">
        <f t="shared" si="10326"/>
        <v>0</v>
      </c>
      <c r="Q3868" s="26">
        <f t="shared" si="10326"/>
        <v>43530.879000000001</v>
      </c>
      <c r="R3868" s="26">
        <f t="shared" si="10326"/>
        <v>12510.232</v>
      </c>
      <c r="S3868" s="26">
        <f t="shared" si="10326"/>
        <v>-8990</v>
      </c>
      <c r="T3868" s="26">
        <f t="shared" si="10326"/>
        <v>0</v>
      </c>
      <c r="U3868" s="26">
        <v>2783.83</v>
      </c>
      <c r="V3868" s="26">
        <f t="shared" si="10191"/>
        <v>109273.61599999999</v>
      </c>
      <c r="W3868" s="26">
        <f t="shared" ref="W3868:AD3868" si="10327">W3869+W3922</f>
        <v>2777</v>
      </c>
      <c r="X3868" s="26">
        <f t="shared" si="10327"/>
        <v>0</v>
      </c>
      <c r="Y3868" s="26">
        <f t="shared" si="10327"/>
        <v>6.83</v>
      </c>
      <c r="Z3868" s="26">
        <f t="shared" si="10327"/>
        <v>0</v>
      </c>
      <c r="AA3868" s="26">
        <f t="shared" si="10327"/>
        <v>0</v>
      </c>
      <c r="AB3868" s="26">
        <f t="shared" si="10327"/>
        <v>60916.014470000002</v>
      </c>
      <c r="AC3868" s="27">
        <f t="shared" si="10327"/>
        <v>109257.416</v>
      </c>
      <c r="AD3868" s="27">
        <f t="shared" si="10327"/>
        <v>108144.77278</v>
      </c>
      <c r="AE3868" s="28">
        <f t="shared" si="10157"/>
        <v>98.981631397908956</v>
      </c>
      <c r="AF3868" s="26">
        <f t="shared" ref="AF3868:AK3868" si="10328">AF3869+AF3922</f>
        <v>112478.641</v>
      </c>
      <c r="AG3868" s="26">
        <f t="shared" si="10328"/>
        <v>-3221.224999999999</v>
      </c>
      <c r="AH3868" s="26">
        <f t="shared" si="10328"/>
        <v>0</v>
      </c>
      <c r="AI3868" s="26">
        <f t="shared" si="10328"/>
        <v>0</v>
      </c>
      <c r="AJ3868" s="26">
        <f t="shared" si="10328"/>
        <v>0</v>
      </c>
      <c r="AK3868" s="26">
        <f t="shared" si="10328"/>
        <v>0</v>
      </c>
      <c r="AL3868" s="26">
        <f t="shared" si="10159"/>
        <v>109257.416</v>
      </c>
      <c r="AM3868" s="26">
        <f t="shared" si="10160"/>
        <v>16.19999999999709</v>
      </c>
      <c r="AN3868" s="29"/>
    </row>
    <row r="3869" spans="2:40" ht="31.2" x14ac:dyDescent="0.3">
      <c r="B3869" s="30" t="s">
        <v>862</v>
      </c>
      <c r="C3869" s="30" t="s">
        <v>112</v>
      </c>
      <c r="D3869" s="30" t="s">
        <v>502</v>
      </c>
      <c r="E3869" s="15" t="str">
        <f t="shared" si="10190"/>
        <v>0502</v>
      </c>
      <c r="F3869" s="30" t="s">
        <v>760</v>
      </c>
      <c r="G3869" s="30"/>
      <c r="H3869" s="31" t="s">
        <v>761</v>
      </c>
      <c r="I3869" s="32">
        <f t="shared" ref="I3869:T3869" si="10329">I3870+I3910</f>
        <v>62659.9</v>
      </c>
      <c r="J3869" s="32">
        <f t="shared" si="10329"/>
        <v>30919.200000000004</v>
      </c>
      <c r="K3869" s="32">
        <f t="shared" si="10329"/>
        <v>31569</v>
      </c>
      <c r="L3869" s="32">
        <f t="shared" si="10329"/>
        <v>0</v>
      </c>
      <c r="M3869" s="32">
        <f t="shared" si="10329"/>
        <v>0</v>
      </c>
      <c r="N3869" s="32">
        <f t="shared" si="10329"/>
        <v>0</v>
      </c>
      <c r="O3869" s="32">
        <f t="shared" si="10329"/>
        <v>-3221.224999999999</v>
      </c>
      <c r="P3869" s="32">
        <f t="shared" si="10329"/>
        <v>0</v>
      </c>
      <c r="Q3869" s="32">
        <f t="shared" si="10329"/>
        <v>43530.879000000001</v>
      </c>
      <c r="R3869" s="32">
        <f t="shared" si="10329"/>
        <v>12510.232</v>
      </c>
      <c r="S3869" s="32">
        <f t="shared" si="10329"/>
        <v>-8990</v>
      </c>
      <c r="T3869" s="32">
        <f t="shared" si="10329"/>
        <v>0</v>
      </c>
      <c r="U3869" s="32">
        <v>2783.83</v>
      </c>
      <c r="V3869" s="32">
        <f t="shared" si="10191"/>
        <v>109273.61599999999</v>
      </c>
      <c r="W3869" s="32">
        <f t="shared" ref="W3869:AD3869" si="10330">W3870+W3910</f>
        <v>2777</v>
      </c>
      <c r="X3869" s="32">
        <f t="shared" si="10330"/>
        <v>0</v>
      </c>
      <c r="Y3869" s="32">
        <f t="shared" si="10330"/>
        <v>6.83</v>
      </c>
      <c r="Z3869" s="32">
        <f t="shared" si="10330"/>
        <v>0</v>
      </c>
      <c r="AA3869" s="32">
        <f t="shared" si="10330"/>
        <v>0</v>
      </c>
      <c r="AB3869" s="32">
        <f t="shared" si="10330"/>
        <v>60916.014470000002</v>
      </c>
      <c r="AC3869" s="33">
        <f t="shared" si="10330"/>
        <v>109257.416</v>
      </c>
      <c r="AD3869" s="33">
        <f t="shared" si="10330"/>
        <v>108144.77278</v>
      </c>
      <c r="AE3869" s="34">
        <f t="shared" si="10157"/>
        <v>98.981631397908956</v>
      </c>
      <c r="AF3869" s="32">
        <f t="shared" ref="AF3869:AK3869" si="10331">AF3870+AF3910</f>
        <v>112478.641</v>
      </c>
      <c r="AG3869" s="32">
        <f t="shared" si="10331"/>
        <v>-3221.224999999999</v>
      </c>
      <c r="AH3869" s="32">
        <f t="shared" si="10331"/>
        <v>0</v>
      </c>
      <c r="AI3869" s="32">
        <f t="shared" si="10331"/>
        <v>0</v>
      </c>
      <c r="AJ3869" s="32">
        <f t="shared" si="10331"/>
        <v>0</v>
      </c>
      <c r="AK3869" s="32">
        <f t="shared" si="10331"/>
        <v>0</v>
      </c>
      <c r="AL3869" s="32">
        <f t="shared" si="10159"/>
        <v>109257.416</v>
      </c>
      <c r="AM3869" s="32">
        <f t="shared" si="10160"/>
        <v>16.19999999999709</v>
      </c>
    </row>
    <row r="3870" spans="2:40" ht="31.2" x14ac:dyDescent="0.3">
      <c r="B3870" s="30" t="s">
        <v>862</v>
      </c>
      <c r="C3870" s="30" t="s">
        <v>112</v>
      </c>
      <c r="D3870" s="30" t="s">
        <v>502</v>
      </c>
      <c r="E3870" s="15" t="str">
        <f t="shared" si="10190"/>
        <v>0502</v>
      </c>
      <c r="F3870" s="30" t="s">
        <v>898</v>
      </c>
      <c r="G3870" s="30"/>
      <c r="H3870" s="31" t="s">
        <v>899</v>
      </c>
      <c r="I3870" s="32">
        <f t="shared" ref="I3870:N3870" si="10332">I3898+I3871+I3902</f>
        <v>13420.4</v>
      </c>
      <c r="J3870" s="32">
        <f t="shared" si="10332"/>
        <v>1551.4</v>
      </c>
      <c r="K3870" s="32">
        <f t="shared" si="10332"/>
        <v>1551.4</v>
      </c>
      <c r="L3870" s="32">
        <f t="shared" si="10332"/>
        <v>0</v>
      </c>
      <c r="M3870" s="32">
        <f t="shared" si="10332"/>
        <v>0</v>
      </c>
      <c r="N3870" s="32">
        <f t="shared" si="10332"/>
        <v>0</v>
      </c>
      <c r="O3870" s="32">
        <f>O3898+O3871+O3902+O3906</f>
        <v>-4461.4779999999992</v>
      </c>
      <c r="P3870" s="32">
        <f>P3898+P3871+P3902+P3906</f>
        <v>-856.45799999999997</v>
      </c>
      <c r="Q3870" s="32">
        <f>Q3898+Q3871+Q3902+Q3906</f>
        <v>23600</v>
      </c>
      <c r="R3870" s="32">
        <f>R3898+R3871+R3902</f>
        <v>0</v>
      </c>
      <c r="S3870" s="32">
        <f>S3898+S3871+S3902</f>
        <v>-8990</v>
      </c>
      <c r="T3870" s="32">
        <f>T3898+T3871+T3902</f>
        <v>0</v>
      </c>
      <c r="U3870" s="32">
        <v>2783.83</v>
      </c>
      <c r="V3870" s="32">
        <f t="shared" si="10191"/>
        <v>25496.294000000002</v>
      </c>
      <c r="W3870" s="32">
        <f>W3898+W3871+W3902</f>
        <v>2777</v>
      </c>
      <c r="X3870" s="32">
        <f>X3898+X3871+X3902</f>
        <v>0</v>
      </c>
      <c r="Y3870" s="32">
        <f>Y3898+Y3871+Y3902</f>
        <v>6.83</v>
      </c>
      <c r="Z3870" s="32">
        <f>Z3898+Z3871+Z3902</f>
        <v>0</v>
      </c>
      <c r="AA3870" s="32">
        <f>AA3898+AA3871+AA3902</f>
        <v>0</v>
      </c>
      <c r="AB3870" s="32">
        <f>AB3898+AB3871+AB3902+AB3906</f>
        <v>1666.4628699999998</v>
      </c>
      <c r="AC3870" s="33">
        <f>AC3898+AC3871+AC3902+AC3906</f>
        <v>25496.294000000002</v>
      </c>
      <c r="AD3870" s="33">
        <f>AD3898+AD3871+AD3902+AD3906</f>
        <v>24984.811089999999</v>
      </c>
      <c r="AE3870" s="34">
        <f t="shared" si="10157"/>
        <v>97.99389311246567</v>
      </c>
      <c r="AF3870" s="32">
        <f t="shared" ref="AF3870:AK3870" si="10333">AF3898+AF3871+AF3902+AF3906</f>
        <v>29957.772000000001</v>
      </c>
      <c r="AG3870" s="32">
        <f t="shared" si="10333"/>
        <v>-4461.4779999999992</v>
      </c>
      <c r="AH3870" s="32">
        <f t="shared" si="10333"/>
        <v>0</v>
      </c>
      <c r="AI3870" s="32">
        <f t="shared" si="10333"/>
        <v>0</v>
      </c>
      <c r="AJ3870" s="32">
        <f t="shared" si="10333"/>
        <v>0</v>
      </c>
      <c r="AK3870" s="32">
        <f t="shared" si="10333"/>
        <v>0</v>
      </c>
      <c r="AL3870" s="32">
        <f t="shared" si="10159"/>
        <v>25496.294000000002</v>
      </c>
      <c r="AM3870" s="32">
        <f t="shared" si="10160"/>
        <v>0</v>
      </c>
    </row>
    <row r="3871" spans="2:40" ht="46.8" x14ac:dyDescent="0.3">
      <c r="B3871" s="30" t="s">
        <v>862</v>
      </c>
      <c r="C3871" s="30" t="s">
        <v>112</v>
      </c>
      <c r="D3871" s="30" t="s">
        <v>502</v>
      </c>
      <c r="E3871" s="15" t="str">
        <f t="shared" si="10190"/>
        <v>0502</v>
      </c>
      <c r="F3871" s="30" t="s">
        <v>900</v>
      </c>
      <c r="G3871" s="30"/>
      <c r="H3871" s="31" t="s">
        <v>901</v>
      </c>
      <c r="I3871" s="32">
        <f t="shared" ref="I3871:T3871" si="10334">I3875+I3872+I3895+I3889+I3892+I3886+I3878+I3883</f>
        <v>10268</v>
      </c>
      <c r="J3871" s="32">
        <f t="shared" si="10334"/>
        <v>0</v>
      </c>
      <c r="K3871" s="32">
        <f t="shared" si="10334"/>
        <v>0</v>
      </c>
      <c r="L3871" s="32">
        <f t="shared" si="10334"/>
        <v>0</v>
      </c>
      <c r="M3871" s="32">
        <f t="shared" si="10334"/>
        <v>0</v>
      </c>
      <c r="N3871" s="32">
        <f t="shared" si="10334"/>
        <v>0</v>
      </c>
      <c r="O3871" s="32">
        <f t="shared" si="10334"/>
        <v>0</v>
      </c>
      <c r="P3871" s="32">
        <f t="shared" si="10334"/>
        <v>0</v>
      </c>
      <c r="Q3871" s="32">
        <f t="shared" si="10334"/>
        <v>0</v>
      </c>
      <c r="R3871" s="32">
        <f t="shared" si="10334"/>
        <v>0</v>
      </c>
      <c r="S3871" s="32">
        <f t="shared" si="10334"/>
        <v>-8990</v>
      </c>
      <c r="T3871" s="32">
        <f t="shared" si="10334"/>
        <v>0</v>
      </c>
      <c r="U3871" s="32">
        <v>2703.83</v>
      </c>
      <c r="V3871" s="32">
        <f t="shared" si="10191"/>
        <v>3981.83</v>
      </c>
      <c r="W3871" s="32">
        <f t="shared" ref="W3871:AD3871" si="10335">W3875+W3872+W3895+W3889+W3892+W3886+W3878+W3883</f>
        <v>2697</v>
      </c>
      <c r="X3871" s="32">
        <f t="shared" si="10335"/>
        <v>0</v>
      </c>
      <c r="Y3871" s="32">
        <f t="shared" si="10335"/>
        <v>6.83</v>
      </c>
      <c r="Z3871" s="32">
        <f t="shared" si="10335"/>
        <v>0</v>
      </c>
      <c r="AA3871" s="32">
        <f t="shared" si="10335"/>
        <v>0</v>
      </c>
      <c r="AB3871" s="32">
        <f t="shared" si="10335"/>
        <v>42</v>
      </c>
      <c r="AC3871" s="33">
        <f t="shared" si="10335"/>
        <v>3981.83</v>
      </c>
      <c r="AD3871" s="33">
        <f t="shared" si="10335"/>
        <v>3981.8282199999999</v>
      </c>
      <c r="AE3871" s="34">
        <f t="shared" si="10157"/>
        <v>99.999955296936321</v>
      </c>
      <c r="AF3871" s="32">
        <f t="shared" ref="AF3871:AK3871" si="10336">AF3875+AF3872+AF3895+AF3889+AF3892+AF3886+AF3878+AF3883</f>
        <v>3981.83</v>
      </c>
      <c r="AG3871" s="32">
        <f t="shared" si="10336"/>
        <v>0</v>
      </c>
      <c r="AH3871" s="32">
        <f t="shared" si="10336"/>
        <v>0</v>
      </c>
      <c r="AI3871" s="32">
        <f t="shared" si="10336"/>
        <v>0</v>
      </c>
      <c r="AJ3871" s="32">
        <f t="shared" si="10336"/>
        <v>0</v>
      </c>
      <c r="AK3871" s="32">
        <f t="shared" si="10336"/>
        <v>0</v>
      </c>
      <c r="AL3871" s="32">
        <f t="shared" si="10159"/>
        <v>3981.83</v>
      </c>
      <c r="AM3871" s="32">
        <f t="shared" si="10160"/>
        <v>0</v>
      </c>
    </row>
    <row r="3872" spans="2:40" ht="31.2" hidden="1" customHeight="1" x14ac:dyDescent="0.3">
      <c r="B3872" s="30" t="s">
        <v>862</v>
      </c>
      <c r="C3872" s="30" t="s">
        <v>112</v>
      </c>
      <c r="D3872" s="30" t="s">
        <v>502</v>
      </c>
      <c r="E3872" s="15" t="str">
        <f t="shared" si="10190"/>
        <v>0502</v>
      </c>
      <c r="F3872" s="30" t="s">
        <v>902</v>
      </c>
      <c r="G3872" s="30"/>
      <c r="H3872" s="31" t="s">
        <v>903</v>
      </c>
      <c r="I3872" s="32">
        <f t="shared" ref="I3872:I3876" si="10337">I3873</f>
        <v>0</v>
      </c>
      <c r="J3872" s="32">
        <f t="shared" ref="J3872:J3876" si="10338">J3873</f>
        <v>0</v>
      </c>
      <c r="K3872" s="32">
        <f t="shared" ref="K3872:K3876" si="10339">K3873</f>
        <v>0</v>
      </c>
      <c r="L3872" s="32">
        <f t="shared" ref="L3872:L3876" si="10340">L3873</f>
        <v>0</v>
      </c>
      <c r="M3872" s="32">
        <f t="shared" ref="M3872:M3876" si="10341">M3873</f>
        <v>0</v>
      </c>
      <c r="N3872" s="32">
        <f t="shared" ref="N3872:N3876" si="10342">N3873</f>
        <v>0</v>
      </c>
      <c r="O3872" s="32">
        <f t="shared" ref="O3872:O3876" si="10343">O3873</f>
        <v>0</v>
      </c>
      <c r="P3872" s="32">
        <f t="shared" ref="P3872:P3876" si="10344">P3873</f>
        <v>0</v>
      </c>
      <c r="Q3872" s="32">
        <f t="shared" ref="Q3872:Q3876" si="10345">Q3873</f>
        <v>0</v>
      </c>
      <c r="R3872" s="32">
        <f t="shared" ref="R3872:R3876" si="10346">R3873</f>
        <v>0</v>
      </c>
      <c r="S3872" s="32">
        <f t="shared" ref="S3872:S3876" si="10347">S3873</f>
        <v>0</v>
      </c>
      <c r="T3872" s="32">
        <f t="shared" ref="T3872:T3876" si="10348">T3873</f>
        <v>0</v>
      </c>
      <c r="U3872" s="32">
        <v>0</v>
      </c>
      <c r="V3872" s="32">
        <f t="shared" si="10191"/>
        <v>0</v>
      </c>
      <c r="W3872" s="32">
        <f t="shared" ref="W3872:W3876" si="10349">W3873</f>
        <v>0</v>
      </c>
      <c r="X3872" s="32">
        <f t="shared" ref="X3872:X3876" si="10350">X3873</f>
        <v>0</v>
      </c>
      <c r="Y3872" s="32">
        <f t="shared" ref="Y3872:Y3876" si="10351">Y3873</f>
        <v>0</v>
      </c>
      <c r="Z3872" s="32">
        <f t="shared" ref="Z3872:Z3876" si="10352">Z3873</f>
        <v>0</v>
      </c>
      <c r="AA3872" s="32">
        <f t="shared" ref="AA3872:AA3876" si="10353">AA3873</f>
        <v>0</v>
      </c>
      <c r="AB3872" s="32">
        <f t="shared" ref="AB3872:AB3876" si="10354">AB3873</f>
        <v>0</v>
      </c>
      <c r="AC3872" s="33">
        <f t="shared" ref="AC3872:AC3876" si="10355">AC3873</f>
        <v>0</v>
      </c>
      <c r="AD3872" s="33">
        <f t="shared" ref="AD3872:AD3876" si="10356">AD3873</f>
        <v>0</v>
      </c>
      <c r="AE3872" s="34" t="e">
        <f t="shared" si="10157"/>
        <v>#DIV/0!</v>
      </c>
      <c r="AF3872" s="35">
        <f t="shared" ref="AF3872:AF3876" si="10357">AF3873</f>
        <v>0</v>
      </c>
      <c r="AG3872" s="35">
        <f t="shared" ref="AG3872:AG3876" si="10358">AG3873</f>
        <v>0</v>
      </c>
      <c r="AH3872" s="36">
        <f t="shared" ref="AH3872:AH3876" si="10359">AH3873</f>
        <v>0</v>
      </c>
      <c r="AI3872" s="36">
        <f t="shared" ref="AI3872:AI3876" si="10360">AI3873</f>
        <v>0</v>
      </c>
      <c r="AJ3872" s="36">
        <f t="shared" ref="AJ3872:AJ3876" si="10361">AJ3873</f>
        <v>0</v>
      </c>
      <c r="AK3872" s="36">
        <f t="shared" ref="AK3872:AK3876" si="10362">AK3873</f>
        <v>0</v>
      </c>
      <c r="AL3872" s="36">
        <f t="shared" si="10159"/>
        <v>0</v>
      </c>
      <c r="AM3872" s="36">
        <f t="shared" si="10160"/>
        <v>0</v>
      </c>
      <c r="AN3872" s="37" t="s">
        <v>35</v>
      </c>
    </row>
    <row r="3873" spans="2:40" ht="31.2" hidden="1" customHeight="1" x14ac:dyDescent="0.3">
      <c r="B3873" s="30" t="s">
        <v>862</v>
      </c>
      <c r="C3873" s="30" t="s">
        <v>112</v>
      </c>
      <c r="D3873" s="30" t="s">
        <v>502</v>
      </c>
      <c r="E3873" s="15" t="str">
        <f t="shared" si="10190"/>
        <v>0502</v>
      </c>
      <c r="F3873" s="30" t="s">
        <v>902</v>
      </c>
      <c r="G3873" s="30" t="s">
        <v>547</v>
      </c>
      <c r="H3873" s="31" t="s">
        <v>548</v>
      </c>
      <c r="I3873" s="32">
        <f t="shared" si="10337"/>
        <v>0</v>
      </c>
      <c r="J3873" s="32">
        <f t="shared" si="10338"/>
        <v>0</v>
      </c>
      <c r="K3873" s="32">
        <f t="shared" si="10339"/>
        <v>0</v>
      </c>
      <c r="L3873" s="32">
        <f t="shared" si="10340"/>
        <v>0</v>
      </c>
      <c r="M3873" s="32">
        <f t="shared" si="10341"/>
        <v>0</v>
      </c>
      <c r="N3873" s="32">
        <f t="shared" si="10342"/>
        <v>0</v>
      </c>
      <c r="O3873" s="32">
        <f t="shared" si="10343"/>
        <v>0</v>
      </c>
      <c r="P3873" s="32">
        <f t="shared" si="10344"/>
        <v>0</v>
      </c>
      <c r="Q3873" s="32">
        <f t="shared" si="10345"/>
        <v>0</v>
      </c>
      <c r="R3873" s="32">
        <f t="shared" si="10346"/>
        <v>0</v>
      </c>
      <c r="S3873" s="32">
        <f t="shared" si="10347"/>
        <v>0</v>
      </c>
      <c r="T3873" s="32">
        <f t="shared" si="10348"/>
        <v>0</v>
      </c>
      <c r="U3873" s="32">
        <v>0</v>
      </c>
      <c r="V3873" s="32">
        <f t="shared" si="10191"/>
        <v>0</v>
      </c>
      <c r="W3873" s="32">
        <f t="shared" si="10349"/>
        <v>0</v>
      </c>
      <c r="X3873" s="32">
        <f t="shared" si="10350"/>
        <v>0</v>
      </c>
      <c r="Y3873" s="32">
        <f t="shared" si="10351"/>
        <v>0</v>
      </c>
      <c r="Z3873" s="32">
        <f t="shared" si="10352"/>
        <v>0</v>
      </c>
      <c r="AA3873" s="32">
        <f t="shared" si="10353"/>
        <v>0</v>
      </c>
      <c r="AB3873" s="32">
        <f t="shared" si="10354"/>
        <v>0</v>
      </c>
      <c r="AC3873" s="33">
        <f t="shared" si="10355"/>
        <v>0</v>
      </c>
      <c r="AD3873" s="33">
        <f t="shared" si="10356"/>
        <v>0</v>
      </c>
      <c r="AE3873" s="34" t="e">
        <f t="shared" si="10157"/>
        <v>#DIV/0!</v>
      </c>
      <c r="AF3873" s="35">
        <f t="shared" si="10357"/>
        <v>0</v>
      </c>
      <c r="AG3873" s="35">
        <f t="shared" si="10358"/>
        <v>0</v>
      </c>
      <c r="AH3873" s="36">
        <f t="shared" si="10359"/>
        <v>0</v>
      </c>
      <c r="AI3873" s="36">
        <f t="shared" si="10360"/>
        <v>0</v>
      </c>
      <c r="AJ3873" s="36">
        <f t="shared" si="10361"/>
        <v>0</v>
      </c>
      <c r="AK3873" s="36">
        <f t="shared" si="10362"/>
        <v>0</v>
      </c>
      <c r="AL3873" s="36">
        <f t="shared" si="10159"/>
        <v>0</v>
      </c>
      <c r="AM3873" s="36">
        <f t="shared" si="10160"/>
        <v>0</v>
      </c>
      <c r="AN3873" s="37" t="s">
        <v>35</v>
      </c>
    </row>
    <row r="3874" spans="2:40" ht="109.2" hidden="1" customHeight="1" x14ac:dyDescent="0.3">
      <c r="B3874" s="30" t="s">
        <v>862</v>
      </c>
      <c r="C3874" s="30" t="s">
        <v>112</v>
      </c>
      <c r="D3874" s="30" t="s">
        <v>502</v>
      </c>
      <c r="E3874" s="15" t="str">
        <f t="shared" si="10190"/>
        <v>0502</v>
      </c>
      <c r="F3874" s="30" t="s">
        <v>902</v>
      </c>
      <c r="G3874" s="30" t="s">
        <v>549</v>
      </c>
      <c r="H3874" s="31" t="s">
        <v>550</v>
      </c>
      <c r="I3874" s="32"/>
      <c r="J3874" s="32"/>
      <c r="K3874" s="32"/>
      <c r="L3874" s="32"/>
      <c r="M3874" s="32"/>
      <c r="N3874" s="32"/>
      <c r="O3874" s="32">
        <v>0</v>
      </c>
      <c r="P3874" s="32">
        <v>0</v>
      </c>
      <c r="Q3874" s="32">
        <v>0</v>
      </c>
      <c r="R3874" s="32">
        <v>0</v>
      </c>
      <c r="S3874" s="32">
        <v>0</v>
      </c>
      <c r="T3874" s="32">
        <v>0</v>
      </c>
      <c r="U3874" s="32">
        <v>0</v>
      </c>
      <c r="V3874" s="32">
        <f t="shared" si="10191"/>
        <v>0</v>
      </c>
      <c r="W3874" s="32"/>
      <c r="X3874" s="32"/>
      <c r="Y3874" s="32"/>
      <c r="Z3874" s="32"/>
      <c r="AA3874" s="32"/>
      <c r="AB3874" s="32">
        <v>0</v>
      </c>
      <c r="AC3874" s="33">
        <v>0</v>
      </c>
      <c r="AD3874" s="33">
        <v>0</v>
      </c>
      <c r="AE3874" s="34" t="e">
        <f t="shared" si="10157"/>
        <v>#DIV/0!</v>
      </c>
      <c r="AF3874" s="35">
        <v>0</v>
      </c>
      <c r="AG3874" s="35">
        <v>0</v>
      </c>
      <c r="AH3874" s="36">
        <v>0</v>
      </c>
      <c r="AI3874" s="36">
        <v>0</v>
      </c>
      <c r="AJ3874" s="36">
        <v>0</v>
      </c>
      <c r="AK3874" s="36">
        <v>0</v>
      </c>
      <c r="AL3874" s="36">
        <f t="shared" si="10159"/>
        <v>0</v>
      </c>
      <c r="AM3874" s="36">
        <f t="shared" si="10160"/>
        <v>0</v>
      </c>
      <c r="AN3874" s="37" t="s">
        <v>35</v>
      </c>
    </row>
    <row r="3875" spans="2:40" ht="46.8" hidden="1" customHeight="1" x14ac:dyDescent="0.3">
      <c r="B3875" s="30" t="s">
        <v>862</v>
      </c>
      <c r="C3875" s="30" t="s">
        <v>112</v>
      </c>
      <c r="D3875" s="30" t="s">
        <v>502</v>
      </c>
      <c r="E3875" s="15" t="str">
        <f t="shared" si="10190"/>
        <v>0502</v>
      </c>
      <c r="F3875" s="30" t="s">
        <v>904</v>
      </c>
      <c r="G3875" s="30"/>
      <c r="H3875" s="31" t="s">
        <v>905</v>
      </c>
      <c r="I3875" s="32">
        <f t="shared" si="10337"/>
        <v>6293</v>
      </c>
      <c r="J3875" s="32">
        <f t="shared" si="10338"/>
        <v>0</v>
      </c>
      <c r="K3875" s="32">
        <f t="shared" si="10339"/>
        <v>0</v>
      </c>
      <c r="L3875" s="32">
        <f t="shared" si="10340"/>
        <v>0</v>
      </c>
      <c r="M3875" s="32">
        <f t="shared" si="10341"/>
        <v>0</v>
      </c>
      <c r="N3875" s="32">
        <f t="shared" si="10342"/>
        <v>0</v>
      </c>
      <c r="O3875" s="32">
        <f t="shared" si="10343"/>
        <v>0</v>
      </c>
      <c r="P3875" s="32">
        <f t="shared" si="10344"/>
        <v>0</v>
      </c>
      <c r="Q3875" s="32">
        <f t="shared" si="10345"/>
        <v>0</v>
      </c>
      <c r="R3875" s="32">
        <f t="shared" si="10346"/>
        <v>0</v>
      </c>
      <c r="S3875" s="32">
        <f t="shared" si="10347"/>
        <v>-8990</v>
      </c>
      <c r="T3875" s="32">
        <f t="shared" si="10348"/>
        <v>0</v>
      </c>
      <c r="U3875" s="32">
        <v>2697</v>
      </c>
      <c r="V3875" s="32">
        <f t="shared" si="10191"/>
        <v>0</v>
      </c>
      <c r="W3875" s="32">
        <f t="shared" si="10349"/>
        <v>2697</v>
      </c>
      <c r="X3875" s="32">
        <f t="shared" si="10350"/>
        <v>0</v>
      </c>
      <c r="Y3875" s="32">
        <f t="shared" si="10351"/>
        <v>0</v>
      </c>
      <c r="Z3875" s="32">
        <f t="shared" si="10352"/>
        <v>0</v>
      </c>
      <c r="AA3875" s="32">
        <f t="shared" si="10353"/>
        <v>0</v>
      </c>
      <c r="AB3875" s="32">
        <f t="shared" si="10354"/>
        <v>0</v>
      </c>
      <c r="AC3875" s="33">
        <f t="shared" si="10355"/>
        <v>0</v>
      </c>
      <c r="AD3875" s="33">
        <f t="shared" si="10356"/>
        <v>0</v>
      </c>
      <c r="AE3875" s="34" t="e">
        <f t="shared" si="10157"/>
        <v>#DIV/0!</v>
      </c>
      <c r="AF3875" s="35">
        <f t="shared" si="10357"/>
        <v>0</v>
      </c>
      <c r="AG3875" s="35">
        <f t="shared" si="10358"/>
        <v>0</v>
      </c>
      <c r="AH3875" s="36">
        <f t="shared" si="10359"/>
        <v>0</v>
      </c>
      <c r="AI3875" s="36">
        <f t="shared" si="10360"/>
        <v>0</v>
      </c>
      <c r="AJ3875" s="36">
        <f t="shared" si="10361"/>
        <v>0</v>
      </c>
      <c r="AK3875" s="36">
        <f t="shared" si="10362"/>
        <v>0</v>
      </c>
      <c r="AL3875" s="36">
        <f t="shared" si="10159"/>
        <v>0</v>
      </c>
      <c r="AM3875" s="36">
        <f t="shared" si="10160"/>
        <v>0</v>
      </c>
      <c r="AN3875" s="37" t="s">
        <v>35</v>
      </c>
    </row>
    <row r="3876" spans="2:40" ht="31.2" hidden="1" customHeight="1" x14ac:dyDescent="0.3">
      <c r="B3876" s="30" t="s">
        <v>862</v>
      </c>
      <c r="C3876" s="30" t="s">
        <v>112</v>
      </c>
      <c r="D3876" s="30" t="s">
        <v>502</v>
      </c>
      <c r="E3876" s="15" t="str">
        <f t="shared" si="10190"/>
        <v>0502</v>
      </c>
      <c r="F3876" s="30" t="s">
        <v>904</v>
      </c>
      <c r="G3876" s="30" t="s">
        <v>547</v>
      </c>
      <c r="H3876" s="31" t="s">
        <v>548</v>
      </c>
      <c r="I3876" s="32">
        <f t="shared" si="10337"/>
        <v>6293</v>
      </c>
      <c r="J3876" s="32">
        <f t="shared" si="10338"/>
        <v>0</v>
      </c>
      <c r="K3876" s="32">
        <f t="shared" si="10339"/>
        <v>0</v>
      </c>
      <c r="L3876" s="32">
        <f t="shared" si="10340"/>
        <v>0</v>
      </c>
      <c r="M3876" s="32">
        <f t="shared" si="10341"/>
        <v>0</v>
      </c>
      <c r="N3876" s="32">
        <f t="shared" si="10342"/>
        <v>0</v>
      </c>
      <c r="O3876" s="32">
        <f t="shared" si="10343"/>
        <v>0</v>
      </c>
      <c r="P3876" s="32">
        <f t="shared" si="10344"/>
        <v>0</v>
      </c>
      <c r="Q3876" s="32">
        <f t="shared" si="10345"/>
        <v>0</v>
      </c>
      <c r="R3876" s="32">
        <f t="shared" si="10346"/>
        <v>0</v>
      </c>
      <c r="S3876" s="32">
        <f t="shared" si="10347"/>
        <v>-8990</v>
      </c>
      <c r="T3876" s="32">
        <f t="shared" si="10348"/>
        <v>0</v>
      </c>
      <c r="U3876" s="32">
        <v>2697</v>
      </c>
      <c r="V3876" s="32">
        <f t="shared" si="10191"/>
        <v>0</v>
      </c>
      <c r="W3876" s="32">
        <f t="shared" si="10349"/>
        <v>2697</v>
      </c>
      <c r="X3876" s="32">
        <f t="shared" si="10350"/>
        <v>0</v>
      </c>
      <c r="Y3876" s="32">
        <f t="shared" si="10351"/>
        <v>0</v>
      </c>
      <c r="Z3876" s="32">
        <f t="shared" si="10352"/>
        <v>0</v>
      </c>
      <c r="AA3876" s="32">
        <f t="shared" si="10353"/>
        <v>0</v>
      </c>
      <c r="AB3876" s="32">
        <f t="shared" si="10354"/>
        <v>0</v>
      </c>
      <c r="AC3876" s="33">
        <f t="shared" si="10355"/>
        <v>0</v>
      </c>
      <c r="AD3876" s="33">
        <f t="shared" si="10356"/>
        <v>0</v>
      </c>
      <c r="AE3876" s="34" t="e">
        <f t="shared" si="10157"/>
        <v>#DIV/0!</v>
      </c>
      <c r="AF3876" s="35">
        <f t="shared" si="10357"/>
        <v>0</v>
      </c>
      <c r="AG3876" s="35">
        <f t="shared" si="10358"/>
        <v>0</v>
      </c>
      <c r="AH3876" s="36">
        <f t="shared" si="10359"/>
        <v>0</v>
      </c>
      <c r="AI3876" s="36">
        <f t="shared" si="10360"/>
        <v>0</v>
      </c>
      <c r="AJ3876" s="36">
        <f t="shared" si="10361"/>
        <v>0</v>
      </c>
      <c r="AK3876" s="36">
        <f t="shared" si="10362"/>
        <v>0</v>
      </c>
      <c r="AL3876" s="36">
        <f t="shared" si="10159"/>
        <v>0</v>
      </c>
      <c r="AM3876" s="36">
        <f t="shared" si="10160"/>
        <v>0</v>
      </c>
      <c r="AN3876" s="37" t="s">
        <v>35</v>
      </c>
    </row>
    <row r="3877" spans="2:40" ht="15.6" hidden="1" customHeight="1" x14ac:dyDescent="0.3">
      <c r="B3877" s="30" t="s">
        <v>862</v>
      </c>
      <c r="C3877" s="30" t="s">
        <v>112</v>
      </c>
      <c r="D3877" s="30" t="s">
        <v>502</v>
      </c>
      <c r="E3877" s="15" t="str">
        <f t="shared" si="10190"/>
        <v>0502</v>
      </c>
      <c r="F3877" s="30" t="s">
        <v>904</v>
      </c>
      <c r="G3877" s="30" t="s">
        <v>906</v>
      </c>
      <c r="H3877" s="31" t="s">
        <v>907</v>
      </c>
      <c r="I3877" s="32">
        <v>6293</v>
      </c>
      <c r="J3877" s="32"/>
      <c r="K3877" s="32"/>
      <c r="L3877" s="32"/>
      <c r="M3877" s="32"/>
      <c r="N3877" s="32"/>
      <c r="O3877" s="32">
        <v>0</v>
      </c>
      <c r="P3877" s="32">
        <v>0</v>
      </c>
      <c r="Q3877" s="32">
        <v>0</v>
      </c>
      <c r="R3877" s="32">
        <v>0</v>
      </c>
      <c r="S3877" s="32">
        <v>-8990</v>
      </c>
      <c r="T3877" s="32">
        <v>0</v>
      </c>
      <c r="U3877" s="32">
        <v>2697</v>
      </c>
      <c r="V3877" s="32">
        <f t="shared" si="10191"/>
        <v>0</v>
      </c>
      <c r="W3877" s="32">
        <v>2697</v>
      </c>
      <c r="X3877" s="32"/>
      <c r="Y3877" s="32"/>
      <c r="Z3877" s="32"/>
      <c r="AA3877" s="32"/>
      <c r="AB3877" s="32">
        <v>0</v>
      </c>
      <c r="AC3877" s="33">
        <v>0</v>
      </c>
      <c r="AD3877" s="33">
        <v>0</v>
      </c>
      <c r="AE3877" s="34" t="e">
        <f t="shared" si="10157"/>
        <v>#DIV/0!</v>
      </c>
      <c r="AF3877" s="35">
        <v>0</v>
      </c>
      <c r="AG3877" s="35">
        <v>0</v>
      </c>
      <c r="AH3877" s="36">
        <v>0</v>
      </c>
      <c r="AI3877" s="36">
        <v>0</v>
      </c>
      <c r="AJ3877" s="36">
        <v>0</v>
      </c>
      <c r="AK3877" s="36">
        <v>0</v>
      </c>
      <c r="AL3877" s="36">
        <f t="shared" si="10159"/>
        <v>0</v>
      </c>
      <c r="AM3877" s="36">
        <f t="shared" si="10160"/>
        <v>0</v>
      </c>
      <c r="AN3877" s="37" t="s">
        <v>35</v>
      </c>
    </row>
    <row r="3878" spans="2:40" ht="46.8" x14ac:dyDescent="0.3">
      <c r="B3878" s="30" t="s">
        <v>862</v>
      </c>
      <c r="C3878" s="30" t="s">
        <v>112</v>
      </c>
      <c r="D3878" s="30" t="s">
        <v>502</v>
      </c>
      <c r="E3878" s="15" t="str">
        <f t="shared" si="10190"/>
        <v>0502</v>
      </c>
      <c r="F3878" s="30" t="s">
        <v>908</v>
      </c>
      <c r="G3878" s="30"/>
      <c r="H3878" s="31" t="s">
        <v>909</v>
      </c>
      <c r="I3878" s="32">
        <f t="shared" ref="I3878:N3878" si="10363">I3881</f>
        <v>3696</v>
      </c>
      <c r="J3878" s="32">
        <f t="shared" si="10363"/>
        <v>0</v>
      </c>
      <c r="K3878" s="32">
        <f t="shared" si="10363"/>
        <v>0</v>
      </c>
      <c r="L3878" s="32">
        <f t="shared" si="10363"/>
        <v>0</v>
      </c>
      <c r="M3878" s="32">
        <f t="shared" si="10363"/>
        <v>0</v>
      </c>
      <c r="N3878" s="32">
        <f t="shared" si="10363"/>
        <v>0</v>
      </c>
      <c r="O3878" s="32">
        <f>O3881+O3879</f>
        <v>0</v>
      </c>
      <c r="P3878" s="32">
        <f>P3881+P3879</f>
        <v>0</v>
      </c>
      <c r="Q3878" s="32">
        <f>Q3881+Q3879</f>
        <v>0</v>
      </c>
      <c r="R3878" s="32">
        <f>R3881</f>
        <v>0</v>
      </c>
      <c r="S3878" s="32">
        <f>S3881</f>
        <v>0</v>
      </c>
      <c r="T3878" s="32">
        <f>T3881</f>
        <v>0</v>
      </c>
      <c r="U3878" s="32">
        <v>0</v>
      </c>
      <c r="V3878" s="32">
        <f t="shared" si="10191"/>
        <v>3696</v>
      </c>
      <c r="W3878" s="32">
        <f>W3881</f>
        <v>0</v>
      </c>
      <c r="X3878" s="32">
        <f>X3881</f>
        <v>0</v>
      </c>
      <c r="Y3878" s="32">
        <f>Y3881</f>
        <v>0</v>
      </c>
      <c r="Z3878" s="32">
        <f>Z3881</f>
        <v>0</v>
      </c>
      <c r="AA3878" s="32">
        <f>AA3881</f>
        <v>0</v>
      </c>
      <c r="AB3878" s="32">
        <f>AB3881+AB3879</f>
        <v>42</v>
      </c>
      <c r="AC3878" s="33">
        <f>AC3881+AC3879</f>
        <v>3696</v>
      </c>
      <c r="AD3878" s="33">
        <f>AD3881+AD3879</f>
        <v>3696</v>
      </c>
      <c r="AE3878" s="34">
        <f t="shared" si="10157"/>
        <v>100</v>
      </c>
      <c r="AF3878" s="32">
        <f t="shared" ref="AF3878:AK3878" si="10364">AF3881+AF3879</f>
        <v>3696</v>
      </c>
      <c r="AG3878" s="32">
        <f t="shared" si="10364"/>
        <v>0</v>
      </c>
      <c r="AH3878" s="32">
        <f t="shared" si="10364"/>
        <v>0</v>
      </c>
      <c r="AI3878" s="32">
        <f t="shared" si="10364"/>
        <v>0</v>
      </c>
      <c r="AJ3878" s="32">
        <f t="shared" si="10364"/>
        <v>0</v>
      </c>
      <c r="AK3878" s="32">
        <f t="shared" si="10364"/>
        <v>0</v>
      </c>
      <c r="AL3878" s="32">
        <f t="shared" si="10159"/>
        <v>3696</v>
      </c>
      <c r="AM3878" s="32">
        <f t="shared" si="10160"/>
        <v>0</v>
      </c>
    </row>
    <row r="3879" spans="2:40" ht="31.2" x14ac:dyDescent="0.3">
      <c r="B3879" s="30" t="s">
        <v>862</v>
      </c>
      <c r="C3879" s="30" t="s">
        <v>112</v>
      </c>
      <c r="D3879" s="30" t="s">
        <v>502</v>
      </c>
      <c r="E3879" s="15" t="str">
        <f t="shared" si="10190"/>
        <v>0502</v>
      </c>
      <c r="F3879" s="30" t="s">
        <v>908</v>
      </c>
      <c r="G3879" s="30" t="s">
        <v>50</v>
      </c>
      <c r="H3879" s="31" t="s">
        <v>51</v>
      </c>
      <c r="I3879" s="32"/>
      <c r="J3879" s="32"/>
      <c r="K3879" s="32"/>
      <c r="L3879" s="32"/>
      <c r="M3879" s="32"/>
      <c r="N3879" s="32"/>
      <c r="O3879" s="32">
        <f>O3880</f>
        <v>0</v>
      </c>
      <c r="P3879" s="32">
        <f>P3880</f>
        <v>0</v>
      </c>
      <c r="Q3879" s="32">
        <f>Q3880</f>
        <v>0</v>
      </c>
      <c r="R3879" s="32"/>
      <c r="S3879" s="32"/>
      <c r="T3879" s="32"/>
      <c r="U3879" s="32"/>
      <c r="V3879" s="32">
        <f t="shared" si="10191"/>
        <v>0</v>
      </c>
      <c r="W3879" s="32"/>
      <c r="X3879" s="32"/>
      <c r="Y3879" s="32"/>
      <c r="Z3879" s="32"/>
      <c r="AA3879" s="32"/>
      <c r="AB3879" s="32">
        <f>AB3880</f>
        <v>42</v>
      </c>
      <c r="AC3879" s="33">
        <f>AC3880</f>
        <v>42</v>
      </c>
      <c r="AD3879" s="33">
        <f>AD3880</f>
        <v>42</v>
      </c>
      <c r="AE3879" s="34">
        <f t="shared" si="10157"/>
        <v>100</v>
      </c>
      <c r="AF3879" s="32">
        <f t="shared" ref="AF3879:AK3879" si="10365">AF3880</f>
        <v>42</v>
      </c>
      <c r="AG3879" s="32">
        <f t="shared" si="10365"/>
        <v>0</v>
      </c>
      <c r="AH3879" s="32">
        <f t="shared" si="10365"/>
        <v>0</v>
      </c>
      <c r="AI3879" s="32">
        <f t="shared" si="10365"/>
        <v>0</v>
      </c>
      <c r="AJ3879" s="32">
        <f t="shared" si="10365"/>
        <v>0</v>
      </c>
      <c r="AK3879" s="32">
        <f t="shared" si="10365"/>
        <v>0</v>
      </c>
      <c r="AL3879" s="32">
        <f t="shared" si="10159"/>
        <v>42</v>
      </c>
      <c r="AM3879" s="32">
        <f t="shared" si="10160"/>
        <v>-42</v>
      </c>
    </row>
    <row r="3880" spans="2:40" ht="31.2" x14ac:dyDescent="0.3">
      <c r="B3880" s="30" t="s">
        <v>862</v>
      </c>
      <c r="C3880" s="30" t="s">
        <v>112</v>
      </c>
      <c r="D3880" s="30" t="s">
        <v>502</v>
      </c>
      <c r="E3880" s="15" t="str">
        <f t="shared" si="10190"/>
        <v>0502</v>
      </c>
      <c r="F3880" s="30" t="s">
        <v>908</v>
      </c>
      <c r="G3880" s="30" t="s">
        <v>52</v>
      </c>
      <c r="H3880" s="31" t="s">
        <v>53</v>
      </c>
      <c r="I3880" s="32"/>
      <c r="J3880" s="32"/>
      <c r="K3880" s="32"/>
      <c r="L3880" s="32"/>
      <c r="M3880" s="32"/>
      <c r="N3880" s="32"/>
      <c r="O3880" s="32">
        <v>0</v>
      </c>
      <c r="P3880" s="32">
        <v>0</v>
      </c>
      <c r="Q3880" s="32">
        <v>0</v>
      </c>
      <c r="R3880" s="32"/>
      <c r="S3880" s="32"/>
      <c r="T3880" s="32"/>
      <c r="U3880" s="32"/>
      <c r="V3880" s="32">
        <f t="shared" si="10191"/>
        <v>0</v>
      </c>
      <c r="W3880" s="32"/>
      <c r="X3880" s="32"/>
      <c r="Y3880" s="32"/>
      <c r="Z3880" s="32"/>
      <c r="AA3880" s="32"/>
      <c r="AB3880" s="32">
        <v>42</v>
      </c>
      <c r="AC3880" s="33">
        <v>42</v>
      </c>
      <c r="AD3880" s="33">
        <v>42</v>
      </c>
      <c r="AE3880" s="34">
        <f t="shared" si="10157"/>
        <v>100</v>
      </c>
      <c r="AF3880" s="32">
        <v>42</v>
      </c>
      <c r="AG3880" s="32">
        <v>0</v>
      </c>
      <c r="AH3880" s="32">
        <v>0</v>
      </c>
      <c r="AI3880" s="32">
        <v>0</v>
      </c>
      <c r="AJ3880" s="32">
        <v>0</v>
      </c>
      <c r="AK3880" s="32">
        <v>0</v>
      </c>
      <c r="AL3880" s="32">
        <f t="shared" si="10159"/>
        <v>42</v>
      </c>
      <c r="AM3880" s="32">
        <f t="shared" si="10160"/>
        <v>-42</v>
      </c>
    </row>
    <row r="3881" spans="2:40" ht="31.2" x14ac:dyDescent="0.3">
      <c r="B3881" s="30" t="s">
        <v>862</v>
      </c>
      <c r="C3881" s="30" t="s">
        <v>112</v>
      </c>
      <c r="D3881" s="30" t="s">
        <v>502</v>
      </c>
      <c r="E3881" s="15" t="str">
        <f t="shared" si="10190"/>
        <v>0502</v>
      </c>
      <c r="F3881" s="30" t="s">
        <v>908</v>
      </c>
      <c r="G3881" s="30" t="s">
        <v>547</v>
      </c>
      <c r="H3881" s="31" t="s">
        <v>548</v>
      </c>
      <c r="I3881" s="32">
        <f t="shared" ref="I3881:T3881" si="10366">I3882</f>
        <v>3696</v>
      </c>
      <c r="J3881" s="32">
        <f t="shared" si="10366"/>
        <v>0</v>
      </c>
      <c r="K3881" s="32">
        <f t="shared" si="10366"/>
        <v>0</v>
      </c>
      <c r="L3881" s="32">
        <f t="shared" si="10366"/>
        <v>0</v>
      </c>
      <c r="M3881" s="32">
        <f t="shared" si="10366"/>
        <v>0</v>
      </c>
      <c r="N3881" s="32">
        <f t="shared" si="10366"/>
        <v>0</v>
      </c>
      <c r="O3881" s="32">
        <f t="shared" si="10366"/>
        <v>0</v>
      </c>
      <c r="P3881" s="32">
        <f t="shared" si="10366"/>
        <v>0</v>
      </c>
      <c r="Q3881" s="32">
        <f t="shared" si="10366"/>
        <v>0</v>
      </c>
      <c r="R3881" s="32">
        <f t="shared" si="10366"/>
        <v>0</v>
      </c>
      <c r="S3881" s="32">
        <f t="shared" si="10366"/>
        <v>0</v>
      </c>
      <c r="T3881" s="32">
        <f t="shared" si="10366"/>
        <v>0</v>
      </c>
      <c r="U3881" s="32">
        <v>0</v>
      </c>
      <c r="V3881" s="32">
        <f t="shared" si="10191"/>
        <v>3696</v>
      </c>
      <c r="W3881" s="32">
        <f t="shared" ref="W3881:AD3881" si="10367">W3882</f>
        <v>0</v>
      </c>
      <c r="X3881" s="32">
        <f t="shared" si="10367"/>
        <v>0</v>
      </c>
      <c r="Y3881" s="32">
        <f t="shared" si="10367"/>
        <v>0</v>
      </c>
      <c r="Z3881" s="32">
        <f t="shared" si="10367"/>
        <v>0</v>
      </c>
      <c r="AA3881" s="32">
        <f t="shared" si="10367"/>
        <v>0</v>
      </c>
      <c r="AB3881" s="32">
        <f t="shared" si="10367"/>
        <v>0</v>
      </c>
      <c r="AC3881" s="33">
        <f t="shared" si="10367"/>
        <v>3654</v>
      </c>
      <c r="AD3881" s="33">
        <f t="shared" si="10367"/>
        <v>3654</v>
      </c>
      <c r="AE3881" s="34">
        <f t="shared" si="10157"/>
        <v>100</v>
      </c>
      <c r="AF3881" s="32">
        <f t="shared" ref="AF3881:AK3881" si="10368">AF3882</f>
        <v>3654</v>
      </c>
      <c r="AG3881" s="32">
        <f t="shared" si="10368"/>
        <v>0</v>
      </c>
      <c r="AH3881" s="32">
        <f t="shared" si="10368"/>
        <v>0</v>
      </c>
      <c r="AI3881" s="32">
        <f t="shared" si="10368"/>
        <v>0</v>
      </c>
      <c r="AJ3881" s="32">
        <f t="shared" si="10368"/>
        <v>0</v>
      </c>
      <c r="AK3881" s="32">
        <f t="shared" si="10368"/>
        <v>0</v>
      </c>
      <c r="AL3881" s="32">
        <f t="shared" si="10159"/>
        <v>3654</v>
      </c>
      <c r="AM3881" s="32">
        <f t="shared" si="10160"/>
        <v>42</v>
      </c>
    </row>
    <row r="3882" spans="2:40" x14ac:dyDescent="0.3">
      <c r="B3882" s="30" t="s">
        <v>862</v>
      </c>
      <c r="C3882" s="30" t="s">
        <v>112</v>
      </c>
      <c r="D3882" s="30" t="s">
        <v>502</v>
      </c>
      <c r="E3882" s="15" t="str">
        <f t="shared" si="10190"/>
        <v>0502</v>
      </c>
      <c r="F3882" s="30" t="s">
        <v>908</v>
      </c>
      <c r="G3882" s="30" t="s">
        <v>906</v>
      </c>
      <c r="H3882" s="31" t="s">
        <v>907</v>
      </c>
      <c r="I3882" s="32">
        <v>3696</v>
      </c>
      <c r="J3882" s="32"/>
      <c r="K3882" s="32"/>
      <c r="L3882" s="32"/>
      <c r="M3882" s="32"/>
      <c r="N3882" s="32"/>
      <c r="O3882" s="32">
        <v>0</v>
      </c>
      <c r="P3882" s="32">
        <v>0</v>
      </c>
      <c r="Q3882" s="32">
        <v>0</v>
      </c>
      <c r="R3882" s="32">
        <v>0</v>
      </c>
      <c r="S3882" s="32">
        <v>0</v>
      </c>
      <c r="T3882" s="32">
        <v>0</v>
      </c>
      <c r="U3882" s="32">
        <v>0</v>
      </c>
      <c r="V3882" s="32">
        <f t="shared" si="10191"/>
        <v>3696</v>
      </c>
      <c r="W3882" s="32"/>
      <c r="X3882" s="32"/>
      <c r="Y3882" s="32"/>
      <c r="Z3882" s="32"/>
      <c r="AA3882" s="32"/>
      <c r="AB3882" s="32">
        <v>0</v>
      </c>
      <c r="AC3882" s="33">
        <v>3654</v>
      </c>
      <c r="AD3882" s="33">
        <v>3654</v>
      </c>
      <c r="AE3882" s="34">
        <f t="shared" ref="AE3882:AE3945" si="10369">AD3882/AC3882*100</f>
        <v>100</v>
      </c>
      <c r="AF3882" s="32">
        <v>3654</v>
      </c>
      <c r="AG3882" s="32">
        <v>0</v>
      </c>
      <c r="AH3882" s="32">
        <v>0</v>
      </c>
      <c r="AI3882" s="32">
        <v>0</v>
      </c>
      <c r="AJ3882" s="32">
        <v>0</v>
      </c>
      <c r="AK3882" s="32">
        <v>0</v>
      </c>
      <c r="AL3882" s="32">
        <f t="shared" ref="AL3882:AL3945" si="10370">AF3882+AH3882+AK3882+AI3882+AJ3882+AG3882</f>
        <v>3654</v>
      </c>
      <c r="AM3882" s="32">
        <f t="shared" ref="AM3882:AM3945" si="10371">V3882-AL3882</f>
        <v>42</v>
      </c>
      <c r="AN3882" s="12"/>
    </row>
    <row r="3883" spans="2:40" ht="31.2" x14ac:dyDescent="0.3">
      <c r="B3883" s="30" t="s">
        <v>862</v>
      </c>
      <c r="C3883" s="30" t="s">
        <v>112</v>
      </c>
      <c r="D3883" s="30" t="s">
        <v>502</v>
      </c>
      <c r="E3883" s="15" t="str">
        <f t="shared" si="10190"/>
        <v>0502</v>
      </c>
      <c r="F3883" s="30" t="s">
        <v>910</v>
      </c>
      <c r="G3883" s="30"/>
      <c r="H3883" s="31" t="s">
        <v>911</v>
      </c>
      <c r="I3883" s="32">
        <f t="shared" ref="I3883:I3904" si="10372">I3884</f>
        <v>279</v>
      </c>
      <c r="J3883" s="32">
        <f t="shared" ref="J3883:J3904" si="10373">J3884</f>
        <v>0</v>
      </c>
      <c r="K3883" s="32">
        <f t="shared" ref="K3883:K3904" si="10374">K3884</f>
        <v>0</v>
      </c>
      <c r="L3883" s="32">
        <f t="shared" ref="L3883:L3904" si="10375">L3884</f>
        <v>0</v>
      </c>
      <c r="M3883" s="32">
        <f t="shared" ref="M3883:M3904" si="10376">M3884</f>
        <v>0</v>
      </c>
      <c r="N3883" s="32">
        <f t="shared" ref="N3883:N3904" si="10377">N3884</f>
        <v>0</v>
      </c>
      <c r="O3883" s="32">
        <f t="shared" ref="O3883:O3908" si="10378">O3884</f>
        <v>0</v>
      </c>
      <c r="P3883" s="32">
        <f t="shared" ref="P3883:P3908" si="10379">P3884</f>
        <v>0</v>
      </c>
      <c r="Q3883" s="32">
        <f t="shared" ref="Q3883:Q3908" si="10380">Q3884</f>
        <v>0</v>
      </c>
      <c r="R3883" s="32">
        <f t="shared" ref="R3883:R3904" si="10381">R3884</f>
        <v>0</v>
      </c>
      <c r="S3883" s="32">
        <f t="shared" ref="S3883:S3904" si="10382">S3884</f>
        <v>0</v>
      </c>
      <c r="T3883" s="32">
        <f t="shared" ref="T3883:T3904" si="10383">T3884</f>
        <v>0</v>
      </c>
      <c r="U3883" s="32">
        <v>0</v>
      </c>
      <c r="V3883" s="32">
        <f t="shared" si="10191"/>
        <v>279</v>
      </c>
      <c r="W3883" s="32">
        <f t="shared" ref="W3883:W3904" si="10384">W3884</f>
        <v>0</v>
      </c>
      <c r="X3883" s="32">
        <f t="shared" ref="X3883:X3904" si="10385">X3884</f>
        <v>0</v>
      </c>
      <c r="Y3883" s="32">
        <f t="shared" ref="Y3883:Y3904" si="10386">Y3884</f>
        <v>0</v>
      </c>
      <c r="Z3883" s="32">
        <f t="shared" ref="Z3883:Z3904" si="10387">Z3884</f>
        <v>0</v>
      </c>
      <c r="AA3883" s="32">
        <f t="shared" ref="AA3883:AA3904" si="10388">AA3884</f>
        <v>0</v>
      </c>
      <c r="AB3883" s="32">
        <f t="shared" ref="AB3883:AB3908" si="10389">AB3884</f>
        <v>0</v>
      </c>
      <c r="AC3883" s="33">
        <f t="shared" ref="AC3883:AC3908" si="10390">AC3884</f>
        <v>279</v>
      </c>
      <c r="AD3883" s="33">
        <f t="shared" ref="AD3883:AD3908" si="10391">AD3884</f>
        <v>279</v>
      </c>
      <c r="AE3883" s="34">
        <f t="shared" si="10369"/>
        <v>100</v>
      </c>
      <c r="AF3883" s="32">
        <f t="shared" ref="AF3883:AF3908" si="10392">AF3884</f>
        <v>279</v>
      </c>
      <c r="AG3883" s="32">
        <f t="shared" ref="AG3883:AG3908" si="10393">AG3884</f>
        <v>0</v>
      </c>
      <c r="AH3883" s="32">
        <f t="shared" ref="AH3883:AH3908" si="10394">AH3884</f>
        <v>0</v>
      </c>
      <c r="AI3883" s="32">
        <f t="shared" ref="AI3883:AI3908" si="10395">AI3884</f>
        <v>0</v>
      </c>
      <c r="AJ3883" s="32">
        <f t="shared" ref="AJ3883:AJ3908" si="10396">AJ3884</f>
        <v>0</v>
      </c>
      <c r="AK3883" s="32">
        <f t="shared" ref="AK3883:AK3908" si="10397">AK3884</f>
        <v>0</v>
      </c>
      <c r="AL3883" s="32">
        <f t="shared" si="10370"/>
        <v>279</v>
      </c>
      <c r="AM3883" s="32">
        <f t="shared" si="10371"/>
        <v>0</v>
      </c>
    </row>
    <row r="3884" spans="2:40" ht="31.2" x14ac:dyDescent="0.3">
      <c r="B3884" s="30" t="s">
        <v>862</v>
      </c>
      <c r="C3884" s="30" t="s">
        <v>112</v>
      </c>
      <c r="D3884" s="30" t="s">
        <v>502</v>
      </c>
      <c r="E3884" s="15" t="str">
        <f t="shared" si="10190"/>
        <v>0502</v>
      </c>
      <c r="F3884" s="30" t="s">
        <v>910</v>
      </c>
      <c r="G3884" s="30" t="s">
        <v>547</v>
      </c>
      <c r="H3884" s="31" t="s">
        <v>548</v>
      </c>
      <c r="I3884" s="32">
        <f t="shared" si="10372"/>
        <v>279</v>
      </c>
      <c r="J3884" s="32">
        <f t="shared" si="10373"/>
        <v>0</v>
      </c>
      <c r="K3884" s="32">
        <f t="shared" si="10374"/>
        <v>0</v>
      </c>
      <c r="L3884" s="32">
        <f t="shared" si="10375"/>
        <v>0</v>
      </c>
      <c r="M3884" s="32">
        <f t="shared" si="10376"/>
        <v>0</v>
      </c>
      <c r="N3884" s="32">
        <f t="shared" si="10377"/>
        <v>0</v>
      </c>
      <c r="O3884" s="32">
        <f t="shared" si="10378"/>
        <v>0</v>
      </c>
      <c r="P3884" s="32">
        <f t="shared" si="10379"/>
        <v>0</v>
      </c>
      <c r="Q3884" s="32">
        <f t="shared" si="10380"/>
        <v>0</v>
      </c>
      <c r="R3884" s="32">
        <f t="shared" si="10381"/>
        <v>0</v>
      </c>
      <c r="S3884" s="32">
        <f t="shared" si="10382"/>
        <v>0</v>
      </c>
      <c r="T3884" s="32">
        <f t="shared" si="10383"/>
        <v>0</v>
      </c>
      <c r="U3884" s="32">
        <v>0</v>
      </c>
      <c r="V3884" s="32">
        <f t="shared" si="10191"/>
        <v>279</v>
      </c>
      <c r="W3884" s="32">
        <f t="shared" si="10384"/>
        <v>0</v>
      </c>
      <c r="X3884" s="32">
        <f t="shared" si="10385"/>
        <v>0</v>
      </c>
      <c r="Y3884" s="32">
        <f t="shared" si="10386"/>
        <v>0</v>
      </c>
      <c r="Z3884" s="32">
        <f t="shared" si="10387"/>
        <v>0</v>
      </c>
      <c r="AA3884" s="32">
        <f t="shared" si="10388"/>
        <v>0</v>
      </c>
      <c r="AB3884" s="32">
        <f t="shared" si="10389"/>
        <v>0</v>
      </c>
      <c r="AC3884" s="33">
        <f t="shared" si="10390"/>
        <v>279</v>
      </c>
      <c r="AD3884" s="33">
        <f t="shared" si="10391"/>
        <v>279</v>
      </c>
      <c r="AE3884" s="34">
        <f t="shared" si="10369"/>
        <v>100</v>
      </c>
      <c r="AF3884" s="32">
        <f t="shared" si="10392"/>
        <v>279</v>
      </c>
      <c r="AG3884" s="32">
        <f t="shared" si="10393"/>
        <v>0</v>
      </c>
      <c r="AH3884" s="32">
        <f t="shared" si="10394"/>
        <v>0</v>
      </c>
      <c r="AI3884" s="32">
        <f t="shared" si="10395"/>
        <v>0</v>
      </c>
      <c r="AJ3884" s="32">
        <f t="shared" si="10396"/>
        <v>0</v>
      </c>
      <c r="AK3884" s="32">
        <f t="shared" si="10397"/>
        <v>0</v>
      </c>
      <c r="AL3884" s="32">
        <f t="shared" si="10370"/>
        <v>279</v>
      </c>
      <c r="AM3884" s="32">
        <f t="shared" si="10371"/>
        <v>0</v>
      </c>
    </row>
    <row r="3885" spans="2:40" x14ac:dyDescent="0.3">
      <c r="B3885" s="30" t="s">
        <v>862</v>
      </c>
      <c r="C3885" s="30" t="s">
        <v>112</v>
      </c>
      <c r="D3885" s="30" t="s">
        <v>502</v>
      </c>
      <c r="E3885" s="15" t="str">
        <f t="shared" si="10190"/>
        <v>0502</v>
      </c>
      <c r="F3885" s="30" t="s">
        <v>910</v>
      </c>
      <c r="G3885" s="30" t="s">
        <v>906</v>
      </c>
      <c r="H3885" s="31" t="s">
        <v>907</v>
      </c>
      <c r="I3885" s="32">
        <v>279</v>
      </c>
      <c r="J3885" s="32"/>
      <c r="K3885" s="32"/>
      <c r="L3885" s="32"/>
      <c r="M3885" s="32"/>
      <c r="N3885" s="32"/>
      <c r="O3885" s="32">
        <v>0</v>
      </c>
      <c r="P3885" s="32">
        <v>0</v>
      </c>
      <c r="Q3885" s="32">
        <v>0</v>
      </c>
      <c r="R3885" s="32">
        <v>0</v>
      </c>
      <c r="S3885" s="32">
        <v>0</v>
      </c>
      <c r="T3885" s="32">
        <v>0</v>
      </c>
      <c r="U3885" s="32">
        <v>0</v>
      </c>
      <c r="V3885" s="32">
        <f t="shared" si="10191"/>
        <v>279</v>
      </c>
      <c r="W3885" s="32"/>
      <c r="X3885" s="32"/>
      <c r="Y3885" s="32"/>
      <c r="Z3885" s="32"/>
      <c r="AA3885" s="32"/>
      <c r="AB3885" s="32">
        <v>0</v>
      </c>
      <c r="AC3885" s="33">
        <v>279</v>
      </c>
      <c r="AD3885" s="33">
        <v>279</v>
      </c>
      <c r="AE3885" s="34">
        <f t="shared" si="10369"/>
        <v>100</v>
      </c>
      <c r="AF3885" s="32">
        <v>279</v>
      </c>
      <c r="AG3885" s="32">
        <v>0</v>
      </c>
      <c r="AH3885" s="32">
        <v>0</v>
      </c>
      <c r="AI3885" s="32">
        <v>0</v>
      </c>
      <c r="AJ3885" s="32">
        <v>0</v>
      </c>
      <c r="AK3885" s="32">
        <v>0</v>
      </c>
      <c r="AL3885" s="32">
        <f t="shared" si="10370"/>
        <v>279</v>
      </c>
      <c r="AM3885" s="32">
        <f t="shared" si="10371"/>
        <v>0</v>
      </c>
      <c r="AN3885" s="12"/>
    </row>
    <row r="3886" spans="2:40" ht="31.2" x14ac:dyDescent="0.3">
      <c r="B3886" s="30" t="s">
        <v>862</v>
      </c>
      <c r="C3886" s="30" t="s">
        <v>112</v>
      </c>
      <c r="D3886" s="30" t="s">
        <v>502</v>
      </c>
      <c r="E3886" s="15" t="str">
        <f t="shared" si="10190"/>
        <v>0502</v>
      </c>
      <c r="F3886" s="30" t="s">
        <v>912</v>
      </c>
      <c r="G3886" s="30"/>
      <c r="H3886" s="31" t="s">
        <v>913</v>
      </c>
      <c r="I3886" s="32">
        <f t="shared" si="10372"/>
        <v>0</v>
      </c>
      <c r="J3886" s="32">
        <f t="shared" si="10373"/>
        <v>0</v>
      </c>
      <c r="K3886" s="32">
        <f t="shared" si="10374"/>
        <v>0</v>
      </c>
      <c r="L3886" s="32">
        <f t="shared" si="10375"/>
        <v>0</v>
      </c>
      <c r="M3886" s="32">
        <f t="shared" si="10376"/>
        <v>0</v>
      </c>
      <c r="N3886" s="32">
        <f t="shared" si="10377"/>
        <v>0</v>
      </c>
      <c r="O3886" s="32">
        <f t="shared" si="10378"/>
        <v>0</v>
      </c>
      <c r="P3886" s="32">
        <f t="shared" si="10379"/>
        <v>0</v>
      </c>
      <c r="Q3886" s="32">
        <f t="shared" si="10380"/>
        <v>0</v>
      </c>
      <c r="R3886" s="32">
        <f t="shared" si="10381"/>
        <v>0</v>
      </c>
      <c r="S3886" s="32">
        <f t="shared" si="10382"/>
        <v>0</v>
      </c>
      <c r="T3886" s="32">
        <f t="shared" si="10383"/>
        <v>0</v>
      </c>
      <c r="U3886" s="32">
        <v>6.83</v>
      </c>
      <c r="V3886" s="32">
        <f t="shared" si="10191"/>
        <v>6.83</v>
      </c>
      <c r="W3886" s="32">
        <f t="shared" si="10384"/>
        <v>0</v>
      </c>
      <c r="X3886" s="32">
        <f t="shared" si="10385"/>
        <v>0</v>
      </c>
      <c r="Y3886" s="32">
        <f t="shared" si="10386"/>
        <v>6.83</v>
      </c>
      <c r="Z3886" s="32">
        <f t="shared" si="10387"/>
        <v>0</v>
      </c>
      <c r="AA3886" s="32">
        <f t="shared" si="10388"/>
        <v>0</v>
      </c>
      <c r="AB3886" s="32">
        <f t="shared" si="10389"/>
        <v>0</v>
      </c>
      <c r="AC3886" s="33">
        <f t="shared" si="10390"/>
        <v>6.83</v>
      </c>
      <c r="AD3886" s="33">
        <f t="shared" si="10391"/>
        <v>6.82822</v>
      </c>
      <c r="AE3886" s="34">
        <f t="shared" si="10369"/>
        <v>99.973938506588581</v>
      </c>
      <c r="AF3886" s="32">
        <f t="shared" si="10392"/>
        <v>6.83</v>
      </c>
      <c r="AG3886" s="32">
        <f t="shared" si="10393"/>
        <v>0</v>
      </c>
      <c r="AH3886" s="32">
        <f t="shared" si="10394"/>
        <v>0</v>
      </c>
      <c r="AI3886" s="32">
        <f t="shared" si="10395"/>
        <v>0</v>
      </c>
      <c r="AJ3886" s="32">
        <f t="shared" si="10396"/>
        <v>0</v>
      </c>
      <c r="AK3886" s="32">
        <f t="shared" si="10397"/>
        <v>0</v>
      </c>
      <c r="AL3886" s="32">
        <f t="shared" si="10370"/>
        <v>6.83</v>
      </c>
      <c r="AM3886" s="32">
        <f t="shared" si="10371"/>
        <v>0</v>
      </c>
    </row>
    <row r="3887" spans="2:40" ht="31.2" x14ac:dyDescent="0.3">
      <c r="B3887" s="30" t="s">
        <v>862</v>
      </c>
      <c r="C3887" s="30" t="s">
        <v>112</v>
      </c>
      <c r="D3887" s="30" t="s">
        <v>502</v>
      </c>
      <c r="E3887" s="15" t="str">
        <f t="shared" si="10190"/>
        <v>0502</v>
      </c>
      <c r="F3887" s="30" t="s">
        <v>912</v>
      </c>
      <c r="G3887" s="30" t="s">
        <v>50</v>
      </c>
      <c r="H3887" s="31" t="s">
        <v>51</v>
      </c>
      <c r="I3887" s="32">
        <f t="shared" si="10372"/>
        <v>0</v>
      </c>
      <c r="J3887" s="32">
        <f t="shared" si="10373"/>
        <v>0</v>
      </c>
      <c r="K3887" s="32">
        <f t="shared" si="10374"/>
        <v>0</v>
      </c>
      <c r="L3887" s="32">
        <f t="shared" si="10375"/>
        <v>0</v>
      </c>
      <c r="M3887" s="32">
        <f t="shared" si="10376"/>
        <v>0</v>
      </c>
      <c r="N3887" s="32">
        <f t="shared" si="10377"/>
        <v>0</v>
      </c>
      <c r="O3887" s="32">
        <f t="shared" si="10378"/>
        <v>0</v>
      </c>
      <c r="P3887" s="32">
        <f t="shared" si="10379"/>
        <v>0</v>
      </c>
      <c r="Q3887" s="32">
        <f t="shared" si="10380"/>
        <v>0</v>
      </c>
      <c r="R3887" s="32">
        <f t="shared" si="10381"/>
        <v>0</v>
      </c>
      <c r="S3887" s="32">
        <f t="shared" si="10382"/>
        <v>0</v>
      </c>
      <c r="T3887" s="32">
        <f t="shared" si="10383"/>
        <v>0</v>
      </c>
      <c r="U3887" s="32">
        <v>6.83</v>
      </c>
      <c r="V3887" s="32">
        <f t="shared" si="10191"/>
        <v>6.83</v>
      </c>
      <c r="W3887" s="32">
        <f t="shared" si="10384"/>
        <v>0</v>
      </c>
      <c r="X3887" s="32">
        <f t="shared" si="10385"/>
        <v>0</v>
      </c>
      <c r="Y3887" s="32">
        <f t="shared" si="10386"/>
        <v>6.83</v>
      </c>
      <c r="Z3887" s="32">
        <f t="shared" si="10387"/>
        <v>0</v>
      </c>
      <c r="AA3887" s="32">
        <f t="shared" si="10388"/>
        <v>0</v>
      </c>
      <c r="AB3887" s="32">
        <f t="shared" si="10389"/>
        <v>0</v>
      </c>
      <c r="AC3887" s="33">
        <f t="shared" si="10390"/>
        <v>6.83</v>
      </c>
      <c r="AD3887" s="33">
        <f t="shared" si="10391"/>
        <v>6.82822</v>
      </c>
      <c r="AE3887" s="34">
        <f t="shared" si="10369"/>
        <v>99.973938506588581</v>
      </c>
      <c r="AF3887" s="32">
        <f t="shared" si="10392"/>
        <v>6.83</v>
      </c>
      <c r="AG3887" s="32">
        <f t="shared" si="10393"/>
        <v>0</v>
      </c>
      <c r="AH3887" s="32">
        <f t="shared" si="10394"/>
        <v>0</v>
      </c>
      <c r="AI3887" s="32">
        <f t="shared" si="10395"/>
        <v>0</v>
      </c>
      <c r="AJ3887" s="32">
        <f t="shared" si="10396"/>
        <v>0</v>
      </c>
      <c r="AK3887" s="32">
        <f t="shared" si="10397"/>
        <v>0</v>
      </c>
      <c r="AL3887" s="32">
        <f t="shared" si="10370"/>
        <v>6.83</v>
      </c>
      <c r="AM3887" s="32">
        <f t="shared" si="10371"/>
        <v>0</v>
      </c>
    </row>
    <row r="3888" spans="2:40" ht="31.2" x14ac:dyDescent="0.3">
      <c r="B3888" s="30" t="s">
        <v>862</v>
      </c>
      <c r="C3888" s="30" t="s">
        <v>112</v>
      </c>
      <c r="D3888" s="30" t="s">
        <v>502</v>
      </c>
      <c r="E3888" s="15" t="str">
        <f t="shared" si="10190"/>
        <v>0502</v>
      </c>
      <c r="F3888" s="30" t="s">
        <v>912</v>
      </c>
      <c r="G3888" s="30" t="s">
        <v>52</v>
      </c>
      <c r="H3888" s="31" t="s">
        <v>53</v>
      </c>
      <c r="I3888" s="32"/>
      <c r="J3888" s="32"/>
      <c r="K3888" s="32"/>
      <c r="L3888" s="32"/>
      <c r="M3888" s="32"/>
      <c r="N3888" s="32"/>
      <c r="O3888" s="32">
        <v>0</v>
      </c>
      <c r="P3888" s="32">
        <v>0</v>
      </c>
      <c r="Q3888" s="32">
        <v>0</v>
      </c>
      <c r="R3888" s="32">
        <v>0</v>
      </c>
      <c r="S3888" s="32">
        <v>0</v>
      </c>
      <c r="T3888" s="32">
        <v>0</v>
      </c>
      <c r="U3888" s="32">
        <v>6.83</v>
      </c>
      <c r="V3888" s="32">
        <f t="shared" si="10191"/>
        <v>6.83</v>
      </c>
      <c r="W3888" s="32"/>
      <c r="X3888" s="32"/>
      <c r="Y3888" s="32">
        <v>6.83</v>
      </c>
      <c r="Z3888" s="32"/>
      <c r="AA3888" s="32"/>
      <c r="AB3888" s="32">
        <v>0</v>
      </c>
      <c r="AC3888" s="33">
        <v>6.83</v>
      </c>
      <c r="AD3888" s="33">
        <v>6.82822</v>
      </c>
      <c r="AE3888" s="34">
        <f t="shared" si="10369"/>
        <v>99.973938506588581</v>
      </c>
      <c r="AF3888" s="32">
        <v>6.83</v>
      </c>
      <c r="AG3888" s="32">
        <v>0</v>
      </c>
      <c r="AH3888" s="32">
        <v>0</v>
      </c>
      <c r="AI3888" s="32">
        <v>0</v>
      </c>
      <c r="AJ3888" s="32">
        <v>0</v>
      </c>
      <c r="AK3888" s="32">
        <v>0</v>
      </c>
      <c r="AL3888" s="32">
        <f t="shared" si="10370"/>
        <v>6.83</v>
      </c>
      <c r="AM3888" s="32">
        <f t="shared" si="10371"/>
        <v>0</v>
      </c>
    </row>
    <row r="3889" spans="2:40" ht="46.8" hidden="1" customHeight="1" x14ac:dyDescent="0.3">
      <c r="B3889" s="30" t="s">
        <v>862</v>
      </c>
      <c r="C3889" s="30" t="s">
        <v>112</v>
      </c>
      <c r="D3889" s="30" t="s">
        <v>502</v>
      </c>
      <c r="E3889" s="15" t="str">
        <f t="shared" ref="E3889:E3952" si="10398">CONCATENATE(C3889,D3889)</f>
        <v>0502</v>
      </c>
      <c r="F3889" s="30" t="s">
        <v>914</v>
      </c>
      <c r="G3889" s="30"/>
      <c r="H3889" s="31" t="s">
        <v>915</v>
      </c>
      <c r="I3889" s="32">
        <f t="shared" si="10372"/>
        <v>0</v>
      </c>
      <c r="J3889" s="32">
        <f t="shared" si="10373"/>
        <v>0</v>
      </c>
      <c r="K3889" s="32">
        <f t="shared" si="10374"/>
        <v>0</v>
      </c>
      <c r="L3889" s="32">
        <f t="shared" si="10375"/>
        <v>0</v>
      </c>
      <c r="M3889" s="32">
        <f t="shared" si="10376"/>
        <v>0</v>
      </c>
      <c r="N3889" s="32">
        <f t="shared" si="10377"/>
        <v>0</v>
      </c>
      <c r="O3889" s="32">
        <f t="shared" si="10378"/>
        <v>0</v>
      </c>
      <c r="P3889" s="32">
        <f t="shared" si="10379"/>
        <v>0</v>
      </c>
      <c r="Q3889" s="32">
        <f t="shared" si="10380"/>
        <v>0</v>
      </c>
      <c r="R3889" s="32">
        <f t="shared" si="10381"/>
        <v>0</v>
      </c>
      <c r="S3889" s="32">
        <f t="shared" si="10382"/>
        <v>0</v>
      </c>
      <c r="T3889" s="32">
        <f t="shared" si="10383"/>
        <v>0</v>
      </c>
      <c r="U3889" s="32">
        <v>0</v>
      </c>
      <c r="V3889" s="32">
        <f t="shared" ref="V3889:V3952" si="10399">I3889+L3889+U3889+T3889+S3889+R3889+Q3889+P3889+O3889</f>
        <v>0</v>
      </c>
      <c r="W3889" s="32">
        <f t="shared" si="10384"/>
        <v>0</v>
      </c>
      <c r="X3889" s="32">
        <f t="shared" si="10385"/>
        <v>0</v>
      </c>
      <c r="Y3889" s="32">
        <f t="shared" si="10386"/>
        <v>0</v>
      </c>
      <c r="Z3889" s="32">
        <f t="shared" si="10387"/>
        <v>0</v>
      </c>
      <c r="AA3889" s="32">
        <f t="shared" si="10388"/>
        <v>0</v>
      </c>
      <c r="AB3889" s="32">
        <f t="shared" si="10389"/>
        <v>0</v>
      </c>
      <c r="AC3889" s="33">
        <f t="shared" si="10390"/>
        <v>0</v>
      </c>
      <c r="AD3889" s="33">
        <f t="shared" si="10391"/>
        <v>0</v>
      </c>
      <c r="AE3889" s="34" t="e">
        <f t="shared" si="10369"/>
        <v>#DIV/0!</v>
      </c>
      <c r="AF3889" s="35">
        <f t="shared" si="10392"/>
        <v>0</v>
      </c>
      <c r="AG3889" s="35">
        <f t="shared" si="10393"/>
        <v>0</v>
      </c>
      <c r="AH3889" s="36">
        <f t="shared" si="10394"/>
        <v>0</v>
      </c>
      <c r="AI3889" s="36">
        <f t="shared" si="10395"/>
        <v>0</v>
      </c>
      <c r="AJ3889" s="36">
        <f t="shared" si="10396"/>
        <v>0</v>
      </c>
      <c r="AK3889" s="36">
        <f t="shared" si="10397"/>
        <v>0</v>
      </c>
      <c r="AL3889" s="36">
        <f t="shared" si="10370"/>
        <v>0</v>
      </c>
      <c r="AM3889" s="36">
        <f t="shared" si="10371"/>
        <v>0</v>
      </c>
      <c r="AN3889" s="37" t="s">
        <v>35</v>
      </c>
    </row>
    <row r="3890" spans="2:40" ht="31.2" hidden="1" customHeight="1" x14ac:dyDescent="0.3">
      <c r="B3890" s="30" t="s">
        <v>862</v>
      </c>
      <c r="C3890" s="30" t="s">
        <v>112</v>
      </c>
      <c r="D3890" s="30" t="s">
        <v>502</v>
      </c>
      <c r="E3890" s="15" t="str">
        <f t="shared" si="10398"/>
        <v>0502</v>
      </c>
      <c r="F3890" s="30" t="s">
        <v>914</v>
      </c>
      <c r="G3890" s="30" t="s">
        <v>547</v>
      </c>
      <c r="H3890" s="31" t="s">
        <v>548</v>
      </c>
      <c r="I3890" s="32">
        <f t="shared" si="10372"/>
        <v>0</v>
      </c>
      <c r="J3890" s="32">
        <f t="shared" si="10373"/>
        <v>0</v>
      </c>
      <c r="K3890" s="32">
        <f t="shared" si="10374"/>
        <v>0</v>
      </c>
      <c r="L3890" s="32">
        <f t="shared" si="10375"/>
        <v>0</v>
      </c>
      <c r="M3890" s="32">
        <f t="shared" si="10376"/>
        <v>0</v>
      </c>
      <c r="N3890" s="32">
        <f t="shared" si="10377"/>
        <v>0</v>
      </c>
      <c r="O3890" s="32">
        <f t="shared" si="10378"/>
        <v>0</v>
      </c>
      <c r="P3890" s="32">
        <f t="shared" si="10379"/>
        <v>0</v>
      </c>
      <c r="Q3890" s="32">
        <f t="shared" si="10380"/>
        <v>0</v>
      </c>
      <c r="R3890" s="32">
        <f t="shared" si="10381"/>
        <v>0</v>
      </c>
      <c r="S3890" s="32">
        <f t="shared" si="10382"/>
        <v>0</v>
      </c>
      <c r="T3890" s="32">
        <f t="shared" si="10383"/>
        <v>0</v>
      </c>
      <c r="U3890" s="32">
        <v>0</v>
      </c>
      <c r="V3890" s="32">
        <f t="shared" si="10399"/>
        <v>0</v>
      </c>
      <c r="W3890" s="32">
        <f t="shared" si="10384"/>
        <v>0</v>
      </c>
      <c r="X3890" s="32">
        <f t="shared" si="10385"/>
        <v>0</v>
      </c>
      <c r="Y3890" s="32">
        <f t="shared" si="10386"/>
        <v>0</v>
      </c>
      <c r="Z3890" s="32">
        <f t="shared" si="10387"/>
        <v>0</v>
      </c>
      <c r="AA3890" s="32">
        <f t="shared" si="10388"/>
        <v>0</v>
      </c>
      <c r="AB3890" s="32">
        <f t="shared" si="10389"/>
        <v>0</v>
      </c>
      <c r="AC3890" s="33">
        <f t="shared" si="10390"/>
        <v>0</v>
      </c>
      <c r="AD3890" s="33">
        <f t="shared" si="10391"/>
        <v>0</v>
      </c>
      <c r="AE3890" s="34" t="e">
        <f t="shared" si="10369"/>
        <v>#DIV/0!</v>
      </c>
      <c r="AF3890" s="35">
        <f t="shared" si="10392"/>
        <v>0</v>
      </c>
      <c r="AG3890" s="35">
        <f t="shared" si="10393"/>
        <v>0</v>
      </c>
      <c r="AH3890" s="36">
        <f t="shared" si="10394"/>
        <v>0</v>
      </c>
      <c r="AI3890" s="36">
        <f t="shared" si="10395"/>
        <v>0</v>
      </c>
      <c r="AJ3890" s="36">
        <f t="shared" si="10396"/>
        <v>0</v>
      </c>
      <c r="AK3890" s="36">
        <f t="shared" si="10397"/>
        <v>0</v>
      </c>
      <c r="AL3890" s="36">
        <f t="shared" si="10370"/>
        <v>0</v>
      </c>
      <c r="AM3890" s="36">
        <f t="shared" si="10371"/>
        <v>0</v>
      </c>
      <c r="AN3890" s="37" t="s">
        <v>35</v>
      </c>
    </row>
    <row r="3891" spans="2:40" ht="109.2" hidden="1" customHeight="1" x14ac:dyDescent="0.3">
      <c r="B3891" s="30" t="s">
        <v>862</v>
      </c>
      <c r="C3891" s="30" t="s">
        <v>112</v>
      </c>
      <c r="D3891" s="30" t="s">
        <v>502</v>
      </c>
      <c r="E3891" s="15" t="str">
        <f t="shared" si="10398"/>
        <v>0502</v>
      </c>
      <c r="F3891" s="30" t="s">
        <v>914</v>
      </c>
      <c r="G3891" s="30" t="s">
        <v>549</v>
      </c>
      <c r="H3891" s="31" t="s">
        <v>550</v>
      </c>
      <c r="I3891" s="32"/>
      <c r="J3891" s="32"/>
      <c r="K3891" s="32"/>
      <c r="L3891" s="32"/>
      <c r="M3891" s="32"/>
      <c r="N3891" s="32"/>
      <c r="O3891" s="32">
        <v>0</v>
      </c>
      <c r="P3891" s="32">
        <v>0</v>
      </c>
      <c r="Q3891" s="32">
        <v>0</v>
      </c>
      <c r="R3891" s="32">
        <v>0</v>
      </c>
      <c r="S3891" s="32">
        <v>0</v>
      </c>
      <c r="T3891" s="32">
        <v>0</v>
      </c>
      <c r="U3891" s="32">
        <v>0</v>
      </c>
      <c r="V3891" s="32">
        <f t="shared" si="10399"/>
        <v>0</v>
      </c>
      <c r="W3891" s="32"/>
      <c r="X3891" s="32"/>
      <c r="Y3891" s="32"/>
      <c r="Z3891" s="32"/>
      <c r="AA3891" s="32"/>
      <c r="AB3891" s="32">
        <v>0</v>
      </c>
      <c r="AC3891" s="33">
        <v>0</v>
      </c>
      <c r="AD3891" s="33">
        <v>0</v>
      </c>
      <c r="AE3891" s="34" t="e">
        <f t="shared" si="10369"/>
        <v>#DIV/0!</v>
      </c>
      <c r="AF3891" s="35">
        <v>0</v>
      </c>
      <c r="AG3891" s="35">
        <v>0</v>
      </c>
      <c r="AH3891" s="36">
        <v>0</v>
      </c>
      <c r="AI3891" s="36">
        <v>0</v>
      </c>
      <c r="AJ3891" s="36">
        <v>0</v>
      </c>
      <c r="AK3891" s="36">
        <v>0</v>
      </c>
      <c r="AL3891" s="36">
        <f t="shared" si="10370"/>
        <v>0</v>
      </c>
      <c r="AM3891" s="36">
        <f t="shared" si="10371"/>
        <v>0</v>
      </c>
      <c r="AN3891" s="37" t="s">
        <v>35</v>
      </c>
    </row>
    <row r="3892" spans="2:40" ht="46.8" hidden="1" customHeight="1" x14ac:dyDescent="0.3">
      <c r="B3892" s="30" t="s">
        <v>862</v>
      </c>
      <c r="C3892" s="30" t="s">
        <v>112</v>
      </c>
      <c r="D3892" s="30" t="s">
        <v>502</v>
      </c>
      <c r="E3892" s="15" t="str">
        <f t="shared" si="10398"/>
        <v>0502</v>
      </c>
      <c r="F3892" s="30" t="s">
        <v>916</v>
      </c>
      <c r="G3892" s="30"/>
      <c r="H3892" s="31" t="s">
        <v>917</v>
      </c>
      <c r="I3892" s="32">
        <f t="shared" si="10372"/>
        <v>0</v>
      </c>
      <c r="J3892" s="32">
        <f t="shared" si="10373"/>
        <v>0</v>
      </c>
      <c r="K3892" s="32">
        <f t="shared" si="10374"/>
        <v>0</v>
      </c>
      <c r="L3892" s="32">
        <f t="shared" si="10375"/>
        <v>0</v>
      </c>
      <c r="M3892" s="32">
        <f t="shared" si="10376"/>
        <v>0</v>
      </c>
      <c r="N3892" s="32">
        <f t="shared" si="10377"/>
        <v>0</v>
      </c>
      <c r="O3892" s="32">
        <f t="shared" si="10378"/>
        <v>0</v>
      </c>
      <c r="P3892" s="32">
        <f t="shared" si="10379"/>
        <v>0</v>
      </c>
      <c r="Q3892" s="32">
        <f t="shared" si="10380"/>
        <v>0</v>
      </c>
      <c r="R3892" s="32">
        <f t="shared" si="10381"/>
        <v>0</v>
      </c>
      <c r="S3892" s="32">
        <f t="shared" si="10382"/>
        <v>0</v>
      </c>
      <c r="T3892" s="32">
        <f t="shared" si="10383"/>
        <v>0</v>
      </c>
      <c r="U3892" s="32">
        <v>0</v>
      </c>
      <c r="V3892" s="32">
        <f t="shared" si="10399"/>
        <v>0</v>
      </c>
      <c r="W3892" s="32">
        <f t="shared" si="10384"/>
        <v>0</v>
      </c>
      <c r="X3892" s="32">
        <f t="shared" si="10385"/>
        <v>0</v>
      </c>
      <c r="Y3892" s="32">
        <f t="shared" si="10386"/>
        <v>0</v>
      </c>
      <c r="Z3892" s="32">
        <f t="shared" si="10387"/>
        <v>0</v>
      </c>
      <c r="AA3892" s="32">
        <f t="shared" si="10388"/>
        <v>0</v>
      </c>
      <c r="AB3892" s="32">
        <f t="shared" si="10389"/>
        <v>0</v>
      </c>
      <c r="AC3892" s="33">
        <f t="shared" si="10390"/>
        <v>0</v>
      </c>
      <c r="AD3892" s="33">
        <f t="shared" si="10391"/>
        <v>0</v>
      </c>
      <c r="AE3892" s="34" t="e">
        <f t="shared" si="10369"/>
        <v>#DIV/0!</v>
      </c>
      <c r="AF3892" s="35">
        <f t="shared" si="10392"/>
        <v>0</v>
      </c>
      <c r="AG3892" s="35">
        <f t="shared" si="10393"/>
        <v>0</v>
      </c>
      <c r="AH3892" s="36">
        <f t="shared" si="10394"/>
        <v>0</v>
      </c>
      <c r="AI3892" s="36">
        <f t="shared" si="10395"/>
        <v>0</v>
      </c>
      <c r="AJ3892" s="36">
        <f t="shared" si="10396"/>
        <v>0</v>
      </c>
      <c r="AK3892" s="36">
        <f t="shared" si="10397"/>
        <v>0</v>
      </c>
      <c r="AL3892" s="36">
        <f t="shared" si="10370"/>
        <v>0</v>
      </c>
      <c r="AM3892" s="36">
        <f t="shared" si="10371"/>
        <v>0</v>
      </c>
      <c r="AN3892" s="37" t="s">
        <v>35</v>
      </c>
    </row>
    <row r="3893" spans="2:40" ht="31.2" hidden="1" customHeight="1" x14ac:dyDescent="0.3">
      <c r="B3893" s="30" t="s">
        <v>862</v>
      </c>
      <c r="C3893" s="30" t="s">
        <v>112</v>
      </c>
      <c r="D3893" s="30" t="s">
        <v>502</v>
      </c>
      <c r="E3893" s="15" t="str">
        <f t="shared" si="10398"/>
        <v>0502</v>
      </c>
      <c r="F3893" s="30" t="s">
        <v>916</v>
      </c>
      <c r="G3893" s="30" t="s">
        <v>547</v>
      </c>
      <c r="H3893" s="31" t="s">
        <v>548</v>
      </c>
      <c r="I3893" s="32">
        <f t="shared" si="10372"/>
        <v>0</v>
      </c>
      <c r="J3893" s="32">
        <f t="shared" si="10373"/>
        <v>0</v>
      </c>
      <c r="K3893" s="32">
        <f t="shared" si="10374"/>
        <v>0</v>
      </c>
      <c r="L3893" s="32">
        <f t="shared" si="10375"/>
        <v>0</v>
      </c>
      <c r="M3893" s="32">
        <f t="shared" si="10376"/>
        <v>0</v>
      </c>
      <c r="N3893" s="32">
        <f t="shared" si="10377"/>
        <v>0</v>
      </c>
      <c r="O3893" s="32">
        <f t="shared" si="10378"/>
        <v>0</v>
      </c>
      <c r="P3893" s="32">
        <f t="shared" si="10379"/>
        <v>0</v>
      </c>
      <c r="Q3893" s="32">
        <f t="shared" si="10380"/>
        <v>0</v>
      </c>
      <c r="R3893" s="32">
        <f t="shared" si="10381"/>
        <v>0</v>
      </c>
      <c r="S3893" s="32">
        <f t="shared" si="10382"/>
        <v>0</v>
      </c>
      <c r="T3893" s="32">
        <f t="shared" si="10383"/>
        <v>0</v>
      </c>
      <c r="U3893" s="32">
        <v>0</v>
      </c>
      <c r="V3893" s="32">
        <f t="shared" si="10399"/>
        <v>0</v>
      </c>
      <c r="W3893" s="32">
        <f t="shared" si="10384"/>
        <v>0</v>
      </c>
      <c r="X3893" s="32">
        <f t="shared" si="10385"/>
        <v>0</v>
      </c>
      <c r="Y3893" s="32">
        <f t="shared" si="10386"/>
        <v>0</v>
      </c>
      <c r="Z3893" s="32">
        <f t="shared" si="10387"/>
        <v>0</v>
      </c>
      <c r="AA3893" s="32">
        <f t="shared" si="10388"/>
        <v>0</v>
      </c>
      <c r="AB3893" s="32">
        <f t="shared" si="10389"/>
        <v>0</v>
      </c>
      <c r="AC3893" s="33">
        <f t="shared" si="10390"/>
        <v>0</v>
      </c>
      <c r="AD3893" s="33">
        <f t="shared" si="10391"/>
        <v>0</v>
      </c>
      <c r="AE3893" s="34" t="e">
        <f t="shared" si="10369"/>
        <v>#DIV/0!</v>
      </c>
      <c r="AF3893" s="35">
        <f t="shared" si="10392"/>
        <v>0</v>
      </c>
      <c r="AG3893" s="35">
        <f t="shared" si="10393"/>
        <v>0</v>
      </c>
      <c r="AH3893" s="36">
        <f t="shared" si="10394"/>
        <v>0</v>
      </c>
      <c r="AI3893" s="36">
        <f t="shared" si="10395"/>
        <v>0</v>
      </c>
      <c r="AJ3893" s="36">
        <f t="shared" si="10396"/>
        <v>0</v>
      </c>
      <c r="AK3893" s="36">
        <f t="shared" si="10397"/>
        <v>0</v>
      </c>
      <c r="AL3893" s="36">
        <f t="shared" si="10370"/>
        <v>0</v>
      </c>
      <c r="AM3893" s="36">
        <f t="shared" si="10371"/>
        <v>0</v>
      </c>
      <c r="AN3893" s="37" t="s">
        <v>35</v>
      </c>
    </row>
    <row r="3894" spans="2:40" ht="109.2" hidden="1" customHeight="1" x14ac:dyDescent="0.3">
      <c r="B3894" s="30" t="s">
        <v>862</v>
      </c>
      <c r="C3894" s="30" t="s">
        <v>112</v>
      </c>
      <c r="D3894" s="30" t="s">
        <v>502</v>
      </c>
      <c r="E3894" s="15" t="str">
        <f t="shared" si="10398"/>
        <v>0502</v>
      </c>
      <c r="F3894" s="30" t="s">
        <v>916</v>
      </c>
      <c r="G3894" s="30" t="s">
        <v>549</v>
      </c>
      <c r="H3894" s="31" t="s">
        <v>550</v>
      </c>
      <c r="I3894" s="32"/>
      <c r="J3894" s="32"/>
      <c r="K3894" s="32"/>
      <c r="L3894" s="32"/>
      <c r="M3894" s="32"/>
      <c r="N3894" s="32"/>
      <c r="O3894" s="32">
        <v>0</v>
      </c>
      <c r="P3894" s="32">
        <v>0</v>
      </c>
      <c r="Q3894" s="32">
        <v>0</v>
      </c>
      <c r="R3894" s="32">
        <v>0</v>
      </c>
      <c r="S3894" s="32">
        <v>0</v>
      </c>
      <c r="T3894" s="32">
        <v>0</v>
      </c>
      <c r="U3894" s="32">
        <v>0</v>
      </c>
      <c r="V3894" s="32">
        <f t="shared" si="10399"/>
        <v>0</v>
      </c>
      <c r="W3894" s="32"/>
      <c r="X3894" s="32"/>
      <c r="Y3894" s="32"/>
      <c r="Z3894" s="32"/>
      <c r="AA3894" s="32"/>
      <c r="AB3894" s="32">
        <v>0</v>
      </c>
      <c r="AC3894" s="33">
        <v>0</v>
      </c>
      <c r="AD3894" s="33">
        <v>0</v>
      </c>
      <c r="AE3894" s="34" t="e">
        <f t="shared" si="10369"/>
        <v>#DIV/0!</v>
      </c>
      <c r="AF3894" s="35">
        <v>0</v>
      </c>
      <c r="AG3894" s="35">
        <v>0</v>
      </c>
      <c r="AH3894" s="36">
        <v>0</v>
      </c>
      <c r="AI3894" s="36">
        <v>0</v>
      </c>
      <c r="AJ3894" s="36">
        <v>0</v>
      </c>
      <c r="AK3894" s="36">
        <v>0</v>
      </c>
      <c r="AL3894" s="36">
        <f t="shared" si="10370"/>
        <v>0</v>
      </c>
      <c r="AM3894" s="36">
        <f t="shared" si="10371"/>
        <v>0</v>
      </c>
      <c r="AN3894" s="37" t="s">
        <v>35</v>
      </c>
    </row>
    <row r="3895" spans="2:40" ht="31.2" hidden="1" customHeight="1" x14ac:dyDescent="0.3">
      <c r="B3895" s="30" t="s">
        <v>862</v>
      </c>
      <c r="C3895" s="30" t="s">
        <v>112</v>
      </c>
      <c r="D3895" s="30" t="s">
        <v>502</v>
      </c>
      <c r="E3895" s="15" t="str">
        <f t="shared" si="10398"/>
        <v>0502</v>
      </c>
      <c r="F3895" s="30" t="s">
        <v>918</v>
      </c>
      <c r="G3895" s="30"/>
      <c r="H3895" s="31" t="s">
        <v>919</v>
      </c>
      <c r="I3895" s="32">
        <f t="shared" si="10372"/>
        <v>0</v>
      </c>
      <c r="J3895" s="32">
        <f t="shared" si="10373"/>
        <v>0</v>
      </c>
      <c r="K3895" s="32">
        <f t="shared" si="10374"/>
        <v>0</v>
      </c>
      <c r="L3895" s="32">
        <f t="shared" si="10375"/>
        <v>0</v>
      </c>
      <c r="M3895" s="32">
        <f t="shared" si="10376"/>
        <v>0</v>
      </c>
      <c r="N3895" s="32">
        <f t="shared" si="10377"/>
        <v>0</v>
      </c>
      <c r="O3895" s="32">
        <f t="shared" si="10378"/>
        <v>0</v>
      </c>
      <c r="P3895" s="32">
        <f t="shared" si="10379"/>
        <v>0</v>
      </c>
      <c r="Q3895" s="32">
        <f t="shared" si="10380"/>
        <v>0</v>
      </c>
      <c r="R3895" s="32">
        <f t="shared" si="10381"/>
        <v>0</v>
      </c>
      <c r="S3895" s="32">
        <f t="shared" si="10382"/>
        <v>0</v>
      </c>
      <c r="T3895" s="32">
        <f t="shared" si="10383"/>
        <v>0</v>
      </c>
      <c r="U3895" s="32">
        <v>0</v>
      </c>
      <c r="V3895" s="32">
        <f t="shared" si="10399"/>
        <v>0</v>
      </c>
      <c r="W3895" s="32">
        <f t="shared" si="10384"/>
        <v>0</v>
      </c>
      <c r="X3895" s="32">
        <f t="shared" si="10385"/>
        <v>0</v>
      </c>
      <c r="Y3895" s="32">
        <f t="shared" si="10386"/>
        <v>0</v>
      </c>
      <c r="Z3895" s="32">
        <f t="shared" si="10387"/>
        <v>0</v>
      </c>
      <c r="AA3895" s="32">
        <f t="shared" si="10388"/>
        <v>0</v>
      </c>
      <c r="AB3895" s="32">
        <f t="shared" si="10389"/>
        <v>0</v>
      </c>
      <c r="AC3895" s="33">
        <f t="shared" si="10390"/>
        <v>0</v>
      </c>
      <c r="AD3895" s="33">
        <f t="shared" si="10391"/>
        <v>0</v>
      </c>
      <c r="AE3895" s="34" t="e">
        <f t="shared" si="10369"/>
        <v>#DIV/0!</v>
      </c>
      <c r="AF3895" s="35">
        <f t="shared" si="10392"/>
        <v>0</v>
      </c>
      <c r="AG3895" s="35">
        <f t="shared" si="10393"/>
        <v>0</v>
      </c>
      <c r="AH3895" s="36">
        <f t="shared" si="10394"/>
        <v>0</v>
      </c>
      <c r="AI3895" s="36">
        <f t="shared" si="10395"/>
        <v>0</v>
      </c>
      <c r="AJ3895" s="36">
        <f t="shared" si="10396"/>
        <v>0</v>
      </c>
      <c r="AK3895" s="36">
        <f t="shared" si="10397"/>
        <v>0</v>
      </c>
      <c r="AL3895" s="36">
        <f t="shared" si="10370"/>
        <v>0</v>
      </c>
      <c r="AM3895" s="36">
        <f t="shared" si="10371"/>
        <v>0</v>
      </c>
      <c r="AN3895" s="37" t="s">
        <v>35</v>
      </c>
    </row>
    <row r="3896" spans="2:40" ht="31.2" hidden="1" customHeight="1" x14ac:dyDescent="0.3">
      <c r="B3896" s="30" t="s">
        <v>862</v>
      </c>
      <c r="C3896" s="30" t="s">
        <v>112</v>
      </c>
      <c r="D3896" s="30" t="s">
        <v>502</v>
      </c>
      <c r="E3896" s="15" t="str">
        <f t="shared" si="10398"/>
        <v>0502</v>
      </c>
      <c r="F3896" s="30" t="s">
        <v>918</v>
      </c>
      <c r="G3896" s="30" t="s">
        <v>547</v>
      </c>
      <c r="H3896" s="31" t="s">
        <v>548</v>
      </c>
      <c r="I3896" s="32">
        <f t="shared" si="10372"/>
        <v>0</v>
      </c>
      <c r="J3896" s="32">
        <f t="shared" si="10373"/>
        <v>0</v>
      </c>
      <c r="K3896" s="32">
        <f t="shared" si="10374"/>
        <v>0</v>
      </c>
      <c r="L3896" s="32">
        <f t="shared" si="10375"/>
        <v>0</v>
      </c>
      <c r="M3896" s="32">
        <f t="shared" si="10376"/>
        <v>0</v>
      </c>
      <c r="N3896" s="32">
        <f t="shared" si="10377"/>
        <v>0</v>
      </c>
      <c r="O3896" s="32">
        <f t="shared" si="10378"/>
        <v>0</v>
      </c>
      <c r="P3896" s="32">
        <f t="shared" si="10379"/>
        <v>0</v>
      </c>
      <c r="Q3896" s="32">
        <f t="shared" si="10380"/>
        <v>0</v>
      </c>
      <c r="R3896" s="32">
        <f t="shared" si="10381"/>
        <v>0</v>
      </c>
      <c r="S3896" s="32">
        <f t="shared" si="10382"/>
        <v>0</v>
      </c>
      <c r="T3896" s="32">
        <f t="shared" si="10383"/>
        <v>0</v>
      </c>
      <c r="U3896" s="32">
        <v>0</v>
      </c>
      <c r="V3896" s="32">
        <f t="shared" si="10399"/>
        <v>0</v>
      </c>
      <c r="W3896" s="32">
        <f t="shared" si="10384"/>
        <v>0</v>
      </c>
      <c r="X3896" s="32">
        <f t="shared" si="10385"/>
        <v>0</v>
      </c>
      <c r="Y3896" s="32">
        <f t="shared" si="10386"/>
        <v>0</v>
      </c>
      <c r="Z3896" s="32">
        <f t="shared" si="10387"/>
        <v>0</v>
      </c>
      <c r="AA3896" s="32">
        <f t="shared" si="10388"/>
        <v>0</v>
      </c>
      <c r="AB3896" s="32">
        <f t="shared" si="10389"/>
        <v>0</v>
      </c>
      <c r="AC3896" s="33">
        <f t="shared" si="10390"/>
        <v>0</v>
      </c>
      <c r="AD3896" s="33">
        <f t="shared" si="10391"/>
        <v>0</v>
      </c>
      <c r="AE3896" s="34" t="e">
        <f t="shared" si="10369"/>
        <v>#DIV/0!</v>
      </c>
      <c r="AF3896" s="35">
        <f t="shared" si="10392"/>
        <v>0</v>
      </c>
      <c r="AG3896" s="35">
        <f t="shared" si="10393"/>
        <v>0</v>
      </c>
      <c r="AH3896" s="36">
        <f t="shared" si="10394"/>
        <v>0</v>
      </c>
      <c r="AI3896" s="36">
        <f t="shared" si="10395"/>
        <v>0</v>
      </c>
      <c r="AJ3896" s="36">
        <f t="shared" si="10396"/>
        <v>0</v>
      </c>
      <c r="AK3896" s="36">
        <f t="shared" si="10397"/>
        <v>0</v>
      </c>
      <c r="AL3896" s="36">
        <f t="shared" si="10370"/>
        <v>0</v>
      </c>
      <c r="AM3896" s="36">
        <f t="shared" si="10371"/>
        <v>0</v>
      </c>
      <c r="AN3896" s="37" t="s">
        <v>35</v>
      </c>
    </row>
    <row r="3897" spans="2:40" ht="15.6" hidden="1" customHeight="1" x14ac:dyDescent="0.3">
      <c r="B3897" s="30" t="s">
        <v>862</v>
      </c>
      <c r="C3897" s="30" t="s">
        <v>112</v>
      </c>
      <c r="D3897" s="30" t="s">
        <v>502</v>
      </c>
      <c r="E3897" s="15" t="str">
        <f t="shared" si="10398"/>
        <v>0502</v>
      </c>
      <c r="F3897" s="30" t="s">
        <v>918</v>
      </c>
      <c r="G3897" s="30" t="s">
        <v>906</v>
      </c>
      <c r="H3897" s="31" t="s">
        <v>907</v>
      </c>
      <c r="I3897" s="32"/>
      <c r="J3897" s="32"/>
      <c r="K3897" s="32"/>
      <c r="L3897" s="32"/>
      <c r="M3897" s="32"/>
      <c r="N3897" s="32"/>
      <c r="O3897" s="32">
        <v>0</v>
      </c>
      <c r="P3897" s="32">
        <v>0</v>
      </c>
      <c r="Q3897" s="32">
        <v>0</v>
      </c>
      <c r="R3897" s="32">
        <v>0</v>
      </c>
      <c r="S3897" s="32">
        <v>0</v>
      </c>
      <c r="T3897" s="32">
        <v>0</v>
      </c>
      <c r="U3897" s="32">
        <v>0</v>
      </c>
      <c r="V3897" s="32">
        <f t="shared" si="10399"/>
        <v>0</v>
      </c>
      <c r="W3897" s="32"/>
      <c r="X3897" s="32"/>
      <c r="Y3897" s="32"/>
      <c r="Z3897" s="32"/>
      <c r="AA3897" s="32"/>
      <c r="AB3897" s="32">
        <v>0</v>
      </c>
      <c r="AC3897" s="33">
        <v>0</v>
      </c>
      <c r="AD3897" s="33">
        <v>0</v>
      </c>
      <c r="AE3897" s="34" t="e">
        <f t="shared" si="10369"/>
        <v>#DIV/0!</v>
      </c>
      <c r="AF3897" s="35">
        <v>0</v>
      </c>
      <c r="AG3897" s="35">
        <v>0</v>
      </c>
      <c r="AH3897" s="36">
        <v>0</v>
      </c>
      <c r="AI3897" s="36">
        <v>0</v>
      </c>
      <c r="AJ3897" s="36">
        <v>0</v>
      </c>
      <c r="AK3897" s="36">
        <v>0</v>
      </c>
      <c r="AL3897" s="36">
        <f t="shared" si="10370"/>
        <v>0</v>
      </c>
      <c r="AM3897" s="36">
        <f t="shared" si="10371"/>
        <v>0</v>
      </c>
      <c r="AN3897" s="37" t="s">
        <v>35</v>
      </c>
    </row>
    <row r="3898" spans="2:40" ht="78" x14ac:dyDescent="0.3">
      <c r="B3898" s="30" t="s">
        <v>862</v>
      </c>
      <c r="C3898" s="30" t="s">
        <v>112</v>
      </c>
      <c r="D3898" s="30" t="s">
        <v>502</v>
      </c>
      <c r="E3898" s="15" t="str">
        <f t="shared" si="10398"/>
        <v>0502</v>
      </c>
      <c r="F3898" s="30" t="s">
        <v>920</v>
      </c>
      <c r="G3898" s="30"/>
      <c r="H3898" s="31" t="s">
        <v>921</v>
      </c>
      <c r="I3898" s="32">
        <f t="shared" si="10372"/>
        <v>1552.4</v>
      </c>
      <c r="J3898" s="32">
        <f t="shared" si="10373"/>
        <v>1551.4</v>
      </c>
      <c r="K3898" s="32">
        <f t="shared" si="10374"/>
        <v>1551.4</v>
      </c>
      <c r="L3898" s="32">
        <f t="shared" si="10375"/>
        <v>0</v>
      </c>
      <c r="M3898" s="32">
        <f t="shared" si="10376"/>
        <v>0</v>
      </c>
      <c r="N3898" s="32">
        <f t="shared" si="10377"/>
        <v>0</v>
      </c>
      <c r="O3898" s="32">
        <f t="shared" si="10378"/>
        <v>0</v>
      </c>
      <c r="P3898" s="32">
        <f t="shared" si="10379"/>
        <v>0</v>
      </c>
      <c r="Q3898" s="32">
        <f t="shared" si="10380"/>
        <v>0</v>
      </c>
      <c r="R3898" s="32">
        <f t="shared" si="10381"/>
        <v>0</v>
      </c>
      <c r="S3898" s="32">
        <f t="shared" si="10382"/>
        <v>0</v>
      </c>
      <c r="T3898" s="32">
        <f t="shared" si="10383"/>
        <v>0</v>
      </c>
      <c r="U3898" s="32">
        <v>0</v>
      </c>
      <c r="V3898" s="32">
        <f t="shared" si="10399"/>
        <v>1552.4</v>
      </c>
      <c r="W3898" s="32">
        <f t="shared" si="10384"/>
        <v>0</v>
      </c>
      <c r="X3898" s="32">
        <f t="shared" si="10385"/>
        <v>0</v>
      </c>
      <c r="Y3898" s="32">
        <f t="shared" si="10386"/>
        <v>0</v>
      </c>
      <c r="Z3898" s="32">
        <f t="shared" si="10387"/>
        <v>0</v>
      </c>
      <c r="AA3898" s="32">
        <f t="shared" si="10388"/>
        <v>0</v>
      </c>
      <c r="AB3898" s="32">
        <f t="shared" si="10389"/>
        <v>1040.91887</v>
      </c>
      <c r="AC3898" s="33">
        <f t="shared" si="10390"/>
        <v>1552.4</v>
      </c>
      <c r="AD3898" s="33">
        <f t="shared" si="10391"/>
        <v>1040.91887</v>
      </c>
      <c r="AE3898" s="34">
        <f t="shared" si="10369"/>
        <v>67.052233316155636</v>
      </c>
      <c r="AF3898" s="32">
        <f t="shared" si="10392"/>
        <v>1552.4</v>
      </c>
      <c r="AG3898" s="32">
        <f t="shared" si="10393"/>
        <v>0</v>
      </c>
      <c r="AH3898" s="32">
        <f t="shared" si="10394"/>
        <v>0</v>
      </c>
      <c r="AI3898" s="32">
        <f t="shared" si="10395"/>
        <v>0</v>
      </c>
      <c r="AJ3898" s="32">
        <f t="shared" si="10396"/>
        <v>0</v>
      </c>
      <c r="AK3898" s="32">
        <f t="shared" si="10397"/>
        <v>0</v>
      </c>
      <c r="AL3898" s="32">
        <f t="shared" si="10370"/>
        <v>1552.4</v>
      </c>
      <c r="AM3898" s="32">
        <f t="shared" si="10371"/>
        <v>0</v>
      </c>
    </row>
    <row r="3899" spans="2:40" ht="46.8" x14ac:dyDescent="0.3">
      <c r="B3899" s="30" t="s">
        <v>862</v>
      </c>
      <c r="C3899" s="30" t="s">
        <v>112</v>
      </c>
      <c r="D3899" s="30" t="s">
        <v>502</v>
      </c>
      <c r="E3899" s="15" t="str">
        <f t="shared" si="10398"/>
        <v>0502</v>
      </c>
      <c r="F3899" s="30" t="s">
        <v>922</v>
      </c>
      <c r="G3899" s="30"/>
      <c r="H3899" s="31" t="s">
        <v>923</v>
      </c>
      <c r="I3899" s="32">
        <f t="shared" si="10372"/>
        <v>1552.4</v>
      </c>
      <c r="J3899" s="32">
        <f t="shared" si="10373"/>
        <v>1551.4</v>
      </c>
      <c r="K3899" s="32">
        <f t="shared" si="10374"/>
        <v>1551.4</v>
      </c>
      <c r="L3899" s="32">
        <f t="shared" si="10375"/>
        <v>0</v>
      </c>
      <c r="M3899" s="32">
        <f t="shared" si="10376"/>
        <v>0</v>
      </c>
      <c r="N3899" s="32">
        <f t="shared" si="10377"/>
        <v>0</v>
      </c>
      <c r="O3899" s="32">
        <f t="shared" si="10378"/>
        <v>0</v>
      </c>
      <c r="P3899" s="32">
        <f t="shared" si="10379"/>
        <v>0</v>
      </c>
      <c r="Q3899" s="32">
        <f t="shared" si="10380"/>
        <v>0</v>
      </c>
      <c r="R3899" s="32">
        <f t="shared" si="10381"/>
        <v>0</v>
      </c>
      <c r="S3899" s="32">
        <f t="shared" si="10382"/>
        <v>0</v>
      </c>
      <c r="T3899" s="32">
        <f t="shared" si="10383"/>
        <v>0</v>
      </c>
      <c r="U3899" s="32">
        <v>0</v>
      </c>
      <c r="V3899" s="32">
        <f t="shared" si="10399"/>
        <v>1552.4</v>
      </c>
      <c r="W3899" s="32">
        <f t="shared" si="10384"/>
        <v>0</v>
      </c>
      <c r="X3899" s="32">
        <f t="shared" si="10385"/>
        <v>0</v>
      </c>
      <c r="Y3899" s="32">
        <f t="shared" si="10386"/>
        <v>0</v>
      </c>
      <c r="Z3899" s="32">
        <f t="shared" si="10387"/>
        <v>0</v>
      </c>
      <c r="AA3899" s="32">
        <f t="shared" si="10388"/>
        <v>0</v>
      </c>
      <c r="AB3899" s="32">
        <f t="shared" si="10389"/>
        <v>1040.91887</v>
      </c>
      <c r="AC3899" s="33">
        <f t="shared" si="10390"/>
        <v>1552.4</v>
      </c>
      <c r="AD3899" s="33">
        <f t="shared" si="10391"/>
        <v>1040.91887</v>
      </c>
      <c r="AE3899" s="34">
        <f t="shared" si="10369"/>
        <v>67.052233316155636</v>
      </c>
      <c r="AF3899" s="32">
        <f t="shared" si="10392"/>
        <v>1552.4</v>
      </c>
      <c r="AG3899" s="32">
        <f t="shared" si="10393"/>
        <v>0</v>
      </c>
      <c r="AH3899" s="32">
        <f t="shared" si="10394"/>
        <v>0</v>
      </c>
      <c r="AI3899" s="32">
        <f t="shared" si="10395"/>
        <v>0</v>
      </c>
      <c r="AJ3899" s="32">
        <f t="shared" si="10396"/>
        <v>0</v>
      </c>
      <c r="AK3899" s="32">
        <f t="shared" si="10397"/>
        <v>0</v>
      </c>
      <c r="AL3899" s="32">
        <f t="shared" si="10370"/>
        <v>1552.4</v>
      </c>
      <c r="AM3899" s="32">
        <f t="shared" si="10371"/>
        <v>0</v>
      </c>
    </row>
    <row r="3900" spans="2:40" x14ac:dyDescent="0.3">
      <c r="B3900" s="30" t="s">
        <v>862</v>
      </c>
      <c r="C3900" s="30" t="s">
        <v>112</v>
      </c>
      <c r="D3900" s="30" t="s">
        <v>502</v>
      </c>
      <c r="E3900" s="15" t="str">
        <f t="shared" si="10398"/>
        <v>0502</v>
      </c>
      <c r="F3900" s="30" t="s">
        <v>922</v>
      </c>
      <c r="G3900" s="30" t="s">
        <v>56</v>
      </c>
      <c r="H3900" s="31" t="s">
        <v>57</v>
      </c>
      <c r="I3900" s="32">
        <f t="shared" si="10372"/>
        <v>1552.4</v>
      </c>
      <c r="J3900" s="32">
        <f t="shared" si="10373"/>
        <v>1551.4</v>
      </c>
      <c r="K3900" s="32">
        <f t="shared" si="10374"/>
        <v>1551.4</v>
      </c>
      <c r="L3900" s="32">
        <f t="shared" si="10375"/>
        <v>0</v>
      </c>
      <c r="M3900" s="32">
        <f t="shared" si="10376"/>
        <v>0</v>
      </c>
      <c r="N3900" s="32">
        <f t="shared" si="10377"/>
        <v>0</v>
      </c>
      <c r="O3900" s="32">
        <f t="shared" si="10378"/>
        <v>0</v>
      </c>
      <c r="P3900" s="32">
        <f t="shared" si="10379"/>
        <v>0</v>
      </c>
      <c r="Q3900" s="32">
        <f t="shared" si="10380"/>
        <v>0</v>
      </c>
      <c r="R3900" s="32">
        <f t="shared" si="10381"/>
        <v>0</v>
      </c>
      <c r="S3900" s="32">
        <f t="shared" si="10382"/>
        <v>0</v>
      </c>
      <c r="T3900" s="32">
        <f t="shared" si="10383"/>
        <v>0</v>
      </c>
      <c r="U3900" s="32">
        <v>0</v>
      </c>
      <c r="V3900" s="32">
        <f t="shared" si="10399"/>
        <v>1552.4</v>
      </c>
      <c r="W3900" s="32">
        <f t="shared" si="10384"/>
        <v>0</v>
      </c>
      <c r="X3900" s="32">
        <f t="shared" si="10385"/>
        <v>0</v>
      </c>
      <c r="Y3900" s="32">
        <f t="shared" si="10386"/>
        <v>0</v>
      </c>
      <c r="Z3900" s="32">
        <f t="shared" si="10387"/>
        <v>0</v>
      </c>
      <c r="AA3900" s="32">
        <f t="shared" si="10388"/>
        <v>0</v>
      </c>
      <c r="AB3900" s="32">
        <f t="shared" si="10389"/>
        <v>1040.91887</v>
      </c>
      <c r="AC3900" s="33">
        <f t="shared" si="10390"/>
        <v>1552.4</v>
      </c>
      <c r="AD3900" s="33">
        <f t="shared" si="10391"/>
        <v>1040.91887</v>
      </c>
      <c r="AE3900" s="34">
        <f t="shared" si="10369"/>
        <v>67.052233316155636</v>
      </c>
      <c r="AF3900" s="32">
        <f t="shared" si="10392"/>
        <v>1552.4</v>
      </c>
      <c r="AG3900" s="32">
        <f t="shared" si="10393"/>
        <v>0</v>
      </c>
      <c r="AH3900" s="32">
        <f t="shared" si="10394"/>
        <v>0</v>
      </c>
      <c r="AI3900" s="32">
        <f t="shared" si="10395"/>
        <v>0</v>
      </c>
      <c r="AJ3900" s="32">
        <f t="shared" si="10396"/>
        <v>0</v>
      </c>
      <c r="AK3900" s="32">
        <f t="shared" si="10397"/>
        <v>0</v>
      </c>
      <c r="AL3900" s="32">
        <f t="shared" si="10370"/>
        <v>1552.4</v>
      </c>
      <c r="AM3900" s="32">
        <f t="shared" si="10371"/>
        <v>0</v>
      </c>
    </row>
    <row r="3901" spans="2:40" x14ac:dyDescent="0.3">
      <c r="B3901" s="30" t="s">
        <v>862</v>
      </c>
      <c r="C3901" s="30" t="s">
        <v>112</v>
      </c>
      <c r="D3901" s="30" t="s">
        <v>502</v>
      </c>
      <c r="E3901" s="15" t="str">
        <f t="shared" si="10398"/>
        <v>0502</v>
      </c>
      <c r="F3901" s="30" t="s">
        <v>922</v>
      </c>
      <c r="G3901" s="30" t="s">
        <v>60</v>
      </c>
      <c r="H3901" s="31" t="s">
        <v>61</v>
      </c>
      <c r="I3901" s="32">
        <v>1552.4</v>
      </c>
      <c r="J3901" s="32">
        <v>1551.4</v>
      </c>
      <c r="K3901" s="32">
        <v>1551.4</v>
      </c>
      <c r="L3901" s="32"/>
      <c r="M3901" s="32"/>
      <c r="N3901" s="32"/>
      <c r="O3901" s="32">
        <v>0</v>
      </c>
      <c r="P3901" s="32">
        <v>0</v>
      </c>
      <c r="Q3901" s="32">
        <v>0</v>
      </c>
      <c r="R3901" s="32">
        <v>0</v>
      </c>
      <c r="S3901" s="32">
        <v>0</v>
      </c>
      <c r="T3901" s="32">
        <v>0</v>
      </c>
      <c r="U3901" s="32">
        <v>0</v>
      </c>
      <c r="V3901" s="32">
        <f t="shared" si="10399"/>
        <v>1552.4</v>
      </c>
      <c r="W3901" s="32"/>
      <c r="X3901" s="32"/>
      <c r="Y3901" s="32"/>
      <c r="Z3901" s="32"/>
      <c r="AA3901" s="32"/>
      <c r="AB3901" s="32">
        <v>1040.91887</v>
      </c>
      <c r="AC3901" s="33">
        <v>1552.4</v>
      </c>
      <c r="AD3901" s="33">
        <v>1040.91887</v>
      </c>
      <c r="AE3901" s="34">
        <f t="shared" si="10369"/>
        <v>67.052233316155636</v>
      </c>
      <c r="AF3901" s="32">
        <v>1552.4</v>
      </c>
      <c r="AG3901" s="32">
        <v>0</v>
      </c>
      <c r="AH3901" s="32">
        <v>0</v>
      </c>
      <c r="AI3901" s="32">
        <v>0</v>
      </c>
      <c r="AJ3901" s="32">
        <v>0</v>
      </c>
      <c r="AK3901" s="32">
        <v>0</v>
      </c>
      <c r="AL3901" s="32">
        <f t="shared" si="10370"/>
        <v>1552.4</v>
      </c>
      <c r="AM3901" s="32">
        <f t="shared" si="10371"/>
        <v>0</v>
      </c>
      <c r="AN3901" s="12"/>
    </row>
    <row r="3902" spans="2:40" ht="46.8" x14ac:dyDescent="0.3">
      <c r="B3902" s="30" t="s">
        <v>862</v>
      </c>
      <c r="C3902" s="30" t="s">
        <v>112</v>
      </c>
      <c r="D3902" s="30" t="s">
        <v>502</v>
      </c>
      <c r="E3902" s="15" t="str">
        <f t="shared" si="10398"/>
        <v>0502</v>
      </c>
      <c r="F3902" s="30" t="s">
        <v>924</v>
      </c>
      <c r="G3902" s="30"/>
      <c r="H3902" s="31" t="s">
        <v>925</v>
      </c>
      <c r="I3902" s="32">
        <f t="shared" si="10372"/>
        <v>1600</v>
      </c>
      <c r="J3902" s="32">
        <f t="shared" si="10373"/>
        <v>0</v>
      </c>
      <c r="K3902" s="32">
        <f t="shared" si="10374"/>
        <v>0</v>
      </c>
      <c r="L3902" s="32">
        <f t="shared" si="10375"/>
        <v>0</v>
      </c>
      <c r="M3902" s="32">
        <f t="shared" si="10376"/>
        <v>0</v>
      </c>
      <c r="N3902" s="32">
        <f t="shared" si="10377"/>
        <v>0</v>
      </c>
      <c r="O3902" s="32">
        <f t="shared" si="10378"/>
        <v>-159.99799999999999</v>
      </c>
      <c r="P3902" s="32">
        <f t="shared" si="10379"/>
        <v>-856.45799999999997</v>
      </c>
      <c r="Q3902" s="32">
        <f t="shared" si="10380"/>
        <v>0</v>
      </c>
      <c r="R3902" s="32">
        <f t="shared" si="10381"/>
        <v>0</v>
      </c>
      <c r="S3902" s="32">
        <f t="shared" si="10382"/>
        <v>0</v>
      </c>
      <c r="T3902" s="32">
        <f t="shared" si="10383"/>
        <v>0</v>
      </c>
      <c r="U3902" s="32">
        <v>80</v>
      </c>
      <c r="V3902" s="32">
        <f t="shared" si="10399"/>
        <v>663.5440000000001</v>
      </c>
      <c r="W3902" s="32">
        <f t="shared" si="10384"/>
        <v>80</v>
      </c>
      <c r="X3902" s="32">
        <f t="shared" si="10385"/>
        <v>0</v>
      </c>
      <c r="Y3902" s="32">
        <f t="shared" si="10386"/>
        <v>0</v>
      </c>
      <c r="Z3902" s="32">
        <f t="shared" si="10387"/>
        <v>0</v>
      </c>
      <c r="AA3902" s="32">
        <f t="shared" si="10388"/>
        <v>0</v>
      </c>
      <c r="AB3902" s="32">
        <f t="shared" si="10389"/>
        <v>583.54399999999998</v>
      </c>
      <c r="AC3902" s="33">
        <f t="shared" si="10390"/>
        <v>663.54399999999998</v>
      </c>
      <c r="AD3902" s="33">
        <f t="shared" si="10391"/>
        <v>663.54399999999998</v>
      </c>
      <c r="AE3902" s="34">
        <f t="shared" si="10369"/>
        <v>100</v>
      </c>
      <c r="AF3902" s="32">
        <f t="shared" si="10392"/>
        <v>823.54200000000003</v>
      </c>
      <c r="AG3902" s="32">
        <f t="shared" si="10393"/>
        <v>-159.99799999999999</v>
      </c>
      <c r="AH3902" s="32">
        <f t="shared" si="10394"/>
        <v>0</v>
      </c>
      <c r="AI3902" s="32">
        <f t="shared" si="10395"/>
        <v>0</v>
      </c>
      <c r="AJ3902" s="32">
        <f t="shared" si="10396"/>
        <v>0</v>
      </c>
      <c r="AK3902" s="32">
        <f t="shared" si="10397"/>
        <v>0</v>
      </c>
      <c r="AL3902" s="32">
        <f t="shared" si="10370"/>
        <v>663.5440000000001</v>
      </c>
      <c r="AM3902" s="32">
        <f t="shared" si="10371"/>
        <v>0</v>
      </c>
    </row>
    <row r="3903" spans="2:40" ht="46.8" x14ac:dyDescent="0.3">
      <c r="B3903" s="30" t="s">
        <v>862</v>
      </c>
      <c r="C3903" s="30" t="s">
        <v>112</v>
      </c>
      <c r="D3903" s="30" t="s">
        <v>502</v>
      </c>
      <c r="E3903" s="15" t="str">
        <f t="shared" si="10398"/>
        <v>0502</v>
      </c>
      <c r="F3903" s="30" t="s">
        <v>926</v>
      </c>
      <c r="G3903" s="30"/>
      <c r="H3903" s="31" t="s">
        <v>927</v>
      </c>
      <c r="I3903" s="32">
        <f t="shared" si="10372"/>
        <v>1600</v>
      </c>
      <c r="J3903" s="32">
        <f t="shared" si="10373"/>
        <v>0</v>
      </c>
      <c r="K3903" s="32">
        <f t="shared" si="10374"/>
        <v>0</v>
      </c>
      <c r="L3903" s="32">
        <f t="shared" si="10375"/>
        <v>0</v>
      </c>
      <c r="M3903" s="32">
        <f t="shared" si="10376"/>
        <v>0</v>
      </c>
      <c r="N3903" s="32">
        <f t="shared" si="10377"/>
        <v>0</v>
      </c>
      <c r="O3903" s="32">
        <f t="shared" si="10378"/>
        <v>-159.99799999999999</v>
      </c>
      <c r="P3903" s="32">
        <f t="shared" si="10379"/>
        <v>-856.45799999999997</v>
      </c>
      <c r="Q3903" s="32">
        <f t="shared" si="10380"/>
        <v>0</v>
      </c>
      <c r="R3903" s="32">
        <f t="shared" si="10381"/>
        <v>0</v>
      </c>
      <c r="S3903" s="32">
        <f t="shared" si="10382"/>
        <v>0</v>
      </c>
      <c r="T3903" s="32">
        <f t="shared" si="10383"/>
        <v>0</v>
      </c>
      <c r="U3903" s="32">
        <v>80</v>
      </c>
      <c r="V3903" s="32">
        <f t="shared" si="10399"/>
        <v>663.5440000000001</v>
      </c>
      <c r="W3903" s="32">
        <f t="shared" si="10384"/>
        <v>80</v>
      </c>
      <c r="X3903" s="32">
        <f t="shared" si="10385"/>
        <v>0</v>
      </c>
      <c r="Y3903" s="32">
        <f t="shared" si="10386"/>
        <v>0</v>
      </c>
      <c r="Z3903" s="32">
        <f t="shared" si="10387"/>
        <v>0</v>
      </c>
      <c r="AA3903" s="32">
        <f t="shared" si="10388"/>
        <v>0</v>
      </c>
      <c r="AB3903" s="32">
        <f t="shared" si="10389"/>
        <v>583.54399999999998</v>
      </c>
      <c r="AC3903" s="33">
        <f t="shared" si="10390"/>
        <v>663.54399999999998</v>
      </c>
      <c r="AD3903" s="33">
        <f t="shared" si="10391"/>
        <v>663.54399999999998</v>
      </c>
      <c r="AE3903" s="34">
        <f t="shared" si="10369"/>
        <v>100</v>
      </c>
      <c r="AF3903" s="32">
        <f t="shared" si="10392"/>
        <v>823.54200000000003</v>
      </c>
      <c r="AG3903" s="32">
        <f t="shared" si="10393"/>
        <v>-159.99799999999999</v>
      </c>
      <c r="AH3903" s="32">
        <f t="shared" si="10394"/>
        <v>0</v>
      </c>
      <c r="AI3903" s="32">
        <f t="shared" si="10395"/>
        <v>0</v>
      </c>
      <c r="AJ3903" s="32">
        <f t="shared" si="10396"/>
        <v>0</v>
      </c>
      <c r="AK3903" s="32">
        <f t="shared" si="10397"/>
        <v>0</v>
      </c>
      <c r="AL3903" s="32">
        <f t="shared" si="10370"/>
        <v>663.5440000000001</v>
      </c>
      <c r="AM3903" s="32">
        <f t="shared" si="10371"/>
        <v>0</v>
      </c>
    </row>
    <row r="3904" spans="2:40" x14ac:dyDescent="0.3">
      <c r="B3904" s="30" t="s">
        <v>862</v>
      </c>
      <c r="C3904" s="30" t="s">
        <v>112</v>
      </c>
      <c r="D3904" s="30" t="s">
        <v>502</v>
      </c>
      <c r="E3904" s="15" t="str">
        <f t="shared" si="10398"/>
        <v>0502</v>
      </c>
      <c r="F3904" s="30" t="s">
        <v>926</v>
      </c>
      <c r="G3904" s="30" t="s">
        <v>56</v>
      </c>
      <c r="H3904" s="31" t="s">
        <v>57</v>
      </c>
      <c r="I3904" s="32">
        <f t="shared" si="10372"/>
        <v>1600</v>
      </c>
      <c r="J3904" s="32">
        <f t="shared" si="10373"/>
        <v>0</v>
      </c>
      <c r="K3904" s="32">
        <f t="shared" si="10374"/>
        <v>0</v>
      </c>
      <c r="L3904" s="32">
        <f t="shared" si="10375"/>
        <v>0</v>
      </c>
      <c r="M3904" s="32">
        <f t="shared" si="10376"/>
        <v>0</v>
      </c>
      <c r="N3904" s="32">
        <f t="shared" si="10377"/>
        <v>0</v>
      </c>
      <c r="O3904" s="32">
        <f t="shared" si="10378"/>
        <v>-159.99799999999999</v>
      </c>
      <c r="P3904" s="32">
        <f t="shared" si="10379"/>
        <v>-856.45799999999997</v>
      </c>
      <c r="Q3904" s="32">
        <f t="shared" si="10380"/>
        <v>0</v>
      </c>
      <c r="R3904" s="32">
        <f t="shared" si="10381"/>
        <v>0</v>
      </c>
      <c r="S3904" s="32">
        <f t="shared" si="10382"/>
        <v>0</v>
      </c>
      <c r="T3904" s="32">
        <f t="shared" si="10383"/>
        <v>0</v>
      </c>
      <c r="U3904" s="32">
        <v>80</v>
      </c>
      <c r="V3904" s="32">
        <f t="shared" si="10399"/>
        <v>663.5440000000001</v>
      </c>
      <c r="W3904" s="32">
        <f t="shared" si="10384"/>
        <v>80</v>
      </c>
      <c r="X3904" s="32">
        <f t="shared" si="10385"/>
        <v>0</v>
      </c>
      <c r="Y3904" s="32">
        <f t="shared" si="10386"/>
        <v>0</v>
      </c>
      <c r="Z3904" s="32">
        <f t="shared" si="10387"/>
        <v>0</v>
      </c>
      <c r="AA3904" s="32">
        <f t="shared" si="10388"/>
        <v>0</v>
      </c>
      <c r="AB3904" s="32">
        <f t="shared" si="10389"/>
        <v>583.54399999999998</v>
      </c>
      <c r="AC3904" s="33">
        <f t="shared" si="10390"/>
        <v>663.54399999999998</v>
      </c>
      <c r="AD3904" s="33">
        <f t="shared" si="10391"/>
        <v>663.54399999999998</v>
      </c>
      <c r="AE3904" s="34">
        <f t="shared" si="10369"/>
        <v>100</v>
      </c>
      <c r="AF3904" s="32">
        <f t="shared" si="10392"/>
        <v>823.54200000000003</v>
      </c>
      <c r="AG3904" s="32">
        <f t="shared" si="10393"/>
        <v>-159.99799999999999</v>
      </c>
      <c r="AH3904" s="32">
        <f t="shared" si="10394"/>
        <v>0</v>
      </c>
      <c r="AI3904" s="32">
        <f t="shared" si="10395"/>
        <v>0</v>
      </c>
      <c r="AJ3904" s="32">
        <f t="shared" si="10396"/>
        <v>0</v>
      </c>
      <c r="AK3904" s="32">
        <f t="shared" si="10397"/>
        <v>0</v>
      </c>
      <c r="AL3904" s="32">
        <f t="shared" si="10370"/>
        <v>663.5440000000001</v>
      </c>
      <c r="AM3904" s="32">
        <f t="shared" si="10371"/>
        <v>0</v>
      </c>
    </row>
    <row r="3905" spans="2:40" ht="62.4" x14ac:dyDescent="0.3">
      <c r="B3905" s="30" t="s">
        <v>862</v>
      </c>
      <c r="C3905" s="30" t="s">
        <v>112</v>
      </c>
      <c r="D3905" s="30" t="s">
        <v>502</v>
      </c>
      <c r="E3905" s="15" t="str">
        <f t="shared" si="10398"/>
        <v>0502</v>
      </c>
      <c r="F3905" s="30" t="s">
        <v>926</v>
      </c>
      <c r="G3905" s="30" t="s">
        <v>472</v>
      </c>
      <c r="H3905" s="31" t="s">
        <v>473</v>
      </c>
      <c r="I3905" s="32">
        <v>1600</v>
      </c>
      <c r="J3905" s="32"/>
      <c r="K3905" s="32"/>
      <c r="L3905" s="32"/>
      <c r="M3905" s="32"/>
      <c r="N3905" s="32"/>
      <c r="O3905" s="32">
        <v>-159.99799999999999</v>
      </c>
      <c r="P3905" s="32">
        <v>-856.45799999999997</v>
      </c>
      <c r="Q3905" s="32">
        <v>0</v>
      </c>
      <c r="R3905" s="32">
        <v>0</v>
      </c>
      <c r="S3905" s="32">
        <v>0</v>
      </c>
      <c r="T3905" s="32">
        <v>0</v>
      </c>
      <c r="U3905" s="32">
        <v>80</v>
      </c>
      <c r="V3905" s="32">
        <f t="shared" si="10399"/>
        <v>663.5440000000001</v>
      </c>
      <c r="W3905" s="32">
        <v>80</v>
      </c>
      <c r="X3905" s="32"/>
      <c r="Y3905" s="32"/>
      <c r="Z3905" s="32"/>
      <c r="AA3905" s="32"/>
      <c r="AB3905" s="32">
        <v>583.54399999999998</v>
      </c>
      <c r="AC3905" s="33">
        <v>663.54399999999998</v>
      </c>
      <c r="AD3905" s="33">
        <v>663.54399999999998</v>
      </c>
      <c r="AE3905" s="34">
        <f t="shared" si="10369"/>
        <v>100</v>
      </c>
      <c r="AF3905" s="32">
        <v>823.54200000000003</v>
      </c>
      <c r="AG3905" s="32">
        <v>-159.99799999999999</v>
      </c>
      <c r="AH3905" s="32">
        <v>0</v>
      </c>
      <c r="AI3905" s="32">
        <v>0</v>
      </c>
      <c r="AJ3905" s="32">
        <v>0</v>
      </c>
      <c r="AK3905" s="32">
        <v>0</v>
      </c>
      <c r="AL3905" s="32">
        <f t="shared" si="10370"/>
        <v>663.5440000000001</v>
      </c>
      <c r="AM3905" s="32">
        <f t="shared" si="10371"/>
        <v>0</v>
      </c>
    </row>
    <row r="3906" spans="2:40" ht="46.8" x14ac:dyDescent="0.3">
      <c r="B3906" s="30" t="s">
        <v>862</v>
      </c>
      <c r="C3906" s="30" t="s">
        <v>112</v>
      </c>
      <c r="D3906" s="30" t="s">
        <v>502</v>
      </c>
      <c r="E3906" s="15" t="str">
        <f t="shared" si="10398"/>
        <v>0502</v>
      </c>
      <c r="F3906" s="30" t="s">
        <v>928</v>
      </c>
      <c r="G3906" s="30"/>
      <c r="H3906" s="31" t="s">
        <v>929</v>
      </c>
      <c r="I3906" s="32"/>
      <c r="J3906" s="32"/>
      <c r="K3906" s="32"/>
      <c r="L3906" s="32"/>
      <c r="M3906" s="32"/>
      <c r="N3906" s="32"/>
      <c r="O3906" s="32">
        <f t="shared" si="10378"/>
        <v>-4301.4799999999996</v>
      </c>
      <c r="P3906" s="32">
        <f t="shared" si="10379"/>
        <v>0</v>
      </c>
      <c r="Q3906" s="32">
        <f t="shared" si="10380"/>
        <v>23600</v>
      </c>
      <c r="R3906" s="32"/>
      <c r="S3906" s="32"/>
      <c r="T3906" s="32"/>
      <c r="U3906" s="32"/>
      <c r="V3906" s="32">
        <f t="shared" si="10399"/>
        <v>19298.52</v>
      </c>
      <c r="W3906" s="32"/>
      <c r="X3906" s="32"/>
      <c r="Y3906" s="32"/>
      <c r="Z3906" s="32"/>
      <c r="AA3906" s="32"/>
      <c r="AB3906" s="32">
        <f t="shared" si="10389"/>
        <v>0</v>
      </c>
      <c r="AC3906" s="33">
        <f t="shared" si="10390"/>
        <v>19298.52</v>
      </c>
      <c r="AD3906" s="33">
        <f t="shared" si="10391"/>
        <v>19298.52</v>
      </c>
      <c r="AE3906" s="34">
        <f t="shared" si="10369"/>
        <v>100</v>
      </c>
      <c r="AF3906" s="32">
        <f t="shared" si="10392"/>
        <v>23600</v>
      </c>
      <c r="AG3906" s="32">
        <f t="shared" si="10393"/>
        <v>-4301.4799999999996</v>
      </c>
      <c r="AH3906" s="32">
        <f t="shared" si="10394"/>
        <v>0</v>
      </c>
      <c r="AI3906" s="32">
        <f t="shared" si="10395"/>
        <v>0</v>
      </c>
      <c r="AJ3906" s="32">
        <f t="shared" si="10396"/>
        <v>0</v>
      </c>
      <c r="AK3906" s="32">
        <f t="shared" si="10397"/>
        <v>0</v>
      </c>
      <c r="AL3906" s="32">
        <f t="shared" si="10370"/>
        <v>19298.52</v>
      </c>
      <c r="AM3906" s="32">
        <f t="shared" si="10371"/>
        <v>0</v>
      </c>
    </row>
    <row r="3907" spans="2:40" ht="31.2" x14ac:dyDescent="0.3">
      <c r="B3907" s="30" t="s">
        <v>862</v>
      </c>
      <c r="C3907" s="30" t="s">
        <v>112</v>
      </c>
      <c r="D3907" s="30" t="s">
        <v>502</v>
      </c>
      <c r="E3907" s="15" t="str">
        <f t="shared" si="10398"/>
        <v>0502</v>
      </c>
      <c r="F3907" s="30" t="s">
        <v>930</v>
      </c>
      <c r="G3907" s="30"/>
      <c r="H3907" s="31" t="s">
        <v>931</v>
      </c>
      <c r="I3907" s="32"/>
      <c r="J3907" s="32"/>
      <c r="K3907" s="32"/>
      <c r="L3907" s="32"/>
      <c r="M3907" s="32"/>
      <c r="N3907" s="32"/>
      <c r="O3907" s="32">
        <f t="shared" si="10378"/>
        <v>-4301.4799999999996</v>
      </c>
      <c r="P3907" s="32">
        <f t="shared" si="10379"/>
        <v>0</v>
      </c>
      <c r="Q3907" s="32">
        <f t="shared" si="10380"/>
        <v>23600</v>
      </c>
      <c r="R3907" s="32"/>
      <c r="S3907" s="32"/>
      <c r="T3907" s="32"/>
      <c r="U3907" s="32"/>
      <c r="V3907" s="32">
        <f t="shared" si="10399"/>
        <v>19298.52</v>
      </c>
      <c r="W3907" s="32"/>
      <c r="X3907" s="32"/>
      <c r="Y3907" s="32"/>
      <c r="Z3907" s="32"/>
      <c r="AA3907" s="32"/>
      <c r="AB3907" s="32">
        <f t="shared" si="10389"/>
        <v>0</v>
      </c>
      <c r="AC3907" s="33">
        <f t="shared" si="10390"/>
        <v>19298.52</v>
      </c>
      <c r="AD3907" s="33">
        <f t="shared" si="10391"/>
        <v>19298.52</v>
      </c>
      <c r="AE3907" s="34">
        <f t="shared" si="10369"/>
        <v>100</v>
      </c>
      <c r="AF3907" s="32">
        <f t="shared" si="10392"/>
        <v>23600</v>
      </c>
      <c r="AG3907" s="32">
        <f t="shared" si="10393"/>
        <v>-4301.4799999999996</v>
      </c>
      <c r="AH3907" s="32">
        <f t="shared" si="10394"/>
        <v>0</v>
      </c>
      <c r="AI3907" s="32">
        <f t="shared" si="10395"/>
        <v>0</v>
      </c>
      <c r="AJ3907" s="32">
        <f t="shared" si="10396"/>
        <v>0</v>
      </c>
      <c r="AK3907" s="32">
        <f t="shared" si="10397"/>
        <v>0</v>
      </c>
      <c r="AL3907" s="32">
        <f t="shared" si="10370"/>
        <v>19298.52</v>
      </c>
      <c r="AM3907" s="32">
        <f t="shared" si="10371"/>
        <v>0</v>
      </c>
    </row>
    <row r="3908" spans="2:40" ht="31.2" x14ac:dyDescent="0.3">
      <c r="B3908" s="30" t="s">
        <v>862</v>
      </c>
      <c r="C3908" s="30" t="s">
        <v>112</v>
      </c>
      <c r="D3908" s="30" t="s">
        <v>502</v>
      </c>
      <c r="E3908" s="15" t="str">
        <f t="shared" si="10398"/>
        <v>0502</v>
      </c>
      <c r="F3908" s="30" t="s">
        <v>930</v>
      </c>
      <c r="G3908" s="30" t="s">
        <v>547</v>
      </c>
      <c r="H3908" s="31" t="s">
        <v>548</v>
      </c>
      <c r="I3908" s="32"/>
      <c r="J3908" s="32"/>
      <c r="K3908" s="32"/>
      <c r="L3908" s="32"/>
      <c r="M3908" s="32"/>
      <c r="N3908" s="32"/>
      <c r="O3908" s="32">
        <f t="shared" si="10378"/>
        <v>-4301.4799999999996</v>
      </c>
      <c r="P3908" s="32">
        <f t="shared" si="10379"/>
        <v>0</v>
      </c>
      <c r="Q3908" s="32">
        <f t="shared" si="10380"/>
        <v>23600</v>
      </c>
      <c r="R3908" s="32"/>
      <c r="S3908" s="32"/>
      <c r="T3908" s="32"/>
      <c r="U3908" s="32"/>
      <c r="V3908" s="32">
        <f t="shared" si="10399"/>
        <v>19298.52</v>
      </c>
      <c r="W3908" s="32"/>
      <c r="X3908" s="32"/>
      <c r="Y3908" s="32"/>
      <c r="Z3908" s="32"/>
      <c r="AA3908" s="32"/>
      <c r="AB3908" s="32">
        <f t="shared" si="10389"/>
        <v>0</v>
      </c>
      <c r="AC3908" s="33">
        <f t="shared" si="10390"/>
        <v>19298.52</v>
      </c>
      <c r="AD3908" s="33">
        <f t="shared" si="10391"/>
        <v>19298.52</v>
      </c>
      <c r="AE3908" s="34">
        <f t="shared" si="10369"/>
        <v>100</v>
      </c>
      <c r="AF3908" s="32">
        <f t="shared" si="10392"/>
        <v>23600</v>
      </c>
      <c r="AG3908" s="32">
        <f t="shared" si="10393"/>
        <v>-4301.4799999999996</v>
      </c>
      <c r="AH3908" s="32">
        <f t="shared" si="10394"/>
        <v>0</v>
      </c>
      <c r="AI3908" s="32">
        <f t="shared" si="10395"/>
        <v>0</v>
      </c>
      <c r="AJ3908" s="32">
        <f t="shared" si="10396"/>
        <v>0</v>
      </c>
      <c r="AK3908" s="32">
        <f t="shared" si="10397"/>
        <v>0</v>
      </c>
      <c r="AL3908" s="32">
        <f t="shared" si="10370"/>
        <v>19298.52</v>
      </c>
      <c r="AM3908" s="32">
        <f t="shared" si="10371"/>
        <v>0</v>
      </c>
    </row>
    <row r="3909" spans="2:40" x14ac:dyDescent="0.3">
      <c r="B3909" s="30" t="s">
        <v>862</v>
      </c>
      <c r="C3909" s="30" t="s">
        <v>112</v>
      </c>
      <c r="D3909" s="30" t="s">
        <v>502</v>
      </c>
      <c r="E3909" s="15" t="str">
        <f t="shared" si="10398"/>
        <v>0502</v>
      </c>
      <c r="F3909" s="30" t="s">
        <v>930</v>
      </c>
      <c r="G3909" s="30" t="s">
        <v>906</v>
      </c>
      <c r="H3909" s="31" t="s">
        <v>907</v>
      </c>
      <c r="I3909" s="32"/>
      <c r="J3909" s="32"/>
      <c r="K3909" s="32"/>
      <c r="L3909" s="32"/>
      <c r="M3909" s="32"/>
      <c r="N3909" s="32"/>
      <c r="O3909" s="32">
        <v>-4301.4799999999996</v>
      </c>
      <c r="P3909" s="32">
        <v>0</v>
      </c>
      <c r="Q3909" s="32">
        <v>23600</v>
      </c>
      <c r="R3909" s="32"/>
      <c r="S3909" s="32"/>
      <c r="T3909" s="32"/>
      <c r="U3909" s="32"/>
      <c r="V3909" s="32">
        <f t="shared" si="10399"/>
        <v>19298.52</v>
      </c>
      <c r="W3909" s="32"/>
      <c r="X3909" s="32"/>
      <c r="Y3909" s="32"/>
      <c r="Z3909" s="32"/>
      <c r="AA3909" s="32"/>
      <c r="AB3909" s="32">
        <v>0</v>
      </c>
      <c r="AC3909" s="33">
        <v>19298.52</v>
      </c>
      <c r="AD3909" s="33">
        <v>19298.52</v>
      </c>
      <c r="AE3909" s="34">
        <f t="shared" si="10369"/>
        <v>100</v>
      </c>
      <c r="AF3909" s="32">
        <v>23600</v>
      </c>
      <c r="AG3909" s="32">
        <v>-4301.4799999999996</v>
      </c>
      <c r="AH3909" s="32">
        <v>0</v>
      </c>
      <c r="AI3909" s="32">
        <v>0</v>
      </c>
      <c r="AJ3909" s="32">
        <v>0</v>
      </c>
      <c r="AK3909" s="32">
        <v>0</v>
      </c>
      <c r="AL3909" s="32">
        <f t="shared" si="10370"/>
        <v>19298.52</v>
      </c>
      <c r="AM3909" s="32">
        <f t="shared" si="10371"/>
        <v>0</v>
      </c>
    </row>
    <row r="3910" spans="2:40" ht="31.2" x14ac:dyDescent="0.3">
      <c r="B3910" s="30" t="s">
        <v>862</v>
      </c>
      <c r="C3910" s="30" t="s">
        <v>112</v>
      </c>
      <c r="D3910" s="30" t="s">
        <v>502</v>
      </c>
      <c r="E3910" s="15" t="str">
        <f t="shared" si="10398"/>
        <v>0502</v>
      </c>
      <c r="F3910" s="30" t="s">
        <v>779</v>
      </c>
      <c r="G3910" s="30"/>
      <c r="H3910" s="31" t="s">
        <v>780</v>
      </c>
      <c r="I3910" s="32">
        <f t="shared" ref="I3910:T3910" si="10400">I3911+I3918</f>
        <v>49239.5</v>
      </c>
      <c r="J3910" s="32">
        <f t="shared" si="10400"/>
        <v>29367.800000000003</v>
      </c>
      <c r="K3910" s="32">
        <f t="shared" si="10400"/>
        <v>30017.599999999999</v>
      </c>
      <c r="L3910" s="32">
        <f t="shared" si="10400"/>
        <v>0</v>
      </c>
      <c r="M3910" s="32">
        <f t="shared" si="10400"/>
        <v>0</v>
      </c>
      <c r="N3910" s="32">
        <f t="shared" si="10400"/>
        <v>0</v>
      </c>
      <c r="O3910" s="32">
        <f t="shared" si="10400"/>
        <v>1240.2530000000002</v>
      </c>
      <c r="P3910" s="32">
        <f t="shared" si="10400"/>
        <v>856.45799999999997</v>
      </c>
      <c r="Q3910" s="32">
        <f t="shared" si="10400"/>
        <v>19930.879000000001</v>
      </c>
      <c r="R3910" s="32">
        <f t="shared" si="10400"/>
        <v>12510.232</v>
      </c>
      <c r="S3910" s="32">
        <f t="shared" si="10400"/>
        <v>0</v>
      </c>
      <c r="T3910" s="32">
        <f t="shared" si="10400"/>
        <v>0</v>
      </c>
      <c r="U3910" s="32">
        <v>0</v>
      </c>
      <c r="V3910" s="32">
        <f t="shared" si="10399"/>
        <v>83777.322</v>
      </c>
      <c r="W3910" s="32">
        <f t="shared" ref="W3910:AD3910" si="10401">W3911+W3918</f>
        <v>0</v>
      </c>
      <c r="X3910" s="32">
        <f t="shared" si="10401"/>
        <v>0</v>
      </c>
      <c r="Y3910" s="32">
        <f t="shared" si="10401"/>
        <v>0</v>
      </c>
      <c r="Z3910" s="32">
        <f t="shared" si="10401"/>
        <v>0</v>
      </c>
      <c r="AA3910" s="32">
        <f t="shared" si="10401"/>
        <v>0</v>
      </c>
      <c r="AB3910" s="32">
        <f t="shared" si="10401"/>
        <v>59249.551599999999</v>
      </c>
      <c r="AC3910" s="33">
        <f t="shared" si="10401"/>
        <v>83761.122000000003</v>
      </c>
      <c r="AD3910" s="33">
        <f t="shared" si="10401"/>
        <v>83159.961689999996</v>
      </c>
      <c r="AE3910" s="34">
        <f t="shared" si="10369"/>
        <v>99.282291956404293</v>
      </c>
      <c r="AF3910" s="32">
        <f t="shared" ref="AF3910:AK3910" si="10402">AF3911+AF3918</f>
        <v>82520.869000000006</v>
      </c>
      <c r="AG3910" s="32">
        <f t="shared" si="10402"/>
        <v>1240.2530000000002</v>
      </c>
      <c r="AH3910" s="32">
        <f t="shared" si="10402"/>
        <v>0</v>
      </c>
      <c r="AI3910" s="32">
        <f t="shared" si="10402"/>
        <v>0</v>
      </c>
      <c r="AJ3910" s="32">
        <f t="shared" si="10402"/>
        <v>0</v>
      </c>
      <c r="AK3910" s="32">
        <f t="shared" si="10402"/>
        <v>0</v>
      </c>
      <c r="AL3910" s="32">
        <f t="shared" si="10370"/>
        <v>83761.122000000003</v>
      </c>
      <c r="AM3910" s="32">
        <f t="shared" si="10371"/>
        <v>16.19999999999709</v>
      </c>
    </row>
    <row r="3911" spans="2:40" ht="62.4" x14ac:dyDescent="0.3">
      <c r="B3911" s="30" t="s">
        <v>862</v>
      </c>
      <c r="C3911" s="30" t="s">
        <v>112</v>
      </c>
      <c r="D3911" s="30" t="s">
        <v>502</v>
      </c>
      <c r="E3911" s="15" t="str">
        <f t="shared" si="10398"/>
        <v>0502</v>
      </c>
      <c r="F3911" s="30" t="s">
        <v>781</v>
      </c>
      <c r="G3911" s="30"/>
      <c r="H3911" s="31" t="s">
        <v>782</v>
      </c>
      <c r="I3911" s="32">
        <f t="shared" ref="I3911:T3911" si="10403">I3912+I3915</f>
        <v>30173.599999999999</v>
      </c>
      <c r="J3911" s="32">
        <f t="shared" si="10403"/>
        <v>10173.6</v>
      </c>
      <c r="K3911" s="32">
        <f t="shared" si="10403"/>
        <v>10173.6</v>
      </c>
      <c r="L3911" s="32">
        <f t="shared" si="10403"/>
        <v>0</v>
      </c>
      <c r="M3911" s="32">
        <f t="shared" si="10403"/>
        <v>0</v>
      </c>
      <c r="N3911" s="32">
        <f t="shared" si="10403"/>
        <v>0</v>
      </c>
      <c r="O3911" s="32">
        <f t="shared" si="10403"/>
        <v>159.99799999999999</v>
      </c>
      <c r="P3911" s="32">
        <f t="shared" si="10403"/>
        <v>856.45799999999997</v>
      </c>
      <c r="Q3911" s="32">
        <f t="shared" si="10403"/>
        <v>19930.879000000001</v>
      </c>
      <c r="R3911" s="32">
        <f t="shared" si="10403"/>
        <v>12510.232</v>
      </c>
      <c r="S3911" s="32">
        <f t="shared" si="10403"/>
        <v>0</v>
      </c>
      <c r="T3911" s="32">
        <f t="shared" si="10403"/>
        <v>0</v>
      </c>
      <c r="U3911" s="32">
        <v>0</v>
      </c>
      <c r="V3911" s="32">
        <f t="shared" si="10399"/>
        <v>63631.166999999994</v>
      </c>
      <c r="W3911" s="32">
        <f t="shared" ref="W3911:AD3911" si="10404">W3912+W3915</f>
        <v>0</v>
      </c>
      <c r="X3911" s="32">
        <f t="shared" si="10404"/>
        <v>0</v>
      </c>
      <c r="Y3911" s="32">
        <f t="shared" si="10404"/>
        <v>0</v>
      </c>
      <c r="Z3911" s="32">
        <f t="shared" si="10404"/>
        <v>0</v>
      </c>
      <c r="AA3911" s="32">
        <f t="shared" si="10404"/>
        <v>0</v>
      </c>
      <c r="AB3911" s="32">
        <f t="shared" si="10404"/>
        <v>43883.35067</v>
      </c>
      <c r="AC3911" s="33">
        <f t="shared" si="10404"/>
        <v>63614.966999999997</v>
      </c>
      <c r="AD3911" s="33">
        <f t="shared" si="10404"/>
        <v>63013.806689999998</v>
      </c>
      <c r="AE3911" s="34">
        <f t="shared" si="10369"/>
        <v>99.055001773403418</v>
      </c>
      <c r="AF3911" s="32">
        <f t="shared" ref="AF3911:AK3911" si="10405">AF3912+AF3915</f>
        <v>63454.968999999997</v>
      </c>
      <c r="AG3911" s="32">
        <f t="shared" si="10405"/>
        <v>159.99799999999999</v>
      </c>
      <c r="AH3911" s="32">
        <f t="shared" si="10405"/>
        <v>0</v>
      </c>
      <c r="AI3911" s="32">
        <f t="shared" si="10405"/>
        <v>0</v>
      </c>
      <c r="AJ3911" s="32">
        <f t="shared" si="10405"/>
        <v>0</v>
      </c>
      <c r="AK3911" s="32">
        <f t="shared" si="10405"/>
        <v>0</v>
      </c>
      <c r="AL3911" s="32">
        <f t="shared" si="10370"/>
        <v>63614.966999999997</v>
      </c>
      <c r="AM3911" s="32">
        <f t="shared" si="10371"/>
        <v>16.19999999999709</v>
      </c>
    </row>
    <row r="3912" spans="2:40" ht="31.2" x14ac:dyDescent="0.3">
      <c r="B3912" s="30" t="s">
        <v>862</v>
      </c>
      <c r="C3912" s="30" t="s">
        <v>112</v>
      </c>
      <c r="D3912" s="30" t="s">
        <v>502</v>
      </c>
      <c r="E3912" s="15" t="str">
        <f t="shared" si="10398"/>
        <v>0502</v>
      </c>
      <c r="F3912" s="30" t="s">
        <v>783</v>
      </c>
      <c r="G3912" s="30"/>
      <c r="H3912" s="31" t="s">
        <v>784</v>
      </c>
      <c r="I3912" s="32">
        <f t="shared" ref="I3912:I3927" si="10406">I3913</f>
        <v>30173.599999999999</v>
      </c>
      <c r="J3912" s="32">
        <f t="shared" ref="J3912:J3927" si="10407">J3913</f>
        <v>10173.6</v>
      </c>
      <c r="K3912" s="32">
        <f t="shared" ref="K3912:K3927" si="10408">K3913</f>
        <v>10173.6</v>
      </c>
      <c r="L3912" s="32">
        <f t="shared" ref="L3912:L3927" si="10409">L3913</f>
        <v>0</v>
      </c>
      <c r="M3912" s="32">
        <f t="shared" ref="M3912:M3927" si="10410">M3913</f>
        <v>0</v>
      </c>
      <c r="N3912" s="32">
        <f t="shared" ref="N3912:N3927" si="10411">N3913</f>
        <v>0</v>
      </c>
      <c r="O3912" s="32">
        <f t="shared" ref="O3912:O3925" si="10412">O3913</f>
        <v>159.99799999999999</v>
      </c>
      <c r="P3912" s="32">
        <f t="shared" ref="P3912:P3925" si="10413">P3913</f>
        <v>856.45799999999997</v>
      </c>
      <c r="Q3912" s="32">
        <f t="shared" ref="Q3912:Q3925" si="10414">Q3913</f>
        <v>19930.879000000001</v>
      </c>
      <c r="R3912" s="32">
        <f t="shared" ref="R3912:R3913" si="10415">R3913</f>
        <v>12510.232</v>
      </c>
      <c r="S3912" s="32">
        <f t="shared" ref="S3912:S3925" si="10416">S3913</f>
        <v>0</v>
      </c>
      <c r="T3912" s="32">
        <f t="shared" ref="T3912:T3925" si="10417">T3913</f>
        <v>0</v>
      </c>
      <c r="U3912" s="32">
        <v>0</v>
      </c>
      <c r="V3912" s="32">
        <f t="shared" si="10399"/>
        <v>63631.166999999994</v>
      </c>
      <c r="W3912" s="32">
        <f t="shared" ref="W3912:W3927" si="10418">W3913</f>
        <v>0</v>
      </c>
      <c r="X3912" s="32">
        <f t="shared" ref="X3912:X3927" si="10419">X3913</f>
        <v>0</v>
      </c>
      <c r="Y3912" s="32">
        <f t="shared" ref="Y3912:Y3927" si="10420">Y3913</f>
        <v>0</v>
      </c>
      <c r="Z3912" s="32">
        <f t="shared" ref="Z3912:Z3927" si="10421">Z3913</f>
        <v>0</v>
      </c>
      <c r="AA3912" s="32">
        <f t="shared" ref="AA3912:AA3927" si="10422">AA3913</f>
        <v>0</v>
      </c>
      <c r="AB3912" s="32">
        <f t="shared" ref="AB3912:AB3925" si="10423">AB3913</f>
        <v>43883.35067</v>
      </c>
      <c r="AC3912" s="33">
        <f t="shared" ref="AC3912:AC3925" si="10424">AC3913</f>
        <v>63614.966999999997</v>
      </c>
      <c r="AD3912" s="33">
        <f t="shared" ref="AD3912:AD3925" si="10425">AD3913</f>
        <v>63013.806689999998</v>
      </c>
      <c r="AE3912" s="34">
        <f t="shared" si="10369"/>
        <v>99.055001773403418</v>
      </c>
      <c r="AF3912" s="32">
        <f t="shared" ref="AF3912:AF3925" si="10426">AF3913</f>
        <v>63454.968999999997</v>
      </c>
      <c r="AG3912" s="32">
        <f t="shared" ref="AG3912:AG3925" si="10427">AG3913</f>
        <v>159.99799999999999</v>
      </c>
      <c r="AH3912" s="32">
        <f t="shared" ref="AH3912:AH3925" si="10428">AH3913</f>
        <v>0</v>
      </c>
      <c r="AI3912" s="32">
        <f t="shared" ref="AI3912:AI3925" si="10429">AI3913</f>
        <v>0</v>
      </c>
      <c r="AJ3912" s="32">
        <f t="shared" ref="AJ3912:AJ3925" si="10430">AJ3913</f>
        <v>0</v>
      </c>
      <c r="AK3912" s="32">
        <f t="shared" ref="AK3912:AK3925" si="10431">AK3913</f>
        <v>0</v>
      </c>
      <c r="AL3912" s="32">
        <f t="shared" si="10370"/>
        <v>63614.966999999997</v>
      </c>
      <c r="AM3912" s="32">
        <f t="shared" si="10371"/>
        <v>16.19999999999709</v>
      </c>
    </row>
    <row r="3913" spans="2:40" ht="31.2" x14ac:dyDescent="0.3">
      <c r="B3913" s="30" t="s">
        <v>862</v>
      </c>
      <c r="C3913" s="30" t="s">
        <v>112</v>
      </c>
      <c r="D3913" s="30" t="s">
        <v>502</v>
      </c>
      <c r="E3913" s="15" t="str">
        <f t="shared" si="10398"/>
        <v>0502</v>
      </c>
      <c r="F3913" s="30" t="s">
        <v>783</v>
      </c>
      <c r="G3913" s="30" t="s">
        <v>50</v>
      </c>
      <c r="H3913" s="31" t="s">
        <v>51</v>
      </c>
      <c r="I3913" s="32">
        <f t="shared" si="10406"/>
        <v>30173.599999999999</v>
      </c>
      <c r="J3913" s="32">
        <f t="shared" si="10407"/>
        <v>10173.6</v>
      </c>
      <c r="K3913" s="32">
        <f t="shared" si="10408"/>
        <v>10173.6</v>
      </c>
      <c r="L3913" s="32">
        <f t="shared" si="10409"/>
        <v>0</v>
      </c>
      <c r="M3913" s="32">
        <f t="shared" si="10410"/>
        <v>0</v>
      </c>
      <c r="N3913" s="32">
        <f t="shared" si="10411"/>
        <v>0</v>
      </c>
      <c r="O3913" s="32">
        <f t="shared" si="10412"/>
        <v>159.99799999999999</v>
      </c>
      <c r="P3913" s="32">
        <f t="shared" si="10413"/>
        <v>856.45799999999997</v>
      </c>
      <c r="Q3913" s="32">
        <f t="shared" si="10414"/>
        <v>19930.879000000001</v>
      </c>
      <c r="R3913" s="32">
        <f t="shared" si="10415"/>
        <v>12510.232</v>
      </c>
      <c r="S3913" s="32">
        <f t="shared" si="10416"/>
        <v>0</v>
      </c>
      <c r="T3913" s="32">
        <f t="shared" si="10417"/>
        <v>0</v>
      </c>
      <c r="U3913" s="32">
        <v>0</v>
      </c>
      <c r="V3913" s="32">
        <f t="shared" si="10399"/>
        <v>63631.166999999994</v>
      </c>
      <c r="W3913" s="32">
        <f t="shared" si="10418"/>
        <v>0</v>
      </c>
      <c r="X3913" s="32">
        <f t="shared" si="10419"/>
        <v>0</v>
      </c>
      <c r="Y3913" s="32">
        <f t="shared" si="10420"/>
        <v>0</v>
      </c>
      <c r="Z3913" s="32">
        <f t="shared" si="10421"/>
        <v>0</v>
      </c>
      <c r="AA3913" s="32">
        <f t="shared" si="10422"/>
        <v>0</v>
      </c>
      <c r="AB3913" s="32">
        <f t="shared" si="10423"/>
        <v>43883.35067</v>
      </c>
      <c r="AC3913" s="33">
        <f t="shared" si="10424"/>
        <v>63614.966999999997</v>
      </c>
      <c r="AD3913" s="33">
        <f t="shared" si="10425"/>
        <v>63013.806689999998</v>
      </c>
      <c r="AE3913" s="34">
        <f t="shared" si="10369"/>
        <v>99.055001773403418</v>
      </c>
      <c r="AF3913" s="32">
        <f t="shared" si="10426"/>
        <v>63454.968999999997</v>
      </c>
      <c r="AG3913" s="32">
        <f t="shared" si="10427"/>
        <v>159.99799999999999</v>
      </c>
      <c r="AH3913" s="32">
        <f t="shared" si="10428"/>
        <v>0</v>
      </c>
      <c r="AI3913" s="32">
        <f t="shared" si="10429"/>
        <v>0</v>
      </c>
      <c r="AJ3913" s="32">
        <f t="shared" si="10430"/>
        <v>0</v>
      </c>
      <c r="AK3913" s="32">
        <f t="shared" si="10431"/>
        <v>0</v>
      </c>
      <c r="AL3913" s="32">
        <f t="shared" si="10370"/>
        <v>63614.966999999997</v>
      </c>
      <c r="AM3913" s="32">
        <f t="shared" si="10371"/>
        <v>16.19999999999709</v>
      </c>
    </row>
    <row r="3914" spans="2:40" ht="31.2" x14ac:dyDescent="0.3">
      <c r="B3914" s="30" t="s">
        <v>862</v>
      </c>
      <c r="C3914" s="30" t="s">
        <v>112</v>
      </c>
      <c r="D3914" s="30" t="s">
        <v>502</v>
      </c>
      <c r="E3914" s="15" t="str">
        <f t="shared" si="10398"/>
        <v>0502</v>
      </c>
      <c r="F3914" s="30" t="s">
        <v>783</v>
      </c>
      <c r="G3914" s="30" t="s">
        <v>52</v>
      </c>
      <c r="H3914" s="31" t="s">
        <v>53</v>
      </c>
      <c r="I3914" s="32">
        <v>30173.599999999999</v>
      </c>
      <c r="J3914" s="32">
        <v>10173.6</v>
      </c>
      <c r="K3914" s="32">
        <v>10173.6</v>
      </c>
      <c r="L3914" s="32"/>
      <c r="M3914" s="32"/>
      <c r="N3914" s="32"/>
      <c r="O3914" s="32">
        <v>159.99799999999999</v>
      </c>
      <c r="P3914" s="32">
        <v>856.45799999999997</v>
      </c>
      <c r="Q3914" s="32">
        <v>19930.879000000001</v>
      </c>
      <c r="R3914" s="32">
        <f>2746.736+9763.496</f>
        <v>12510.232</v>
      </c>
      <c r="S3914" s="32">
        <v>0</v>
      </c>
      <c r="T3914" s="32">
        <v>0</v>
      </c>
      <c r="U3914" s="32">
        <v>0</v>
      </c>
      <c r="V3914" s="32">
        <f t="shared" si="10399"/>
        <v>63631.166999999994</v>
      </c>
      <c r="W3914" s="32"/>
      <c r="X3914" s="32"/>
      <c r="Y3914" s="32"/>
      <c r="Z3914" s="32"/>
      <c r="AA3914" s="32"/>
      <c r="AB3914" s="32">
        <v>43883.35067</v>
      </c>
      <c r="AC3914" s="33">
        <v>63614.966999999997</v>
      </c>
      <c r="AD3914" s="33">
        <v>63013.806689999998</v>
      </c>
      <c r="AE3914" s="34">
        <f t="shared" si="10369"/>
        <v>99.055001773403418</v>
      </c>
      <c r="AF3914" s="32">
        <v>63454.968999999997</v>
      </c>
      <c r="AG3914" s="32">
        <v>159.99799999999999</v>
      </c>
      <c r="AH3914" s="32">
        <v>0</v>
      </c>
      <c r="AI3914" s="32">
        <v>0</v>
      </c>
      <c r="AJ3914" s="32">
        <v>0</v>
      </c>
      <c r="AK3914" s="32">
        <v>0</v>
      </c>
      <c r="AL3914" s="32">
        <f t="shared" si="10370"/>
        <v>63614.966999999997</v>
      </c>
      <c r="AM3914" s="32">
        <f t="shared" si="10371"/>
        <v>16.19999999999709</v>
      </c>
      <c r="AN3914" s="12"/>
    </row>
    <row r="3915" spans="2:40" ht="78" hidden="1" customHeight="1" x14ac:dyDescent="0.3">
      <c r="B3915" s="30" t="s">
        <v>862</v>
      </c>
      <c r="C3915" s="30" t="s">
        <v>112</v>
      </c>
      <c r="D3915" s="30" t="s">
        <v>502</v>
      </c>
      <c r="E3915" s="15" t="str">
        <f t="shared" si="10398"/>
        <v>0502</v>
      </c>
      <c r="F3915" s="30" t="s">
        <v>932</v>
      </c>
      <c r="G3915" s="30"/>
      <c r="H3915" s="31" t="s">
        <v>933</v>
      </c>
      <c r="I3915" s="32">
        <f t="shared" si="10406"/>
        <v>0</v>
      </c>
      <c r="J3915" s="32">
        <f t="shared" si="10407"/>
        <v>0</v>
      </c>
      <c r="K3915" s="32">
        <f t="shared" si="10408"/>
        <v>0</v>
      </c>
      <c r="L3915" s="32">
        <f t="shared" si="10409"/>
        <v>0</v>
      </c>
      <c r="M3915" s="32">
        <f t="shared" si="10410"/>
        <v>0</v>
      </c>
      <c r="N3915" s="32">
        <f t="shared" si="10411"/>
        <v>0</v>
      </c>
      <c r="O3915" s="32">
        <f t="shared" si="10412"/>
        <v>0</v>
      </c>
      <c r="P3915" s="32">
        <f t="shared" si="10413"/>
        <v>0</v>
      </c>
      <c r="Q3915" s="32">
        <f t="shared" si="10414"/>
        <v>0</v>
      </c>
      <c r="R3915" s="32">
        <f t="shared" ref="R3915:R3925" si="10432">R3916</f>
        <v>0</v>
      </c>
      <c r="S3915" s="32">
        <f t="shared" si="10416"/>
        <v>0</v>
      </c>
      <c r="T3915" s="32">
        <f t="shared" si="10417"/>
        <v>0</v>
      </c>
      <c r="U3915" s="32">
        <v>0</v>
      </c>
      <c r="V3915" s="32">
        <f t="shared" si="10399"/>
        <v>0</v>
      </c>
      <c r="W3915" s="32">
        <f t="shared" si="10418"/>
        <v>0</v>
      </c>
      <c r="X3915" s="32">
        <f t="shared" si="10419"/>
        <v>0</v>
      </c>
      <c r="Y3915" s="32">
        <f t="shared" si="10420"/>
        <v>0</v>
      </c>
      <c r="Z3915" s="32">
        <f t="shared" si="10421"/>
        <v>0</v>
      </c>
      <c r="AA3915" s="32">
        <f t="shared" si="10422"/>
        <v>0</v>
      </c>
      <c r="AB3915" s="32">
        <f t="shared" si="10423"/>
        <v>0</v>
      </c>
      <c r="AC3915" s="33">
        <f t="shared" si="10424"/>
        <v>0</v>
      </c>
      <c r="AD3915" s="33">
        <f t="shared" si="10425"/>
        <v>0</v>
      </c>
      <c r="AE3915" s="34" t="e">
        <f t="shared" si="10369"/>
        <v>#DIV/0!</v>
      </c>
      <c r="AF3915" s="35">
        <f t="shared" si="10426"/>
        <v>0</v>
      </c>
      <c r="AG3915" s="35">
        <f t="shared" si="10427"/>
        <v>0</v>
      </c>
      <c r="AH3915" s="36">
        <f t="shared" si="10428"/>
        <v>0</v>
      </c>
      <c r="AI3915" s="36">
        <f t="shared" si="10429"/>
        <v>0</v>
      </c>
      <c r="AJ3915" s="36">
        <f t="shared" si="10430"/>
        <v>0</v>
      </c>
      <c r="AK3915" s="36">
        <f t="shared" si="10431"/>
        <v>0</v>
      </c>
      <c r="AL3915" s="36">
        <f t="shared" si="10370"/>
        <v>0</v>
      </c>
      <c r="AM3915" s="36">
        <f t="shared" si="10371"/>
        <v>0</v>
      </c>
      <c r="AN3915" s="37" t="s">
        <v>35</v>
      </c>
    </row>
    <row r="3916" spans="2:40" ht="31.2" hidden="1" customHeight="1" x14ac:dyDescent="0.3">
      <c r="B3916" s="30" t="s">
        <v>862</v>
      </c>
      <c r="C3916" s="30" t="s">
        <v>112</v>
      </c>
      <c r="D3916" s="30" t="s">
        <v>502</v>
      </c>
      <c r="E3916" s="15" t="str">
        <f t="shared" si="10398"/>
        <v>0502</v>
      </c>
      <c r="F3916" s="30" t="s">
        <v>932</v>
      </c>
      <c r="G3916" s="30" t="s">
        <v>50</v>
      </c>
      <c r="H3916" s="31" t="s">
        <v>51</v>
      </c>
      <c r="I3916" s="32">
        <f t="shared" si="10406"/>
        <v>0</v>
      </c>
      <c r="J3916" s="32">
        <f t="shared" si="10407"/>
        <v>0</v>
      </c>
      <c r="K3916" s="32">
        <f t="shared" si="10408"/>
        <v>0</v>
      </c>
      <c r="L3916" s="32">
        <f t="shared" si="10409"/>
        <v>0</v>
      </c>
      <c r="M3916" s="32">
        <f t="shared" si="10410"/>
        <v>0</v>
      </c>
      <c r="N3916" s="32">
        <f t="shared" si="10411"/>
        <v>0</v>
      </c>
      <c r="O3916" s="32">
        <f t="shared" si="10412"/>
        <v>0</v>
      </c>
      <c r="P3916" s="32">
        <f t="shared" si="10413"/>
        <v>0</v>
      </c>
      <c r="Q3916" s="32">
        <f t="shared" si="10414"/>
        <v>0</v>
      </c>
      <c r="R3916" s="32">
        <f t="shared" si="10432"/>
        <v>0</v>
      </c>
      <c r="S3916" s="32">
        <f t="shared" si="10416"/>
        <v>0</v>
      </c>
      <c r="T3916" s="32">
        <f t="shared" si="10417"/>
        <v>0</v>
      </c>
      <c r="U3916" s="32">
        <v>0</v>
      </c>
      <c r="V3916" s="32">
        <f t="shared" si="10399"/>
        <v>0</v>
      </c>
      <c r="W3916" s="32">
        <f t="shared" si="10418"/>
        <v>0</v>
      </c>
      <c r="X3916" s="32">
        <f t="shared" si="10419"/>
        <v>0</v>
      </c>
      <c r="Y3916" s="32">
        <f t="shared" si="10420"/>
        <v>0</v>
      </c>
      <c r="Z3916" s="32">
        <f t="shared" si="10421"/>
        <v>0</v>
      </c>
      <c r="AA3916" s="32">
        <f t="shared" si="10422"/>
        <v>0</v>
      </c>
      <c r="AB3916" s="32">
        <f t="shared" si="10423"/>
        <v>0</v>
      </c>
      <c r="AC3916" s="33">
        <f t="shared" si="10424"/>
        <v>0</v>
      </c>
      <c r="AD3916" s="33">
        <f t="shared" si="10425"/>
        <v>0</v>
      </c>
      <c r="AE3916" s="34" t="e">
        <f t="shared" si="10369"/>
        <v>#DIV/0!</v>
      </c>
      <c r="AF3916" s="35">
        <f t="shared" si="10426"/>
        <v>0</v>
      </c>
      <c r="AG3916" s="35">
        <f t="shared" si="10427"/>
        <v>0</v>
      </c>
      <c r="AH3916" s="36">
        <f t="shared" si="10428"/>
        <v>0</v>
      </c>
      <c r="AI3916" s="36">
        <f t="shared" si="10429"/>
        <v>0</v>
      </c>
      <c r="AJ3916" s="36">
        <f t="shared" si="10430"/>
        <v>0</v>
      </c>
      <c r="AK3916" s="36">
        <f t="shared" si="10431"/>
        <v>0</v>
      </c>
      <c r="AL3916" s="36">
        <f t="shared" si="10370"/>
        <v>0</v>
      </c>
      <c r="AM3916" s="36">
        <f t="shared" si="10371"/>
        <v>0</v>
      </c>
      <c r="AN3916" s="37" t="s">
        <v>35</v>
      </c>
    </row>
    <row r="3917" spans="2:40" ht="31.2" hidden="1" customHeight="1" x14ac:dyDescent="0.3">
      <c r="B3917" s="30" t="s">
        <v>862</v>
      </c>
      <c r="C3917" s="30" t="s">
        <v>112</v>
      </c>
      <c r="D3917" s="30" t="s">
        <v>502</v>
      </c>
      <c r="E3917" s="15" t="str">
        <f t="shared" si="10398"/>
        <v>0502</v>
      </c>
      <c r="F3917" s="30" t="s">
        <v>932</v>
      </c>
      <c r="G3917" s="30" t="s">
        <v>52</v>
      </c>
      <c r="H3917" s="31" t="s">
        <v>53</v>
      </c>
      <c r="I3917" s="32"/>
      <c r="J3917" s="32"/>
      <c r="K3917" s="32"/>
      <c r="L3917" s="32"/>
      <c r="M3917" s="32"/>
      <c r="N3917" s="32"/>
      <c r="O3917" s="32">
        <v>0</v>
      </c>
      <c r="P3917" s="32">
        <v>0</v>
      </c>
      <c r="Q3917" s="32">
        <v>0</v>
      </c>
      <c r="R3917" s="32">
        <v>0</v>
      </c>
      <c r="S3917" s="32">
        <v>0</v>
      </c>
      <c r="T3917" s="32">
        <v>0</v>
      </c>
      <c r="U3917" s="32">
        <v>0</v>
      </c>
      <c r="V3917" s="32">
        <f t="shared" si="10399"/>
        <v>0</v>
      </c>
      <c r="W3917" s="32"/>
      <c r="X3917" s="32"/>
      <c r="Y3917" s="32"/>
      <c r="Z3917" s="32"/>
      <c r="AA3917" s="32"/>
      <c r="AB3917" s="32">
        <v>0</v>
      </c>
      <c r="AC3917" s="33">
        <v>0</v>
      </c>
      <c r="AD3917" s="33">
        <v>0</v>
      </c>
      <c r="AE3917" s="34" t="e">
        <f t="shared" si="10369"/>
        <v>#DIV/0!</v>
      </c>
      <c r="AF3917" s="35">
        <v>0</v>
      </c>
      <c r="AG3917" s="35">
        <v>0</v>
      </c>
      <c r="AH3917" s="36">
        <v>0</v>
      </c>
      <c r="AI3917" s="36">
        <v>0</v>
      </c>
      <c r="AJ3917" s="36">
        <v>0</v>
      </c>
      <c r="AK3917" s="36">
        <v>0</v>
      </c>
      <c r="AL3917" s="36">
        <f t="shared" si="10370"/>
        <v>0</v>
      </c>
      <c r="AM3917" s="36">
        <f t="shared" si="10371"/>
        <v>0</v>
      </c>
      <c r="AN3917" s="37" t="s">
        <v>35</v>
      </c>
    </row>
    <row r="3918" spans="2:40" ht="31.2" x14ac:dyDescent="0.3">
      <c r="B3918" s="30" t="s">
        <v>862</v>
      </c>
      <c r="C3918" s="30" t="s">
        <v>112</v>
      </c>
      <c r="D3918" s="30" t="s">
        <v>502</v>
      </c>
      <c r="E3918" s="15" t="str">
        <f t="shared" si="10398"/>
        <v>0502</v>
      </c>
      <c r="F3918" s="30" t="s">
        <v>934</v>
      </c>
      <c r="G3918" s="30"/>
      <c r="H3918" s="31" t="s">
        <v>935</v>
      </c>
      <c r="I3918" s="32">
        <f t="shared" si="10406"/>
        <v>19065.900000000001</v>
      </c>
      <c r="J3918" s="32">
        <f t="shared" si="10407"/>
        <v>19194.2</v>
      </c>
      <c r="K3918" s="32">
        <f t="shared" si="10408"/>
        <v>19844</v>
      </c>
      <c r="L3918" s="32">
        <f t="shared" si="10409"/>
        <v>0</v>
      </c>
      <c r="M3918" s="32">
        <f t="shared" si="10410"/>
        <v>0</v>
      </c>
      <c r="N3918" s="32">
        <f t="shared" si="10411"/>
        <v>0</v>
      </c>
      <c r="O3918" s="32">
        <f t="shared" si="10412"/>
        <v>1080.2550000000001</v>
      </c>
      <c r="P3918" s="32">
        <f t="shared" si="10413"/>
        <v>0</v>
      </c>
      <c r="Q3918" s="32">
        <f t="shared" si="10414"/>
        <v>0</v>
      </c>
      <c r="R3918" s="32">
        <f t="shared" si="10432"/>
        <v>0</v>
      </c>
      <c r="S3918" s="32">
        <f t="shared" si="10416"/>
        <v>0</v>
      </c>
      <c r="T3918" s="32">
        <f t="shared" si="10417"/>
        <v>0</v>
      </c>
      <c r="U3918" s="32">
        <v>0</v>
      </c>
      <c r="V3918" s="32">
        <f t="shared" si="10399"/>
        <v>20146.155000000002</v>
      </c>
      <c r="W3918" s="32">
        <f t="shared" si="10418"/>
        <v>0</v>
      </c>
      <c r="X3918" s="32">
        <f t="shared" si="10419"/>
        <v>0</v>
      </c>
      <c r="Y3918" s="32">
        <f t="shared" si="10420"/>
        <v>0</v>
      </c>
      <c r="Z3918" s="32">
        <f t="shared" si="10421"/>
        <v>0</v>
      </c>
      <c r="AA3918" s="32">
        <f t="shared" si="10422"/>
        <v>0</v>
      </c>
      <c r="AB3918" s="32">
        <f t="shared" si="10423"/>
        <v>15366.200930000001</v>
      </c>
      <c r="AC3918" s="33">
        <f t="shared" si="10424"/>
        <v>20146.154999999999</v>
      </c>
      <c r="AD3918" s="33">
        <f t="shared" si="10425"/>
        <v>20146.154999999999</v>
      </c>
      <c r="AE3918" s="34">
        <f t="shared" si="10369"/>
        <v>100</v>
      </c>
      <c r="AF3918" s="32">
        <f t="shared" si="10426"/>
        <v>19065.900000000001</v>
      </c>
      <c r="AG3918" s="32">
        <f t="shared" si="10427"/>
        <v>1080.2550000000001</v>
      </c>
      <c r="AH3918" s="32">
        <f t="shared" si="10428"/>
        <v>0</v>
      </c>
      <c r="AI3918" s="32">
        <f t="shared" si="10429"/>
        <v>0</v>
      </c>
      <c r="AJ3918" s="32">
        <f t="shared" si="10430"/>
        <v>0</v>
      </c>
      <c r="AK3918" s="32">
        <f t="shared" si="10431"/>
        <v>0</v>
      </c>
      <c r="AL3918" s="32">
        <f t="shared" si="10370"/>
        <v>20146.155000000002</v>
      </c>
      <c r="AM3918" s="32">
        <f t="shared" si="10371"/>
        <v>0</v>
      </c>
    </row>
    <row r="3919" spans="2:40" ht="46.8" x14ac:dyDescent="0.3">
      <c r="B3919" s="30" t="s">
        <v>862</v>
      </c>
      <c r="C3919" s="30" t="s">
        <v>112</v>
      </c>
      <c r="D3919" s="30" t="s">
        <v>502</v>
      </c>
      <c r="E3919" s="15" t="str">
        <f t="shared" si="10398"/>
        <v>0502</v>
      </c>
      <c r="F3919" s="30" t="s">
        <v>936</v>
      </c>
      <c r="G3919" s="30"/>
      <c r="H3919" s="31" t="s">
        <v>937</v>
      </c>
      <c r="I3919" s="32">
        <f t="shared" si="10406"/>
        <v>19065.900000000001</v>
      </c>
      <c r="J3919" s="32">
        <f t="shared" si="10407"/>
        <v>19194.2</v>
      </c>
      <c r="K3919" s="32">
        <f t="shared" si="10408"/>
        <v>19844</v>
      </c>
      <c r="L3919" s="32">
        <f t="shared" si="10409"/>
        <v>0</v>
      </c>
      <c r="M3919" s="32">
        <f t="shared" si="10410"/>
        <v>0</v>
      </c>
      <c r="N3919" s="32">
        <f t="shared" si="10411"/>
        <v>0</v>
      </c>
      <c r="O3919" s="32">
        <f t="shared" si="10412"/>
        <v>1080.2550000000001</v>
      </c>
      <c r="P3919" s="32">
        <f t="shared" si="10413"/>
        <v>0</v>
      </c>
      <c r="Q3919" s="32">
        <f t="shared" si="10414"/>
        <v>0</v>
      </c>
      <c r="R3919" s="32">
        <f t="shared" si="10432"/>
        <v>0</v>
      </c>
      <c r="S3919" s="32">
        <f t="shared" si="10416"/>
        <v>0</v>
      </c>
      <c r="T3919" s="32">
        <f t="shared" si="10417"/>
        <v>0</v>
      </c>
      <c r="U3919" s="32">
        <v>0</v>
      </c>
      <c r="V3919" s="32">
        <f t="shared" si="10399"/>
        <v>20146.155000000002</v>
      </c>
      <c r="W3919" s="32">
        <f t="shared" si="10418"/>
        <v>0</v>
      </c>
      <c r="X3919" s="32">
        <f t="shared" si="10419"/>
        <v>0</v>
      </c>
      <c r="Y3919" s="32">
        <f t="shared" si="10420"/>
        <v>0</v>
      </c>
      <c r="Z3919" s="32">
        <f t="shared" si="10421"/>
        <v>0</v>
      </c>
      <c r="AA3919" s="32">
        <f t="shared" si="10422"/>
        <v>0</v>
      </c>
      <c r="AB3919" s="32">
        <f t="shared" si="10423"/>
        <v>15366.200930000001</v>
      </c>
      <c r="AC3919" s="33">
        <f t="shared" si="10424"/>
        <v>20146.154999999999</v>
      </c>
      <c r="AD3919" s="33">
        <f t="shared" si="10425"/>
        <v>20146.154999999999</v>
      </c>
      <c r="AE3919" s="34">
        <f t="shared" si="10369"/>
        <v>100</v>
      </c>
      <c r="AF3919" s="32">
        <f t="shared" si="10426"/>
        <v>19065.900000000001</v>
      </c>
      <c r="AG3919" s="32">
        <f t="shared" si="10427"/>
        <v>1080.2550000000001</v>
      </c>
      <c r="AH3919" s="32">
        <f t="shared" si="10428"/>
        <v>0</v>
      </c>
      <c r="AI3919" s="32">
        <f t="shared" si="10429"/>
        <v>0</v>
      </c>
      <c r="AJ3919" s="32">
        <f t="shared" si="10430"/>
        <v>0</v>
      </c>
      <c r="AK3919" s="32">
        <f t="shared" si="10431"/>
        <v>0</v>
      </c>
      <c r="AL3919" s="32">
        <f t="shared" si="10370"/>
        <v>20146.155000000002</v>
      </c>
      <c r="AM3919" s="32">
        <f t="shared" si="10371"/>
        <v>0</v>
      </c>
    </row>
    <row r="3920" spans="2:40" x14ac:dyDescent="0.3">
      <c r="B3920" s="30" t="s">
        <v>862</v>
      </c>
      <c r="C3920" s="30" t="s">
        <v>112</v>
      </c>
      <c r="D3920" s="30" t="s">
        <v>502</v>
      </c>
      <c r="E3920" s="15" t="str">
        <f t="shared" si="10398"/>
        <v>0502</v>
      </c>
      <c r="F3920" s="30" t="s">
        <v>936</v>
      </c>
      <c r="G3920" s="30" t="s">
        <v>56</v>
      </c>
      <c r="H3920" s="31" t="s">
        <v>57</v>
      </c>
      <c r="I3920" s="32">
        <f t="shared" si="10406"/>
        <v>19065.900000000001</v>
      </c>
      <c r="J3920" s="32">
        <f t="shared" si="10407"/>
        <v>19194.2</v>
      </c>
      <c r="K3920" s="32">
        <f t="shared" si="10408"/>
        <v>19844</v>
      </c>
      <c r="L3920" s="32">
        <f t="shared" si="10409"/>
        <v>0</v>
      </c>
      <c r="M3920" s="32">
        <f t="shared" si="10410"/>
        <v>0</v>
      </c>
      <c r="N3920" s="32">
        <f t="shared" si="10411"/>
        <v>0</v>
      </c>
      <c r="O3920" s="32">
        <f t="shared" si="10412"/>
        <v>1080.2550000000001</v>
      </c>
      <c r="P3920" s="32">
        <f t="shared" si="10413"/>
        <v>0</v>
      </c>
      <c r="Q3920" s="32">
        <f t="shared" si="10414"/>
        <v>0</v>
      </c>
      <c r="R3920" s="32">
        <f t="shared" si="10432"/>
        <v>0</v>
      </c>
      <c r="S3920" s="32">
        <f t="shared" si="10416"/>
        <v>0</v>
      </c>
      <c r="T3920" s="32">
        <f t="shared" si="10417"/>
        <v>0</v>
      </c>
      <c r="U3920" s="32">
        <v>0</v>
      </c>
      <c r="V3920" s="32">
        <f t="shared" si="10399"/>
        <v>20146.155000000002</v>
      </c>
      <c r="W3920" s="32">
        <f t="shared" si="10418"/>
        <v>0</v>
      </c>
      <c r="X3920" s="32">
        <f t="shared" si="10419"/>
        <v>0</v>
      </c>
      <c r="Y3920" s="32">
        <f t="shared" si="10420"/>
        <v>0</v>
      </c>
      <c r="Z3920" s="32">
        <f t="shared" si="10421"/>
        <v>0</v>
      </c>
      <c r="AA3920" s="32">
        <f t="shared" si="10422"/>
        <v>0</v>
      </c>
      <c r="AB3920" s="32">
        <f t="shared" si="10423"/>
        <v>15366.200930000001</v>
      </c>
      <c r="AC3920" s="33">
        <f t="shared" si="10424"/>
        <v>20146.154999999999</v>
      </c>
      <c r="AD3920" s="33">
        <f t="shared" si="10425"/>
        <v>20146.154999999999</v>
      </c>
      <c r="AE3920" s="34">
        <f t="shared" si="10369"/>
        <v>100</v>
      </c>
      <c r="AF3920" s="32">
        <f t="shared" si="10426"/>
        <v>19065.900000000001</v>
      </c>
      <c r="AG3920" s="32">
        <f t="shared" si="10427"/>
        <v>1080.2550000000001</v>
      </c>
      <c r="AH3920" s="32">
        <f t="shared" si="10428"/>
        <v>0</v>
      </c>
      <c r="AI3920" s="32">
        <f t="shared" si="10429"/>
        <v>0</v>
      </c>
      <c r="AJ3920" s="32">
        <f t="shared" si="10430"/>
        <v>0</v>
      </c>
      <c r="AK3920" s="32">
        <f t="shared" si="10431"/>
        <v>0</v>
      </c>
      <c r="AL3920" s="32">
        <f t="shared" si="10370"/>
        <v>20146.155000000002</v>
      </c>
      <c r="AM3920" s="32">
        <f t="shared" si="10371"/>
        <v>0</v>
      </c>
    </row>
    <row r="3921" spans="2:40" ht="62.4" x14ac:dyDescent="0.3">
      <c r="B3921" s="30" t="s">
        <v>862</v>
      </c>
      <c r="C3921" s="30" t="s">
        <v>112</v>
      </c>
      <c r="D3921" s="30" t="s">
        <v>502</v>
      </c>
      <c r="E3921" s="15" t="str">
        <f t="shared" si="10398"/>
        <v>0502</v>
      </c>
      <c r="F3921" s="30" t="s">
        <v>936</v>
      </c>
      <c r="G3921" s="30" t="s">
        <v>472</v>
      </c>
      <c r="H3921" s="31" t="s">
        <v>473</v>
      </c>
      <c r="I3921" s="32">
        <v>19065.900000000001</v>
      </c>
      <c r="J3921" s="32">
        <v>19194.2</v>
      </c>
      <c r="K3921" s="32">
        <v>19844</v>
      </c>
      <c r="L3921" s="32"/>
      <c r="M3921" s="32"/>
      <c r="N3921" s="32"/>
      <c r="O3921" s="32">
        <v>1080.2550000000001</v>
      </c>
      <c r="P3921" s="32">
        <v>0</v>
      </c>
      <c r="Q3921" s="32">
        <v>0</v>
      </c>
      <c r="R3921" s="32">
        <v>0</v>
      </c>
      <c r="S3921" s="32">
        <v>0</v>
      </c>
      <c r="T3921" s="32">
        <v>0</v>
      </c>
      <c r="U3921" s="32">
        <v>0</v>
      </c>
      <c r="V3921" s="32">
        <f t="shared" si="10399"/>
        <v>20146.155000000002</v>
      </c>
      <c r="W3921" s="32"/>
      <c r="X3921" s="32"/>
      <c r="Y3921" s="32"/>
      <c r="Z3921" s="32"/>
      <c r="AA3921" s="32"/>
      <c r="AB3921" s="32">
        <v>15366.200930000001</v>
      </c>
      <c r="AC3921" s="33">
        <v>20146.154999999999</v>
      </c>
      <c r="AD3921" s="33">
        <v>20146.154999999999</v>
      </c>
      <c r="AE3921" s="34">
        <f t="shared" si="10369"/>
        <v>100</v>
      </c>
      <c r="AF3921" s="32">
        <v>19065.900000000001</v>
      </c>
      <c r="AG3921" s="32">
        <v>1080.2550000000001</v>
      </c>
      <c r="AH3921" s="32">
        <v>0</v>
      </c>
      <c r="AI3921" s="32">
        <v>0</v>
      </c>
      <c r="AJ3921" s="32">
        <v>0</v>
      </c>
      <c r="AK3921" s="32">
        <v>0</v>
      </c>
      <c r="AL3921" s="32">
        <f t="shared" si="10370"/>
        <v>20146.155000000002</v>
      </c>
      <c r="AM3921" s="32">
        <f t="shared" si="10371"/>
        <v>0</v>
      </c>
      <c r="AN3921" s="12"/>
    </row>
    <row r="3922" spans="2:40" ht="46.8" hidden="1" customHeight="1" x14ac:dyDescent="0.3">
      <c r="B3922" s="30" t="s">
        <v>862</v>
      </c>
      <c r="C3922" s="30" t="s">
        <v>112</v>
      </c>
      <c r="D3922" s="30" t="s">
        <v>502</v>
      </c>
      <c r="E3922" s="15" t="str">
        <f t="shared" si="10398"/>
        <v>0502</v>
      </c>
      <c r="F3922" s="30" t="s">
        <v>98</v>
      </c>
      <c r="G3922" s="30"/>
      <c r="H3922" s="31" t="s">
        <v>99</v>
      </c>
      <c r="I3922" s="32">
        <f t="shared" si="10406"/>
        <v>0</v>
      </c>
      <c r="J3922" s="32">
        <f t="shared" si="10407"/>
        <v>0</v>
      </c>
      <c r="K3922" s="32">
        <f t="shared" si="10408"/>
        <v>0</v>
      </c>
      <c r="L3922" s="32">
        <f t="shared" si="10409"/>
        <v>0</v>
      </c>
      <c r="M3922" s="32">
        <f t="shared" si="10410"/>
        <v>0</v>
      </c>
      <c r="N3922" s="32">
        <f t="shared" si="10411"/>
        <v>0</v>
      </c>
      <c r="O3922" s="32">
        <f t="shared" si="10412"/>
        <v>0</v>
      </c>
      <c r="P3922" s="32">
        <f t="shared" si="10413"/>
        <v>0</v>
      </c>
      <c r="Q3922" s="32">
        <f t="shared" si="10414"/>
        <v>0</v>
      </c>
      <c r="R3922" s="32">
        <f t="shared" si="10432"/>
        <v>0</v>
      </c>
      <c r="S3922" s="32">
        <f t="shared" si="10416"/>
        <v>0</v>
      </c>
      <c r="T3922" s="32">
        <f t="shared" si="10417"/>
        <v>0</v>
      </c>
      <c r="U3922" s="32">
        <v>0</v>
      </c>
      <c r="V3922" s="32">
        <f t="shared" si="10399"/>
        <v>0</v>
      </c>
      <c r="W3922" s="32">
        <f t="shared" si="10418"/>
        <v>0</v>
      </c>
      <c r="X3922" s="32">
        <f t="shared" si="10419"/>
        <v>0</v>
      </c>
      <c r="Y3922" s="32">
        <f t="shared" si="10420"/>
        <v>0</v>
      </c>
      <c r="Z3922" s="32">
        <f t="shared" si="10421"/>
        <v>0</v>
      </c>
      <c r="AA3922" s="32">
        <f t="shared" si="10422"/>
        <v>0</v>
      </c>
      <c r="AB3922" s="32">
        <f t="shared" si="10423"/>
        <v>0</v>
      </c>
      <c r="AC3922" s="33">
        <f t="shared" si="10424"/>
        <v>0</v>
      </c>
      <c r="AD3922" s="33">
        <f t="shared" si="10425"/>
        <v>0</v>
      </c>
      <c r="AE3922" s="34" t="e">
        <f t="shared" si="10369"/>
        <v>#DIV/0!</v>
      </c>
      <c r="AF3922" s="35">
        <f t="shared" si="10426"/>
        <v>0</v>
      </c>
      <c r="AG3922" s="35">
        <f t="shared" si="10427"/>
        <v>0</v>
      </c>
      <c r="AH3922" s="36">
        <f t="shared" si="10428"/>
        <v>0</v>
      </c>
      <c r="AI3922" s="36">
        <f t="shared" si="10429"/>
        <v>0</v>
      </c>
      <c r="AJ3922" s="36">
        <f t="shared" si="10430"/>
        <v>0</v>
      </c>
      <c r="AK3922" s="36">
        <f t="shared" si="10431"/>
        <v>0</v>
      </c>
      <c r="AL3922" s="36">
        <f t="shared" si="10370"/>
        <v>0</v>
      </c>
      <c r="AM3922" s="36">
        <f t="shared" si="10371"/>
        <v>0</v>
      </c>
      <c r="AN3922" s="37" t="s">
        <v>35</v>
      </c>
    </row>
    <row r="3923" spans="2:40" ht="31.2" hidden="1" customHeight="1" x14ac:dyDescent="0.3">
      <c r="B3923" s="30" t="s">
        <v>862</v>
      </c>
      <c r="C3923" s="30" t="s">
        <v>112</v>
      </c>
      <c r="D3923" s="30" t="s">
        <v>502</v>
      </c>
      <c r="E3923" s="15" t="str">
        <f t="shared" si="10398"/>
        <v>0502</v>
      </c>
      <c r="F3923" s="30" t="s">
        <v>100</v>
      </c>
      <c r="G3923" s="30"/>
      <c r="H3923" s="31" t="s">
        <v>101</v>
      </c>
      <c r="I3923" s="32">
        <f t="shared" si="10406"/>
        <v>0</v>
      </c>
      <c r="J3923" s="32">
        <f t="shared" si="10407"/>
        <v>0</v>
      </c>
      <c r="K3923" s="32">
        <f t="shared" si="10408"/>
        <v>0</v>
      </c>
      <c r="L3923" s="32">
        <f t="shared" si="10409"/>
        <v>0</v>
      </c>
      <c r="M3923" s="32">
        <f t="shared" si="10410"/>
        <v>0</v>
      </c>
      <c r="N3923" s="32">
        <f t="shared" si="10411"/>
        <v>0</v>
      </c>
      <c r="O3923" s="32">
        <f t="shared" si="10412"/>
        <v>0</v>
      </c>
      <c r="P3923" s="32">
        <f t="shared" si="10413"/>
        <v>0</v>
      </c>
      <c r="Q3923" s="32">
        <f t="shared" si="10414"/>
        <v>0</v>
      </c>
      <c r="R3923" s="32">
        <f t="shared" si="10432"/>
        <v>0</v>
      </c>
      <c r="S3923" s="32">
        <f t="shared" si="10416"/>
        <v>0</v>
      </c>
      <c r="T3923" s="32">
        <f t="shared" si="10417"/>
        <v>0</v>
      </c>
      <c r="U3923" s="32">
        <v>0</v>
      </c>
      <c r="V3923" s="32">
        <f t="shared" si="10399"/>
        <v>0</v>
      </c>
      <c r="W3923" s="32">
        <f t="shared" si="10418"/>
        <v>0</v>
      </c>
      <c r="X3923" s="32">
        <f t="shared" si="10419"/>
        <v>0</v>
      </c>
      <c r="Y3923" s="32">
        <f t="shared" si="10420"/>
        <v>0</v>
      </c>
      <c r="Z3923" s="32">
        <f t="shared" si="10421"/>
        <v>0</v>
      </c>
      <c r="AA3923" s="32">
        <f t="shared" si="10422"/>
        <v>0</v>
      </c>
      <c r="AB3923" s="32">
        <f t="shared" si="10423"/>
        <v>0</v>
      </c>
      <c r="AC3923" s="33">
        <f t="shared" si="10424"/>
        <v>0</v>
      </c>
      <c r="AD3923" s="33">
        <f t="shared" si="10425"/>
        <v>0</v>
      </c>
      <c r="AE3923" s="34" t="e">
        <f t="shared" si="10369"/>
        <v>#DIV/0!</v>
      </c>
      <c r="AF3923" s="35">
        <f t="shared" si="10426"/>
        <v>0</v>
      </c>
      <c r="AG3923" s="35">
        <f t="shared" si="10427"/>
        <v>0</v>
      </c>
      <c r="AH3923" s="36">
        <f t="shared" si="10428"/>
        <v>0</v>
      </c>
      <c r="AI3923" s="36">
        <f t="shared" si="10429"/>
        <v>0</v>
      </c>
      <c r="AJ3923" s="36">
        <f t="shared" si="10430"/>
        <v>0</v>
      </c>
      <c r="AK3923" s="36">
        <f t="shared" si="10431"/>
        <v>0</v>
      </c>
      <c r="AL3923" s="36">
        <f t="shared" si="10370"/>
        <v>0</v>
      </c>
      <c r="AM3923" s="36">
        <f t="shared" si="10371"/>
        <v>0</v>
      </c>
      <c r="AN3923" s="37" t="s">
        <v>35</v>
      </c>
    </row>
    <row r="3924" spans="2:40" ht="31.2" hidden="1" customHeight="1" x14ac:dyDescent="0.3">
      <c r="B3924" s="30" t="s">
        <v>862</v>
      </c>
      <c r="C3924" s="30" t="s">
        <v>112</v>
      </c>
      <c r="D3924" s="30" t="s">
        <v>502</v>
      </c>
      <c r="E3924" s="15" t="str">
        <f t="shared" si="10398"/>
        <v>0502</v>
      </c>
      <c r="F3924" s="30" t="s">
        <v>102</v>
      </c>
      <c r="G3924" s="30"/>
      <c r="H3924" s="31" t="s">
        <v>103</v>
      </c>
      <c r="I3924" s="32">
        <f t="shared" si="10406"/>
        <v>0</v>
      </c>
      <c r="J3924" s="32">
        <f t="shared" si="10407"/>
        <v>0</v>
      </c>
      <c r="K3924" s="32">
        <f t="shared" si="10408"/>
        <v>0</v>
      </c>
      <c r="L3924" s="32">
        <f t="shared" si="10409"/>
        <v>0</v>
      </c>
      <c r="M3924" s="32">
        <f t="shared" si="10410"/>
        <v>0</v>
      </c>
      <c r="N3924" s="32">
        <f t="shared" si="10411"/>
        <v>0</v>
      </c>
      <c r="O3924" s="32">
        <f t="shared" si="10412"/>
        <v>0</v>
      </c>
      <c r="P3924" s="32">
        <f t="shared" si="10413"/>
        <v>0</v>
      </c>
      <c r="Q3924" s="32">
        <f t="shared" si="10414"/>
        <v>0</v>
      </c>
      <c r="R3924" s="32">
        <f t="shared" si="10432"/>
        <v>0</v>
      </c>
      <c r="S3924" s="32">
        <f t="shared" si="10416"/>
        <v>0</v>
      </c>
      <c r="T3924" s="32">
        <f t="shared" si="10417"/>
        <v>0</v>
      </c>
      <c r="U3924" s="32">
        <v>0</v>
      </c>
      <c r="V3924" s="32">
        <f t="shared" si="10399"/>
        <v>0</v>
      </c>
      <c r="W3924" s="32">
        <f t="shared" si="10418"/>
        <v>0</v>
      </c>
      <c r="X3924" s="32">
        <f t="shared" si="10419"/>
        <v>0</v>
      </c>
      <c r="Y3924" s="32">
        <f t="shared" si="10420"/>
        <v>0</v>
      </c>
      <c r="Z3924" s="32">
        <f t="shared" si="10421"/>
        <v>0</v>
      </c>
      <c r="AA3924" s="32">
        <f t="shared" si="10422"/>
        <v>0</v>
      </c>
      <c r="AB3924" s="32">
        <f t="shared" si="10423"/>
        <v>0</v>
      </c>
      <c r="AC3924" s="33">
        <f t="shared" si="10424"/>
        <v>0</v>
      </c>
      <c r="AD3924" s="33">
        <f t="shared" si="10425"/>
        <v>0</v>
      </c>
      <c r="AE3924" s="34" t="e">
        <f t="shared" si="10369"/>
        <v>#DIV/0!</v>
      </c>
      <c r="AF3924" s="35">
        <f t="shared" si="10426"/>
        <v>0</v>
      </c>
      <c r="AG3924" s="35">
        <f t="shared" si="10427"/>
        <v>0</v>
      </c>
      <c r="AH3924" s="36">
        <f t="shared" si="10428"/>
        <v>0</v>
      </c>
      <c r="AI3924" s="36">
        <f t="shared" si="10429"/>
        <v>0</v>
      </c>
      <c r="AJ3924" s="36">
        <f t="shared" si="10430"/>
        <v>0</v>
      </c>
      <c r="AK3924" s="36">
        <f t="shared" si="10431"/>
        <v>0</v>
      </c>
      <c r="AL3924" s="36">
        <f t="shared" si="10370"/>
        <v>0</v>
      </c>
      <c r="AM3924" s="36">
        <f t="shared" si="10371"/>
        <v>0</v>
      </c>
      <c r="AN3924" s="37" t="s">
        <v>35</v>
      </c>
    </row>
    <row r="3925" spans="2:40" ht="15.6" hidden="1" customHeight="1" x14ac:dyDescent="0.3">
      <c r="B3925" s="30" t="s">
        <v>862</v>
      </c>
      <c r="C3925" s="30" t="s">
        <v>112</v>
      </c>
      <c r="D3925" s="30" t="s">
        <v>502</v>
      </c>
      <c r="E3925" s="15" t="str">
        <f t="shared" si="10398"/>
        <v>0502</v>
      </c>
      <c r="F3925" s="30" t="s">
        <v>102</v>
      </c>
      <c r="G3925" s="30" t="s">
        <v>56</v>
      </c>
      <c r="H3925" s="31" t="s">
        <v>57</v>
      </c>
      <c r="I3925" s="32">
        <f t="shared" si="10406"/>
        <v>0</v>
      </c>
      <c r="J3925" s="32">
        <f t="shared" si="10407"/>
        <v>0</v>
      </c>
      <c r="K3925" s="32">
        <f t="shared" si="10408"/>
        <v>0</v>
      </c>
      <c r="L3925" s="32">
        <f t="shared" si="10409"/>
        <v>0</v>
      </c>
      <c r="M3925" s="32">
        <f t="shared" si="10410"/>
        <v>0</v>
      </c>
      <c r="N3925" s="32">
        <f t="shared" si="10411"/>
        <v>0</v>
      </c>
      <c r="O3925" s="32">
        <f t="shared" si="10412"/>
        <v>0</v>
      </c>
      <c r="P3925" s="32">
        <f t="shared" si="10413"/>
        <v>0</v>
      </c>
      <c r="Q3925" s="32">
        <f t="shared" si="10414"/>
        <v>0</v>
      </c>
      <c r="R3925" s="32">
        <f t="shared" si="10432"/>
        <v>0</v>
      </c>
      <c r="S3925" s="32">
        <f t="shared" si="10416"/>
        <v>0</v>
      </c>
      <c r="T3925" s="32">
        <f t="shared" si="10417"/>
        <v>0</v>
      </c>
      <c r="U3925" s="32">
        <v>0</v>
      </c>
      <c r="V3925" s="32">
        <f t="shared" si="10399"/>
        <v>0</v>
      </c>
      <c r="W3925" s="32">
        <f t="shared" si="10418"/>
        <v>0</v>
      </c>
      <c r="X3925" s="32">
        <f t="shared" si="10419"/>
        <v>0</v>
      </c>
      <c r="Y3925" s="32">
        <f t="shared" si="10420"/>
        <v>0</v>
      </c>
      <c r="Z3925" s="32">
        <f t="shared" si="10421"/>
        <v>0</v>
      </c>
      <c r="AA3925" s="32">
        <f t="shared" si="10422"/>
        <v>0</v>
      </c>
      <c r="AB3925" s="32">
        <f t="shared" si="10423"/>
        <v>0</v>
      </c>
      <c r="AC3925" s="33">
        <f t="shared" si="10424"/>
        <v>0</v>
      </c>
      <c r="AD3925" s="33">
        <f t="shared" si="10425"/>
        <v>0</v>
      </c>
      <c r="AE3925" s="34" t="e">
        <f t="shared" si="10369"/>
        <v>#DIV/0!</v>
      </c>
      <c r="AF3925" s="35">
        <f t="shared" si="10426"/>
        <v>0</v>
      </c>
      <c r="AG3925" s="35">
        <f t="shared" si="10427"/>
        <v>0</v>
      </c>
      <c r="AH3925" s="36">
        <f t="shared" si="10428"/>
        <v>0</v>
      </c>
      <c r="AI3925" s="36">
        <f t="shared" si="10429"/>
        <v>0</v>
      </c>
      <c r="AJ3925" s="36">
        <f t="shared" si="10430"/>
        <v>0</v>
      </c>
      <c r="AK3925" s="36">
        <f t="shared" si="10431"/>
        <v>0</v>
      </c>
      <c r="AL3925" s="36">
        <f t="shared" si="10370"/>
        <v>0</v>
      </c>
      <c r="AM3925" s="36">
        <f t="shared" si="10371"/>
        <v>0</v>
      </c>
      <c r="AN3925" s="37" t="s">
        <v>35</v>
      </c>
    </row>
    <row r="3926" spans="2:40" ht="15.6" hidden="1" customHeight="1" x14ac:dyDescent="0.3">
      <c r="B3926" s="30" t="s">
        <v>862</v>
      </c>
      <c r="C3926" s="30" t="s">
        <v>112</v>
      </c>
      <c r="D3926" s="30" t="s">
        <v>502</v>
      </c>
      <c r="E3926" s="15" t="str">
        <f t="shared" si="10398"/>
        <v>0502</v>
      </c>
      <c r="F3926" s="30" t="s">
        <v>102</v>
      </c>
      <c r="G3926" s="30" t="s">
        <v>58</v>
      </c>
      <c r="H3926" s="31" t="s">
        <v>59</v>
      </c>
      <c r="I3926" s="32"/>
      <c r="J3926" s="32"/>
      <c r="K3926" s="32"/>
      <c r="L3926" s="32"/>
      <c r="M3926" s="32"/>
      <c r="N3926" s="32"/>
      <c r="O3926" s="32">
        <v>0</v>
      </c>
      <c r="P3926" s="32">
        <v>0</v>
      </c>
      <c r="Q3926" s="32">
        <v>0</v>
      </c>
      <c r="R3926" s="32">
        <v>0</v>
      </c>
      <c r="S3926" s="32">
        <v>0</v>
      </c>
      <c r="T3926" s="32">
        <v>0</v>
      </c>
      <c r="U3926" s="32">
        <v>0</v>
      </c>
      <c r="V3926" s="32">
        <f t="shared" si="10399"/>
        <v>0</v>
      </c>
      <c r="W3926" s="32"/>
      <c r="X3926" s="32"/>
      <c r="Y3926" s="32"/>
      <c r="Z3926" s="32"/>
      <c r="AA3926" s="32"/>
      <c r="AB3926" s="32">
        <v>0</v>
      </c>
      <c r="AC3926" s="33">
        <v>0</v>
      </c>
      <c r="AD3926" s="33">
        <v>0</v>
      </c>
      <c r="AE3926" s="34" t="e">
        <f t="shared" si="10369"/>
        <v>#DIV/0!</v>
      </c>
      <c r="AF3926" s="35">
        <v>0</v>
      </c>
      <c r="AG3926" s="35">
        <v>0</v>
      </c>
      <c r="AH3926" s="36">
        <v>0</v>
      </c>
      <c r="AI3926" s="36">
        <v>0</v>
      </c>
      <c r="AJ3926" s="36">
        <v>0</v>
      </c>
      <c r="AK3926" s="36">
        <v>0</v>
      </c>
      <c r="AL3926" s="36">
        <f t="shared" si="10370"/>
        <v>0</v>
      </c>
      <c r="AM3926" s="36">
        <f t="shared" si="10371"/>
        <v>0</v>
      </c>
      <c r="AN3926" s="37" t="s">
        <v>35</v>
      </c>
    </row>
    <row r="3927" spans="2:40" s="22" customFormat="1" x14ac:dyDescent="0.3">
      <c r="B3927" s="23" t="s">
        <v>862</v>
      </c>
      <c r="C3927" s="23" t="s">
        <v>112</v>
      </c>
      <c r="D3927" s="23" t="s">
        <v>114</v>
      </c>
      <c r="E3927" s="24" t="str">
        <f t="shared" si="10398"/>
        <v>0503</v>
      </c>
      <c r="F3927" s="23"/>
      <c r="G3927" s="23"/>
      <c r="H3927" s="25" t="s">
        <v>115</v>
      </c>
      <c r="I3927" s="26">
        <f t="shared" si="10406"/>
        <v>18503.599999999999</v>
      </c>
      <c r="J3927" s="26">
        <f t="shared" si="10407"/>
        <v>18980.599999999999</v>
      </c>
      <c r="K3927" s="26">
        <f t="shared" si="10408"/>
        <v>18980.599999999999</v>
      </c>
      <c r="L3927" s="26">
        <f t="shared" si="10409"/>
        <v>-8504.5</v>
      </c>
      <c r="M3927" s="26">
        <f t="shared" si="10410"/>
        <v>-8852.2000000000007</v>
      </c>
      <c r="N3927" s="26">
        <f t="shared" si="10411"/>
        <v>-8852.2000000000007</v>
      </c>
      <c r="O3927" s="26">
        <f t="shared" ref="O3927:T3927" si="10433">O3928+O3942</f>
        <v>-64.7</v>
      </c>
      <c r="P3927" s="26">
        <f t="shared" si="10433"/>
        <v>0</v>
      </c>
      <c r="Q3927" s="26">
        <f t="shared" si="10433"/>
        <v>0</v>
      </c>
      <c r="R3927" s="26">
        <f t="shared" si="10433"/>
        <v>0</v>
      </c>
      <c r="S3927" s="26">
        <f t="shared" si="10433"/>
        <v>0</v>
      </c>
      <c r="T3927" s="26">
        <f t="shared" si="10433"/>
        <v>0</v>
      </c>
      <c r="U3927" s="26">
        <v>13660</v>
      </c>
      <c r="V3927" s="26">
        <f t="shared" si="10399"/>
        <v>23594.399999999998</v>
      </c>
      <c r="W3927" s="26">
        <f t="shared" si="10418"/>
        <v>13660</v>
      </c>
      <c r="X3927" s="26">
        <f t="shared" si="10419"/>
        <v>0</v>
      </c>
      <c r="Y3927" s="26">
        <f t="shared" si="10420"/>
        <v>0</v>
      </c>
      <c r="Z3927" s="26">
        <f t="shared" si="10421"/>
        <v>0</v>
      </c>
      <c r="AA3927" s="26">
        <f t="shared" si="10422"/>
        <v>0</v>
      </c>
      <c r="AB3927" s="26">
        <f>AB3928+AB3942</f>
        <v>31550.389020000002</v>
      </c>
      <c r="AC3927" s="27">
        <f>AC3928+AC3942</f>
        <v>55077.773780000003</v>
      </c>
      <c r="AD3927" s="27">
        <f>AD3928+AD3942</f>
        <v>41417.773780000003</v>
      </c>
      <c r="AE3927" s="28">
        <f t="shared" si="10369"/>
        <v>75.198707096327382</v>
      </c>
      <c r="AF3927" s="26">
        <f t="shared" ref="AF3927:AK3927" si="10434">AF3928+AF3942</f>
        <v>55611.073779999999</v>
      </c>
      <c r="AG3927" s="26">
        <f t="shared" si="10434"/>
        <v>-64.7</v>
      </c>
      <c r="AH3927" s="26">
        <f t="shared" si="10434"/>
        <v>0</v>
      </c>
      <c r="AI3927" s="26">
        <f t="shared" si="10434"/>
        <v>0</v>
      </c>
      <c r="AJ3927" s="26">
        <f t="shared" si="10434"/>
        <v>0</v>
      </c>
      <c r="AK3927" s="26">
        <f t="shared" si="10434"/>
        <v>0</v>
      </c>
      <c r="AL3927" s="26">
        <f t="shared" si="10370"/>
        <v>55546.373780000002</v>
      </c>
      <c r="AM3927" s="26">
        <f t="shared" si="10371"/>
        <v>-31951.973780000004</v>
      </c>
      <c r="AN3927" s="29"/>
    </row>
    <row r="3928" spans="2:40" ht="31.2" x14ac:dyDescent="0.3">
      <c r="B3928" s="30" t="s">
        <v>862</v>
      </c>
      <c r="C3928" s="30" t="s">
        <v>112</v>
      </c>
      <c r="D3928" s="30" t="s">
        <v>114</v>
      </c>
      <c r="E3928" s="15" t="str">
        <f t="shared" si="10398"/>
        <v>0503</v>
      </c>
      <c r="F3928" s="30" t="s">
        <v>760</v>
      </c>
      <c r="G3928" s="30"/>
      <c r="H3928" s="31" t="s">
        <v>761</v>
      </c>
      <c r="I3928" s="32">
        <f t="shared" ref="I3928:N3928" si="10435">I3934</f>
        <v>18503.599999999999</v>
      </c>
      <c r="J3928" s="32">
        <f t="shared" si="10435"/>
        <v>18980.599999999999</v>
      </c>
      <c r="K3928" s="32">
        <f t="shared" si="10435"/>
        <v>18980.599999999999</v>
      </c>
      <c r="L3928" s="32">
        <f t="shared" si="10435"/>
        <v>-8504.5</v>
      </c>
      <c r="M3928" s="32">
        <f t="shared" si="10435"/>
        <v>-8852.2000000000007</v>
      </c>
      <c r="N3928" s="32">
        <f t="shared" si="10435"/>
        <v>-8852.2000000000007</v>
      </c>
      <c r="O3928" s="32">
        <f t="shared" ref="O3928:T3928" si="10436">O3934+O3929</f>
        <v>-64.7</v>
      </c>
      <c r="P3928" s="32">
        <f t="shared" si="10436"/>
        <v>0</v>
      </c>
      <c r="Q3928" s="32">
        <f t="shared" si="10436"/>
        <v>0</v>
      </c>
      <c r="R3928" s="32">
        <f t="shared" si="10436"/>
        <v>0</v>
      </c>
      <c r="S3928" s="32">
        <f t="shared" si="10436"/>
        <v>0</v>
      </c>
      <c r="T3928" s="32">
        <f t="shared" si="10436"/>
        <v>0</v>
      </c>
      <c r="U3928" s="32">
        <v>13660</v>
      </c>
      <c r="V3928" s="32">
        <f t="shared" si="10399"/>
        <v>23594.399999999998</v>
      </c>
      <c r="W3928" s="32">
        <f t="shared" ref="W3928:AD3928" si="10437">W3934+W3929</f>
        <v>13660</v>
      </c>
      <c r="X3928" s="32">
        <f t="shared" si="10437"/>
        <v>0</v>
      </c>
      <c r="Y3928" s="32">
        <f t="shared" si="10437"/>
        <v>0</v>
      </c>
      <c r="Z3928" s="32">
        <f t="shared" si="10437"/>
        <v>0</v>
      </c>
      <c r="AA3928" s="32">
        <f t="shared" si="10437"/>
        <v>0</v>
      </c>
      <c r="AB3928" s="32">
        <f t="shared" si="10437"/>
        <v>6947.2990200000004</v>
      </c>
      <c r="AC3928" s="33">
        <f t="shared" si="10437"/>
        <v>23594.400000000001</v>
      </c>
      <c r="AD3928" s="33">
        <f t="shared" si="10437"/>
        <v>9934.4</v>
      </c>
      <c r="AE3928" s="34">
        <f t="shared" si="10369"/>
        <v>42.104906248940424</v>
      </c>
      <c r="AF3928" s="32">
        <f t="shared" ref="AF3928:AK3928" si="10438">AF3934+AF3929</f>
        <v>23659.1</v>
      </c>
      <c r="AG3928" s="32">
        <f t="shared" si="10438"/>
        <v>-64.7</v>
      </c>
      <c r="AH3928" s="32">
        <f t="shared" si="10438"/>
        <v>0</v>
      </c>
      <c r="AI3928" s="32">
        <f t="shared" si="10438"/>
        <v>0</v>
      </c>
      <c r="AJ3928" s="32">
        <f t="shared" si="10438"/>
        <v>0</v>
      </c>
      <c r="AK3928" s="32">
        <f t="shared" si="10438"/>
        <v>0</v>
      </c>
      <c r="AL3928" s="32">
        <f t="shared" si="10370"/>
        <v>23594.399999999998</v>
      </c>
      <c r="AM3928" s="32">
        <f t="shared" si="10371"/>
        <v>0</v>
      </c>
    </row>
    <row r="3929" spans="2:40" ht="31.2" x14ac:dyDescent="0.3">
      <c r="B3929" s="30" t="s">
        <v>862</v>
      </c>
      <c r="C3929" s="30" t="s">
        <v>112</v>
      </c>
      <c r="D3929" s="30" t="s">
        <v>114</v>
      </c>
      <c r="E3929" s="15" t="str">
        <f t="shared" si="10398"/>
        <v>0503</v>
      </c>
      <c r="F3929" s="30" t="s">
        <v>898</v>
      </c>
      <c r="G3929" s="30"/>
      <c r="H3929" s="31" t="s">
        <v>899</v>
      </c>
      <c r="I3929" s="32"/>
      <c r="J3929" s="32"/>
      <c r="K3929" s="32"/>
      <c r="L3929" s="32"/>
      <c r="M3929" s="32"/>
      <c r="N3929" s="32"/>
      <c r="O3929" s="32">
        <f t="shared" ref="O3929:O3934" si="10439">O3930</f>
        <v>0</v>
      </c>
      <c r="P3929" s="32">
        <f t="shared" ref="P3929:P3934" si="10440">P3930</f>
        <v>0</v>
      </c>
      <c r="Q3929" s="32">
        <f t="shared" ref="Q3929:Q3934" si="10441">Q3930</f>
        <v>0</v>
      </c>
      <c r="R3929" s="32">
        <f t="shared" ref="R3929:R3934" si="10442">R3930</f>
        <v>0</v>
      </c>
      <c r="S3929" s="32">
        <f t="shared" ref="S3929:S3934" si="10443">S3930</f>
        <v>0</v>
      </c>
      <c r="T3929" s="32">
        <f t="shared" ref="T3929:T3934" si="10444">T3930</f>
        <v>0</v>
      </c>
      <c r="U3929" s="32">
        <v>13660</v>
      </c>
      <c r="V3929" s="32">
        <f t="shared" si="10399"/>
        <v>13660</v>
      </c>
      <c r="W3929" s="32">
        <f t="shared" ref="W3929:W3934" si="10445">W3930</f>
        <v>13660</v>
      </c>
      <c r="X3929" s="32">
        <f t="shared" ref="X3929:X3934" si="10446">X3930</f>
        <v>0</v>
      </c>
      <c r="Y3929" s="32">
        <f t="shared" ref="Y3929:Y3934" si="10447">Y3930</f>
        <v>0</v>
      </c>
      <c r="Z3929" s="32">
        <f t="shared" ref="Z3929:Z3934" si="10448">Z3930</f>
        <v>0</v>
      </c>
      <c r="AA3929" s="32">
        <f t="shared" ref="AA3929:AA3934" si="10449">AA3930</f>
        <v>0</v>
      </c>
      <c r="AB3929" s="32">
        <f t="shared" ref="AB3929:AB3934" si="10450">AB3930</f>
        <v>0</v>
      </c>
      <c r="AC3929" s="33">
        <f t="shared" ref="AC3929:AC3934" si="10451">AC3930</f>
        <v>13660</v>
      </c>
      <c r="AD3929" s="33">
        <f t="shared" ref="AD3929:AD3934" si="10452">AD3930</f>
        <v>0</v>
      </c>
      <c r="AE3929" s="34">
        <f t="shared" si="10369"/>
        <v>0</v>
      </c>
      <c r="AF3929" s="32">
        <f t="shared" ref="AF3929:AF3934" si="10453">AF3930</f>
        <v>13660</v>
      </c>
      <c r="AG3929" s="32">
        <f t="shared" ref="AG3929:AG3934" si="10454">AG3930</f>
        <v>0</v>
      </c>
      <c r="AH3929" s="32">
        <f t="shared" ref="AH3929:AH3934" si="10455">AH3930</f>
        <v>0</v>
      </c>
      <c r="AI3929" s="32">
        <f t="shared" ref="AI3929:AI3934" si="10456">AI3930</f>
        <v>0</v>
      </c>
      <c r="AJ3929" s="32">
        <f t="shared" ref="AJ3929:AJ3934" si="10457">AJ3930</f>
        <v>0</v>
      </c>
      <c r="AK3929" s="32">
        <f t="shared" ref="AK3929:AK3934" si="10458">AK3930</f>
        <v>0</v>
      </c>
      <c r="AL3929" s="32">
        <f t="shared" si="10370"/>
        <v>13660</v>
      </c>
      <c r="AM3929" s="32">
        <f t="shared" si="10371"/>
        <v>0</v>
      </c>
    </row>
    <row r="3930" spans="2:40" ht="46.8" x14ac:dyDescent="0.3">
      <c r="B3930" s="30" t="s">
        <v>862</v>
      </c>
      <c r="C3930" s="30" t="s">
        <v>112</v>
      </c>
      <c r="D3930" s="30" t="s">
        <v>114</v>
      </c>
      <c r="E3930" s="15" t="str">
        <f t="shared" si="10398"/>
        <v>0503</v>
      </c>
      <c r="F3930" s="30" t="s">
        <v>938</v>
      </c>
      <c r="G3930" s="30"/>
      <c r="H3930" s="31" t="s">
        <v>939</v>
      </c>
      <c r="I3930" s="32"/>
      <c r="J3930" s="32"/>
      <c r="K3930" s="32"/>
      <c r="L3930" s="32"/>
      <c r="M3930" s="32"/>
      <c r="N3930" s="32"/>
      <c r="O3930" s="32">
        <f t="shared" si="10439"/>
        <v>0</v>
      </c>
      <c r="P3930" s="32">
        <f t="shared" si="10440"/>
        <v>0</v>
      </c>
      <c r="Q3930" s="32">
        <f t="shared" si="10441"/>
        <v>0</v>
      </c>
      <c r="R3930" s="32">
        <f t="shared" si="10442"/>
        <v>0</v>
      </c>
      <c r="S3930" s="32">
        <f t="shared" si="10443"/>
        <v>0</v>
      </c>
      <c r="T3930" s="32">
        <f t="shared" si="10444"/>
        <v>0</v>
      </c>
      <c r="U3930" s="32">
        <v>13660</v>
      </c>
      <c r="V3930" s="32">
        <f t="shared" si="10399"/>
        <v>13660</v>
      </c>
      <c r="W3930" s="32">
        <f t="shared" si="10445"/>
        <v>13660</v>
      </c>
      <c r="X3930" s="32">
        <f t="shared" si="10446"/>
        <v>0</v>
      </c>
      <c r="Y3930" s="32">
        <f t="shared" si="10447"/>
        <v>0</v>
      </c>
      <c r="Z3930" s="32">
        <f t="shared" si="10448"/>
        <v>0</v>
      </c>
      <c r="AA3930" s="32">
        <f t="shared" si="10449"/>
        <v>0</v>
      </c>
      <c r="AB3930" s="32">
        <f t="shared" si="10450"/>
        <v>0</v>
      </c>
      <c r="AC3930" s="33">
        <f t="shared" si="10451"/>
        <v>13660</v>
      </c>
      <c r="AD3930" s="33">
        <f t="shared" si="10452"/>
        <v>0</v>
      </c>
      <c r="AE3930" s="34">
        <f t="shared" si="10369"/>
        <v>0</v>
      </c>
      <c r="AF3930" s="32">
        <f t="shared" si="10453"/>
        <v>13660</v>
      </c>
      <c r="AG3930" s="32">
        <f t="shared" si="10454"/>
        <v>0</v>
      </c>
      <c r="AH3930" s="32">
        <f t="shared" si="10455"/>
        <v>0</v>
      </c>
      <c r="AI3930" s="32">
        <f t="shared" si="10456"/>
        <v>0</v>
      </c>
      <c r="AJ3930" s="32">
        <f t="shared" si="10457"/>
        <v>0</v>
      </c>
      <c r="AK3930" s="32">
        <f t="shared" si="10458"/>
        <v>0</v>
      </c>
      <c r="AL3930" s="32">
        <f t="shared" si="10370"/>
        <v>13660</v>
      </c>
      <c r="AM3930" s="32">
        <f t="shared" si="10371"/>
        <v>0</v>
      </c>
    </row>
    <row r="3931" spans="2:40" ht="31.2" x14ac:dyDescent="0.3">
      <c r="B3931" s="30" t="s">
        <v>862</v>
      </c>
      <c r="C3931" s="30" t="s">
        <v>112</v>
      </c>
      <c r="D3931" s="30" t="s">
        <v>114</v>
      </c>
      <c r="E3931" s="15" t="str">
        <f t="shared" si="10398"/>
        <v>0503</v>
      </c>
      <c r="F3931" s="30" t="s">
        <v>940</v>
      </c>
      <c r="G3931" s="30"/>
      <c r="H3931" s="31" t="s">
        <v>941</v>
      </c>
      <c r="I3931" s="32"/>
      <c r="J3931" s="32"/>
      <c r="K3931" s="32"/>
      <c r="L3931" s="32"/>
      <c r="M3931" s="32"/>
      <c r="N3931" s="32"/>
      <c r="O3931" s="32">
        <f t="shared" si="10439"/>
        <v>0</v>
      </c>
      <c r="P3931" s="32">
        <f t="shared" si="10440"/>
        <v>0</v>
      </c>
      <c r="Q3931" s="32">
        <f t="shared" si="10441"/>
        <v>0</v>
      </c>
      <c r="R3931" s="32">
        <f t="shared" si="10442"/>
        <v>0</v>
      </c>
      <c r="S3931" s="32">
        <f t="shared" si="10443"/>
        <v>0</v>
      </c>
      <c r="T3931" s="32">
        <f t="shared" si="10444"/>
        <v>0</v>
      </c>
      <c r="U3931" s="32">
        <v>13660</v>
      </c>
      <c r="V3931" s="32">
        <f t="shared" si="10399"/>
        <v>13660</v>
      </c>
      <c r="W3931" s="32">
        <f t="shared" si="10445"/>
        <v>13660</v>
      </c>
      <c r="X3931" s="32">
        <f t="shared" si="10446"/>
        <v>0</v>
      </c>
      <c r="Y3931" s="32">
        <f t="shared" si="10447"/>
        <v>0</v>
      </c>
      <c r="Z3931" s="32">
        <f t="shared" si="10448"/>
        <v>0</v>
      </c>
      <c r="AA3931" s="32">
        <f t="shared" si="10449"/>
        <v>0</v>
      </c>
      <c r="AB3931" s="32">
        <f t="shared" si="10450"/>
        <v>0</v>
      </c>
      <c r="AC3931" s="33">
        <f t="shared" si="10451"/>
        <v>13660</v>
      </c>
      <c r="AD3931" s="33">
        <f t="shared" si="10452"/>
        <v>0</v>
      </c>
      <c r="AE3931" s="34">
        <f t="shared" si="10369"/>
        <v>0</v>
      </c>
      <c r="AF3931" s="32">
        <f t="shared" si="10453"/>
        <v>13660</v>
      </c>
      <c r="AG3931" s="32">
        <f t="shared" si="10454"/>
        <v>0</v>
      </c>
      <c r="AH3931" s="32">
        <f t="shared" si="10455"/>
        <v>0</v>
      </c>
      <c r="AI3931" s="32">
        <f t="shared" si="10456"/>
        <v>0</v>
      </c>
      <c r="AJ3931" s="32">
        <f t="shared" si="10457"/>
        <v>0</v>
      </c>
      <c r="AK3931" s="32">
        <f t="shared" si="10458"/>
        <v>0</v>
      </c>
      <c r="AL3931" s="32">
        <f t="shared" si="10370"/>
        <v>13660</v>
      </c>
      <c r="AM3931" s="32">
        <f t="shared" si="10371"/>
        <v>0</v>
      </c>
    </row>
    <row r="3932" spans="2:40" ht="31.2" x14ac:dyDescent="0.3">
      <c r="B3932" s="30" t="s">
        <v>862</v>
      </c>
      <c r="C3932" s="30" t="s">
        <v>112</v>
      </c>
      <c r="D3932" s="30" t="s">
        <v>114</v>
      </c>
      <c r="E3932" s="15" t="str">
        <f t="shared" si="10398"/>
        <v>0503</v>
      </c>
      <c r="F3932" s="30" t="s">
        <v>940</v>
      </c>
      <c r="G3932" s="30" t="s">
        <v>547</v>
      </c>
      <c r="H3932" s="31" t="s">
        <v>548</v>
      </c>
      <c r="I3932" s="32"/>
      <c r="J3932" s="32"/>
      <c r="K3932" s="32"/>
      <c r="L3932" s="32"/>
      <c r="M3932" s="32"/>
      <c r="N3932" s="32"/>
      <c r="O3932" s="32">
        <f t="shared" si="10439"/>
        <v>0</v>
      </c>
      <c r="P3932" s="32">
        <f t="shared" si="10440"/>
        <v>0</v>
      </c>
      <c r="Q3932" s="32">
        <f t="shared" si="10441"/>
        <v>0</v>
      </c>
      <c r="R3932" s="32">
        <f t="shared" si="10442"/>
        <v>0</v>
      </c>
      <c r="S3932" s="32">
        <f t="shared" si="10443"/>
        <v>0</v>
      </c>
      <c r="T3932" s="32">
        <f t="shared" si="10444"/>
        <v>0</v>
      </c>
      <c r="U3932" s="32">
        <v>13660</v>
      </c>
      <c r="V3932" s="32">
        <f t="shared" si="10399"/>
        <v>13660</v>
      </c>
      <c r="W3932" s="32">
        <f t="shared" si="10445"/>
        <v>13660</v>
      </c>
      <c r="X3932" s="32">
        <f t="shared" si="10446"/>
        <v>0</v>
      </c>
      <c r="Y3932" s="32">
        <f t="shared" si="10447"/>
        <v>0</v>
      </c>
      <c r="Z3932" s="32">
        <f t="shared" si="10448"/>
        <v>0</v>
      </c>
      <c r="AA3932" s="32">
        <f t="shared" si="10449"/>
        <v>0</v>
      </c>
      <c r="AB3932" s="32">
        <f t="shared" si="10450"/>
        <v>0</v>
      </c>
      <c r="AC3932" s="33">
        <f t="shared" si="10451"/>
        <v>13660</v>
      </c>
      <c r="AD3932" s="33">
        <f t="shared" si="10452"/>
        <v>0</v>
      </c>
      <c r="AE3932" s="34">
        <f t="shared" si="10369"/>
        <v>0</v>
      </c>
      <c r="AF3932" s="32">
        <f t="shared" si="10453"/>
        <v>13660</v>
      </c>
      <c r="AG3932" s="32">
        <f t="shared" si="10454"/>
        <v>0</v>
      </c>
      <c r="AH3932" s="32">
        <f t="shared" si="10455"/>
        <v>0</v>
      </c>
      <c r="AI3932" s="32">
        <f t="shared" si="10456"/>
        <v>0</v>
      </c>
      <c r="AJ3932" s="32">
        <f t="shared" si="10457"/>
        <v>0</v>
      </c>
      <c r="AK3932" s="32">
        <f t="shared" si="10458"/>
        <v>0</v>
      </c>
      <c r="AL3932" s="32">
        <f t="shared" si="10370"/>
        <v>13660</v>
      </c>
      <c r="AM3932" s="32">
        <f t="shared" si="10371"/>
        <v>0</v>
      </c>
    </row>
    <row r="3933" spans="2:40" ht="109.2" x14ac:dyDescent="0.3">
      <c r="B3933" s="30" t="s">
        <v>862</v>
      </c>
      <c r="C3933" s="30" t="s">
        <v>112</v>
      </c>
      <c r="D3933" s="30" t="s">
        <v>114</v>
      </c>
      <c r="E3933" s="15" t="str">
        <f t="shared" si="10398"/>
        <v>0503</v>
      </c>
      <c r="F3933" s="30" t="s">
        <v>940</v>
      </c>
      <c r="G3933" s="30" t="s">
        <v>549</v>
      </c>
      <c r="H3933" s="31" t="s">
        <v>550</v>
      </c>
      <c r="I3933" s="32"/>
      <c r="J3933" s="32"/>
      <c r="K3933" s="32"/>
      <c r="L3933" s="32"/>
      <c r="M3933" s="32"/>
      <c r="N3933" s="32"/>
      <c r="O3933" s="32">
        <v>0</v>
      </c>
      <c r="P3933" s="32">
        <v>0</v>
      </c>
      <c r="Q3933" s="32">
        <v>0</v>
      </c>
      <c r="R3933" s="32">
        <v>0</v>
      </c>
      <c r="S3933" s="32">
        <v>0</v>
      </c>
      <c r="T3933" s="32">
        <v>0</v>
      </c>
      <c r="U3933" s="32">
        <v>13660</v>
      </c>
      <c r="V3933" s="32">
        <f t="shared" si="10399"/>
        <v>13660</v>
      </c>
      <c r="W3933" s="32">
        <v>13660</v>
      </c>
      <c r="X3933" s="32"/>
      <c r="Y3933" s="32"/>
      <c r="Z3933" s="32"/>
      <c r="AA3933" s="32"/>
      <c r="AB3933" s="32">
        <v>0</v>
      </c>
      <c r="AC3933" s="33">
        <v>13660</v>
      </c>
      <c r="AD3933" s="33">
        <v>0</v>
      </c>
      <c r="AE3933" s="34">
        <f t="shared" si="10369"/>
        <v>0</v>
      </c>
      <c r="AF3933" s="32">
        <v>13660</v>
      </c>
      <c r="AG3933" s="32">
        <v>0</v>
      </c>
      <c r="AH3933" s="32">
        <v>0</v>
      </c>
      <c r="AI3933" s="32">
        <v>0</v>
      </c>
      <c r="AJ3933" s="32">
        <v>0</v>
      </c>
      <c r="AK3933" s="32">
        <v>0</v>
      </c>
      <c r="AL3933" s="32">
        <f t="shared" si="10370"/>
        <v>13660</v>
      </c>
      <c r="AM3933" s="32">
        <f t="shared" si="10371"/>
        <v>0</v>
      </c>
    </row>
    <row r="3934" spans="2:40" ht="31.2" x14ac:dyDescent="0.3">
      <c r="B3934" s="30" t="s">
        <v>862</v>
      </c>
      <c r="C3934" s="30" t="s">
        <v>112</v>
      </c>
      <c r="D3934" s="30" t="s">
        <v>114</v>
      </c>
      <c r="E3934" s="15" t="str">
        <f t="shared" si="10398"/>
        <v>0503</v>
      </c>
      <c r="F3934" s="30" t="s">
        <v>802</v>
      </c>
      <c r="G3934" s="30"/>
      <c r="H3934" s="31" t="s">
        <v>803</v>
      </c>
      <c r="I3934" s="32">
        <f t="shared" ref="I3934:N3934" si="10459">I3935</f>
        <v>18503.599999999999</v>
      </c>
      <c r="J3934" s="32">
        <f t="shared" si="10459"/>
        <v>18980.599999999999</v>
      </c>
      <c r="K3934" s="32">
        <f t="shared" si="10459"/>
        <v>18980.599999999999</v>
      </c>
      <c r="L3934" s="32">
        <f t="shared" si="10459"/>
        <v>-8504.5</v>
      </c>
      <c r="M3934" s="32">
        <f t="shared" si="10459"/>
        <v>-8852.2000000000007</v>
      </c>
      <c r="N3934" s="32">
        <f t="shared" si="10459"/>
        <v>-8852.2000000000007</v>
      </c>
      <c r="O3934" s="32">
        <f t="shared" si="10439"/>
        <v>-64.7</v>
      </c>
      <c r="P3934" s="32">
        <f t="shared" si="10440"/>
        <v>0</v>
      </c>
      <c r="Q3934" s="32">
        <f t="shared" si="10441"/>
        <v>0</v>
      </c>
      <c r="R3934" s="32">
        <f t="shared" si="10442"/>
        <v>0</v>
      </c>
      <c r="S3934" s="32">
        <f t="shared" si="10443"/>
        <v>0</v>
      </c>
      <c r="T3934" s="32">
        <f t="shared" si="10444"/>
        <v>0</v>
      </c>
      <c r="U3934" s="32">
        <v>0</v>
      </c>
      <c r="V3934" s="32">
        <f t="shared" si="10399"/>
        <v>9934.3999999999978</v>
      </c>
      <c r="W3934" s="32">
        <f t="shared" si="10445"/>
        <v>0</v>
      </c>
      <c r="X3934" s="32">
        <f t="shared" si="10446"/>
        <v>0</v>
      </c>
      <c r="Y3934" s="32">
        <f t="shared" si="10447"/>
        <v>0</v>
      </c>
      <c r="Z3934" s="32">
        <f t="shared" si="10448"/>
        <v>0</v>
      </c>
      <c r="AA3934" s="32">
        <f t="shared" si="10449"/>
        <v>0</v>
      </c>
      <c r="AB3934" s="32">
        <f t="shared" si="10450"/>
        <v>6947.2990200000004</v>
      </c>
      <c r="AC3934" s="33">
        <f t="shared" si="10451"/>
        <v>9934.4</v>
      </c>
      <c r="AD3934" s="33">
        <f t="shared" si="10452"/>
        <v>9934.4</v>
      </c>
      <c r="AE3934" s="34">
        <f t="shared" si="10369"/>
        <v>100</v>
      </c>
      <c r="AF3934" s="32">
        <f t="shared" si="10453"/>
        <v>9999.1</v>
      </c>
      <c r="AG3934" s="32">
        <f t="shared" si="10454"/>
        <v>-64.7</v>
      </c>
      <c r="AH3934" s="32">
        <f t="shared" si="10455"/>
        <v>0</v>
      </c>
      <c r="AI3934" s="32">
        <f t="shared" si="10456"/>
        <v>0</v>
      </c>
      <c r="AJ3934" s="32">
        <f t="shared" si="10457"/>
        <v>0</v>
      </c>
      <c r="AK3934" s="32">
        <f t="shared" si="10458"/>
        <v>0</v>
      </c>
      <c r="AL3934" s="32">
        <f t="shared" si="10370"/>
        <v>9934.4</v>
      </c>
      <c r="AM3934" s="32">
        <f t="shared" si="10371"/>
        <v>0</v>
      </c>
    </row>
    <row r="3935" spans="2:40" ht="46.8" x14ac:dyDescent="0.3">
      <c r="B3935" s="30" t="s">
        <v>862</v>
      </c>
      <c r="C3935" s="30" t="s">
        <v>112</v>
      </c>
      <c r="D3935" s="30" t="s">
        <v>114</v>
      </c>
      <c r="E3935" s="15" t="str">
        <f t="shared" si="10398"/>
        <v>0503</v>
      </c>
      <c r="F3935" s="30" t="s">
        <v>942</v>
      </c>
      <c r="G3935" s="30"/>
      <c r="H3935" s="31" t="s">
        <v>943</v>
      </c>
      <c r="I3935" s="32">
        <f t="shared" ref="I3935:T3935" si="10460">I3936+I3939</f>
        <v>18503.599999999999</v>
      </c>
      <c r="J3935" s="32">
        <f t="shared" si="10460"/>
        <v>18980.599999999999</v>
      </c>
      <c r="K3935" s="32">
        <f t="shared" si="10460"/>
        <v>18980.599999999999</v>
      </c>
      <c r="L3935" s="32">
        <f t="shared" si="10460"/>
        <v>-8504.5</v>
      </c>
      <c r="M3935" s="32">
        <f t="shared" si="10460"/>
        <v>-8852.2000000000007</v>
      </c>
      <c r="N3935" s="32">
        <f t="shared" si="10460"/>
        <v>-8852.2000000000007</v>
      </c>
      <c r="O3935" s="32">
        <f t="shared" si="10460"/>
        <v>-64.7</v>
      </c>
      <c r="P3935" s="32">
        <f t="shared" si="10460"/>
        <v>0</v>
      </c>
      <c r="Q3935" s="32">
        <f t="shared" si="10460"/>
        <v>0</v>
      </c>
      <c r="R3935" s="32">
        <f t="shared" si="10460"/>
        <v>0</v>
      </c>
      <c r="S3935" s="32">
        <f t="shared" si="10460"/>
        <v>0</v>
      </c>
      <c r="T3935" s="32">
        <f t="shared" si="10460"/>
        <v>0</v>
      </c>
      <c r="U3935" s="32">
        <v>0</v>
      </c>
      <c r="V3935" s="32">
        <f t="shared" si="10399"/>
        <v>9934.3999999999978</v>
      </c>
      <c r="W3935" s="32">
        <f t="shared" ref="W3935:AD3935" si="10461">W3936+W3939</f>
        <v>0</v>
      </c>
      <c r="X3935" s="32">
        <f t="shared" si="10461"/>
        <v>0</v>
      </c>
      <c r="Y3935" s="32">
        <f t="shared" si="10461"/>
        <v>0</v>
      </c>
      <c r="Z3935" s="32">
        <f t="shared" si="10461"/>
        <v>0</v>
      </c>
      <c r="AA3935" s="32">
        <f t="shared" si="10461"/>
        <v>0</v>
      </c>
      <c r="AB3935" s="32">
        <f t="shared" si="10461"/>
        <v>6947.2990200000004</v>
      </c>
      <c r="AC3935" s="33">
        <f t="shared" si="10461"/>
        <v>9934.4</v>
      </c>
      <c r="AD3935" s="33">
        <f t="shared" si="10461"/>
        <v>9934.4</v>
      </c>
      <c r="AE3935" s="34">
        <f t="shared" si="10369"/>
        <v>100</v>
      </c>
      <c r="AF3935" s="32">
        <f t="shared" ref="AF3935:AK3935" si="10462">AF3936+AF3939</f>
        <v>9999.1</v>
      </c>
      <c r="AG3935" s="32">
        <f t="shared" si="10462"/>
        <v>-64.7</v>
      </c>
      <c r="AH3935" s="32">
        <f t="shared" si="10462"/>
        <v>0</v>
      </c>
      <c r="AI3935" s="32">
        <f t="shared" si="10462"/>
        <v>0</v>
      </c>
      <c r="AJ3935" s="32">
        <f t="shared" si="10462"/>
        <v>0</v>
      </c>
      <c r="AK3935" s="32">
        <f t="shared" si="10462"/>
        <v>0</v>
      </c>
      <c r="AL3935" s="32">
        <f t="shared" si="10370"/>
        <v>9934.4</v>
      </c>
      <c r="AM3935" s="32">
        <f t="shared" si="10371"/>
        <v>0</v>
      </c>
    </row>
    <row r="3936" spans="2:40" ht="31.2" x14ac:dyDescent="0.3">
      <c r="B3936" s="30" t="s">
        <v>862</v>
      </c>
      <c r="C3936" s="30" t="s">
        <v>112</v>
      </c>
      <c r="D3936" s="30" t="s">
        <v>114</v>
      </c>
      <c r="E3936" s="15" t="str">
        <f t="shared" si="10398"/>
        <v>0503</v>
      </c>
      <c r="F3936" s="30" t="s">
        <v>944</v>
      </c>
      <c r="G3936" s="30"/>
      <c r="H3936" s="31" t="s">
        <v>67</v>
      </c>
      <c r="I3936" s="32">
        <f t="shared" ref="I3936:I3948" si="10463">I3937</f>
        <v>18429</v>
      </c>
      <c r="J3936" s="32">
        <f t="shared" ref="J3936:J3948" si="10464">J3937</f>
        <v>18980.599999999999</v>
      </c>
      <c r="K3936" s="32">
        <f t="shared" ref="K3936:K3948" si="10465">K3937</f>
        <v>18980.599999999999</v>
      </c>
      <c r="L3936" s="32">
        <f t="shared" ref="L3936:L3948" si="10466">L3937</f>
        <v>-8504.5</v>
      </c>
      <c r="M3936" s="32">
        <f t="shared" ref="M3936:M3948" si="10467">M3937</f>
        <v>-8852.2000000000007</v>
      </c>
      <c r="N3936" s="32">
        <f t="shared" ref="N3936:N3948" si="10468">N3937</f>
        <v>-8852.2000000000007</v>
      </c>
      <c r="O3936" s="32">
        <f t="shared" ref="O3936:O3942" si="10469">O3937</f>
        <v>0</v>
      </c>
      <c r="P3936" s="32">
        <f t="shared" ref="P3936:P3942" si="10470">P3937</f>
        <v>0</v>
      </c>
      <c r="Q3936" s="32">
        <f t="shared" ref="Q3936:Q3942" si="10471">Q3937</f>
        <v>0</v>
      </c>
      <c r="R3936" s="32">
        <f t="shared" ref="R3936:R3942" si="10472">R3937</f>
        <v>0</v>
      </c>
      <c r="S3936" s="32">
        <f t="shared" ref="S3936:S3942" si="10473">S3937</f>
        <v>0</v>
      </c>
      <c r="T3936" s="32">
        <f t="shared" ref="T3936:T3942" si="10474">T3937</f>
        <v>0</v>
      </c>
      <c r="U3936" s="32">
        <v>0</v>
      </c>
      <c r="V3936" s="32">
        <f t="shared" si="10399"/>
        <v>9924.5</v>
      </c>
      <c r="W3936" s="32">
        <f t="shared" ref="W3936:W3948" si="10475">W3937</f>
        <v>0</v>
      </c>
      <c r="X3936" s="32">
        <f t="shared" ref="X3936:X3948" si="10476">X3937</f>
        <v>0</v>
      </c>
      <c r="Y3936" s="32">
        <f t="shared" ref="Y3936:Y3948" si="10477">Y3937</f>
        <v>0</v>
      </c>
      <c r="Z3936" s="32">
        <f t="shared" ref="Z3936:Z3948" si="10478">Z3937</f>
        <v>0</v>
      </c>
      <c r="AA3936" s="32">
        <f t="shared" ref="AA3936:AA3948" si="10479">AA3937</f>
        <v>0</v>
      </c>
      <c r="AB3936" s="32">
        <f t="shared" ref="AB3936:AB3942" si="10480">AB3937</f>
        <v>6947.2990200000004</v>
      </c>
      <c r="AC3936" s="33">
        <f t="shared" ref="AC3936:AC3942" si="10481">AC3937</f>
        <v>9924.5</v>
      </c>
      <c r="AD3936" s="33">
        <f t="shared" ref="AD3936:AD3942" si="10482">AD3937</f>
        <v>9924.5</v>
      </c>
      <c r="AE3936" s="34">
        <f t="shared" si="10369"/>
        <v>100</v>
      </c>
      <c r="AF3936" s="32">
        <f t="shared" ref="AF3936:AF3942" si="10483">AF3937</f>
        <v>9924.5</v>
      </c>
      <c r="AG3936" s="32">
        <f t="shared" ref="AG3936:AG3942" si="10484">AG3937</f>
        <v>0</v>
      </c>
      <c r="AH3936" s="32">
        <f t="shared" ref="AH3936:AH3942" si="10485">AH3937</f>
        <v>0</v>
      </c>
      <c r="AI3936" s="32">
        <f t="shared" ref="AI3936:AI3942" si="10486">AI3937</f>
        <v>0</v>
      </c>
      <c r="AJ3936" s="32">
        <f t="shared" ref="AJ3936:AJ3942" si="10487">AJ3937</f>
        <v>0</v>
      </c>
      <c r="AK3936" s="32">
        <f t="shared" ref="AK3936:AK3942" si="10488">AK3937</f>
        <v>0</v>
      </c>
      <c r="AL3936" s="32">
        <f t="shared" si="10370"/>
        <v>9924.5</v>
      </c>
      <c r="AM3936" s="32">
        <f t="shared" si="10371"/>
        <v>0</v>
      </c>
    </row>
    <row r="3937" spans="2:40" ht="31.2" x14ac:dyDescent="0.3">
      <c r="B3937" s="30" t="s">
        <v>862</v>
      </c>
      <c r="C3937" s="30" t="s">
        <v>112</v>
      </c>
      <c r="D3937" s="30" t="s">
        <v>114</v>
      </c>
      <c r="E3937" s="15" t="str">
        <f t="shared" si="10398"/>
        <v>0503</v>
      </c>
      <c r="F3937" s="30" t="s">
        <v>944</v>
      </c>
      <c r="G3937" s="30" t="s">
        <v>174</v>
      </c>
      <c r="H3937" s="31" t="s">
        <v>175</v>
      </c>
      <c r="I3937" s="32">
        <f t="shared" si="10463"/>
        <v>18429</v>
      </c>
      <c r="J3937" s="32">
        <f t="shared" si="10464"/>
        <v>18980.599999999999</v>
      </c>
      <c r="K3937" s="32">
        <f t="shared" si="10465"/>
        <v>18980.599999999999</v>
      </c>
      <c r="L3937" s="32">
        <f t="shared" si="10466"/>
        <v>-8504.5</v>
      </c>
      <c r="M3937" s="32">
        <f t="shared" si="10467"/>
        <v>-8852.2000000000007</v>
      </c>
      <c r="N3937" s="32">
        <f t="shared" si="10468"/>
        <v>-8852.2000000000007</v>
      </c>
      <c r="O3937" s="32">
        <f t="shared" si="10469"/>
        <v>0</v>
      </c>
      <c r="P3937" s="32">
        <f t="shared" si="10470"/>
        <v>0</v>
      </c>
      <c r="Q3937" s="32">
        <f t="shared" si="10471"/>
        <v>0</v>
      </c>
      <c r="R3937" s="32">
        <f t="shared" si="10472"/>
        <v>0</v>
      </c>
      <c r="S3937" s="32">
        <f t="shared" si="10473"/>
        <v>0</v>
      </c>
      <c r="T3937" s="32">
        <f t="shared" si="10474"/>
        <v>0</v>
      </c>
      <c r="U3937" s="32">
        <v>0</v>
      </c>
      <c r="V3937" s="32">
        <f t="shared" si="10399"/>
        <v>9924.5</v>
      </c>
      <c r="W3937" s="32">
        <f t="shared" si="10475"/>
        <v>0</v>
      </c>
      <c r="X3937" s="32">
        <f t="shared" si="10476"/>
        <v>0</v>
      </c>
      <c r="Y3937" s="32">
        <f t="shared" si="10477"/>
        <v>0</v>
      </c>
      <c r="Z3937" s="32">
        <f t="shared" si="10478"/>
        <v>0</v>
      </c>
      <c r="AA3937" s="32">
        <f t="shared" si="10479"/>
        <v>0</v>
      </c>
      <c r="AB3937" s="32">
        <f t="shared" si="10480"/>
        <v>6947.2990200000004</v>
      </c>
      <c r="AC3937" s="33">
        <f t="shared" si="10481"/>
        <v>9924.5</v>
      </c>
      <c r="AD3937" s="33">
        <f t="shared" si="10482"/>
        <v>9924.5</v>
      </c>
      <c r="AE3937" s="34">
        <f t="shared" si="10369"/>
        <v>100</v>
      </c>
      <c r="AF3937" s="32">
        <f t="shared" si="10483"/>
        <v>9924.5</v>
      </c>
      <c r="AG3937" s="32">
        <f t="shared" si="10484"/>
        <v>0</v>
      </c>
      <c r="AH3937" s="32">
        <f t="shared" si="10485"/>
        <v>0</v>
      </c>
      <c r="AI3937" s="32">
        <f t="shared" si="10486"/>
        <v>0</v>
      </c>
      <c r="AJ3937" s="32">
        <f t="shared" si="10487"/>
        <v>0</v>
      </c>
      <c r="AK3937" s="32">
        <f t="shared" si="10488"/>
        <v>0</v>
      </c>
      <c r="AL3937" s="32">
        <f t="shared" si="10370"/>
        <v>9924.5</v>
      </c>
      <c r="AM3937" s="32">
        <f t="shared" si="10371"/>
        <v>0</v>
      </c>
    </row>
    <row r="3938" spans="2:40" x14ac:dyDescent="0.3">
      <c r="B3938" s="30" t="s">
        <v>862</v>
      </c>
      <c r="C3938" s="30" t="s">
        <v>112</v>
      </c>
      <c r="D3938" s="30" t="s">
        <v>114</v>
      </c>
      <c r="E3938" s="15" t="str">
        <f t="shared" si="10398"/>
        <v>0503</v>
      </c>
      <c r="F3938" s="30" t="s">
        <v>944</v>
      </c>
      <c r="G3938" s="30" t="s">
        <v>176</v>
      </c>
      <c r="H3938" s="31" t="s">
        <v>177</v>
      </c>
      <c r="I3938" s="32">
        <v>18429</v>
      </c>
      <c r="J3938" s="32">
        <v>18980.599999999999</v>
      </c>
      <c r="K3938" s="32">
        <v>18980.599999999999</v>
      </c>
      <c r="L3938" s="32">
        <v>-8504.5</v>
      </c>
      <c r="M3938" s="32">
        <v>-8852.2000000000007</v>
      </c>
      <c r="N3938" s="32">
        <v>-8852.2000000000007</v>
      </c>
      <c r="O3938" s="32">
        <v>0</v>
      </c>
      <c r="P3938" s="32">
        <v>0</v>
      </c>
      <c r="Q3938" s="32">
        <v>0</v>
      </c>
      <c r="R3938" s="32">
        <v>0</v>
      </c>
      <c r="S3938" s="32">
        <v>0</v>
      </c>
      <c r="T3938" s="32">
        <v>0</v>
      </c>
      <c r="U3938" s="32">
        <v>0</v>
      </c>
      <c r="V3938" s="32">
        <f t="shared" si="10399"/>
        <v>9924.5</v>
      </c>
      <c r="W3938" s="32"/>
      <c r="X3938" s="32"/>
      <c r="Y3938" s="32"/>
      <c r="Z3938" s="32"/>
      <c r="AA3938" s="32"/>
      <c r="AB3938" s="32">
        <v>6947.2990200000004</v>
      </c>
      <c r="AC3938" s="33">
        <v>9924.5</v>
      </c>
      <c r="AD3938" s="33">
        <v>9924.5</v>
      </c>
      <c r="AE3938" s="34">
        <f t="shared" si="10369"/>
        <v>100</v>
      </c>
      <c r="AF3938" s="32">
        <v>9924.5</v>
      </c>
      <c r="AG3938" s="32">
        <v>0</v>
      </c>
      <c r="AH3938" s="32">
        <v>0</v>
      </c>
      <c r="AI3938" s="32">
        <v>0</v>
      </c>
      <c r="AJ3938" s="32">
        <v>0</v>
      </c>
      <c r="AK3938" s="32">
        <v>0</v>
      </c>
      <c r="AL3938" s="32">
        <f t="shared" si="10370"/>
        <v>9924.5</v>
      </c>
      <c r="AM3938" s="32">
        <f t="shared" si="10371"/>
        <v>0</v>
      </c>
      <c r="AN3938" s="12"/>
    </row>
    <row r="3939" spans="2:40" x14ac:dyDescent="0.3">
      <c r="B3939" s="30" t="s">
        <v>862</v>
      </c>
      <c r="C3939" s="30" t="s">
        <v>112</v>
      </c>
      <c r="D3939" s="30" t="s">
        <v>114</v>
      </c>
      <c r="E3939" s="15" t="str">
        <f t="shared" si="10398"/>
        <v>0503</v>
      </c>
      <c r="F3939" s="30" t="s">
        <v>945</v>
      </c>
      <c r="G3939" s="30"/>
      <c r="H3939" s="31" t="s">
        <v>312</v>
      </c>
      <c r="I3939" s="32">
        <f t="shared" si="10463"/>
        <v>74.599999999999994</v>
      </c>
      <c r="J3939" s="32">
        <f t="shared" si="10464"/>
        <v>0</v>
      </c>
      <c r="K3939" s="32">
        <f t="shared" si="10465"/>
        <v>0</v>
      </c>
      <c r="L3939" s="32">
        <f t="shared" si="10466"/>
        <v>0</v>
      </c>
      <c r="M3939" s="32">
        <f t="shared" si="10467"/>
        <v>0</v>
      </c>
      <c r="N3939" s="32">
        <f t="shared" si="10468"/>
        <v>0</v>
      </c>
      <c r="O3939" s="32">
        <f t="shared" si="10469"/>
        <v>-64.7</v>
      </c>
      <c r="P3939" s="32">
        <f t="shared" si="10470"/>
        <v>0</v>
      </c>
      <c r="Q3939" s="32">
        <f t="shared" si="10471"/>
        <v>0</v>
      </c>
      <c r="R3939" s="32">
        <f t="shared" si="10472"/>
        <v>0</v>
      </c>
      <c r="S3939" s="32">
        <f t="shared" si="10473"/>
        <v>0</v>
      </c>
      <c r="T3939" s="32">
        <f t="shared" si="10474"/>
        <v>0</v>
      </c>
      <c r="U3939" s="32">
        <v>0</v>
      </c>
      <c r="V3939" s="32">
        <f t="shared" si="10399"/>
        <v>9.8999999999999915</v>
      </c>
      <c r="W3939" s="32">
        <f t="shared" si="10475"/>
        <v>0</v>
      </c>
      <c r="X3939" s="32">
        <f t="shared" si="10476"/>
        <v>0</v>
      </c>
      <c r="Y3939" s="32">
        <f t="shared" si="10477"/>
        <v>0</v>
      </c>
      <c r="Z3939" s="32">
        <f t="shared" si="10478"/>
        <v>0</v>
      </c>
      <c r="AA3939" s="32">
        <f t="shared" si="10479"/>
        <v>0</v>
      </c>
      <c r="AB3939" s="32">
        <f t="shared" si="10480"/>
        <v>0</v>
      </c>
      <c r="AC3939" s="33">
        <f t="shared" si="10481"/>
        <v>9.9</v>
      </c>
      <c r="AD3939" s="33">
        <f t="shared" si="10482"/>
        <v>9.9</v>
      </c>
      <c r="AE3939" s="34">
        <f t="shared" si="10369"/>
        <v>100</v>
      </c>
      <c r="AF3939" s="32">
        <f t="shared" si="10483"/>
        <v>74.599999999999994</v>
      </c>
      <c r="AG3939" s="32">
        <f t="shared" si="10484"/>
        <v>-64.7</v>
      </c>
      <c r="AH3939" s="32">
        <f t="shared" si="10485"/>
        <v>0</v>
      </c>
      <c r="AI3939" s="32">
        <f t="shared" si="10486"/>
        <v>0</v>
      </c>
      <c r="AJ3939" s="32">
        <f t="shared" si="10487"/>
        <v>0</v>
      </c>
      <c r="AK3939" s="32">
        <f t="shared" si="10488"/>
        <v>0</v>
      </c>
      <c r="AL3939" s="32">
        <f t="shared" si="10370"/>
        <v>9.8999999999999915</v>
      </c>
      <c r="AM3939" s="32">
        <f t="shared" si="10371"/>
        <v>0</v>
      </c>
    </row>
    <row r="3940" spans="2:40" ht="31.2" x14ac:dyDescent="0.3">
      <c r="B3940" s="30" t="s">
        <v>862</v>
      </c>
      <c r="C3940" s="30" t="s">
        <v>112</v>
      </c>
      <c r="D3940" s="30" t="s">
        <v>114</v>
      </c>
      <c r="E3940" s="15" t="str">
        <f t="shared" si="10398"/>
        <v>0503</v>
      </c>
      <c r="F3940" s="30" t="s">
        <v>945</v>
      </c>
      <c r="G3940" s="30" t="s">
        <v>174</v>
      </c>
      <c r="H3940" s="31" t="s">
        <v>175</v>
      </c>
      <c r="I3940" s="32">
        <f t="shared" si="10463"/>
        <v>74.599999999999994</v>
      </c>
      <c r="J3940" s="32">
        <f t="shared" si="10464"/>
        <v>0</v>
      </c>
      <c r="K3940" s="32">
        <f t="shared" si="10465"/>
        <v>0</v>
      </c>
      <c r="L3940" s="32">
        <f t="shared" si="10466"/>
        <v>0</v>
      </c>
      <c r="M3940" s="32">
        <f t="shared" si="10467"/>
        <v>0</v>
      </c>
      <c r="N3940" s="32">
        <f t="shared" si="10468"/>
        <v>0</v>
      </c>
      <c r="O3940" s="32">
        <f t="shared" si="10469"/>
        <v>-64.7</v>
      </c>
      <c r="P3940" s="32">
        <f t="shared" si="10470"/>
        <v>0</v>
      </c>
      <c r="Q3940" s="32">
        <f t="shared" si="10471"/>
        <v>0</v>
      </c>
      <c r="R3940" s="32">
        <f t="shared" si="10472"/>
        <v>0</v>
      </c>
      <c r="S3940" s="32">
        <f t="shared" si="10473"/>
        <v>0</v>
      </c>
      <c r="T3940" s="32">
        <f t="shared" si="10474"/>
        <v>0</v>
      </c>
      <c r="U3940" s="32">
        <v>0</v>
      </c>
      <c r="V3940" s="32">
        <f t="shared" si="10399"/>
        <v>9.8999999999999915</v>
      </c>
      <c r="W3940" s="32">
        <f t="shared" si="10475"/>
        <v>0</v>
      </c>
      <c r="X3940" s="32">
        <f t="shared" si="10476"/>
        <v>0</v>
      </c>
      <c r="Y3940" s="32">
        <f t="shared" si="10477"/>
        <v>0</v>
      </c>
      <c r="Z3940" s="32">
        <f t="shared" si="10478"/>
        <v>0</v>
      </c>
      <c r="AA3940" s="32">
        <f t="shared" si="10479"/>
        <v>0</v>
      </c>
      <c r="AB3940" s="32">
        <f t="shared" si="10480"/>
        <v>0</v>
      </c>
      <c r="AC3940" s="33">
        <f t="shared" si="10481"/>
        <v>9.9</v>
      </c>
      <c r="AD3940" s="33">
        <f t="shared" si="10482"/>
        <v>9.9</v>
      </c>
      <c r="AE3940" s="34">
        <f t="shared" si="10369"/>
        <v>100</v>
      </c>
      <c r="AF3940" s="32">
        <f t="shared" si="10483"/>
        <v>74.599999999999994</v>
      </c>
      <c r="AG3940" s="32">
        <f t="shared" si="10484"/>
        <v>-64.7</v>
      </c>
      <c r="AH3940" s="32">
        <f t="shared" si="10485"/>
        <v>0</v>
      </c>
      <c r="AI3940" s="32">
        <f t="shared" si="10486"/>
        <v>0</v>
      </c>
      <c r="AJ3940" s="32">
        <f t="shared" si="10487"/>
        <v>0</v>
      </c>
      <c r="AK3940" s="32">
        <f t="shared" si="10488"/>
        <v>0</v>
      </c>
      <c r="AL3940" s="32">
        <f t="shared" si="10370"/>
        <v>9.8999999999999915</v>
      </c>
      <c r="AM3940" s="32">
        <f t="shared" si="10371"/>
        <v>0</v>
      </c>
    </row>
    <row r="3941" spans="2:40" x14ac:dyDescent="0.3">
      <c r="B3941" s="30" t="s">
        <v>862</v>
      </c>
      <c r="C3941" s="30" t="s">
        <v>112</v>
      </c>
      <c r="D3941" s="30" t="s">
        <v>114</v>
      </c>
      <c r="E3941" s="15" t="str">
        <f t="shared" si="10398"/>
        <v>0503</v>
      </c>
      <c r="F3941" s="30" t="s">
        <v>945</v>
      </c>
      <c r="G3941" s="30" t="s">
        <v>176</v>
      </c>
      <c r="H3941" s="31" t="s">
        <v>177</v>
      </c>
      <c r="I3941" s="32">
        <v>74.599999999999994</v>
      </c>
      <c r="J3941" s="32"/>
      <c r="K3941" s="32"/>
      <c r="L3941" s="32"/>
      <c r="M3941" s="32"/>
      <c r="N3941" s="32"/>
      <c r="O3941" s="32">
        <v>-64.7</v>
      </c>
      <c r="P3941" s="32">
        <v>0</v>
      </c>
      <c r="Q3941" s="32">
        <v>0</v>
      </c>
      <c r="R3941" s="32">
        <v>0</v>
      </c>
      <c r="S3941" s="32">
        <v>0</v>
      </c>
      <c r="T3941" s="32">
        <v>0</v>
      </c>
      <c r="U3941" s="32">
        <v>0</v>
      </c>
      <c r="V3941" s="32">
        <f t="shared" si="10399"/>
        <v>9.8999999999999915</v>
      </c>
      <c r="W3941" s="32"/>
      <c r="X3941" s="32"/>
      <c r="Y3941" s="32"/>
      <c r="Z3941" s="32"/>
      <c r="AA3941" s="32"/>
      <c r="AB3941" s="32">
        <v>0</v>
      </c>
      <c r="AC3941" s="33">
        <v>9.9</v>
      </c>
      <c r="AD3941" s="33">
        <v>9.9</v>
      </c>
      <c r="AE3941" s="34">
        <f t="shared" si="10369"/>
        <v>100</v>
      </c>
      <c r="AF3941" s="32">
        <v>74.599999999999994</v>
      </c>
      <c r="AG3941" s="32">
        <v>-64.7</v>
      </c>
      <c r="AH3941" s="32">
        <v>0</v>
      </c>
      <c r="AI3941" s="32">
        <v>0</v>
      </c>
      <c r="AJ3941" s="32">
        <v>0</v>
      </c>
      <c r="AK3941" s="32">
        <v>0</v>
      </c>
      <c r="AL3941" s="32">
        <f t="shared" si="10370"/>
        <v>9.8999999999999915</v>
      </c>
      <c r="AM3941" s="32">
        <f t="shared" si="10371"/>
        <v>0</v>
      </c>
      <c r="AN3941" s="12"/>
    </row>
    <row r="3942" spans="2:40" ht="31.2" x14ac:dyDescent="0.3">
      <c r="B3942" s="30" t="s">
        <v>862</v>
      </c>
      <c r="C3942" s="30" t="s">
        <v>112</v>
      </c>
      <c r="D3942" s="30" t="s">
        <v>114</v>
      </c>
      <c r="E3942" s="15" t="str">
        <f t="shared" si="10398"/>
        <v>0503</v>
      </c>
      <c r="F3942" s="30" t="s">
        <v>78</v>
      </c>
      <c r="G3942" s="30"/>
      <c r="H3942" s="31" t="s">
        <v>79</v>
      </c>
      <c r="I3942" s="32"/>
      <c r="J3942" s="32"/>
      <c r="K3942" s="32"/>
      <c r="L3942" s="32"/>
      <c r="M3942" s="32"/>
      <c r="N3942" s="32"/>
      <c r="O3942" s="32">
        <f t="shared" si="10469"/>
        <v>0</v>
      </c>
      <c r="P3942" s="32">
        <f t="shared" si="10470"/>
        <v>0</v>
      </c>
      <c r="Q3942" s="32">
        <f t="shared" si="10471"/>
        <v>0</v>
      </c>
      <c r="R3942" s="32">
        <f t="shared" si="10472"/>
        <v>0</v>
      </c>
      <c r="S3942" s="32">
        <f t="shared" si="10473"/>
        <v>0</v>
      </c>
      <c r="T3942" s="32">
        <f t="shared" si="10474"/>
        <v>0</v>
      </c>
      <c r="U3942" s="32"/>
      <c r="V3942" s="32">
        <f t="shared" si="10399"/>
        <v>0</v>
      </c>
      <c r="W3942" s="32"/>
      <c r="X3942" s="32"/>
      <c r="Y3942" s="32"/>
      <c r="Z3942" s="32"/>
      <c r="AA3942" s="32"/>
      <c r="AB3942" s="32">
        <f t="shared" si="10480"/>
        <v>24603.09</v>
      </c>
      <c r="AC3942" s="33">
        <f t="shared" si="10481"/>
        <v>31483.373780000002</v>
      </c>
      <c r="AD3942" s="33">
        <f t="shared" si="10482"/>
        <v>31483.373780000002</v>
      </c>
      <c r="AE3942" s="34">
        <f t="shared" si="10369"/>
        <v>100</v>
      </c>
      <c r="AF3942" s="32">
        <f t="shared" si="10483"/>
        <v>31951.97378</v>
      </c>
      <c r="AG3942" s="32">
        <f t="shared" si="10484"/>
        <v>0</v>
      </c>
      <c r="AH3942" s="32">
        <f t="shared" si="10485"/>
        <v>0</v>
      </c>
      <c r="AI3942" s="32">
        <f t="shared" si="10486"/>
        <v>0</v>
      </c>
      <c r="AJ3942" s="32">
        <f t="shared" si="10487"/>
        <v>0</v>
      </c>
      <c r="AK3942" s="32">
        <f t="shared" si="10488"/>
        <v>0</v>
      </c>
      <c r="AL3942" s="32">
        <f t="shared" si="10370"/>
        <v>31951.97378</v>
      </c>
      <c r="AM3942" s="32">
        <f t="shared" si="10371"/>
        <v>-31951.97378</v>
      </c>
      <c r="AN3942" s="12"/>
    </row>
    <row r="3943" spans="2:40" ht="46.8" x14ac:dyDescent="0.3">
      <c r="B3943" s="30" t="s">
        <v>862</v>
      </c>
      <c r="C3943" s="30" t="s">
        <v>112</v>
      </c>
      <c r="D3943" s="30" t="s">
        <v>114</v>
      </c>
      <c r="E3943" s="15" t="str">
        <f t="shared" si="10398"/>
        <v>0503</v>
      </c>
      <c r="F3943" s="30" t="s">
        <v>378</v>
      </c>
      <c r="G3943" s="30"/>
      <c r="H3943" s="31" t="s">
        <v>379</v>
      </c>
      <c r="I3943" s="32"/>
      <c r="J3943" s="32"/>
      <c r="K3943" s="32"/>
      <c r="L3943" s="32"/>
      <c r="M3943" s="32"/>
      <c r="N3943" s="32"/>
      <c r="O3943" s="32">
        <f t="shared" ref="O3943:T3943" si="10489">O3944+O3946</f>
        <v>0</v>
      </c>
      <c r="P3943" s="32">
        <f t="shared" si="10489"/>
        <v>0</v>
      </c>
      <c r="Q3943" s="32">
        <f t="shared" si="10489"/>
        <v>0</v>
      </c>
      <c r="R3943" s="32">
        <f t="shared" si="10489"/>
        <v>0</v>
      </c>
      <c r="S3943" s="32">
        <f t="shared" si="10489"/>
        <v>0</v>
      </c>
      <c r="T3943" s="32">
        <f t="shared" si="10489"/>
        <v>0</v>
      </c>
      <c r="U3943" s="32"/>
      <c r="V3943" s="32">
        <f t="shared" si="10399"/>
        <v>0</v>
      </c>
      <c r="W3943" s="32"/>
      <c r="X3943" s="32"/>
      <c r="Y3943" s="32"/>
      <c r="Z3943" s="32"/>
      <c r="AA3943" s="32"/>
      <c r="AB3943" s="32">
        <f>AB3944+AB3946</f>
        <v>24603.09</v>
      </c>
      <c r="AC3943" s="33">
        <f>AC3944+AC3946</f>
        <v>31483.373780000002</v>
      </c>
      <c r="AD3943" s="33">
        <f>AD3944+AD3946</f>
        <v>31483.373780000002</v>
      </c>
      <c r="AE3943" s="34">
        <f t="shared" si="10369"/>
        <v>100</v>
      </c>
      <c r="AF3943" s="32">
        <f t="shared" ref="AF3943:AK3943" si="10490">AF3944+AF3946</f>
        <v>31951.97378</v>
      </c>
      <c r="AG3943" s="32">
        <f t="shared" si="10490"/>
        <v>0</v>
      </c>
      <c r="AH3943" s="32">
        <f t="shared" si="10490"/>
        <v>0</v>
      </c>
      <c r="AI3943" s="32">
        <f t="shared" si="10490"/>
        <v>0</v>
      </c>
      <c r="AJ3943" s="32">
        <f t="shared" si="10490"/>
        <v>0</v>
      </c>
      <c r="AK3943" s="32">
        <f t="shared" si="10490"/>
        <v>0</v>
      </c>
      <c r="AL3943" s="32">
        <f t="shared" si="10370"/>
        <v>31951.97378</v>
      </c>
      <c r="AM3943" s="32">
        <f t="shared" si="10371"/>
        <v>-31951.97378</v>
      </c>
      <c r="AN3943" s="12"/>
    </row>
    <row r="3944" spans="2:40" ht="31.2" x14ac:dyDescent="0.3">
      <c r="B3944" s="30" t="s">
        <v>862</v>
      </c>
      <c r="C3944" s="30" t="s">
        <v>112</v>
      </c>
      <c r="D3944" s="30" t="s">
        <v>114</v>
      </c>
      <c r="E3944" s="15" t="str">
        <f t="shared" si="10398"/>
        <v>0503</v>
      </c>
      <c r="F3944" s="30" t="s">
        <v>378</v>
      </c>
      <c r="G3944" s="30" t="s">
        <v>174</v>
      </c>
      <c r="H3944" s="31" t="s">
        <v>175</v>
      </c>
      <c r="I3944" s="32"/>
      <c r="J3944" s="32"/>
      <c r="K3944" s="32"/>
      <c r="L3944" s="32"/>
      <c r="M3944" s="32"/>
      <c r="N3944" s="32"/>
      <c r="O3944" s="32">
        <f t="shared" ref="O3944:T3944" si="10491">O3945</f>
        <v>0</v>
      </c>
      <c r="P3944" s="32">
        <f t="shared" si="10491"/>
        <v>0</v>
      </c>
      <c r="Q3944" s="32">
        <f t="shared" si="10491"/>
        <v>0</v>
      </c>
      <c r="R3944" s="32">
        <f t="shared" si="10491"/>
        <v>0</v>
      </c>
      <c r="S3944" s="32">
        <f t="shared" si="10491"/>
        <v>0</v>
      </c>
      <c r="T3944" s="32">
        <f t="shared" si="10491"/>
        <v>0</v>
      </c>
      <c r="U3944" s="32"/>
      <c r="V3944" s="32">
        <f t="shared" si="10399"/>
        <v>0</v>
      </c>
      <c r="W3944" s="32"/>
      <c r="X3944" s="32"/>
      <c r="Y3944" s="32"/>
      <c r="Z3944" s="32"/>
      <c r="AA3944" s="32"/>
      <c r="AB3944" s="32">
        <f>AB3945</f>
        <v>10073.09</v>
      </c>
      <c r="AC3944" s="33">
        <f>AC3945</f>
        <v>11730.79</v>
      </c>
      <c r="AD3944" s="33">
        <f>AD3945</f>
        <v>11730.79</v>
      </c>
      <c r="AE3944" s="34">
        <f t="shared" si="10369"/>
        <v>100</v>
      </c>
      <c r="AF3944" s="32">
        <f t="shared" ref="AF3944:AK3944" si="10492">AF3945</f>
        <v>12199.39</v>
      </c>
      <c r="AG3944" s="32">
        <f t="shared" si="10492"/>
        <v>0</v>
      </c>
      <c r="AH3944" s="32">
        <f t="shared" si="10492"/>
        <v>0</v>
      </c>
      <c r="AI3944" s="32">
        <f t="shared" si="10492"/>
        <v>0</v>
      </c>
      <c r="AJ3944" s="32">
        <f t="shared" si="10492"/>
        <v>0</v>
      </c>
      <c r="AK3944" s="32">
        <f t="shared" si="10492"/>
        <v>0</v>
      </c>
      <c r="AL3944" s="32">
        <f t="shared" si="10370"/>
        <v>12199.39</v>
      </c>
      <c r="AM3944" s="32">
        <f t="shared" si="10371"/>
        <v>-12199.39</v>
      </c>
      <c r="AN3944" s="12"/>
    </row>
    <row r="3945" spans="2:40" ht="62.4" x14ac:dyDescent="0.3">
      <c r="B3945" s="30" t="s">
        <v>862</v>
      </c>
      <c r="C3945" s="30" t="s">
        <v>112</v>
      </c>
      <c r="D3945" s="30" t="s">
        <v>114</v>
      </c>
      <c r="E3945" s="15" t="str">
        <f t="shared" si="10398"/>
        <v>0503</v>
      </c>
      <c r="F3945" s="30" t="s">
        <v>378</v>
      </c>
      <c r="G3945" s="30" t="s">
        <v>370</v>
      </c>
      <c r="H3945" s="31" t="s">
        <v>371</v>
      </c>
      <c r="I3945" s="32"/>
      <c r="J3945" s="32"/>
      <c r="K3945" s="32"/>
      <c r="L3945" s="32"/>
      <c r="M3945" s="32"/>
      <c r="N3945" s="32"/>
      <c r="O3945" s="32">
        <v>0</v>
      </c>
      <c r="P3945" s="32">
        <v>0</v>
      </c>
      <c r="Q3945" s="32">
        <v>0</v>
      </c>
      <c r="R3945" s="32">
        <v>0</v>
      </c>
      <c r="S3945" s="32">
        <v>0</v>
      </c>
      <c r="T3945" s="32">
        <v>0</v>
      </c>
      <c r="U3945" s="32"/>
      <c r="V3945" s="32">
        <f t="shared" si="10399"/>
        <v>0</v>
      </c>
      <c r="W3945" s="32"/>
      <c r="X3945" s="32"/>
      <c r="Y3945" s="32"/>
      <c r="Z3945" s="32"/>
      <c r="AA3945" s="32"/>
      <c r="AB3945" s="32">
        <v>10073.09</v>
      </c>
      <c r="AC3945" s="33">
        <v>11730.79</v>
      </c>
      <c r="AD3945" s="33">
        <v>11730.79</v>
      </c>
      <c r="AE3945" s="34">
        <f t="shared" si="10369"/>
        <v>100</v>
      </c>
      <c r="AF3945" s="32">
        <v>12199.39</v>
      </c>
      <c r="AG3945" s="32">
        <v>0</v>
      </c>
      <c r="AH3945" s="32">
        <v>0</v>
      </c>
      <c r="AI3945" s="32">
        <v>0</v>
      </c>
      <c r="AJ3945" s="32">
        <v>0</v>
      </c>
      <c r="AK3945" s="32">
        <v>0</v>
      </c>
      <c r="AL3945" s="32">
        <f t="shared" si="10370"/>
        <v>12199.39</v>
      </c>
      <c r="AM3945" s="32">
        <f t="shared" si="10371"/>
        <v>-12199.39</v>
      </c>
      <c r="AN3945" s="12"/>
    </row>
    <row r="3946" spans="2:40" x14ac:dyDescent="0.3">
      <c r="B3946" s="30" t="s">
        <v>862</v>
      </c>
      <c r="C3946" s="30" t="s">
        <v>112</v>
      </c>
      <c r="D3946" s="30" t="s">
        <v>114</v>
      </c>
      <c r="E3946" s="15" t="str">
        <f t="shared" si="10398"/>
        <v>0503</v>
      </c>
      <c r="F3946" s="30" t="s">
        <v>378</v>
      </c>
      <c r="G3946" s="30" t="s">
        <v>56</v>
      </c>
      <c r="H3946" s="31" t="s">
        <v>57</v>
      </c>
      <c r="I3946" s="32"/>
      <c r="J3946" s="32"/>
      <c r="K3946" s="32"/>
      <c r="L3946" s="32"/>
      <c r="M3946" s="32"/>
      <c r="N3946" s="32"/>
      <c r="O3946" s="32">
        <f t="shared" ref="O3946:T3946" si="10493">O3947</f>
        <v>0</v>
      </c>
      <c r="P3946" s="32">
        <f t="shared" si="10493"/>
        <v>0</v>
      </c>
      <c r="Q3946" s="32">
        <f t="shared" si="10493"/>
        <v>0</v>
      </c>
      <c r="R3946" s="32">
        <f t="shared" si="10493"/>
        <v>0</v>
      </c>
      <c r="S3946" s="32">
        <f t="shared" si="10493"/>
        <v>0</v>
      </c>
      <c r="T3946" s="32">
        <f t="shared" si="10493"/>
        <v>0</v>
      </c>
      <c r="U3946" s="32"/>
      <c r="V3946" s="32">
        <f t="shared" si="10399"/>
        <v>0</v>
      </c>
      <c r="W3946" s="32"/>
      <c r="X3946" s="32"/>
      <c r="Y3946" s="32"/>
      <c r="Z3946" s="32"/>
      <c r="AA3946" s="32"/>
      <c r="AB3946" s="32">
        <f>AB3947</f>
        <v>14530</v>
      </c>
      <c r="AC3946" s="33">
        <f>AC3947</f>
        <v>19752.583780000001</v>
      </c>
      <c r="AD3946" s="33">
        <f>AD3947</f>
        <v>19752.583780000001</v>
      </c>
      <c r="AE3946" s="34">
        <f t="shared" ref="AE3946:AE4009" si="10494">AD3946/AC3946*100</f>
        <v>100</v>
      </c>
      <c r="AF3946" s="32">
        <f t="shared" ref="AF3946:AK3946" si="10495">AF3947</f>
        <v>19752.583780000001</v>
      </c>
      <c r="AG3946" s="32">
        <f t="shared" si="10495"/>
        <v>0</v>
      </c>
      <c r="AH3946" s="32">
        <f t="shared" si="10495"/>
        <v>0</v>
      </c>
      <c r="AI3946" s="32">
        <f t="shared" si="10495"/>
        <v>0</v>
      </c>
      <c r="AJ3946" s="32">
        <f t="shared" si="10495"/>
        <v>0</v>
      </c>
      <c r="AK3946" s="32">
        <f t="shared" si="10495"/>
        <v>0</v>
      </c>
      <c r="AL3946" s="32">
        <f t="shared" ref="AL3946:AL4009" si="10496">AF3946+AH3946+AK3946+AI3946+AJ3946+AG3946</f>
        <v>19752.583780000001</v>
      </c>
      <c r="AM3946" s="32">
        <f t="shared" ref="AM3946:AM4009" si="10497">V3946-AL3946</f>
        <v>-19752.583780000001</v>
      </c>
      <c r="AN3946" s="12"/>
    </row>
    <row r="3947" spans="2:40" ht="62.4" x14ac:dyDescent="0.3">
      <c r="B3947" s="30" t="s">
        <v>862</v>
      </c>
      <c r="C3947" s="30" t="s">
        <v>112</v>
      </c>
      <c r="D3947" s="30" t="s">
        <v>114</v>
      </c>
      <c r="E3947" s="15" t="str">
        <f t="shared" si="10398"/>
        <v>0503</v>
      </c>
      <c r="F3947" s="30" t="s">
        <v>378</v>
      </c>
      <c r="G3947" s="30" t="s">
        <v>472</v>
      </c>
      <c r="H3947" s="31" t="s">
        <v>473</v>
      </c>
      <c r="I3947" s="32"/>
      <c r="J3947" s="32"/>
      <c r="K3947" s="32"/>
      <c r="L3947" s="32"/>
      <c r="M3947" s="32"/>
      <c r="N3947" s="32"/>
      <c r="O3947" s="32">
        <v>0</v>
      </c>
      <c r="P3947" s="32">
        <v>0</v>
      </c>
      <c r="Q3947" s="32">
        <v>0</v>
      </c>
      <c r="R3947" s="32">
        <v>0</v>
      </c>
      <c r="S3947" s="32">
        <v>0</v>
      </c>
      <c r="T3947" s="32">
        <v>0</v>
      </c>
      <c r="U3947" s="32"/>
      <c r="V3947" s="32">
        <f t="shared" si="10399"/>
        <v>0</v>
      </c>
      <c r="W3947" s="32"/>
      <c r="X3947" s="32"/>
      <c r="Y3947" s="32"/>
      <c r="Z3947" s="32"/>
      <c r="AA3947" s="32"/>
      <c r="AB3947" s="32">
        <v>14530</v>
      </c>
      <c r="AC3947" s="33">
        <v>19752.583780000001</v>
      </c>
      <c r="AD3947" s="33">
        <v>19752.583780000001</v>
      </c>
      <c r="AE3947" s="34">
        <f t="shared" si="10494"/>
        <v>100</v>
      </c>
      <c r="AF3947" s="32">
        <v>19752.583780000001</v>
      </c>
      <c r="AG3947" s="32">
        <v>0</v>
      </c>
      <c r="AH3947" s="32">
        <v>0</v>
      </c>
      <c r="AI3947" s="32">
        <v>0</v>
      </c>
      <c r="AJ3947" s="32">
        <v>0</v>
      </c>
      <c r="AK3947" s="32">
        <v>0</v>
      </c>
      <c r="AL3947" s="32">
        <f t="shared" si="10496"/>
        <v>19752.583780000001</v>
      </c>
      <c r="AM3947" s="32">
        <f t="shared" si="10497"/>
        <v>-19752.583780000001</v>
      </c>
      <c r="AN3947" s="12"/>
    </row>
    <row r="3948" spans="2:40" s="22" customFormat="1" ht="31.2" x14ac:dyDescent="0.3">
      <c r="B3948" s="23" t="s">
        <v>862</v>
      </c>
      <c r="C3948" s="23" t="s">
        <v>112</v>
      </c>
      <c r="D3948" s="23" t="s">
        <v>104</v>
      </c>
      <c r="E3948" s="24" t="str">
        <f t="shared" si="10398"/>
        <v>0504</v>
      </c>
      <c r="F3948" s="23"/>
      <c r="G3948" s="23"/>
      <c r="H3948" s="25" t="s">
        <v>946</v>
      </c>
      <c r="I3948" s="26">
        <f t="shared" si="10463"/>
        <v>16900</v>
      </c>
      <c r="J3948" s="26">
        <f t="shared" si="10464"/>
        <v>0</v>
      </c>
      <c r="K3948" s="26">
        <f t="shared" si="10465"/>
        <v>0</v>
      </c>
      <c r="L3948" s="26">
        <f t="shared" si="10466"/>
        <v>-500</v>
      </c>
      <c r="M3948" s="26">
        <f t="shared" si="10467"/>
        <v>0</v>
      </c>
      <c r="N3948" s="26">
        <f t="shared" si="10468"/>
        <v>0</v>
      </c>
      <c r="O3948" s="26">
        <f t="shared" ref="O3948:T3948" si="10498">O3949</f>
        <v>0</v>
      </c>
      <c r="P3948" s="26">
        <f t="shared" si="10498"/>
        <v>0</v>
      </c>
      <c r="Q3948" s="26">
        <f t="shared" si="10498"/>
        <v>0</v>
      </c>
      <c r="R3948" s="26">
        <f t="shared" si="10498"/>
        <v>0</v>
      </c>
      <c r="S3948" s="26">
        <f t="shared" si="10498"/>
        <v>0</v>
      </c>
      <c r="T3948" s="26">
        <f t="shared" si="10498"/>
        <v>0</v>
      </c>
      <c r="U3948" s="26">
        <v>0</v>
      </c>
      <c r="V3948" s="26">
        <f t="shared" si="10399"/>
        <v>16400</v>
      </c>
      <c r="W3948" s="26">
        <f t="shared" si="10475"/>
        <v>0</v>
      </c>
      <c r="X3948" s="26">
        <f t="shared" si="10476"/>
        <v>0</v>
      </c>
      <c r="Y3948" s="26">
        <f t="shared" si="10477"/>
        <v>0</v>
      </c>
      <c r="Z3948" s="26">
        <f t="shared" si="10478"/>
        <v>0</v>
      </c>
      <c r="AA3948" s="26">
        <f t="shared" si="10479"/>
        <v>0</v>
      </c>
      <c r="AB3948" s="26">
        <f>AB3949</f>
        <v>0</v>
      </c>
      <c r="AC3948" s="27">
        <f>AC3949</f>
        <v>16400</v>
      </c>
      <c r="AD3948" s="27">
        <f>AD3949</f>
        <v>16400</v>
      </c>
      <c r="AE3948" s="28">
        <f t="shared" si="10494"/>
        <v>100</v>
      </c>
      <c r="AF3948" s="26">
        <f t="shared" ref="AF3948:AK3948" si="10499">AF3949</f>
        <v>16400</v>
      </c>
      <c r="AG3948" s="26">
        <f t="shared" si="10499"/>
        <v>0</v>
      </c>
      <c r="AH3948" s="26">
        <f t="shared" si="10499"/>
        <v>0</v>
      </c>
      <c r="AI3948" s="26">
        <f t="shared" si="10499"/>
        <v>0</v>
      </c>
      <c r="AJ3948" s="26">
        <f t="shared" si="10499"/>
        <v>0</v>
      </c>
      <c r="AK3948" s="26">
        <f t="shared" si="10499"/>
        <v>0</v>
      </c>
      <c r="AL3948" s="26">
        <f t="shared" si="10496"/>
        <v>16400</v>
      </c>
      <c r="AM3948" s="26">
        <f t="shared" si="10497"/>
        <v>0</v>
      </c>
      <c r="AN3948" s="29"/>
    </row>
    <row r="3949" spans="2:40" ht="31.2" x14ac:dyDescent="0.3">
      <c r="B3949" s="30" t="s">
        <v>862</v>
      </c>
      <c r="C3949" s="30" t="s">
        <v>112</v>
      </c>
      <c r="D3949" s="30" t="s">
        <v>104</v>
      </c>
      <c r="E3949" s="15" t="str">
        <f t="shared" si="10398"/>
        <v>0504</v>
      </c>
      <c r="F3949" s="30" t="s">
        <v>760</v>
      </c>
      <c r="G3949" s="30"/>
      <c r="H3949" s="31" t="s">
        <v>761</v>
      </c>
      <c r="I3949" s="32">
        <f t="shared" ref="I3949:T3949" si="10500">I3955+I3950</f>
        <v>16900</v>
      </c>
      <c r="J3949" s="32">
        <f t="shared" si="10500"/>
        <v>0</v>
      </c>
      <c r="K3949" s="32">
        <f t="shared" si="10500"/>
        <v>0</v>
      </c>
      <c r="L3949" s="32">
        <f t="shared" si="10500"/>
        <v>-500</v>
      </c>
      <c r="M3949" s="32">
        <f t="shared" si="10500"/>
        <v>0</v>
      </c>
      <c r="N3949" s="32">
        <f t="shared" si="10500"/>
        <v>0</v>
      </c>
      <c r="O3949" s="32">
        <f t="shared" si="10500"/>
        <v>0</v>
      </c>
      <c r="P3949" s="32">
        <f t="shared" si="10500"/>
        <v>0</v>
      </c>
      <c r="Q3949" s="32">
        <f t="shared" si="10500"/>
        <v>0</v>
      </c>
      <c r="R3949" s="32">
        <f t="shared" si="10500"/>
        <v>0</v>
      </c>
      <c r="S3949" s="32">
        <f t="shared" si="10500"/>
        <v>0</v>
      </c>
      <c r="T3949" s="32">
        <f t="shared" si="10500"/>
        <v>0</v>
      </c>
      <c r="U3949" s="32">
        <v>0</v>
      </c>
      <c r="V3949" s="32">
        <f t="shared" si="10399"/>
        <v>16400</v>
      </c>
      <c r="W3949" s="32">
        <f t="shared" ref="W3949:AD3949" si="10501">W3955+W3950</f>
        <v>0</v>
      </c>
      <c r="X3949" s="32">
        <f t="shared" si="10501"/>
        <v>0</v>
      </c>
      <c r="Y3949" s="32">
        <f t="shared" si="10501"/>
        <v>0</v>
      </c>
      <c r="Z3949" s="32">
        <f t="shared" si="10501"/>
        <v>0</v>
      </c>
      <c r="AA3949" s="32">
        <f t="shared" si="10501"/>
        <v>0</v>
      </c>
      <c r="AB3949" s="32">
        <f t="shared" si="10501"/>
        <v>0</v>
      </c>
      <c r="AC3949" s="33">
        <f t="shared" si="10501"/>
        <v>16400</v>
      </c>
      <c r="AD3949" s="33">
        <f t="shared" si="10501"/>
        <v>16400</v>
      </c>
      <c r="AE3949" s="34">
        <f t="shared" si="10494"/>
        <v>100</v>
      </c>
      <c r="AF3949" s="32">
        <f t="shared" ref="AF3949:AK3949" si="10502">AF3955+AF3950</f>
        <v>16400</v>
      </c>
      <c r="AG3949" s="32">
        <f t="shared" si="10502"/>
        <v>0</v>
      </c>
      <c r="AH3949" s="32">
        <f t="shared" si="10502"/>
        <v>0</v>
      </c>
      <c r="AI3949" s="32">
        <f t="shared" si="10502"/>
        <v>0</v>
      </c>
      <c r="AJ3949" s="32">
        <f t="shared" si="10502"/>
        <v>0</v>
      </c>
      <c r="AK3949" s="32">
        <f t="shared" si="10502"/>
        <v>0</v>
      </c>
      <c r="AL3949" s="32">
        <f t="shared" si="10496"/>
        <v>16400</v>
      </c>
      <c r="AM3949" s="32">
        <f t="shared" si="10497"/>
        <v>0</v>
      </c>
    </row>
    <row r="3950" spans="2:40" ht="31.2" x14ac:dyDescent="0.3">
      <c r="B3950" s="30" t="s">
        <v>862</v>
      </c>
      <c r="C3950" s="30" t="s">
        <v>112</v>
      </c>
      <c r="D3950" s="30" t="s">
        <v>104</v>
      </c>
      <c r="E3950" s="15" t="str">
        <f t="shared" si="10398"/>
        <v>0504</v>
      </c>
      <c r="F3950" s="30" t="s">
        <v>898</v>
      </c>
      <c r="G3950" s="30"/>
      <c r="H3950" s="31" t="s">
        <v>899</v>
      </c>
      <c r="I3950" s="32">
        <f t="shared" ref="I3950:I3958" si="10503">I3951</f>
        <v>16900</v>
      </c>
      <c r="J3950" s="32">
        <f t="shared" ref="J3950:J3958" si="10504">J3951</f>
        <v>0</v>
      </c>
      <c r="K3950" s="32">
        <f t="shared" ref="K3950:K3958" si="10505">K3951</f>
        <v>0</v>
      </c>
      <c r="L3950" s="32">
        <f t="shared" ref="L3950:L3958" si="10506">L3951</f>
        <v>-500</v>
      </c>
      <c r="M3950" s="32">
        <f t="shared" ref="M3950:M3958" si="10507">M3951</f>
        <v>0</v>
      </c>
      <c r="N3950" s="32">
        <f t="shared" ref="N3950:N3958" si="10508">N3951</f>
        <v>0</v>
      </c>
      <c r="O3950" s="32">
        <f t="shared" ref="O3950:O3958" si="10509">O3951</f>
        <v>0</v>
      </c>
      <c r="P3950" s="32">
        <f t="shared" ref="P3950:P3958" si="10510">P3951</f>
        <v>0</v>
      </c>
      <c r="Q3950" s="32">
        <f t="shared" ref="Q3950:Q3958" si="10511">Q3951</f>
        <v>0</v>
      </c>
      <c r="R3950" s="32">
        <f t="shared" ref="R3950:R3958" si="10512">R3951</f>
        <v>0</v>
      </c>
      <c r="S3950" s="32">
        <f t="shared" ref="S3950:S3958" si="10513">S3951</f>
        <v>0</v>
      </c>
      <c r="T3950" s="32">
        <f t="shared" ref="T3950:T3958" si="10514">T3951</f>
        <v>0</v>
      </c>
      <c r="U3950" s="32">
        <v>0</v>
      </c>
      <c r="V3950" s="32">
        <f t="shared" si="10399"/>
        <v>16400</v>
      </c>
      <c r="W3950" s="32">
        <f t="shared" ref="W3950:W3958" si="10515">W3951</f>
        <v>0</v>
      </c>
      <c r="X3950" s="32">
        <f t="shared" ref="X3950:X3958" si="10516">X3951</f>
        <v>0</v>
      </c>
      <c r="Y3950" s="32">
        <f t="shared" ref="Y3950:Y3958" si="10517">Y3951</f>
        <v>0</v>
      </c>
      <c r="Z3950" s="32">
        <f t="shared" ref="Z3950:Z3958" si="10518">Z3951</f>
        <v>0</v>
      </c>
      <c r="AA3950" s="32">
        <f t="shared" ref="AA3950:AA3958" si="10519">AA3951</f>
        <v>0</v>
      </c>
      <c r="AB3950" s="32">
        <f t="shared" ref="AB3950:AB3958" si="10520">AB3951</f>
        <v>0</v>
      </c>
      <c r="AC3950" s="33">
        <f t="shared" ref="AC3950:AC3958" si="10521">AC3951</f>
        <v>16400</v>
      </c>
      <c r="AD3950" s="33">
        <f t="shared" ref="AD3950:AD3958" si="10522">AD3951</f>
        <v>16400</v>
      </c>
      <c r="AE3950" s="34">
        <f t="shared" si="10494"/>
        <v>100</v>
      </c>
      <c r="AF3950" s="32">
        <f t="shared" ref="AF3950:AF3958" si="10523">AF3951</f>
        <v>16400</v>
      </c>
      <c r="AG3950" s="32">
        <f t="shared" ref="AG3950:AG3958" si="10524">AG3951</f>
        <v>0</v>
      </c>
      <c r="AH3950" s="32">
        <f t="shared" ref="AH3950:AH3958" si="10525">AH3951</f>
        <v>0</v>
      </c>
      <c r="AI3950" s="32">
        <f t="shared" ref="AI3950:AI3958" si="10526">AI3951</f>
        <v>0</v>
      </c>
      <c r="AJ3950" s="32">
        <f t="shared" ref="AJ3950:AJ3958" si="10527">AJ3951</f>
        <v>0</v>
      </c>
      <c r="AK3950" s="32">
        <f t="shared" ref="AK3950:AK3958" si="10528">AK3951</f>
        <v>0</v>
      </c>
      <c r="AL3950" s="32">
        <f t="shared" si="10496"/>
        <v>16400</v>
      </c>
      <c r="AM3950" s="32">
        <f t="shared" si="10497"/>
        <v>0</v>
      </c>
    </row>
    <row r="3951" spans="2:40" ht="46.8" x14ac:dyDescent="0.3">
      <c r="B3951" s="30" t="s">
        <v>862</v>
      </c>
      <c r="C3951" s="30" t="s">
        <v>112</v>
      </c>
      <c r="D3951" s="30" t="s">
        <v>104</v>
      </c>
      <c r="E3951" s="15" t="str">
        <f t="shared" si="10398"/>
        <v>0504</v>
      </c>
      <c r="F3951" s="30" t="s">
        <v>947</v>
      </c>
      <c r="G3951" s="30"/>
      <c r="H3951" s="31" t="s">
        <v>948</v>
      </c>
      <c r="I3951" s="32">
        <f t="shared" si="10503"/>
        <v>16900</v>
      </c>
      <c r="J3951" s="32">
        <f t="shared" si="10504"/>
        <v>0</v>
      </c>
      <c r="K3951" s="32">
        <f t="shared" si="10505"/>
        <v>0</v>
      </c>
      <c r="L3951" s="32">
        <f t="shared" si="10506"/>
        <v>-500</v>
      </c>
      <c r="M3951" s="32">
        <f t="shared" si="10507"/>
        <v>0</v>
      </c>
      <c r="N3951" s="32">
        <f t="shared" si="10508"/>
        <v>0</v>
      </c>
      <c r="O3951" s="32">
        <f t="shared" si="10509"/>
        <v>0</v>
      </c>
      <c r="P3951" s="32">
        <f t="shared" si="10510"/>
        <v>0</v>
      </c>
      <c r="Q3951" s="32">
        <f t="shared" si="10511"/>
        <v>0</v>
      </c>
      <c r="R3951" s="32">
        <f t="shared" si="10512"/>
        <v>0</v>
      </c>
      <c r="S3951" s="32">
        <f t="shared" si="10513"/>
        <v>0</v>
      </c>
      <c r="T3951" s="32">
        <f t="shared" si="10514"/>
        <v>0</v>
      </c>
      <c r="U3951" s="32">
        <v>0</v>
      </c>
      <c r="V3951" s="32">
        <f t="shared" si="10399"/>
        <v>16400</v>
      </c>
      <c r="W3951" s="32">
        <f t="shared" si="10515"/>
        <v>0</v>
      </c>
      <c r="X3951" s="32">
        <f t="shared" si="10516"/>
        <v>0</v>
      </c>
      <c r="Y3951" s="32">
        <f t="shared" si="10517"/>
        <v>0</v>
      </c>
      <c r="Z3951" s="32">
        <f t="shared" si="10518"/>
        <v>0</v>
      </c>
      <c r="AA3951" s="32">
        <f t="shared" si="10519"/>
        <v>0</v>
      </c>
      <c r="AB3951" s="32">
        <f t="shared" si="10520"/>
        <v>0</v>
      </c>
      <c r="AC3951" s="33">
        <f t="shared" si="10521"/>
        <v>16400</v>
      </c>
      <c r="AD3951" s="33">
        <f t="shared" si="10522"/>
        <v>16400</v>
      </c>
      <c r="AE3951" s="34">
        <f t="shared" si="10494"/>
        <v>100</v>
      </c>
      <c r="AF3951" s="32">
        <f t="shared" si="10523"/>
        <v>16400</v>
      </c>
      <c r="AG3951" s="32">
        <f t="shared" si="10524"/>
        <v>0</v>
      </c>
      <c r="AH3951" s="32">
        <f t="shared" si="10525"/>
        <v>0</v>
      </c>
      <c r="AI3951" s="32">
        <f t="shared" si="10526"/>
        <v>0</v>
      </c>
      <c r="AJ3951" s="32">
        <f t="shared" si="10527"/>
        <v>0</v>
      </c>
      <c r="AK3951" s="32">
        <f t="shared" si="10528"/>
        <v>0</v>
      </c>
      <c r="AL3951" s="32">
        <f t="shared" si="10496"/>
        <v>16400</v>
      </c>
      <c r="AM3951" s="32">
        <f t="shared" si="10497"/>
        <v>0</v>
      </c>
    </row>
    <row r="3952" spans="2:40" ht="31.2" x14ac:dyDescent="0.3">
      <c r="B3952" s="30" t="s">
        <v>862</v>
      </c>
      <c r="C3952" s="30" t="s">
        <v>112</v>
      </c>
      <c r="D3952" s="30" t="s">
        <v>104</v>
      </c>
      <c r="E3952" s="15" t="str">
        <f t="shared" si="10398"/>
        <v>0504</v>
      </c>
      <c r="F3952" s="30" t="s">
        <v>949</v>
      </c>
      <c r="G3952" s="30"/>
      <c r="H3952" s="31" t="s">
        <v>950</v>
      </c>
      <c r="I3952" s="32">
        <f t="shared" si="10503"/>
        <v>16900</v>
      </c>
      <c r="J3952" s="32">
        <f t="shared" si="10504"/>
        <v>0</v>
      </c>
      <c r="K3952" s="32">
        <f t="shared" si="10505"/>
        <v>0</v>
      </c>
      <c r="L3952" s="32">
        <f t="shared" si="10506"/>
        <v>-500</v>
      </c>
      <c r="M3952" s="32">
        <f t="shared" si="10507"/>
        <v>0</v>
      </c>
      <c r="N3952" s="32">
        <f t="shared" si="10508"/>
        <v>0</v>
      </c>
      <c r="O3952" s="32">
        <f t="shared" si="10509"/>
        <v>0</v>
      </c>
      <c r="P3952" s="32">
        <f t="shared" si="10510"/>
        <v>0</v>
      </c>
      <c r="Q3952" s="32">
        <f t="shared" si="10511"/>
        <v>0</v>
      </c>
      <c r="R3952" s="32">
        <f t="shared" si="10512"/>
        <v>0</v>
      </c>
      <c r="S3952" s="32">
        <f t="shared" si="10513"/>
        <v>0</v>
      </c>
      <c r="T3952" s="32">
        <f t="shared" si="10514"/>
        <v>0</v>
      </c>
      <c r="U3952" s="32">
        <v>0</v>
      </c>
      <c r="V3952" s="32">
        <f t="shared" si="10399"/>
        <v>16400</v>
      </c>
      <c r="W3952" s="32">
        <f t="shared" si="10515"/>
        <v>0</v>
      </c>
      <c r="X3952" s="32">
        <f t="shared" si="10516"/>
        <v>0</v>
      </c>
      <c r="Y3952" s="32">
        <f t="shared" si="10517"/>
        <v>0</v>
      </c>
      <c r="Z3952" s="32">
        <f t="shared" si="10518"/>
        <v>0</v>
      </c>
      <c r="AA3952" s="32">
        <f t="shared" si="10519"/>
        <v>0</v>
      </c>
      <c r="AB3952" s="32">
        <f t="shared" si="10520"/>
        <v>0</v>
      </c>
      <c r="AC3952" s="33">
        <f t="shared" si="10521"/>
        <v>16400</v>
      </c>
      <c r="AD3952" s="33">
        <f t="shared" si="10522"/>
        <v>16400</v>
      </c>
      <c r="AE3952" s="34">
        <f t="shared" si="10494"/>
        <v>100</v>
      </c>
      <c r="AF3952" s="32">
        <f t="shared" si="10523"/>
        <v>16400</v>
      </c>
      <c r="AG3952" s="32">
        <f t="shared" si="10524"/>
        <v>0</v>
      </c>
      <c r="AH3952" s="32">
        <f t="shared" si="10525"/>
        <v>0</v>
      </c>
      <c r="AI3952" s="32">
        <f t="shared" si="10526"/>
        <v>0</v>
      </c>
      <c r="AJ3952" s="32">
        <f t="shared" si="10527"/>
        <v>0</v>
      </c>
      <c r="AK3952" s="32">
        <f t="shared" si="10528"/>
        <v>0</v>
      </c>
      <c r="AL3952" s="32">
        <f t="shared" si="10496"/>
        <v>16400</v>
      </c>
      <c r="AM3952" s="32">
        <f t="shared" si="10497"/>
        <v>0</v>
      </c>
    </row>
    <row r="3953" spans="2:40" ht="31.2" x14ac:dyDescent="0.3">
      <c r="B3953" s="30" t="s">
        <v>862</v>
      </c>
      <c r="C3953" s="30" t="s">
        <v>112</v>
      </c>
      <c r="D3953" s="30" t="s">
        <v>104</v>
      </c>
      <c r="E3953" s="15" t="str">
        <f t="shared" ref="E3953:E4016" si="10529">CONCATENATE(C3953,D3953)</f>
        <v>0504</v>
      </c>
      <c r="F3953" s="30" t="s">
        <v>949</v>
      </c>
      <c r="G3953" s="30" t="s">
        <v>50</v>
      </c>
      <c r="H3953" s="31" t="s">
        <v>51</v>
      </c>
      <c r="I3953" s="32">
        <f t="shared" si="10503"/>
        <v>16900</v>
      </c>
      <c r="J3953" s="32">
        <f t="shared" si="10504"/>
        <v>0</v>
      </c>
      <c r="K3953" s="32">
        <f t="shared" si="10505"/>
        <v>0</v>
      </c>
      <c r="L3953" s="32">
        <f t="shared" si="10506"/>
        <v>-500</v>
      </c>
      <c r="M3953" s="32">
        <f t="shared" si="10507"/>
        <v>0</v>
      </c>
      <c r="N3953" s="32">
        <f t="shared" si="10508"/>
        <v>0</v>
      </c>
      <c r="O3953" s="32">
        <f t="shared" si="10509"/>
        <v>0</v>
      </c>
      <c r="P3953" s="32">
        <f t="shared" si="10510"/>
        <v>0</v>
      </c>
      <c r="Q3953" s="32">
        <f t="shared" si="10511"/>
        <v>0</v>
      </c>
      <c r="R3953" s="32">
        <f t="shared" si="10512"/>
        <v>0</v>
      </c>
      <c r="S3953" s="32">
        <f t="shared" si="10513"/>
        <v>0</v>
      </c>
      <c r="T3953" s="32">
        <f t="shared" si="10514"/>
        <v>0</v>
      </c>
      <c r="U3953" s="32">
        <v>0</v>
      </c>
      <c r="V3953" s="32">
        <f t="shared" ref="V3953:V4016" si="10530">I3953+L3953+U3953+T3953+S3953+R3953+Q3953+P3953+O3953</f>
        <v>16400</v>
      </c>
      <c r="W3953" s="32">
        <f t="shared" si="10515"/>
        <v>0</v>
      </c>
      <c r="X3953" s="32">
        <f t="shared" si="10516"/>
        <v>0</v>
      </c>
      <c r="Y3953" s="32">
        <f t="shared" si="10517"/>
        <v>0</v>
      </c>
      <c r="Z3953" s="32">
        <f t="shared" si="10518"/>
        <v>0</v>
      </c>
      <c r="AA3953" s="32">
        <f t="shared" si="10519"/>
        <v>0</v>
      </c>
      <c r="AB3953" s="32">
        <f t="shared" si="10520"/>
        <v>0</v>
      </c>
      <c r="AC3953" s="33">
        <f t="shared" si="10521"/>
        <v>16400</v>
      </c>
      <c r="AD3953" s="33">
        <f t="shared" si="10522"/>
        <v>16400</v>
      </c>
      <c r="AE3953" s="34">
        <f t="shared" si="10494"/>
        <v>100</v>
      </c>
      <c r="AF3953" s="32">
        <f t="shared" si="10523"/>
        <v>16400</v>
      </c>
      <c r="AG3953" s="32">
        <f t="shared" si="10524"/>
        <v>0</v>
      </c>
      <c r="AH3953" s="32">
        <f t="shared" si="10525"/>
        <v>0</v>
      </c>
      <c r="AI3953" s="32">
        <f t="shared" si="10526"/>
        <v>0</v>
      </c>
      <c r="AJ3953" s="32">
        <f t="shared" si="10527"/>
        <v>0</v>
      </c>
      <c r="AK3953" s="32">
        <f t="shared" si="10528"/>
        <v>0</v>
      </c>
      <c r="AL3953" s="32">
        <f t="shared" si="10496"/>
        <v>16400</v>
      </c>
      <c r="AM3953" s="32">
        <f t="shared" si="10497"/>
        <v>0</v>
      </c>
    </row>
    <row r="3954" spans="2:40" ht="31.2" x14ac:dyDescent="0.3">
      <c r="B3954" s="30" t="s">
        <v>862</v>
      </c>
      <c r="C3954" s="30" t="s">
        <v>112</v>
      </c>
      <c r="D3954" s="30" t="s">
        <v>104</v>
      </c>
      <c r="E3954" s="15" t="str">
        <f t="shared" si="10529"/>
        <v>0504</v>
      </c>
      <c r="F3954" s="30" t="s">
        <v>949</v>
      </c>
      <c r="G3954" s="30" t="s">
        <v>52</v>
      </c>
      <c r="H3954" s="31" t="s">
        <v>53</v>
      </c>
      <c r="I3954" s="32">
        <v>16900</v>
      </c>
      <c r="J3954" s="32"/>
      <c r="K3954" s="32"/>
      <c r="L3954" s="32">
        <v>-500</v>
      </c>
      <c r="M3954" s="32"/>
      <c r="N3954" s="32"/>
      <c r="O3954" s="32">
        <v>0</v>
      </c>
      <c r="P3954" s="32">
        <v>0</v>
      </c>
      <c r="Q3954" s="32">
        <v>0</v>
      </c>
      <c r="R3954" s="32">
        <v>0</v>
      </c>
      <c r="S3954" s="32">
        <v>0</v>
      </c>
      <c r="T3954" s="32">
        <v>0</v>
      </c>
      <c r="U3954" s="32">
        <v>0</v>
      </c>
      <c r="V3954" s="32">
        <f t="shared" si="10530"/>
        <v>16400</v>
      </c>
      <c r="W3954" s="32"/>
      <c r="X3954" s="32"/>
      <c r="Y3954" s="32"/>
      <c r="Z3954" s="32"/>
      <c r="AA3954" s="32"/>
      <c r="AB3954" s="32">
        <v>0</v>
      </c>
      <c r="AC3954" s="33">
        <v>16400</v>
      </c>
      <c r="AD3954" s="33">
        <v>16400</v>
      </c>
      <c r="AE3954" s="34">
        <f t="shared" si="10494"/>
        <v>100</v>
      </c>
      <c r="AF3954" s="32">
        <v>16400</v>
      </c>
      <c r="AG3954" s="32">
        <v>0</v>
      </c>
      <c r="AH3954" s="32">
        <v>0</v>
      </c>
      <c r="AI3954" s="32">
        <v>0</v>
      </c>
      <c r="AJ3954" s="32">
        <v>0</v>
      </c>
      <c r="AK3954" s="32">
        <v>0</v>
      </c>
      <c r="AL3954" s="32">
        <f t="shared" si="10496"/>
        <v>16400</v>
      </c>
      <c r="AM3954" s="32">
        <f t="shared" si="10497"/>
        <v>0</v>
      </c>
      <c r="AN3954" s="12"/>
    </row>
    <row r="3955" spans="2:40" ht="31.2" hidden="1" customHeight="1" x14ac:dyDescent="0.3">
      <c r="B3955" s="30" t="s">
        <v>862</v>
      </c>
      <c r="C3955" s="30" t="s">
        <v>112</v>
      </c>
      <c r="D3955" s="30" t="s">
        <v>104</v>
      </c>
      <c r="E3955" s="15" t="str">
        <f t="shared" si="10529"/>
        <v>0504</v>
      </c>
      <c r="F3955" s="30" t="s">
        <v>779</v>
      </c>
      <c r="G3955" s="30"/>
      <c r="H3955" s="31" t="s">
        <v>780</v>
      </c>
      <c r="I3955" s="32">
        <f t="shared" si="10503"/>
        <v>0</v>
      </c>
      <c r="J3955" s="32">
        <f t="shared" si="10504"/>
        <v>0</v>
      </c>
      <c r="K3955" s="32">
        <f t="shared" si="10505"/>
        <v>0</v>
      </c>
      <c r="L3955" s="32">
        <f t="shared" si="10506"/>
        <v>0</v>
      </c>
      <c r="M3955" s="32">
        <f t="shared" si="10507"/>
        <v>0</v>
      </c>
      <c r="N3955" s="32">
        <f t="shared" si="10508"/>
        <v>0</v>
      </c>
      <c r="O3955" s="32">
        <f t="shared" si="10509"/>
        <v>0</v>
      </c>
      <c r="P3955" s="32">
        <f t="shared" si="10510"/>
        <v>0</v>
      </c>
      <c r="Q3955" s="32">
        <f t="shared" si="10511"/>
        <v>0</v>
      </c>
      <c r="R3955" s="32">
        <f t="shared" si="10512"/>
        <v>0</v>
      </c>
      <c r="S3955" s="32">
        <f t="shared" si="10513"/>
        <v>0</v>
      </c>
      <c r="T3955" s="32">
        <f t="shared" si="10514"/>
        <v>0</v>
      </c>
      <c r="U3955" s="32">
        <v>0</v>
      </c>
      <c r="V3955" s="32">
        <f t="shared" si="10530"/>
        <v>0</v>
      </c>
      <c r="W3955" s="32">
        <f t="shared" si="10515"/>
        <v>0</v>
      </c>
      <c r="X3955" s="32">
        <f t="shared" si="10516"/>
        <v>0</v>
      </c>
      <c r="Y3955" s="32">
        <f t="shared" si="10517"/>
        <v>0</v>
      </c>
      <c r="Z3955" s="32">
        <f t="shared" si="10518"/>
        <v>0</v>
      </c>
      <c r="AA3955" s="32">
        <f t="shared" si="10519"/>
        <v>0</v>
      </c>
      <c r="AB3955" s="32">
        <f t="shared" si="10520"/>
        <v>0</v>
      </c>
      <c r="AC3955" s="33">
        <f t="shared" si="10521"/>
        <v>0</v>
      </c>
      <c r="AD3955" s="33">
        <f t="shared" si="10522"/>
        <v>0</v>
      </c>
      <c r="AE3955" s="34" t="e">
        <f t="shared" si="10494"/>
        <v>#DIV/0!</v>
      </c>
      <c r="AF3955" s="35">
        <f t="shared" si="10523"/>
        <v>0</v>
      </c>
      <c r="AG3955" s="35">
        <f t="shared" si="10524"/>
        <v>0</v>
      </c>
      <c r="AH3955" s="36">
        <f t="shared" si="10525"/>
        <v>0</v>
      </c>
      <c r="AI3955" s="36">
        <f t="shared" si="10526"/>
        <v>0</v>
      </c>
      <c r="AJ3955" s="36">
        <f t="shared" si="10527"/>
        <v>0</v>
      </c>
      <c r="AK3955" s="36">
        <f t="shared" si="10528"/>
        <v>0</v>
      </c>
      <c r="AL3955" s="36">
        <f t="shared" si="10496"/>
        <v>0</v>
      </c>
      <c r="AM3955" s="36">
        <f t="shared" si="10497"/>
        <v>0</v>
      </c>
      <c r="AN3955" s="37" t="s">
        <v>35</v>
      </c>
    </row>
    <row r="3956" spans="2:40" ht="46.8" hidden="1" customHeight="1" x14ac:dyDescent="0.3">
      <c r="B3956" s="30" t="s">
        <v>862</v>
      </c>
      <c r="C3956" s="30" t="s">
        <v>112</v>
      </c>
      <c r="D3956" s="30" t="s">
        <v>104</v>
      </c>
      <c r="E3956" s="15" t="str">
        <f t="shared" si="10529"/>
        <v>0504</v>
      </c>
      <c r="F3956" s="30" t="s">
        <v>951</v>
      </c>
      <c r="G3956" s="30"/>
      <c r="H3956" s="31" t="s">
        <v>952</v>
      </c>
      <c r="I3956" s="32">
        <f t="shared" si="10503"/>
        <v>0</v>
      </c>
      <c r="J3956" s="32">
        <f t="shared" si="10504"/>
        <v>0</v>
      </c>
      <c r="K3956" s="32">
        <f t="shared" si="10505"/>
        <v>0</v>
      </c>
      <c r="L3956" s="32">
        <f t="shared" si="10506"/>
        <v>0</v>
      </c>
      <c r="M3956" s="32">
        <f t="shared" si="10507"/>
        <v>0</v>
      </c>
      <c r="N3956" s="32">
        <f t="shared" si="10508"/>
        <v>0</v>
      </c>
      <c r="O3956" s="32">
        <f t="shared" si="10509"/>
        <v>0</v>
      </c>
      <c r="P3956" s="32">
        <f t="shared" si="10510"/>
        <v>0</v>
      </c>
      <c r="Q3956" s="32">
        <f t="shared" si="10511"/>
        <v>0</v>
      </c>
      <c r="R3956" s="32">
        <f t="shared" si="10512"/>
        <v>0</v>
      </c>
      <c r="S3956" s="32">
        <f t="shared" si="10513"/>
        <v>0</v>
      </c>
      <c r="T3956" s="32">
        <f t="shared" si="10514"/>
        <v>0</v>
      </c>
      <c r="U3956" s="32">
        <v>0</v>
      </c>
      <c r="V3956" s="32">
        <f t="shared" si="10530"/>
        <v>0</v>
      </c>
      <c r="W3956" s="32">
        <f t="shared" si="10515"/>
        <v>0</v>
      </c>
      <c r="X3956" s="32">
        <f t="shared" si="10516"/>
        <v>0</v>
      </c>
      <c r="Y3956" s="32">
        <f t="shared" si="10517"/>
        <v>0</v>
      </c>
      <c r="Z3956" s="32">
        <f t="shared" si="10518"/>
        <v>0</v>
      </c>
      <c r="AA3956" s="32">
        <f t="shared" si="10519"/>
        <v>0</v>
      </c>
      <c r="AB3956" s="32">
        <f t="shared" si="10520"/>
        <v>0</v>
      </c>
      <c r="AC3956" s="33">
        <f t="shared" si="10521"/>
        <v>0</v>
      </c>
      <c r="AD3956" s="33">
        <f t="shared" si="10522"/>
        <v>0</v>
      </c>
      <c r="AE3956" s="34" t="e">
        <f t="shared" si="10494"/>
        <v>#DIV/0!</v>
      </c>
      <c r="AF3956" s="35">
        <f t="shared" si="10523"/>
        <v>0</v>
      </c>
      <c r="AG3956" s="35">
        <f t="shared" si="10524"/>
        <v>0</v>
      </c>
      <c r="AH3956" s="36">
        <f t="shared" si="10525"/>
        <v>0</v>
      </c>
      <c r="AI3956" s="36">
        <f t="shared" si="10526"/>
        <v>0</v>
      </c>
      <c r="AJ3956" s="36">
        <f t="shared" si="10527"/>
        <v>0</v>
      </c>
      <c r="AK3956" s="36">
        <f t="shared" si="10528"/>
        <v>0</v>
      </c>
      <c r="AL3956" s="36">
        <f t="shared" si="10496"/>
        <v>0</v>
      </c>
      <c r="AM3956" s="36">
        <f t="shared" si="10497"/>
        <v>0</v>
      </c>
      <c r="AN3956" s="37" t="s">
        <v>35</v>
      </c>
    </row>
    <row r="3957" spans="2:40" ht="31.2" hidden="1" customHeight="1" x14ac:dyDescent="0.3">
      <c r="B3957" s="30" t="s">
        <v>862</v>
      </c>
      <c r="C3957" s="30" t="s">
        <v>112</v>
      </c>
      <c r="D3957" s="30" t="s">
        <v>104</v>
      </c>
      <c r="E3957" s="15" t="str">
        <f t="shared" si="10529"/>
        <v>0504</v>
      </c>
      <c r="F3957" s="30" t="s">
        <v>953</v>
      </c>
      <c r="G3957" s="30"/>
      <c r="H3957" s="31" t="s">
        <v>954</v>
      </c>
      <c r="I3957" s="32">
        <f t="shared" si="10503"/>
        <v>0</v>
      </c>
      <c r="J3957" s="32">
        <f t="shared" si="10504"/>
        <v>0</v>
      </c>
      <c r="K3957" s="32">
        <f t="shared" si="10505"/>
        <v>0</v>
      </c>
      <c r="L3957" s="32">
        <f t="shared" si="10506"/>
        <v>0</v>
      </c>
      <c r="M3957" s="32">
        <f t="shared" si="10507"/>
        <v>0</v>
      </c>
      <c r="N3957" s="32">
        <f t="shared" si="10508"/>
        <v>0</v>
      </c>
      <c r="O3957" s="32">
        <f t="shared" si="10509"/>
        <v>0</v>
      </c>
      <c r="P3957" s="32">
        <f t="shared" si="10510"/>
        <v>0</v>
      </c>
      <c r="Q3957" s="32">
        <f t="shared" si="10511"/>
        <v>0</v>
      </c>
      <c r="R3957" s="32">
        <f t="shared" si="10512"/>
        <v>0</v>
      </c>
      <c r="S3957" s="32">
        <f t="shared" si="10513"/>
        <v>0</v>
      </c>
      <c r="T3957" s="32">
        <f t="shared" si="10514"/>
        <v>0</v>
      </c>
      <c r="U3957" s="32">
        <v>0</v>
      </c>
      <c r="V3957" s="32">
        <f t="shared" si="10530"/>
        <v>0</v>
      </c>
      <c r="W3957" s="32">
        <f t="shared" si="10515"/>
        <v>0</v>
      </c>
      <c r="X3957" s="32">
        <f t="shared" si="10516"/>
        <v>0</v>
      </c>
      <c r="Y3957" s="32">
        <f t="shared" si="10517"/>
        <v>0</v>
      </c>
      <c r="Z3957" s="32">
        <f t="shared" si="10518"/>
        <v>0</v>
      </c>
      <c r="AA3957" s="32">
        <f t="shared" si="10519"/>
        <v>0</v>
      </c>
      <c r="AB3957" s="32">
        <f t="shared" si="10520"/>
        <v>0</v>
      </c>
      <c r="AC3957" s="33">
        <f t="shared" si="10521"/>
        <v>0</v>
      </c>
      <c r="AD3957" s="33">
        <f t="shared" si="10522"/>
        <v>0</v>
      </c>
      <c r="AE3957" s="34" t="e">
        <f t="shared" si="10494"/>
        <v>#DIV/0!</v>
      </c>
      <c r="AF3957" s="35">
        <f t="shared" si="10523"/>
        <v>0</v>
      </c>
      <c r="AG3957" s="35">
        <f t="shared" si="10524"/>
        <v>0</v>
      </c>
      <c r="AH3957" s="36">
        <f t="shared" si="10525"/>
        <v>0</v>
      </c>
      <c r="AI3957" s="36">
        <f t="shared" si="10526"/>
        <v>0</v>
      </c>
      <c r="AJ3957" s="36">
        <f t="shared" si="10527"/>
        <v>0</v>
      </c>
      <c r="AK3957" s="36">
        <f t="shared" si="10528"/>
        <v>0</v>
      </c>
      <c r="AL3957" s="36">
        <f t="shared" si="10496"/>
        <v>0</v>
      </c>
      <c r="AM3957" s="36">
        <f t="shared" si="10497"/>
        <v>0</v>
      </c>
      <c r="AN3957" s="37" t="s">
        <v>35</v>
      </c>
    </row>
    <row r="3958" spans="2:40" ht="31.2" hidden="1" customHeight="1" x14ac:dyDescent="0.3">
      <c r="B3958" s="30" t="s">
        <v>862</v>
      </c>
      <c r="C3958" s="30" t="s">
        <v>112</v>
      </c>
      <c r="D3958" s="30" t="s">
        <v>104</v>
      </c>
      <c r="E3958" s="15" t="str">
        <f t="shared" si="10529"/>
        <v>0504</v>
      </c>
      <c r="F3958" s="30" t="s">
        <v>953</v>
      </c>
      <c r="G3958" s="30" t="s">
        <v>50</v>
      </c>
      <c r="H3958" s="31" t="s">
        <v>51</v>
      </c>
      <c r="I3958" s="32">
        <f t="shared" si="10503"/>
        <v>0</v>
      </c>
      <c r="J3958" s="32">
        <f t="shared" si="10504"/>
        <v>0</v>
      </c>
      <c r="K3958" s="32">
        <f t="shared" si="10505"/>
        <v>0</v>
      </c>
      <c r="L3958" s="32">
        <f t="shared" si="10506"/>
        <v>0</v>
      </c>
      <c r="M3958" s="32">
        <f t="shared" si="10507"/>
        <v>0</v>
      </c>
      <c r="N3958" s="32">
        <f t="shared" si="10508"/>
        <v>0</v>
      </c>
      <c r="O3958" s="32">
        <f t="shared" si="10509"/>
        <v>0</v>
      </c>
      <c r="P3958" s="32">
        <f t="shared" si="10510"/>
        <v>0</v>
      </c>
      <c r="Q3958" s="32">
        <f t="shared" si="10511"/>
        <v>0</v>
      </c>
      <c r="R3958" s="32">
        <f t="shared" si="10512"/>
        <v>0</v>
      </c>
      <c r="S3958" s="32">
        <f t="shared" si="10513"/>
        <v>0</v>
      </c>
      <c r="T3958" s="32">
        <f t="shared" si="10514"/>
        <v>0</v>
      </c>
      <c r="U3958" s="32">
        <v>0</v>
      </c>
      <c r="V3958" s="32">
        <f t="shared" si="10530"/>
        <v>0</v>
      </c>
      <c r="W3958" s="32">
        <f t="shared" si="10515"/>
        <v>0</v>
      </c>
      <c r="X3958" s="32">
        <f t="shared" si="10516"/>
        <v>0</v>
      </c>
      <c r="Y3958" s="32">
        <f t="shared" si="10517"/>
        <v>0</v>
      </c>
      <c r="Z3958" s="32">
        <f t="shared" si="10518"/>
        <v>0</v>
      </c>
      <c r="AA3958" s="32">
        <f t="shared" si="10519"/>
        <v>0</v>
      </c>
      <c r="AB3958" s="32">
        <f t="shared" si="10520"/>
        <v>0</v>
      </c>
      <c r="AC3958" s="33">
        <f t="shared" si="10521"/>
        <v>0</v>
      </c>
      <c r="AD3958" s="33">
        <f t="shared" si="10522"/>
        <v>0</v>
      </c>
      <c r="AE3958" s="34" t="e">
        <f t="shared" si="10494"/>
        <v>#DIV/0!</v>
      </c>
      <c r="AF3958" s="35">
        <f t="shared" si="10523"/>
        <v>0</v>
      </c>
      <c r="AG3958" s="35">
        <f t="shared" si="10524"/>
        <v>0</v>
      </c>
      <c r="AH3958" s="36">
        <f t="shared" si="10525"/>
        <v>0</v>
      </c>
      <c r="AI3958" s="36">
        <f t="shared" si="10526"/>
        <v>0</v>
      </c>
      <c r="AJ3958" s="36">
        <f t="shared" si="10527"/>
        <v>0</v>
      </c>
      <c r="AK3958" s="36">
        <f t="shared" si="10528"/>
        <v>0</v>
      </c>
      <c r="AL3958" s="36">
        <f t="shared" si="10496"/>
        <v>0</v>
      </c>
      <c r="AM3958" s="36">
        <f t="shared" si="10497"/>
        <v>0</v>
      </c>
      <c r="AN3958" s="37" t="s">
        <v>35</v>
      </c>
    </row>
    <row r="3959" spans="2:40" ht="31.2" hidden="1" customHeight="1" x14ac:dyDescent="0.3">
      <c r="B3959" s="30" t="s">
        <v>862</v>
      </c>
      <c r="C3959" s="30" t="s">
        <v>112</v>
      </c>
      <c r="D3959" s="30" t="s">
        <v>104</v>
      </c>
      <c r="E3959" s="15" t="str">
        <f t="shared" si="10529"/>
        <v>0504</v>
      </c>
      <c r="F3959" s="30" t="s">
        <v>953</v>
      </c>
      <c r="G3959" s="30" t="s">
        <v>52</v>
      </c>
      <c r="H3959" s="31" t="s">
        <v>53</v>
      </c>
      <c r="I3959" s="32"/>
      <c r="J3959" s="32"/>
      <c r="K3959" s="32"/>
      <c r="L3959" s="32"/>
      <c r="M3959" s="32"/>
      <c r="N3959" s="32"/>
      <c r="O3959" s="32">
        <v>0</v>
      </c>
      <c r="P3959" s="32">
        <v>0</v>
      </c>
      <c r="Q3959" s="32">
        <v>0</v>
      </c>
      <c r="R3959" s="32">
        <v>0</v>
      </c>
      <c r="S3959" s="32">
        <v>0</v>
      </c>
      <c r="T3959" s="32">
        <v>0</v>
      </c>
      <c r="U3959" s="32">
        <v>0</v>
      </c>
      <c r="V3959" s="32">
        <f t="shared" si="10530"/>
        <v>0</v>
      </c>
      <c r="W3959" s="32"/>
      <c r="X3959" s="32"/>
      <c r="Y3959" s="32"/>
      <c r="Z3959" s="32"/>
      <c r="AA3959" s="32"/>
      <c r="AB3959" s="32">
        <v>0</v>
      </c>
      <c r="AC3959" s="33">
        <v>0</v>
      </c>
      <c r="AD3959" s="33">
        <v>0</v>
      </c>
      <c r="AE3959" s="34" t="e">
        <f t="shared" si="10494"/>
        <v>#DIV/0!</v>
      </c>
      <c r="AF3959" s="35">
        <v>0</v>
      </c>
      <c r="AG3959" s="35">
        <v>0</v>
      </c>
      <c r="AH3959" s="36">
        <v>0</v>
      </c>
      <c r="AI3959" s="36">
        <v>0</v>
      </c>
      <c r="AJ3959" s="36">
        <v>0</v>
      </c>
      <c r="AK3959" s="36">
        <v>0</v>
      </c>
      <c r="AL3959" s="36">
        <f t="shared" si="10496"/>
        <v>0</v>
      </c>
      <c r="AM3959" s="36">
        <f t="shared" si="10497"/>
        <v>0</v>
      </c>
      <c r="AN3959" s="37" t="s">
        <v>35</v>
      </c>
    </row>
    <row r="3960" spans="2:40" s="22" customFormat="1" ht="31.2" x14ac:dyDescent="0.3">
      <c r="B3960" s="23" t="s">
        <v>862</v>
      </c>
      <c r="C3960" s="23" t="s">
        <v>112</v>
      </c>
      <c r="D3960" s="23" t="s">
        <v>112</v>
      </c>
      <c r="E3960" s="24" t="str">
        <f t="shared" si="10529"/>
        <v>0505</v>
      </c>
      <c r="F3960" s="23"/>
      <c r="G3960" s="23"/>
      <c r="H3960" s="25" t="s">
        <v>124</v>
      </c>
      <c r="I3960" s="26">
        <f t="shared" ref="I3960:N3960" si="10531">I3961+I3976</f>
        <v>98712.7</v>
      </c>
      <c r="J3960" s="26">
        <f t="shared" si="10531"/>
        <v>98432</v>
      </c>
      <c r="K3960" s="26">
        <f t="shared" si="10531"/>
        <v>98432</v>
      </c>
      <c r="L3960" s="26">
        <f t="shared" si="10531"/>
        <v>-735</v>
      </c>
      <c r="M3960" s="26">
        <f t="shared" si="10531"/>
        <v>-735</v>
      </c>
      <c r="N3960" s="26">
        <f t="shared" si="10531"/>
        <v>-735</v>
      </c>
      <c r="O3960" s="26">
        <f>O3961+O3976+O3991</f>
        <v>-425.7</v>
      </c>
      <c r="P3960" s="26">
        <f>P3961+P3976+P3991</f>
        <v>0</v>
      </c>
      <c r="Q3960" s="26">
        <f>Q3961+Q3976+Q3991</f>
        <v>0</v>
      </c>
      <c r="R3960" s="26">
        <f>R3961+R3976+R3991</f>
        <v>3514.8</v>
      </c>
      <c r="S3960" s="26">
        <f>S3961+S3976+S3991</f>
        <v>0</v>
      </c>
      <c r="T3960" s="26">
        <f>T3961+T3976</f>
        <v>0</v>
      </c>
      <c r="U3960" s="26">
        <v>0</v>
      </c>
      <c r="V3960" s="26">
        <f t="shared" si="10530"/>
        <v>101066.8</v>
      </c>
      <c r="W3960" s="26">
        <f>W3961+W3976</f>
        <v>0</v>
      </c>
      <c r="X3960" s="26">
        <f>X3961+X3976</f>
        <v>0</v>
      </c>
      <c r="Y3960" s="26">
        <f>Y3961+Y3976</f>
        <v>0</v>
      </c>
      <c r="Z3960" s="26">
        <f>Z3961+Z3976</f>
        <v>0</v>
      </c>
      <c r="AA3960" s="26">
        <f>AA3961+AA3976</f>
        <v>0</v>
      </c>
      <c r="AB3960" s="26">
        <f>AB3961+AB3976+AB3991</f>
        <v>71971.540800000017</v>
      </c>
      <c r="AC3960" s="27">
        <f>AC3961+AC3976+AC3991</f>
        <v>100661.33041</v>
      </c>
      <c r="AD3960" s="27">
        <f>AD3961+AD3976+AD3991</f>
        <v>100462.47684999999</v>
      </c>
      <c r="AE3960" s="28">
        <f t="shared" si="10494"/>
        <v>99.802452879184031</v>
      </c>
      <c r="AF3960" s="26">
        <f t="shared" ref="AF3960:AK3960" si="10532">AF3961+AF3976+AF3991</f>
        <v>101044.84999999999</v>
      </c>
      <c r="AG3960" s="26">
        <f t="shared" si="10532"/>
        <v>-425.7</v>
      </c>
      <c r="AH3960" s="26">
        <f t="shared" si="10532"/>
        <v>0</v>
      </c>
      <c r="AI3960" s="26">
        <f t="shared" si="10532"/>
        <v>0</v>
      </c>
      <c r="AJ3960" s="26">
        <f t="shared" si="10532"/>
        <v>0</v>
      </c>
      <c r="AK3960" s="26">
        <f t="shared" si="10532"/>
        <v>0</v>
      </c>
      <c r="AL3960" s="26">
        <f t="shared" si="10496"/>
        <v>100619.15</v>
      </c>
      <c r="AM3960" s="26">
        <f t="shared" si="10497"/>
        <v>447.65000000000873</v>
      </c>
      <c r="AN3960" s="29"/>
    </row>
    <row r="3961" spans="2:40" ht="31.2" x14ac:dyDescent="0.3">
      <c r="B3961" s="30" t="s">
        <v>862</v>
      </c>
      <c r="C3961" s="30" t="s">
        <v>112</v>
      </c>
      <c r="D3961" s="30" t="s">
        <v>112</v>
      </c>
      <c r="E3961" s="15" t="str">
        <f t="shared" si="10529"/>
        <v>0505</v>
      </c>
      <c r="F3961" s="30" t="s">
        <v>760</v>
      </c>
      <c r="G3961" s="30"/>
      <c r="H3961" s="31" t="s">
        <v>761</v>
      </c>
      <c r="I3961" s="32">
        <f t="shared" ref="I3961:T3961" si="10533">I3962+I3967</f>
        <v>21145.699999999997</v>
      </c>
      <c r="J3961" s="32">
        <f t="shared" si="10533"/>
        <v>21762.000000000004</v>
      </c>
      <c r="K3961" s="32">
        <f t="shared" si="10533"/>
        <v>21762</v>
      </c>
      <c r="L3961" s="32">
        <f t="shared" si="10533"/>
        <v>-735</v>
      </c>
      <c r="M3961" s="32">
        <f t="shared" si="10533"/>
        <v>-735</v>
      </c>
      <c r="N3961" s="32">
        <f t="shared" si="10533"/>
        <v>-735</v>
      </c>
      <c r="O3961" s="32">
        <f t="shared" si="10533"/>
        <v>-425.7</v>
      </c>
      <c r="P3961" s="32">
        <f t="shared" si="10533"/>
        <v>0</v>
      </c>
      <c r="Q3961" s="32">
        <f t="shared" si="10533"/>
        <v>0</v>
      </c>
      <c r="R3961" s="32">
        <f t="shared" si="10533"/>
        <v>2927.1</v>
      </c>
      <c r="S3961" s="32">
        <f t="shared" si="10533"/>
        <v>0</v>
      </c>
      <c r="T3961" s="32">
        <f t="shared" si="10533"/>
        <v>0</v>
      </c>
      <c r="U3961" s="32">
        <v>0</v>
      </c>
      <c r="V3961" s="32">
        <f t="shared" si="10530"/>
        <v>22912.099999999995</v>
      </c>
      <c r="W3961" s="32">
        <f t="shared" ref="W3961:AD3961" si="10534">W3962+W3967</f>
        <v>0</v>
      </c>
      <c r="X3961" s="32">
        <f t="shared" si="10534"/>
        <v>0</v>
      </c>
      <c r="Y3961" s="32">
        <f t="shared" si="10534"/>
        <v>0</v>
      </c>
      <c r="Z3961" s="32">
        <f t="shared" si="10534"/>
        <v>0</v>
      </c>
      <c r="AA3961" s="32">
        <f t="shared" si="10534"/>
        <v>0</v>
      </c>
      <c r="AB3961" s="32">
        <f t="shared" si="10534"/>
        <v>16583.710849999999</v>
      </c>
      <c r="AC3961" s="33">
        <f t="shared" si="10534"/>
        <v>22906.947909999999</v>
      </c>
      <c r="AD3961" s="33">
        <f t="shared" si="10534"/>
        <v>22814.533870000003</v>
      </c>
      <c r="AE3961" s="34">
        <f t="shared" si="10494"/>
        <v>99.596567642432831</v>
      </c>
      <c r="AF3961" s="32">
        <f t="shared" ref="AF3961:AK3961" si="10535">AF3962+AF3967</f>
        <v>23332.64791</v>
      </c>
      <c r="AG3961" s="32">
        <f t="shared" si="10535"/>
        <v>-425.7</v>
      </c>
      <c r="AH3961" s="32">
        <f t="shared" si="10535"/>
        <v>0</v>
      </c>
      <c r="AI3961" s="32">
        <f t="shared" si="10535"/>
        <v>0</v>
      </c>
      <c r="AJ3961" s="32">
        <f t="shared" si="10535"/>
        <v>0</v>
      </c>
      <c r="AK3961" s="32">
        <f t="shared" si="10535"/>
        <v>0</v>
      </c>
      <c r="AL3961" s="32">
        <f t="shared" si="10496"/>
        <v>22906.947909999999</v>
      </c>
      <c r="AM3961" s="32">
        <f t="shared" si="10497"/>
        <v>5.1520899999959511</v>
      </c>
    </row>
    <row r="3962" spans="2:40" ht="31.2" hidden="1" customHeight="1" x14ac:dyDescent="0.3">
      <c r="B3962" s="30" t="s">
        <v>862</v>
      </c>
      <c r="C3962" s="30" t="s">
        <v>112</v>
      </c>
      <c r="D3962" s="30" t="s">
        <v>112</v>
      </c>
      <c r="E3962" s="15" t="str">
        <f t="shared" si="10529"/>
        <v>0505</v>
      </c>
      <c r="F3962" s="30" t="s">
        <v>762</v>
      </c>
      <c r="G3962" s="30"/>
      <c r="H3962" s="31" t="s">
        <v>763</v>
      </c>
      <c r="I3962" s="32">
        <f t="shared" ref="I3962:I3968" si="10536">I3963</f>
        <v>735</v>
      </c>
      <c r="J3962" s="32">
        <f t="shared" ref="J3962:J3968" si="10537">J3963</f>
        <v>735</v>
      </c>
      <c r="K3962" s="32">
        <f t="shared" ref="K3962:K3968" si="10538">K3963</f>
        <v>735</v>
      </c>
      <c r="L3962" s="32">
        <f t="shared" ref="L3962:L3968" si="10539">L3963</f>
        <v>-735</v>
      </c>
      <c r="M3962" s="32">
        <f t="shared" ref="M3962:M3968" si="10540">M3963</f>
        <v>-735</v>
      </c>
      <c r="N3962" s="32">
        <f t="shared" ref="N3962:N3968" si="10541">N3963</f>
        <v>-735</v>
      </c>
      <c r="O3962" s="32">
        <f t="shared" ref="O3962:O3968" si="10542">O3963</f>
        <v>0</v>
      </c>
      <c r="P3962" s="32">
        <f t="shared" ref="P3962:P3968" si="10543">P3963</f>
        <v>0</v>
      </c>
      <c r="Q3962" s="32">
        <f t="shared" ref="Q3962:Q3968" si="10544">Q3963</f>
        <v>0</v>
      </c>
      <c r="R3962" s="32">
        <f t="shared" ref="R3962:R3968" si="10545">R3963</f>
        <v>0</v>
      </c>
      <c r="S3962" s="32">
        <f t="shared" ref="S3962:S3968" si="10546">S3963</f>
        <v>0</v>
      </c>
      <c r="T3962" s="32">
        <f t="shared" ref="T3962:T3968" si="10547">T3963</f>
        <v>0</v>
      </c>
      <c r="U3962" s="32">
        <v>0</v>
      </c>
      <c r="V3962" s="32">
        <f t="shared" si="10530"/>
        <v>0</v>
      </c>
      <c r="W3962" s="32">
        <f t="shared" ref="W3962:W3968" si="10548">W3963</f>
        <v>0</v>
      </c>
      <c r="X3962" s="32">
        <f t="shared" ref="X3962:X3968" si="10549">X3963</f>
        <v>0</v>
      </c>
      <c r="Y3962" s="32">
        <f t="shared" ref="Y3962:Y3968" si="10550">Y3963</f>
        <v>0</v>
      </c>
      <c r="Z3962" s="32">
        <f t="shared" ref="Z3962:Z3968" si="10551">Z3963</f>
        <v>0</v>
      </c>
      <c r="AA3962" s="32">
        <f t="shared" ref="AA3962:AA3968" si="10552">AA3963</f>
        <v>0</v>
      </c>
      <c r="AB3962" s="32">
        <f t="shared" ref="AB3962:AB3968" si="10553">AB3963</f>
        <v>0</v>
      </c>
      <c r="AC3962" s="33">
        <f t="shared" ref="AC3962:AC3968" si="10554">AC3963</f>
        <v>0</v>
      </c>
      <c r="AD3962" s="33">
        <f t="shared" ref="AD3962:AD3968" si="10555">AD3963</f>
        <v>0</v>
      </c>
      <c r="AE3962" s="34" t="e">
        <f t="shared" si="10494"/>
        <v>#DIV/0!</v>
      </c>
      <c r="AF3962" s="35">
        <f t="shared" ref="AF3962:AF3968" si="10556">AF3963</f>
        <v>0</v>
      </c>
      <c r="AG3962" s="35">
        <f t="shared" ref="AG3962:AG3968" si="10557">AG3963</f>
        <v>0</v>
      </c>
      <c r="AH3962" s="36">
        <f t="shared" ref="AH3962:AH3968" si="10558">AH3963</f>
        <v>0</v>
      </c>
      <c r="AI3962" s="36">
        <f t="shared" ref="AI3962:AI3968" si="10559">AI3963</f>
        <v>0</v>
      </c>
      <c r="AJ3962" s="36">
        <f t="shared" ref="AJ3962:AJ3968" si="10560">AJ3963</f>
        <v>0</v>
      </c>
      <c r="AK3962" s="36">
        <f t="shared" ref="AK3962:AK3968" si="10561">AK3963</f>
        <v>0</v>
      </c>
      <c r="AL3962" s="36">
        <f t="shared" si="10496"/>
        <v>0</v>
      </c>
      <c r="AM3962" s="36">
        <f t="shared" si="10497"/>
        <v>0</v>
      </c>
      <c r="AN3962" s="37" t="s">
        <v>35</v>
      </c>
    </row>
    <row r="3963" spans="2:40" ht="62.4" hidden="1" customHeight="1" x14ac:dyDescent="0.3">
      <c r="B3963" s="30" t="s">
        <v>862</v>
      </c>
      <c r="C3963" s="30" t="s">
        <v>112</v>
      </c>
      <c r="D3963" s="30" t="s">
        <v>112</v>
      </c>
      <c r="E3963" s="15" t="str">
        <f t="shared" si="10529"/>
        <v>0505</v>
      </c>
      <c r="F3963" s="30" t="s">
        <v>955</v>
      </c>
      <c r="G3963" s="30"/>
      <c r="H3963" s="31" t="s">
        <v>956</v>
      </c>
      <c r="I3963" s="32">
        <f t="shared" si="10536"/>
        <v>735</v>
      </c>
      <c r="J3963" s="32">
        <f t="shared" si="10537"/>
        <v>735</v>
      </c>
      <c r="K3963" s="32">
        <f t="shared" si="10538"/>
        <v>735</v>
      </c>
      <c r="L3963" s="32">
        <f t="shared" si="10539"/>
        <v>-735</v>
      </c>
      <c r="M3963" s="32">
        <f t="shared" si="10540"/>
        <v>-735</v>
      </c>
      <c r="N3963" s="32">
        <f t="shared" si="10541"/>
        <v>-735</v>
      </c>
      <c r="O3963" s="32">
        <f t="shared" si="10542"/>
        <v>0</v>
      </c>
      <c r="P3963" s="32">
        <f t="shared" si="10543"/>
        <v>0</v>
      </c>
      <c r="Q3963" s="32">
        <f t="shared" si="10544"/>
        <v>0</v>
      </c>
      <c r="R3963" s="32">
        <f t="shared" si="10545"/>
        <v>0</v>
      </c>
      <c r="S3963" s="32">
        <f t="shared" si="10546"/>
        <v>0</v>
      </c>
      <c r="T3963" s="32">
        <f t="shared" si="10547"/>
        <v>0</v>
      </c>
      <c r="U3963" s="32">
        <v>0</v>
      </c>
      <c r="V3963" s="32">
        <f t="shared" si="10530"/>
        <v>0</v>
      </c>
      <c r="W3963" s="32">
        <f t="shared" si="10548"/>
        <v>0</v>
      </c>
      <c r="X3963" s="32">
        <f t="shared" si="10549"/>
        <v>0</v>
      </c>
      <c r="Y3963" s="32">
        <f t="shared" si="10550"/>
        <v>0</v>
      </c>
      <c r="Z3963" s="32">
        <f t="shared" si="10551"/>
        <v>0</v>
      </c>
      <c r="AA3963" s="32">
        <f t="shared" si="10552"/>
        <v>0</v>
      </c>
      <c r="AB3963" s="32">
        <f t="shared" si="10553"/>
        <v>0</v>
      </c>
      <c r="AC3963" s="33">
        <f t="shared" si="10554"/>
        <v>0</v>
      </c>
      <c r="AD3963" s="33">
        <f t="shared" si="10555"/>
        <v>0</v>
      </c>
      <c r="AE3963" s="34" t="e">
        <f t="shared" si="10494"/>
        <v>#DIV/0!</v>
      </c>
      <c r="AF3963" s="35">
        <f t="shared" si="10556"/>
        <v>0</v>
      </c>
      <c r="AG3963" s="35">
        <f t="shared" si="10557"/>
        <v>0</v>
      </c>
      <c r="AH3963" s="36">
        <f t="shared" si="10558"/>
        <v>0</v>
      </c>
      <c r="AI3963" s="36">
        <f t="shared" si="10559"/>
        <v>0</v>
      </c>
      <c r="AJ3963" s="36">
        <f t="shared" si="10560"/>
        <v>0</v>
      </c>
      <c r="AK3963" s="36">
        <f t="shared" si="10561"/>
        <v>0</v>
      </c>
      <c r="AL3963" s="36">
        <f t="shared" si="10496"/>
        <v>0</v>
      </c>
      <c r="AM3963" s="36">
        <f t="shared" si="10497"/>
        <v>0</v>
      </c>
      <c r="AN3963" s="37" t="s">
        <v>35</v>
      </c>
    </row>
    <row r="3964" spans="2:40" ht="46.8" hidden="1" customHeight="1" x14ac:dyDescent="0.3">
      <c r="B3964" s="30" t="s">
        <v>862</v>
      </c>
      <c r="C3964" s="30" t="s">
        <v>112</v>
      </c>
      <c r="D3964" s="30" t="s">
        <v>112</v>
      </c>
      <c r="E3964" s="15" t="str">
        <f t="shared" si="10529"/>
        <v>0505</v>
      </c>
      <c r="F3964" s="30" t="s">
        <v>957</v>
      </c>
      <c r="G3964" s="30"/>
      <c r="H3964" s="31" t="s">
        <v>958</v>
      </c>
      <c r="I3964" s="32">
        <f t="shared" si="10536"/>
        <v>735</v>
      </c>
      <c r="J3964" s="32">
        <f t="shared" si="10537"/>
        <v>735</v>
      </c>
      <c r="K3964" s="32">
        <f t="shared" si="10538"/>
        <v>735</v>
      </c>
      <c r="L3964" s="32">
        <f t="shared" si="10539"/>
        <v>-735</v>
      </c>
      <c r="M3964" s="32">
        <f t="shared" si="10540"/>
        <v>-735</v>
      </c>
      <c r="N3964" s="32">
        <f t="shared" si="10541"/>
        <v>-735</v>
      </c>
      <c r="O3964" s="32">
        <f t="shared" si="10542"/>
        <v>0</v>
      </c>
      <c r="P3964" s="32">
        <f t="shared" si="10543"/>
        <v>0</v>
      </c>
      <c r="Q3964" s="32">
        <f t="shared" si="10544"/>
        <v>0</v>
      </c>
      <c r="R3964" s="32">
        <f t="shared" si="10545"/>
        <v>0</v>
      </c>
      <c r="S3964" s="32">
        <f t="shared" si="10546"/>
        <v>0</v>
      </c>
      <c r="T3964" s="32">
        <f t="shared" si="10547"/>
        <v>0</v>
      </c>
      <c r="U3964" s="32">
        <v>0</v>
      </c>
      <c r="V3964" s="32">
        <f t="shared" si="10530"/>
        <v>0</v>
      </c>
      <c r="W3964" s="32">
        <f t="shared" si="10548"/>
        <v>0</v>
      </c>
      <c r="X3964" s="32">
        <f t="shared" si="10549"/>
        <v>0</v>
      </c>
      <c r="Y3964" s="32">
        <f t="shared" si="10550"/>
        <v>0</v>
      </c>
      <c r="Z3964" s="32">
        <f t="shared" si="10551"/>
        <v>0</v>
      </c>
      <c r="AA3964" s="32">
        <f t="shared" si="10552"/>
        <v>0</v>
      </c>
      <c r="AB3964" s="32">
        <f t="shared" si="10553"/>
        <v>0</v>
      </c>
      <c r="AC3964" s="33">
        <f t="shared" si="10554"/>
        <v>0</v>
      </c>
      <c r="AD3964" s="33">
        <f t="shared" si="10555"/>
        <v>0</v>
      </c>
      <c r="AE3964" s="34" t="e">
        <f t="shared" si="10494"/>
        <v>#DIV/0!</v>
      </c>
      <c r="AF3964" s="35">
        <f t="shared" si="10556"/>
        <v>0</v>
      </c>
      <c r="AG3964" s="35">
        <f t="shared" si="10557"/>
        <v>0</v>
      </c>
      <c r="AH3964" s="36">
        <f t="shared" si="10558"/>
        <v>0</v>
      </c>
      <c r="AI3964" s="36">
        <f t="shared" si="10559"/>
        <v>0</v>
      </c>
      <c r="AJ3964" s="36">
        <f t="shared" si="10560"/>
        <v>0</v>
      </c>
      <c r="AK3964" s="36">
        <f t="shared" si="10561"/>
        <v>0</v>
      </c>
      <c r="AL3964" s="36">
        <f t="shared" si="10496"/>
        <v>0</v>
      </c>
      <c r="AM3964" s="36">
        <f t="shared" si="10497"/>
        <v>0</v>
      </c>
      <c r="AN3964" s="37" t="s">
        <v>35</v>
      </c>
    </row>
    <row r="3965" spans="2:40" ht="31.2" hidden="1" customHeight="1" x14ac:dyDescent="0.3">
      <c r="B3965" s="30" t="s">
        <v>862</v>
      </c>
      <c r="C3965" s="30" t="s">
        <v>112</v>
      </c>
      <c r="D3965" s="30" t="s">
        <v>112</v>
      </c>
      <c r="E3965" s="15" t="str">
        <f t="shared" si="10529"/>
        <v>0505</v>
      </c>
      <c r="F3965" s="30" t="s">
        <v>957</v>
      </c>
      <c r="G3965" s="30" t="s">
        <v>50</v>
      </c>
      <c r="H3965" s="31" t="s">
        <v>51</v>
      </c>
      <c r="I3965" s="32">
        <f t="shared" si="10536"/>
        <v>735</v>
      </c>
      <c r="J3965" s="32">
        <f t="shared" si="10537"/>
        <v>735</v>
      </c>
      <c r="K3965" s="32">
        <f t="shared" si="10538"/>
        <v>735</v>
      </c>
      <c r="L3965" s="32">
        <f t="shared" si="10539"/>
        <v>-735</v>
      </c>
      <c r="M3965" s="32">
        <f t="shared" si="10540"/>
        <v>-735</v>
      </c>
      <c r="N3965" s="32">
        <f t="shared" si="10541"/>
        <v>-735</v>
      </c>
      <c r="O3965" s="32">
        <f t="shared" si="10542"/>
        <v>0</v>
      </c>
      <c r="P3965" s="32">
        <f t="shared" si="10543"/>
        <v>0</v>
      </c>
      <c r="Q3965" s="32">
        <f t="shared" si="10544"/>
        <v>0</v>
      </c>
      <c r="R3965" s="32">
        <f t="shared" si="10545"/>
        <v>0</v>
      </c>
      <c r="S3965" s="32">
        <f t="shared" si="10546"/>
        <v>0</v>
      </c>
      <c r="T3965" s="32">
        <f t="shared" si="10547"/>
        <v>0</v>
      </c>
      <c r="U3965" s="32">
        <v>0</v>
      </c>
      <c r="V3965" s="32">
        <f t="shared" si="10530"/>
        <v>0</v>
      </c>
      <c r="W3965" s="32">
        <f t="shared" si="10548"/>
        <v>0</v>
      </c>
      <c r="X3965" s="32">
        <f t="shared" si="10549"/>
        <v>0</v>
      </c>
      <c r="Y3965" s="32">
        <f t="shared" si="10550"/>
        <v>0</v>
      </c>
      <c r="Z3965" s="32">
        <f t="shared" si="10551"/>
        <v>0</v>
      </c>
      <c r="AA3965" s="32">
        <f t="shared" si="10552"/>
        <v>0</v>
      </c>
      <c r="AB3965" s="32">
        <f t="shared" si="10553"/>
        <v>0</v>
      </c>
      <c r="AC3965" s="33">
        <f t="shared" si="10554"/>
        <v>0</v>
      </c>
      <c r="AD3965" s="33">
        <f t="shared" si="10555"/>
        <v>0</v>
      </c>
      <c r="AE3965" s="34" t="e">
        <f t="shared" si="10494"/>
        <v>#DIV/0!</v>
      </c>
      <c r="AF3965" s="35">
        <f t="shared" si="10556"/>
        <v>0</v>
      </c>
      <c r="AG3965" s="35">
        <f t="shared" si="10557"/>
        <v>0</v>
      </c>
      <c r="AH3965" s="36">
        <f t="shared" si="10558"/>
        <v>0</v>
      </c>
      <c r="AI3965" s="36">
        <f t="shared" si="10559"/>
        <v>0</v>
      </c>
      <c r="AJ3965" s="36">
        <f t="shared" si="10560"/>
        <v>0</v>
      </c>
      <c r="AK3965" s="36">
        <f t="shared" si="10561"/>
        <v>0</v>
      </c>
      <c r="AL3965" s="36">
        <f t="shared" si="10496"/>
        <v>0</v>
      </c>
      <c r="AM3965" s="36">
        <f t="shared" si="10497"/>
        <v>0</v>
      </c>
      <c r="AN3965" s="37" t="s">
        <v>35</v>
      </c>
    </row>
    <row r="3966" spans="2:40" ht="31.2" hidden="1" customHeight="1" x14ac:dyDescent="0.3">
      <c r="B3966" s="30" t="s">
        <v>862</v>
      </c>
      <c r="C3966" s="30" t="s">
        <v>112</v>
      </c>
      <c r="D3966" s="30" t="s">
        <v>112</v>
      </c>
      <c r="E3966" s="15" t="str">
        <f t="shared" si="10529"/>
        <v>0505</v>
      </c>
      <c r="F3966" s="30" t="s">
        <v>957</v>
      </c>
      <c r="G3966" s="30" t="s">
        <v>52</v>
      </c>
      <c r="H3966" s="31" t="s">
        <v>53</v>
      </c>
      <c r="I3966" s="32">
        <v>735</v>
      </c>
      <c r="J3966" s="32">
        <v>735</v>
      </c>
      <c r="K3966" s="32">
        <v>735</v>
      </c>
      <c r="L3966" s="32">
        <v>-735</v>
      </c>
      <c r="M3966" s="32">
        <v>-735</v>
      </c>
      <c r="N3966" s="32">
        <v>-735</v>
      </c>
      <c r="O3966" s="32">
        <v>0</v>
      </c>
      <c r="P3966" s="32">
        <v>0</v>
      </c>
      <c r="Q3966" s="32">
        <v>0</v>
      </c>
      <c r="R3966" s="32">
        <v>0</v>
      </c>
      <c r="S3966" s="32">
        <v>0</v>
      </c>
      <c r="T3966" s="32">
        <v>0</v>
      </c>
      <c r="U3966" s="32">
        <v>0</v>
      </c>
      <c r="V3966" s="32">
        <f t="shared" si="10530"/>
        <v>0</v>
      </c>
      <c r="W3966" s="32"/>
      <c r="X3966" s="32"/>
      <c r="Y3966" s="32"/>
      <c r="Z3966" s="32"/>
      <c r="AA3966" s="32"/>
      <c r="AB3966" s="32">
        <v>0</v>
      </c>
      <c r="AC3966" s="33">
        <v>0</v>
      </c>
      <c r="AD3966" s="33">
        <v>0</v>
      </c>
      <c r="AE3966" s="34" t="e">
        <f t="shared" si="10494"/>
        <v>#DIV/0!</v>
      </c>
      <c r="AF3966" s="35">
        <v>0</v>
      </c>
      <c r="AG3966" s="35">
        <v>0</v>
      </c>
      <c r="AH3966" s="36">
        <v>0</v>
      </c>
      <c r="AI3966" s="36">
        <v>0</v>
      </c>
      <c r="AJ3966" s="36">
        <v>0</v>
      </c>
      <c r="AK3966" s="36">
        <v>0</v>
      </c>
      <c r="AL3966" s="36">
        <f t="shared" si="10496"/>
        <v>0</v>
      </c>
      <c r="AM3966" s="36">
        <f t="shared" si="10497"/>
        <v>0</v>
      </c>
      <c r="AN3966" s="37" t="s">
        <v>35</v>
      </c>
    </row>
    <row r="3967" spans="2:40" ht="31.2" x14ac:dyDescent="0.3">
      <c r="B3967" s="30" t="s">
        <v>862</v>
      </c>
      <c r="C3967" s="30" t="s">
        <v>112</v>
      </c>
      <c r="D3967" s="30" t="s">
        <v>112</v>
      </c>
      <c r="E3967" s="15" t="str">
        <f t="shared" si="10529"/>
        <v>0505</v>
      </c>
      <c r="F3967" s="30" t="s">
        <v>779</v>
      </c>
      <c r="G3967" s="30"/>
      <c r="H3967" s="31" t="s">
        <v>780</v>
      </c>
      <c r="I3967" s="32">
        <f t="shared" si="10536"/>
        <v>20410.699999999997</v>
      </c>
      <c r="J3967" s="32">
        <f t="shared" si="10537"/>
        <v>21027.000000000004</v>
      </c>
      <c r="K3967" s="32">
        <f t="shared" si="10538"/>
        <v>21027</v>
      </c>
      <c r="L3967" s="32">
        <f t="shared" si="10539"/>
        <v>0</v>
      </c>
      <c r="M3967" s="32">
        <f t="shared" si="10540"/>
        <v>0</v>
      </c>
      <c r="N3967" s="32">
        <f t="shared" si="10541"/>
        <v>0</v>
      </c>
      <c r="O3967" s="32">
        <f t="shared" si="10542"/>
        <v>-425.7</v>
      </c>
      <c r="P3967" s="32">
        <f t="shared" si="10543"/>
        <v>0</v>
      </c>
      <c r="Q3967" s="32">
        <f t="shared" si="10544"/>
        <v>0</v>
      </c>
      <c r="R3967" s="32">
        <f t="shared" si="10545"/>
        <v>2927.1</v>
      </c>
      <c r="S3967" s="32">
        <f t="shared" si="10546"/>
        <v>0</v>
      </c>
      <c r="T3967" s="32">
        <f t="shared" si="10547"/>
        <v>0</v>
      </c>
      <c r="U3967" s="32">
        <v>0</v>
      </c>
      <c r="V3967" s="32">
        <f t="shared" si="10530"/>
        <v>22912.099999999995</v>
      </c>
      <c r="W3967" s="32">
        <f t="shared" si="10548"/>
        <v>0</v>
      </c>
      <c r="X3967" s="32">
        <f t="shared" si="10549"/>
        <v>0</v>
      </c>
      <c r="Y3967" s="32">
        <f t="shared" si="10550"/>
        <v>0</v>
      </c>
      <c r="Z3967" s="32">
        <f t="shared" si="10551"/>
        <v>0</v>
      </c>
      <c r="AA3967" s="32">
        <f t="shared" si="10552"/>
        <v>0</v>
      </c>
      <c r="AB3967" s="32">
        <f t="shared" si="10553"/>
        <v>16583.710849999999</v>
      </c>
      <c r="AC3967" s="33">
        <f t="shared" si="10554"/>
        <v>22906.947909999999</v>
      </c>
      <c r="AD3967" s="33">
        <f t="shared" si="10555"/>
        <v>22814.533870000003</v>
      </c>
      <c r="AE3967" s="34">
        <f t="shared" si="10494"/>
        <v>99.596567642432831</v>
      </c>
      <c r="AF3967" s="32">
        <f t="shared" si="10556"/>
        <v>23332.64791</v>
      </c>
      <c r="AG3967" s="32">
        <f t="shared" si="10557"/>
        <v>-425.7</v>
      </c>
      <c r="AH3967" s="32">
        <f t="shared" si="10558"/>
        <v>0</v>
      </c>
      <c r="AI3967" s="32">
        <f t="shared" si="10559"/>
        <v>0</v>
      </c>
      <c r="AJ3967" s="32">
        <f t="shared" si="10560"/>
        <v>0</v>
      </c>
      <c r="AK3967" s="32">
        <f t="shared" si="10561"/>
        <v>0</v>
      </c>
      <c r="AL3967" s="32">
        <f t="shared" si="10496"/>
        <v>22906.947909999999</v>
      </c>
      <c r="AM3967" s="32">
        <f t="shared" si="10497"/>
        <v>5.1520899999959511</v>
      </c>
    </row>
    <row r="3968" spans="2:40" ht="62.4" x14ac:dyDescent="0.3">
      <c r="B3968" s="30" t="s">
        <v>862</v>
      </c>
      <c r="C3968" s="30" t="s">
        <v>112</v>
      </c>
      <c r="D3968" s="30" t="s">
        <v>112</v>
      </c>
      <c r="E3968" s="15" t="str">
        <f t="shared" si="10529"/>
        <v>0505</v>
      </c>
      <c r="F3968" s="30" t="s">
        <v>781</v>
      </c>
      <c r="G3968" s="30"/>
      <c r="H3968" s="31" t="s">
        <v>782</v>
      </c>
      <c r="I3968" s="32">
        <f t="shared" si="10536"/>
        <v>20410.699999999997</v>
      </c>
      <c r="J3968" s="32">
        <f t="shared" si="10537"/>
        <v>21027.000000000004</v>
      </c>
      <c r="K3968" s="32">
        <f t="shared" si="10538"/>
        <v>21027</v>
      </c>
      <c r="L3968" s="32">
        <f t="shared" si="10539"/>
        <v>0</v>
      </c>
      <c r="M3968" s="32">
        <f t="shared" si="10540"/>
        <v>0</v>
      </c>
      <c r="N3968" s="32">
        <f t="shared" si="10541"/>
        <v>0</v>
      </c>
      <c r="O3968" s="32">
        <f t="shared" si="10542"/>
        <v>-425.7</v>
      </c>
      <c r="P3968" s="32">
        <f t="shared" si="10543"/>
        <v>0</v>
      </c>
      <c r="Q3968" s="32">
        <f t="shared" si="10544"/>
        <v>0</v>
      </c>
      <c r="R3968" s="32">
        <f t="shared" si="10545"/>
        <v>2927.1</v>
      </c>
      <c r="S3968" s="32">
        <f t="shared" si="10546"/>
        <v>0</v>
      </c>
      <c r="T3968" s="32">
        <f t="shared" si="10547"/>
        <v>0</v>
      </c>
      <c r="U3968" s="32">
        <v>0</v>
      </c>
      <c r="V3968" s="32">
        <f t="shared" si="10530"/>
        <v>22912.099999999995</v>
      </c>
      <c r="W3968" s="32">
        <f t="shared" si="10548"/>
        <v>0</v>
      </c>
      <c r="X3968" s="32">
        <f t="shared" si="10549"/>
        <v>0</v>
      </c>
      <c r="Y3968" s="32">
        <f t="shared" si="10550"/>
        <v>0</v>
      </c>
      <c r="Z3968" s="32">
        <f t="shared" si="10551"/>
        <v>0</v>
      </c>
      <c r="AA3968" s="32">
        <f t="shared" si="10552"/>
        <v>0</v>
      </c>
      <c r="AB3968" s="32">
        <f t="shared" si="10553"/>
        <v>16583.710849999999</v>
      </c>
      <c r="AC3968" s="33">
        <f t="shared" si="10554"/>
        <v>22906.947909999999</v>
      </c>
      <c r="AD3968" s="33">
        <f t="shared" si="10555"/>
        <v>22814.533870000003</v>
      </c>
      <c r="AE3968" s="34">
        <f t="shared" si="10494"/>
        <v>99.596567642432831</v>
      </c>
      <c r="AF3968" s="32">
        <f t="shared" si="10556"/>
        <v>23332.64791</v>
      </c>
      <c r="AG3968" s="32">
        <f t="shared" si="10557"/>
        <v>-425.7</v>
      </c>
      <c r="AH3968" s="32">
        <f t="shared" si="10558"/>
        <v>0</v>
      </c>
      <c r="AI3968" s="32">
        <f t="shared" si="10559"/>
        <v>0</v>
      </c>
      <c r="AJ3968" s="32">
        <f t="shared" si="10560"/>
        <v>0</v>
      </c>
      <c r="AK3968" s="32">
        <f t="shared" si="10561"/>
        <v>0</v>
      </c>
      <c r="AL3968" s="32">
        <f t="shared" si="10496"/>
        <v>22906.947909999999</v>
      </c>
      <c r="AM3968" s="32">
        <f t="shared" si="10497"/>
        <v>5.1520899999959511</v>
      </c>
    </row>
    <row r="3969" spans="2:40" ht="31.2" x14ac:dyDescent="0.3">
      <c r="B3969" s="30" t="s">
        <v>862</v>
      </c>
      <c r="C3969" s="30" t="s">
        <v>112</v>
      </c>
      <c r="D3969" s="30" t="s">
        <v>112</v>
      </c>
      <c r="E3969" s="15" t="str">
        <f t="shared" si="10529"/>
        <v>0505</v>
      </c>
      <c r="F3969" s="30" t="s">
        <v>864</v>
      </c>
      <c r="G3969" s="30"/>
      <c r="H3969" s="31" t="s">
        <v>67</v>
      </c>
      <c r="I3969" s="32">
        <f t="shared" ref="I3969:T3969" si="10562">I3970+I3972+I3974</f>
        <v>20410.699999999997</v>
      </c>
      <c r="J3969" s="32">
        <f t="shared" si="10562"/>
        <v>21027.000000000004</v>
      </c>
      <c r="K3969" s="32">
        <f t="shared" si="10562"/>
        <v>21027</v>
      </c>
      <c r="L3969" s="32">
        <f t="shared" si="10562"/>
        <v>0</v>
      </c>
      <c r="M3969" s="32">
        <f t="shared" si="10562"/>
        <v>0</v>
      </c>
      <c r="N3969" s="32">
        <f t="shared" si="10562"/>
        <v>0</v>
      </c>
      <c r="O3969" s="32">
        <f t="shared" si="10562"/>
        <v>-425.7</v>
      </c>
      <c r="P3969" s="32">
        <f t="shared" si="10562"/>
        <v>0</v>
      </c>
      <c r="Q3969" s="32">
        <f t="shared" si="10562"/>
        <v>0</v>
      </c>
      <c r="R3969" s="32">
        <f t="shared" si="10562"/>
        <v>2927.1</v>
      </c>
      <c r="S3969" s="32">
        <f t="shared" si="10562"/>
        <v>0</v>
      </c>
      <c r="T3969" s="32">
        <f t="shared" si="10562"/>
        <v>0</v>
      </c>
      <c r="U3969" s="32">
        <v>0</v>
      </c>
      <c r="V3969" s="32">
        <f t="shared" si="10530"/>
        <v>22912.099999999995</v>
      </c>
      <c r="W3969" s="32">
        <f t="shared" ref="W3969:AD3969" si="10563">W3970+W3972+W3974</f>
        <v>0</v>
      </c>
      <c r="X3969" s="32">
        <f t="shared" si="10563"/>
        <v>0</v>
      </c>
      <c r="Y3969" s="32">
        <f t="shared" si="10563"/>
        <v>0</v>
      </c>
      <c r="Z3969" s="32">
        <f t="shared" si="10563"/>
        <v>0</v>
      </c>
      <c r="AA3969" s="32">
        <f t="shared" si="10563"/>
        <v>0</v>
      </c>
      <c r="AB3969" s="32">
        <f t="shared" si="10563"/>
        <v>16583.710849999999</v>
      </c>
      <c r="AC3969" s="33">
        <f t="shared" si="10563"/>
        <v>22906.947909999999</v>
      </c>
      <c r="AD3969" s="33">
        <f t="shared" si="10563"/>
        <v>22814.533870000003</v>
      </c>
      <c r="AE3969" s="34">
        <f t="shared" si="10494"/>
        <v>99.596567642432831</v>
      </c>
      <c r="AF3969" s="32">
        <f t="shared" ref="AF3969:AK3969" si="10564">AF3970+AF3972+AF3974</f>
        <v>23332.64791</v>
      </c>
      <c r="AG3969" s="32">
        <f t="shared" si="10564"/>
        <v>-425.7</v>
      </c>
      <c r="AH3969" s="32">
        <f t="shared" si="10564"/>
        <v>0</v>
      </c>
      <c r="AI3969" s="32">
        <f t="shared" si="10564"/>
        <v>0</v>
      </c>
      <c r="AJ3969" s="32">
        <f t="shared" si="10564"/>
        <v>0</v>
      </c>
      <c r="AK3969" s="32">
        <f t="shared" si="10564"/>
        <v>0</v>
      </c>
      <c r="AL3969" s="32">
        <f t="shared" si="10496"/>
        <v>22906.947909999999</v>
      </c>
      <c r="AM3969" s="32">
        <f t="shared" si="10497"/>
        <v>5.1520899999959511</v>
      </c>
    </row>
    <row r="3970" spans="2:40" ht="78" x14ac:dyDescent="0.3">
      <c r="B3970" s="30" t="s">
        <v>862</v>
      </c>
      <c r="C3970" s="30" t="s">
        <v>112</v>
      </c>
      <c r="D3970" s="30" t="s">
        <v>112</v>
      </c>
      <c r="E3970" s="15" t="str">
        <f t="shared" si="10529"/>
        <v>0505</v>
      </c>
      <c r="F3970" s="30" t="s">
        <v>864</v>
      </c>
      <c r="G3970" s="30" t="s">
        <v>68</v>
      </c>
      <c r="H3970" s="31" t="s">
        <v>69</v>
      </c>
      <c r="I3970" s="32">
        <f t="shared" ref="I3970:T3970" si="10565">I3971</f>
        <v>16974.099999999999</v>
      </c>
      <c r="J3970" s="32">
        <f t="shared" si="10565"/>
        <v>17590.400000000001</v>
      </c>
      <c r="K3970" s="32">
        <f t="shared" si="10565"/>
        <v>17590.400000000001</v>
      </c>
      <c r="L3970" s="32">
        <f t="shared" si="10565"/>
        <v>0</v>
      </c>
      <c r="M3970" s="32">
        <f t="shared" si="10565"/>
        <v>0</v>
      </c>
      <c r="N3970" s="32">
        <f t="shared" si="10565"/>
        <v>0</v>
      </c>
      <c r="O3970" s="32">
        <f t="shared" si="10565"/>
        <v>-425.7</v>
      </c>
      <c r="P3970" s="32">
        <f t="shared" si="10565"/>
        <v>0</v>
      </c>
      <c r="Q3970" s="32">
        <f t="shared" si="10565"/>
        <v>0</v>
      </c>
      <c r="R3970" s="32">
        <f t="shared" si="10565"/>
        <v>2927.1</v>
      </c>
      <c r="S3970" s="32">
        <f t="shared" si="10565"/>
        <v>0</v>
      </c>
      <c r="T3970" s="32">
        <f t="shared" si="10565"/>
        <v>0</v>
      </c>
      <c r="U3970" s="32">
        <v>0</v>
      </c>
      <c r="V3970" s="32">
        <f t="shared" si="10530"/>
        <v>19475.499999999996</v>
      </c>
      <c r="W3970" s="32">
        <f t="shared" ref="W3970:AD3970" si="10566">W3971</f>
        <v>0</v>
      </c>
      <c r="X3970" s="32">
        <f t="shared" si="10566"/>
        <v>0</v>
      </c>
      <c r="Y3970" s="32">
        <f t="shared" si="10566"/>
        <v>0</v>
      </c>
      <c r="Z3970" s="32">
        <f t="shared" si="10566"/>
        <v>0</v>
      </c>
      <c r="AA3970" s="32">
        <f t="shared" si="10566"/>
        <v>0</v>
      </c>
      <c r="AB3970" s="32">
        <f t="shared" si="10566"/>
        <v>14108.7235</v>
      </c>
      <c r="AC3970" s="33">
        <f t="shared" si="10566"/>
        <v>19827.918440000001</v>
      </c>
      <c r="AD3970" s="33">
        <f t="shared" si="10566"/>
        <v>19773.930380000002</v>
      </c>
      <c r="AE3970" s="34">
        <f t="shared" si="10494"/>
        <v>99.727716955446581</v>
      </c>
      <c r="AF3970" s="32">
        <f t="shared" ref="AF3970:AK3970" si="10567">AF3971</f>
        <v>19901.2</v>
      </c>
      <c r="AG3970" s="32">
        <f t="shared" si="10567"/>
        <v>-425.7</v>
      </c>
      <c r="AH3970" s="32">
        <f t="shared" si="10567"/>
        <v>0</v>
      </c>
      <c r="AI3970" s="32">
        <f t="shared" si="10567"/>
        <v>0</v>
      </c>
      <c r="AJ3970" s="32">
        <f t="shared" si="10567"/>
        <v>0</v>
      </c>
      <c r="AK3970" s="32">
        <f t="shared" si="10567"/>
        <v>0</v>
      </c>
      <c r="AL3970" s="32">
        <f t="shared" si="10496"/>
        <v>19475.5</v>
      </c>
      <c r="AM3970" s="32">
        <f t="shared" si="10497"/>
        <v>0</v>
      </c>
    </row>
    <row r="3971" spans="2:40" x14ac:dyDescent="0.3">
      <c r="B3971" s="30" t="s">
        <v>862</v>
      </c>
      <c r="C3971" s="30" t="s">
        <v>112</v>
      </c>
      <c r="D3971" s="30" t="s">
        <v>112</v>
      </c>
      <c r="E3971" s="15" t="str">
        <f t="shared" si="10529"/>
        <v>0505</v>
      </c>
      <c r="F3971" s="30" t="s">
        <v>864</v>
      </c>
      <c r="G3971" s="30" t="s">
        <v>70</v>
      </c>
      <c r="H3971" s="31" t="s">
        <v>71</v>
      </c>
      <c r="I3971" s="32">
        <v>16974.099999999999</v>
      </c>
      <c r="J3971" s="32">
        <v>17590.400000000001</v>
      </c>
      <c r="K3971" s="32">
        <v>17590.400000000001</v>
      </c>
      <c r="L3971" s="32"/>
      <c r="M3971" s="32"/>
      <c r="N3971" s="32"/>
      <c r="O3971" s="32">
        <v>-425.7</v>
      </c>
      <c r="P3971" s="32">
        <v>0</v>
      </c>
      <c r="Q3971" s="32">
        <v>0</v>
      </c>
      <c r="R3971" s="32">
        <v>2927.1</v>
      </c>
      <c r="S3971" s="32">
        <v>0</v>
      </c>
      <c r="T3971" s="32">
        <v>0</v>
      </c>
      <c r="U3971" s="32">
        <v>0</v>
      </c>
      <c r="V3971" s="32">
        <f t="shared" si="10530"/>
        <v>19475.499999999996</v>
      </c>
      <c r="W3971" s="32"/>
      <c r="X3971" s="32"/>
      <c r="Y3971" s="32"/>
      <c r="Z3971" s="32"/>
      <c r="AA3971" s="32"/>
      <c r="AB3971" s="32">
        <v>14108.7235</v>
      </c>
      <c r="AC3971" s="33">
        <v>19827.918440000001</v>
      </c>
      <c r="AD3971" s="33">
        <v>19773.930380000002</v>
      </c>
      <c r="AE3971" s="34">
        <f t="shared" si="10494"/>
        <v>99.727716955446581</v>
      </c>
      <c r="AF3971" s="32">
        <v>19901.2</v>
      </c>
      <c r="AG3971" s="32">
        <v>-425.7</v>
      </c>
      <c r="AH3971" s="32">
        <v>0</v>
      </c>
      <c r="AI3971" s="32">
        <v>0</v>
      </c>
      <c r="AJ3971" s="32">
        <v>0</v>
      </c>
      <c r="AK3971" s="32">
        <v>0</v>
      </c>
      <c r="AL3971" s="32">
        <f t="shared" si="10496"/>
        <v>19475.5</v>
      </c>
      <c r="AM3971" s="32">
        <f t="shared" si="10497"/>
        <v>0</v>
      </c>
      <c r="AN3971" s="12"/>
    </row>
    <row r="3972" spans="2:40" ht="31.2" x14ac:dyDescent="0.3">
      <c r="B3972" s="30" t="s">
        <v>862</v>
      </c>
      <c r="C3972" s="30" t="s">
        <v>112</v>
      </c>
      <c r="D3972" s="30" t="s">
        <v>112</v>
      </c>
      <c r="E3972" s="15" t="str">
        <f t="shared" si="10529"/>
        <v>0505</v>
      </c>
      <c r="F3972" s="30" t="s">
        <v>864</v>
      </c>
      <c r="G3972" s="30" t="s">
        <v>50</v>
      </c>
      <c r="H3972" s="31" t="s">
        <v>51</v>
      </c>
      <c r="I3972" s="32">
        <f t="shared" ref="I3972:T3972" si="10568">I3973</f>
        <v>3422.5</v>
      </c>
      <c r="J3972" s="32">
        <f t="shared" si="10568"/>
        <v>3422.7</v>
      </c>
      <c r="K3972" s="32">
        <f t="shared" si="10568"/>
        <v>3422.7999999999997</v>
      </c>
      <c r="L3972" s="32">
        <f t="shared" si="10568"/>
        <v>0</v>
      </c>
      <c r="M3972" s="32">
        <f t="shared" si="10568"/>
        <v>0</v>
      </c>
      <c r="N3972" s="32">
        <f t="shared" si="10568"/>
        <v>0</v>
      </c>
      <c r="O3972" s="32">
        <f t="shared" si="10568"/>
        <v>0</v>
      </c>
      <c r="P3972" s="32">
        <f t="shared" si="10568"/>
        <v>0</v>
      </c>
      <c r="Q3972" s="32">
        <f t="shared" si="10568"/>
        <v>0</v>
      </c>
      <c r="R3972" s="32">
        <f t="shared" si="10568"/>
        <v>0</v>
      </c>
      <c r="S3972" s="32">
        <f t="shared" si="10568"/>
        <v>0</v>
      </c>
      <c r="T3972" s="32">
        <f t="shared" si="10568"/>
        <v>0</v>
      </c>
      <c r="U3972" s="32">
        <v>0</v>
      </c>
      <c r="V3972" s="32">
        <f t="shared" si="10530"/>
        <v>3422.5</v>
      </c>
      <c r="W3972" s="32">
        <f t="shared" ref="W3972:AD3972" si="10569">W3973</f>
        <v>0</v>
      </c>
      <c r="X3972" s="32">
        <f t="shared" si="10569"/>
        <v>0</v>
      </c>
      <c r="Y3972" s="32">
        <f t="shared" si="10569"/>
        <v>0</v>
      </c>
      <c r="Z3972" s="32">
        <f t="shared" si="10569"/>
        <v>0</v>
      </c>
      <c r="AA3972" s="32">
        <f t="shared" si="10569"/>
        <v>0</v>
      </c>
      <c r="AB3972" s="32">
        <f t="shared" si="10569"/>
        <v>2457.9313499999998</v>
      </c>
      <c r="AC3972" s="33">
        <f t="shared" si="10569"/>
        <v>3061.92947</v>
      </c>
      <c r="AD3972" s="33">
        <f t="shared" si="10569"/>
        <v>3023.5474899999999</v>
      </c>
      <c r="AE3972" s="34">
        <f t="shared" si="10494"/>
        <v>98.746477331497772</v>
      </c>
      <c r="AF3972" s="32">
        <f t="shared" ref="AF3972:AK3972" si="10570">AF3973</f>
        <v>3414.34791</v>
      </c>
      <c r="AG3972" s="32">
        <f t="shared" si="10570"/>
        <v>0</v>
      </c>
      <c r="AH3972" s="32">
        <f t="shared" si="10570"/>
        <v>0</v>
      </c>
      <c r="AI3972" s="32">
        <f t="shared" si="10570"/>
        <v>0</v>
      </c>
      <c r="AJ3972" s="32">
        <f t="shared" si="10570"/>
        <v>0</v>
      </c>
      <c r="AK3972" s="32">
        <f t="shared" si="10570"/>
        <v>0</v>
      </c>
      <c r="AL3972" s="32">
        <f t="shared" si="10496"/>
        <v>3414.34791</v>
      </c>
      <c r="AM3972" s="32">
        <f t="shared" si="10497"/>
        <v>8.1520900000000438</v>
      </c>
    </row>
    <row r="3973" spans="2:40" ht="31.2" x14ac:dyDescent="0.3">
      <c r="B3973" s="30" t="s">
        <v>862</v>
      </c>
      <c r="C3973" s="30" t="s">
        <v>112</v>
      </c>
      <c r="D3973" s="30" t="s">
        <v>112</v>
      </c>
      <c r="E3973" s="15" t="str">
        <f t="shared" si="10529"/>
        <v>0505</v>
      </c>
      <c r="F3973" s="30" t="s">
        <v>864</v>
      </c>
      <c r="G3973" s="30" t="s">
        <v>52</v>
      </c>
      <c r="H3973" s="31" t="s">
        <v>53</v>
      </c>
      <c r="I3973" s="32">
        <v>3422.5</v>
      </c>
      <c r="J3973" s="32">
        <v>3422.7</v>
      </c>
      <c r="K3973" s="32">
        <v>3422.7999999999997</v>
      </c>
      <c r="L3973" s="32"/>
      <c r="M3973" s="32"/>
      <c r="N3973" s="32"/>
      <c r="O3973" s="32">
        <v>0</v>
      </c>
      <c r="P3973" s="32">
        <v>0</v>
      </c>
      <c r="Q3973" s="32">
        <v>0</v>
      </c>
      <c r="R3973" s="32">
        <v>0</v>
      </c>
      <c r="S3973" s="32">
        <v>0</v>
      </c>
      <c r="T3973" s="32">
        <v>0</v>
      </c>
      <c r="U3973" s="32">
        <v>0</v>
      </c>
      <c r="V3973" s="32">
        <f t="shared" si="10530"/>
        <v>3422.5</v>
      </c>
      <c r="W3973" s="32"/>
      <c r="X3973" s="32"/>
      <c r="Y3973" s="32"/>
      <c r="Z3973" s="32"/>
      <c r="AA3973" s="32"/>
      <c r="AB3973" s="32">
        <v>2457.9313499999998</v>
      </c>
      <c r="AC3973" s="33">
        <v>3061.92947</v>
      </c>
      <c r="AD3973" s="33">
        <v>3023.5474899999999</v>
      </c>
      <c r="AE3973" s="34">
        <f t="shared" si="10494"/>
        <v>98.746477331497772</v>
      </c>
      <c r="AF3973" s="32">
        <v>3414.34791</v>
      </c>
      <c r="AG3973" s="32">
        <v>0</v>
      </c>
      <c r="AH3973" s="32">
        <v>0</v>
      </c>
      <c r="AI3973" s="32">
        <v>0</v>
      </c>
      <c r="AJ3973" s="32">
        <v>0</v>
      </c>
      <c r="AK3973" s="32">
        <v>0</v>
      </c>
      <c r="AL3973" s="32">
        <f t="shared" si="10496"/>
        <v>3414.34791</v>
      </c>
      <c r="AM3973" s="32">
        <f t="shared" si="10497"/>
        <v>8.1520900000000438</v>
      </c>
      <c r="AN3973" s="12"/>
    </row>
    <row r="3974" spans="2:40" x14ac:dyDescent="0.3">
      <c r="B3974" s="30" t="s">
        <v>862</v>
      </c>
      <c r="C3974" s="30" t="s">
        <v>112</v>
      </c>
      <c r="D3974" s="30" t="s">
        <v>112</v>
      </c>
      <c r="E3974" s="15" t="str">
        <f t="shared" si="10529"/>
        <v>0505</v>
      </c>
      <c r="F3974" s="30" t="s">
        <v>864</v>
      </c>
      <c r="G3974" s="30" t="s">
        <v>56</v>
      </c>
      <c r="H3974" s="31" t="s">
        <v>57</v>
      </c>
      <c r="I3974" s="32">
        <f t="shared" ref="I3974:T3974" si="10571">I3975</f>
        <v>14.100000000000001</v>
      </c>
      <c r="J3974" s="32">
        <f t="shared" si="10571"/>
        <v>13.9</v>
      </c>
      <c r="K3974" s="32">
        <f t="shared" si="10571"/>
        <v>13.8</v>
      </c>
      <c r="L3974" s="32">
        <f t="shared" si="10571"/>
        <v>0</v>
      </c>
      <c r="M3974" s="32">
        <f t="shared" si="10571"/>
        <v>0</v>
      </c>
      <c r="N3974" s="32">
        <f t="shared" si="10571"/>
        <v>0</v>
      </c>
      <c r="O3974" s="32">
        <f t="shared" si="10571"/>
        <v>0</v>
      </c>
      <c r="P3974" s="32">
        <f t="shared" si="10571"/>
        <v>0</v>
      </c>
      <c r="Q3974" s="32">
        <f t="shared" si="10571"/>
        <v>0</v>
      </c>
      <c r="R3974" s="32">
        <f t="shared" si="10571"/>
        <v>0</v>
      </c>
      <c r="S3974" s="32">
        <f t="shared" si="10571"/>
        <v>0</v>
      </c>
      <c r="T3974" s="32">
        <f t="shared" si="10571"/>
        <v>0</v>
      </c>
      <c r="U3974" s="32">
        <v>0</v>
      </c>
      <c r="V3974" s="32">
        <f t="shared" si="10530"/>
        <v>14.100000000000001</v>
      </c>
      <c r="W3974" s="32">
        <f t="shared" ref="W3974:AD3974" si="10572">W3975</f>
        <v>0</v>
      </c>
      <c r="X3974" s="32">
        <f t="shared" si="10572"/>
        <v>0</v>
      </c>
      <c r="Y3974" s="32">
        <f t="shared" si="10572"/>
        <v>0</v>
      </c>
      <c r="Z3974" s="32">
        <f t="shared" si="10572"/>
        <v>0</v>
      </c>
      <c r="AA3974" s="32">
        <f t="shared" si="10572"/>
        <v>0</v>
      </c>
      <c r="AB3974" s="32">
        <f t="shared" si="10572"/>
        <v>17.056000000000001</v>
      </c>
      <c r="AC3974" s="33">
        <f t="shared" si="10572"/>
        <v>17.100000000000001</v>
      </c>
      <c r="AD3974" s="33">
        <f t="shared" si="10572"/>
        <v>17.056000000000001</v>
      </c>
      <c r="AE3974" s="34">
        <f t="shared" si="10494"/>
        <v>99.742690058479539</v>
      </c>
      <c r="AF3974" s="32">
        <f t="shared" ref="AF3974:AK3974" si="10573">AF3975</f>
        <v>17.100000000000001</v>
      </c>
      <c r="AG3974" s="32">
        <f t="shared" si="10573"/>
        <v>0</v>
      </c>
      <c r="AH3974" s="32">
        <f t="shared" si="10573"/>
        <v>0</v>
      </c>
      <c r="AI3974" s="32">
        <f t="shared" si="10573"/>
        <v>0</v>
      </c>
      <c r="AJ3974" s="32">
        <f t="shared" si="10573"/>
        <v>0</v>
      </c>
      <c r="AK3974" s="32">
        <f t="shared" si="10573"/>
        <v>0</v>
      </c>
      <c r="AL3974" s="32">
        <f t="shared" si="10496"/>
        <v>17.100000000000001</v>
      </c>
      <c r="AM3974" s="32">
        <f t="shared" si="10497"/>
        <v>-3</v>
      </c>
    </row>
    <row r="3975" spans="2:40" x14ac:dyDescent="0.3">
      <c r="B3975" s="30" t="s">
        <v>862</v>
      </c>
      <c r="C3975" s="30" t="s">
        <v>112</v>
      </c>
      <c r="D3975" s="30" t="s">
        <v>112</v>
      </c>
      <c r="E3975" s="15" t="str">
        <f t="shared" si="10529"/>
        <v>0505</v>
      </c>
      <c r="F3975" s="30" t="s">
        <v>864</v>
      </c>
      <c r="G3975" s="30" t="s">
        <v>60</v>
      </c>
      <c r="H3975" s="31" t="s">
        <v>61</v>
      </c>
      <c r="I3975" s="32">
        <v>14.100000000000001</v>
      </c>
      <c r="J3975" s="32">
        <v>13.9</v>
      </c>
      <c r="K3975" s="32">
        <v>13.8</v>
      </c>
      <c r="L3975" s="32"/>
      <c r="M3975" s="32"/>
      <c r="N3975" s="32"/>
      <c r="O3975" s="32">
        <v>0</v>
      </c>
      <c r="P3975" s="32">
        <v>0</v>
      </c>
      <c r="Q3975" s="32">
        <v>0</v>
      </c>
      <c r="R3975" s="32">
        <v>0</v>
      </c>
      <c r="S3975" s="32">
        <v>0</v>
      </c>
      <c r="T3975" s="32">
        <v>0</v>
      </c>
      <c r="U3975" s="32">
        <v>0</v>
      </c>
      <c r="V3975" s="32">
        <f t="shared" si="10530"/>
        <v>14.100000000000001</v>
      </c>
      <c r="W3975" s="32"/>
      <c r="X3975" s="32"/>
      <c r="Y3975" s="32"/>
      <c r="Z3975" s="32"/>
      <c r="AA3975" s="32"/>
      <c r="AB3975" s="32">
        <v>17.056000000000001</v>
      </c>
      <c r="AC3975" s="33">
        <v>17.100000000000001</v>
      </c>
      <c r="AD3975" s="33">
        <v>17.056000000000001</v>
      </c>
      <c r="AE3975" s="34">
        <f t="shared" si="10494"/>
        <v>99.742690058479539</v>
      </c>
      <c r="AF3975" s="32">
        <v>17.100000000000001</v>
      </c>
      <c r="AG3975" s="32">
        <v>0</v>
      </c>
      <c r="AH3975" s="32">
        <v>0</v>
      </c>
      <c r="AI3975" s="32">
        <v>0</v>
      </c>
      <c r="AJ3975" s="32">
        <v>0</v>
      </c>
      <c r="AK3975" s="32">
        <v>0</v>
      </c>
      <c r="AL3975" s="32">
        <f t="shared" si="10496"/>
        <v>17.100000000000001</v>
      </c>
      <c r="AM3975" s="32">
        <f t="shared" si="10497"/>
        <v>-3</v>
      </c>
      <c r="AN3975" s="12"/>
    </row>
    <row r="3976" spans="2:40" ht="31.2" x14ac:dyDescent="0.3">
      <c r="B3976" s="30" t="s">
        <v>862</v>
      </c>
      <c r="C3976" s="30" t="s">
        <v>112</v>
      </c>
      <c r="D3976" s="30" t="s">
        <v>112</v>
      </c>
      <c r="E3976" s="15" t="str">
        <f t="shared" si="10529"/>
        <v>0505</v>
      </c>
      <c r="F3976" s="30" t="s">
        <v>84</v>
      </c>
      <c r="G3976" s="30"/>
      <c r="H3976" s="31" t="s">
        <v>85</v>
      </c>
      <c r="I3976" s="32">
        <f t="shared" ref="I3976:T3976" si="10574">I3977</f>
        <v>77567</v>
      </c>
      <c r="J3976" s="32">
        <f t="shared" si="10574"/>
        <v>76670</v>
      </c>
      <c r="K3976" s="32">
        <f t="shared" si="10574"/>
        <v>76670</v>
      </c>
      <c r="L3976" s="32">
        <f t="shared" si="10574"/>
        <v>0</v>
      </c>
      <c r="M3976" s="32">
        <f t="shared" si="10574"/>
        <v>0</v>
      </c>
      <c r="N3976" s="32">
        <f t="shared" si="10574"/>
        <v>0</v>
      </c>
      <c r="O3976" s="32">
        <f t="shared" si="10574"/>
        <v>0</v>
      </c>
      <c r="P3976" s="32">
        <f t="shared" si="10574"/>
        <v>0</v>
      </c>
      <c r="Q3976" s="32">
        <f t="shared" si="10574"/>
        <v>0</v>
      </c>
      <c r="R3976" s="32">
        <f t="shared" si="10574"/>
        <v>587.70000000000005</v>
      </c>
      <c r="S3976" s="32">
        <f t="shared" si="10574"/>
        <v>0</v>
      </c>
      <c r="T3976" s="32">
        <f t="shared" si="10574"/>
        <v>0</v>
      </c>
      <c r="U3976" s="32">
        <v>0</v>
      </c>
      <c r="V3976" s="32">
        <f t="shared" si="10530"/>
        <v>78154.7</v>
      </c>
      <c r="W3976" s="32">
        <f t="shared" ref="W3976:AD3976" si="10575">W3977</f>
        <v>0</v>
      </c>
      <c r="X3976" s="32">
        <f t="shared" si="10575"/>
        <v>0</v>
      </c>
      <c r="Y3976" s="32">
        <f t="shared" si="10575"/>
        <v>0</v>
      </c>
      <c r="Z3976" s="32">
        <f t="shared" si="10575"/>
        <v>0</v>
      </c>
      <c r="AA3976" s="32">
        <f t="shared" si="10575"/>
        <v>0</v>
      </c>
      <c r="AB3976" s="32">
        <f t="shared" si="10575"/>
        <v>55158.104950000008</v>
      </c>
      <c r="AC3976" s="33">
        <f t="shared" si="10575"/>
        <v>76911.324999999997</v>
      </c>
      <c r="AD3976" s="33">
        <f t="shared" si="10575"/>
        <v>76804.885479999997</v>
      </c>
      <c r="AE3976" s="34">
        <f t="shared" si="10494"/>
        <v>99.861607481082928</v>
      </c>
      <c r="AF3976" s="32">
        <f t="shared" ref="AF3976:AK3976" si="10576">AF3977</f>
        <v>77477.324999999997</v>
      </c>
      <c r="AG3976" s="32">
        <f t="shared" si="10576"/>
        <v>0</v>
      </c>
      <c r="AH3976" s="32">
        <f t="shared" si="10576"/>
        <v>0</v>
      </c>
      <c r="AI3976" s="32">
        <f t="shared" si="10576"/>
        <v>0</v>
      </c>
      <c r="AJ3976" s="32">
        <f t="shared" si="10576"/>
        <v>0</v>
      </c>
      <c r="AK3976" s="32">
        <f t="shared" si="10576"/>
        <v>0</v>
      </c>
      <c r="AL3976" s="32">
        <f t="shared" si="10496"/>
        <v>77477.324999999997</v>
      </c>
      <c r="AM3976" s="32">
        <f t="shared" si="10497"/>
        <v>677.375</v>
      </c>
    </row>
    <row r="3977" spans="2:40" x14ac:dyDescent="0.3">
      <c r="B3977" s="30" t="s">
        <v>862</v>
      </c>
      <c r="C3977" s="30" t="s">
        <v>112</v>
      </c>
      <c r="D3977" s="30" t="s">
        <v>112</v>
      </c>
      <c r="E3977" s="15" t="str">
        <f t="shared" si="10529"/>
        <v>0505</v>
      </c>
      <c r="F3977" s="30" t="s">
        <v>86</v>
      </c>
      <c r="G3977" s="30"/>
      <c r="H3977" s="31" t="s">
        <v>87</v>
      </c>
      <c r="I3977" s="32">
        <f t="shared" ref="I3977:T3977" si="10577">I3978+I3983</f>
        <v>77567</v>
      </c>
      <c r="J3977" s="32">
        <f t="shared" si="10577"/>
        <v>76670</v>
      </c>
      <c r="K3977" s="32">
        <f t="shared" si="10577"/>
        <v>76670</v>
      </c>
      <c r="L3977" s="32">
        <f t="shared" si="10577"/>
        <v>0</v>
      </c>
      <c r="M3977" s="32">
        <f t="shared" si="10577"/>
        <v>0</v>
      </c>
      <c r="N3977" s="32">
        <f t="shared" si="10577"/>
        <v>0</v>
      </c>
      <c r="O3977" s="32">
        <f t="shared" si="10577"/>
        <v>0</v>
      </c>
      <c r="P3977" s="32">
        <f t="shared" si="10577"/>
        <v>0</v>
      </c>
      <c r="Q3977" s="32">
        <f t="shared" si="10577"/>
        <v>0</v>
      </c>
      <c r="R3977" s="32">
        <f t="shared" si="10577"/>
        <v>587.70000000000005</v>
      </c>
      <c r="S3977" s="32">
        <f t="shared" si="10577"/>
        <v>0</v>
      </c>
      <c r="T3977" s="32">
        <f t="shared" si="10577"/>
        <v>0</v>
      </c>
      <c r="U3977" s="32">
        <v>0</v>
      </c>
      <c r="V3977" s="32">
        <f t="shared" si="10530"/>
        <v>78154.7</v>
      </c>
      <c r="W3977" s="32">
        <f t="shared" ref="W3977:AD3977" si="10578">W3978+W3983</f>
        <v>0</v>
      </c>
      <c r="X3977" s="32">
        <f t="shared" si="10578"/>
        <v>0</v>
      </c>
      <c r="Y3977" s="32">
        <f t="shared" si="10578"/>
        <v>0</v>
      </c>
      <c r="Z3977" s="32">
        <f t="shared" si="10578"/>
        <v>0</v>
      </c>
      <c r="AA3977" s="32">
        <f t="shared" si="10578"/>
        <v>0</v>
      </c>
      <c r="AB3977" s="32">
        <f t="shared" si="10578"/>
        <v>55158.104950000008</v>
      </c>
      <c r="AC3977" s="33">
        <f t="shared" si="10578"/>
        <v>76911.324999999997</v>
      </c>
      <c r="AD3977" s="33">
        <f t="shared" si="10578"/>
        <v>76804.885479999997</v>
      </c>
      <c r="AE3977" s="34">
        <f t="shared" si="10494"/>
        <v>99.861607481082928</v>
      </c>
      <c r="AF3977" s="32">
        <f t="shared" ref="AF3977:AK3977" si="10579">AF3978+AF3983</f>
        <v>77477.324999999997</v>
      </c>
      <c r="AG3977" s="32">
        <f t="shared" si="10579"/>
        <v>0</v>
      </c>
      <c r="AH3977" s="32">
        <f t="shared" si="10579"/>
        <v>0</v>
      </c>
      <c r="AI3977" s="32">
        <f t="shared" si="10579"/>
        <v>0</v>
      </c>
      <c r="AJ3977" s="32">
        <f t="shared" si="10579"/>
        <v>0</v>
      </c>
      <c r="AK3977" s="32">
        <f t="shared" si="10579"/>
        <v>0</v>
      </c>
      <c r="AL3977" s="32">
        <f t="shared" si="10496"/>
        <v>77477.324999999997</v>
      </c>
      <c r="AM3977" s="32">
        <f t="shared" si="10497"/>
        <v>677.375</v>
      </c>
    </row>
    <row r="3978" spans="2:40" ht="31.2" x14ac:dyDescent="0.3">
      <c r="B3978" s="30" t="s">
        <v>862</v>
      </c>
      <c r="C3978" s="30" t="s">
        <v>112</v>
      </c>
      <c r="D3978" s="30" t="s">
        <v>112</v>
      </c>
      <c r="E3978" s="15" t="str">
        <f t="shared" si="10529"/>
        <v>0505</v>
      </c>
      <c r="F3978" s="30" t="s">
        <v>88</v>
      </c>
      <c r="G3978" s="30"/>
      <c r="H3978" s="31" t="s">
        <v>89</v>
      </c>
      <c r="I3978" s="32">
        <f t="shared" ref="I3978:I3979" si="10580">I3979</f>
        <v>74116.5</v>
      </c>
      <c r="J3978" s="32">
        <f t="shared" ref="J3978:J3979" si="10581">J3979</f>
        <v>73219.5</v>
      </c>
      <c r="K3978" s="32">
        <f t="shared" ref="K3978:K3979" si="10582">K3979</f>
        <v>73219.5</v>
      </c>
      <c r="L3978" s="32">
        <f t="shared" ref="L3978:L3979" si="10583">L3979</f>
        <v>0</v>
      </c>
      <c r="M3978" s="32">
        <f t="shared" ref="M3978:M3979" si="10584">M3979</f>
        <v>0</v>
      </c>
      <c r="N3978" s="32">
        <f t="shared" ref="N3978:N3979" si="10585">N3979</f>
        <v>0</v>
      </c>
      <c r="O3978" s="32">
        <f t="shared" ref="O3978:T3978" si="10586">O3979+O3981</f>
        <v>0</v>
      </c>
      <c r="P3978" s="32">
        <f t="shared" si="10586"/>
        <v>0</v>
      </c>
      <c r="Q3978" s="32">
        <f t="shared" si="10586"/>
        <v>0</v>
      </c>
      <c r="R3978" s="32">
        <f t="shared" si="10586"/>
        <v>587.70000000000005</v>
      </c>
      <c r="S3978" s="32">
        <f t="shared" si="10586"/>
        <v>0</v>
      </c>
      <c r="T3978" s="32">
        <f t="shared" si="10586"/>
        <v>0</v>
      </c>
      <c r="U3978" s="32">
        <v>0</v>
      </c>
      <c r="V3978" s="32">
        <f t="shared" si="10530"/>
        <v>74704.2</v>
      </c>
      <c r="W3978" s="32">
        <f t="shared" ref="W3978:W3979" si="10587">W3979</f>
        <v>0</v>
      </c>
      <c r="X3978" s="32">
        <f t="shared" ref="X3978:X3979" si="10588">X3979</f>
        <v>0</v>
      </c>
      <c r="Y3978" s="32">
        <f t="shared" ref="Y3978:Y3979" si="10589">Y3979</f>
        <v>0</v>
      </c>
      <c r="Z3978" s="32">
        <f t="shared" ref="Z3978:Z3979" si="10590">Z3979</f>
        <v>0</v>
      </c>
      <c r="AA3978" s="32">
        <f t="shared" ref="AA3978:AA3979" si="10591">AA3979</f>
        <v>0</v>
      </c>
      <c r="AB3978" s="32">
        <f>AB3979+AB3981</f>
        <v>52347.933710000005</v>
      </c>
      <c r="AC3978" s="33">
        <f>AC3979+AC3981</f>
        <v>73352.974159999998</v>
      </c>
      <c r="AD3978" s="33">
        <f>AD3979+AD3981</f>
        <v>73246.534639999998</v>
      </c>
      <c r="AE3978" s="34">
        <f t="shared" si="10494"/>
        <v>99.854894063643783</v>
      </c>
      <c r="AF3978" s="32">
        <f t="shared" ref="AF3978:AK3978" si="10592">AF3979+AF3981</f>
        <v>73717.2</v>
      </c>
      <c r="AG3978" s="32">
        <f t="shared" si="10592"/>
        <v>0</v>
      </c>
      <c r="AH3978" s="32">
        <f t="shared" si="10592"/>
        <v>0</v>
      </c>
      <c r="AI3978" s="32">
        <f t="shared" si="10592"/>
        <v>0</v>
      </c>
      <c r="AJ3978" s="32">
        <f t="shared" si="10592"/>
        <v>0</v>
      </c>
      <c r="AK3978" s="32">
        <f t="shared" si="10592"/>
        <v>0</v>
      </c>
      <c r="AL3978" s="32">
        <f t="shared" si="10496"/>
        <v>73717.2</v>
      </c>
      <c r="AM3978" s="32">
        <f t="shared" si="10497"/>
        <v>987</v>
      </c>
    </row>
    <row r="3979" spans="2:40" ht="78" x14ac:dyDescent="0.3">
      <c r="B3979" s="30" t="s">
        <v>862</v>
      </c>
      <c r="C3979" s="30" t="s">
        <v>112</v>
      </c>
      <c r="D3979" s="30" t="s">
        <v>112</v>
      </c>
      <c r="E3979" s="15" t="str">
        <f t="shared" si="10529"/>
        <v>0505</v>
      </c>
      <c r="F3979" s="30" t="s">
        <v>88</v>
      </c>
      <c r="G3979" s="30" t="s">
        <v>68</v>
      </c>
      <c r="H3979" s="31" t="s">
        <v>69</v>
      </c>
      <c r="I3979" s="32">
        <f t="shared" si="10580"/>
        <v>74116.5</v>
      </c>
      <c r="J3979" s="32">
        <f t="shared" si="10581"/>
        <v>73219.5</v>
      </c>
      <c r="K3979" s="32">
        <f t="shared" si="10582"/>
        <v>73219.5</v>
      </c>
      <c r="L3979" s="32">
        <f t="shared" si="10583"/>
        <v>0</v>
      </c>
      <c r="M3979" s="32">
        <f t="shared" si="10584"/>
        <v>0</v>
      </c>
      <c r="N3979" s="32">
        <f t="shared" si="10585"/>
        <v>0</v>
      </c>
      <c r="O3979" s="32">
        <f t="shared" ref="O3979:T3979" si="10593">O3980</f>
        <v>0</v>
      </c>
      <c r="P3979" s="32">
        <f t="shared" si="10593"/>
        <v>0</v>
      </c>
      <c r="Q3979" s="32">
        <f t="shared" si="10593"/>
        <v>0</v>
      </c>
      <c r="R3979" s="32">
        <f t="shared" si="10593"/>
        <v>587.70000000000005</v>
      </c>
      <c r="S3979" s="32">
        <f t="shared" si="10593"/>
        <v>0</v>
      </c>
      <c r="T3979" s="32">
        <f t="shared" si="10593"/>
        <v>0</v>
      </c>
      <c r="U3979" s="32">
        <v>0</v>
      </c>
      <c r="V3979" s="32">
        <f t="shared" si="10530"/>
        <v>74704.2</v>
      </c>
      <c r="W3979" s="32">
        <f t="shared" si="10587"/>
        <v>0</v>
      </c>
      <c r="X3979" s="32">
        <f t="shared" si="10588"/>
        <v>0</v>
      </c>
      <c r="Y3979" s="32">
        <f t="shared" si="10589"/>
        <v>0</v>
      </c>
      <c r="Z3979" s="32">
        <f t="shared" si="10590"/>
        <v>0</v>
      </c>
      <c r="AA3979" s="32">
        <f t="shared" si="10591"/>
        <v>0</v>
      </c>
      <c r="AB3979" s="32">
        <f>AB3980</f>
        <v>52316.524420000002</v>
      </c>
      <c r="AC3979" s="33">
        <f>AC3980</f>
        <v>73321.564870000002</v>
      </c>
      <c r="AD3979" s="33">
        <f>AD3980</f>
        <v>73215.125350000002</v>
      </c>
      <c r="AE3979" s="34">
        <f t="shared" si="10494"/>
        <v>99.854831903562456</v>
      </c>
      <c r="AF3979" s="32">
        <f t="shared" ref="AF3979:AK3979" si="10594">AF3980</f>
        <v>73685.790710000001</v>
      </c>
      <c r="AG3979" s="32">
        <f t="shared" si="10594"/>
        <v>0</v>
      </c>
      <c r="AH3979" s="32">
        <f t="shared" si="10594"/>
        <v>0</v>
      </c>
      <c r="AI3979" s="32">
        <f t="shared" si="10594"/>
        <v>0</v>
      </c>
      <c r="AJ3979" s="32">
        <f t="shared" si="10594"/>
        <v>0</v>
      </c>
      <c r="AK3979" s="32">
        <f t="shared" si="10594"/>
        <v>0</v>
      </c>
      <c r="AL3979" s="32">
        <f t="shared" si="10496"/>
        <v>73685.790710000001</v>
      </c>
      <c r="AM3979" s="32">
        <f t="shared" si="10497"/>
        <v>1018.409289999996</v>
      </c>
    </row>
    <row r="3980" spans="2:40" ht="31.2" x14ac:dyDescent="0.3">
      <c r="B3980" s="30" t="s">
        <v>862</v>
      </c>
      <c r="C3980" s="30" t="s">
        <v>112</v>
      </c>
      <c r="D3980" s="30" t="s">
        <v>112</v>
      </c>
      <c r="E3980" s="15" t="str">
        <f t="shared" si="10529"/>
        <v>0505</v>
      </c>
      <c r="F3980" s="30" t="s">
        <v>88</v>
      </c>
      <c r="G3980" s="30" t="s">
        <v>90</v>
      </c>
      <c r="H3980" s="31" t="s">
        <v>91</v>
      </c>
      <c r="I3980" s="32">
        <v>74116.5</v>
      </c>
      <c r="J3980" s="32">
        <v>73219.5</v>
      </c>
      <c r="K3980" s="32">
        <v>73219.5</v>
      </c>
      <c r="L3980" s="32"/>
      <c r="M3980" s="32"/>
      <c r="N3980" s="32"/>
      <c r="O3980" s="32">
        <v>0</v>
      </c>
      <c r="P3980" s="32">
        <v>0</v>
      </c>
      <c r="Q3980" s="32">
        <v>0</v>
      </c>
      <c r="R3980" s="32">
        <v>587.70000000000005</v>
      </c>
      <c r="S3980" s="32">
        <v>0</v>
      </c>
      <c r="T3980" s="32">
        <v>0</v>
      </c>
      <c r="U3980" s="32">
        <v>0</v>
      </c>
      <c r="V3980" s="32">
        <f t="shared" si="10530"/>
        <v>74704.2</v>
      </c>
      <c r="W3980" s="32"/>
      <c r="X3980" s="32"/>
      <c r="Y3980" s="32"/>
      <c r="Z3980" s="32"/>
      <c r="AA3980" s="32"/>
      <c r="AB3980" s="32">
        <v>52316.524420000002</v>
      </c>
      <c r="AC3980" s="33">
        <v>73321.564870000002</v>
      </c>
      <c r="AD3980" s="33">
        <v>73215.125350000002</v>
      </c>
      <c r="AE3980" s="34">
        <f t="shared" si="10494"/>
        <v>99.854831903562456</v>
      </c>
      <c r="AF3980" s="32">
        <v>73685.790710000001</v>
      </c>
      <c r="AG3980" s="32">
        <v>0</v>
      </c>
      <c r="AH3980" s="32">
        <v>0</v>
      </c>
      <c r="AI3980" s="32">
        <v>0</v>
      </c>
      <c r="AJ3980" s="32">
        <v>0</v>
      </c>
      <c r="AK3980" s="32">
        <v>0</v>
      </c>
      <c r="AL3980" s="32">
        <f t="shared" si="10496"/>
        <v>73685.790710000001</v>
      </c>
      <c r="AM3980" s="32">
        <f t="shared" si="10497"/>
        <v>1018.409289999996</v>
      </c>
      <c r="AN3980" s="12"/>
    </row>
    <row r="3981" spans="2:40" x14ac:dyDescent="0.3">
      <c r="B3981" s="30" t="s">
        <v>862</v>
      </c>
      <c r="C3981" s="30" t="s">
        <v>112</v>
      </c>
      <c r="D3981" s="30" t="s">
        <v>112</v>
      </c>
      <c r="E3981" s="15" t="str">
        <f t="shared" si="10529"/>
        <v>0505</v>
      </c>
      <c r="F3981" s="30" t="s">
        <v>88</v>
      </c>
      <c r="G3981" s="30" t="s">
        <v>92</v>
      </c>
      <c r="H3981" s="31" t="s">
        <v>93</v>
      </c>
      <c r="I3981" s="32"/>
      <c r="J3981" s="32"/>
      <c r="K3981" s="32"/>
      <c r="L3981" s="32"/>
      <c r="M3981" s="32"/>
      <c r="N3981" s="32"/>
      <c r="O3981" s="32">
        <f t="shared" ref="O3981:T3981" si="10595">O3982</f>
        <v>0</v>
      </c>
      <c r="P3981" s="32">
        <f t="shared" si="10595"/>
        <v>0</v>
      </c>
      <c r="Q3981" s="32">
        <f t="shared" si="10595"/>
        <v>0</v>
      </c>
      <c r="R3981" s="32">
        <f t="shared" si="10595"/>
        <v>0</v>
      </c>
      <c r="S3981" s="32">
        <f t="shared" si="10595"/>
        <v>0</v>
      </c>
      <c r="T3981" s="32">
        <f t="shared" si="10595"/>
        <v>0</v>
      </c>
      <c r="U3981" s="32"/>
      <c r="V3981" s="32">
        <f t="shared" si="10530"/>
        <v>0</v>
      </c>
      <c r="W3981" s="32"/>
      <c r="X3981" s="32"/>
      <c r="Y3981" s="32"/>
      <c r="Z3981" s="32"/>
      <c r="AA3981" s="32"/>
      <c r="AB3981" s="32">
        <f>AB3982</f>
        <v>31.409289999999999</v>
      </c>
      <c r="AC3981" s="33">
        <f>AC3982</f>
        <v>31.409289999999999</v>
      </c>
      <c r="AD3981" s="33">
        <f>AD3982</f>
        <v>31.409289999999999</v>
      </c>
      <c r="AE3981" s="34">
        <f t="shared" si="10494"/>
        <v>100</v>
      </c>
      <c r="AF3981" s="32">
        <f t="shared" ref="AF3981:AK3981" si="10596">AF3982</f>
        <v>31.409289999999999</v>
      </c>
      <c r="AG3981" s="32">
        <f t="shared" si="10596"/>
        <v>0</v>
      </c>
      <c r="AH3981" s="32">
        <f t="shared" si="10596"/>
        <v>0</v>
      </c>
      <c r="AI3981" s="32">
        <f t="shared" si="10596"/>
        <v>0</v>
      </c>
      <c r="AJ3981" s="32">
        <f t="shared" si="10596"/>
        <v>0</v>
      </c>
      <c r="AK3981" s="32">
        <f t="shared" si="10596"/>
        <v>0</v>
      </c>
      <c r="AL3981" s="32">
        <f t="shared" si="10496"/>
        <v>31.409289999999999</v>
      </c>
      <c r="AM3981" s="32">
        <f t="shared" si="10497"/>
        <v>-31.409289999999999</v>
      </c>
      <c r="AN3981" s="12"/>
    </row>
    <row r="3982" spans="2:40" ht="31.2" x14ac:dyDescent="0.3">
      <c r="B3982" s="30" t="s">
        <v>862</v>
      </c>
      <c r="C3982" s="30" t="s">
        <v>112</v>
      </c>
      <c r="D3982" s="30" t="s">
        <v>112</v>
      </c>
      <c r="E3982" s="15" t="str">
        <f t="shared" si="10529"/>
        <v>0505</v>
      </c>
      <c r="F3982" s="30" t="s">
        <v>88</v>
      </c>
      <c r="G3982" s="30" t="s">
        <v>94</v>
      </c>
      <c r="H3982" s="31" t="s">
        <v>95</v>
      </c>
      <c r="I3982" s="32"/>
      <c r="J3982" s="32"/>
      <c r="K3982" s="32"/>
      <c r="L3982" s="32"/>
      <c r="M3982" s="32"/>
      <c r="N3982" s="32"/>
      <c r="O3982" s="32">
        <v>0</v>
      </c>
      <c r="P3982" s="32">
        <v>0</v>
      </c>
      <c r="Q3982" s="32">
        <v>0</v>
      </c>
      <c r="R3982" s="32">
        <v>0</v>
      </c>
      <c r="S3982" s="32">
        <v>0</v>
      </c>
      <c r="T3982" s="32">
        <v>0</v>
      </c>
      <c r="U3982" s="32"/>
      <c r="V3982" s="32">
        <f t="shared" si="10530"/>
        <v>0</v>
      </c>
      <c r="W3982" s="32"/>
      <c r="X3982" s="32"/>
      <c r="Y3982" s="32"/>
      <c r="Z3982" s="32"/>
      <c r="AA3982" s="32"/>
      <c r="AB3982" s="32">
        <v>31.409289999999999</v>
      </c>
      <c r="AC3982" s="33">
        <v>31.409289999999999</v>
      </c>
      <c r="AD3982" s="33">
        <v>31.409289999999999</v>
      </c>
      <c r="AE3982" s="34">
        <f t="shared" si="10494"/>
        <v>100</v>
      </c>
      <c r="AF3982" s="32">
        <v>31.409289999999999</v>
      </c>
      <c r="AG3982" s="32">
        <v>0</v>
      </c>
      <c r="AH3982" s="32">
        <v>0</v>
      </c>
      <c r="AI3982" s="32">
        <v>0</v>
      </c>
      <c r="AJ3982" s="32">
        <v>0</v>
      </c>
      <c r="AK3982" s="32">
        <v>0</v>
      </c>
      <c r="AL3982" s="32">
        <f t="shared" si="10496"/>
        <v>31.409289999999999</v>
      </c>
      <c r="AM3982" s="32">
        <f t="shared" si="10497"/>
        <v>-31.409289999999999</v>
      </c>
      <c r="AN3982" s="12"/>
    </row>
    <row r="3983" spans="2:40" ht="31.2" x14ac:dyDescent="0.3">
      <c r="B3983" s="30" t="s">
        <v>862</v>
      </c>
      <c r="C3983" s="30" t="s">
        <v>112</v>
      </c>
      <c r="D3983" s="30" t="s">
        <v>112</v>
      </c>
      <c r="E3983" s="15" t="str">
        <f t="shared" si="10529"/>
        <v>0505</v>
      </c>
      <c r="F3983" s="30" t="s">
        <v>96</v>
      </c>
      <c r="G3983" s="30"/>
      <c r="H3983" s="31" t="s">
        <v>97</v>
      </c>
      <c r="I3983" s="32">
        <f t="shared" ref="I3983:N3983" si="10597">I3984+I3986</f>
        <v>3450.5</v>
      </c>
      <c r="J3983" s="32">
        <f t="shared" si="10597"/>
        <v>3450.5</v>
      </c>
      <c r="K3983" s="32">
        <f t="shared" si="10597"/>
        <v>3450.5</v>
      </c>
      <c r="L3983" s="32">
        <f t="shared" si="10597"/>
        <v>0</v>
      </c>
      <c r="M3983" s="32">
        <f t="shared" si="10597"/>
        <v>0</v>
      </c>
      <c r="N3983" s="32">
        <f t="shared" si="10597"/>
        <v>0</v>
      </c>
      <c r="O3983" s="32">
        <f>O3984+O3986+O3988</f>
        <v>0</v>
      </c>
      <c r="P3983" s="32">
        <f>P3984+P3986+P3988</f>
        <v>0</v>
      </c>
      <c r="Q3983" s="32">
        <f>Q3984+Q3986+Q3988</f>
        <v>0</v>
      </c>
      <c r="R3983" s="32">
        <f>R3984+R3986+R3988</f>
        <v>0</v>
      </c>
      <c r="S3983" s="32">
        <f>S3984+S3986</f>
        <v>0</v>
      </c>
      <c r="T3983" s="32">
        <f>T3984+T3986</f>
        <v>0</v>
      </c>
      <c r="U3983" s="32">
        <v>0</v>
      </c>
      <c r="V3983" s="32">
        <f t="shared" si="10530"/>
        <v>3450.5</v>
      </c>
      <c r="W3983" s="32">
        <f>W3984+W3986</f>
        <v>0</v>
      </c>
      <c r="X3983" s="32">
        <f>X3984+X3986</f>
        <v>0</v>
      </c>
      <c r="Y3983" s="32">
        <f>Y3984+Y3986</f>
        <v>0</v>
      </c>
      <c r="Z3983" s="32">
        <f>Z3984+Z3986</f>
        <v>0</v>
      </c>
      <c r="AA3983" s="32">
        <f>AA3984+AA3986</f>
        <v>0</v>
      </c>
      <c r="AB3983" s="32">
        <f>AB3984+AB3986+AB3988</f>
        <v>2810.1712400000001</v>
      </c>
      <c r="AC3983" s="33">
        <f>AC3984+AC3986+AC3988</f>
        <v>3558.3508400000001</v>
      </c>
      <c r="AD3983" s="33">
        <f>AD3984+AD3986+AD3988</f>
        <v>3558.3508400000001</v>
      </c>
      <c r="AE3983" s="34">
        <f t="shared" si="10494"/>
        <v>100</v>
      </c>
      <c r="AF3983" s="32">
        <f t="shared" ref="AF3983:AK3983" si="10598">AF3984+AF3986+AF3988</f>
        <v>3760.125</v>
      </c>
      <c r="AG3983" s="32">
        <f t="shared" si="10598"/>
        <v>0</v>
      </c>
      <c r="AH3983" s="32">
        <f t="shared" si="10598"/>
        <v>0</v>
      </c>
      <c r="AI3983" s="32">
        <f t="shared" si="10598"/>
        <v>0</v>
      </c>
      <c r="AJ3983" s="32">
        <f t="shared" si="10598"/>
        <v>0</v>
      </c>
      <c r="AK3983" s="32">
        <f t="shared" si="10598"/>
        <v>0</v>
      </c>
      <c r="AL3983" s="32">
        <f t="shared" si="10496"/>
        <v>3760.125</v>
      </c>
      <c r="AM3983" s="32">
        <f t="shared" si="10497"/>
        <v>-309.625</v>
      </c>
    </row>
    <row r="3984" spans="2:40" ht="78" x14ac:dyDescent="0.3">
      <c r="B3984" s="30" t="s">
        <v>862</v>
      </c>
      <c r="C3984" s="30" t="s">
        <v>112</v>
      </c>
      <c r="D3984" s="30" t="s">
        <v>112</v>
      </c>
      <c r="E3984" s="15" t="str">
        <f t="shared" si="10529"/>
        <v>0505</v>
      </c>
      <c r="F3984" s="30" t="s">
        <v>96</v>
      </c>
      <c r="G3984" s="30" t="s">
        <v>68</v>
      </c>
      <c r="H3984" s="31" t="s">
        <v>69</v>
      </c>
      <c r="I3984" s="32">
        <f t="shared" ref="I3984:T3984" si="10599">I3985</f>
        <v>35.200000000000003</v>
      </c>
      <c r="J3984" s="32">
        <f t="shared" si="10599"/>
        <v>35.200000000000003</v>
      </c>
      <c r="K3984" s="32">
        <f t="shared" si="10599"/>
        <v>35.200000000000003</v>
      </c>
      <c r="L3984" s="32">
        <f t="shared" si="10599"/>
        <v>0</v>
      </c>
      <c r="M3984" s="32">
        <f t="shared" si="10599"/>
        <v>0</v>
      </c>
      <c r="N3984" s="32">
        <f t="shared" si="10599"/>
        <v>0</v>
      </c>
      <c r="O3984" s="32">
        <f t="shared" si="10599"/>
        <v>0</v>
      </c>
      <c r="P3984" s="32">
        <f t="shared" si="10599"/>
        <v>0</v>
      </c>
      <c r="Q3984" s="32">
        <f t="shared" si="10599"/>
        <v>0</v>
      </c>
      <c r="R3984" s="32">
        <f t="shared" si="10599"/>
        <v>0</v>
      </c>
      <c r="S3984" s="32">
        <f t="shared" si="10599"/>
        <v>0</v>
      </c>
      <c r="T3984" s="32">
        <f t="shared" si="10599"/>
        <v>0</v>
      </c>
      <c r="U3984" s="32">
        <v>0</v>
      </c>
      <c r="V3984" s="32">
        <f t="shared" si="10530"/>
        <v>35.200000000000003</v>
      </c>
      <c r="W3984" s="32">
        <f t="shared" ref="W3984:AD3984" si="10600">W3985</f>
        <v>0</v>
      </c>
      <c r="X3984" s="32">
        <f t="shared" si="10600"/>
        <v>0</v>
      </c>
      <c r="Y3984" s="32">
        <f t="shared" si="10600"/>
        <v>0</v>
      </c>
      <c r="Z3984" s="32">
        <f t="shared" si="10600"/>
        <v>0</v>
      </c>
      <c r="AA3984" s="32">
        <f t="shared" si="10600"/>
        <v>0</v>
      </c>
      <c r="AB3984" s="32">
        <f t="shared" si="10600"/>
        <v>30.129000000000001</v>
      </c>
      <c r="AC3984" s="33">
        <f t="shared" si="10600"/>
        <v>43.027000000000001</v>
      </c>
      <c r="AD3984" s="33">
        <f t="shared" si="10600"/>
        <v>43.027000000000001</v>
      </c>
      <c r="AE3984" s="34">
        <f t="shared" si="10494"/>
        <v>100</v>
      </c>
      <c r="AF3984" s="32">
        <f t="shared" ref="AF3984:AK3984" si="10601">AF3985</f>
        <v>42.326999999999998</v>
      </c>
      <c r="AG3984" s="32">
        <f t="shared" si="10601"/>
        <v>0</v>
      </c>
      <c r="AH3984" s="32">
        <f t="shared" si="10601"/>
        <v>0</v>
      </c>
      <c r="AI3984" s="32">
        <f t="shared" si="10601"/>
        <v>0</v>
      </c>
      <c r="AJ3984" s="32">
        <f t="shared" si="10601"/>
        <v>0</v>
      </c>
      <c r="AK3984" s="32">
        <f t="shared" si="10601"/>
        <v>0</v>
      </c>
      <c r="AL3984" s="32">
        <f t="shared" si="10496"/>
        <v>42.326999999999998</v>
      </c>
      <c r="AM3984" s="32">
        <f t="shared" si="10497"/>
        <v>-7.1269999999999953</v>
      </c>
    </row>
    <row r="3985" spans="2:40" ht="31.2" x14ac:dyDescent="0.3">
      <c r="B3985" s="30" t="s">
        <v>862</v>
      </c>
      <c r="C3985" s="30" t="s">
        <v>112</v>
      </c>
      <c r="D3985" s="30" t="s">
        <v>112</v>
      </c>
      <c r="E3985" s="15" t="str">
        <f t="shared" si="10529"/>
        <v>0505</v>
      </c>
      <c r="F3985" s="30" t="s">
        <v>96</v>
      </c>
      <c r="G3985" s="30" t="s">
        <v>90</v>
      </c>
      <c r="H3985" s="31" t="s">
        <v>91</v>
      </c>
      <c r="I3985" s="32">
        <v>35.200000000000003</v>
      </c>
      <c r="J3985" s="32">
        <v>35.200000000000003</v>
      </c>
      <c r="K3985" s="32">
        <v>35.200000000000003</v>
      </c>
      <c r="L3985" s="32"/>
      <c r="M3985" s="32"/>
      <c r="N3985" s="32"/>
      <c r="O3985" s="32">
        <v>0</v>
      </c>
      <c r="P3985" s="32">
        <v>0</v>
      </c>
      <c r="Q3985" s="32">
        <v>0</v>
      </c>
      <c r="R3985" s="32">
        <v>0</v>
      </c>
      <c r="S3985" s="32">
        <v>0</v>
      </c>
      <c r="T3985" s="32">
        <v>0</v>
      </c>
      <c r="U3985" s="32">
        <v>0</v>
      </c>
      <c r="V3985" s="32">
        <f t="shared" si="10530"/>
        <v>35.200000000000003</v>
      </c>
      <c r="W3985" s="32"/>
      <c r="X3985" s="32"/>
      <c r="Y3985" s="32"/>
      <c r="Z3985" s="32"/>
      <c r="AA3985" s="32"/>
      <c r="AB3985" s="32">
        <v>30.129000000000001</v>
      </c>
      <c r="AC3985" s="33">
        <v>43.027000000000001</v>
      </c>
      <c r="AD3985" s="33">
        <v>43.027000000000001</v>
      </c>
      <c r="AE3985" s="34">
        <f t="shared" si="10494"/>
        <v>100</v>
      </c>
      <c r="AF3985" s="32">
        <v>42.326999999999998</v>
      </c>
      <c r="AG3985" s="32">
        <v>0</v>
      </c>
      <c r="AH3985" s="32">
        <v>0</v>
      </c>
      <c r="AI3985" s="32">
        <v>0</v>
      </c>
      <c r="AJ3985" s="32">
        <v>0</v>
      </c>
      <c r="AK3985" s="32">
        <v>0</v>
      </c>
      <c r="AL3985" s="32">
        <f t="shared" si="10496"/>
        <v>42.326999999999998</v>
      </c>
      <c r="AM3985" s="32">
        <f t="shared" si="10497"/>
        <v>-7.1269999999999953</v>
      </c>
      <c r="AN3985" s="12"/>
    </row>
    <row r="3986" spans="2:40" ht="31.2" x14ac:dyDescent="0.3">
      <c r="B3986" s="30" t="s">
        <v>862</v>
      </c>
      <c r="C3986" s="30" t="s">
        <v>112</v>
      </c>
      <c r="D3986" s="30" t="s">
        <v>112</v>
      </c>
      <c r="E3986" s="15" t="str">
        <f t="shared" si="10529"/>
        <v>0505</v>
      </c>
      <c r="F3986" s="30" t="s">
        <v>96</v>
      </c>
      <c r="G3986" s="30" t="s">
        <v>50</v>
      </c>
      <c r="H3986" s="31" t="s">
        <v>51</v>
      </c>
      <c r="I3986" s="32">
        <f t="shared" ref="I3986:T3986" si="10602">I3987</f>
        <v>3415.3</v>
      </c>
      <c r="J3986" s="32">
        <f t="shared" si="10602"/>
        <v>3415.3</v>
      </c>
      <c r="K3986" s="32">
        <f t="shared" si="10602"/>
        <v>3415.3</v>
      </c>
      <c r="L3986" s="32">
        <f t="shared" si="10602"/>
        <v>0</v>
      </c>
      <c r="M3986" s="32">
        <f t="shared" si="10602"/>
        <v>0</v>
      </c>
      <c r="N3986" s="32">
        <f t="shared" si="10602"/>
        <v>0</v>
      </c>
      <c r="O3986" s="32">
        <f t="shared" si="10602"/>
        <v>0</v>
      </c>
      <c r="P3986" s="32">
        <f t="shared" si="10602"/>
        <v>0</v>
      </c>
      <c r="Q3986" s="32">
        <f t="shared" si="10602"/>
        <v>0</v>
      </c>
      <c r="R3986" s="32">
        <f t="shared" si="10602"/>
        <v>0</v>
      </c>
      <c r="S3986" s="32">
        <f t="shared" si="10602"/>
        <v>0</v>
      </c>
      <c r="T3986" s="32">
        <f t="shared" si="10602"/>
        <v>0</v>
      </c>
      <c r="U3986" s="32">
        <v>0</v>
      </c>
      <c r="V3986" s="32">
        <f t="shared" si="10530"/>
        <v>3415.3</v>
      </c>
      <c r="W3986" s="32">
        <f t="shared" ref="W3986:AD3986" si="10603">W3987</f>
        <v>0</v>
      </c>
      <c r="X3986" s="32">
        <f t="shared" si="10603"/>
        <v>0</v>
      </c>
      <c r="Y3986" s="32">
        <f t="shared" si="10603"/>
        <v>0</v>
      </c>
      <c r="Z3986" s="32">
        <f t="shared" si="10603"/>
        <v>0</v>
      </c>
      <c r="AA3986" s="32">
        <f t="shared" si="10603"/>
        <v>0</v>
      </c>
      <c r="AB3986" s="32">
        <f t="shared" si="10603"/>
        <v>2679.5422400000002</v>
      </c>
      <c r="AC3986" s="33">
        <f t="shared" si="10603"/>
        <v>3179.82384</v>
      </c>
      <c r="AD3986" s="33">
        <f t="shared" si="10603"/>
        <v>3179.82384</v>
      </c>
      <c r="AE3986" s="34">
        <f t="shared" si="10494"/>
        <v>100</v>
      </c>
      <c r="AF3986" s="32">
        <f t="shared" ref="AF3986:AK3986" si="10604">AF3987</f>
        <v>3382.2979999999998</v>
      </c>
      <c r="AG3986" s="32">
        <f t="shared" si="10604"/>
        <v>0</v>
      </c>
      <c r="AH3986" s="32">
        <f t="shared" si="10604"/>
        <v>0</v>
      </c>
      <c r="AI3986" s="32">
        <f t="shared" si="10604"/>
        <v>0</v>
      </c>
      <c r="AJ3986" s="32">
        <f t="shared" si="10604"/>
        <v>0</v>
      </c>
      <c r="AK3986" s="32">
        <f t="shared" si="10604"/>
        <v>0</v>
      </c>
      <c r="AL3986" s="32">
        <f t="shared" si="10496"/>
        <v>3382.2979999999998</v>
      </c>
      <c r="AM3986" s="32">
        <f t="shared" si="10497"/>
        <v>33.002000000000407</v>
      </c>
    </row>
    <row r="3987" spans="2:40" ht="31.2" x14ac:dyDescent="0.3">
      <c r="B3987" s="30" t="s">
        <v>862</v>
      </c>
      <c r="C3987" s="30" t="s">
        <v>112</v>
      </c>
      <c r="D3987" s="30" t="s">
        <v>112</v>
      </c>
      <c r="E3987" s="15" t="str">
        <f t="shared" si="10529"/>
        <v>0505</v>
      </c>
      <c r="F3987" s="30" t="s">
        <v>96</v>
      </c>
      <c r="G3987" s="30" t="s">
        <v>52</v>
      </c>
      <c r="H3987" s="31" t="s">
        <v>53</v>
      </c>
      <c r="I3987" s="32">
        <v>3415.3</v>
      </c>
      <c r="J3987" s="32">
        <v>3415.3</v>
      </c>
      <c r="K3987" s="32">
        <v>3415.3</v>
      </c>
      <c r="L3987" s="32"/>
      <c r="M3987" s="32"/>
      <c r="N3987" s="32"/>
      <c r="O3987" s="32">
        <v>0</v>
      </c>
      <c r="P3987" s="32">
        <v>0</v>
      </c>
      <c r="Q3987" s="32">
        <v>0</v>
      </c>
      <c r="R3987" s="32">
        <v>0</v>
      </c>
      <c r="S3987" s="32">
        <v>0</v>
      </c>
      <c r="T3987" s="32">
        <v>0</v>
      </c>
      <c r="U3987" s="32">
        <v>0</v>
      </c>
      <c r="V3987" s="32">
        <f t="shared" si="10530"/>
        <v>3415.3</v>
      </c>
      <c r="W3987" s="32"/>
      <c r="X3987" s="32"/>
      <c r="Y3987" s="32"/>
      <c r="Z3987" s="32"/>
      <c r="AA3987" s="32"/>
      <c r="AB3987" s="32">
        <v>2679.5422400000002</v>
      </c>
      <c r="AC3987" s="33">
        <v>3179.82384</v>
      </c>
      <c r="AD3987" s="33">
        <v>3179.82384</v>
      </c>
      <c r="AE3987" s="34">
        <f t="shared" si="10494"/>
        <v>100</v>
      </c>
      <c r="AF3987" s="32">
        <v>3382.2979999999998</v>
      </c>
      <c r="AG3987" s="32">
        <v>0</v>
      </c>
      <c r="AH3987" s="32">
        <v>0</v>
      </c>
      <c r="AI3987" s="32">
        <v>0</v>
      </c>
      <c r="AJ3987" s="32">
        <v>0</v>
      </c>
      <c r="AK3987" s="32">
        <v>0</v>
      </c>
      <c r="AL3987" s="32">
        <f t="shared" si="10496"/>
        <v>3382.2979999999998</v>
      </c>
      <c r="AM3987" s="32">
        <f t="shared" si="10497"/>
        <v>33.002000000000407</v>
      </c>
      <c r="AN3987" s="12"/>
    </row>
    <row r="3988" spans="2:40" x14ac:dyDescent="0.3">
      <c r="B3988" s="30" t="s">
        <v>862</v>
      </c>
      <c r="C3988" s="30" t="s">
        <v>112</v>
      </c>
      <c r="D3988" s="30" t="s">
        <v>112</v>
      </c>
      <c r="E3988" s="15" t="str">
        <f t="shared" si="10529"/>
        <v>0505</v>
      </c>
      <c r="F3988" s="30" t="s">
        <v>96</v>
      </c>
      <c r="G3988" s="30" t="s">
        <v>56</v>
      </c>
      <c r="H3988" s="31" t="s">
        <v>57</v>
      </c>
      <c r="I3988" s="32"/>
      <c r="J3988" s="32"/>
      <c r="K3988" s="32"/>
      <c r="L3988" s="32"/>
      <c r="M3988" s="32"/>
      <c r="N3988" s="32"/>
      <c r="O3988" s="32">
        <f>O3990+O3989</f>
        <v>0</v>
      </c>
      <c r="P3988" s="32">
        <f>P3990</f>
        <v>0</v>
      </c>
      <c r="Q3988" s="32">
        <f>Q3990</f>
        <v>0</v>
      </c>
      <c r="R3988" s="32">
        <f>R3990</f>
        <v>0</v>
      </c>
      <c r="S3988" s="32"/>
      <c r="T3988" s="32"/>
      <c r="U3988" s="32"/>
      <c r="V3988" s="32">
        <f t="shared" si="10530"/>
        <v>0</v>
      </c>
      <c r="W3988" s="32"/>
      <c r="X3988" s="32"/>
      <c r="Y3988" s="32"/>
      <c r="Z3988" s="32"/>
      <c r="AA3988" s="32"/>
      <c r="AB3988" s="32">
        <f>AB3990+AB3989</f>
        <v>100.5</v>
      </c>
      <c r="AC3988" s="33">
        <f>AC3990+AC3989</f>
        <v>335.5</v>
      </c>
      <c r="AD3988" s="33">
        <f>AD3990+AD3989</f>
        <v>335.5</v>
      </c>
      <c r="AE3988" s="34">
        <f t="shared" si="10494"/>
        <v>100</v>
      </c>
      <c r="AF3988" s="32">
        <f t="shared" ref="AF3988:AK3988" si="10605">AF3990+AF3989</f>
        <v>335.5</v>
      </c>
      <c r="AG3988" s="32">
        <f t="shared" si="10605"/>
        <v>0</v>
      </c>
      <c r="AH3988" s="32">
        <f t="shared" si="10605"/>
        <v>0</v>
      </c>
      <c r="AI3988" s="32">
        <f t="shared" si="10605"/>
        <v>0</v>
      </c>
      <c r="AJ3988" s="32">
        <f t="shared" si="10605"/>
        <v>0</v>
      </c>
      <c r="AK3988" s="32">
        <f t="shared" si="10605"/>
        <v>0</v>
      </c>
      <c r="AL3988" s="32">
        <f t="shared" si="10496"/>
        <v>335.5</v>
      </c>
      <c r="AM3988" s="32">
        <f t="shared" si="10497"/>
        <v>-335.5</v>
      </c>
      <c r="AN3988" s="12"/>
    </row>
    <row r="3989" spans="2:40" x14ac:dyDescent="0.3">
      <c r="B3989" s="30" t="s">
        <v>862</v>
      </c>
      <c r="C3989" s="30" t="s">
        <v>112</v>
      </c>
      <c r="D3989" s="30" t="s">
        <v>112</v>
      </c>
      <c r="E3989" s="15" t="str">
        <f t="shared" si="10529"/>
        <v>0505</v>
      </c>
      <c r="F3989" s="30" t="s">
        <v>96</v>
      </c>
      <c r="G3989" s="30" t="s">
        <v>58</v>
      </c>
      <c r="H3989" s="31" t="s">
        <v>59</v>
      </c>
      <c r="I3989" s="32"/>
      <c r="J3989" s="32"/>
      <c r="K3989" s="32"/>
      <c r="L3989" s="32"/>
      <c r="M3989" s="32"/>
      <c r="N3989" s="32"/>
      <c r="O3989" s="32">
        <v>0</v>
      </c>
      <c r="P3989" s="32"/>
      <c r="Q3989" s="32"/>
      <c r="R3989" s="32"/>
      <c r="S3989" s="32"/>
      <c r="T3989" s="32"/>
      <c r="U3989" s="32"/>
      <c r="V3989" s="32">
        <f t="shared" si="10530"/>
        <v>0</v>
      </c>
      <c r="W3989" s="32">
        <v>0</v>
      </c>
      <c r="X3989" s="32">
        <v>0</v>
      </c>
      <c r="Y3989" s="32">
        <v>0</v>
      </c>
      <c r="Z3989" s="32">
        <v>0</v>
      </c>
      <c r="AA3989" s="32">
        <v>0</v>
      </c>
      <c r="AB3989" s="32">
        <v>0</v>
      </c>
      <c r="AC3989" s="33">
        <v>235</v>
      </c>
      <c r="AD3989" s="33">
        <v>235</v>
      </c>
      <c r="AE3989" s="34">
        <f t="shared" si="10494"/>
        <v>100</v>
      </c>
      <c r="AF3989" s="32">
        <v>235</v>
      </c>
      <c r="AG3989" s="32">
        <v>0</v>
      </c>
      <c r="AH3989" s="32">
        <v>0</v>
      </c>
      <c r="AI3989" s="32">
        <v>0</v>
      </c>
      <c r="AJ3989" s="32">
        <v>0</v>
      </c>
      <c r="AK3989" s="32">
        <v>0</v>
      </c>
      <c r="AL3989" s="32">
        <f t="shared" si="10496"/>
        <v>235</v>
      </c>
      <c r="AM3989" s="32">
        <f t="shared" si="10497"/>
        <v>-235</v>
      </c>
      <c r="AN3989" s="12"/>
    </row>
    <row r="3990" spans="2:40" x14ac:dyDescent="0.3">
      <c r="B3990" s="30" t="s">
        <v>862</v>
      </c>
      <c r="C3990" s="30" t="s">
        <v>112</v>
      </c>
      <c r="D3990" s="30" t="s">
        <v>112</v>
      </c>
      <c r="E3990" s="15" t="str">
        <f t="shared" si="10529"/>
        <v>0505</v>
      </c>
      <c r="F3990" s="30" t="s">
        <v>96</v>
      </c>
      <c r="G3990" s="30" t="s">
        <v>60</v>
      </c>
      <c r="H3990" s="31" t="s">
        <v>61</v>
      </c>
      <c r="I3990" s="32"/>
      <c r="J3990" s="32"/>
      <c r="K3990" s="32"/>
      <c r="L3990" s="32"/>
      <c r="M3990" s="32"/>
      <c r="N3990" s="32"/>
      <c r="O3990" s="32">
        <v>0</v>
      </c>
      <c r="P3990" s="32">
        <v>0</v>
      </c>
      <c r="Q3990" s="32">
        <v>0</v>
      </c>
      <c r="R3990" s="32">
        <v>0</v>
      </c>
      <c r="S3990" s="32"/>
      <c r="T3990" s="32"/>
      <c r="U3990" s="32"/>
      <c r="V3990" s="32">
        <f t="shared" si="10530"/>
        <v>0</v>
      </c>
      <c r="W3990" s="32"/>
      <c r="X3990" s="32"/>
      <c r="Y3990" s="32"/>
      <c r="Z3990" s="32"/>
      <c r="AA3990" s="32"/>
      <c r="AB3990" s="32">
        <v>100.5</v>
      </c>
      <c r="AC3990" s="33">
        <v>100.5</v>
      </c>
      <c r="AD3990" s="33">
        <v>100.5</v>
      </c>
      <c r="AE3990" s="34">
        <f t="shared" si="10494"/>
        <v>100</v>
      </c>
      <c r="AF3990" s="32">
        <v>100.5</v>
      </c>
      <c r="AG3990" s="32">
        <v>0</v>
      </c>
      <c r="AH3990" s="32">
        <v>0</v>
      </c>
      <c r="AI3990" s="32">
        <v>0</v>
      </c>
      <c r="AJ3990" s="32">
        <v>0</v>
      </c>
      <c r="AK3990" s="32">
        <v>0</v>
      </c>
      <c r="AL3990" s="32">
        <f t="shared" si="10496"/>
        <v>100.5</v>
      </c>
      <c r="AM3990" s="32">
        <f t="shared" si="10497"/>
        <v>-100.5</v>
      </c>
      <c r="AN3990" s="12"/>
    </row>
    <row r="3991" spans="2:40" ht="46.8" x14ac:dyDescent="0.3">
      <c r="B3991" s="30" t="s">
        <v>862</v>
      </c>
      <c r="C3991" s="30" t="s">
        <v>112</v>
      </c>
      <c r="D3991" s="30" t="s">
        <v>112</v>
      </c>
      <c r="E3991" s="15" t="str">
        <f t="shared" si="10529"/>
        <v>0505</v>
      </c>
      <c r="F3991" s="30" t="s">
        <v>98</v>
      </c>
      <c r="G3991" s="30"/>
      <c r="H3991" s="31" t="s">
        <v>99</v>
      </c>
      <c r="I3991" s="32"/>
      <c r="J3991" s="32"/>
      <c r="K3991" s="32"/>
      <c r="L3991" s="32"/>
      <c r="M3991" s="32"/>
      <c r="N3991" s="32"/>
      <c r="O3991" s="32">
        <f t="shared" ref="O3991:O4002" si="10606">O3992</f>
        <v>0</v>
      </c>
      <c r="P3991" s="32">
        <f t="shared" ref="P3991:P4002" si="10607">P3992</f>
        <v>0</v>
      </c>
      <c r="Q3991" s="32">
        <f t="shared" ref="Q3991:Q4002" si="10608">Q3992</f>
        <v>0</v>
      </c>
      <c r="R3991" s="32">
        <f t="shared" ref="R3991:R4002" si="10609">R3992</f>
        <v>0</v>
      </c>
      <c r="S3991" s="32">
        <f t="shared" ref="S3991:S4002" si="10610">S3992</f>
        <v>0</v>
      </c>
      <c r="T3991" s="32"/>
      <c r="U3991" s="32"/>
      <c r="V3991" s="32">
        <f t="shared" si="10530"/>
        <v>0</v>
      </c>
      <c r="W3991" s="32"/>
      <c r="X3991" s="32"/>
      <c r="Y3991" s="32"/>
      <c r="Z3991" s="32"/>
      <c r="AA3991" s="32"/>
      <c r="AB3991" s="32">
        <f t="shared" ref="AB3991:AB4002" si="10611">AB3992</f>
        <v>229.72499999999999</v>
      </c>
      <c r="AC3991" s="33">
        <f t="shared" ref="AC3991:AC4002" si="10612">AC3992</f>
        <v>843.0575</v>
      </c>
      <c r="AD3991" s="33">
        <f t="shared" ref="AD3991:AD4002" si="10613">AD3992</f>
        <v>843.0575</v>
      </c>
      <c r="AE3991" s="34">
        <f t="shared" si="10494"/>
        <v>100</v>
      </c>
      <c r="AF3991" s="32">
        <f t="shared" ref="AF3991:AF4002" si="10614">AF3992</f>
        <v>234.87709000000001</v>
      </c>
      <c r="AG3991" s="32">
        <f t="shared" ref="AG3991:AG4002" si="10615">AG3992</f>
        <v>0</v>
      </c>
      <c r="AH3991" s="32">
        <f t="shared" ref="AH3991:AH4002" si="10616">AH3992</f>
        <v>0</v>
      </c>
      <c r="AI3991" s="32">
        <f t="shared" ref="AI3991:AI4002" si="10617">AI3992</f>
        <v>0</v>
      </c>
      <c r="AJ3991" s="32">
        <f t="shared" ref="AJ3991:AJ4002" si="10618">AJ3992</f>
        <v>0</v>
      </c>
      <c r="AK3991" s="32">
        <f t="shared" ref="AK3991:AK4002" si="10619">AK3992</f>
        <v>0</v>
      </c>
      <c r="AL3991" s="32">
        <f t="shared" si="10496"/>
        <v>234.87709000000001</v>
      </c>
      <c r="AM3991" s="32">
        <f t="shared" si="10497"/>
        <v>-234.87709000000001</v>
      </c>
      <c r="AN3991" s="12"/>
    </row>
    <row r="3992" spans="2:40" ht="31.2" x14ac:dyDescent="0.3">
      <c r="B3992" s="30" t="s">
        <v>862</v>
      </c>
      <c r="C3992" s="30" t="s">
        <v>112</v>
      </c>
      <c r="D3992" s="30" t="s">
        <v>112</v>
      </c>
      <c r="E3992" s="15" t="str">
        <f t="shared" si="10529"/>
        <v>0505</v>
      </c>
      <c r="F3992" s="30" t="s">
        <v>100</v>
      </c>
      <c r="G3992" s="30"/>
      <c r="H3992" s="31" t="s">
        <v>101</v>
      </c>
      <c r="I3992" s="32"/>
      <c r="J3992" s="32"/>
      <c r="K3992" s="32"/>
      <c r="L3992" s="32"/>
      <c r="M3992" s="32"/>
      <c r="N3992" s="32"/>
      <c r="O3992" s="32">
        <f t="shared" si="10606"/>
        <v>0</v>
      </c>
      <c r="P3992" s="32">
        <f t="shared" si="10607"/>
        <v>0</v>
      </c>
      <c r="Q3992" s="32">
        <f t="shared" si="10608"/>
        <v>0</v>
      </c>
      <c r="R3992" s="32">
        <f t="shared" si="10609"/>
        <v>0</v>
      </c>
      <c r="S3992" s="32">
        <f t="shared" si="10610"/>
        <v>0</v>
      </c>
      <c r="T3992" s="32"/>
      <c r="U3992" s="32"/>
      <c r="V3992" s="32">
        <f t="shared" si="10530"/>
        <v>0</v>
      </c>
      <c r="W3992" s="32"/>
      <c r="X3992" s="32"/>
      <c r="Y3992" s="32"/>
      <c r="Z3992" s="32"/>
      <c r="AA3992" s="32"/>
      <c r="AB3992" s="32">
        <f t="shared" si="10611"/>
        <v>229.72499999999999</v>
      </c>
      <c r="AC3992" s="33">
        <f t="shared" si="10612"/>
        <v>843.0575</v>
      </c>
      <c r="AD3992" s="33">
        <f t="shared" si="10613"/>
        <v>843.0575</v>
      </c>
      <c r="AE3992" s="34">
        <f t="shared" si="10494"/>
        <v>100</v>
      </c>
      <c r="AF3992" s="32">
        <f t="shared" si="10614"/>
        <v>234.87709000000001</v>
      </c>
      <c r="AG3992" s="32">
        <f t="shared" si="10615"/>
        <v>0</v>
      </c>
      <c r="AH3992" s="32">
        <f t="shared" si="10616"/>
        <v>0</v>
      </c>
      <c r="AI3992" s="32">
        <f t="shared" si="10617"/>
        <v>0</v>
      </c>
      <c r="AJ3992" s="32">
        <f t="shared" si="10618"/>
        <v>0</v>
      </c>
      <c r="AK3992" s="32">
        <f t="shared" si="10619"/>
        <v>0</v>
      </c>
      <c r="AL3992" s="32">
        <f t="shared" si="10496"/>
        <v>234.87709000000001</v>
      </c>
      <c r="AM3992" s="32">
        <f t="shared" si="10497"/>
        <v>-234.87709000000001</v>
      </c>
      <c r="AN3992" s="12"/>
    </row>
    <row r="3993" spans="2:40" ht="31.2" x14ac:dyDescent="0.3">
      <c r="B3993" s="30" t="s">
        <v>862</v>
      </c>
      <c r="C3993" s="30" t="s">
        <v>112</v>
      </c>
      <c r="D3993" s="30" t="s">
        <v>112</v>
      </c>
      <c r="E3993" s="15" t="str">
        <f t="shared" si="10529"/>
        <v>0505</v>
      </c>
      <c r="F3993" s="30" t="s">
        <v>102</v>
      </c>
      <c r="G3993" s="30"/>
      <c r="H3993" s="31" t="s">
        <v>103</v>
      </c>
      <c r="I3993" s="32"/>
      <c r="J3993" s="32"/>
      <c r="K3993" s="32"/>
      <c r="L3993" s="32"/>
      <c r="M3993" s="32"/>
      <c r="N3993" s="32"/>
      <c r="O3993" s="32">
        <f t="shared" si="10606"/>
        <v>0</v>
      </c>
      <c r="P3993" s="32">
        <f t="shared" si="10607"/>
        <v>0</v>
      </c>
      <c r="Q3993" s="32">
        <f t="shared" si="10608"/>
        <v>0</v>
      </c>
      <c r="R3993" s="32">
        <f t="shared" si="10609"/>
        <v>0</v>
      </c>
      <c r="S3993" s="32">
        <f t="shared" si="10610"/>
        <v>0</v>
      </c>
      <c r="T3993" s="32"/>
      <c r="U3993" s="32"/>
      <c r="V3993" s="32">
        <f t="shared" si="10530"/>
        <v>0</v>
      </c>
      <c r="W3993" s="32"/>
      <c r="X3993" s="32"/>
      <c r="Y3993" s="32"/>
      <c r="Z3993" s="32"/>
      <c r="AA3993" s="32"/>
      <c r="AB3993" s="32">
        <f t="shared" si="10611"/>
        <v>229.72499999999999</v>
      </c>
      <c r="AC3993" s="33">
        <f t="shared" si="10612"/>
        <v>843.0575</v>
      </c>
      <c r="AD3993" s="33">
        <f t="shared" si="10613"/>
        <v>843.0575</v>
      </c>
      <c r="AE3993" s="34">
        <f t="shared" si="10494"/>
        <v>100</v>
      </c>
      <c r="AF3993" s="32">
        <f t="shared" si="10614"/>
        <v>234.87709000000001</v>
      </c>
      <c r="AG3993" s="32">
        <f t="shared" si="10615"/>
        <v>0</v>
      </c>
      <c r="AH3993" s="32">
        <f t="shared" si="10616"/>
        <v>0</v>
      </c>
      <c r="AI3993" s="32">
        <f t="shared" si="10617"/>
        <v>0</v>
      </c>
      <c r="AJ3993" s="32">
        <f t="shared" si="10618"/>
        <v>0</v>
      </c>
      <c r="AK3993" s="32">
        <f t="shared" si="10619"/>
        <v>0</v>
      </c>
      <c r="AL3993" s="32">
        <f t="shared" si="10496"/>
        <v>234.87709000000001</v>
      </c>
      <c r="AM3993" s="32">
        <f t="shared" si="10497"/>
        <v>-234.87709000000001</v>
      </c>
      <c r="AN3993" s="12"/>
    </row>
    <row r="3994" spans="2:40" x14ac:dyDescent="0.3">
      <c r="B3994" s="30" t="s">
        <v>862</v>
      </c>
      <c r="C3994" s="30" t="s">
        <v>112</v>
      </c>
      <c r="D3994" s="30" t="s">
        <v>112</v>
      </c>
      <c r="E3994" s="15" t="str">
        <f t="shared" si="10529"/>
        <v>0505</v>
      </c>
      <c r="F3994" s="30" t="s">
        <v>102</v>
      </c>
      <c r="G3994" s="30" t="s">
        <v>56</v>
      </c>
      <c r="H3994" s="31" t="s">
        <v>57</v>
      </c>
      <c r="I3994" s="32"/>
      <c r="J3994" s="32"/>
      <c r="K3994" s="32"/>
      <c r="L3994" s="32"/>
      <c r="M3994" s="32"/>
      <c r="N3994" s="32"/>
      <c r="O3994" s="32">
        <f t="shared" si="10606"/>
        <v>0</v>
      </c>
      <c r="P3994" s="32">
        <f t="shared" si="10607"/>
        <v>0</v>
      </c>
      <c r="Q3994" s="32">
        <f t="shared" si="10608"/>
        <v>0</v>
      </c>
      <c r="R3994" s="32">
        <f t="shared" si="10609"/>
        <v>0</v>
      </c>
      <c r="S3994" s="32">
        <f t="shared" si="10610"/>
        <v>0</v>
      </c>
      <c r="T3994" s="32"/>
      <c r="U3994" s="32"/>
      <c r="V3994" s="32">
        <f t="shared" si="10530"/>
        <v>0</v>
      </c>
      <c r="W3994" s="32"/>
      <c r="X3994" s="32"/>
      <c r="Y3994" s="32"/>
      <c r="Z3994" s="32"/>
      <c r="AA3994" s="32"/>
      <c r="AB3994" s="32">
        <f t="shared" si="10611"/>
        <v>229.72499999999999</v>
      </c>
      <c r="AC3994" s="33">
        <f t="shared" si="10612"/>
        <v>843.0575</v>
      </c>
      <c r="AD3994" s="33">
        <f t="shared" si="10613"/>
        <v>843.0575</v>
      </c>
      <c r="AE3994" s="34">
        <f t="shared" si="10494"/>
        <v>100</v>
      </c>
      <c r="AF3994" s="32">
        <f t="shared" si="10614"/>
        <v>234.87709000000001</v>
      </c>
      <c r="AG3994" s="32">
        <f t="shared" si="10615"/>
        <v>0</v>
      </c>
      <c r="AH3994" s="32">
        <f t="shared" si="10616"/>
        <v>0</v>
      </c>
      <c r="AI3994" s="32">
        <f t="shared" si="10617"/>
        <v>0</v>
      </c>
      <c r="AJ3994" s="32">
        <f t="shared" si="10618"/>
        <v>0</v>
      </c>
      <c r="AK3994" s="32">
        <f t="shared" si="10619"/>
        <v>0</v>
      </c>
      <c r="AL3994" s="32">
        <f t="shared" si="10496"/>
        <v>234.87709000000001</v>
      </c>
      <c r="AM3994" s="32">
        <f t="shared" si="10497"/>
        <v>-234.87709000000001</v>
      </c>
      <c r="AN3994" s="12"/>
    </row>
    <row r="3995" spans="2:40" x14ac:dyDescent="0.3">
      <c r="B3995" s="30" t="s">
        <v>862</v>
      </c>
      <c r="C3995" s="30" t="s">
        <v>112</v>
      </c>
      <c r="D3995" s="30" t="s">
        <v>112</v>
      </c>
      <c r="E3995" s="15" t="str">
        <f t="shared" si="10529"/>
        <v>0505</v>
      </c>
      <c r="F3995" s="30" t="s">
        <v>102</v>
      </c>
      <c r="G3995" s="30" t="s">
        <v>58</v>
      </c>
      <c r="H3995" s="31" t="s">
        <v>59</v>
      </c>
      <c r="I3995" s="32"/>
      <c r="J3995" s="32"/>
      <c r="K3995" s="32"/>
      <c r="L3995" s="32"/>
      <c r="M3995" s="32"/>
      <c r="N3995" s="32"/>
      <c r="O3995" s="32">
        <v>0</v>
      </c>
      <c r="P3995" s="32">
        <v>0</v>
      </c>
      <c r="Q3995" s="32">
        <v>0</v>
      </c>
      <c r="R3995" s="32">
        <v>0</v>
      </c>
      <c r="S3995" s="32">
        <v>0</v>
      </c>
      <c r="T3995" s="32"/>
      <c r="U3995" s="32"/>
      <c r="V3995" s="32">
        <f t="shared" si="10530"/>
        <v>0</v>
      </c>
      <c r="W3995" s="32"/>
      <c r="X3995" s="32"/>
      <c r="Y3995" s="32"/>
      <c r="Z3995" s="32"/>
      <c r="AA3995" s="32"/>
      <c r="AB3995" s="32">
        <v>229.72499999999999</v>
      </c>
      <c r="AC3995" s="33">
        <v>843.0575</v>
      </c>
      <c r="AD3995" s="33">
        <v>843.0575</v>
      </c>
      <c r="AE3995" s="34">
        <f t="shared" si="10494"/>
        <v>100</v>
      </c>
      <c r="AF3995" s="32">
        <v>234.87709000000001</v>
      </c>
      <c r="AG3995" s="32">
        <v>0</v>
      </c>
      <c r="AH3995" s="32">
        <v>0</v>
      </c>
      <c r="AI3995" s="32">
        <v>0</v>
      </c>
      <c r="AJ3995" s="32">
        <v>0</v>
      </c>
      <c r="AK3995" s="32">
        <v>0</v>
      </c>
      <c r="AL3995" s="32">
        <f t="shared" si="10496"/>
        <v>234.87709000000001</v>
      </c>
      <c r="AM3995" s="32">
        <f t="shared" si="10497"/>
        <v>-234.87709000000001</v>
      </c>
      <c r="AN3995" s="12"/>
    </row>
    <row r="3996" spans="2:40" s="13" customFormat="1" x14ac:dyDescent="0.3">
      <c r="B3996" s="14" t="s">
        <v>862</v>
      </c>
      <c r="C3996" s="14" t="s">
        <v>443</v>
      </c>
      <c r="D3996" s="14"/>
      <c r="E3996" s="21" t="str">
        <f t="shared" si="10529"/>
        <v>10</v>
      </c>
      <c r="F3996" s="14"/>
      <c r="G3996" s="14"/>
      <c r="H3996" s="16" t="s">
        <v>444</v>
      </c>
      <c r="I3996" s="17">
        <f t="shared" ref="I3996:I4002" si="10620">I3997</f>
        <v>3609.7</v>
      </c>
      <c r="J3996" s="17">
        <f t="shared" ref="J3996:J4002" si="10621">J3997</f>
        <v>4398.7</v>
      </c>
      <c r="K3996" s="17">
        <f t="shared" ref="K3996:K4002" si="10622">K3997</f>
        <v>5836.7</v>
      </c>
      <c r="L3996" s="17">
        <f t="shared" ref="L3996:L4002" si="10623">L3997</f>
        <v>0</v>
      </c>
      <c r="M3996" s="17">
        <f t="shared" ref="M3996:M4002" si="10624">M3997</f>
        <v>0</v>
      </c>
      <c r="N3996" s="17">
        <f t="shared" ref="N3996:N4002" si="10625">N3997</f>
        <v>0</v>
      </c>
      <c r="O3996" s="17">
        <f t="shared" si="10606"/>
        <v>0</v>
      </c>
      <c r="P3996" s="17">
        <f t="shared" si="10607"/>
        <v>0</v>
      </c>
      <c r="Q3996" s="17">
        <f t="shared" si="10608"/>
        <v>0</v>
      </c>
      <c r="R3996" s="17">
        <f t="shared" si="10609"/>
        <v>0</v>
      </c>
      <c r="S3996" s="17">
        <f t="shared" si="10610"/>
        <v>0</v>
      </c>
      <c r="T3996" s="17">
        <f t="shared" ref="T3996:T4002" si="10626">T3997</f>
        <v>0</v>
      </c>
      <c r="U3996" s="17">
        <v>0</v>
      </c>
      <c r="V3996" s="17">
        <f t="shared" si="10530"/>
        <v>3609.7</v>
      </c>
      <c r="W3996" s="17">
        <f t="shared" ref="W3996:W4002" si="10627">W3997</f>
        <v>0</v>
      </c>
      <c r="X3996" s="17">
        <f t="shared" ref="X3996:X4002" si="10628">X3997</f>
        <v>0</v>
      </c>
      <c r="Y3996" s="17">
        <f t="shared" ref="Y3996:Y4002" si="10629">Y3997</f>
        <v>0</v>
      </c>
      <c r="Z3996" s="17">
        <f t="shared" ref="Z3996:Z4002" si="10630">Z3997</f>
        <v>0</v>
      </c>
      <c r="AA3996" s="17">
        <f t="shared" ref="AA3996:AA4002" si="10631">AA3997</f>
        <v>0</v>
      </c>
      <c r="AB3996" s="17">
        <f t="shared" si="10611"/>
        <v>2099.8174399999998</v>
      </c>
      <c r="AC3996" s="18">
        <f t="shared" si="10612"/>
        <v>3616.08313</v>
      </c>
      <c r="AD3996" s="18">
        <f t="shared" si="10613"/>
        <v>2740.9974099999999</v>
      </c>
      <c r="AE3996" s="19">
        <f t="shared" si="10494"/>
        <v>75.800176916839845</v>
      </c>
      <c r="AF3996" s="17">
        <f t="shared" si="10614"/>
        <v>3616.08313</v>
      </c>
      <c r="AG3996" s="17">
        <f t="shared" si="10615"/>
        <v>0</v>
      </c>
      <c r="AH3996" s="17">
        <f t="shared" si="10616"/>
        <v>0</v>
      </c>
      <c r="AI3996" s="17">
        <f t="shared" si="10617"/>
        <v>0</v>
      </c>
      <c r="AJ3996" s="17">
        <f t="shared" si="10618"/>
        <v>0</v>
      </c>
      <c r="AK3996" s="17">
        <f t="shared" si="10619"/>
        <v>0</v>
      </c>
      <c r="AL3996" s="17">
        <f t="shared" si="10496"/>
        <v>3616.08313</v>
      </c>
      <c r="AM3996" s="17">
        <f t="shared" si="10497"/>
        <v>-6.3831300000001647</v>
      </c>
      <c r="AN3996" s="20"/>
    </row>
    <row r="3997" spans="2:40" s="22" customFormat="1" x14ac:dyDescent="0.3">
      <c r="B3997" s="23" t="s">
        <v>862</v>
      </c>
      <c r="C3997" s="23" t="s">
        <v>443</v>
      </c>
      <c r="D3997" s="23" t="s">
        <v>132</v>
      </c>
      <c r="E3997" s="24" t="str">
        <f t="shared" si="10529"/>
        <v>1006</v>
      </c>
      <c r="F3997" s="23"/>
      <c r="G3997" s="23"/>
      <c r="H3997" s="25" t="s">
        <v>643</v>
      </c>
      <c r="I3997" s="26">
        <f t="shared" si="10620"/>
        <v>3609.7</v>
      </c>
      <c r="J3997" s="26">
        <f t="shared" si="10621"/>
        <v>4398.7</v>
      </c>
      <c r="K3997" s="26">
        <f t="shared" si="10622"/>
        <v>5836.7</v>
      </c>
      <c r="L3997" s="26">
        <f t="shared" si="10623"/>
        <v>0</v>
      </c>
      <c r="M3997" s="26">
        <f t="shared" si="10624"/>
        <v>0</v>
      </c>
      <c r="N3997" s="26">
        <f t="shared" si="10625"/>
        <v>0</v>
      </c>
      <c r="O3997" s="26">
        <f t="shared" si="10606"/>
        <v>0</v>
      </c>
      <c r="P3997" s="26">
        <f t="shared" si="10607"/>
        <v>0</v>
      </c>
      <c r="Q3997" s="26">
        <f t="shared" si="10608"/>
        <v>0</v>
      </c>
      <c r="R3997" s="26">
        <f t="shared" si="10609"/>
        <v>0</v>
      </c>
      <c r="S3997" s="26">
        <f t="shared" si="10610"/>
        <v>0</v>
      </c>
      <c r="T3997" s="26">
        <f t="shared" si="10626"/>
        <v>0</v>
      </c>
      <c r="U3997" s="26">
        <v>0</v>
      </c>
      <c r="V3997" s="26">
        <f t="shared" si="10530"/>
        <v>3609.7</v>
      </c>
      <c r="W3997" s="26">
        <f t="shared" si="10627"/>
        <v>0</v>
      </c>
      <c r="X3997" s="26">
        <f t="shared" si="10628"/>
        <v>0</v>
      </c>
      <c r="Y3997" s="26">
        <f t="shared" si="10629"/>
        <v>0</v>
      </c>
      <c r="Z3997" s="26">
        <f t="shared" si="10630"/>
        <v>0</v>
      </c>
      <c r="AA3997" s="26">
        <f t="shared" si="10631"/>
        <v>0</v>
      </c>
      <c r="AB3997" s="26">
        <f t="shared" si="10611"/>
        <v>2099.8174399999998</v>
      </c>
      <c r="AC3997" s="27">
        <f t="shared" si="10612"/>
        <v>3616.08313</v>
      </c>
      <c r="AD3997" s="27">
        <f t="shared" si="10613"/>
        <v>2740.9974099999999</v>
      </c>
      <c r="AE3997" s="28">
        <f t="shared" si="10494"/>
        <v>75.800176916839845</v>
      </c>
      <c r="AF3997" s="26">
        <f t="shared" si="10614"/>
        <v>3616.08313</v>
      </c>
      <c r="AG3997" s="26">
        <f t="shared" si="10615"/>
        <v>0</v>
      </c>
      <c r="AH3997" s="26">
        <f t="shared" si="10616"/>
        <v>0</v>
      </c>
      <c r="AI3997" s="26">
        <f t="shared" si="10617"/>
        <v>0</v>
      </c>
      <c r="AJ3997" s="26">
        <f t="shared" si="10618"/>
        <v>0</v>
      </c>
      <c r="AK3997" s="26">
        <f t="shared" si="10619"/>
        <v>0</v>
      </c>
      <c r="AL3997" s="26">
        <f t="shared" si="10496"/>
        <v>3616.08313</v>
      </c>
      <c r="AM3997" s="26">
        <f t="shared" si="10497"/>
        <v>-6.3831300000001647</v>
      </c>
      <c r="AN3997" s="29"/>
    </row>
    <row r="3998" spans="2:40" ht="31.2" x14ac:dyDescent="0.3">
      <c r="B3998" s="30" t="s">
        <v>862</v>
      </c>
      <c r="C3998" s="30" t="s">
        <v>443</v>
      </c>
      <c r="D3998" s="30" t="s">
        <v>132</v>
      </c>
      <c r="E3998" s="15" t="str">
        <f t="shared" si="10529"/>
        <v>1006</v>
      </c>
      <c r="F3998" s="30" t="s">
        <v>959</v>
      </c>
      <c r="G3998" s="30"/>
      <c r="H3998" s="31" t="s">
        <v>960</v>
      </c>
      <c r="I3998" s="32">
        <f t="shared" si="10620"/>
        <v>3609.7</v>
      </c>
      <c r="J3998" s="32">
        <f t="shared" si="10621"/>
        <v>4398.7</v>
      </c>
      <c r="K3998" s="32">
        <f t="shared" si="10622"/>
        <v>5836.7</v>
      </c>
      <c r="L3998" s="32">
        <f t="shared" si="10623"/>
        <v>0</v>
      </c>
      <c r="M3998" s="32">
        <f t="shared" si="10624"/>
        <v>0</v>
      </c>
      <c r="N3998" s="32">
        <f t="shared" si="10625"/>
        <v>0</v>
      </c>
      <c r="O3998" s="32">
        <f t="shared" si="10606"/>
        <v>0</v>
      </c>
      <c r="P3998" s="32">
        <f t="shared" si="10607"/>
        <v>0</v>
      </c>
      <c r="Q3998" s="32">
        <f t="shared" si="10608"/>
        <v>0</v>
      </c>
      <c r="R3998" s="32">
        <f t="shared" si="10609"/>
        <v>0</v>
      </c>
      <c r="S3998" s="32">
        <f t="shared" si="10610"/>
        <v>0</v>
      </c>
      <c r="T3998" s="32">
        <f t="shared" si="10626"/>
        <v>0</v>
      </c>
      <c r="U3998" s="32">
        <v>0</v>
      </c>
      <c r="V3998" s="32">
        <f t="shared" si="10530"/>
        <v>3609.7</v>
      </c>
      <c r="W3998" s="32">
        <f t="shared" si="10627"/>
        <v>0</v>
      </c>
      <c r="X3998" s="32">
        <f t="shared" si="10628"/>
        <v>0</v>
      </c>
      <c r="Y3998" s="32">
        <f t="shared" si="10629"/>
        <v>0</v>
      </c>
      <c r="Z3998" s="32">
        <f t="shared" si="10630"/>
        <v>0</v>
      </c>
      <c r="AA3998" s="32">
        <f t="shared" si="10631"/>
        <v>0</v>
      </c>
      <c r="AB3998" s="32">
        <f t="shared" si="10611"/>
        <v>2099.8174399999998</v>
      </c>
      <c r="AC3998" s="33">
        <f t="shared" si="10612"/>
        <v>3616.08313</v>
      </c>
      <c r="AD3998" s="33">
        <f t="shared" si="10613"/>
        <v>2740.9974099999999</v>
      </c>
      <c r="AE3998" s="34">
        <f t="shared" si="10494"/>
        <v>75.800176916839845</v>
      </c>
      <c r="AF3998" s="32">
        <f t="shared" si="10614"/>
        <v>3616.08313</v>
      </c>
      <c r="AG3998" s="32">
        <f t="shared" si="10615"/>
        <v>0</v>
      </c>
      <c r="AH3998" s="32">
        <f t="shared" si="10616"/>
        <v>0</v>
      </c>
      <c r="AI3998" s="32">
        <f t="shared" si="10617"/>
        <v>0</v>
      </c>
      <c r="AJ3998" s="32">
        <f t="shared" si="10618"/>
        <v>0</v>
      </c>
      <c r="AK3998" s="32">
        <f t="shared" si="10619"/>
        <v>0</v>
      </c>
      <c r="AL3998" s="32">
        <f t="shared" si="10496"/>
        <v>3616.08313</v>
      </c>
      <c r="AM3998" s="32">
        <f t="shared" si="10497"/>
        <v>-6.3831300000001647</v>
      </c>
    </row>
    <row r="3999" spans="2:40" x14ac:dyDescent="0.3">
      <c r="B3999" s="30" t="s">
        <v>862</v>
      </c>
      <c r="C3999" s="30" t="s">
        <v>443</v>
      </c>
      <c r="D3999" s="30" t="s">
        <v>132</v>
      </c>
      <c r="E3999" s="15" t="str">
        <f t="shared" si="10529"/>
        <v>1006</v>
      </c>
      <c r="F3999" s="30" t="s">
        <v>961</v>
      </c>
      <c r="G3999" s="30"/>
      <c r="H3999" s="31" t="s">
        <v>962</v>
      </c>
      <c r="I3999" s="32">
        <f t="shared" si="10620"/>
        <v>3609.7</v>
      </c>
      <c r="J3999" s="32">
        <f t="shared" si="10621"/>
        <v>4398.7</v>
      </c>
      <c r="K3999" s="32">
        <f t="shared" si="10622"/>
        <v>5836.7</v>
      </c>
      <c r="L3999" s="32">
        <f t="shared" si="10623"/>
        <v>0</v>
      </c>
      <c r="M3999" s="32">
        <f t="shared" si="10624"/>
        <v>0</v>
      </c>
      <c r="N3999" s="32">
        <f t="shared" si="10625"/>
        <v>0</v>
      </c>
      <c r="O3999" s="32">
        <f t="shared" si="10606"/>
        <v>0</v>
      </c>
      <c r="P3999" s="32">
        <f t="shared" si="10607"/>
        <v>0</v>
      </c>
      <c r="Q3999" s="32">
        <f t="shared" si="10608"/>
        <v>0</v>
      </c>
      <c r="R3999" s="32">
        <f t="shared" si="10609"/>
        <v>0</v>
      </c>
      <c r="S3999" s="32">
        <f t="shared" si="10610"/>
        <v>0</v>
      </c>
      <c r="T3999" s="32">
        <f t="shared" si="10626"/>
        <v>0</v>
      </c>
      <c r="U3999" s="32">
        <v>0</v>
      </c>
      <c r="V3999" s="32">
        <f t="shared" si="10530"/>
        <v>3609.7</v>
      </c>
      <c r="W3999" s="32">
        <f t="shared" si="10627"/>
        <v>0</v>
      </c>
      <c r="X3999" s="32">
        <f t="shared" si="10628"/>
        <v>0</v>
      </c>
      <c r="Y3999" s="32">
        <f t="shared" si="10629"/>
        <v>0</v>
      </c>
      <c r="Z3999" s="32">
        <f t="shared" si="10630"/>
        <v>0</v>
      </c>
      <c r="AA3999" s="32">
        <f t="shared" si="10631"/>
        <v>0</v>
      </c>
      <c r="AB3999" s="32">
        <f t="shared" si="10611"/>
        <v>2099.8174399999998</v>
      </c>
      <c r="AC3999" s="33">
        <f t="shared" si="10612"/>
        <v>3616.08313</v>
      </c>
      <c r="AD3999" s="33">
        <f t="shared" si="10613"/>
        <v>2740.9974099999999</v>
      </c>
      <c r="AE3999" s="34">
        <f t="shared" si="10494"/>
        <v>75.800176916839845</v>
      </c>
      <c r="AF3999" s="32">
        <f t="shared" si="10614"/>
        <v>3616.08313</v>
      </c>
      <c r="AG3999" s="32">
        <f t="shared" si="10615"/>
        <v>0</v>
      </c>
      <c r="AH3999" s="32">
        <f t="shared" si="10616"/>
        <v>0</v>
      </c>
      <c r="AI3999" s="32">
        <f t="shared" si="10617"/>
        <v>0</v>
      </c>
      <c r="AJ3999" s="32">
        <f t="shared" si="10618"/>
        <v>0</v>
      </c>
      <c r="AK3999" s="32">
        <f t="shared" si="10619"/>
        <v>0</v>
      </c>
      <c r="AL3999" s="32">
        <f t="shared" si="10496"/>
        <v>3616.08313</v>
      </c>
      <c r="AM3999" s="32">
        <f t="shared" si="10497"/>
        <v>-6.3831300000001647</v>
      </c>
    </row>
    <row r="4000" spans="2:40" ht="62.4" x14ac:dyDescent="0.3">
      <c r="B4000" s="30" t="s">
        <v>862</v>
      </c>
      <c r="C4000" s="30" t="s">
        <v>443</v>
      </c>
      <c r="D4000" s="30" t="s">
        <v>132</v>
      </c>
      <c r="E4000" s="15" t="str">
        <f t="shared" si="10529"/>
        <v>1006</v>
      </c>
      <c r="F4000" s="30" t="s">
        <v>963</v>
      </c>
      <c r="G4000" s="30"/>
      <c r="H4000" s="31" t="s">
        <v>964</v>
      </c>
      <c r="I4000" s="32">
        <f t="shared" si="10620"/>
        <v>3609.7</v>
      </c>
      <c r="J4000" s="32">
        <f t="shared" si="10621"/>
        <v>4398.7</v>
      </c>
      <c r="K4000" s="32">
        <f t="shared" si="10622"/>
        <v>5836.7</v>
      </c>
      <c r="L4000" s="32">
        <f t="shared" si="10623"/>
        <v>0</v>
      </c>
      <c r="M4000" s="32">
        <f t="shared" si="10624"/>
        <v>0</v>
      </c>
      <c r="N4000" s="32">
        <f t="shared" si="10625"/>
        <v>0</v>
      </c>
      <c r="O4000" s="32">
        <f t="shared" si="10606"/>
        <v>0</v>
      </c>
      <c r="P4000" s="32">
        <f t="shared" si="10607"/>
        <v>0</v>
      </c>
      <c r="Q4000" s="32">
        <f t="shared" si="10608"/>
        <v>0</v>
      </c>
      <c r="R4000" s="32">
        <f t="shared" si="10609"/>
        <v>0</v>
      </c>
      <c r="S4000" s="32">
        <f t="shared" si="10610"/>
        <v>0</v>
      </c>
      <c r="T4000" s="32">
        <f t="shared" si="10626"/>
        <v>0</v>
      </c>
      <c r="U4000" s="32">
        <v>0</v>
      </c>
      <c r="V4000" s="32">
        <f t="shared" si="10530"/>
        <v>3609.7</v>
      </c>
      <c r="W4000" s="32">
        <f t="shared" si="10627"/>
        <v>0</v>
      </c>
      <c r="X4000" s="32">
        <f t="shared" si="10628"/>
        <v>0</v>
      </c>
      <c r="Y4000" s="32">
        <f t="shared" si="10629"/>
        <v>0</v>
      </c>
      <c r="Z4000" s="32">
        <f t="shared" si="10630"/>
        <v>0</v>
      </c>
      <c r="AA4000" s="32">
        <f t="shared" si="10631"/>
        <v>0</v>
      </c>
      <c r="AB4000" s="32">
        <f t="shared" si="10611"/>
        <v>2099.8174399999998</v>
      </c>
      <c r="AC4000" s="33">
        <f t="shared" si="10612"/>
        <v>3616.08313</v>
      </c>
      <c r="AD4000" s="33">
        <f t="shared" si="10613"/>
        <v>2740.9974099999999</v>
      </c>
      <c r="AE4000" s="34">
        <f t="shared" si="10494"/>
        <v>75.800176916839845</v>
      </c>
      <c r="AF4000" s="32">
        <f t="shared" si="10614"/>
        <v>3616.08313</v>
      </c>
      <c r="AG4000" s="32">
        <f t="shared" si="10615"/>
        <v>0</v>
      </c>
      <c r="AH4000" s="32">
        <f t="shared" si="10616"/>
        <v>0</v>
      </c>
      <c r="AI4000" s="32">
        <f t="shared" si="10617"/>
        <v>0</v>
      </c>
      <c r="AJ4000" s="32">
        <f t="shared" si="10618"/>
        <v>0</v>
      </c>
      <c r="AK4000" s="32">
        <f t="shared" si="10619"/>
        <v>0</v>
      </c>
      <c r="AL4000" s="32">
        <f t="shared" si="10496"/>
        <v>3616.08313</v>
      </c>
      <c r="AM4000" s="32">
        <f t="shared" si="10497"/>
        <v>-6.3831300000001647</v>
      </c>
    </row>
    <row r="4001" spans="2:40" ht="46.8" x14ac:dyDescent="0.3">
      <c r="B4001" s="30" t="s">
        <v>862</v>
      </c>
      <c r="C4001" s="30" t="s">
        <v>443</v>
      </c>
      <c r="D4001" s="30" t="s">
        <v>132</v>
      </c>
      <c r="E4001" s="15" t="str">
        <f t="shared" si="10529"/>
        <v>1006</v>
      </c>
      <c r="F4001" s="30" t="s">
        <v>965</v>
      </c>
      <c r="G4001" s="30"/>
      <c r="H4001" s="31" t="s">
        <v>966</v>
      </c>
      <c r="I4001" s="32">
        <f t="shared" si="10620"/>
        <v>3609.7</v>
      </c>
      <c r="J4001" s="32">
        <f t="shared" si="10621"/>
        <v>4398.7</v>
      </c>
      <c r="K4001" s="32">
        <f t="shared" si="10622"/>
        <v>5836.7</v>
      </c>
      <c r="L4001" s="32">
        <f t="shared" si="10623"/>
        <v>0</v>
      </c>
      <c r="M4001" s="32">
        <f t="shared" si="10624"/>
        <v>0</v>
      </c>
      <c r="N4001" s="32">
        <f t="shared" si="10625"/>
        <v>0</v>
      </c>
      <c r="O4001" s="32">
        <f t="shared" si="10606"/>
        <v>0</v>
      </c>
      <c r="P4001" s="32">
        <f t="shared" si="10607"/>
        <v>0</v>
      </c>
      <c r="Q4001" s="32">
        <f t="shared" si="10608"/>
        <v>0</v>
      </c>
      <c r="R4001" s="32">
        <f t="shared" si="10609"/>
        <v>0</v>
      </c>
      <c r="S4001" s="32">
        <f t="shared" si="10610"/>
        <v>0</v>
      </c>
      <c r="T4001" s="32">
        <f t="shared" si="10626"/>
        <v>0</v>
      </c>
      <c r="U4001" s="32">
        <v>0</v>
      </c>
      <c r="V4001" s="32">
        <f t="shared" si="10530"/>
        <v>3609.7</v>
      </c>
      <c r="W4001" s="32">
        <f t="shared" si="10627"/>
        <v>0</v>
      </c>
      <c r="X4001" s="32">
        <f t="shared" si="10628"/>
        <v>0</v>
      </c>
      <c r="Y4001" s="32">
        <f t="shared" si="10629"/>
        <v>0</v>
      </c>
      <c r="Z4001" s="32">
        <f t="shared" si="10630"/>
        <v>0</v>
      </c>
      <c r="AA4001" s="32">
        <f t="shared" si="10631"/>
        <v>0</v>
      </c>
      <c r="AB4001" s="32">
        <f t="shared" si="10611"/>
        <v>2099.8174399999998</v>
      </c>
      <c r="AC4001" s="33">
        <f t="shared" si="10612"/>
        <v>3616.08313</v>
      </c>
      <c r="AD4001" s="33">
        <f t="shared" si="10613"/>
        <v>2740.9974099999999</v>
      </c>
      <c r="AE4001" s="34">
        <f t="shared" si="10494"/>
        <v>75.800176916839845</v>
      </c>
      <c r="AF4001" s="32">
        <f t="shared" si="10614"/>
        <v>3616.08313</v>
      </c>
      <c r="AG4001" s="32">
        <f t="shared" si="10615"/>
        <v>0</v>
      </c>
      <c r="AH4001" s="32">
        <f t="shared" si="10616"/>
        <v>0</v>
      </c>
      <c r="AI4001" s="32">
        <f t="shared" si="10617"/>
        <v>0</v>
      </c>
      <c r="AJ4001" s="32">
        <f t="shared" si="10618"/>
        <v>0</v>
      </c>
      <c r="AK4001" s="32">
        <f t="shared" si="10619"/>
        <v>0</v>
      </c>
      <c r="AL4001" s="32">
        <f t="shared" si="10496"/>
        <v>3616.08313</v>
      </c>
      <c r="AM4001" s="32">
        <f t="shared" si="10497"/>
        <v>-6.3831300000001647</v>
      </c>
    </row>
    <row r="4002" spans="2:40" ht="31.2" x14ac:dyDescent="0.3">
      <c r="B4002" s="30" t="s">
        <v>862</v>
      </c>
      <c r="C4002" s="30" t="s">
        <v>443</v>
      </c>
      <c r="D4002" s="30" t="s">
        <v>132</v>
      </c>
      <c r="E4002" s="15" t="str">
        <f t="shared" si="10529"/>
        <v>1006</v>
      </c>
      <c r="F4002" s="30" t="s">
        <v>965</v>
      </c>
      <c r="G4002" s="30" t="s">
        <v>50</v>
      </c>
      <c r="H4002" s="31" t="s">
        <v>51</v>
      </c>
      <c r="I4002" s="32">
        <f t="shared" si="10620"/>
        <v>3609.7</v>
      </c>
      <c r="J4002" s="32">
        <f t="shared" si="10621"/>
        <v>4398.7</v>
      </c>
      <c r="K4002" s="32">
        <f t="shared" si="10622"/>
        <v>5836.7</v>
      </c>
      <c r="L4002" s="32">
        <f t="shared" si="10623"/>
        <v>0</v>
      </c>
      <c r="M4002" s="32">
        <f t="shared" si="10624"/>
        <v>0</v>
      </c>
      <c r="N4002" s="32">
        <f t="shared" si="10625"/>
        <v>0</v>
      </c>
      <c r="O4002" s="32">
        <f t="shared" si="10606"/>
        <v>0</v>
      </c>
      <c r="P4002" s="32">
        <f t="shared" si="10607"/>
        <v>0</v>
      </c>
      <c r="Q4002" s="32">
        <f t="shared" si="10608"/>
        <v>0</v>
      </c>
      <c r="R4002" s="32">
        <f t="shared" si="10609"/>
        <v>0</v>
      </c>
      <c r="S4002" s="32">
        <f t="shared" si="10610"/>
        <v>0</v>
      </c>
      <c r="T4002" s="32">
        <f t="shared" si="10626"/>
        <v>0</v>
      </c>
      <c r="U4002" s="32">
        <v>0</v>
      </c>
      <c r="V4002" s="32">
        <f t="shared" si="10530"/>
        <v>3609.7</v>
      </c>
      <c r="W4002" s="32">
        <f t="shared" si="10627"/>
        <v>0</v>
      </c>
      <c r="X4002" s="32">
        <f t="shared" si="10628"/>
        <v>0</v>
      </c>
      <c r="Y4002" s="32">
        <f t="shared" si="10629"/>
        <v>0</v>
      </c>
      <c r="Z4002" s="32">
        <f t="shared" si="10630"/>
        <v>0</v>
      </c>
      <c r="AA4002" s="32">
        <f t="shared" si="10631"/>
        <v>0</v>
      </c>
      <c r="AB4002" s="32">
        <f t="shared" si="10611"/>
        <v>2099.8174399999998</v>
      </c>
      <c r="AC4002" s="33">
        <f t="shared" si="10612"/>
        <v>3616.08313</v>
      </c>
      <c r="AD4002" s="33">
        <f t="shared" si="10613"/>
        <v>2740.9974099999999</v>
      </c>
      <c r="AE4002" s="34">
        <f t="shared" si="10494"/>
        <v>75.800176916839845</v>
      </c>
      <c r="AF4002" s="32">
        <f t="shared" si="10614"/>
        <v>3616.08313</v>
      </c>
      <c r="AG4002" s="32">
        <f t="shared" si="10615"/>
        <v>0</v>
      </c>
      <c r="AH4002" s="32">
        <f t="shared" si="10616"/>
        <v>0</v>
      </c>
      <c r="AI4002" s="32">
        <f t="shared" si="10617"/>
        <v>0</v>
      </c>
      <c r="AJ4002" s="32">
        <f t="shared" si="10618"/>
        <v>0</v>
      </c>
      <c r="AK4002" s="32">
        <f t="shared" si="10619"/>
        <v>0</v>
      </c>
      <c r="AL4002" s="32">
        <f t="shared" si="10496"/>
        <v>3616.08313</v>
      </c>
      <c r="AM4002" s="32">
        <f t="shared" si="10497"/>
        <v>-6.3831300000001647</v>
      </c>
    </row>
    <row r="4003" spans="2:40" ht="31.2" x14ac:dyDescent="0.3">
      <c r="B4003" s="30" t="s">
        <v>862</v>
      </c>
      <c r="C4003" s="30" t="s">
        <v>443</v>
      </c>
      <c r="D4003" s="30" t="s">
        <v>132</v>
      </c>
      <c r="E4003" s="15" t="str">
        <f t="shared" si="10529"/>
        <v>1006</v>
      </c>
      <c r="F4003" s="30" t="s">
        <v>965</v>
      </c>
      <c r="G4003" s="30" t="s">
        <v>52</v>
      </c>
      <c r="H4003" s="31" t="s">
        <v>53</v>
      </c>
      <c r="I4003" s="32">
        <v>3609.7</v>
      </c>
      <c r="J4003" s="32">
        <v>4398.7</v>
      </c>
      <c r="K4003" s="32">
        <v>5836.7</v>
      </c>
      <c r="L4003" s="32"/>
      <c r="M4003" s="32"/>
      <c r="N4003" s="32"/>
      <c r="O4003" s="32">
        <v>0</v>
      </c>
      <c r="P4003" s="32">
        <v>0</v>
      </c>
      <c r="Q4003" s="32">
        <v>0</v>
      </c>
      <c r="R4003" s="32">
        <v>0</v>
      </c>
      <c r="S4003" s="32">
        <v>0</v>
      </c>
      <c r="T4003" s="32">
        <v>0</v>
      </c>
      <c r="U4003" s="32">
        <v>0</v>
      </c>
      <c r="V4003" s="32">
        <f t="shared" si="10530"/>
        <v>3609.7</v>
      </c>
      <c r="W4003" s="32"/>
      <c r="X4003" s="32"/>
      <c r="Y4003" s="32"/>
      <c r="Z4003" s="32"/>
      <c r="AA4003" s="32"/>
      <c r="AB4003" s="32">
        <v>2099.8174399999998</v>
      </c>
      <c r="AC4003" s="33">
        <v>3616.08313</v>
      </c>
      <c r="AD4003" s="33">
        <v>2740.9974099999999</v>
      </c>
      <c r="AE4003" s="34">
        <f t="shared" si="10494"/>
        <v>75.800176916839845</v>
      </c>
      <c r="AF4003" s="32">
        <v>3616.08313</v>
      </c>
      <c r="AG4003" s="32">
        <v>0</v>
      </c>
      <c r="AH4003" s="32">
        <v>0</v>
      </c>
      <c r="AI4003" s="32">
        <v>0</v>
      </c>
      <c r="AJ4003" s="32">
        <v>0</v>
      </c>
      <c r="AK4003" s="32">
        <v>0</v>
      </c>
      <c r="AL4003" s="32">
        <f t="shared" si="10496"/>
        <v>3616.08313</v>
      </c>
      <c r="AM4003" s="32">
        <f t="shared" si="10497"/>
        <v>-6.3831300000001647</v>
      </c>
      <c r="AN4003" s="12"/>
    </row>
    <row r="4004" spans="2:40" s="13" customFormat="1" ht="31.2" x14ac:dyDescent="0.3">
      <c r="B4004" s="14" t="s">
        <v>967</v>
      </c>
      <c r="C4004" s="14"/>
      <c r="D4004" s="14"/>
      <c r="E4004" s="15" t="str">
        <f t="shared" si="10529"/>
        <v/>
      </c>
      <c r="F4004" s="14"/>
      <c r="G4004" s="14"/>
      <c r="H4004" s="16" t="s">
        <v>968</v>
      </c>
      <c r="I4004" s="17">
        <f t="shared" ref="I4004:T4004" si="10632">I4005+I4060+I4104+I4158+I4225</f>
        <v>2984833.3000000003</v>
      </c>
      <c r="J4004" s="17">
        <f t="shared" si="10632"/>
        <v>2697104.4000000004</v>
      </c>
      <c r="K4004" s="17">
        <f t="shared" si="10632"/>
        <v>2711988.8999999994</v>
      </c>
      <c r="L4004" s="17">
        <f t="shared" si="10632"/>
        <v>-254.47299999999814</v>
      </c>
      <c r="M4004" s="17">
        <f t="shared" si="10632"/>
        <v>-58456.7</v>
      </c>
      <c r="N4004" s="17">
        <f t="shared" si="10632"/>
        <v>-70868.899999999994</v>
      </c>
      <c r="O4004" s="17">
        <f t="shared" si="10632"/>
        <v>-44374.567999999999</v>
      </c>
      <c r="P4004" s="17">
        <f t="shared" si="10632"/>
        <v>-68210.71100000001</v>
      </c>
      <c r="Q4004" s="17">
        <f t="shared" si="10632"/>
        <v>347047.28499999997</v>
      </c>
      <c r="R4004" s="17">
        <f t="shared" si="10632"/>
        <v>211362.43100000001</v>
      </c>
      <c r="S4004" s="17">
        <f t="shared" si="10632"/>
        <v>2449.1629999999896</v>
      </c>
      <c r="T4004" s="17">
        <f t="shared" si="10632"/>
        <v>0</v>
      </c>
      <c r="U4004" s="17">
        <v>502617.81699999981</v>
      </c>
      <c r="V4004" s="17">
        <f t="shared" si="10530"/>
        <v>3935470.2440000004</v>
      </c>
      <c r="W4004" s="17" t="e">
        <f t="shared" ref="W4004:AD4004" si="10633">W4005+W4060+W4104+W4158+W4225</f>
        <v>#REF!</v>
      </c>
      <c r="X4004" s="17" t="e">
        <f t="shared" si="10633"/>
        <v>#REF!</v>
      </c>
      <c r="Y4004" s="17" t="e">
        <f t="shared" si="10633"/>
        <v>#REF!</v>
      </c>
      <c r="Z4004" s="17" t="e">
        <f t="shared" si="10633"/>
        <v>#REF!</v>
      </c>
      <c r="AA4004" s="17" t="e">
        <f t="shared" si="10633"/>
        <v>#REF!</v>
      </c>
      <c r="AB4004" s="17">
        <f t="shared" si="10633"/>
        <v>2642634.06428</v>
      </c>
      <c r="AC4004" s="18">
        <f t="shared" si="10633"/>
        <v>4710683.7952300003</v>
      </c>
      <c r="AD4004" s="18">
        <f t="shared" si="10633"/>
        <v>3666105.1346599995</v>
      </c>
      <c r="AE4004" s="19">
        <f t="shared" si="10494"/>
        <v>77.82532842412958</v>
      </c>
      <c r="AF4004" s="17">
        <f t="shared" ref="AF4004:AK4004" si="10634">AF4005+AF4060+AF4104+AF4158+AF4225</f>
        <v>4786630.5755599989</v>
      </c>
      <c r="AG4004" s="17">
        <f t="shared" si="10634"/>
        <v>-44374.567999999999</v>
      </c>
      <c r="AH4004" s="17">
        <f t="shared" si="10634"/>
        <v>0</v>
      </c>
      <c r="AI4004" s="17">
        <f t="shared" si="10634"/>
        <v>0</v>
      </c>
      <c r="AJ4004" s="17">
        <f t="shared" si="10634"/>
        <v>-55834.529000000002</v>
      </c>
      <c r="AK4004" s="17">
        <f t="shared" si="10634"/>
        <v>0</v>
      </c>
      <c r="AL4004" s="17">
        <f t="shared" si="10496"/>
        <v>4686421.4785599988</v>
      </c>
      <c r="AM4004" s="17">
        <f t="shared" si="10497"/>
        <v>-750951.23455999838</v>
      </c>
      <c r="AN4004" s="20"/>
    </row>
    <row r="4005" spans="2:40" s="13" customFormat="1" x14ac:dyDescent="0.3">
      <c r="B4005" s="14" t="s">
        <v>967</v>
      </c>
      <c r="C4005" s="14" t="s">
        <v>38</v>
      </c>
      <c r="D4005" s="14"/>
      <c r="E4005" s="21" t="str">
        <f t="shared" si="10529"/>
        <v>01</v>
      </c>
      <c r="F4005" s="14"/>
      <c r="G4005" s="14"/>
      <c r="H4005" s="16" t="s">
        <v>39</v>
      </c>
      <c r="I4005" s="17">
        <f t="shared" ref="I4005:T4005" si="10635">I4006</f>
        <v>174986.4</v>
      </c>
      <c r="J4005" s="17">
        <f t="shared" si="10635"/>
        <v>120345.00000000001</v>
      </c>
      <c r="K4005" s="17">
        <f t="shared" si="10635"/>
        <v>121843.1</v>
      </c>
      <c r="L4005" s="17">
        <f t="shared" si="10635"/>
        <v>0</v>
      </c>
      <c r="M4005" s="17">
        <f t="shared" si="10635"/>
        <v>0</v>
      </c>
      <c r="N4005" s="17">
        <f t="shared" si="10635"/>
        <v>0</v>
      </c>
      <c r="O4005" s="17">
        <f t="shared" si="10635"/>
        <v>-573.70000000000005</v>
      </c>
      <c r="P4005" s="17">
        <f t="shared" si="10635"/>
        <v>0</v>
      </c>
      <c r="Q4005" s="17">
        <f t="shared" si="10635"/>
        <v>1286.317</v>
      </c>
      <c r="R4005" s="17">
        <f t="shared" si="10635"/>
        <v>12157.376</v>
      </c>
      <c r="S4005" s="17">
        <f t="shared" si="10635"/>
        <v>-12157.376</v>
      </c>
      <c r="T4005" s="17">
        <f t="shared" si="10635"/>
        <v>0</v>
      </c>
      <c r="U4005" s="17">
        <v>0</v>
      </c>
      <c r="V4005" s="17">
        <f t="shared" si="10530"/>
        <v>175699.01699999999</v>
      </c>
      <c r="W4005" s="17">
        <f t="shared" ref="W4005:AD4005" si="10636">W4006</f>
        <v>0</v>
      </c>
      <c r="X4005" s="17">
        <f t="shared" si="10636"/>
        <v>0</v>
      </c>
      <c r="Y4005" s="17">
        <f t="shared" si="10636"/>
        <v>0</v>
      </c>
      <c r="Z4005" s="17">
        <f t="shared" si="10636"/>
        <v>0</v>
      </c>
      <c r="AA4005" s="17">
        <f t="shared" si="10636"/>
        <v>0</v>
      </c>
      <c r="AB4005" s="17">
        <f t="shared" si="10636"/>
        <v>72182.081090000007</v>
      </c>
      <c r="AC4005" s="18">
        <f t="shared" si="10636"/>
        <v>176883.11295000001</v>
      </c>
      <c r="AD4005" s="18">
        <f t="shared" si="10636"/>
        <v>111269.80516999999</v>
      </c>
      <c r="AE4005" s="19">
        <f t="shared" si="10494"/>
        <v>62.905838389136051</v>
      </c>
      <c r="AF4005" s="17">
        <f t="shared" ref="AF4005:AK4005" si="10637">AF4006</f>
        <v>177456.81295000002</v>
      </c>
      <c r="AG4005" s="17">
        <f t="shared" si="10637"/>
        <v>-573.70000000000005</v>
      </c>
      <c r="AH4005" s="17">
        <f t="shared" si="10637"/>
        <v>0</v>
      </c>
      <c r="AI4005" s="17">
        <f t="shared" si="10637"/>
        <v>0</v>
      </c>
      <c r="AJ4005" s="17">
        <f t="shared" si="10637"/>
        <v>0</v>
      </c>
      <c r="AK4005" s="17">
        <f t="shared" si="10637"/>
        <v>0</v>
      </c>
      <c r="AL4005" s="17">
        <f t="shared" si="10496"/>
        <v>176883.11295000001</v>
      </c>
      <c r="AM4005" s="17">
        <f t="shared" si="10497"/>
        <v>-1184.0959500000172</v>
      </c>
      <c r="AN4005" s="20"/>
    </row>
    <row r="4006" spans="2:40" s="22" customFormat="1" x14ac:dyDescent="0.3">
      <c r="B4006" s="23" t="s">
        <v>967</v>
      </c>
      <c r="C4006" s="23" t="s">
        <v>38</v>
      </c>
      <c r="D4006" s="23" t="s">
        <v>40</v>
      </c>
      <c r="E4006" s="24" t="str">
        <f t="shared" si="10529"/>
        <v>0113</v>
      </c>
      <c r="F4006" s="23"/>
      <c r="G4006" s="23"/>
      <c r="H4006" s="25" t="s">
        <v>41</v>
      </c>
      <c r="I4006" s="26">
        <f t="shared" ref="I4006:T4006" si="10638">I4025+I4030+I4049+I4007+I4044</f>
        <v>174986.4</v>
      </c>
      <c r="J4006" s="26">
        <f t="shared" si="10638"/>
        <v>120345.00000000001</v>
      </c>
      <c r="K4006" s="26">
        <f t="shared" si="10638"/>
        <v>121843.1</v>
      </c>
      <c r="L4006" s="26">
        <f t="shared" si="10638"/>
        <v>0</v>
      </c>
      <c r="M4006" s="26">
        <f t="shared" si="10638"/>
        <v>0</v>
      </c>
      <c r="N4006" s="26">
        <f t="shared" si="10638"/>
        <v>0</v>
      </c>
      <c r="O4006" s="26">
        <f t="shared" si="10638"/>
        <v>-573.70000000000005</v>
      </c>
      <c r="P4006" s="26">
        <f t="shared" si="10638"/>
        <v>0</v>
      </c>
      <c r="Q4006" s="26">
        <f t="shared" si="10638"/>
        <v>1286.317</v>
      </c>
      <c r="R4006" s="26">
        <f t="shared" si="10638"/>
        <v>12157.376</v>
      </c>
      <c r="S4006" s="26">
        <f t="shared" si="10638"/>
        <v>-12157.376</v>
      </c>
      <c r="T4006" s="26">
        <f t="shared" si="10638"/>
        <v>0</v>
      </c>
      <c r="U4006" s="26">
        <v>0</v>
      </c>
      <c r="V4006" s="26">
        <f t="shared" si="10530"/>
        <v>175699.01699999999</v>
      </c>
      <c r="W4006" s="26">
        <f t="shared" ref="W4006:AD4006" si="10639">W4025+W4030+W4049+W4007+W4044</f>
        <v>0</v>
      </c>
      <c r="X4006" s="26">
        <f t="shared" si="10639"/>
        <v>0</v>
      </c>
      <c r="Y4006" s="26">
        <f t="shared" si="10639"/>
        <v>0</v>
      </c>
      <c r="Z4006" s="26">
        <f t="shared" si="10639"/>
        <v>0</v>
      </c>
      <c r="AA4006" s="26">
        <f t="shared" si="10639"/>
        <v>0</v>
      </c>
      <c r="AB4006" s="26">
        <f t="shared" si="10639"/>
        <v>72182.081090000007</v>
      </c>
      <c r="AC4006" s="27">
        <f t="shared" si="10639"/>
        <v>176883.11295000001</v>
      </c>
      <c r="AD4006" s="27">
        <f t="shared" si="10639"/>
        <v>111269.80516999999</v>
      </c>
      <c r="AE4006" s="28">
        <f t="shared" si="10494"/>
        <v>62.905838389136051</v>
      </c>
      <c r="AF4006" s="26">
        <f t="shared" ref="AF4006:AK4006" si="10640">AF4025+AF4030+AF4049+AF4007+AF4044</f>
        <v>177456.81295000002</v>
      </c>
      <c r="AG4006" s="26">
        <f t="shared" si="10640"/>
        <v>-573.70000000000005</v>
      </c>
      <c r="AH4006" s="26">
        <f t="shared" si="10640"/>
        <v>0</v>
      </c>
      <c r="AI4006" s="26">
        <f t="shared" si="10640"/>
        <v>0</v>
      </c>
      <c r="AJ4006" s="26">
        <f t="shared" si="10640"/>
        <v>0</v>
      </c>
      <c r="AK4006" s="26">
        <f t="shared" si="10640"/>
        <v>0</v>
      </c>
      <c r="AL4006" s="26">
        <f t="shared" si="10496"/>
        <v>176883.11295000001</v>
      </c>
      <c r="AM4006" s="26">
        <f t="shared" si="10497"/>
        <v>-1184.0959500000172</v>
      </c>
      <c r="AN4006" s="29"/>
    </row>
    <row r="4007" spans="2:40" x14ac:dyDescent="0.3">
      <c r="B4007" s="30" t="s">
        <v>967</v>
      </c>
      <c r="C4007" s="30" t="s">
        <v>38</v>
      </c>
      <c r="D4007" s="30" t="s">
        <v>40</v>
      </c>
      <c r="E4007" s="15" t="str">
        <f t="shared" si="10529"/>
        <v>0113</v>
      </c>
      <c r="F4007" s="30" t="s">
        <v>334</v>
      </c>
      <c r="G4007" s="30"/>
      <c r="H4007" s="31" t="s">
        <v>335</v>
      </c>
      <c r="I4007" s="32">
        <f t="shared" ref="I4007:I4008" si="10641">I4008</f>
        <v>87804.5</v>
      </c>
      <c r="J4007" s="32">
        <f t="shared" ref="J4007:J4008" si="10642">J4008</f>
        <v>31210.5</v>
      </c>
      <c r="K4007" s="32">
        <f t="shared" ref="K4007:K4008" si="10643">K4008</f>
        <v>32708.6</v>
      </c>
      <c r="L4007" s="32">
        <f t="shared" ref="L4007:L4008" si="10644">L4008</f>
        <v>0</v>
      </c>
      <c r="M4007" s="32">
        <f t="shared" ref="M4007:M4008" si="10645">M4008</f>
        <v>0</v>
      </c>
      <c r="N4007" s="32">
        <f t="shared" ref="N4007:N4008" si="10646">N4008</f>
        <v>0</v>
      </c>
      <c r="O4007" s="32">
        <f t="shared" ref="O4007:O4008" si="10647">O4008</f>
        <v>0</v>
      </c>
      <c r="P4007" s="32">
        <f t="shared" ref="P4007:P4008" si="10648">P4008</f>
        <v>0</v>
      </c>
      <c r="Q4007" s="32">
        <f t="shared" ref="Q4007:Q4008" si="10649">Q4008</f>
        <v>0</v>
      </c>
      <c r="R4007" s="32">
        <f t="shared" ref="R4007:R4008" si="10650">R4008</f>
        <v>12157.376</v>
      </c>
      <c r="S4007" s="32">
        <f t="shared" ref="S4007:S4008" si="10651">S4008</f>
        <v>-12157.376</v>
      </c>
      <c r="T4007" s="32">
        <f t="shared" ref="T4007:T4008" si="10652">T4008</f>
        <v>0</v>
      </c>
      <c r="U4007" s="32">
        <v>0</v>
      </c>
      <c r="V4007" s="32">
        <f t="shared" si="10530"/>
        <v>87804.5</v>
      </c>
      <c r="W4007" s="32">
        <f t="shared" ref="W4007:W4008" si="10653">W4008</f>
        <v>0</v>
      </c>
      <c r="X4007" s="32">
        <f t="shared" ref="X4007:X4008" si="10654">X4008</f>
        <v>0</v>
      </c>
      <c r="Y4007" s="32">
        <f t="shared" ref="Y4007:Y4008" si="10655">Y4008</f>
        <v>0</v>
      </c>
      <c r="Z4007" s="32">
        <f t="shared" ref="Z4007:Z4008" si="10656">Z4008</f>
        <v>0</v>
      </c>
      <c r="AA4007" s="32">
        <f t="shared" ref="AA4007:AA4008" si="10657">AA4008</f>
        <v>0</v>
      </c>
      <c r="AB4007" s="32">
        <f t="shared" ref="AB4007:AB4008" si="10658">AB4008</f>
        <v>13090.64358</v>
      </c>
      <c r="AC4007" s="33">
        <f t="shared" ref="AC4007:AC4008" si="10659">AC4008</f>
        <v>87804.5</v>
      </c>
      <c r="AD4007" s="33">
        <f t="shared" ref="AD4007:AD4008" si="10660">AD4008</f>
        <v>22369.916270000002</v>
      </c>
      <c r="AE4007" s="34">
        <f t="shared" si="10494"/>
        <v>25.476958777739185</v>
      </c>
      <c r="AF4007" s="32">
        <f t="shared" ref="AF4007:AF4008" si="10661">AF4008</f>
        <v>87804.5</v>
      </c>
      <c r="AG4007" s="32">
        <f t="shared" ref="AG4007:AG4008" si="10662">AG4008</f>
        <v>0</v>
      </c>
      <c r="AH4007" s="32">
        <f t="shared" ref="AH4007:AH4008" si="10663">AH4008</f>
        <v>0</v>
      </c>
      <c r="AI4007" s="32">
        <f t="shared" ref="AI4007:AI4008" si="10664">AI4008</f>
        <v>0</v>
      </c>
      <c r="AJ4007" s="32">
        <f t="shared" ref="AJ4007:AJ4008" si="10665">AJ4008</f>
        <v>0</v>
      </c>
      <c r="AK4007" s="32">
        <f t="shared" ref="AK4007:AK4008" si="10666">AK4008</f>
        <v>0</v>
      </c>
      <c r="AL4007" s="32">
        <f t="shared" si="10496"/>
        <v>87804.5</v>
      </c>
      <c r="AM4007" s="32">
        <f t="shared" si="10497"/>
        <v>0</v>
      </c>
    </row>
    <row r="4008" spans="2:40" ht="31.2" x14ac:dyDescent="0.3">
      <c r="B4008" s="30" t="s">
        <v>967</v>
      </c>
      <c r="C4008" s="30" t="s">
        <v>38</v>
      </c>
      <c r="D4008" s="30" t="s">
        <v>40</v>
      </c>
      <c r="E4008" s="15" t="str">
        <f t="shared" si="10529"/>
        <v>0113</v>
      </c>
      <c r="F4008" s="30" t="s">
        <v>336</v>
      </c>
      <c r="G4008" s="30"/>
      <c r="H4008" s="31" t="s">
        <v>337</v>
      </c>
      <c r="I4008" s="32">
        <f t="shared" si="10641"/>
        <v>87804.5</v>
      </c>
      <c r="J4008" s="32">
        <f t="shared" si="10642"/>
        <v>31210.5</v>
      </c>
      <c r="K4008" s="32">
        <f t="shared" si="10643"/>
        <v>32708.6</v>
      </c>
      <c r="L4008" s="32">
        <f t="shared" si="10644"/>
        <v>0</v>
      </c>
      <c r="M4008" s="32">
        <f t="shared" si="10645"/>
        <v>0</v>
      </c>
      <c r="N4008" s="32">
        <f t="shared" si="10646"/>
        <v>0</v>
      </c>
      <c r="O4008" s="32">
        <f t="shared" si="10647"/>
        <v>0</v>
      </c>
      <c r="P4008" s="32">
        <f t="shared" si="10648"/>
        <v>0</v>
      </c>
      <c r="Q4008" s="32">
        <f t="shared" si="10649"/>
        <v>0</v>
      </c>
      <c r="R4008" s="32">
        <f t="shared" si="10650"/>
        <v>12157.376</v>
      </c>
      <c r="S4008" s="32">
        <f t="shared" si="10651"/>
        <v>-12157.376</v>
      </c>
      <c r="T4008" s="32">
        <f t="shared" si="10652"/>
        <v>0</v>
      </c>
      <c r="U4008" s="32">
        <v>0</v>
      </c>
      <c r="V4008" s="32">
        <f t="shared" si="10530"/>
        <v>87804.5</v>
      </c>
      <c r="W4008" s="32">
        <f t="shared" si="10653"/>
        <v>0</v>
      </c>
      <c r="X4008" s="32">
        <f t="shared" si="10654"/>
        <v>0</v>
      </c>
      <c r="Y4008" s="32">
        <f t="shared" si="10655"/>
        <v>0</v>
      </c>
      <c r="Z4008" s="32">
        <f t="shared" si="10656"/>
        <v>0</v>
      </c>
      <c r="AA4008" s="32">
        <f t="shared" si="10657"/>
        <v>0</v>
      </c>
      <c r="AB4008" s="32">
        <f t="shared" si="10658"/>
        <v>13090.64358</v>
      </c>
      <c r="AC4008" s="33">
        <f t="shared" si="10659"/>
        <v>87804.5</v>
      </c>
      <c r="AD4008" s="33">
        <f t="shared" si="10660"/>
        <v>22369.916270000002</v>
      </c>
      <c r="AE4008" s="34">
        <f t="shared" si="10494"/>
        <v>25.476958777739185</v>
      </c>
      <c r="AF4008" s="32">
        <f t="shared" si="10661"/>
        <v>87804.5</v>
      </c>
      <c r="AG4008" s="32">
        <f t="shared" si="10662"/>
        <v>0</v>
      </c>
      <c r="AH4008" s="32">
        <f t="shared" si="10663"/>
        <v>0</v>
      </c>
      <c r="AI4008" s="32">
        <f t="shared" si="10664"/>
        <v>0</v>
      </c>
      <c r="AJ4008" s="32">
        <f t="shared" si="10665"/>
        <v>0</v>
      </c>
      <c r="AK4008" s="32">
        <f t="shared" si="10666"/>
        <v>0</v>
      </c>
      <c r="AL4008" s="32">
        <f t="shared" si="10496"/>
        <v>87804.5</v>
      </c>
      <c r="AM4008" s="32">
        <f t="shared" si="10497"/>
        <v>0</v>
      </c>
    </row>
    <row r="4009" spans="2:40" ht="46.8" x14ac:dyDescent="0.3">
      <c r="B4009" s="30" t="s">
        <v>967</v>
      </c>
      <c r="C4009" s="30" t="s">
        <v>38</v>
      </c>
      <c r="D4009" s="30" t="s">
        <v>40</v>
      </c>
      <c r="E4009" s="15" t="str">
        <f t="shared" si="10529"/>
        <v>0113</v>
      </c>
      <c r="F4009" s="30" t="s">
        <v>969</v>
      </c>
      <c r="G4009" s="30"/>
      <c r="H4009" s="31" t="s">
        <v>970</v>
      </c>
      <c r="I4009" s="32">
        <f t="shared" ref="I4009:T4009" si="10667">I4010+I4013+I4016+I4019+I4022</f>
        <v>87804.5</v>
      </c>
      <c r="J4009" s="32">
        <f t="shared" si="10667"/>
        <v>31210.5</v>
      </c>
      <c r="K4009" s="32">
        <f t="shared" si="10667"/>
        <v>32708.6</v>
      </c>
      <c r="L4009" s="32">
        <f t="shared" si="10667"/>
        <v>0</v>
      </c>
      <c r="M4009" s="32">
        <f t="shared" si="10667"/>
        <v>0</v>
      </c>
      <c r="N4009" s="32">
        <f t="shared" si="10667"/>
        <v>0</v>
      </c>
      <c r="O4009" s="32">
        <f t="shared" si="10667"/>
        <v>0</v>
      </c>
      <c r="P4009" s="32">
        <f t="shared" si="10667"/>
        <v>0</v>
      </c>
      <c r="Q4009" s="32">
        <f t="shared" si="10667"/>
        <v>0</v>
      </c>
      <c r="R4009" s="32">
        <f t="shared" si="10667"/>
        <v>12157.376</v>
      </c>
      <c r="S4009" s="32">
        <f t="shared" si="10667"/>
        <v>-12157.376</v>
      </c>
      <c r="T4009" s="32">
        <f t="shared" si="10667"/>
        <v>0</v>
      </c>
      <c r="U4009" s="32">
        <v>0</v>
      </c>
      <c r="V4009" s="32">
        <f t="shared" si="10530"/>
        <v>87804.5</v>
      </c>
      <c r="W4009" s="32">
        <f t="shared" ref="W4009:AD4009" si="10668">W4010+W4013+W4016+W4019+W4022</f>
        <v>0</v>
      </c>
      <c r="X4009" s="32">
        <f t="shared" si="10668"/>
        <v>0</v>
      </c>
      <c r="Y4009" s="32">
        <f t="shared" si="10668"/>
        <v>0</v>
      </c>
      <c r="Z4009" s="32">
        <f t="shared" si="10668"/>
        <v>0</v>
      </c>
      <c r="AA4009" s="32">
        <f t="shared" si="10668"/>
        <v>0</v>
      </c>
      <c r="AB4009" s="32">
        <f t="shared" si="10668"/>
        <v>13090.64358</v>
      </c>
      <c r="AC4009" s="33">
        <f t="shared" si="10668"/>
        <v>87804.5</v>
      </c>
      <c r="AD4009" s="33">
        <f t="shared" si="10668"/>
        <v>22369.916270000002</v>
      </c>
      <c r="AE4009" s="34">
        <f t="shared" si="10494"/>
        <v>25.476958777739185</v>
      </c>
      <c r="AF4009" s="32">
        <f t="shared" ref="AF4009:AK4009" si="10669">AF4010+AF4013+AF4016+AF4019+AF4022</f>
        <v>87804.5</v>
      </c>
      <c r="AG4009" s="32">
        <f t="shared" si="10669"/>
        <v>0</v>
      </c>
      <c r="AH4009" s="32">
        <f t="shared" si="10669"/>
        <v>0</v>
      </c>
      <c r="AI4009" s="32">
        <f t="shared" si="10669"/>
        <v>0</v>
      </c>
      <c r="AJ4009" s="32">
        <f t="shared" si="10669"/>
        <v>0</v>
      </c>
      <c r="AK4009" s="32">
        <f t="shared" si="10669"/>
        <v>0</v>
      </c>
      <c r="AL4009" s="32">
        <f t="shared" si="10496"/>
        <v>87804.5</v>
      </c>
      <c r="AM4009" s="32">
        <f t="shared" si="10497"/>
        <v>0</v>
      </c>
    </row>
    <row r="4010" spans="2:40" ht="46.8" x14ac:dyDescent="0.3">
      <c r="B4010" s="30" t="s">
        <v>967</v>
      </c>
      <c r="C4010" s="30" t="s">
        <v>38</v>
      </c>
      <c r="D4010" s="30" t="s">
        <v>40</v>
      </c>
      <c r="E4010" s="15" t="str">
        <f t="shared" si="10529"/>
        <v>0113</v>
      </c>
      <c r="F4010" s="30" t="s">
        <v>971</v>
      </c>
      <c r="G4010" s="30"/>
      <c r="H4010" s="31" t="s">
        <v>972</v>
      </c>
      <c r="I4010" s="32">
        <f t="shared" ref="I4010:I4030" si="10670">I4011</f>
        <v>28242.400000000001</v>
      </c>
      <c r="J4010" s="32">
        <f t="shared" ref="J4010:J4030" si="10671">J4011</f>
        <v>0</v>
      </c>
      <c r="K4010" s="32">
        <f t="shared" ref="K4010:K4030" si="10672">K4011</f>
        <v>0</v>
      </c>
      <c r="L4010" s="32">
        <f t="shared" ref="L4010:L4030" si="10673">L4011</f>
        <v>0</v>
      </c>
      <c r="M4010" s="32">
        <f t="shared" ref="M4010:M4030" si="10674">M4011</f>
        <v>0</v>
      </c>
      <c r="N4010" s="32">
        <f t="shared" ref="N4010:N4030" si="10675">N4011</f>
        <v>0</v>
      </c>
      <c r="O4010" s="32">
        <f t="shared" ref="O4010:O4030" si="10676">O4011</f>
        <v>0</v>
      </c>
      <c r="P4010" s="32">
        <f t="shared" ref="P4010:P4030" si="10677">P4011</f>
        <v>0</v>
      </c>
      <c r="Q4010" s="32">
        <f t="shared" ref="Q4010:Q4030" si="10678">Q4011</f>
        <v>0</v>
      </c>
      <c r="R4010" s="32">
        <f t="shared" ref="R4010:R4030" si="10679">R4011</f>
        <v>4183.57</v>
      </c>
      <c r="S4010" s="32">
        <f t="shared" ref="S4010:S4030" si="10680">S4011</f>
        <v>-4183.57</v>
      </c>
      <c r="T4010" s="32">
        <f t="shared" ref="T4010:T4030" si="10681">T4011</f>
        <v>0</v>
      </c>
      <c r="U4010" s="32">
        <v>0</v>
      </c>
      <c r="V4010" s="32">
        <f t="shared" si="10530"/>
        <v>28242.400000000001</v>
      </c>
      <c r="W4010" s="32">
        <f t="shared" ref="W4010:W4030" si="10682">W4011</f>
        <v>0</v>
      </c>
      <c r="X4010" s="32">
        <f t="shared" ref="X4010:X4030" si="10683">X4011</f>
        <v>0</v>
      </c>
      <c r="Y4010" s="32">
        <f t="shared" ref="Y4010:Y4030" si="10684">Y4011</f>
        <v>0</v>
      </c>
      <c r="Z4010" s="32">
        <f t="shared" ref="Z4010:Z4030" si="10685">Z4011</f>
        <v>0</v>
      </c>
      <c r="AA4010" s="32">
        <f t="shared" ref="AA4010:AA4030" si="10686">AA4011</f>
        <v>0</v>
      </c>
      <c r="AB4010" s="32">
        <f t="shared" ref="AB4010:AB4030" si="10687">AB4011</f>
        <v>12937.674360000001</v>
      </c>
      <c r="AC4010" s="33">
        <f t="shared" ref="AC4010:AC4030" si="10688">AC4011</f>
        <v>28242.400000000001</v>
      </c>
      <c r="AD4010" s="33">
        <f t="shared" ref="AD4010:AD4030" si="10689">AD4011</f>
        <v>22207.717369999998</v>
      </c>
      <c r="AE4010" s="34">
        <f t="shared" ref="AE4010:AE4073" si="10690">AD4010/AC4010*100</f>
        <v>78.632543162054205</v>
      </c>
      <c r="AF4010" s="32">
        <f t="shared" ref="AF4010:AF4030" si="10691">AF4011</f>
        <v>28242.400000000001</v>
      </c>
      <c r="AG4010" s="32">
        <f t="shared" ref="AG4010:AG4030" si="10692">AG4011</f>
        <v>0</v>
      </c>
      <c r="AH4010" s="32">
        <f t="shared" ref="AH4010:AH4030" si="10693">AH4011</f>
        <v>0</v>
      </c>
      <c r="AI4010" s="32">
        <f t="shared" ref="AI4010:AI4030" si="10694">AI4011</f>
        <v>0</v>
      </c>
      <c r="AJ4010" s="32">
        <f t="shared" ref="AJ4010:AJ4030" si="10695">AJ4011</f>
        <v>0</v>
      </c>
      <c r="AK4010" s="32">
        <f t="shared" ref="AK4010:AK4030" si="10696">AK4011</f>
        <v>0</v>
      </c>
      <c r="AL4010" s="32">
        <f t="shared" ref="AL4010:AL4073" si="10697">AF4010+AH4010+AK4010+AI4010+AJ4010+AG4010</f>
        <v>28242.400000000001</v>
      </c>
      <c r="AM4010" s="32">
        <f t="shared" ref="AM4010:AM4073" si="10698">V4010-AL4010</f>
        <v>0</v>
      </c>
    </row>
    <row r="4011" spans="2:40" ht="31.2" x14ac:dyDescent="0.3">
      <c r="B4011" s="30" t="s">
        <v>967</v>
      </c>
      <c r="C4011" s="30" t="s">
        <v>38</v>
      </c>
      <c r="D4011" s="30" t="s">
        <v>40</v>
      </c>
      <c r="E4011" s="15" t="str">
        <f t="shared" si="10529"/>
        <v>0113</v>
      </c>
      <c r="F4011" s="30" t="s">
        <v>971</v>
      </c>
      <c r="G4011" s="30" t="s">
        <v>547</v>
      </c>
      <c r="H4011" s="31" t="s">
        <v>548</v>
      </c>
      <c r="I4011" s="32">
        <f t="shared" si="10670"/>
        <v>28242.400000000001</v>
      </c>
      <c r="J4011" s="32">
        <f t="shared" si="10671"/>
        <v>0</v>
      </c>
      <c r="K4011" s="32">
        <f t="shared" si="10672"/>
        <v>0</v>
      </c>
      <c r="L4011" s="32">
        <f t="shared" si="10673"/>
        <v>0</v>
      </c>
      <c r="M4011" s="32">
        <f t="shared" si="10674"/>
        <v>0</v>
      </c>
      <c r="N4011" s="32">
        <f t="shared" si="10675"/>
        <v>0</v>
      </c>
      <c r="O4011" s="32">
        <f t="shared" si="10676"/>
        <v>0</v>
      </c>
      <c r="P4011" s="32">
        <f t="shared" si="10677"/>
        <v>0</v>
      </c>
      <c r="Q4011" s="32">
        <f t="shared" si="10678"/>
        <v>0</v>
      </c>
      <c r="R4011" s="32">
        <f t="shared" si="10679"/>
        <v>4183.57</v>
      </c>
      <c r="S4011" s="32">
        <f t="shared" si="10680"/>
        <v>-4183.57</v>
      </c>
      <c r="T4011" s="32">
        <f t="shared" si="10681"/>
        <v>0</v>
      </c>
      <c r="U4011" s="32">
        <v>0</v>
      </c>
      <c r="V4011" s="32">
        <f t="shared" si="10530"/>
        <v>28242.400000000001</v>
      </c>
      <c r="W4011" s="32">
        <f t="shared" si="10682"/>
        <v>0</v>
      </c>
      <c r="X4011" s="32">
        <f t="shared" si="10683"/>
        <v>0</v>
      </c>
      <c r="Y4011" s="32">
        <f t="shared" si="10684"/>
        <v>0</v>
      </c>
      <c r="Z4011" s="32">
        <f t="shared" si="10685"/>
        <v>0</v>
      </c>
      <c r="AA4011" s="32">
        <f t="shared" si="10686"/>
        <v>0</v>
      </c>
      <c r="AB4011" s="32">
        <f t="shared" si="10687"/>
        <v>12937.674360000001</v>
      </c>
      <c r="AC4011" s="33">
        <f t="shared" si="10688"/>
        <v>28242.400000000001</v>
      </c>
      <c r="AD4011" s="33">
        <f t="shared" si="10689"/>
        <v>22207.717369999998</v>
      </c>
      <c r="AE4011" s="34">
        <f t="shared" si="10690"/>
        <v>78.632543162054205</v>
      </c>
      <c r="AF4011" s="32">
        <f t="shared" si="10691"/>
        <v>28242.400000000001</v>
      </c>
      <c r="AG4011" s="32">
        <f t="shared" si="10692"/>
        <v>0</v>
      </c>
      <c r="AH4011" s="32">
        <f t="shared" si="10693"/>
        <v>0</v>
      </c>
      <c r="AI4011" s="32">
        <f t="shared" si="10694"/>
        <v>0</v>
      </c>
      <c r="AJ4011" s="32">
        <f t="shared" si="10695"/>
        <v>0</v>
      </c>
      <c r="AK4011" s="32">
        <f t="shared" si="10696"/>
        <v>0</v>
      </c>
      <c r="AL4011" s="32">
        <f t="shared" si="10697"/>
        <v>28242.400000000001</v>
      </c>
      <c r="AM4011" s="32">
        <f t="shared" si="10698"/>
        <v>0</v>
      </c>
    </row>
    <row r="4012" spans="2:40" x14ac:dyDescent="0.3">
      <c r="B4012" s="30" t="s">
        <v>967</v>
      </c>
      <c r="C4012" s="30" t="s">
        <v>38</v>
      </c>
      <c r="D4012" s="30" t="s">
        <v>40</v>
      </c>
      <c r="E4012" s="15" t="str">
        <f t="shared" si="10529"/>
        <v>0113</v>
      </c>
      <c r="F4012" s="30" t="s">
        <v>971</v>
      </c>
      <c r="G4012" s="30" t="s">
        <v>906</v>
      </c>
      <c r="H4012" s="31" t="s">
        <v>907</v>
      </c>
      <c r="I4012" s="32">
        <v>28242.400000000001</v>
      </c>
      <c r="J4012" s="32"/>
      <c r="K4012" s="32"/>
      <c r="L4012" s="32"/>
      <c r="M4012" s="32"/>
      <c r="N4012" s="32"/>
      <c r="O4012" s="32">
        <v>0</v>
      </c>
      <c r="P4012" s="32">
        <v>0</v>
      </c>
      <c r="Q4012" s="32">
        <v>0</v>
      </c>
      <c r="R4012" s="32">
        <v>4183.57</v>
      </c>
      <c r="S4012" s="32">
        <v>-4183.57</v>
      </c>
      <c r="T4012" s="32">
        <v>0</v>
      </c>
      <c r="U4012" s="32">
        <v>0</v>
      </c>
      <c r="V4012" s="32">
        <f t="shared" si="10530"/>
        <v>28242.400000000001</v>
      </c>
      <c r="W4012" s="32"/>
      <c r="X4012" s="32"/>
      <c r="Y4012" s="32"/>
      <c r="Z4012" s="32"/>
      <c r="AA4012" s="32"/>
      <c r="AB4012" s="32">
        <v>12937.674360000001</v>
      </c>
      <c r="AC4012" s="33">
        <v>28242.400000000001</v>
      </c>
      <c r="AD4012" s="33">
        <v>22207.717369999998</v>
      </c>
      <c r="AE4012" s="34">
        <f t="shared" si="10690"/>
        <v>78.632543162054205</v>
      </c>
      <c r="AF4012" s="32">
        <v>28242.400000000001</v>
      </c>
      <c r="AG4012" s="32">
        <v>0</v>
      </c>
      <c r="AH4012" s="32">
        <v>0</v>
      </c>
      <c r="AI4012" s="32">
        <v>0</v>
      </c>
      <c r="AJ4012" s="32">
        <v>0</v>
      </c>
      <c r="AK4012" s="32">
        <v>0</v>
      </c>
      <c r="AL4012" s="32">
        <f t="shared" si="10697"/>
        <v>28242.400000000001</v>
      </c>
      <c r="AM4012" s="32">
        <f t="shared" si="10698"/>
        <v>0</v>
      </c>
      <c r="AN4012" s="12"/>
    </row>
    <row r="4013" spans="2:40" ht="62.4" x14ac:dyDescent="0.3">
      <c r="B4013" s="30" t="s">
        <v>967</v>
      </c>
      <c r="C4013" s="30" t="s">
        <v>38</v>
      </c>
      <c r="D4013" s="30" t="s">
        <v>40</v>
      </c>
      <c r="E4013" s="15" t="str">
        <f t="shared" si="10529"/>
        <v>0113</v>
      </c>
      <c r="F4013" s="30" t="s">
        <v>973</v>
      </c>
      <c r="G4013" s="30"/>
      <c r="H4013" s="31" t="s">
        <v>974</v>
      </c>
      <c r="I4013" s="32">
        <f t="shared" si="10670"/>
        <v>29781.1</v>
      </c>
      <c r="J4013" s="32">
        <f t="shared" si="10671"/>
        <v>0</v>
      </c>
      <c r="K4013" s="32">
        <f t="shared" si="10672"/>
        <v>0</v>
      </c>
      <c r="L4013" s="32">
        <f t="shared" si="10673"/>
        <v>0</v>
      </c>
      <c r="M4013" s="32">
        <f t="shared" si="10674"/>
        <v>0</v>
      </c>
      <c r="N4013" s="32">
        <f t="shared" si="10675"/>
        <v>0</v>
      </c>
      <c r="O4013" s="32">
        <f t="shared" si="10676"/>
        <v>0</v>
      </c>
      <c r="P4013" s="32">
        <f t="shared" si="10677"/>
        <v>0</v>
      </c>
      <c r="Q4013" s="32">
        <f t="shared" si="10678"/>
        <v>0</v>
      </c>
      <c r="R4013" s="32">
        <f t="shared" si="10679"/>
        <v>3986.9029999999998</v>
      </c>
      <c r="S4013" s="32">
        <f t="shared" si="10680"/>
        <v>-3986.9029999999998</v>
      </c>
      <c r="T4013" s="32">
        <f t="shared" si="10681"/>
        <v>0</v>
      </c>
      <c r="U4013" s="32">
        <v>0</v>
      </c>
      <c r="V4013" s="32">
        <f t="shared" si="10530"/>
        <v>29781.1</v>
      </c>
      <c r="W4013" s="32">
        <f t="shared" si="10682"/>
        <v>0</v>
      </c>
      <c r="X4013" s="32">
        <f t="shared" si="10683"/>
        <v>0</v>
      </c>
      <c r="Y4013" s="32">
        <f t="shared" si="10684"/>
        <v>0</v>
      </c>
      <c r="Z4013" s="32">
        <f t="shared" si="10685"/>
        <v>0</v>
      </c>
      <c r="AA4013" s="32">
        <f t="shared" si="10686"/>
        <v>0</v>
      </c>
      <c r="AB4013" s="32">
        <f t="shared" si="10687"/>
        <v>73.649699999999996</v>
      </c>
      <c r="AC4013" s="33">
        <f t="shared" si="10688"/>
        <v>29781.1</v>
      </c>
      <c r="AD4013" s="33">
        <f t="shared" si="10689"/>
        <v>73.649699999999996</v>
      </c>
      <c r="AE4013" s="34">
        <f t="shared" si="10690"/>
        <v>0.2473034911403541</v>
      </c>
      <c r="AF4013" s="32">
        <f t="shared" si="10691"/>
        <v>29781.1</v>
      </c>
      <c r="AG4013" s="32">
        <f t="shared" si="10692"/>
        <v>0</v>
      </c>
      <c r="AH4013" s="32">
        <f t="shared" si="10693"/>
        <v>0</v>
      </c>
      <c r="AI4013" s="32">
        <f t="shared" si="10694"/>
        <v>0</v>
      </c>
      <c r="AJ4013" s="32">
        <f t="shared" si="10695"/>
        <v>0</v>
      </c>
      <c r="AK4013" s="32">
        <f t="shared" si="10696"/>
        <v>0</v>
      </c>
      <c r="AL4013" s="32">
        <f t="shared" si="10697"/>
        <v>29781.1</v>
      </c>
      <c r="AM4013" s="32">
        <f t="shared" si="10698"/>
        <v>0</v>
      </c>
    </row>
    <row r="4014" spans="2:40" ht="31.2" x14ac:dyDescent="0.3">
      <c r="B4014" s="30" t="s">
        <v>967</v>
      </c>
      <c r="C4014" s="30" t="s">
        <v>38</v>
      </c>
      <c r="D4014" s="30" t="s">
        <v>40</v>
      </c>
      <c r="E4014" s="15" t="str">
        <f t="shared" si="10529"/>
        <v>0113</v>
      </c>
      <c r="F4014" s="30" t="s">
        <v>973</v>
      </c>
      <c r="G4014" s="30" t="s">
        <v>547</v>
      </c>
      <c r="H4014" s="31" t="s">
        <v>548</v>
      </c>
      <c r="I4014" s="32">
        <f t="shared" si="10670"/>
        <v>29781.1</v>
      </c>
      <c r="J4014" s="32">
        <f t="shared" si="10671"/>
        <v>0</v>
      </c>
      <c r="K4014" s="32">
        <f t="shared" si="10672"/>
        <v>0</v>
      </c>
      <c r="L4014" s="32">
        <f t="shared" si="10673"/>
        <v>0</v>
      </c>
      <c r="M4014" s="32">
        <f t="shared" si="10674"/>
        <v>0</v>
      </c>
      <c r="N4014" s="32">
        <f t="shared" si="10675"/>
        <v>0</v>
      </c>
      <c r="O4014" s="32">
        <f t="shared" si="10676"/>
        <v>0</v>
      </c>
      <c r="P4014" s="32">
        <f t="shared" si="10677"/>
        <v>0</v>
      </c>
      <c r="Q4014" s="32">
        <f t="shared" si="10678"/>
        <v>0</v>
      </c>
      <c r="R4014" s="32">
        <f t="shared" si="10679"/>
        <v>3986.9029999999998</v>
      </c>
      <c r="S4014" s="32">
        <f t="shared" si="10680"/>
        <v>-3986.9029999999998</v>
      </c>
      <c r="T4014" s="32">
        <f t="shared" si="10681"/>
        <v>0</v>
      </c>
      <c r="U4014" s="32">
        <v>0</v>
      </c>
      <c r="V4014" s="32">
        <f t="shared" si="10530"/>
        <v>29781.1</v>
      </c>
      <c r="W4014" s="32">
        <f t="shared" si="10682"/>
        <v>0</v>
      </c>
      <c r="X4014" s="32">
        <f t="shared" si="10683"/>
        <v>0</v>
      </c>
      <c r="Y4014" s="32">
        <f t="shared" si="10684"/>
        <v>0</v>
      </c>
      <c r="Z4014" s="32">
        <f t="shared" si="10685"/>
        <v>0</v>
      </c>
      <c r="AA4014" s="32">
        <f t="shared" si="10686"/>
        <v>0</v>
      </c>
      <c r="AB4014" s="32">
        <f t="shared" si="10687"/>
        <v>73.649699999999996</v>
      </c>
      <c r="AC4014" s="33">
        <f t="shared" si="10688"/>
        <v>29781.1</v>
      </c>
      <c r="AD4014" s="33">
        <f t="shared" si="10689"/>
        <v>73.649699999999996</v>
      </c>
      <c r="AE4014" s="34">
        <f t="shared" si="10690"/>
        <v>0.2473034911403541</v>
      </c>
      <c r="AF4014" s="32">
        <f t="shared" si="10691"/>
        <v>29781.1</v>
      </c>
      <c r="AG4014" s="32">
        <f t="shared" si="10692"/>
        <v>0</v>
      </c>
      <c r="AH4014" s="32">
        <f t="shared" si="10693"/>
        <v>0</v>
      </c>
      <c r="AI4014" s="32">
        <f t="shared" si="10694"/>
        <v>0</v>
      </c>
      <c r="AJ4014" s="32">
        <f t="shared" si="10695"/>
        <v>0</v>
      </c>
      <c r="AK4014" s="32">
        <f t="shared" si="10696"/>
        <v>0</v>
      </c>
      <c r="AL4014" s="32">
        <f t="shared" si="10697"/>
        <v>29781.1</v>
      </c>
      <c r="AM4014" s="32">
        <f t="shared" si="10698"/>
        <v>0</v>
      </c>
    </row>
    <row r="4015" spans="2:40" x14ac:dyDescent="0.3">
      <c r="B4015" s="30" t="s">
        <v>967</v>
      </c>
      <c r="C4015" s="30" t="s">
        <v>38</v>
      </c>
      <c r="D4015" s="30" t="s">
        <v>40</v>
      </c>
      <c r="E4015" s="15" t="str">
        <f t="shared" si="10529"/>
        <v>0113</v>
      </c>
      <c r="F4015" s="30" t="s">
        <v>973</v>
      </c>
      <c r="G4015" s="30" t="s">
        <v>906</v>
      </c>
      <c r="H4015" s="31" t="s">
        <v>907</v>
      </c>
      <c r="I4015" s="32">
        <v>29781.1</v>
      </c>
      <c r="J4015" s="32"/>
      <c r="K4015" s="32"/>
      <c r="L4015" s="32"/>
      <c r="M4015" s="32"/>
      <c r="N4015" s="32"/>
      <c r="O4015" s="32">
        <v>0</v>
      </c>
      <c r="P4015" s="32">
        <v>0</v>
      </c>
      <c r="Q4015" s="32">
        <v>0</v>
      </c>
      <c r="R4015" s="32">
        <v>3986.9029999999998</v>
      </c>
      <c r="S4015" s="32">
        <v>-3986.9029999999998</v>
      </c>
      <c r="T4015" s="32">
        <v>0</v>
      </c>
      <c r="U4015" s="32">
        <v>0</v>
      </c>
      <c r="V4015" s="32">
        <f t="shared" si="10530"/>
        <v>29781.1</v>
      </c>
      <c r="W4015" s="32"/>
      <c r="X4015" s="32"/>
      <c r="Y4015" s="32"/>
      <c r="Z4015" s="32"/>
      <c r="AA4015" s="32"/>
      <c r="AB4015" s="32">
        <v>73.649699999999996</v>
      </c>
      <c r="AC4015" s="33">
        <v>29781.1</v>
      </c>
      <c r="AD4015" s="33">
        <v>73.649699999999996</v>
      </c>
      <c r="AE4015" s="34">
        <f t="shared" si="10690"/>
        <v>0.2473034911403541</v>
      </c>
      <c r="AF4015" s="32">
        <v>29781.1</v>
      </c>
      <c r="AG4015" s="32">
        <v>0</v>
      </c>
      <c r="AH4015" s="32">
        <v>0</v>
      </c>
      <c r="AI4015" s="32">
        <v>0</v>
      </c>
      <c r="AJ4015" s="32">
        <v>0</v>
      </c>
      <c r="AK4015" s="32">
        <v>0</v>
      </c>
      <c r="AL4015" s="32">
        <f t="shared" si="10697"/>
        <v>29781.1</v>
      </c>
      <c r="AM4015" s="32">
        <f t="shared" si="10698"/>
        <v>0</v>
      </c>
      <c r="AN4015" s="12"/>
    </row>
    <row r="4016" spans="2:40" ht="46.8" x14ac:dyDescent="0.3">
      <c r="B4016" s="30" t="s">
        <v>967</v>
      </c>
      <c r="C4016" s="30" t="s">
        <v>38</v>
      </c>
      <c r="D4016" s="30" t="s">
        <v>40</v>
      </c>
      <c r="E4016" s="15" t="str">
        <f t="shared" si="10529"/>
        <v>0113</v>
      </c>
      <c r="F4016" s="30" t="s">
        <v>975</v>
      </c>
      <c r="G4016" s="30"/>
      <c r="H4016" s="31" t="s">
        <v>976</v>
      </c>
      <c r="I4016" s="32">
        <f t="shared" si="10670"/>
        <v>29781</v>
      </c>
      <c r="J4016" s="32">
        <f t="shared" si="10671"/>
        <v>0</v>
      </c>
      <c r="K4016" s="32">
        <f t="shared" si="10672"/>
        <v>0</v>
      </c>
      <c r="L4016" s="32">
        <f t="shared" si="10673"/>
        <v>0</v>
      </c>
      <c r="M4016" s="32">
        <f t="shared" si="10674"/>
        <v>0</v>
      </c>
      <c r="N4016" s="32">
        <f t="shared" si="10675"/>
        <v>0</v>
      </c>
      <c r="O4016" s="32">
        <f t="shared" si="10676"/>
        <v>0</v>
      </c>
      <c r="P4016" s="32">
        <f t="shared" si="10677"/>
        <v>0</v>
      </c>
      <c r="Q4016" s="32">
        <f t="shared" si="10678"/>
        <v>0</v>
      </c>
      <c r="R4016" s="32">
        <f t="shared" si="10679"/>
        <v>3986.9029999999998</v>
      </c>
      <c r="S4016" s="32">
        <f t="shared" si="10680"/>
        <v>-3986.9029999999998</v>
      </c>
      <c r="T4016" s="32">
        <f t="shared" si="10681"/>
        <v>0</v>
      </c>
      <c r="U4016" s="32">
        <v>0</v>
      </c>
      <c r="V4016" s="32">
        <f t="shared" si="10530"/>
        <v>29781</v>
      </c>
      <c r="W4016" s="32">
        <f t="shared" si="10682"/>
        <v>0</v>
      </c>
      <c r="X4016" s="32">
        <f t="shared" si="10683"/>
        <v>0</v>
      </c>
      <c r="Y4016" s="32">
        <f t="shared" si="10684"/>
        <v>0</v>
      </c>
      <c r="Z4016" s="32">
        <f t="shared" si="10685"/>
        <v>0</v>
      </c>
      <c r="AA4016" s="32">
        <f t="shared" si="10686"/>
        <v>0</v>
      </c>
      <c r="AB4016" s="32">
        <f t="shared" si="10687"/>
        <v>79.319519999999997</v>
      </c>
      <c r="AC4016" s="33">
        <f t="shared" si="10688"/>
        <v>29781</v>
      </c>
      <c r="AD4016" s="33">
        <f t="shared" si="10689"/>
        <v>88.549199999999999</v>
      </c>
      <c r="AE4016" s="34">
        <f t="shared" si="10690"/>
        <v>0.29733454215775162</v>
      </c>
      <c r="AF4016" s="32">
        <f t="shared" si="10691"/>
        <v>29781</v>
      </c>
      <c r="AG4016" s="32">
        <f t="shared" si="10692"/>
        <v>0</v>
      </c>
      <c r="AH4016" s="32">
        <f t="shared" si="10693"/>
        <v>0</v>
      </c>
      <c r="AI4016" s="32">
        <f t="shared" si="10694"/>
        <v>0</v>
      </c>
      <c r="AJ4016" s="32">
        <f t="shared" si="10695"/>
        <v>0</v>
      </c>
      <c r="AK4016" s="32">
        <f t="shared" si="10696"/>
        <v>0</v>
      </c>
      <c r="AL4016" s="32">
        <f t="shared" si="10697"/>
        <v>29781</v>
      </c>
      <c r="AM4016" s="32">
        <f t="shared" si="10698"/>
        <v>0</v>
      </c>
    </row>
    <row r="4017" spans="2:40" ht="31.2" x14ac:dyDescent="0.3">
      <c r="B4017" s="30" t="s">
        <v>967</v>
      </c>
      <c r="C4017" s="30" t="s">
        <v>38</v>
      </c>
      <c r="D4017" s="30" t="s">
        <v>40</v>
      </c>
      <c r="E4017" s="15" t="str">
        <f t="shared" ref="E4017:E4080" si="10699">CONCATENATE(C4017,D4017)</f>
        <v>0113</v>
      </c>
      <c r="F4017" s="30" t="s">
        <v>975</v>
      </c>
      <c r="G4017" s="30" t="s">
        <v>547</v>
      </c>
      <c r="H4017" s="31" t="s">
        <v>548</v>
      </c>
      <c r="I4017" s="32">
        <f t="shared" si="10670"/>
        <v>29781</v>
      </c>
      <c r="J4017" s="32">
        <f t="shared" si="10671"/>
        <v>0</v>
      </c>
      <c r="K4017" s="32">
        <f t="shared" si="10672"/>
        <v>0</v>
      </c>
      <c r="L4017" s="32">
        <f t="shared" si="10673"/>
        <v>0</v>
      </c>
      <c r="M4017" s="32">
        <f t="shared" si="10674"/>
        <v>0</v>
      </c>
      <c r="N4017" s="32">
        <f t="shared" si="10675"/>
        <v>0</v>
      </c>
      <c r="O4017" s="32">
        <f t="shared" si="10676"/>
        <v>0</v>
      </c>
      <c r="P4017" s="32">
        <f t="shared" si="10677"/>
        <v>0</v>
      </c>
      <c r="Q4017" s="32">
        <f t="shared" si="10678"/>
        <v>0</v>
      </c>
      <c r="R4017" s="32">
        <f t="shared" si="10679"/>
        <v>3986.9029999999998</v>
      </c>
      <c r="S4017" s="32">
        <f t="shared" si="10680"/>
        <v>-3986.9029999999998</v>
      </c>
      <c r="T4017" s="32">
        <f t="shared" si="10681"/>
        <v>0</v>
      </c>
      <c r="U4017" s="32">
        <v>0</v>
      </c>
      <c r="V4017" s="32">
        <f t="shared" ref="V4017:V4080" si="10700">I4017+L4017+U4017+T4017+S4017+R4017+Q4017+P4017+O4017</f>
        <v>29781</v>
      </c>
      <c r="W4017" s="32">
        <f t="shared" si="10682"/>
        <v>0</v>
      </c>
      <c r="X4017" s="32">
        <f t="shared" si="10683"/>
        <v>0</v>
      </c>
      <c r="Y4017" s="32">
        <f t="shared" si="10684"/>
        <v>0</v>
      </c>
      <c r="Z4017" s="32">
        <f t="shared" si="10685"/>
        <v>0</v>
      </c>
      <c r="AA4017" s="32">
        <f t="shared" si="10686"/>
        <v>0</v>
      </c>
      <c r="AB4017" s="32">
        <f t="shared" si="10687"/>
        <v>79.319519999999997</v>
      </c>
      <c r="AC4017" s="33">
        <f t="shared" si="10688"/>
        <v>29781</v>
      </c>
      <c r="AD4017" s="33">
        <f t="shared" si="10689"/>
        <v>88.549199999999999</v>
      </c>
      <c r="AE4017" s="34">
        <f t="shared" si="10690"/>
        <v>0.29733454215775162</v>
      </c>
      <c r="AF4017" s="32">
        <f t="shared" si="10691"/>
        <v>29781</v>
      </c>
      <c r="AG4017" s="32">
        <f t="shared" si="10692"/>
        <v>0</v>
      </c>
      <c r="AH4017" s="32">
        <f t="shared" si="10693"/>
        <v>0</v>
      </c>
      <c r="AI4017" s="32">
        <f t="shared" si="10694"/>
        <v>0</v>
      </c>
      <c r="AJ4017" s="32">
        <f t="shared" si="10695"/>
        <v>0</v>
      </c>
      <c r="AK4017" s="32">
        <f t="shared" si="10696"/>
        <v>0</v>
      </c>
      <c r="AL4017" s="32">
        <f t="shared" si="10697"/>
        <v>29781</v>
      </c>
      <c r="AM4017" s="32">
        <f t="shared" si="10698"/>
        <v>0</v>
      </c>
    </row>
    <row r="4018" spans="2:40" x14ac:dyDescent="0.3">
      <c r="B4018" s="30" t="s">
        <v>967</v>
      </c>
      <c r="C4018" s="30" t="s">
        <v>38</v>
      </c>
      <c r="D4018" s="30" t="s">
        <v>40</v>
      </c>
      <c r="E4018" s="15" t="str">
        <f t="shared" si="10699"/>
        <v>0113</v>
      </c>
      <c r="F4018" s="30" t="s">
        <v>975</v>
      </c>
      <c r="G4018" s="30" t="s">
        <v>906</v>
      </c>
      <c r="H4018" s="31" t="s">
        <v>907</v>
      </c>
      <c r="I4018" s="32">
        <v>29781</v>
      </c>
      <c r="J4018" s="32"/>
      <c r="K4018" s="32"/>
      <c r="L4018" s="32"/>
      <c r="M4018" s="32"/>
      <c r="N4018" s="32"/>
      <c r="O4018" s="32">
        <v>0</v>
      </c>
      <c r="P4018" s="32">
        <v>0</v>
      </c>
      <c r="Q4018" s="32">
        <v>0</v>
      </c>
      <c r="R4018" s="32">
        <v>3986.9029999999998</v>
      </c>
      <c r="S4018" s="32">
        <v>-3986.9029999999998</v>
      </c>
      <c r="T4018" s="32">
        <v>0</v>
      </c>
      <c r="U4018" s="32">
        <v>0</v>
      </c>
      <c r="V4018" s="32">
        <f t="shared" si="10700"/>
        <v>29781</v>
      </c>
      <c r="W4018" s="32"/>
      <c r="X4018" s="32"/>
      <c r="Y4018" s="32"/>
      <c r="Z4018" s="32"/>
      <c r="AA4018" s="32"/>
      <c r="AB4018" s="32">
        <v>79.319519999999997</v>
      </c>
      <c r="AC4018" s="33">
        <v>29781</v>
      </c>
      <c r="AD4018" s="33">
        <v>88.549199999999999</v>
      </c>
      <c r="AE4018" s="34">
        <f t="shared" si="10690"/>
        <v>0.29733454215775162</v>
      </c>
      <c r="AF4018" s="32">
        <v>29781</v>
      </c>
      <c r="AG4018" s="32">
        <v>0</v>
      </c>
      <c r="AH4018" s="32">
        <v>0</v>
      </c>
      <c r="AI4018" s="32">
        <v>0</v>
      </c>
      <c r="AJ4018" s="32">
        <v>0</v>
      </c>
      <c r="AK4018" s="32">
        <v>0</v>
      </c>
      <c r="AL4018" s="32">
        <f t="shared" si="10697"/>
        <v>29781</v>
      </c>
      <c r="AM4018" s="32">
        <f t="shared" si="10698"/>
        <v>0</v>
      </c>
      <c r="AN4018" s="12"/>
    </row>
    <row r="4019" spans="2:40" ht="62.4" hidden="1" customHeight="1" x14ac:dyDescent="0.3">
      <c r="B4019" s="30" t="s">
        <v>967</v>
      </c>
      <c r="C4019" s="30" t="s">
        <v>38</v>
      </c>
      <c r="D4019" s="30" t="s">
        <v>40</v>
      </c>
      <c r="E4019" s="15" t="str">
        <f t="shared" si="10699"/>
        <v>0113</v>
      </c>
      <c r="F4019" s="30" t="s">
        <v>977</v>
      </c>
      <c r="G4019" s="30"/>
      <c r="H4019" s="31" t="s">
        <v>978</v>
      </c>
      <c r="I4019" s="32">
        <f t="shared" si="10670"/>
        <v>0</v>
      </c>
      <c r="J4019" s="32">
        <f t="shared" si="10671"/>
        <v>31210.5</v>
      </c>
      <c r="K4019" s="32">
        <f t="shared" si="10672"/>
        <v>0</v>
      </c>
      <c r="L4019" s="32">
        <f t="shared" si="10673"/>
        <v>0</v>
      </c>
      <c r="M4019" s="32">
        <f t="shared" si="10674"/>
        <v>0</v>
      </c>
      <c r="N4019" s="32">
        <f t="shared" si="10675"/>
        <v>0</v>
      </c>
      <c r="O4019" s="32">
        <f t="shared" si="10676"/>
        <v>0</v>
      </c>
      <c r="P4019" s="32">
        <f t="shared" si="10677"/>
        <v>0</v>
      </c>
      <c r="Q4019" s="32">
        <f t="shared" si="10678"/>
        <v>0</v>
      </c>
      <c r="R4019" s="32">
        <f t="shared" si="10679"/>
        <v>0</v>
      </c>
      <c r="S4019" s="32">
        <f t="shared" si="10680"/>
        <v>0</v>
      </c>
      <c r="T4019" s="32">
        <f t="shared" si="10681"/>
        <v>0</v>
      </c>
      <c r="U4019" s="32">
        <v>0</v>
      </c>
      <c r="V4019" s="32">
        <f t="shared" si="10700"/>
        <v>0</v>
      </c>
      <c r="W4019" s="32">
        <f t="shared" si="10682"/>
        <v>0</v>
      </c>
      <c r="X4019" s="32">
        <f t="shared" si="10683"/>
        <v>0</v>
      </c>
      <c r="Y4019" s="32">
        <f t="shared" si="10684"/>
        <v>0</v>
      </c>
      <c r="Z4019" s="32">
        <f t="shared" si="10685"/>
        <v>0</v>
      </c>
      <c r="AA4019" s="32">
        <f t="shared" si="10686"/>
        <v>0</v>
      </c>
      <c r="AB4019" s="32">
        <f t="shared" si="10687"/>
        <v>0</v>
      </c>
      <c r="AC4019" s="33">
        <f t="shared" si="10688"/>
        <v>0</v>
      </c>
      <c r="AD4019" s="33">
        <f t="shared" si="10689"/>
        <v>0</v>
      </c>
      <c r="AE4019" s="34" t="e">
        <f t="shared" si="10690"/>
        <v>#DIV/0!</v>
      </c>
      <c r="AF4019" s="35">
        <f t="shared" si="10691"/>
        <v>0</v>
      </c>
      <c r="AG4019" s="35">
        <f t="shared" si="10692"/>
        <v>0</v>
      </c>
      <c r="AH4019" s="36">
        <f t="shared" si="10693"/>
        <v>0</v>
      </c>
      <c r="AI4019" s="36">
        <f t="shared" si="10694"/>
        <v>0</v>
      </c>
      <c r="AJ4019" s="36">
        <f t="shared" si="10695"/>
        <v>0</v>
      </c>
      <c r="AK4019" s="36">
        <f t="shared" si="10696"/>
        <v>0</v>
      </c>
      <c r="AL4019" s="36">
        <f t="shared" si="10697"/>
        <v>0</v>
      </c>
      <c r="AM4019" s="36">
        <f t="shared" si="10698"/>
        <v>0</v>
      </c>
      <c r="AN4019" s="37" t="s">
        <v>35</v>
      </c>
    </row>
    <row r="4020" spans="2:40" ht="31.2" hidden="1" customHeight="1" x14ac:dyDescent="0.3">
      <c r="B4020" s="30" t="s">
        <v>967</v>
      </c>
      <c r="C4020" s="30" t="s">
        <v>38</v>
      </c>
      <c r="D4020" s="30" t="s">
        <v>40</v>
      </c>
      <c r="E4020" s="15" t="str">
        <f t="shared" si="10699"/>
        <v>0113</v>
      </c>
      <c r="F4020" s="30" t="s">
        <v>977</v>
      </c>
      <c r="G4020" s="30" t="s">
        <v>547</v>
      </c>
      <c r="H4020" s="31" t="s">
        <v>548</v>
      </c>
      <c r="I4020" s="32">
        <f t="shared" si="10670"/>
        <v>0</v>
      </c>
      <c r="J4020" s="32">
        <f t="shared" si="10671"/>
        <v>31210.5</v>
      </c>
      <c r="K4020" s="32">
        <f t="shared" si="10672"/>
        <v>0</v>
      </c>
      <c r="L4020" s="32">
        <f t="shared" si="10673"/>
        <v>0</v>
      </c>
      <c r="M4020" s="32">
        <f t="shared" si="10674"/>
        <v>0</v>
      </c>
      <c r="N4020" s="32">
        <f t="shared" si="10675"/>
        <v>0</v>
      </c>
      <c r="O4020" s="32">
        <f t="shared" si="10676"/>
        <v>0</v>
      </c>
      <c r="P4020" s="32">
        <f t="shared" si="10677"/>
        <v>0</v>
      </c>
      <c r="Q4020" s="32">
        <f t="shared" si="10678"/>
        <v>0</v>
      </c>
      <c r="R4020" s="32">
        <f t="shared" si="10679"/>
        <v>0</v>
      </c>
      <c r="S4020" s="32">
        <f t="shared" si="10680"/>
        <v>0</v>
      </c>
      <c r="T4020" s="32">
        <f t="shared" si="10681"/>
        <v>0</v>
      </c>
      <c r="U4020" s="32">
        <v>0</v>
      </c>
      <c r="V4020" s="32">
        <f t="shared" si="10700"/>
        <v>0</v>
      </c>
      <c r="W4020" s="32">
        <f t="shared" si="10682"/>
        <v>0</v>
      </c>
      <c r="X4020" s="32">
        <f t="shared" si="10683"/>
        <v>0</v>
      </c>
      <c r="Y4020" s="32">
        <f t="shared" si="10684"/>
        <v>0</v>
      </c>
      <c r="Z4020" s="32">
        <f t="shared" si="10685"/>
        <v>0</v>
      </c>
      <c r="AA4020" s="32">
        <f t="shared" si="10686"/>
        <v>0</v>
      </c>
      <c r="AB4020" s="32">
        <f t="shared" si="10687"/>
        <v>0</v>
      </c>
      <c r="AC4020" s="33">
        <f t="shared" si="10688"/>
        <v>0</v>
      </c>
      <c r="AD4020" s="33">
        <f t="shared" si="10689"/>
        <v>0</v>
      </c>
      <c r="AE4020" s="34" t="e">
        <f t="shared" si="10690"/>
        <v>#DIV/0!</v>
      </c>
      <c r="AF4020" s="35">
        <f t="shared" si="10691"/>
        <v>0</v>
      </c>
      <c r="AG4020" s="35">
        <f t="shared" si="10692"/>
        <v>0</v>
      </c>
      <c r="AH4020" s="36">
        <f t="shared" si="10693"/>
        <v>0</v>
      </c>
      <c r="AI4020" s="36">
        <f t="shared" si="10694"/>
        <v>0</v>
      </c>
      <c r="AJ4020" s="36">
        <f t="shared" si="10695"/>
        <v>0</v>
      </c>
      <c r="AK4020" s="36">
        <f t="shared" si="10696"/>
        <v>0</v>
      </c>
      <c r="AL4020" s="36">
        <f t="shared" si="10697"/>
        <v>0</v>
      </c>
      <c r="AM4020" s="36">
        <f t="shared" si="10698"/>
        <v>0</v>
      </c>
      <c r="AN4020" s="37" t="s">
        <v>35</v>
      </c>
    </row>
    <row r="4021" spans="2:40" ht="15.6" hidden="1" customHeight="1" x14ac:dyDescent="0.3">
      <c r="B4021" s="30" t="s">
        <v>967</v>
      </c>
      <c r="C4021" s="30" t="s">
        <v>38</v>
      </c>
      <c r="D4021" s="30" t="s">
        <v>40</v>
      </c>
      <c r="E4021" s="15" t="str">
        <f t="shared" si="10699"/>
        <v>0113</v>
      </c>
      <c r="F4021" s="30" t="s">
        <v>977</v>
      </c>
      <c r="G4021" s="30" t="s">
        <v>906</v>
      </c>
      <c r="H4021" s="31" t="s">
        <v>907</v>
      </c>
      <c r="I4021" s="32"/>
      <c r="J4021" s="32">
        <v>31210.5</v>
      </c>
      <c r="K4021" s="32"/>
      <c r="L4021" s="32"/>
      <c r="M4021" s="32"/>
      <c r="N4021" s="32"/>
      <c r="O4021" s="32">
        <v>0</v>
      </c>
      <c r="P4021" s="32">
        <v>0</v>
      </c>
      <c r="Q4021" s="32">
        <v>0</v>
      </c>
      <c r="R4021" s="32">
        <v>0</v>
      </c>
      <c r="S4021" s="32">
        <v>0</v>
      </c>
      <c r="T4021" s="32">
        <v>0</v>
      </c>
      <c r="U4021" s="32">
        <v>0</v>
      </c>
      <c r="V4021" s="32">
        <f t="shared" si="10700"/>
        <v>0</v>
      </c>
      <c r="W4021" s="32"/>
      <c r="X4021" s="32"/>
      <c r="Y4021" s="32"/>
      <c r="Z4021" s="32"/>
      <c r="AA4021" s="32"/>
      <c r="AB4021" s="32">
        <v>0</v>
      </c>
      <c r="AC4021" s="33">
        <v>0</v>
      </c>
      <c r="AD4021" s="33">
        <v>0</v>
      </c>
      <c r="AE4021" s="34" t="e">
        <f t="shared" si="10690"/>
        <v>#DIV/0!</v>
      </c>
      <c r="AF4021" s="35">
        <v>0</v>
      </c>
      <c r="AG4021" s="35">
        <v>0</v>
      </c>
      <c r="AH4021" s="36">
        <v>0</v>
      </c>
      <c r="AI4021" s="36">
        <v>0</v>
      </c>
      <c r="AJ4021" s="36">
        <v>0</v>
      </c>
      <c r="AK4021" s="36">
        <v>0</v>
      </c>
      <c r="AL4021" s="36">
        <f t="shared" si="10697"/>
        <v>0</v>
      </c>
      <c r="AM4021" s="36">
        <f t="shared" si="10698"/>
        <v>0</v>
      </c>
      <c r="AN4021" s="37" t="s">
        <v>35</v>
      </c>
    </row>
    <row r="4022" spans="2:40" ht="62.4" hidden="1" customHeight="1" x14ac:dyDescent="0.3">
      <c r="B4022" s="30" t="s">
        <v>967</v>
      </c>
      <c r="C4022" s="30" t="s">
        <v>38</v>
      </c>
      <c r="D4022" s="30" t="s">
        <v>40</v>
      </c>
      <c r="E4022" s="15" t="str">
        <f t="shared" si="10699"/>
        <v>0113</v>
      </c>
      <c r="F4022" s="30" t="s">
        <v>979</v>
      </c>
      <c r="G4022" s="30"/>
      <c r="H4022" s="31" t="s">
        <v>980</v>
      </c>
      <c r="I4022" s="32">
        <f t="shared" si="10670"/>
        <v>0</v>
      </c>
      <c r="J4022" s="32">
        <f t="shared" si="10671"/>
        <v>0</v>
      </c>
      <c r="K4022" s="32">
        <f t="shared" si="10672"/>
        <v>32708.6</v>
      </c>
      <c r="L4022" s="32">
        <f t="shared" si="10673"/>
        <v>0</v>
      </c>
      <c r="M4022" s="32">
        <f t="shared" si="10674"/>
        <v>0</v>
      </c>
      <c r="N4022" s="32">
        <f t="shared" si="10675"/>
        <v>0</v>
      </c>
      <c r="O4022" s="32">
        <f t="shared" si="10676"/>
        <v>0</v>
      </c>
      <c r="P4022" s="32">
        <f t="shared" si="10677"/>
        <v>0</v>
      </c>
      <c r="Q4022" s="32">
        <f t="shared" si="10678"/>
        <v>0</v>
      </c>
      <c r="R4022" s="32">
        <f t="shared" si="10679"/>
        <v>0</v>
      </c>
      <c r="S4022" s="32">
        <f t="shared" si="10680"/>
        <v>0</v>
      </c>
      <c r="T4022" s="32">
        <f t="shared" si="10681"/>
        <v>0</v>
      </c>
      <c r="U4022" s="32">
        <v>0</v>
      </c>
      <c r="V4022" s="32">
        <f t="shared" si="10700"/>
        <v>0</v>
      </c>
      <c r="W4022" s="32">
        <f t="shared" si="10682"/>
        <v>0</v>
      </c>
      <c r="X4022" s="32">
        <f t="shared" si="10683"/>
        <v>0</v>
      </c>
      <c r="Y4022" s="32">
        <f t="shared" si="10684"/>
        <v>0</v>
      </c>
      <c r="Z4022" s="32">
        <f t="shared" si="10685"/>
        <v>0</v>
      </c>
      <c r="AA4022" s="32">
        <f t="shared" si="10686"/>
        <v>0</v>
      </c>
      <c r="AB4022" s="32">
        <f t="shared" si="10687"/>
        <v>0</v>
      </c>
      <c r="AC4022" s="33">
        <f t="shared" si="10688"/>
        <v>0</v>
      </c>
      <c r="AD4022" s="33">
        <f t="shared" si="10689"/>
        <v>0</v>
      </c>
      <c r="AE4022" s="34" t="e">
        <f t="shared" si="10690"/>
        <v>#DIV/0!</v>
      </c>
      <c r="AF4022" s="35">
        <f t="shared" si="10691"/>
        <v>0</v>
      </c>
      <c r="AG4022" s="35">
        <f t="shared" si="10692"/>
        <v>0</v>
      </c>
      <c r="AH4022" s="36">
        <f t="shared" si="10693"/>
        <v>0</v>
      </c>
      <c r="AI4022" s="36">
        <f t="shared" si="10694"/>
        <v>0</v>
      </c>
      <c r="AJ4022" s="36">
        <f t="shared" si="10695"/>
        <v>0</v>
      </c>
      <c r="AK4022" s="36">
        <f t="shared" si="10696"/>
        <v>0</v>
      </c>
      <c r="AL4022" s="36">
        <f t="shared" si="10697"/>
        <v>0</v>
      </c>
      <c r="AM4022" s="36">
        <f t="shared" si="10698"/>
        <v>0</v>
      </c>
      <c r="AN4022" s="37" t="s">
        <v>35</v>
      </c>
    </row>
    <row r="4023" spans="2:40" ht="31.2" hidden="1" customHeight="1" x14ac:dyDescent="0.3">
      <c r="B4023" s="30" t="s">
        <v>967</v>
      </c>
      <c r="C4023" s="30" t="s">
        <v>38</v>
      </c>
      <c r="D4023" s="30" t="s">
        <v>40</v>
      </c>
      <c r="E4023" s="15" t="str">
        <f t="shared" si="10699"/>
        <v>0113</v>
      </c>
      <c r="F4023" s="30" t="s">
        <v>979</v>
      </c>
      <c r="G4023" s="30" t="s">
        <v>547</v>
      </c>
      <c r="H4023" s="31" t="s">
        <v>548</v>
      </c>
      <c r="I4023" s="32">
        <f t="shared" si="10670"/>
        <v>0</v>
      </c>
      <c r="J4023" s="32">
        <f t="shared" si="10671"/>
        <v>0</v>
      </c>
      <c r="K4023" s="32">
        <f t="shared" si="10672"/>
        <v>32708.6</v>
      </c>
      <c r="L4023" s="32">
        <f t="shared" si="10673"/>
        <v>0</v>
      </c>
      <c r="M4023" s="32">
        <f t="shared" si="10674"/>
        <v>0</v>
      </c>
      <c r="N4023" s="32">
        <f t="shared" si="10675"/>
        <v>0</v>
      </c>
      <c r="O4023" s="32">
        <f t="shared" si="10676"/>
        <v>0</v>
      </c>
      <c r="P4023" s="32">
        <f t="shared" si="10677"/>
        <v>0</v>
      </c>
      <c r="Q4023" s="32">
        <f t="shared" si="10678"/>
        <v>0</v>
      </c>
      <c r="R4023" s="32">
        <f t="shared" si="10679"/>
        <v>0</v>
      </c>
      <c r="S4023" s="32">
        <f t="shared" si="10680"/>
        <v>0</v>
      </c>
      <c r="T4023" s="32">
        <f t="shared" si="10681"/>
        <v>0</v>
      </c>
      <c r="U4023" s="32">
        <v>0</v>
      </c>
      <c r="V4023" s="32">
        <f t="shared" si="10700"/>
        <v>0</v>
      </c>
      <c r="W4023" s="32">
        <f t="shared" si="10682"/>
        <v>0</v>
      </c>
      <c r="X4023" s="32">
        <f t="shared" si="10683"/>
        <v>0</v>
      </c>
      <c r="Y4023" s="32">
        <f t="shared" si="10684"/>
        <v>0</v>
      </c>
      <c r="Z4023" s="32">
        <f t="shared" si="10685"/>
        <v>0</v>
      </c>
      <c r="AA4023" s="32">
        <f t="shared" si="10686"/>
        <v>0</v>
      </c>
      <c r="AB4023" s="32">
        <f t="shared" si="10687"/>
        <v>0</v>
      </c>
      <c r="AC4023" s="33">
        <f t="shared" si="10688"/>
        <v>0</v>
      </c>
      <c r="AD4023" s="33">
        <f t="shared" si="10689"/>
        <v>0</v>
      </c>
      <c r="AE4023" s="34" t="e">
        <f t="shared" si="10690"/>
        <v>#DIV/0!</v>
      </c>
      <c r="AF4023" s="35">
        <f t="shared" si="10691"/>
        <v>0</v>
      </c>
      <c r="AG4023" s="35">
        <f t="shared" si="10692"/>
        <v>0</v>
      </c>
      <c r="AH4023" s="36">
        <f t="shared" si="10693"/>
        <v>0</v>
      </c>
      <c r="AI4023" s="36">
        <f t="shared" si="10694"/>
        <v>0</v>
      </c>
      <c r="AJ4023" s="36">
        <f t="shared" si="10695"/>
        <v>0</v>
      </c>
      <c r="AK4023" s="36">
        <f t="shared" si="10696"/>
        <v>0</v>
      </c>
      <c r="AL4023" s="36">
        <f t="shared" si="10697"/>
        <v>0</v>
      </c>
      <c r="AM4023" s="36">
        <f t="shared" si="10698"/>
        <v>0</v>
      </c>
      <c r="AN4023" s="37" t="s">
        <v>35</v>
      </c>
    </row>
    <row r="4024" spans="2:40" ht="15.6" hidden="1" customHeight="1" x14ac:dyDescent="0.3">
      <c r="B4024" s="30" t="s">
        <v>967</v>
      </c>
      <c r="C4024" s="30" t="s">
        <v>38</v>
      </c>
      <c r="D4024" s="30" t="s">
        <v>40</v>
      </c>
      <c r="E4024" s="15" t="str">
        <f t="shared" si="10699"/>
        <v>0113</v>
      </c>
      <c r="F4024" s="30" t="s">
        <v>979</v>
      </c>
      <c r="G4024" s="30" t="s">
        <v>906</v>
      </c>
      <c r="H4024" s="31" t="s">
        <v>907</v>
      </c>
      <c r="I4024" s="32"/>
      <c r="J4024" s="32"/>
      <c r="K4024" s="32">
        <v>32708.6</v>
      </c>
      <c r="L4024" s="32"/>
      <c r="M4024" s="32"/>
      <c r="N4024" s="32"/>
      <c r="O4024" s="32">
        <v>0</v>
      </c>
      <c r="P4024" s="32">
        <v>0</v>
      </c>
      <c r="Q4024" s="32">
        <v>0</v>
      </c>
      <c r="R4024" s="32">
        <v>0</v>
      </c>
      <c r="S4024" s="32">
        <v>0</v>
      </c>
      <c r="T4024" s="32">
        <v>0</v>
      </c>
      <c r="U4024" s="32">
        <v>0</v>
      </c>
      <c r="V4024" s="32">
        <f t="shared" si="10700"/>
        <v>0</v>
      </c>
      <c r="W4024" s="32"/>
      <c r="X4024" s="32"/>
      <c r="Y4024" s="32"/>
      <c r="Z4024" s="32"/>
      <c r="AA4024" s="32"/>
      <c r="AB4024" s="32">
        <v>0</v>
      </c>
      <c r="AC4024" s="33">
        <v>0</v>
      </c>
      <c r="AD4024" s="33">
        <v>0</v>
      </c>
      <c r="AE4024" s="34" t="e">
        <f t="shared" si="10690"/>
        <v>#DIV/0!</v>
      </c>
      <c r="AF4024" s="35">
        <v>0</v>
      </c>
      <c r="AG4024" s="35">
        <v>0</v>
      </c>
      <c r="AH4024" s="36">
        <v>0</v>
      </c>
      <c r="AI4024" s="36">
        <v>0</v>
      </c>
      <c r="AJ4024" s="36">
        <v>0</v>
      </c>
      <c r="AK4024" s="36">
        <v>0</v>
      </c>
      <c r="AL4024" s="36">
        <f t="shared" si="10697"/>
        <v>0</v>
      </c>
      <c r="AM4024" s="36">
        <f t="shared" si="10698"/>
        <v>0</v>
      </c>
      <c r="AN4024" s="37" t="s">
        <v>35</v>
      </c>
    </row>
    <row r="4025" spans="2:40" ht="31.2" x14ac:dyDescent="0.3">
      <c r="B4025" s="30" t="s">
        <v>967</v>
      </c>
      <c r="C4025" s="30" t="s">
        <v>38</v>
      </c>
      <c r="D4025" s="30" t="s">
        <v>40</v>
      </c>
      <c r="E4025" s="15" t="str">
        <f t="shared" si="10699"/>
        <v>0113</v>
      </c>
      <c r="F4025" s="30" t="s">
        <v>78</v>
      </c>
      <c r="G4025" s="30"/>
      <c r="H4025" s="31" t="s">
        <v>79</v>
      </c>
      <c r="I4025" s="32">
        <f t="shared" si="10670"/>
        <v>150</v>
      </c>
      <c r="J4025" s="32">
        <f t="shared" si="10671"/>
        <v>150</v>
      </c>
      <c r="K4025" s="32">
        <f t="shared" si="10672"/>
        <v>150</v>
      </c>
      <c r="L4025" s="32">
        <f t="shared" si="10673"/>
        <v>0</v>
      </c>
      <c r="M4025" s="32">
        <f t="shared" si="10674"/>
        <v>0</v>
      </c>
      <c r="N4025" s="32">
        <f t="shared" si="10675"/>
        <v>0</v>
      </c>
      <c r="O4025" s="32">
        <f t="shared" si="10676"/>
        <v>0</v>
      </c>
      <c r="P4025" s="32">
        <f t="shared" si="10677"/>
        <v>0</v>
      </c>
      <c r="Q4025" s="32">
        <f t="shared" si="10678"/>
        <v>0</v>
      </c>
      <c r="R4025" s="32">
        <f t="shared" si="10679"/>
        <v>0</v>
      </c>
      <c r="S4025" s="32">
        <f t="shared" si="10680"/>
        <v>0</v>
      </c>
      <c r="T4025" s="32">
        <f t="shared" si="10681"/>
        <v>0</v>
      </c>
      <c r="U4025" s="32">
        <v>0</v>
      </c>
      <c r="V4025" s="32">
        <f t="shared" si="10700"/>
        <v>150</v>
      </c>
      <c r="W4025" s="32">
        <f t="shared" si="10682"/>
        <v>0</v>
      </c>
      <c r="X4025" s="32">
        <f t="shared" si="10683"/>
        <v>0</v>
      </c>
      <c r="Y4025" s="32">
        <f t="shared" si="10684"/>
        <v>0</v>
      </c>
      <c r="Z4025" s="32">
        <f t="shared" si="10685"/>
        <v>0</v>
      </c>
      <c r="AA4025" s="32">
        <f t="shared" si="10686"/>
        <v>0</v>
      </c>
      <c r="AB4025" s="32">
        <f t="shared" si="10687"/>
        <v>144.375</v>
      </c>
      <c r="AC4025" s="33">
        <f t="shared" si="10688"/>
        <v>150</v>
      </c>
      <c r="AD4025" s="33">
        <f t="shared" si="10689"/>
        <v>144.375</v>
      </c>
      <c r="AE4025" s="34">
        <f t="shared" si="10690"/>
        <v>96.25</v>
      </c>
      <c r="AF4025" s="32">
        <f t="shared" si="10691"/>
        <v>150</v>
      </c>
      <c r="AG4025" s="32">
        <f t="shared" si="10692"/>
        <v>0</v>
      </c>
      <c r="AH4025" s="32">
        <f t="shared" si="10693"/>
        <v>0</v>
      </c>
      <c r="AI4025" s="32">
        <f t="shared" si="10694"/>
        <v>0</v>
      </c>
      <c r="AJ4025" s="32">
        <f t="shared" si="10695"/>
        <v>0</v>
      </c>
      <c r="AK4025" s="32">
        <f t="shared" si="10696"/>
        <v>0</v>
      </c>
      <c r="AL4025" s="32">
        <f t="shared" si="10697"/>
        <v>150</v>
      </c>
      <c r="AM4025" s="32">
        <f t="shared" si="10698"/>
        <v>0</v>
      </c>
    </row>
    <row r="4026" spans="2:40" x14ac:dyDescent="0.3">
      <c r="B4026" s="30" t="s">
        <v>967</v>
      </c>
      <c r="C4026" s="30" t="s">
        <v>38</v>
      </c>
      <c r="D4026" s="30" t="s">
        <v>40</v>
      </c>
      <c r="E4026" s="15" t="str">
        <f t="shared" si="10699"/>
        <v>0113</v>
      </c>
      <c r="F4026" s="30" t="s">
        <v>80</v>
      </c>
      <c r="G4026" s="30"/>
      <c r="H4026" s="31" t="s">
        <v>81</v>
      </c>
      <c r="I4026" s="32">
        <f t="shared" si="10670"/>
        <v>150</v>
      </c>
      <c r="J4026" s="32">
        <f t="shared" si="10671"/>
        <v>150</v>
      </c>
      <c r="K4026" s="32">
        <f t="shared" si="10672"/>
        <v>150</v>
      </c>
      <c r="L4026" s="32">
        <f t="shared" si="10673"/>
        <v>0</v>
      </c>
      <c r="M4026" s="32">
        <f t="shared" si="10674"/>
        <v>0</v>
      </c>
      <c r="N4026" s="32">
        <f t="shared" si="10675"/>
        <v>0</v>
      </c>
      <c r="O4026" s="32">
        <f t="shared" si="10676"/>
        <v>0</v>
      </c>
      <c r="P4026" s="32">
        <f t="shared" si="10677"/>
        <v>0</v>
      </c>
      <c r="Q4026" s="32">
        <f t="shared" si="10678"/>
        <v>0</v>
      </c>
      <c r="R4026" s="32">
        <f t="shared" si="10679"/>
        <v>0</v>
      </c>
      <c r="S4026" s="32">
        <f t="shared" si="10680"/>
        <v>0</v>
      </c>
      <c r="T4026" s="32">
        <f t="shared" si="10681"/>
        <v>0</v>
      </c>
      <c r="U4026" s="32">
        <v>0</v>
      </c>
      <c r="V4026" s="32">
        <f t="shared" si="10700"/>
        <v>150</v>
      </c>
      <c r="W4026" s="32">
        <f t="shared" si="10682"/>
        <v>0</v>
      </c>
      <c r="X4026" s="32">
        <f t="shared" si="10683"/>
        <v>0</v>
      </c>
      <c r="Y4026" s="32">
        <f t="shared" si="10684"/>
        <v>0</v>
      </c>
      <c r="Z4026" s="32">
        <f t="shared" si="10685"/>
        <v>0</v>
      </c>
      <c r="AA4026" s="32">
        <f t="shared" si="10686"/>
        <v>0</v>
      </c>
      <c r="AB4026" s="32">
        <f t="shared" si="10687"/>
        <v>144.375</v>
      </c>
      <c r="AC4026" s="33">
        <f t="shared" si="10688"/>
        <v>150</v>
      </c>
      <c r="AD4026" s="33">
        <f t="shared" si="10689"/>
        <v>144.375</v>
      </c>
      <c r="AE4026" s="34">
        <f t="shared" si="10690"/>
        <v>96.25</v>
      </c>
      <c r="AF4026" s="32">
        <f t="shared" si="10691"/>
        <v>150</v>
      </c>
      <c r="AG4026" s="32">
        <f t="shared" si="10692"/>
        <v>0</v>
      </c>
      <c r="AH4026" s="32">
        <f t="shared" si="10693"/>
        <v>0</v>
      </c>
      <c r="AI4026" s="32">
        <f t="shared" si="10694"/>
        <v>0</v>
      </c>
      <c r="AJ4026" s="32">
        <f t="shared" si="10695"/>
        <v>0</v>
      </c>
      <c r="AK4026" s="32">
        <f t="shared" si="10696"/>
        <v>0</v>
      </c>
      <c r="AL4026" s="32">
        <f t="shared" si="10697"/>
        <v>150</v>
      </c>
      <c r="AM4026" s="32">
        <f t="shared" si="10698"/>
        <v>0</v>
      </c>
    </row>
    <row r="4027" spans="2:40" ht="31.2" x14ac:dyDescent="0.3">
      <c r="B4027" s="30" t="s">
        <v>967</v>
      </c>
      <c r="C4027" s="30" t="s">
        <v>38</v>
      </c>
      <c r="D4027" s="30" t="s">
        <v>40</v>
      </c>
      <c r="E4027" s="15" t="str">
        <f t="shared" si="10699"/>
        <v>0113</v>
      </c>
      <c r="F4027" s="30" t="s">
        <v>141</v>
      </c>
      <c r="G4027" s="30"/>
      <c r="H4027" s="31" t="s">
        <v>142</v>
      </c>
      <c r="I4027" s="32">
        <f t="shared" si="10670"/>
        <v>150</v>
      </c>
      <c r="J4027" s="32">
        <f t="shared" si="10671"/>
        <v>150</v>
      </c>
      <c r="K4027" s="32">
        <f t="shared" si="10672"/>
        <v>150</v>
      </c>
      <c r="L4027" s="32">
        <f t="shared" si="10673"/>
        <v>0</v>
      </c>
      <c r="M4027" s="32">
        <f t="shared" si="10674"/>
        <v>0</v>
      </c>
      <c r="N4027" s="32">
        <f t="shared" si="10675"/>
        <v>0</v>
      </c>
      <c r="O4027" s="32">
        <f t="shared" si="10676"/>
        <v>0</v>
      </c>
      <c r="P4027" s="32">
        <f t="shared" si="10677"/>
        <v>0</v>
      </c>
      <c r="Q4027" s="32">
        <f t="shared" si="10678"/>
        <v>0</v>
      </c>
      <c r="R4027" s="32">
        <f t="shared" si="10679"/>
        <v>0</v>
      </c>
      <c r="S4027" s="32">
        <f t="shared" si="10680"/>
        <v>0</v>
      </c>
      <c r="T4027" s="32">
        <f t="shared" si="10681"/>
        <v>0</v>
      </c>
      <c r="U4027" s="32">
        <v>0</v>
      </c>
      <c r="V4027" s="32">
        <f t="shared" si="10700"/>
        <v>150</v>
      </c>
      <c r="W4027" s="32">
        <f t="shared" si="10682"/>
        <v>0</v>
      </c>
      <c r="X4027" s="32">
        <f t="shared" si="10683"/>
        <v>0</v>
      </c>
      <c r="Y4027" s="32">
        <f t="shared" si="10684"/>
        <v>0</v>
      </c>
      <c r="Z4027" s="32">
        <f t="shared" si="10685"/>
        <v>0</v>
      </c>
      <c r="AA4027" s="32">
        <f t="shared" si="10686"/>
        <v>0</v>
      </c>
      <c r="AB4027" s="32">
        <f t="shared" si="10687"/>
        <v>144.375</v>
      </c>
      <c r="AC4027" s="33">
        <f t="shared" si="10688"/>
        <v>150</v>
      </c>
      <c r="AD4027" s="33">
        <f t="shared" si="10689"/>
        <v>144.375</v>
      </c>
      <c r="AE4027" s="34">
        <f t="shared" si="10690"/>
        <v>96.25</v>
      </c>
      <c r="AF4027" s="32">
        <f t="shared" si="10691"/>
        <v>150</v>
      </c>
      <c r="AG4027" s="32">
        <f t="shared" si="10692"/>
        <v>0</v>
      </c>
      <c r="AH4027" s="32">
        <f t="shared" si="10693"/>
        <v>0</v>
      </c>
      <c r="AI4027" s="32">
        <f t="shared" si="10694"/>
        <v>0</v>
      </c>
      <c r="AJ4027" s="32">
        <f t="shared" si="10695"/>
        <v>0</v>
      </c>
      <c r="AK4027" s="32">
        <f t="shared" si="10696"/>
        <v>0</v>
      </c>
      <c r="AL4027" s="32">
        <f t="shared" si="10697"/>
        <v>150</v>
      </c>
      <c r="AM4027" s="32">
        <f t="shared" si="10698"/>
        <v>0</v>
      </c>
    </row>
    <row r="4028" spans="2:40" ht="31.2" x14ac:dyDescent="0.3">
      <c r="B4028" s="30" t="s">
        <v>967</v>
      </c>
      <c r="C4028" s="30" t="s">
        <v>38</v>
      </c>
      <c r="D4028" s="30" t="s">
        <v>40</v>
      </c>
      <c r="E4028" s="15" t="str">
        <f t="shared" si="10699"/>
        <v>0113</v>
      </c>
      <c r="F4028" s="30" t="s">
        <v>141</v>
      </c>
      <c r="G4028" s="30" t="s">
        <v>50</v>
      </c>
      <c r="H4028" s="31" t="s">
        <v>51</v>
      </c>
      <c r="I4028" s="32">
        <f t="shared" si="10670"/>
        <v>150</v>
      </c>
      <c r="J4028" s="32">
        <f t="shared" si="10671"/>
        <v>150</v>
      </c>
      <c r="K4028" s="32">
        <f t="shared" si="10672"/>
        <v>150</v>
      </c>
      <c r="L4028" s="32">
        <f t="shared" si="10673"/>
        <v>0</v>
      </c>
      <c r="M4028" s="32">
        <f t="shared" si="10674"/>
        <v>0</v>
      </c>
      <c r="N4028" s="32">
        <f t="shared" si="10675"/>
        <v>0</v>
      </c>
      <c r="O4028" s="32">
        <f t="shared" si="10676"/>
        <v>0</v>
      </c>
      <c r="P4028" s="32">
        <f t="shared" si="10677"/>
        <v>0</v>
      </c>
      <c r="Q4028" s="32">
        <f t="shared" si="10678"/>
        <v>0</v>
      </c>
      <c r="R4028" s="32">
        <f t="shared" si="10679"/>
        <v>0</v>
      </c>
      <c r="S4028" s="32">
        <f t="shared" si="10680"/>
        <v>0</v>
      </c>
      <c r="T4028" s="32">
        <f t="shared" si="10681"/>
        <v>0</v>
      </c>
      <c r="U4028" s="32">
        <v>0</v>
      </c>
      <c r="V4028" s="32">
        <f t="shared" si="10700"/>
        <v>150</v>
      </c>
      <c r="W4028" s="32">
        <f t="shared" si="10682"/>
        <v>0</v>
      </c>
      <c r="X4028" s="32">
        <f t="shared" si="10683"/>
        <v>0</v>
      </c>
      <c r="Y4028" s="32">
        <f t="shared" si="10684"/>
        <v>0</v>
      </c>
      <c r="Z4028" s="32">
        <f t="shared" si="10685"/>
        <v>0</v>
      </c>
      <c r="AA4028" s="32">
        <f t="shared" si="10686"/>
        <v>0</v>
      </c>
      <c r="AB4028" s="32">
        <f t="shared" si="10687"/>
        <v>144.375</v>
      </c>
      <c r="AC4028" s="33">
        <f t="shared" si="10688"/>
        <v>150</v>
      </c>
      <c r="AD4028" s="33">
        <f t="shared" si="10689"/>
        <v>144.375</v>
      </c>
      <c r="AE4028" s="34">
        <f t="shared" si="10690"/>
        <v>96.25</v>
      </c>
      <c r="AF4028" s="32">
        <f t="shared" si="10691"/>
        <v>150</v>
      </c>
      <c r="AG4028" s="32">
        <f t="shared" si="10692"/>
        <v>0</v>
      </c>
      <c r="AH4028" s="32">
        <f t="shared" si="10693"/>
        <v>0</v>
      </c>
      <c r="AI4028" s="32">
        <f t="shared" si="10694"/>
        <v>0</v>
      </c>
      <c r="AJ4028" s="32">
        <f t="shared" si="10695"/>
        <v>0</v>
      </c>
      <c r="AK4028" s="32">
        <f t="shared" si="10696"/>
        <v>0</v>
      </c>
      <c r="AL4028" s="32">
        <f t="shared" si="10697"/>
        <v>150</v>
      </c>
      <c r="AM4028" s="32">
        <f t="shared" si="10698"/>
        <v>0</v>
      </c>
    </row>
    <row r="4029" spans="2:40" ht="31.2" x14ac:dyDescent="0.3">
      <c r="B4029" s="30" t="s">
        <v>967</v>
      </c>
      <c r="C4029" s="30" t="s">
        <v>38</v>
      </c>
      <c r="D4029" s="30" t="s">
        <v>40</v>
      </c>
      <c r="E4029" s="15" t="str">
        <f t="shared" si="10699"/>
        <v>0113</v>
      </c>
      <c r="F4029" s="30" t="s">
        <v>141</v>
      </c>
      <c r="G4029" s="30" t="s">
        <v>52</v>
      </c>
      <c r="H4029" s="31" t="s">
        <v>53</v>
      </c>
      <c r="I4029" s="32">
        <v>150</v>
      </c>
      <c r="J4029" s="32">
        <v>150</v>
      </c>
      <c r="K4029" s="32">
        <v>150</v>
      </c>
      <c r="L4029" s="32"/>
      <c r="M4029" s="32"/>
      <c r="N4029" s="32"/>
      <c r="O4029" s="32">
        <v>0</v>
      </c>
      <c r="P4029" s="32">
        <v>0</v>
      </c>
      <c r="Q4029" s="32">
        <v>0</v>
      </c>
      <c r="R4029" s="32">
        <v>0</v>
      </c>
      <c r="S4029" s="32">
        <v>0</v>
      </c>
      <c r="T4029" s="32">
        <v>0</v>
      </c>
      <c r="U4029" s="32">
        <v>0</v>
      </c>
      <c r="V4029" s="32">
        <f t="shared" si="10700"/>
        <v>150</v>
      </c>
      <c r="W4029" s="32"/>
      <c r="X4029" s="32"/>
      <c r="Y4029" s="32"/>
      <c r="Z4029" s="32"/>
      <c r="AA4029" s="32"/>
      <c r="AB4029" s="32">
        <v>144.375</v>
      </c>
      <c r="AC4029" s="33">
        <v>150</v>
      </c>
      <c r="AD4029" s="33">
        <v>144.375</v>
      </c>
      <c r="AE4029" s="34">
        <f t="shared" si="10690"/>
        <v>96.25</v>
      </c>
      <c r="AF4029" s="32">
        <v>150</v>
      </c>
      <c r="AG4029" s="32">
        <v>0</v>
      </c>
      <c r="AH4029" s="32">
        <v>0</v>
      </c>
      <c r="AI4029" s="32">
        <v>0</v>
      </c>
      <c r="AJ4029" s="32">
        <v>0</v>
      </c>
      <c r="AK4029" s="32">
        <v>0</v>
      </c>
      <c r="AL4029" s="32">
        <f t="shared" si="10697"/>
        <v>150</v>
      </c>
      <c r="AM4029" s="32">
        <f t="shared" si="10698"/>
        <v>0</v>
      </c>
      <c r="AN4029" s="12"/>
    </row>
    <row r="4030" spans="2:40" ht="31.2" x14ac:dyDescent="0.3">
      <c r="B4030" s="30" t="s">
        <v>967</v>
      </c>
      <c r="C4030" s="30" t="s">
        <v>38</v>
      </c>
      <c r="D4030" s="30" t="s">
        <v>40</v>
      </c>
      <c r="E4030" s="15" t="str">
        <f t="shared" si="10699"/>
        <v>0113</v>
      </c>
      <c r="F4030" s="30" t="s">
        <v>84</v>
      </c>
      <c r="G4030" s="30"/>
      <c r="H4030" s="31" t="s">
        <v>85</v>
      </c>
      <c r="I4030" s="32">
        <f t="shared" si="10670"/>
        <v>19116.300000000003</v>
      </c>
      <c r="J4030" s="32">
        <f t="shared" si="10671"/>
        <v>18897.8</v>
      </c>
      <c r="K4030" s="32">
        <f t="shared" si="10672"/>
        <v>18897.8</v>
      </c>
      <c r="L4030" s="32">
        <f t="shared" si="10673"/>
        <v>0</v>
      </c>
      <c r="M4030" s="32">
        <f t="shared" si="10674"/>
        <v>0</v>
      </c>
      <c r="N4030" s="32">
        <f t="shared" si="10675"/>
        <v>0</v>
      </c>
      <c r="O4030" s="32">
        <f t="shared" si="10676"/>
        <v>0</v>
      </c>
      <c r="P4030" s="32">
        <f t="shared" si="10677"/>
        <v>0</v>
      </c>
      <c r="Q4030" s="32">
        <f t="shared" si="10678"/>
        <v>0</v>
      </c>
      <c r="R4030" s="32">
        <f t="shared" si="10679"/>
        <v>0</v>
      </c>
      <c r="S4030" s="32">
        <f t="shared" si="10680"/>
        <v>0</v>
      </c>
      <c r="T4030" s="32">
        <f t="shared" si="10681"/>
        <v>0</v>
      </c>
      <c r="U4030" s="32">
        <v>0</v>
      </c>
      <c r="V4030" s="32">
        <f t="shared" si="10700"/>
        <v>19116.300000000003</v>
      </c>
      <c r="W4030" s="32">
        <f t="shared" si="10682"/>
        <v>0</v>
      </c>
      <c r="X4030" s="32">
        <f t="shared" si="10683"/>
        <v>0</v>
      </c>
      <c r="Y4030" s="32">
        <f t="shared" si="10684"/>
        <v>0</v>
      </c>
      <c r="Z4030" s="32">
        <f t="shared" si="10685"/>
        <v>0</v>
      </c>
      <c r="AA4030" s="32">
        <f t="shared" si="10686"/>
        <v>0</v>
      </c>
      <c r="AB4030" s="32">
        <f t="shared" si="10687"/>
        <v>14069.738440000001</v>
      </c>
      <c r="AC4030" s="33">
        <f t="shared" si="10688"/>
        <v>19116.299999999996</v>
      </c>
      <c r="AD4030" s="33">
        <f t="shared" si="10689"/>
        <v>19115.844689999998</v>
      </c>
      <c r="AE4030" s="34">
        <f t="shared" si="10690"/>
        <v>99.997618210637</v>
      </c>
      <c r="AF4030" s="32">
        <f t="shared" si="10691"/>
        <v>19116.3</v>
      </c>
      <c r="AG4030" s="32">
        <f t="shared" si="10692"/>
        <v>0</v>
      </c>
      <c r="AH4030" s="32">
        <f t="shared" si="10693"/>
        <v>0</v>
      </c>
      <c r="AI4030" s="32">
        <f t="shared" si="10694"/>
        <v>0</v>
      </c>
      <c r="AJ4030" s="32">
        <f t="shared" si="10695"/>
        <v>0</v>
      </c>
      <c r="AK4030" s="32">
        <f t="shared" si="10696"/>
        <v>0</v>
      </c>
      <c r="AL4030" s="32">
        <f t="shared" si="10697"/>
        <v>19116.3</v>
      </c>
      <c r="AM4030" s="32">
        <f t="shared" si="10698"/>
        <v>0</v>
      </c>
    </row>
    <row r="4031" spans="2:40" x14ac:dyDescent="0.3">
      <c r="B4031" s="30" t="s">
        <v>967</v>
      </c>
      <c r="C4031" s="30" t="s">
        <v>38</v>
      </c>
      <c r="D4031" s="30" t="s">
        <v>40</v>
      </c>
      <c r="E4031" s="15" t="str">
        <f t="shared" si="10699"/>
        <v>0113</v>
      </c>
      <c r="F4031" s="30" t="s">
        <v>86</v>
      </c>
      <c r="G4031" s="30"/>
      <c r="H4031" s="31" t="s">
        <v>87</v>
      </c>
      <c r="I4031" s="32">
        <f t="shared" ref="I4031:T4031" si="10701">I4032+I4037</f>
        <v>19116.300000000003</v>
      </c>
      <c r="J4031" s="32">
        <f t="shared" si="10701"/>
        <v>18897.8</v>
      </c>
      <c r="K4031" s="32">
        <f t="shared" si="10701"/>
        <v>18897.8</v>
      </c>
      <c r="L4031" s="32">
        <f t="shared" si="10701"/>
        <v>0</v>
      </c>
      <c r="M4031" s="32">
        <f t="shared" si="10701"/>
        <v>0</v>
      </c>
      <c r="N4031" s="32">
        <f t="shared" si="10701"/>
        <v>0</v>
      </c>
      <c r="O4031" s="32">
        <f t="shared" si="10701"/>
        <v>0</v>
      </c>
      <c r="P4031" s="32">
        <f t="shared" si="10701"/>
        <v>0</v>
      </c>
      <c r="Q4031" s="32">
        <f t="shared" si="10701"/>
        <v>0</v>
      </c>
      <c r="R4031" s="32">
        <f t="shared" si="10701"/>
        <v>0</v>
      </c>
      <c r="S4031" s="32">
        <f t="shared" si="10701"/>
        <v>0</v>
      </c>
      <c r="T4031" s="32">
        <f t="shared" si="10701"/>
        <v>0</v>
      </c>
      <c r="U4031" s="32">
        <v>0</v>
      </c>
      <c r="V4031" s="32">
        <f t="shared" si="10700"/>
        <v>19116.300000000003</v>
      </c>
      <c r="W4031" s="32">
        <f t="shared" ref="W4031:AD4031" si="10702">W4032+W4037</f>
        <v>0</v>
      </c>
      <c r="X4031" s="32">
        <f t="shared" si="10702"/>
        <v>0</v>
      </c>
      <c r="Y4031" s="32">
        <f t="shared" si="10702"/>
        <v>0</v>
      </c>
      <c r="Z4031" s="32">
        <f t="shared" si="10702"/>
        <v>0</v>
      </c>
      <c r="AA4031" s="32">
        <f t="shared" si="10702"/>
        <v>0</v>
      </c>
      <c r="AB4031" s="32">
        <f t="shared" si="10702"/>
        <v>14069.738440000001</v>
      </c>
      <c r="AC4031" s="33">
        <f t="shared" si="10702"/>
        <v>19116.299999999996</v>
      </c>
      <c r="AD4031" s="33">
        <f t="shared" si="10702"/>
        <v>19115.844689999998</v>
      </c>
      <c r="AE4031" s="34">
        <f t="shared" si="10690"/>
        <v>99.997618210637</v>
      </c>
      <c r="AF4031" s="32">
        <f t="shared" ref="AF4031:AK4031" si="10703">AF4032+AF4037</f>
        <v>19116.3</v>
      </c>
      <c r="AG4031" s="32">
        <f t="shared" si="10703"/>
        <v>0</v>
      </c>
      <c r="AH4031" s="32">
        <f t="shared" si="10703"/>
        <v>0</v>
      </c>
      <c r="AI4031" s="32">
        <f t="shared" si="10703"/>
        <v>0</v>
      </c>
      <c r="AJ4031" s="32">
        <f t="shared" si="10703"/>
        <v>0</v>
      </c>
      <c r="AK4031" s="32">
        <f t="shared" si="10703"/>
        <v>0</v>
      </c>
      <c r="AL4031" s="32">
        <f t="shared" si="10697"/>
        <v>19116.3</v>
      </c>
      <c r="AM4031" s="32">
        <f t="shared" si="10698"/>
        <v>0</v>
      </c>
    </row>
    <row r="4032" spans="2:40" ht="31.2" x14ac:dyDescent="0.3">
      <c r="B4032" s="30" t="s">
        <v>967</v>
      </c>
      <c r="C4032" s="30" t="s">
        <v>38</v>
      </c>
      <c r="D4032" s="30" t="s">
        <v>40</v>
      </c>
      <c r="E4032" s="15" t="str">
        <f t="shared" si="10699"/>
        <v>0113</v>
      </c>
      <c r="F4032" s="30" t="s">
        <v>88</v>
      </c>
      <c r="G4032" s="30"/>
      <c r="H4032" s="31" t="s">
        <v>89</v>
      </c>
      <c r="I4032" s="32">
        <f t="shared" ref="I4032:I4050" si="10704">I4033</f>
        <v>18058.300000000003</v>
      </c>
      <c r="J4032" s="32">
        <f t="shared" ref="J4032:J4050" si="10705">J4033</f>
        <v>17839.8</v>
      </c>
      <c r="K4032" s="32">
        <f t="shared" ref="K4032:K4050" si="10706">K4033</f>
        <v>17839.8</v>
      </c>
      <c r="L4032" s="32">
        <f t="shared" ref="L4032:L4050" si="10707">L4033</f>
        <v>0</v>
      </c>
      <c r="M4032" s="32">
        <f t="shared" ref="M4032:M4050" si="10708">M4033</f>
        <v>0</v>
      </c>
      <c r="N4032" s="32">
        <f t="shared" ref="N4032:N4050" si="10709">N4033</f>
        <v>0</v>
      </c>
      <c r="O4032" s="32">
        <f>O4033+O4035</f>
        <v>0</v>
      </c>
      <c r="P4032" s="32">
        <f>P4033+P4035</f>
        <v>0</v>
      </c>
      <c r="Q4032" s="32">
        <f>Q4033+Q4035</f>
        <v>0</v>
      </c>
      <c r="R4032" s="32">
        <f t="shared" ref="R4032:R4033" si="10710">R4033</f>
        <v>0</v>
      </c>
      <c r="S4032" s="32">
        <f t="shared" ref="S4032:S4033" si="10711">S4033</f>
        <v>0</v>
      </c>
      <c r="T4032" s="32">
        <f t="shared" ref="T4032:T4033" si="10712">T4033</f>
        <v>0</v>
      </c>
      <c r="U4032" s="32">
        <v>0</v>
      </c>
      <c r="V4032" s="32">
        <f t="shared" si="10700"/>
        <v>18058.300000000003</v>
      </c>
      <c r="W4032" s="32">
        <f t="shared" ref="W4032:W4033" si="10713">W4033</f>
        <v>0</v>
      </c>
      <c r="X4032" s="32">
        <f t="shared" ref="X4032:X4033" si="10714">X4033</f>
        <v>0</v>
      </c>
      <c r="Y4032" s="32">
        <f t="shared" ref="Y4032:Y4033" si="10715">Y4033</f>
        <v>0</v>
      </c>
      <c r="Z4032" s="32">
        <f t="shared" ref="Z4032:Z4033" si="10716">Z4033</f>
        <v>0</v>
      </c>
      <c r="AA4032" s="32">
        <f t="shared" ref="AA4032:AA4033" si="10717">AA4033</f>
        <v>0</v>
      </c>
      <c r="AB4032" s="32">
        <f>AB4033+AB4035</f>
        <v>13293.225610000001</v>
      </c>
      <c r="AC4032" s="33">
        <f>AC4033+AC4035</f>
        <v>18085.580889999997</v>
      </c>
      <c r="AD4032" s="33">
        <f>AD4033+AD4035</f>
        <v>18085.12558</v>
      </c>
      <c r="AE4032" s="34">
        <f t="shared" si="10690"/>
        <v>99.997482469583005</v>
      </c>
      <c r="AF4032" s="32">
        <f t="shared" ref="AF4032:AK4032" si="10718">AF4033+AF4035</f>
        <v>18058.3</v>
      </c>
      <c r="AG4032" s="32">
        <f t="shared" si="10718"/>
        <v>0</v>
      </c>
      <c r="AH4032" s="32">
        <f t="shared" si="10718"/>
        <v>0</v>
      </c>
      <c r="AI4032" s="32">
        <f t="shared" si="10718"/>
        <v>0</v>
      </c>
      <c r="AJ4032" s="32">
        <f t="shared" si="10718"/>
        <v>0</v>
      </c>
      <c r="AK4032" s="32">
        <f t="shared" si="10718"/>
        <v>0</v>
      </c>
      <c r="AL4032" s="32">
        <f t="shared" si="10697"/>
        <v>18058.3</v>
      </c>
      <c r="AM4032" s="32">
        <f t="shared" si="10698"/>
        <v>0</v>
      </c>
    </row>
    <row r="4033" spans="2:40" ht="78" x14ac:dyDescent="0.3">
      <c r="B4033" s="30" t="s">
        <v>967</v>
      </c>
      <c r="C4033" s="30" t="s">
        <v>38</v>
      </c>
      <c r="D4033" s="30" t="s">
        <v>40</v>
      </c>
      <c r="E4033" s="15" t="str">
        <f t="shared" si="10699"/>
        <v>0113</v>
      </c>
      <c r="F4033" s="30" t="s">
        <v>88</v>
      </c>
      <c r="G4033" s="30" t="s">
        <v>68</v>
      </c>
      <c r="H4033" s="31" t="s">
        <v>69</v>
      </c>
      <c r="I4033" s="32">
        <f t="shared" si="10704"/>
        <v>18058.300000000003</v>
      </c>
      <c r="J4033" s="32">
        <f t="shared" si="10705"/>
        <v>17839.8</v>
      </c>
      <c r="K4033" s="32">
        <f t="shared" si="10706"/>
        <v>17839.8</v>
      </c>
      <c r="L4033" s="32">
        <f t="shared" si="10707"/>
        <v>0</v>
      </c>
      <c r="M4033" s="32">
        <f t="shared" si="10708"/>
        <v>0</v>
      </c>
      <c r="N4033" s="32">
        <f t="shared" si="10709"/>
        <v>0</v>
      </c>
      <c r="O4033" s="32">
        <f>O4034</f>
        <v>0</v>
      </c>
      <c r="P4033" s="32">
        <f>P4034</f>
        <v>0</v>
      </c>
      <c r="Q4033" s="32">
        <f>Q4034</f>
        <v>0</v>
      </c>
      <c r="R4033" s="32">
        <f t="shared" si="10710"/>
        <v>0</v>
      </c>
      <c r="S4033" s="32">
        <f t="shared" si="10711"/>
        <v>0</v>
      </c>
      <c r="T4033" s="32">
        <f t="shared" si="10712"/>
        <v>0</v>
      </c>
      <c r="U4033" s="32">
        <v>0</v>
      </c>
      <c r="V4033" s="32">
        <f t="shared" si="10700"/>
        <v>18058.300000000003</v>
      </c>
      <c r="W4033" s="32">
        <f t="shared" si="10713"/>
        <v>0</v>
      </c>
      <c r="X4033" s="32">
        <f t="shared" si="10714"/>
        <v>0</v>
      </c>
      <c r="Y4033" s="32">
        <f t="shared" si="10715"/>
        <v>0</v>
      </c>
      <c r="Z4033" s="32">
        <f t="shared" si="10716"/>
        <v>0</v>
      </c>
      <c r="AA4033" s="32">
        <f t="shared" si="10717"/>
        <v>0</v>
      </c>
      <c r="AB4033" s="32">
        <f>AB4034</f>
        <v>13291.005370000001</v>
      </c>
      <c r="AC4033" s="33">
        <f>AC4034</f>
        <v>18083.360649999999</v>
      </c>
      <c r="AD4033" s="33">
        <f>AD4034</f>
        <v>18082.905340000001</v>
      </c>
      <c r="AE4033" s="34">
        <f t="shared" si="10690"/>
        <v>99.99748216048549</v>
      </c>
      <c r="AF4033" s="32">
        <f t="shared" ref="AF4033:AK4033" si="10719">AF4034</f>
        <v>18056.079760000001</v>
      </c>
      <c r="AG4033" s="32">
        <f t="shared" si="10719"/>
        <v>0</v>
      </c>
      <c r="AH4033" s="32">
        <f t="shared" si="10719"/>
        <v>0</v>
      </c>
      <c r="AI4033" s="32">
        <f t="shared" si="10719"/>
        <v>0</v>
      </c>
      <c r="AJ4033" s="32">
        <f t="shared" si="10719"/>
        <v>0</v>
      </c>
      <c r="AK4033" s="32">
        <f t="shared" si="10719"/>
        <v>0</v>
      </c>
      <c r="AL4033" s="32">
        <f t="shared" si="10697"/>
        <v>18056.079760000001</v>
      </c>
      <c r="AM4033" s="32">
        <f t="shared" si="10698"/>
        <v>2.2202400000023772</v>
      </c>
    </row>
    <row r="4034" spans="2:40" ht="31.2" x14ac:dyDescent="0.3">
      <c r="B4034" s="30" t="s">
        <v>967</v>
      </c>
      <c r="C4034" s="30" t="s">
        <v>38</v>
      </c>
      <c r="D4034" s="30" t="s">
        <v>40</v>
      </c>
      <c r="E4034" s="15" t="str">
        <f t="shared" si="10699"/>
        <v>0113</v>
      </c>
      <c r="F4034" s="30" t="s">
        <v>88</v>
      </c>
      <c r="G4034" s="30" t="s">
        <v>90</v>
      </c>
      <c r="H4034" s="31" t="s">
        <v>91</v>
      </c>
      <c r="I4034" s="32">
        <v>18058.300000000003</v>
      </c>
      <c r="J4034" s="32">
        <v>17839.8</v>
      </c>
      <c r="K4034" s="32">
        <v>17839.8</v>
      </c>
      <c r="L4034" s="32"/>
      <c r="M4034" s="32"/>
      <c r="N4034" s="32"/>
      <c r="O4034" s="32">
        <v>0</v>
      </c>
      <c r="P4034" s="32">
        <v>0</v>
      </c>
      <c r="Q4034" s="32">
        <v>0</v>
      </c>
      <c r="R4034" s="32">
        <v>0</v>
      </c>
      <c r="S4034" s="32">
        <v>0</v>
      </c>
      <c r="T4034" s="32">
        <v>0</v>
      </c>
      <c r="U4034" s="32">
        <v>0</v>
      </c>
      <c r="V4034" s="32">
        <f t="shared" si="10700"/>
        <v>18058.300000000003</v>
      </c>
      <c r="W4034" s="32"/>
      <c r="X4034" s="32"/>
      <c r="Y4034" s="32"/>
      <c r="Z4034" s="32"/>
      <c r="AA4034" s="32"/>
      <c r="AB4034" s="32">
        <v>13291.005370000001</v>
      </c>
      <c r="AC4034" s="33">
        <v>18083.360649999999</v>
      </c>
      <c r="AD4034" s="33">
        <v>18082.905340000001</v>
      </c>
      <c r="AE4034" s="34">
        <f t="shared" si="10690"/>
        <v>99.99748216048549</v>
      </c>
      <c r="AF4034" s="32">
        <v>18056.079760000001</v>
      </c>
      <c r="AG4034" s="32">
        <v>0</v>
      </c>
      <c r="AH4034" s="32">
        <v>0</v>
      </c>
      <c r="AI4034" s="32">
        <v>0</v>
      </c>
      <c r="AJ4034" s="32">
        <v>0</v>
      </c>
      <c r="AK4034" s="32">
        <v>0</v>
      </c>
      <c r="AL4034" s="32">
        <f t="shared" si="10697"/>
        <v>18056.079760000001</v>
      </c>
      <c r="AM4034" s="32">
        <f t="shared" si="10698"/>
        <v>2.2202400000023772</v>
      </c>
      <c r="AN4034" s="12"/>
    </row>
    <row r="4035" spans="2:40" x14ac:dyDescent="0.3">
      <c r="B4035" s="30" t="s">
        <v>967</v>
      </c>
      <c r="C4035" s="30" t="s">
        <v>38</v>
      </c>
      <c r="D4035" s="30" t="s">
        <v>40</v>
      </c>
      <c r="E4035" s="15" t="str">
        <f t="shared" si="10699"/>
        <v>0113</v>
      </c>
      <c r="F4035" s="30" t="s">
        <v>88</v>
      </c>
      <c r="G4035" s="30" t="s">
        <v>92</v>
      </c>
      <c r="H4035" s="31" t="s">
        <v>93</v>
      </c>
      <c r="I4035" s="32"/>
      <c r="J4035" s="32"/>
      <c r="K4035" s="32"/>
      <c r="L4035" s="32"/>
      <c r="M4035" s="32"/>
      <c r="N4035" s="32"/>
      <c r="O4035" s="32">
        <f>O4036</f>
        <v>0</v>
      </c>
      <c r="P4035" s="32">
        <f>P4036</f>
        <v>0</v>
      </c>
      <c r="Q4035" s="32">
        <f>Q4036</f>
        <v>0</v>
      </c>
      <c r="R4035" s="32"/>
      <c r="S4035" s="32"/>
      <c r="T4035" s="32"/>
      <c r="U4035" s="32"/>
      <c r="V4035" s="32">
        <f t="shared" si="10700"/>
        <v>0</v>
      </c>
      <c r="W4035" s="32"/>
      <c r="X4035" s="32"/>
      <c r="Y4035" s="32"/>
      <c r="Z4035" s="32"/>
      <c r="AA4035" s="32"/>
      <c r="AB4035" s="32">
        <f>AB4036</f>
        <v>2.22024</v>
      </c>
      <c r="AC4035" s="33">
        <f>AC4036</f>
        <v>2.22024</v>
      </c>
      <c r="AD4035" s="33">
        <f>AD4036</f>
        <v>2.22024</v>
      </c>
      <c r="AE4035" s="34">
        <f t="shared" si="10690"/>
        <v>100</v>
      </c>
      <c r="AF4035" s="32">
        <f t="shared" ref="AF4035:AK4035" si="10720">AF4036</f>
        <v>2.22024</v>
      </c>
      <c r="AG4035" s="32">
        <f t="shared" si="10720"/>
        <v>0</v>
      </c>
      <c r="AH4035" s="32">
        <f t="shared" si="10720"/>
        <v>0</v>
      </c>
      <c r="AI4035" s="32">
        <f t="shared" si="10720"/>
        <v>0</v>
      </c>
      <c r="AJ4035" s="32">
        <f t="shared" si="10720"/>
        <v>0</v>
      </c>
      <c r="AK4035" s="32">
        <f t="shared" si="10720"/>
        <v>0</v>
      </c>
      <c r="AL4035" s="32">
        <f t="shared" si="10697"/>
        <v>2.22024</v>
      </c>
      <c r="AM4035" s="32">
        <f t="shared" si="10698"/>
        <v>-2.22024</v>
      </c>
      <c r="AN4035" s="12"/>
    </row>
    <row r="4036" spans="2:40" ht="31.2" x14ac:dyDescent="0.3">
      <c r="B4036" s="30" t="s">
        <v>967</v>
      </c>
      <c r="C4036" s="30" t="s">
        <v>38</v>
      </c>
      <c r="D4036" s="30" t="s">
        <v>40</v>
      </c>
      <c r="E4036" s="15" t="str">
        <f t="shared" si="10699"/>
        <v>0113</v>
      </c>
      <c r="F4036" s="30" t="s">
        <v>88</v>
      </c>
      <c r="G4036" s="30" t="s">
        <v>94</v>
      </c>
      <c r="H4036" s="31" t="s">
        <v>95</v>
      </c>
      <c r="I4036" s="32"/>
      <c r="J4036" s="32"/>
      <c r="K4036" s="32"/>
      <c r="L4036" s="32"/>
      <c r="M4036" s="32"/>
      <c r="N4036" s="32"/>
      <c r="O4036" s="32">
        <v>0</v>
      </c>
      <c r="P4036" s="32">
        <v>0</v>
      </c>
      <c r="Q4036" s="32">
        <v>0</v>
      </c>
      <c r="R4036" s="32"/>
      <c r="S4036" s="32"/>
      <c r="T4036" s="32"/>
      <c r="U4036" s="32"/>
      <c r="V4036" s="32">
        <f t="shared" si="10700"/>
        <v>0</v>
      </c>
      <c r="W4036" s="32"/>
      <c r="X4036" s="32"/>
      <c r="Y4036" s="32"/>
      <c r="Z4036" s="32"/>
      <c r="AA4036" s="32"/>
      <c r="AB4036" s="32">
        <v>2.22024</v>
      </c>
      <c r="AC4036" s="33">
        <v>2.22024</v>
      </c>
      <c r="AD4036" s="33">
        <v>2.22024</v>
      </c>
      <c r="AE4036" s="34">
        <f t="shared" si="10690"/>
        <v>100</v>
      </c>
      <c r="AF4036" s="32">
        <v>2.22024</v>
      </c>
      <c r="AG4036" s="32">
        <v>0</v>
      </c>
      <c r="AH4036" s="32">
        <v>0</v>
      </c>
      <c r="AI4036" s="32">
        <v>0</v>
      </c>
      <c r="AJ4036" s="32">
        <v>0</v>
      </c>
      <c r="AK4036" s="32">
        <v>0</v>
      </c>
      <c r="AL4036" s="32">
        <f t="shared" si="10697"/>
        <v>2.22024</v>
      </c>
      <c r="AM4036" s="32">
        <f t="shared" si="10698"/>
        <v>-2.22024</v>
      </c>
      <c r="AN4036" s="12"/>
    </row>
    <row r="4037" spans="2:40" ht="31.2" x14ac:dyDescent="0.3">
      <c r="B4037" s="30" t="s">
        <v>967</v>
      </c>
      <c r="C4037" s="30" t="s">
        <v>38</v>
      </c>
      <c r="D4037" s="30" t="s">
        <v>40</v>
      </c>
      <c r="E4037" s="15" t="str">
        <f t="shared" si="10699"/>
        <v>0113</v>
      </c>
      <c r="F4037" s="30" t="s">
        <v>96</v>
      </c>
      <c r="G4037" s="30"/>
      <c r="H4037" s="31" t="s">
        <v>97</v>
      </c>
      <c r="I4037" s="32">
        <f t="shared" ref="I4037:N4037" si="10721">I4040</f>
        <v>1058</v>
      </c>
      <c r="J4037" s="32">
        <f t="shared" si="10721"/>
        <v>1058</v>
      </c>
      <c r="K4037" s="32">
        <f t="shared" si="10721"/>
        <v>1058</v>
      </c>
      <c r="L4037" s="32">
        <f t="shared" si="10721"/>
        <v>0</v>
      </c>
      <c r="M4037" s="32">
        <f t="shared" si="10721"/>
        <v>0</v>
      </c>
      <c r="N4037" s="32">
        <f t="shared" si="10721"/>
        <v>0</v>
      </c>
      <c r="O4037" s="32">
        <f>O4040+O4042+O4038</f>
        <v>0</v>
      </c>
      <c r="P4037" s="32">
        <f>P4040+P4042</f>
        <v>0</v>
      </c>
      <c r="Q4037" s="32">
        <f>Q4040+Q4042</f>
        <v>0</v>
      </c>
      <c r="R4037" s="32">
        <f>R4040+R4042</f>
        <v>0</v>
      </c>
      <c r="S4037" s="32">
        <f>S4040</f>
        <v>0</v>
      </c>
      <c r="T4037" s="32">
        <f>T4040</f>
        <v>0</v>
      </c>
      <c r="U4037" s="32">
        <v>0</v>
      </c>
      <c r="V4037" s="32">
        <f t="shared" si="10700"/>
        <v>1058</v>
      </c>
      <c r="W4037" s="32">
        <f>W4040</f>
        <v>0</v>
      </c>
      <c r="X4037" s="32">
        <f>X4040</f>
        <v>0</v>
      </c>
      <c r="Y4037" s="32">
        <f>Y4040</f>
        <v>0</v>
      </c>
      <c r="Z4037" s="32">
        <f>Z4040</f>
        <v>0</v>
      </c>
      <c r="AA4037" s="32">
        <f>AA4040</f>
        <v>0</v>
      </c>
      <c r="AB4037" s="32">
        <f>AB4040+AB4042+AB4038</f>
        <v>776.51283000000001</v>
      </c>
      <c r="AC4037" s="33">
        <f>AC4040+AC4042+AC4038</f>
        <v>1030.71911</v>
      </c>
      <c r="AD4037" s="33">
        <f>AD4040+AD4042+AD4038</f>
        <v>1030.71911</v>
      </c>
      <c r="AE4037" s="34">
        <f t="shared" si="10690"/>
        <v>100</v>
      </c>
      <c r="AF4037" s="32">
        <f t="shared" ref="AF4037:AK4037" si="10722">AF4040+AF4042+AF4038</f>
        <v>1058</v>
      </c>
      <c r="AG4037" s="32">
        <f t="shared" si="10722"/>
        <v>0</v>
      </c>
      <c r="AH4037" s="32">
        <f t="shared" si="10722"/>
        <v>0</v>
      </c>
      <c r="AI4037" s="32">
        <f t="shared" si="10722"/>
        <v>0</v>
      </c>
      <c r="AJ4037" s="32">
        <f t="shared" si="10722"/>
        <v>0</v>
      </c>
      <c r="AK4037" s="32">
        <f t="shared" si="10722"/>
        <v>0</v>
      </c>
      <c r="AL4037" s="32">
        <f t="shared" si="10697"/>
        <v>1058</v>
      </c>
      <c r="AM4037" s="32">
        <f t="shared" si="10698"/>
        <v>0</v>
      </c>
    </row>
    <row r="4038" spans="2:40" ht="78" x14ac:dyDescent="0.3">
      <c r="B4038" s="30" t="s">
        <v>967</v>
      </c>
      <c r="C4038" s="30" t="s">
        <v>38</v>
      </c>
      <c r="D4038" s="30" t="s">
        <v>40</v>
      </c>
      <c r="E4038" s="15" t="str">
        <f t="shared" si="10699"/>
        <v>0113</v>
      </c>
      <c r="F4038" s="30" t="s">
        <v>96</v>
      </c>
      <c r="G4038" s="30" t="s">
        <v>68</v>
      </c>
      <c r="H4038" s="31" t="s">
        <v>69</v>
      </c>
      <c r="I4038" s="32"/>
      <c r="J4038" s="32"/>
      <c r="K4038" s="32"/>
      <c r="L4038" s="32"/>
      <c r="M4038" s="32"/>
      <c r="N4038" s="32"/>
      <c r="O4038" s="32">
        <f>O4039</f>
        <v>0</v>
      </c>
      <c r="P4038" s="32"/>
      <c r="Q4038" s="32"/>
      <c r="R4038" s="32"/>
      <c r="S4038" s="32"/>
      <c r="T4038" s="32"/>
      <c r="U4038" s="32"/>
      <c r="V4038" s="32">
        <f t="shared" si="10700"/>
        <v>0</v>
      </c>
      <c r="W4038" s="32"/>
      <c r="X4038" s="32"/>
      <c r="Y4038" s="32"/>
      <c r="Z4038" s="32"/>
      <c r="AA4038" s="32"/>
      <c r="AB4038" s="32">
        <f>AB4039</f>
        <v>9.3000000000000007</v>
      </c>
      <c r="AC4038" s="33">
        <f>AC4039</f>
        <v>9.3000000000000007</v>
      </c>
      <c r="AD4038" s="33">
        <f>AD4039</f>
        <v>9.3000000000000007</v>
      </c>
      <c r="AE4038" s="34">
        <f t="shared" si="10690"/>
        <v>100</v>
      </c>
      <c r="AF4038" s="32">
        <f t="shared" ref="AF4038:AK4038" si="10723">AF4039</f>
        <v>9.3000000000000007</v>
      </c>
      <c r="AG4038" s="32">
        <f t="shared" si="10723"/>
        <v>0</v>
      </c>
      <c r="AH4038" s="32">
        <f t="shared" si="10723"/>
        <v>0</v>
      </c>
      <c r="AI4038" s="32">
        <f t="shared" si="10723"/>
        <v>0</v>
      </c>
      <c r="AJ4038" s="32">
        <f t="shared" si="10723"/>
        <v>0</v>
      </c>
      <c r="AK4038" s="32">
        <f t="shared" si="10723"/>
        <v>0</v>
      </c>
      <c r="AL4038" s="32">
        <f t="shared" si="10697"/>
        <v>9.3000000000000007</v>
      </c>
      <c r="AM4038" s="32">
        <f t="shared" si="10698"/>
        <v>-9.3000000000000007</v>
      </c>
    </row>
    <row r="4039" spans="2:40" ht="31.2" x14ac:dyDescent="0.3">
      <c r="B4039" s="30" t="s">
        <v>967</v>
      </c>
      <c r="C4039" s="30" t="s">
        <v>38</v>
      </c>
      <c r="D4039" s="30" t="s">
        <v>40</v>
      </c>
      <c r="E4039" s="15" t="str">
        <f t="shared" si="10699"/>
        <v>0113</v>
      </c>
      <c r="F4039" s="30" t="s">
        <v>96</v>
      </c>
      <c r="G4039" s="30" t="s">
        <v>90</v>
      </c>
      <c r="H4039" s="31" t="s">
        <v>91</v>
      </c>
      <c r="I4039" s="32"/>
      <c r="J4039" s="32"/>
      <c r="K4039" s="32"/>
      <c r="L4039" s="32"/>
      <c r="M4039" s="32"/>
      <c r="N4039" s="32"/>
      <c r="O4039" s="32">
        <v>0</v>
      </c>
      <c r="P4039" s="32"/>
      <c r="Q4039" s="32"/>
      <c r="R4039" s="32"/>
      <c r="S4039" s="32"/>
      <c r="T4039" s="32"/>
      <c r="U4039" s="32"/>
      <c r="V4039" s="32">
        <f t="shared" si="10700"/>
        <v>0</v>
      </c>
      <c r="W4039" s="32"/>
      <c r="X4039" s="32"/>
      <c r="Y4039" s="32"/>
      <c r="Z4039" s="32"/>
      <c r="AA4039" s="32"/>
      <c r="AB4039" s="32">
        <v>9.3000000000000007</v>
      </c>
      <c r="AC4039" s="33">
        <v>9.3000000000000007</v>
      </c>
      <c r="AD4039" s="33">
        <v>9.3000000000000007</v>
      </c>
      <c r="AE4039" s="34">
        <f t="shared" si="10690"/>
        <v>100</v>
      </c>
      <c r="AF4039" s="32">
        <v>9.3000000000000007</v>
      </c>
      <c r="AG4039" s="32">
        <v>0</v>
      </c>
      <c r="AH4039" s="32">
        <v>0</v>
      </c>
      <c r="AI4039" s="32">
        <v>0</v>
      </c>
      <c r="AJ4039" s="32">
        <v>0</v>
      </c>
      <c r="AK4039" s="32">
        <v>0</v>
      </c>
      <c r="AL4039" s="32">
        <f t="shared" si="10697"/>
        <v>9.3000000000000007</v>
      </c>
      <c r="AM4039" s="32">
        <f t="shared" si="10698"/>
        <v>-9.3000000000000007</v>
      </c>
    </row>
    <row r="4040" spans="2:40" ht="31.2" x14ac:dyDescent="0.3">
      <c r="B4040" s="30" t="s">
        <v>967</v>
      </c>
      <c r="C4040" s="30" t="s">
        <v>38</v>
      </c>
      <c r="D4040" s="30" t="s">
        <v>40</v>
      </c>
      <c r="E4040" s="15" t="str">
        <f t="shared" si="10699"/>
        <v>0113</v>
      </c>
      <c r="F4040" s="30" t="s">
        <v>96</v>
      </c>
      <c r="G4040" s="30" t="s">
        <v>50</v>
      </c>
      <c r="H4040" s="31" t="s">
        <v>51</v>
      </c>
      <c r="I4040" s="32">
        <f t="shared" si="10704"/>
        <v>1058</v>
      </c>
      <c r="J4040" s="32">
        <f t="shared" si="10705"/>
        <v>1058</v>
      </c>
      <c r="K4040" s="32">
        <f t="shared" si="10706"/>
        <v>1058</v>
      </c>
      <c r="L4040" s="32">
        <f t="shared" si="10707"/>
        <v>0</v>
      </c>
      <c r="M4040" s="32">
        <f t="shared" si="10708"/>
        <v>0</v>
      </c>
      <c r="N4040" s="32">
        <f t="shared" si="10709"/>
        <v>0</v>
      </c>
      <c r="O4040" s="32">
        <f t="shared" ref="O4040:T4040" si="10724">O4041</f>
        <v>0</v>
      </c>
      <c r="P4040" s="32">
        <f t="shared" si="10724"/>
        <v>0</v>
      </c>
      <c r="Q4040" s="32">
        <f t="shared" si="10724"/>
        <v>0</v>
      </c>
      <c r="R4040" s="32">
        <f t="shared" si="10724"/>
        <v>0</v>
      </c>
      <c r="S4040" s="32">
        <f t="shared" si="10724"/>
        <v>0</v>
      </c>
      <c r="T4040" s="32">
        <f t="shared" si="10724"/>
        <v>0</v>
      </c>
      <c r="U4040" s="32">
        <v>0</v>
      </c>
      <c r="V4040" s="32">
        <f t="shared" si="10700"/>
        <v>1058</v>
      </c>
      <c r="W4040" s="32">
        <f t="shared" ref="W4040:AD4040" si="10725">W4041</f>
        <v>0</v>
      </c>
      <c r="X4040" s="32">
        <f t="shared" si="10725"/>
        <v>0</v>
      </c>
      <c r="Y4040" s="32">
        <f t="shared" si="10725"/>
        <v>0</v>
      </c>
      <c r="Z4040" s="32">
        <f t="shared" si="10725"/>
        <v>0</v>
      </c>
      <c r="AA4040" s="32">
        <f t="shared" si="10725"/>
        <v>0</v>
      </c>
      <c r="AB4040" s="32">
        <f t="shared" si="10725"/>
        <v>766.71283000000005</v>
      </c>
      <c r="AC4040" s="33">
        <f t="shared" si="10725"/>
        <v>1020.91911</v>
      </c>
      <c r="AD4040" s="33">
        <f t="shared" si="10725"/>
        <v>1020.91911</v>
      </c>
      <c r="AE4040" s="34">
        <f t="shared" si="10690"/>
        <v>100</v>
      </c>
      <c r="AF4040" s="32">
        <f t="shared" ref="AF4040:AK4040" si="10726">AF4041</f>
        <v>1048.2</v>
      </c>
      <c r="AG4040" s="32">
        <f t="shared" si="10726"/>
        <v>0</v>
      </c>
      <c r="AH4040" s="32">
        <f t="shared" si="10726"/>
        <v>0</v>
      </c>
      <c r="AI4040" s="32">
        <f t="shared" si="10726"/>
        <v>0</v>
      </c>
      <c r="AJ4040" s="32">
        <f t="shared" si="10726"/>
        <v>0</v>
      </c>
      <c r="AK4040" s="32">
        <f t="shared" si="10726"/>
        <v>0</v>
      </c>
      <c r="AL4040" s="32">
        <f t="shared" si="10697"/>
        <v>1048.2</v>
      </c>
      <c r="AM4040" s="32">
        <f t="shared" si="10698"/>
        <v>9.7999999999999545</v>
      </c>
    </row>
    <row r="4041" spans="2:40" ht="31.2" x14ac:dyDescent="0.3">
      <c r="B4041" s="30" t="s">
        <v>967</v>
      </c>
      <c r="C4041" s="30" t="s">
        <v>38</v>
      </c>
      <c r="D4041" s="30" t="s">
        <v>40</v>
      </c>
      <c r="E4041" s="15" t="str">
        <f t="shared" si="10699"/>
        <v>0113</v>
      </c>
      <c r="F4041" s="30" t="s">
        <v>96</v>
      </c>
      <c r="G4041" s="30" t="s">
        <v>52</v>
      </c>
      <c r="H4041" s="31" t="s">
        <v>53</v>
      </c>
      <c r="I4041" s="32">
        <v>1058</v>
      </c>
      <c r="J4041" s="32">
        <v>1058</v>
      </c>
      <c r="K4041" s="32">
        <v>1058</v>
      </c>
      <c r="L4041" s="32"/>
      <c r="M4041" s="32"/>
      <c r="N4041" s="32"/>
      <c r="O4041" s="32">
        <v>0</v>
      </c>
      <c r="P4041" s="32">
        <v>0</v>
      </c>
      <c r="Q4041" s="32">
        <v>0</v>
      </c>
      <c r="R4041" s="32">
        <v>0</v>
      </c>
      <c r="S4041" s="32">
        <v>0</v>
      </c>
      <c r="T4041" s="32">
        <v>0</v>
      </c>
      <c r="U4041" s="32">
        <v>0</v>
      </c>
      <c r="V4041" s="32">
        <f t="shared" si="10700"/>
        <v>1058</v>
      </c>
      <c r="W4041" s="32"/>
      <c r="X4041" s="32"/>
      <c r="Y4041" s="32"/>
      <c r="Z4041" s="32"/>
      <c r="AA4041" s="32"/>
      <c r="AB4041" s="32">
        <v>766.71283000000005</v>
      </c>
      <c r="AC4041" s="33">
        <v>1020.91911</v>
      </c>
      <c r="AD4041" s="33">
        <v>1020.91911</v>
      </c>
      <c r="AE4041" s="34">
        <f t="shared" si="10690"/>
        <v>100</v>
      </c>
      <c r="AF4041" s="32">
        <v>1048.2</v>
      </c>
      <c r="AG4041" s="32">
        <v>0</v>
      </c>
      <c r="AH4041" s="32">
        <v>0</v>
      </c>
      <c r="AI4041" s="32">
        <v>0</v>
      </c>
      <c r="AJ4041" s="32">
        <v>0</v>
      </c>
      <c r="AK4041" s="32">
        <v>0</v>
      </c>
      <c r="AL4041" s="32">
        <f t="shared" si="10697"/>
        <v>1048.2</v>
      </c>
      <c r="AM4041" s="32">
        <f t="shared" si="10698"/>
        <v>9.7999999999999545</v>
      </c>
      <c r="AN4041" s="12"/>
    </row>
    <row r="4042" spans="2:40" x14ac:dyDescent="0.3">
      <c r="B4042" s="30" t="s">
        <v>967</v>
      </c>
      <c r="C4042" s="30" t="s">
        <v>38</v>
      </c>
      <c r="D4042" s="30" t="s">
        <v>40</v>
      </c>
      <c r="E4042" s="15" t="str">
        <f t="shared" si="10699"/>
        <v>0113</v>
      </c>
      <c r="F4042" s="30" t="s">
        <v>96</v>
      </c>
      <c r="G4042" s="30" t="s">
        <v>56</v>
      </c>
      <c r="H4042" s="31" t="s">
        <v>57</v>
      </c>
      <c r="I4042" s="32"/>
      <c r="J4042" s="32"/>
      <c r="K4042" s="32"/>
      <c r="L4042" s="32"/>
      <c r="M4042" s="32"/>
      <c r="N4042" s="32"/>
      <c r="O4042" s="32">
        <f>O4043</f>
        <v>0</v>
      </c>
      <c r="P4042" s="32">
        <f>P4043</f>
        <v>0</v>
      </c>
      <c r="Q4042" s="32">
        <f>Q4043</f>
        <v>0</v>
      </c>
      <c r="R4042" s="32">
        <f>R4043</f>
        <v>0</v>
      </c>
      <c r="S4042" s="32"/>
      <c r="T4042" s="32"/>
      <c r="U4042" s="32"/>
      <c r="V4042" s="32">
        <f t="shared" si="10700"/>
        <v>0</v>
      </c>
      <c r="W4042" s="32"/>
      <c r="X4042" s="32"/>
      <c r="Y4042" s="32"/>
      <c r="Z4042" s="32"/>
      <c r="AA4042" s="32"/>
      <c r="AB4042" s="32">
        <f>AB4043</f>
        <v>0.5</v>
      </c>
      <c r="AC4042" s="33">
        <f>AC4043</f>
        <v>0.5</v>
      </c>
      <c r="AD4042" s="33">
        <f>AD4043</f>
        <v>0.5</v>
      </c>
      <c r="AE4042" s="34">
        <f t="shared" si="10690"/>
        <v>100</v>
      </c>
      <c r="AF4042" s="32">
        <f t="shared" ref="AF4042:AK4042" si="10727">AF4043</f>
        <v>0.5</v>
      </c>
      <c r="AG4042" s="32">
        <f t="shared" si="10727"/>
        <v>0</v>
      </c>
      <c r="AH4042" s="32">
        <f t="shared" si="10727"/>
        <v>0</v>
      </c>
      <c r="AI4042" s="32">
        <f t="shared" si="10727"/>
        <v>0</v>
      </c>
      <c r="AJ4042" s="32">
        <f t="shared" si="10727"/>
        <v>0</v>
      </c>
      <c r="AK4042" s="32">
        <f t="shared" si="10727"/>
        <v>0</v>
      </c>
      <c r="AL4042" s="32">
        <f t="shared" si="10697"/>
        <v>0.5</v>
      </c>
      <c r="AM4042" s="32">
        <f t="shared" si="10698"/>
        <v>-0.5</v>
      </c>
      <c r="AN4042" s="12"/>
    </row>
    <row r="4043" spans="2:40" x14ac:dyDescent="0.3">
      <c r="B4043" s="30" t="s">
        <v>967</v>
      </c>
      <c r="C4043" s="30" t="s">
        <v>38</v>
      </c>
      <c r="D4043" s="30" t="s">
        <v>40</v>
      </c>
      <c r="E4043" s="15" t="str">
        <f t="shared" si="10699"/>
        <v>0113</v>
      </c>
      <c r="F4043" s="30" t="s">
        <v>96</v>
      </c>
      <c r="G4043" s="30" t="s">
        <v>60</v>
      </c>
      <c r="H4043" s="31" t="s">
        <v>61</v>
      </c>
      <c r="I4043" s="32"/>
      <c r="J4043" s="32"/>
      <c r="K4043" s="32"/>
      <c r="L4043" s="32"/>
      <c r="M4043" s="32"/>
      <c r="N4043" s="32"/>
      <c r="O4043" s="32">
        <v>0</v>
      </c>
      <c r="P4043" s="32">
        <v>0</v>
      </c>
      <c r="Q4043" s="32">
        <v>0</v>
      </c>
      <c r="R4043" s="32">
        <v>0</v>
      </c>
      <c r="S4043" s="32"/>
      <c r="T4043" s="32"/>
      <c r="U4043" s="32"/>
      <c r="V4043" s="32">
        <f t="shared" si="10700"/>
        <v>0</v>
      </c>
      <c r="W4043" s="32"/>
      <c r="X4043" s="32"/>
      <c r="Y4043" s="32"/>
      <c r="Z4043" s="32"/>
      <c r="AA4043" s="32"/>
      <c r="AB4043" s="32">
        <v>0.5</v>
      </c>
      <c r="AC4043" s="33">
        <v>0.5</v>
      </c>
      <c r="AD4043" s="33">
        <v>0.5</v>
      </c>
      <c r="AE4043" s="34">
        <f t="shared" si="10690"/>
        <v>100</v>
      </c>
      <c r="AF4043" s="32">
        <v>0.5</v>
      </c>
      <c r="AG4043" s="32">
        <v>0</v>
      </c>
      <c r="AH4043" s="32">
        <v>0</v>
      </c>
      <c r="AI4043" s="32">
        <v>0</v>
      </c>
      <c r="AJ4043" s="32">
        <v>0</v>
      </c>
      <c r="AK4043" s="32">
        <v>0</v>
      </c>
      <c r="AL4043" s="32">
        <f t="shared" si="10697"/>
        <v>0.5</v>
      </c>
      <c r="AM4043" s="32">
        <f t="shared" si="10698"/>
        <v>-0.5</v>
      </c>
      <c r="AN4043" s="12"/>
    </row>
    <row r="4044" spans="2:40" ht="46.8" x14ac:dyDescent="0.3">
      <c r="B4044" s="30" t="s">
        <v>967</v>
      </c>
      <c r="C4044" s="30" t="s">
        <v>38</v>
      </c>
      <c r="D4044" s="30" t="s">
        <v>40</v>
      </c>
      <c r="E4044" s="15" t="str">
        <f t="shared" si="10699"/>
        <v>0113</v>
      </c>
      <c r="F4044" s="30" t="s">
        <v>98</v>
      </c>
      <c r="G4044" s="30"/>
      <c r="H4044" s="31" t="s">
        <v>99</v>
      </c>
      <c r="I4044" s="32">
        <f t="shared" si="10704"/>
        <v>0</v>
      </c>
      <c r="J4044" s="32">
        <f t="shared" si="10705"/>
        <v>0</v>
      </c>
      <c r="K4044" s="32">
        <f t="shared" si="10706"/>
        <v>0</v>
      </c>
      <c r="L4044" s="32">
        <f t="shared" si="10707"/>
        <v>0</v>
      </c>
      <c r="M4044" s="32">
        <f t="shared" si="10708"/>
        <v>0</v>
      </c>
      <c r="N4044" s="32">
        <f t="shared" si="10709"/>
        <v>0</v>
      </c>
      <c r="O4044" s="32">
        <f t="shared" ref="O4044:O4050" si="10728">O4045</f>
        <v>0</v>
      </c>
      <c r="P4044" s="32">
        <f t="shared" ref="P4044:P4050" si="10729">P4045</f>
        <v>0</v>
      </c>
      <c r="Q4044" s="32">
        <f t="shared" ref="Q4044:Q4050" si="10730">Q4045</f>
        <v>1286.317</v>
      </c>
      <c r="R4044" s="32">
        <f t="shared" ref="R4044:R4050" si="10731">R4045</f>
        <v>0</v>
      </c>
      <c r="S4044" s="32">
        <f t="shared" ref="S4044:S4050" si="10732">S4045</f>
        <v>0</v>
      </c>
      <c r="T4044" s="32">
        <f t="shared" ref="T4044:T4050" si="10733">T4045</f>
        <v>0</v>
      </c>
      <c r="U4044" s="32">
        <v>0</v>
      </c>
      <c r="V4044" s="32">
        <f t="shared" si="10700"/>
        <v>1286.317</v>
      </c>
      <c r="W4044" s="32">
        <f t="shared" ref="W4044:W4050" si="10734">W4045</f>
        <v>0</v>
      </c>
      <c r="X4044" s="32">
        <f t="shared" ref="X4044:X4050" si="10735">X4045</f>
        <v>0</v>
      </c>
      <c r="Y4044" s="32">
        <f t="shared" ref="Y4044:Y4050" si="10736">Y4045</f>
        <v>0</v>
      </c>
      <c r="Z4044" s="32">
        <f t="shared" ref="Z4044:Z4050" si="10737">Z4045</f>
        <v>0</v>
      </c>
      <c r="AA4044" s="32">
        <f t="shared" ref="AA4044:AA4050" si="10738">AA4045</f>
        <v>0</v>
      </c>
      <c r="AB4044" s="32">
        <f t="shared" ref="AB4044:AB4050" si="10739">AB4045</f>
        <v>2654.0205000000001</v>
      </c>
      <c r="AC4044" s="33">
        <f t="shared" ref="AC4044:AC4050" si="10740">AC4045</f>
        <v>2654.02063</v>
      </c>
      <c r="AD4044" s="33">
        <f t="shared" ref="AD4044:AD4050" si="10741">AD4045</f>
        <v>2654.0205000000001</v>
      </c>
      <c r="AE4044" s="34">
        <f t="shared" si="10690"/>
        <v>99.999995101771304</v>
      </c>
      <c r="AF4044" s="32">
        <f t="shared" ref="AF4044:AF4050" si="10742">AF4045</f>
        <v>2654.02063</v>
      </c>
      <c r="AG4044" s="32">
        <f t="shared" ref="AG4044:AG4050" si="10743">AG4045</f>
        <v>0</v>
      </c>
      <c r="AH4044" s="32">
        <f t="shared" ref="AH4044:AH4050" si="10744">AH4045</f>
        <v>0</v>
      </c>
      <c r="AI4044" s="32">
        <f t="shared" ref="AI4044:AI4050" si="10745">AI4045</f>
        <v>0</v>
      </c>
      <c r="AJ4044" s="32">
        <f t="shared" ref="AJ4044:AJ4050" si="10746">AJ4045</f>
        <v>0</v>
      </c>
      <c r="AK4044" s="32">
        <f t="shared" ref="AK4044:AK4050" si="10747">AK4045</f>
        <v>0</v>
      </c>
      <c r="AL4044" s="32">
        <f t="shared" si="10697"/>
        <v>2654.02063</v>
      </c>
      <c r="AM4044" s="32">
        <f t="shared" si="10698"/>
        <v>-1367.70363</v>
      </c>
      <c r="AN4044" s="12"/>
    </row>
    <row r="4045" spans="2:40" ht="31.2" x14ac:dyDescent="0.3">
      <c r="B4045" s="30" t="s">
        <v>967</v>
      </c>
      <c r="C4045" s="30" t="s">
        <v>38</v>
      </c>
      <c r="D4045" s="30" t="s">
        <v>40</v>
      </c>
      <c r="E4045" s="15" t="str">
        <f t="shared" si="10699"/>
        <v>0113</v>
      </c>
      <c r="F4045" s="30" t="s">
        <v>100</v>
      </c>
      <c r="G4045" s="30"/>
      <c r="H4045" s="31" t="s">
        <v>101</v>
      </c>
      <c r="I4045" s="32">
        <f t="shared" si="10704"/>
        <v>0</v>
      </c>
      <c r="J4045" s="32">
        <f t="shared" si="10705"/>
        <v>0</v>
      </c>
      <c r="K4045" s="32">
        <f t="shared" si="10706"/>
        <v>0</v>
      </c>
      <c r="L4045" s="32">
        <f t="shared" si="10707"/>
        <v>0</v>
      </c>
      <c r="M4045" s="32">
        <f t="shared" si="10708"/>
        <v>0</v>
      </c>
      <c r="N4045" s="32">
        <f t="shared" si="10709"/>
        <v>0</v>
      </c>
      <c r="O4045" s="32">
        <f t="shared" si="10728"/>
        <v>0</v>
      </c>
      <c r="P4045" s="32">
        <f t="shared" si="10729"/>
        <v>0</v>
      </c>
      <c r="Q4045" s="32">
        <f t="shared" si="10730"/>
        <v>1286.317</v>
      </c>
      <c r="R4045" s="32">
        <f t="shared" si="10731"/>
        <v>0</v>
      </c>
      <c r="S4045" s="32">
        <f t="shared" si="10732"/>
        <v>0</v>
      </c>
      <c r="T4045" s="32">
        <f t="shared" si="10733"/>
        <v>0</v>
      </c>
      <c r="U4045" s="32">
        <v>0</v>
      </c>
      <c r="V4045" s="32">
        <f t="shared" si="10700"/>
        <v>1286.317</v>
      </c>
      <c r="W4045" s="32">
        <f t="shared" si="10734"/>
        <v>0</v>
      </c>
      <c r="X4045" s="32">
        <f t="shared" si="10735"/>
        <v>0</v>
      </c>
      <c r="Y4045" s="32">
        <f t="shared" si="10736"/>
        <v>0</v>
      </c>
      <c r="Z4045" s="32">
        <f t="shared" si="10737"/>
        <v>0</v>
      </c>
      <c r="AA4045" s="32">
        <f t="shared" si="10738"/>
        <v>0</v>
      </c>
      <c r="AB4045" s="32">
        <f t="shared" si="10739"/>
        <v>2654.0205000000001</v>
      </c>
      <c r="AC4045" s="33">
        <f t="shared" si="10740"/>
        <v>2654.02063</v>
      </c>
      <c r="AD4045" s="33">
        <f t="shared" si="10741"/>
        <v>2654.0205000000001</v>
      </c>
      <c r="AE4045" s="34">
        <f t="shared" si="10690"/>
        <v>99.999995101771304</v>
      </c>
      <c r="AF4045" s="32">
        <f t="shared" si="10742"/>
        <v>2654.02063</v>
      </c>
      <c r="AG4045" s="32">
        <f t="shared" si="10743"/>
        <v>0</v>
      </c>
      <c r="AH4045" s="32">
        <f t="shared" si="10744"/>
        <v>0</v>
      </c>
      <c r="AI4045" s="32">
        <f t="shared" si="10745"/>
        <v>0</v>
      </c>
      <c r="AJ4045" s="32">
        <f t="shared" si="10746"/>
        <v>0</v>
      </c>
      <c r="AK4045" s="32">
        <f t="shared" si="10747"/>
        <v>0</v>
      </c>
      <c r="AL4045" s="32">
        <f t="shared" si="10697"/>
        <v>2654.02063</v>
      </c>
      <c r="AM4045" s="32">
        <f t="shared" si="10698"/>
        <v>-1367.70363</v>
      </c>
      <c r="AN4045" s="12"/>
    </row>
    <row r="4046" spans="2:40" ht="31.2" x14ac:dyDescent="0.3">
      <c r="B4046" s="30" t="s">
        <v>967</v>
      </c>
      <c r="C4046" s="30" t="s">
        <v>38</v>
      </c>
      <c r="D4046" s="30" t="s">
        <v>40</v>
      </c>
      <c r="E4046" s="15" t="str">
        <f t="shared" si="10699"/>
        <v>0113</v>
      </c>
      <c r="F4046" s="30" t="s">
        <v>102</v>
      </c>
      <c r="G4046" s="30"/>
      <c r="H4046" s="31" t="s">
        <v>103</v>
      </c>
      <c r="I4046" s="32">
        <f t="shared" si="10704"/>
        <v>0</v>
      </c>
      <c r="J4046" s="32">
        <f t="shared" si="10705"/>
        <v>0</v>
      </c>
      <c r="K4046" s="32">
        <f t="shared" si="10706"/>
        <v>0</v>
      </c>
      <c r="L4046" s="32">
        <f t="shared" si="10707"/>
        <v>0</v>
      </c>
      <c r="M4046" s="32">
        <f t="shared" si="10708"/>
        <v>0</v>
      </c>
      <c r="N4046" s="32">
        <f t="shared" si="10709"/>
        <v>0</v>
      </c>
      <c r="O4046" s="32">
        <f t="shared" si="10728"/>
        <v>0</v>
      </c>
      <c r="P4046" s="32">
        <f t="shared" si="10729"/>
        <v>0</v>
      </c>
      <c r="Q4046" s="32">
        <f t="shared" si="10730"/>
        <v>1286.317</v>
      </c>
      <c r="R4046" s="32">
        <f t="shared" si="10731"/>
        <v>0</v>
      </c>
      <c r="S4046" s="32">
        <f t="shared" si="10732"/>
        <v>0</v>
      </c>
      <c r="T4046" s="32">
        <f t="shared" si="10733"/>
        <v>0</v>
      </c>
      <c r="U4046" s="32">
        <v>0</v>
      </c>
      <c r="V4046" s="32">
        <f t="shared" si="10700"/>
        <v>1286.317</v>
      </c>
      <c r="W4046" s="32">
        <f t="shared" si="10734"/>
        <v>0</v>
      </c>
      <c r="X4046" s="32">
        <f t="shared" si="10735"/>
        <v>0</v>
      </c>
      <c r="Y4046" s="32">
        <f t="shared" si="10736"/>
        <v>0</v>
      </c>
      <c r="Z4046" s="32">
        <f t="shared" si="10737"/>
        <v>0</v>
      </c>
      <c r="AA4046" s="32">
        <f t="shared" si="10738"/>
        <v>0</v>
      </c>
      <c r="AB4046" s="32">
        <f t="shared" si="10739"/>
        <v>2654.0205000000001</v>
      </c>
      <c r="AC4046" s="33">
        <f t="shared" si="10740"/>
        <v>2654.02063</v>
      </c>
      <c r="AD4046" s="33">
        <f t="shared" si="10741"/>
        <v>2654.0205000000001</v>
      </c>
      <c r="AE4046" s="34">
        <f t="shared" si="10690"/>
        <v>99.999995101771304</v>
      </c>
      <c r="AF4046" s="32">
        <f t="shared" si="10742"/>
        <v>2654.02063</v>
      </c>
      <c r="AG4046" s="32">
        <f t="shared" si="10743"/>
        <v>0</v>
      </c>
      <c r="AH4046" s="32">
        <f t="shared" si="10744"/>
        <v>0</v>
      </c>
      <c r="AI4046" s="32">
        <f t="shared" si="10745"/>
        <v>0</v>
      </c>
      <c r="AJ4046" s="32">
        <f t="shared" si="10746"/>
        <v>0</v>
      </c>
      <c r="AK4046" s="32">
        <f t="shared" si="10747"/>
        <v>0</v>
      </c>
      <c r="AL4046" s="32">
        <f t="shared" si="10697"/>
        <v>2654.02063</v>
      </c>
      <c r="AM4046" s="32">
        <f t="shared" si="10698"/>
        <v>-1367.70363</v>
      </c>
      <c r="AN4046" s="12"/>
    </row>
    <row r="4047" spans="2:40" x14ac:dyDescent="0.3">
      <c r="B4047" s="30" t="s">
        <v>967</v>
      </c>
      <c r="C4047" s="30" t="s">
        <v>38</v>
      </c>
      <c r="D4047" s="30" t="s">
        <v>40</v>
      </c>
      <c r="E4047" s="15" t="str">
        <f t="shared" si="10699"/>
        <v>0113</v>
      </c>
      <c r="F4047" s="30" t="s">
        <v>102</v>
      </c>
      <c r="G4047" s="30" t="s">
        <v>56</v>
      </c>
      <c r="H4047" s="31" t="s">
        <v>57</v>
      </c>
      <c r="I4047" s="32">
        <f t="shared" si="10704"/>
        <v>0</v>
      </c>
      <c r="J4047" s="32">
        <f t="shared" si="10705"/>
        <v>0</v>
      </c>
      <c r="K4047" s="32">
        <f t="shared" si="10706"/>
        <v>0</v>
      </c>
      <c r="L4047" s="32">
        <f t="shared" si="10707"/>
        <v>0</v>
      </c>
      <c r="M4047" s="32">
        <f t="shared" si="10708"/>
        <v>0</v>
      </c>
      <c r="N4047" s="32">
        <f t="shared" si="10709"/>
        <v>0</v>
      </c>
      <c r="O4047" s="32">
        <f t="shared" si="10728"/>
        <v>0</v>
      </c>
      <c r="P4047" s="32">
        <f t="shared" si="10729"/>
        <v>0</v>
      </c>
      <c r="Q4047" s="32">
        <f t="shared" si="10730"/>
        <v>1286.317</v>
      </c>
      <c r="R4047" s="32">
        <f t="shared" si="10731"/>
        <v>0</v>
      </c>
      <c r="S4047" s="32">
        <f t="shared" si="10732"/>
        <v>0</v>
      </c>
      <c r="T4047" s="32">
        <f t="shared" si="10733"/>
        <v>0</v>
      </c>
      <c r="U4047" s="32">
        <v>0</v>
      </c>
      <c r="V4047" s="32">
        <f t="shared" si="10700"/>
        <v>1286.317</v>
      </c>
      <c r="W4047" s="32">
        <f t="shared" si="10734"/>
        <v>0</v>
      </c>
      <c r="X4047" s="32">
        <f t="shared" si="10735"/>
        <v>0</v>
      </c>
      <c r="Y4047" s="32">
        <f t="shared" si="10736"/>
        <v>0</v>
      </c>
      <c r="Z4047" s="32">
        <f t="shared" si="10737"/>
        <v>0</v>
      </c>
      <c r="AA4047" s="32">
        <f t="shared" si="10738"/>
        <v>0</v>
      </c>
      <c r="AB4047" s="32">
        <f t="shared" si="10739"/>
        <v>2654.0205000000001</v>
      </c>
      <c r="AC4047" s="33">
        <f t="shared" si="10740"/>
        <v>2654.02063</v>
      </c>
      <c r="AD4047" s="33">
        <f t="shared" si="10741"/>
        <v>2654.0205000000001</v>
      </c>
      <c r="AE4047" s="34">
        <f t="shared" si="10690"/>
        <v>99.999995101771304</v>
      </c>
      <c r="AF4047" s="32">
        <f t="shared" si="10742"/>
        <v>2654.02063</v>
      </c>
      <c r="AG4047" s="32">
        <f t="shared" si="10743"/>
        <v>0</v>
      </c>
      <c r="AH4047" s="32">
        <f t="shared" si="10744"/>
        <v>0</v>
      </c>
      <c r="AI4047" s="32">
        <f t="shared" si="10745"/>
        <v>0</v>
      </c>
      <c r="AJ4047" s="32">
        <f t="shared" si="10746"/>
        <v>0</v>
      </c>
      <c r="AK4047" s="32">
        <f t="shared" si="10747"/>
        <v>0</v>
      </c>
      <c r="AL4047" s="32">
        <f t="shared" si="10697"/>
        <v>2654.02063</v>
      </c>
      <c r="AM4047" s="32">
        <f t="shared" si="10698"/>
        <v>-1367.70363</v>
      </c>
      <c r="AN4047" s="12"/>
    </row>
    <row r="4048" spans="2:40" x14ac:dyDescent="0.3">
      <c r="B4048" s="30" t="s">
        <v>967</v>
      </c>
      <c r="C4048" s="30" t="s">
        <v>38</v>
      </c>
      <c r="D4048" s="30" t="s">
        <v>40</v>
      </c>
      <c r="E4048" s="15" t="str">
        <f t="shared" si="10699"/>
        <v>0113</v>
      </c>
      <c r="F4048" s="30" t="s">
        <v>102</v>
      </c>
      <c r="G4048" s="30" t="s">
        <v>58</v>
      </c>
      <c r="H4048" s="31" t="s">
        <v>59</v>
      </c>
      <c r="I4048" s="32"/>
      <c r="J4048" s="32"/>
      <c r="K4048" s="32"/>
      <c r="L4048" s="32"/>
      <c r="M4048" s="32"/>
      <c r="N4048" s="32"/>
      <c r="O4048" s="32">
        <v>0</v>
      </c>
      <c r="P4048" s="32">
        <v>0</v>
      </c>
      <c r="Q4048" s="32">
        <v>1286.317</v>
      </c>
      <c r="R4048" s="32">
        <v>0</v>
      </c>
      <c r="S4048" s="32">
        <v>0</v>
      </c>
      <c r="T4048" s="32">
        <v>0</v>
      </c>
      <c r="U4048" s="32">
        <v>0</v>
      </c>
      <c r="V4048" s="32">
        <f t="shared" si="10700"/>
        <v>1286.317</v>
      </c>
      <c r="W4048" s="32"/>
      <c r="X4048" s="32"/>
      <c r="Y4048" s="32"/>
      <c r="Z4048" s="32"/>
      <c r="AA4048" s="32"/>
      <c r="AB4048" s="32">
        <v>2654.0205000000001</v>
      </c>
      <c r="AC4048" s="33">
        <v>2654.02063</v>
      </c>
      <c r="AD4048" s="33">
        <v>2654.0205000000001</v>
      </c>
      <c r="AE4048" s="34">
        <f t="shared" si="10690"/>
        <v>99.999995101771304</v>
      </c>
      <c r="AF4048" s="32">
        <v>2654.02063</v>
      </c>
      <c r="AG4048" s="32">
        <v>0</v>
      </c>
      <c r="AH4048" s="32">
        <v>0</v>
      </c>
      <c r="AI4048" s="32">
        <v>0</v>
      </c>
      <c r="AJ4048" s="32">
        <v>0</v>
      </c>
      <c r="AK4048" s="32">
        <v>0</v>
      </c>
      <c r="AL4048" s="32">
        <f t="shared" si="10697"/>
        <v>2654.02063</v>
      </c>
      <c r="AM4048" s="32">
        <f t="shared" si="10698"/>
        <v>-1367.70363</v>
      </c>
      <c r="AN4048" s="12"/>
    </row>
    <row r="4049" spans="2:40" ht="46.8" x14ac:dyDescent="0.3">
      <c r="B4049" s="30" t="s">
        <v>967</v>
      </c>
      <c r="C4049" s="30" t="s">
        <v>38</v>
      </c>
      <c r="D4049" s="30" t="s">
        <v>40</v>
      </c>
      <c r="E4049" s="15" t="str">
        <f t="shared" si="10699"/>
        <v>0113</v>
      </c>
      <c r="F4049" s="30" t="s">
        <v>981</v>
      </c>
      <c r="G4049" s="30"/>
      <c r="H4049" s="31" t="s">
        <v>982</v>
      </c>
      <c r="I4049" s="32">
        <f t="shared" si="10704"/>
        <v>67915.599999999991</v>
      </c>
      <c r="J4049" s="32">
        <f t="shared" si="10705"/>
        <v>70086.700000000012</v>
      </c>
      <c r="K4049" s="32">
        <f t="shared" si="10706"/>
        <v>70086.7</v>
      </c>
      <c r="L4049" s="32">
        <f t="shared" si="10707"/>
        <v>0</v>
      </c>
      <c r="M4049" s="32">
        <f t="shared" si="10708"/>
        <v>0</v>
      </c>
      <c r="N4049" s="32">
        <f t="shared" si="10709"/>
        <v>0</v>
      </c>
      <c r="O4049" s="32">
        <f t="shared" si="10728"/>
        <v>-573.70000000000005</v>
      </c>
      <c r="P4049" s="32">
        <f t="shared" si="10729"/>
        <v>0</v>
      </c>
      <c r="Q4049" s="32">
        <f t="shared" si="10730"/>
        <v>0</v>
      </c>
      <c r="R4049" s="32">
        <f t="shared" si="10731"/>
        <v>0</v>
      </c>
      <c r="S4049" s="32">
        <f t="shared" si="10732"/>
        <v>0</v>
      </c>
      <c r="T4049" s="32">
        <f t="shared" si="10733"/>
        <v>0</v>
      </c>
      <c r="U4049" s="32">
        <v>0</v>
      </c>
      <c r="V4049" s="32">
        <f t="shared" si="10700"/>
        <v>67341.899999999994</v>
      </c>
      <c r="W4049" s="32">
        <f t="shared" si="10734"/>
        <v>0</v>
      </c>
      <c r="X4049" s="32">
        <f t="shared" si="10735"/>
        <v>0</v>
      </c>
      <c r="Y4049" s="32">
        <f t="shared" si="10736"/>
        <v>0</v>
      </c>
      <c r="Z4049" s="32">
        <f t="shared" si="10737"/>
        <v>0</v>
      </c>
      <c r="AA4049" s="32">
        <f t="shared" si="10738"/>
        <v>0</v>
      </c>
      <c r="AB4049" s="32">
        <f t="shared" si="10739"/>
        <v>42223.303570000004</v>
      </c>
      <c r="AC4049" s="33">
        <f t="shared" si="10740"/>
        <v>67158.292319999993</v>
      </c>
      <c r="AD4049" s="33">
        <f t="shared" si="10741"/>
        <v>66985.648709999994</v>
      </c>
      <c r="AE4049" s="34">
        <f t="shared" si="10690"/>
        <v>99.742930315771915</v>
      </c>
      <c r="AF4049" s="32">
        <f t="shared" si="10742"/>
        <v>67731.99231999999</v>
      </c>
      <c r="AG4049" s="32">
        <f t="shared" si="10743"/>
        <v>-573.70000000000005</v>
      </c>
      <c r="AH4049" s="32">
        <f t="shared" si="10744"/>
        <v>0</v>
      </c>
      <c r="AI4049" s="32">
        <f t="shared" si="10745"/>
        <v>0</v>
      </c>
      <c r="AJ4049" s="32">
        <f t="shared" si="10746"/>
        <v>0</v>
      </c>
      <c r="AK4049" s="32">
        <f t="shared" si="10747"/>
        <v>0</v>
      </c>
      <c r="AL4049" s="32">
        <f t="shared" si="10697"/>
        <v>67158.292319999993</v>
      </c>
      <c r="AM4049" s="32">
        <f t="shared" si="10698"/>
        <v>183.60768000000098</v>
      </c>
    </row>
    <row r="4050" spans="2:40" ht="46.8" x14ac:dyDescent="0.3">
      <c r="B4050" s="30" t="s">
        <v>967</v>
      </c>
      <c r="C4050" s="30" t="s">
        <v>38</v>
      </c>
      <c r="D4050" s="30" t="s">
        <v>40</v>
      </c>
      <c r="E4050" s="15" t="str">
        <f t="shared" si="10699"/>
        <v>0113</v>
      </c>
      <c r="F4050" s="30" t="s">
        <v>983</v>
      </c>
      <c r="G4050" s="30"/>
      <c r="H4050" s="31" t="s">
        <v>984</v>
      </c>
      <c r="I4050" s="32">
        <f t="shared" si="10704"/>
        <v>67915.599999999991</v>
      </c>
      <c r="J4050" s="32">
        <f t="shared" si="10705"/>
        <v>70086.700000000012</v>
      </c>
      <c r="K4050" s="32">
        <f t="shared" si="10706"/>
        <v>70086.7</v>
      </c>
      <c r="L4050" s="32">
        <f t="shared" si="10707"/>
        <v>0</v>
      </c>
      <c r="M4050" s="32">
        <f t="shared" si="10708"/>
        <v>0</v>
      </c>
      <c r="N4050" s="32">
        <f t="shared" si="10709"/>
        <v>0</v>
      </c>
      <c r="O4050" s="32">
        <f t="shared" si="10728"/>
        <v>-573.70000000000005</v>
      </c>
      <c r="P4050" s="32">
        <f t="shared" si="10729"/>
        <v>0</v>
      </c>
      <c r="Q4050" s="32">
        <f t="shared" si="10730"/>
        <v>0</v>
      </c>
      <c r="R4050" s="32">
        <f t="shared" si="10731"/>
        <v>0</v>
      </c>
      <c r="S4050" s="32">
        <f t="shared" si="10732"/>
        <v>0</v>
      </c>
      <c r="T4050" s="32">
        <f t="shared" si="10733"/>
        <v>0</v>
      </c>
      <c r="U4050" s="32">
        <v>0</v>
      </c>
      <c r="V4050" s="32">
        <f t="shared" si="10700"/>
        <v>67341.899999999994</v>
      </c>
      <c r="W4050" s="32">
        <f t="shared" si="10734"/>
        <v>0</v>
      </c>
      <c r="X4050" s="32">
        <f t="shared" si="10735"/>
        <v>0</v>
      </c>
      <c r="Y4050" s="32">
        <f t="shared" si="10736"/>
        <v>0</v>
      </c>
      <c r="Z4050" s="32">
        <f t="shared" si="10737"/>
        <v>0</v>
      </c>
      <c r="AA4050" s="32">
        <f t="shared" si="10738"/>
        <v>0</v>
      </c>
      <c r="AB4050" s="32">
        <f t="shared" si="10739"/>
        <v>42223.303570000004</v>
      </c>
      <c r="AC4050" s="33">
        <f t="shared" si="10740"/>
        <v>67158.292319999993</v>
      </c>
      <c r="AD4050" s="33">
        <f t="shared" si="10741"/>
        <v>66985.648709999994</v>
      </c>
      <c r="AE4050" s="34">
        <f t="shared" si="10690"/>
        <v>99.742930315771915</v>
      </c>
      <c r="AF4050" s="32">
        <f t="shared" si="10742"/>
        <v>67731.99231999999</v>
      </c>
      <c r="AG4050" s="32">
        <f t="shared" si="10743"/>
        <v>-573.70000000000005</v>
      </c>
      <c r="AH4050" s="32">
        <f t="shared" si="10744"/>
        <v>0</v>
      </c>
      <c r="AI4050" s="32">
        <f t="shared" si="10745"/>
        <v>0</v>
      </c>
      <c r="AJ4050" s="32">
        <f t="shared" si="10746"/>
        <v>0</v>
      </c>
      <c r="AK4050" s="32">
        <f t="shared" si="10747"/>
        <v>0</v>
      </c>
      <c r="AL4050" s="32">
        <f t="shared" si="10697"/>
        <v>67158.292319999993</v>
      </c>
      <c r="AM4050" s="32">
        <f t="shared" si="10698"/>
        <v>183.60768000000098</v>
      </c>
    </row>
    <row r="4051" spans="2:40" ht="31.2" x14ac:dyDescent="0.3">
      <c r="B4051" s="30" t="s">
        <v>967</v>
      </c>
      <c r="C4051" s="30" t="s">
        <v>38</v>
      </c>
      <c r="D4051" s="30" t="s">
        <v>40</v>
      </c>
      <c r="E4051" s="15" t="str">
        <f t="shared" si="10699"/>
        <v>0113</v>
      </c>
      <c r="F4051" s="30" t="s">
        <v>985</v>
      </c>
      <c r="G4051" s="30"/>
      <c r="H4051" s="31" t="s">
        <v>67</v>
      </c>
      <c r="I4051" s="32">
        <f t="shared" ref="I4051:N4051" si="10748">I4052+I4054+I4058</f>
        <v>67915.599999999991</v>
      </c>
      <c r="J4051" s="32">
        <f t="shared" si="10748"/>
        <v>70086.700000000012</v>
      </c>
      <c r="K4051" s="32">
        <f t="shared" si="10748"/>
        <v>70086.7</v>
      </c>
      <c r="L4051" s="32">
        <f t="shared" si="10748"/>
        <v>0</v>
      </c>
      <c r="M4051" s="32">
        <f t="shared" si="10748"/>
        <v>0</v>
      </c>
      <c r="N4051" s="32">
        <f t="shared" si="10748"/>
        <v>0</v>
      </c>
      <c r="O4051" s="32">
        <f>O4052+O4054+O4058+O4056</f>
        <v>-573.70000000000005</v>
      </c>
      <c r="P4051" s="32">
        <f>P4052+P4054+P4058+P4056</f>
        <v>0</v>
      </c>
      <c r="Q4051" s="32">
        <f>Q4052+Q4054+Q4058+Q4056</f>
        <v>0</v>
      </c>
      <c r="R4051" s="32">
        <f>R4052+R4054+R4058+R4056</f>
        <v>0</v>
      </c>
      <c r="S4051" s="32">
        <f>S4052+S4054+S4058+S4056</f>
        <v>0</v>
      </c>
      <c r="T4051" s="32">
        <f>T4052+T4054+T4058</f>
        <v>0</v>
      </c>
      <c r="U4051" s="32">
        <v>0</v>
      </c>
      <c r="V4051" s="32">
        <f t="shared" si="10700"/>
        <v>67341.899999999994</v>
      </c>
      <c r="W4051" s="32">
        <f>W4052+W4054+W4058</f>
        <v>0</v>
      </c>
      <c r="X4051" s="32">
        <f>X4052+X4054+X4058</f>
        <v>0</v>
      </c>
      <c r="Y4051" s="32">
        <f>Y4052+Y4054+Y4058</f>
        <v>0</v>
      </c>
      <c r="Z4051" s="32">
        <f>Z4052+Z4054+Z4058</f>
        <v>0</v>
      </c>
      <c r="AA4051" s="32">
        <f>AA4052+AA4054+AA4058</f>
        <v>0</v>
      </c>
      <c r="AB4051" s="32">
        <f>AB4052+AB4054+AB4058+AB4056</f>
        <v>42223.303570000004</v>
      </c>
      <c r="AC4051" s="33">
        <f>AC4052+AC4054+AC4058+AC4056</f>
        <v>67158.292319999993</v>
      </c>
      <c r="AD4051" s="33">
        <f>AD4052+AD4054+AD4058+AD4056</f>
        <v>66985.648709999994</v>
      </c>
      <c r="AE4051" s="34">
        <f t="shared" si="10690"/>
        <v>99.742930315771915</v>
      </c>
      <c r="AF4051" s="32">
        <f t="shared" ref="AF4051:AK4051" si="10749">AF4052+AF4054+AF4058+AF4056</f>
        <v>67731.99231999999</v>
      </c>
      <c r="AG4051" s="32">
        <f t="shared" si="10749"/>
        <v>-573.70000000000005</v>
      </c>
      <c r="AH4051" s="32">
        <f t="shared" si="10749"/>
        <v>0</v>
      </c>
      <c r="AI4051" s="32">
        <f t="shared" si="10749"/>
        <v>0</v>
      </c>
      <c r="AJ4051" s="32">
        <f t="shared" si="10749"/>
        <v>0</v>
      </c>
      <c r="AK4051" s="32">
        <f t="shared" si="10749"/>
        <v>0</v>
      </c>
      <c r="AL4051" s="32">
        <f t="shared" si="10697"/>
        <v>67158.292319999993</v>
      </c>
      <c r="AM4051" s="32">
        <f t="shared" si="10698"/>
        <v>183.60768000000098</v>
      </c>
    </row>
    <row r="4052" spans="2:40" ht="78" x14ac:dyDescent="0.3">
      <c r="B4052" s="30" t="s">
        <v>967</v>
      </c>
      <c r="C4052" s="30" t="s">
        <v>38</v>
      </c>
      <c r="D4052" s="30" t="s">
        <v>40</v>
      </c>
      <c r="E4052" s="15" t="str">
        <f t="shared" si="10699"/>
        <v>0113</v>
      </c>
      <c r="F4052" s="30" t="s">
        <v>985</v>
      </c>
      <c r="G4052" s="30" t="s">
        <v>68</v>
      </c>
      <c r="H4052" s="31" t="s">
        <v>69</v>
      </c>
      <c r="I4052" s="32">
        <f t="shared" ref="I4052:T4052" si="10750">I4053</f>
        <v>59790.1</v>
      </c>
      <c r="J4052" s="32">
        <f t="shared" si="10750"/>
        <v>61961.3</v>
      </c>
      <c r="K4052" s="32">
        <f t="shared" si="10750"/>
        <v>61961.3</v>
      </c>
      <c r="L4052" s="32">
        <f t="shared" si="10750"/>
        <v>0</v>
      </c>
      <c r="M4052" s="32">
        <f t="shared" si="10750"/>
        <v>0</v>
      </c>
      <c r="N4052" s="32">
        <f t="shared" si="10750"/>
        <v>0</v>
      </c>
      <c r="O4052" s="32">
        <f t="shared" si="10750"/>
        <v>-573.70000000000005</v>
      </c>
      <c r="P4052" s="32">
        <f t="shared" si="10750"/>
        <v>0</v>
      </c>
      <c r="Q4052" s="32">
        <f t="shared" si="10750"/>
        <v>0</v>
      </c>
      <c r="R4052" s="32">
        <f t="shared" si="10750"/>
        <v>0</v>
      </c>
      <c r="S4052" s="32">
        <f t="shared" si="10750"/>
        <v>0</v>
      </c>
      <c r="T4052" s="32">
        <f t="shared" si="10750"/>
        <v>0</v>
      </c>
      <c r="U4052" s="32">
        <v>0</v>
      </c>
      <c r="V4052" s="32">
        <f t="shared" si="10700"/>
        <v>59216.4</v>
      </c>
      <c r="W4052" s="32">
        <f t="shared" ref="W4052:AD4052" si="10751">W4053</f>
        <v>0</v>
      </c>
      <c r="X4052" s="32">
        <f t="shared" si="10751"/>
        <v>0</v>
      </c>
      <c r="Y4052" s="32">
        <f t="shared" si="10751"/>
        <v>0</v>
      </c>
      <c r="Z4052" s="32">
        <f t="shared" si="10751"/>
        <v>0</v>
      </c>
      <c r="AA4052" s="32">
        <f t="shared" si="10751"/>
        <v>0</v>
      </c>
      <c r="AB4052" s="32">
        <f t="shared" si="10751"/>
        <v>37567.789040000003</v>
      </c>
      <c r="AC4052" s="33">
        <f t="shared" si="10751"/>
        <v>59406.028980000003</v>
      </c>
      <c r="AD4052" s="33">
        <f t="shared" si="10751"/>
        <v>59391.517180000003</v>
      </c>
      <c r="AE4052" s="34">
        <f t="shared" si="10690"/>
        <v>99.975571839678281</v>
      </c>
      <c r="AF4052" s="32">
        <f t="shared" ref="AF4052:AK4052" si="10752">AF4053</f>
        <v>59431.719299999997</v>
      </c>
      <c r="AG4052" s="32">
        <f t="shared" si="10752"/>
        <v>-573.70000000000005</v>
      </c>
      <c r="AH4052" s="32">
        <f t="shared" si="10752"/>
        <v>0</v>
      </c>
      <c r="AI4052" s="32">
        <f t="shared" si="10752"/>
        <v>0</v>
      </c>
      <c r="AJ4052" s="32">
        <f t="shared" si="10752"/>
        <v>0</v>
      </c>
      <c r="AK4052" s="32">
        <f t="shared" si="10752"/>
        <v>0</v>
      </c>
      <c r="AL4052" s="32">
        <f t="shared" si="10697"/>
        <v>58858.0193</v>
      </c>
      <c r="AM4052" s="32">
        <f t="shared" si="10698"/>
        <v>358.38070000000153</v>
      </c>
    </row>
    <row r="4053" spans="2:40" x14ac:dyDescent="0.3">
      <c r="B4053" s="30" t="s">
        <v>967</v>
      </c>
      <c r="C4053" s="30" t="s">
        <v>38</v>
      </c>
      <c r="D4053" s="30" t="s">
        <v>40</v>
      </c>
      <c r="E4053" s="15" t="str">
        <f t="shared" si="10699"/>
        <v>0113</v>
      </c>
      <c r="F4053" s="30" t="s">
        <v>985</v>
      </c>
      <c r="G4053" s="30" t="s">
        <v>70</v>
      </c>
      <c r="H4053" s="31" t="s">
        <v>71</v>
      </c>
      <c r="I4053" s="32">
        <f>61421.9-1631.8</f>
        <v>59790.1</v>
      </c>
      <c r="J4053" s="32">
        <f>63652.3-1691</f>
        <v>61961.3</v>
      </c>
      <c r="K4053" s="32">
        <f>63652.3-1691</f>
        <v>61961.3</v>
      </c>
      <c r="L4053" s="32"/>
      <c r="M4053" s="32"/>
      <c r="N4053" s="32"/>
      <c r="O4053" s="32">
        <v>-573.70000000000005</v>
      </c>
      <c r="P4053" s="32">
        <v>0</v>
      </c>
      <c r="Q4053" s="32">
        <v>0</v>
      </c>
      <c r="R4053" s="32">
        <v>0</v>
      </c>
      <c r="S4053" s="32">
        <v>0</v>
      </c>
      <c r="T4053" s="32">
        <v>0</v>
      </c>
      <c r="U4053" s="32">
        <v>0</v>
      </c>
      <c r="V4053" s="32">
        <f t="shared" si="10700"/>
        <v>59216.4</v>
      </c>
      <c r="W4053" s="32"/>
      <c r="X4053" s="32"/>
      <c r="Y4053" s="32"/>
      <c r="Z4053" s="32"/>
      <c r="AA4053" s="32"/>
      <c r="AB4053" s="32">
        <v>37567.789040000003</v>
      </c>
      <c r="AC4053" s="33">
        <v>59406.028980000003</v>
      </c>
      <c r="AD4053" s="33">
        <v>59391.517180000003</v>
      </c>
      <c r="AE4053" s="34">
        <f t="shared" si="10690"/>
        <v>99.975571839678281</v>
      </c>
      <c r="AF4053" s="32">
        <v>59431.719299999997</v>
      </c>
      <c r="AG4053" s="32">
        <v>-573.70000000000005</v>
      </c>
      <c r="AH4053" s="32">
        <v>0</v>
      </c>
      <c r="AI4053" s="32">
        <v>0</v>
      </c>
      <c r="AJ4053" s="32">
        <v>0</v>
      </c>
      <c r="AK4053" s="32">
        <v>0</v>
      </c>
      <c r="AL4053" s="32">
        <f t="shared" si="10697"/>
        <v>58858.0193</v>
      </c>
      <c r="AM4053" s="32">
        <f t="shared" si="10698"/>
        <v>358.38070000000153</v>
      </c>
      <c r="AN4053" s="12"/>
    </row>
    <row r="4054" spans="2:40" ht="31.2" x14ac:dyDescent="0.3">
      <c r="B4054" s="30" t="s">
        <v>967</v>
      </c>
      <c r="C4054" s="30" t="s">
        <v>38</v>
      </c>
      <c r="D4054" s="30" t="s">
        <v>40</v>
      </c>
      <c r="E4054" s="15" t="str">
        <f t="shared" si="10699"/>
        <v>0113</v>
      </c>
      <c r="F4054" s="30" t="s">
        <v>985</v>
      </c>
      <c r="G4054" s="30" t="s">
        <v>50</v>
      </c>
      <c r="H4054" s="31" t="s">
        <v>51</v>
      </c>
      <c r="I4054" s="32">
        <f t="shared" ref="I4054:T4054" si="10753">I4055</f>
        <v>7910.5999999999995</v>
      </c>
      <c r="J4054" s="32">
        <f t="shared" si="10753"/>
        <v>7911.8</v>
      </c>
      <c r="K4054" s="32">
        <f t="shared" si="10753"/>
        <v>7912.7</v>
      </c>
      <c r="L4054" s="32">
        <f t="shared" si="10753"/>
        <v>0</v>
      </c>
      <c r="M4054" s="32">
        <f t="shared" si="10753"/>
        <v>0</v>
      </c>
      <c r="N4054" s="32">
        <f t="shared" si="10753"/>
        <v>0</v>
      </c>
      <c r="O4054" s="32">
        <f t="shared" si="10753"/>
        <v>0</v>
      </c>
      <c r="P4054" s="32">
        <f t="shared" si="10753"/>
        <v>0</v>
      </c>
      <c r="Q4054" s="32">
        <f t="shared" si="10753"/>
        <v>0</v>
      </c>
      <c r="R4054" s="32">
        <f t="shared" si="10753"/>
        <v>0</v>
      </c>
      <c r="S4054" s="32">
        <f t="shared" si="10753"/>
        <v>0</v>
      </c>
      <c r="T4054" s="32">
        <f t="shared" si="10753"/>
        <v>0</v>
      </c>
      <c r="U4054" s="32">
        <v>0</v>
      </c>
      <c r="V4054" s="32">
        <f t="shared" si="10700"/>
        <v>7910.5999999999995</v>
      </c>
      <c r="W4054" s="32">
        <f t="shared" ref="W4054:AD4054" si="10754">W4055</f>
        <v>0</v>
      </c>
      <c r="X4054" s="32">
        <f t="shared" si="10754"/>
        <v>0</v>
      </c>
      <c r="Y4054" s="32">
        <f t="shared" si="10754"/>
        <v>0</v>
      </c>
      <c r="Z4054" s="32">
        <f t="shared" si="10754"/>
        <v>0</v>
      </c>
      <c r="AA4054" s="32">
        <f t="shared" si="10754"/>
        <v>0</v>
      </c>
      <c r="AB4054" s="32">
        <f t="shared" si="10754"/>
        <v>3867.9948300000001</v>
      </c>
      <c r="AC4054" s="33">
        <f t="shared" si="10754"/>
        <v>6924.2436399999997</v>
      </c>
      <c r="AD4054" s="33">
        <f t="shared" si="10754"/>
        <v>6766.1118299999998</v>
      </c>
      <c r="AE4054" s="34">
        <f t="shared" si="10690"/>
        <v>97.716258724830197</v>
      </c>
      <c r="AF4054" s="32">
        <f t="shared" ref="AF4054:AK4054" si="10755">AF4055</f>
        <v>7472.0873199999996</v>
      </c>
      <c r="AG4054" s="32">
        <f t="shared" si="10755"/>
        <v>0</v>
      </c>
      <c r="AH4054" s="32">
        <f t="shared" si="10755"/>
        <v>0</v>
      </c>
      <c r="AI4054" s="32">
        <f t="shared" si="10755"/>
        <v>0</v>
      </c>
      <c r="AJ4054" s="32">
        <f t="shared" si="10755"/>
        <v>0</v>
      </c>
      <c r="AK4054" s="32">
        <f t="shared" si="10755"/>
        <v>0</v>
      </c>
      <c r="AL4054" s="32">
        <f t="shared" si="10697"/>
        <v>7472.0873199999996</v>
      </c>
      <c r="AM4054" s="32">
        <f t="shared" si="10698"/>
        <v>438.51267999999982</v>
      </c>
    </row>
    <row r="4055" spans="2:40" ht="31.2" x14ac:dyDescent="0.3">
      <c r="B4055" s="30" t="s">
        <v>967</v>
      </c>
      <c r="C4055" s="30" t="s">
        <v>38</v>
      </c>
      <c r="D4055" s="30" t="s">
        <v>40</v>
      </c>
      <c r="E4055" s="15" t="str">
        <f t="shared" si="10699"/>
        <v>0113</v>
      </c>
      <c r="F4055" s="30" t="s">
        <v>985</v>
      </c>
      <c r="G4055" s="30" t="s">
        <v>52</v>
      </c>
      <c r="H4055" s="31" t="s">
        <v>53</v>
      </c>
      <c r="I4055" s="32">
        <f>7988.9-78.3</f>
        <v>7910.5999999999995</v>
      </c>
      <c r="J4055" s="32">
        <f>7990.1-78.3</f>
        <v>7911.8</v>
      </c>
      <c r="K4055" s="32">
        <f>7991-78.3</f>
        <v>7912.7</v>
      </c>
      <c r="L4055" s="32"/>
      <c r="M4055" s="32"/>
      <c r="N4055" s="32"/>
      <c r="O4055" s="32">
        <v>0</v>
      </c>
      <c r="P4055" s="32">
        <v>0</v>
      </c>
      <c r="Q4055" s="32">
        <v>0</v>
      </c>
      <c r="R4055" s="32">
        <v>0</v>
      </c>
      <c r="S4055" s="32">
        <v>0</v>
      </c>
      <c r="T4055" s="32">
        <v>0</v>
      </c>
      <c r="U4055" s="32">
        <v>0</v>
      </c>
      <c r="V4055" s="32">
        <f t="shared" si="10700"/>
        <v>7910.5999999999995</v>
      </c>
      <c r="W4055" s="32"/>
      <c r="X4055" s="32"/>
      <c r="Y4055" s="32"/>
      <c r="Z4055" s="32"/>
      <c r="AA4055" s="32"/>
      <c r="AB4055" s="32">
        <v>3867.9948300000001</v>
      </c>
      <c r="AC4055" s="33">
        <v>6924.2436399999997</v>
      </c>
      <c r="AD4055" s="33">
        <v>6766.1118299999998</v>
      </c>
      <c r="AE4055" s="34">
        <f t="shared" si="10690"/>
        <v>97.716258724830197</v>
      </c>
      <c r="AF4055" s="32">
        <v>7472.0873199999996</v>
      </c>
      <c r="AG4055" s="32">
        <v>0</v>
      </c>
      <c r="AH4055" s="32">
        <v>0</v>
      </c>
      <c r="AI4055" s="32">
        <v>0</v>
      </c>
      <c r="AJ4055" s="32">
        <v>0</v>
      </c>
      <c r="AK4055" s="32">
        <v>0</v>
      </c>
      <c r="AL4055" s="32">
        <f t="shared" si="10697"/>
        <v>7472.0873199999996</v>
      </c>
      <c r="AM4055" s="32">
        <f t="shared" si="10698"/>
        <v>438.51267999999982</v>
      </c>
      <c r="AN4055" s="12"/>
    </row>
    <row r="4056" spans="2:40" x14ac:dyDescent="0.3">
      <c r="B4056" s="30" t="s">
        <v>967</v>
      </c>
      <c r="C4056" s="30" t="s">
        <v>38</v>
      </c>
      <c r="D4056" s="30" t="s">
        <v>40</v>
      </c>
      <c r="E4056" s="15" t="str">
        <f t="shared" si="10699"/>
        <v>0113</v>
      </c>
      <c r="F4056" s="30" t="s">
        <v>985</v>
      </c>
      <c r="G4056" s="30" t="s">
        <v>92</v>
      </c>
      <c r="H4056" s="31" t="s">
        <v>93</v>
      </c>
      <c r="I4056" s="32"/>
      <c r="J4056" s="32"/>
      <c r="K4056" s="32"/>
      <c r="L4056" s="32"/>
      <c r="M4056" s="32"/>
      <c r="N4056" s="32"/>
      <c r="O4056" s="32">
        <f>O4057</f>
        <v>0</v>
      </c>
      <c r="P4056" s="32">
        <f>P4057</f>
        <v>0</v>
      </c>
      <c r="Q4056" s="32">
        <f>Q4057</f>
        <v>0</v>
      </c>
      <c r="R4056" s="32">
        <f>R4057</f>
        <v>0</v>
      </c>
      <c r="S4056" s="32">
        <f>S4057</f>
        <v>0</v>
      </c>
      <c r="T4056" s="32"/>
      <c r="U4056" s="32"/>
      <c r="V4056" s="32">
        <f t="shared" si="10700"/>
        <v>0</v>
      </c>
      <c r="W4056" s="32"/>
      <c r="X4056" s="32"/>
      <c r="Y4056" s="32"/>
      <c r="Z4056" s="32"/>
      <c r="AA4056" s="32"/>
      <c r="AB4056" s="32">
        <f>AB4057</f>
        <v>364.75170000000003</v>
      </c>
      <c r="AC4056" s="33">
        <f>AC4057</f>
        <v>364.75170000000003</v>
      </c>
      <c r="AD4056" s="33">
        <f>AD4057</f>
        <v>364.75170000000003</v>
      </c>
      <c r="AE4056" s="34">
        <f t="shared" si="10690"/>
        <v>100</v>
      </c>
      <c r="AF4056" s="32">
        <f t="shared" ref="AF4056:AK4056" si="10756">AF4057</f>
        <v>364.75170000000003</v>
      </c>
      <c r="AG4056" s="32">
        <f t="shared" si="10756"/>
        <v>0</v>
      </c>
      <c r="AH4056" s="32">
        <f t="shared" si="10756"/>
        <v>0</v>
      </c>
      <c r="AI4056" s="32">
        <f t="shared" si="10756"/>
        <v>0</v>
      </c>
      <c r="AJ4056" s="32">
        <f t="shared" si="10756"/>
        <v>0</v>
      </c>
      <c r="AK4056" s="32">
        <f t="shared" si="10756"/>
        <v>0</v>
      </c>
      <c r="AL4056" s="32">
        <f t="shared" si="10697"/>
        <v>364.75170000000003</v>
      </c>
      <c r="AM4056" s="32">
        <f t="shared" si="10698"/>
        <v>-364.75170000000003</v>
      </c>
      <c r="AN4056" s="12"/>
    </row>
    <row r="4057" spans="2:40" ht="31.2" x14ac:dyDescent="0.3">
      <c r="B4057" s="30" t="s">
        <v>967</v>
      </c>
      <c r="C4057" s="30" t="s">
        <v>38</v>
      </c>
      <c r="D4057" s="30" t="s">
        <v>40</v>
      </c>
      <c r="E4057" s="15" t="str">
        <f t="shared" si="10699"/>
        <v>0113</v>
      </c>
      <c r="F4057" s="30" t="s">
        <v>985</v>
      </c>
      <c r="G4057" s="30" t="s">
        <v>94</v>
      </c>
      <c r="H4057" s="31" t="s">
        <v>95</v>
      </c>
      <c r="I4057" s="32"/>
      <c r="J4057" s="32"/>
      <c r="K4057" s="32"/>
      <c r="L4057" s="32"/>
      <c r="M4057" s="32"/>
      <c r="N4057" s="32"/>
      <c r="O4057" s="32">
        <v>0</v>
      </c>
      <c r="P4057" s="32">
        <v>0</v>
      </c>
      <c r="Q4057" s="32">
        <v>0</v>
      </c>
      <c r="R4057" s="32">
        <v>0</v>
      </c>
      <c r="S4057" s="32">
        <v>0</v>
      </c>
      <c r="T4057" s="32"/>
      <c r="U4057" s="32"/>
      <c r="V4057" s="32">
        <f t="shared" si="10700"/>
        <v>0</v>
      </c>
      <c r="W4057" s="32"/>
      <c r="X4057" s="32"/>
      <c r="Y4057" s="32"/>
      <c r="Z4057" s="32"/>
      <c r="AA4057" s="32"/>
      <c r="AB4057" s="32">
        <v>364.75170000000003</v>
      </c>
      <c r="AC4057" s="33">
        <v>364.75170000000003</v>
      </c>
      <c r="AD4057" s="33">
        <v>364.75170000000003</v>
      </c>
      <c r="AE4057" s="34">
        <f t="shared" si="10690"/>
        <v>100</v>
      </c>
      <c r="AF4057" s="32">
        <v>364.75170000000003</v>
      </c>
      <c r="AG4057" s="32">
        <v>0</v>
      </c>
      <c r="AH4057" s="32">
        <v>0</v>
      </c>
      <c r="AI4057" s="32">
        <v>0</v>
      </c>
      <c r="AJ4057" s="32">
        <v>0</v>
      </c>
      <c r="AK4057" s="32">
        <v>0</v>
      </c>
      <c r="AL4057" s="32">
        <f t="shared" si="10697"/>
        <v>364.75170000000003</v>
      </c>
      <c r="AM4057" s="32">
        <f t="shared" si="10698"/>
        <v>-364.75170000000003</v>
      </c>
      <c r="AN4057" s="12"/>
    </row>
    <row r="4058" spans="2:40" x14ac:dyDescent="0.3">
      <c r="B4058" s="30" t="s">
        <v>967</v>
      </c>
      <c r="C4058" s="30" t="s">
        <v>38</v>
      </c>
      <c r="D4058" s="30" t="s">
        <v>40</v>
      </c>
      <c r="E4058" s="15" t="str">
        <f t="shared" si="10699"/>
        <v>0113</v>
      </c>
      <c r="F4058" s="30" t="s">
        <v>985</v>
      </c>
      <c r="G4058" s="30" t="s">
        <v>56</v>
      </c>
      <c r="H4058" s="31" t="s">
        <v>57</v>
      </c>
      <c r="I4058" s="32">
        <f t="shared" ref="I4058:T4058" si="10757">I4059</f>
        <v>214.9</v>
      </c>
      <c r="J4058" s="32">
        <f t="shared" si="10757"/>
        <v>213.60000000000002</v>
      </c>
      <c r="K4058" s="32">
        <f t="shared" si="10757"/>
        <v>212.7</v>
      </c>
      <c r="L4058" s="32">
        <f t="shared" si="10757"/>
        <v>0</v>
      </c>
      <c r="M4058" s="32">
        <f t="shared" si="10757"/>
        <v>0</v>
      </c>
      <c r="N4058" s="32">
        <f t="shared" si="10757"/>
        <v>0</v>
      </c>
      <c r="O4058" s="32">
        <f t="shared" si="10757"/>
        <v>0</v>
      </c>
      <c r="P4058" s="32">
        <f t="shared" si="10757"/>
        <v>0</v>
      </c>
      <c r="Q4058" s="32">
        <f t="shared" si="10757"/>
        <v>0</v>
      </c>
      <c r="R4058" s="32">
        <f t="shared" si="10757"/>
        <v>0</v>
      </c>
      <c r="S4058" s="32">
        <f t="shared" si="10757"/>
        <v>0</v>
      </c>
      <c r="T4058" s="32">
        <f t="shared" si="10757"/>
        <v>0</v>
      </c>
      <c r="U4058" s="32">
        <v>0</v>
      </c>
      <c r="V4058" s="32">
        <f t="shared" si="10700"/>
        <v>214.9</v>
      </c>
      <c r="W4058" s="32">
        <f t="shared" ref="W4058:AD4058" si="10758">W4059</f>
        <v>0</v>
      </c>
      <c r="X4058" s="32">
        <f t="shared" si="10758"/>
        <v>0</v>
      </c>
      <c r="Y4058" s="32">
        <f t="shared" si="10758"/>
        <v>0</v>
      </c>
      <c r="Z4058" s="32">
        <f t="shared" si="10758"/>
        <v>0</v>
      </c>
      <c r="AA4058" s="32">
        <f t="shared" si="10758"/>
        <v>0</v>
      </c>
      <c r="AB4058" s="32">
        <f t="shared" si="10758"/>
        <v>422.76799999999997</v>
      </c>
      <c r="AC4058" s="33">
        <f t="shared" si="10758"/>
        <v>463.26799999999997</v>
      </c>
      <c r="AD4058" s="33">
        <f t="shared" si="10758"/>
        <v>463.26799999999997</v>
      </c>
      <c r="AE4058" s="34">
        <f t="shared" si="10690"/>
        <v>100</v>
      </c>
      <c r="AF4058" s="32">
        <f t="shared" ref="AF4058:AK4058" si="10759">AF4059</f>
        <v>463.43400000000003</v>
      </c>
      <c r="AG4058" s="32">
        <f t="shared" si="10759"/>
        <v>0</v>
      </c>
      <c r="AH4058" s="32">
        <f t="shared" si="10759"/>
        <v>0</v>
      </c>
      <c r="AI4058" s="32">
        <f t="shared" si="10759"/>
        <v>0</v>
      </c>
      <c r="AJ4058" s="32">
        <f t="shared" si="10759"/>
        <v>0</v>
      </c>
      <c r="AK4058" s="32">
        <f t="shared" si="10759"/>
        <v>0</v>
      </c>
      <c r="AL4058" s="32">
        <f t="shared" si="10697"/>
        <v>463.43400000000003</v>
      </c>
      <c r="AM4058" s="32">
        <f t="shared" si="10698"/>
        <v>-248.53400000000002</v>
      </c>
    </row>
    <row r="4059" spans="2:40" x14ac:dyDescent="0.3">
      <c r="B4059" s="30" t="s">
        <v>967</v>
      </c>
      <c r="C4059" s="30" t="s">
        <v>38</v>
      </c>
      <c r="D4059" s="30" t="s">
        <v>40</v>
      </c>
      <c r="E4059" s="15" t="str">
        <f t="shared" si="10699"/>
        <v>0113</v>
      </c>
      <c r="F4059" s="30" t="s">
        <v>985</v>
      </c>
      <c r="G4059" s="30" t="s">
        <v>60</v>
      </c>
      <c r="H4059" s="31" t="s">
        <v>61</v>
      </c>
      <c r="I4059" s="32">
        <v>214.9</v>
      </c>
      <c r="J4059" s="32">
        <v>213.60000000000002</v>
      </c>
      <c r="K4059" s="32">
        <v>212.7</v>
      </c>
      <c r="L4059" s="32"/>
      <c r="M4059" s="32"/>
      <c r="N4059" s="32"/>
      <c r="O4059" s="32">
        <v>0</v>
      </c>
      <c r="P4059" s="32">
        <v>0</v>
      </c>
      <c r="Q4059" s="32">
        <v>0</v>
      </c>
      <c r="R4059" s="32">
        <v>0</v>
      </c>
      <c r="S4059" s="32">
        <v>0</v>
      </c>
      <c r="T4059" s="32">
        <v>0</v>
      </c>
      <c r="U4059" s="32">
        <v>0</v>
      </c>
      <c r="V4059" s="32">
        <f t="shared" si="10700"/>
        <v>214.9</v>
      </c>
      <c r="W4059" s="32"/>
      <c r="X4059" s="32"/>
      <c r="Y4059" s="32"/>
      <c r="Z4059" s="32"/>
      <c r="AA4059" s="32"/>
      <c r="AB4059" s="32">
        <v>422.76799999999997</v>
      </c>
      <c r="AC4059" s="33">
        <v>463.26799999999997</v>
      </c>
      <c r="AD4059" s="33">
        <v>463.26799999999997</v>
      </c>
      <c r="AE4059" s="34">
        <f t="shared" si="10690"/>
        <v>100</v>
      </c>
      <c r="AF4059" s="32">
        <v>463.43400000000003</v>
      </c>
      <c r="AG4059" s="32">
        <v>0</v>
      </c>
      <c r="AH4059" s="32">
        <v>0</v>
      </c>
      <c r="AI4059" s="32">
        <v>0</v>
      </c>
      <c r="AJ4059" s="32">
        <v>0</v>
      </c>
      <c r="AK4059" s="32">
        <v>0</v>
      </c>
      <c r="AL4059" s="32">
        <f t="shared" si="10697"/>
        <v>463.43400000000003</v>
      </c>
      <c r="AM4059" s="32">
        <f t="shared" si="10698"/>
        <v>-248.53400000000002</v>
      </c>
      <c r="AN4059" s="12"/>
    </row>
    <row r="4060" spans="2:40" s="13" customFormat="1" ht="31.2" x14ac:dyDescent="0.3">
      <c r="B4060" s="14" t="s">
        <v>967</v>
      </c>
      <c r="C4060" s="14" t="s">
        <v>114</v>
      </c>
      <c r="D4060" s="14"/>
      <c r="E4060" s="21" t="str">
        <f t="shared" si="10699"/>
        <v>03</v>
      </c>
      <c r="F4060" s="14"/>
      <c r="G4060" s="14"/>
      <c r="H4060" s="16" t="s">
        <v>196</v>
      </c>
      <c r="I4060" s="17">
        <f t="shared" ref="I4060:I4061" si="10760">I4061</f>
        <v>118230.2</v>
      </c>
      <c r="J4060" s="17">
        <f t="shared" ref="J4060:J4061" si="10761">J4061</f>
        <v>161204.79999999999</v>
      </c>
      <c r="K4060" s="17">
        <f t="shared" ref="K4060:K4061" si="10762">K4061</f>
        <v>18530.999999999996</v>
      </c>
      <c r="L4060" s="17">
        <f t="shared" ref="L4060:L4061" si="10763">L4061</f>
        <v>0</v>
      </c>
      <c r="M4060" s="17">
        <f t="shared" ref="M4060:M4061" si="10764">M4061</f>
        <v>0</v>
      </c>
      <c r="N4060" s="17">
        <f t="shared" ref="N4060:N4061" si="10765">N4061</f>
        <v>0</v>
      </c>
      <c r="O4060" s="17">
        <f t="shared" ref="O4060:O4061" si="10766">O4061</f>
        <v>-2855.1710000000003</v>
      </c>
      <c r="P4060" s="17">
        <f t="shared" ref="P4060:P4061" si="10767">P4061</f>
        <v>-35549</v>
      </c>
      <c r="Q4060" s="17">
        <f t="shared" ref="Q4060:Q4061" si="10768">Q4061</f>
        <v>-66893.2</v>
      </c>
      <c r="R4060" s="17">
        <f t="shared" ref="R4060:R4061" si="10769">R4061</f>
        <v>0</v>
      </c>
      <c r="S4060" s="17">
        <f t="shared" ref="S4060:S4061" si="10770">S4061</f>
        <v>0</v>
      </c>
      <c r="T4060" s="17">
        <f t="shared" ref="T4060:T4061" si="10771">T4061</f>
        <v>0</v>
      </c>
      <c r="U4060" s="17">
        <v>8333.732</v>
      </c>
      <c r="V4060" s="17">
        <f t="shared" si="10700"/>
        <v>21266.561000000002</v>
      </c>
      <c r="W4060" s="17">
        <f t="shared" ref="W4060:W4061" si="10772">W4061</f>
        <v>8333.732</v>
      </c>
      <c r="X4060" s="17">
        <f t="shared" ref="X4060:X4061" si="10773">X4061</f>
        <v>0</v>
      </c>
      <c r="Y4060" s="17">
        <f t="shared" ref="Y4060:Y4061" si="10774">Y4061</f>
        <v>0</v>
      </c>
      <c r="Z4060" s="17">
        <f t="shared" ref="Z4060:Z4061" si="10775">Z4061</f>
        <v>0</v>
      </c>
      <c r="AA4060" s="17">
        <f t="shared" ref="AA4060:AA4061" si="10776">AA4061</f>
        <v>0</v>
      </c>
      <c r="AB4060" s="17">
        <f t="shared" ref="AB4060:AB4061" si="10777">AB4061</f>
        <v>667.95366000000001</v>
      </c>
      <c r="AC4060" s="18">
        <f t="shared" ref="AC4060:AC4061" si="10778">AC4061</f>
        <v>21266.560999999998</v>
      </c>
      <c r="AD4060" s="18">
        <f t="shared" ref="AD4060:AD4061" si="10779">AD4061</f>
        <v>9584.513640000001</v>
      </c>
      <c r="AE4060" s="19">
        <f t="shared" si="10690"/>
        <v>45.068469885657592</v>
      </c>
      <c r="AF4060" s="17">
        <f t="shared" ref="AF4060:AF4061" si="10780">AF4061</f>
        <v>24121.732</v>
      </c>
      <c r="AG4060" s="17">
        <f t="shared" ref="AG4060:AG4061" si="10781">AG4061</f>
        <v>-2855.1710000000003</v>
      </c>
      <c r="AH4060" s="17">
        <f t="shared" ref="AH4060:AH4061" si="10782">AH4061</f>
        <v>0</v>
      </c>
      <c r="AI4060" s="17">
        <f t="shared" ref="AI4060:AI4061" si="10783">AI4061</f>
        <v>0</v>
      </c>
      <c r="AJ4060" s="17">
        <f t="shared" ref="AJ4060:AJ4061" si="10784">AJ4061</f>
        <v>0</v>
      </c>
      <c r="AK4060" s="17">
        <f t="shared" ref="AK4060:AK4061" si="10785">AK4061</f>
        <v>0</v>
      </c>
      <c r="AL4060" s="17">
        <f t="shared" si="10697"/>
        <v>21266.561000000002</v>
      </c>
      <c r="AM4060" s="17">
        <f t="shared" si="10698"/>
        <v>0</v>
      </c>
      <c r="AN4060" s="20"/>
    </row>
    <row r="4061" spans="2:40" s="22" customFormat="1" ht="46.8" x14ac:dyDescent="0.3">
      <c r="B4061" s="23" t="s">
        <v>967</v>
      </c>
      <c r="C4061" s="23" t="s">
        <v>114</v>
      </c>
      <c r="D4061" s="23" t="s">
        <v>443</v>
      </c>
      <c r="E4061" s="24" t="str">
        <f t="shared" si="10699"/>
        <v>0310</v>
      </c>
      <c r="F4061" s="23"/>
      <c r="G4061" s="23"/>
      <c r="H4061" s="25" t="s">
        <v>697</v>
      </c>
      <c r="I4061" s="26">
        <f t="shared" si="10760"/>
        <v>118230.2</v>
      </c>
      <c r="J4061" s="26">
        <f t="shared" si="10761"/>
        <v>161204.79999999999</v>
      </c>
      <c r="K4061" s="26">
        <f t="shared" si="10762"/>
        <v>18530.999999999996</v>
      </c>
      <c r="L4061" s="26">
        <f t="shared" si="10763"/>
        <v>0</v>
      </c>
      <c r="M4061" s="26">
        <f t="shared" si="10764"/>
        <v>0</v>
      </c>
      <c r="N4061" s="26">
        <f t="shared" si="10765"/>
        <v>0</v>
      </c>
      <c r="O4061" s="26">
        <f t="shared" si="10766"/>
        <v>-2855.1710000000003</v>
      </c>
      <c r="P4061" s="26">
        <f t="shared" si="10767"/>
        <v>-35549</v>
      </c>
      <c r="Q4061" s="26">
        <f t="shared" si="10768"/>
        <v>-66893.2</v>
      </c>
      <c r="R4061" s="26">
        <f t="shared" si="10769"/>
        <v>0</v>
      </c>
      <c r="S4061" s="26">
        <f t="shared" si="10770"/>
        <v>0</v>
      </c>
      <c r="T4061" s="26">
        <f t="shared" si="10771"/>
        <v>0</v>
      </c>
      <c r="U4061" s="26">
        <v>8333.732</v>
      </c>
      <c r="V4061" s="26">
        <f t="shared" si="10700"/>
        <v>21266.561000000002</v>
      </c>
      <c r="W4061" s="26">
        <f t="shared" si="10772"/>
        <v>8333.732</v>
      </c>
      <c r="X4061" s="26">
        <f t="shared" si="10773"/>
        <v>0</v>
      </c>
      <c r="Y4061" s="26">
        <f t="shared" si="10774"/>
        <v>0</v>
      </c>
      <c r="Z4061" s="26">
        <f t="shared" si="10775"/>
        <v>0</v>
      </c>
      <c r="AA4061" s="26">
        <f t="shared" si="10776"/>
        <v>0</v>
      </c>
      <c r="AB4061" s="26">
        <f t="shared" si="10777"/>
        <v>667.95366000000001</v>
      </c>
      <c r="AC4061" s="27">
        <f t="shared" si="10778"/>
        <v>21266.560999999998</v>
      </c>
      <c r="AD4061" s="27">
        <f t="shared" si="10779"/>
        <v>9584.513640000001</v>
      </c>
      <c r="AE4061" s="28">
        <f t="shared" si="10690"/>
        <v>45.068469885657592</v>
      </c>
      <c r="AF4061" s="26">
        <f t="shared" si="10780"/>
        <v>24121.732</v>
      </c>
      <c r="AG4061" s="26">
        <f t="shared" si="10781"/>
        <v>-2855.1710000000003</v>
      </c>
      <c r="AH4061" s="26">
        <f t="shared" si="10782"/>
        <v>0</v>
      </c>
      <c r="AI4061" s="26">
        <f t="shared" si="10783"/>
        <v>0</v>
      </c>
      <c r="AJ4061" s="26">
        <f t="shared" si="10784"/>
        <v>0</v>
      </c>
      <c r="AK4061" s="26">
        <f t="shared" si="10785"/>
        <v>0</v>
      </c>
      <c r="AL4061" s="26">
        <f t="shared" si="10697"/>
        <v>21266.561000000002</v>
      </c>
      <c r="AM4061" s="26">
        <f t="shared" si="10698"/>
        <v>0</v>
      </c>
      <c r="AN4061" s="29"/>
    </row>
    <row r="4062" spans="2:40" x14ac:dyDescent="0.3">
      <c r="B4062" s="30" t="s">
        <v>967</v>
      </c>
      <c r="C4062" s="30" t="s">
        <v>114</v>
      </c>
      <c r="D4062" s="30" t="s">
        <v>443</v>
      </c>
      <c r="E4062" s="15" t="str">
        <f t="shared" si="10699"/>
        <v>0310</v>
      </c>
      <c r="F4062" s="30" t="s">
        <v>348</v>
      </c>
      <c r="G4062" s="30"/>
      <c r="H4062" s="31" t="s">
        <v>349</v>
      </c>
      <c r="I4062" s="32">
        <f t="shared" ref="I4062:T4062" si="10786">I4072+I4063</f>
        <v>118230.2</v>
      </c>
      <c r="J4062" s="32">
        <f t="shared" si="10786"/>
        <v>161204.79999999999</v>
      </c>
      <c r="K4062" s="32">
        <f t="shared" si="10786"/>
        <v>18530.999999999996</v>
      </c>
      <c r="L4062" s="32">
        <f t="shared" si="10786"/>
        <v>0</v>
      </c>
      <c r="M4062" s="32">
        <f t="shared" si="10786"/>
        <v>0</v>
      </c>
      <c r="N4062" s="32">
        <f t="shared" si="10786"/>
        <v>0</v>
      </c>
      <c r="O4062" s="32">
        <f t="shared" si="10786"/>
        <v>-2855.1710000000003</v>
      </c>
      <c r="P4062" s="32">
        <f t="shared" si="10786"/>
        <v>-35549</v>
      </c>
      <c r="Q4062" s="32">
        <f t="shared" si="10786"/>
        <v>-66893.2</v>
      </c>
      <c r="R4062" s="32">
        <f t="shared" si="10786"/>
        <v>0</v>
      </c>
      <c r="S4062" s="32">
        <f t="shared" si="10786"/>
        <v>0</v>
      </c>
      <c r="T4062" s="32">
        <f t="shared" si="10786"/>
        <v>0</v>
      </c>
      <c r="U4062" s="32">
        <v>8333.732</v>
      </c>
      <c r="V4062" s="32">
        <f t="shared" si="10700"/>
        <v>21266.561000000002</v>
      </c>
      <c r="W4062" s="32">
        <f t="shared" ref="W4062:AD4062" si="10787">W4072+W4063</f>
        <v>8333.732</v>
      </c>
      <c r="X4062" s="32">
        <f t="shared" si="10787"/>
        <v>0</v>
      </c>
      <c r="Y4062" s="32">
        <f t="shared" si="10787"/>
        <v>0</v>
      </c>
      <c r="Z4062" s="32">
        <f t="shared" si="10787"/>
        <v>0</v>
      </c>
      <c r="AA4062" s="32">
        <f t="shared" si="10787"/>
        <v>0</v>
      </c>
      <c r="AB4062" s="32">
        <f t="shared" si="10787"/>
        <v>667.95366000000001</v>
      </c>
      <c r="AC4062" s="33">
        <f t="shared" si="10787"/>
        <v>21266.560999999998</v>
      </c>
      <c r="AD4062" s="33">
        <f t="shared" si="10787"/>
        <v>9584.513640000001</v>
      </c>
      <c r="AE4062" s="34">
        <f t="shared" si="10690"/>
        <v>45.068469885657592</v>
      </c>
      <c r="AF4062" s="32">
        <f t="shared" ref="AF4062:AK4062" si="10788">AF4072+AF4063</f>
        <v>24121.732</v>
      </c>
      <c r="AG4062" s="32">
        <f t="shared" si="10788"/>
        <v>-2855.1710000000003</v>
      </c>
      <c r="AH4062" s="32">
        <f t="shared" si="10788"/>
        <v>0</v>
      </c>
      <c r="AI4062" s="32">
        <f t="shared" si="10788"/>
        <v>0</v>
      </c>
      <c r="AJ4062" s="32">
        <f t="shared" si="10788"/>
        <v>0</v>
      </c>
      <c r="AK4062" s="32">
        <f t="shared" si="10788"/>
        <v>0</v>
      </c>
      <c r="AL4062" s="32">
        <f t="shared" si="10697"/>
        <v>21266.561000000002</v>
      </c>
      <c r="AM4062" s="32">
        <f t="shared" si="10698"/>
        <v>0</v>
      </c>
    </row>
    <row r="4063" spans="2:40" ht="62.4" hidden="1" customHeight="1" x14ac:dyDescent="0.3">
      <c r="B4063" s="30" t="s">
        <v>967</v>
      </c>
      <c r="C4063" s="30" t="s">
        <v>114</v>
      </c>
      <c r="D4063" s="30" t="s">
        <v>443</v>
      </c>
      <c r="E4063" s="15" t="str">
        <f t="shared" si="10699"/>
        <v>0310</v>
      </c>
      <c r="F4063" s="30" t="s">
        <v>698</v>
      </c>
      <c r="G4063" s="30"/>
      <c r="H4063" s="31" t="s">
        <v>699</v>
      </c>
      <c r="I4063" s="32">
        <f t="shared" ref="I4063:T4063" si="10789">I4068+I4064</f>
        <v>93232.9</v>
      </c>
      <c r="J4063" s="32">
        <f t="shared" si="10789"/>
        <v>151968.9</v>
      </c>
      <c r="K4063" s="32">
        <f t="shared" si="10789"/>
        <v>0</v>
      </c>
      <c r="L4063" s="32">
        <f t="shared" si="10789"/>
        <v>0</v>
      </c>
      <c r="M4063" s="32">
        <f t="shared" si="10789"/>
        <v>0</v>
      </c>
      <c r="N4063" s="32">
        <f t="shared" si="10789"/>
        <v>0</v>
      </c>
      <c r="O4063" s="32">
        <f t="shared" si="10789"/>
        <v>0</v>
      </c>
      <c r="P4063" s="32">
        <f t="shared" si="10789"/>
        <v>-35549</v>
      </c>
      <c r="Q4063" s="32">
        <f t="shared" si="10789"/>
        <v>-57683.9</v>
      </c>
      <c r="R4063" s="32">
        <f t="shared" si="10789"/>
        <v>0</v>
      </c>
      <c r="S4063" s="32">
        <f t="shared" si="10789"/>
        <v>0</v>
      </c>
      <c r="T4063" s="32">
        <f t="shared" si="10789"/>
        <v>0</v>
      </c>
      <c r="U4063" s="32">
        <v>0</v>
      </c>
      <c r="V4063" s="32">
        <f t="shared" si="10700"/>
        <v>-7.2759576141834259E-12</v>
      </c>
      <c r="W4063" s="32">
        <f t="shared" ref="W4063:AD4063" si="10790">W4068+W4064</f>
        <v>0</v>
      </c>
      <c r="X4063" s="32">
        <f t="shared" si="10790"/>
        <v>0</v>
      </c>
      <c r="Y4063" s="32">
        <f t="shared" si="10790"/>
        <v>0</v>
      </c>
      <c r="Z4063" s="32">
        <f t="shared" si="10790"/>
        <v>0</v>
      </c>
      <c r="AA4063" s="32">
        <f t="shared" si="10790"/>
        <v>0</v>
      </c>
      <c r="AB4063" s="32">
        <f t="shared" si="10790"/>
        <v>0</v>
      </c>
      <c r="AC4063" s="33">
        <f t="shared" si="10790"/>
        <v>0</v>
      </c>
      <c r="AD4063" s="33">
        <f t="shared" si="10790"/>
        <v>0</v>
      </c>
      <c r="AE4063" s="34" t="e">
        <f t="shared" si="10690"/>
        <v>#DIV/0!</v>
      </c>
      <c r="AF4063" s="32">
        <f t="shared" ref="AF4063:AK4063" si="10791">AF4068+AF4064</f>
        <v>0</v>
      </c>
      <c r="AG4063" s="32">
        <f t="shared" si="10791"/>
        <v>0</v>
      </c>
      <c r="AH4063" s="32">
        <f t="shared" si="10791"/>
        <v>0</v>
      </c>
      <c r="AI4063" s="32">
        <f t="shared" si="10791"/>
        <v>0</v>
      </c>
      <c r="AJ4063" s="32">
        <f t="shared" si="10791"/>
        <v>0</v>
      </c>
      <c r="AK4063" s="32">
        <f t="shared" si="10791"/>
        <v>0</v>
      </c>
      <c r="AL4063" s="32">
        <f t="shared" si="10697"/>
        <v>0</v>
      </c>
      <c r="AM4063" s="32">
        <f t="shared" si="10698"/>
        <v>-7.2759576141834259E-12</v>
      </c>
      <c r="AN4063" s="12" t="s">
        <v>35</v>
      </c>
    </row>
    <row r="4064" spans="2:40" ht="31.2" hidden="1" customHeight="1" x14ac:dyDescent="0.3">
      <c r="B4064" s="30" t="s">
        <v>967</v>
      </c>
      <c r="C4064" s="30" t="s">
        <v>114</v>
      </c>
      <c r="D4064" s="30" t="s">
        <v>443</v>
      </c>
      <c r="E4064" s="15" t="str">
        <f t="shared" si="10699"/>
        <v>0310</v>
      </c>
      <c r="F4064" s="30" t="s">
        <v>986</v>
      </c>
      <c r="G4064" s="30"/>
      <c r="H4064" s="31" t="s">
        <v>987</v>
      </c>
      <c r="I4064" s="32">
        <f t="shared" ref="I4064:I4072" si="10792">I4065</f>
        <v>35549</v>
      </c>
      <c r="J4064" s="32">
        <f t="shared" ref="J4064:J4072" si="10793">J4065</f>
        <v>0</v>
      </c>
      <c r="K4064" s="32">
        <f t="shared" ref="K4064:K4072" si="10794">K4065</f>
        <v>0</v>
      </c>
      <c r="L4064" s="32">
        <f t="shared" ref="L4064:L4072" si="10795">L4065</f>
        <v>0</v>
      </c>
      <c r="M4064" s="32">
        <f t="shared" ref="M4064:M4072" si="10796">M4065</f>
        <v>0</v>
      </c>
      <c r="N4064" s="32">
        <f t="shared" ref="N4064:N4072" si="10797">N4065</f>
        <v>0</v>
      </c>
      <c r="O4064" s="32">
        <f t="shared" ref="O4064:O4072" si="10798">O4065</f>
        <v>0</v>
      </c>
      <c r="P4064" s="32">
        <f t="shared" ref="P4064:P4072" si="10799">P4065</f>
        <v>-35549</v>
      </c>
      <c r="Q4064" s="32">
        <f t="shared" ref="Q4064:Q4072" si="10800">Q4065</f>
        <v>0</v>
      </c>
      <c r="R4064" s="32">
        <f t="shared" ref="R4064:R4072" si="10801">R4065</f>
        <v>0</v>
      </c>
      <c r="S4064" s="32">
        <f t="shared" ref="S4064:S4072" si="10802">S4065</f>
        <v>0</v>
      </c>
      <c r="T4064" s="32">
        <f t="shared" ref="T4064:T4072" si="10803">T4065</f>
        <v>0</v>
      </c>
      <c r="U4064" s="32">
        <v>0</v>
      </c>
      <c r="V4064" s="32">
        <f t="shared" si="10700"/>
        <v>0</v>
      </c>
      <c r="W4064" s="32">
        <f t="shared" ref="W4064:W4072" si="10804">W4065</f>
        <v>0</v>
      </c>
      <c r="X4064" s="32">
        <f t="shared" ref="X4064:X4072" si="10805">X4065</f>
        <v>0</v>
      </c>
      <c r="Y4064" s="32">
        <f t="shared" ref="Y4064:Y4072" si="10806">Y4065</f>
        <v>0</v>
      </c>
      <c r="Z4064" s="32">
        <f t="shared" ref="Z4064:Z4072" si="10807">Z4065</f>
        <v>0</v>
      </c>
      <c r="AA4064" s="32">
        <f t="shared" ref="AA4064:AA4072" si="10808">AA4065</f>
        <v>0</v>
      </c>
      <c r="AB4064" s="32">
        <f t="shared" ref="AB4064:AB4072" si="10809">AB4065</f>
        <v>0</v>
      </c>
      <c r="AC4064" s="33">
        <f t="shared" ref="AC4064:AC4072" si="10810">AC4065</f>
        <v>0</v>
      </c>
      <c r="AD4064" s="33">
        <f t="shared" ref="AD4064:AD4072" si="10811">AD4065</f>
        <v>0</v>
      </c>
      <c r="AE4064" s="34" t="e">
        <f t="shared" si="10690"/>
        <v>#DIV/0!</v>
      </c>
      <c r="AF4064" s="32">
        <f t="shared" ref="AF4064:AF4072" si="10812">AF4065</f>
        <v>0</v>
      </c>
      <c r="AG4064" s="32">
        <f t="shared" ref="AG4064:AG4072" si="10813">AG4065</f>
        <v>0</v>
      </c>
      <c r="AH4064" s="32">
        <f t="shared" ref="AH4064:AH4072" si="10814">AH4065</f>
        <v>0</v>
      </c>
      <c r="AI4064" s="32">
        <f t="shared" ref="AI4064:AI4072" si="10815">AI4065</f>
        <v>0</v>
      </c>
      <c r="AJ4064" s="32">
        <f t="shared" ref="AJ4064:AJ4072" si="10816">AJ4065</f>
        <v>0</v>
      </c>
      <c r="AK4064" s="32">
        <f t="shared" ref="AK4064:AK4072" si="10817">AK4065</f>
        <v>0</v>
      </c>
      <c r="AL4064" s="32">
        <f t="shared" si="10697"/>
        <v>0</v>
      </c>
      <c r="AM4064" s="32">
        <f t="shared" si="10698"/>
        <v>0</v>
      </c>
      <c r="AN4064" s="12" t="s">
        <v>35</v>
      </c>
    </row>
    <row r="4065" spans="2:40" ht="46.8" hidden="1" customHeight="1" x14ac:dyDescent="0.3">
      <c r="B4065" s="30" t="s">
        <v>967</v>
      </c>
      <c r="C4065" s="30" t="s">
        <v>114</v>
      </c>
      <c r="D4065" s="30" t="s">
        <v>443</v>
      </c>
      <c r="E4065" s="15" t="str">
        <f t="shared" si="10699"/>
        <v>0310</v>
      </c>
      <c r="F4065" s="30" t="s">
        <v>988</v>
      </c>
      <c r="G4065" s="30"/>
      <c r="H4065" s="31" t="s">
        <v>989</v>
      </c>
      <c r="I4065" s="32">
        <f t="shared" si="10792"/>
        <v>35549</v>
      </c>
      <c r="J4065" s="32">
        <f t="shared" si="10793"/>
        <v>0</v>
      </c>
      <c r="K4065" s="32">
        <f t="shared" si="10794"/>
        <v>0</v>
      </c>
      <c r="L4065" s="32">
        <f t="shared" si="10795"/>
        <v>0</v>
      </c>
      <c r="M4065" s="32">
        <f t="shared" si="10796"/>
        <v>0</v>
      </c>
      <c r="N4065" s="32">
        <f t="shared" si="10797"/>
        <v>0</v>
      </c>
      <c r="O4065" s="32">
        <f t="shared" si="10798"/>
        <v>0</v>
      </c>
      <c r="P4065" s="32">
        <f t="shared" si="10799"/>
        <v>-35549</v>
      </c>
      <c r="Q4065" s="32">
        <f t="shared" si="10800"/>
        <v>0</v>
      </c>
      <c r="R4065" s="32">
        <f t="shared" si="10801"/>
        <v>0</v>
      </c>
      <c r="S4065" s="32">
        <f t="shared" si="10802"/>
        <v>0</v>
      </c>
      <c r="T4065" s="32">
        <f t="shared" si="10803"/>
        <v>0</v>
      </c>
      <c r="U4065" s="32">
        <v>0</v>
      </c>
      <c r="V4065" s="32">
        <f t="shared" si="10700"/>
        <v>0</v>
      </c>
      <c r="W4065" s="32">
        <f t="shared" si="10804"/>
        <v>0</v>
      </c>
      <c r="X4065" s="32">
        <f t="shared" si="10805"/>
        <v>0</v>
      </c>
      <c r="Y4065" s="32">
        <f t="shared" si="10806"/>
        <v>0</v>
      </c>
      <c r="Z4065" s="32">
        <f t="shared" si="10807"/>
        <v>0</v>
      </c>
      <c r="AA4065" s="32">
        <f t="shared" si="10808"/>
        <v>0</v>
      </c>
      <c r="AB4065" s="32">
        <f t="shared" si="10809"/>
        <v>0</v>
      </c>
      <c r="AC4065" s="33">
        <f t="shared" si="10810"/>
        <v>0</v>
      </c>
      <c r="AD4065" s="33">
        <f t="shared" si="10811"/>
        <v>0</v>
      </c>
      <c r="AE4065" s="34" t="e">
        <f t="shared" si="10690"/>
        <v>#DIV/0!</v>
      </c>
      <c r="AF4065" s="32">
        <f t="shared" si="10812"/>
        <v>0</v>
      </c>
      <c r="AG4065" s="32">
        <f t="shared" si="10813"/>
        <v>0</v>
      </c>
      <c r="AH4065" s="32">
        <f t="shared" si="10814"/>
        <v>0</v>
      </c>
      <c r="AI4065" s="32">
        <f t="shared" si="10815"/>
        <v>0</v>
      </c>
      <c r="AJ4065" s="32">
        <f t="shared" si="10816"/>
        <v>0</v>
      </c>
      <c r="AK4065" s="32">
        <f t="shared" si="10817"/>
        <v>0</v>
      </c>
      <c r="AL4065" s="32">
        <f t="shared" si="10697"/>
        <v>0</v>
      </c>
      <c r="AM4065" s="32">
        <f t="shared" si="10698"/>
        <v>0</v>
      </c>
      <c r="AN4065" s="12" t="s">
        <v>35</v>
      </c>
    </row>
    <row r="4066" spans="2:40" ht="31.2" hidden="1" customHeight="1" x14ac:dyDescent="0.3">
      <c r="B4066" s="30" t="s">
        <v>967</v>
      </c>
      <c r="C4066" s="30" t="s">
        <v>114</v>
      </c>
      <c r="D4066" s="30" t="s">
        <v>443</v>
      </c>
      <c r="E4066" s="15" t="str">
        <f t="shared" si="10699"/>
        <v>0310</v>
      </c>
      <c r="F4066" s="30" t="s">
        <v>988</v>
      </c>
      <c r="G4066" s="30" t="s">
        <v>547</v>
      </c>
      <c r="H4066" s="31" t="s">
        <v>548</v>
      </c>
      <c r="I4066" s="32">
        <f t="shared" si="10792"/>
        <v>35549</v>
      </c>
      <c r="J4066" s="32">
        <f t="shared" si="10793"/>
        <v>0</v>
      </c>
      <c r="K4066" s="32">
        <f t="shared" si="10794"/>
        <v>0</v>
      </c>
      <c r="L4066" s="32">
        <f t="shared" si="10795"/>
        <v>0</v>
      </c>
      <c r="M4066" s="32">
        <f t="shared" si="10796"/>
        <v>0</v>
      </c>
      <c r="N4066" s="32">
        <f t="shared" si="10797"/>
        <v>0</v>
      </c>
      <c r="O4066" s="32">
        <f t="shared" si="10798"/>
        <v>0</v>
      </c>
      <c r="P4066" s="32">
        <f t="shared" si="10799"/>
        <v>-35549</v>
      </c>
      <c r="Q4066" s="32">
        <f t="shared" si="10800"/>
        <v>0</v>
      </c>
      <c r="R4066" s="32">
        <f t="shared" si="10801"/>
        <v>0</v>
      </c>
      <c r="S4066" s="32">
        <f t="shared" si="10802"/>
        <v>0</v>
      </c>
      <c r="T4066" s="32">
        <f t="shared" si="10803"/>
        <v>0</v>
      </c>
      <c r="U4066" s="32">
        <v>0</v>
      </c>
      <c r="V4066" s="32">
        <f t="shared" si="10700"/>
        <v>0</v>
      </c>
      <c r="W4066" s="32">
        <f t="shared" si="10804"/>
        <v>0</v>
      </c>
      <c r="X4066" s="32">
        <f t="shared" si="10805"/>
        <v>0</v>
      </c>
      <c r="Y4066" s="32">
        <f t="shared" si="10806"/>
        <v>0</v>
      </c>
      <c r="Z4066" s="32">
        <f t="shared" si="10807"/>
        <v>0</v>
      </c>
      <c r="AA4066" s="32">
        <f t="shared" si="10808"/>
        <v>0</v>
      </c>
      <c r="AB4066" s="32">
        <f t="shared" si="10809"/>
        <v>0</v>
      </c>
      <c r="AC4066" s="33">
        <f t="shared" si="10810"/>
        <v>0</v>
      </c>
      <c r="AD4066" s="33">
        <f t="shared" si="10811"/>
        <v>0</v>
      </c>
      <c r="AE4066" s="34" t="e">
        <f t="shared" si="10690"/>
        <v>#DIV/0!</v>
      </c>
      <c r="AF4066" s="32">
        <f t="shared" si="10812"/>
        <v>0</v>
      </c>
      <c r="AG4066" s="32">
        <f t="shared" si="10813"/>
        <v>0</v>
      </c>
      <c r="AH4066" s="32">
        <f t="shared" si="10814"/>
        <v>0</v>
      </c>
      <c r="AI4066" s="32">
        <f t="shared" si="10815"/>
        <v>0</v>
      </c>
      <c r="AJ4066" s="32">
        <f t="shared" si="10816"/>
        <v>0</v>
      </c>
      <c r="AK4066" s="32">
        <f t="shared" si="10817"/>
        <v>0</v>
      </c>
      <c r="AL4066" s="32">
        <f t="shared" si="10697"/>
        <v>0</v>
      </c>
      <c r="AM4066" s="32">
        <f t="shared" si="10698"/>
        <v>0</v>
      </c>
      <c r="AN4066" s="12" t="s">
        <v>35</v>
      </c>
    </row>
    <row r="4067" spans="2:40" ht="15.6" hidden="1" customHeight="1" x14ac:dyDescent="0.3">
      <c r="B4067" s="30" t="s">
        <v>967</v>
      </c>
      <c r="C4067" s="30" t="s">
        <v>114</v>
      </c>
      <c r="D4067" s="30" t="s">
        <v>443</v>
      </c>
      <c r="E4067" s="15" t="str">
        <f t="shared" si="10699"/>
        <v>0310</v>
      </c>
      <c r="F4067" s="30" t="s">
        <v>988</v>
      </c>
      <c r="G4067" s="30" t="s">
        <v>906</v>
      </c>
      <c r="H4067" s="31" t="s">
        <v>907</v>
      </c>
      <c r="I4067" s="32">
        <v>35549</v>
      </c>
      <c r="J4067" s="32"/>
      <c r="K4067" s="32"/>
      <c r="L4067" s="32"/>
      <c r="M4067" s="32"/>
      <c r="N4067" s="32"/>
      <c r="O4067" s="32">
        <v>0</v>
      </c>
      <c r="P4067" s="32">
        <v>-35549</v>
      </c>
      <c r="Q4067" s="32">
        <v>0</v>
      </c>
      <c r="R4067" s="32">
        <v>0</v>
      </c>
      <c r="S4067" s="32">
        <v>0</v>
      </c>
      <c r="T4067" s="32">
        <v>0</v>
      </c>
      <c r="U4067" s="32">
        <v>0</v>
      </c>
      <c r="V4067" s="32">
        <f t="shared" si="10700"/>
        <v>0</v>
      </c>
      <c r="W4067" s="32"/>
      <c r="X4067" s="32"/>
      <c r="Y4067" s="32"/>
      <c r="Z4067" s="32"/>
      <c r="AA4067" s="32"/>
      <c r="AB4067" s="32">
        <v>0</v>
      </c>
      <c r="AC4067" s="33">
        <v>0</v>
      </c>
      <c r="AD4067" s="33">
        <v>0</v>
      </c>
      <c r="AE4067" s="34" t="e">
        <f t="shared" si="10690"/>
        <v>#DIV/0!</v>
      </c>
      <c r="AF4067" s="32">
        <v>0</v>
      </c>
      <c r="AG4067" s="32">
        <v>0</v>
      </c>
      <c r="AH4067" s="32">
        <v>0</v>
      </c>
      <c r="AI4067" s="32">
        <v>0</v>
      </c>
      <c r="AJ4067" s="32">
        <v>0</v>
      </c>
      <c r="AK4067" s="32">
        <v>0</v>
      </c>
      <c r="AL4067" s="32">
        <f t="shared" si="10697"/>
        <v>0</v>
      </c>
      <c r="AM4067" s="32">
        <f t="shared" si="10698"/>
        <v>0</v>
      </c>
      <c r="AN4067" s="12" t="s">
        <v>35</v>
      </c>
    </row>
    <row r="4068" spans="2:40" ht="46.8" hidden="1" customHeight="1" x14ac:dyDescent="0.3">
      <c r="B4068" s="30" t="s">
        <v>967</v>
      </c>
      <c r="C4068" s="30" t="s">
        <v>114</v>
      </c>
      <c r="D4068" s="30" t="s">
        <v>443</v>
      </c>
      <c r="E4068" s="15" t="str">
        <f t="shared" si="10699"/>
        <v>0310</v>
      </c>
      <c r="F4068" s="30" t="s">
        <v>990</v>
      </c>
      <c r="G4068" s="30"/>
      <c r="H4068" s="31" t="s">
        <v>991</v>
      </c>
      <c r="I4068" s="32">
        <f t="shared" si="10792"/>
        <v>57683.9</v>
      </c>
      <c r="J4068" s="32">
        <f t="shared" si="10793"/>
        <v>151968.9</v>
      </c>
      <c r="K4068" s="32">
        <f t="shared" si="10794"/>
        <v>0</v>
      </c>
      <c r="L4068" s="32">
        <f t="shared" si="10795"/>
        <v>0</v>
      </c>
      <c r="M4068" s="32">
        <f t="shared" si="10796"/>
        <v>0</v>
      </c>
      <c r="N4068" s="32">
        <f t="shared" si="10797"/>
        <v>0</v>
      </c>
      <c r="O4068" s="32">
        <f t="shared" si="10798"/>
        <v>0</v>
      </c>
      <c r="P4068" s="32">
        <f t="shared" si="10799"/>
        <v>0</v>
      </c>
      <c r="Q4068" s="32">
        <f t="shared" si="10800"/>
        <v>-57683.9</v>
      </c>
      <c r="R4068" s="32">
        <f t="shared" si="10801"/>
        <v>0</v>
      </c>
      <c r="S4068" s="32">
        <f t="shared" si="10802"/>
        <v>0</v>
      </c>
      <c r="T4068" s="32">
        <f t="shared" si="10803"/>
        <v>0</v>
      </c>
      <c r="U4068" s="32">
        <v>0</v>
      </c>
      <c r="V4068" s="32">
        <f t="shared" si="10700"/>
        <v>0</v>
      </c>
      <c r="W4068" s="32">
        <f t="shared" si="10804"/>
        <v>0</v>
      </c>
      <c r="X4068" s="32">
        <f t="shared" si="10805"/>
        <v>0</v>
      </c>
      <c r="Y4068" s="32">
        <f t="shared" si="10806"/>
        <v>0</v>
      </c>
      <c r="Z4068" s="32">
        <f t="shared" si="10807"/>
        <v>0</v>
      </c>
      <c r="AA4068" s="32">
        <f t="shared" si="10808"/>
        <v>0</v>
      </c>
      <c r="AB4068" s="32">
        <f t="shared" si="10809"/>
        <v>0</v>
      </c>
      <c r="AC4068" s="33">
        <f t="shared" si="10810"/>
        <v>0</v>
      </c>
      <c r="AD4068" s="33">
        <f t="shared" si="10811"/>
        <v>0</v>
      </c>
      <c r="AE4068" s="34" t="e">
        <f t="shared" si="10690"/>
        <v>#DIV/0!</v>
      </c>
      <c r="AF4068" s="35">
        <f t="shared" si="10812"/>
        <v>0</v>
      </c>
      <c r="AG4068" s="35">
        <f t="shared" si="10813"/>
        <v>0</v>
      </c>
      <c r="AH4068" s="36">
        <f t="shared" si="10814"/>
        <v>0</v>
      </c>
      <c r="AI4068" s="36">
        <f t="shared" si="10815"/>
        <v>0</v>
      </c>
      <c r="AJ4068" s="36">
        <f t="shared" si="10816"/>
        <v>0</v>
      </c>
      <c r="AK4068" s="36">
        <f t="shared" si="10817"/>
        <v>0</v>
      </c>
      <c r="AL4068" s="36">
        <f t="shared" si="10697"/>
        <v>0</v>
      </c>
      <c r="AM4068" s="36">
        <f t="shared" si="10698"/>
        <v>0</v>
      </c>
      <c r="AN4068" s="12" t="s">
        <v>35</v>
      </c>
    </row>
    <row r="4069" spans="2:40" ht="31.2" hidden="1" customHeight="1" x14ac:dyDescent="0.3">
      <c r="B4069" s="30" t="s">
        <v>967</v>
      </c>
      <c r="C4069" s="30" t="s">
        <v>114</v>
      </c>
      <c r="D4069" s="30" t="s">
        <v>443</v>
      </c>
      <c r="E4069" s="15" t="str">
        <f t="shared" si="10699"/>
        <v>0310</v>
      </c>
      <c r="F4069" s="30" t="s">
        <v>992</v>
      </c>
      <c r="G4069" s="30"/>
      <c r="H4069" s="31" t="s">
        <v>993</v>
      </c>
      <c r="I4069" s="32">
        <f t="shared" si="10792"/>
        <v>57683.9</v>
      </c>
      <c r="J4069" s="32">
        <f t="shared" si="10793"/>
        <v>151968.9</v>
      </c>
      <c r="K4069" s="32">
        <f t="shared" si="10794"/>
        <v>0</v>
      </c>
      <c r="L4069" s="32">
        <f t="shared" si="10795"/>
        <v>0</v>
      </c>
      <c r="M4069" s="32">
        <f t="shared" si="10796"/>
        <v>0</v>
      </c>
      <c r="N4069" s="32">
        <f t="shared" si="10797"/>
        <v>0</v>
      </c>
      <c r="O4069" s="32">
        <f t="shared" si="10798"/>
        <v>0</v>
      </c>
      <c r="P4069" s="32">
        <f t="shared" si="10799"/>
        <v>0</v>
      </c>
      <c r="Q4069" s="32">
        <f t="shared" si="10800"/>
        <v>-57683.9</v>
      </c>
      <c r="R4069" s="32">
        <f t="shared" si="10801"/>
        <v>0</v>
      </c>
      <c r="S4069" s="32">
        <f t="shared" si="10802"/>
        <v>0</v>
      </c>
      <c r="T4069" s="32">
        <f t="shared" si="10803"/>
        <v>0</v>
      </c>
      <c r="U4069" s="32">
        <v>0</v>
      </c>
      <c r="V4069" s="32">
        <f t="shared" si="10700"/>
        <v>0</v>
      </c>
      <c r="W4069" s="32">
        <f t="shared" si="10804"/>
        <v>0</v>
      </c>
      <c r="X4069" s="32">
        <f t="shared" si="10805"/>
        <v>0</v>
      </c>
      <c r="Y4069" s="32">
        <f t="shared" si="10806"/>
        <v>0</v>
      </c>
      <c r="Z4069" s="32">
        <f t="shared" si="10807"/>
        <v>0</v>
      </c>
      <c r="AA4069" s="32">
        <f t="shared" si="10808"/>
        <v>0</v>
      </c>
      <c r="AB4069" s="32">
        <f t="shared" si="10809"/>
        <v>0</v>
      </c>
      <c r="AC4069" s="33">
        <f t="shared" si="10810"/>
        <v>0</v>
      </c>
      <c r="AD4069" s="33">
        <f t="shared" si="10811"/>
        <v>0</v>
      </c>
      <c r="AE4069" s="34" t="e">
        <f t="shared" si="10690"/>
        <v>#DIV/0!</v>
      </c>
      <c r="AF4069" s="35">
        <f t="shared" si="10812"/>
        <v>0</v>
      </c>
      <c r="AG4069" s="35">
        <f t="shared" si="10813"/>
        <v>0</v>
      </c>
      <c r="AH4069" s="36">
        <f t="shared" si="10814"/>
        <v>0</v>
      </c>
      <c r="AI4069" s="36">
        <f t="shared" si="10815"/>
        <v>0</v>
      </c>
      <c r="AJ4069" s="36">
        <f t="shared" si="10816"/>
        <v>0</v>
      </c>
      <c r="AK4069" s="36">
        <f t="shared" si="10817"/>
        <v>0</v>
      </c>
      <c r="AL4069" s="36">
        <f t="shared" si="10697"/>
        <v>0</v>
      </c>
      <c r="AM4069" s="36">
        <f t="shared" si="10698"/>
        <v>0</v>
      </c>
      <c r="AN4069" s="12" t="s">
        <v>35</v>
      </c>
    </row>
    <row r="4070" spans="2:40" ht="31.2" hidden="1" customHeight="1" x14ac:dyDescent="0.3">
      <c r="B4070" s="30" t="s">
        <v>967</v>
      </c>
      <c r="C4070" s="30" t="s">
        <v>114</v>
      </c>
      <c r="D4070" s="30" t="s">
        <v>443</v>
      </c>
      <c r="E4070" s="15" t="str">
        <f t="shared" si="10699"/>
        <v>0310</v>
      </c>
      <c r="F4070" s="30" t="s">
        <v>992</v>
      </c>
      <c r="G4070" s="30" t="s">
        <v>547</v>
      </c>
      <c r="H4070" s="31" t="s">
        <v>548</v>
      </c>
      <c r="I4070" s="32">
        <f t="shared" si="10792"/>
        <v>57683.9</v>
      </c>
      <c r="J4070" s="32">
        <f t="shared" si="10793"/>
        <v>151968.9</v>
      </c>
      <c r="K4070" s="32">
        <f t="shared" si="10794"/>
        <v>0</v>
      </c>
      <c r="L4070" s="32">
        <f t="shared" si="10795"/>
        <v>0</v>
      </c>
      <c r="M4070" s="32">
        <f t="shared" si="10796"/>
        <v>0</v>
      </c>
      <c r="N4070" s="32">
        <f t="shared" si="10797"/>
        <v>0</v>
      </c>
      <c r="O4070" s="32">
        <f t="shared" si="10798"/>
        <v>0</v>
      </c>
      <c r="P4070" s="32">
        <f t="shared" si="10799"/>
        <v>0</v>
      </c>
      <c r="Q4070" s="32">
        <f t="shared" si="10800"/>
        <v>-57683.9</v>
      </c>
      <c r="R4070" s="32">
        <f t="shared" si="10801"/>
        <v>0</v>
      </c>
      <c r="S4070" s="32">
        <f t="shared" si="10802"/>
        <v>0</v>
      </c>
      <c r="T4070" s="32">
        <f t="shared" si="10803"/>
        <v>0</v>
      </c>
      <c r="U4070" s="32">
        <v>0</v>
      </c>
      <c r="V4070" s="32">
        <f t="shared" si="10700"/>
        <v>0</v>
      </c>
      <c r="W4070" s="32">
        <f t="shared" si="10804"/>
        <v>0</v>
      </c>
      <c r="X4070" s="32">
        <f t="shared" si="10805"/>
        <v>0</v>
      </c>
      <c r="Y4070" s="32">
        <f t="shared" si="10806"/>
        <v>0</v>
      </c>
      <c r="Z4070" s="32">
        <f t="shared" si="10807"/>
        <v>0</v>
      </c>
      <c r="AA4070" s="32">
        <f t="shared" si="10808"/>
        <v>0</v>
      </c>
      <c r="AB4070" s="32">
        <f t="shared" si="10809"/>
        <v>0</v>
      </c>
      <c r="AC4070" s="33">
        <f t="shared" si="10810"/>
        <v>0</v>
      </c>
      <c r="AD4070" s="33">
        <f t="shared" si="10811"/>
        <v>0</v>
      </c>
      <c r="AE4070" s="34" t="e">
        <f t="shared" si="10690"/>
        <v>#DIV/0!</v>
      </c>
      <c r="AF4070" s="35">
        <f t="shared" si="10812"/>
        <v>0</v>
      </c>
      <c r="AG4070" s="35">
        <f t="shared" si="10813"/>
        <v>0</v>
      </c>
      <c r="AH4070" s="36">
        <f t="shared" si="10814"/>
        <v>0</v>
      </c>
      <c r="AI4070" s="36">
        <f t="shared" si="10815"/>
        <v>0</v>
      </c>
      <c r="AJ4070" s="36">
        <f t="shared" si="10816"/>
        <v>0</v>
      </c>
      <c r="AK4070" s="36">
        <f t="shared" si="10817"/>
        <v>0</v>
      </c>
      <c r="AL4070" s="36">
        <f t="shared" si="10697"/>
        <v>0</v>
      </c>
      <c r="AM4070" s="36">
        <f t="shared" si="10698"/>
        <v>0</v>
      </c>
      <c r="AN4070" s="12" t="s">
        <v>35</v>
      </c>
    </row>
    <row r="4071" spans="2:40" ht="15.6" hidden="1" customHeight="1" x14ac:dyDescent="0.3">
      <c r="B4071" s="30" t="s">
        <v>967</v>
      </c>
      <c r="C4071" s="30" t="s">
        <v>114</v>
      </c>
      <c r="D4071" s="30" t="s">
        <v>443</v>
      </c>
      <c r="E4071" s="15" t="str">
        <f t="shared" si="10699"/>
        <v>0310</v>
      </c>
      <c r="F4071" s="30" t="s">
        <v>992</v>
      </c>
      <c r="G4071" s="30" t="s">
        <v>906</v>
      </c>
      <c r="H4071" s="31" t="s">
        <v>907</v>
      </c>
      <c r="I4071" s="32">
        <v>57683.9</v>
      </c>
      <c r="J4071" s="32">
        <v>151968.9</v>
      </c>
      <c r="K4071" s="32"/>
      <c r="L4071" s="32"/>
      <c r="M4071" s="32"/>
      <c r="N4071" s="32"/>
      <c r="O4071" s="32">
        <v>0</v>
      </c>
      <c r="P4071" s="32">
        <v>0</v>
      </c>
      <c r="Q4071" s="32">
        <v>-57683.9</v>
      </c>
      <c r="R4071" s="32">
        <v>0</v>
      </c>
      <c r="S4071" s="32">
        <v>0</v>
      </c>
      <c r="T4071" s="32">
        <v>0</v>
      </c>
      <c r="U4071" s="32">
        <v>0</v>
      </c>
      <c r="V4071" s="32">
        <f t="shared" si="10700"/>
        <v>0</v>
      </c>
      <c r="W4071" s="32"/>
      <c r="X4071" s="32"/>
      <c r="Y4071" s="32"/>
      <c r="Z4071" s="32"/>
      <c r="AA4071" s="32"/>
      <c r="AB4071" s="32">
        <v>0</v>
      </c>
      <c r="AC4071" s="33">
        <v>0</v>
      </c>
      <c r="AD4071" s="33">
        <v>0</v>
      </c>
      <c r="AE4071" s="34" t="e">
        <f t="shared" si="10690"/>
        <v>#DIV/0!</v>
      </c>
      <c r="AF4071" s="35">
        <v>0</v>
      </c>
      <c r="AG4071" s="35">
        <v>0</v>
      </c>
      <c r="AH4071" s="36">
        <v>0</v>
      </c>
      <c r="AI4071" s="36">
        <v>0</v>
      </c>
      <c r="AJ4071" s="36">
        <v>0</v>
      </c>
      <c r="AK4071" s="36">
        <v>0</v>
      </c>
      <c r="AL4071" s="36">
        <f t="shared" si="10697"/>
        <v>0</v>
      </c>
      <c r="AM4071" s="36">
        <f t="shared" si="10698"/>
        <v>0</v>
      </c>
      <c r="AN4071" s="12" t="s">
        <v>35</v>
      </c>
    </row>
    <row r="4072" spans="2:40" ht="46.8" x14ac:dyDescent="0.3">
      <c r="B4072" s="30" t="s">
        <v>967</v>
      </c>
      <c r="C4072" s="30" t="s">
        <v>114</v>
      </c>
      <c r="D4072" s="30" t="s">
        <v>443</v>
      </c>
      <c r="E4072" s="15" t="str">
        <f t="shared" si="10699"/>
        <v>0310</v>
      </c>
      <c r="F4072" s="30" t="s">
        <v>704</v>
      </c>
      <c r="G4072" s="30"/>
      <c r="H4072" s="31" t="s">
        <v>705</v>
      </c>
      <c r="I4072" s="32">
        <f t="shared" si="10792"/>
        <v>24997.3</v>
      </c>
      <c r="J4072" s="32">
        <f t="shared" si="10793"/>
        <v>9235.9</v>
      </c>
      <c r="K4072" s="32">
        <f t="shared" si="10794"/>
        <v>18530.999999999996</v>
      </c>
      <c r="L4072" s="32">
        <f t="shared" si="10795"/>
        <v>0</v>
      </c>
      <c r="M4072" s="32">
        <f t="shared" si="10796"/>
        <v>0</v>
      </c>
      <c r="N4072" s="32">
        <f t="shared" si="10797"/>
        <v>0</v>
      </c>
      <c r="O4072" s="32">
        <f t="shared" si="10798"/>
        <v>-2855.1710000000003</v>
      </c>
      <c r="P4072" s="32">
        <f t="shared" si="10799"/>
        <v>0</v>
      </c>
      <c r="Q4072" s="32">
        <f t="shared" si="10800"/>
        <v>-9209.2999999999993</v>
      </c>
      <c r="R4072" s="32">
        <f t="shared" si="10801"/>
        <v>0</v>
      </c>
      <c r="S4072" s="32">
        <f t="shared" si="10802"/>
        <v>0</v>
      </c>
      <c r="T4072" s="32">
        <f t="shared" si="10803"/>
        <v>0</v>
      </c>
      <c r="U4072" s="32">
        <v>8333.732</v>
      </c>
      <c r="V4072" s="32">
        <f t="shared" si="10700"/>
        <v>21266.561000000002</v>
      </c>
      <c r="W4072" s="32">
        <f t="shared" si="10804"/>
        <v>8333.732</v>
      </c>
      <c r="X4072" s="32">
        <f t="shared" si="10805"/>
        <v>0</v>
      </c>
      <c r="Y4072" s="32">
        <f t="shared" si="10806"/>
        <v>0</v>
      </c>
      <c r="Z4072" s="32">
        <f t="shared" si="10807"/>
        <v>0</v>
      </c>
      <c r="AA4072" s="32">
        <f t="shared" si="10808"/>
        <v>0</v>
      </c>
      <c r="AB4072" s="32">
        <f t="shared" si="10809"/>
        <v>667.95366000000001</v>
      </c>
      <c r="AC4072" s="33">
        <f t="shared" si="10810"/>
        <v>21266.560999999998</v>
      </c>
      <c r="AD4072" s="33">
        <f t="shared" si="10811"/>
        <v>9584.513640000001</v>
      </c>
      <c r="AE4072" s="34">
        <f t="shared" si="10690"/>
        <v>45.068469885657592</v>
      </c>
      <c r="AF4072" s="32">
        <f t="shared" si="10812"/>
        <v>24121.732</v>
      </c>
      <c r="AG4072" s="32">
        <f t="shared" si="10813"/>
        <v>-2855.1710000000003</v>
      </c>
      <c r="AH4072" s="32">
        <f t="shared" si="10814"/>
        <v>0</v>
      </c>
      <c r="AI4072" s="32">
        <f t="shared" si="10815"/>
        <v>0</v>
      </c>
      <c r="AJ4072" s="32">
        <f t="shared" si="10816"/>
        <v>0</v>
      </c>
      <c r="AK4072" s="32">
        <f t="shared" si="10817"/>
        <v>0</v>
      </c>
      <c r="AL4072" s="32">
        <f t="shared" si="10697"/>
        <v>21266.561000000002</v>
      </c>
      <c r="AM4072" s="32">
        <f t="shared" si="10698"/>
        <v>0</v>
      </c>
    </row>
    <row r="4073" spans="2:40" ht="46.8" x14ac:dyDescent="0.3">
      <c r="B4073" s="30" t="s">
        <v>967</v>
      </c>
      <c r="C4073" s="30" t="s">
        <v>114</v>
      </c>
      <c r="D4073" s="30" t="s">
        <v>443</v>
      </c>
      <c r="E4073" s="15" t="str">
        <f t="shared" si="10699"/>
        <v>0310</v>
      </c>
      <c r="F4073" s="30" t="s">
        <v>994</v>
      </c>
      <c r="G4073" s="30"/>
      <c r="H4073" s="31" t="s">
        <v>995</v>
      </c>
      <c r="I4073" s="32">
        <f t="shared" ref="I4073:N4073" si="10818">I4080+I4083+I4086+I4092+I4074+I4077+I4095+I4098+I4101</f>
        <v>24997.3</v>
      </c>
      <c r="J4073" s="32">
        <f t="shared" si="10818"/>
        <v>9235.9</v>
      </c>
      <c r="K4073" s="32">
        <f t="shared" si="10818"/>
        <v>18530.999999999996</v>
      </c>
      <c r="L4073" s="32">
        <f t="shared" si="10818"/>
        <v>0</v>
      </c>
      <c r="M4073" s="32">
        <f t="shared" si="10818"/>
        <v>0</v>
      </c>
      <c r="N4073" s="32">
        <f t="shared" si="10818"/>
        <v>0</v>
      </c>
      <c r="O4073" s="32">
        <f t="shared" ref="O4073:T4073" si="10819">O4080+O4083+O4086+O4092+O4074+O4077+O4095+O4098+O4101+O4089</f>
        <v>-2855.1710000000003</v>
      </c>
      <c r="P4073" s="32">
        <f t="shared" si="10819"/>
        <v>0</v>
      </c>
      <c r="Q4073" s="32">
        <f t="shared" si="10819"/>
        <v>-9209.2999999999993</v>
      </c>
      <c r="R4073" s="32">
        <f t="shared" si="10819"/>
        <v>0</v>
      </c>
      <c r="S4073" s="32">
        <f t="shared" si="10819"/>
        <v>0</v>
      </c>
      <c r="T4073" s="32">
        <f t="shared" si="10819"/>
        <v>0</v>
      </c>
      <c r="U4073" s="32">
        <v>8333.732</v>
      </c>
      <c r="V4073" s="32">
        <f t="shared" si="10700"/>
        <v>21266.561000000002</v>
      </c>
      <c r="W4073" s="32">
        <f t="shared" ref="W4073:AD4073" si="10820">W4080+W4083+W4086+W4092+W4074+W4077+W4095+W4098+W4101+W4089</f>
        <v>8333.732</v>
      </c>
      <c r="X4073" s="32">
        <f t="shared" si="10820"/>
        <v>0</v>
      </c>
      <c r="Y4073" s="32">
        <f t="shared" si="10820"/>
        <v>0</v>
      </c>
      <c r="Z4073" s="32">
        <f t="shared" si="10820"/>
        <v>0</v>
      </c>
      <c r="AA4073" s="32">
        <f t="shared" si="10820"/>
        <v>0</v>
      </c>
      <c r="AB4073" s="32">
        <f t="shared" si="10820"/>
        <v>667.95366000000001</v>
      </c>
      <c r="AC4073" s="33">
        <f t="shared" si="10820"/>
        <v>21266.560999999998</v>
      </c>
      <c r="AD4073" s="33">
        <f t="shared" si="10820"/>
        <v>9584.513640000001</v>
      </c>
      <c r="AE4073" s="34">
        <f t="shared" si="10690"/>
        <v>45.068469885657592</v>
      </c>
      <c r="AF4073" s="32">
        <f t="shared" ref="AF4073:AK4073" si="10821">AF4080+AF4083+AF4086+AF4092+AF4074+AF4077+AF4095+AF4098+AF4101+AF4089</f>
        <v>24121.732</v>
      </c>
      <c r="AG4073" s="32">
        <f t="shared" si="10821"/>
        <v>-2855.1710000000003</v>
      </c>
      <c r="AH4073" s="32">
        <f t="shared" si="10821"/>
        <v>0</v>
      </c>
      <c r="AI4073" s="32">
        <f t="shared" si="10821"/>
        <v>0</v>
      </c>
      <c r="AJ4073" s="32">
        <f t="shared" si="10821"/>
        <v>0</v>
      </c>
      <c r="AK4073" s="32">
        <f t="shared" si="10821"/>
        <v>0</v>
      </c>
      <c r="AL4073" s="32">
        <f t="shared" si="10697"/>
        <v>21266.561000000002</v>
      </c>
      <c r="AM4073" s="32">
        <f t="shared" si="10698"/>
        <v>0</v>
      </c>
    </row>
    <row r="4074" spans="2:40" ht="46.8" hidden="1" customHeight="1" x14ac:dyDescent="0.3">
      <c r="B4074" s="30" t="s">
        <v>967</v>
      </c>
      <c r="C4074" s="30" t="s">
        <v>114</v>
      </c>
      <c r="D4074" s="30" t="s">
        <v>443</v>
      </c>
      <c r="E4074" s="15" t="str">
        <f t="shared" si="10699"/>
        <v>0310</v>
      </c>
      <c r="F4074" s="30" t="s">
        <v>996</v>
      </c>
      <c r="G4074" s="30"/>
      <c r="H4074" s="31" t="s">
        <v>997</v>
      </c>
      <c r="I4074" s="32">
        <f t="shared" ref="I4074:I4102" si="10822">I4075</f>
        <v>0</v>
      </c>
      <c r="J4074" s="32">
        <f t="shared" ref="J4074:J4102" si="10823">J4075</f>
        <v>668.1</v>
      </c>
      <c r="K4074" s="32">
        <f t="shared" ref="K4074:K4102" si="10824">K4075</f>
        <v>8231.5</v>
      </c>
      <c r="L4074" s="32">
        <f t="shared" ref="L4074:L4102" si="10825">L4075</f>
        <v>0</v>
      </c>
      <c r="M4074" s="32">
        <f t="shared" ref="M4074:M4102" si="10826">M4075</f>
        <v>0</v>
      </c>
      <c r="N4074" s="32">
        <f t="shared" ref="N4074:N4102" si="10827">N4075</f>
        <v>0</v>
      </c>
      <c r="O4074" s="32">
        <f t="shared" ref="O4074:O4102" si="10828">O4075</f>
        <v>0</v>
      </c>
      <c r="P4074" s="32">
        <f t="shared" ref="P4074:P4102" si="10829">P4075</f>
        <v>0</v>
      </c>
      <c r="Q4074" s="32">
        <f t="shared" ref="Q4074:Q4102" si="10830">Q4075</f>
        <v>0</v>
      </c>
      <c r="R4074" s="32">
        <f t="shared" ref="R4074:R4102" si="10831">R4075</f>
        <v>0</v>
      </c>
      <c r="S4074" s="32">
        <f t="shared" ref="S4074:S4102" si="10832">S4075</f>
        <v>0</v>
      </c>
      <c r="T4074" s="32">
        <f t="shared" ref="T4074:T4102" si="10833">T4075</f>
        <v>0</v>
      </c>
      <c r="U4074" s="32">
        <v>0</v>
      </c>
      <c r="V4074" s="32">
        <f t="shared" si="10700"/>
        <v>0</v>
      </c>
      <c r="W4074" s="32">
        <f t="shared" ref="W4074:W4102" si="10834">W4075</f>
        <v>0</v>
      </c>
      <c r="X4074" s="32">
        <f t="shared" ref="X4074:X4102" si="10835">X4075</f>
        <v>0</v>
      </c>
      <c r="Y4074" s="32">
        <f t="shared" ref="Y4074:Y4102" si="10836">Y4075</f>
        <v>0</v>
      </c>
      <c r="Z4074" s="32">
        <f t="shared" ref="Z4074:Z4102" si="10837">Z4075</f>
        <v>0</v>
      </c>
      <c r="AA4074" s="32">
        <f t="shared" ref="AA4074:AA4102" si="10838">AA4075</f>
        <v>0</v>
      </c>
      <c r="AB4074" s="32">
        <f t="shared" ref="AB4074:AB4102" si="10839">AB4075</f>
        <v>0</v>
      </c>
      <c r="AC4074" s="33">
        <f t="shared" ref="AC4074:AC4102" si="10840">AC4075</f>
        <v>0</v>
      </c>
      <c r="AD4074" s="33">
        <f t="shared" ref="AD4074:AD4102" si="10841">AD4075</f>
        <v>0</v>
      </c>
      <c r="AE4074" s="34" t="e">
        <f t="shared" ref="AE4074:AE4137" si="10842">AD4074/AC4074*100</f>
        <v>#DIV/0!</v>
      </c>
      <c r="AF4074" s="35">
        <f t="shared" ref="AF4074:AF4102" si="10843">AF4075</f>
        <v>0</v>
      </c>
      <c r="AG4074" s="35">
        <f t="shared" ref="AG4074:AG4102" si="10844">AG4075</f>
        <v>0</v>
      </c>
      <c r="AH4074" s="36">
        <f t="shared" ref="AH4074:AH4102" si="10845">AH4075</f>
        <v>0</v>
      </c>
      <c r="AI4074" s="36">
        <f t="shared" ref="AI4074:AI4102" si="10846">AI4075</f>
        <v>0</v>
      </c>
      <c r="AJ4074" s="36">
        <f t="shared" ref="AJ4074:AJ4102" si="10847">AJ4075</f>
        <v>0</v>
      </c>
      <c r="AK4074" s="36">
        <f t="shared" ref="AK4074:AK4102" si="10848">AK4075</f>
        <v>0</v>
      </c>
      <c r="AL4074" s="36">
        <f t="shared" ref="AL4074:AL4137" si="10849">AF4074+AH4074+AK4074+AI4074+AJ4074+AG4074</f>
        <v>0</v>
      </c>
      <c r="AM4074" s="36">
        <f t="shared" ref="AM4074:AM4137" si="10850">V4074-AL4074</f>
        <v>0</v>
      </c>
      <c r="AN4074" s="37" t="s">
        <v>35</v>
      </c>
    </row>
    <row r="4075" spans="2:40" ht="31.2" hidden="1" customHeight="1" x14ac:dyDescent="0.3">
      <c r="B4075" s="30" t="s">
        <v>967</v>
      </c>
      <c r="C4075" s="30" t="s">
        <v>114</v>
      </c>
      <c r="D4075" s="30" t="s">
        <v>443</v>
      </c>
      <c r="E4075" s="15" t="str">
        <f t="shared" si="10699"/>
        <v>0310</v>
      </c>
      <c r="F4075" s="30" t="s">
        <v>996</v>
      </c>
      <c r="G4075" s="30" t="s">
        <v>547</v>
      </c>
      <c r="H4075" s="31" t="s">
        <v>548</v>
      </c>
      <c r="I4075" s="32">
        <f t="shared" si="10822"/>
        <v>0</v>
      </c>
      <c r="J4075" s="32">
        <f t="shared" si="10823"/>
        <v>668.1</v>
      </c>
      <c r="K4075" s="32">
        <f t="shared" si="10824"/>
        <v>8231.5</v>
      </c>
      <c r="L4075" s="32">
        <f t="shared" si="10825"/>
        <v>0</v>
      </c>
      <c r="M4075" s="32">
        <f t="shared" si="10826"/>
        <v>0</v>
      </c>
      <c r="N4075" s="32">
        <f t="shared" si="10827"/>
        <v>0</v>
      </c>
      <c r="O4075" s="32">
        <f t="shared" si="10828"/>
        <v>0</v>
      </c>
      <c r="P4075" s="32">
        <f t="shared" si="10829"/>
        <v>0</v>
      </c>
      <c r="Q4075" s="32">
        <f t="shared" si="10830"/>
        <v>0</v>
      </c>
      <c r="R4075" s="32">
        <f t="shared" si="10831"/>
        <v>0</v>
      </c>
      <c r="S4075" s="32">
        <f t="shared" si="10832"/>
        <v>0</v>
      </c>
      <c r="T4075" s="32">
        <f t="shared" si="10833"/>
        <v>0</v>
      </c>
      <c r="U4075" s="32">
        <v>0</v>
      </c>
      <c r="V4075" s="32">
        <f t="shared" si="10700"/>
        <v>0</v>
      </c>
      <c r="W4075" s="32">
        <f t="shared" si="10834"/>
        <v>0</v>
      </c>
      <c r="X4075" s="32">
        <f t="shared" si="10835"/>
        <v>0</v>
      </c>
      <c r="Y4075" s="32">
        <f t="shared" si="10836"/>
        <v>0</v>
      </c>
      <c r="Z4075" s="32">
        <f t="shared" si="10837"/>
        <v>0</v>
      </c>
      <c r="AA4075" s="32">
        <f t="shared" si="10838"/>
        <v>0</v>
      </c>
      <c r="AB4075" s="32">
        <f t="shared" si="10839"/>
        <v>0</v>
      </c>
      <c r="AC4075" s="33">
        <f t="shared" si="10840"/>
        <v>0</v>
      </c>
      <c r="AD4075" s="33">
        <f t="shared" si="10841"/>
        <v>0</v>
      </c>
      <c r="AE4075" s="34" t="e">
        <f t="shared" si="10842"/>
        <v>#DIV/0!</v>
      </c>
      <c r="AF4075" s="35">
        <f t="shared" si="10843"/>
        <v>0</v>
      </c>
      <c r="AG4075" s="35">
        <f t="shared" si="10844"/>
        <v>0</v>
      </c>
      <c r="AH4075" s="36">
        <f t="shared" si="10845"/>
        <v>0</v>
      </c>
      <c r="AI4075" s="36">
        <f t="shared" si="10846"/>
        <v>0</v>
      </c>
      <c r="AJ4075" s="36">
        <f t="shared" si="10847"/>
        <v>0</v>
      </c>
      <c r="AK4075" s="36">
        <f t="shared" si="10848"/>
        <v>0</v>
      </c>
      <c r="AL4075" s="36">
        <f t="shared" si="10849"/>
        <v>0</v>
      </c>
      <c r="AM4075" s="36">
        <f t="shared" si="10850"/>
        <v>0</v>
      </c>
      <c r="AN4075" s="37" t="s">
        <v>35</v>
      </c>
    </row>
    <row r="4076" spans="2:40" ht="15.6" hidden="1" customHeight="1" x14ac:dyDescent="0.3">
      <c r="B4076" s="30" t="s">
        <v>967</v>
      </c>
      <c r="C4076" s="30" t="s">
        <v>114</v>
      </c>
      <c r="D4076" s="30" t="s">
        <v>443</v>
      </c>
      <c r="E4076" s="15" t="str">
        <f t="shared" si="10699"/>
        <v>0310</v>
      </c>
      <c r="F4076" s="30" t="s">
        <v>996</v>
      </c>
      <c r="G4076" s="30" t="s">
        <v>906</v>
      </c>
      <c r="H4076" s="31" t="s">
        <v>907</v>
      </c>
      <c r="I4076" s="32"/>
      <c r="J4076" s="32">
        <v>668.1</v>
      </c>
      <c r="K4076" s="32">
        <v>8231.5</v>
      </c>
      <c r="L4076" s="32"/>
      <c r="M4076" s="32"/>
      <c r="N4076" s="32"/>
      <c r="O4076" s="32">
        <v>0</v>
      </c>
      <c r="P4076" s="32">
        <v>0</v>
      </c>
      <c r="Q4076" s="32">
        <v>0</v>
      </c>
      <c r="R4076" s="32">
        <v>0</v>
      </c>
      <c r="S4076" s="32">
        <v>0</v>
      </c>
      <c r="T4076" s="32">
        <v>0</v>
      </c>
      <c r="U4076" s="32">
        <v>0</v>
      </c>
      <c r="V4076" s="32">
        <f t="shared" si="10700"/>
        <v>0</v>
      </c>
      <c r="W4076" s="32"/>
      <c r="X4076" s="32"/>
      <c r="Y4076" s="32"/>
      <c r="Z4076" s="32"/>
      <c r="AA4076" s="32"/>
      <c r="AB4076" s="32">
        <v>0</v>
      </c>
      <c r="AC4076" s="33">
        <v>0</v>
      </c>
      <c r="AD4076" s="33">
        <v>0</v>
      </c>
      <c r="AE4076" s="34" t="e">
        <f t="shared" si="10842"/>
        <v>#DIV/0!</v>
      </c>
      <c r="AF4076" s="35">
        <v>0</v>
      </c>
      <c r="AG4076" s="35">
        <v>0</v>
      </c>
      <c r="AH4076" s="36">
        <v>0</v>
      </c>
      <c r="AI4076" s="36">
        <v>0</v>
      </c>
      <c r="AJ4076" s="36">
        <v>0</v>
      </c>
      <c r="AK4076" s="36">
        <v>0</v>
      </c>
      <c r="AL4076" s="36">
        <f t="shared" si="10849"/>
        <v>0</v>
      </c>
      <c r="AM4076" s="36">
        <f t="shared" si="10850"/>
        <v>0</v>
      </c>
      <c r="AN4076" s="37" t="s">
        <v>35</v>
      </c>
    </row>
    <row r="4077" spans="2:40" ht="31.2" hidden="1" customHeight="1" x14ac:dyDescent="0.3">
      <c r="B4077" s="30" t="s">
        <v>967</v>
      </c>
      <c r="C4077" s="30" t="s">
        <v>114</v>
      </c>
      <c r="D4077" s="30" t="s">
        <v>443</v>
      </c>
      <c r="E4077" s="15" t="str">
        <f t="shared" si="10699"/>
        <v>0310</v>
      </c>
      <c r="F4077" s="30" t="s">
        <v>998</v>
      </c>
      <c r="G4077" s="30"/>
      <c r="H4077" s="31" t="s">
        <v>999</v>
      </c>
      <c r="I4077" s="32">
        <f t="shared" si="10822"/>
        <v>0</v>
      </c>
      <c r="J4077" s="32">
        <f t="shared" si="10823"/>
        <v>668.1</v>
      </c>
      <c r="K4077" s="32">
        <f t="shared" si="10824"/>
        <v>8231.5</v>
      </c>
      <c r="L4077" s="32">
        <f t="shared" si="10825"/>
        <v>0</v>
      </c>
      <c r="M4077" s="32">
        <f t="shared" si="10826"/>
        <v>0</v>
      </c>
      <c r="N4077" s="32">
        <f t="shared" si="10827"/>
        <v>0</v>
      </c>
      <c r="O4077" s="32">
        <f t="shared" si="10828"/>
        <v>0</v>
      </c>
      <c r="P4077" s="32">
        <f t="shared" si="10829"/>
        <v>0</v>
      </c>
      <c r="Q4077" s="32">
        <f t="shared" si="10830"/>
        <v>0</v>
      </c>
      <c r="R4077" s="32">
        <f t="shared" si="10831"/>
        <v>0</v>
      </c>
      <c r="S4077" s="32">
        <f t="shared" si="10832"/>
        <v>0</v>
      </c>
      <c r="T4077" s="32">
        <f t="shared" si="10833"/>
        <v>0</v>
      </c>
      <c r="U4077" s="32">
        <v>0</v>
      </c>
      <c r="V4077" s="32">
        <f t="shared" si="10700"/>
        <v>0</v>
      </c>
      <c r="W4077" s="32">
        <f t="shared" si="10834"/>
        <v>0</v>
      </c>
      <c r="X4077" s="32">
        <f t="shared" si="10835"/>
        <v>0</v>
      </c>
      <c r="Y4077" s="32">
        <f t="shared" si="10836"/>
        <v>0</v>
      </c>
      <c r="Z4077" s="32">
        <f t="shared" si="10837"/>
        <v>0</v>
      </c>
      <c r="AA4077" s="32">
        <f t="shared" si="10838"/>
        <v>0</v>
      </c>
      <c r="AB4077" s="32">
        <f t="shared" si="10839"/>
        <v>0</v>
      </c>
      <c r="AC4077" s="33">
        <f t="shared" si="10840"/>
        <v>0</v>
      </c>
      <c r="AD4077" s="33">
        <f t="shared" si="10841"/>
        <v>0</v>
      </c>
      <c r="AE4077" s="34" t="e">
        <f t="shared" si="10842"/>
        <v>#DIV/0!</v>
      </c>
      <c r="AF4077" s="35">
        <f t="shared" si="10843"/>
        <v>0</v>
      </c>
      <c r="AG4077" s="35">
        <f t="shared" si="10844"/>
        <v>0</v>
      </c>
      <c r="AH4077" s="36">
        <f t="shared" si="10845"/>
        <v>0</v>
      </c>
      <c r="AI4077" s="36">
        <f t="shared" si="10846"/>
        <v>0</v>
      </c>
      <c r="AJ4077" s="36">
        <f t="shared" si="10847"/>
        <v>0</v>
      </c>
      <c r="AK4077" s="36">
        <f t="shared" si="10848"/>
        <v>0</v>
      </c>
      <c r="AL4077" s="36">
        <f t="shared" si="10849"/>
        <v>0</v>
      </c>
      <c r="AM4077" s="36">
        <f t="shared" si="10850"/>
        <v>0</v>
      </c>
      <c r="AN4077" s="37" t="s">
        <v>35</v>
      </c>
    </row>
    <row r="4078" spans="2:40" ht="31.2" hidden="1" customHeight="1" x14ac:dyDescent="0.3">
      <c r="B4078" s="30" t="s">
        <v>967</v>
      </c>
      <c r="C4078" s="30" t="s">
        <v>114</v>
      </c>
      <c r="D4078" s="30" t="s">
        <v>443</v>
      </c>
      <c r="E4078" s="15" t="str">
        <f t="shared" si="10699"/>
        <v>0310</v>
      </c>
      <c r="F4078" s="30" t="s">
        <v>998</v>
      </c>
      <c r="G4078" s="30" t="s">
        <v>547</v>
      </c>
      <c r="H4078" s="31" t="s">
        <v>548</v>
      </c>
      <c r="I4078" s="32">
        <f t="shared" si="10822"/>
        <v>0</v>
      </c>
      <c r="J4078" s="32">
        <f t="shared" si="10823"/>
        <v>668.1</v>
      </c>
      <c r="K4078" s="32">
        <f t="shared" si="10824"/>
        <v>8231.5</v>
      </c>
      <c r="L4078" s="32">
        <f t="shared" si="10825"/>
        <v>0</v>
      </c>
      <c r="M4078" s="32">
        <f t="shared" si="10826"/>
        <v>0</v>
      </c>
      <c r="N4078" s="32">
        <f t="shared" si="10827"/>
        <v>0</v>
      </c>
      <c r="O4078" s="32">
        <f t="shared" si="10828"/>
        <v>0</v>
      </c>
      <c r="P4078" s="32">
        <f t="shared" si="10829"/>
        <v>0</v>
      </c>
      <c r="Q4078" s="32">
        <f t="shared" si="10830"/>
        <v>0</v>
      </c>
      <c r="R4078" s="32">
        <f t="shared" si="10831"/>
        <v>0</v>
      </c>
      <c r="S4078" s="32">
        <f t="shared" si="10832"/>
        <v>0</v>
      </c>
      <c r="T4078" s="32">
        <f t="shared" si="10833"/>
        <v>0</v>
      </c>
      <c r="U4078" s="32">
        <v>0</v>
      </c>
      <c r="V4078" s="32">
        <f t="shared" si="10700"/>
        <v>0</v>
      </c>
      <c r="W4078" s="32">
        <f t="shared" si="10834"/>
        <v>0</v>
      </c>
      <c r="X4078" s="32">
        <f t="shared" si="10835"/>
        <v>0</v>
      </c>
      <c r="Y4078" s="32">
        <f t="shared" si="10836"/>
        <v>0</v>
      </c>
      <c r="Z4078" s="32">
        <f t="shared" si="10837"/>
        <v>0</v>
      </c>
      <c r="AA4078" s="32">
        <f t="shared" si="10838"/>
        <v>0</v>
      </c>
      <c r="AB4078" s="32">
        <f t="shared" si="10839"/>
        <v>0</v>
      </c>
      <c r="AC4078" s="33">
        <f t="shared" si="10840"/>
        <v>0</v>
      </c>
      <c r="AD4078" s="33">
        <f t="shared" si="10841"/>
        <v>0</v>
      </c>
      <c r="AE4078" s="34" t="e">
        <f t="shared" si="10842"/>
        <v>#DIV/0!</v>
      </c>
      <c r="AF4078" s="35">
        <f t="shared" si="10843"/>
        <v>0</v>
      </c>
      <c r="AG4078" s="35">
        <f t="shared" si="10844"/>
        <v>0</v>
      </c>
      <c r="AH4078" s="36">
        <f t="shared" si="10845"/>
        <v>0</v>
      </c>
      <c r="AI4078" s="36">
        <f t="shared" si="10846"/>
        <v>0</v>
      </c>
      <c r="AJ4078" s="36">
        <f t="shared" si="10847"/>
        <v>0</v>
      </c>
      <c r="AK4078" s="36">
        <f t="shared" si="10848"/>
        <v>0</v>
      </c>
      <c r="AL4078" s="36">
        <f t="shared" si="10849"/>
        <v>0</v>
      </c>
      <c r="AM4078" s="36">
        <f t="shared" si="10850"/>
        <v>0</v>
      </c>
      <c r="AN4078" s="37" t="s">
        <v>35</v>
      </c>
    </row>
    <row r="4079" spans="2:40" ht="15.6" hidden="1" customHeight="1" x14ac:dyDescent="0.3">
      <c r="B4079" s="30" t="s">
        <v>967</v>
      </c>
      <c r="C4079" s="30" t="s">
        <v>114</v>
      </c>
      <c r="D4079" s="30" t="s">
        <v>443</v>
      </c>
      <c r="E4079" s="15" t="str">
        <f t="shared" si="10699"/>
        <v>0310</v>
      </c>
      <c r="F4079" s="30" t="s">
        <v>998</v>
      </c>
      <c r="G4079" s="30" t="s">
        <v>906</v>
      </c>
      <c r="H4079" s="31" t="s">
        <v>907</v>
      </c>
      <c r="I4079" s="32"/>
      <c r="J4079" s="32">
        <v>668.1</v>
      </c>
      <c r="K4079" s="32">
        <v>8231.5</v>
      </c>
      <c r="L4079" s="32"/>
      <c r="M4079" s="32"/>
      <c r="N4079" s="32"/>
      <c r="O4079" s="32">
        <v>0</v>
      </c>
      <c r="P4079" s="32">
        <v>0</v>
      </c>
      <c r="Q4079" s="32">
        <v>0</v>
      </c>
      <c r="R4079" s="32">
        <v>0</v>
      </c>
      <c r="S4079" s="32">
        <v>0</v>
      </c>
      <c r="T4079" s="32">
        <v>0</v>
      </c>
      <c r="U4079" s="32">
        <v>0</v>
      </c>
      <c r="V4079" s="32">
        <f t="shared" si="10700"/>
        <v>0</v>
      </c>
      <c r="W4079" s="32"/>
      <c r="X4079" s="32"/>
      <c r="Y4079" s="32"/>
      <c r="Z4079" s="32"/>
      <c r="AA4079" s="32"/>
      <c r="AB4079" s="32">
        <v>0</v>
      </c>
      <c r="AC4079" s="33">
        <v>0</v>
      </c>
      <c r="AD4079" s="33">
        <v>0</v>
      </c>
      <c r="AE4079" s="34" t="e">
        <f t="shared" si="10842"/>
        <v>#DIV/0!</v>
      </c>
      <c r="AF4079" s="35">
        <v>0</v>
      </c>
      <c r="AG4079" s="35">
        <v>0</v>
      </c>
      <c r="AH4079" s="36">
        <v>0</v>
      </c>
      <c r="AI4079" s="36">
        <v>0</v>
      </c>
      <c r="AJ4079" s="36">
        <v>0</v>
      </c>
      <c r="AK4079" s="36">
        <v>0</v>
      </c>
      <c r="AL4079" s="36">
        <f t="shared" si="10849"/>
        <v>0</v>
      </c>
      <c r="AM4079" s="36">
        <f t="shared" si="10850"/>
        <v>0</v>
      </c>
      <c r="AN4079" s="37" t="s">
        <v>35</v>
      </c>
    </row>
    <row r="4080" spans="2:40" ht="46.8" hidden="1" customHeight="1" x14ac:dyDescent="0.3">
      <c r="B4080" s="30" t="s">
        <v>967</v>
      </c>
      <c r="C4080" s="30" t="s">
        <v>114</v>
      </c>
      <c r="D4080" s="30" t="s">
        <v>443</v>
      </c>
      <c r="E4080" s="15" t="str">
        <f t="shared" si="10699"/>
        <v>0310</v>
      </c>
      <c r="F4080" s="30" t="s">
        <v>1000</v>
      </c>
      <c r="G4080" s="30"/>
      <c r="H4080" s="31" t="s">
        <v>1001</v>
      </c>
      <c r="I4080" s="32">
        <f t="shared" si="10822"/>
        <v>9209.2999999999993</v>
      </c>
      <c r="J4080" s="32">
        <f t="shared" si="10823"/>
        <v>0</v>
      </c>
      <c r="K4080" s="32">
        <f t="shared" si="10824"/>
        <v>0</v>
      </c>
      <c r="L4080" s="32">
        <f t="shared" si="10825"/>
        <v>0</v>
      </c>
      <c r="M4080" s="32">
        <f t="shared" si="10826"/>
        <v>0</v>
      </c>
      <c r="N4080" s="32">
        <f t="shared" si="10827"/>
        <v>0</v>
      </c>
      <c r="O4080" s="32">
        <f t="shared" si="10828"/>
        <v>0</v>
      </c>
      <c r="P4080" s="32">
        <f t="shared" si="10829"/>
        <v>0</v>
      </c>
      <c r="Q4080" s="32">
        <f t="shared" si="10830"/>
        <v>-9209.2999999999993</v>
      </c>
      <c r="R4080" s="32">
        <f t="shared" si="10831"/>
        <v>0</v>
      </c>
      <c r="S4080" s="32">
        <f t="shared" si="10832"/>
        <v>0</v>
      </c>
      <c r="T4080" s="32">
        <f t="shared" si="10833"/>
        <v>0</v>
      </c>
      <c r="U4080" s="32">
        <v>0</v>
      </c>
      <c r="V4080" s="32">
        <f t="shared" si="10700"/>
        <v>0</v>
      </c>
      <c r="W4080" s="32">
        <f t="shared" si="10834"/>
        <v>0</v>
      </c>
      <c r="X4080" s="32">
        <f t="shared" si="10835"/>
        <v>0</v>
      </c>
      <c r="Y4080" s="32">
        <f t="shared" si="10836"/>
        <v>0</v>
      </c>
      <c r="Z4080" s="32">
        <f t="shared" si="10837"/>
        <v>0</v>
      </c>
      <c r="AA4080" s="32">
        <f t="shared" si="10838"/>
        <v>0</v>
      </c>
      <c r="AB4080" s="32">
        <f t="shared" si="10839"/>
        <v>0</v>
      </c>
      <c r="AC4080" s="33">
        <f t="shared" si="10840"/>
        <v>0</v>
      </c>
      <c r="AD4080" s="33">
        <f t="shared" si="10841"/>
        <v>0</v>
      </c>
      <c r="AE4080" s="34" t="e">
        <f t="shared" si="10842"/>
        <v>#DIV/0!</v>
      </c>
      <c r="AF4080" s="35">
        <f t="shared" si="10843"/>
        <v>0</v>
      </c>
      <c r="AG4080" s="35">
        <f t="shared" si="10844"/>
        <v>0</v>
      </c>
      <c r="AH4080" s="36">
        <f t="shared" si="10845"/>
        <v>0</v>
      </c>
      <c r="AI4080" s="36">
        <f t="shared" si="10846"/>
        <v>0</v>
      </c>
      <c r="AJ4080" s="36">
        <f t="shared" si="10847"/>
        <v>0</v>
      </c>
      <c r="AK4080" s="36">
        <f t="shared" si="10848"/>
        <v>0</v>
      </c>
      <c r="AL4080" s="36">
        <f t="shared" si="10849"/>
        <v>0</v>
      </c>
      <c r="AM4080" s="36">
        <f t="shared" si="10850"/>
        <v>0</v>
      </c>
      <c r="AN4080" s="12" t="s">
        <v>35</v>
      </c>
    </row>
    <row r="4081" spans="2:40" ht="31.2" hidden="1" customHeight="1" x14ac:dyDescent="0.3">
      <c r="B4081" s="30" t="s">
        <v>967</v>
      </c>
      <c r="C4081" s="30" t="s">
        <v>114</v>
      </c>
      <c r="D4081" s="30" t="s">
        <v>443</v>
      </c>
      <c r="E4081" s="15" t="str">
        <f t="shared" ref="E4081:E4144" si="10851">CONCATENATE(C4081,D4081)</f>
        <v>0310</v>
      </c>
      <c r="F4081" s="30" t="s">
        <v>1000</v>
      </c>
      <c r="G4081" s="30" t="s">
        <v>547</v>
      </c>
      <c r="H4081" s="31" t="s">
        <v>548</v>
      </c>
      <c r="I4081" s="32">
        <f t="shared" si="10822"/>
        <v>9209.2999999999993</v>
      </c>
      <c r="J4081" s="32">
        <f t="shared" si="10823"/>
        <v>0</v>
      </c>
      <c r="K4081" s="32">
        <f t="shared" si="10824"/>
        <v>0</v>
      </c>
      <c r="L4081" s="32">
        <f t="shared" si="10825"/>
        <v>0</v>
      </c>
      <c r="M4081" s="32">
        <f t="shared" si="10826"/>
        <v>0</v>
      </c>
      <c r="N4081" s="32">
        <f t="shared" si="10827"/>
        <v>0</v>
      </c>
      <c r="O4081" s="32">
        <f t="shared" si="10828"/>
        <v>0</v>
      </c>
      <c r="P4081" s="32">
        <f t="shared" si="10829"/>
        <v>0</v>
      </c>
      <c r="Q4081" s="32">
        <f t="shared" si="10830"/>
        <v>-9209.2999999999993</v>
      </c>
      <c r="R4081" s="32">
        <f t="shared" si="10831"/>
        <v>0</v>
      </c>
      <c r="S4081" s="32">
        <f t="shared" si="10832"/>
        <v>0</v>
      </c>
      <c r="T4081" s="32">
        <f t="shared" si="10833"/>
        <v>0</v>
      </c>
      <c r="U4081" s="32">
        <v>0</v>
      </c>
      <c r="V4081" s="32">
        <f t="shared" ref="V4081:V4144" si="10852">I4081+L4081+U4081+T4081+S4081+R4081+Q4081+P4081+O4081</f>
        <v>0</v>
      </c>
      <c r="W4081" s="32">
        <f t="shared" si="10834"/>
        <v>0</v>
      </c>
      <c r="X4081" s="32">
        <f t="shared" si="10835"/>
        <v>0</v>
      </c>
      <c r="Y4081" s="32">
        <f t="shared" si="10836"/>
        <v>0</v>
      </c>
      <c r="Z4081" s="32">
        <f t="shared" si="10837"/>
        <v>0</v>
      </c>
      <c r="AA4081" s="32">
        <f t="shared" si="10838"/>
        <v>0</v>
      </c>
      <c r="AB4081" s="32">
        <f t="shared" si="10839"/>
        <v>0</v>
      </c>
      <c r="AC4081" s="33">
        <f t="shared" si="10840"/>
        <v>0</v>
      </c>
      <c r="AD4081" s="33">
        <f t="shared" si="10841"/>
        <v>0</v>
      </c>
      <c r="AE4081" s="34" t="e">
        <f t="shared" si="10842"/>
        <v>#DIV/0!</v>
      </c>
      <c r="AF4081" s="35">
        <f t="shared" si="10843"/>
        <v>0</v>
      </c>
      <c r="AG4081" s="35">
        <f t="shared" si="10844"/>
        <v>0</v>
      </c>
      <c r="AH4081" s="36">
        <f t="shared" si="10845"/>
        <v>0</v>
      </c>
      <c r="AI4081" s="36">
        <f t="shared" si="10846"/>
        <v>0</v>
      </c>
      <c r="AJ4081" s="36">
        <f t="shared" si="10847"/>
        <v>0</v>
      </c>
      <c r="AK4081" s="36">
        <f t="shared" si="10848"/>
        <v>0</v>
      </c>
      <c r="AL4081" s="36">
        <f t="shared" si="10849"/>
        <v>0</v>
      </c>
      <c r="AM4081" s="36">
        <f t="shared" si="10850"/>
        <v>0</v>
      </c>
      <c r="AN4081" s="12" t="s">
        <v>35</v>
      </c>
    </row>
    <row r="4082" spans="2:40" ht="15.6" hidden="1" customHeight="1" x14ac:dyDescent="0.3">
      <c r="B4082" s="30" t="s">
        <v>967</v>
      </c>
      <c r="C4082" s="30" t="s">
        <v>114</v>
      </c>
      <c r="D4082" s="30" t="s">
        <v>443</v>
      </c>
      <c r="E4082" s="15" t="str">
        <f t="shared" si="10851"/>
        <v>0310</v>
      </c>
      <c r="F4082" s="30" t="s">
        <v>1000</v>
      </c>
      <c r="G4082" s="30" t="s">
        <v>906</v>
      </c>
      <c r="H4082" s="31" t="s">
        <v>907</v>
      </c>
      <c r="I4082" s="32">
        <v>9209.2999999999993</v>
      </c>
      <c r="J4082" s="32"/>
      <c r="K4082" s="32"/>
      <c r="L4082" s="32"/>
      <c r="M4082" s="32"/>
      <c r="N4082" s="32"/>
      <c r="O4082" s="32">
        <v>0</v>
      </c>
      <c r="P4082" s="32">
        <v>0</v>
      </c>
      <c r="Q4082" s="32">
        <v>-9209.2999999999993</v>
      </c>
      <c r="R4082" s="32">
        <v>0</v>
      </c>
      <c r="S4082" s="32">
        <v>0</v>
      </c>
      <c r="T4082" s="32">
        <v>0</v>
      </c>
      <c r="U4082" s="32">
        <v>0</v>
      </c>
      <c r="V4082" s="32">
        <f t="shared" si="10852"/>
        <v>0</v>
      </c>
      <c r="W4082" s="32"/>
      <c r="X4082" s="32"/>
      <c r="Y4082" s="32"/>
      <c r="Z4082" s="32"/>
      <c r="AA4082" s="32"/>
      <c r="AB4082" s="32">
        <v>0</v>
      </c>
      <c r="AC4082" s="33">
        <v>0</v>
      </c>
      <c r="AD4082" s="33">
        <v>0</v>
      </c>
      <c r="AE4082" s="34" t="e">
        <f t="shared" si="10842"/>
        <v>#DIV/0!</v>
      </c>
      <c r="AF4082" s="35">
        <v>0</v>
      </c>
      <c r="AG4082" s="35">
        <v>0</v>
      </c>
      <c r="AH4082" s="36">
        <v>0</v>
      </c>
      <c r="AI4082" s="36">
        <v>0</v>
      </c>
      <c r="AJ4082" s="36">
        <v>0</v>
      </c>
      <c r="AK4082" s="36">
        <v>0</v>
      </c>
      <c r="AL4082" s="36">
        <f t="shared" si="10849"/>
        <v>0</v>
      </c>
      <c r="AM4082" s="36">
        <f t="shared" si="10850"/>
        <v>0</v>
      </c>
      <c r="AN4082" s="12" t="s">
        <v>35</v>
      </c>
    </row>
    <row r="4083" spans="2:40" ht="31.2" x14ac:dyDescent="0.3">
      <c r="B4083" s="30" t="s">
        <v>967</v>
      </c>
      <c r="C4083" s="30" t="s">
        <v>114</v>
      </c>
      <c r="D4083" s="30" t="s">
        <v>443</v>
      </c>
      <c r="E4083" s="15" t="str">
        <f t="shared" si="10851"/>
        <v>0310</v>
      </c>
      <c r="F4083" s="30" t="s">
        <v>1002</v>
      </c>
      <c r="G4083" s="30"/>
      <c r="H4083" s="49" t="s">
        <v>1003</v>
      </c>
      <c r="I4083" s="32">
        <f t="shared" si="10822"/>
        <v>640.5</v>
      </c>
      <c r="J4083" s="32">
        <f t="shared" si="10823"/>
        <v>7899.7</v>
      </c>
      <c r="K4083" s="32">
        <f t="shared" si="10824"/>
        <v>0</v>
      </c>
      <c r="L4083" s="32">
        <f t="shared" si="10825"/>
        <v>0</v>
      </c>
      <c r="M4083" s="32">
        <f t="shared" si="10826"/>
        <v>0</v>
      </c>
      <c r="N4083" s="32">
        <f t="shared" si="10827"/>
        <v>0</v>
      </c>
      <c r="O4083" s="32">
        <f t="shared" si="10828"/>
        <v>-307.30399999999997</v>
      </c>
      <c r="P4083" s="32">
        <f t="shared" si="10829"/>
        <v>0</v>
      </c>
      <c r="Q4083" s="32">
        <f t="shared" si="10830"/>
        <v>0</v>
      </c>
      <c r="R4083" s="32">
        <f t="shared" si="10831"/>
        <v>0</v>
      </c>
      <c r="S4083" s="32">
        <f t="shared" si="10832"/>
        <v>0</v>
      </c>
      <c r="T4083" s="32">
        <f t="shared" si="10833"/>
        <v>0</v>
      </c>
      <c r="U4083" s="32">
        <v>0</v>
      </c>
      <c r="V4083" s="32">
        <f t="shared" si="10852"/>
        <v>333.19600000000003</v>
      </c>
      <c r="W4083" s="32">
        <f t="shared" si="10834"/>
        <v>0</v>
      </c>
      <c r="X4083" s="32">
        <f t="shared" si="10835"/>
        <v>0</v>
      </c>
      <c r="Y4083" s="32">
        <f t="shared" si="10836"/>
        <v>0</v>
      </c>
      <c r="Z4083" s="32">
        <f t="shared" si="10837"/>
        <v>0</v>
      </c>
      <c r="AA4083" s="32">
        <f t="shared" si="10838"/>
        <v>0</v>
      </c>
      <c r="AB4083" s="32">
        <f t="shared" si="10839"/>
        <v>0</v>
      </c>
      <c r="AC4083" s="33">
        <f t="shared" si="10840"/>
        <v>333.19600000000003</v>
      </c>
      <c r="AD4083" s="33">
        <f t="shared" si="10841"/>
        <v>0</v>
      </c>
      <c r="AE4083" s="34">
        <f t="shared" si="10842"/>
        <v>0</v>
      </c>
      <c r="AF4083" s="32">
        <f t="shared" si="10843"/>
        <v>640.5</v>
      </c>
      <c r="AG4083" s="32">
        <f t="shared" si="10844"/>
        <v>-307.30399999999997</v>
      </c>
      <c r="AH4083" s="32">
        <f t="shared" si="10845"/>
        <v>0</v>
      </c>
      <c r="AI4083" s="32">
        <f t="shared" si="10846"/>
        <v>0</v>
      </c>
      <c r="AJ4083" s="32">
        <f t="shared" si="10847"/>
        <v>0</v>
      </c>
      <c r="AK4083" s="32">
        <f t="shared" si="10848"/>
        <v>0</v>
      </c>
      <c r="AL4083" s="32">
        <f t="shared" si="10849"/>
        <v>333.19600000000003</v>
      </c>
      <c r="AM4083" s="32">
        <f t="shared" si="10850"/>
        <v>0</v>
      </c>
    </row>
    <row r="4084" spans="2:40" ht="31.2" x14ac:dyDescent="0.3">
      <c r="B4084" s="30" t="s">
        <v>967</v>
      </c>
      <c r="C4084" s="30" t="s">
        <v>114</v>
      </c>
      <c r="D4084" s="30" t="s">
        <v>443</v>
      </c>
      <c r="E4084" s="15" t="str">
        <f t="shared" si="10851"/>
        <v>0310</v>
      </c>
      <c r="F4084" s="30" t="s">
        <v>1002</v>
      </c>
      <c r="G4084" s="30" t="s">
        <v>547</v>
      </c>
      <c r="H4084" s="31" t="s">
        <v>548</v>
      </c>
      <c r="I4084" s="32">
        <f t="shared" si="10822"/>
        <v>640.5</v>
      </c>
      <c r="J4084" s="32">
        <f t="shared" si="10823"/>
        <v>7899.7</v>
      </c>
      <c r="K4084" s="32">
        <f t="shared" si="10824"/>
        <v>0</v>
      </c>
      <c r="L4084" s="32">
        <f t="shared" si="10825"/>
        <v>0</v>
      </c>
      <c r="M4084" s="32">
        <f t="shared" si="10826"/>
        <v>0</v>
      </c>
      <c r="N4084" s="32">
        <f t="shared" si="10827"/>
        <v>0</v>
      </c>
      <c r="O4084" s="32">
        <f t="shared" si="10828"/>
        <v>-307.30399999999997</v>
      </c>
      <c r="P4084" s="32">
        <f t="shared" si="10829"/>
        <v>0</v>
      </c>
      <c r="Q4084" s="32">
        <f t="shared" si="10830"/>
        <v>0</v>
      </c>
      <c r="R4084" s="32">
        <f t="shared" si="10831"/>
        <v>0</v>
      </c>
      <c r="S4084" s="32">
        <f t="shared" si="10832"/>
        <v>0</v>
      </c>
      <c r="T4084" s="32">
        <f t="shared" si="10833"/>
        <v>0</v>
      </c>
      <c r="U4084" s="32">
        <v>0</v>
      </c>
      <c r="V4084" s="32">
        <f t="shared" si="10852"/>
        <v>333.19600000000003</v>
      </c>
      <c r="W4084" s="32">
        <f t="shared" si="10834"/>
        <v>0</v>
      </c>
      <c r="X4084" s="32">
        <f t="shared" si="10835"/>
        <v>0</v>
      </c>
      <c r="Y4084" s="32">
        <f t="shared" si="10836"/>
        <v>0</v>
      </c>
      <c r="Z4084" s="32">
        <f t="shared" si="10837"/>
        <v>0</v>
      </c>
      <c r="AA4084" s="32">
        <f t="shared" si="10838"/>
        <v>0</v>
      </c>
      <c r="AB4084" s="32">
        <f t="shared" si="10839"/>
        <v>0</v>
      </c>
      <c r="AC4084" s="33">
        <f t="shared" si="10840"/>
        <v>333.19600000000003</v>
      </c>
      <c r="AD4084" s="33">
        <f t="shared" si="10841"/>
        <v>0</v>
      </c>
      <c r="AE4084" s="34">
        <f t="shared" si="10842"/>
        <v>0</v>
      </c>
      <c r="AF4084" s="32">
        <f t="shared" si="10843"/>
        <v>640.5</v>
      </c>
      <c r="AG4084" s="32">
        <f t="shared" si="10844"/>
        <v>-307.30399999999997</v>
      </c>
      <c r="AH4084" s="32">
        <f t="shared" si="10845"/>
        <v>0</v>
      </c>
      <c r="AI4084" s="32">
        <f t="shared" si="10846"/>
        <v>0</v>
      </c>
      <c r="AJ4084" s="32">
        <f t="shared" si="10847"/>
        <v>0</v>
      </c>
      <c r="AK4084" s="32">
        <f t="shared" si="10848"/>
        <v>0</v>
      </c>
      <c r="AL4084" s="32">
        <f t="shared" si="10849"/>
        <v>333.19600000000003</v>
      </c>
      <c r="AM4084" s="32">
        <f t="shared" si="10850"/>
        <v>0</v>
      </c>
    </row>
    <row r="4085" spans="2:40" x14ac:dyDescent="0.3">
      <c r="B4085" s="30" t="s">
        <v>967</v>
      </c>
      <c r="C4085" s="30" t="s">
        <v>114</v>
      </c>
      <c r="D4085" s="30" t="s">
        <v>443</v>
      </c>
      <c r="E4085" s="15" t="str">
        <f t="shared" si="10851"/>
        <v>0310</v>
      </c>
      <c r="F4085" s="30" t="s">
        <v>1002</v>
      </c>
      <c r="G4085" s="30" t="s">
        <v>906</v>
      </c>
      <c r="H4085" s="31" t="s">
        <v>907</v>
      </c>
      <c r="I4085" s="32">
        <v>640.5</v>
      </c>
      <c r="J4085" s="32">
        <v>7899.7</v>
      </c>
      <c r="K4085" s="32"/>
      <c r="L4085" s="32"/>
      <c r="M4085" s="32"/>
      <c r="N4085" s="32"/>
      <c r="O4085" s="32">
        <v>-307.30399999999997</v>
      </c>
      <c r="P4085" s="32">
        <v>0</v>
      </c>
      <c r="Q4085" s="32">
        <v>0</v>
      </c>
      <c r="R4085" s="32">
        <v>0</v>
      </c>
      <c r="S4085" s="32">
        <v>0</v>
      </c>
      <c r="T4085" s="32">
        <v>0</v>
      </c>
      <c r="U4085" s="32">
        <v>0</v>
      </c>
      <c r="V4085" s="32">
        <f t="shared" si="10852"/>
        <v>333.19600000000003</v>
      </c>
      <c r="W4085" s="32"/>
      <c r="X4085" s="32"/>
      <c r="Y4085" s="32"/>
      <c r="Z4085" s="32"/>
      <c r="AA4085" s="32"/>
      <c r="AB4085" s="32">
        <v>0</v>
      </c>
      <c r="AC4085" s="33">
        <v>333.19600000000003</v>
      </c>
      <c r="AD4085" s="33">
        <v>0</v>
      </c>
      <c r="AE4085" s="34">
        <f t="shared" si="10842"/>
        <v>0</v>
      </c>
      <c r="AF4085" s="32">
        <v>640.5</v>
      </c>
      <c r="AG4085" s="32">
        <v>-307.30399999999997</v>
      </c>
      <c r="AH4085" s="32">
        <v>0</v>
      </c>
      <c r="AI4085" s="32">
        <v>0</v>
      </c>
      <c r="AJ4085" s="32">
        <v>0</v>
      </c>
      <c r="AK4085" s="32">
        <v>0</v>
      </c>
      <c r="AL4085" s="32">
        <f t="shared" si="10849"/>
        <v>333.19600000000003</v>
      </c>
      <c r="AM4085" s="32">
        <f t="shared" si="10850"/>
        <v>0</v>
      </c>
      <c r="AN4085" s="12"/>
    </row>
    <row r="4086" spans="2:40" ht="46.8" x14ac:dyDescent="0.3">
      <c r="B4086" s="30" t="s">
        <v>967</v>
      </c>
      <c r="C4086" s="30" t="s">
        <v>114</v>
      </c>
      <c r="D4086" s="30" t="s">
        <v>443</v>
      </c>
      <c r="E4086" s="15" t="str">
        <f t="shared" si="10851"/>
        <v>0310</v>
      </c>
      <c r="F4086" s="30" t="s">
        <v>1004</v>
      </c>
      <c r="G4086" s="30"/>
      <c r="H4086" s="31" t="s">
        <v>1005</v>
      </c>
      <c r="I4086" s="32">
        <f t="shared" si="10822"/>
        <v>7573.5</v>
      </c>
      <c r="J4086" s="32">
        <f t="shared" si="10823"/>
        <v>0</v>
      </c>
      <c r="K4086" s="32">
        <f t="shared" si="10824"/>
        <v>0</v>
      </c>
      <c r="L4086" s="32">
        <f t="shared" si="10825"/>
        <v>0</v>
      </c>
      <c r="M4086" s="32">
        <f t="shared" si="10826"/>
        <v>0</v>
      </c>
      <c r="N4086" s="32">
        <f t="shared" si="10827"/>
        <v>0</v>
      </c>
      <c r="O4086" s="32">
        <f t="shared" si="10828"/>
        <v>-1548.5540000000001</v>
      </c>
      <c r="P4086" s="32">
        <f t="shared" si="10829"/>
        <v>0</v>
      </c>
      <c r="Q4086" s="32">
        <f t="shared" si="10830"/>
        <v>0</v>
      </c>
      <c r="R4086" s="32">
        <f t="shared" si="10831"/>
        <v>0</v>
      </c>
      <c r="S4086" s="32">
        <f t="shared" si="10832"/>
        <v>0</v>
      </c>
      <c r="T4086" s="32">
        <f t="shared" si="10833"/>
        <v>0</v>
      </c>
      <c r="U4086" s="32">
        <v>314.48500000000001</v>
      </c>
      <c r="V4086" s="32">
        <f t="shared" si="10852"/>
        <v>6339.4309999999996</v>
      </c>
      <c r="W4086" s="32">
        <f t="shared" si="10834"/>
        <v>314.48500000000001</v>
      </c>
      <c r="X4086" s="32">
        <f t="shared" si="10835"/>
        <v>0</v>
      </c>
      <c r="Y4086" s="32">
        <f t="shared" si="10836"/>
        <v>0</v>
      </c>
      <c r="Z4086" s="32">
        <f t="shared" si="10837"/>
        <v>0</v>
      </c>
      <c r="AA4086" s="32">
        <f t="shared" si="10838"/>
        <v>0</v>
      </c>
      <c r="AB4086" s="32">
        <f t="shared" si="10839"/>
        <v>314.48482999999999</v>
      </c>
      <c r="AC4086" s="33">
        <f t="shared" si="10840"/>
        <v>6339.4309999999996</v>
      </c>
      <c r="AD4086" s="33">
        <f t="shared" si="10841"/>
        <v>4516.4865300000001</v>
      </c>
      <c r="AE4086" s="34">
        <f t="shared" si="10842"/>
        <v>71.24435189845903</v>
      </c>
      <c r="AF4086" s="32">
        <f t="shared" si="10843"/>
        <v>7887.9849999999997</v>
      </c>
      <c r="AG4086" s="32">
        <f t="shared" si="10844"/>
        <v>-1548.5540000000001</v>
      </c>
      <c r="AH4086" s="32">
        <f t="shared" si="10845"/>
        <v>0</v>
      </c>
      <c r="AI4086" s="32">
        <f t="shared" si="10846"/>
        <v>0</v>
      </c>
      <c r="AJ4086" s="32">
        <f t="shared" si="10847"/>
        <v>0</v>
      </c>
      <c r="AK4086" s="32">
        <f t="shared" si="10848"/>
        <v>0</v>
      </c>
      <c r="AL4086" s="32">
        <f t="shared" si="10849"/>
        <v>6339.4309999999996</v>
      </c>
      <c r="AM4086" s="32">
        <f t="shared" si="10850"/>
        <v>0</v>
      </c>
    </row>
    <row r="4087" spans="2:40" ht="31.2" x14ac:dyDescent="0.3">
      <c r="B4087" s="30" t="s">
        <v>967</v>
      </c>
      <c r="C4087" s="30" t="s">
        <v>114</v>
      </c>
      <c r="D4087" s="30" t="s">
        <v>443</v>
      </c>
      <c r="E4087" s="15" t="str">
        <f t="shared" si="10851"/>
        <v>0310</v>
      </c>
      <c r="F4087" s="30" t="s">
        <v>1004</v>
      </c>
      <c r="G4087" s="30" t="s">
        <v>547</v>
      </c>
      <c r="H4087" s="31" t="s">
        <v>548</v>
      </c>
      <c r="I4087" s="32">
        <f t="shared" si="10822"/>
        <v>7573.5</v>
      </c>
      <c r="J4087" s="32">
        <f t="shared" si="10823"/>
        <v>0</v>
      </c>
      <c r="K4087" s="32">
        <f t="shared" si="10824"/>
        <v>0</v>
      </c>
      <c r="L4087" s="32">
        <f t="shared" si="10825"/>
        <v>0</v>
      </c>
      <c r="M4087" s="32">
        <f t="shared" si="10826"/>
        <v>0</v>
      </c>
      <c r="N4087" s="32">
        <f t="shared" si="10827"/>
        <v>0</v>
      </c>
      <c r="O4087" s="32">
        <f t="shared" si="10828"/>
        <v>-1548.5540000000001</v>
      </c>
      <c r="P4087" s="32">
        <f t="shared" si="10829"/>
        <v>0</v>
      </c>
      <c r="Q4087" s="32">
        <f t="shared" si="10830"/>
        <v>0</v>
      </c>
      <c r="R4087" s="32">
        <f t="shared" si="10831"/>
        <v>0</v>
      </c>
      <c r="S4087" s="32">
        <f t="shared" si="10832"/>
        <v>0</v>
      </c>
      <c r="T4087" s="32">
        <f t="shared" si="10833"/>
        <v>0</v>
      </c>
      <c r="U4087" s="32">
        <v>314.48500000000001</v>
      </c>
      <c r="V4087" s="32">
        <f t="shared" si="10852"/>
        <v>6339.4309999999996</v>
      </c>
      <c r="W4087" s="32">
        <f t="shared" si="10834"/>
        <v>314.48500000000001</v>
      </c>
      <c r="X4087" s="32">
        <f t="shared" si="10835"/>
        <v>0</v>
      </c>
      <c r="Y4087" s="32">
        <f t="shared" si="10836"/>
        <v>0</v>
      </c>
      <c r="Z4087" s="32">
        <f t="shared" si="10837"/>
        <v>0</v>
      </c>
      <c r="AA4087" s="32">
        <f t="shared" si="10838"/>
        <v>0</v>
      </c>
      <c r="AB4087" s="32">
        <f t="shared" si="10839"/>
        <v>314.48482999999999</v>
      </c>
      <c r="AC4087" s="33">
        <f t="shared" si="10840"/>
        <v>6339.4309999999996</v>
      </c>
      <c r="AD4087" s="33">
        <f t="shared" si="10841"/>
        <v>4516.4865300000001</v>
      </c>
      <c r="AE4087" s="34">
        <f t="shared" si="10842"/>
        <v>71.24435189845903</v>
      </c>
      <c r="AF4087" s="32">
        <f t="shared" si="10843"/>
        <v>7887.9849999999997</v>
      </c>
      <c r="AG4087" s="32">
        <f t="shared" si="10844"/>
        <v>-1548.5540000000001</v>
      </c>
      <c r="AH4087" s="32">
        <f t="shared" si="10845"/>
        <v>0</v>
      </c>
      <c r="AI4087" s="32">
        <f t="shared" si="10846"/>
        <v>0</v>
      </c>
      <c r="AJ4087" s="32">
        <f t="shared" si="10847"/>
        <v>0</v>
      </c>
      <c r="AK4087" s="32">
        <f t="shared" si="10848"/>
        <v>0</v>
      </c>
      <c r="AL4087" s="32">
        <f t="shared" si="10849"/>
        <v>6339.4309999999996</v>
      </c>
      <c r="AM4087" s="32">
        <f t="shared" si="10850"/>
        <v>0</v>
      </c>
    </row>
    <row r="4088" spans="2:40" x14ac:dyDescent="0.3">
      <c r="B4088" s="30" t="s">
        <v>967</v>
      </c>
      <c r="C4088" s="30" t="s">
        <v>114</v>
      </c>
      <c r="D4088" s="30" t="s">
        <v>443</v>
      </c>
      <c r="E4088" s="15" t="str">
        <f t="shared" si="10851"/>
        <v>0310</v>
      </c>
      <c r="F4088" s="30" t="s">
        <v>1004</v>
      </c>
      <c r="G4088" s="30" t="s">
        <v>906</v>
      </c>
      <c r="H4088" s="31" t="s">
        <v>907</v>
      </c>
      <c r="I4088" s="32">
        <v>7573.5</v>
      </c>
      <c r="J4088" s="32"/>
      <c r="K4088" s="32"/>
      <c r="L4088" s="32"/>
      <c r="M4088" s="32"/>
      <c r="N4088" s="32"/>
      <c r="O4088" s="32">
        <v>-1548.5540000000001</v>
      </c>
      <c r="P4088" s="32">
        <v>0</v>
      </c>
      <c r="Q4088" s="32">
        <v>0</v>
      </c>
      <c r="R4088" s="32">
        <v>0</v>
      </c>
      <c r="S4088" s="32">
        <v>0</v>
      </c>
      <c r="T4088" s="32">
        <v>0</v>
      </c>
      <c r="U4088" s="32">
        <v>314.48500000000001</v>
      </c>
      <c r="V4088" s="32">
        <f t="shared" si="10852"/>
        <v>6339.4309999999996</v>
      </c>
      <c r="W4088" s="32">
        <v>314.48500000000001</v>
      </c>
      <c r="X4088" s="32"/>
      <c r="Y4088" s="32"/>
      <c r="Z4088" s="32"/>
      <c r="AA4088" s="32"/>
      <c r="AB4088" s="32">
        <v>314.48482999999999</v>
      </c>
      <c r="AC4088" s="33">
        <v>6339.4309999999996</v>
      </c>
      <c r="AD4088" s="33">
        <v>4516.4865300000001</v>
      </c>
      <c r="AE4088" s="34">
        <f t="shared" si="10842"/>
        <v>71.24435189845903</v>
      </c>
      <c r="AF4088" s="32">
        <v>7887.9849999999997</v>
      </c>
      <c r="AG4088" s="32">
        <v>-1548.5540000000001</v>
      </c>
      <c r="AH4088" s="32">
        <v>0</v>
      </c>
      <c r="AI4088" s="32">
        <v>0</v>
      </c>
      <c r="AJ4088" s="32">
        <v>0</v>
      </c>
      <c r="AK4088" s="32">
        <v>0</v>
      </c>
      <c r="AL4088" s="32">
        <f t="shared" si="10849"/>
        <v>6339.4309999999996</v>
      </c>
      <c r="AM4088" s="32">
        <f t="shared" si="10850"/>
        <v>0</v>
      </c>
    </row>
    <row r="4089" spans="2:40" ht="31.2" x14ac:dyDescent="0.3">
      <c r="B4089" s="30" t="s">
        <v>967</v>
      </c>
      <c r="C4089" s="30" t="s">
        <v>114</v>
      </c>
      <c r="D4089" s="30" t="s">
        <v>443</v>
      </c>
      <c r="E4089" s="15" t="str">
        <f t="shared" si="10851"/>
        <v>0310</v>
      </c>
      <c r="F4089" s="30" t="s">
        <v>1006</v>
      </c>
      <c r="G4089" s="30"/>
      <c r="H4089" s="31" t="s">
        <v>1007</v>
      </c>
      <c r="I4089" s="32"/>
      <c r="J4089" s="32"/>
      <c r="K4089" s="32"/>
      <c r="L4089" s="32"/>
      <c r="M4089" s="32"/>
      <c r="N4089" s="32"/>
      <c r="O4089" s="32">
        <f t="shared" si="10828"/>
        <v>0</v>
      </c>
      <c r="P4089" s="32">
        <f t="shared" si="10829"/>
        <v>0</v>
      </c>
      <c r="Q4089" s="32">
        <f t="shared" si="10830"/>
        <v>0</v>
      </c>
      <c r="R4089" s="32">
        <f t="shared" si="10831"/>
        <v>0</v>
      </c>
      <c r="S4089" s="32">
        <f t="shared" si="10832"/>
        <v>0</v>
      </c>
      <c r="T4089" s="32">
        <f t="shared" si="10833"/>
        <v>0</v>
      </c>
      <c r="U4089" s="32">
        <v>7704.7619999999997</v>
      </c>
      <c r="V4089" s="32">
        <f t="shared" si="10852"/>
        <v>7704.7619999999997</v>
      </c>
      <c r="W4089" s="32">
        <f t="shared" si="10834"/>
        <v>7704.7619999999997</v>
      </c>
      <c r="X4089" s="32">
        <f t="shared" si="10835"/>
        <v>0</v>
      </c>
      <c r="Y4089" s="32">
        <f t="shared" si="10836"/>
        <v>0</v>
      </c>
      <c r="Z4089" s="32">
        <f t="shared" si="10837"/>
        <v>0</v>
      </c>
      <c r="AA4089" s="32">
        <f t="shared" si="10838"/>
        <v>0</v>
      </c>
      <c r="AB4089" s="32">
        <f t="shared" si="10839"/>
        <v>38.984000000000002</v>
      </c>
      <c r="AC4089" s="33">
        <f t="shared" si="10840"/>
        <v>7704.7619999999997</v>
      </c>
      <c r="AD4089" s="33">
        <f t="shared" si="10841"/>
        <v>38.984000000000002</v>
      </c>
      <c r="AE4089" s="34">
        <f t="shared" si="10842"/>
        <v>0.50597279967895181</v>
      </c>
      <c r="AF4089" s="32">
        <f t="shared" si="10843"/>
        <v>7704.7619999999997</v>
      </c>
      <c r="AG4089" s="32">
        <f t="shared" si="10844"/>
        <v>0</v>
      </c>
      <c r="AH4089" s="32">
        <f t="shared" si="10845"/>
        <v>0</v>
      </c>
      <c r="AI4089" s="32">
        <f t="shared" si="10846"/>
        <v>0</v>
      </c>
      <c r="AJ4089" s="32">
        <f t="shared" si="10847"/>
        <v>0</v>
      </c>
      <c r="AK4089" s="32">
        <f t="shared" si="10848"/>
        <v>0</v>
      </c>
      <c r="AL4089" s="32">
        <f t="shared" si="10849"/>
        <v>7704.7619999999997</v>
      </c>
      <c r="AM4089" s="32">
        <f t="shared" si="10850"/>
        <v>0</v>
      </c>
    </row>
    <row r="4090" spans="2:40" ht="31.2" x14ac:dyDescent="0.3">
      <c r="B4090" s="30" t="s">
        <v>967</v>
      </c>
      <c r="C4090" s="30" t="s">
        <v>114</v>
      </c>
      <c r="D4090" s="30" t="s">
        <v>443</v>
      </c>
      <c r="E4090" s="15" t="str">
        <f t="shared" si="10851"/>
        <v>0310</v>
      </c>
      <c r="F4090" s="30" t="s">
        <v>1006</v>
      </c>
      <c r="G4090" s="30" t="s">
        <v>547</v>
      </c>
      <c r="H4090" s="31" t="s">
        <v>548</v>
      </c>
      <c r="I4090" s="32"/>
      <c r="J4090" s="32"/>
      <c r="K4090" s="32"/>
      <c r="L4090" s="32"/>
      <c r="M4090" s="32"/>
      <c r="N4090" s="32"/>
      <c r="O4090" s="32">
        <f t="shared" si="10828"/>
        <v>0</v>
      </c>
      <c r="P4090" s="32">
        <f t="shared" si="10829"/>
        <v>0</v>
      </c>
      <c r="Q4090" s="32">
        <f t="shared" si="10830"/>
        <v>0</v>
      </c>
      <c r="R4090" s="32">
        <f t="shared" si="10831"/>
        <v>0</v>
      </c>
      <c r="S4090" s="32">
        <f t="shared" si="10832"/>
        <v>0</v>
      </c>
      <c r="T4090" s="32">
        <f t="shared" si="10833"/>
        <v>0</v>
      </c>
      <c r="U4090" s="32">
        <v>7704.7619999999997</v>
      </c>
      <c r="V4090" s="32">
        <f t="shared" si="10852"/>
        <v>7704.7619999999997</v>
      </c>
      <c r="W4090" s="32">
        <f t="shared" si="10834"/>
        <v>7704.7619999999997</v>
      </c>
      <c r="X4090" s="32">
        <f t="shared" si="10835"/>
        <v>0</v>
      </c>
      <c r="Y4090" s="32">
        <f t="shared" si="10836"/>
        <v>0</v>
      </c>
      <c r="Z4090" s="32">
        <f t="shared" si="10837"/>
        <v>0</v>
      </c>
      <c r="AA4090" s="32">
        <f t="shared" si="10838"/>
        <v>0</v>
      </c>
      <c r="AB4090" s="32">
        <f t="shared" si="10839"/>
        <v>38.984000000000002</v>
      </c>
      <c r="AC4090" s="33">
        <f t="shared" si="10840"/>
        <v>7704.7619999999997</v>
      </c>
      <c r="AD4090" s="33">
        <f t="shared" si="10841"/>
        <v>38.984000000000002</v>
      </c>
      <c r="AE4090" s="34">
        <f t="shared" si="10842"/>
        <v>0.50597279967895181</v>
      </c>
      <c r="AF4090" s="32">
        <f t="shared" si="10843"/>
        <v>7704.7619999999997</v>
      </c>
      <c r="AG4090" s="32">
        <f t="shared" si="10844"/>
        <v>0</v>
      </c>
      <c r="AH4090" s="32">
        <f t="shared" si="10845"/>
        <v>0</v>
      </c>
      <c r="AI4090" s="32">
        <f t="shared" si="10846"/>
        <v>0</v>
      </c>
      <c r="AJ4090" s="32">
        <f t="shared" si="10847"/>
        <v>0</v>
      </c>
      <c r="AK4090" s="32">
        <f t="shared" si="10848"/>
        <v>0</v>
      </c>
      <c r="AL4090" s="32">
        <f t="shared" si="10849"/>
        <v>7704.7619999999997</v>
      </c>
      <c r="AM4090" s="32">
        <f t="shared" si="10850"/>
        <v>0</v>
      </c>
    </row>
    <row r="4091" spans="2:40" x14ac:dyDescent="0.3">
      <c r="B4091" s="30" t="s">
        <v>967</v>
      </c>
      <c r="C4091" s="30" t="s">
        <v>114</v>
      </c>
      <c r="D4091" s="30" t="s">
        <v>443</v>
      </c>
      <c r="E4091" s="15" t="str">
        <f t="shared" si="10851"/>
        <v>0310</v>
      </c>
      <c r="F4091" s="30" t="s">
        <v>1006</v>
      </c>
      <c r="G4091" s="30" t="s">
        <v>906</v>
      </c>
      <c r="H4091" s="31" t="s">
        <v>907</v>
      </c>
      <c r="I4091" s="32"/>
      <c r="J4091" s="32"/>
      <c r="K4091" s="32"/>
      <c r="L4091" s="32"/>
      <c r="M4091" s="32"/>
      <c r="N4091" s="32"/>
      <c r="O4091" s="32">
        <v>0</v>
      </c>
      <c r="P4091" s="32">
        <v>0</v>
      </c>
      <c r="Q4091" s="32">
        <v>0</v>
      </c>
      <c r="R4091" s="32">
        <v>0</v>
      </c>
      <c r="S4091" s="32">
        <v>0</v>
      </c>
      <c r="T4091" s="32">
        <v>0</v>
      </c>
      <c r="U4091" s="32">
        <v>7704.7619999999997</v>
      </c>
      <c r="V4091" s="32">
        <f t="shared" si="10852"/>
        <v>7704.7619999999997</v>
      </c>
      <c r="W4091" s="32">
        <v>7704.7619999999997</v>
      </c>
      <c r="X4091" s="32"/>
      <c r="Y4091" s="32"/>
      <c r="Z4091" s="32"/>
      <c r="AA4091" s="32"/>
      <c r="AB4091" s="32">
        <v>38.984000000000002</v>
      </c>
      <c r="AC4091" s="33">
        <v>7704.7619999999997</v>
      </c>
      <c r="AD4091" s="33">
        <v>38.984000000000002</v>
      </c>
      <c r="AE4091" s="34">
        <f t="shared" si="10842"/>
        <v>0.50597279967895181</v>
      </c>
      <c r="AF4091" s="32">
        <v>7704.7619999999997</v>
      </c>
      <c r="AG4091" s="32">
        <v>0</v>
      </c>
      <c r="AH4091" s="32">
        <v>0</v>
      </c>
      <c r="AI4091" s="32">
        <v>0</v>
      </c>
      <c r="AJ4091" s="32">
        <v>0</v>
      </c>
      <c r="AK4091" s="32">
        <v>0</v>
      </c>
      <c r="AL4091" s="32">
        <f t="shared" si="10849"/>
        <v>7704.7619999999997</v>
      </c>
      <c r="AM4091" s="32">
        <f t="shared" si="10850"/>
        <v>0</v>
      </c>
    </row>
    <row r="4092" spans="2:40" ht="31.2" x14ac:dyDescent="0.3">
      <c r="B4092" s="30" t="s">
        <v>967</v>
      </c>
      <c r="C4092" s="30" t="s">
        <v>114</v>
      </c>
      <c r="D4092" s="30" t="s">
        <v>443</v>
      </c>
      <c r="E4092" s="15" t="str">
        <f t="shared" si="10851"/>
        <v>0310</v>
      </c>
      <c r="F4092" s="30" t="s">
        <v>1008</v>
      </c>
      <c r="G4092" s="30"/>
      <c r="H4092" s="31" t="s">
        <v>1009</v>
      </c>
      <c r="I4092" s="32">
        <f t="shared" si="10822"/>
        <v>7574</v>
      </c>
      <c r="J4092" s="32">
        <f t="shared" si="10823"/>
        <v>0</v>
      </c>
      <c r="K4092" s="32">
        <f t="shared" si="10824"/>
        <v>0</v>
      </c>
      <c r="L4092" s="32">
        <f t="shared" si="10825"/>
        <v>0</v>
      </c>
      <c r="M4092" s="32">
        <f t="shared" si="10826"/>
        <v>0</v>
      </c>
      <c r="N4092" s="32">
        <f t="shared" si="10827"/>
        <v>0</v>
      </c>
      <c r="O4092" s="32">
        <f t="shared" si="10828"/>
        <v>-999.31299999999999</v>
      </c>
      <c r="P4092" s="32">
        <f t="shared" si="10829"/>
        <v>0</v>
      </c>
      <c r="Q4092" s="32">
        <f t="shared" si="10830"/>
        <v>0</v>
      </c>
      <c r="R4092" s="32">
        <f t="shared" si="10831"/>
        <v>0</v>
      </c>
      <c r="S4092" s="32">
        <f t="shared" si="10832"/>
        <v>0</v>
      </c>
      <c r="T4092" s="32">
        <f t="shared" si="10833"/>
        <v>0</v>
      </c>
      <c r="U4092" s="32">
        <v>314.48500000000001</v>
      </c>
      <c r="V4092" s="32">
        <f t="shared" si="10852"/>
        <v>6889.1719999999996</v>
      </c>
      <c r="W4092" s="32">
        <f t="shared" si="10834"/>
        <v>314.48500000000001</v>
      </c>
      <c r="X4092" s="32">
        <f t="shared" si="10835"/>
        <v>0</v>
      </c>
      <c r="Y4092" s="32">
        <f t="shared" si="10836"/>
        <v>0</v>
      </c>
      <c r="Z4092" s="32">
        <f t="shared" si="10837"/>
        <v>0</v>
      </c>
      <c r="AA4092" s="32">
        <f t="shared" si="10838"/>
        <v>0</v>
      </c>
      <c r="AB4092" s="32">
        <f t="shared" si="10839"/>
        <v>314.48482999999999</v>
      </c>
      <c r="AC4092" s="33">
        <f t="shared" si="10840"/>
        <v>6889.1719999999996</v>
      </c>
      <c r="AD4092" s="33">
        <f t="shared" si="10841"/>
        <v>5029.0431099999996</v>
      </c>
      <c r="AE4092" s="34">
        <f t="shared" si="10842"/>
        <v>72.99923866032087</v>
      </c>
      <c r="AF4092" s="32">
        <f t="shared" si="10843"/>
        <v>7888.4849999999997</v>
      </c>
      <c r="AG4092" s="32">
        <f t="shared" si="10844"/>
        <v>-999.31299999999999</v>
      </c>
      <c r="AH4092" s="32">
        <f t="shared" si="10845"/>
        <v>0</v>
      </c>
      <c r="AI4092" s="32">
        <f t="shared" si="10846"/>
        <v>0</v>
      </c>
      <c r="AJ4092" s="32">
        <f t="shared" si="10847"/>
        <v>0</v>
      </c>
      <c r="AK4092" s="32">
        <f t="shared" si="10848"/>
        <v>0</v>
      </c>
      <c r="AL4092" s="32">
        <f t="shared" si="10849"/>
        <v>6889.1719999999996</v>
      </c>
      <c r="AM4092" s="32">
        <f t="shared" si="10850"/>
        <v>0</v>
      </c>
    </row>
    <row r="4093" spans="2:40" ht="31.2" x14ac:dyDescent="0.3">
      <c r="B4093" s="30" t="s">
        <v>967</v>
      </c>
      <c r="C4093" s="30" t="s">
        <v>114</v>
      </c>
      <c r="D4093" s="30" t="s">
        <v>443</v>
      </c>
      <c r="E4093" s="15" t="str">
        <f t="shared" si="10851"/>
        <v>0310</v>
      </c>
      <c r="F4093" s="30" t="s">
        <v>1008</v>
      </c>
      <c r="G4093" s="30" t="s">
        <v>547</v>
      </c>
      <c r="H4093" s="31" t="s">
        <v>548</v>
      </c>
      <c r="I4093" s="32">
        <f t="shared" si="10822"/>
        <v>7574</v>
      </c>
      <c r="J4093" s="32">
        <f t="shared" si="10823"/>
        <v>0</v>
      </c>
      <c r="K4093" s="32">
        <f t="shared" si="10824"/>
        <v>0</v>
      </c>
      <c r="L4093" s="32">
        <f t="shared" si="10825"/>
        <v>0</v>
      </c>
      <c r="M4093" s="32">
        <f t="shared" si="10826"/>
        <v>0</v>
      </c>
      <c r="N4093" s="32">
        <f t="shared" si="10827"/>
        <v>0</v>
      </c>
      <c r="O4093" s="32">
        <f t="shared" si="10828"/>
        <v>-999.31299999999999</v>
      </c>
      <c r="P4093" s="32">
        <f t="shared" si="10829"/>
        <v>0</v>
      </c>
      <c r="Q4093" s="32">
        <f t="shared" si="10830"/>
        <v>0</v>
      </c>
      <c r="R4093" s="32">
        <f t="shared" si="10831"/>
        <v>0</v>
      </c>
      <c r="S4093" s="32">
        <f t="shared" si="10832"/>
        <v>0</v>
      </c>
      <c r="T4093" s="32">
        <f t="shared" si="10833"/>
        <v>0</v>
      </c>
      <c r="U4093" s="32">
        <v>314.48500000000001</v>
      </c>
      <c r="V4093" s="32">
        <f t="shared" si="10852"/>
        <v>6889.1719999999996</v>
      </c>
      <c r="W4093" s="32">
        <f t="shared" si="10834"/>
        <v>314.48500000000001</v>
      </c>
      <c r="X4093" s="32">
        <f t="shared" si="10835"/>
        <v>0</v>
      </c>
      <c r="Y4093" s="32">
        <f t="shared" si="10836"/>
        <v>0</v>
      </c>
      <c r="Z4093" s="32">
        <f t="shared" si="10837"/>
        <v>0</v>
      </c>
      <c r="AA4093" s="32">
        <f t="shared" si="10838"/>
        <v>0</v>
      </c>
      <c r="AB4093" s="32">
        <f t="shared" si="10839"/>
        <v>314.48482999999999</v>
      </c>
      <c r="AC4093" s="33">
        <f t="shared" si="10840"/>
        <v>6889.1719999999996</v>
      </c>
      <c r="AD4093" s="33">
        <f t="shared" si="10841"/>
        <v>5029.0431099999996</v>
      </c>
      <c r="AE4093" s="34">
        <f t="shared" si="10842"/>
        <v>72.99923866032087</v>
      </c>
      <c r="AF4093" s="32">
        <f t="shared" si="10843"/>
        <v>7888.4849999999997</v>
      </c>
      <c r="AG4093" s="32">
        <f t="shared" si="10844"/>
        <v>-999.31299999999999</v>
      </c>
      <c r="AH4093" s="32">
        <f t="shared" si="10845"/>
        <v>0</v>
      </c>
      <c r="AI4093" s="32">
        <f t="shared" si="10846"/>
        <v>0</v>
      </c>
      <c r="AJ4093" s="32">
        <f t="shared" si="10847"/>
        <v>0</v>
      </c>
      <c r="AK4093" s="32">
        <f t="shared" si="10848"/>
        <v>0</v>
      </c>
      <c r="AL4093" s="32">
        <f t="shared" si="10849"/>
        <v>6889.1719999999996</v>
      </c>
      <c r="AM4093" s="32">
        <f t="shared" si="10850"/>
        <v>0</v>
      </c>
    </row>
    <row r="4094" spans="2:40" x14ac:dyDescent="0.3">
      <c r="B4094" s="30" t="s">
        <v>967</v>
      </c>
      <c r="C4094" s="30" t="s">
        <v>114</v>
      </c>
      <c r="D4094" s="30" t="s">
        <v>443</v>
      </c>
      <c r="E4094" s="15" t="str">
        <f t="shared" si="10851"/>
        <v>0310</v>
      </c>
      <c r="F4094" s="30" t="s">
        <v>1008</v>
      </c>
      <c r="G4094" s="30" t="s">
        <v>906</v>
      </c>
      <c r="H4094" s="31" t="s">
        <v>907</v>
      </c>
      <c r="I4094" s="32">
        <v>7574</v>
      </c>
      <c r="J4094" s="32"/>
      <c r="K4094" s="32"/>
      <c r="L4094" s="32"/>
      <c r="M4094" s="32"/>
      <c r="N4094" s="32"/>
      <c r="O4094" s="32">
        <v>-999.31299999999999</v>
      </c>
      <c r="P4094" s="32">
        <v>0</v>
      </c>
      <c r="Q4094" s="32">
        <v>0</v>
      </c>
      <c r="R4094" s="32">
        <v>0</v>
      </c>
      <c r="S4094" s="32">
        <v>0</v>
      </c>
      <c r="T4094" s="32">
        <v>0</v>
      </c>
      <c r="U4094" s="32">
        <v>314.48500000000001</v>
      </c>
      <c r="V4094" s="32">
        <f t="shared" si="10852"/>
        <v>6889.1719999999996</v>
      </c>
      <c r="W4094" s="32">
        <v>314.48500000000001</v>
      </c>
      <c r="X4094" s="32"/>
      <c r="Y4094" s="32"/>
      <c r="Z4094" s="32"/>
      <c r="AA4094" s="32"/>
      <c r="AB4094" s="32">
        <v>314.48482999999999</v>
      </c>
      <c r="AC4094" s="33">
        <v>6889.1719999999996</v>
      </c>
      <c r="AD4094" s="33">
        <v>5029.0431099999996</v>
      </c>
      <c r="AE4094" s="34">
        <f t="shared" si="10842"/>
        <v>72.99923866032087</v>
      </c>
      <c r="AF4094" s="32">
        <v>7888.4849999999997</v>
      </c>
      <c r="AG4094" s="32">
        <v>-999.31299999999999</v>
      </c>
      <c r="AH4094" s="32">
        <v>0</v>
      </c>
      <c r="AI4094" s="32">
        <v>0</v>
      </c>
      <c r="AJ4094" s="32">
        <v>0</v>
      </c>
      <c r="AK4094" s="32">
        <v>0</v>
      </c>
      <c r="AL4094" s="32">
        <f t="shared" si="10849"/>
        <v>6889.1719999999996</v>
      </c>
      <c r="AM4094" s="32">
        <f t="shared" si="10850"/>
        <v>0</v>
      </c>
    </row>
    <row r="4095" spans="2:40" ht="46.8" hidden="1" customHeight="1" x14ac:dyDescent="0.3">
      <c r="B4095" s="30" t="s">
        <v>967</v>
      </c>
      <c r="C4095" s="30" t="s">
        <v>114</v>
      </c>
      <c r="D4095" s="30" t="s">
        <v>443</v>
      </c>
      <c r="E4095" s="15" t="str">
        <f t="shared" si="10851"/>
        <v>0310</v>
      </c>
      <c r="F4095" s="30" t="s">
        <v>1010</v>
      </c>
      <c r="G4095" s="30"/>
      <c r="H4095" s="31" t="s">
        <v>1011</v>
      </c>
      <c r="I4095" s="32">
        <f t="shared" si="10822"/>
        <v>0</v>
      </c>
      <c r="J4095" s="32">
        <f t="shared" si="10823"/>
        <v>0</v>
      </c>
      <c r="K4095" s="32">
        <f t="shared" si="10824"/>
        <v>675.8</v>
      </c>
      <c r="L4095" s="32">
        <f t="shared" si="10825"/>
        <v>0</v>
      </c>
      <c r="M4095" s="32">
        <f t="shared" si="10826"/>
        <v>0</v>
      </c>
      <c r="N4095" s="32">
        <f t="shared" si="10827"/>
        <v>0</v>
      </c>
      <c r="O4095" s="32">
        <f t="shared" si="10828"/>
        <v>0</v>
      </c>
      <c r="P4095" s="32">
        <f t="shared" si="10829"/>
        <v>0</v>
      </c>
      <c r="Q4095" s="32">
        <f t="shared" si="10830"/>
        <v>0</v>
      </c>
      <c r="R4095" s="32">
        <f t="shared" si="10831"/>
        <v>0</v>
      </c>
      <c r="S4095" s="32">
        <f t="shared" si="10832"/>
        <v>0</v>
      </c>
      <c r="T4095" s="32">
        <f t="shared" si="10833"/>
        <v>0</v>
      </c>
      <c r="U4095" s="32">
        <v>0</v>
      </c>
      <c r="V4095" s="32">
        <f t="shared" si="10852"/>
        <v>0</v>
      </c>
      <c r="W4095" s="32">
        <f t="shared" si="10834"/>
        <v>0</v>
      </c>
      <c r="X4095" s="32">
        <f t="shared" si="10835"/>
        <v>0</v>
      </c>
      <c r="Y4095" s="32">
        <f t="shared" si="10836"/>
        <v>0</v>
      </c>
      <c r="Z4095" s="32">
        <f t="shared" si="10837"/>
        <v>0</v>
      </c>
      <c r="AA4095" s="32">
        <f t="shared" si="10838"/>
        <v>0</v>
      </c>
      <c r="AB4095" s="32">
        <f t="shared" si="10839"/>
        <v>0</v>
      </c>
      <c r="AC4095" s="33">
        <f t="shared" si="10840"/>
        <v>0</v>
      </c>
      <c r="AD4095" s="33">
        <f t="shared" si="10841"/>
        <v>0</v>
      </c>
      <c r="AE4095" s="34" t="e">
        <f t="shared" si="10842"/>
        <v>#DIV/0!</v>
      </c>
      <c r="AF4095" s="35">
        <f t="shared" si="10843"/>
        <v>0</v>
      </c>
      <c r="AG4095" s="35">
        <f t="shared" si="10844"/>
        <v>0</v>
      </c>
      <c r="AH4095" s="36">
        <f t="shared" si="10845"/>
        <v>0</v>
      </c>
      <c r="AI4095" s="36">
        <f t="shared" si="10846"/>
        <v>0</v>
      </c>
      <c r="AJ4095" s="36">
        <f t="shared" si="10847"/>
        <v>0</v>
      </c>
      <c r="AK4095" s="36">
        <f t="shared" si="10848"/>
        <v>0</v>
      </c>
      <c r="AL4095" s="36">
        <f t="shared" si="10849"/>
        <v>0</v>
      </c>
      <c r="AM4095" s="36">
        <f t="shared" si="10850"/>
        <v>0</v>
      </c>
      <c r="AN4095" s="37" t="s">
        <v>35</v>
      </c>
    </row>
    <row r="4096" spans="2:40" ht="31.2" hidden="1" customHeight="1" x14ac:dyDescent="0.3">
      <c r="B4096" s="30" t="s">
        <v>967</v>
      </c>
      <c r="C4096" s="30" t="s">
        <v>114</v>
      </c>
      <c r="D4096" s="30" t="s">
        <v>443</v>
      </c>
      <c r="E4096" s="15" t="str">
        <f t="shared" si="10851"/>
        <v>0310</v>
      </c>
      <c r="F4096" s="30" t="s">
        <v>1010</v>
      </c>
      <c r="G4096" s="30" t="s">
        <v>547</v>
      </c>
      <c r="H4096" s="31" t="s">
        <v>548</v>
      </c>
      <c r="I4096" s="32">
        <f t="shared" si="10822"/>
        <v>0</v>
      </c>
      <c r="J4096" s="32">
        <f t="shared" si="10823"/>
        <v>0</v>
      </c>
      <c r="K4096" s="32">
        <f t="shared" si="10824"/>
        <v>675.8</v>
      </c>
      <c r="L4096" s="32">
        <f t="shared" si="10825"/>
        <v>0</v>
      </c>
      <c r="M4096" s="32">
        <f t="shared" si="10826"/>
        <v>0</v>
      </c>
      <c r="N4096" s="32">
        <f t="shared" si="10827"/>
        <v>0</v>
      </c>
      <c r="O4096" s="32">
        <f t="shared" si="10828"/>
        <v>0</v>
      </c>
      <c r="P4096" s="32">
        <f t="shared" si="10829"/>
        <v>0</v>
      </c>
      <c r="Q4096" s="32">
        <f t="shared" si="10830"/>
        <v>0</v>
      </c>
      <c r="R4096" s="32">
        <f t="shared" si="10831"/>
        <v>0</v>
      </c>
      <c r="S4096" s="32">
        <f t="shared" si="10832"/>
        <v>0</v>
      </c>
      <c r="T4096" s="32">
        <f t="shared" si="10833"/>
        <v>0</v>
      </c>
      <c r="U4096" s="32">
        <v>0</v>
      </c>
      <c r="V4096" s="32">
        <f t="shared" si="10852"/>
        <v>0</v>
      </c>
      <c r="W4096" s="32">
        <f t="shared" si="10834"/>
        <v>0</v>
      </c>
      <c r="X4096" s="32">
        <f t="shared" si="10835"/>
        <v>0</v>
      </c>
      <c r="Y4096" s="32">
        <f t="shared" si="10836"/>
        <v>0</v>
      </c>
      <c r="Z4096" s="32">
        <f t="shared" si="10837"/>
        <v>0</v>
      </c>
      <c r="AA4096" s="32">
        <f t="shared" si="10838"/>
        <v>0</v>
      </c>
      <c r="AB4096" s="32">
        <f t="shared" si="10839"/>
        <v>0</v>
      </c>
      <c r="AC4096" s="33">
        <f t="shared" si="10840"/>
        <v>0</v>
      </c>
      <c r="AD4096" s="33">
        <f t="shared" si="10841"/>
        <v>0</v>
      </c>
      <c r="AE4096" s="34" t="e">
        <f t="shared" si="10842"/>
        <v>#DIV/0!</v>
      </c>
      <c r="AF4096" s="35">
        <f t="shared" si="10843"/>
        <v>0</v>
      </c>
      <c r="AG4096" s="35">
        <f t="shared" si="10844"/>
        <v>0</v>
      </c>
      <c r="AH4096" s="36">
        <f t="shared" si="10845"/>
        <v>0</v>
      </c>
      <c r="AI4096" s="36">
        <f t="shared" si="10846"/>
        <v>0</v>
      </c>
      <c r="AJ4096" s="36">
        <f t="shared" si="10847"/>
        <v>0</v>
      </c>
      <c r="AK4096" s="36">
        <f t="shared" si="10848"/>
        <v>0</v>
      </c>
      <c r="AL4096" s="36">
        <f t="shared" si="10849"/>
        <v>0</v>
      </c>
      <c r="AM4096" s="36">
        <f t="shared" si="10850"/>
        <v>0</v>
      </c>
      <c r="AN4096" s="37" t="s">
        <v>35</v>
      </c>
    </row>
    <row r="4097" spans="2:40" ht="15.6" hidden="1" customHeight="1" x14ac:dyDescent="0.3">
      <c r="B4097" s="30" t="s">
        <v>967</v>
      </c>
      <c r="C4097" s="30" t="s">
        <v>114</v>
      </c>
      <c r="D4097" s="30" t="s">
        <v>443</v>
      </c>
      <c r="E4097" s="15" t="str">
        <f t="shared" si="10851"/>
        <v>0310</v>
      </c>
      <c r="F4097" s="30" t="s">
        <v>1010</v>
      </c>
      <c r="G4097" s="30" t="s">
        <v>906</v>
      </c>
      <c r="H4097" s="31" t="s">
        <v>907</v>
      </c>
      <c r="I4097" s="32"/>
      <c r="J4097" s="32"/>
      <c r="K4097" s="32">
        <v>675.8</v>
      </c>
      <c r="L4097" s="32"/>
      <c r="M4097" s="32"/>
      <c r="N4097" s="32"/>
      <c r="O4097" s="32">
        <v>0</v>
      </c>
      <c r="P4097" s="32">
        <v>0</v>
      </c>
      <c r="Q4097" s="32">
        <v>0</v>
      </c>
      <c r="R4097" s="32">
        <v>0</v>
      </c>
      <c r="S4097" s="32">
        <v>0</v>
      </c>
      <c r="T4097" s="32">
        <v>0</v>
      </c>
      <c r="U4097" s="32">
        <v>0</v>
      </c>
      <c r="V4097" s="32">
        <f t="shared" si="10852"/>
        <v>0</v>
      </c>
      <c r="W4097" s="32"/>
      <c r="X4097" s="32"/>
      <c r="Y4097" s="32"/>
      <c r="Z4097" s="32"/>
      <c r="AA4097" s="32"/>
      <c r="AB4097" s="32">
        <v>0</v>
      </c>
      <c r="AC4097" s="33">
        <v>0</v>
      </c>
      <c r="AD4097" s="33">
        <v>0</v>
      </c>
      <c r="AE4097" s="34" t="e">
        <f t="shared" si="10842"/>
        <v>#DIV/0!</v>
      </c>
      <c r="AF4097" s="35">
        <v>0</v>
      </c>
      <c r="AG4097" s="35">
        <v>0</v>
      </c>
      <c r="AH4097" s="36">
        <v>0</v>
      </c>
      <c r="AI4097" s="36">
        <v>0</v>
      </c>
      <c r="AJ4097" s="36">
        <v>0</v>
      </c>
      <c r="AK4097" s="36">
        <v>0</v>
      </c>
      <c r="AL4097" s="36">
        <f t="shared" si="10849"/>
        <v>0</v>
      </c>
      <c r="AM4097" s="36">
        <f t="shared" si="10850"/>
        <v>0</v>
      </c>
      <c r="AN4097" s="37" t="s">
        <v>35</v>
      </c>
    </row>
    <row r="4098" spans="2:40" ht="46.8" hidden="1" customHeight="1" x14ac:dyDescent="0.3">
      <c r="B4098" s="30" t="s">
        <v>967</v>
      </c>
      <c r="C4098" s="30" t="s">
        <v>114</v>
      </c>
      <c r="D4098" s="30" t="s">
        <v>443</v>
      </c>
      <c r="E4098" s="15" t="str">
        <f t="shared" si="10851"/>
        <v>0310</v>
      </c>
      <c r="F4098" s="30" t="s">
        <v>1012</v>
      </c>
      <c r="G4098" s="30"/>
      <c r="H4098" s="31" t="s">
        <v>1013</v>
      </c>
      <c r="I4098" s="32">
        <f t="shared" si="10822"/>
        <v>0</v>
      </c>
      <c r="J4098" s="32">
        <f t="shared" si="10823"/>
        <v>0</v>
      </c>
      <c r="K4098" s="32">
        <f t="shared" si="10824"/>
        <v>696.1</v>
      </c>
      <c r="L4098" s="32">
        <f t="shared" si="10825"/>
        <v>0</v>
      </c>
      <c r="M4098" s="32">
        <f t="shared" si="10826"/>
        <v>0</v>
      </c>
      <c r="N4098" s="32">
        <f t="shared" si="10827"/>
        <v>0</v>
      </c>
      <c r="O4098" s="32">
        <f t="shared" si="10828"/>
        <v>0</v>
      </c>
      <c r="P4098" s="32">
        <f t="shared" si="10829"/>
        <v>0</v>
      </c>
      <c r="Q4098" s="32">
        <f t="shared" si="10830"/>
        <v>0</v>
      </c>
      <c r="R4098" s="32">
        <f t="shared" si="10831"/>
        <v>0</v>
      </c>
      <c r="S4098" s="32">
        <f t="shared" si="10832"/>
        <v>0</v>
      </c>
      <c r="T4098" s="32">
        <f t="shared" si="10833"/>
        <v>0</v>
      </c>
      <c r="U4098" s="32">
        <v>0</v>
      </c>
      <c r="V4098" s="32">
        <f t="shared" si="10852"/>
        <v>0</v>
      </c>
      <c r="W4098" s="32">
        <f t="shared" si="10834"/>
        <v>0</v>
      </c>
      <c r="X4098" s="32">
        <f t="shared" si="10835"/>
        <v>0</v>
      </c>
      <c r="Y4098" s="32">
        <f t="shared" si="10836"/>
        <v>0</v>
      </c>
      <c r="Z4098" s="32">
        <f t="shared" si="10837"/>
        <v>0</v>
      </c>
      <c r="AA4098" s="32">
        <f t="shared" si="10838"/>
        <v>0</v>
      </c>
      <c r="AB4098" s="32">
        <f t="shared" si="10839"/>
        <v>0</v>
      </c>
      <c r="AC4098" s="33">
        <f t="shared" si="10840"/>
        <v>0</v>
      </c>
      <c r="AD4098" s="33">
        <f t="shared" si="10841"/>
        <v>0</v>
      </c>
      <c r="AE4098" s="34" t="e">
        <f t="shared" si="10842"/>
        <v>#DIV/0!</v>
      </c>
      <c r="AF4098" s="35">
        <f t="shared" si="10843"/>
        <v>0</v>
      </c>
      <c r="AG4098" s="35">
        <f t="shared" si="10844"/>
        <v>0</v>
      </c>
      <c r="AH4098" s="36">
        <f t="shared" si="10845"/>
        <v>0</v>
      </c>
      <c r="AI4098" s="36">
        <f t="shared" si="10846"/>
        <v>0</v>
      </c>
      <c r="AJ4098" s="36">
        <f t="shared" si="10847"/>
        <v>0</v>
      </c>
      <c r="AK4098" s="36">
        <f t="shared" si="10848"/>
        <v>0</v>
      </c>
      <c r="AL4098" s="36">
        <f t="shared" si="10849"/>
        <v>0</v>
      </c>
      <c r="AM4098" s="36">
        <f t="shared" si="10850"/>
        <v>0</v>
      </c>
      <c r="AN4098" s="37" t="s">
        <v>35</v>
      </c>
    </row>
    <row r="4099" spans="2:40" ht="31.2" hidden="1" customHeight="1" x14ac:dyDescent="0.3">
      <c r="B4099" s="30" t="s">
        <v>967</v>
      </c>
      <c r="C4099" s="30" t="s">
        <v>114</v>
      </c>
      <c r="D4099" s="30" t="s">
        <v>443</v>
      </c>
      <c r="E4099" s="15" t="str">
        <f t="shared" si="10851"/>
        <v>0310</v>
      </c>
      <c r="F4099" s="30" t="s">
        <v>1012</v>
      </c>
      <c r="G4099" s="30" t="s">
        <v>547</v>
      </c>
      <c r="H4099" s="31" t="s">
        <v>548</v>
      </c>
      <c r="I4099" s="32">
        <f t="shared" si="10822"/>
        <v>0</v>
      </c>
      <c r="J4099" s="32">
        <f t="shared" si="10823"/>
        <v>0</v>
      </c>
      <c r="K4099" s="32">
        <f t="shared" si="10824"/>
        <v>696.1</v>
      </c>
      <c r="L4099" s="32">
        <f t="shared" si="10825"/>
        <v>0</v>
      </c>
      <c r="M4099" s="32">
        <f t="shared" si="10826"/>
        <v>0</v>
      </c>
      <c r="N4099" s="32">
        <f t="shared" si="10827"/>
        <v>0</v>
      </c>
      <c r="O4099" s="32">
        <f t="shared" si="10828"/>
        <v>0</v>
      </c>
      <c r="P4099" s="32">
        <f t="shared" si="10829"/>
        <v>0</v>
      </c>
      <c r="Q4099" s="32">
        <f t="shared" si="10830"/>
        <v>0</v>
      </c>
      <c r="R4099" s="32">
        <f t="shared" si="10831"/>
        <v>0</v>
      </c>
      <c r="S4099" s="32">
        <f t="shared" si="10832"/>
        <v>0</v>
      </c>
      <c r="T4099" s="32">
        <f t="shared" si="10833"/>
        <v>0</v>
      </c>
      <c r="U4099" s="32">
        <v>0</v>
      </c>
      <c r="V4099" s="32">
        <f t="shared" si="10852"/>
        <v>0</v>
      </c>
      <c r="W4099" s="32">
        <f t="shared" si="10834"/>
        <v>0</v>
      </c>
      <c r="X4099" s="32">
        <f t="shared" si="10835"/>
        <v>0</v>
      </c>
      <c r="Y4099" s="32">
        <f t="shared" si="10836"/>
        <v>0</v>
      </c>
      <c r="Z4099" s="32">
        <f t="shared" si="10837"/>
        <v>0</v>
      </c>
      <c r="AA4099" s="32">
        <f t="shared" si="10838"/>
        <v>0</v>
      </c>
      <c r="AB4099" s="32">
        <f t="shared" si="10839"/>
        <v>0</v>
      </c>
      <c r="AC4099" s="33">
        <f t="shared" si="10840"/>
        <v>0</v>
      </c>
      <c r="AD4099" s="33">
        <f t="shared" si="10841"/>
        <v>0</v>
      </c>
      <c r="AE4099" s="34" t="e">
        <f t="shared" si="10842"/>
        <v>#DIV/0!</v>
      </c>
      <c r="AF4099" s="35">
        <f t="shared" si="10843"/>
        <v>0</v>
      </c>
      <c r="AG4099" s="35">
        <f t="shared" si="10844"/>
        <v>0</v>
      </c>
      <c r="AH4099" s="36">
        <f t="shared" si="10845"/>
        <v>0</v>
      </c>
      <c r="AI4099" s="36">
        <f t="shared" si="10846"/>
        <v>0</v>
      </c>
      <c r="AJ4099" s="36">
        <f t="shared" si="10847"/>
        <v>0</v>
      </c>
      <c r="AK4099" s="36">
        <f t="shared" si="10848"/>
        <v>0</v>
      </c>
      <c r="AL4099" s="36">
        <f t="shared" si="10849"/>
        <v>0</v>
      </c>
      <c r="AM4099" s="36">
        <f t="shared" si="10850"/>
        <v>0</v>
      </c>
      <c r="AN4099" s="37" t="s">
        <v>35</v>
      </c>
    </row>
    <row r="4100" spans="2:40" ht="15.6" hidden="1" customHeight="1" x14ac:dyDescent="0.3">
      <c r="B4100" s="30" t="s">
        <v>967</v>
      </c>
      <c r="C4100" s="30" t="s">
        <v>114</v>
      </c>
      <c r="D4100" s="30" t="s">
        <v>443</v>
      </c>
      <c r="E4100" s="15" t="str">
        <f t="shared" si="10851"/>
        <v>0310</v>
      </c>
      <c r="F4100" s="30" t="s">
        <v>1012</v>
      </c>
      <c r="G4100" s="30" t="s">
        <v>906</v>
      </c>
      <c r="H4100" s="31" t="s">
        <v>907</v>
      </c>
      <c r="I4100" s="32"/>
      <c r="J4100" s="32"/>
      <c r="K4100" s="32">
        <v>696.1</v>
      </c>
      <c r="L4100" s="32"/>
      <c r="M4100" s="32"/>
      <c r="N4100" s="32"/>
      <c r="O4100" s="32">
        <v>0</v>
      </c>
      <c r="P4100" s="32">
        <v>0</v>
      </c>
      <c r="Q4100" s="32">
        <v>0</v>
      </c>
      <c r="R4100" s="32">
        <v>0</v>
      </c>
      <c r="S4100" s="32">
        <v>0</v>
      </c>
      <c r="T4100" s="32">
        <v>0</v>
      </c>
      <c r="U4100" s="32">
        <v>0</v>
      </c>
      <c r="V4100" s="32">
        <f t="shared" si="10852"/>
        <v>0</v>
      </c>
      <c r="W4100" s="32"/>
      <c r="X4100" s="32"/>
      <c r="Y4100" s="32"/>
      <c r="Z4100" s="32"/>
      <c r="AA4100" s="32"/>
      <c r="AB4100" s="32">
        <v>0</v>
      </c>
      <c r="AC4100" s="33">
        <v>0</v>
      </c>
      <c r="AD4100" s="33">
        <v>0</v>
      </c>
      <c r="AE4100" s="34" t="e">
        <f t="shared" si="10842"/>
        <v>#DIV/0!</v>
      </c>
      <c r="AF4100" s="35">
        <v>0</v>
      </c>
      <c r="AG4100" s="35">
        <v>0</v>
      </c>
      <c r="AH4100" s="36">
        <v>0</v>
      </c>
      <c r="AI4100" s="36">
        <v>0</v>
      </c>
      <c r="AJ4100" s="36">
        <v>0</v>
      </c>
      <c r="AK4100" s="36">
        <v>0</v>
      </c>
      <c r="AL4100" s="36">
        <f t="shared" si="10849"/>
        <v>0</v>
      </c>
      <c r="AM4100" s="36">
        <f t="shared" si="10850"/>
        <v>0</v>
      </c>
      <c r="AN4100" s="37" t="s">
        <v>35</v>
      </c>
    </row>
    <row r="4101" spans="2:40" ht="31.2" hidden="1" customHeight="1" x14ac:dyDescent="0.3">
      <c r="B4101" s="30" t="s">
        <v>967</v>
      </c>
      <c r="C4101" s="30" t="s">
        <v>114</v>
      </c>
      <c r="D4101" s="30" t="s">
        <v>443</v>
      </c>
      <c r="E4101" s="15" t="str">
        <f t="shared" si="10851"/>
        <v>0310</v>
      </c>
      <c r="F4101" s="30" t="s">
        <v>1014</v>
      </c>
      <c r="G4101" s="30"/>
      <c r="H4101" s="31" t="s">
        <v>1015</v>
      </c>
      <c r="I4101" s="32">
        <f t="shared" si="10822"/>
        <v>0</v>
      </c>
      <c r="J4101" s="32">
        <f t="shared" si="10823"/>
        <v>0</v>
      </c>
      <c r="K4101" s="32">
        <f t="shared" si="10824"/>
        <v>696.1</v>
      </c>
      <c r="L4101" s="32">
        <f t="shared" si="10825"/>
        <v>0</v>
      </c>
      <c r="M4101" s="32">
        <f t="shared" si="10826"/>
        <v>0</v>
      </c>
      <c r="N4101" s="32">
        <f t="shared" si="10827"/>
        <v>0</v>
      </c>
      <c r="O4101" s="32">
        <f t="shared" si="10828"/>
        <v>0</v>
      </c>
      <c r="P4101" s="32">
        <f t="shared" si="10829"/>
        <v>0</v>
      </c>
      <c r="Q4101" s="32">
        <f t="shared" si="10830"/>
        <v>0</v>
      </c>
      <c r="R4101" s="32">
        <f t="shared" si="10831"/>
        <v>0</v>
      </c>
      <c r="S4101" s="32">
        <f t="shared" si="10832"/>
        <v>0</v>
      </c>
      <c r="T4101" s="32">
        <f t="shared" si="10833"/>
        <v>0</v>
      </c>
      <c r="U4101" s="32">
        <v>0</v>
      </c>
      <c r="V4101" s="32">
        <f t="shared" si="10852"/>
        <v>0</v>
      </c>
      <c r="W4101" s="32">
        <f t="shared" si="10834"/>
        <v>0</v>
      </c>
      <c r="X4101" s="32">
        <f t="shared" si="10835"/>
        <v>0</v>
      </c>
      <c r="Y4101" s="32">
        <f t="shared" si="10836"/>
        <v>0</v>
      </c>
      <c r="Z4101" s="32">
        <f t="shared" si="10837"/>
        <v>0</v>
      </c>
      <c r="AA4101" s="32">
        <f t="shared" si="10838"/>
        <v>0</v>
      </c>
      <c r="AB4101" s="32">
        <f t="shared" si="10839"/>
        <v>0</v>
      </c>
      <c r="AC4101" s="33">
        <f t="shared" si="10840"/>
        <v>0</v>
      </c>
      <c r="AD4101" s="33">
        <f t="shared" si="10841"/>
        <v>0</v>
      </c>
      <c r="AE4101" s="34" t="e">
        <f t="shared" si="10842"/>
        <v>#DIV/0!</v>
      </c>
      <c r="AF4101" s="35">
        <f t="shared" si="10843"/>
        <v>0</v>
      </c>
      <c r="AG4101" s="35">
        <f t="shared" si="10844"/>
        <v>0</v>
      </c>
      <c r="AH4101" s="36">
        <f t="shared" si="10845"/>
        <v>0</v>
      </c>
      <c r="AI4101" s="36">
        <f t="shared" si="10846"/>
        <v>0</v>
      </c>
      <c r="AJ4101" s="36">
        <f t="shared" si="10847"/>
        <v>0</v>
      </c>
      <c r="AK4101" s="36">
        <f t="shared" si="10848"/>
        <v>0</v>
      </c>
      <c r="AL4101" s="36">
        <f t="shared" si="10849"/>
        <v>0</v>
      </c>
      <c r="AM4101" s="36">
        <f t="shared" si="10850"/>
        <v>0</v>
      </c>
      <c r="AN4101" s="37" t="s">
        <v>35</v>
      </c>
    </row>
    <row r="4102" spans="2:40" ht="31.2" hidden="1" customHeight="1" x14ac:dyDescent="0.3">
      <c r="B4102" s="30" t="s">
        <v>967</v>
      </c>
      <c r="C4102" s="30" t="s">
        <v>114</v>
      </c>
      <c r="D4102" s="30" t="s">
        <v>443</v>
      </c>
      <c r="E4102" s="15" t="str">
        <f t="shared" si="10851"/>
        <v>0310</v>
      </c>
      <c r="F4102" s="30" t="s">
        <v>1014</v>
      </c>
      <c r="G4102" s="30" t="s">
        <v>547</v>
      </c>
      <c r="H4102" s="31" t="s">
        <v>548</v>
      </c>
      <c r="I4102" s="32">
        <f t="shared" si="10822"/>
        <v>0</v>
      </c>
      <c r="J4102" s="32">
        <f t="shared" si="10823"/>
        <v>0</v>
      </c>
      <c r="K4102" s="32">
        <f t="shared" si="10824"/>
        <v>696.1</v>
      </c>
      <c r="L4102" s="32">
        <f t="shared" si="10825"/>
        <v>0</v>
      </c>
      <c r="M4102" s="32">
        <f t="shared" si="10826"/>
        <v>0</v>
      </c>
      <c r="N4102" s="32">
        <f t="shared" si="10827"/>
        <v>0</v>
      </c>
      <c r="O4102" s="32">
        <f t="shared" si="10828"/>
        <v>0</v>
      </c>
      <c r="P4102" s="32">
        <f t="shared" si="10829"/>
        <v>0</v>
      </c>
      <c r="Q4102" s="32">
        <f t="shared" si="10830"/>
        <v>0</v>
      </c>
      <c r="R4102" s="32">
        <f t="shared" si="10831"/>
        <v>0</v>
      </c>
      <c r="S4102" s="32">
        <f t="shared" si="10832"/>
        <v>0</v>
      </c>
      <c r="T4102" s="32">
        <f t="shared" si="10833"/>
        <v>0</v>
      </c>
      <c r="U4102" s="32">
        <v>0</v>
      </c>
      <c r="V4102" s="32">
        <f t="shared" si="10852"/>
        <v>0</v>
      </c>
      <c r="W4102" s="32">
        <f t="shared" si="10834"/>
        <v>0</v>
      </c>
      <c r="X4102" s="32">
        <f t="shared" si="10835"/>
        <v>0</v>
      </c>
      <c r="Y4102" s="32">
        <f t="shared" si="10836"/>
        <v>0</v>
      </c>
      <c r="Z4102" s="32">
        <f t="shared" si="10837"/>
        <v>0</v>
      </c>
      <c r="AA4102" s="32">
        <f t="shared" si="10838"/>
        <v>0</v>
      </c>
      <c r="AB4102" s="32">
        <f t="shared" si="10839"/>
        <v>0</v>
      </c>
      <c r="AC4102" s="33">
        <f t="shared" si="10840"/>
        <v>0</v>
      </c>
      <c r="AD4102" s="33">
        <f t="shared" si="10841"/>
        <v>0</v>
      </c>
      <c r="AE4102" s="34" t="e">
        <f t="shared" si="10842"/>
        <v>#DIV/0!</v>
      </c>
      <c r="AF4102" s="35">
        <f t="shared" si="10843"/>
        <v>0</v>
      </c>
      <c r="AG4102" s="35">
        <f t="shared" si="10844"/>
        <v>0</v>
      </c>
      <c r="AH4102" s="36">
        <f t="shared" si="10845"/>
        <v>0</v>
      </c>
      <c r="AI4102" s="36">
        <f t="shared" si="10846"/>
        <v>0</v>
      </c>
      <c r="AJ4102" s="36">
        <f t="shared" si="10847"/>
        <v>0</v>
      </c>
      <c r="AK4102" s="36">
        <f t="shared" si="10848"/>
        <v>0</v>
      </c>
      <c r="AL4102" s="36">
        <f t="shared" si="10849"/>
        <v>0</v>
      </c>
      <c r="AM4102" s="36">
        <f t="shared" si="10850"/>
        <v>0</v>
      </c>
      <c r="AN4102" s="37" t="s">
        <v>35</v>
      </c>
    </row>
    <row r="4103" spans="2:40" ht="15.6" hidden="1" customHeight="1" x14ac:dyDescent="0.3">
      <c r="B4103" s="30" t="s">
        <v>967</v>
      </c>
      <c r="C4103" s="30" t="s">
        <v>114</v>
      </c>
      <c r="D4103" s="30" t="s">
        <v>443</v>
      </c>
      <c r="E4103" s="15" t="str">
        <f t="shared" si="10851"/>
        <v>0310</v>
      </c>
      <c r="F4103" s="30" t="s">
        <v>1014</v>
      </c>
      <c r="G4103" s="30" t="s">
        <v>906</v>
      </c>
      <c r="H4103" s="31" t="s">
        <v>907</v>
      </c>
      <c r="I4103" s="32"/>
      <c r="J4103" s="32"/>
      <c r="K4103" s="32">
        <v>696.1</v>
      </c>
      <c r="L4103" s="32"/>
      <c r="M4103" s="32"/>
      <c r="N4103" s="32"/>
      <c r="O4103" s="32">
        <v>0</v>
      </c>
      <c r="P4103" s="32">
        <v>0</v>
      </c>
      <c r="Q4103" s="32">
        <v>0</v>
      </c>
      <c r="R4103" s="32">
        <v>0</v>
      </c>
      <c r="S4103" s="32">
        <v>0</v>
      </c>
      <c r="T4103" s="32">
        <v>0</v>
      </c>
      <c r="U4103" s="32">
        <v>0</v>
      </c>
      <c r="V4103" s="32">
        <f t="shared" si="10852"/>
        <v>0</v>
      </c>
      <c r="W4103" s="32"/>
      <c r="X4103" s="32"/>
      <c r="Y4103" s="32"/>
      <c r="Z4103" s="32"/>
      <c r="AA4103" s="32"/>
      <c r="AB4103" s="32">
        <v>0</v>
      </c>
      <c r="AC4103" s="33">
        <v>0</v>
      </c>
      <c r="AD4103" s="33">
        <v>0</v>
      </c>
      <c r="AE4103" s="34" t="e">
        <f t="shared" si="10842"/>
        <v>#DIV/0!</v>
      </c>
      <c r="AF4103" s="35">
        <v>0</v>
      </c>
      <c r="AG4103" s="35">
        <v>0</v>
      </c>
      <c r="AH4103" s="36">
        <v>0</v>
      </c>
      <c r="AI4103" s="36">
        <v>0</v>
      </c>
      <c r="AJ4103" s="36">
        <v>0</v>
      </c>
      <c r="AK4103" s="36">
        <v>0</v>
      </c>
      <c r="AL4103" s="36">
        <f t="shared" si="10849"/>
        <v>0</v>
      </c>
      <c r="AM4103" s="36">
        <f t="shared" si="10850"/>
        <v>0</v>
      </c>
      <c r="AN4103" s="37" t="s">
        <v>35</v>
      </c>
    </row>
    <row r="4104" spans="2:40" s="13" customFormat="1" x14ac:dyDescent="0.3">
      <c r="B4104" s="14" t="s">
        <v>967</v>
      </c>
      <c r="C4104" s="14" t="s">
        <v>112</v>
      </c>
      <c r="D4104" s="14"/>
      <c r="E4104" s="21" t="str">
        <f t="shared" si="10851"/>
        <v>05</v>
      </c>
      <c r="F4104" s="14"/>
      <c r="G4104" s="14"/>
      <c r="H4104" s="16" t="s">
        <v>113</v>
      </c>
      <c r="I4104" s="17">
        <f t="shared" ref="I4104:T4104" si="10853">I4118+I4145+I4105</f>
        <v>883337.1</v>
      </c>
      <c r="J4104" s="17">
        <f t="shared" si="10853"/>
        <v>200406.5</v>
      </c>
      <c r="K4104" s="17">
        <f t="shared" si="10853"/>
        <v>452145.6</v>
      </c>
      <c r="L4104" s="17">
        <f t="shared" si="10853"/>
        <v>21189.879000000001</v>
      </c>
      <c r="M4104" s="17">
        <f t="shared" si="10853"/>
        <v>0</v>
      </c>
      <c r="N4104" s="17">
        <f t="shared" si="10853"/>
        <v>0</v>
      </c>
      <c r="O4104" s="17">
        <f t="shared" si="10853"/>
        <v>-2949.002</v>
      </c>
      <c r="P4104" s="17">
        <f t="shared" si="10853"/>
        <v>68758.152999999991</v>
      </c>
      <c r="Q4104" s="17">
        <f t="shared" si="10853"/>
        <v>-70907.100999999995</v>
      </c>
      <c r="R4104" s="17">
        <f t="shared" si="10853"/>
        <v>105000</v>
      </c>
      <c r="S4104" s="17">
        <f t="shared" si="10853"/>
        <v>25636.366999999998</v>
      </c>
      <c r="T4104" s="17">
        <f t="shared" si="10853"/>
        <v>0</v>
      </c>
      <c r="U4104" s="17">
        <v>-321055.783</v>
      </c>
      <c r="V4104" s="17">
        <f t="shared" si="10852"/>
        <v>709009.61300000001</v>
      </c>
      <c r="W4104" s="17">
        <f t="shared" ref="W4104:AD4104" si="10854">W4118+W4145+W4105</f>
        <v>130.81100000000001</v>
      </c>
      <c r="X4104" s="17">
        <f t="shared" si="10854"/>
        <v>0</v>
      </c>
      <c r="Y4104" s="17">
        <f t="shared" si="10854"/>
        <v>0</v>
      </c>
      <c r="Z4104" s="17">
        <f t="shared" si="10854"/>
        <v>0</v>
      </c>
      <c r="AA4104" s="17">
        <f t="shared" si="10854"/>
        <v>-321186.59399999998</v>
      </c>
      <c r="AB4104" s="17">
        <f t="shared" si="10854"/>
        <v>720530.41596999997</v>
      </c>
      <c r="AC4104" s="18">
        <f t="shared" si="10854"/>
        <v>1028315.45231</v>
      </c>
      <c r="AD4104" s="18">
        <f t="shared" si="10854"/>
        <v>967850.43085999996</v>
      </c>
      <c r="AE4104" s="19">
        <f t="shared" si="10842"/>
        <v>94.119992915192327</v>
      </c>
      <c r="AF4104" s="17">
        <f t="shared" ref="AF4104:AK4104" si="10855">AF4118+AF4145+AF4105</f>
        <v>1001738.98095</v>
      </c>
      <c r="AG4104" s="17">
        <f t="shared" si="10855"/>
        <v>-2949.002</v>
      </c>
      <c r="AH4104" s="17">
        <f t="shared" si="10855"/>
        <v>0</v>
      </c>
      <c r="AI4104" s="17">
        <f t="shared" si="10855"/>
        <v>0</v>
      </c>
      <c r="AJ4104" s="17">
        <f t="shared" si="10855"/>
        <v>0</v>
      </c>
      <c r="AK4104" s="17">
        <f t="shared" si="10855"/>
        <v>0</v>
      </c>
      <c r="AL4104" s="17">
        <f t="shared" si="10849"/>
        <v>998789.97895000002</v>
      </c>
      <c r="AM4104" s="17">
        <f t="shared" si="10850"/>
        <v>-289780.36595000001</v>
      </c>
      <c r="AN4104" s="20"/>
    </row>
    <row r="4105" spans="2:40" s="22" customFormat="1" x14ac:dyDescent="0.3">
      <c r="B4105" s="23" t="s">
        <v>967</v>
      </c>
      <c r="C4105" s="23" t="s">
        <v>112</v>
      </c>
      <c r="D4105" s="23" t="s">
        <v>38</v>
      </c>
      <c r="E4105" s="24" t="str">
        <f t="shared" si="10851"/>
        <v>0501</v>
      </c>
      <c r="F4105" s="23"/>
      <c r="G4105" s="23"/>
      <c r="H4105" s="25" t="s">
        <v>868</v>
      </c>
      <c r="I4105" s="26">
        <f t="shared" ref="I4105:I4107" si="10856">I4106</f>
        <v>771107.1</v>
      </c>
      <c r="J4105" s="26">
        <f t="shared" ref="J4105:J4107" si="10857">J4106</f>
        <v>0</v>
      </c>
      <c r="K4105" s="26">
        <f t="shared" ref="K4105:K4107" si="10858">K4106</f>
        <v>0</v>
      </c>
      <c r="L4105" s="26">
        <f t="shared" ref="L4105:L4107" si="10859">L4106</f>
        <v>0</v>
      </c>
      <c r="M4105" s="26">
        <f t="shared" ref="M4105:M4107" si="10860">M4106</f>
        <v>0</v>
      </c>
      <c r="N4105" s="26">
        <f t="shared" ref="N4105:N4107" si="10861">N4106</f>
        <v>0</v>
      </c>
      <c r="O4105" s="26">
        <f t="shared" ref="O4105:O4107" si="10862">O4106</f>
        <v>-2949.002</v>
      </c>
      <c r="P4105" s="26">
        <f t="shared" ref="P4105:P4107" si="10863">P4106</f>
        <v>46943.554999999993</v>
      </c>
      <c r="Q4105" s="26">
        <f t="shared" ref="Q4105:Q4107" si="10864">Q4106</f>
        <v>0</v>
      </c>
      <c r="R4105" s="26">
        <f t="shared" ref="R4105:R4107" si="10865">R4106</f>
        <v>105000</v>
      </c>
      <c r="S4105" s="26">
        <f t="shared" ref="S4105:S4107" si="10866">S4106</f>
        <v>69400.667000000001</v>
      </c>
      <c r="T4105" s="26">
        <f t="shared" ref="T4105:T4107" si="10867">T4106</f>
        <v>0</v>
      </c>
      <c r="U4105" s="26">
        <v>-392455.43599999999</v>
      </c>
      <c r="V4105" s="26">
        <f t="shared" si="10852"/>
        <v>597046.88399999996</v>
      </c>
      <c r="W4105" s="26">
        <f t="shared" ref="W4105:W4107" si="10868">W4106</f>
        <v>0</v>
      </c>
      <c r="X4105" s="26">
        <f t="shared" ref="X4105:X4107" si="10869">X4106</f>
        <v>0</v>
      </c>
      <c r="Y4105" s="26">
        <f t="shared" ref="Y4105:Y4107" si="10870">Y4106</f>
        <v>0</v>
      </c>
      <c r="Z4105" s="26">
        <f t="shared" ref="Z4105:Z4107" si="10871">Z4106</f>
        <v>0</v>
      </c>
      <c r="AA4105" s="26">
        <f t="shared" ref="AA4105:AA4107" si="10872">AA4106</f>
        <v>-392455.43599999999</v>
      </c>
      <c r="AB4105" s="26">
        <f t="shared" ref="AB4105:AB4107" si="10873">AB4106</f>
        <v>702322.13264999993</v>
      </c>
      <c r="AC4105" s="27">
        <f t="shared" ref="AC4105:AC4107" si="10874">AC4106</f>
        <v>886828.23774999997</v>
      </c>
      <c r="AD4105" s="27">
        <f t="shared" ref="AD4105:AD4107" si="10875">AD4106</f>
        <v>839647.94079999998</v>
      </c>
      <c r="AE4105" s="28">
        <f t="shared" si="10842"/>
        <v>94.67988332558032</v>
      </c>
      <c r="AF4105" s="26">
        <f t="shared" ref="AF4105:AF4107" si="10876">AF4106</f>
        <v>889777.24006999994</v>
      </c>
      <c r="AG4105" s="26">
        <f t="shared" ref="AG4105:AG4107" si="10877">AG4106</f>
        <v>-2949.002</v>
      </c>
      <c r="AH4105" s="26">
        <f t="shared" ref="AH4105:AH4107" si="10878">AH4106</f>
        <v>0</v>
      </c>
      <c r="AI4105" s="26">
        <f t="shared" ref="AI4105:AI4107" si="10879">AI4106</f>
        <v>0</v>
      </c>
      <c r="AJ4105" s="26">
        <f t="shared" ref="AJ4105:AJ4107" si="10880">AJ4106</f>
        <v>0</v>
      </c>
      <c r="AK4105" s="26">
        <f t="shared" ref="AK4105:AK4107" si="10881">AK4106</f>
        <v>0</v>
      </c>
      <c r="AL4105" s="26">
        <f t="shared" si="10849"/>
        <v>886828.23806999996</v>
      </c>
      <c r="AM4105" s="26">
        <f t="shared" si="10850"/>
        <v>-289781.35407</v>
      </c>
      <c r="AN4105" s="29"/>
    </row>
    <row r="4106" spans="2:40" ht="31.2" x14ac:dyDescent="0.3">
      <c r="B4106" s="30" t="s">
        <v>967</v>
      </c>
      <c r="C4106" s="30" t="s">
        <v>112</v>
      </c>
      <c r="D4106" s="30" t="s">
        <v>38</v>
      </c>
      <c r="E4106" s="15" t="str">
        <f t="shared" si="10851"/>
        <v>0501</v>
      </c>
      <c r="F4106" s="30" t="s">
        <v>959</v>
      </c>
      <c r="G4106" s="30"/>
      <c r="H4106" s="31" t="s">
        <v>960</v>
      </c>
      <c r="I4106" s="32">
        <f t="shared" si="10856"/>
        <v>771107.1</v>
      </c>
      <c r="J4106" s="32">
        <f t="shared" si="10857"/>
        <v>0</v>
      </c>
      <c r="K4106" s="32">
        <f t="shared" si="10858"/>
        <v>0</v>
      </c>
      <c r="L4106" s="32">
        <f t="shared" si="10859"/>
        <v>0</v>
      </c>
      <c r="M4106" s="32">
        <f t="shared" si="10860"/>
        <v>0</v>
      </c>
      <c r="N4106" s="32">
        <f t="shared" si="10861"/>
        <v>0</v>
      </c>
      <c r="O4106" s="32">
        <f t="shared" si="10862"/>
        <v>-2949.002</v>
      </c>
      <c r="P4106" s="32">
        <f t="shared" si="10863"/>
        <v>46943.554999999993</v>
      </c>
      <c r="Q4106" s="32">
        <f t="shared" si="10864"/>
        <v>0</v>
      </c>
      <c r="R4106" s="32">
        <f t="shared" si="10865"/>
        <v>105000</v>
      </c>
      <c r="S4106" s="32">
        <f t="shared" si="10866"/>
        <v>69400.667000000001</v>
      </c>
      <c r="T4106" s="32">
        <f t="shared" si="10867"/>
        <v>0</v>
      </c>
      <c r="U4106" s="32">
        <v>-392455.43599999999</v>
      </c>
      <c r="V4106" s="32">
        <f t="shared" si="10852"/>
        <v>597046.88399999996</v>
      </c>
      <c r="W4106" s="32">
        <f t="shared" si="10868"/>
        <v>0</v>
      </c>
      <c r="X4106" s="32">
        <f t="shared" si="10869"/>
        <v>0</v>
      </c>
      <c r="Y4106" s="32">
        <f t="shared" si="10870"/>
        <v>0</v>
      </c>
      <c r="Z4106" s="32">
        <f t="shared" si="10871"/>
        <v>0</v>
      </c>
      <c r="AA4106" s="32">
        <f t="shared" si="10872"/>
        <v>-392455.43599999999</v>
      </c>
      <c r="AB4106" s="32">
        <f t="shared" si="10873"/>
        <v>702322.13264999993</v>
      </c>
      <c r="AC4106" s="33">
        <f t="shared" si="10874"/>
        <v>886828.23774999997</v>
      </c>
      <c r="AD4106" s="33">
        <f t="shared" si="10875"/>
        <v>839647.94079999998</v>
      </c>
      <c r="AE4106" s="34">
        <f t="shared" si="10842"/>
        <v>94.67988332558032</v>
      </c>
      <c r="AF4106" s="32">
        <f t="shared" si="10876"/>
        <v>889777.24006999994</v>
      </c>
      <c r="AG4106" s="32">
        <f t="shared" si="10877"/>
        <v>-2949.002</v>
      </c>
      <c r="AH4106" s="32">
        <f t="shared" si="10878"/>
        <v>0</v>
      </c>
      <c r="AI4106" s="32">
        <f t="shared" si="10879"/>
        <v>0</v>
      </c>
      <c r="AJ4106" s="32">
        <f t="shared" si="10880"/>
        <v>0</v>
      </c>
      <c r="AK4106" s="32">
        <f t="shared" si="10881"/>
        <v>0</v>
      </c>
      <c r="AL4106" s="32">
        <f t="shared" si="10849"/>
        <v>886828.23806999996</v>
      </c>
      <c r="AM4106" s="32">
        <f t="shared" si="10850"/>
        <v>-289781.35407</v>
      </c>
    </row>
    <row r="4107" spans="2:40" ht="46.8" x14ac:dyDescent="0.3">
      <c r="B4107" s="30" t="s">
        <v>967</v>
      </c>
      <c r="C4107" s="30" t="s">
        <v>112</v>
      </c>
      <c r="D4107" s="30" t="s">
        <v>38</v>
      </c>
      <c r="E4107" s="15" t="str">
        <f t="shared" si="10851"/>
        <v>0501</v>
      </c>
      <c r="F4107" s="30" t="s">
        <v>1016</v>
      </c>
      <c r="G4107" s="30"/>
      <c r="H4107" s="31" t="s">
        <v>1017</v>
      </c>
      <c r="I4107" s="32">
        <f t="shared" si="10856"/>
        <v>771107.1</v>
      </c>
      <c r="J4107" s="32">
        <f t="shared" si="10857"/>
        <v>0</v>
      </c>
      <c r="K4107" s="32">
        <f t="shared" si="10858"/>
        <v>0</v>
      </c>
      <c r="L4107" s="32">
        <f t="shared" si="10859"/>
        <v>0</v>
      </c>
      <c r="M4107" s="32">
        <f t="shared" si="10860"/>
        <v>0</v>
      </c>
      <c r="N4107" s="32">
        <f t="shared" si="10861"/>
        <v>0</v>
      </c>
      <c r="O4107" s="32">
        <f t="shared" si="10862"/>
        <v>-2949.002</v>
      </c>
      <c r="P4107" s="32">
        <f t="shared" si="10863"/>
        <v>46943.554999999993</v>
      </c>
      <c r="Q4107" s="32">
        <f t="shared" si="10864"/>
        <v>0</v>
      </c>
      <c r="R4107" s="32">
        <f t="shared" si="10865"/>
        <v>105000</v>
      </c>
      <c r="S4107" s="32">
        <f t="shared" si="10866"/>
        <v>69400.667000000001</v>
      </c>
      <c r="T4107" s="32">
        <f t="shared" si="10867"/>
        <v>0</v>
      </c>
      <c r="U4107" s="32">
        <v>-392455.43599999999</v>
      </c>
      <c r="V4107" s="32">
        <f t="shared" si="10852"/>
        <v>597046.88399999996</v>
      </c>
      <c r="W4107" s="32">
        <f t="shared" si="10868"/>
        <v>0</v>
      </c>
      <c r="X4107" s="32">
        <f t="shared" si="10869"/>
        <v>0</v>
      </c>
      <c r="Y4107" s="32">
        <f t="shared" si="10870"/>
        <v>0</v>
      </c>
      <c r="Z4107" s="32">
        <f t="shared" si="10871"/>
        <v>0</v>
      </c>
      <c r="AA4107" s="32">
        <f t="shared" si="10872"/>
        <v>-392455.43599999999</v>
      </c>
      <c r="AB4107" s="32">
        <f t="shared" si="10873"/>
        <v>702322.13264999993</v>
      </c>
      <c r="AC4107" s="33">
        <f t="shared" si="10874"/>
        <v>886828.23774999997</v>
      </c>
      <c r="AD4107" s="33">
        <f t="shared" si="10875"/>
        <v>839647.94079999998</v>
      </c>
      <c r="AE4107" s="34">
        <f t="shared" si="10842"/>
        <v>94.67988332558032</v>
      </c>
      <c r="AF4107" s="32">
        <f t="shared" si="10876"/>
        <v>889777.24006999994</v>
      </c>
      <c r="AG4107" s="32">
        <f t="shared" si="10877"/>
        <v>-2949.002</v>
      </c>
      <c r="AH4107" s="32">
        <f t="shared" si="10878"/>
        <v>0</v>
      </c>
      <c r="AI4107" s="32">
        <f t="shared" si="10879"/>
        <v>0</v>
      </c>
      <c r="AJ4107" s="32">
        <f t="shared" si="10880"/>
        <v>0</v>
      </c>
      <c r="AK4107" s="32">
        <f t="shared" si="10881"/>
        <v>0</v>
      </c>
      <c r="AL4107" s="32">
        <f t="shared" si="10849"/>
        <v>886828.23806999996</v>
      </c>
      <c r="AM4107" s="32">
        <f t="shared" si="10850"/>
        <v>-289781.35407</v>
      </c>
    </row>
    <row r="4108" spans="2:40" ht="46.8" x14ac:dyDescent="0.3">
      <c r="B4108" s="30" t="s">
        <v>967</v>
      </c>
      <c r="C4108" s="30" t="s">
        <v>112</v>
      </c>
      <c r="D4108" s="30" t="s">
        <v>38</v>
      </c>
      <c r="E4108" s="15" t="str">
        <f t="shared" si="10851"/>
        <v>0501</v>
      </c>
      <c r="F4108" s="30" t="s">
        <v>1018</v>
      </c>
      <c r="G4108" s="30"/>
      <c r="H4108" s="31" t="s">
        <v>1019</v>
      </c>
      <c r="I4108" s="32">
        <f t="shared" ref="I4108:N4108" si="10882">I4109+I4112</f>
        <v>771107.1</v>
      </c>
      <c r="J4108" s="32">
        <f t="shared" si="10882"/>
        <v>0</v>
      </c>
      <c r="K4108" s="32">
        <f t="shared" si="10882"/>
        <v>0</v>
      </c>
      <c r="L4108" s="32">
        <f t="shared" si="10882"/>
        <v>0</v>
      </c>
      <c r="M4108" s="32">
        <f t="shared" si="10882"/>
        <v>0</v>
      </c>
      <c r="N4108" s="32">
        <f t="shared" si="10882"/>
        <v>0</v>
      </c>
      <c r="O4108" s="32">
        <f>O4109+O4112+O4115</f>
        <v>-2949.002</v>
      </c>
      <c r="P4108" s="32">
        <f>P4109+P4112+P4115</f>
        <v>46943.554999999993</v>
      </c>
      <c r="Q4108" s="32">
        <f>Q4109+Q4112+Q4115</f>
        <v>0</v>
      </c>
      <c r="R4108" s="32">
        <f>R4109+R4112+R4115</f>
        <v>105000</v>
      </c>
      <c r="S4108" s="32">
        <f>S4109+S4112</f>
        <v>69400.667000000001</v>
      </c>
      <c r="T4108" s="32">
        <f>T4109+T4112</f>
        <v>0</v>
      </c>
      <c r="U4108" s="32">
        <v>-392455.43599999999</v>
      </c>
      <c r="V4108" s="32">
        <f t="shared" si="10852"/>
        <v>597046.88399999996</v>
      </c>
      <c r="W4108" s="32">
        <f>W4109+W4112</f>
        <v>0</v>
      </c>
      <c r="X4108" s="32">
        <f>X4109+X4112</f>
        <v>0</v>
      </c>
      <c r="Y4108" s="32">
        <f>Y4109+Y4112</f>
        <v>0</v>
      </c>
      <c r="Z4108" s="32">
        <f>Z4109+Z4112</f>
        <v>0</v>
      </c>
      <c r="AA4108" s="32">
        <f>AA4109+AA4112</f>
        <v>-392455.43599999999</v>
      </c>
      <c r="AB4108" s="32">
        <f>AB4109+AB4112+AB4115</f>
        <v>702322.13264999993</v>
      </c>
      <c r="AC4108" s="33">
        <f>AC4109+AC4112+AC4115</f>
        <v>886828.23774999997</v>
      </c>
      <c r="AD4108" s="33">
        <f>AD4109+AD4112+AD4115</f>
        <v>839647.94079999998</v>
      </c>
      <c r="AE4108" s="34">
        <f t="shared" si="10842"/>
        <v>94.67988332558032</v>
      </c>
      <c r="AF4108" s="32">
        <f t="shared" ref="AF4108:AK4108" si="10883">AF4109+AF4112+AF4115</f>
        <v>889777.24006999994</v>
      </c>
      <c r="AG4108" s="32">
        <f t="shared" si="10883"/>
        <v>-2949.002</v>
      </c>
      <c r="AH4108" s="32">
        <f t="shared" si="10883"/>
        <v>0</v>
      </c>
      <c r="AI4108" s="32">
        <f t="shared" si="10883"/>
        <v>0</v>
      </c>
      <c r="AJ4108" s="32">
        <f t="shared" si="10883"/>
        <v>0</v>
      </c>
      <c r="AK4108" s="32">
        <f t="shared" si="10883"/>
        <v>0</v>
      </c>
      <c r="AL4108" s="32">
        <f t="shared" si="10849"/>
        <v>886828.23806999996</v>
      </c>
      <c r="AM4108" s="32">
        <f t="shared" si="10850"/>
        <v>-289781.35407</v>
      </c>
    </row>
    <row r="4109" spans="2:40" ht="31.2" x14ac:dyDescent="0.3">
      <c r="B4109" s="30" t="s">
        <v>967</v>
      </c>
      <c r="C4109" s="30" t="s">
        <v>112</v>
      </c>
      <c r="D4109" s="30" t="s">
        <v>38</v>
      </c>
      <c r="E4109" s="15" t="str">
        <f t="shared" si="10851"/>
        <v>0501</v>
      </c>
      <c r="F4109" s="30" t="s">
        <v>1020</v>
      </c>
      <c r="G4109" s="30"/>
      <c r="H4109" s="31" t="s">
        <v>1021</v>
      </c>
      <c r="I4109" s="32">
        <f t="shared" ref="I4109:I4119" si="10884">I4110</f>
        <v>346343.1</v>
      </c>
      <c r="J4109" s="32">
        <f t="shared" ref="J4109:J4119" si="10885">J4110</f>
        <v>0</v>
      </c>
      <c r="K4109" s="32">
        <f t="shared" ref="K4109:K4119" si="10886">K4110</f>
        <v>0</v>
      </c>
      <c r="L4109" s="32">
        <f t="shared" ref="L4109:L4119" si="10887">L4110</f>
        <v>0</v>
      </c>
      <c r="M4109" s="32">
        <f t="shared" ref="M4109:M4119" si="10888">M4110</f>
        <v>0</v>
      </c>
      <c r="N4109" s="32">
        <f t="shared" ref="N4109:N4119" si="10889">N4110</f>
        <v>0</v>
      </c>
      <c r="O4109" s="32">
        <f t="shared" ref="O4109:O4119" si="10890">O4110</f>
        <v>0</v>
      </c>
      <c r="P4109" s="32">
        <f t="shared" ref="P4109:P4119" si="10891">P4110</f>
        <v>129028.24400000001</v>
      </c>
      <c r="Q4109" s="32">
        <f t="shared" ref="Q4109:Q4119" si="10892">Q4110</f>
        <v>0</v>
      </c>
      <c r="R4109" s="32">
        <f t="shared" ref="R4109:R4116" si="10893">R4110</f>
        <v>0</v>
      </c>
      <c r="S4109" s="32">
        <f t="shared" ref="S4109:S4119" si="10894">S4110</f>
        <v>49400.667000000001</v>
      </c>
      <c r="T4109" s="32">
        <f t="shared" ref="T4109:T4119" si="10895">T4110</f>
        <v>0</v>
      </c>
      <c r="U4109" s="32">
        <v>-346343.1</v>
      </c>
      <c r="V4109" s="32">
        <f t="shared" si="10852"/>
        <v>178428.91100000002</v>
      </c>
      <c r="W4109" s="32">
        <f t="shared" ref="W4109:W4119" si="10896">W4110</f>
        <v>0</v>
      </c>
      <c r="X4109" s="32">
        <f t="shared" ref="X4109:X4119" si="10897">X4110</f>
        <v>0</v>
      </c>
      <c r="Y4109" s="32">
        <f t="shared" ref="Y4109:Y4119" si="10898">Y4110</f>
        <v>0</v>
      </c>
      <c r="Z4109" s="32">
        <f t="shared" ref="Z4109:Z4119" si="10899">Z4110</f>
        <v>0</v>
      </c>
      <c r="AA4109" s="32">
        <f t="shared" ref="AA4109:AA4119" si="10900">AA4110</f>
        <v>-346343.1</v>
      </c>
      <c r="AB4109" s="32">
        <f t="shared" ref="AB4109:AB4119" si="10901">AB4110</f>
        <v>140183.24731999999</v>
      </c>
      <c r="AC4109" s="33">
        <f t="shared" ref="AC4109:AC4119" si="10902">AC4110</f>
        <v>179211.49139000001</v>
      </c>
      <c r="AD4109" s="33">
        <f t="shared" ref="AD4109:AD4119" si="10903">AD4110</f>
        <v>179211.49139000001</v>
      </c>
      <c r="AE4109" s="34">
        <f t="shared" si="10842"/>
        <v>100</v>
      </c>
      <c r="AF4109" s="32">
        <f t="shared" ref="AF4109:AF4119" si="10904">AF4110</f>
        <v>179211.49139000001</v>
      </c>
      <c r="AG4109" s="32">
        <f t="shared" ref="AG4109:AG4119" si="10905">AG4110</f>
        <v>0</v>
      </c>
      <c r="AH4109" s="32">
        <f t="shared" ref="AH4109:AH4119" si="10906">AH4110</f>
        <v>0</v>
      </c>
      <c r="AI4109" s="32">
        <f t="shared" ref="AI4109:AI4119" si="10907">AI4110</f>
        <v>0</v>
      </c>
      <c r="AJ4109" s="32">
        <f t="shared" ref="AJ4109:AJ4119" si="10908">AJ4110</f>
        <v>0</v>
      </c>
      <c r="AK4109" s="32">
        <f t="shared" ref="AK4109:AK4119" si="10909">AK4110</f>
        <v>0</v>
      </c>
      <c r="AL4109" s="32">
        <f t="shared" si="10849"/>
        <v>179211.49139000001</v>
      </c>
      <c r="AM4109" s="32">
        <f t="shared" si="10850"/>
        <v>-782.58038999998826</v>
      </c>
      <c r="AN4109" s="12"/>
    </row>
    <row r="4110" spans="2:40" ht="31.2" x14ac:dyDescent="0.3">
      <c r="B4110" s="30" t="s">
        <v>967</v>
      </c>
      <c r="C4110" s="30" t="s">
        <v>112</v>
      </c>
      <c r="D4110" s="30" t="s">
        <v>38</v>
      </c>
      <c r="E4110" s="15" t="str">
        <f t="shared" si="10851"/>
        <v>0501</v>
      </c>
      <c r="F4110" s="30" t="s">
        <v>1020</v>
      </c>
      <c r="G4110" s="30" t="s">
        <v>547</v>
      </c>
      <c r="H4110" s="31" t="s">
        <v>548</v>
      </c>
      <c r="I4110" s="32">
        <f t="shared" si="10884"/>
        <v>346343.1</v>
      </c>
      <c r="J4110" s="32">
        <f t="shared" si="10885"/>
        <v>0</v>
      </c>
      <c r="K4110" s="32">
        <f t="shared" si="10886"/>
        <v>0</v>
      </c>
      <c r="L4110" s="32">
        <f t="shared" si="10887"/>
        <v>0</v>
      </c>
      <c r="M4110" s="32">
        <f t="shared" si="10888"/>
        <v>0</v>
      </c>
      <c r="N4110" s="32">
        <f t="shared" si="10889"/>
        <v>0</v>
      </c>
      <c r="O4110" s="32">
        <f t="shared" si="10890"/>
        <v>0</v>
      </c>
      <c r="P4110" s="32">
        <f t="shared" si="10891"/>
        <v>129028.24400000001</v>
      </c>
      <c r="Q4110" s="32">
        <f t="shared" si="10892"/>
        <v>0</v>
      </c>
      <c r="R4110" s="32">
        <f t="shared" si="10893"/>
        <v>0</v>
      </c>
      <c r="S4110" s="32">
        <f t="shared" si="10894"/>
        <v>49400.667000000001</v>
      </c>
      <c r="T4110" s="32">
        <f t="shared" si="10895"/>
        <v>0</v>
      </c>
      <c r="U4110" s="32">
        <v>-346343.1</v>
      </c>
      <c r="V4110" s="32">
        <f t="shared" si="10852"/>
        <v>178428.91100000002</v>
      </c>
      <c r="W4110" s="32">
        <f t="shared" si="10896"/>
        <v>0</v>
      </c>
      <c r="X4110" s="32">
        <f t="shared" si="10897"/>
        <v>0</v>
      </c>
      <c r="Y4110" s="32">
        <f t="shared" si="10898"/>
        <v>0</v>
      </c>
      <c r="Z4110" s="32">
        <f t="shared" si="10899"/>
        <v>0</v>
      </c>
      <c r="AA4110" s="32">
        <f t="shared" si="10900"/>
        <v>-346343.1</v>
      </c>
      <c r="AB4110" s="32">
        <f t="shared" si="10901"/>
        <v>140183.24731999999</v>
      </c>
      <c r="AC4110" s="33">
        <f t="shared" si="10902"/>
        <v>179211.49139000001</v>
      </c>
      <c r="AD4110" s="33">
        <f t="shared" si="10903"/>
        <v>179211.49139000001</v>
      </c>
      <c r="AE4110" s="34">
        <f t="shared" si="10842"/>
        <v>100</v>
      </c>
      <c r="AF4110" s="32">
        <f t="shared" si="10904"/>
        <v>179211.49139000001</v>
      </c>
      <c r="AG4110" s="32">
        <f t="shared" si="10905"/>
        <v>0</v>
      </c>
      <c r="AH4110" s="32">
        <f t="shared" si="10906"/>
        <v>0</v>
      </c>
      <c r="AI4110" s="32">
        <f t="shared" si="10907"/>
        <v>0</v>
      </c>
      <c r="AJ4110" s="32">
        <f t="shared" si="10908"/>
        <v>0</v>
      </c>
      <c r="AK4110" s="32">
        <f t="shared" si="10909"/>
        <v>0</v>
      </c>
      <c r="AL4110" s="32">
        <f t="shared" si="10849"/>
        <v>179211.49139000001</v>
      </c>
      <c r="AM4110" s="32">
        <f t="shared" si="10850"/>
        <v>-782.58038999998826</v>
      </c>
      <c r="AN4110" s="12"/>
    </row>
    <row r="4111" spans="2:40" x14ac:dyDescent="0.3">
      <c r="B4111" s="30" t="s">
        <v>967</v>
      </c>
      <c r="C4111" s="30" t="s">
        <v>112</v>
      </c>
      <c r="D4111" s="30" t="s">
        <v>38</v>
      </c>
      <c r="E4111" s="15" t="str">
        <f t="shared" si="10851"/>
        <v>0501</v>
      </c>
      <c r="F4111" s="30" t="s">
        <v>1020</v>
      </c>
      <c r="G4111" s="30" t="s">
        <v>906</v>
      </c>
      <c r="H4111" s="31" t="s">
        <v>907</v>
      </c>
      <c r="I4111" s="32">
        <v>346343.1</v>
      </c>
      <c r="J4111" s="32"/>
      <c r="K4111" s="32"/>
      <c r="L4111" s="32"/>
      <c r="M4111" s="32"/>
      <c r="N4111" s="32"/>
      <c r="O4111" s="32">
        <v>0</v>
      </c>
      <c r="P4111" s="32">
        <v>129028.24400000001</v>
      </c>
      <c r="Q4111" s="32">
        <v>0</v>
      </c>
      <c r="R4111" s="32">
        <v>0</v>
      </c>
      <c r="S4111" s="32">
        <v>49400.667000000001</v>
      </c>
      <c r="T4111" s="32">
        <v>0</v>
      </c>
      <c r="U4111" s="32">
        <v>-346343.1</v>
      </c>
      <c r="V4111" s="32">
        <f t="shared" si="10852"/>
        <v>178428.91100000002</v>
      </c>
      <c r="W4111" s="32"/>
      <c r="X4111" s="32"/>
      <c r="Y4111" s="32"/>
      <c r="Z4111" s="32"/>
      <c r="AA4111" s="32">
        <v>-346343.1</v>
      </c>
      <c r="AB4111" s="32">
        <v>140183.24731999999</v>
      </c>
      <c r="AC4111" s="33">
        <v>179211.49139000001</v>
      </c>
      <c r="AD4111" s="33">
        <v>179211.49139000001</v>
      </c>
      <c r="AE4111" s="34">
        <f t="shared" si="10842"/>
        <v>100</v>
      </c>
      <c r="AF4111" s="32">
        <v>179211.49139000001</v>
      </c>
      <c r="AG4111" s="32">
        <v>0</v>
      </c>
      <c r="AH4111" s="32">
        <v>0</v>
      </c>
      <c r="AI4111" s="32">
        <v>0</v>
      </c>
      <c r="AJ4111" s="32">
        <v>0</v>
      </c>
      <c r="AK4111" s="32">
        <v>0</v>
      </c>
      <c r="AL4111" s="32">
        <f t="shared" si="10849"/>
        <v>179211.49139000001</v>
      </c>
      <c r="AM4111" s="32">
        <f t="shared" si="10850"/>
        <v>-782.58038999998826</v>
      </c>
      <c r="AN4111" s="12"/>
    </row>
    <row r="4112" spans="2:40" ht="46.8" x14ac:dyDescent="0.3">
      <c r="B4112" s="30" t="s">
        <v>967</v>
      </c>
      <c r="C4112" s="30" t="s">
        <v>112</v>
      </c>
      <c r="D4112" s="30" t="s">
        <v>38</v>
      </c>
      <c r="E4112" s="15" t="str">
        <f t="shared" si="10851"/>
        <v>0501</v>
      </c>
      <c r="F4112" s="30" t="s">
        <v>1022</v>
      </c>
      <c r="G4112" s="30"/>
      <c r="H4112" s="31" t="s">
        <v>1023</v>
      </c>
      <c r="I4112" s="32">
        <f t="shared" si="10884"/>
        <v>424764</v>
      </c>
      <c r="J4112" s="32">
        <f t="shared" si="10885"/>
        <v>0</v>
      </c>
      <c r="K4112" s="32">
        <f t="shared" si="10886"/>
        <v>0</v>
      </c>
      <c r="L4112" s="32">
        <f t="shared" si="10887"/>
        <v>0</v>
      </c>
      <c r="M4112" s="32">
        <f t="shared" si="10888"/>
        <v>0</v>
      </c>
      <c r="N4112" s="32">
        <f t="shared" si="10889"/>
        <v>0</v>
      </c>
      <c r="O4112" s="32">
        <f t="shared" si="10890"/>
        <v>-2949.002</v>
      </c>
      <c r="P4112" s="32">
        <f t="shared" si="10891"/>
        <v>12915.311</v>
      </c>
      <c r="Q4112" s="32">
        <f t="shared" si="10892"/>
        <v>0</v>
      </c>
      <c r="R4112" s="32">
        <f t="shared" si="10893"/>
        <v>10000</v>
      </c>
      <c r="S4112" s="32">
        <f t="shared" si="10894"/>
        <v>20000</v>
      </c>
      <c r="T4112" s="32">
        <f t="shared" si="10895"/>
        <v>0</v>
      </c>
      <c r="U4112" s="32">
        <v>-46112.336000000003</v>
      </c>
      <c r="V4112" s="32">
        <f t="shared" si="10852"/>
        <v>418617.973</v>
      </c>
      <c r="W4112" s="32">
        <f t="shared" si="10896"/>
        <v>0</v>
      </c>
      <c r="X4112" s="32">
        <f t="shared" si="10897"/>
        <v>0</v>
      </c>
      <c r="Y4112" s="32">
        <f t="shared" si="10898"/>
        <v>0</v>
      </c>
      <c r="Z4112" s="32">
        <f t="shared" si="10899"/>
        <v>0</v>
      </c>
      <c r="AA4112" s="32">
        <f t="shared" si="10900"/>
        <v>-46112.336000000003</v>
      </c>
      <c r="AB4112" s="32">
        <f t="shared" si="10901"/>
        <v>562138.88532999996</v>
      </c>
      <c r="AC4112" s="33">
        <f t="shared" si="10902"/>
        <v>707616.74635999999</v>
      </c>
      <c r="AD4112" s="33">
        <f t="shared" si="10903"/>
        <v>660436.44941</v>
      </c>
      <c r="AE4112" s="34">
        <f t="shared" si="10842"/>
        <v>93.332507011359368</v>
      </c>
      <c r="AF4112" s="32">
        <f t="shared" si="10904"/>
        <v>710565.74867999996</v>
      </c>
      <c r="AG4112" s="32">
        <f t="shared" si="10905"/>
        <v>-2949.002</v>
      </c>
      <c r="AH4112" s="32">
        <f t="shared" si="10906"/>
        <v>0</v>
      </c>
      <c r="AI4112" s="32">
        <f t="shared" si="10907"/>
        <v>0</v>
      </c>
      <c r="AJ4112" s="32">
        <f t="shared" si="10908"/>
        <v>0</v>
      </c>
      <c r="AK4112" s="32">
        <f t="shared" si="10909"/>
        <v>0</v>
      </c>
      <c r="AL4112" s="32">
        <f t="shared" si="10849"/>
        <v>707616.74667999998</v>
      </c>
      <c r="AM4112" s="32">
        <f t="shared" si="10850"/>
        <v>-288998.77367999998</v>
      </c>
    </row>
    <row r="4113" spans="2:40" ht="31.2" x14ac:dyDescent="0.3">
      <c r="B4113" s="30" t="s">
        <v>967</v>
      </c>
      <c r="C4113" s="30" t="s">
        <v>112</v>
      </c>
      <c r="D4113" s="30" t="s">
        <v>38</v>
      </c>
      <c r="E4113" s="15" t="str">
        <f t="shared" si="10851"/>
        <v>0501</v>
      </c>
      <c r="F4113" s="30" t="s">
        <v>1022</v>
      </c>
      <c r="G4113" s="30" t="s">
        <v>547</v>
      </c>
      <c r="H4113" s="31" t="s">
        <v>548</v>
      </c>
      <c r="I4113" s="32">
        <f t="shared" si="10884"/>
        <v>424764</v>
      </c>
      <c r="J4113" s="32">
        <f t="shared" si="10885"/>
        <v>0</v>
      </c>
      <c r="K4113" s="32">
        <f t="shared" si="10886"/>
        <v>0</v>
      </c>
      <c r="L4113" s="32">
        <f t="shared" si="10887"/>
        <v>0</v>
      </c>
      <c r="M4113" s="32">
        <f t="shared" si="10888"/>
        <v>0</v>
      </c>
      <c r="N4113" s="32">
        <f t="shared" si="10889"/>
        <v>0</v>
      </c>
      <c r="O4113" s="32">
        <f t="shared" si="10890"/>
        <v>-2949.002</v>
      </c>
      <c r="P4113" s="32">
        <f t="shared" si="10891"/>
        <v>12915.311</v>
      </c>
      <c r="Q4113" s="32">
        <f t="shared" si="10892"/>
        <v>0</v>
      </c>
      <c r="R4113" s="32">
        <f t="shared" si="10893"/>
        <v>10000</v>
      </c>
      <c r="S4113" s="32">
        <f t="shared" si="10894"/>
        <v>20000</v>
      </c>
      <c r="T4113" s="32">
        <f t="shared" si="10895"/>
        <v>0</v>
      </c>
      <c r="U4113" s="32">
        <v>-46112.336000000003</v>
      </c>
      <c r="V4113" s="32">
        <f t="shared" si="10852"/>
        <v>418617.973</v>
      </c>
      <c r="W4113" s="32">
        <f t="shared" si="10896"/>
        <v>0</v>
      </c>
      <c r="X4113" s="32">
        <f t="shared" si="10897"/>
        <v>0</v>
      </c>
      <c r="Y4113" s="32">
        <f t="shared" si="10898"/>
        <v>0</v>
      </c>
      <c r="Z4113" s="32">
        <f t="shared" si="10899"/>
        <v>0</v>
      </c>
      <c r="AA4113" s="32">
        <f t="shared" si="10900"/>
        <v>-46112.336000000003</v>
      </c>
      <c r="AB4113" s="32">
        <f t="shared" si="10901"/>
        <v>562138.88532999996</v>
      </c>
      <c r="AC4113" s="33">
        <f t="shared" si="10902"/>
        <v>707616.74635999999</v>
      </c>
      <c r="AD4113" s="33">
        <f t="shared" si="10903"/>
        <v>660436.44941</v>
      </c>
      <c r="AE4113" s="34">
        <f t="shared" si="10842"/>
        <v>93.332507011359368</v>
      </c>
      <c r="AF4113" s="32">
        <f t="shared" si="10904"/>
        <v>710565.74867999996</v>
      </c>
      <c r="AG4113" s="32">
        <f t="shared" si="10905"/>
        <v>-2949.002</v>
      </c>
      <c r="AH4113" s="32">
        <f t="shared" si="10906"/>
        <v>0</v>
      </c>
      <c r="AI4113" s="32">
        <f t="shared" si="10907"/>
        <v>0</v>
      </c>
      <c r="AJ4113" s="32">
        <f t="shared" si="10908"/>
        <v>0</v>
      </c>
      <c r="AK4113" s="32">
        <f t="shared" si="10909"/>
        <v>0</v>
      </c>
      <c r="AL4113" s="32">
        <f t="shared" si="10849"/>
        <v>707616.74667999998</v>
      </c>
      <c r="AM4113" s="32">
        <f t="shared" si="10850"/>
        <v>-288998.77367999998</v>
      </c>
    </row>
    <row r="4114" spans="2:40" x14ac:dyDescent="0.3">
      <c r="B4114" s="30" t="s">
        <v>967</v>
      </c>
      <c r="C4114" s="30" t="s">
        <v>112</v>
      </c>
      <c r="D4114" s="30" t="s">
        <v>38</v>
      </c>
      <c r="E4114" s="15" t="str">
        <f t="shared" si="10851"/>
        <v>0501</v>
      </c>
      <c r="F4114" s="30" t="s">
        <v>1022</v>
      </c>
      <c r="G4114" s="30" t="s">
        <v>906</v>
      </c>
      <c r="H4114" s="31" t="s">
        <v>907</v>
      </c>
      <c r="I4114" s="32">
        <v>424764</v>
      </c>
      <c r="J4114" s="32"/>
      <c r="K4114" s="32"/>
      <c r="L4114" s="32"/>
      <c r="M4114" s="32"/>
      <c r="N4114" s="32"/>
      <c r="O4114" s="32">
        <v>-2949.002</v>
      </c>
      <c r="P4114" s="32">
        <v>12915.311</v>
      </c>
      <c r="Q4114" s="32">
        <v>0</v>
      </c>
      <c r="R4114" s="32">
        <v>10000</v>
      </c>
      <c r="S4114" s="32">
        <v>20000</v>
      </c>
      <c r="T4114" s="32">
        <v>0</v>
      </c>
      <c r="U4114" s="32">
        <v>-46112.336000000003</v>
      </c>
      <c r="V4114" s="32">
        <f t="shared" si="10852"/>
        <v>418617.973</v>
      </c>
      <c r="W4114" s="32"/>
      <c r="X4114" s="32"/>
      <c r="Y4114" s="32"/>
      <c r="Z4114" s="32"/>
      <c r="AA4114" s="32">
        <v>-46112.336000000003</v>
      </c>
      <c r="AB4114" s="32">
        <v>562138.88532999996</v>
      </c>
      <c r="AC4114" s="33">
        <v>707616.74635999999</v>
      </c>
      <c r="AD4114" s="33">
        <v>660436.44941</v>
      </c>
      <c r="AE4114" s="34">
        <f t="shared" si="10842"/>
        <v>93.332507011359368</v>
      </c>
      <c r="AF4114" s="32">
        <v>710565.74867999996</v>
      </c>
      <c r="AG4114" s="32">
        <v>-2949.002</v>
      </c>
      <c r="AH4114" s="32">
        <v>0</v>
      </c>
      <c r="AI4114" s="32">
        <v>0</v>
      </c>
      <c r="AJ4114" s="32">
        <v>0</v>
      </c>
      <c r="AK4114" s="32">
        <v>0</v>
      </c>
      <c r="AL4114" s="32">
        <f t="shared" si="10849"/>
        <v>707616.74667999998</v>
      </c>
      <c r="AM4114" s="32">
        <f t="shared" si="10850"/>
        <v>-288998.77367999998</v>
      </c>
    </row>
    <row r="4115" spans="2:40" ht="46.8" hidden="1" customHeight="1" x14ac:dyDescent="0.3">
      <c r="B4115" s="30" t="s">
        <v>967</v>
      </c>
      <c r="C4115" s="30" t="s">
        <v>112</v>
      </c>
      <c r="D4115" s="30" t="s">
        <v>38</v>
      </c>
      <c r="E4115" s="15" t="str">
        <f t="shared" si="10851"/>
        <v>0501</v>
      </c>
      <c r="F4115" s="30" t="s">
        <v>1024</v>
      </c>
      <c r="G4115" s="30"/>
      <c r="H4115" s="31" t="s">
        <v>1023</v>
      </c>
      <c r="I4115" s="32"/>
      <c r="J4115" s="32"/>
      <c r="K4115" s="32"/>
      <c r="L4115" s="32"/>
      <c r="M4115" s="32"/>
      <c r="N4115" s="32"/>
      <c r="O4115" s="32">
        <f t="shared" si="10890"/>
        <v>0</v>
      </c>
      <c r="P4115" s="32">
        <f t="shared" si="10891"/>
        <v>-95000</v>
      </c>
      <c r="Q4115" s="32">
        <f t="shared" si="10892"/>
        <v>0</v>
      </c>
      <c r="R4115" s="32">
        <f t="shared" si="10893"/>
        <v>95000</v>
      </c>
      <c r="S4115" s="32"/>
      <c r="T4115" s="32"/>
      <c r="U4115" s="32"/>
      <c r="V4115" s="32">
        <f t="shared" si="10852"/>
        <v>0</v>
      </c>
      <c r="W4115" s="32"/>
      <c r="X4115" s="32"/>
      <c r="Y4115" s="32"/>
      <c r="Z4115" s="32"/>
      <c r="AA4115" s="32"/>
      <c r="AB4115" s="32">
        <f t="shared" si="10901"/>
        <v>0</v>
      </c>
      <c r="AC4115" s="33">
        <f t="shared" si="10902"/>
        <v>0</v>
      </c>
      <c r="AD4115" s="33">
        <f t="shared" si="10903"/>
        <v>0</v>
      </c>
      <c r="AE4115" s="34" t="e">
        <f t="shared" si="10842"/>
        <v>#DIV/0!</v>
      </c>
      <c r="AF4115" s="32">
        <f t="shared" si="10904"/>
        <v>0</v>
      </c>
      <c r="AG4115" s="32">
        <f t="shared" si="10905"/>
        <v>0</v>
      </c>
      <c r="AH4115" s="32">
        <f t="shared" si="10906"/>
        <v>0</v>
      </c>
      <c r="AI4115" s="32">
        <f t="shared" si="10907"/>
        <v>0</v>
      </c>
      <c r="AJ4115" s="32">
        <f t="shared" si="10908"/>
        <v>0</v>
      </c>
      <c r="AK4115" s="32">
        <f t="shared" si="10909"/>
        <v>0</v>
      </c>
      <c r="AL4115" s="32">
        <f t="shared" si="10849"/>
        <v>0</v>
      </c>
      <c r="AM4115" s="32">
        <f t="shared" si="10850"/>
        <v>0</v>
      </c>
      <c r="AN4115" s="12" t="s">
        <v>35</v>
      </c>
    </row>
    <row r="4116" spans="2:40" ht="31.2" hidden="1" customHeight="1" x14ac:dyDescent="0.3">
      <c r="B4116" s="30" t="s">
        <v>967</v>
      </c>
      <c r="C4116" s="30" t="s">
        <v>112</v>
      </c>
      <c r="D4116" s="30" t="s">
        <v>38</v>
      </c>
      <c r="E4116" s="15" t="str">
        <f t="shared" si="10851"/>
        <v>0501</v>
      </c>
      <c r="F4116" s="30" t="s">
        <v>1024</v>
      </c>
      <c r="G4116" s="30" t="s">
        <v>547</v>
      </c>
      <c r="H4116" s="31" t="s">
        <v>548</v>
      </c>
      <c r="I4116" s="32"/>
      <c r="J4116" s="32"/>
      <c r="K4116" s="32"/>
      <c r="L4116" s="32"/>
      <c r="M4116" s="32"/>
      <c r="N4116" s="32"/>
      <c r="O4116" s="32">
        <f t="shared" si="10890"/>
        <v>0</v>
      </c>
      <c r="P4116" s="32">
        <f t="shared" si="10891"/>
        <v>-95000</v>
      </c>
      <c r="Q4116" s="32">
        <f t="shared" si="10892"/>
        <v>0</v>
      </c>
      <c r="R4116" s="32">
        <f t="shared" si="10893"/>
        <v>95000</v>
      </c>
      <c r="S4116" s="32"/>
      <c r="T4116" s="32"/>
      <c r="U4116" s="32"/>
      <c r="V4116" s="32">
        <f t="shared" si="10852"/>
        <v>0</v>
      </c>
      <c r="W4116" s="32"/>
      <c r="X4116" s="32"/>
      <c r="Y4116" s="32"/>
      <c r="Z4116" s="32"/>
      <c r="AA4116" s="32"/>
      <c r="AB4116" s="32">
        <f t="shared" si="10901"/>
        <v>0</v>
      </c>
      <c r="AC4116" s="33">
        <f t="shared" si="10902"/>
        <v>0</v>
      </c>
      <c r="AD4116" s="33">
        <f t="shared" si="10903"/>
        <v>0</v>
      </c>
      <c r="AE4116" s="34" t="e">
        <f t="shared" si="10842"/>
        <v>#DIV/0!</v>
      </c>
      <c r="AF4116" s="32">
        <f t="shared" si="10904"/>
        <v>0</v>
      </c>
      <c r="AG4116" s="32">
        <f t="shared" si="10905"/>
        <v>0</v>
      </c>
      <c r="AH4116" s="32">
        <f t="shared" si="10906"/>
        <v>0</v>
      </c>
      <c r="AI4116" s="32">
        <f t="shared" si="10907"/>
        <v>0</v>
      </c>
      <c r="AJ4116" s="32">
        <f t="shared" si="10908"/>
        <v>0</v>
      </c>
      <c r="AK4116" s="32">
        <f t="shared" si="10909"/>
        <v>0</v>
      </c>
      <c r="AL4116" s="32">
        <f t="shared" si="10849"/>
        <v>0</v>
      </c>
      <c r="AM4116" s="32">
        <f t="shared" si="10850"/>
        <v>0</v>
      </c>
      <c r="AN4116" s="12" t="s">
        <v>35</v>
      </c>
    </row>
    <row r="4117" spans="2:40" ht="15.6" hidden="1" customHeight="1" x14ac:dyDescent="0.3">
      <c r="B4117" s="30" t="s">
        <v>967</v>
      </c>
      <c r="C4117" s="30" t="s">
        <v>112</v>
      </c>
      <c r="D4117" s="30" t="s">
        <v>38</v>
      </c>
      <c r="E4117" s="15" t="str">
        <f t="shared" si="10851"/>
        <v>0501</v>
      </c>
      <c r="F4117" s="30" t="s">
        <v>1024</v>
      </c>
      <c r="G4117" s="30" t="s">
        <v>906</v>
      </c>
      <c r="H4117" s="31" t="s">
        <v>907</v>
      </c>
      <c r="I4117" s="32"/>
      <c r="J4117" s="32"/>
      <c r="K4117" s="32"/>
      <c r="L4117" s="32"/>
      <c r="M4117" s="32"/>
      <c r="N4117" s="32"/>
      <c r="O4117" s="32">
        <v>0</v>
      </c>
      <c r="P4117" s="32">
        <v>-95000</v>
      </c>
      <c r="Q4117" s="32">
        <v>0</v>
      </c>
      <c r="R4117" s="32">
        <f>50000+45000</f>
        <v>95000</v>
      </c>
      <c r="S4117" s="32"/>
      <c r="T4117" s="32"/>
      <c r="U4117" s="32"/>
      <c r="V4117" s="32">
        <f t="shared" si="10852"/>
        <v>0</v>
      </c>
      <c r="W4117" s="32"/>
      <c r="X4117" s="32"/>
      <c r="Y4117" s="32"/>
      <c r="Z4117" s="32"/>
      <c r="AA4117" s="32"/>
      <c r="AB4117" s="32">
        <v>0</v>
      </c>
      <c r="AC4117" s="33">
        <v>0</v>
      </c>
      <c r="AD4117" s="33">
        <v>0</v>
      </c>
      <c r="AE4117" s="34" t="e">
        <f t="shared" si="10842"/>
        <v>#DIV/0!</v>
      </c>
      <c r="AF4117" s="32">
        <v>0</v>
      </c>
      <c r="AG4117" s="32">
        <v>0</v>
      </c>
      <c r="AH4117" s="32">
        <v>0</v>
      </c>
      <c r="AI4117" s="32">
        <v>0</v>
      </c>
      <c r="AJ4117" s="32">
        <v>0</v>
      </c>
      <c r="AK4117" s="32">
        <v>0</v>
      </c>
      <c r="AL4117" s="32">
        <f t="shared" si="10849"/>
        <v>0</v>
      </c>
      <c r="AM4117" s="32">
        <f t="shared" si="10850"/>
        <v>0</v>
      </c>
      <c r="AN4117" s="12" t="s">
        <v>35</v>
      </c>
    </row>
    <row r="4118" spans="2:40" s="22" customFormat="1" x14ac:dyDescent="0.3">
      <c r="B4118" s="23" t="s">
        <v>967</v>
      </c>
      <c r="C4118" s="23" t="s">
        <v>112</v>
      </c>
      <c r="D4118" s="23" t="s">
        <v>502</v>
      </c>
      <c r="E4118" s="24" t="str">
        <f t="shared" si="10851"/>
        <v>0502</v>
      </c>
      <c r="F4118" s="23"/>
      <c r="G4118" s="23"/>
      <c r="H4118" s="25" t="s">
        <v>778</v>
      </c>
      <c r="I4118" s="26">
        <f t="shared" si="10884"/>
        <v>47000.000000000007</v>
      </c>
      <c r="J4118" s="26">
        <f t="shared" si="10885"/>
        <v>200406.5</v>
      </c>
      <c r="K4118" s="26">
        <f t="shared" si="10886"/>
        <v>452145.6</v>
      </c>
      <c r="L4118" s="26">
        <f t="shared" si="10887"/>
        <v>0</v>
      </c>
      <c r="M4118" s="26">
        <f t="shared" si="10888"/>
        <v>0</v>
      </c>
      <c r="N4118" s="26">
        <f t="shared" si="10889"/>
        <v>0</v>
      </c>
      <c r="O4118" s="26">
        <f t="shared" si="10890"/>
        <v>0</v>
      </c>
      <c r="P4118" s="26">
        <f t="shared" si="10891"/>
        <v>21814.598000000002</v>
      </c>
      <c r="Q4118" s="26">
        <f t="shared" si="10892"/>
        <v>0</v>
      </c>
      <c r="R4118" s="26">
        <f t="shared" ref="R4118:R4119" si="10910">R4119</f>
        <v>0</v>
      </c>
      <c r="S4118" s="26">
        <f t="shared" si="10894"/>
        <v>-43764.3</v>
      </c>
      <c r="T4118" s="26">
        <f t="shared" si="10895"/>
        <v>0</v>
      </c>
      <c r="U4118" s="26">
        <v>71370.499000000011</v>
      </c>
      <c r="V4118" s="26">
        <f t="shared" si="10852"/>
        <v>96420.797000000006</v>
      </c>
      <c r="W4118" s="26">
        <f t="shared" si="10896"/>
        <v>101.657</v>
      </c>
      <c r="X4118" s="26">
        <f t="shared" si="10897"/>
        <v>0</v>
      </c>
      <c r="Y4118" s="26">
        <f t="shared" si="10898"/>
        <v>0</v>
      </c>
      <c r="Z4118" s="26">
        <f t="shared" si="10899"/>
        <v>0</v>
      </c>
      <c r="AA4118" s="26">
        <f t="shared" si="10900"/>
        <v>71268.842000000004</v>
      </c>
      <c r="AB4118" s="26">
        <f t="shared" si="10901"/>
        <v>2884.9523800000002</v>
      </c>
      <c r="AC4118" s="27">
        <f t="shared" si="10902"/>
        <v>125946.27078000001</v>
      </c>
      <c r="AD4118" s="27">
        <f t="shared" si="10903"/>
        <v>112879.15912000001</v>
      </c>
      <c r="AE4118" s="28">
        <f t="shared" si="10842"/>
        <v>89.624852265117624</v>
      </c>
      <c r="AF4118" s="26">
        <f t="shared" si="10904"/>
        <v>96420.797099999996</v>
      </c>
      <c r="AG4118" s="26">
        <f t="shared" si="10905"/>
        <v>0</v>
      </c>
      <c r="AH4118" s="26">
        <f t="shared" si="10906"/>
        <v>0</v>
      </c>
      <c r="AI4118" s="26">
        <f t="shared" si="10907"/>
        <v>0</v>
      </c>
      <c r="AJ4118" s="26">
        <f t="shared" si="10908"/>
        <v>0</v>
      </c>
      <c r="AK4118" s="26">
        <f t="shared" si="10909"/>
        <v>0</v>
      </c>
      <c r="AL4118" s="26">
        <f t="shared" si="10849"/>
        <v>96420.797099999996</v>
      </c>
      <c r="AM4118" s="26">
        <f t="shared" si="10850"/>
        <v>-9.9999990197829902E-5</v>
      </c>
      <c r="AN4118" s="29"/>
    </row>
    <row r="4119" spans="2:40" ht="31.2" x14ac:dyDescent="0.3">
      <c r="B4119" s="30" t="s">
        <v>967</v>
      </c>
      <c r="C4119" s="30" t="s">
        <v>112</v>
      </c>
      <c r="D4119" s="30" t="s">
        <v>502</v>
      </c>
      <c r="E4119" s="15" t="str">
        <f t="shared" si="10851"/>
        <v>0502</v>
      </c>
      <c r="F4119" s="30" t="s">
        <v>760</v>
      </c>
      <c r="G4119" s="30"/>
      <c r="H4119" s="31" t="s">
        <v>761</v>
      </c>
      <c r="I4119" s="32">
        <f t="shared" si="10884"/>
        <v>47000.000000000007</v>
      </c>
      <c r="J4119" s="32">
        <f t="shared" si="10885"/>
        <v>200406.5</v>
      </c>
      <c r="K4119" s="32">
        <f t="shared" si="10886"/>
        <v>452145.6</v>
      </c>
      <c r="L4119" s="32">
        <f t="shared" si="10887"/>
        <v>0</v>
      </c>
      <c r="M4119" s="32">
        <f t="shared" si="10888"/>
        <v>0</v>
      </c>
      <c r="N4119" s="32">
        <f t="shared" si="10889"/>
        <v>0</v>
      </c>
      <c r="O4119" s="32">
        <f t="shared" si="10890"/>
        <v>0</v>
      </c>
      <c r="P4119" s="32">
        <f t="shared" si="10891"/>
        <v>21814.598000000002</v>
      </c>
      <c r="Q4119" s="32">
        <f t="shared" si="10892"/>
        <v>0</v>
      </c>
      <c r="R4119" s="32">
        <f t="shared" si="10910"/>
        <v>0</v>
      </c>
      <c r="S4119" s="32">
        <f t="shared" si="10894"/>
        <v>-43764.3</v>
      </c>
      <c r="T4119" s="32">
        <f t="shared" si="10895"/>
        <v>0</v>
      </c>
      <c r="U4119" s="32">
        <v>71370.499000000011</v>
      </c>
      <c r="V4119" s="32">
        <f t="shared" si="10852"/>
        <v>96420.797000000006</v>
      </c>
      <c r="W4119" s="32">
        <f t="shared" si="10896"/>
        <v>101.657</v>
      </c>
      <c r="X4119" s="32">
        <f t="shared" si="10897"/>
        <v>0</v>
      </c>
      <c r="Y4119" s="32">
        <f t="shared" si="10898"/>
        <v>0</v>
      </c>
      <c r="Z4119" s="32">
        <f t="shared" si="10899"/>
        <v>0</v>
      </c>
      <c r="AA4119" s="32">
        <f t="shared" si="10900"/>
        <v>71268.842000000004</v>
      </c>
      <c r="AB4119" s="32">
        <f t="shared" si="10901"/>
        <v>2884.9523800000002</v>
      </c>
      <c r="AC4119" s="33">
        <f t="shared" si="10902"/>
        <v>125946.27078000001</v>
      </c>
      <c r="AD4119" s="33">
        <f t="shared" si="10903"/>
        <v>112879.15912000001</v>
      </c>
      <c r="AE4119" s="34">
        <f t="shared" si="10842"/>
        <v>89.624852265117624</v>
      </c>
      <c r="AF4119" s="32">
        <f t="shared" si="10904"/>
        <v>96420.797099999996</v>
      </c>
      <c r="AG4119" s="32">
        <f t="shared" si="10905"/>
        <v>0</v>
      </c>
      <c r="AH4119" s="32">
        <f t="shared" si="10906"/>
        <v>0</v>
      </c>
      <c r="AI4119" s="32">
        <f t="shared" si="10907"/>
        <v>0</v>
      </c>
      <c r="AJ4119" s="32">
        <f t="shared" si="10908"/>
        <v>0</v>
      </c>
      <c r="AK4119" s="32">
        <f t="shared" si="10909"/>
        <v>0</v>
      </c>
      <c r="AL4119" s="32">
        <f t="shared" si="10849"/>
        <v>96420.797099999996</v>
      </c>
      <c r="AM4119" s="32">
        <f t="shared" si="10850"/>
        <v>-9.9999990197829902E-5</v>
      </c>
    </row>
    <row r="4120" spans="2:40" ht="31.2" x14ac:dyDescent="0.3">
      <c r="B4120" s="30" t="s">
        <v>967</v>
      </c>
      <c r="C4120" s="30" t="s">
        <v>112</v>
      </c>
      <c r="D4120" s="30" t="s">
        <v>502</v>
      </c>
      <c r="E4120" s="15" t="str">
        <f t="shared" si="10851"/>
        <v>0502</v>
      </c>
      <c r="F4120" s="30" t="s">
        <v>898</v>
      </c>
      <c r="G4120" s="30"/>
      <c r="H4120" s="31" t="s">
        <v>899</v>
      </c>
      <c r="I4120" s="32">
        <f t="shared" ref="I4120:T4120" si="10911">I4121+I4137+I4141</f>
        <v>47000.000000000007</v>
      </c>
      <c r="J4120" s="32">
        <f t="shared" si="10911"/>
        <v>200406.5</v>
      </c>
      <c r="K4120" s="32">
        <f t="shared" si="10911"/>
        <v>452145.6</v>
      </c>
      <c r="L4120" s="32">
        <f t="shared" si="10911"/>
        <v>0</v>
      </c>
      <c r="M4120" s="32">
        <f t="shared" si="10911"/>
        <v>0</v>
      </c>
      <c r="N4120" s="32">
        <f t="shared" si="10911"/>
        <v>0</v>
      </c>
      <c r="O4120" s="32">
        <f t="shared" si="10911"/>
        <v>0</v>
      </c>
      <c r="P4120" s="32">
        <f t="shared" si="10911"/>
        <v>21814.598000000002</v>
      </c>
      <c r="Q4120" s="32">
        <f t="shared" si="10911"/>
        <v>0</v>
      </c>
      <c r="R4120" s="32">
        <f t="shared" si="10911"/>
        <v>0</v>
      </c>
      <c r="S4120" s="32">
        <f t="shared" si="10911"/>
        <v>-43764.3</v>
      </c>
      <c r="T4120" s="32">
        <f t="shared" si="10911"/>
        <v>0</v>
      </c>
      <c r="U4120" s="32">
        <v>71370.499000000011</v>
      </c>
      <c r="V4120" s="32">
        <f t="shared" si="10852"/>
        <v>96420.797000000006</v>
      </c>
      <c r="W4120" s="32">
        <f t="shared" ref="W4120:AD4120" si="10912">W4121+W4137+W4141</f>
        <v>101.657</v>
      </c>
      <c r="X4120" s="32">
        <f t="shared" si="10912"/>
        <v>0</v>
      </c>
      <c r="Y4120" s="32">
        <f t="shared" si="10912"/>
        <v>0</v>
      </c>
      <c r="Z4120" s="32">
        <f t="shared" si="10912"/>
        <v>0</v>
      </c>
      <c r="AA4120" s="32">
        <f t="shared" si="10912"/>
        <v>71268.842000000004</v>
      </c>
      <c r="AB4120" s="32">
        <f t="shared" si="10912"/>
        <v>2884.9523800000002</v>
      </c>
      <c r="AC4120" s="33">
        <f t="shared" si="10912"/>
        <v>125946.27078000001</v>
      </c>
      <c r="AD4120" s="33">
        <f t="shared" si="10912"/>
        <v>112879.15912000001</v>
      </c>
      <c r="AE4120" s="34">
        <f t="shared" si="10842"/>
        <v>89.624852265117624</v>
      </c>
      <c r="AF4120" s="32">
        <f t="shared" ref="AF4120:AK4120" si="10913">AF4121+AF4137+AF4141</f>
        <v>96420.797099999996</v>
      </c>
      <c r="AG4120" s="32">
        <f t="shared" si="10913"/>
        <v>0</v>
      </c>
      <c r="AH4120" s="32">
        <f t="shared" si="10913"/>
        <v>0</v>
      </c>
      <c r="AI4120" s="32">
        <f t="shared" si="10913"/>
        <v>0</v>
      </c>
      <c r="AJ4120" s="32">
        <f t="shared" si="10913"/>
        <v>0</v>
      </c>
      <c r="AK4120" s="32">
        <f t="shared" si="10913"/>
        <v>0</v>
      </c>
      <c r="AL4120" s="32">
        <f t="shared" si="10849"/>
        <v>96420.797099999996</v>
      </c>
      <c r="AM4120" s="32">
        <f t="shared" si="10850"/>
        <v>-9.9999990197829902E-5</v>
      </c>
    </row>
    <row r="4121" spans="2:40" ht="46.8" x14ac:dyDescent="0.3">
      <c r="B4121" s="30" t="s">
        <v>967</v>
      </c>
      <c r="C4121" s="30" t="s">
        <v>112</v>
      </c>
      <c r="D4121" s="30" t="s">
        <v>502</v>
      </c>
      <c r="E4121" s="15" t="str">
        <f t="shared" si="10851"/>
        <v>0502</v>
      </c>
      <c r="F4121" s="30" t="s">
        <v>900</v>
      </c>
      <c r="G4121" s="30"/>
      <c r="H4121" s="31" t="s">
        <v>901</v>
      </c>
      <c r="I4121" s="32">
        <f t="shared" ref="I4121:T4121" si="10914">I4122+I4128+I4134+I4131+I4125</f>
        <v>46928.600000000006</v>
      </c>
      <c r="J4121" s="32">
        <f t="shared" si="10914"/>
        <v>200406.5</v>
      </c>
      <c r="K4121" s="32">
        <f t="shared" si="10914"/>
        <v>452145.6</v>
      </c>
      <c r="L4121" s="32">
        <f t="shared" si="10914"/>
        <v>0</v>
      </c>
      <c r="M4121" s="32">
        <f t="shared" si="10914"/>
        <v>0</v>
      </c>
      <c r="N4121" s="32">
        <f t="shared" si="10914"/>
        <v>0</v>
      </c>
      <c r="O4121" s="32">
        <f t="shared" si="10914"/>
        <v>0</v>
      </c>
      <c r="P4121" s="32">
        <f t="shared" si="10914"/>
        <v>21814.598000000002</v>
      </c>
      <c r="Q4121" s="32">
        <f t="shared" si="10914"/>
        <v>0</v>
      </c>
      <c r="R4121" s="32">
        <f t="shared" si="10914"/>
        <v>0</v>
      </c>
      <c r="S4121" s="32">
        <f t="shared" si="10914"/>
        <v>-43764.3</v>
      </c>
      <c r="T4121" s="32">
        <f t="shared" si="10914"/>
        <v>0</v>
      </c>
      <c r="U4121" s="32">
        <v>101.657</v>
      </c>
      <c r="V4121" s="32">
        <f t="shared" si="10852"/>
        <v>25080.555000000004</v>
      </c>
      <c r="W4121" s="32">
        <f t="shared" ref="W4121:AD4121" si="10915">W4122+W4128+W4134+W4131+W4125</f>
        <v>101.657</v>
      </c>
      <c r="X4121" s="32">
        <f t="shared" si="10915"/>
        <v>0</v>
      </c>
      <c r="Y4121" s="32">
        <f t="shared" si="10915"/>
        <v>0</v>
      </c>
      <c r="Z4121" s="32">
        <f t="shared" si="10915"/>
        <v>0</v>
      </c>
      <c r="AA4121" s="32">
        <f t="shared" si="10915"/>
        <v>0</v>
      </c>
      <c r="AB4121" s="32">
        <f t="shared" si="10915"/>
        <v>2884.9523800000002</v>
      </c>
      <c r="AC4121" s="33">
        <f t="shared" si="10915"/>
        <v>25050.997210000001</v>
      </c>
      <c r="AD4121" s="33">
        <f t="shared" si="10915"/>
        <v>11983.885550000001</v>
      </c>
      <c r="AE4121" s="34">
        <f t="shared" si="10842"/>
        <v>47.837958104183592</v>
      </c>
      <c r="AF4121" s="32">
        <f t="shared" ref="AF4121:AK4121" si="10916">AF4122+AF4128+AF4134+AF4131+AF4125</f>
        <v>25080.555</v>
      </c>
      <c r="AG4121" s="32">
        <f t="shared" si="10916"/>
        <v>0</v>
      </c>
      <c r="AH4121" s="32">
        <f t="shared" si="10916"/>
        <v>0</v>
      </c>
      <c r="AI4121" s="32">
        <f t="shared" si="10916"/>
        <v>0</v>
      </c>
      <c r="AJ4121" s="32">
        <f t="shared" si="10916"/>
        <v>0</v>
      </c>
      <c r="AK4121" s="32">
        <f t="shared" si="10916"/>
        <v>0</v>
      </c>
      <c r="AL4121" s="32">
        <f t="shared" si="10849"/>
        <v>25080.555</v>
      </c>
      <c r="AM4121" s="32">
        <f t="shared" si="10850"/>
        <v>0</v>
      </c>
    </row>
    <row r="4122" spans="2:40" ht="31.2" hidden="1" customHeight="1" x14ac:dyDescent="0.3">
      <c r="B4122" s="30" t="s">
        <v>967</v>
      </c>
      <c r="C4122" s="30" t="s">
        <v>112</v>
      </c>
      <c r="D4122" s="30" t="s">
        <v>502</v>
      </c>
      <c r="E4122" s="15" t="str">
        <f t="shared" si="10851"/>
        <v>0502</v>
      </c>
      <c r="F4122" s="30" t="s">
        <v>1025</v>
      </c>
      <c r="G4122" s="30"/>
      <c r="H4122" s="31" t="s">
        <v>1026</v>
      </c>
      <c r="I4122" s="32">
        <f t="shared" ref="I4122:I4129" si="10917">I4123</f>
        <v>0</v>
      </c>
      <c r="J4122" s="32">
        <f t="shared" ref="J4122:J4143" si="10918">J4123</f>
        <v>96899.3</v>
      </c>
      <c r="K4122" s="32">
        <f t="shared" ref="K4122:K4143" si="10919">K4123</f>
        <v>301615.5</v>
      </c>
      <c r="L4122" s="32">
        <f t="shared" ref="L4122:L4143" si="10920">L4123</f>
        <v>0</v>
      </c>
      <c r="M4122" s="32">
        <f t="shared" ref="M4122:M4143" si="10921">M4123</f>
        <v>0</v>
      </c>
      <c r="N4122" s="32">
        <f t="shared" ref="N4122:N4143" si="10922">N4123</f>
        <v>0</v>
      </c>
      <c r="O4122" s="32">
        <f t="shared" ref="O4122:O4143" si="10923">O4123</f>
        <v>0</v>
      </c>
      <c r="P4122" s="32">
        <f t="shared" ref="P4122:P4143" si="10924">P4123</f>
        <v>0</v>
      </c>
      <c r="Q4122" s="32">
        <f t="shared" ref="Q4122:Q4143" si="10925">Q4123</f>
        <v>0</v>
      </c>
      <c r="R4122" s="32">
        <f t="shared" ref="R4122:R4143" si="10926">R4123</f>
        <v>0</v>
      </c>
      <c r="S4122" s="32">
        <f t="shared" ref="S4122:S4143" si="10927">S4123</f>
        <v>0</v>
      </c>
      <c r="T4122" s="32">
        <f t="shared" ref="T4122:T4143" si="10928">T4123</f>
        <v>0</v>
      </c>
      <c r="U4122" s="32">
        <v>0</v>
      </c>
      <c r="V4122" s="32">
        <f t="shared" si="10852"/>
        <v>0</v>
      </c>
      <c r="W4122" s="32">
        <f t="shared" ref="W4122:W4143" si="10929">W4123</f>
        <v>0</v>
      </c>
      <c r="X4122" s="32">
        <f t="shared" ref="X4122:X4143" si="10930">X4123</f>
        <v>0</v>
      </c>
      <c r="Y4122" s="32">
        <f t="shared" ref="Y4122:Y4143" si="10931">Y4123</f>
        <v>0</v>
      </c>
      <c r="Z4122" s="32">
        <f t="shared" ref="Z4122:Z4143" si="10932">Z4123</f>
        <v>0</v>
      </c>
      <c r="AA4122" s="32">
        <f t="shared" ref="AA4122:AA4143" si="10933">AA4123</f>
        <v>0</v>
      </c>
      <c r="AB4122" s="32">
        <f t="shared" ref="AB4122:AB4143" si="10934">AB4123</f>
        <v>0</v>
      </c>
      <c r="AC4122" s="33">
        <f t="shared" ref="AC4122:AC4143" si="10935">AC4123</f>
        <v>0</v>
      </c>
      <c r="AD4122" s="33">
        <f t="shared" ref="AD4122:AD4143" si="10936">AD4123</f>
        <v>0</v>
      </c>
      <c r="AE4122" s="34" t="e">
        <f t="shared" si="10842"/>
        <v>#DIV/0!</v>
      </c>
      <c r="AF4122" s="35">
        <f t="shared" ref="AF4122:AF4143" si="10937">AF4123</f>
        <v>0</v>
      </c>
      <c r="AG4122" s="35">
        <f t="shared" ref="AG4122:AG4143" si="10938">AG4123</f>
        <v>0</v>
      </c>
      <c r="AH4122" s="36">
        <f t="shared" ref="AH4122:AH4143" si="10939">AH4123</f>
        <v>0</v>
      </c>
      <c r="AI4122" s="36">
        <f t="shared" ref="AI4122:AI4143" si="10940">AI4123</f>
        <v>0</v>
      </c>
      <c r="AJ4122" s="36">
        <f t="shared" ref="AJ4122:AJ4143" si="10941">AJ4123</f>
        <v>0</v>
      </c>
      <c r="AK4122" s="36">
        <f t="shared" ref="AK4122:AK4143" si="10942">AK4123</f>
        <v>0</v>
      </c>
      <c r="AL4122" s="36">
        <f t="shared" si="10849"/>
        <v>0</v>
      </c>
      <c r="AM4122" s="36">
        <f t="shared" si="10850"/>
        <v>0</v>
      </c>
      <c r="AN4122" s="37" t="s">
        <v>35</v>
      </c>
    </row>
    <row r="4123" spans="2:40" ht="31.2" hidden="1" customHeight="1" x14ac:dyDescent="0.3">
      <c r="B4123" s="30" t="s">
        <v>967</v>
      </c>
      <c r="C4123" s="30" t="s">
        <v>112</v>
      </c>
      <c r="D4123" s="30" t="s">
        <v>502</v>
      </c>
      <c r="E4123" s="15" t="str">
        <f t="shared" si="10851"/>
        <v>0502</v>
      </c>
      <c r="F4123" s="30" t="s">
        <v>1025</v>
      </c>
      <c r="G4123" s="30" t="s">
        <v>547</v>
      </c>
      <c r="H4123" s="31" t="s">
        <v>548</v>
      </c>
      <c r="I4123" s="32">
        <f t="shared" si="10917"/>
        <v>0</v>
      </c>
      <c r="J4123" s="32">
        <f t="shared" si="10918"/>
        <v>96899.3</v>
      </c>
      <c r="K4123" s="32">
        <f t="shared" si="10919"/>
        <v>301615.5</v>
      </c>
      <c r="L4123" s="32">
        <f t="shared" si="10920"/>
        <v>0</v>
      </c>
      <c r="M4123" s="32">
        <f t="shared" si="10921"/>
        <v>0</v>
      </c>
      <c r="N4123" s="32">
        <f t="shared" si="10922"/>
        <v>0</v>
      </c>
      <c r="O4123" s="32">
        <f t="shared" si="10923"/>
        <v>0</v>
      </c>
      <c r="P4123" s="32">
        <f t="shared" si="10924"/>
        <v>0</v>
      </c>
      <c r="Q4123" s="32">
        <f t="shared" si="10925"/>
        <v>0</v>
      </c>
      <c r="R4123" s="32">
        <f t="shared" si="10926"/>
        <v>0</v>
      </c>
      <c r="S4123" s="32">
        <f t="shared" si="10927"/>
        <v>0</v>
      </c>
      <c r="T4123" s="32">
        <f t="shared" si="10928"/>
        <v>0</v>
      </c>
      <c r="U4123" s="32">
        <v>0</v>
      </c>
      <c r="V4123" s="32">
        <f t="shared" si="10852"/>
        <v>0</v>
      </c>
      <c r="W4123" s="32">
        <f t="shared" si="10929"/>
        <v>0</v>
      </c>
      <c r="X4123" s="32">
        <f t="shared" si="10930"/>
        <v>0</v>
      </c>
      <c r="Y4123" s="32">
        <f t="shared" si="10931"/>
        <v>0</v>
      </c>
      <c r="Z4123" s="32">
        <f t="shared" si="10932"/>
        <v>0</v>
      </c>
      <c r="AA4123" s="32">
        <f t="shared" si="10933"/>
        <v>0</v>
      </c>
      <c r="AB4123" s="32">
        <f t="shared" si="10934"/>
        <v>0</v>
      </c>
      <c r="AC4123" s="33">
        <f t="shared" si="10935"/>
        <v>0</v>
      </c>
      <c r="AD4123" s="33">
        <f t="shared" si="10936"/>
        <v>0</v>
      </c>
      <c r="AE4123" s="34" t="e">
        <f t="shared" si="10842"/>
        <v>#DIV/0!</v>
      </c>
      <c r="AF4123" s="35">
        <f t="shared" si="10937"/>
        <v>0</v>
      </c>
      <c r="AG4123" s="35">
        <f t="shared" si="10938"/>
        <v>0</v>
      </c>
      <c r="AH4123" s="36">
        <f t="shared" si="10939"/>
        <v>0</v>
      </c>
      <c r="AI4123" s="36">
        <f t="shared" si="10940"/>
        <v>0</v>
      </c>
      <c r="AJ4123" s="36">
        <f t="shared" si="10941"/>
        <v>0</v>
      </c>
      <c r="AK4123" s="36">
        <f t="shared" si="10942"/>
        <v>0</v>
      </c>
      <c r="AL4123" s="36">
        <f t="shared" si="10849"/>
        <v>0</v>
      </c>
      <c r="AM4123" s="36">
        <f t="shared" si="10850"/>
        <v>0</v>
      </c>
      <c r="AN4123" s="37" t="s">
        <v>35</v>
      </c>
    </row>
    <row r="4124" spans="2:40" ht="15.6" hidden="1" customHeight="1" x14ac:dyDescent="0.3">
      <c r="B4124" s="30" t="s">
        <v>967</v>
      </c>
      <c r="C4124" s="30" t="s">
        <v>112</v>
      </c>
      <c r="D4124" s="30" t="s">
        <v>502</v>
      </c>
      <c r="E4124" s="15" t="str">
        <f t="shared" si="10851"/>
        <v>0502</v>
      </c>
      <c r="F4124" s="30" t="s">
        <v>1025</v>
      </c>
      <c r="G4124" s="30" t="s">
        <v>906</v>
      </c>
      <c r="H4124" s="31" t="s">
        <v>907</v>
      </c>
      <c r="I4124" s="32"/>
      <c r="J4124" s="32">
        <v>96899.3</v>
      </c>
      <c r="K4124" s="32">
        <v>301615.5</v>
      </c>
      <c r="L4124" s="32"/>
      <c r="M4124" s="32"/>
      <c r="N4124" s="32"/>
      <c r="O4124" s="32">
        <v>0</v>
      </c>
      <c r="P4124" s="32">
        <v>0</v>
      </c>
      <c r="Q4124" s="32">
        <v>0</v>
      </c>
      <c r="R4124" s="32">
        <v>0</v>
      </c>
      <c r="S4124" s="32">
        <v>0</v>
      </c>
      <c r="T4124" s="32">
        <v>0</v>
      </c>
      <c r="U4124" s="32">
        <v>0</v>
      </c>
      <c r="V4124" s="32">
        <f t="shared" si="10852"/>
        <v>0</v>
      </c>
      <c r="W4124" s="32"/>
      <c r="X4124" s="32"/>
      <c r="Y4124" s="32"/>
      <c r="Z4124" s="32"/>
      <c r="AA4124" s="32"/>
      <c r="AB4124" s="32">
        <v>0</v>
      </c>
      <c r="AC4124" s="33">
        <v>0</v>
      </c>
      <c r="AD4124" s="33">
        <v>0</v>
      </c>
      <c r="AE4124" s="34" t="e">
        <f t="shared" si="10842"/>
        <v>#DIV/0!</v>
      </c>
      <c r="AF4124" s="35">
        <v>0</v>
      </c>
      <c r="AG4124" s="35">
        <v>0</v>
      </c>
      <c r="AH4124" s="36">
        <v>0</v>
      </c>
      <c r="AI4124" s="36">
        <v>0</v>
      </c>
      <c r="AJ4124" s="36">
        <v>0</v>
      </c>
      <c r="AK4124" s="36">
        <v>0</v>
      </c>
      <c r="AL4124" s="36">
        <f t="shared" si="10849"/>
        <v>0</v>
      </c>
      <c r="AM4124" s="36">
        <f t="shared" si="10850"/>
        <v>0</v>
      </c>
      <c r="AN4124" s="37" t="s">
        <v>35</v>
      </c>
    </row>
    <row r="4125" spans="2:40" ht="31.2" hidden="1" customHeight="1" x14ac:dyDescent="0.3">
      <c r="B4125" s="30" t="s">
        <v>967</v>
      </c>
      <c r="C4125" s="30" t="s">
        <v>112</v>
      </c>
      <c r="D4125" s="30" t="s">
        <v>502</v>
      </c>
      <c r="E4125" s="15" t="str">
        <f t="shared" si="10851"/>
        <v>0502</v>
      </c>
      <c r="F4125" s="30" t="s">
        <v>1027</v>
      </c>
      <c r="G4125" s="30"/>
      <c r="H4125" s="31" t="s">
        <v>1028</v>
      </c>
      <c r="I4125" s="32">
        <f t="shared" si="10917"/>
        <v>0</v>
      </c>
      <c r="J4125" s="32">
        <f t="shared" si="10918"/>
        <v>23507.200000000001</v>
      </c>
      <c r="K4125" s="32">
        <f t="shared" si="10919"/>
        <v>50000</v>
      </c>
      <c r="L4125" s="32">
        <f t="shared" si="10920"/>
        <v>0</v>
      </c>
      <c r="M4125" s="32">
        <f t="shared" si="10921"/>
        <v>0</v>
      </c>
      <c r="N4125" s="32">
        <f t="shared" si="10922"/>
        <v>0</v>
      </c>
      <c r="O4125" s="32">
        <f t="shared" si="10923"/>
        <v>0</v>
      </c>
      <c r="P4125" s="32">
        <f t="shared" si="10924"/>
        <v>0</v>
      </c>
      <c r="Q4125" s="32">
        <f t="shared" si="10925"/>
        <v>0</v>
      </c>
      <c r="R4125" s="32">
        <f t="shared" si="10926"/>
        <v>0</v>
      </c>
      <c r="S4125" s="32">
        <f t="shared" si="10927"/>
        <v>0</v>
      </c>
      <c r="T4125" s="32">
        <f t="shared" si="10928"/>
        <v>0</v>
      </c>
      <c r="U4125" s="32">
        <v>0</v>
      </c>
      <c r="V4125" s="32">
        <f t="shared" si="10852"/>
        <v>0</v>
      </c>
      <c r="W4125" s="32">
        <f t="shared" si="10929"/>
        <v>0</v>
      </c>
      <c r="X4125" s="32">
        <f t="shared" si="10930"/>
        <v>0</v>
      </c>
      <c r="Y4125" s="32">
        <f t="shared" si="10931"/>
        <v>0</v>
      </c>
      <c r="Z4125" s="32">
        <f t="shared" si="10932"/>
        <v>0</v>
      </c>
      <c r="AA4125" s="32">
        <f t="shared" si="10933"/>
        <v>0</v>
      </c>
      <c r="AB4125" s="32">
        <f t="shared" si="10934"/>
        <v>0</v>
      </c>
      <c r="AC4125" s="33">
        <f t="shared" si="10935"/>
        <v>0</v>
      </c>
      <c r="AD4125" s="33">
        <f t="shared" si="10936"/>
        <v>0</v>
      </c>
      <c r="AE4125" s="34" t="e">
        <f t="shared" si="10842"/>
        <v>#DIV/0!</v>
      </c>
      <c r="AF4125" s="35">
        <f t="shared" si="10937"/>
        <v>0</v>
      </c>
      <c r="AG4125" s="35">
        <f t="shared" si="10938"/>
        <v>0</v>
      </c>
      <c r="AH4125" s="36">
        <f t="shared" si="10939"/>
        <v>0</v>
      </c>
      <c r="AI4125" s="36">
        <f t="shared" si="10940"/>
        <v>0</v>
      </c>
      <c r="AJ4125" s="36">
        <f t="shared" si="10941"/>
        <v>0</v>
      </c>
      <c r="AK4125" s="36">
        <f t="shared" si="10942"/>
        <v>0</v>
      </c>
      <c r="AL4125" s="36">
        <f t="shared" si="10849"/>
        <v>0</v>
      </c>
      <c r="AM4125" s="36">
        <f t="shared" si="10850"/>
        <v>0</v>
      </c>
      <c r="AN4125" s="37" t="s">
        <v>35</v>
      </c>
    </row>
    <row r="4126" spans="2:40" ht="31.2" hidden="1" customHeight="1" x14ac:dyDescent="0.3">
      <c r="B4126" s="30" t="s">
        <v>967</v>
      </c>
      <c r="C4126" s="30" t="s">
        <v>112</v>
      </c>
      <c r="D4126" s="30" t="s">
        <v>502</v>
      </c>
      <c r="E4126" s="15" t="str">
        <f t="shared" si="10851"/>
        <v>0502</v>
      </c>
      <c r="F4126" s="30" t="s">
        <v>1027</v>
      </c>
      <c r="G4126" s="30" t="s">
        <v>547</v>
      </c>
      <c r="H4126" s="31" t="s">
        <v>548</v>
      </c>
      <c r="I4126" s="32">
        <f t="shared" si="10917"/>
        <v>0</v>
      </c>
      <c r="J4126" s="32">
        <f t="shared" si="10918"/>
        <v>23507.200000000001</v>
      </c>
      <c r="K4126" s="32">
        <f t="shared" si="10919"/>
        <v>50000</v>
      </c>
      <c r="L4126" s="32">
        <f t="shared" si="10920"/>
        <v>0</v>
      </c>
      <c r="M4126" s="32">
        <f t="shared" si="10921"/>
        <v>0</v>
      </c>
      <c r="N4126" s="32">
        <f t="shared" si="10922"/>
        <v>0</v>
      </c>
      <c r="O4126" s="32">
        <f t="shared" si="10923"/>
        <v>0</v>
      </c>
      <c r="P4126" s="32">
        <f t="shared" si="10924"/>
        <v>0</v>
      </c>
      <c r="Q4126" s="32">
        <f t="shared" si="10925"/>
        <v>0</v>
      </c>
      <c r="R4126" s="32">
        <f t="shared" si="10926"/>
        <v>0</v>
      </c>
      <c r="S4126" s="32">
        <f t="shared" si="10927"/>
        <v>0</v>
      </c>
      <c r="T4126" s="32">
        <f t="shared" si="10928"/>
        <v>0</v>
      </c>
      <c r="U4126" s="32">
        <v>0</v>
      </c>
      <c r="V4126" s="32">
        <f t="shared" si="10852"/>
        <v>0</v>
      </c>
      <c r="W4126" s="32">
        <f t="shared" si="10929"/>
        <v>0</v>
      </c>
      <c r="X4126" s="32">
        <f t="shared" si="10930"/>
        <v>0</v>
      </c>
      <c r="Y4126" s="32">
        <f t="shared" si="10931"/>
        <v>0</v>
      </c>
      <c r="Z4126" s="32">
        <f t="shared" si="10932"/>
        <v>0</v>
      </c>
      <c r="AA4126" s="32">
        <f t="shared" si="10933"/>
        <v>0</v>
      </c>
      <c r="AB4126" s="32">
        <f t="shared" si="10934"/>
        <v>0</v>
      </c>
      <c r="AC4126" s="33">
        <f t="shared" si="10935"/>
        <v>0</v>
      </c>
      <c r="AD4126" s="33">
        <f t="shared" si="10936"/>
        <v>0</v>
      </c>
      <c r="AE4126" s="34" t="e">
        <f t="shared" si="10842"/>
        <v>#DIV/0!</v>
      </c>
      <c r="AF4126" s="35">
        <f t="shared" si="10937"/>
        <v>0</v>
      </c>
      <c r="AG4126" s="35">
        <f t="shared" si="10938"/>
        <v>0</v>
      </c>
      <c r="AH4126" s="36">
        <f t="shared" si="10939"/>
        <v>0</v>
      </c>
      <c r="AI4126" s="36">
        <f t="shared" si="10940"/>
        <v>0</v>
      </c>
      <c r="AJ4126" s="36">
        <f t="shared" si="10941"/>
        <v>0</v>
      </c>
      <c r="AK4126" s="36">
        <f t="shared" si="10942"/>
        <v>0</v>
      </c>
      <c r="AL4126" s="36">
        <f t="shared" si="10849"/>
        <v>0</v>
      </c>
      <c r="AM4126" s="36">
        <f t="shared" si="10850"/>
        <v>0</v>
      </c>
      <c r="AN4126" s="37" t="s">
        <v>35</v>
      </c>
    </row>
    <row r="4127" spans="2:40" ht="15.6" hidden="1" customHeight="1" x14ac:dyDescent="0.3">
      <c r="B4127" s="30" t="s">
        <v>967</v>
      </c>
      <c r="C4127" s="30" t="s">
        <v>112</v>
      </c>
      <c r="D4127" s="30" t="s">
        <v>502</v>
      </c>
      <c r="E4127" s="15" t="str">
        <f t="shared" si="10851"/>
        <v>0502</v>
      </c>
      <c r="F4127" s="30" t="s">
        <v>1027</v>
      </c>
      <c r="G4127" s="30" t="s">
        <v>906</v>
      </c>
      <c r="H4127" s="31" t="s">
        <v>907</v>
      </c>
      <c r="I4127" s="32"/>
      <c r="J4127" s="32">
        <v>23507.200000000001</v>
      </c>
      <c r="K4127" s="32">
        <v>50000</v>
      </c>
      <c r="L4127" s="32"/>
      <c r="M4127" s="32"/>
      <c r="N4127" s="32"/>
      <c r="O4127" s="32">
        <v>0</v>
      </c>
      <c r="P4127" s="32">
        <v>0</v>
      </c>
      <c r="Q4127" s="32">
        <v>0</v>
      </c>
      <c r="R4127" s="32">
        <v>0</v>
      </c>
      <c r="S4127" s="32">
        <v>0</v>
      </c>
      <c r="T4127" s="32">
        <v>0</v>
      </c>
      <c r="U4127" s="32">
        <v>0</v>
      </c>
      <c r="V4127" s="32">
        <f t="shared" si="10852"/>
        <v>0</v>
      </c>
      <c r="W4127" s="32"/>
      <c r="X4127" s="32"/>
      <c r="Y4127" s="32"/>
      <c r="Z4127" s="32"/>
      <c r="AA4127" s="32"/>
      <c r="AB4127" s="32">
        <v>0</v>
      </c>
      <c r="AC4127" s="33">
        <v>0</v>
      </c>
      <c r="AD4127" s="33">
        <v>0</v>
      </c>
      <c r="AE4127" s="34" t="e">
        <f t="shared" si="10842"/>
        <v>#DIV/0!</v>
      </c>
      <c r="AF4127" s="35">
        <v>0</v>
      </c>
      <c r="AG4127" s="35">
        <v>0</v>
      </c>
      <c r="AH4127" s="36">
        <v>0</v>
      </c>
      <c r="AI4127" s="36">
        <v>0</v>
      </c>
      <c r="AJ4127" s="36">
        <v>0</v>
      </c>
      <c r="AK4127" s="36">
        <v>0</v>
      </c>
      <c r="AL4127" s="36">
        <f t="shared" si="10849"/>
        <v>0</v>
      </c>
      <c r="AM4127" s="36">
        <f t="shared" si="10850"/>
        <v>0</v>
      </c>
      <c r="AN4127" s="37" t="s">
        <v>35</v>
      </c>
    </row>
    <row r="4128" spans="2:40" ht="31.2" x14ac:dyDescent="0.3">
      <c r="B4128" s="30" t="s">
        <v>967</v>
      </c>
      <c r="C4128" s="30" t="s">
        <v>112</v>
      </c>
      <c r="D4128" s="30" t="s">
        <v>502</v>
      </c>
      <c r="E4128" s="15" t="str">
        <f t="shared" si="10851"/>
        <v>0502</v>
      </c>
      <c r="F4128" s="30" t="s">
        <v>912</v>
      </c>
      <c r="G4128" s="30"/>
      <c r="H4128" s="31" t="s">
        <v>913</v>
      </c>
      <c r="I4128" s="32">
        <f t="shared" si="10917"/>
        <v>3164.2999999999997</v>
      </c>
      <c r="J4128" s="32">
        <f t="shared" si="10918"/>
        <v>0</v>
      </c>
      <c r="K4128" s="32">
        <f t="shared" si="10919"/>
        <v>0</v>
      </c>
      <c r="L4128" s="32">
        <f t="shared" si="10920"/>
        <v>0</v>
      </c>
      <c r="M4128" s="32">
        <f t="shared" si="10921"/>
        <v>0</v>
      </c>
      <c r="N4128" s="32">
        <f t="shared" si="10922"/>
        <v>0</v>
      </c>
      <c r="O4128" s="32">
        <f t="shared" si="10923"/>
        <v>0</v>
      </c>
      <c r="P4128" s="32">
        <f t="shared" si="10924"/>
        <v>21814.598000000002</v>
      </c>
      <c r="Q4128" s="32">
        <f t="shared" si="10925"/>
        <v>0</v>
      </c>
      <c r="R4128" s="32">
        <f t="shared" si="10926"/>
        <v>0</v>
      </c>
      <c r="S4128" s="32">
        <f t="shared" si="10927"/>
        <v>0</v>
      </c>
      <c r="T4128" s="32">
        <f t="shared" si="10928"/>
        <v>0</v>
      </c>
      <c r="U4128" s="32">
        <v>101.657</v>
      </c>
      <c r="V4128" s="32">
        <f t="shared" si="10852"/>
        <v>25080.555</v>
      </c>
      <c r="W4128" s="32">
        <f t="shared" si="10929"/>
        <v>101.657</v>
      </c>
      <c r="X4128" s="32">
        <f t="shared" si="10930"/>
        <v>0</v>
      </c>
      <c r="Y4128" s="32">
        <f t="shared" si="10931"/>
        <v>0</v>
      </c>
      <c r="Z4128" s="32">
        <f t="shared" si="10932"/>
        <v>0</v>
      </c>
      <c r="AA4128" s="32">
        <f t="shared" si="10933"/>
        <v>0</v>
      </c>
      <c r="AB4128" s="32">
        <f t="shared" si="10934"/>
        <v>2884.9523800000002</v>
      </c>
      <c r="AC4128" s="33">
        <f t="shared" si="10935"/>
        <v>25050.997210000001</v>
      </c>
      <c r="AD4128" s="33">
        <f t="shared" si="10936"/>
        <v>11983.885550000001</v>
      </c>
      <c r="AE4128" s="34">
        <f t="shared" si="10842"/>
        <v>47.837958104183592</v>
      </c>
      <c r="AF4128" s="32">
        <f t="shared" si="10937"/>
        <v>25080.555</v>
      </c>
      <c r="AG4128" s="32">
        <f t="shared" si="10938"/>
        <v>0</v>
      </c>
      <c r="AH4128" s="32">
        <f t="shared" si="10939"/>
        <v>0</v>
      </c>
      <c r="AI4128" s="32">
        <f t="shared" si="10940"/>
        <v>0</v>
      </c>
      <c r="AJ4128" s="32">
        <f t="shared" si="10941"/>
        <v>0</v>
      </c>
      <c r="AK4128" s="32">
        <f t="shared" si="10942"/>
        <v>0</v>
      </c>
      <c r="AL4128" s="32">
        <f t="shared" si="10849"/>
        <v>25080.555</v>
      </c>
      <c r="AM4128" s="32">
        <f t="shared" si="10850"/>
        <v>0</v>
      </c>
    </row>
    <row r="4129" spans="2:40" ht="31.2" x14ac:dyDescent="0.3">
      <c r="B4129" s="30" t="s">
        <v>967</v>
      </c>
      <c r="C4129" s="30" t="s">
        <v>112</v>
      </c>
      <c r="D4129" s="30" t="s">
        <v>502</v>
      </c>
      <c r="E4129" s="15" t="str">
        <f t="shared" si="10851"/>
        <v>0502</v>
      </c>
      <c r="F4129" s="30" t="s">
        <v>912</v>
      </c>
      <c r="G4129" s="30" t="s">
        <v>547</v>
      </c>
      <c r="H4129" s="31" t="s">
        <v>548</v>
      </c>
      <c r="I4129" s="32">
        <f t="shared" si="10917"/>
        <v>3164.2999999999997</v>
      </c>
      <c r="J4129" s="32">
        <f t="shared" si="10918"/>
        <v>0</v>
      </c>
      <c r="K4129" s="32">
        <f t="shared" si="10919"/>
        <v>0</v>
      </c>
      <c r="L4129" s="32">
        <f t="shared" si="10920"/>
        <v>0</v>
      </c>
      <c r="M4129" s="32">
        <f t="shared" si="10921"/>
        <v>0</v>
      </c>
      <c r="N4129" s="32">
        <f t="shared" si="10922"/>
        <v>0</v>
      </c>
      <c r="O4129" s="32">
        <f t="shared" si="10923"/>
        <v>0</v>
      </c>
      <c r="P4129" s="32">
        <f t="shared" si="10924"/>
        <v>21814.598000000002</v>
      </c>
      <c r="Q4129" s="32">
        <f t="shared" si="10925"/>
        <v>0</v>
      </c>
      <c r="R4129" s="32">
        <f t="shared" si="10926"/>
        <v>0</v>
      </c>
      <c r="S4129" s="32">
        <f t="shared" si="10927"/>
        <v>0</v>
      </c>
      <c r="T4129" s="32">
        <f t="shared" si="10928"/>
        <v>0</v>
      </c>
      <c r="U4129" s="32">
        <v>101.657</v>
      </c>
      <c r="V4129" s="32">
        <f t="shared" si="10852"/>
        <v>25080.555</v>
      </c>
      <c r="W4129" s="32">
        <f t="shared" si="10929"/>
        <v>101.657</v>
      </c>
      <c r="X4129" s="32">
        <f t="shared" si="10930"/>
        <v>0</v>
      </c>
      <c r="Y4129" s="32">
        <f t="shared" si="10931"/>
        <v>0</v>
      </c>
      <c r="Z4129" s="32">
        <f t="shared" si="10932"/>
        <v>0</v>
      </c>
      <c r="AA4129" s="32">
        <f t="shared" si="10933"/>
        <v>0</v>
      </c>
      <c r="AB4129" s="32">
        <f t="shared" si="10934"/>
        <v>2884.9523800000002</v>
      </c>
      <c r="AC4129" s="33">
        <f t="shared" si="10935"/>
        <v>25050.997210000001</v>
      </c>
      <c r="AD4129" s="33">
        <f t="shared" si="10936"/>
        <v>11983.885550000001</v>
      </c>
      <c r="AE4129" s="34">
        <f t="shared" si="10842"/>
        <v>47.837958104183592</v>
      </c>
      <c r="AF4129" s="32">
        <f t="shared" si="10937"/>
        <v>25080.555</v>
      </c>
      <c r="AG4129" s="32">
        <f t="shared" si="10938"/>
        <v>0</v>
      </c>
      <c r="AH4129" s="32">
        <f t="shared" si="10939"/>
        <v>0</v>
      </c>
      <c r="AI4129" s="32">
        <f t="shared" si="10940"/>
        <v>0</v>
      </c>
      <c r="AJ4129" s="32">
        <f t="shared" si="10941"/>
        <v>0</v>
      </c>
      <c r="AK4129" s="32">
        <f t="shared" si="10942"/>
        <v>0</v>
      </c>
      <c r="AL4129" s="32">
        <f t="shared" si="10849"/>
        <v>25080.555</v>
      </c>
      <c r="AM4129" s="32">
        <f t="shared" si="10850"/>
        <v>0</v>
      </c>
    </row>
    <row r="4130" spans="2:40" x14ac:dyDescent="0.3">
      <c r="B4130" s="30" t="s">
        <v>967</v>
      </c>
      <c r="C4130" s="30" t="s">
        <v>112</v>
      </c>
      <c r="D4130" s="30" t="s">
        <v>502</v>
      </c>
      <c r="E4130" s="15" t="str">
        <f t="shared" si="10851"/>
        <v>0502</v>
      </c>
      <c r="F4130" s="30" t="s">
        <v>912</v>
      </c>
      <c r="G4130" s="30" t="s">
        <v>906</v>
      </c>
      <c r="H4130" s="31" t="s">
        <v>907</v>
      </c>
      <c r="I4130" s="32">
        <f>3235.7-71.4</f>
        <v>3164.2999999999997</v>
      </c>
      <c r="J4130" s="32"/>
      <c r="K4130" s="32"/>
      <c r="L4130" s="32"/>
      <c r="M4130" s="32"/>
      <c r="N4130" s="32"/>
      <c r="O4130" s="32">
        <v>0</v>
      </c>
      <c r="P4130" s="32">
        <v>21814.598000000002</v>
      </c>
      <c r="Q4130" s="32">
        <v>0</v>
      </c>
      <c r="R4130" s="32">
        <v>0</v>
      </c>
      <c r="S4130" s="32">
        <v>0</v>
      </c>
      <c r="T4130" s="32">
        <v>0</v>
      </c>
      <c r="U4130" s="32">
        <v>101.657</v>
      </c>
      <c r="V4130" s="32">
        <f t="shared" si="10852"/>
        <v>25080.555</v>
      </c>
      <c r="W4130" s="32">
        <v>101.657</v>
      </c>
      <c r="X4130" s="32"/>
      <c r="Y4130" s="32"/>
      <c r="Z4130" s="32"/>
      <c r="AA4130" s="32"/>
      <c r="AB4130" s="32">
        <v>2884.9523800000002</v>
      </c>
      <c r="AC4130" s="33">
        <v>25050.997210000001</v>
      </c>
      <c r="AD4130" s="33">
        <v>11983.885550000001</v>
      </c>
      <c r="AE4130" s="34">
        <f t="shared" si="10842"/>
        <v>47.837958104183592</v>
      </c>
      <c r="AF4130" s="32">
        <v>25080.555</v>
      </c>
      <c r="AG4130" s="32">
        <v>0</v>
      </c>
      <c r="AH4130" s="32">
        <v>0</v>
      </c>
      <c r="AI4130" s="32">
        <v>0</v>
      </c>
      <c r="AJ4130" s="32">
        <v>0</v>
      </c>
      <c r="AK4130" s="32">
        <v>0</v>
      </c>
      <c r="AL4130" s="32">
        <f t="shared" si="10849"/>
        <v>25080.555</v>
      </c>
      <c r="AM4130" s="32">
        <f t="shared" si="10850"/>
        <v>0</v>
      </c>
    </row>
    <row r="4131" spans="2:40" ht="31.2" hidden="1" customHeight="1" x14ac:dyDescent="0.3">
      <c r="B4131" s="30" t="s">
        <v>967</v>
      </c>
      <c r="C4131" s="30" t="s">
        <v>112</v>
      </c>
      <c r="D4131" s="30" t="s">
        <v>502</v>
      </c>
      <c r="E4131" s="15" t="str">
        <f t="shared" si="10851"/>
        <v>0502</v>
      </c>
      <c r="F4131" s="30" t="s">
        <v>1029</v>
      </c>
      <c r="G4131" s="30"/>
      <c r="H4131" s="31" t="s">
        <v>1030</v>
      </c>
      <c r="I4131" s="32">
        <f t="shared" ref="I4131:I4132" si="10943">I4132</f>
        <v>43764.3</v>
      </c>
      <c r="J4131" s="32">
        <f t="shared" si="10918"/>
        <v>0</v>
      </c>
      <c r="K4131" s="32">
        <f t="shared" si="10919"/>
        <v>0</v>
      </c>
      <c r="L4131" s="32">
        <f t="shared" si="10920"/>
        <v>0</v>
      </c>
      <c r="M4131" s="32">
        <f t="shared" si="10921"/>
        <v>0</v>
      </c>
      <c r="N4131" s="32">
        <f t="shared" si="10922"/>
        <v>0</v>
      </c>
      <c r="O4131" s="32">
        <f t="shared" si="10923"/>
        <v>0</v>
      </c>
      <c r="P4131" s="32">
        <f t="shared" si="10924"/>
        <v>0</v>
      </c>
      <c r="Q4131" s="32">
        <f t="shared" si="10925"/>
        <v>0</v>
      </c>
      <c r="R4131" s="32">
        <f t="shared" si="10926"/>
        <v>0</v>
      </c>
      <c r="S4131" s="32">
        <f t="shared" si="10927"/>
        <v>-43764.3</v>
      </c>
      <c r="T4131" s="32">
        <f t="shared" si="10928"/>
        <v>0</v>
      </c>
      <c r="U4131" s="32">
        <v>0</v>
      </c>
      <c r="V4131" s="32">
        <f t="shared" si="10852"/>
        <v>0</v>
      </c>
      <c r="W4131" s="32">
        <f t="shared" si="10929"/>
        <v>0</v>
      </c>
      <c r="X4131" s="32">
        <f t="shared" si="10930"/>
        <v>0</v>
      </c>
      <c r="Y4131" s="32">
        <f t="shared" si="10931"/>
        <v>0</v>
      </c>
      <c r="Z4131" s="32">
        <f t="shared" si="10932"/>
        <v>0</v>
      </c>
      <c r="AA4131" s="32">
        <f t="shared" si="10933"/>
        <v>0</v>
      </c>
      <c r="AB4131" s="32">
        <f t="shared" si="10934"/>
        <v>0</v>
      </c>
      <c r="AC4131" s="33">
        <f t="shared" si="10935"/>
        <v>0</v>
      </c>
      <c r="AD4131" s="33">
        <f t="shared" si="10936"/>
        <v>0</v>
      </c>
      <c r="AE4131" s="34" t="e">
        <f t="shared" si="10842"/>
        <v>#DIV/0!</v>
      </c>
      <c r="AF4131" s="35">
        <f t="shared" si="10937"/>
        <v>0</v>
      </c>
      <c r="AG4131" s="35">
        <f t="shared" si="10938"/>
        <v>0</v>
      </c>
      <c r="AH4131" s="36">
        <f t="shared" si="10939"/>
        <v>0</v>
      </c>
      <c r="AI4131" s="36">
        <f t="shared" si="10940"/>
        <v>0</v>
      </c>
      <c r="AJ4131" s="36">
        <f t="shared" si="10941"/>
        <v>0</v>
      </c>
      <c r="AK4131" s="36">
        <f t="shared" si="10942"/>
        <v>0</v>
      </c>
      <c r="AL4131" s="36">
        <f t="shared" si="10849"/>
        <v>0</v>
      </c>
      <c r="AM4131" s="36">
        <f t="shared" si="10850"/>
        <v>0</v>
      </c>
      <c r="AN4131" s="37" t="s">
        <v>35</v>
      </c>
    </row>
    <row r="4132" spans="2:40" ht="31.2" hidden="1" customHeight="1" x14ac:dyDescent="0.3">
      <c r="B4132" s="30" t="s">
        <v>967</v>
      </c>
      <c r="C4132" s="30" t="s">
        <v>112</v>
      </c>
      <c r="D4132" s="30" t="s">
        <v>502</v>
      </c>
      <c r="E4132" s="15" t="str">
        <f t="shared" si="10851"/>
        <v>0502</v>
      </c>
      <c r="F4132" s="30" t="s">
        <v>1029</v>
      </c>
      <c r="G4132" s="30" t="s">
        <v>547</v>
      </c>
      <c r="H4132" s="31" t="s">
        <v>548</v>
      </c>
      <c r="I4132" s="32">
        <f t="shared" si="10943"/>
        <v>43764.3</v>
      </c>
      <c r="J4132" s="32">
        <f t="shared" si="10918"/>
        <v>0</v>
      </c>
      <c r="K4132" s="32">
        <f t="shared" si="10919"/>
        <v>0</v>
      </c>
      <c r="L4132" s="32">
        <f t="shared" si="10920"/>
        <v>0</v>
      </c>
      <c r="M4132" s="32">
        <f t="shared" si="10921"/>
        <v>0</v>
      </c>
      <c r="N4132" s="32">
        <f t="shared" si="10922"/>
        <v>0</v>
      </c>
      <c r="O4132" s="32">
        <f t="shared" si="10923"/>
        <v>0</v>
      </c>
      <c r="P4132" s="32">
        <f t="shared" si="10924"/>
        <v>0</v>
      </c>
      <c r="Q4132" s="32">
        <f t="shared" si="10925"/>
        <v>0</v>
      </c>
      <c r="R4132" s="32">
        <f t="shared" si="10926"/>
        <v>0</v>
      </c>
      <c r="S4132" s="32">
        <f t="shared" si="10927"/>
        <v>-43764.3</v>
      </c>
      <c r="T4132" s="32">
        <f t="shared" si="10928"/>
        <v>0</v>
      </c>
      <c r="U4132" s="32">
        <v>0</v>
      </c>
      <c r="V4132" s="32">
        <f t="shared" si="10852"/>
        <v>0</v>
      </c>
      <c r="W4132" s="32">
        <f t="shared" si="10929"/>
        <v>0</v>
      </c>
      <c r="X4132" s="32">
        <f t="shared" si="10930"/>
        <v>0</v>
      </c>
      <c r="Y4132" s="32">
        <f t="shared" si="10931"/>
        <v>0</v>
      </c>
      <c r="Z4132" s="32">
        <f t="shared" si="10932"/>
        <v>0</v>
      </c>
      <c r="AA4132" s="32">
        <f t="shared" si="10933"/>
        <v>0</v>
      </c>
      <c r="AB4132" s="32">
        <f t="shared" si="10934"/>
        <v>0</v>
      </c>
      <c r="AC4132" s="33">
        <f t="shared" si="10935"/>
        <v>0</v>
      </c>
      <c r="AD4132" s="33">
        <f t="shared" si="10936"/>
        <v>0</v>
      </c>
      <c r="AE4132" s="34" t="e">
        <f t="shared" si="10842"/>
        <v>#DIV/0!</v>
      </c>
      <c r="AF4132" s="35">
        <f t="shared" si="10937"/>
        <v>0</v>
      </c>
      <c r="AG4132" s="35">
        <f t="shared" si="10938"/>
        <v>0</v>
      </c>
      <c r="AH4132" s="36">
        <f t="shared" si="10939"/>
        <v>0</v>
      </c>
      <c r="AI4132" s="36">
        <f t="shared" si="10940"/>
        <v>0</v>
      </c>
      <c r="AJ4132" s="36">
        <f t="shared" si="10941"/>
        <v>0</v>
      </c>
      <c r="AK4132" s="36">
        <f t="shared" si="10942"/>
        <v>0</v>
      </c>
      <c r="AL4132" s="36">
        <f t="shared" si="10849"/>
        <v>0</v>
      </c>
      <c r="AM4132" s="36">
        <f t="shared" si="10850"/>
        <v>0</v>
      </c>
      <c r="AN4132" s="37" t="s">
        <v>35</v>
      </c>
    </row>
    <row r="4133" spans="2:40" ht="15.6" hidden="1" customHeight="1" x14ac:dyDescent="0.3">
      <c r="B4133" s="30" t="s">
        <v>967</v>
      </c>
      <c r="C4133" s="30" t="s">
        <v>112</v>
      </c>
      <c r="D4133" s="30" t="s">
        <v>502</v>
      </c>
      <c r="E4133" s="15" t="str">
        <f t="shared" si="10851"/>
        <v>0502</v>
      </c>
      <c r="F4133" s="30" t="s">
        <v>1029</v>
      </c>
      <c r="G4133" s="30" t="s">
        <v>906</v>
      </c>
      <c r="H4133" s="31" t="s">
        <v>907</v>
      </c>
      <c r="I4133" s="32">
        <f>52292-8527.7</f>
        <v>43764.3</v>
      </c>
      <c r="J4133" s="32"/>
      <c r="K4133" s="32"/>
      <c r="L4133" s="32"/>
      <c r="M4133" s="32"/>
      <c r="N4133" s="32"/>
      <c r="O4133" s="32">
        <v>0</v>
      </c>
      <c r="P4133" s="32">
        <v>0</v>
      </c>
      <c r="Q4133" s="32">
        <v>0</v>
      </c>
      <c r="R4133" s="32">
        <v>0</v>
      </c>
      <c r="S4133" s="32">
        <v>-43764.3</v>
      </c>
      <c r="T4133" s="32">
        <v>0</v>
      </c>
      <c r="U4133" s="32">
        <v>0</v>
      </c>
      <c r="V4133" s="32">
        <f t="shared" si="10852"/>
        <v>0</v>
      </c>
      <c r="W4133" s="32"/>
      <c r="X4133" s="32"/>
      <c r="Y4133" s="32"/>
      <c r="Z4133" s="32"/>
      <c r="AA4133" s="32"/>
      <c r="AB4133" s="32">
        <v>0</v>
      </c>
      <c r="AC4133" s="33">
        <v>0</v>
      </c>
      <c r="AD4133" s="33">
        <v>0</v>
      </c>
      <c r="AE4133" s="34" t="e">
        <f t="shared" si="10842"/>
        <v>#DIV/0!</v>
      </c>
      <c r="AF4133" s="35">
        <v>0</v>
      </c>
      <c r="AG4133" s="35">
        <v>0</v>
      </c>
      <c r="AH4133" s="36">
        <v>0</v>
      </c>
      <c r="AI4133" s="36">
        <v>0</v>
      </c>
      <c r="AJ4133" s="36">
        <v>0</v>
      </c>
      <c r="AK4133" s="36">
        <v>0</v>
      </c>
      <c r="AL4133" s="36">
        <f t="shared" si="10849"/>
        <v>0</v>
      </c>
      <c r="AM4133" s="36">
        <f t="shared" si="10850"/>
        <v>0</v>
      </c>
      <c r="AN4133" s="37" t="s">
        <v>35</v>
      </c>
    </row>
    <row r="4134" spans="2:40" ht="31.2" hidden="1" customHeight="1" x14ac:dyDescent="0.3">
      <c r="B4134" s="30" t="s">
        <v>967</v>
      </c>
      <c r="C4134" s="30" t="s">
        <v>112</v>
      </c>
      <c r="D4134" s="30" t="s">
        <v>502</v>
      </c>
      <c r="E4134" s="15" t="str">
        <f t="shared" si="10851"/>
        <v>0502</v>
      </c>
      <c r="F4134" s="30" t="s">
        <v>1031</v>
      </c>
      <c r="G4134" s="30"/>
      <c r="H4134" s="31" t="s">
        <v>1032</v>
      </c>
      <c r="I4134" s="32">
        <f t="shared" ref="I4134:I4143" si="10944">I4135</f>
        <v>0</v>
      </c>
      <c r="J4134" s="32">
        <f t="shared" si="10918"/>
        <v>80000</v>
      </c>
      <c r="K4134" s="32">
        <f t="shared" si="10919"/>
        <v>100530.1</v>
      </c>
      <c r="L4134" s="32">
        <f t="shared" si="10920"/>
        <v>0</v>
      </c>
      <c r="M4134" s="32">
        <f t="shared" si="10921"/>
        <v>0</v>
      </c>
      <c r="N4134" s="32">
        <f t="shared" si="10922"/>
        <v>0</v>
      </c>
      <c r="O4134" s="32">
        <f t="shared" si="10923"/>
        <v>0</v>
      </c>
      <c r="P4134" s="32">
        <f t="shared" si="10924"/>
        <v>0</v>
      </c>
      <c r="Q4134" s="32">
        <f t="shared" si="10925"/>
        <v>0</v>
      </c>
      <c r="R4134" s="32">
        <f t="shared" si="10926"/>
        <v>0</v>
      </c>
      <c r="S4134" s="32">
        <f t="shared" si="10927"/>
        <v>0</v>
      </c>
      <c r="T4134" s="32">
        <f t="shared" si="10928"/>
        <v>0</v>
      </c>
      <c r="U4134" s="32">
        <v>0</v>
      </c>
      <c r="V4134" s="32">
        <f t="shared" si="10852"/>
        <v>0</v>
      </c>
      <c r="W4134" s="32">
        <f t="shared" si="10929"/>
        <v>0</v>
      </c>
      <c r="X4134" s="32">
        <f t="shared" si="10930"/>
        <v>0</v>
      </c>
      <c r="Y4134" s="32">
        <f t="shared" si="10931"/>
        <v>0</v>
      </c>
      <c r="Z4134" s="32">
        <f t="shared" si="10932"/>
        <v>0</v>
      </c>
      <c r="AA4134" s="32">
        <f t="shared" si="10933"/>
        <v>0</v>
      </c>
      <c r="AB4134" s="32">
        <f t="shared" si="10934"/>
        <v>0</v>
      </c>
      <c r="AC4134" s="33">
        <f t="shared" si="10935"/>
        <v>0</v>
      </c>
      <c r="AD4134" s="33">
        <f t="shared" si="10936"/>
        <v>0</v>
      </c>
      <c r="AE4134" s="34" t="e">
        <f t="shared" si="10842"/>
        <v>#DIV/0!</v>
      </c>
      <c r="AF4134" s="35">
        <f t="shared" si="10937"/>
        <v>0</v>
      </c>
      <c r="AG4134" s="35">
        <f t="shared" si="10938"/>
        <v>0</v>
      </c>
      <c r="AH4134" s="36">
        <f t="shared" si="10939"/>
        <v>0</v>
      </c>
      <c r="AI4134" s="36">
        <f t="shared" si="10940"/>
        <v>0</v>
      </c>
      <c r="AJ4134" s="36">
        <f t="shared" si="10941"/>
        <v>0</v>
      </c>
      <c r="AK4134" s="36">
        <f t="shared" si="10942"/>
        <v>0</v>
      </c>
      <c r="AL4134" s="36">
        <f t="shared" si="10849"/>
        <v>0</v>
      </c>
      <c r="AM4134" s="36">
        <f t="shared" si="10850"/>
        <v>0</v>
      </c>
      <c r="AN4134" s="37" t="s">
        <v>35</v>
      </c>
    </row>
    <row r="4135" spans="2:40" ht="31.2" hidden="1" customHeight="1" x14ac:dyDescent="0.3">
      <c r="B4135" s="30" t="s">
        <v>967</v>
      </c>
      <c r="C4135" s="30" t="s">
        <v>112</v>
      </c>
      <c r="D4135" s="30" t="s">
        <v>502</v>
      </c>
      <c r="E4135" s="15" t="str">
        <f t="shared" si="10851"/>
        <v>0502</v>
      </c>
      <c r="F4135" s="30" t="s">
        <v>1031</v>
      </c>
      <c r="G4135" s="30" t="s">
        <v>547</v>
      </c>
      <c r="H4135" s="31" t="s">
        <v>548</v>
      </c>
      <c r="I4135" s="32">
        <f t="shared" si="10944"/>
        <v>0</v>
      </c>
      <c r="J4135" s="32">
        <f t="shared" si="10918"/>
        <v>80000</v>
      </c>
      <c r="K4135" s="32">
        <f t="shared" si="10919"/>
        <v>100530.1</v>
      </c>
      <c r="L4135" s="32">
        <f t="shared" si="10920"/>
        <v>0</v>
      </c>
      <c r="M4135" s="32">
        <f t="shared" si="10921"/>
        <v>0</v>
      </c>
      <c r="N4135" s="32">
        <f t="shared" si="10922"/>
        <v>0</v>
      </c>
      <c r="O4135" s="32">
        <f t="shared" si="10923"/>
        <v>0</v>
      </c>
      <c r="P4135" s="32">
        <f t="shared" si="10924"/>
        <v>0</v>
      </c>
      <c r="Q4135" s="32">
        <f t="shared" si="10925"/>
        <v>0</v>
      </c>
      <c r="R4135" s="32">
        <f t="shared" si="10926"/>
        <v>0</v>
      </c>
      <c r="S4135" s="32">
        <f t="shared" si="10927"/>
        <v>0</v>
      </c>
      <c r="T4135" s="32">
        <f t="shared" si="10928"/>
        <v>0</v>
      </c>
      <c r="U4135" s="32">
        <v>0</v>
      </c>
      <c r="V4135" s="32">
        <f t="shared" si="10852"/>
        <v>0</v>
      </c>
      <c r="W4135" s="32">
        <f t="shared" si="10929"/>
        <v>0</v>
      </c>
      <c r="X4135" s="32">
        <f t="shared" si="10930"/>
        <v>0</v>
      </c>
      <c r="Y4135" s="32">
        <f t="shared" si="10931"/>
        <v>0</v>
      </c>
      <c r="Z4135" s="32">
        <f t="shared" si="10932"/>
        <v>0</v>
      </c>
      <c r="AA4135" s="32">
        <f t="shared" si="10933"/>
        <v>0</v>
      </c>
      <c r="AB4135" s="32">
        <f t="shared" si="10934"/>
        <v>0</v>
      </c>
      <c r="AC4135" s="33">
        <f t="shared" si="10935"/>
        <v>0</v>
      </c>
      <c r="AD4135" s="33">
        <f t="shared" si="10936"/>
        <v>0</v>
      </c>
      <c r="AE4135" s="34" t="e">
        <f t="shared" si="10842"/>
        <v>#DIV/0!</v>
      </c>
      <c r="AF4135" s="35">
        <f t="shared" si="10937"/>
        <v>0</v>
      </c>
      <c r="AG4135" s="35">
        <f t="shared" si="10938"/>
        <v>0</v>
      </c>
      <c r="AH4135" s="36">
        <f t="shared" si="10939"/>
        <v>0</v>
      </c>
      <c r="AI4135" s="36">
        <f t="shared" si="10940"/>
        <v>0</v>
      </c>
      <c r="AJ4135" s="36">
        <f t="shared" si="10941"/>
        <v>0</v>
      </c>
      <c r="AK4135" s="36">
        <f t="shared" si="10942"/>
        <v>0</v>
      </c>
      <c r="AL4135" s="36">
        <f t="shared" si="10849"/>
        <v>0</v>
      </c>
      <c r="AM4135" s="36">
        <f t="shared" si="10850"/>
        <v>0</v>
      </c>
      <c r="AN4135" s="37" t="s">
        <v>35</v>
      </c>
    </row>
    <row r="4136" spans="2:40" ht="15.6" hidden="1" customHeight="1" x14ac:dyDescent="0.3">
      <c r="B4136" s="30" t="s">
        <v>967</v>
      </c>
      <c r="C4136" s="30" t="s">
        <v>112</v>
      </c>
      <c r="D4136" s="30" t="s">
        <v>502</v>
      </c>
      <c r="E4136" s="15" t="str">
        <f t="shared" si="10851"/>
        <v>0502</v>
      </c>
      <c r="F4136" s="30" t="s">
        <v>1031</v>
      </c>
      <c r="G4136" s="30" t="s">
        <v>906</v>
      </c>
      <c r="H4136" s="31" t="s">
        <v>907</v>
      </c>
      <c r="I4136" s="32"/>
      <c r="J4136" s="32">
        <v>80000</v>
      </c>
      <c r="K4136" s="32">
        <v>100530.1</v>
      </c>
      <c r="L4136" s="32"/>
      <c r="M4136" s="32"/>
      <c r="N4136" s="32"/>
      <c r="O4136" s="32">
        <v>0</v>
      </c>
      <c r="P4136" s="32">
        <v>0</v>
      </c>
      <c r="Q4136" s="32">
        <v>0</v>
      </c>
      <c r="R4136" s="32">
        <v>0</v>
      </c>
      <c r="S4136" s="32">
        <v>0</v>
      </c>
      <c r="T4136" s="32">
        <v>0</v>
      </c>
      <c r="U4136" s="32">
        <v>0</v>
      </c>
      <c r="V4136" s="32">
        <f t="shared" si="10852"/>
        <v>0</v>
      </c>
      <c r="W4136" s="32"/>
      <c r="X4136" s="32"/>
      <c r="Y4136" s="32"/>
      <c r="Z4136" s="32"/>
      <c r="AA4136" s="32"/>
      <c r="AB4136" s="32">
        <v>0</v>
      </c>
      <c r="AC4136" s="33">
        <v>0</v>
      </c>
      <c r="AD4136" s="33">
        <v>0</v>
      </c>
      <c r="AE4136" s="34" t="e">
        <f t="shared" si="10842"/>
        <v>#DIV/0!</v>
      </c>
      <c r="AF4136" s="35">
        <v>0</v>
      </c>
      <c r="AG4136" s="35">
        <v>0</v>
      </c>
      <c r="AH4136" s="36">
        <v>0</v>
      </c>
      <c r="AI4136" s="36">
        <v>0</v>
      </c>
      <c r="AJ4136" s="36">
        <v>0</v>
      </c>
      <c r="AK4136" s="36">
        <v>0</v>
      </c>
      <c r="AL4136" s="36">
        <f t="shared" si="10849"/>
        <v>0</v>
      </c>
      <c r="AM4136" s="36">
        <f t="shared" si="10850"/>
        <v>0</v>
      </c>
      <c r="AN4136" s="37" t="s">
        <v>35</v>
      </c>
    </row>
    <row r="4137" spans="2:40" ht="46.8" hidden="1" customHeight="1" x14ac:dyDescent="0.3">
      <c r="B4137" s="30" t="s">
        <v>967</v>
      </c>
      <c r="C4137" s="30" t="s">
        <v>112</v>
      </c>
      <c r="D4137" s="30" t="s">
        <v>502</v>
      </c>
      <c r="E4137" s="15" t="str">
        <f t="shared" si="10851"/>
        <v>0502</v>
      </c>
      <c r="F4137" s="30" t="s">
        <v>1033</v>
      </c>
      <c r="G4137" s="30"/>
      <c r="H4137" s="31" t="s">
        <v>1034</v>
      </c>
      <c r="I4137" s="32">
        <f t="shared" si="10944"/>
        <v>0</v>
      </c>
      <c r="J4137" s="32">
        <f t="shared" si="10918"/>
        <v>0</v>
      </c>
      <c r="K4137" s="32">
        <f t="shared" si="10919"/>
        <v>0</v>
      </c>
      <c r="L4137" s="32">
        <f t="shared" si="10920"/>
        <v>0</v>
      </c>
      <c r="M4137" s="32">
        <f t="shared" si="10921"/>
        <v>0</v>
      </c>
      <c r="N4137" s="32">
        <f t="shared" si="10922"/>
        <v>0</v>
      </c>
      <c r="O4137" s="32">
        <f t="shared" si="10923"/>
        <v>0</v>
      </c>
      <c r="P4137" s="32">
        <f t="shared" si="10924"/>
        <v>0</v>
      </c>
      <c r="Q4137" s="32">
        <f t="shared" si="10925"/>
        <v>0</v>
      </c>
      <c r="R4137" s="32">
        <f t="shared" si="10926"/>
        <v>0</v>
      </c>
      <c r="S4137" s="32">
        <f t="shared" si="10927"/>
        <v>0</v>
      </c>
      <c r="T4137" s="32">
        <f t="shared" si="10928"/>
        <v>0</v>
      </c>
      <c r="U4137" s="32">
        <v>0</v>
      </c>
      <c r="V4137" s="32">
        <f t="shared" si="10852"/>
        <v>0</v>
      </c>
      <c r="W4137" s="32">
        <f t="shared" si="10929"/>
        <v>0</v>
      </c>
      <c r="X4137" s="32">
        <f t="shared" si="10930"/>
        <v>0</v>
      </c>
      <c r="Y4137" s="32">
        <f t="shared" si="10931"/>
        <v>0</v>
      </c>
      <c r="Z4137" s="32">
        <f t="shared" si="10932"/>
        <v>0</v>
      </c>
      <c r="AA4137" s="32">
        <f t="shared" si="10933"/>
        <v>0</v>
      </c>
      <c r="AB4137" s="32">
        <f t="shared" si="10934"/>
        <v>0</v>
      </c>
      <c r="AC4137" s="33">
        <f t="shared" si="10935"/>
        <v>0</v>
      </c>
      <c r="AD4137" s="33">
        <f t="shared" si="10936"/>
        <v>0</v>
      </c>
      <c r="AE4137" s="34" t="e">
        <f t="shared" si="10842"/>
        <v>#DIV/0!</v>
      </c>
      <c r="AF4137" s="35">
        <f t="shared" si="10937"/>
        <v>0</v>
      </c>
      <c r="AG4137" s="35">
        <f t="shared" si="10938"/>
        <v>0</v>
      </c>
      <c r="AH4137" s="36">
        <f t="shared" si="10939"/>
        <v>0</v>
      </c>
      <c r="AI4137" s="36">
        <f t="shared" si="10940"/>
        <v>0</v>
      </c>
      <c r="AJ4137" s="36">
        <f t="shared" si="10941"/>
        <v>0</v>
      </c>
      <c r="AK4137" s="36">
        <f t="shared" si="10942"/>
        <v>0</v>
      </c>
      <c r="AL4137" s="36">
        <f t="shared" si="10849"/>
        <v>0</v>
      </c>
      <c r="AM4137" s="36">
        <f t="shared" si="10850"/>
        <v>0</v>
      </c>
      <c r="AN4137" s="37" t="s">
        <v>35</v>
      </c>
    </row>
    <row r="4138" spans="2:40" ht="31.2" hidden="1" customHeight="1" x14ac:dyDescent="0.3">
      <c r="B4138" s="30" t="s">
        <v>967</v>
      </c>
      <c r="C4138" s="30" t="s">
        <v>112</v>
      </c>
      <c r="D4138" s="30" t="s">
        <v>502</v>
      </c>
      <c r="E4138" s="15" t="str">
        <f t="shared" si="10851"/>
        <v>0502</v>
      </c>
      <c r="F4138" s="30" t="s">
        <v>1035</v>
      </c>
      <c r="G4138" s="30"/>
      <c r="H4138" s="31" t="s">
        <v>1036</v>
      </c>
      <c r="I4138" s="32">
        <f t="shared" si="10944"/>
        <v>0</v>
      </c>
      <c r="J4138" s="32">
        <f t="shared" si="10918"/>
        <v>0</v>
      </c>
      <c r="K4138" s="32">
        <f t="shared" si="10919"/>
        <v>0</v>
      </c>
      <c r="L4138" s="32">
        <f t="shared" si="10920"/>
        <v>0</v>
      </c>
      <c r="M4138" s="32">
        <f t="shared" si="10921"/>
        <v>0</v>
      </c>
      <c r="N4138" s="32">
        <f t="shared" si="10922"/>
        <v>0</v>
      </c>
      <c r="O4138" s="32">
        <f t="shared" si="10923"/>
        <v>0</v>
      </c>
      <c r="P4138" s="32">
        <f t="shared" si="10924"/>
        <v>0</v>
      </c>
      <c r="Q4138" s="32">
        <f t="shared" si="10925"/>
        <v>0</v>
      </c>
      <c r="R4138" s="32">
        <f t="shared" si="10926"/>
        <v>0</v>
      </c>
      <c r="S4138" s="32">
        <f t="shared" si="10927"/>
        <v>0</v>
      </c>
      <c r="T4138" s="32">
        <f t="shared" si="10928"/>
        <v>0</v>
      </c>
      <c r="U4138" s="32">
        <v>0</v>
      </c>
      <c r="V4138" s="32">
        <f t="shared" si="10852"/>
        <v>0</v>
      </c>
      <c r="W4138" s="32">
        <f t="shared" si="10929"/>
        <v>0</v>
      </c>
      <c r="X4138" s="32">
        <f t="shared" si="10930"/>
        <v>0</v>
      </c>
      <c r="Y4138" s="32">
        <f t="shared" si="10931"/>
        <v>0</v>
      </c>
      <c r="Z4138" s="32">
        <f t="shared" si="10932"/>
        <v>0</v>
      </c>
      <c r="AA4138" s="32">
        <f t="shared" si="10933"/>
        <v>0</v>
      </c>
      <c r="AB4138" s="32">
        <f t="shared" si="10934"/>
        <v>0</v>
      </c>
      <c r="AC4138" s="33">
        <f t="shared" si="10935"/>
        <v>0</v>
      </c>
      <c r="AD4138" s="33">
        <f t="shared" si="10936"/>
        <v>0</v>
      </c>
      <c r="AE4138" s="34" t="e">
        <f t="shared" ref="AE4138:AE4201" si="10945">AD4138/AC4138*100</f>
        <v>#DIV/0!</v>
      </c>
      <c r="AF4138" s="35">
        <f t="shared" si="10937"/>
        <v>0</v>
      </c>
      <c r="AG4138" s="35">
        <f t="shared" si="10938"/>
        <v>0</v>
      </c>
      <c r="AH4138" s="36">
        <f t="shared" si="10939"/>
        <v>0</v>
      </c>
      <c r="AI4138" s="36">
        <f t="shared" si="10940"/>
        <v>0</v>
      </c>
      <c r="AJ4138" s="36">
        <f t="shared" si="10941"/>
        <v>0</v>
      </c>
      <c r="AK4138" s="36">
        <f t="shared" si="10942"/>
        <v>0</v>
      </c>
      <c r="AL4138" s="36">
        <f t="shared" ref="AL4138:AL4201" si="10946">AF4138+AH4138+AK4138+AI4138+AJ4138+AG4138</f>
        <v>0</v>
      </c>
      <c r="AM4138" s="36">
        <f t="shared" ref="AM4138:AM4201" si="10947">V4138-AL4138</f>
        <v>0</v>
      </c>
      <c r="AN4138" s="37" t="s">
        <v>35</v>
      </c>
    </row>
    <row r="4139" spans="2:40" ht="31.2" hidden="1" customHeight="1" x14ac:dyDescent="0.3">
      <c r="B4139" s="30" t="s">
        <v>967</v>
      </c>
      <c r="C4139" s="30" t="s">
        <v>112</v>
      </c>
      <c r="D4139" s="30" t="s">
        <v>502</v>
      </c>
      <c r="E4139" s="15" t="str">
        <f t="shared" si="10851"/>
        <v>0502</v>
      </c>
      <c r="F4139" s="30" t="s">
        <v>1035</v>
      </c>
      <c r="G4139" s="30" t="s">
        <v>547</v>
      </c>
      <c r="H4139" s="31" t="s">
        <v>548</v>
      </c>
      <c r="I4139" s="32">
        <f t="shared" si="10944"/>
        <v>0</v>
      </c>
      <c r="J4139" s="32">
        <f t="shared" si="10918"/>
        <v>0</v>
      </c>
      <c r="K4139" s="32">
        <f t="shared" si="10919"/>
        <v>0</v>
      </c>
      <c r="L4139" s="32">
        <f t="shared" si="10920"/>
        <v>0</v>
      </c>
      <c r="M4139" s="32">
        <f t="shared" si="10921"/>
        <v>0</v>
      </c>
      <c r="N4139" s="32">
        <f t="shared" si="10922"/>
        <v>0</v>
      </c>
      <c r="O4139" s="32">
        <f t="shared" si="10923"/>
        <v>0</v>
      </c>
      <c r="P4139" s="32">
        <f t="shared" si="10924"/>
        <v>0</v>
      </c>
      <c r="Q4139" s="32">
        <f t="shared" si="10925"/>
        <v>0</v>
      </c>
      <c r="R4139" s="32">
        <f t="shared" si="10926"/>
        <v>0</v>
      </c>
      <c r="S4139" s="32">
        <f t="shared" si="10927"/>
        <v>0</v>
      </c>
      <c r="T4139" s="32">
        <f t="shared" si="10928"/>
        <v>0</v>
      </c>
      <c r="U4139" s="32">
        <v>0</v>
      </c>
      <c r="V4139" s="32">
        <f t="shared" si="10852"/>
        <v>0</v>
      </c>
      <c r="W4139" s="32">
        <f t="shared" si="10929"/>
        <v>0</v>
      </c>
      <c r="X4139" s="32">
        <f t="shared" si="10930"/>
        <v>0</v>
      </c>
      <c r="Y4139" s="32">
        <f t="shared" si="10931"/>
        <v>0</v>
      </c>
      <c r="Z4139" s="32">
        <f t="shared" si="10932"/>
        <v>0</v>
      </c>
      <c r="AA4139" s="32">
        <f t="shared" si="10933"/>
        <v>0</v>
      </c>
      <c r="AB4139" s="32">
        <f t="shared" si="10934"/>
        <v>0</v>
      </c>
      <c r="AC4139" s="33">
        <f t="shared" si="10935"/>
        <v>0</v>
      </c>
      <c r="AD4139" s="33">
        <f t="shared" si="10936"/>
        <v>0</v>
      </c>
      <c r="AE4139" s="34" t="e">
        <f t="shared" si="10945"/>
        <v>#DIV/0!</v>
      </c>
      <c r="AF4139" s="35">
        <f t="shared" si="10937"/>
        <v>0</v>
      </c>
      <c r="AG4139" s="35">
        <f t="shared" si="10938"/>
        <v>0</v>
      </c>
      <c r="AH4139" s="36">
        <f t="shared" si="10939"/>
        <v>0</v>
      </c>
      <c r="AI4139" s="36">
        <f t="shared" si="10940"/>
        <v>0</v>
      </c>
      <c r="AJ4139" s="36">
        <f t="shared" si="10941"/>
        <v>0</v>
      </c>
      <c r="AK4139" s="36">
        <f t="shared" si="10942"/>
        <v>0</v>
      </c>
      <c r="AL4139" s="36">
        <f t="shared" si="10946"/>
        <v>0</v>
      </c>
      <c r="AM4139" s="36">
        <f t="shared" si="10947"/>
        <v>0</v>
      </c>
      <c r="AN4139" s="37" t="s">
        <v>35</v>
      </c>
    </row>
    <row r="4140" spans="2:40" ht="15.6" hidden="1" customHeight="1" x14ac:dyDescent="0.3">
      <c r="B4140" s="30" t="s">
        <v>967</v>
      </c>
      <c r="C4140" s="30" t="s">
        <v>112</v>
      </c>
      <c r="D4140" s="30" t="s">
        <v>502</v>
      </c>
      <c r="E4140" s="15" t="str">
        <f t="shared" si="10851"/>
        <v>0502</v>
      </c>
      <c r="F4140" s="30" t="s">
        <v>1035</v>
      </c>
      <c r="G4140" s="30" t="s">
        <v>906</v>
      </c>
      <c r="H4140" s="31" t="s">
        <v>907</v>
      </c>
      <c r="I4140" s="32"/>
      <c r="J4140" s="32"/>
      <c r="K4140" s="32"/>
      <c r="L4140" s="32"/>
      <c r="M4140" s="32"/>
      <c r="N4140" s="32"/>
      <c r="O4140" s="32">
        <v>0</v>
      </c>
      <c r="P4140" s="32">
        <v>0</v>
      </c>
      <c r="Q4140" s="32">
        <v>0</v>
      </c>
      <c r="R4140" s="32">
        <v>0</v>
      </c>
      <c r="S4140" s="32">
        <v>0</v>
      </c>
      <c r="T4140" s="32">
        <v>0</v>
      </c>
      <c r="U4140" s="32">
        <v>0</v>
      </c>
      <c r="V4140" s="32">
        <f t="shared" si="10852"/>
        <v>0</v>
      </c>
      <c r="W4140" s="32"/>
      <c r="X4140" s="32"/>
      <c r="Y4140" s="32"/>
      <c r="Z4140" s="32"/>
      <c r="AA4140" s="32"/>
      <c r="AB4140" s="32">
        <v>0</v>
      </c>
      <c r="AC4140" s="33">
        <v>0</v>
      </c>
      <c r="AD4140" s="33">
        <v>0</v>
      </c>
      <c r="AE4140" s="34" t="e">
        <f t="shared" si="10945"/>
        <v>#DIV/0!</v>
      </c>
      <c r="AF4140" s="35">
        <v>0</v>
      </c>
      <c r="AG4140" s="35">
        <v>0</v>
      </c>
      <c r="AH4140" s="36">
        <v>0</v>
      </c>
      <c r="AI4140" s="36">
        <v>0</v>
      </c>
      <c r="AJ4140" s="36">
        <v>0</v>
      </c>
      <c r="AK4140" s="36">
        <v>0</v>
      </c>
      <c r="AL4140" s="36">
        <f t="shared" si="10946"/>
        <v>0</v>
      </c>
      <c r="AM4140" s="36">
        <f t="shared" si="10947"/>
        <v>0</v>
      </c>
      <c r="AN4140" s="37" t="s">
        <v>35</v>
      </c>
    </row>
    <row r="4141" spans="2:40" ht="31.2" x14ac:dyDescent="0.3">
      <c r="B4141" s="30" t="s">
        <v>967</v>
      </c>
      <c r="C4141" s="30" t="s">
        <v>112</v>
      </c>
      <c r="D4141" s="30" t="s">
        <v>502</v>
      </c>
      <c r="E4141" s="15" t="str">
        <f t="shared" si="10851"/>
        <v>0502</v>
      </c>
      <c r="F4141" s="30" t="s">
        <v>1037</v>
      </c>
      <c r="G4141" s="30"/>
      <c r="H4141" s="31" t="s">
        <v>1038</v>
      </c>
      <c r="I4141" s="32">
        <f t="shared" si="10944"/>
        <v>71.400000000000006</v>
      </c>
      <c r="J4141" s="32">
        <f t="shared" si="10918"/>
        <v>0</v>
      </c>
      <c r="K4141" s="32">
        <f t="shared" si="10919"/>
        <v>0</v>
      </c>
      <c r="L4141" s="32">
        <f t="shared" si="10920"/>
        <v>0</v>
      </c>
      <c r="M4141" s="32">
        <f t="shared" si="10921"/>
        <v>0</v>
      </c>
      <c r="N4141" s="32">
        <f t="shared" si="10922"/>
        <v>0</v>
      </c>
      <c r="O4141" s="32">
        <f t="shared" si="10923"/>
        <v>0</v>
      </c>
      <c r="P4141" s="32">
        <f t="shared" si="10924"/>
        <v>0</v>
      </c>
      <c r="Q4141" s="32">
        <f t="shared" si="10925"/>
        <v>0</v>
      </c>
      <c r="R4141" s="32">
        <f t="shared" si="10926"/>
        <v>0</v>
      </c>
      <c r="S4141" s="32">
        <f t="shared" si="10927"/>
        <v>0</v>
      </c>
      <c r="T4141" s="32">
        <f t="shared" si="10928"/>
        <v>0</v>
      </c>
      <c r="U4141" s="32">
        <v>71268.842000000004</v>
      </c>
      <c r="V4141" s="32">
        <f t="shared" si="10852"/>
        <v>71340.241999999998</v>
      </c>
      <c r="W4141" s="32">
        <f t="shared" si="10929"/>
        <v>0</v>
      </c>
      <c r="X4141" s="32">
        <f t="shared" si="10930"/>
        <v>0</v>
      </c>
      <c r="Y4141" s="32">
        <f t="shared" si="10931"/>
        <v>0</v>
      </c>
      <c r="Z4141" s="32">
        <f t="shared" si="10932"/>
        <v>0</v>
      </c>
      <c r="AA4141" s="32">
        <f t="shared" si="10933"/>
        <v>71268.842000000004</v>
      </c>
      <c r="AB4141" s="32">
        <f t="shared" si="10934"/>
        <v>0</v>
      </c>
      <c r="AC4141" s="33">
        <f t="shared" si="10935"/>
        <v>100895.27357</v>
      </c>
      <c r="AD4141" s="33">
        <f t="shared" si="10936"/>
        <v>100895.27357</v>
      </c>
      <c r="AE4141" s="34">
        <f t="shared" si="10945"/>
        <v>100</v>
      </c>
      <c r="AF4141" s="32">
        <f t="shared" si="10937"/>
        <v>71340.242100000003</v>
      </c>
      <c r="AG4141" s="32">
        <f t="shared" si="10938"/>
        <v>0</v>
      </c>
      <c r="AH4141" s="32">
        <f t="shared" si="10939"/>
        <v>0</v>
      </c>
      <c r="AI4141" s="32">
        <f t="shared" si="10940"/>
        <v>0</v>
      </c>
      <c r="AJ4141" s="32">
        <f t="shared" si="10941"/>
        <v>0</v>
      </c>
      <c r="AK4141" s="32">
        <f t="shared" si="10942"/>
        <v>0</v>
      </c>
      <c r="AL4141" s="32">
        <f t="shared" si="10946"/>
        <v>71340.242100000003</v>
      </c>
      <c r="AM4141" s="32">
        <f t="shared" si="10947"/>
        <v>-1.0000000474974513E-4</v>
      </c>
    </row>
    <row r="4142" spans="2:40" ht="31.2" x14ac:dyDescent="0.3">
      <c r="B4142" s="30" t="s">
        <v>967</v>
      </c>
      <c r="C4142" s="30" t="s">
        <v>112</v>
      </c>
      <c r="D4142" s="30" t="s">
        <v>502</v>
      </c>
      <c r="E4142" s="15" t="str">
        <f t="shared" si="10851"/>
        <v>0502</v>
      </c>
      <c r="F4142" s="30" t="s">
        <v>1039</v>
      </c>
      <c r="G4142" s="30"/>
      <c r="H4142" s="31" t="s">
        <v>1040</v>
      </c>
      <c r="I4142" s="32">
        <f t="shared" si="10944"/>
        <v>71.400000000000006</v>
      </c>
      <c r="J4142" s="32">
        <f t="shared" si="10918"/>
        <v>0</v>
      </c>
      <c r="K4142" s="32">
        <f t="shared" si="10919"/>
        <v>0</v>
      </c>
      <c r="L4142" s="32">
        <f t="shared" si="10920"/>
        <v>0</v>
      </c>
      <c r="M4142" s="32">
        <f t="shared" si="10921"/>
        <v>0</v>
      </c>
      <c r="N4142" s="32">
        <f t="shared" si="10922"/>
        <v>0</v>
      </c>
      <c r="O4142" s="32">
        <f t="shared" si="10923"/>
        <v>0</v>
      </c>
      <c r="P4142" s="32">
        <f t="shared" si="10924"/>
        <v>0</v>
      </c>
      <c r="Q4142" s="32">
        <f t="shared" si="10925"/>
        <v>0</v>
      </c>
      <c r="R4142" s="32">
        <f t="shared" si="10926"/>
        <v>0</v>
      </c>
      <c r="S4142" s="32">
        <f t="shared" si="10927"/>
        <v>0</v>
      </c>
      <c r="T4142" s="32">
        <f t="shared" si="10928"/>
        <v>0</v>
      </c>
      <c r="U4142" s="32">
        <v>71268.842000000004</v>
      </c>
      <c r="V4142" s="32">
        <f t="shared" si="10852"/>
        <v>71340.241999999998</v>
      </c>
      <c r="W4142" s="32">
        <f t="shared" si="10929"/>
        <v>0</v>
      </c>
      <c r="X4142" s="32">
        <f t="shared" si="10930"/>
        <v>0</v>
      </c>
      <c r="Y4142" s="32">
        <f t="shared" si="10931"/>
        <v>0</v>
      </c>
      <c r="Z4142" s="32">
        <f t="shared" si="10932"/>
        <v>0</v>
      </c>
      <c r="AA4142" s="32">
        <f t="shared" si="10933"/>
        <v>71268.842000000004</v>
      </c>
      <c r="AB4142" s="32">
        <f t="shared" si="10934"/>
        <v>0</v>
      </c>
      <c r="AC4142" s="33">
        <f t="shared" si="10935"/>
        <v>100895.27357</v>
      </c>
      <c r="AD4142" s="33">
        <f t="shared" si="10936"/>
        <v>100895.27357</v>
      </c>
      <c r="AE4142" s="34">
        <f t="shared" si="10945"/>
        <v>100</v>
      </c>
      <c r="AF4142" s="32">
        <f t="shared" si="10937"/>
        <v>71340.242100000003</v>
      </c>
      <c r="AG4142" s="32">
        <f t="shared" si="10938"/>
        <v>0</v>
      </c>
      <c r="AH4142" s="32">
        <f t="shared" si="10939"/>
        <v>0</v>
      </c>
      <c r="AI4142" s="32">
        <f t="shared" si="10940"/>
        <v>0</v>
      </c>
      <c r="AJ4142" s="32">
        <f t="shared" si="10941"/>
        <v>0</v>
      </c>
      <c r="AK4142" s="32">
        <f t="shared" si="10942"/>
        <v>0</v>
      </c>
      <c r="AL4142" s="32">
        <f t="shared" si="10946"/>
        <v>71340.242100000003</v>
      </c>
      <c r="AM4142" s="32">
        <f t="shared" si="10947"/>
        <v>-1.0000000474974513E-4</v>
      </c>
    </row>
    <row r="4143" spans="2:40" ht="31.2" x14ac:dyDescent="0.3">
      <c r="B4143" s="30" t="s">
        <v>967</v>
      </c>
      <c r="C4143" s="30" t="s">
        <v>112</v>
      </c>
      <c r="D4143" s="30" t="s">
        <v>502</v>
      </c>
      <c r="E4143" s="15" t="str">
        <f t="shared" si="10851"/>
        <v>0502</v>
      </c>
      <c r="F4143" s="30" t="s">
        <v>1039</v>
      </c>
      <c r="G4143" s="30" t="s">
        <v>547</v>
      </c>
      <c r="H4143" s="31" t="s">
        <v>548</v>
      </c>
      <c r="I4143" s="32">
        <f t="shared" si="10944"/>
        <v>71.400000000000006</v>
      </c>
      <c r="J4143" s="32">
        <f t="shared" si="10918"/>
        <v>0</v>
      </c>
      <c r="K4143" s="32">
        <f t="shared" si="10919"/>
        <v>0</v>
      </c>
      <c r="L4143" s="32">
        <f t="shared" si="10920"/>
        <v>0</v>
      </c>
      <c r="M4143" s="32">
        <f t="shared" si="10921"/>
        <v>0</v>
      </c>
      <c r="N4143" s="32">
        <f t="shared" si="10922"/>
        <v>0</v>
      </c>
      <c r="O4143" s="32">
        <f t="shared" si="10923"/>
        <v>0</v>
      </c>
      <c r="P4143" s="32">
        <f t="shared" si="10924"/>
        <v>0</v>
      </c>
      <c r="Q4143" s="32">
        <f t="shared" si="10925"/>
        <v>0</v>
      </c>
      <c r="R4143" s="32">
        <f t="shared" si="10926"/>
        <v>0</v>
      </c>
      <c r="S4143" s="32">
        <f t="shared" si="10927"/>
        <v>0</v>
      </c>
      <c r="T4143" s="32">
        <f t="shared" si="10928"/>
        <v>0</v>
      </c>
      <c r="U4143" s="32">
        <v>71268.842000000004</v>
      </c>
      <c r="V4143" s="32">
        <f t="shared" si="10852"/>
        <v>71340.241999999998</v>
      </c>
      <c r="W4143" s="32">
        <f t="shared" si="10929"/>
        <v>0</v>
      </c>
      <c r="X4143" s="32">
        <f t="shared" si="10930"/>
        <v>0</v>
      </c>
      <c r="Y4143" s="32">
        <f t="shared" si="10931"/>
        <v>0</v>
      </c>
      <c r="Z4143" s="32">
        <f t="shared" si="10932"/>
        <v>0</v>
      </c>
      <c r="AA4143" s="32">
        <f t="shared" si="10933"/>
        <v>71268.842000000004</v>
      </c>
      <c r="AB4143" s="32">
        <f t="shared" si="10934"/>
        <v>0</v>
      </c>
      <c r="AC4143" s="33">
        <f t="shared" si="10935"/>
        <v>100895.27357</v>
      </c>
      <c r="AD4143" s="33">
        <f t="shared" si="10936"/>
        <v>100895.27357</v>
      </c>
      <c r="AE4143" s="34">
        <f t="shared" si="10945"/>
        <v>100</v>
      </c>
      <c r="AF4143" s="32">
        <f t="shared" si="10937"/>
        <v>71340.242100000003</v>
      </c>
      <c r="AG4143" s="32">
        <f t="shared" si="10938"/>
        <v>0</v>
      </c>
      <c r="AH4143" s="32">
        <f t="shared" si="10939"/>
        <v>0</v>
      </c>
      <c r="AI4143" s="32">
        <f t="shared" si="10940"/>
        <v>0</v>
      </c>
      <c r="AJ4143" s="32">
        <f t="shared" si="10941"/>
        <v>0</v>
      </c>
      <c r="AK4143" s="32">
        <f t="shared" si="10942"/>
        <v>0</v>
      </c>
      <c r="AL4143" s="32">
        <f t="shared" si="10946"/>
        <v>71340.242100000003</v>
      </c>
      <c r="AM4143" s="32">
        <f t="shared" si="10947"/>
        <v>-1.0000000474974513E-4</v>
      </c>
    </row>
    <row r="4144" spans="2:40" x14ac:dyDescent="0.3">
      <c r="B4144" s="30" t="s">
        <v>967</v>
      </c>
      <c r="C4144" s="30" t="s">
        <v>112</v>
      </c>
      <c r="D4144" s="30" t="s">
        <v>502</v>
      </c>
      <c r="E4144" s="15" t="str">
        <f t="shared" si="10851"/>
        <v>0502</v>
      </c>
      <c r="F4144" s="30" t="s">
        <v>1039</v>
      </c>
      <c r="G4144" s="30" t="s">
        <v>906</v>
      </c>
      <c r="H4144" s="31" t="s">
        <v>907</v>
      </c>
      <c r="I4144" s="32">
        <v>71.400000000000006</v>
      </c>
      <c r="J4144" s="32"/>
      <c r="K4144" s="32"/>
      <c r="L4144" s="32"/>
      <c r="M4144" s="32"/>
      <c r="N4144" s="32"/>
      <c r="O4144" s="32">
        <v>0</v>
      </c>
      <c r="P4144" s="32">
        <v>0</v>
      </c>
      <c r="Q4144" s="32">
        <v>0</v>
      </c>
      <c r="R4144" s="32">
        <v>0</v>
      </c>
      <c r="S4144" s="32">
        <v>0</v>
      </c>
      <c r="T4144" s="32">
        <v>0</v>
      </c>
      <c r="U4144" s="32">
        <v>71268.842000000004</v>
      </c>
      <c r="V4144" s="32">
        <f t="shared" si="10852"/>
        <v>71340.241999999998</v>
      </c>
      <c r="W4144" s="32"/>
      <c r="X4144" s="32"/>
      <c r="Y4144" s="32"/>
      <c r="Z4144" s="32"/>
      <c r="AA4144" s="32">
        <v>71268.842000000004</v>
      </c>
      <c r="AB4144" s="32">
        <v>0</v>
      </c>
      <c r="AC4144" s="33">
        <v>100895.27357</v>
      </c>
      <c r="AD4144" s="33">
        <v>100895.27357</v>
      </c>
      <c r="AE4144" s="34">
        <f t="shared" si="10945"/>
        <v>100</v>
      </c>
      <c r="AF4144" s="32">
        <v>71340.242100000003</v>
      </c>
      <c r="AG4144" s="32">
        <v>0</v>
      </c>
      <c r="AH4144" s="32">
        <v>0</v>
      </c>
      <c r="AI4144" s="32">
        <v>0</v>
      </c>
      <c r="AJ4144" s="32">
        <v>0</v>
      </c>
      <c r="AK4144" s="32">
        <v>0</v>
      </c>
      <c r="AL4144" s="32">
        <f t="shared" si="10946"/>
        <v>71340.242100000003</v>
      </c>
      <c r="AM4144" s="32">
        <f t="shared" si="10947"/>
        <v>-1.0000000474974513E-4</v>
      </c>
    </row>
    <row r="4145" spans="2:40" s="22" customFormat="1" x14ac:dyDescent="0.3">
      <c r="B4145" s="23" t="s">
        <v>967</v>
      </c>
      <c r="C4145" s="23" t="s">
        <v>112</v>
      </c>
      <c r="D4145" s="23" t="s">
        <v>114</v>
      </c>
      <c r="E4145" s="24" t="str">
        <f t="shared" ref="E4145:E4208" si="10948">CONCATENATE(C4145,D4145)</f>
        <v>0503</v>
      </c>
      <c r="F4145" s="23"/>
      <c r="G4145" s="23"/>
      <c r="H4145" s="25" t="s">
        <v>115</v>
      </c>
      <c r="I4145" s="26">
        <f t="shared" ref="I4145:T4145" si="10949">I4146+I4152</f>
        <v>65230</v>
      </c>
      <c r="J4145" s="26">
        <f t="shared" si="10949"/>
        <v>0</v>
      </c>
      <c r="K4145" s="26">
        <f t="shared" si="10949"/>
        <v>0</v>
      </c>
      <c r="L4145" s="26">
        <f t="shared" si="10949"/>
        <v>21189.879000000001</v>
      </c>
      <c r="M4145" s="26">
        <f t="shared" si="10949"/>
        <v>0</v>
      </c>
      <c r="N4145" s="26">
        <f t="shared" si="10949"/>
        <v>0</v>
      </c>
      <c r="O4145" s="26">
        <f t="shared" si="10949"/>
        <v>0</v>
      </c>
      <c r="P4145" s="26">
        <f t="shared" si="10949"/>
        <v>0</v>
      </c>
      <c r="Q4145" s="26">
        <f t="shared" si="10949"/>
        <v>-70907.100999999995</v>
      </c>
      <c r="R4145" s="26">
        <f t="shared" si="10949"/>
        <v>0</v>
      </c>
      <c r="S4145" s="26">
        <f t="shared" si="10949"/>
        <v>0</v>
      </c>
      <c r="T4145" s="26">
        <f t="shared" si="10949"/>
        <v>0</v>
      </c>
      <c r="U4145" s="26">
        <v>29.154</v>
      </c>
      <c r="V4145" s="26">
        <f t="shared" ref="V4145:V4208" si="10950">I4145+L4145+U4145+T4145+S4145+R4145+Q4145+P4145+O4145</f>
        <v>15541.932000000001</v>
      </c>
      <c r="W4145" s="26">
        <f t="shared" ref="W4145:AD4145" si="10951">W4146+W4152</f>
        <v>29.154</v>
      </c>
      <c r="X4145" s="26">
        <f t="shared" si="10951"/>
        <v>0</v>
      </c>
      <c r="Y4145" s="26">
        <f t="shared" si="10951"/>
        <v>0</v>
      </c>
      <c r="Z4145" s="26">
        <f t="shared" si="10951"/>
        <v>0</v>
      </c>
      <c r="AA4145" s="26">
        <f t="shared" si="10951"/>
        <v>0</v>
      </c>
      <c r="AB4145" s="26">
        <f t="shared" si="10951"/>
        <v>15323.33094</v>
      </c>
      <c r="AC4145" s="27">
        <f t="shared" si="10951"/>
        <v>15540.94378</v>
      </c>
      <c r="AD4145" s="27">
        <f t="shared" si="10951"/>
        <v>15323.33094</v>
      </c>
      <c r="AE4145" s="28">
        <f t="shared" si="10945"/>
        <v>98.599745014971035</v>
      </c>
      <c r="AF4145" s="26">
        <f t="shared" ref="AF4145:AK4145" si="10952">AF4146+AF4152</f>
        <v>15540.94378</v>
      </c>
      <c r="AG4145" s="26">
        <f t="shared" si="10952"/>
        <v>0</v>
      </c>
      <c r="AH4145" s="26">
        <f t="shared" si="10952"/>
        <v>0</v>
      </c>
      <c r="AI4145" s="26">
        <f t="shared" si="10952"/>
        <v>0</v>
      </c>
      <c r="AJ4145" s="26">
        <f t="shared" si="10952"/>
        <v>0</v>
      </c>
      <c r="AK4145" s="26">
        <f t="shared" si="10952"/>
        <v>0</v>
      </c>
      <c r="AL4145" s="26">
        <f t="shared" si="10946"/>
        <v>15540.94378</v>
      </c>
      <c r="AM4145" s="26">
        <f t="shared" si="10947"/>
        <v>0.98822000000109256</v>
      </c>
      <c r="AN4145" s="29"/>
    </row>
    <row r="4146" spans="2:40" ht="31.2" x14ac:dyDescent="0.3">
      <c r="B4146" s="30" t="s">
        <v>967</v>
      </c>
      <c r="C4146" s="30" t="s">
        <v>112</v>
      </c>
      <c r="D4146" s="30" t="s">
        <v>114</v>
      </c>
      <c r="E4146" s="15" t="str">
        <f t="shared" si="10948"/>
        <v>0503</v>
      </c>
      <c r="F4146" s="30" t="s">
        <v>204</v>
      </c>
      <c r="G4146" s="30"/>
      <c r="H4146" s="31" t="s">
        <v>205</v>
      </c>
      <c r="I4146" s="32">
        <f t="shared" ref="I4146:I4156" si="10953">I4147</f>
        <v>65230</v>
      </c>
      <c r="J4146" s="32">
        <f t="shared" ref="J4146:J4156" si="10954">J4147</f>
        <v>0</v>
      </c>
      <c r="K4146" s="32">
        <f t="shared" ref="K4146:K4156" si="10955">K4147</f>
        <v>0</v>
      </c>
      <c r="L4146" s="32">
        <f t="shared" ref="L4146:L4156" si="10956">L4147</f>
        <v>21189.879000000001</v>
      </c>
      <c r="M4146" s="32">
        <f t="shared" ref="M4146:M4156" si="10957">M4147</f>
        <v>0</v>
      </c>
      <c r="N4146" s="32">
        <f t="shared" ref="N4146:N4156" si="10958">N4147</f>
        <v>0</v>
      </c>
      <c r="O4146" s="32">
        <f t="shared" ref="O4146:O4156" si="10959">O4147</f>
        <v>0</v>
      </c>
      <c r="P4146" s="32">
        <f t="shared" ref="P4146:P4156" si="10960">P4147</f>
        <v>0</v>
      </c>
      <c r="Q4146" s="32">
        <f t="shared" ref="Q4146:Q4156" si="10961">Q4147</f>
        <v>-70907.100999999995</v>
      </c>
      <c r="R4146" s="32">
        <f t="shared" ref="R4146:R4156" si="10962">R4147</f>
        <v>0</v>
      </c>
      <c r="S4146" s="32">
        <f t="shared" ref="S4146:S4156" si="10963">S4147</f>
        <v>0</v>
      </c>
      <c r="T4146" s="32">
        <f t="shared" ref="T4146:T4156" si="10964">T4147</f>
        <v>0</v>
      </c>
      <c r="U4146" s="32">
        <v>0</v>
      </c>
      <c r="V4146" s="32">
        <f t="shared" si="10950"/>
        <v>15512.778000000006</v>
      </c>
      <c r="W4146" s="32">
        <f t="shared" ref="W4146:W4156" si="10965">W4147</f>
        <v>0</v>
      </c>
      <c r="X4146" s="32">
        <f t="shared" ref="X4146:X4156" si="10966">X4147</f>
        <v>0</v>
      </c>
      <c r="Y4146" s="32">
        <f t="shared" ref="Y4146:Y4156" si="10967">Y4147</f>
        <v>0</v>
      </c>
      <c r="Z4146" s="32">
        <f t="shared" ref="Z4146:Z4156" si="10968">Z4147</f>
        <v>0</v>
      </c>
      <c r="AA4146" s="32">
        <f t="shared" ref="AA4146:AA4156" si="10969">AA4147</f>
        <v>0</v>
      </c>
      <c r="AB4146" s="32">
        <f t="shared" ref="AB4146:AB4156" si="10970">AB4147</f>
        <v>15295.16516</v>
      </c>
      <c r="AC4146" s="33">
        <f t="shared" ref="AC4146:AC4156" si="10971">AC4147</f>
        <v>15512.778</v>
      </c>
      <c r="AD4146" s="33">
        <f t="shared" ref="AD4146:AD4156" si="10972">AD4147</f>
        <v>15295.16516</v>
      </c>
      <c r="AE4146" s="34">
        <f t="shared" si="10945"/>
        <v>98.597202641590059</v>
      </c>
      <c r="AF4146" s="32">
        <f t="shared" ref="AF4146:AF4156" si="10973">AF4147</f>
        <v>15512.778</v>
      </c>
      <c r="AG4146" s="32">
        <f t="shared" ref="AG4146:AG4156" si="10974">AG4147</f>
        <v>0</v>
      </c>
      <c r="AH4146" s="32">
        <f t="shared" ref="AH4146:AH4156" si="10975">AH4147</f>
        <v>0</v>
      </c>
      <c r="AI4146" s="32">
        <f t="shared" ref="AI4146:AI4156" si="10976">AI4147</f>
        <v>0</v>
      </c>
      <c r="AJ4146" s="32">
        <f t="shared" ref="AJ4146:AJ4156" si="10977">AJ4147</f>
        <v>0</v>
      </c>
      <c r="AK4146" s="32">
        <f t="shared" ref="AK4146:AK4156" si="10978">AK4147</f>
        <v>0</v>
      </c>
      <c r="AL4146" s="32">
        <f t="shared" si="10946"/>
        <v>15512.778</v>
      </c>
      <c r="AM4146" s="32">
        <f t="shared" si="10947"/>
        <v>0</v>
      </c>
    </row>
    <row r="4147" spans="2:40" ht="31.2" x14ac:dyDescent="0.3">
      <c r="B4147" s="30" t="s">
        <v>967</v>
      </c>
      <c r="C4147" s="30" t="s">
        <v>112</v>
      </c>
      <c r="D4147" s="30" t="s">
        <v>114</v>
      </c>
      <c r="E4147" s="15" t="str">
        <f t="shared" si="10948"/>
        <v>0503</v>
      </c>
      <c r="F4147" s="30" t="s">
        <v>206</v>
      </c>
      <c r="G4147" s="30"/>
      <c r="H4147" s="31" t="s">
        <v>207</v>
      </c>
      <c r="I4147" s="32">
        <f t="shared" si="10953"/>
        <v>65230</v>
      </c>
      <c r="J4147" s="32">
        <f t="shared" si="10954"/>
        <v>0</v>
      </c>
      <c r="K4147" s="32">
        <f t="shared" si="10955"/>
        <v>0</v>
      </c>
      <c r="L4147" s="32">
        <f t="shared" si="10956"/>
        <v>21189.879000000001</v>
      </c>
      <c r="M4147" s="32">
        <f t="shared" si="10957"/>
        <v>0</v>
      </c>
      <c r="N4147" s="32">
        <f t="shared" si="10958"/>
        <v>0</v>
      </c>
      <c r="O4147" s="32">
        <f t="shared" si="10959"/>
        <v>0</v>
      </c>
      <c r="P4147" s="32">
        <f t="shared" si="10960"/>
        <v>0</v>
      </c>
      <c r="Q4147" s="32">
        <f t="shared" si="10961"/>
        <v>-70907.100999999995</v>
      </c>
      <c r="R4147" s="32">
        <f t="shared" si="10962"/>
        <v>0</v>
      </c>
      <c r="S4147" s="32">
        <f t="shared" si="10963"/>
        <v>0</v>
      </c>
      <c r="T4147" s="32">
        <f t="shared" si="10964"/>
        <v>0</v>
      </c>
      <c r="U4147" s="32">
        <v>0</v>
      </c>
      <c r="V4147" s="32">
        <f t="shared" si="10950"/>
        <v>15512.778000000006</v>
      </c>
      <c r="W4147" s="32">
        <f t="shared" si="10965"/>
        <v>0</v>
      </c>
      <c r="X4147" s="32">
        <f t="shared" si="10966"/>
        <v>0</v>
      </c>
      <c r="Y4147" s="32">
        <f t="shared" si="10967"/>
        <v>0</v>
      </c>
      <c r="Z4147" s="32">
        <f t="shared" si="10968"/>
        <v>0</v>
      </c>
      <c r="AA4147" s="32">
        <f t="shared" si="10969"/>
        <v>0</v>
      </c>
      <c r="AB4147" s="32">
        <f t="shared" si="10970"/>
        <v>15295.16516</v>
      </c>
      <c r="AC4147" s="33">
        <f t="shared" si="10971"/>
        <v>15512.778</v>
      </c>
      <c r="AD4147" s="33">
        <f t="shared" si="10972"/>
        <v>15295.16516</v>
      </c>
      <c r="AE4147" s="34">
        <f t="shared" si="10945"/>
        <v>98.597202641590059</v>
      </c>
      <c r="AF4147" s="32">
        <f t="shared" si="10973"/>
        <v>15512.778</v>
      </c>
      <c r="AG4147" s="32">
        <f t="shared" si="10974"/>
        <v>0</v>
      </c>
      <c r="AH4147" s="32">
        <f t="shared" si="10975"/>
        <v>0</v>
      </c>
      <c r="AI4147" s="32">
        <f t="shared" si="10976"/>
        <v>0</v>
      </c>
      <c r="AJ4147" s="32">
        <f t="shared" si="10977"/>
        <v>0</v>
      </c>
      <c r="AK4147" s="32">
        <f t="shared" si="10978"/>
        <v>0</v>
      </c>
      <c r="AL4147" s="32">
        <f t="shared" si="10946"/>
        <v>15512.778</v>
      </c>
      <c r="AM4147" s="32">
        <f t="shared" si="10947"/>
        <v>0</v>
      </c>
    </row>
    <row r="4148" spans="2:40" ht="46.8" x14ac:dyDescent="0.3">
      <c r="B4148" s="30" t="s">
        <v>967</v>
      </c>
      <c r="C4148" s="30" t="s">
        <v>112</v>
      </c>
      <c r="D4148" s="30" t="s">
        <v>114</v>
      </c>
      <c r="E4148" s="15" t="str">
        <f t="shared" si="10948"/>
        <v>0503</v>
      </c>
      <c r="F4148" s="30" t="s">
        <v>1041</v>
      </c>
      <c r="G4148" s="30"/>
      <c r="H4148" s="31" t="s">
        <v>1042</v>
      </c>
      <c r="I4148" s="32">
        <f t="shared" si="10953"/>
        <v>65230</v>
      </c>
      <c r="J4148" s="32">
        <f t="shared" si="10954"/>
        <v>0</v>
      </c>
      <c r="K4148" s="32">
        <f t="shared" si="10955"/>
        <v>0</v>
      </c>
      <c r="L4148" s="32">
        <f t="shared" si="10956"/>
        <v>21189.879000000001</v>
      </c>
      <c r="M4148" s="32">
        <f t="shared" si="10957"/>
        <v>0</v>
      </c>
      <c r="N4148" s="32">
        <f t="shared" si="10958"/>
        <v>0</v>
      </c>
      <c r="O4148" s="32">
        <f t="shared" si="10959"/>
        <v>0</v>
      </c>
      <c r="P4148" s="32">
        <f t="shared" si="10960"/>
        <v>0</v>
      </c>
      <c r="Q4148" s="32">
        <f t="shared" si="10961"/>
        <v>-70907.100999999995</v>
      </c>
      <c r="R4148" s="32">
        <f t="shared" si="10962"/>
        <v>0</v>
      </c>
      <c r="S4148" s="32">
        <f t="shared" si="10963"/>
        <v>0</v>
      </c>
      <c r="T4148" s="32">
        <f t="shared" si="10964"/>
        <v>0</v>
      </c>
      <c r="U4148" s="32">
        <v>0</v>
      </c>
      <c r="V4148" s="32">
        <f t="shared" si="10950"/>
        <v>15512.778000000006</v>
      </c>
      <c r="W4148" s="32">
        <f t="shared" si="10965"/>
        <v>0</v>
      </c>
      <c r="X4148" s="32">
        <f t="shared" si="10966"/>
        <v>0</v>
      </c>
      <c r="Y4148" s="32">
        <f t="shared" si="10967"/>
        <v>0</v>
      </c>
      <c r="Z4148" s="32">
        <f t="shared" si="10968"/>
        <v>0</v>
      </c>
      <c r="AA4148" s="32">
        <f t="shared" si="10969"/>
        <v>0</v>
      </c>
      <c r="AB4148" s="32">
        <f t="shared" si="10970"/>
        <v>15295.16516</v>
      </c>
      <c r="AC4148" s="33">
        <f t="shared" si="10971"/>
        <v>15512.778</v>
      </c>
      <c r="AD4148" s="33">
        <f t="shared" si="10972"/>
        <v>15295.16516</v>
      </c>
      <c r="AE4148" s="34">
        <f t="shared" si="10945"/>
        <v>98.597202641590059</v>
      </c>
      <c r="AF4148" s="32">
        <f t="shared" si="10973"/>
        <v>15512.778</v>
      </c>
      <c r="AG4148" s="32">
        <f t="shared" si="10974"/>
        <v>0</v>
      </c>
      <c r="AH4148" s="32">
        <f t="shared" si="10975"/>
        <v>0</v>
      </c>
      <c r="AI4148" s="32">
        <f t="shared" si="10976"/>
        <v>0</v>
      </c>
      <c r="AJ4148" s="32">
        <f t="shared" si="10977"/>
        <v>0</v>
      </c>
      <c r="AK4148" s="32">
        <f t="shared" si="10978"/>
        <v>0</v>
      </c>
      <c r="AL4148" s="32">
        <f t="shared" si="10946"/>
        <v>15512.778</v>
      </c>
      <c r="AM4148" s="32">
        <f t="shared" si="10947"/>
        <v>0</v>
      </c>
    </row>
    <row r="4149" spans="2:40" ht="46.8" x14ac:dyDescent="0.3">
      <c r="B4149" s="30" t="s">
        <v>967</v>
      </c>
      <c r="C4149" s="30" t="s">
        <v>112</v>
      </c>
      <c r="D4149" s="30" t="s">
        <v>114</v>
      </c>
      <c r="E4149" s="15" t="str">
        <f t="shared" si="10948"/>
        <v>0503</v>
      </c>
      <c r="F4149" s="30" t="s">
        <v>1043</v>
      </c>
      <c r="G4149" s="30"/>
      <c r="H4149" s="31" t="s">
        <v>1044</v>
      </c>
      <c r="I4149" s="32">
        <f t="shared" si="10953"/>
        <v>65230</v>
      </c>
      <c r="J4149" s="32">
        <f t="shared" si="10954"/>
        <v>0</v>
      </c>
      <c r="K4149" s="32">
        <f t="shared" si="10955"/>
        <v>0</v>
      </c>
      <c r="L4149" s="32">
        <f t="shared" si="10956"/>
        <v>21189.879000000001</v>
      </c>
      <c r="M4149" s="32">
        <f t="shared" si="10957"/>
        <v>0</v>
      </c>
      <c r="N4149" s="32">
        <f t="shared" si="10958"/>
        <v>0</v>
      </c>
      <c r="O4149" s="32">
        <f t="shared" si="10959"/>
        <v>0</v>
      </c>
      <c r="P4149" s="32">
        <f t="shared" si="10960"/>
        <v>0</v>
      </c>
      <c r="Q4149" s="32">
        <f t="shared" si="10961"/>
        <v>-70907.100999999995</v>
      </c>
      <c r="R4149" s="32">
        <f t="shared" si="10962"/>
        <v>0</v>
      </c>
      <c r="S4149" s="32">
        <f t="shared" si="10963"/>
        <v>0</v>
      </c>
      <c r="T4149" s="32">
        <f t="shared" si="10964"/>
        <v>0</v>
      </c>
      <c r="U4149" s="32">
        <v>0</v>
      </c>
      <c r="V4149" s="32">
        <f t="shared" si="10950"/>
        <v>15512.778000000006</v>
      </c>
      <c r="W4149" s="32">
        <f t="shared" si="10965"/>
        <v>0</v>
      </c>
      <c r="X4149" s="32">
        <f t="shared" si="10966"/>
        <v>0</v>
      </c>
      <c r="Y4149" s="32">
        <f t="shared" si="10967"/>
        <v>0</v>
      </c>
      <c r="Z4149" s="32">
        <f t="shared" si="10968"/>
        <v>0</v>
      </c>
      <c r="AA4149" s="32">
        <f t="shared" si="10969"/>
        <v>0</v>
      </c>
      <c r="AB4149" s="32">
        <f t="shared" si="10970"/>
        <v>15295.16516</v>
      </c>
      <c r="AC4149" s="33">
        <f t="shared" si="10971"/>
        <v>15512.778</v>
      </c>
      <c r="AD4149" s="33">
        <f t="shared" si="10972"/>
        <v>15295.16516</v>
      </c>
      <c r="AE4149" s="34">
        <f t="shared" si="10945"/>
        <v>98.597202641590059</v>
      </c>
      <c r="AF4149" s="32">
        <f t="shared" si="10973"/>
        <v>15512.778</v>
      </c>
      <c r="AG4149" s="32">
        <f t="shared" si="10974"/>
        <v>0</v>
      </c>
      <c r="AH4149" s="32">
        <f t="shared" si="10975"/>
        <v>0</v>
      </c>
      <c r="AI4149" s="32">
        <f t="shared" si="10976"/>
        <v>0</v>
      </c>
      <c r="AJ4149" s="32">
        <f t="shared" si="10977"/>
        <v>0</v>
      </c>
      <c r="AK4149" s="32">
        <f t="shared" si="10978"/>
        <v>0</v>
      </c>
      <c r="AL4149" s="32">
        <f t="shared" si="10946"/>
        <v>15512.778</v>
      </c>
      <c r="AM4149" s="32">
        <f t="shared" si="10947"/>
        <v>0</v>
      </c>
    </row>
    <row r="4150" spans="2:40" ht="31.2" x14ac:dyDescent="0.3">
      <c r="B4150" s="30" t="s">
        <v>967</v>
      </c>
      <c r="C4150" s="30" t="s">
        <v>112</v>
      </c>
      <c r="D4150" s="30" t="s">
        <v>114</v>
      </c>
      <c r="E4150" s="15" t="str">
        <f t="shared" si="10948"/>
        <v>0503</v>
      </c>
      <c r="F4150" s="30" t="s">
        <v>1043</v>
      </c>
      <c r="G4150" s="30" t="s">
        <v>547</v>
      </c>
      <c r="H4150" s="31" t="s">
        <v>548</v>
      </c>
      <c r="I4150" s="32">
        <f t="shared" si="10953"/>
        <v>65230</v>
      </c>
      <c r="J4150" s="32">
        <f t="shared" si="10954"/>
        <v>0</v>
      </c>
      <c r="K4150" s="32">
        <f t="shared" si="10955"/>
        <v>0</v>
      </c>
      <c r="L4150" s="32">
        <f t="shared" si="10956"/>
        <v>21189.879000000001</v>
      </c>
      <c r="M4150" s="32">
        <f t="shared" si="10957"/>
        <v>0</v>
      </c>
      <c r="N4150" s="32">
        <f t="shared" si="10958"/>
        <v>0</v>
      </c>
      <c r="O4150" s="32">
        <f t="shared" si="10959"/>
        <v>0</v>
      </c>
      <c r="P4150" s="32">
        <f t="shared" si="10960"/>
        <v>0</v>
      </c>
      <c r="Q4150" s="32">
        <f t="shared" si="10961"/>
        <v>-70907.100999999995</v>
      </c>
      <c r="R4150" s="32">
        <f t="shared" si="10962"/>
        <v>0</v>
      </c>
      <c r="S4150" s="32">
        <f t="shared" si="10963"/>
        <v>0</v>
      </c>
      <c r="T4150" s="32">
        <f t="shared" si="10964"/>
        <v>0</v>
      </c>
      <c r="U4150" s="32">
        <v>0</v>
      </c>
      <c r="V4150" s="32">
        <f t="shared" si="10950"/>
        <v>15512.778000000006</v>
      </c>
      <c r="W4150" s="32">
        <f t="shared" si="10965"/>
        <v>0</v>
      </c>
      <c r="X4150" s="32">
        <f t="shared" si="10966"/>
        <v>0</v>
      </c>
      <c r="Y4150" s="32">
        <f t="shared" si="10967"/>
        <v>0</v>
      </c>
      <c r="Z4150" s="32">
        <f t="shared" si="10968"/>
        <v>0</v>
      </c>
      <c r="AA4150" s="32">
        <f t="shared" si="10969"/>
        <v>0</v>
      </c>
      <c r="AB4150" s="32">
        <f t="shared" si="10970"/>
        <v>15295.16516</v>
      </c>
      <c r="AC4150" s="33">
        <f t="shared" si="10971"/>
        <v>15512.778</v>
      </c>
      <c r="AD4150" s="33">
        <f t="shared" si="10972"/>
        <v>15295.16516</v>
      </c>
      <c r="AE4150" s="34">
        <f t="shared" si="10945"/>
        <v>98.597202641590059</v>
      </c>
      <c r="AF4150" s="32">
        <f t="shared" si="10973"/>
        <v>15512.778</v>
      </c>
      <c r="AG4150" s="32">
        <f t="shared" si="10974"/>
        <v>0</v>
      </c>
      <c r="AH4150" s="32">
        <f t="shared" si="10975"/>
        <v>0</v>
      </c>
      <c r="AI4150" s="32">
        <f t="shared" si="10976"/>
        <v>0</v>
      </c>
      <c r="AJ4150" s="32">
        <f t="shared" si="10977"/>
        <v>0</v>
      </c>
      <c r="AK4150" s="32">
        <f t="shared" si="10978"/>
        <v>0</v>
      </c>
      <c r="AL4150" s="32">
        <f t="shared" si="10946"/>
        <v>15512.778</v>
      </c>
      <c r="AM4150" s="32">
        <f t="shared" si="10947"/>
        <v>0</v>
      </c>
    </row>
    <row r="4151" spans="2:40" x14ac:dyDescent="0.3">
      <c r="B4151" s="30" t="s">
        <v>967</v>
      </c>
      <c r="C4151" s="30" t="s">
        <v>112</v>
      </c>
      <c r="D4151" s="30" t="s">
        <v>114</v>
      </c>
      <c r="E4151" s="15" t="str">
        <f t="shared" si="10948"/>
        <v>0503</v>
      </c>
      <c r="F4151" s="30" t="s">
        <v>1043</v>
      </c>
      <c r="G4151" s="30" t="s">
        <v>906</v>
      </c>
      <c r="H4151" s="31" t="s">
        <v>907</v>
      </c>
      <c r="I4151" s="32">
        <v>65230</v>
      </c>
      <c r="J4151" s="32"/>
      <c r="K4151" s="32"/>
      <c r="L4151" s="32">
        <v>21189.879000000001</v>
      </c>
      <c r="M4151" s="32"/>
      <c r="N4151" s="32"/>
      <c r="O4151" s="32">
        <v>0</v>
      </c>
      <c r="P4151" s="32">
        <v>0</v>
      </c>
      <c r="Q4151" s="32">
        <v>-70907.100999999995</v>
      </c>
      <c r="R4151" s="32">
        <v>0</v>
      </c>
      <c r="S4151" s="32">
        <v>0</v>
      </c>
      <c r="T4151" s="32">
        <v>0</v>
      </c>
      <c r="U4151" s="32">
        <v>0</v>
      </c>
      <c r="V4151" s="32">
        <f t="shared" si="10950"/>
        <v>15512.778000000006</v>
      </c>
      <c r="W4151" s="32"/>
      <c r="X4151" s="32"/>
      <c r="Y4151" s="32"/>
      <c r="Z4151" s="32"/>
      <c r="AA4151" s="32"/>
      <c r="AB4151" s="32">
        <v>15295.16516</v>
      </c>
      <c r="AC4151" s="33">
        <v>15512.778</v>
      </c>
      <c r="AD4151" s="33">
        <v>15295.16516</v>
      </c>
      <c r="AE4151" s="34">
        <f t="shared" si="10945"/>
        <v>98.597202641590059</v>
      </c>
      <c r="AF4151" s="32">
        <v>15512.778</v>
      </c>
      <c r="AG4151" s="32">
        <v>0</v>
      </c>
      <c r="AH4151" s="32">
        <v>0</v>
      </c>
      <c r="AI4151" s="32">
        <v>0</v>
      </c>
      <c r="AJ4151" s="32">
        <v>0</v>
      </c>
      <c r="AK4151" s="32">
        <v>0</v>
      </c>
      <c r="AL4151" s="32">
        <f t="shared" si="10946"/>
        <v>15512.778</v>
      </c>
      <c r="AM4151" s="32">
        <f t="shared" si="10947"/>
        <v>0</v>
      </c>
    </row>
    <row r="4152" spans="2:40" ht="31.2" x14ac:dyDescent="0.3">
      <c r="B4152" s="30" t="s">
        <v>967</v>
      </c>
      <c r="C4152" s="30" t="s">
        <v>112</v>
      </c>
      <c r="D4152" s="30" t="s">
        <v>114</v>
      </c>
      <c r="E4152" s="15" t="str">
        <f t="shared" si="10948"/>
        <v>0503</v>
      </c>
      <c r="F4152" s="30" t="s">
        <v>1045</v>
      </c>
      <c r="G4152" s="30"/>
      <c r="H4152" s="31" t="s">
        <v>1046</v>
      </c>
      <c r="I4152" s="32">
        <f t="shared" si="10953"/>
        <v>0</v>
      </c>
      <c r="J4152" s="32">
        <f t="shared" si="10954"/>
        <v>0</v>
      </c>
      <c r="K4152" s="32">
        <f t="shared" si="10955"/>
        <v>0</v>
      </c>
      <c r="L4152" s="32">
        <f t="shared" si="10956"/>
        <v>0</v>
      </c>
      <c r="M4152" s="32">
        <f t="shared" si="10957"/>
        <v>0</v>
      </c>
      <c r="N4152" s="32">
        <f t="shared" si="10958"/>
        <v>0</v>
      </c>
      <c r="O4152" s="32">
        <f t="shared" si="10959"/>
        <v>0</v>
      </c>
      <c r="P4152" s="32">
        <f t="shared" si="10960"/>
        <v>0</v>
      </c>
      <c r="Q4152" s="32">
        <f t="shared" si="10961"/>
        <v>0</v>
      </c>
      <c r="R4152" s="32">
        <f t="shared" si="10962"/>
        <v>0</v>
      </c>
      <c r="S4152" s="32">
        <f t="shared" si="10963"/>
        <v>0</v>
      </c>
      <c r="T4152" s="32">
        <f t="shared" si="10964"/>
        <v>0</v>
      </c>
      <c r="U4152" s="32">
        <v>29.154</v>
      </c>
      <c r="V4152" s="32">
        <f t="shared" si="10950"/>
        <v>29.154</v>
      </c>
      <c r="W4152" s="32">
        <f t="shared" si="10965"/>
        <v>29.154</v>
      </c>
      <c r="X4152" s="32">
        <f t="shared" si="10966"/>
        <v>0</v>
      </c>
      <c r="Y4152" s="32">
        <f t="shared" si="10967"/>
        <v>0</v>
      </c>
      <c r="Z4152" s="32">
        <f t="shared" si="10968"/>
        <v>0</v>
      </c>
      <c r="AA4152" s="32">
        <f t="shared" si="10969"/>
        <v>0</v>
      </c>
      <c r="AB4152" s="32">
        <f t="shared" si="10970"/>
        <v>28.165780000000002</v>
      </c>
      <c r="AC4152" s="33">
        <f t="shared" si="10971"/>
        <v>28.165780000000002</v>
      </c>
      <c r="AD4152" s="33">
        <f t="shared" si="10972"/>
        <v>28.165780000000002</v>
      </c>
      <c r="AE4152" s="34">
        <f t="shared" si="10945"/>
        <v>100</v>
      </c>
      <c r="AF4152" s="32">
        <f t="shared" si="10973"/>
        <v>28.165780000000002</v>
      </c>
      <c r="AG4152" s="32">
        <f t="shared" si="10974"/>
        <v>0</v>
      </c>
      <c r="AH4152" s="32">
        <f t="shared" si="10975"/>
        <v>0</v>
      </c>
      <c r="AI4152" s="32">
        <f t="shared" si="10976"/>
        <v>0</v>
      </c>
      <c r="AJ4152" s="32">
        <f t="shared" si="10977"/>
        <v>0</v>
      </c>
      <c r="AK4152" s="32">
        <f t="shared" si="10978"/>
        <v>0</v>
      </c>
      <c r="AL4152" s="32">
        <f t="shared" si="10946"/>
        <v>28.165780000000002</v>
      </c>
      <c r="AM4152" s="32">
        <f t="shared" si="10947"/>
        <v>0.98821999999999832</v>
      </c>
    </row>
    <row r="4153" spans="2:40" ht="46.8" x14ac:dyDescent="0.3">
      <c r="B4153" s="30" t="s">
        <v>967</v>
      </c>
      <c r="C4153" s="30" t="s">
        <v>112</v>
      </c>
      <c r="D4153" s="30" t="s">
        <v>114</v>
      </c>
      <c r="E4153" s="15" t="str">
        <f t="shared" si="10948"/>
        <v>0503</v>
      </c>
      <c r="F4153" s="30" t="s">
        <v>1047</v>
      </c>
      <c r="G4153" s="30"/>
      <c r="H4153" s="31" t="s">
        <v>1048</v>
      </c>
      <c r="I4153" s="32">
        <f t="shared" si="10953"/>
        <v>0</v>
      </c>
      <c r="J4153" s="32">
        <f t="shared" si="10954"/>
        <v>0</v>
      </c>
      <c r="K4153" s="32">
        <f t="shared" si="10955"/>
        <v>0</v>
      </c>
      <c r="L4153" s="32">
        <f t="shared" si="10956"/>
        <v>0</v>
      </c>
      <c r="M4153" s="32">
        <f t="shared" si="10957"/>
        <v>0</v>
      </c>
      <c r="N4153" s="32">
        <f t="shared" si="10958"/>
        <v>0</v>
      </c>
      <c r="O4153" s="32">
        <f t="shared" si="10959"/>
        <v>0</v>
      </c>
      <c r="P4153" s="32">
        <f t="shared" si="10960"/>
        <v>0</v>
      </c>
      <c r="Q4153" s="32">
        <f t="shared" si="10961"/>
        <v>0</v>
      </c>
      <c r="R4153" s="32">
        <f t="shared" si="10962"/>
        <v>0</v>
      </c>
      <c r="S4153" s="32">
        <f t="shared" si="10963"/>
        <v>0</v>
      </c>
      <c r="T4153" s="32">
        <f t="shared" si="10964"/>
        <v>0</v>
      </c>
      <c r="U4153" s="32">
        <v>29.154</v>
      </c>
      <c r="V4153" s="32">
        <f t="shared" si="10950"/>
        <v>29.154</v>
      </c>
      <c r="W4153" s="32">
        <f t="shared" si="10965"/>
        <v>29.154</v>
      </c>
      <c r="X4153" s="32">
        <f t="shared" si="10966"/>
        <v>0</v>
      </c>
      <c r="Y4153" s="32">
        <f t="shared" si="10967"/>
        <v>0</v>
      </c>
      <c r="Z4153" s="32">
        <f t="shared" si="10968"/>
        <v>0</v>
      </c>
      <c r="AA4153" s="32">
        <f t="shared" si="10969"/>
        <v>0</v>
      </c>
      <c r="AB4153" s="32">
        <f t="shared" si="10970"/>
        <v>28.165780000000002</v>
      </c>
      <c r="AC4153" s="33">
        <f t="shared" si="10971"/>
        <v>28.165780000000002</v>
      </c>
      <c r="AD4153" s="33">
        <f t="shared" si="10972"/>
        <v>28.165780000000002</v>
      </c>
      <c r="AE4153" s="34">
        <f t="shared" si="10945"/>
        <v>100</v>
      </c>
      <c r="AF4153" s="32">
        <f t="shared" si="10973"/>
        <v>28.165780000000002</v>
      </c>
      <c r="AG4153" s="32">
        <f t="shared" si="10974"/>
        <v>0</v>
      </c>
      <c r="AH4153" s="32">
        <f t="shared" si="10975"/>
        <v>0</v>
      </c>
      <c r="AI4153" s="32">
        <f t="shared" si="10976"/>
        <v>0</v>
      </c>
      <c r="AJ4153" s="32">
        <f t="shared" si="10977"/>
        <v>0</v>
      </c>
      <c r="AK4153" s="32">
        <f t="shared" si="10978"/>
        <v>0</v>
      </c>
      <c r="AL4153" s="32">
        <f t="shared" si="10946"/>
        <v>28.165780000000002</v>
      </c>
      <c r="AM4153" s="32">
        <f t="shared" si="10947"/>
        <v>0.98821999999999832</v>
      </c>
    </row>
    <row r="4154" spans="2:40" ht="31.2" x14ac:dyDescent="0.3">
      <c r="B4154" s="30" t="s">
        <v>967</v>
      </c>
      <c r="C4154" s="30" t="s">
        <v>112</v>
      </c>
      <c r="D4154" s="30" t="s">
        <v>114</v>
      </c>
      <c r="E4154" s="15" t="str">
        <f t="shared" si="10948"/>
        <v>0503</v>
      </c>
      <c r="F4154" s="30" t="s">
        <v>1049</v>
      </c>
      <c r="G4154" s="30"/>
      <c r="H4154" s="31" t="s">
        <v>1050</v>
      </c>
      <c r="I4154" s="32">
        <f t="shared" si="10953"/>
        <v>0</v>
      </c>
      <c r="J4154" s="32">
        <f t="shared" si="10954"/>
        <v>0</v>
      </c>
      <c r="K4154" s="32">
        <f t="shared" si="10955"/>
        <v>0</v>
      </c>
      <c r="L4154" s="32">
        <f t="shared" si="10956"/>
        <v>0</v>
      </c>
      <c r="M4154" s="32">
        <f t="shared" si="10957"/>
        <v>0</v>
      </c>
      <c r="N4154" s="32">
        <f t="shared" si="10958"/>
        <v>0</v>
      </c>
      <c r="O4154" s="32">
        <f t="shared" si="10959"/>
        <v>0</v>
      </c>
      <c r="P4154" s="32">
        <f t="shared" si="10960"/>
        <v>0</v>
      </c>
      <c r="Q4154" s="32">
        <f t="shared" si="10961"/>
        <v>0</v>
      </c>
      <c r="R4154" s="32">
        <f t="shared" si="10962"/>
        <v>0</v>
      </c>
      <c r="S4154" s="32">
        <f t="shared" si="10963"/>
        <v>0</v>
      </c>
      <c r="T4154" s="32">
        <f t="shared" si="10964"/>
        <v>0</v>
      </c>
      <c r="U4154" s="32">
        <v>29.154</v>
      </c>
      <c r="V4154" s="32">
        <f t="shared" si="10950"/>
        <v>29.154</v>
      </c>
      <c r="W4154" s="32">
        <f t="shared" si="10965"/>
        <v>29.154</v>
      </c>
      <c r="X4154" s="32">
        <f t="shared" si="10966"/>
        <v>0</v>
      </c>
      <c r="Y4154" s="32">
        <f t="shared" si="10967"/>
        <v>0</v>
      </c>
      <c r="Z4154" s="32">
        <f t="shared" si="10968"/>
        <v>0</v>
      </c>
      <c r="AA4154" s="32">
        <f t="shared" si="10969"/>
        <v>0</v>
      </c>
      <c r="AB4154" s="32">
        <f t="shared" si="10970"/>
        <v>28.165780000000002</v>
      </c>
      <c r="AC4154" s="33">
        <f t="shared" si="10971"/>
        <v>28.165780000000002</v>
      </c>
      <c r="AD4154" s="33">
        <f t="shared" si="10972"/>
        <v>28.165780000000002</v>
      </c>
      <c r="AE4154" s="34">
        <f t="shared" si="10945"/>
        <v>100</v>
      </c>
      <c r="AF4154" s="32">
        <f t="shared" si="10973"/>
        <v>28.165780000000002</v>
      </c>
      <c r="AG4154" s="32">
        <f t="shared" si="10974"/>
        <v>0</v>
      </c>
      <c r="AH4154" s="32">
        <f t="shared" si="10975"/>
        <v>0</v>
      </c>
      <c r="AI4154" s="32">
        <f t="shared" si="10976"/>
        <v>0</v>
      </c>
      <c r="AJ4154" s="32">
        <f t="shared" si="10977"/>
        <v>0</v>
      </c>
      <c r="AK4154" s="32">
        <f t="shared" si="10978"/>
        <v>0</v>
      </c>
      <c r="AL4154" s="32">
        <f t="shared" si="10946"/>
        <v>28.165780000000002</v>
      </c>
      <c r="AM4154" s="32">
        <f t="shared" si="10947"/>
        <v>0.98821999999999832</v>
      </c>
    </row>
    <row r="4155" spans="2:40" ht="31.2" x14ac:dyDescent="0.3">
      <c r="B4155" s="30" t="s">
        <v>967</v>
      </c>
      <c r="C4155" s="30" t="s">
        <v>112</v>
      </c>
      <c r="D4155" s="30" t="s">
        <v>114</v>
      </c>
      <c r="E4155" s="15" t="str">
        <f t="shared" si="10948"/>
        <v>0503</v>
      </c>
      <c r="F4155" s="30" t="s">
        <v>1051</v>
      </c>
      <c r="G4155" s="30"/>
      <c r="H4155" s="31" t="s">
        <v>1052</v>
      </c>
      <c r="I4155" s="32">
        <f t="shared" si="10953"/>
        <v>0</v>
      </c>
      <c r="J4155" s="32">
        <f t="shared" si="10954"/>
        <v>0</v>
      </c>
      <c r="K4155" s="32">
        <f t="shared" si="10955"/>
        <v>0</v>
      </c>
      <c r="L4155" s="32">
        <f t="shared" si="10956"/>
        <v>0</v>
      </c>
      <c r="M4155" s="32">
        <f t="shared" si="10957"/>
        <v>0</v>
      </c>
      <c r="N4155" s="32">
        <f t="shared" si="10958"/>
        <v>0</v>
      </c>
      <c r="O4155" s="32">
        <f t="shared" si="10959"/>
        <v>0</v>
      </c>
      <c r="P4155" s="32">
        <f t="shared" si="10960"/>
        <v>0</v>
      </c>
      <c r="Q4155" s="32">
        <f t="shared" si="10961"/>
        <v>0</v>
      </c>
      <c r="R4155" s="32">
        <f t="shared" si="10962"/>
        <v>0</v>
      </c>
      <c r="S4155" s="32">
        <f t="shared" si="10963"/>
        <v>0</v>
      </c>
      <c r="T4155" s="32">
        <f t="shared" si="10964"/>
        <v>0</v>
      </c>
      <c r="U4155" s="32">
        <v>29.154</v>
      </c>
      <c r="V4155" s="32">
        <f t="shared" si="10950"/>
        <v>29.154</v>
      </c>
      <c r="W4155" s="32">
        <f t="shared" si="10965"/>
        <v>29.154</v>
      </c>
      <c r="X4155" s="32">
        <f t="shared" si="10966"/>
        <v>0</v>
      </c>
      <c r="Y4155" s="32">
        <f t="shared" si="10967"/>
        <v>0</v>
      </c>
      <c r="Z4155" s="32">
        <f t="shared" si="10968"/>
        <v>0</v>
      </c>
      <c r="AA4155" s="32">
        <f t="shared" si="10969"/>
        <v>0</v>
      </c>
      <c r="AB4155" s="32">
        <f t="shared" si="10970"/>
        <v>28.165780000000002</v>
      </c>
      <c r="AC4155" s="33">
        <f t="shared" si="10971"/>
        <v>28.165780000000002</v>
      </c>
      <c r="AD4155" s="33">
        <f t="shared" si="10972"/>
        <v>28.165780000000002</v>
      </c>
      <c r="AE4155" s="34">
        <f t="shared" si="10945"/>
        <v>100</v>
      </c>
      <c r="AF4155" s="32">
        <f t="shared" si="10973"/>
        <v>28.165780000000002</v>
      </c>
      <c r="AG4155" s="32">
        <f t="shared" si="10974"/>
        <v>0</v>
      </c>
      <c r="AH4155" s="32">
        <f t="shared" si="10975"/>
        <v>0</v>
      </c>
      <c r="AI4155" s="32">
        <f t="shared" si="10976"/>
        <v>0</v>
      </c>
      <c r="AJ4155" s="32">
        <f t="shared" si="10977"/>
        <v>0</v>
      </c>
      <c r="AK4155" s="32">
        <f t="shared" si="10978"/>
        <v>0</v>
      </c>
      <c r="AL4155" s="32">
        <f t="shared" si="10946"/>
        <v>28.165780000000002</v>
      </c>
      <c r="AM4155" s="32">
        <f t="shared" si="10947"/>
        <v>0.98821999999999832</v>
      </c>
    </row>
    <row r="4156" spans="2:40" ht="31.2" x14ac:dyDescent="0.3">
      <c r="B4156" s="30" t="s">
        <v>967</v>
      </c>
      <c r="C4156" s="30" t="s">
        <v>112</v>
      </c>
      <c r="D4156" s="30" t="s">
        <v>114</v>
      </c>
      <c r="E4156" s="15" t="str">
        <f t="shared" si="10948"/>
        <v>0503</v>
      </c>
      <c r="F4156" s="30" t="s">
        <v>1051</v>
      </c>
      <c r="G4156" s="30" t="s">
        <v>547</v>
      </c>
      <c r="H4156" s="31" t="s">
        <v>548</v>
      </c>
      <c r="I4156" s="32">
        <f t="shared" si="10953"/>
        <v>0</v>
      </c>
      <c r="J4156" s="32">
        <f t="shared" si="10954"/>
        <v>0</v>
      </c>
      <c r="K4156" s="32">
        <f t="shared" si="10955"/>
        <v>0</v>
      </c>
      <c r="L4156" s="32">
        <f t="shared" si="10956"/>
        <v>0</v>
      </c>
      <c r="M4156" s="32">
        <f t="shared" si="10957"/>
        <v>0</v>
      </c>
      <c r="N4156" s="32">
        <f t="shared" si="10958"/>
        <v>0</v>
      </c>
      <c r="O4156" s="32">
        <f t="shared" si="10959"/>
        <v>0</v>
      </c>
      <c r="P4156" s="32">
        <f t="shared" si="10960"/>
        <v>0</v>
      </c>
      <c r="Q4156" s="32">
        <f t="shared" si="10961"/>
        <v>0</v>
      </c>
      <c r="R4156" s="32">
        <f t="shared" si="10962"/>
        <v>0</v>
      </c>
      <c r="S4156" s="32">
        <f t="shared" si="10963"/>
        <v>0</v>
      </c>
      <c r="T4156" s="32">
        <f t="shared" si="10964"/>
        <v>0</v>
      </c>
      <c r="U4156" s="32">
        <v>29.154</v>
      </c>
      <c r="V4156" s="32">
        <f t="shared" si="10950"/>
        <v>29.154</v>
      </c>
      <c r="W4156" s="32">
        <f t="shared" si="10965"/>
        <v>29.154</v>
      </c>
      <c r="X4156" s="32">
        <f t="shared" si="10966"/>
        <v>0</v>
      </c>
      <c r="Y4156" s="32">
        <f t="shared" si="10967"/>
        <v>0</v>
      </c>
      <c r="Z4156" s="32">
        <f t="shared" si="10968"/>
        <v>0</v>
      </c>
      <c r="AA4156" s="32">
        <f t="shared" si="10969"/>
        <v>0</v>
      </c>
      <c r="AB4156" s="32">
        <f t="shared" si="10970"/>
        <v>28.165780000000002</v>
      </c>
      <c r="AC4156" s="33">
        <f t="shared" si="10971"/>
        <v>28.165780000000002</v>
      </c>
      <c r="AD4156" s="33">
        <f t="shared" si="10972"/>
        <v>28.165780000000002</v>
      </c>
      <c r="AE4156" s="34">
        <f t="shared" si="10945"/>
        <v>100</v>
      </c>
      <c r="AF4156" s="32">
        <f t="shared" si="10973"/>
        <v>28.165780000000002</v>
      </c>
      <c r="AG4156" s="32">
        <f t="shared" si="10974"/>
        <v>0</v>
      </c>
      <c r="AH4156" s="32">
        <f t="shared" si="10975"/>
        <v>0</v>
      </c>
      <c r="AI4156" s="32">
        <f t="shared" si="10976"/>
        <v>0</v>
      </c>
      <c r="AJ4156" s="32">
        <f t="shared" si="10977"/>
        <v>0</v>
      </c>
      <c r="AK4156" s="32">
        <f t="shared" si="10978"/>
        <v>0</v>
      </c>
      <c r="AL4156" s="32">
        <f t="shared" si="10946"/>
        <v>28.165780000000002</v>
      </c>
      <c r="AM4156" s="32">
        <f t="shared" si="10947"/>
        <v>0.98821999999999832</v>
      </c>
    </row>
    <row r="4157" spans="2:40" x14ac:dyDescent="0.3">
      <c r="B4157" s="30" t="s">
        <v>967</v>
      </c>
      <c r="C4157" s="30" t="s">
        <v>112</v>
      </c>
      <c r="D4157" s="30" t="s">
        <v>114</v>
      </c>
      <c r="E4157" s="15" t="str">
        <f t="shared" si="10948"/>
        <v>0503</v>
      </c>
      <c r="F4157" s="30" t="s">
        <v>1051</v>
      </c>
      <c r="G4157" s="30" t="s">
        <v>906</v>
      </c>
      <c r="H4157" s="31" t="s">
        <v>907</v>
      </c>
      <c r="I4157" s="32"/>
      <c r="J4157" s="32"/>
      <c r="K4157" s="32"/>
      <c r="L4157" s="32"/>
      <c r="M4157" s="32"/>
      <c r="N4157" s="32"/>
      <c r="O4157" s="32">
        <v>0</v>
      </c>
      <c r="P4157" s="32">
        <v>0</v>
      </c>
      <c r="Q4157" s="32">
        <v>0</v>
      </c>
      <c r="R4157" s="32">
        <v>0</v>
      </c>
      <c r="S4157" s="32">
        <v>0</v>
      </c>
      <c r="T4157" s="32">
        <v>0</v>
      </c>
      <c r="U4157" s="32">
        <v>29.154</v>
      </c>
      <c r="V4157" s="32">
        <f t="shared" si="10950"/>
        <v>29.154</v>
      </c>
      <c r="W4157" s="32">
        <v>29.154</v>
      </c>
      <c r="X4157" s="32"/>
      <c r="Y4157" s="32"/>
      <c r="Z4157" s="32"/>
      <c r="AA4157" s="32"/>
      <c r="AB4157" s="32">
        <v>28.165780000000002</v>
      </c>
      <c r="AC4157" s="33">
        <v>28.165780000000002</v>
      </c>
      <c r="AD4157" s="33">
        <v>28.165780000000002</v>
      </c>
      <c r="AE4157" s="34">
        <f t="shared" si="10945"/>
        <v>100</v>
      </c>
      <c r="AF4157" s="32">
        <v>28.165780000000002</v>
      </c>
      <c r="AG4157" s="32">
        <v>0</v>
      </c>
      <c r="AH4157" s="32">
        <v>0</v>
      </c>
      <c r="AI4157" s="32">
        <v>0</v>
      </c>
      <c r="AJ4157" s="32">
        <v>0</v>
      </c>
      <c r="AK4157" s="32">
        <v>0</v>
      </c>
      <c r="AL4157" s="32">
        <f t="shared" si="10946"/>
        <v>28.165780000000002</v>
      </c>
      <c r="AM4157" s="32">
        <f t="shared" si="10947"/>
        <v>0.98821999999999832</v>
      </c>
    </row>
    <row r="4158" spans="2:40" s="13" customFormat="1" x14ac:dyDescent="0.3">
      <c r="B4158" s="14" t="s">
        <v>967</v>
      </c>
      <c r="C4158" s="14" t="s">
        <v>224</v>
      </c>
      <c r="D4158" s="14"/>
      <c r="E4158" s="21" t="str">
        <f t="shared" si="10948"/>
        <v>07</v>
      </c>
      <c r="F4158" s="14"/>
      <c r="G4158" s="14"/>
      <c r="H4158" s="16" t="s">
        <v>292</v>
      </c>
      <c r="I4158" s="17">
        <f t="shared" ref="I4158:N4158" si="10979">I4159+I4166+I4211</f>
        <v>1774279.5000000002</v>
      </c>
      <c r="J4158" s="17">
        <f t="shared" si="10979"/>
        <v>1864388.9000000001</v>
      </c>
      <c r="K4158" s="17">
        <f t="shared" si="10979"/>
        <v>1806299.4</v>
      </c>
      <c r="L4158" s="17">
        <f t="shared" si="10979"/>
        <v>-21444.351999999999</v>
      </c>
      <c r="M4158" s="17">
        <f t="shared" si="10979"/>
        <v>-53186.6</v>
      </c>
      <c r="N4158" s="17">
        <f t="shared" si="10979"/>
        <v>-70868.899999999994</v>
      </c>
      <c r="O4158" s="17">
        <f t="shared" ref="O4158:T4158" si="10980">O4159+O4166+O4211+O4218</f>
        <v>-3368.442</v>
      </c>
      <c r="P4158" s="17">
        <f t="shared" si="10980"/>
        <v>-101419.864</v>
      </c>
      <c r="Q4158" s="17">
        <f t="shared" si="10980"/>
        <v>483561.26899999997</v>
      </c>
      <c r="R4158" s="17">
        <f t="shared" si="10980"/>
        <v>94205.055000000008</v>
      </c>
      <c r="S4158" s="17">
        <f t="shared" si="10980"/>
        <v>-11029.828000000009</v>
      </c>
      <c r="T4158" s="17">
        <f t="shared" si="10980"/>
        <v>0</v>
      </c>
      <c r="U4158" s="17">
        <v>659062.72699999996</v>
      </c>
      <c r="V4158" s="17">
        <f t="shared" si="10950"/>
        <v>2873846.0649999999</v>
      </c>
      <c r="W4158" s="17">
        <f t="shared" ref="W4158:AD4158" si="10981">W4159+W4166+W4211+W4218</f>
        <v>826675.48699999996</v>
      </c>
      <c r="X4158" s="17">
        <f t="shared" si="10981"/>
        <v>0</v>
      </c>
      <c r="Y4158" s="17">
        <f t="shared" si="10981"/>
        <v>-117554.3</v>
      </c>
      <c r="Z4158" s="17">
        <f t="shared" si="10981"/>
        <v>0</v>
      </c>
      <c r="AA4158" s="17">
        <f t="shared" si="10981"/>
        <v>-50058.46</v>
      </c>
      <c r="AB4158" s="17">
        <f t="shared" si="10981"/>
        <v>1752245.0731400002</v>
      </c>
      <c r="AC4158" s="18">
        <f t="shared" si="10981"/>
        <v>3324101.8339499999</v>
      </c>
      <c r="AD4158" s="18">
        <f t="shared" si="10981"/>
        <v>2480391.8445699997</v>
      </c>
      <c r="AE4158" s="19">
        <f t="shared" si="10945"/>
        <v>74.618407271313131</v>
      </c>
      <c r="AF4158" s="17">
        <f t="shared" ref="AF4158:AK4158" si="10982">AF4159+AF4166+AF4211+AF4218</f>
        <v>3388567.9616399994</v>
      </c>
      <c r="AG4158" s="17">
        <f t="shared" si="10982"/>
        <v>-3368.442</v>
      </c>
      <c r="AH4158" s="17">
        <f t="shared" si="10982"/>
        <v>0</v>
      </c>
      <c r="AI4158" s="17">
        <f t="shared" si="10982"/>
        <v>0</v>
      </c>
      <c r="AJ4158" s="17">
        <f t="shared" si="10982"/>
        <v>-55834.529000000002</v>
      </c>
      <c r="AK4158" s="17">
        <f t="shared" si="10982"/>
        <v>0</v>
      </c>
      <c r="AL4158" s="17">
        <f t="shared" si="10946"/>
        <v>3329364.9906399995</v>
      </c>
      <c r="AM4158" s="17">
        <f t="shared" si="10947"/>
        <v>-455518.92563999956</v>
      </c>
      <c r="AN4158" s="2"/>
    </row>
    <row r="4159" spans="2:40" s="22" customFormat="1" ht="15.6" hidden="1" customHeight="1" x14ac:dyDescent="0.3">
      <c r="B4159" s="23" t="s">
        <v>967</v>
      </c>
      <c r="C4159" s="23" t="s">
        <v>224</v>
      </c>
      <c r="D4159" s="23" t="s">
        <v>38</v>
      </c>
      <c r="E4159" s="24" t="str">
        <f t="shared" si="10948"/>
        <v>0701</v>
      </c>
      <c r="F4159" s="23"/>
      <c r="G4159" s="23"/>
      <c r="H4159" s="25" t="s">
        <v>452</v>
      </c>
      <c r="I4159" s="26">
        <f t="shared" ref="I4159:I4167" si="10983">I4160</f>
        <v>204896.3</v>
      </c>
      <c r="J4159" s="26">
        <f t="shared" ref="J4159:J4167" si="10984">J4160</f>
        <v>305572.3</v>
      </c>
      <c r="K4159" s="26">
        <f t="shared" ref="K4159:K4167" si="10985">K4160</f>
        <v>0</v>
      </c>
      <c r="L4159" s="26">
        <f t="shared" ref="L4159:L4167" si="10986">L4160</f>
        <v>0</v>
      </c>
      <c r="M4159" s="26">
        <f t="shared" ref="M4159:M4167" si="10987">M4160</f>
        <v>-53186.6</v>
      </c>
      <c r="N4159" s="26">
        <f t="shared" ref="N4159:N4167" si="10988">N4160</f>
        <v>0</v>
      </c>
      <c r="O4159" s="26">
        <f t="shared" ref="O4159:O4167" si="10989">O4160</f>
        <v>0</v>
      </c>
      <c r="P4159" s="26">
        <f t="shared" ref="P4159:P4167" si="10990">P4160</f>
        <v>0</v>
      </c>
      <c r="Q4159" s="26">
        <f t="shared" ref="Q4159:Q4167" si="10991">Q4160</f>
        <v>0</v>
      </c>
      <c r="R4159" s="26">
        <f t="shared" ref="R4159:R4167" si="10992">R4160</f>
        <v>-4896.3</v>
      </c>
      <c r="S4159" s="26">
        <f t="shared" ref="S4159:S4167" si="10993">S4160</f>
        <v>-200000</v>
      </c>
      <c r="T4159" s="26">
        <f t="shared" ref="T4159:T4167" si="10994">T4160</f>
        <v>0</v>
      </c>
      <c r="U4159" s="26">
        <v>0</v>
      </c>
      <c r="V4159" s="26">
        <f t="shared" si="10950"/>
        <v>-1.1823431123048067E-11</v>
      </c>
      <c r="W4159" s="26">
        <f t="shared" ref="W4159:W4167" si="10995">W4160</f>
        <v>0</v>
      </c>
      <c r="X4159" s="26">
        <f t="shared" ref="X4159:X4167" si="10996">X4160</f>
        <v>0</v>
      </c>
      <c r="Y4159" s="26">
        <f t="shared" ref="Y4159:Y4167" si="10997">Y4160</f>
        <v>0</v>
      </c>
      <c r="Z4159" s="26">
        <f t="shared" ref="Z4159:Z4167" si="10998">Z4160</f>
        <v>0</v>
      </c>
      <c r="AA4159" s="26">
        <f t="shared" ref="AA4159:AA4167" si="10999">AA4160</f>
        <v>0</v>
      </c>
      <c r="AB4159" s="26">
        <f t="shared" ref="AB4159:AB4167" si="11000">AB4160</f>
        <v>0</v>
      </c>
      <c r="AC4159" s="27">
        <f t="shared" ref="AC4159:AC4167" si="11001">AC4160</f>
        <v>0</v>
      </c>
      <c r="AD4159" s="27">
        <f t="shared" ref="AD4159:AD4167" si="11002">AD4160</f>
        <v>0</v>
      </c>
      <c r="AE4159" s="28" t="e">
        <f t="shared" si="10945"/>
        <v>#DIV/0!</v>
      </c>
      <c r="AF4159" s="42">
        <f t="shared" ref="AF4159:AF4167" si="11003">AF4160</f>
        <v>0</v>
      </c>
      <c r="AG4159" s="42">
        <f t="shared" ref="AG4159:AG4167" si="11004">AG4160</f>
        <v>0</v>
      </c>
      <c r="AH4159" s="43">
        <f t="shared" ref="AH4159:AH4167" si="11005">AH4160</f>
        <v>0</v>
      </c>
      <c r="AI4159" s="43">
        <f t="shared" ref="AI4159:AI4167" si="11006">AI4160</f>
        <v>0</v>
      </c>
      <c r="AJ4159" s="43">
        <f t="shared" ref="AJ4159:AJ4167" si="11007">AJ4160</f>
        <v>0</v>
      </c>
      <c r="AK4159" s="43">
        <f t="shared" ref="AK4159:AK4167" si="11008">AK4160</f>
        <v>0</v>
      </c>
      <c r="AL4159" s="43">
        <f t="shared" si="10946"/>
        <v>0</v>
      </c>
      <c r="AM4159" s="43">
        <f t="shared" si="10947"/>
        <v>-1.1823431123048067E-11</v>
      </c>
      <c r="AN4159" s="12" t="s">
        <v>35</v>
      </c>
    </row>
    <row r="4160" spans="2:40" ht="31.2" hidden="1" customHeight="1" x14ac:dyDescent="0.3">
      <c r="B4160" s="30" t="s">
        <v>967</v>
      </c>
      <c r="C4160" s="30" t="s">
        <v>224</v>
      </c>
      <c r="D4160" s="30" t="s">
        <v>38</v>
      </c>
      <c r="E4160" s="15" t="str">
        <f t="shared" si="10948"/>
        <v>0701</v>
      </c>
      <c r="F4160" s="30" t="s">
        <v>477</v>
      </c>
      <c r="G4160" s="30"/>
      <c r="H4160" s="31" t="s">
        <v>478</v>
      </c>
      <c r="I4160" s="32">
        <f t="shared" si="10983"/>
        <v>204896.3</v>
      </c>
      <c r="J4160" s="32">
        <f t="shared" si="10984"/>
        <v>305572.3</v>
      </c>
      <c r="K4160" s="32">
        <f t="shared" si="10985"/>
        <v>0</v>
      </c>
      <c r="L4160" s="32">
        <f t="shared" si="10986"/>
        <v>0</v>
      </c>
      <c r="M4160" s="32">
        <f t="shared" si="10987"/>
        <v>-53186.6</v>
      </c>
      <c r="N4160" s="32">
        <f t="shared" si="10988"/>
        <v>0</v>
      </c>
      <c r="O4160" s="32">
        <f t="shared" si="10989"/>
        <v>0</v>
      </c>
      <c r="P4160" s="32">
        <f t="shared" si="10990"/>
        <v>0</v>
      </c>
      <c r="Q4160" s="32">
        <f t="shared" si="10991"/>
        <v>0</v>
      </c>
      <c r="R4160" s="32">
        <f t="shared" si="10992"/>
        <v>-4896.3</v>
      </c>
      <c r="S4160" s="32">
        <f t="shared" si="10993"/>
        <v>-200000</v>
      </c>
      <c r="T4160" s="32">
        <f t="shared" si="10994"/>
        <v>0</v>
      </c>
      <c r="U4160" s="32">
        <v>0</v>
      </c>
      <c r="V4160" s="32">
        <f t="shared" si="10950"/>
        <v>-1.1823431123048067E-11</v>
      </c>
      <c r="W4160" s="32">
        <f t="shared" si="10995"/>
        <v>0</v>
      </c>
      <c r="X4160" s="32">
        <f t="shared" si="10996"/>
        <v>0</v>
      </c>
      <c r="Y4160" s="32">
        <f t="shared" si="10997"/>
        <v>0</v>
      </c>
      <c r="Z4160" s="32">
        <f t="shared" si="10998"/>
        <v>0</v>
      </c>
      <c r="AA4160" s="32">
        <f t="shared" si="10999"/>
        <v>0</v>
      </c>
      <c r="AB4160" s="32">
        <f t="shared" si="11000"/>
        <v>0</v>
      </c>
      <c r="AC4160" s="33">
        <f t="shared" si="11001"/>
        <v>0</v>
      </c>
      <c r="AD4160" s="33">
        <f t="shared" si="11002"/>
        <v>0</v>
      </c>
      <c r="AE4160" s="34" t="e">
        <f t="shared" si="10945"/>
        <v>#DIV/0!</v>
      </c>
      <c r="AF4160" s="35">
        <f t="shared" si="11003"/>
        <v>0</v>
      </c>
      <c r="AG4160" s="35">
        <f t="shared" si="11004"/>
        <v>0</v>
      </c>
      <c r="AH4160" s="36">
        <f t="shared" si="11005"/>
        <v>0</v>
      </c>
      <c r="AI4160" s="36">
        <f t="shared" si="11006"/>
        <v>0</v>
      </c>
      <c r="AJ4160" s="36">
        <f t="shared" si="11007"/>
        <v>0</v>
      </c>
      <c r="AK4160" s="36">
        <f t="shared" si="11008"/>
        <v>0</v>
      </c>
      <c r="AL4160" s="36">
        <f t="shared" si="10946"/>
        <v>0</v>
      </c>
      <c r="AM4160" s="36">
        <f t="shared" si="10947"/>
        <v>-1.1823431123048067E-11</v>
      </c>
      <c r="AN4160" s="12" t="s">
        <v>35</v>
      </c>
    </row>
    <row r="4161" spans="2:40" ht="31.2" hidden="1" customHeight="1" x14ac:dyDescent="0.3">
      <c r="B4161" s="30" t="s">
        <v>967</v>
      </c>
      <c r="C4161" s="30" t="s">
        <v>224</v>
      </c>
      <c r="D4161" s="30" t="s">
        <v>38</v>
      </c>
      <c r="E4161" s="15" t="str">
        <f t="shared" si="10948"/>
        <v>0701</v>
      </c>
      <c r="F4161" s="30" t="s">
        <v>479</v>
      </c>
      <c r="G4161" s="30"/>
      <c r="H4161" s="31" t="s">
        <v>480</v>
      </c>
      <c r="I4161" s="32">
        <f t="shared" si="10983"/>
        <v>204896.3</v>
      </c>
      <c r="J4161" s="32">
        <f t="shared" si="10984"/>
        <v>305572.3</v>
      </c>
      <c r="K4161" s="32">
        <f t="shared" si="10985"/>
        <v>0</v>
      </c>
      <c r="L4161" s="32">
        <f t="shared" si="10986"/>
        <v>0</v>
      </c>
      <c r="M4161" s="32">
        <f t="shared" si="10987"/>
        <v>-53186.6</v>
      </c>
      <c r="N4161" s="32">
        <f t="shared" si="10988"/>
        <v>0</v>
      </c>
      <c r="O4161" s="32">
        <f t="shared" si="10989"/>
        <v>0</v>
      </c>
      <c r="P4161" s="32">
        <f t="shared" si="10990"/>
        <v>0</v>
      </c>
      <c r="Q4161" s="32">
        <f t="shared" si="10991"/>
        <v>0</v>
      </c>
      <c r="R4161" s="32">
        <f t="shared" si="10992"/>
        <v>-4896.3</v>
      </c>
      <c r="S4161" s="32">
        <f t="shared" si="10993"/>
        <v>-200000</v>
      </c>
      <c r="T4161" s="32">
        <f t="shared" si="10994"/>
        <v>0</v>
      </c>
      <c r="U4161" s="32">
        <v>0</v>
      </c>
      <c r="V4161" s="32">
        <f t="shared" si="10950"/>
        <v>-1.1823431123048067E-11</v>
      </c>
      <c r="W4161" s="32">
        <f t="shared" si="10995"/>
        <v>0</v>
      </c>
      <c r="X4161" s="32">
        <f t="shared" si="10996"/>
        <v>0</v>
      </c>
      <c r="Y4161" s="32">
        <f t="shared" si="10997"/>
        <v>0</v>
      </c>
      <c r="Z4161" s="32">
        <f t="shared" si="10998"/>
        <v>0</v>
      </c>
      <c r="AA4161" s="32">
        <f t="shared" si="10999"/>
        <v>0</v>
      </c>
      <c r="AB4161" s="32">
        <f t="shared" si="11000"/>
        <v>0</v>
      </c>
      <c r="AC4161" s="33">
        <f t="shared" si="11001"/>
        <v>0</v>
      </c>
      <c r="AD4161" s="33">
        <f t="shared" si="11002"/>
        <v>0</v>
      </c>
      <c r="AE4161" s="34" t="e">
        <f t="shared" si="10945"/>
        <v>#DIV/0!</v>
      </c>
      <c r="AF4161" s="35">
        <f t="shared" si="11003"/>
        <v>0</v>
      </c>
      <c r="AG4161" s="35">
        <f t="shared" si="11004"/>
        <v>0</v>
      </c>
      <c r="AH4161" s="36">
        <f t="shared" si="11005"/>
        <v>0</v>
      </c>
      <c r="AI4161" s="36">
        <f t="shared" si="11006"/>
        <v>0</v>
      </c>
      <c r="AJ4161" s="36">
        <f t="shared" si="11007"/>
        <v>0</v>
      </c>
      <c r="AK4161" s="36">
        <f t="shared" si="11008"/>
        <v>0</v>
      </c>
      <c r="AL4161" s="36">
        <f t="shared" si="10946"/>
        <v>0</v>
      </c>
      <c r="AM4161" s="36">
        <f t="shared" si="10947"/>
        <v>-1.1823431123048067E-11</v>
      </c>
      <c r="AN4161" s="12" t="s">
        <v>35</v>
      </c>
    </row>
    <row r="4162" spans="2:40" ht="46.8" hidden="1" customHeight="1" x14ac:dyDescent="0.3">
      <c r="B4162" s="30" t="s">
        <v>967</v>
      </c>
      <c r="C4162" s="30" t="s">
        <v>224</v>
      </c>
      <c r="D4162" s="30" t="s">
        <v>38</v>
      </c>
      <c r="E4162" s="15" t="str">
        <f t="shared" si="10948"/>
        <v>0701</v>
      </c>
      <c r="F4162" s="30" t="s">
        <v>481</v>
      </c>
      <c r="G4162" s="30"/>
      <c r="H4162" s="31" t="s">
        <v>482</v>
      </c>
      <c r="I4162" s="32">
        <f t="shared" si="10983"/>
        <v>204896.3</v>
      </c>
      <c r="J4162" s="32">
        <f t="shared" si="10984"/>
        <v>305572.3</v>
      </c>
      <c r="K4162" s="32">
        <f t="shared" si="10985"/>
        <v>0</v>
      </c>
      <c r="L4162" s="32">
        <f t="shared" si="10986"/>
        <v>0</v>
      </c>
      <c r="M4162" s="32">
        <f t="shared" si="10987"/>
        <v>-53186.6</v>
      </c>
      <c r="N4162" s="32">
        <f t="shared" si="10988"/>
        <v>0</v>
      </c>
      <c r="O4162" s="32">
        <f t="shared" si="10989"/>
        <v>0</v>
      </c>
      <c r="P4162" s="32">
        <f t="shared" si="10990"/>
        <v>0</v>
      </c>
      <c r="Q4162" s="32">
        <f t="shared" si="10991"/>
        <v>0</v>
      </c>
      <c r="R4162" s="32">
        <f t="shared" si="10992"/>
        <v>-4896.3</v>
      </c>
      <c r="S4162" s="32">
        <f t="shared" si="10993"/>
        <v>-200000</v>
      </c>
      <c r="T4162" s="32">
        <f t="shared" si="10994"/>
        <v>0</v>
      </c>
      <c r="U4162" s="32">
        <v>0</v>
      </c>
      <c r="V4162" s="32">
        <f t="shared" si="10950"/>
        <v>-1.1823431123048067E-11</v>
      </c>
      <c r="W4162" s="32">
        <f t="shared" si="10995"/>
        <v>0</v>
      </c>
      <c r="X4162" s="32">
        <f t="shared" si="10996"/>
        <v>0</v>
      </c>
      <c r="Y4162" s="32">
        <f t="shared" si="10997"/>
        <v>0</v>
      </c>
      <c r="Z4162" s="32">
        <f t="shared" si="10998"/>
        <v>0</v>
      </c>
      <c r="AA4162" s="32">
        <f t="shared" si="10999"/>
        <v>0</v>
      </c>
      <c r="AB4162" s="32">
        <f t="shared" si="11000"/>
        <v>0</v>
      </c>
      <c r="AC4162" s="33">
        <f t="shared" si="11001"/>
        <v>0</v>
      </c>
      <c r="AD4162" s="33">
        <f t="shared" si="11002"/>
        <v>0</v>
      </c>
      <c r="AE4162" s="34" t="e">
        <f t="shared" si="10945"/>
        <v>#DIV/0!</v>
      </c>
      <c r="AF4162" s="35">
        <f t="shared" si="11003"/>
        <v>0</v>
      </c>
      <c r="AG4162" s="35">
        <f t="shared" si="11004"/>
        <v>0</v>
      </c>
      <c r="AH4162" s="36">
        <f t="shared" si="11005"/>
        <v>0</v>
      </c>
      <c r="AI4162" s="36">
        <f t="shared" si="11006"/>
        <v>0</v>
      </c>
      <c r="AJ4162" s="36">
        <f t="shared" si="11007"/>
        <v>0</v>
      </c>
      <c r="AK4162" s="36">
        <f t="shared" si="11008"/>
        <v>0</v>
      </c>
      <c r="AL4162" s="36">
        <f t="shared" si="10946"/>
        <v>0</v>
      </c>
      <c r="AM4162" s="36">
        <f t="shared" si="10947"/>
        <v>-1.1823431123048067E-11</v>
      </c>
      <c r="AN4162" s="12" t="s">
        <v>35</v>
      </c>
    </row>
    <row r="4163" spans="2:40" ht="62.4" hidden="1" customHeight="1" x14ac:dyDescent="0.3">
      <c r="B4163" s="30" t="s">
        <v>967</v>
      </c>
      <c r="C4163" s="30" t="s">
        <v>224</v>
      </c>
      <c r="D4163" s="30" t="s">
        <v>38</v>
      </c>
      <c r="E4163" s="15" t="str">
        <f t="shared" si="10948"/>
        <v>0701</v>
      </c>
      <c r="F4163" s="30" t="s">
        <v>1053</v>
      </c>
      <c r="G4163" s="30"/>
      <c r="H4163" s="31" t="s">
        <v>1054</v>
      </c>
      <c r="I4163" s="32">
        <f t="shared" si="10983"/>
        <v>204896.3</v>
      </c>
      <c r="J4163" s="32">
        <f t="shared" si="10984"/>
        <v>305572.3</v>
      </c>
      <c r="K4163" s="32">
        <f t="shared" si="10985"/>
        <v>0</v>
      </c>
      <c r="L4163" s="32">
        <f t="shared" si="10986"/>
        <v>0</v>
      </c>
      <c r="M4163" s="32">
        <f t="shared" si="10987"/>
        <v>-53186.6</v>
      </c>
      <c r="N4163" s="32">
        <f t="shared" si="10988"/>
        <v>0</v>
      </c>
      <c r="O4163" s="32">
        <f t="shared" si="10989"/>
        <v>0</v>
      </c>
      <c r="P4163" s="32">
        <f t="shared" si="10990"/>
        <v>0</v>
      </c>
      <c r="Q4163" s="32">
        <f t="shared" si="10991"/>
        <v>0</v>
      </c>
      <c r="R4163" s="32">
        <f t="shared" si="10992"/>
        <v>-4896.3</v>
      </c>
      <c r="S4163" s="32">
        <f t="shared" si="10993"/>
        <v>-200000</v>
      </c>
      <c r="T4163" s="32">
        <f t="shared" si="10994"/>
        <v>0</v>
      </c>
      <c r="U4163" s="32">
        <v>0</v>
      </c>
      <c r="V4163" s="32">
        <f t="shared" si="10950"/>
        <v>-1.1823431123048067E-11</v>
      </c>
      <c r="W4163" s="32">
        <f t="shared" si="10995"/>
        <v>0</v>
      </c>
      <c r="X4163" s="32">
        <f t="shared" si="10996"/>
        <v>0</v>
      </c>
      <c r="Y4163" s="32">
        <f t="shared" si="10997"/>
        <v>0</v>
      </c>
      <c r="Z4163" s="32">
        <f t="shared" si="10998"/>
        <v>0</v>
      </c>
      <c r="AA4163" s="32">
        <f t="shared" si="10999"/>
        <v>0</v>
      </c>
      <c r="AB4163" s="32">
        <f t="shared" si="11000"/>
        <v>0</v>
      </c>
      <c r="AC4163" s="33">
        <f t="shared" si="11001"/>
        <v>0</v>
      </c>
      <c r="AD4163" s="33">
        <f t="shared" si="11002"/>
        <v>0</v>
      </c>
      <c r="AE4163" s="34" t="e">
        <f t="shared" si="10945"/>
        <v>#DIV/0!</v>
      </c>
      <c r="AF4163" s="35">
        <f t="shared" si="11003"/>
        <v>0</v>
      </c>
      <c r="AG4163" s="35">
        <f t="shared" si="11004"/>
        <v>0</v>
      </c>
      <c r="AH4163" s="36">
        <f t="shared" si="11005"/>
        <v>0</v>
      </c>
      <c r="AI4163" s="36">
        <f t="shared" si="11006"/>
        <v>0</v>
      </c>
      <c r="AJ4163" s="36">
        <f t="shared" si="11007"/>
        <v>0</v>
      </c>
      <c r="AK4163" s="36">
        <f t="shared" si="11008"/>
        <v>0</v>
      </c>
      <c r="AL4163" s="36">
        <f t="shared" si="10946"/>
        <v>0</v>
      </c>
      <c r="AM4163" s="36">
        <f t="shared" si="10947"/>
        <v>-1.1823431123048067E-11</v>
      </c>
      <c r="AN4163" s="12" t="s">
        <v>35</v>
      </c>
    </row>
    <row r="4164" spans="2:40" ht="31.2" hidden="1" customHeight="1" x14ac:dyDescent="0.3">
      <c r="B4164" s="30" t="s">
        <v>967</v>
      </c>
      <c r="C4164" s="30" t="s">
        <v>224</v>
      </c>
      <c r="D4164" s="30" t="s">
        <v>38</v>
      </c>
      <c r="E4164" s="15" t="str">
        <f t="shared" si="10948"/>
        <v>0701</v>
      </c>
      <c r="F4164" s="30" t="s">
        <v>1053</v>
      </c>
      <c r="G4164" s="30" t="s">
        <v>547</v>
      </c>
      <c r="H4164" s="31" t="s">
        <v>548</v>
      </c>
      <c r="I4164" s="32">
        <f t="shared" si="10983"/>
        <v>204896.3</v>
      </c>
      <c r="J4164" s="32">
        <f t="shared" si="10984"/>
        <v>305572.3</v>
      </c>
      <c r="K4164" s="32">
        <f t="shared" si="10985"/>
        <v>0</v>
      </c>
      <c r="L4164" s="32">
        <f t="shared" si="10986"/>
        <v>0</v>
      </c>
      <c r="M4164" s="32">
        <f t="shared" si="10987"/>
        <v>-53186.6</v>
      </c>
      <c r="N4164" s="32">
        <f t="shared" si="10988"/>
        <v>0</v>
      </c>
      <c r="O4164" s="32">
        <f t="shared" si="10989"/>
        <v>0</v>
      </c>
      <c r="P4164" s="32">
        <f t="shared" si="10990"/>
        <v>0</v>
      </c>
      <c r="Q4164" s="32">
        <f t="shared" si="10991"/>
        <v>0</v>
      </c>
      <c r="R4164" s="32">
        <f t="shared" si="10992"/>
        <v>-4896.3</v>
      </c>
      <c r="S4164" s="32">
        <f t="shared" si="10993"/>
        <v>-200000</v>
      </c>
      <c r="T4164" s="32">
        <f t="shared" si="10994"/>
        <v>0</v>
      </c>
      <c r="U4164" s="32">
        <v>0</v>
      </c>
      <c r="V4164" s="32">
        <f t="shared" si="10950"/>
        <v>-1.1823431123048067E-11</v>
      </c>
      <c r="W4164" s="32">
        <f t="shared" si="10995"/>
        <v>0</v>
      </c>
      <c r="X4164" s="32">
        <f t="shared" si="10996"/>
        <v>0</v>
      </c>
      <c r="Y4164" s="32">
        <f t="shared" si="10997"/>
        <v>0</v>
      </c>
      <c r="Z4164" s="32">
        <f t="shared" si="10998"/>
        <v>0</v>
      </c>
      <c r="AA4164" s="32">
        <f t="shared" si="10999"/>
        <v>0</v>
      </c>
      <c r="AB4164" s="32">
        <f t="shared" si="11000"/>
        <v>0</v>
      </c>
      <c r="AC4164" s="33">
        <f t="shared" si="11001"/>
        <v>0</v>
      </c>
      <c r="AD4164" s="33">
        <f t="shared" si="11002"/>
        <v>0</v>
      </c>
      <c r="AE4164" s="34" t="e">
        <f t="shared" si="10945"/>
        <v>#DIV/0!</v>
      </c>
      <c r="AF4164" s="35">
        <f t="shared" si="11003"/>
        <v>0</v>
      </c>
      <c r="AG4164" s="35">
        <f t="shared" si="11004"/>
        <v>0</v>
      </c>
      <c r="AH4164" s="36">
        <f t="shared" si="11005"/>
        <v>0</v>
      </c>
      <c r="AI4164" s="36">
        <f t="shared" si="11006"/>
        <v>0</v>
      </c>
      <c r="AJ4164" s="36">
        <f t="shared" si="11007"/>
        <v>0</v>
      </c>
      <c r="AK4164" s="36">
        <f t="shared" si="11008"/>
        <v>0</v>
      </c>
      <c r="AL4164" s="36">
        <f t="shared" si="10946"/>
        <v>0</v>
      </c>
      <c r="AM4164" s="36">
        <f t="shared" si="10947"/>
        <v>-1.1823431123048067E-11</v>
      </c>
      <c r="AN4164" s="12" t="s">
        <v>35</v>
      </c>
    </row>
    <row r="4165" spans="2:40" ht="15.6" hidden="1" customHeight="1" x14ac:dyDescent="0.3">
      <c r="B4165" s="30" t="s">
        <v>967</v>
      </c>
      <c r="C4165" s="30" t="s">
        <v>224</v>
      </c>
      <c r="D4165" s="30" t="s">
        <v>38</v>
      </c>
      <c r="E4165" s="15" t="str">
        <f t="shared" si="10948"/>
        <v>0701</v>
      </c>
      <c r="F4165" s="30" t="s">
        <v>1053</v>
      </c>
      <c r="G4165" s="30" t="s">
        <v>906</v>
      </c>
      <c r="H4165" s="31" t="s">
        <v>907</v>
      </c>
      <c r="I4165" s="32">
        <v>204896.3</v>
      </c>
      <c r="J4165" s="32">
        <v>305572.3</v>
      </c>
      <c r="K4165" s="32"/>
      <c r="L4165" s="32"/>
      <c r="M4165" s="32">
        <v>-53186.6</v>
      </c>
      <c r="N4165" s="32"/>
      <c r="O4165" s="32">
        <v>0</v>
      </c>
      <c r="P4165" s="32">
        <v>0</v>
      </c>
      <c r="Q4165" s="32">
        <v>0</v>
      </c>
      <c r="R4165" s="32">
        <v>-4896.3</v>
      </c>
      <c r="S4165" s="32">
        <v>-200000</v>
      </c>
      <c r="T4165" s="32">
        <v>0</v>
      </c>
      <c r="U4165" s="32">
        <v>0</v>
      </c>
      <c r="V4165" s="32">
        <f t="shared" si="10950"/>
        <v>-1.1823431123048067E-11</v>
      </c>
      <c r="W4165" s="32"/>
      <c r="X4165" s="32"/>
      <c r="Y4165" s="32"/>
      <c r="Z4165" s="32"/>
      <c r="AA4165" s="32"/>
      <c r="AB4165" s="32">
        <v>0</v>
      </c>
      <c r="AC4165" s="33">
        <v>0</v>
      </c>
      <c r="AD4165" s="33">
        <v>0</v>
      </c>
      <c r="AE4165" s="34" t="e">
        <f t="shared" si="10945"/>
        <v>#DIV/0!</v>
      </c>
      <c r="AF4165" s="35">
        <v>0</v>
      </c>
      <c r="AG4165" s="35">
        <v>0</v>
      </c>
      <c r="AH4165" s="36">
        <v>0</v>
      </c>
      <c r="AI4165" s="36">
        <v>0</v>
      </c>
      <c r="AJ4165" s="36">
        <v>0</v>
      </c>
      <c r="AK4165" s="36">
        <v>0</v>
      </c>
      <c r="AL4165" s="36">
        <f t="shared" si="10946"/>
        <v>0</v>
      </c>
      <c r="AM4165" s="36">
        <f t="shared" si="10947"/>
        <v>-1.1823431123048067E-11</v>
      </c>
      <c r="AN4165" s="12" t="s">
        <v>35</v>
      </c>
    </row>
    <row r="4166" spans="2:40" s="22" customFormat="1" x14ac:dyDescent="0.3">
      <c r="B4166" s="23" t="s">
        <v>967</v>
      </c>
      <c r="C4166" s="23" t="s">
        <v>224</v>
      </c>
      <c r="D4166" s="23" t="s">
        <v>502</v>
      </c>
      <c r="E4166" s="24" t="str">
        <f t="shared" si="10948"/>
        <v>0702</v>
      </c>
      <c r="F4166" s="23"/>
      <c r="G4166" s="23"/>
      <c r="H4166" s="25" t="s">
        <v>503</v>
      </c>
      <c r="I4166" s="26">
        <f t="shared" si="10983"/>
        <v>1507139.1</v>
      </c>
      <c r="J4166" s="26">
        <f t="shared" si="10984"/>
        <v>1558816.6</v>
      </c>
      <c r="K4166" s="26">
        <f t="shared" si="10985"/>
        <v>1806299.4</v>
      </c>
      <c r="L4166" s="26">
        <f t="shared" si="10986"/>
        <v>0</v>
      </c>
      <c r="M4166" s="26">
        <f t="shared" si="10987"/>
        <v>0</v>
      </c>
      <c r="N4166" s="26">
        <f t="shared" si="10988"/>
        <v>-70868.899999999994</v>
      </c>
      <c r="O4166" s="26">
        <f t="shared" si="10989"/>
        <v>-3237.529</v>
      </c>
      <c r="P4166" s="26">
        <f t="shared" si="10990"/>
        <v>-101419.864</v>
      </c>
      <c r="Q4166" s="26">
        <f t="shared" si="10991"/>
        <v>483561.26899999997</v>
      </c>
      <c r="R4166" s="26">
        <f t="shared" si="10992"/>
        <v>99101.35500000001</v>
      </c>
      <c r="S4166" s="26">
        <f t="shared" si="10993"/>
        <v>188970.17199999999</v>
      </c>
      <c r="T4166" s="26">
        <f t="shared" si="10994"/>
        <v>0</v>
      </c>
      <c r="U4166" s="26">
        <v>575981.73399999994</v>
      </c>
      <c r="V4166" s="26">
        <f t="shared" si="10950"/>
        <v>2750096.2369999997</v>
      </c>
      <c r="W4166" s="26">
        <f t="shared" si="10995"/>
        <v>743594.49399999995</v>
      </c>
      <c r="X4166" s="26">
        <f t="shared" si="10996"/>
        <v>0</v>
      </c>
      <c r="Y4166" s="26">
        <f t="shared" si="10997"/>
        <v>-117554.3</v>
      </c>
      <c r="Z4166" s="26">
        <f t="shared" si="10998"/>
        <v>0</v>
      </c>
      <c r="AA4166" s="26">
        <f t="shared" si="10999"/>
        <v>-50058.46</v>
      </c>
      <c r="AB4166" s="26">
        <f t="shared" si="11000"/>
        <v>1738097.34476</v>
      </c>
      <c r="AC4166" s="27">
        <f t="shared" si="11001"/>
        <v>3200352.0059500001</v>
      </c>
      <c r="AD4166" s="27">
        <f t="shared" si="11002"/>
        <v>2446057.0712799998</v>
      </c>
      <c r="AE4166" s="28">
        <f t="shared" si="10945"/>
        <v>76.430875939033044</v>
      </c>
      <c r="AF4166" s="26">
        <f t="shared" si="11003"/>
        <v>3264687.2206399995</v>
      </c>
      <c r="AG4166" s="26">
        <f t="shared" si="11004"/>
        <v>-3237.529</v>
      </c>
      <c r="AH4166" s="26">
        <f t="shared" si="11005"/>
        <v>0</v>
      </c>
      <c r="AI4166" s="26">
        <f t="shared" si="11006"/>
        <v>0</v>
      </c>
      <c r="AJ4166" s="26">
        <f t="shared" si="11007"/>
        <v>-55834.529000000002</v>
      </c>
      <c r="AK4166" s="26">
        <f t="shared" si="11008"/>
        <v>0</v>
      </c>
      <c r="AL4166" s="26">
        <f t="shared" si="10946"/>
        <v>3205615.1626399993</v>
      </c>
      <c r="AM4166" s="26">
        <f t="shared" si="10947"/>
        <v>-455518.92563999956</v>
      </c>
      <c r="AN4166" s="29"/>
    </row>
    <row r="4167" spans="2:40" ht="31.2" x14ac:dyDescent="0.3">
      <c r="B4167" s="30" t="s">
        <v>967</v>
      </c>
      <c r="C4167" s="30" t="s">
        <v>224</v>
      </c>
      <c r="D4167" s="30" t="s">
        <v>502</v>
      </c>
      <c r="E4167" s="15" t="str">
        <f t="shared" si="10948"/>
        <v>0702</v>
      </c>
      <c r="F4167" s="30" t="s">
        <v>477</v>
      </c>
      <c r="G4167" s="30"/>
      <c r="H4167" s="31" t="s">
        <v>478</v>
      </c>
      <c r="I4167" s="32">
        <f t="shared" si="10983"/>
        <v>1507139.1</v>
      </c>
      <c r="J4167" s="32">
        <f t="shared" si="10984"/>
        <v>1558816.6</v>
      </c>
      <c r="K4167" s="32">
        <f t="shared" si="10985"/>
        <v>1806299.4</v>
      </c>
      <c r="L4167" s="32">
        <f t="shared" si="10986"/>
        <v>0</v>
      </c>
      <c r="M4167" s="32">
        <f t="shared" si="10987"/>
        <v>0</v>
      </c>
      <c r="N4167" s="32">
        <f t="shared" si="10988"/>
        <v>-70868.899999999994</v>
      </c>
      <c r="O4167" s="32">
        <f t="shared" si="10989"/>
        <v>-3237.529</v>
      </c>
      <c r="P4167" s="32">
        <f t="shared" si="10990"/>
        <v>-101419.864</v>
      </c>
      <c r="Q4167" s="32">
        <f t="shared" si="10991"/>
        <v>483561.26899999997</v>
      </c>
      <c r="R4167" s="32">
        <f t="shared" si="10992"/>
        <v>99101.35500000001</v>
      </c>
      <c r="S4167" s="32">
        <f t="shared" si="10993"/>
        <v>188970.17199999999</v>
      </c>
      <c r="T4167" s="32">
        <f t="shared" si="10994"/>
        <v>0</v>
      </c>
      <c r="U4167" s="32">
        <v>575981.73399999994</v>
      </c>
      <c r="V4167" s="32">
        <f t="shared" si="10950"/>
        <v>2750096.2369999997</v>
      </c>
      <c r="W4167" s="32">
        <f t="shared" si="10995"/>
        <v>743594.49399999995</v>
      </c>
      <c r="X4167" s="32">
        <f t="shared" si="10996"/>
        <v>0</v>
      </c>
      <c r="Y4167" s="32">
        <f t="shared" si="10997"/>
        <v>-117554.3</v>
      </c>
      <c r="Z4167" s="32">
        <f t="shared" si="10998"/>
        <v>0</v>
      </c>
      <c r="AA4167" s="32">
        <f t="shared" si="10999"/>
        <v>-50058.46</v>
      </c>
      <c r="AB4167" s="32">
        <f t="shared" si="11000"/>
        <v>1738097.34476</v>
      </c>
      <c r="AC4167" s="33">
        <f t="shared" si="11001"/>
        <v>3200352.0059500001</v>
      </c>
      <c r="AD4167" s="33">
        <f t="shared" si="11002"/>
        <v>2446057.0712799998</v>
      </c>
      <c r="AE4167" s="34">
        <f t="shared" si="10945"/>
        <v>76.430875939033044</v>
      </c>
      <c r="AF4167" s="32">
        <f t="shared" si="11003"/>
        <v>3264687.2206399995</v>
      </c>
      <c r="AG4167" s="32">
        <f t="shared" si="11004"/>
        <v>-3237.529</v>
      </c>
      <c r="AH4167" s="32">
        <f t="shared" si="11005"/>
        <v>0</v>
      </c>
      <c r="AI4167" s="32">
        <f t="shared" si="11006"/>
        <v>0</v>
      </c>
      <c r="AJ4167" s="32">
        <f t="shared" si="11007"/>
        <v>-55834.529000000002</v>
      </c>
      <c r="AK4167" s="32">
        <f t="shared" si="11008"/>
        <v>0</v>
      </c>
      <c r="AL4167" s="32">
        <f t="shared" si="10946"/>
        <v>3205615.1626399993</v>
      </c>
      <c r="AM4167" s="32">
        <f t="shared" si="10947"/>
        <v>-455518.92563999956</v>
      </c>
    </row>
    <row r="4168" spans="2:40" ht="31.2" x14ac:dyDescent="0.3">
      <c r="B4168" s="30" t="s">
        <v>967</v>
      </c>
      <c r="C4168" s="30" t="s">
        <v>224</v>
      </c>
      <c r="D4168" s="30" t="s">
        <v>502</v>
      </c>
      <c r="E4168" s="15" t="str">
        <f t="shared" si="10948"/>
        <v>0702</v>
      </c>
      <c r="F4168" s="30" t="s">
        <v>541</v>
      </c>
      <c r="G4168" s="30"/>
      <c r="H4168" s="31" t="s">
        <v>542</v>
      </c>
      <c r="I4168" s="32">
        <f t="shared" ref="I4168:T4168" si="11009">I4169+I4197+I4207</f>
        <v>1507139.1</v>
      </c>
      <c r="J4168" s="32">
        <f t="shared" si="11009"/>
        <v>1558816.6</v>
      </c>
      <c r="K4168" s="32">
        <f t="shared" si="11009"/>
        <v>1806299.4</v>
      </c>
      <c r="L4168" s="32">
        <f t="shared" si="11009"/>
        <v>0</v>
      </c>
      <c r="M4168" s="32">
        <f t="shared" si="11009"/>
        <v>0</v>
      </c>
      <c r="N4168" s="32">
        <f t="shared" si="11009"/>
        <v>-70868.899999999994</v>
      </c>
      <c r="O4168" s="32">
        <f t="shared" si="11009"/>
        <v>-3237.529</v>
      </c>
      <c r="P4168" s="32">
        <f t="shared" si="11009"/>
        <v>-101419.864</v>
      </c>
      <c r="Q4168" s="32">
        <f t="shared" si="11009"/>
        <v>483561.26899999997</v>
      </c>
      <c r="R4168" s="32">
        <f t="shared" si="11009"/>
        <v>99101.35500000001</v>
      </c>
      <c r="S4168" s="32">
        <f t="shared" si="11009"/>
        <v>188970.17199999999</v>
      </c>
      <c r="T4168" s="32">
        <f t="shared" si="11009"/>
        <v>0</v>
      </c>
      <c r="U4168" s="32">
        <v>575981.73399999994</v>
      </c>
      <c r="V4168" s="32">
        <f t="shared" si="10950"/>
        <v>2750096.2369999997</v>
      </c>
      <c r="W4168" s="32">
        <f t="shared" ref="W4168:AD4168" si="11010">W4169+W4197+W4207</f>
        <v>743594.49399999995</v>
      </c>
      <c r="X4168" s="32">
        <f t="shared" si="11010"/>
        <v>0</v>
      </c>
      <c r="Y4168" s="32">
        <f t="shared" si="11010"/>
        <v>-117554.3</v>
      </c>
      <c r="Z4168" s="32">
        <f t="shared" si="11010"/>
        <v>0</v>
      </c>
      <c r="AA4168" s="32">
        <f t="shared" si="11010"/>
        <v>-50058.46</v>
      </c>
      <c r="AB4168" s="32">
        <f t="shared" si="11010"/>
        <v>1738097.34476</v>
      </c>
      <c r="AC4168" s="33">
        <f t="shared" si="11010"/>
        <v>3200352.0059500001</v>
      </c>
      <c r="AD4168" s="33">
        <f t="shared" si="11010"/>
        <v>2446057.0712799998</v>
      </c>
      <c r="AE4168" s="34">
        <f t="shared" si="10945"/>
        <v>76.430875939033044</v>
      </c>
      <c r="AF4168" s="32">
        <f t="shared" ref="AF4168:AK4168" si="11011">AF4169+AF4197+AF4207</f>
        <v>3264687.2206399995</v>
      </c>
      <c r="AG4168" s="32">
        <f t="shared" si="11011"/>
        <v>-3237.529</v>
      </c>
      <c r="AH4168" s="32">
        <f t="shared" si="11011"/>
        <v>0</v>
      </c>
      <c r="AI4168" s="32">
        <f t="shared" si="11011"/>
        <v>0</v>
      </c>
      <c r="AJ4168" s="32">
        <f t="shared" si="11011"/>
        <v>-55834.529000000002</v>
      </c>
      <c r="AK4168" s="32">
        <f t="shared" si="11011"/>
        <v>0</v>
      </c>
      <c r="AL4168" s="32">
        <f t="shared" si="10946"/>
        <v>3205615.1626399993</v>
      </c>
      <c r="AM4168" s="32">
        <f t="shared" si="10947"/>
        <v>-455518.92563999956</v>
      </c>
    </row>
    <row r="4169" spans="2:40" ht="62.4" x14ac:dyDescent="0.3">
      <c r="B4169" s="30" t="s">
        <v>967</v>
      </c>
      <c r="C4169" s="30" t="s">
        <v>224</v>
      </c>
      <c r="D4169" s="30" t="s">
        <v>502</v>
      </c>
      <c r="E4169" s="15" t="str">
        <f t="shared" si="10948"/>
        <v>0702</v>
      </c>
      <c r="F4169" s="30" t="s">
        <v>543</v>
      </c>
      <c r="G4169" s="30"/>
      <c r="H4169" s="31" t="s">
        <v>544</v>
      </c>
      <c r="I4169" s="32">
        <f t="shared" ref="I4169:T4169" si="11012">I4170+I4173+I4194+I4182+I4185+I4188+I4191+I4176+I4179</f>
        <v>647236.70000000007</v>
      </c>
      <c r="J4169" s="32">
        <f t="shared" si="11012"/>
        <v>1507309.3</v>
      </c>
      <c r="K4169" s="32">
        <f t="shared" si="11012"/>
        <v>1806299.4</v>
      </c>
      <c r="L4169" s="32">
        <f t="shared" si="11012"/>
        <v>0</v>
      </c>
      <c r="M4169" s="32">
        <f t="shared" si="11012"/>
        <v>0</v>
      </c>
      <c r="N4169" s="32">
        <f t="shared" si="11012"/>
        <v>-70868.899999999994</v>
      </c>
      <c r="O4169" s="32">
        <f t="shared" si="11012"/>
        <v>0</v>
      </c>
      <c r="P4169" s="32">
        <f t="shared" si="11012"/>
        <v>0</v>
      </c>
      <c r="Q4169" s="32">
        <f t="shared" si="11012"/>
        <v>407119.46299999999</v>
      </c>
      <c r="R4169" s="32">
        <f t="shared" si="11012"/>
        <v>144101.35500000001</v>
      </c>
      <c r="S4169" s="32">
        <f t="shared" si="11012"/>
        <v>188970.17199999999</v>
      </c>
      <c r="T4169" s="32">
        <f t="shared" si="11012"/>
        <v>0</v>
      </c>
      <c r="U4169" s="32">
        <v>621691.93599999987</v>
      </c>
      <c r="V4169" s="32">
        <f t="shared" si="10950"/>
        <v>2009119.6259999999</v>
      </c>
      <c r="W4169" s="32">
        <f t="shared" ref="W4169:AD4169" si="11013">W4170+W4173+W4194+W4182+W4185+W4188+W4191+W4176+W4179</f>
        <v>736611.58</v>
      </c>
      <c r="X4169" s="32">
        <f t="shared" si="11013"/>
        <v>0</v>
      </c>
      <c r="Y4169" s="32">
        <f t="shared" si="11013"/>
        <v>-117554.3</v>
      </c>
      <c r="Z4169" s="32">
        <f t="shared" si="11013"/>
        <v>0</v>
      </c>
      <c r="AA4169" s="32">
        <f t="shared" si="11013"/>
        <v>2634.6559999999999</v>
      </c>
      <c r="AB4169" s="32">
        <f t="shared" si="11013"/>
        <v>1210647.15124</v>
      </c>
      <c r="AC4169" s="33">
        <f t="shared" si="11013"/>
        <v>2464638.5947400001</v>
      </c>
      <c r="AD4169" s="33">
        <f t="shared" si="11013"/>
        <v>1781162.78666</v>
      </c>
      <c r="AE4169" s="34">
        <f t="shared" si="10945"/>
        <v>72.268720877021678</v>
      </c>
      <c r="AF4169" s="32">
        <f t="shared" ref="AF4169:AK4169" si="11014">AF4170+AF4173+AF4194+AF4182+AF4185+AF4188+AF4191+AF4176+AF4179</f>
        <v>2464638.5941999997</v>
      </c>
      <c r="AG4169" s="32">
        <f t="shared" si="11014"/>
        <v>0</v>
      </c>
      <c r="AH4169" s="32">
        <f t="shared" si="11014"/>
        <v>0</v>
      </c>
      <c r="AI4169" s="32">
        <f t="shared" si="11014"/>
        <v>0</v>
      </c>
      <c r="AJ4169" s="32">
        <f t="shared" si="11014"/>
        <v>0</v>
      </c>
      <c r="AK4169" s="32">
        <f t="shared" si="11014"/>
        <v>0</v>
      </c>
      <c r="AL4169" s="32">
        <f t="shared" si="10946"/>
        <v>2464638.5941999997</v>
      </c>
      <c r="AM4169" s="32">
        <f t="shared" si="10947"/>
        <v>-455518.96819999977</v>
      </c>
    </row>
    <row r="4170" spans="2:40" ht="31.2" x14ac:dyDescent="0.3">
      <c r="B4170" s="30" t="s">
        <v>967</v>
      </c>
      <c r="C4170" s="30" t="s">
        <v>224</v>
      </c>
      <c r="D4170" s="30" t="s">
        <v>502</v>
      </c>
      <c r="E4170" s="15" t="str">
        <f t="shared" si="10948"/>
        <v>0702</v>
      </c>
      <c r="F4170" s="30" t="s">
        <v>1055</v>
      </c>
      <c r="G4170" s="30"/>
      <c r="H4170" s="31" t="s">
        <v>1056</v>
      </c>
      <c r="I4170" s="32">
        <f t="shared" ref="I4170:I4177" si="11015">I4171</f>
        <v>0</v>
      </c>
      <c r="J4170" s="32">
        <f t="shared" ref="J4170:J4186" si="11016">J4171</f>
        <v>0</v>
      </c>
      <c r="K4170" s="32">
        <f t="shared" ref="K4170:K4180" si="11017">K4171</f>
        <v>0</v>
      </c>
      <c r="L4170" s="32">
        <f t="shared" ref="L4170:L4186" si="11018">L4171</f>
        <v>0</v>
      </c>
      <c r="M4170" s="32">
        <f t="shared" ref="M4170:M4195" si="11019">M4171</f>
        <v>0</v>
      </c>
      <c r="N4170" s="32">
        <f t="shared" ref="N4170:N4195" si="11020">N4171</f>
        <v>0</v>
      </c>
      <c r="O4170" s="32">
        <f t="shared" ref="O4170:O4195" si="11021">O4171</f>
        <v>0</v>
      </c>
      <c r="P4170" s="32">
        <f t="shared" ref="P4170:P4195" si="11022">P4171</f>
        <v>0</v>
      </c>
      <c r="Q4170" s="32">
        <f t="shared" ref="Q4170:Q4195" si="11023">Q4171</f>
        <v>0</v>
      </c>
      <c r="R4170" s="32">
        <f t="shared" ref="R4170:R4171" si="11024">R4171</f>
        <v>59529.877999999997</v>
      </c>
      <c r="S4170" s="32">
        <f t="shared" ref="S4170:S4195" si="11025">S4171</f>
        <v>0</v>
      </c>
      <c r="T4170" s="32">
        <f t="shared" ref="T4170:T4195" si="11026">T4171</f>
        <v>0</v>
      </c>
      <c r="U4170" s="32">
        <v>121768.00599999999</v>
      </c>
      <c r="V4170" s="32">
        <f t="shared" si="10950"/>
        <v>181297.88399999999</v>
      </c>
      <c r="W4170" s="32">
        <f t="shared" ref="W4170:W4171" si="11027">W4171</f>
        <v>121768.00599999999</v>
      </c>
      <c r="X4170" s="32">
        <f t="shared" ref="X4170:X4195" si="11028">X4171</f>
        <v>0</v>
      </c>
      <c r="Y4170" s="32">
        <f t="shared" ref="Y4170:Y4195" si="11029">Y4171</f>
        <v>0</v>
      </c>
      <c r="Z4170" s="32">
        <f t="shared" ref="Z4170:Z4195" si="11030">Z4171</f>
        <v>0</v>
      </c>
      <c r="AA4170" s="32">
        <f t="shared" ref="AA4170:AA4195" si="11031">AA4171</f>
        <v>0</v>
      </c>
      <c r="AB4170" s="32">
        <f t="shared" ref="AB4170:AB4195" si="11032">AB4171</f>
        <v>152400.38668</v>
      </c>
      <c r="AC4170" s="33">
        <f t="shared" ref="AC4170:AC4195" si="11033">AC4171</f>
        <v>181297.88399999999</v>
      </c>
      <c r="AD4170" s="33">
        <f t="shared" ref="AD4170:AD4195" si="11034">AD4171</f>
        <v>172857.75925</v>
      </c>
      <c r="AE4170" s="34">
        <f t="shared" si="10945"/>
        <v>95.34460934469594</v>
      </c>
      <c r="AF4170" s="32">
        <f t="shared" ref="AF4170:AF4195" si="11035">AF4171</f>
        <v>181297.88399999999</v>
      </c>
      <c r="AG4170" s="32">
        <f t="shared" ref="AG4170:AG4195" si="11036">AG4171</f>
        <v>0</v>
      </c>
      <c r="AH4170" s="32">
        <f t="shared" ref="AH4170:AH4195" si="11037">AH4171</f>
        <v>0</v>
      </c>
      <c r="AI4170" s="32">
        <f t="shared" ref="AI4170:AI4195" si="11038">AI4171</f>
        <v>0</v>
      </c>
      <c r="AJ4170" s="32">
        <f t="shared" ref="AJ4170:AJ4195" si="11039">AJ4171</f>
        <v>0</v>
      </c>
      <c r="AK4170" s="32">
        <f t="shared" ref="AK4170:AK4195" si="11040">AK4171</f>
        <v>0</v>
      </c>
      <c r="AL4170" s="32">
        <f t="shared" si="10946"/>
        <v>181297.88399999999</v>
      </c>
      <c r="AM4170" s="32">
        <f t="shared" si="10947"/>
        <v>0</v>
      </c>
    </row>
    <row r="4171" spans="2:40" ht="31.2" x14ac:dyDescent="0.3">
      <c r="B4171" s="30" t="s">
        <v>967</v>
      </c>
      <c r="C4171" s="30" t="s">
        <v>224</v>
      </c>
      <c r="D4171" s="30" t="s">
        <v>502</v>
      </c>
      <c r="E4171" s="15" t="str">
        <f t="shared" si="10948"/>
        <v>0702</v>
      </c>
      <c r="F4171" s="30" t="s">
        <v>1055</v>
      </c>
      <c r="G4171" s="30" t="s">
        <v>547</v>
      </c>
      <c r="H4171" s="31" t="s">
        <v>548</v>
      </c>
      <c r="I4171" s="32">
        <f t="shared" si="11015"/>
        <v>0</v>
      </c>
      <c r="J4171" s="32">
        <f t="shared" si="11016"/>
        <v>0</v>
      </c>
      <c r="K4171" s="32">
        <f t="shared" si="11017"/>
        <v>0</v>
      </c>
      <c r="L4171" s="32">
        <f t="shared" si="11018"/>
        <v>0</v>
      </c>
      <c r="M4171" s="32">
        <f t="shared" si="11019"/>
        <v>0</v>
      </c>
      <c r="N4171" s="32">
        <f t="shared" si="11020"/>
        <v>0</v>
      </c>
      <c r="O4171" s="32">
        <f t="shared" si="11021"/>
        <v>0</v>
      </c>
      <c r="P4171" s="32">
        <f t="shared" si="11022"/>
        <v>0</v>
      </c>
      <c r="Q4171" s="32">
        <f t="shared" si="11023"/>
        <v>0</v>
      </c>
      <c r="R4171" s="32">
        <f t="shared" si="11024"/>
        <v>59529.877999999997</v>
      </c>
      <c r="S4171" s="32">
        <f t="shared" si="11025"/>
        <v>0</v>
      </c>
      <c r="T4171" s="32">
        <f t="shared" si="11026"/>
        <v>0</v>
      </c>
      <c r="U4171" s="32">
        <v>121768.00599999999</v>
      </c>
      <c r="V4171" s="32">
        <f t="shared" si="10950"/>
        <v>181297.88399999999</v>
      </c>
      <c r="W4171" s="32">
        <f t="shared" si="11027"/>
        <v>121768.00599999999</v>
      </c>
      <c r="X4171" s="32">
        <f t="shared" si="11028"/>
        <v>0</v>
      </c>
      <c r="Y4171" s="32">
        <f t="shared" si="11029"/>
        <v>0</v>
      </c>
      <c r="Z4171" s="32">
        <f t="shared" si="11030"/>
        <v>0</v>
      </c>
      <c r="AA4171" s="32">
        <f t="shared" si="11031"/>
        <v>0</v>
      </c>
      <c r="AB4171" s="32">
        <f t="shared" si="11032"/>
        <v>152400.38668</v>
      </c>
      <c r="AC4171" s="33">
        <f t="shared" si="11033"/>
        <v>181297.88399999999</v>
      </c>
      <c r="AD4171" s="33">
        <f t="shared" si="11034"/>
        <v>172857.75925</v>
      </c>
      <c r="AE4171" s="34">
        <f t="shared" si="10945"/>
        <v>95.34460934469594</v>
      </c>
      <c r="AF4171" s="32">
        <f t="shared" si="11035"/>
        <v>181297.88399999999</v>
      </c>
      <c r="AG4171" s="32">
        <f t="shared" si="11036"/>
        <v>0</v>
      </c>
      <c r="AH4171" s="32">
        <f t="shared" si="11037"/>
        <v>0</v>
      </c>
      <c r="AI4171" s="32">
        <f t="shared" si="11038"/>
        <v>0</v>
      </c>
      <c r="AJ4171" s="32">
        <f t="shared" si="11039"/>
        <v>0</v>
      </c>
      <c r="AK4171" s="32">
        <f t="shared" si="11040"/>
        <v>0</v>
      </c>
      <c r="AL4171" s="32">
        <f t="shared" si="10946"/>
        <v>181297.88399999999</v>
      </c>
      <c r="AM4171" s="32">
        <f t="shared" si="10947"/>
        <v>0</v>
      </c>
    </row>
    <row r="4172" spans="2:40" x14ac:dyDescent="0.3">
      <c r="B4172" s="30" t="s">
        <v>967</v>
      </c>
      <c r="C4172" s="30" t="s">
        <v>224</v>
      </c>
      <c r="D4172" s="30" t="s">
        <v>502</v>
      </c>
      <c r="E4172" s="15" t="str">
        <f t="shared" si="10948"/>
        <v>0702</v>
      </c>
      <c r="F4172" s="30" t="s">
        <v>1055</v>
      </c>
      <c r="G4172" s="30" t="s">
        <v>906</v>
      </c>
      <c r="H4172" s="31" t="s">
        <v>907</v>
      </c>
      <c r="I4172" s="32"/>
      <c r="J4172" s="32"/>
      <c r="K4172" s="32"/>
      <c r="L4172" s="32"/>
      <c r="M4172" s="32"/>
      <c r="N4172" s="32"/>
      <c r="O4172" s="32">
        <v>0</v>
      </c>
      <c r="P4172" s="32">
        <v>0</v>
      </c>
      <c r="Q4172" s="32">
        <v>0</v>
      </c>
      <c r="R4172" s="32">
        <f>10163.705-95080.23+144446.403</f>
        <v>59529.877999999997</v>
      </c>
      <c r="S4172" s="32">
        <v>0</v>
      </c>
      <c r="T4172" s="32">
        <v>0</v>
      </c>
      <c r="U4172" s="32">
        <v>121768.00599999999</v>
      </c>
      <c r="V4172" s="32">
        <f t="shared" si="10950"/>
        <v>181297.88399999999</v>
      </c>
      <c r="W4172" s="32">
        <f>95080.23+26687.776</f>
        <v>121768.00599999999</v>
      </c>
      <c r="X4172" s="32"/>
      <c r="Y4172" s="32"/>
      <c r="Z4172" s="32"/>
      <c r="AA4172" s="32"/>
      <c r="AB4172" s="32">
        <v>152400.38668</v>
      </c>
      <c r="AC4172" s="33">
        <v>181297.88399999999</v>
      </c>
      <c r="AD4172" s="33">
        <v>172857.75925</v>
      </c>
      <c r="AE4172" s="34">
        <f t="shared" si="10945"/>
        <v>95.34460934469594</v>
      </c>
      <c r="AF4172" s="32">
        <v>181297.88399999999</v>
      </c>
      <c r="AG4172" s="32">
        <v>0</v>
      </c>
      <c r="AH4172" s="32">
        <v>0</v>
      </c>
      <c r="AI4172" s="32">
        <v>0</v>
      </c>
      <c r="AJ4172" s="32">
        <v>0</v>
      </c>
      <c r="AK4172" s="32">
        <v>0</v>
      </c>
      <c r="AL4172" s="32">
        <f t="shared" si="10946"/>
        <v>181297.88399999999</v>
      </c>
      <c r="AM4172" s="32">
        <f t="shared" si="10947"/>
        <v>0</v>
      </c>
    </row>
    <row r="4173" spans="2:40" ht="15.6" hidden="1" customHeight="1" x14ac:dyDescent="0.3">
      <c r="B4173" s="30" t="s">
        <v>967</v>
      </c>
      <c r="C4173" s="30" t="s">
        <v>224</v>
      </c>
      <c r="D4173" s="30" t="s">
        <v>502</v>
      </c>
      <c r="E4173" s="15" t="str">
        <f t="shared" si="10948"/>
        <v>0702</v>
      </c>
      <c r="F4173" s="30" t="s">
        <v>1057</v>
      </c>
      <c r="G4173" s="30"/>
      <c r="H4173" s="31" t="s">
        <v>1058</v>
      </c>
      <c r="I4173" s="32">
        <f t="shared" si="11015"/>
        <v>0</v>
      </c>
      <c r="J4173" s="32">
        <f t="shared" si="11016"/>
        <v>0</v>
      </c>
      <c r="K4173" s="32">
        <f t="shared" si="11017"/>
        <v>0</v>
      </c>
      <c r="L4173" s="32">
        <f t="shared" si="11018"/>
        <v>0</v>
      </c>
      <c r="M4173" s="32">
        <f t="shared" si="11019"/>
        <v>0</v>
      </c>
      <c r="N4173" s="32">
        <f t="shared" si="11020"/>
        <v>0</v>
      </c>
      <c r="O4173" s="32">
        <f t="shared" si="11021"/>
        <v>0</v>
      </c>
      <c r="P4173" s="32">
        <f t="shared" si="11022"/>
        <v>0</v>
      </c>
      <c r="Q4173" s="32">
        <f t="shared" si="11023"/>
        <v>0</v>
      </c>
      <c r="R4173" s="32">
        <f t="shared" ref="R4173:R4186" si="11041">R4174</f>
        <v>0</v>
      </c>
      <c r="S4173" s="32">
        <f t="shared" si="11025"/>
        <v>0</v>
      </c>
      <c r="T4173" s="32">
        <f t="shared" si="11026"/>
        <v>0</v>
      </c>
      <c r="U4173" s="32">
        <v>0</v>
      </c>
      <c r="V4173" s="32">
        <f t="shared" si="10950"/>
        <v>0</v>
      </c>
      <c r="W4173" s="32">
        <f t="shared" ref="W4173:W4192" si="11042">W4174</f>
        <v>0</v>
      </c>
      <c r="X4173" s="32">
        <f t="shared" si="11028"/>
        <v>0</v>
      </c>
      <c r="Y4173" s="32">
        <f t="shared" si="11029"/>
        <v>0</v>
      </c>
      <c r="Z4173" s="32">
        <f t="shared" si="11030"/>
        <v>0</v>
      </c>
      <c r="AA4173" s="32">
        <f t="shared" si="11031"/>
        <v>0</v>
      </c>
      <c r="AB4173" s="32">
        <f t="shared" si="11032"/>
        <v>0</v>
      </c>
      <c r="AC4173" s="33">
        <f t="shared" si="11033"/>
        <v>0</v>
      </c>
      <c r="AD4173" s="33">
        <f t="shared" si="11034"/>
        <v>0</v>
      </c>
      <c r="AE4173" s="34" t="e">
        <f t="shared" si="10945"/>
        <v>#DIV/0!</v>
      </c>
      <c r="AF4173" s="35">
        <f t="shared" si="11035"/>
        <v>0</v>
      </c>
      <c r="AG4173" s="35">
        <f t="shared" si="11036"/>
        <v>0</v>
      </c>
      <c r="AH4173" s="36">
        <f t="shared" si="11037"/>
        <v>0</v>
      </c>
      <c r="AI4173" s="36">
        <f t="shared" si="11038"/>
        <v>0</v>
      </c>
      <c r="AJ4173" s="36">
        <f t="shared" si="11039"/>
        <v>0</v>
      </c>
      <c r="AK4173" s="36">
        <f t="shared" si="11040"/>
        <v>0</v>
      </c>
      <c r="AL4173" s="36">
        <f t="shared" si="10946"/>
        <v>0</v>
      </c>
      <c r="AM4173" s="36">
        <f t="shared" si="10947"/>
        <v>0</v>
      </c>
      <c r="AN4173" s="37" t="s">
        <v>35</v>
      </c>
    </row>
    <row r="4174" spans="2:40" ht="31.2" hidden="1" customHeight="1" x14ac:dyDescent="0.3">
      <c r="B4174" s="30" t="s">
        <v>967</v>
      </c>
      <c r="C4174" s="30" t="s">
        <v>224</v>
      </c>
      <c r="D4174" s="30" t="s">
        <v>502</v>
      </c>
      <c r="E4174" s="15" t="str">
        <f t="shared" si="10948"/>
        <v>0702</v>
      </c>
      <c r="F4174" s="30" t="s">
        <v>1057</v>
      </c>
      <c r="G4174" s="30" t="s">
        <v>547</v>
      </c>
      <c r="H4174" s="31" t="s">
        <v>548</v>
      </c>
      <c r="I4174" s="32">
        <f t="shared" si="11015"/>
        <v>0</v>
      </c>
      <c r="J4174" s="32">
        <f t="shared" si="11016"/>
        <v>0</v>
      </c>
      <c r="K4174" s="32">
        <f t="shared" si="11017"/>
        <v>0</v>
      </c>
      <c r="L4174" s="32">
        <f t="shared" si="11018"/>
        <v>0</v>
      </c>
      <c r="M4174" s="32">
        <f t="shared" si="11019"/>
        <v>0</v>
      </c>
      <c r="N4174" s="32">
        <f t="shared" si="11020"/>
        <v>0</v>
      </c>
      <c r="O4174" s="32">
        <f t="shared" si="11021"/>
        <v>0</v>
      </c>
      <c r="P4174" s="32">
        <f t="shared" si="11022"/>
        <v>0</v>
      </c>
      <c r="Q4174" s="32">
        <f t="shared" si="11023"/>
        <v>0</v>
      </c>
      <c r="R4174" s="32">
        <f t="shared" si="11041"/>
        <v>0</v>
      </c>
      <c r="S4174" s="32">
        <f t="shared" si="11025"/>
        <v>0</v>
      </c>
      <c r="T4174" s="32">
        <f t="shared" si="11026"/>
        <v>0</v>
      </c>
      <c r="U4174" s="32">
        <v>0</v>
      </c>
      <c r="V4174" s="32">
        <f t="shared" si="10950"/>
        <v>0</v>
      </c>
      <c r="W4174" s="32">
        <f t="shared" si="11042"/>
        <v>0</v>
      </c>
      <c r="X4174" s="32">
        <f t="shared" si="11028"/>
        <v>0</v>
      </c>
      <c r="Y4174" s="32">
        <f t="shared" si="11029"/>
        <v>0</v>
      </c>
      <c r="Z4174" s="32">
        <f t="shared" si="11030"/>
        <v>0</v>
      </c>
      <c r="AA4174" s="32">
        <f t="shared" si="11031"/>
        <v>0</v>
      </c>
      <c r="AB4174" s="32">
        <f t="shared" si="11032"/>
        <v>0</v>
      </c>
      <c r="AC4174" s="33">
        <f t="shared" si="11033"/>
        <v>0</v>
      </c>
      <c r="AD4174" s="33">
        <f t="shared" si="11034"/>
        <v>0</v>
      </c>
      <c r="AE4174" s="34" t="e">
        <f t="shared" si="10945"/>
        <v>#DIV/0!</v>
      </c>
      <c r="AF4174" s="35">
        <f t="shared" si="11035"/>
        <v>0</v>
      </c>
      <c r="AG4174" s="35">
        <f t="shared" si="11036"/>
        <v>0</v>
      </c>
      <c r="AH4174" s="36">
        <f t="shared" si="11037"/>
        <v>0</v>
      </c>
      <c r="AI4174" s="36">
        <f t="shared" si="11038"/>
        <v>0</v>
      </c>
      <c r="AJ4174" s="36">
        <f t="shared" si="11039"/>
        <v>0</v>
      </c>
      <c r="AK4174" s="36">
        <f t="shared" si="11040"/>
        <v>0</v>
      </c>
      <c r="AL4174" s="36">
        <f t="shared" si="10946"/>
        <v>0</v>
      </c>
      <c r="AM4174" s="36">
        <f t="shared" si="10947"/>
        <v>0</v>
      </c>
      <c r="AN4174" s="37" t="s">
        <v>35</v>
      </c>
    </row>
    <row r="4175" spans="2:40" ht="15.6" hidden="1" customHeight="1" x14ac:dyDescent="0.3">
      <c r="B4175" s="30" t="s">
        <v>967</v>
      </c>
      <c r="C4175" s="30" t="s">
        <v>224</v>
      </c>
      <c r="D4175" s="30" t="s">
        <v>502</v>
      </c>
      <c r="E4175" s="15" t="str">
        <f t="shared" si="10948"/>
        <v>0702</v>
      </c>
      <c r="F4175" s="30" t="s">
        <v>1057</v>
      </c>
      <c r="G4175" s="30" t="s">
        <v>906</v>
      </c>
      <c r="H4175" s="31" t="s">
        <v>907</v>
      </c>
      <c r="I4175" s="32"/>
      <c r="J4175" s="32"/>
      <c r="K4175" s="32"/>
      <c r="L4175" s="32"/>
      <c r="M4175" s="32"/>
      <c r="N4175" s="32"/>
      <c r="O4175" s="32">
        <v>0</v>
      </c>
      <c r="P4175" s="32">
        <v>0</v>
      </c>
      <c r="Q4175" s="32">
        <v>0</v>
      </c>
      <c r="R4175" s="32">
        <v>0</v>
      </c>
      <c r="S4175" s="32">
        <v>0</v>
      </c>
      <c r="T4175" s="32">
        <v>0</v>
      </c>
      <c r="U4175" s="32">
        <v>0</v>
      </c>
      <c r="V4175" s="32">
        <f t="shared" si="10950"/>
        <v>0</v>
      </c>
      <c r="W4175" s="32"/>
      <c r="X4175" s="32"/>
      <c r="Y4175" s="32"/>
      <c r="Z4175" s="32"/>
      <c r="AA4175" s="32"/>
      <c r="AB4175" s="32">
        <v>0</v>
      </c>
      <c r="AC4175" s="33">
        <v>0</v>
      </c>
      <c r="AD4175" s="33">
        <v>0</v>
      </c>
      <c r="AE4175" s="34" t="e">
        <f t="shared" si="10945"/>
        <v>#DIV/0!</v>
      </c>
      <c r="AF4175" s="35">
        <v>0</v>
      </c>
      <c r="AG4175" s="35">
        <v>0</v>
      </c>
      <c r="AH4175" s="36">
        <v>0</v>
      </c>
      <c r="AI4175" s="36">
        <v>0</v>
      </c>
      <c r="AJ4175" s="36">
        <v>0</v>
      </c>
      <c r="AK4175" s="36">
        <v>0</v>
      </c>
      <c r="AL4175" s="36">
        <f t="shared" si="10946"/>
        <v>0</v>
      </c>
      <c r="AM4175" s="36">
        <f t="shared" si="10947"/>
        <v>0</v>
      </c>
      <c r="AN4175" s="37" t="s">
        <v>35</v>
      </c>
    </row>
    <row r="4176" spans="2:40" ht="31.2" x14ac:dyDescent="0.3">
      <c r="B4176" s="30" t="s">
        <v>967</v>
      </c>
      <c r="C4176" s="30" t="s">
        <v>224</v>
      </c>
      <c r="D4176" s="30" t="s">
        <v>502</v>
      </c>
      <c r="E4176" s="15" t="str">
        <f t="shared" si="10948"/>
        <v>0702</v>
      </c>
      <c r="F4176" s="30" t="s">
        <v>545</v>
      </c>
      <c r="G4176" s="30"/>
      <c r="H4176" s="31" t="s">
        <v>546</v>
      </c>
      <c r="I4176" s="32">
        <f t="shared" si="11015"/>
        <v>92554.3</v>
      </c>
      <c r="J4176" s="32">
        <f t="shared" si="11016"/>
        <v>222299.2</v>
      </c>
      <c r="K4176" s="32">
        <f t="shared" si="11017"/>
        <v>0</v>
      </c>
      <c r="L4176" s="32">
        <f t="shared" si="11018"/>
        <v>0</v>
      </c>
      <c r="M4176" s="32">
        <f t="shared" si="11019"/>
        <v>0</v>
      </c>
      <c r="N4176" s="32">
        <f t="shared" si="11020"/>
        <v>0</v>
      </c>
      <c r="O4176" s="32">
        <f t="shared" si="11021"/>
        <v>-2803.857</v>
      </c>
      <c r="P4176" s="32">
        <f t="shared" si="11022"/>
        <v>0</v>
      </c>
      <c r="Q4176" s="32">
        <f t="shared" si="11023"/>
        <v>0</v>
      </c>
      <c r="R4176" s="32">
        <f t="shared" si="11041"/>
        <v>0</v>
      </c>
      <c r="S4176" s="32">
        <f t="shared" si="11025"/>
        <v>187884.84899999999</v>
      </c>
      <c r="T4176" s="32">
        <f t="shared" si="11026"/>
        <v>0</v>
      </c>
      <c r="U4176" s="32">
        <v>272357.66000000003</v>
      </c>
      <c r="V4176" s="32">
        <f t="shared" si="10950"/>
        <v>549992.95200000005</v>
      </c>
      <c r="W4176" s="32">
        <f t="shared" si="11042"/>
        <v>364911.96</v>
      </c>
      <c r="X4176" s="32">
        <f t="shared" si="11028"/>
        <v>0</v>
      </c>
      <c r="Y4176" s="32">
        <f t="shared" si="11029"/>
        <v>-92554.3</v>
      </c>
      <c r="Z4176" s="32">
        <f t="shared" si="11030"/>
        <v>0</v>
      </c>
      <c r="AA4176" s="32">
        <f t="shared" si="11031"/>
        <v>0</v>
      </c>
      <c r="AB4176" s="32">
        <f t="shared" si="11032"/>
        <v>369095.06449000002</v>
      </c>
      <c r="AC4176" s="33">
        <f t="shared" si="11033"/>
        <v>549992.95200000005</v>
      </c>
      <c r="AD4176" s="33">
        <f t="shared" si="11034"/>
        <v>541341.21724999999</v>
      </c>
      <c r="AE4176" s="34">
        <f t="shared" si="10945"/>
        <v>98.426937160096543</v>
      </c>
      <c r="AF4176" s="32">
        <f t="shared" si="11035"/>
        <v>552796.80900000001</v>
      </c>
      <c r="AG4176" s="32">
        <f t="shared" si="11036"/>
        <v>-2803.857</v>
      </c>
      <c r="AH4176" s="32">
        <f t="shared" si="11037"/>
        <v>0</v>
      </c>
      <c r="AI4176" s="32">
        <f t="shared" si="11038"/>
        <v>0</v>
      </c>
      <c r="AJ4176" s="32">
        <f t="shared" si="11039"/>
        <v>0</v>
      </c>
      <c r="AK4176" s="32">
        <f t="shared" si="11040"/>
        <v>0</v>
      </c>
      <c r="AL4176" s="32">
        <f t="shared" si="10946"/>
        <v>549992.95200000005</v>
      </c>
      <c r="AM4176" s="32">
        <f t="shared" si="10947"/>
        <v>0</v>
      </c>
    </row>
    <row r="4177" spans="2:40" ht="31.2" x14ac:dyDescent="0.3">
      <c r="B4177" s="30" t="s">
        <v>967</v>
      </c>
      <c r="C4177" s="30" t="s">
        <v>224</v>
      </c>
      <c r="D4177" s="30" t="s">
        <v>502</v>
      </c>
      <c r="E4177" s="15" t="str">
        <f t="shared" si="10948"/>
        <v>0702</v>
      </c>
      <c r="F4177" s="30" t="s">
        <v>545</v>
      </c>
      <c r="G4177" s="30" t="s">
        <v>547</v>
      </c>
      <c r="H4177" s="31" t="s">
        <v>548</v>
      </c>
      <c r="I4177" s="32">
        <f t="shared" si="11015"/>
        <v>92554.3</v>
      </c>
      <c r="J4177" s="32">
        <f t="shared" si="11016"/>
        <v>222299.2</v>
      </c>
      <c r="K4177" s="32">
        <f t="shared" si="11017"/>
        <v>0</v>
      </c>
      <c r="L4177" s="32">
        <f t="shared" si="11018"/>
        <v>0</v>
      </c>
      <c r="M4177" s="32">
        <f t="shared" si="11019"/>
        <v>0</v>
      </c>
      <c r="N4177" s="32">
        <f t="shared" si="11020"/>
        <v>0</v>
      </c>
      <c r="O4177" s="32">
        <f t="shared" si="11021"/>
        <v>-2803.857</v>
      </c>
      <c r="P4177" s="32">
        <f t="shared" si="11022"/>
        <v>0</v>
      </c>
      <c r="Q4177" s="32">
        <f t="shared" si="11023"/>
        <v>0</v>
      </c>
      <c r="R4177" s="32">
        <f t="shared" si="11041"/>
        <v>0</v>
      </c>
      <c r="S4177" s="32">
        <f t="shared" si="11025"/>
        <v>187884.84899999999</v>
      </c>
      <c r="T4177" s="32">
        <f t="shared" si="11026"/>
        <v>0</v>
      </c>
      <c r="U4177" s="32">
        <v>272357.66000000003</v>
      </c>
      <c r="V4177" s="32">
        <f t="shared" si="10950"/>
        <v>549992.95200000005</v>
      </c>
      <c r="W4177" s="32">
        <f t="shared" si="11042"/>
        <v>364911.96</v>
      </c>
      <c r="X4177" s="32">
        <f t="shared" si="11028"/>
        <v>0</v>
      </c>
      <c r="Y4177" s="32">
        <f t="shared" si="11029"/>
        <v>-92554.3</v>
      </c>
      <c r="Z4177" s="32">
        <f t="shared" si="11030"/>
        <v>0</v>
      </c>
      <c r="AA4177" s="32">
        <f t="shared" si="11031"/>
        <v>0</v>
      </c>
      <c r="AB4177" s="32">
        <f t="shared" si="11032"/>
        <v>369095.06449000002</v>
      </c>
      <c r="AC4177" s="33">
        <f t="shared" si="11033"/>
        <v>549992.95200000005</v>
      </c>
      <c r="AD4177" s="33">
        <f t="shared" si="11034"/>
        <v>541341.21724999999</v>
      </c>
      <c r="AE4177" s="34">
        <f t="shared" si="10945"/>
        <v>98.426937160096543</v>
      </c>
      <c r="AF4177" s="32">
        <f t="shared" si="11035"/>
        <v>552796.80900000001</v>
      </c>
      <c r="AG4177" s="32">
        <f t="shared" si="11036"/>
        <v>-2803.857</v>
      </c>
      <c r="AH4177" s="32">
        <f t="shared" si="11037"/>
        <v>0</v>
      </c>
      <c r="AI4177" s="32">
        <f t="shared" si="11038"/>
        <v>0</v>
      </c>
      <c r="AJ4177" s="32">
        <f t="shared" si="11039"/>
        <v>0</v>
      </c>
      <c r="AK4177" s="32">
        <f t="shared" si="11040"/>
        <v>0</v>
      </c>
      <c r="AL4177" s="32">
        <f t="shared" si="10946"/>
        <v>549992.95200000005</v>
      </c>
      <c r="AM4177" s="32">
        <f t="shared" si="10947"/>
        <v>0</v>
      </c>
    </row>
    <row r="4178" spans="2:40" x14ac:dyDescent="0.3">
      <c r="B4178" s="30" t="s">
        <v>967</v>
      </c>
      <c r="C4178" s="30" t="s">
        <v>224</v>
      </c>
      <c r="D4178" s="30" t="s">
        <v>502</v>
      </c>
      <c r="E4178" s="15" t="str">
        <f t="shared" si="10948"/>
        <v>0702</v>
      </c>
      <c r="F4178" s="30" t="s">
        <v>545</v>
      </c>
      <c r="G4178" s="30" t="s">
        <v>906</v>
      </c>
      <c r="H4178" s="31" t="s">
        <v>907</v>
      </c>
      <c r="I4178" s="32">
        <f>147175-54620.7</f>
        <v>92554.3</v>
      </c>
      <c r="J4178" s="32">
        <v>222299.2</v>
      </c>
      <c r="K4178" s="32"/>
      <c r="L4178" s="32"/>
      <c r="M4178" s="32"/>
      <c r="N4178" s="32"/>
      <c r="O4178" s="32">
        <v>-2803.857</v>
      </c>
      <c r="P4178" s="32">
        <v>0</v>
      </c>
      <c r="Q4178" s="32">
        <v>0</v>
      </c>
      <c r="R4178" s="32">
        <v>0</v>
      </c>
      <c r="S4178" s="32">
        <v>187884.84899999999</v>
      </c>
      <c r="T4178" s="32">
        <v>0</v>
      </c>
      <c r="U4178" s="32">
        <v>272357.66000000003</v>
      </c>
      <c r="V4178" s="32">
        <f t="shared" si="10950"/>
        <v>549992.95200000005</v>
      </c>
      <c r="W4178" s="32">
        <v>364911.96</v>
      </c>
      <c r="X4178" s="32"/>
      <c r="Y4178" s="32">
        <v>-92554.3</v>
      </c>
      <c r="Z4178" s="32"/>
      <c r="AA4178" s="32"/>
      <c r="AB4178" s="32">
        <v>369095.06449000002</v>
      </c>
      <c r="AC4178" s="33">
        <v>549992.95200000005</v>
      </c>
      <c r="AD4178" s="33">
        <v>541341.21724999999</v>
      </c>
      <c r="AE4178" s="34">
        <f t="shared" si="10945"/>
        <v>98.426937160096543</v>
      </c>
      <c r="AF4178" s="32">
        <v>552796.80900000001</v>
      </c>
      <c r="AG4178" s="32">
        <v>-2803.857</v>
      </c>
      <c r="AH4178" s="32">
        <v>0</v>
      </c>
      <c r="AI4178" s="32">
        <v>0</v>
      </c>
      <c r="AJ4178" s="32">
        <v>0</v>
      </c>
      <c r="AK4178" s="32">
        <v>0</v>
      </c>
      <c r="AL4178" s="32">
        <f t="shared" si="10946"/>
        <v>549992.95200000005</v>
      </c>
      <c r="AM4178" s="32">
        <f t="shared" si="10947"/>
        <v>0</v>
      </c>
    </row>
    <row r="4179" spans="2:40" ht="31.2" x14ac:dyDescent="0.3">
      <c r="B4179" s="30" t="s">
        <v>967</v>
      </c>
      <c r="C4179" s="30" t="s">
        <v>224</v>
      </c>
      <c r="D4179" s="30" t="s">
        <v>502</v>
      </c>
      <c r="E4179" s="15" t="str">
        <f t="shared" si="10948"/>
        <v>0702</v>
      </c>
      <c r="F4179" s="30" t="s">
        <v>1059</v>
      </c>
      <c r="G4179" s="30"/>
      <c r="H4179" s="31" t="s">
        <v>1060</v>
      </c>
      <c r="I4179" s="32">
        <f t="shared" ref="I4179:I4195" si="11043">I4180</f>
        <v>25000</v>
      </c>
      <c r="J4179" s="32">
        <f t="shared" si="11016"/>
        <v>100000</v>
      </c>
      <c r="K4179" s="32">
        <f t="shared" si="11017"/>
        <v>757100.7</v>
      </c>
      <c r="L4179" s="32">
        <f t="shared" si="11018"/>
        <v>0</v>
      </c>
      <c r="M4179" s="32">
        <f t="shared" si="11019"/>
        <v>0</v>
      </c>
      <c r="N4179" s="32">
        <f t="shared" si="11020"/>
        <v>0</v>
      </c>
      <c r="O4179" s="32">
        <f t="shared" si="11021"/>
        <v>0</v>
      </c>
      <c r="P4179" s="32">
        <f t="shared" si="11022"/>
        <v>0</v>
      </c>
      <c r="Q4179" s="32">
        <f t="shared" si="11023"/>
        <v>0</v>
      </c>
      <c r="R4179" s="32">
        <f t="shared" si="11041"/>
        <v>0</v>
      </c>
      <c r="S4179" s="32">
        <f t="shared" si="11025"/>
        <v>-48973.177000000003</v>
      </c>
      <c r="T4179" s="32">
        <f t="shared" si="11026"/>
        <v>0</v>
      </c>
      <c r="U4179" s="32">
        <v>186763.856</v>
      </c>
      <c r="V4179" s="32">
        <f t="shared" si="10950"/>
        <v>162790.679</v>
      </c>
      <c r="W4179" s="32">
        <f t="shared" si="11042"/>
        <v>88956.156000000003</v>
      </c>
      <c r="X4179" s="32">
        <f t="shared" si="11028"/>
        <v>122807.7</v>
      </c>
      <c r="Y4179" s="32">
        <f t="shared" si="11029"/>
        <v>-25000</v>
      </c>
      <c r="Z4179" s="32">
        <f t="shared" si="11030"/>
        <v>0</v>
      </c>
      <c r="AA4179" s="32">
        <f t="shared" si="11031"/>
        <v>0</v>
      </c>
      <c r="AB4179" s="32">
        <f t="shared" si="11032"/>
        <v>0</v>
      </c>
      <c r="AC4179" s="33">
        <f t="shared" si="11033"/>
        <v>162790.67965999999</v>
      </c>
      <c r="AD4179" s="33">
        <f t="shared" si="11034"/>
        <v>144811.53555</v>
      </c>
      <c r="AE4179" s="34">
        <f t="shared" si="10945"/>
        <v>88.955667395977017</v>
      </c>
      <c r="AF4179" s="32">
        <f t="shared" si="11035"/>
        <v>162790.67965999999</v>
      </c>
      <c r="AG4179" s="32">
        <f t="shared" si="11036"/>
        <v>0</v>
      </c>
      <c r="AH4179" s="32">
        <f t="shared" si="11037"/>
        <v>0</v>
      </c>
      <c r="AI4179" s="32">
        <f t="shared" si="11038"/>
        <v>0</v>
      </c>
      <c r="AJ4179" s="32">
        <f t="shared" si="11039"/>
        <v>0</v>
      </c>
      <c r="AK4179" s="32">
        <f t="shared" si="11040"/>
        <v>0</v>
      </c>
      <c r="AL4179" s="32">
        <f t="shared" si="10946"/>
        <v>162790.67965999999</v>
      </c>
      <c r="AM4179" s="32">
        <f t="shared" si="10947"/>
        <v>-6.5999999060295522E-4</v>
      </c>
    </row>
    <row r="4180" spans="2:40" ht="31.2" x14ac:dyDescent="0.3">
      <c r="B4180" s="30" t="s">
        <v>967</v>
      </c>
      <c r="C4180" s="30" t="s">
        <v>224</v>
      </c>
      <c r="D4180" s="30" t="s">
        <v>502</v>
      </c>
      <c r="E4180" s="15" t="str">
        <f t="shared" si="10948"/>
        <v>0702</v>
      </c>
      <c r="F4180" s="30" t="s">
        <v>1059</v>
      </c>
      <c r="G4180" s="30" t="s">
        <v>547</v>
      </c>
      <c r="H4180" s="31" t="s">
        <v>548</v>
      </c>
      <c r="I4180" s="32">
        <f t="shared" si="11043"/>
        <v>25000</v>
      </c>
      <c r="J4180" s="32">
        <f t="shared" si="11016"/>
        <v>100000</v>
      </c>
      <c r="K4180" s="32">
        <f t="shared" si="11017"/>
        <v>757100.7</v>
      </c>
      <c r="L4180" s="32">
        <f t="shared" si="11018"/>
        <v>0</v>
      </c>
      <c r="M4180" s="32">
        <f t="shared" si="11019"/>
        <v>0</v>
      </c>
      <c r="N4180" s="32">
        <f t="shared" si="11020"/>
        <v>0</v>
      </c>
      <c r="O4180" s="32">
        <f t="shared" si="11021"/>
        <v>0</v>
      </c>
      <c r="P4180" s="32">
        <f t="shared" si="11022"/>
        <v>0</v>
      </c>
      <c r="Q4180" s="32">
        <f t="shared" si="11023"/>
        <v>0</v>
      </c>
      <c r="R4180" s="32">
        <f t="shared" si="11041"/>
        <v>0</v>
      </c>
      <c r="S4180" s="32">
        <f t="shared" si="11025"/>
        <v>-48973.177000000003</v>
      </c>
      <c r="T4180" s="32">
        <f t="shared" si="11026"/>
        <v>0</v>
      </c>
      <c r="U4180" s="32">
        <v>186763.856</v>
      </c>
      <c r="V4180" s="32">
        <f t="shared" si="10950"/>
        <v>162790.679</v>
      </c>
      <c r="W4180" s="32">
        <f t="shared" si="11042"/>
        <v>88956.156000000003</v>
      </c>
      <c r="X4180" s="32">
        <f t="shared" si="11028"/>
        <v>122807.7</v>
      </c>
      <c r="Y4180" s="32">
        <f t="shared" si="11029"/>
        <v>-25000</v>
      </c>
      <c r="Z4180" s="32">
        <f t="shared" si="11030"/>
        <v>0</v>
      </c>
      <c r="AA4180" s="32">
        <f t="shared" si="11031"/>
        <v>0</v>
      </c>
      <c r="AB4180" s="32">
        <f t="shared" si="11032"/>
        <v>0</v>
      </c>
      <c r="AC4180" s="33">
        <f t="shared" si="11033"/>
        <v>162790.67965999999</v>
      </c>
      <c r="AD4180" s="33">
        <f t="shared" si="11034"/>
        <v>144811.53555</v>
      </c>
      <c r="AE4180" s="34">
        <f t="shared" si="10945"/>
        <v>88.955667395977017</v>
      </c>
      <c r="AF4180" s="32">
        <f t="shared" si="11035"/>
        <v>162790.67965999999</v>
      </c>
      <c r="AG4180" s="32">
        <f t="shared" si="11036"/>
        <v>0</v>
      </c>
      <c r="AH4180" s="32">
        <f t="shared" si="11037"/>
        <v>0</v>
      </c>
      <c r="AI4180" s="32">
        <f t="shared" si="11038"/>
        <v>0</v>
      </c>
      <c r="AJ4180" s="32">
        <f t="shared" si="11039"/>
        <v>0</v>
      </c>
      <c r="AK4180" s="32">
        <f t="shared" si="11040"/>
        <v>0</v>
      </c>
      <c r="AL4180" s="32">
        <f t="shared" si="10946"/>
        <v>162790.67965999999</v>
      </c>
      <c r="AM4180" s="32">
        <f t="shared" si="10947"/>
        <v>-6.5999999060295522E-4</v>
      </c>
    </row>
    <row r="4181" spans="2:40" x14ac:dyDescent="0.3">
      <c r="B4181" s="30" t="s">
        <v>967</v>
      </c>
      <c r="C4181" s="30" t="s">
        <v>224</v>
      </c>
      <c r="D4181" s="30" t="s">
        <v>502</v>
      </c>
      <c r="E4181" s="15" t="str">
        <f t="shared" si="10948"/>
        <v>0702</v>
      </c>
      <c r="F4181" s="30" t="s">
        <v>1059</v>
      </c>
      <c r="G4181" s="30" t="s">
        <v>906</v>
      </c>
      <c r="H4181" s="31" t="s">
        <v>907</v>
      </c>
      <c r="I4181" s="32">
        <v>25000</v>
      </c>
      <c r="J4181" s="32">
        <v>100000</v>
      </c>
      <c r="K4181" s="32">
        <f>857100.7-100000</f>
        <v>757100.7</v>
      </c>
      <c r="L4181" s="32"/>
      <c r="M4181" s="32"/>
      <c r="N4181" s="32"/>
      <c r="O4181" s="32">
        <v>0</v>
      </c>
      <c r="P4181" s="32">
        <v>0</v>
      </c>
      <c r="Q4181" s="32">
        <v>0</v>
      </c>
      <c r="R4181" s="32">
        <v>0</v>
      </c>
      <c r="S4181" s="32">
        <v>-48973.177000000003</v>
      </c>
      <c r="T4181" s="32">
        <v>0</v>
      </c>
      <c r="U4181" s="32">
        <v>186763.856</v>
      </c>
      <c r="V4181" s="32">
        <f t="shared" si="10950"/>
        <v>162790.679</v>
      </c>
      <c r="W4181" s="32">
        <v>88956.156000000003</v>
      </c>
      <c r="X4181" s="32">
        <v>122807.7</v>
      </c>
      <c r="Y4181" s="32">
        <v>-25000</v>
      </c>
      <c r="Z4181" s="32"/>
      <c r="AA4181" s="32"/>
      <c r="AB4181" s="32">
        <v>0</v>
      </c>
      <c r="AC4181" s="33">
        <v>162790.67965999999</v>
      </c>
      <c r="AD4181" s="33">
        <v>144811.53555</v>
      </c>
      <c r="AE4181" s="34">
        <f t="shared" si="10945"/>
        <v>88.955667395977017</v>
      </c>
      <c r="AF4181" s="32">
        <v>162790.67965999999</v>
      </c>
      <c r="AG4181" s="32">
        <v>0</v>
      </c>
      <c r="AH4181" s="32">
        <v>0</v>
      </c>
      <c r="AI4181" s="32">
        <v>0</v>
      </c>
      <c r="AJ4181" s="32">
        <v>0</v>
      </c>
      <c r="AK4181" s="32">
        <v>0</v>
      </c>
      <c r="AL4181" s="32">
        <f t="shared" si="10946"/>
        <v>162790.67965999999</v>
      </c>
      <c r="AM4181" s="32">
        <f t="shared" si="10947"/>
        <v>-6.5999999060295522E-4</v>
      </c>
    </row>
    <row r="4182" spans="2:40" ht="31.2" x14ac:dyDescent="0.3">
      <c r="B4182" s="30" t="s">
        <v>967</v>
      </c>
      <c r="C4182" s="30" t="s">
        <v>224</v>
      </c>
      <c r="D4182" s="30" t="s">
        <v>502</v>
      </c>
      <c r="E4182" s="15" t="str">
        <f t="shared" si="10948"/>
        <v>0702</v>
      </c>
      <c r="F4182" s="30" t="s">
        <v>551</v>
      </c>
      <c r="G4182" s="30"/>
      <c r="H4182" s="31" t="s">
        <v>552</v>
      </c>
      <c r="I4182" s="32">
        <f t="shared" si="11043"/>
        <v>47000</v>
      </c>
      <c r="J4182" s="32">
        <f t="shared" si="11016"/>
        <v>453000</v>
      </c>
      <c r="K4182" s="32">
        <f t="shared" ref="K4182:K4183" si="11044">K4183</f>
        <v>1049198.7</v>
      </c>
      <c r="L4182" s="32">
        <f t="shared" si="11018"/>
        <v>0</v>
      </c>
      <c r="M4182" s="32">
        <f t="shared" si="11019"/>
        <v>0</v>
      </c>
      <c r="N4182" s="32">
        <f t="shared" si="11020"/>
        <v>-70868.899999999994</v>
      </c>
      <c r="O4182" s="32">
        <f t="shared" si="11021"/>
        <v>0</v>
      </c>
      <c r="P4182" s="32">
        <f t="shared" si="11022"/>
        <v>0</v>
      </c>
      <c r="Q4182" s="32">
        <f t="shared" si="11023"/>
        <v>407119.46299999999</v>
      </c>
      <c r="R4182" s="32">
        <f t="shared" si="11041"/>
        <v>0</v>
      </c>
      <c r="S4182" s="32">
        <f t="shared" si="11025"/>
        <v>0</v>
      </c>
      <c r="T4182" s="32">
        <f t="shared" si="11026"/>
        <v>0</v>
      </c>
      <c r="U4182" s="32">
        <v>0</v>
      </c>
      <c r="V4182" s="32">
        <f t="shared" si="10950"/>
        <v>454119.46299999999</v>
      </c>
      <c r="W4182" s="32">
        <f t="shared" si="11042"/>
        <v>0</v>
      </c>
      <c r="X4182" s="32">
        <f t="shared" si="11028"/>
        <v>0</v>
      </c>
      <c r="Y4182" s="32">
        <f t="shared" si="11029"/>
        <v>0</v>
      </c>
      <c r="Z4182" s="32">
        <f t="shared" si="11030"/>
        <v>0</v>
      </c>
      <c r="AA4182" s="32">
        <f t="shared" si="11031"/>
        <v>0</v>
      </c>
      <c r="AB4182" s="32">
        <f t="shared" si="11032"/>
        <v>21045.815879999998</v>
      </c>
      <c r="AC4182" s="33">
        <f t="shared" si="11033"/>
        <v>454119.46354000003</v>
      </c>
      <c r="AD4182" s="33">
        <f t="shared" si="11034"/>
        <v>21045.815879999998</v>
      </c>
      <c r="AE4182" s="34">
        <f t="shared" si="10945"/>
        <v>4.6344227829262001</v>
      </c>
      <c r="AF4182" s="32">
        <f t="shared" si="11035"/>
        <v>454119.46299999999</v>
      </c>
      <c r="AG4182" s="32">
        <f t="shared" si="11036"/>
        <v>0</v>
      </c>
      <c r="AH4182" s="32">
        <f t="shared" si="11037"/>
        <v>0</v>
      </c>
      <c r="AI4182" s="32">
        <f t="shared" si="11038"/>
        <v>0</v>
      </c>
      <c r="AJ4182" s="32">
        <f t="shared" si="11039"/>
        <v>0</v>
      </c>
      <c r="AK4182" s="32">
        <f t="shared" si="11040"/>
        <v>0</v>
      </c>
      <c r="AL4182" s="32">
        <f t="shared" si="10946"/>
        <v>454119.46299999999</v>
      </c>
      <c r="AM4182" s="32">
        <f t="shared" si="10947"/>
        <v>0</v>
      </c>
    </row>
    <row r="4183" spans="2:40" ht="31.2" x14ac:dyDescent="0.3">
      <c r="B4183" s="30" t="s">
        <v>967</v>
      </c>
      <c r="C4183" s="30" t="s">
        <v>224</v>
      </c>
      <c r="D4183" s="30" t="s">
        <v>502</v>
      </c>
      <c r="E4183" s="15" t="str">
        <f t="shared" si="10948"/>
        <v>0702</v>
      </c>
      <c r="F4183" s="30" t="s">
        <v>551</v>
      </c>
      <c r="G4183" s="30" t="s">
        <v>547</v>
      </c>
      <c r="H4183" s="31" t="s">
        <v>548</v>
      </c>
      <c r="I4183" s="32">
        <f t="shared" si="11043"/>
        <v>47000</v>
      </c>
      <c r="J4183" s="32">
        <f t="shared" si="11016"/>
        <v>453000</v>
      </c>
      <c r="K4183" s="32">
        <f t="shared" si="11044"/>
        <v>1049198.7</v>
      </c>
      <c r="L4183" s="32">
        <f t="shared" si="11018"/>
        <v>0</v>
      </c>
      <c r="M4183" s="32">
        <f t="shared" si="11019"/>
        <v>0</v>
      </c>
      <c r="N4183" s="32">
        <f t="shared" si="11020"/>
        <v>-70868.899999999994</v>
      </c>
      <c r="O4183" s="32">
        <f t="shared" si="11021"/>
        <v>0</v>
      </c>
      <c r="P4183" s="32">
        <f t="shared" si="11022"/>
        <v>0</v>
      </c>
      <c r="Q4183" s="32">
        <f t="shared" si="11023"/>
        <v>407119.46299999999</v>
      </c>
      <c r="R4183" s="32">
        <f t="shared" si="11041"/>
        <v>0</v>
      </c>
      <c r="S4183" s="32">
        <f t="shared" si="11025"/>
        <v>0</v>
      </c>
      <c r="T4183" s="32">
        <f t="shared" si="11026"/>
        <v>0</v>
      </c>
      <c r="U4183" s="32">
        <v>0</v>
      </c>
      <c r="V4183" s="32">
        <f t="shared" si="10950"/>
        <v>454119.46299999999</v>
      </c>
      <c r="W4183" s="32">
        <f t="shared" si="11042"/>
        <v>0</v>
      </c>
      <c r="X4183" s="32">
        <f t="shared" si="11028"/>
        <v>0</v>
      </c>
      <c r="Y4183" s="32">
        <f t="shared" si="11029"/>
        <v>0</v>
      </c>
      <c r="Z4183" s="32">
        <f t="shared" si="11030"/>
        <v>0</v>
      </c>
      <c r="AA4183" s="32">
        <f t="shared" si="11031"/>
        <v>0</v>
      </c>
      <c r="AB4183" s="32">
        <f t="shared" si="11032"/>
        <v>21045.815879999998</v>
      </c>
      <c r="AC4183" s="33">
        <f t="shared" si="11033"/>
        <v>454119.46354000003</v>
      </c>
      <c r="AD4183" s="33">
        <f t="shared" si="11034"/>
        <v>21045.815879999998</v>
      </c>
      <c r="AE4183" s="34">
        <f t="shared" si="10945"/>
        <v>4.6344227829262001</v>
      </c>
      <c r="AF4183" s="32">
        <f t="shared" si="11035"/>
        <v>454119.46299999999</v>
      </c>
      <c r="AG4183" s="32">
        <f t="shared" si="11036"/>
        <v>0</v>
      </c>
      <c r="AH4183" s="32">
        <f t="shared" si="11037"/>
        <v>0</v>
      </c>
      <c r="AI4183" s="32">
        <f t="shared" si="11038"/>
        <v>0</v>
      </c>
      <c r="AJ4183" s="32">
        <f t="shared" si="11039"/>
        <v>0</v>
      </c>
      <c r="AK4183" s="32">
        <f t="shared" si="11040"/>
        <v>0</v>
      </c>
      <c r="AL4183" s="32">
        <f t="shared" si="10946"/>
        <v>454119.46299999999</v>
      </c>
      <c r="AM4183" s="32">
        <f t="shared" si="10947"/>
        <v>0</v>
      </c>
    </row>
    <row r="4184" spans="2:40" x14ac:dyDescent="0.3">
      <c r="B4184" s="30" t="s">
        <v>967</v>
      </c>
      <c r="C4184" s="30" t="s">
        <v>224</v>
      </c>
      <c r="D4184" s="30" t="s">
        <v>502</v>
      </c>
      <c r="E4184" s="15" t="str">
        <f t="shared" si="10948"/>
        <v>0702</v>
      </c>
      <c r="F4184" s="30" t="s">
        <v>551</v>
      </c>
      <c r="G4184" s="30" t="s">
        <v>906</v>
      </c>
      <c r="H4184" s="31" t="s">
        <v>907</v>
      </c>
      <c r="I4184" s="32">
        <v>47000</v>
      </c>
      <c r="J4184" s="32">
        <v>453000</v>
      </c>
      <c r="K4184" s="32">
        <f>1103819.4-54620.7</f>
        <v>1049198.7</v>
      </c>
      <c r="L4184" s="32"/>
      <c r="M4184" s="32"/>
      <c r="N4184" s="32">
        <v>-70868.899999999994</v>
      </c>
      <c r="O4184" s="32">
        <v>0</v>
      </c>
      <c r="P4184" s="32">
        <v>0</v>
      </c>
      <c r="Q4184" s="32">
        <v>407119.46299999999</v>
      </c>
      <c r="R4184" s="32">
        <v>0</v>
      </c>
      <c r="S4184" s="32">
        <v>0</v>
      </c>
      <c r="T4184" s="32">
        <v>0</v>
      </c>
      <c r="U4184" s="32">
        <v>0</v>
      </c>
      <c r="V4184" s="32">
        <f t="shared" si="10950"/>
        <v>454119.46299999999</v>
      </c>
      <c r="W4184" s="32"/>
      <c r="X4184" s="32"/>
      <c r="Y4184" s="32"/>
      <c r="Z4184" s="32"/>
      <c r="AA4184" s="32"/>
      <c r="AB4184" s="32">
        <v>21045.815879999998</v>
      </c>
      <c r="AC4184" s="33">
        <v>454119.46354000003</v>
      </c>
      <c r="AD4184" s="33">
        <v>21045.815879999998</v>
      </c>
      <c r="AE4184" s="34">
        <f t="shared" si="10945"/>
        <v>4.6344227829262001</v>
      </c>
      <c r="AF4184" s="32">
        <v>454119.46299999999</v>
      </c>
      <c r="AG4184" s="32">
        <v>0</v>
      </c>
      <c r="AH4184" s="32">
        <v>0</v>
      </c>
      <c r="AI4184" s="32">
        <v>0</v>
      </c>
      <c r="AJ4184" s="32">
        <v>0</v>
      </c>
      <c r="AK4184" s="32">
        <v>0</v>
      </c>
      <c r="AL4184" s="32">
        <f t="shared" si="10946"/>
        <v>454119.46299999999</v>
      </c>
      <c r="AM4184" s="32">
        <f t="shared" si="10947"/>
        <v>0</v>
      </c>
      <c r="AN4184" s="12"/>
    </row>
    <row r="4185" spans="2:40" ht="46.8" x14ac:dyDescent="0.3">
      <c r="B4185" s="30" t="s">
        <v>967</v>
      </c>
      <c r="C4185" s="30" t="s">
        <v>224</v>
      </c>
      <c r="D4185" s="30" t="s">
        <v>502</v>
      </c>
      <c r="E4185" s="15" t="str">
        <f t="shared" si="10948"/>
        <v>0702</v>
      </c>
      <c r="F4185" s="30" t="s">
        <v>553</v>
      </c>
      <c r="G4185" s="30"/>
      <c r="H4185" s="31" t="s">
        <v>554</v>
      </c>
      <c r="I4185" s="32">
        <f t="shared" si="11043"/>
        <v>247160.9</v>
      </c>
      <c r="J4185" s="32">
        <f t="shared" si="11016"/>
        <v>386829.3</v>
      </c>
      <c r="K4185" s="32">
        <f t="shared" ref="K4185:K4195" si="11045">K4186</f>
        <v>0</v>
      </c>
      <c r="L4185" s="32">
        <f t="shared" si="11018"/>
        <v>0</v>
      </c>
      <c r="M4185" s="32">
        <f t="shared" si="11019"/>
        <v>0</v>
      </c>
      <c r="N4185" s="32">
        <f t="shared" si="11020"/>
        <v>0</v>
      </c>
      <c r="O4185" s="32">
        <f t="shared" si="11021"/>
        <v>2803.857</v>
      </c>
      <c r="P4185" s="32">
        <f t="shared" si="11022"/>
        <v>0</v>
      </c>
      <c r="Q4185" s="32">
        <f t="shared" si="11023"/>
        <v>0</v>
      </c>
      <c r="R4185" s="32">
        <f t="shared" si="11041"/>
        <v>94735.182000000001</v>
      </c>
      <c r="S4185" s="32">
        <f t="shared" si="11025"/>
        <v>0</v>
      </c>
      <c r="T4185" s="32">
        <f t="shared" si="11026"/>
        <v>0</v>
      </c>
      <c r="U4185" s="32">
        <v>24298.196000000011</v>
      </c>
      <c r="V4185" s="32">
        <f t="shared" si="10950"/>
        <v>368998.13500000007</v>
      </c>
      <c r="W4185" s="32">
        <f t="shared" si="11042"/>
        <v>147105.89600000001</v>
      </c>
      <c r="X4185" s="32">
        <f t="shared" si="11028"/>
        <v>-122807.7</v>
      </c>
      <c r="Y4185" s="32">
        <f t="shared" si="11029"/>
        <v>0</v>
      </c>
      <c r="Z4185" s="32">
        <f t="shared" si="11030"/>
        <v>0</v>
      </c>
      <c r="AA4185" s="32">
        <f t="shared" si="11031"/>
        <v>0</v>
      </c>
      <c r="AB4185" s="32">
        <f t="shared" si="11032"/>
        <v>56066.940340000001</v>
      </c>
      <c r="AC4185" s="33">
        <f t="shared" si="11033"/>
        <v>368998.13500000001</v>
      </c>
      <c r="AD4185" s="33">
        <f t="shared" si="11034"/>
        <v>153666.97831999999</v>
      </c>
      <c r="AE4185" s="34">
        <f t="shared" si="10945"/>
        <v>41.644378045433747</v>
      </c>
      <c r="AF4185" s="32">
        <f t="shared" si="11035"/>
        <v>366194.27799999999</v>
      </c>
      <c r="AG4185" s="32">
        <f t="shared" si="11036"/>
        <v>2803.857</v>
      </c>
      <c r="AH4185" s="32">
        <f t="shared" si="11037"/>
        <v>0</v>
      </c>
      <c r="AI4185" s="32">
        <f t="shared" si="11038"/>
        <v>0</v>
      </c>
      <c r="AJ4185" s="32">
        <f t="shared" si="11039"/>
        <v>0</v>
      </c>
      <c r="AK4185" s="32">
        <f t="shared" si="11040"/>
        <v>0</v>
      </c>
      <c r="AL4185" s="32">
        <f t="shared" si="10946"/>
        <v>368998.13500000001</v>
      </c>
      <c r="AM4185" s="32">
        <f t="shared" si="10947"/>
        <v>0</v>
      </c>
    </row>
    <row r="4186" spans="2:40" ht="31.2" x14ac:dyDescent="0.3">
      <c r="B4186" s="30" t="s">
        <v>967</v>
      </c>
      <c r="C4186" s="30" t="s">
        <v>224</v>
      </c>
      <c r="D4186" s="30" t="s">
        <v>502</v>
      </c>
      <c r="E4186" s="15" t="str">
        <f t="shared" si="10948"/>
        <v>0702</v>
      </c>
      <c r="F4186" s="30" t="s">
        <v>553</v>
      </c>
      <c r="G4186" s="30" t="s">
        <v>547</v>
      </c>
      <c r="H4186" s="31" t="s">
        <v>548</v>
      </c>
      <c r="I4186" s="32">
        <f t="shared" si="11043"/>
        <v>247160.9</v>
      </c>
      <c r="J4186" s="32">
        <f t="shared" si="11016"/>
        <v>386829.3</v>
      </c>
      <c r="K4186" s="32">
        <f t="shared" si="11045"/>
        <v>0</v>
      </c>
      <c r="L4186" s="32">
        <f t="shared" si="11018"/>
        <v>0</v>
      </c>
      <c r="M4186" s="32">
        <f t="shared" si="11019"/>
        <v>0</v>
      </c>
      <c r="N4186" s="32">
        <f t="shared" si="11020"/>
        <v>0</v>
      </c>
      <c r="O4186" s="32">
        <f t="shared" si="11021"/>
        <v>2803.857</v>
      </c>
      <c r="P4186" s="32">
        <f t="shared" si="11022"/>
        <v>0</v>
      </c>
      <c r="Q4186" s="32">
        <f t="shared" si="11023"/>
        <v>0</v>
      </c>
      <c r="R4186" s="32">
        <f t="shared" si="11041"/>
        <v>94735.182000000001</v>
      </c>
      <c r="S4186" s="32">
        <f t="shared" si="11025"/>
        <v>0</v>
      </c>
      <c r="T4186" s="32">
        <f t="shared" si="11026"/>
        <v>0</v>
      </c>
      <c r="U4186" s="32">
        <v>24298.196000000011</v>
      </c>
      <c r="V4186" s="32">
        <f t="shared" si="10950"/>
        <v>368998.13500000007</v>
      </c>
      <c r="W4186" s="32">
        <f t="shared" si="11042"/>
        <v>147105.89600000001</v>
      </c>
      <c r="X4186" s="32">
        <f t="shared" si="11028"/>
        <v>-122807.7</v>
      </c>
      <c r="Y4186" s="32">
        <f t="shared" si="11029"/>
        <v>0</v>
      </c>
      <c r="Z4186" s="32">
        <f t="shared" si="11030"/>
        <v>0</v>
      </c>
      <c r="AA4186" s="32">
        <f t="shared" si="11031"/>
        <v>0</v>
      </c>
      <c r="AB4186" s="32">
        <f t="shared" si="11032"/>
        <v>56066.940340000001</v>
      </c>
      <c r="AC4186" s="33">
        <f t="shared" si="11033"/>
        <v>368998.13500000001</v>
      </c>
      <c r="AD4186" s="33">
        <f t="shared" si="11034"/>
        <v>153666.97831999999</v>
      </c>
      <c r="AE4186" s="34">
        <f t="shared" si="10945"/>
        <v>41.644378045433747</v>
      </c>
      <c r="AF4186" s="32">
        <f t="shared" si="11035"/>
        <v>366194.27799999999</v>
      </c>
      <c r="AG4186" s="32">
        <f t="shared" si="11036"/>
        <v>2803.857</v>
      </c>
      <c r="AH4186" s="32">
        <f t="shared" si="11037"/>
        <v>0</v>
      </c>
      <c r="AI4186" s="32">
        <f t="shared" si="11038"/>
        <v>0</v>
      </c>
      <c r="AJ4186" s="32">
        <f t="shared" si="11039"/>
        <v>0</v>
      </c>
      <c r="AK4186" s="32">
        <f t="shared" si="11040"/>
        <v>0</v>
      </c>
      <c r="AL4186" s="32">
        <f t="shared" si="10946"/>
        <v>368998.13500000001</v>
      </c>
      <c r="AM4186" s="32">
        <f t="shared" si="10947"/>
        <v>0</v>
      </c>
    </row>
    <row r="4187" spans="2:40" x14ac:dyDescent="0.3">
      <c r="B4187" s="30" t="s">
        <v>967</v>
      </c>
      <c r="C4187" s="30" t="s">
        <v>224</v>
      </c>
      <c r="D4187" s="30" t="s">
        <v>502</v>
      </c>
      <c r="E4187" s="15" t="str">
        <f t="shared" si="10948"/>
        <v>0702</v>
      </c>
      <c r="F4187" s="30" t="s">
        <v>553</v>
      </c>
      <c r="G4187" s="30" t="s">
        <v>906</v>
      </c>
      <c r="H4187" s="31" t="s">
        <v>907</v>
      </c>
      <c r="I4187" s="32">
        <v>247160.9</v>
      </c>
      <c r="J4187" s="32">
        <f>412839.1-26009.8</f>
        <v>386829.3</v>
      </c>
      <c r="K4187" s="32"/>
      <c r="L4187" s="32">
        <f>-122807.7+122807.7</f>
        <v>0</v>
      </c>
      <c r="M4187" s="32"/>
      <c r="N4187" s="32"/>
      <c r="O4187" s="32">
        <v>2803.857</v>
      </c>
      <c r="P4187" s="32">
        <v>0</v>
      </c>
      <c r="Q4187" s="32">
        <v>0</v>
      </c>
      <c r="R4187" s="32">
        <f>-42451.258+137186.44</f>
        <v>94735.182000000001</v>
      </c>
      <c r="S4187" s="32">
        <v>0</v>
      </c>
      <c r="T4187" s="32">
        <v>0</v>
      </c>
      <c r="U4187" s="32">
        <v>24298.196000000011</v>
      </c>
      <c r="V4187" s="32">
        <f t="shared" si="10950"/>
        <v>368998.13500000007</v>
      </c>
      <c r="W4187" s="32">
        <v>147105.89600000001</v>
      </c>
      <c r="X4187" s="32">
        <v>-122807.7</v>
      </c>
      <c r="Y4187" s="32"/>
      <c r="Z4187" s="32"/>
      <c r="AA4187" s="32"/>
      <c r="AB4187" s="32">
        <v>56066.940340000001</v>
      </c>
      <c r="AC4187" s="33">
        <v>368998.13500000001</v>
      </c>
      <c r="AD4187" s="33">
        <v>153666.97831999999</v>
      </c>
      <c r="AE4187" s="34">
        <f t="shared" si="10945"/>
        <v>41.644378045433747</v>
      </c>
      <c r="AF4187" s="32">
        <v>366194.27799999999</v>
      </c>
      <c r="AG4187" s="32">
        <v>2803.857</v>
      </c>
      <c r="AH4187" s="32">
        <v>0</v>
      </c>
      <c r="AI4187" s="32">
        <v>0</v>
      </c>
      <c r="AJ4187" s="32">
        <v>0</v>
      </c>
      <c r="AK4187" s="32">
        <v>0</v>
      </c>
      <c r="AL4187" s="32">
        <f t="shared" si="10946"/>
        <v>368998.13500000001</v>
      </c>
      <c r="AM4187" s="32">
        <f t="shared" si="10947"/>
        <v>0</v>
      </c>
    </row>
    <row r="4188" spans="2:40" ht="31.2" hidden="1" customHeight="1" x14ac:dyDescent="0.3">
      <c r="B4188" s="30" t="s">
        <v>967</v>
      </c>
      <c r="C4188" s="30" t="s">
        <v>224</v>
      </c>
      <c r="D4188" s="30" t="s">
        <v>502</v>
      </c>
      <c r="E4188" s="15" t="str">
        <f t="shared" si="10948"/>
        <v>0702</v>
      </c>
      <c r="F4188" s="30" t="s">
        <v>555</v>
      </c>
      <c r="G4188" s="30"/>
      <c r="H4188" s="31" t="s">
        <v>556</v>
      </c>
      <c r="I4188" s="32">
        <f t="shared" si="11043"/>
        <v>0</v>
      </c>
      <c r="J4188" s="32">
        <f t="shared" ref="J4188:J4195" si="11046">J4189</f>
        <v>0</v>
      </c>
      <c r="K4188" s="32">
        <f t="shared" si="11045"/>
        <v>0</v>
      </c>
      <c r="L4188" s="32">
        <f t="shared" ref="L4188:L4195" si="11047">L4189</f>
        <v>0</v>
      </c>
      <c r="M4188" s="32">
        <f t="shared" si="11019"/>
        <v>0</v>
      </c>
      <c r="N4188" s="32">
        <f t="shared" si="11020"/>
        <v>0</v>
      </c>
      <c r="O4188" s="32">
        <f t="shared" si="11021"/>
        <v>0</v>
      </c>
      <c r="P4188" s="32">
        <f t="shared" si="11022"/>
        <v>0</v>
      </c>
      <c r="Q4188" s="32">
        <f t="shared" si="11023"/>
        <v>0</v>
      </c>
      <c r="R4188" s="32">
        <f t="shared" ref="R4188:R4195" si="11048">R4189</f>
        <v>0</v>
      </c>
      <c r="S4188" s="32">
        <f t="shared" si="11025"/>
        <v>0</v>
      </c>
      <c r="T4188" s="32">
        <f t="shared" si="11026"/>
        <v>0</v>
      </c>
      <c r="U4188" s="32">
        <v>0</v>
      </c>
      <c r="V4188" s="32">
        <f t="shared" si="10950"/>
        <v>0</v>
      </c>
      <c r="W4188" s="32">
        <f t="shared" si="11042"/>
        <v>0</v>
      </c>
      <c r="X4188" s="32">
        <f t="shared" si="11028"/>
        <v>0</v>
      </c>
      <c r="Y4188" s="32">
        <f t="shared" si="11029"/>
        <v>0</v>
      </c>
      <c r="Z4188" s="32">
        <f t="shared" si="11030"/>
        <v>0</v>
      </c>
      <c r="AA4188" s="32">
        <f t="shared" si="11031"/>
        <v>0</v>
      </c>
      <c r="AB4188" s="32">
        <f t="shared" si="11032"/>
        <v>0</v>
      </c>
      <c r="AC4188" s="33">
        <f t="shared" si="11033"/>
        <v>0</v>
      </c>
      <c r="AD4188" s="33">
        <f t="shared" si="11034"/>
        <v>0</v>
      </c>
      <c r="AE4188" s="34" t="e">
        <f t="shared" si="10945"/>
        <v>#DIV/0!</v>
      </c>
      <c r="AF4188" s="35">
        <f t="shared" si="11035"/>
        <v>0</v>
      </c>
      <c r="AG4188" s="35">
        <f t="shared" si="11036"/>
        <v>0</v>
      </c>
      <c r="AH4188" s="36">
        <f t="shared" si="11037"/>
        <v>0</v>
      </c>
      <c r="AI4188" s="36">
        <f t="shared" si="11038"/>
        <v>0</v>
      </c>
      <c r="AJ4188" s="36">
        <f t="shared" si="11039"/>
        <v>0</v>
      </c>
      <c r="AK4188" s="36">
        <f t="shared" si="11040"/>
        <v>0</v>
      </c>
      <c r="AL4188" s="36">
        <f t="shared" si="10946"/>
        <v>0</v>
      </c>
      <c r="AM4188" s="36">
        <f t="shared" si="10947"/>
        <v>0</v>
      </c>
      <c r="AN4188" s="37" t="s">
        <v>35</v>
      </c>
    </row>
    <row r="4189" spans="2:40" ht="31.2" hidden="1" customHeight="1" x14ac:dyDescent="0.3">
      <c r="B4189" s="30" t="s">
        <v>967</v>
      </c>
      <c r="C4189" s="30" t="s">
        <v>224</v>
      </c>
      <c r="D4189" s="30" t="s">
        <v>502</v>
      </c>
      <c r="E4189" s="15" t="str">
        <f t="shared" si="10948"/>
        <v>0702</v>
      </c>
      <c r="F4189" s="30" t="s">
        <v>555</v>
      </c>
      <c r="G4189" s="30" t="s">
        <v>547</v>
      </c>
      <c r="H4189" s="31" t="s">
        <v>548</v>
      </c>
      <c r="I4189" s="32">
        <f t="shared" si="11043"/>
        <v>0</v>
      </c>
      <c r="J4189" s="32">
        <f t="shared" si="11046"/>
        <v>0</v>
      </c>
      <c r="K4189" s="32">
        <f t="shared" si="11045"/>
        <v>0</v>
      </c>
      <c r="L4189" s="32">
        <f t="shared" si="11047"/>
        <v>0</v>
      </c>
      <c r="M4189" s="32">
        <f t="shared" si="11019"/>
        <v>0</v>
      </c>
      <c r="N4189" s="32">
        <f t="shared" si="11020"/>
        <v>0</v>
      </c>
      <c r="O4189" s="32">
        <f t="shared" si="11021"/>
        <v>0</v>
      </c>
      <c r="P4189" s="32">
        <f t="shared" si="11022"/>
        <v>0</v>
      </c>
      <c r="Q4189" s="32">
        <f t="shared" si="11023"/>
        <v>0</v>
      </c>
      <c r="R4189" s="32">
        <f t="shared" si="11048"/>
        <v>0</v>
      </c>
      <c r="S4189" s="32">
        <f t="shared" si="11025"/>
        <v>0</v>
      </c>
      <c r="T4189" s="32">
        <f t="shared" si="11026"/>
        <v>0</v>
      </c>
      <c r="U4189" s="32">
        <v>0</v>
      </c>
      <c r="V4189" s="32">
        <f t="shared" si="10950"/>
        <v>0</v>
      </c>
      <c r="W4189" s="32">
        <f t="shared" si="11042"/>
        <v>0</v>
      </c>
      <c r="X4189" s="32">
        <f t="shared" si="11028"/>
        <v>0</v>
      </c>
      <c r="Y4189" s="32">
        <f t="shared" si="11029"/>
        <v>0</v>
      </c>
      <c r="Z4189" s="32">
        <f t="shared" si="11030"/>
        <v>0</v>
      </c>
      <c r="AA4189" s="32">
        <f t="shared" si="11031"/>
        <v>0</v>
      </c>
      <c r="AB4189" s="32">
        <f t="shared" si="11032"/>
        <v>0</v>
      </c>
      <c r="AC4189" s="33">
        <f t="shared" si="11033"/>
        <v>0</v>
      </c>
      <c r="AD4189" s="33">
        <f t="shared" si="11034"/>
        <v>0</v>
      </c>
      <c r="AE4189" s="34" t="e">
        <f t="shared" si="10945"/>
        <v>#DIV/0!</v>
      </c>
      <c r="AF4189" s="35">
        <f t="shared" si="11035"/>
        <v>0</v>
      </c>
      <c r="AG4189" s="35">
        <f t="shared" si="11036"/>
        <v>0</v>
      </c>
      <c r="AH4189" s="36">
        <f t="shared" si="11037"/>
        <v>0</v>
      </c>
      <c r="AI4189" s="36">
        <f t="shared" si="11038"/>
        <v>0</v>
      </c>
      <c r="AJ4189" s="36">
        <f t="shared" si="11039"/>
        <v>0</v>
      </c>
      <c r="AK4189" s="36">
        <f t="shared" si="11040"/>
        <v>0</v>
      </c>
      <c r="AL4189" s="36">
        <f t="shared" si="10946"/>
        <v>0</v>
      </c>
      <c r="AM4189" s="36">
        <f t="shared" si="10947"/>
        <v>0</v>
      </c>
      <c r="AN4189" s="37" t="s">
        <v>35</v>
      </c>
    </row>
    <row r="4190" spans="2:40" ht="15.6" hidden="1" customHeight="1" x14ac:dyDescent="0.3">
      <c r="B4190" s="30" t="s">
        <v>967</v>
      </c>
      <c r="C4190" s="30" t="s">
        <v>224</v>
      </c>
      <c r="D4190" s="30" t="s">
        <v>502</v>
      </c>
      <c r="E4190" s="15" t="str">
        <f t="shared" si="10948"/>
        <v>0702</v>
      </c>
      <c r="F4190" s="30" t="s">
        <v>555</v>
      </c>
      <c r="G4190" s="30" t="s">
        <v>906</v>
      </c>
      <c r="H4190" s="31" t="s">
        <v>907</v>
      </c>
      <c r="I4190" s="32"/>
      <c r="J4190" s="32"/>
      <c r="K4190" s="32"/>
      <c r="L4190" s="32"/>
      <c r="M4190" s="32"/>
      <c r="N4190" s="32"/>
      <c r="O4190" s="32">
        <v>0</v>
      </c>
      <c r="P4190" s="32">
        <v>0</v>
      </c>
      <c r="Q4190" s="32">
        <v>0</v>
      </c>
      <c r="R4190" s="32">
        <v>0</v>
      </c>
      <c r="S4190" s="32">
        <v>0</v>
      </c>
      <c r="T4190" s="32">
        <v>0</v>
      </c>
      <c r="U4190" s="32">
        <v>0</v>
      </c>
      <c r="V4190" s="32">
        <f t="shared" si="10950"/>
        <v>0</v>
      </c>
      <c r="W4190" s="32"/>
      <c r="X4190" s="32"/>
      <c r="Y4190" s="32"/>
      <c r="Z4190" s="32"/>
      <c r="AA4190" s="32"/>
      <c r="AB4190" s="32">
        <v>0</v>
      </c>
      <c r="AC4190" s="33">
        <v>0</v>
      </c>
      <c r="AD4190" s="33">
        <v>0</v>
      </c>
      <c r="AE4190" s="34" t="e">
        <f t="shared" si="10945"/>
        <v>#DIV/0!</v>
      </c>
      <c r="AF4190" s="35">
        <v>0</v>
      </c>
      <c r="AG4190" s="35">
        <v>0</v>
      </c>
      <c r="AH4190" s="36">
        <v>0</v>
      </c>
      <c r="AI4190" s="36">
        <v>0</v>
      </c>
      <c r="AJ4190" s="36">
        <v>0</v>
      </c>
      <c r="AK4190" s="36">
        <v>0</v>
      </c>
      <c r="AL4190" s="36">
        <f t="shared" si="10946"/>
        <v>0</v>
      </c>
      <c r="AM4190" s="36">
        <f t="shared" si="10947"/>
        <v>0</v>
      </c>
      <c r="AN4190" s="37" t="s">
        <v>35</v>
      </c>
    </row>
    <row r="4191" spans="2:40" ht="31.2" x14ac:dyDescent="0.3">
      <c r="B4191" s="30" t="s">
        <v>967</v>
      </c>
      <c r="C4191" s="30" t="s">
        <v>224</v>
      </c>
      <c r="D4191" s="30" t="s">
        <v>502</v>
      </c>
      <c r="E4191" s="15" t="str">
        <f t="shared" si="10948"/>
        <v>0702</v>
      </c>
      <c r="F4191" s="30" t="s">
        <v>557</v>
      </c>
      <c r="G4191" s="30"/>
      <c r="H4191" s="31" t="s">
        <v>558</v>
      </c>
      <c r="I4191" s="32">
        <f t="shared" si="11043"/>
        <v>0</v>
      </c>
      <c r="J4191" s="32">
        <f t="shared" si="11046"/>
        <v>0</v>
      </c>
      <c r="K4191" s="32">
        <f t="shared" si="11045"/>
        <v>0</v>
      </c>
      <c r="L4191" s="32">
        <f t="shared" si="11047"/>
        <v>0</v>
      </c>
      <c r="M4191" s="32">
        <f t="shared" si="11019"/>
        <v>0</v>
      </c>
      <c r="N4191" s="32">
        <f t="shared" si="11020"/>
        <v>0</v>
      </c>
      <c r="O4191" s="32">
        <f t="shared" si="11021"/>
        <v>0</v>
      </c>
      <c r="P4191" s="32">
        <f t="shared" si="11022"/>
        <v>0</v>
      </c>
      <c r="Q4191" s="32">
        <f t="shared" si="11023"/>
        <v>0</v>
      </c>
      <c r="R4191" s="32">
        <f t="shared" si="11048"/>
        <v>-10163.705</v>
      </c>
      <c r="S4191" s="32">
        <f t="shared" si="11025"/>
        <v>0</v>
      </c>
      <c r="T4191" s="32">
        <f t="shared" si="11026"/>
        <v>0</v>
      </c>
      <c r="U4191" s="32">
        <v>13869.562</v>
      </c>
      <c r="V4191" s="32">
        <f t="shared" si="10950"/>
        <v>3705.857</v>
      </c>
      <c r="W4191" s="32">
        <f t="shared" si="11042"/>
        <v>13869.562</v>
      </c>
      <c r="X4191" s="32">
        <f t="shared" si="11028"/>
        <v>0</v>
      </c>
      <c r="Y4191" s="32">
        <f t="shared" si="11029"/>
        <v>0</v>
      </c>
      <c r="Z4191" s="32">
        <f t="shared" si="11030"/>
        <v>0</v>
      </c>
      <c r="AA4191" s="32">
        <f t="shared" si="11031"/>
        <v>0</v>
      </c>
      <c r="AB4191" s="32">
        <f t="shared" si="11032"/>
        <v>3486.34584</v>
      </c>
      <c r="AC4191" s="33">
        <f t="shared" si="11033"/>
        <v>3486.34584</v>
      </c>
      <c r="AD4191" s="33">
        <f t="shared" si="11034"/>
        <v>3486.34584</v>
      </c>
      <c r="AE4191" s="34">
        <f t="shared" si="10945"/>
        <v>100</v>
      </c>
      <c r="AF4191" s="32">
        <f t="shared" si="11035"/>
        <v>3486.34584</v>
      </c>
      <c r="AG4191" s="32">
        <f t="shared" si="11036"/>
        <v>0</v>
      </c>
      <c r="AH4191" s="32">
        <f t="shared" si="11037"/>
        <v>0</v>
      </c>
      <c r="AI4191" s="32">
        <f t="shared" si="11038"/>
        <v>0</v>
      </c>
      <c r="AJ4191" s="32">
        <f t="shared" si="11039"/>
        <v>0</v>
      </c>
      <c r="AK4191" s="32">
        <f t="shared" si="11040"/>
        <v>0</v>
      </c>
      <c r="AL4191" s="32">
        <f t="shared" si="10946"/>
        <v>3486.34584</v>
      </c>
      <c r="AM4191" s="32">
        <f t="shared" si="10947"/>
        <v>219.51116000000002</v>
      </c>
    </row>
    <row r="4192" spans="2:40" ht="31.2" x14ac:dyDescent="0.3">
      <c r="B4192" s="30" t="s">
        <v>967</v>
      </c>
      <c r="C4192" s="30" t="s">
        <v>224</v>
      </c>
      <c r="D4192" s="30" t="s">
        <v>502</v>
      </c>
      <c r="E4192" s="15" t="str">
        <f t="shared" si="10948"/>
        <v>0702</v>
      </c>
      <c r="F4192" s="30" t="s">
        <v>557</v>
      </c>
      <c r="G4192" s="30" t="s">
        <v>547</v>
      </c>
      <c r="H4192" s="31" t="s">
        <v>548</v>
      </c>
      <c r="I4192" s="32">
        <f t="shared" si="11043"/>
        <v>0</v>
      </c>
      <c r="J4192" s="32">
        <f t="shared" si="11046"/>
        <v>0</v>
      </c>
      <c r="K4192" s="32">
        <f t="shared" si="11045"/>
        <v>0</v>
      </c>
      <c r="L4192" s="32">
        <f t="shared" si="11047"/>
        <v>0</v>
      </c>
      <c r="M4192" s="32">
        <f t="shared" si="11019"/>
        <v>0</v>
      </c>
      <c r="N4192" s="32">
        <f t="shared" si="11020"/>
        <v>0</v>
      </c>
      <c r="O4192" s="32">
        <f t="shared" si="11021"/>
        <v>0</v>
      </c>
      <c r="P4192" s="32">
        <f t="shared" si="11022"/>
        <v>0</v>
      </c>
      <c r="Q4192" s="32">
        <f t="shared" si="11023"/>
        <v>0</v>
      </c>
      <c r="R4192" s="32">
        <f t="shared" si="11048"/>
        <v>-10163.705</v>
      </c>
      <c r="S4192" s="32">
        <f t="shared" si="11025"/>
        <v>0</v>
      </c>
      <c r="T4192" s="32">
        <f t="shared" si="11026"/>
        <v>0</v>
      </c>
      <c r="U4192" s="32">
        <v>13869.562</v>
      </c>
      <c r="V4192" s="32">
        <f t="shared" si="10950"/>
        <v>3705.857</v>
      </c>
      <c r="W4192" s="32">
        <f t="shared" si="11042"/>
        <v>13869.562</v>
      </c>
      <c r="X4192" s="32">
        <f t="shared" si="11028"/>
        <v>0</v>
      </c>
      <c r="Y4192" s="32">
        <f t="shared" si="11029"/>
        <v>0</v>
      </c>
      <c r="Z4192" s="32">
        <f t="shared" si="11030"/>
        <v>0</v>
      </c>
      <c r="AA4192" s="32">
        <f t="shared" si="11031"/>
        <v>0</v>
      </c>
      <c r="AB4192" s="32">
        <f t="shared" si="11032"/>
        <v>3486.34584</v>
      </c>
      <c r="AC4192" s="33">
        <f t="shared" si="11033"/>
        <v>3486.34584</v>
      </c>
      <c r="AD4192" s="33">
        <f t="shared" si="11034"/>
        <v>3486.34584</v>
      </c>
      <c r="AE4192" s="34">
        <f t="shared" si="10945"/>
        <v>100</v>
      </c>
      <c r="AF4192" s="32">
        <f t="shared" si="11035"/>
        <v>3486.34584</v>
      </c>
      <c r="AG4192" s="32">
        <f t="shared" si="11036"/>
        <v>0</v>
      </c>
      <c r="AH4192" s="32">
        <f t="shared" si="11037"/>
        <v>0</v>
      </c>
      <c r="AI4192" s="32">
        <f t="shared" si="11038"/>
        <v>0</v>
      </c>
      <c r="AJ4192" s="32">
        <f t="shared" si="11039"/>
        <v>0</v>
      </c>
      <c r="AK4192" s="32">
        <f t="shared" si="11040"/>
        <v>0</v>
      </c>
      <c r="AL4192" s="32">
        <f t="shared" si="10946"/>
        <v>3486.34584</v>
      </c>
      <c r="AM4192" s="32">
        <f t="shared" si="10947"/>
        <v>219.51116000000002</v>
      </c>
    </row>
    <row r="4193" spans="2:40" x14ac:dyDescent="0.3">
      <c r="B4193" s="30" t="s">
        <v>967</v>
      </c>
      <c r="C4193" s="30" t="s">
        <v>224</v>
      </c>
      <c r="D4193" s="30" t="s">
        <v>502</v>
      </c>
      <c r="E4193" s="15" t="str">
        <f t="shared" si="10948"/>
        <v>0702</v>
      </c>
      <c r="F4193" s="30" t="s">
        <v>557</v>
      </c>
      <c r="G4193" s="30" t="s">
        <v>906</v>
      </c>
      <c r="H4193" s="31" t="s">
        <v>907</v>
      </c>
      <c r="I4193" s="32"/>
      <c r="J4193" s="32"/>
      <c r="K4193" s="32"/>
      <c r="L4193" s="32"/>
      <c r="M4193" s="32"/>
      <c r="N4193" s="32"/>
      <c r="O4193" s="32">
        <v>0</v>
      </c>
      <c r="P4193" s="32">
        <v>0</v>
      </c>
      <c r="Q4193" s="32">
        <v>0</v>
      </c>
      <c r="R4193" s="32">
        <v>-10163.705</v>
      </c>
      <c r="S4193" s="32">
        <v>0</v>
      </c>
      <c r="T4193" s="32">
        <v>0</v>
      </c>
      <c r="U4193" s="32">
        <v>13869.562</v>
      </c>
      <c r="V4193" s="32">
        <f t="shared" si="10950"/>
        <v>3705.857</v>
      </c>
      <c r="W4193" s="32">
        <f>3705.857+10163.705</f>
        <v>13869.562</v>
      </c>
      <c r="X4193" s="32"/>
      <c r="Y4193" s="32"/>
      <c r="Z4193" s="32"/>
      <c r="AA4193" s="32"/>
      <c r="AB4193" s="32">
        <v>3486.34584</v>
      </c>
      <c r="AC4193" s="33">
        <v>3486.34584</v>
      </c>
      <c r="AD4193" s="33">
        <v>3486.34584</v>
      </c>
      <c r="AE4193" s="34">
        <f t="shared" si="10945"/>
        <v>100</v>
      </c>
      <c r="AF4193" s="32">
        <v>3486.34584</v>
      </c>
      <c r="AG4193" s="32">
        <v>0</v>
      </c>
      <c r="AH4193" s="32">
        <v>0</v>
      </c>
      <c r="AI4193" s="32">
        <v>0</v>
      </c>
      <c r="AJ4193" s="32">
        <v>0</v>
      </c>
      <c r="AK4193" s="32">
        <v>0</v>
      </c>
      <c r="AL4193" s="32">
        <f t="shared" si="10946"/>
        <v>3486.34584</v>
      </c>
      <c r="AM4193" s="32">
        <f t="shared" si="10947"/>
        <v>219.51116000000002</v>
      </c>
    </row>
    <row r="4194" spans="2:40" ht="93.6" x14ac:dyDescent="0.3">
      <c r="B4194" s="30" t="s">
        <v>967</v>
      </c>
      <c r="C4194" s="30" t="s">
        <v>224</v>
      </c>
      <c r="D4194" s="30" t="s">
        <v>502</v>
      </c>
      <c r="E4194" s="15" t="str">
        <f t="shared" si="10948"/>
        <v>0702</v>
      </c>
      <c r="F4194" s="30" t="s">
        <v>1061</v>
      </c>
      <c r="G4194" s="30"/>
      <c r="H4194" s="31" t="s">
        <v>1062</v>
      </c>
      <c r="I4194" s="32">
        <f t="shared" si="11043"/>
        <v>235521.5</v>
      </c>
      <c r="J4194" s="32">
        <f t="shared" si="11046"/>
        <v>345180.8</v>
      </c>
      <c r="K4194" s="32">
        <f t="shared" si="11045"/>
        <v>0</v>
      </c>
      <c r="L4194" s="32">
        <f t="shared" si="11047"/>
        <v>0</v>
      </c>
      <c r="M4194" s="32">
        <f t="shared" si="11019"/>
        <v>0</v>
      </c>
      <c r="N4194" s="32">
        <f t="shared" si="11020"/>
        <v>0</v>
      </c>
      <c r="O4194" s="32">
        <f t="shared" si="11021"/>
        <v>0</v>
      </c>
      <c r="P4194" s="32">
        <f t="shared" si="11022"/>
        <v>0</v>
      </c>
      <c r="Q4194" s="32">
        <f t="shared" si="11023"/>
        <v>0</v>
      </c>
      <c r="R4194" s="32">
        <f t="shared" si="11048"/>
        <v>0</v>
      </c>
      <c r="S4194" s="32">
        <f t="shared" si="11025"/>
        <v>50058.5</v>
      </c>
      <c r="T4194" s="32">
        <f t="shared" si="11026"/>
        <v>0</v>
      </c>
      <c r="U4194" s="32">
        <v>2634.6559999999999</v>
      </c>
      <c r="V4194" s="32">
        <f t="shared" si="10950"/>
        <v>288214.65599999996</v>
      </c>
      <c r="W4194" s="32">
        <f t="shared" ref="W4194:W4195" si="11049">W4195</f>
        <v>0</v>
      </c>
      <c r="X4194" s="32">
        <f t="shared" si="11028"/>
        <v>0</v>
      </c>
      <c r="Y4194" s="32">
        <f t="shared" si="11029"/>
        <v>0</v>
      </c>
      <c r="Z4194" s="32">
        <f t="shared" si="11030"/>
        <v>0</v>
      </c>
      <c r="AA4194" s="32">
        <f t="shared" si="11031"/>
        <v>2634.6559999999999</v>
      </c>
      <c r="AB4194" s="32">
        <f t="shared" si="11032"/>
        <v>608552.59800999996</v>
      </c>
      <c r="AC4194" s="33">
        <f t="shared" si="11033"/>
        <v>743953.13470000005</v>
      </c>
      <c r="AD4194" s="33">
        <f t="shared" si="11034"/>
        <v>743953.13456999999</v>
      </c>
      <c r="AE4194" s="34">
        <f t="shared" si="10945"/>
        <v>99.999999982525779</v>
      </c>
      <c r="AF4194" s="32">
        <f t="shared" si="11035"/>
        <v>743953.13470000005</v>
      </c>
      <c r="AG4194" s="32">
        <f t="shared" si="11036"/>
        <v>0</v>
      </c>
      <c r="AH4194" s="32">
        <f t="shared" si="11037"/>
        <v>0</v>
      </c>
      <c r="AI4194" s="32">
        <f t="shared" si="11038"/>
        <v>0</v>
      </c>
      <c r="AJ4194" s="32">
        <f t="shared" si="11039"/>
        <v>0</v>
      </c>
      <c r="AK4194" s="32">
        <f t="shared" si="11040"/>
        <v>0</v>
      </c>
      <c r="AL4194" s="32">
        <f t="shared" si="10946"/>
        <v>743953.13470000005</v>
      </c>
      <c r="AM4194" s="32">
        <f t="shared" si="10947"/>
        <v>-455738.47870000009</v>
      </c>
    </row>
    <row r="4195" spans="2:40" ht="31.2" x14ac:dyDescent="0.3">
      <c r="B4195" s="30" t="s">
        <v>967</v>
      </c>
      <c r="C4195" s="30" t="s">
        <v>224</v>
      </c>
      <c r="D4195" s="30" t="s">
        <v>502</v>
      </c>
      <c r="E4195" s="15" t="str">
        <f t="shared" si="10948"/>
        <v>0702</v>
      </c>
      <c r="F4195" s="30" t="s">
        <v>1061</v>
      </c>
      <c r="G4195" s="30" t="s">
        <v>547</v>
      </c>
      <c r="H4195" s="31" t="s">
        <v>548</v>
      </c>
      <c r="I4195" s="32">
        <f t="shared" si="11043"/>
        <v>235521.5</v>
      </c>
      <c r="J4195" s="32">
        <f t="shared" si="11046"/>
        <v>345180.8</v>
      </c>
      <c r="K4195" s="32">
        <f t="shared" si="11045"/>
        <v>0</v>
      </c>
      <c r="L4195" s="32">
        <f t="shared" si="11047"/>
        <v>0</v>
      </c>
      <c r="M4195" s="32">
        <f t="shared" si="11019"/>
        <v>0</v>
      </c>
      <c r="N4195" s="32">
        <f t="shared" si="11020"/>
        <v>0</v>
      </c>
      <c r="O4195" s="32">
        <f t="shared" si="11021"/>
        <v>0</v>
      </c>
      <c r="P4195" s="32">
        <f t="shared" si="11022"/>
        <v>0</v>
      </c>
      <c r="Q4195" s="32">
        <f t="shared" si="11023"/>
        <v>0</v>
      </c>
      <c r="R4195" s="32">
        <f t="shared" si="11048"/>
        <v>0</v>
      </c>
      <c r="S4195" s="32">
        <f t="shared" si="11025"/>
        <v>50058.5</v>
      </c>
      <c r="T4195" s="32">
        <f t="shared" si="11026"/>
        <v>0</v>
      </c>
      <c r="U4195" s="32">
        <v>2634.6559999999999</v>
      </c>
      <c r="V4195" s="32">
        <f t="shared" si="10950"/>
        <v>288214.65599999996</v>
      </c>
      <c r="W4195" s="32">
        <f t="shared" si="11049"/>
        <v>0</v>
      </c>
      <c r="X4195" s="32">
        <f t="shared" si="11028"/>
        <v>0</v>
      </c>
      <c r="Y4195" s="32">
        <f t="shared" si="11029"/>
        <v>0</v>
      </c>
      <c r="Z4195" s="32">
        <f t="shared" si="11030"/>
        <v>0</v>
      </c>
      <c r="AA4195" s="32">
        <f t="shared" si="11031"/>
        <v>2634.6559999999999</v>
      </c>
      <c r="AB4195" s="32">
        <f t="shared" si="11032"/>
        <v>608552.59800999996</v>
      </c>
      <c r="AC4195" s="33">
        <f t="shared" si="11033"/>
        <v>743953.13470000005</v>
      </c>
      <c r="AD4195" s="33">
        <f t="shared" si="11034"/>
        <v>743953.13456999999</v>
      </c>
      <c r="AE4195" s="34">
        <f t="shared" si="10945"/>
        <v>99.999999982525779</v>
      </c>
      <c r="AF4195" s="32">
        <f t="shared" si="11035"/>
        <v>743953.13470000005</v>
      </c>
      <c r="AG4195" s="32">
        <f t="shared" si="11036"/>
        <v>0</v>
      </c>
      <c r="AH4195" s="32">
        <f t="shared" si="11037"/>
        <v>0</v>
      </c>
      <c r="AI4195" s="32">
        <f t="shared" si="11038"/>
        <v>0</v>
      </c>
      <c r="AJ4195" s="32">
        <f t="shared" si="11039"/>
        <v>0</v>
      </c>
      <c r="AK4195" s="32">
        <f t="shared" si="11040"/>
        <v>0</v>
      </c>
      <c r="AL4195" s="32">
        <f t="shared" si="10946"/>
        <v>743953.13470000005</v>
      </c>
      <c r="AM4195" s="32">
        <f t="shared" si="10947"/>
        <v>-455738.47870000009</v>
      </c>
    </row>
    <row r="4196" spans="2:40" x14ac:dyDescent="0.3">
      <c r="B4196" s="30" t="s">
        <v>967</v>
      </c>
      <c r="C4196" s="30" t="s">
        <v>224</v>
      </c>
      <c r="D4196" s="30" t="s">
        <v>502</v>
      </c>
      <c r="E4196" s="15" t="str">
        <f t="shared" si="10948"/>
        <v>0702</v>
      </c>
      <c r="F4196" s="30" t="s">
        <v>1061</v>
      </c>
      <c r="G4196" s="30" t="s">
        <v>906</v>
      </c>
      <c r="H4196" s="31" t="s">
        <v>907</v>
      </c>
      <c r="I4196" s="32">
        <v>235521.5</v>
      </c>
      <c r="J4196" s="32">
        <v>345180.8</v>
      </c>
      <c r="K4196" s="32"/>
      <c r="L4196" s="32"/>
      <c r="M4196" s="32"/>
      <c r="N4196" s="32"/>
      <c r="O4196" s="32">
        <v>0</v>
      </c>
      <c r="P4196" s="32">
        <v>0</v>
      </c>
      <c r="Q4196" s="32">
        <v>0</v>
      </c>
      <c r="R4196" s="32">
        <v>0</v>
      </c>
      <c r="S4196" s="32">
        <v>50058.5</v>
      </c>
      <c r="T4196" s="32">
        <v>0</v>
      </c>
      <c r="U4196" s="32">
        <v>2634.6559999999999</v>
      </c>
      <c r="V4196" s="32">
        <f t="shared" si="10950"/>
        <v>288214.65599999996</v>
      </c>
      <c r="W4196" s="32"/>
      <c r="X4196" s="32"/>
      <c r="Y4196" s="32"/>
      <c r="Z4196" s="32"/>
      <c r="AA4196" s="32">
        <v>2634.6559999999999</v>
      </c>
      <c r="AB4196" s="32">
        <v>608552.59800999996</v>
      </c>
      <c r="AC4196" s="33">
        <v>743953.13470000005</v>
      </c>
      <c r="AD4196" s="33">
        <v>743953.13456999999</v>
      </c>
      <c r="AE4196" s="34">
        <f t="shared" si="10945"/>
        <v>99.999999982525779</v>
      </c>
      <c r="AF4196" s="32">
        <v>743953.13470000005</v>
      </c>
      <c r="AG4196" s="32">
        <v>0</v>
      </c>
      <c r="AH4196" s="32">
        <v>0</v>
      </c>
      <c r="AI4196" s="32">
        <v>0</v>
      </c>
      <c r="AJ4196" s="32">
        <v>0</v>
      </c>
      <c r="AK4196" s="32">
        <v>0</v>
      </c>
      <c r="AL4196" s="32">
        <f t="shared" si="10946"/>
        <v>743953.13470000005</v>
      </c>
      <c r="AM4196" s="32">
        <f t="shared" si="10947"/>
        <v>-455738.47870000009</v>
      </c>
    </row>
    <row r="4197" spans="2:40" ht="46.8" x14ac:dyDescent="0.3">
      <c r="B4197" s="30" t="s">
        <v>967</v>
      </c>
      <c r="C4197" s="30" t="s">
        <v>224</v>
      </c>
      <c r="D4197" s="30" t="s">
        <v>502</v>
      </c>
      <c r="E4197" s="15" t="str">
        <f t="shared" si="10948"/>
        <v>0702</v>
      </c>
      <c r="F4197" s="30" t="s">
        <v>559</v>
      </c>
      <c r="G4197" s="30"/>
      <c r="H4197" s="31" t="s">
        <v>560</v>
      </c>
      <c r="I4197" s="32">
        <f t="shared" ref="I4197:T4197" si="11050">I4201+I4204+I4198</f>
        <v>332971.2</v>
      </c>
      <c r="J4197" s="32">
        <f t="shared" si="11050"/>
        <v>51507.3</v>
      </c>
      <c r="K4197" s="32">
        <f t="shared" si="11050"/>
        <v>0</v>
      </c>
      <c r="L4197" s="32">
        <f t="shared" si="11050"/>
        <v>0</v>
      </c>
      <c r="M4197" s="32">
        <f t="shared" si="11050"/>
        <v>0</v>
      </c>
      <c r="N4197" s="32">
        <f t="shared" si="11050"/>
        <v>0</v>
      </c>
      <c r="O4197" s="32">
        <f t="shared" si="11050"/>
        <v>-3237.529</v>
      </c>
      <c r="P4197" s="32">
        <f t="shared" si="11050"/>
        <v>-101419.864</v>
      </c>
      <c r="Q4197" s="32">
        <f t="shared" si="11050"/>
        <v>76441.805999999997</v>
      </c>
      <c r="R4197" s="32">
        <f t="shared" si="11050"/>
        <v>-45000</v>
      </c>
      <c r="S4197" s="32">
        <f t="shared" si="11050"/>
        <v>0</v>
      </c>
      <c r="T4197" s="32">
        <f t="shared" si="11050"/>
        <v>0</v>
      </c>
      <c r="U4197" s="32">
        <v>6982.9139999999998</v>
      </c>
      <c r="V4197" s="32">
        <f t="shared" si="10950"/>
        <v>266738.527</v>
      </c>
      <c r="W4197" s="32">
        <f t="shared" ref="W4197:AD4197" si="11051">W4201+W4204+W4198</f>
        <v>6982.9139999999998</v>
      </c>
      <c r="X4197" s="32">
        <f t="shared" si="11051"/>
        <v>0</v>
      </c>
      <c r="Y4197" s="32">
        <f t="shared" si="11051"/>
        <v>0</v>
      </c>
      <c r="Z4197" s="32">
        <f t="shared" si="11051"/>
        <v>0</v>
      </c>
      <c r="AA4197" s="32">
        <f t="shared" si="11051"/>
        <v>0</v>
      </c>
      <c r="AB4197" s="32">
        <f t="shared" si="11051"/>
        <v>135027.54648000002</v>
      </c>
      <c r="AC4197" s="33">
        <f t="shared" si="11051"/>
        <v>266738.527</v>
      </c>
      <c r="AD4197" s="33">
        <f t="shared" si="11051"/>
        <v>195919.40041</v>
      </c>
      <c r="AE4197" s="34">
        <f t="shared" si="10945"/>
        <v>73.449982128003583</v>
      </c>
      <c r="AF4197" s="32">
        <f t="shared" ref="AF4197:AK4197" si="11052">AF4201+AF4204+AF4198</f>
        <v>325810.58432999998</v>
      </c>
      <c r="AG4197" s="32">
        <f t="shared" si="11052"/>
        <v>-3237.529</v>
      </c>
      <c r="AH4197" s="32">
        <f t="shared" si="11052"/>
        <v>0</v>
      </c>
      <c r="AI4197" s="32">
        <f t="shared" si="11052"/>
        <v>0</v>
      </c>
      <c r="AJ4197" s="32">
        <f t="shared" si="11052"/>
        <v>-55834.529000000002</v>
      </c>
      <c r="AK4197" s="32">
        <f t="shared" si="11052"/>
        <v>0</v>
      </c>
      <c r="AL4197" s="32">
        <f t="shared" si="10946"/>
        <v>266738.52633000002</v>
      </c>
      <c r="AM4197" s="32">
        <f t="shared" si="10947"/>
        <v>6.6999997943639755E-4</v>
      </c>
    </row>
    <row r="4198" spans="2:40" ht="31.2" hidden="1" customHeight="1" x14ac:dyDescent="0.3">
      <c r="B4198" s="30" t="s">
        <v>967</v>
      </c>
      <c r="C4198" s="30" t="s">
        <v>224</v>
      </c>
      <c r="D4198" s="30" t="s">
        <v>502</v>
      </c>
      <c r="E4198" s="15" t="str">
        <f t="shared" si="10948"/>
        <v>0702</v>
      </c>
      <c r="F4198" s="30" t="s">
        <v>561</v>
      </c>
      <c r="G4198" s="30"/>
      <c r="H4198" s="31" t="s">
        <v>562</v>
      </c>
      <c r="I4198" s="32">
        <f t="shared" ref="I4198:I4228" si="11053">I4199</f>
        <v>53552.5</v>
      </c>
      <c r="J4198" s="32">
        <f t="shared" ref="J4198:J4228" si="11054">J4199</f>
        <v>51507.3</v>
      </c>
      <c r="K4198" s="32">
        <f t="shared" ref="K4198:K4228" si="11055">K4199</f>
        <v>0</v>
      </c>
      <c r="L4198" s="32">
        <f t="shared" ref="L4198:L4228" si="11056">L4199</f>
        <v>0</v>
      </c>
      <c r="M4198" s="32">
        <f t="shared" ref="M4198:M4228" si="11057">M4199</f>
        <v>0</v>
      </c>
      <c r="N4198" s="32">
        <f t="shared" ref="N4198:N4228" si="11058">N4199</f>
        <v>0</v>
      </c>
      <c r="O4198" s="32">
        <f t="shared" ref="O4198:O4228" si="11059">O4199</f>
        <v>-3237.529</v>
      </c>
      <c r="P4198" s="32">
        <f t="shared" ref="P4198:P4228" si="11060">P4199</f>
        <v>0</v>
      </c>
      <c r="Q4198" s="32">
        <f t="shared" ref="Q4198:Q4228" si="11061">Q4199</f>
        <v>-5314.9709999999995</v>
      </c>
      <c r="R4198" s="32">
        <f t="shared" ref="R4198:R4228" si="11062">R4199</f>
        <v>-45000</v>
      </c>
      <c r="S4198" s="32">
        <f t="shared" ref="S4198:S4228" si="11063">S4199</f>
        <v>0</v>
      </c>
      <c r="T4198" s="32">
        <f t="shared" ref="T4198:T4228" si="11064">T4199</f>
        <v>0</v>
      </c>
      <c r="U4198" s="32">
        <v>0</v>
      </c>
      <c r="V4198" s="32">
        <f t="shared" si="10950"/>
        <v>0</v>
      </c>
      <c r="W4198" s="32">
        <f t="shared" ref="W4198:W4202" si="11065">W4199</f>
        <v>0</v>
      </c>
      <c r="X4198" s="32">
        <f t="shared" ref="X4198:X4228" si="11066">X4199</f>
        <v>0</v>
      </c>
      <c r="Y4198" s="32">
        <f t="shared" ref="Y4198:Y4228" si="11067">Y4199</f>
        <v>0</v>
      </c>
      <c r="Z4198" s="32">
        <f t="shared" ref="Z4198:Z4228" si="11068">Z4199</f>
        <v>0</v>
      </c>
      <c r="AA4198" s="32">
        <f t="shared" ref="AA4198:AA4209" si="11069">AA4199</f>
        <v>0</v>
      </c>
      <c r="AB4198" s="32">
        <f t="shared" ref="AB4198:AB4228" si="11070">AB4199</f>
        <v>0</v>
      </c>
      <c r="AC4198" s="33">
        <f t="shared" ref="AC4198:AC4228" si="11071">AC4199</f>
        <v>0</v>
      </c>
      <c r="AD4198" s="33">
        <f t="shared" ref="AD4198:AD4228" si="11072">AD4199</f>
        <v>0</v>
      </c>
      <c r="AE4198" s="34" t="e">
        <f t="shared" si="10945"/>
        <v>#DIV/0!</v>
      </c>
      <c r="AF4198" s="32">
        <f t="shared" ref="AF4198:AF4228" si="11073">AF4199</f>
        <v>3237.529</v>
      </c>
      <c r="AG4198" s="32">
        <f t="shared" ref="AG4198:AG4228" si="11074">AG4199</f>
        <v>-3237.529</v>
      </c>
      <c r="AH4198" s="32">
        <f t="shared" ref="AH4198:AH4228" si="11075">AH4199</f>
        <v>0</v>
      </c>
      <c r="AI4198" s="32">
        <f t="shared" ref="AI4198:AI4228" si="11076">AI4199</f>
        <v>0</v>
      </c>
      <c r="AJ4198" s="32">
        <f t="shared" ref="AJ4198:AJ4202" si="11077">AJ4199</f>
        <v>0</v>
      </c>
      <c r="AK4198" s="32">
        <f t="shared" ref="AK4198:AK4228" si="11078">AK4199</f>
        <v>0</v>
      </c>
      <c r="AL4198" s="32">
        <f t="shared" si="10946"/>
        <v>0</v>
      </c>
      <c r="AM4198" s="32">
        <f t="shared" si="10947"/>
        <v>0</v>
      </c>
      <c r="AN4198" s="12" t="s">
        <v>35</v>
      </c>
    </row>
    <row r="4199" spans="2:40" ht="31.2" hidden="1" customHeight="1" x14ac:dyDescent="0.3">
      <c r="B4199" s="30" t="s">
        <v>967</v>
      </c>
      <c r="C4199" s="30" t="s">
        <v>224</v>
      </c>
      <c r="D4199" s="30" t="s">
        <v>502</v>
      </c>
      <c r="E4199" s="15" t="str">
        <f t="shared" si="10948"/>
        <v>0702</v>
      </c>
      <c r="F4199" s="30" t="s">
        <v>561</v>
      </c>
      <c r="G4199" s="30" t="s">
        <v>547</v>
      </c>
      <c r="H4199" s="31" t="s">
        <v>548</v>
      </c>
      <c r="I4199" s="32">
        <f t="shared" si="11053"/>
        <v>53552.5</v>
      </c>
      <c r="J4199" s="32">
        <f t="shared" si="11054"/>
        <v>51507.3</v>
      </c>
      <c r="K4199" s="32">
        <f t="shared" si="11055"/>
        <v>0</v>
      </c>
      <c r="L4199" s="32">
        <f t="shared" si="11056"/>
        <v>0</v>
      </c>
      <c r="M4199" s="32">
        <f t="shared" si="11057"/>
        <v>0</v>
      </c>
      <c r="N4199" s="32">
        <f t="shared" si="11058"/>
        <v>0</v>
      </c>
      <c r="O4199" s="32">
        <f t="shared" si="11059"/>
        <v>-3237.529</v>
      </c>
      <c r="P4199" s="32">
        <f t="shared" si="11060"/>
        <v>0</v>
      </c>
      <c r="Q4199" s="32">
        <f t="shared" si="11061"/>
        <v>-5314.9709999999995</v>
      </c>
      <c r="R4199" s="32">
        <f t="shared" si="11062"/>
        <v>-45000</v>
      </c>
      <c r="S4199" s="32">
        <f t="shared" si="11063"/>
        <v>0</v>
      </c>
      <c r="T4199" s="32">
        <f t="shared" si="11064"/>
        <v>0</v>
      </c>
      <c r="U4199" s="32">
        <v>0</v>
      </c>
      <c r="V4199" s="32">
        <f t="shared" si="10950"/>
        <v>0</v>
      </c>
      <c r="W4199" s="32">
        <f t="shared" si="11065"/>
        <v>0</v>
      </c>
      <c r="X4199" s="32">
        <f t="shared" si="11066"/>
        <v>0</v>
      </c>
      <c r="Y4199" s="32">
        <f t="shared" si="11067"/>
        <v>0</v>
      </c>
      <c r="Z4199" s="32">
        <f t="shared" si="11068"/>
        <v>0</v>
      </c>
      <c r="AA4199" s="32">
        <f t="shared" si="11069"/>
        <v>0</v>
      </c>
      <c r="AB4199" s="32">
        <f t="shared" si="11070"/>
        <v>0</v>
      </c>
      <c r="AC4199" s="33">
        <f t="shared" si="11071"/>
        <v>0</v>
      </c>
      <c r="AD4199" s="33">
        <f t="shared" si="11072"/>
        <v>0</v>
      </c>
      <c r="AE4199" s="34" t="e">
        <f t="shared" si="10945"/>
        <v>#DIV/0!</v>
      </c>
      <c r="AF4199" s="32">
        <f t="shared" si="11073"/>
        <v>3237.529</v>
      </c>
      <c r="AG4199" s="32">
        <f t="shared" si="11074"/>
        <v>-3237.529</v>
      </c>
      <c r="AH4199" s="32">
        <f t="shared" si="11075"/>
        <v>0</v>
      </c>
      <c r="AI4199" s="32">
        <f t="shared" si="11076"/>
        <v>0</v>
      </c>
      <c r="AJ4199" s="32">
        <f t="shared" si="11077"/>
        <v>0</v>
      </c>
      <c r="AK4199" s="32">
        <f t="shared" si="11078"/>
        <v>0</v>
      </c>
      <c r="AL4199" s="32">
        <f t="shared" si="10946"/>
        <v>0</v>
      </c>
      <c r="AM4199" s="32">
        <f t="shared" si="10947"/>
        <v>0</v>
      </c>
      <c r="AN4199" s="12" t="s">
        <v>35</v>
      </c>
    </row>
    <row r="4200" spans="2:40" ht="15.6" hidden="1" customHeight="1" x14ac:dyDescent="0.3">
      <c r="B4200" s="30" t="s">
        <v>967</v>
      </c>
      <c r="C4200" s="30" t="s">
        <v>224</v>
      </c>
      <c r="D4200" s="30" t="s">
        <v>502</v>
      </c>
      <c r="E4200" s="15" t="str">
        <f t="shared" si="10948"/>
        <v>0702</v>
      </c>
      <c r="F4200" s="30" t="s">
        <v>561</v>
      </c>
      <c r="G4200" s="30" t="s">
        <v>906</v>
      </c>
      <c r="H4200" s="31" t="s">
        <v>907</v>
      </c>
      <c r="I4200" s="32">
        <v>53552.5</v>
      </c>
      <c r="J4200" s="32">
        <v>51507.3</v>
      </c>
      <c r="K4200" s="32"/>
      <c r="L4200" s="32"/>
      <c r="M4200" s="32"/>
      <c r="N4200" s="32"/>
      <c r="O4200" s="32">
        <v>-3237.529</v>
      </c>
      <c r="P4200" s="32">
        <v>0</v>
      </c>
      <c r="Q4200" s="32">
        <v>-5314.9709999999995</v>
      </c>
      <c r="R4200" s="32">
        <v>-45000</v>
      </c>
      <c r="S4200" s="32">
        <v>0</v>
      </c>
      <c r="T4200" s="32">
        <v>0</v>
      </c>
      <c r="U4200" s="32">
        <v>0</v>
      </c>
      <c r="V4200" s="32">
        <f t="shared" si="10950"/>
        <v>0</v>
      </c>
      <c r="W4200" s="32"/>
      <c r="X4200" s="32"/>
      <c r="Y4200" s="32"/>
      <c r="Z4200" s="32"/>
      <c r="AA4200" s="32"/>
      <c r="AB4200" s="32">
        <v>0</v>
      </c>
      <c r="AC4200" s="33">
        <v>0</v>
      </c>
      <c r="AD4200" s="33">
        <v>0</v>
      </c>
      <c r="AE4200" s="34" t="e">
        <f t="shared" si="10945"/>
        <v>#DIV/0!</v>
      </c>
      <c r="AF4200" s="32">
        <v>3237.529</v>
      </c>
      <c r="AG4200" s="32">
        <v>-3237.529</v>
      </c>
      <c r="AH4200" s="32">
        <v>0</v>
      </c>
      <c r="AI4200" s="32">
        <v>0</v>
      </c>
      <c r="AJ4200" s="32">
        <v>0</v>
      </c>
      <c r="AK4200" s="32">
        <v>0</v>
      </c>
      <c r="AL4200" s="32">
        <f t="shared" si="10946"/>
        <v>0</v>
      </c>
      <c r="AM4200" s="32">
        <f t="shared" si="10947"/>
        <v>0</v>
      </c>
      <c r="AN4200" s="12" t="s">
        <v>35</v>
      </c>
    </row>
    <row r="4201" spans="2:40" ht="31.2" x14ac:dyDescent="0.3">
      <c r="B4201" s="30" t="s">
        <v>967</v>
      </c>
      <c r="C4201" s="30" t="s">
        <v>224</v>
      </c>
      <c r="D4201" s="30" t="s">
        <v>502</v>
      </c>
      <c r="E4201" s="15" t="str">
        <f t="shared" si="10948"/>
        <v>0702</v>
      </c>
      <c r="F4201" s="30" t="s">
        <v>563</v>
      </c>
      <c r="G4201" s="30"/>
      <c r="H4201" s="31" t="s">
        <v>564</v>
      </c>
      <c r="I4201" s="32">
        <f t="shared" si="11053"/>
        <v>157309.6</v>
      </c>
      <c r="J4201" s="32">
        <f t="shared" si="11054"/>
        <v>0</v>
      </c>
      <c r="K4201" s="32">
        <f t="shared" si="11055"/>
        <v>0</v>
      </c>
      <c r="L4201" s="32">
        <f t="shared" si="11056"/>
        <v>0</v>
      </c>
      <c r="M4201" s="32">
        <f t="shared" si="11057"/>
        <v>0</v>
      </c>
      <c r="N4201" s="32">
        <f t="shared" si="11058"/>
        <v>0</v>
      </c>
      <c r="O4201" s="32">
        <f t="shared" si="11059"/>
        <v>0</v>
      </c>
      <c r="P4201" s="32">
        <f t="shared" si="11060"/>
        <v>-101419.864</v>
      </c>
      <c r="Q4201" s="32">
        <f t="shared" si="11061"/>
        <v>51763.614000000001</v>
      </c>
      <c r="R4201" s="32">
        <f t="shared" si="11062"/>
        <v>0</v>
      </c>
      <c r="S4201" s="32">
        <f t="shared" si="11063"/>
        <v>0</v>
      </c>
      <c r="T4201" s="32">
        <f t="shared" si="11064"/>
        <v>0</v>
      </c>
      <c r="U4201" s="32">
        <v>6917.74</v>
      </c>
      <c r="V4201" s="32">
        <f t="shared" si="10950"/>
        <v>114571.09</v>
      </c>
      <c r="W4201" s="32">
        <f t="shared" si="11065"/>
        <v>6917.74</v>
      </c>
      <c r="X4201" s="32">
        <f t="shared" si="11066"/>
        <v>0</v>
      </c>
      <c r="Y4201" s="32">
        <f t="shared" si="11067"/>
        <v>0</v>
      </c>
      <c r="Z4201" s="32">
        <f t="shared" si="11068"/>
        <v>0</v>
      </c>
      <c r="AA4201" s="32">
        <f t="shared" si="11069"/>
        <v>0</v>
      </c>
      <c r="AB4201" s="32">
        <f t="shared" si="11070"/>
        <v>81418.082280000002</v>
      </c>
      <c r="AC4201" s="33">
        <f t="shared" si="11071"/>
        <v>114571.09</v>
      </c>
      <c r="AD4201" s="33">
        <f t="shared" si="11072"/>
        <v>114135.86732</v>
      </c>
      <c r="AE4201" s="34">
        <f t="shared" si="10945"/>
        <v>99.620128707861653</v>
      </c>
      <c r="AF4201" s="32">
        <f t="shared" si="11073"/>
        <v>170405.61833</v>
      </c>
      <c r="AG4201" s="32">
        <f t="shared" si="11074"/>
        <v>0</v>
      </c>
      <c r="AH4201" s="32">
        <f t="shared" si="11075"/>
        <v>0</v>
      </c>
      <c r="AI4201" s="32">
        <f t="shared" si="11076"/>
        <v>0</v>
      </c>
      <c r="AJ4201" s="32">
        <f t="shared" si="11077"/>
        <v>-55834.529000000002</v>
      </c>
      <c r="AK4201" s="32">
        <f t="shared" si="11078"/>
        <v>0</v>
      </c>
      <c r="AL4201" s="32">
        <f t="shared" si="10946"/>
        <v>114571.08932999999</v>
      </c>
      <c r="AM4201" s="32">
        <f t="shared" si="10947"/>
        <v>6.7000000854022801E-4</v>
      </c>
    </row>
    <row r="4202" spans="2:40" ht="31.2" x14ac:dyDescent="0.3">
      <c r="B4202" s="30" t="s">
        <v>967</v>
      </c>
      <c r="C4202" s="30" t="s">
        <v>224</v>
      </c>
      <c r="D4202" s="30" t="s">
        <v>502</v>
      </c>
      <c r="E4202" s="15" t="str">
        <f t="shared" si="10948"/>
        <v>0702</v>
      </c>
      <c r="F4202" s="30" t="s">
        <v>563</v>
      </c>
      <c r="G4202" s="30" t="s">
        <v>547</v>
      </c>
      <c r="H4202" s="31" t="s">
        <v>548</v>
      </c>
      <c r="I4202" s="32">
        <f t="shared" si="11053"/>
        <v>157309.6</v>
      </c>
      <c r="J4202" s="32">
        <f t="shared" si="11054"/>
        <v>0</v>
      </c>
      <c r="K4202" s="32">
        <f t="shared" si="11055"/>
        <v>0</v>
      </c>
      <c r="L4202" s="32">
        <f t="shared" si="11056"/>
        <v>0</v>
      </c>
      <c r="M4202" s="32">
        <f t="shared" si="11057"/>
        <v>0</v>
      </c>
      <c r="N4202" s="32">
        <f t="shared" si="11058"/>
        <v>0</v>
      </c>
      <c r="O4202" s="32">
        <f t="shared" si="11059"/>
        <v>0</v>
      </c>
      <c r="P4202" s="32">
        <f t="shared" si="11060"/>
        <v>-101419.864</v>
      </c>
      <c r="Q4202" s="32">
        <f t="shared" si="11061"/>
        <v>51763.614000000001</v>
      </c>
      <c r="R4202" s="32">
        <f t="shared" si="11062"/>
        <v>0</v>
      </c>
      <c r="S4202" s="32">
        <f t="shared" si="11063"/>
        <v>0</v>
      </c>
      <c r="T4202" s="32">
        <f t="shared" si="11064"/>
        <v>0</v>
      </c>
      <c r="U4202" s="32">
        <v>6917.74</v>
      </c>
      <c r="V4202" s="32">
        <f t="shared" si="10950"/>
        <v>114571.09</v>
      </c>
      <c r="W4202" s="32">
        <f t="shared" si="11065"/>
        <v>6917.74</v>
      </c>
      <c r="X4202" s="32">
        <f t="shared" si="11066"/>
        <v>0</v>
      </c>
      <c r="Y4202" s="32">
        <f t="shared" si="11067"/>
        <v>0</v>
      </c>
      <c r="Z4202" s="32">
        <f t="shared" si="11068"/>
        <v>0</v>
      </c>
      <c r="AA4202" s="32">
        <f t="shared" si="11069"/>
        <v>0</v>
      </c>
      <c r="AB4202" s="32">
        <f t="shared" si="11070"/>
        <v>81418.082280000002</v>
      </c>
      <c r="AC4202" s="33">
        <f t="shared" si="11071"/>
        <v>114571.09</v>
      </c>
      <c r="AD4202" s="33">
        <f t="shared" si="11072"/>
        <v>114135.86732</v>
      </c>
      <c r="AE4202" s="34">
        <f t="shared" ref="AE4202:AE4265" si="11079">AD4202/AC4202*100</f>
        <v>99.620128707861653</v>
      </c>
      <c r="AF4202" s="32">
        <f t="shared" si="11073"/>
        <v>170405.61833</v>
      </c>
      <c r="AG4202" s="32">
        <f t="shared" si="11074"/>
        <v>0</v>
      </c>
      <c r="AH4202" s="32">
        <f t="shared" si="11075"/>
        <v>0</v>
      </c>
      <c r="AI4202" s="32">
        <f t="shared" si="11076"/>
        <v>0</v>
      </c>
      <c r="AJ4202" s="32">
        <f t="shared" si="11077"/>
        <v>-55834.529000000002</v>
      </c>
      <c r="AK4202" s="32">
        <f t="shared" si="11078"/>
        <v>0</v>
      </c>
      <c r="AL4202" s="32">
        <f t="shared" ref="AL4202:AL4265" si="11080">AF4202+AH4202+AK4202+AI4202+AJ4202+AG4202</f>
        <v>114571.08932999999</v>
      </c>
      <c r="AM4202" s="32">
        <f t="shared" ref="AM4202:AM4265" si="11081">V4202-AL4202</f>
        <v>6.7000000854022801E-4</v>
      </c>
    </row>
    <row r="4203" spans="2:40" x14ac:dyDescent="0.3">
      <c r="B4203" s="30" t="s">
        <v>967</v>
      </c>
      <c r="C4203" s="30" t="s">
        <v>224</v>
      </c>
      <c r="D4203" s="30" t="s">
        <v>502</v>
      </c>
      <c r="E4203" s="15" t="str">
        <f t="shared" si="10948"/>
        <v>0702</v>
      </c>
      <c r="F4203" s="30" t="s">
        <v>563</v>
      </c>
      <c r="G4203" s="30" t="s">
        <v>906</v>
      </c>
      <c r="H4203" s="31" t="s">
        <v>907</v>
      </c>
      <c r="I4203" s="32">
        <v>157309.6</v>
      </c>
      <c r="J4203" s="32"/>
      <c r="K4203" s="32"/>
      <c r="L4203" s="32"/>
      <c r="M4203" s="32"/>
      <c r="N4203" s="32"/>
      <c r="O4203" s="32">
        <v>0</v>
      </c>
      <c r="P4203" s="32">
        <v>-101419.864</v>
      </c>
      <c r="Q4203" s="32">
        <v>51763.614000000001</v>
      </c>
      <c r="R4203" s="32">
        <v>0</v>
      </c>
      <c r="S4203" s="32">
        <v>0</v>
      </c>
      <c r="T4203" s="32">
        <v>0</v>
      </c>
      <c r="U4203" s="32">
        <v>6917.74</v>
      </c>
      <c r="V4203" s="32">
        <f t="shared" si="10950"/>
        <v>114571.09</v>
      </c>
      <c r="W4203" s="32">
        <f>6917.74</f>
        <v>6917.74</v>
      </c>
      <c r="X4203" s="32"/>
      <c r="Y4203" s="32"/>
      <c r="Z4203" s="32"/>
      <c r="AA4203" s="32"/>
      <c r="AB4203" s="32">
        <v>81418.082280000002</v>
      </c>
      <c r="AC4203" s="33">
        <v>114571.09</v>
      </c>
      <c r="AD4203" s="33">
        <v>114135.86732</v>
      </c>
      <c r="AE4203" s="34">
        <f t="shared" si="11079"/>
        <v>99.620128707861653</v>
      </c>
      <c r="AF4203" s="32">
        <v>170405.61833</v>
      </c>
      <c r="AG4203" s="32">
        <v>0</v>
      </c>
      <c r="AH4203" s="32">
        <v>0</v>
      </c>
      <c r="AI4203" s="32">
        <v>0</v>
      </c>
      <c r="AJ4203" s="32">
        <f>-101419.864+45585.335</f>
        <v>-55834.529000000002</v>
      </c>
      <c r="AK4203" s="32">
        <v>0</v>
      </c>
      <c r="AL4203" s="32">
        <f t="shared" si="11080"/>
        <v>114571.08932999999</v>
      </c>
      <c r="AM4203" s="32">
        <f t="shared" si="11081"/>
        <v>6.7000000854022801E-4</v>
      </c>
    </row>
    <row r="4204" spans="2:40" ht="31.2" x14ac:dyDescent="0.3">
      <c r="B4204" s="30" t="s">
        <v>967</v>
      </c>
      <c r="C4204" s="30" t="s">
        <v>224</v>
      </c>
      <c r="D4204" s="30" t="s">
        <v>502</v>
      </c>
      <c r="E4204" s="15" t="str">
        <f t="shared" si="10948"/>
        <v>0702</v>
      </c>
      <c r="F4204" s="30" t="s">
        <v>565</v>
      </c>
      <c r="G4204" s="30"/>
      <c r="H4204" s="31" t="s">
        <v>566</v>
      </c>
      <c r="I4204" s="32">
        <f t="shared" si="11053"/>
        <v>122109.1</v>
      </c>
      <c r="J4204" s="32">
        <f t="shared" si="11054"/>
        <v>0</v>
      </c>
      <c r="K4204" s="32">
        <f t="shared" si="11055"/>
        <v>0</v>
      </c>
      <c r="L4204" s="32">
        <f t="shared" si="11056"/>
        <v>0</v>
      </c>
      <c r="M4204" s="32">
        <f t="shared" si="11057"/>
        <v>0</v>
      </c>
      <c r="N4204" s="32">
        <f t="shared" si="11058"/>
        <v>0</v>
      </c>
      <c r="O4204" s="32">
        <f t="shared" si="11059"/>
        <v>0</v>
      </c>
      <c r="P4204" s="32">
        <f t="shared" si="11060"/>
        <v>0</v>
      </c>
      <c r="Q4204" s="32">
        <f t="shared" si="11061"/>
        <v>29993.163</v>
      </c>
      <c r="R4204" s="32">
        <f t="shared" si="11062"/>
        <v>0</v>
      </c>
      <c r="S4204" s="32">
        <f t="shared" si="11063"/>
        <v>0</v>
      </c>
      <c r="T4204" s="32">
        <f t="shared" si="11064"/>
        <v>0</v>
      </c>
      <c r="U4204" s="32">
        <v>65.174000000000007</v>
      </c>
      <c r="V4204" s="32">
        <f t="shared" si="10950"/>
        <v>152167.43700000001</v>
      </c>
      <c r="W4204" s="32">
        <f t="shared" ref="W4204:W4228" si="11082">W4205</f>
        <v>65.174000000000007</v>
      </c>
      <c r="X4204" s="32">
        <f t="shared" si="11066"/>
        <v>0</v>
      </c>
      <c r="Y4204" s="32">
        <f t="shared" si="11067"/>
        <v>0</v>
      </c>
      <c r="Z4204" s="32">
        <f t="shared" si="11068"/>
        <v>0</v>
      </c>
      <c r="AA4204" s="32">
        <f t="shared" si="11069"/>
        <v>0</v>
      </c>
      <c r="AB4204" s="32">
        <f t="shared" si="11070"/>
        <v>53609.464200000002</v>
      </c>
      <c r="AC4204" s="33">
        <f t="shared" si="11071"/>
        <v>152167.43700000001</v>
      </c>
      <c r="AD4204" s="33">
        <f t="shared" si="11072"/>
        <v>81783.533089999997</v>
      </c>
      <c r="AE4204" s="34">
        <f t="shared" si="11079"/>
        <v>53.745751852283604</v>
      </c>
      <c r="AF4204" s="32">
        <f t="shared" si="11073"/>
        <v>152167.43700000001</v>
      </c>
      <c r="AG4204" s="32">
        <f t="shared" si="11074"/>
        <v>0</v>
      </c>
      <c r="AH4204" s="32">
        <f t="shared" si="11075"/>
        <v>0</v>
      </c>
      <c r="AI4204" s="32">
        <f t="shared" si="11076"/>
        <v>0</v>
      </c>
      <c r="AJ4204" s="32">
        <f t="shared" ref="AJ4204:AJ4228" si="11083">AJ4205</f>
        <v>0</v>
      </c>
      <c r="AK4204" s="32">
        <f t="shared" si="11078"/>
        <v>0</v>
      </c>
      <c r="AL4204" s="32">
        <f t="shared" si="11080"/>
        <v>152167.43700000001</v>
      </c>
      <c r="AM4204" s="32">
        <f t="shared" si="11081"/>
        <v>0</v>
      </c>
    </row>
    <row r="4205" spans="2:40" ht="31.2" x14ac:dyDescent="0.3">
      <c r="B4205" s="30" t="s">
        <v>967</v>
      </c>
      <c r="C4205" s="30" t="s">
        <v>224</v>
      </c>
      <c r="D4205" s="30" t="s">
        <v>502</v>
      </c>
      <c r="E4205" s="15" t="str">
        <f t="shared" si="10948"/>
        <v>0702</v>
      </c>
      <c r="F4205" s="30" t="s">
        <v>565</v>
      </c>
      <c r="G4205" s="30" t="s">
        <v>547</v>
      </c>
      <c r="H4205" s="31" t="s">
        <v>548</v>
      </c>
      <c r="I4205" s="32">
        <f t="shared" si="11053"/>
        <v>122109.1</v>
      </c>
      <c r="J4205" s="32">
        <f t="shared" si="11054"/>
        <v>0</v>
      </c>
      <c r="K4205" s="32">
        <f t="shared" si="11055"/>
        <v>0</v>
      </c>
      <c r="L4205" s="32">
        <f t="shared" si="11056"/>
        <v>0</v>
      </c>
      <c r="M4205" s="32">
        <f t="shared" si="11057"/>
        <v>0</v>
      </c>
      <c r="N4205" s="32">
        <f t="shared" si="11058"/>
        <v>0</v>
      </c>
      <c r="O4205" s="32">
        <f t="shared" si="11059"/>
        <v>0</v>
      </c>
      <c r="P4205" s="32">
        <f t="shared" si="11060"/>
        <v>0</v>
      </c>
      <c r="Q4205" s="32">
        <f t="shared" si="11061"/>
        <v>29993.163</v>
      </c>
      <c r="R4205" s="32">
        <f t="shared" si="11062"/>
        <v>0</v>
      </c>
      <c r="S4205" s="32">
        <f t="shared" si="11063"/>
        <v>0</v>
      </c>
      <c r="T4205" s="32">
        <f t="shared" si="11064"/>
        <v>0</v>
      </c>
      <c r="U4205" s="32">
        <v>65.174000000000007</v>
      </c>
      <c r="V4205" s="32">
        <f t="shared" si="10950"/>
        <v>152167.43700000001</v>
      </c>
      <c r="W4205" s="32">
        <f t="shared" si="11082"/>
        <v>65.174000000000007</v>
      </c>
      <c r="X4205" s="32">
        <f t="shared" si="11066"/>
        <v>0</v>
      </c>
      <c r="Y4205" s="32">
        <f t="shared" si="11067"/>
        <v>0</v>
      </c>
      <c r="Z4205" s="32">
        <f t="shared" si="11068"/>
        <v>0</v>
      </c>
      <c r="AA4205" s="32">
        <f t="shared" si="11069"/>
        <v>0</v>
      </c>
      <c r="AB4205" s="32">
        <f t="shared" si="11070"/>
        <v>53609.464200000002</v>
      </c>
      <c r="AC4205" s="33">
        <f t="shared" si="11071"/>
        <v>152167.43700000001</v>
      </c>
      <c r="AD4205" s="33">
        <f t="shared" si="11072"/>
        <v>81783.533089999997</v>
      </c>
      <c r="AE4205" s="34">
        <f t="shared" si="11079"/>
        <v>53.745751852283604</v>
      </c>
      <c r="AF4205" s="32">
        <f t="shared" si="11073"/>
        <v>152167.43700000001</v>
      </c>
      <c r="AG4205" s="32">
        <f t="shared" si="11074"/>
        <v>0</v>
      </c>
      <c r="AH4205" s="32">
        <f t="shared" si="11075"/>
        <v>0</v>
      </c>
      <c r="AI4205" s="32">
        <f t="shared" si="11076"/>
        <v>0</v>
      </c>
      <c r="AJ4205" s="32">
        <f t="shared" si="11083"/>
        <v>0</v>
      </c>
      <c r="AK4205" s="32">
        <f t="shared" si="11078"/>
        <v>0</v>
      </c>
      <c r="AL4205" s="32">
        <f t="shared" si="11080"/>
        <v>152167.43700000001</v>
      </c>
      <c r="AM4205" s="32">
        <f t="shared" si="11081"/>
        <v>0</v>
      </c>
    </row>
    <row r="4206" spans="2:40" x14ac:dyDescent="0.3">
      <c r="B4206" s="30" t="s">
        <v>967</v>
      </c>
      <c r="C4206" s="30" t="s">
        <v>224</v>
      </c>
      <c r="D4206" s="30" t="s">
        <v>502</v>
      </c>
      <c r="E4206" s="15" t="str">
        <f t="shared" si="10948"/>
        <v>0702</v>
      </c>
      <c r="F4206" s="30" t="s">
        <v>565</v>
      </c>
      <c r="G4206" s="30" t="s">
        <v>906</v>
      </c>
      <c r="H4206" s="31" t="s">
        <v>907</v>
      </c>
      <c r="I4206" s="32">
        <v>122109.1</v>
      </c>
      <c r="J4206" s="32"/>
      <c r="K4206" s="32"/>
      <c r="L4206" s="32"/>
      <c r="M4206" s="32"/>
      <c r="N4206" s="32"/>
      <c r="O4206" s="32">
        <v>0</v>
      </c>
      <c r="P4206" s="32">
        <v>0</v>
      </c>
      <c r="Q4206" s="32">
        <v>29993.163</v>
      </c>
      <c r="R4206" s="32">
        <v>0</v>
      </c>
      <c r="S4206" s="32">
        <v>0</v>
      </c>
      <c r="T4206" s="32">
        <v>0</v>
      </c>
      <c r="U4206" s="32">
        <v>65.174000000000007</v>
      </c>
      <c r="V4206" s="32">
        <f t="shared" si="10950"/>
        <v>152167.43700000001</v>
      </c>
      <c r="W4206" s="32">
        <v>65.174000000000007</v>
      </c>
      <c r="X4206" s="32"/>
      <c r="Y4206" s="32"/>
      <c r="Z4206" s="32"/>
      <c r="AA4206" s="32"/>
      <c r="AB4206" s="32">
        <v>53609.464200000002</v>
      </c>
      <c r="AC4206" s="33">
        <v>152167.43700000001</v>
      </c>
      <c r="AD4206" s="33">
        <v>81783.533089999997</v>
      </c>
      <c r="AE4206" s="34">
        <f t="shared" si="11079"/>
        <v>53.745751852283604</v>
      </c>
      <c r="AF4206" s="32">
        <v>152167.43700000001</v>
      </c>
      <c r="AG4206" s="32">
        <v>0</v>
      </c>
      <c r="AH4206" s="32">
        <v>0</v>
      </c>
      <c r="AI4206" s="32">
        <v>0</v>
      </c>
      <c r="AJ4206" s="32">
        <v>0</v>
      </c>
      <c r="AK4206" s="32">
        <v>0</v>
      </c>
      <c r="AL4206" s="32">
        <f t="shared" si="11080"/>
        <v>152167.43700000001</v>
      </c>
      <c r="AM4206" s="32">
        <f t="shared" si="11081"/>
        <v>0</v>
      </c>
    </row>
    <row r="4207" spans="2:40" ht="31.2" x14ac:dyDescent="0.3">
      <c r="B4207" s="30" t="s">
        <v>967</v>
      </c>
      <c r="C4207" s="30" t="s">
        <v>224</v>
      </c>
      <c r="D4207" s="30" t="s">
        <v>502</v>
      </c>
      <c r="E4207" s="15" t="str">
        <f t="shared" si="10948"/>
        <v>0702</v>
      </c>
      <c r="F4207" s="30" t="s">
        <v>1063</v>
      </c>
      <c r="G4207" s="30"/>
      <c r="H4207" s="31" t="s">
        <v>1064</v>
      </c>
      <c r="I4207" s="32">
        <f t="shared" si="11053"/>
        <v>526931.19999999995</v>
      </c>
      <c r="J4207" s="32">
        <f t="shared" si="11054"/>
        <v>0</v>
      </c>
      <c r="K4207" s="32">
        <f t="shared" si="11055"/>
        <v>0</v>
      </c>
      <c r="L4207" s="32">
        <f t="shared" si="11056"/>
        <v>0</v>
      </c>
      <c r="M4207" s="32">
        <f t="shared" si="11057"/>
        <v>0</v>
      </c>
      <c r="N4207" s="32">
        <f t="shared" si="11058"/>
        <v>0</v>
      </c>
      <c r="O4207" s="32">
        <f t="shared" si="11059"/>
        <v>0</v>
      </c>
      <c r="P4207" s="32">
        <f t="shared" si="11060"/>
        <v>0</v>
      </c>
      <c r="Q4207" s="32">
        <f t="shared" si="11061"/>
        <v>0</v>
      </c>
      <c r="R4207" s="32">
        <f t="shared" si="11062"/>
        <v>0</v>
      </c>
      <c r="S4207" s="32">
        <f t="shared" si="11063"/>
        <v>0</v>
      </c>
      <c r="T4207" s="32">
        <f t="shared" si="11064"/>
        <v>0</v>
      </c>
      <c r="U4207" s="32">
        <v>-52693.116000000002</v>
      </c>
      <c r="V4207" s="32">
        <f t="shared" si="10950"/>
        <v>474238.08399999997</v>
      </c>
      <c r="W4207" s="32">
        <f t="shared" si="11082"/>
        <v>0</v>
      </c>
      <c r="X4207" s="32">
        <f t="shared" si="11066"/>
        <v>0</v>
      </c>
      <c r="Y4207" s="32">
        <f t="shared" si="11067"/>
        <v>0</v>
      </c>
      <c r="Z4207" s="32">
        <f t="shared" si="11068"/>
        <v>0</v>
      </c>
      <c r="AA4207" s="32">
        <f t="shared" si="11069"/>
        <v>-52693.116000000002</v>
      </c>
      <c r="AB4207" s="32">
        <f t="shared" si="11070"/>
        <v>392422.64704000001</v>
      </c>
      <c r="AC4207" s="33">
        <f t="shared" si="11071"/>
        <v>468974.88420999999</v>
      </c>
      <c r="AD4207" s="33">
        <f t="shared" si="11072"/>
        <v>468974.88420999999</v>
      </c>
      <c r="AE4207" s="34">
        <f t="shared" si="11079"/>
        <v>100</v>
      </c>
      <c r="AF4207" s="32">
        <f t="shared" si="11073"/>
        <v>474238.04210999998</v>
      </c>
      <c r="AG4207" s="32">
        <f t="shared" si="11074"/>
        <v>0</v>
      </c>
      <c r="AH4207" s="32">
        <f t="shared" si="11075"/>
        <v>0</v>
      </c>
      <c r="AI4207" s="32">
        <f t="shared" si="11076"/>
        <v>0</v>
      </c>
      <c r="AJ4207" s="32">
        <f t="shared" si="11083"/>
        <v>0</v>
      </c>
      <c r="AK4207" s="32">
        <f t="shared" si="11078"/>
        <v>0</v>
      </c>
      <c r="AL4207" s="32">
        <f t="shared" si="11080"/>
        <v>474238.04210999998</v>
      </c>
      <c r="AM4207" s="32">
        <f t="shared" si="11081"/>
        <v>4.1889999993145466E-2</v>
      </c>
    </row>
    <row r="4208" spans="2:40" ht="46.8" x14ac:dyDescent="0.3">
      <c r="B4208" s="30" t="s">
        <v>967</v>
      </c>
      <c r="C4208" s="30" t="s">
        <v>224</v>
      </c>
      <c r="D4208" s="30" t="s">
        <v>502</v>
      </c>
      <c r="E4208" s="15" t="str">
        <f t="shared" si="10948"/>
        <v>0702</v>
      </c>
      <c r="F4208" s="30" t="s">
        <v>1065</v>
      </c>
      <c r="G4208" s="30"/>
      <c r="H4208" s="31" t="s">
        <v>1066</v>
      </c>
      <c r="I4208" s="32">
        <f t="shared" si="11053"/>
        <v>526931.19999999995</v>
      </c>
      <c r="J4208" s="32">
        <f t="shared" si="11054"/>
        <v>0</v>
      </c>
      <c r="K4208" s="32">
        <f t="shared" si="11055"/>
        <v>0</v>
      </c>
      <c r="L4208" s="32">
        <f t="shared" si="11056"/>
        <v>0</v>
      </c>
      <c r="M4208" s="32">
        <f t="shared" si="11057"/>
        <v>0</v>
      </c>
      <c r="N4208" s="32">
        <f t="shared" si="11058"/>
        <v>0</v>
      </c>
      <c r="O4208" s="32">
        <f t="shared" si="11059"/>
        <v>0</v>
      </c>
      <c r="P4208" s="32">
        <f t="shared" si="11060"/>
        <v>0</v>
      </c>
      <c r="Q4208" s="32">
        <f t="shared" si="11061"/>
        <v>0</v>
      </c>
      <c r="R4208" s="32">
        <f t="shared" si="11062"/>
        <v>0</v>
      </c>
      <c r="S4208" s="32">
        <f t="shared" si="11063"/>
        <v>0</v>
      </c>
      <c r="T4208" s="32">
        <f t="shared" si="11064"/>
        <v>0</v>
      </c>
      <c r="U4208" s="32">
        <v>-52693.116000000002</v>
      </c>
      <c r="V4208" s="32">
        <f t="shared" si="10950"/>
        <v>474238.08399999997</v>
      </c>
      <c r="W4208" s="32">
        <f t="shared" si="11082"/>
        <v>0</v>
      </c>
      <c r="X4208" s="32">
        <f t="shared" si="11066"/>
        <v>0</v>
      </c>
      <c r="Y4208" s="32">
        <f t="shared" si="11067"/>
        <v>0</v>
      </c>
      <c r="Z4208" s="32">
        <f t="shared" si="11068"/>
        <v>0</v>
      </c>
      <c r="AA4208" s="32">
        <f t="shared" si="11069"/>
        <v>-52693.116000000002</v>
      </c>
      <c r="AB4208" s="32">
        <f t="shared" si="11070"/>
        <v>392422.64704000001</v>
      </c>
      <c r="AC4208" s="33">
        <f t="shared" si="11071"/>
        <v>468974.88420999999</v>
      </c>
      <c r="AD4208" s="33">
        <f t="shared" si="11072"/>
        <v>468974.88420999999</v>
      </c>
      <c r="AE4208" s="34">
        <f t="shared" si="11079"/>
        <v>100</v>
      </c>
      <c r="AF4208" s="32">
        <f t="shared" si="11073"/>
        <v>474238.04210999998</v>
      </c>
      <c r="AG4208" s="32">
        <f t="shared" si="11074"/>
        <v>0</v>
      </c>
      <c r="AH4208" s="32">
        <f t="shared" si="11075"/>
        <v>0</v>
      </c>
      <c r="AI4208" s="32">
        <f t="shared" si="11076"/>
        <v>0</v>
      </c>
      <c r="AJ4208" s="32">
        <f t="shared" si="11083"/>
        <v>0</v>
      </c>
      <c r="AK4208" s="32">
        <f t="shared" si="11078"/>
        <v>0</v>
      </c>
      <c r="AL4208" s="32">
        <f t="shared" si="11080"/>
        <v>474238.04210999998</v>
      </c>
      <c r="AM4208" s="32">
        <f t="shared" si="11081"/>
        <v>4.1889999993145466E-2</v>
      </c>
    </row>
    <row r="4209" spans="2:40" ht="31.2" x14ac:dyDescent="0.3">
      <c r="B4209" s="30" t="s">
        <v>967</v>
      </c>
      <c r="C4209" s="30" t="s">
        <v>224</v>
      </c>
      <c r="D4209" s="30" t="s">
        <v>502</v>
      </c>
      <c r="E4209" s="15" t="str">
        <f t="shared" ref="E4209:E4272" si="11084">CONCATENATE(C4209,D4209)</f>
        <v>0702</v>
      </c>
      <c r="F4209" s="30" t="s">
        <v>1065</v>
      </c>
      <c r="G4209" s="30" t="s">
        <v>547</v>
      </c>
      <c r="H4209" s="31" t="s">
        <v>548</v>
      </c>
      <c r="I4209" s="32">
        <f t="shared" si="11053"/>
        <v>526931.19999999995</v>
      </c>
      <c r="J4209" s="32">
        <f t="shared" si="11054"/>
        <v>0</v>
      </c>
      <c r="K4209" s="32">
        <f t="shared" si="11055"/>
        <v>0</v>
      </c>
      <c r="L4209" s="32">
        <f t="shared" si="11056"/>
        <v>0</v>
      </c>
      <c r="M4209" s="32">
        <f t="shared" si="11057"/>
        <v>0</v>
      </c>
      <c r="N4209" s="32">
        <f t="shared" si="11058"/>
        <v>0</v>
      </c>
      <c r="O4209" s="32">
        <f t="shared" si="11059"/>
        <v>0</v>
      </c>
      <c r="P4209" s="32">
        <f t="shared" si="11060"/>
        <v>0</v>
      </c>
      <c r="Q4209" s="32">
        <f t="shared" si="11061"/>
        <v>0</v>
      </c>
      <c r="R4209" s="32">
        <f t="shared" si="11062"/>
        <v>0</v>
      </c>
      <c r="S4209" s="32">
        <f t="shared" si="11063"/>
        <v>0</v>
      </c>
      <c r="T4209" s="32">
        <f t="shared" si="11064"/>
        <v>0</v>
      </c>
      <c r="U4209" s="32">
        <v>-52693.116000000002</v>
      </c>
      <c r="V4209" s="32">
        <f t="shared" ref="V4209:V4272" si="11085">I4209+L4209+U4209+T4209+S4209+R4209+Q4209+P4209+O4209</f>
        <v>474238.08399999997</v>
      </c>
      <c r="W4209" s="32">
        <f t="shared" si="11082"/>
        <v>0</v>
      </c>
      <c r="X4209" s="32">
        <f t="shared" si="11066"/>
        <v>0</v>
      </c>
      <c r="Y4209" s="32">
        <f t="shared" si="11067"/>
        <v>0</v>
      </c>
      <c r="Z4209" s="32">
        <f t="shared" si="11068"/>
        <v>0</v>
      </c>
      <c r="AA4209" s="32">
        <f t="shared" si="11069"/>
        <v>-52693.116000000002</v>
      </c>
      <c r="AB4209" s="32">
        <f t="shared" si="11070"/>
        <v>392422.64704000001</v>
      </c>
      <c r="AC4209" s="33">
        <f t="shared" si="11071"/>
        <v>468974.88420999999</v>
      </c>
      <c r="AD4209" s="33">
        <f t="shared" si="11072"/>
        <v>468974.88420999999</v>
      </c>
      <c r="AE4209" s="34">
        <f t="shared" si="11079"/>
        <v>100</v>
      </c>
      <c r="AF4209" s="32">
        <f t="shared" si="11073"/>
        <v>474238.04210999998</v>
      </c>
      <c r="AG4209" s="32">
        <f t="shared" si="11074"/>
        <v>0</v>
      </c>
      <c r="AH4209" s="32">
        <f t="shared" si="11075"/>
        <v>0</v>
      </c>
      <c r="AI4209" s="32">
        <f t="shared" si="11076"/>
        <v>0</v>
      </c>
      <c r="AJ4209" s="32">
        <f t="shared" si="11083"/>
        <v>0</v>
      </c>
      <c r="AK4209" s="32">
        <f t="shared" si="11078"/>
        <v>0</v>
      </c>
      <c r="AL4209" s="32">
        <f t="shared" si="11080"/>
        <v>474238.04210999998</v>
      </c>
      <c r="AM4209" s="32">
        <f t="shared" si="11081"/>
        <v>4.1889999993145466E-2</v>
      </c>
    </row>
    <row r="4210" spans="2:40" x14ac:dyDescent="0.3">
      <c r="B4210" s="30" t="s">
        <v>967</v>
      </c>
      <c r="C4210" s="30" t="s">
        <v>224</v>
      </c>
      <c r="D4210" s="30" t="s">
        <v>502</v>
      </c>
      <c r="E4210" s="15" t="str">
        <f t="shared" si="11084"/>
        <v>0702</v>
      </c>
      <c r="F4210" s="30" t="s">
        <v>1065</v>
      </c>
      <c r="G4210" s="30" t="s">
        <v>906</v>
      </c>
      <c r="H4210" s="31" t="s">
        <v>907</v>
      </c>
      <c r="I4210" s="32">
        <v>526931.19999999995</v>
      </c>
      <c r="J4210" s="32"/>
      <c r="K4210" s="32"/>
      <c r="L4210" s="32"/>
      <c r="M4210" s="32"/>
      <c r="N4210" s="32"/>
      <c r="O4210" s="32">
        <v>0</v>
      </c>
      <c r="P4210" s="32">
        <v>0</v>
      </c>
      <c r="Q4210" s="32">
        <v>0</v>
      </c>
      <c r="R4210" s="32">
        <v>0</v>
      </c>
      <c r="S4210" s="32">
        <v>0</v>
      </c>
      <c r="T4210" s="32">
        <v>0</v>
      </c>
      <c r="U4210" s="32">
        <v>-52693.116000000002</v>
      </c>
      <c r="V4210" s="32">
        <f t="shared" si="11085"/>
        <v>474238.08399999997</v>
      </c>
      <c r="W4210" s="32"/>
      <c r="X4210" s="32"/>
      <c r="Y4210" s="32"/>
      <c r="Z4210" s="32"/>
      <c r="AA4210" s="32">
        <f>-2634.656-50058.46</f>
        <v>-52693.116000000002</v>
      </c>
      <c r="AB4210" s="32">
        <v>392422.64704000001</v>
      </c>
      <c r="AC4210" s="33">
        <v>468974.88420999999</v>
      </c>
      <c r="AD4210" s="33">
        <v>468974.88420999999</v>
      </c>
      <c r="AE4210" s="34">
        <f t="shared" si="11079"/>
        <v>100</v>
      </c>
      <c r="AF4210" s="32">
        <v>474238.04210999998</v>
      </c>
      <c r="AG4210" s="32">
        <v>0</v>
      </c>
      <c r="AH4210" s="32">
        <v>0</v>
      </c>
      <c r="AI4210" s="32">
        <v>0</v>
      </c>
      <c r="AJ4210" s="32">
        <v>0</v>
      </c>
      <c r="AK4210" s="32">
        <v>0</v>
      </c>
      <c r="AL4210" s="32">
        <f t="shared" si="11080"/>
        <v>474238.04210999998</v>
      </c>
      <c r="AM4210" s="32">
        <f t="shared" si="11081"/>
        <v>4.1889999993145466E-2</v>
      </c>
    </row>
    <row r="4211" spans="2:40" s="22" customFormat="1" x14ac:dyDescent="0.3">
      <c r="B4211" s="23" t="s">
        <v>967</v>
      </c>
      <c r="C4211" s="23" t="s">
        <v>224</v>
      </c>
      <c r="D4211" s="23" t="s">
        <v>114</v>
      </c>
      <c r="E4211" s="24" t="str">
        <f t="shared" si="11084"/>
        <v>0703</v>
      </c>
      <c r="F4211" s="23"/>
      <c r="G4211" s="23"/>
      <c r="H4211" s="25" t="s">
        <v>293</v>
      </c>
      <c r="I4211" s="26">
        <f t="shared" si="11053"/>
        <v>62244.1</v>
      </c>
      <c r="J4211" s="26">
        <f t="shared" si="11054"/>
        <v>0</v>
      </c>
      <c r="K4211" s="26">
        <f t="shared" si="11055"/>
        <v>0</v>
      </c>
      <c r="L4211" s="26">
        <f t="shared" si="11056"/>
        <v>-21444.351999999999</v>
      </c>
      <c r="M4211" s="26">
        <f t="shared" si="11057"/>
        <v>0</v>
      </c>
      <c r="N4211" s="26">
        <f t="shared" si="11058"/>
        <v>0</v>
      </c>
      <c r="O4211" s="26">
        <f t="shared" si="11059"/>
        <v>-130.91300000000001</v>
      </c>
      <c r="P4211" s="26">
        <f t="shared" si="11060"/>
        <v>0</v>
      </c>
      <c r="Q4211" s="26">
        <f t="shared" si="11061"/>
        <v>0</v>
      </c>
      <c r="R4211" s="26">
        <f t="shared" si="11062"/>
        <v>0</v>
      </c>
      <c r="S4211" s="26">
        <f t="shared" si="11063"/>
        <v>0</v>
      </c>
      <c r="T4211" s="26">
        <f t="shared" si="11064"/>
        <v>0</v>
      </c>
      <c r="U4211" s="26">
        <v>596.89499999999998</v>
      </c>
      <c r="V4211" s="26">
        <f t="shared" si="11085"/>
        <v>41265.729999999996</v>
      </c>
      <c r="W4211" s="26">
        <f t="shared" si="11082"/>
        <v>596.89499999999998</v>
      </c>
      <c r="X4211" s="26">
        <f t="shared" si="11066"/>
        <v>0</v>
      </c>
      <c r="Y4211" s="26">
        <f t="shared" si="11067"/>
        <v>0</v>
      </c>
      <c r="Z4211" s="26">
        <f t="shared" si="11068"/>
        <v>0</v>
      </c>
      <c r="AA4211" s="26">
        <f t="shared" ref="AA4211:AA4228" si="11086">AA4212</f>
        <v>0</v>
      </c>
      <c r="AB4211" s="26">
        <f t="shared" si="11070"/>
        <v>8615.6618299999991</v>
      </c>
      <c r="AC4211" s="27">
        <f t="shared" si="11071"/>
        <v>41265.730000000003</v>
      </c>
      <c r="AD4211" s="27">
        <f t="shared" si="11072"/>
        <v>28802.706740000001</v>
      </c>
      <c r="AE4211" s="28">
        <f t="shared" si="11079"/>
        <v>69.798127259592889</v>
      </c>
      <c r="AF4211" s="26">
        <f t="shared" si="11073"/>
        <v>41396.642999999996</v>
      </c>
      <c r="AG4211" s="26">
        <f t="shared" si="11074"/>
        <v>-130.91300000000001</v>
      </c>
      <c r="AH4211" s="26">
        <f t="shared" si="11075"/>
        <v>0</v>
      </c>
      <c r="AI4211" s="26">
        <f t="shared" si="11076"/>
        <v>0</v>
      </c>
      <c r="AJ4211" s="26">
        <f t="shared" si="11083"/>
        <v>0</v>
      </c>
      <c r="AK4211" s="26">
        <f t="shared" si="11078"/>
        <v>0</v>
      </c>
      <c r="AL4211" s="26">
        <f t="shared" si="11080"/>
        <v>41265.729999999996</v>
      </c>
      <c r="AM4211" s="26">
        <f t="shared" si="11081"/>
        <v>0</v>
      </c>
      <c r="AN4211" s="29"/>
    </row>
    <row r="4212" spans="2:40" ht="31.2" x14ac:dyDescent="0.3">
      <c r="B4212" s="30" t="s">
        <v>967</v>
      </c>
      <c r="C4212" s="30" t="s">
        <v>224</v>
      </c>
      <c r="D4212" s="30" t="s">
        <v>114</v>
      </c>
      <c r="E4212" s="15" t="str">
        <f t="shared" si="11084"/>
        <v>0703</v>
      </c>
      <c r="F4212" s="30" t="s">
        <v>477</v>
      </c>
      <c r="G4212" s="30"/>
      <c r="H4212" s="31" t="s">
        <v>478</v>
      </c>
      <c r="I4212" s="32">
        <f t="shared" si="11053"/>
        <v>62244.1</v>
      </c>
      <c r="J4212" s="32">
        <f t="shared" si="11054"/>
        <v>0</v>
      </c>
      <c r="K4212" s="32">
        <f t="shared" si="11055"/>
        <v>0</v>
      </c>
      <c r="L4212" s="32">
        <f t="shared" si="11056"/>
        <v>-21444.351999999999</v>
      </c>
      <c r="M4212" s="32">
        <f t="shared" si="11057"/>
        <v>0</v>
      </c>
      <c r="N4212" s="32">
        <f t="shared" si="11058"/>
        <v>0</v>
      </c>
      <c r="O4212" s="32">
        <f t="shared" si="11059"/>
        <v>-130.91300000000001</v>
      </c>
      <c r="P4212" s="32">
        <f t="shared" si="11060"/>
        <v>0</v>
      </c>
      <c r="Q4212" s="32">
        <f t="shared" si="11061"/>
        <v>0</v>
      </c>
      <c r="R4212" s="32">
        <f t="shared" si="11062"/>
        <v>0</v>
      </c>
      <c r="S4212" s="32">
        <f t="shared" si="11063"/>
        <v>0</v>
      </c>
      <c r="T4212" s="32">
        <f t="shared" si="11064"/>
        <v>0</v>
      </c>
      <c r="U4212" s="32">
        <v>596.89499999999998</v>
      </c>
      <c r="V4212" s="32">
        <f t="shared" si="11085"/>
        <v>41265.729999999996</v>
      </c>
      <c r="W4212" s="32">
        <f t="shared" si="11082"/>
        <v>596.89499999999998</v>
      </c>
      <c r="X4212" s="32">
        <f t="shared" si="11066"/>
        <v>0</v>
      </c>
      <c r="Y4212" s="32">
        <f t="shared" si="11067"/>
        <v>0</v>
      </c>
      <c r="Z4212" s="32">
        <f t="shared" si="11068"/>
        <v>0</v>
      </c>
      <c r="AA4212" s="32">
        <f t="shared" si="11086"/>
        <v>0</v>
      </c>
      <c r="AB4212" s="32">
        <f t="shared" si="11070"/>
        <v>8615.6618299999991</v>
      </c>
      <c r="AC4212" s="33">
        <f t="shared" si="11071"/>
        <v>41265.730000000003</v>
      </c>
      <c r="AD4212" s="33">
        <f t="shared" si="11072"/>
        <v>28802.706740000001</v>
      </c>
      <c r="AE4212" s="34">
        <f t="shared" si="11079"/>
        <v>69.798127259592889</v>
      </c>
      <c r="AF4212" s="32">
        <f t="shared" si="11073"/>
        <v>41396.642999999996</v>
      </c>
      <c r="AG4212" s="32">
        <f t="shared" si="11074"/>
        <v>-130.91300000000001</v>
      </c>
      <c r="AH4212" s="32">
        <f t="shared" si="11075"/>
        <v>0</v>
      </c>
      <c r="AI4212" s="32">
        <f t="shared" si="11076"/>
        <v>0</v>
      </c>
      <c r="AJ4212" s="32">
        <f t="shared" si="11083"/>
        <v>0</v>
      </c>
      <c r="AK4212" s="32">
        <f t="shared" si="11078"/>
        <v>0</v>
      </c>
      <c r="AL4212" s="32">
        <f t="shared" si="11080"/>
        <v>41265.729999999996</v>
      </c>
      <c r="AM4212" s="32">
        <f t="shared" si="11081"/>
        <v>0</v>
      </c>
    </row>
    <row r="4213" spans="2:40" ht="31.2" x14ac:dyDescent="0.3">
      <c r="B4213" s="30" t="s">
        <v>967</v>
      </c>
      <c r="C4213" s="30" t="s">
        <v>224</v>
      </c>
      <c r="D4213" s="30" t="s">
        <v>114</v>
      </c>
      <c r="E4213" s="15" t="str">
        <f t="shared" si="11084"/>
        <v>0703</v>
      </c>
      <c r="F4213" s="30" t="s">
        <v>541</v>
      </c>
      <c r="G4213" s="30"/>
      <c r="H4213" s="31" t="s">
        <v>542</v>
      </c>
      <c r="I4213" s="32">
        <f t="shared" si="11053"/>
        <v>62244.1</v>
      </c>
      <c r="J4213" s="32">
        <f t="shared" si="11054"/>
        <v>0</v>
      </c>
      <c r="K4213" s="32">
        <f t="shared" si="11055"/>
        <v>0</v>
      </c>
      <c r="L4213" s="32">
        <f t="shared" si="11056"/>
        <v>-21444.351999999999</v>
      </c>
      <c r="M4213" s="32">
        <f t="shared" si="11057"/>
        <v>0</v>
      </c>
      <c r="N4213" s="32">
        <f t="shared" si="11058"/>
        <v>0</v>
      </c>
      <c r="O4213" s="32">
        <f t="shared" si="11059"/>
        <v>-130.91300000000001</v>
      </c>
      <c r="P4213" s="32">
        <f t="shared" si="11060"/>
        <v>0</v>
      </c>
      <c r="Q4213" s="32">
        <f t="shared" si="11061"/>
        <v>0</v>
      </c>
      <c r="R4213" s="32">
        <f t="shared" si="11062"/>
        <v>0</v>
      </c>
      <c r="S4213" s="32">
        <f t="shared" si="11063"/>
        <v>0</v>
      </c>
      <c r="T4213" s="32">
        <f t="shared" si="11064"/>
        <v>0</v>
      </c>
      <c r="U4213" s="32">
        <v>596.89499999999998</v>
      </c>
      <c r="V4213" s="32">
        <f t="shared" si="11085"/>
        <v>41265.729999999996</v>
      </c>
      <c r="W4213" s="32">
        <f t="shared" si="11082"/>
        <v>596.89499999999998</v>
      </c>
      <c r="X4213" s="32">
        <f t="shared" si="11066"/>
        <v>0</v>
      </c>
      <c r="Y4213" s="32">
        <f t="shared" si="11067"/>
        <v>0</v>
      </c>
      <c r="Z4213" s="32">
        <f t="shared" si="11068"/>
        <v>0</v>
      </c>
      <c r="AA4213" s="32">
        <f t="shared" si="11086"/>
        <v>0</v>
      </c>
      <c r="AB4213" s="32">
        <f t="shared" si="11070"/>
        <v>8615.6618299999991</v>
      </c>
      <c r="AC4213" s="33">
        <f t="shared" si="11071"/>
        <v>41265.730000000003</v>
      </c>
      <c r="AD4213" s="33">
        <f t="shared" si="11072"/>
        <v>28802.706740000001</v>
      </c>
      <c r="AE4213" s="34">
        <f t="shared" si="11079"/>
        <v>69.798127259592889</v>
      </c>
      <c r="AF4213" s="32">
        <f t="shared" si="11073"/>
        <v>41396.642999999996</v>
      </c>
      <c r="AG4213" s="32">
        <f t="shared" si="11074"/>
        <v>-130.91300000000001</v>
      </c>
      <c r="AH4213" s="32">
        <f t="shared" si="11075"/>
        <v>0</v>
      </c>
      <c r="AI4213" s="32">
        <f t="shared" si="11076"/>
        <v>0</v>
      </c>
      <c r="AJ4213" s="32">
        <f t="shared" si="11083"/>
        <v>0</v>
      </c>
      <c r="AK4213" s="32">
        <f t="shared" si="11078"/>
        <v>0</v>
      </c>
      <c r="AL4213" s="32">
        <f t="shared" si="11080"/>
        <v>41265.729999999996</v>
      </c>
      <c r="AM4213" s="32">
        <f t="shared" si="11081"/>
        <v>0</v>
      </c>
    </row>
    <row r="4214" spans="2:40" ht="62.4" x14ac:dyDescent="0.3">
      <c r="B4214" s="30" t="s">
        <v>967</v>
      </c>
      <c r="C4214" s="30" t="s">
        <v>224</v>
      </c>
      <c r="D4214" s="30" t="s">
        <v>114</v>
      </c>
      <c r="E4214" s="15" t="str">
        <f t="shared" si="11084"/>
        <v>0703</v>
      </c>
      <c r="F4214" s="30" t="s">
        <v>543</v>
      </c>
      <c r="G4214" s="30"/>
      <c r="H4214" s="31" t="s">
        <v>544</v>
      </c>
      <c r="I4214" s="32">
        <f t="shared" si="11053"/>
        <v>62244.1</v>
      </c>
      <c r="J4214" s="32">
        <f t="shared" si="11054"/>
        <v>0</v>
      </c>
      <c r="K4214" s="32">
        <f t="shared" si="11055"/>
        <v>0</v>
      </c>
      <c r="L4214" s="32">
        <f t="shared" si="11056"/>
        <v>-21444.351999999999</v>
      </c>
      <c r="M4214" s="32">
        <f t="shared" si="11057"/>
        <v>0</v>
      </c>
      <c r="N4214" s="32">
        <f t="shared" si="11058"/>
        <v>0</v>
      </c>
      <c r="O4214" s="32">
        <f t="shared" si="11059"/>
        <v>-130.91300000000001</v>
      </c>
      <c r="P4214" s="32">
        <f t="shared" si="11060"/>
        <v>0</v>
      </c>
      <c r="Q4214" s="32">
        <f t="shared" si="11061"/>
        <v>0</v>
      </c>
      <c r="R4214" s="32">
        <f t="shared" si="11062"/>
        <v>0</v>
      </c>
      <c r="S4214" s="32">
        <f t="shared" si="11063"/>
        <v>0</v>
      </c>
      <c r="T4214" s="32">
        <f t="shared" si="11064"/>
        <v>0</v>
      </c>
      <c r="U4214" s="32">
        <v>596.89499999999998</v>
      </c>
      <c r="V4214" s="32">
        <f t="shared" si="11085"/>
        <v>41265.729999999996</v>
      </c>
      <c r="W4214" s="32">
        <f t="shared" si="11082"/>
        <v>596.89499999999998</v>
      </c>
      <c r="X4214" s="32">
        <f t="shared" si="11066"/>
        <v>0</v>
      </c>
      <c r="Y4214" s="32">
        <f t="shared" si="11067"/>
        <v>0</v>
      </c>
      <c r="Z4214" s="32">
        <f t="shared" si="11068"/>
        <v>0</v>
      </c>
      <c r="AA4214" s="32">
        <f t="shared" si="11086"/>
        <v>0</v>
      </c>
      <c r="AB4214" s="32">
        <f t="shared" si="11070"/>
        <v>8615.6618299999991</v>
      </c>
      <c r="AC4214" s="33">
        <f t="shared" si="11071"/>
        <v>41265.730000000003</v>
      </c>
      <c r="AD4214" s="33">
        <f t="shared" si="11072"/>
        <v>28802.706740000001</v>
      </c>
      <c r="AE4214" s="34">
        <f t="shared" si="11079"/>
        <v>69.798127259592889</v>
      </c>
      <c r="AF4214" s="32">
        <f t="shared" si="11073"/>
        <v>41396.642999999996</v>
      </c>
      <c r="AG4214" s="32">
        <f t="shared" si="11074"/>
        <v>-130.91300000000001</v>
      </c>
      <c r="AH4214" s="32">
        <f t="shared" si="11075"/>
        <v>0</v>
      </c>
      <c r="AI4214" s="32">
        <f t="shared" si="11076"/>
        <v>0</v>
      </c>
      <c r="AJ4214" s="32">
        <f t="shared" si="11083"/>
        <v>0</v>
      </c>
      <c r="AK4214" s="32">
        <f t="shared" si="11078"/>
        <v>0</v>
      </c>
      <c r="AL4214" s="32">
        <f t="shared" si="11080"/>
        <v>41265.729999999996</v>
      </c>
      <c r="AM4214" s="32">
        <f t="shared" si="11081"/>
        <v>0</v>
      </c>
    </row>
    <row r="4215" spans="2:40" ht="31.2" x14ac:dyDescent="0.3">
      <c r="B4215" s="30" t="s">
        <v>967</v>
      </c>
      <c r="C4215" s="30" t="s">
        <v>224</v>
      </c>
      <c r="D4215" s="30" t="s">
        <v>114</v>
      </c>
      <c r="E4215" s="15" t="str">
        <f t="shared" si="11084"/>
        <v>0703</v>
      </c>
      <c r="F4215" s="30" t="s">
        <v>1067</v>
      </c>
      <c r="G4215" s="30"/>
      <c r="H4215" s="31" t="s">
        <v>1068</v>
      </c>
      <c r="I4215" s="32">
        <f t="shared" si="11053"/>
        <v>62244.1</v>
      </c>
      <c r="J4215" s="32">
        <f t="shared" si="11054"/>
        <v>0</v>
      </c>
      <c r="K4215" s="32">
        <f t="shared" si="11055"/>
        <v>0</v>
      </c>
      <c r="L4215" s="32">
        <f t="shared" si="11056"/>
        <v>-21444.351999999999</v>
      </c>
      <c r="M4215" s="32">
        <f t="shared" si="11057"/>
        <v>0</v>
      </c>
      <c r="N4215" s="32">
        <f t="shared" si="11058"/>
        <v>0</v>
      </c>
      <c r="O4215" s="32">
        <f t="shared" si="11059"/>
        <v>-130.91300000000001</v>
      </c>
      <c r="P4215" s="32">
        <f t="shared" si="11060"/>
        <v>0</v>
      </c>
      <c r="Q4215" s="32">
        <f t="shared" si="11061"/>
        <v>0</v>
      </c>
      <c r="R4215" s="32">
        <f t="shared" si="11062"/>
        <v>0</v>
      </c>
      <c r="S4215" s="32">
        <f t="shared" si="11063"/>
        <v>0</v>
      </c>
      <c r="T4215" s="32">
        <f t="shared" si="11064"/>
        <v>0</v>
      </c>
      <c r="U4215" s="32">
        <v>596.89499999999998</v>
      </c>
      <c r="V4215" s="32">
        <f t="shared" si="11085"/>
        <v>41265.729999999996</v>
      </c>
      <c r="W4215" s="32">
        <f t="shared" si="11082"/>
        <v>596.89499999999998</v>
      </c>
      <c r="X4215" s="32">
        <f t="shared" si="11066"/>
        <v>0</v>
      </c>
      <c r="Y4215" s="32">
        <f t="shared" si="11067"/>
        <v>0</v>
      </c>
      <c r="Z4215" s="32">
        <f t="shared" si="11068"/>
        <v>0</v>
      </c>
      <c r="AA4215" s="32">
        <f t="shared" si="11086"/>
        <v>0</v>
      </c>
      <c r="AB4215" s="32">
        <f t="shared" si="11070"/>
        <v>8615.6618299999991</v>
      </c>
      <c r="AC4215" s="33">
        <f t="shared" si="11071"/>
        <v>41265.730000000003</v>
      </c>
      <c r="AD4215" s="33">
        <f t="shared" si="11072"/>
        <v>28802.706740000001</v>
      </c>
      <c r="AE4215" s="34">
        <f t="shared" si="11079"/>
        <v>69.798127259592889</v>
      </c>
      <c r="AF4215" s="32">
        <f t="shared" si="11073"/>
        <v>41396.642999999996</v>
      </c>
      <c r="AG4215" s="32">
        <f t="shared" si="11074"/>
        <v>-130.91300000000001</v>
      </c>
      <c r="AH4215" s="32">
        <f t="shared" si="11075"/>
        <v>0</v>
      </c>
      <c r="AI4215" s="32">
        <f t="shared" si="11076"/>
        <v>0</v>
      </c>
      <c r="AJ4215" s="32">
        <f t="shared" si="11083"/>
        <v>0</v>
      </c>
      <c r="AK4215" s="32">
        <f t="shared" si="11078"/>
        <v>0</v>
      </c>
      <c r="AL4215" s="32">
        <f t="shared" si="11080"/>
        <v>41265.729999999996</v>
      </c>
      <c r="AM4215" s="32">
        <f t="shared" si="11081"/>
        <v>0</v>
      </c>
    </row>
    <row r="4216" spans="2:40" ht="31.2" x14ac:dyDescent="0.3">
      <c r="B4216" s="30" t="s">
        <v>967</v>
      </c>
      <c r="C4216" s="30" t="s">
        <v>224</v>
      </c>
      <c r="D4216" s="30" t="s">
        <v>114</v>
      </c>
      <c r="E4216" s="15" t="str">
        <f t="shared" si="11084"/>
        <v>0703</v>
      </c>
      <c r="F4216" s="30" t="s">
        <v>1067</v>
      </c>
      <c r="G4216" s="30" t="s">
        <v>547</v>
      </c>
      <c r="H4216" s="31" t="s">
        <v>548</v>
      </c>
      <c r="I4216" s="32">
        <f t="shared" si="11053"/>
        <v>62244.1</v>
      </c>
      <c r="J4216" s="32">
        <f t="shared" si="11054"/>
        <v>0</v>
      </c>
      <c r="K4216" s="32">
        <f t="shared" si="11055"/>
        <v>0</v>
      </c>
      <c r="L4216" s="32">
        <f t="shared" si="11056"/>
        <v>-21444.351999999999</v>
      </c>
      <c r="M4216" s="32">
        <f t="shared" si="11057"/>
        <v>0</v>
      </c>
      <c r="N4216" s="32">
        <f t="shared" si="11058"/>
        <v>0</v>
      </c>
      <c r="O4216" s="32">
        <f t="shared" si="11059"/>
        <v>-130.91300000000001</v>
      </c>
      <c r="P4216" s="32">
        <f t="shared" si="11060"/>
        <v>0</v>
      </c>
      <c r="Q4216" s="32">
        <f t="shared" si="11061"/>
        <v>0</v>
      </c>
      <c r="R4216" s="32">
        <f t="shared" si="11062"/>
        <v>0</v>
      </c>
      <c r="S4216" s="32">
        <f t="shared" si="11063"/>
        <v>0</v>
      </c>
      <c r="T4216" s="32">
        <f t="shared" si="11064"/>
        <v>0</v>
      </c>
      <c r="U4216" s="32">
        <v>596.89499999999998</v>
      </c>
      <c r="V4216" s="32">
        <f t="shared" si="11085"/>
        <v>41265.729999999996</v>
      </c>
      <c r="W4216" s="32">
        <f t="shared" si="11082"/>
        <v>596.89499999999998</v>
      </c>
      <c r="X4216" s="32">
        <f t="shared" si="11066"/>
        <v>0</v>
      </c>
      <c r="Y4216" s="32">
        <f t="shared" si="11067"/>
        <v>0</v>
      </c>
      <c r="Z4216" s="32">
        <f t="shared" si="11068"/>
        <v>0</v>
      </c>
      <c r="AA4216" s="32">
        <f t="shared" si="11086"/>
        <v>0</v>
      </c>
      <c r="AB4216" s="32">
        <f t="shared" si="11070"/>
        <v>8615.6618299999991</v>
      </c>
      <c r="AC4216" s="33">
        <f t="shared" si="11071"/>
        <v>41265.730000000003</v>
      </c>
      <c r="AD4216" s="33">
        <f t="shared" si="11072"/>
        <v>28802.706740000001</v>
      </c>
      <c r="AE4216" s="34">
        <f t="shared" si="11079"/>
        <v>69.798127259592889</v>
      </c>
      <c r="AF4216" s="32">
        <f t="shared" si="11073"/>
        <v>41396.642999999996</v>
      </c>
      <c r="AG4216" s="32">
        <f t="shared" si="11074"/>
        <v>-130.91300000000001</v>
      </c>
      <c r="AH4216" s="32">
        <f t="shared" si="11075"/>
        <v>0</v>
      </c>
      <c r="AI4216" s="32">
        <f t="shared" si="11076"/>
        <v>0</v>
      </c>
      <c r="AJ4216" s="32">
        <f t="shared" si="11083"/>
        <v>0</v>
      </c>
      <c r="AK4216" s="32">
        <f t="shared" si="11078"/>
        <v>0</v>
      </c>
      <c r="AL4216" s="32">
        <f t="shared" si="11080"/>
        <v>41265.729999999996</v>
      </c>
      <c r="AM4216" s="32">
        <f t="shared" si="11081"/>
        <v>0</v>
      </c>
    </row>
    <row r="4217" spans="2:40" x14ac:dyDescent="0.3">
      <c r="B4217" s="30" t="s">
        <v>967</v>
      </c>
      <c r="C4217" s="30" t="s">
        <v>224</v>
      </c>
      <c r="D4217" s="30" t="s">
        <v>114</v>
      </c>
      <c r="E4217" s="15" t="str">
        <f t="shared" si="11084"/>
        <v>0703</v>
      </c>
      <c r="F4217" s="30" t="s">
        <v>1067</v>
      </c>
      <c r="G4217" s="30" t="s">
        <v>906</v>
      </c>
      <c r="H4217" s="31" t="s">
        <v>907</v>
      </c>
      <c r="I4217" s="32">
        <v>62244.1</v>
      </c>
      <c r="J4217" s="32"/>
      <c r="K4217" s="32"/>
      <c r="L4217" s="32">
        <v>-21444.351999999999</v>
      </c>
      <c r="M4217" s="32"/>
      <c r="N4217" s="32"/>
      <c r="O4217" s="32">
        <v>-130.91300000000001</v>
      </c>
      <c r="P4217" s="32">
        <v>0</v>
      </c>
      <c r="Q4217" s="32">
        <v>0</v>
      </c>
      <c r="R4217" s="32">
        <v>0</v>
      </c>
      <c r="S4217" s="32">
        <v>0</v>
      </c>
      <c r="T4217" s="32">
        <v>0</v>
      </c>
      <c r="U4217" s="32">
        <v>596.89499999999998</v>
      </c>
      <c r="V4217" s="32">
        <f t="shared" si="11085"/>
        <v>41265.729999999996</v>
      </c>
      <c r="W4217" s="32">
        <v>596.89499999999998</v>
      </c>
      <c r="X4217" s="32"/>
      <c r="Y4217" s="32"/>
      <c r="Z4217" s="32"/>
      <c r="AA4217" s="32"/>
      <c r="AB4217" s="32">
        <v>8615.6618299999991</v>
      </c>
      <c r="AC4217" s="33">
        <v>41265.730000000003</v>
      </c>
      <c r="AD4217" s="33">
        <v>28802.706740000001</v>
      </c>
      <c r="AE4217" s="34">
        <f t="shared" si="11079"/>
        <v>69.798127259592889</v>
      </c>
      <c r="AF4217" s="32">
        <v>41396.642999999996</v>
      </c>
      <c r="AG4217" s="32">
        <v>-130.91300000000001</v>
      </c>
      <c r="AH4217" s="32">
        <v>0</v>
      </c>
      <c r="AI4217" s="32">
        <v>0</v>
      </c>
      <c r="AJ4217" s="32">
        <v>0</v>
      </c>
      <c r="AK4217" s="32">
        <v>0</v>
      </c>
      <c r="AL4217" s="32">
        <f t="shared" si="11080"/>
        <v>41265.729999999996</v>
      </c>
      <c r="AM4217" s="32">
        <f t="shared" si="11081"/>
        <v>0</v>
      </c>
    </row>
    <row r="4218" spans="2:40" x14ac:dyDescent="0.3">
      <c r="B4218" s="30" t="s">
        <v>967</v>
      </c>
      <c r="C4218" s="23" t="s">
        <v>224</v>
      </c>
      <c r="D4218" s="23" t="s">
        <v>224</v>
      </c>
      <c r="E4218" s="24" t="str">
        <f t="shared" si="11084"/>
        <v>0707</v>
      </c>
      <c r="F4218" s="23"/>
      <c r="G4218" s="23"/>
      <c r="H4218" s="25" t="s">
        <v>333</v>
      </c>
      <c r="I4218" s="32"/>
      <c r="J4218" s="32"/>
      <c r="K4218" s="32"/>
      <c r="L4218" s="32"/>
      <c r="M4218" s="32"/>
      <c r="N4218" s="32"/>
      <c r="O4218" s="32">
        <f t="shared" si="11059"/>
        <v>0</v>
      </c>
      <c r="P4218" s="26">
        <f t="shared" si="11060"/>
        <v>0</v>
      </c>
      <c r="Q4218" s="32">
        <f t="shared" si="11061"/>
        <v>0</v>
      </c>
      <c r="R4218" s="32">
        <f t="shared" si="11062"/>
        <v>0</v>
      </c>
      <c r="S4218" s="32">
        <f t="shared" si="11063"/>
        <v>0</v>
      </c>
      <c r="T4218" s="32">
        <f t="shared" si="11064"/>
        <v>0</v>
      </c>
      <c r="U4218" s="32">
        <v>82484.097999999998</v>
      </c>
      <c r="V4218" s="26">
        <f t="shared" si="11085"/>
        <v>82484.097999999998</v>
      </c>
      <c r="W4218" s="32">
        <f t="shared" si="11082"/>
        <v>82484.097999999998</v>
      </c>
      <c r="X4218" s="32">
        <f t="shared" si="11066"/>
        <v>0</v>
      </c>
      <c r="Y4218" s="32">
        <f t="shared" si="11067"/>
        <v>0</v>
      </c>
      <c r="Z4218" s="32">
        <f t="shared" si="11068"/>
        <v>0</v>
      </c>
      <c r="AA4218" s="32">
        <f t="shared" si="11086"/>
        <v>0</v>
      </c>
      <c r="AB4218" s="32">
        <f t="shared" si="11070"/>
        <v>5532.0665499999996</v>
      </c>
      <c r="AC4218" s="27">
        <f t="shared" si="11071"/>
        <v>82484.097999999998</v>
      </c>
      <c r="AD4218" s="33">
        <f t="shared" si="11072"/>
        <v>5532.0665499999996</v>
      </c>
      <c r="AE4218" s="28">
        <f t="shared" si="11079"/>
        <v>6.7068279633730121</v>
      </c>
      <c r="AF4218" s="26">
        <f t="shared" si="11073"/>
        <v>82484.097999999998</v>
      </c>
      <c r="AG4218" s="26">
        <f t="shared" si="11074"/>
        <v>0</v>
      </c>
      <c r="AH4218" s="26">
        <f t="shared" si="11075"/>
        <v>0</v>
      </c>
      <c r="AI4218" s="26">
        <f t="shared" si="11076"/>
        <v>0</v>
      </c>
      <c r="AJ4218" s="26">
        <f t="shared" si="11083"/>
        <v>0</v>
      </c>
      <c r="AK4218" s="26">
        <f t="shared" si="11078"/>
        <v>0</v>
      </c>
      <c r="AL4218" s="26">
        <f t="shared" si="11080"/>
        <v>82484.097999999998</v>
      </c>
      <c r="AM4218" s="26">
        <f t="shared" si="11081"/>
        <v>0</v>
      </c>
    </row>
    <row r="4219" spans="2:40" x14ac:dyDescent="0.3">
      <c r="B4219" s="30" t="s">
        <v>967</v>
      </c>
      <c r="C4219" s="30" t="s">
        <v>224</v>
      </c>
      <c r="D4219" s="30" t="s">
        <v>224</v>
      </c>
      <c r="E4219" s="15" t="str">
        <f t="shared" si="11084"/>
        <v>0707</v>
      </c>
      <c r="F4219" s="30" t="s">
        <v>356</v>
      </c>
      <c r="G4219" s="30"/>
      <c r="H4219" s="31" t="s">
        <v>357</v>
      </c>
      <c r="I4219" s="32"/>
      <c r="J4219" s="32"/>
      <c r="K4219" s="32"/>
      <c r="L4219" s="32"/>
      <c r="M4219" s="32"/>
      <c r="N4219" s="32"/>
      <c r="O4219" s="32">
        <f t="shared" si="11059"/>
        <v>0</v>
      </c>
      <c r="P4219" s="32">
        <f t="shared" si="11060"/>
        <v>0</v>
      </c>
      <c r="Q4219" s="32">
        <f t="shared" si="11061"/>
        <v>0</v>
      </c>
      <c r="R4219" s="32">
        <f t="shared" si="11062"/>
        <v>0</v>
      </c>
      <c r="S4219" s="32">
        <f t="shared" si="11063"/>
        <v>0</v>
      </c>
      <c r="T4219" s="32">
        <f t="shared" si="11064"/>
        <v>0</v>
      </c>
      <c r="U4219" s="32">
        <v>82484.097999999998</v>
      </c>
      <c r="V4219" s="32">
        <f t="shared" si="11085"/>
        <v>82484.097999999998</v>
      </c>
      <c r="W4219" s="32">
        <f t="shared" si="11082"/>
        <v>82484.097999999998</v>
      </c>
      <c r="X4219" s="32">
        <f t="shared" si="11066"/>
        <v>0</v>
      </c>
      <c r="Y4219" s="32">
        <f t="shared" si="11067"/>
        <v>0</v>
      </c>
      <c r="Z4219" s="32">
        <f t="shared" si="11068"/>
        <v>0</v>
      </c>
      <c r="AA4219" s="32">
        <f t="shared" si="11086"/>
        <v>0</v>
      </c>
      <c r="AB4219" s="32">
        <f t="shared" si="11070"/>
        <v>5532.0665499999996</v>
      </c>
      <c r="AC4219" s="33">
        <f t="shared" si="11071"/>
        <v>82484.097999999998</v>
      </c>
      <c r="AD4219" s="33">
        <f t="shared" si="11072"/>
        <v>5532.0665499999996</v>
      </c>
      <c r="AE4219" s="34">
        <f t="shared" si="11079"/>
        <v>6.7068279633730121</v>
      </c>
      <c r="AF4219" s="32">
        <f t="shared" si="11073"/>
        <v>82484.097999999998</v>
      </c>
      <c r="AG4219" s="32">
        <f t="shared" si="11074"/>
        <v>0</v>
      </c>
      <c r="AH4219" s="32">
        <f t="shared" si="11075"/>
        <v>0</v>
      </c>
      <c r="AI4219" s="32">
        <f t="shared" si="11076"/>
        <v>0</v>
      </c>
      <c r="AJ4219" s="32">
        <f t="shared" si="11083"/>
        <v>0</v>
      </c>
      <c r="AK4219" s="32">
        <f t="shared" si="11078"/>
        <v>0</v>
      </c>
      <c r="AL4219" s="32">
        <f t="shared" si="11080"/>
        <v>82484.097999999998</v>
      </c>
      <c r="AM4219" s="32">
        <f t="shared" si="11081"/>
        <v>0</v>
      </c>
    </row>
    <row r="4220" spans="2:40" ht="31.2" x14ac:dyDescent="0.3">
      <c r="B4220" s="30" t="s">
        <v>967</v>
      </c>
      <c r="C4220" s="30" t="s">
        <v>224</v>
      </c>
      <c r="D4220" s="30" t="s">
        <v>224</v>
      </c>
      <c r="E4220" s="15" t="str">
        <f t="shared" si="11084"/>
        <v>0707</v>
      </c>
      <c r="F4220" s="30" t="s">
        <v>358</v>
      </c>
      <c r="G4220" s="30"/>
      <c r="H4220" s="31" t="s">
        <v>359</v>
      </c>
      <c r="I4220" s="32"/>
      <c r="J4220" s="32"/>
      <c r="K4220" s="32"/>
      <c r="L4220" s="32"/>
      <c r="M4220" s="32"/>
      <c r="N4220" s="32"/>
      <c r="O4220" s="32">
        <f t="shared" si="11059"/>
        <v>0</v>
      </c>
      <c r="P4220" s="32">
        <f t="shared" si="11060"/>
        <v>0</v>
      </c>
      <c r="Q4220" s="32">
        <f t="shared" si="11061"/>
        <v>0</v>
      </c>
      <c r="R4220" s="32">
        <f t="shared" si="11062"/>
        <v>0</v>
      </c>
      <c r="S4220" s="32">
        <f t="shared" si="11063"/>
        <v>0</v>
      </c>
      <c r="T4220" s="32">
        <f t="shared" si="11064"/>
        <v>0</v>
      </c>
      <c r="U4220" s="32">
        <v>82484.097999999998</v>
      </c>
      <c r="V4220" s="32">
        <f t="shared" si="11085"/>
        <v>82484.097999999998</v>
      </c>
      <c r="W4220" s="32">
        <f t="shared" si="11082"/>
        <v>82484.097999999998</v>
      </c>
      <c r="X4220" s="32">
        <f t="shared" si="11066"/>
        <v>0</v>
      </c>
      <c r="Y4220" s="32">
        <f t="shared" si="11067"/>
        <v>0</v>
      </c>
      <c r="Z4220" s="32">
        <f t="shared" si="11068"/>
        <v>0</v>
      </c>
      <c r="AA4220" s="32">
        <f t="shared" si="11086"/>
        <v>0</v>
      </c>
      <c r="AB4220" s="32">
        <f t="shared" si="11070"/>
        <v>5532.0665499999996</v>
      </c>
      <c r="AC4220" s="33">
        <f t="shared" si="11071"/>
        <v>82484.097999999998</v>
      </c>
      <c r="AD4220" s="33">
        <f t="shared" si="11072"/>
        <v>5532.0665499999996</v>
      </c>
      <c r="AE4220" s="34">
        <f t="shared" si="11079"/>
        <v>6.7068279633730121</v>
      </c>
      <c r="AF4220" s="32">
        <f t="shared" si="11073"/>
        <v>82484.097999999998</v>
      </c>
      <c r="AG4220" s="32">
        <f t="shared" si="11074"/>
        <v>0</v>
      </c>
      <c r="AH4220" s="32">
        <f t="shared" si="11075"/>
        <v>0</v>
      </c>
      <c r="AI4220" s="32">
        <f t="shared" si="11076"/>
        <v>0</v>
      </c>
      <c r="AJ4220" s="32">
        <f t="shared" si="11083"/>
        <v>0</v>
      </c>
      <c r="AK4220" s="32">
        <f t="shared" si="11078"/>
        <v>0</v>
      </c>
      <c r="AL4220" s="32">
        <f t="shared" si="11080"/>
        <v>82484.097999999998</v>
      </c>
      <c r="AM4220" s="32">
        <f t="shared" si="11081"/>
        <v>0</v>
      </c>
    </row>
    <row r="4221" spans="2:40" ht="46.8" x14ac:dyDescent="0.3">
      <c r="B4221" s="30" t="s">
        <v>967</v>
      </c>
      <c r="C4221" s="30" t="s">
        <v>224</v>
      </c>
      <c r="D4221" s="30" t="s">
        <v>224</v>
      </c>
      <c r="E4221" s="15" t="str">
        <f t="shared" si="11084"/>
        <v>0707</v>
      </c>
      <c r="F4221" s="30" t="s">
        <v>1069</v>
      </c>
      <c r="G4221" s="30"/>
      <c r="H4221" s="31" t="s">
        <v>1070</v>
      </c>
      <c r="I4221" s="32"/>
      <c r="J4221" s="32"/>
      <c r="K4221" s="32"/>
      <c r="L4221" s="32"/>
      <c r="M4221" s="32"/>
      <c r="N4221" s="32"/>
      <c r="O4221" s="32">
        <f t="shared" si="11059"/>
        <v>0</v>
      </c>
      <c r="P4221" s="32">
        <f t="shared" si="11060"/>
        <v>0</v>
      </c>
      <c r="Q4221" s="32">
        <f t="shared" si="11061"/>
        <v>0</v>
      </c>
      <c r="R4221" s="32">
        <f t="shared" si="11062"/>
        <v>0</v>
      </c>
      <c r="S4221" s="32">
        <f t="shared" si="11063"/>
        <v>0</v>
      </c>
      <c r="T4221" s="32">
        <f t="shared" si="11064"/>
        <v>0</v>
      </c>
      <c r="U4221" s="32">
        <v>82484.097999999998</v>
      </c>
      <c r="V4221" s="32">
        <f t="shared" si="11085"/>
        <v>82484.097999999998</v>
      </c>
      <c r="W4221" s="32">
        <f t="shared" si="11082"/>
        <v>82484.097999999998</v>
      </c>
      <c r="X4221" s="32">
        <f t="shared" si="11066"/>
        <v>0</v>
      </c>
      <c r="Y4221" s="32">
        <f t="shared" si="11067"/>
        <v>0</v>
      </c>
      <c r="Z4221" s="32">
        <f t="shared" si="11068"/>
        <v>0</v>
      </c>
      <c r="AA4221" s="32">
        <f t="shared" si="11086"/>
        <v>0</v>
      </c>
      <c r="AB4221" s="32">
        <f t="shared" si="11070"/>
        <v>5532.0665499999996</v>
      </c>
      <c r="AC4221" s="33">
        <f t="shared" si="11071"/>
        <v>82484.097999999998</v>
      </c>
      <c r="AD4221" s="33">
        <f t="shared" si="11072"/>
        <v>5532.0665499999996</v>
      </c>
      <c r="AE4221" s="34">
        <f t="shared" si="11079"/>
        <v>6.7068279633730121</v>
      </c>
      <c r="AF4221" s="32">
        <f t="shared" si="11073"/>
        <v>82484.097999999998</v>
      </c>
      <c r="AG4221" s="32">
        <f t="shared" si="11074"/>
        <v>0</v>
      </c>
      <c r="AH4221" s="32">
        <f t="shared" si="11075"/>
        <v>0</v>
      </c>
      <c r="AI4221" s="32">
        <f t="shared" si="11076"/>
        <v>0</v>
      </c>
      <c r="AJ4221" s="32">
        <f t="shared" si="11083"/>
        <v>0</v>
      </c>
      <c r="AK4221" s="32">
        <f t="shared" si="11078"/>
        <v>0</v>
      </c>
      <c r="AL4221" s="32">
        <f t="shared" si="11080"/>
        <v>82484.097999999998</v>
      </c>
      <c r="AM4221" s="32">
        <f t="shared" si="11081"/>
        <v>0</v>
      </c>
    </row>
    <row r="4222" spans="2:40" ht="31.2" x14ac:dyDescent="0.3">
      <c r="B4222" s="30" t="s">
        <v>967</v>
      </c>
      <c r="C4222" s="30" t="s">
        <v>224</v>
      </c>
      <c r="D4222" s="30" t="s">
        <v>224</v>
      </c>
      <c r="E4222" s="15" t="str">
        <f t="shared" si="11084"/>
        <v>0707</v>
      </c>
      <c r="F4222" s="30" t="s">
        <v>1071</v>
      </c>
      <c r="G4222" s="30"/>
      <c r="H4222" s="31" t="s">
        <v>1072</v>
      </c>
      <c r="I4222" s="32"/>
      <c r="J4222" s="32"/>
      <c r="K4222" s="32"/>
      <c r="L4222" s="32"/>
      <c r="M4222" s="32"/>
      <c r="N4222" s="32"/>
      <c r="O4222" s="32">
        <f t="shared" si="11059"/>
        <v>0</v>
      </c>
      <c r="P4222" s="32">
        <f t="shared" si="11060"/>
        <v>0</v>
      </c>
      <c r="Q4222" s="32">
        <f t="shared" si="11061"/>
        <v>0</v>
      </c>
      <c r="R4222" s="32">
        <f t="shared" si="11062"/>
        <v>0</v>
      </c>
      <c r="S4222" s="32">
        <f t="shared" si="11063"/>
        <v>0</v>
      </c>
      <c r="T4222" s="32">
        <f t="shared" si="11064"/>
        <v>0</v>
      </c>
      <c r="U4222" s="32">
        <v>82484.097999999998</v>
      </c>
      <c r="V4222" s="32">
        <f t="shared" si="11085"/>
        <v>82484.097999999998</v>
      </c>
      <c r="W4222" s="32">
        <f t="shared" si="11082"/>
        <v>82484.097999999998</v>
      </c>
      <c r="X4222" s="32">
        <f t="shared" si="11066"/>
        <v>0</v>
      </c>
      <c r="Y4222" s="32">
        <f t="shared" si="11067"/>
        <v>0</v>
      </c>
      <c r="Z4222" s="32">
        <f t="shared" si="11068"/>
        <v>0</v>
      </c>
      <c r="AA4222" s="32">
        <f t="shared" si="11086"/>
        <v>0</v>
      </c>
      <c r="AB4222" s="32">
        <f t="shared" si="11070"/>
        <v>5532.0665499999996</v>
      </c>
      <c r="AC4222" s="33">
        <f t="shared" si="11071"/>
        <v>82484.097999999998</v>
      </c>
      <c r="AD4222" s="33">
        <f t="shared" si="11072"/>
        <v>5532.0665499999996</v>
      </c>
      <c r="AE4222" s="34">
        <f t="shared" si="11079"/>
        <v>6.7068279633730121</v>
      </c>
      <c r="AF4222" s="32">
        <f t="shared" si="11073"/>
        <v>82484.097999999998</v>
      </c>
      <c r="AG4222" s="32">
        <f t="shared" si="11074"/>
        <v>0</v>
      </c>
      <c r="AH4222" s="32">
        <f t="shared" si="11075"/>
        <v>0</v>
      </c>
      <c r="AI4222" s="32">
        <f t="shared" si="11076"/>
        <v>0</v>
      </c>
      <c r="AJ4222" s="32">
        <f t="shared" si="11083"/>
        <v>0</v>
      </c>
      <c r="AK4222" s="32">
        <f t="shared" si="11078"/>
        <v>0</v>
      </c>
      <c r="AL4222" s="32">
        <f t="shared" si="11080"/>
        <v>82484.097999999998</v>
      </c>
      <c r="AM4222" s="32">
        <f t="shared" si="11081"/>
        <v>0</v>
      </c>
    </row>
    <row r="4223" spans="2:40" ht="31.2" x14ac:dyDescent="0.3">
      <c r="B4223" s="30" t="s">
        <v>967</v>
      </c>
      <c r="C4223" s="30" t="s">
        <v>224</v>
      </c>
      <c r="D4223" s="30" t="s">
        <v>224</v>
      </c>
      <c r="E4223" s="15" t="str">
        <f t="shared" si="11084"/>
        <v>0707</v>
      </c>
      <c r="F4223" s="30" t="s">
        <v>1071</v>
      </c>
      <c r="G4223" s="30" t="s">
        <v>547</v>
      </c>
      <c r="H4223" s="31" t="s">
        <v>548</v>
      </c>
      <c r="I4223" s="32"/>
      <c r="J4223" s="32"/>
      <c r="K4223" s="32"/>
      <c r="L4223" s="32"/>
      <c r="M4223" s="32"/>
      <c r="N4223" s="32"/>
      <c r="O4223" s="32">
        <f t="shared" si="11059"/>
        <v>0</v>
      </c>
      <c r="P4223" s="32">
        <f t="shared" si="11060"/>
        <v>0</v>
      </c>
      <c r="Q4223" s="32">
        <f t="shared" si="11061"/>
        <v>0</v>
      </c>
      <c r="R4223" s="32">
        <f t="shared" si="11062"/>
        <v>0</v>
      </c>
      <c r="S4223" s="32">
        <f t="shared" si="11063"/>
        <v>0</v>
      </c>
      <c r="T4223" s="32">
        <f t="shared" si="11064"/>
        <v>0</v>
      </c>
      <c r="U4223" s="32">
        <v>82484.097999999998</v>
      </c>
      <c r="V4223" s="32">
        <f t="shared" si="11085"/>
        <v>82484.097999999998</v>
      </c>
      <c r="W4223" s="32">
        <f t="shared" si="11082"/>
        <v>82484.097999999998</v>
      </c>
      <c r="X4223" s="32">
        <f t="shared" si="11066"/>
        <v>0</v>
      </c>
      <c r="Y4223" s="32">
        <f t="shared" si="11067"/>
        <v>0</v>
      </c>
      <c r="Z4223" s="32">
        <f t="shared" si="11068"/>
        <v>0</v>
      </c>
      <c r="AA4223" s="32">
        <f t="shared" si="11086"/>
        <v>0</v>
      </c>
      <c r="AB4223" s="32">
        <f t="shared" si="11070"/>
        <v>5532.0665499999996</v>
      </c>
      <c r="AC4223" s="33">
        <f t="shared" si="11071"/>
        <v>82484.097999999998</v>
      </c>
      <c r="AD4223" s="33">
        <f t="shared" si="11072"/>
        <v>5532.0665499999996</v>
      </c>
      <c r="AE4223" s="34">
        <f t="shared" si="11079"/>
        <v>6.7068279633730121</v>
      </c>
      <c r="AF4223" s="32">
        <f t="shared" si="11073"/>
        <v>82484.097999999998</v>
      </c>
      <c r="AG4223" s="32">
        <f t="shared" si="11074"/>
        <v>0</v>
      </c>
      <c r="AH4223" s="32">
        <f t="shared" si="11075"/>
        <v>0</v>
      </c>
      <c r="AI4223" s="32">
        <f t="shared" si="11076"/>
        <v>0</v>
      </c>
      <c r="AJ4223" s="32">
        <f t="shared" si="11083"/>
        <v>0</v>
      </c>
      <c r="AK4223" s="32">
        <f t="shared" si="11078"/>
        <v>0</v>
      </c>
      <c r="AL4223" s="32">
        <f t="shared" si="11080"/>
        <v>82484.097999999998</v>
      </c>
      <c r="AM4223" s="32">
        <f t="shared" si="11081"/>
        <v>0</v>
      </c>
    </row>
    <row r="4224" spans="2:40" x14ac:dyDescent="0.3">
      <c r="B4224" s="30" t="s">
        <v>967</v>
      </c>
      <c r="C4224" s="30" t="s">
        <v>224</v>
      </c>
      <c r="D4224" s="30" t="s">
        <v>224</v>
      </c>
      <c r="E4224" s="15" t="str">
        <f t="shared" si="11084"/>
        <v>0707</v>
      </c>
      <c r="F4224" s="30" t="s">
        <v>1071</v>
      </c>
      <c r="G4224" s="30" t="s">
        <v>906</v>
      </c>
      <c r="H4224" s="31" t="s">
        <v>907</v>
      </c>
      <c r="I4224" s="32"/>
      <c r="J4224" s="32"/>
      <c r="K4224" s="32"/>
      <c r="L4224" s="32"/>
      <c r="M4224" s="32"/>
      <c r="N4224" s="32"/>
      <c r="O4224" s="32">
        <v>0</v>
      </c>
      <c r="P4224" s="32">
        <v>0</v>
      </c>
      <c r="Q4224" s="32">
        <v>0</v>
      </c>
      <c r="R4224" s="32">
        <v>0</v>
      </c>
      <c r="S4224" s="32">
        <v>0</v>
      </c>
      <c r="T4224" s="32">
        <v>0</v>
      </c>
      <c r="U4224" s="32">
        <v>82484.097999999998</v>
      </c>
      <c r="V4224" s="32">
        <f t="shared" si="11085"/>
        <v>82484.097999999998</v>
      </c>
      <c r="W4224" s="32">
        <v>82484.097999999998</v>
      </c>
      <c r="X4224" s="32"/>
      <c r="Y4224" s="32"/>
      <c r="Z4224" s="32"/>
      <c r="AA4224" s="32"/>
      <c r="AB4224" s="32">
        <v>5532.0665499999996</v>
      </c>
      <c r="AC4224" s="33">
        <v>82484.097999999998</v>
      </c>
      <c r="AD4224" s="33">
        <v>5532.0665499999996</v>
      </c>
      <c r="AE4224" s="34">
        <f t="shared" si="11079"/>
        <v>6.7068279633730121</v>
      </c>
      <c r="AF4224" s="32">
        <v>82484.097999999998</v>
      </c>
      <c r="AG4224" s="32">
        <v>0</v>
      </c>
      <c r="AH4224" s="32">
        <v>0</v>
      </c>
      <c r="AI4224" s="32">
        <v>0</v>
      </c>
      <c r="AJ4224" s="32">
        <v>0</v>
      </c>
      <c r="AK4224" s="32">
        <v>0</v>
      </c>
      <c r="AL4224" s="32">
        <f t="shared" si="11080"/>
        <v>82484.097999999998</v>
      </c>
      <c r="AM4224" s="32">
        <f t="shared" si="11081"/>
        <v>0</v>
      </c>
    </row>
    <row r="4225" spans="2:40" s="13" customFormat="1" x14ac:dyDescent="0.3">
      <c r="B4225" s="14" t="s">
        <v>967</v>
      </c>
      <c r="C4225" s="14" t="s">
        <v>134</v>
      </c>
      <c r="D4225" s="14"/>
      <c r="E4225" s="21" t="str">
        <f t="shared" si="11084"/>
        <v>11</v>
      </c>
      <c r="F4225" s="14"/>
      <c r="G4225" s="14"/>
      <c r="H4225" s="16" t="s">
        <v>654</v>
      </c>
      <c r="I4225" s="17">
        <f t="shared" si="11053"/>
        <v>34000.1</v>
      </c>
      <c r="J4225" s="17">
        <f t="shared" si="11054"/>
        <v>350759.2</v>
      </c>
      <c r="K4225" s="17">
        <f t="shared" si="11055"/>
        <v>313169.8</v>
      </c>
      <c r="L4225" s="17">
        <f t="shared" si="11056"/>
        <v>0</v>
      </c>
      <c r="M4225" s="17">
        <f t="shared" si="11057"/>
        <v>-5270.1</v>
      </c>
      <c r="N4225" s="17">
        <f t="shared" si="11058"/>
        <v>0</v>
      </c>
      <c r="O4225" s="17">
        <f t="shared" si="11059"/>
        <v>-34628.252999999997</v>
      </c>
      <c r="P4225" s="17">
        <f t="shared" si="11060"/>
        <v>0</v>
      </c>
      <c r="Q4225" s="17">
        <f t="shared" si="11061"/>
        <v>0</v>
      </c>
      <c r="R4225" s="17">
        <f t="shared" si="11062"/>
        <v>0</v>
      </c>
      <c r="S4225" s="17">
        <f t="shared" si="11063"/>
        <v>0</v>
      </c>
      <c r="T4225" s="17">
        <f t="shared" si="11064"/>
        <v>0</v>
      </c>
      <c r="U4225" s="17">
        <v>156277.141</v>
      </c>
      <c r="V4225" s="17">
        <f t="shared" si="11085"/>
        <v>155648.98800000001</v>
      </c>
      <c r="W4225" s="17" t="e">
        <f t="shared" si="11082"/>
        <v>#REF!</v>
      </c>
      <c r="X4225" s="17" t="e">
        <f t="shared" si="11066"/>
        <v>#REF!</v>
      </c>
      <c r="Y4225" s="17" t="e">
        <f t="shared" si="11067"/>
        <v>#REF!</v>
      </c>
      <c r="Z4225" s="17" t="e">
        <f t="shared" si="11068"/>
        <v>#REF!</v>
      </c>
      <c r="AA4225" s="17" t="e">
        <f t="shared" si="11086"/>
        <v>#REF!</v>
      </c>
      <c r="AB4225" s="17">
        <f t="shared" si="11070"/>
        <v>97008.540420000005</v>
      </c>
      <c r="AC4225" s="18">
        <f t="shared" si="11071"/>
        <v>160116.83502</v>
      </c>
      <c r="AD4225" s="18">
        <f t="shared" si="11072"/>
        <v>97008.540420000005</v>
      </c>
      <c r="AE4225" s="19">
        <f t="shared" si="11079"/>
        <v>60.586096651162748</v>
      </c>
      <c r="AF4225" s="17">
        <f t="shared" si="11073"/>
        <v>194745.08802</v>
      </c>
      <c r="AG4225" s="17">
        <f t="shared" si="11074"/>
        <v>-34628.252999999997</v>
      </c>
      <c r="AH4225" s="17">
        <f t="shared" si="11075"/>
        <v>0</v>
      </c>
      <c r="AI4225" s="17">
        <f t="shared" si="11076"/>
        <v>0</v>
      </c>
      <c r="AJ4225" s="17">
        <f t="shared" si="11083"/>
        <v>0</v>
      </c>
      <c r="AK4225" s="17">
        <f t="shared" si="11078"/>
        <v>0</v>
      </c>
      <c r="AL4225" s="17">
        <f t="shared" si="11080"/>
        <v>160116.83502</v>
      </c>
      <c r="AM4225" s="17">
        <f t="shared" si="11081"/>
        <v>-4467.8470199999865</v>
      </c>
      <c r="AN4225" s="2"/>
    </row>
    <row r="4226" spans="2:40" s="22" customFormat="1" x14ac:dyDescent="0.3">
      <c r="B4226" s="23" t="s">
        <v>967</v>
      </c>
      <c r="C4226" s="23" t="s">
        <v>134</v>
      </c>
      <c r="D4226" s="23" t="s">
        <v>114</v>
      </c>
      <c r="E4226" s="24" t="str">
        <f t="shared" si="11084"/>
        <v>1103</v>
      </c>
      <c r="F4226" s="23"/>
      <c r="G4226" s="23"/>
      <c r="H4226" s="25" t="s">
        <v>658</v>
      </c>
      <c r="I4226" s="26">
        <f t="shared" si="11053"/>
        <v>34000.1</v>
      </c>
      <c r="J4226" s="26">
        <f t="shared" si="11054"/>
        <v>350759.2</v>
      </c>
      <c r="K4226" s="26">
        <f t="shared" si="11055"/>
        <v>313169.8</v>
      </c>
      <c r="L4226" s="26">
        <f t="shared" si="11056"/>
        <v>0</v>
      </c>
      <c r="M4226" s="26">
        <f t="shared" si="11057"/>
        <v>-5270.1</v>
      </c>
      <c r="N4226" s="26">
        <f t="shared" si="11058"/>
        <v>0</v>
      </c>
      <c r="O4226" s="26">
        <f t="shared" si="11059"/>
        <v>-34628.252999999997</v>
      </c>
      <c r="P4226" s="26">
        <f t="shared" si="11060"/>
        <v>0</v>
      </c>
      <c r="Q4226" s="26">
        <f t="shared" si="11061"/>
        <v>0</v>
      </c>
      <c r="R4226" s="26">
        <f t="shared" si="11062"/>
        <v>0</v>
      </c>
      <c r="S4226" s="26">
        <f t="shared" si="11063"/>
        <v>0</v>
      </c>
      <c r="T4226" s="26">
        <f t="shared" si="11064"/>
        <v>0</v>
      </c>
      <c r="U4226" s="26">
        <v>156277.141</v>
      </c>
      <c r="V4226" s="26">
        <f t="shared" si="11085"/>
        <v>155648.98800000001</v>
      </c>
      <c r="W4226" s="26" t="e">
        <f t="shared" si="11082"/>
        <v>#REF!</v>
      </c>
      <c r="X4226" s="26" t="e">
        <f t="shared" si="11066"/>
        <v>#REF!</v>
      </c>
      <c r="Y4226" s="26" t="e">
        <f t="shared" si="11067"/>
        <v>#REF!</v>
      </c>
      <c r="Z4226" s="26" t="e">
        <f t="shared" si="11068"/>
        <v>#REF!</v>
      </c>
      <c r="AA4226" s="26" t="e">
        <f t="shared" si="11086"/>
        <v>#REF!</v>
      </c>
      <c r="AB4226" s="26">
        <f t="shared" si="11070"/>
        <v>97008.540420000005</v>
      </c>
      <c r="AC4226" s="27">
        <f t="shared" si="11071"/>
        <v>160116.83502</v>
      </c>
      <c r="AD4226" s="27">
        <f t="shared" si="11072"/>
        <v>97008.540420000005</v>
      </c>
      <c r="AE4226" s="28">
        <f t="shared" si="11079"/>
        <v>60.586096651162748</v>
      </c>
      <c r="AF4226" s="26">
        <f t="shared" si="11073"/>
        <v>194745.08802</v>
      </c>
      <c r="AG4226" s="26">
        <f t="shared" si="11074"/>
        <v>-34628.252999999997</v>
      </c>
      <c r="AH4226" s="26">
        <f t="shared" si="11075"/>
        <v>0</v>
      </c>
      <c r="AI4226" s="26">
        <f t="shared" si="11076"/>
        <v>0</v>
      </c>
      <c r="AJ4226" s="26">
        <f t="shared" si="11083"/>
        <v>0</v>
      </c>
      <c r="AK4226" s="26">
        <f t="shared" si="11078"/>
        <v>0</v>
      </c>
      <c r="AL4226" s="26">
        <f t="shared" si="11080"/>
        <v>160116.83502</v>
      </c>
      <c r="AM4226" s="26">
        <f t="shared" si="11081"/>
        <v>-4467.8470199999865</v>
      </c>
      <c r="AN4226" s="29"/>
    </row>
    <row r="4227" spans="2:40" ht="31.2" x14ac:dyDescent="0.3">
      <c r="B4227" s="30" t="s">
        <v>967</v>
      </c>
      <c r="C4227" s="30" t="s">
        <v>134</v>
      </c>
      <c r="D4227" s="30" t="s">
        <v>114</v>
      </c>
      <c r="E4227" s="15" t="str">
        <f t="shared" si="11084"/>
        <v>1103</v>
      </c>
      <c r="F4227" s="30" t="s">
        <v>659</v>
      </c>
      <c r="G4227" s="30"/>
      <c r="H4227" s="31" t="s">
        <v>660</v>
      </c>
      <c r="I4227" s="32">
        <f t="shared" si="11053"/>
        <v>34000.1</v>
      </c>
      <c r="J4227" s="32">
        <f t="shared" si="11054"/>
        <v>350759.2</v>
      </c>
      <c r="K4227" s="32">
        <f t="shared" si="11055"/>
        <v>313169.8</v>
      </c>
      <c r="L4227" s="32">
        <f t="shared" si="11056"/>
        <v>0</v>
      </c>
      <c r="M4227" s="32">
        <f t="shared" si="11057"/>
        <v>-5270.1</v>
      </c>
      <c r="N4227" s="32">
        <f t="shared" si="11058"/>
        <v>0</v>
      </c>
      <c r="O4227" s="32">
        <f t="shared" si="11059"/>
        <v>-34628.252999999997</v>
      </c>
      <c r="P4227" s="32">
        <f t="shared" si="11060"/>
        <v>0</v>
      </c>
      <c r="Q4227" s="32">
        <f t="shared" si="11061"/>
        <v>0</v>
      </c>
      <c r="R4227" s="32">
        <f t="shared" si="11062"/>
        <v>0</v>
      </c>
      <c r="S4227" s="32">
        <f t="shared" si="11063"/>
        <v>0</v>
      </c>
      <c r="T4227" s="32">
        <f t="shared" si="11064"/>
        <v>0</v>
      </c>
      <c r="U4227" s="32">
        <f t="shared" ref="U4227:U4228" si="11087">U4228</f>
        <v>156277.141</v>
      </c>
      <c r="V4227" s="32">
        <f t="shared" si="11085"/>
        <v>155648.98800000001</v>
      </c>
      <c r="W4227" s="32" t="e">
        <f t="shared" si="11082"/>
        <v>#REF!</v>
      </c>
      <c r="X4227" s="32" t="e">
        <f t="shared" si="11066"/>
        <v>#REF!</v>
      </c>
      <c r="Y4227" s="32" t="e">
        <f t="shared" si="11067"/>
        <v>#REF!</v>
      </c>
      <c r="Z4227" s="32" t="e">
        <f t="shared" si="11068"/>
        <v>#REF!</v>
      </c>
      <c r="AA4227" s="32" t="e">
        <f t="shared" si="11086"/>
        <v>#REF!</v>
      </c>
      <c r="AB4227" s="32">
        <f t="shared" si="11070"/>
        <v>97008.540420000005</v>
      </c>
      <c r="AC4227" s="33">
        <f t="shared" si="11071"/>
        <v>160116.83502</v>
      </c>
      <c r="AD4227" s="33">
        <f t="shared" si="11072"/>
        <v>97008.540420000005</v>
      </c>
      <c r="AE4227" s="34">
        <f t="shared" si="11079"/>
        <v>60.586096651162748</v>
      </c>
      <c r="AF4227" s="32">
        <f t="shared" si="11073"/>
        <v>194745.08802</v>
      </c>
      <c r="AG4227" s="32">
        <f t="shared" si="11074"/>
        <v>-34628.252999999997</v>
      </c>
      <c r="AH4227" s="32">
        <f t="shared" si="11075"/>
        <v>0</v>
      </c>
      <c r="AI4227" s="32">
        <f t="shared" si="11076"/>
        <v>0</v>
      </c>
      <c r="AJ4227" s="32">
        <f t="shared" si="11083"/>
        <v>0</v>
      </c>
      <c r="AK4227" s="32">
        <f t="shared" si="11078"/>
        <v>0</v>
      </c>
      <c r="AL4227" s="32">
        <f t="shared" si="11080"/>
        <v>160116.83502</v>
      </c>
      <c r="AM4227" s="32">
        <f t="shared" si="11081"/>
        <v>-4467.8470199999865</v>
      </c>
    </row>
    <row r="4228" spans="2:40" ht="31.2" x14ac:dyDescent="0.3">
      <c r="B4228" s="30" t="s">
        <v>967</v>
      </c>
      <c r="C4228" s="30" t="s">
        <v>134</v>
      </c>
      <c r="D4228" s="30" t="s">
        <v>114</v>
      </c>
      <c r="E4228" s="15" t="str">
        <f t="shared" si="11084"/>
        <v>1103</v>
      </c>
      <c r="F4228" s="30" t="s">
        <v>1073</v>
      </c>
      <c r="G4228" s="30"/>
      <c r="H4228" s="31" t="s">
        <v>1074</v>
      </c>
      <c r="I4228" s="32">
        <f t="shared" si="11053"/>
        <v>34000.1</v>
      </c>
      <c r="J4228" s="32">
        <f t="shared" si="11054"/>
        <v>350759.2</v>
      </c>
      <c r="K4228" s="32">
        <f t="shared" si="11055"/>
        <v>313169.8</v>
      </c>
      <c r="L4228" s="32">
        <f t="shared" si="11056"/>
        <v>0</v>
      </c>
      <c r="M4228" s="32">
        <f t="shared" si="11057"/>
        <v>-5270.1</v>
      </c>
      <c r="N4228" s="32">
        <f t="shared" si="11058"/>
        <v>0</v>
      </c>
      <c r="O4228" s="32">
        <f t="shared" si="11059"/>
        <v>-34628.252999999997</v>
      </c>
      <c r="P4228" s="32">
        <f t="shared" si="11060"/>
        <v>0</v>
      </c>
      <c r="Q4228" s="32">
        <f t="shared" si="11061"/>
        <v>0</v>
      </c>
      <c r="R4228" s="32">
        <f t="shared" si="11062"/>
        <v>0</v>
      </c>
      <c r="S4228" s="32">
        <f t="shared" si="11063"/>
        <v>0</v>
      </c>
      <c r="T4228" s="32">
        <f t="shared" si="11064"/>
        <v>0</v>
      </c>
      <c r="U4228" s="32">
        <f t="shared" si="11087"/>
        <v>156277.141</v>
      </c>
      <c r="V4228" s="32">
        <f t="shared" si="11085"/>
        <v>155648.98800000001</v>
      </c>
      <c r="W4228" s="32" t="e">
        <f t="shared" si="11082"/>
        <v>#REF!</v>
      </c>
      <c r="X4228" s="32" t="e">
        <f t="shared" si="11066"/>
        <v>#REF!</v>
      </c>
      <c r="Y4228" s="32" t="e">
        <f t="shared" si="11067"/>
        <v>#REF!</v>
      </c>
      <c r="Z4228" s="32" t="e">
        <f t="shared" si="11068"/>
        <v>#REF!</v>
      </c>
      <c r="AA4228" s="32" t="e">
        <f t="shared" si="11086"/>
        <v>#REF!</v>
      </c>
      <c r="AB4228" s="32">
        <f t="shared" si="11070"/>
        <v>97008.540420000005</v>
      </c>
      <c r="AC4228" s="33">
        <f t="shared" si="11071"/>
        <v>160116.83502</v>
      </c>
      <c r="AD4228" s="33">
        <f t="shared" si="11072"/>
        <v>97008.540420000005</v>
      </c>
      <c r="AE4228" s="34">
        <f t="shared" si="11079"/>
        <v>60.586096651162748</v>
      </c>
      <c r="AF4228" s="32">
        <f t="shared" si="11073"/>
        <v>194745.08802</v>
      </c>
      <c r="AG4228" s="32">
        <f t="shared" si="11074"/>
        <v>-34628.252999999997</v>
      </c>
      <c r="AH4228" s="32">
        <f t="shared" si="11075"/>
        <v>0</v>
      </c>
      <c r="AI4228" s="32">
        <f t="shared" si="11076"/>
        <v>0</v>
      </c>
      <c r="AJ4228" s="32">
        <f t="shared" si="11083"/>
        <v>0</v>
      </c>
      <c r="AK4228" s="32">
        <f t="shared" si="11078"/>
        <v>0</v>
      </c>
      <c r="AL4228" s="32">
        <f t="shared" si="11080"/>
        <v>160116.83502</v>
      </c>
      <c r="AM4228" s="32">
        <f t="shared" si="11081"/>
        <v>-4467.8470199999865</v>
      </c>
    </row>
    <row r="4229" spans="2:40" ht="62.4" x14ac:dyDescent="0.3">
      <c r="B4229" s="30" t="s">
        <v>967</v>
      </c>
      <c r="C4229" s="30" t="s">
        <v>134</v>
      </c>
      <c r="D4229" s="30" t="s">
        <v>114</v>
      </c>
      <c r="E4229" s="15" t="str">
        <f t="shared" si="11084"/>
        <v>1103</v>
      </c>
      <c r="F4229" s="30" t="s">
        <v>1075</v>
      </c>
      <c r="G4229" s="30"/>
      <c r="H4229" s="31" t="s">
        <v>1076</v>
      </c>
      <c r="I4229" s="32">
        <f t="shared" ref="I4229:U4229" si="11088">I4233+I4236+I4230+I4239</f>
        <v>34000.1</v>
      </c>
      <c r="J4229" s="32">
        <f t="shared" si="11088"/>
        <v>350759.2</v>
      </c>
      <c r="K4229" s="32">
        <f t="shared" si="11088"/>
        <v>313169.8</v>
      </c>
      <c r="L4229" s="32">
        <f t="shared" si="11088"/>
        <v>0</v>
      </c>
      <c r="M4229" s="32">
        <f t="shared" si="11088"/>
        <v>-5270.1</v>
      </c>
      <c r="N4229" s="32">
        <f t="shared" si="11088"/>
        <v>0</v>
      </c>
      <c r="O4229" s="32">
        <f t="shared" si="11088"/>
        <v>-34628.252999999997</v>
      </c>
      <c r="P4229" s="32">
        <f t="shared" si="11088"/>
        <v>0</v>
      </c>
      <c r="Q4229" s="32">
        <f t="shared" si="11088"/>
        <v>0</v>
      </c>
      <c r="R4229" s="32">
        <f t="shared" si="11088"/>
        <v>0</v>
      </c>
      <c r="S4229" s="32">
        <f t="shared" si="11088"/>
        <v>0</v>
      </c>
      <c r="T4229" s="32">
        <f t="shared" si="11088"/>
        <v>0</v>
      </c>
      <c r="U4229" s="32">
        <f t="shared" si="11088"/>
        <v>156277.141</v>
      </c>
      <c r="V4229" s="32">
        <f t="shared" si="11085"/>
        <v>155648.98800000001</v>
      </c>
      <c r="W4229" s="32" t="e">
        <f>#REF!+W4233+W4236+W4230</f>
        <v>#REF!</v>
      </c>
      <c r="X4229" s="32" t="e">
        <f>#REF!+X4233+X4236+X4230</f>
        <v>#REF!</v>
      </c>
      <c r="Y4229" s="32" t="e">
        <f>#REF!+Y4233+Y4236+Y4230</f>
        <v>#REF!</v>
      </c>
      <c r="Z4229" s="32" t="e">
        <f>#REF!+Z4233+Z4236+Z4230</f>
        <v>#REF!</v>
      </c>
      <c r="AA4229" s="32" t="e">
        <f>#REF!+AA4233+AA4236+AA4230</f>
        <v>#REF!</v>
      </c>
      <c r="AB4229" s="32">
        <f>AB4233+AB4236+AB4230+AB4239</f>
        <v>97008.540420000005</v>
      </c>
      <c r="AC4229" s="33">
        <f>AC4233+AC4236+AC4230+AC4239</f>
        <v>160116.83502</v>
      </c>
      <c r="AD4229" s="33">
        <f>AD4233+AD4236+AD4230+AD4239</f>
        <v>97008.540420000005</v>
      </c>
      <c r="AE4229" s="34">
        <f t="shared" si="11079"/>
        <v>60.586096651162748</v>
      </c>
      <c r="AF4229" s="32">
        <f t="shared" ref="AF4229:AK4229" si="11089">AF4233+AF4236+AF4230+AF4239</f>
        <v>194745.08802</v>
      </c>
      <c r="AG4229" s="32">
        <f t="shared" si="11089"/>
        <v>-34628.252999999997</v>
      </c>
      <c r="AH4229" s="32">
        <f t="shared" si="11089"/>
        <v>0</v>
      </c>
      <c r="AI4229" s="32">
        <f t="shared" si="11089"/>
        <v>0</v>
      </c>
      <c r="AJ4229" s="32">
        <f t="shared" si="11089"/>
        <v>0</v>
      </c>
      <c r="AK4229" s="32">
        <f t="shared" si="11089"/>
        <v>0</v>
      </c>
      <c r="AL4229" s="32">
        <f t="shared" si="11080"/>
        <v>160116.83502</v>
      </c>
      <c r="AM4229" s="32">
        <f t="shared" si="11081"/>
        <v>-4467.8470199999865</v>
      </c>
    </row>
    <row r="4230" spans="2:40" ht="31.2" x14ac:dyDescent="0.3">
      <c r="B4230" s="30" t="s">
        <v>967</v>
      </c>
      <c r="C4230" s="30" t="s">
        <v>134</v>
      </c>
      <c r="D4230" s="30" t="s">
        <v>114</v>
      </c>
      <c r="E4230" s="15" t="str">
        <f t="shared" si="11084"/>
        <v>1103</v>
      </c>
      <c r="F4230" s="30" t="s">
        <v>1077</v>
      </c>
      <c r="G4230" s="30"/>
      <c r="H4230" s="31" t="s">
        <v>1078</v>
      </c>
      <c r="I4230" s="32">
        <f t="shared" ref="I4230:I4237" si="11090">I4231</f>
        <v>0</v>
      </c>
      <c r="J4230" s="32">
        <f t="shared" ref="J4230:J4237" si="11091">J4231</f>
        <v>0</v>
      </c>
      <c r="K4230" s="32">
        <f t="shared" ref="K4230:K4237" si="11092">K4231</f>
        <v>0</v>
      </c>
      <c r="L4230" s="32">
        <f t="shared" ref="L4230:L4237" si="11093">L4231</f>
        <v>0</v>
      </c>
      <c r="M4230" s="32">
        <f t="shared" ref="M4230:M4237" si="11094">M4231</f>
        <v>0</v>
      </c>
      <c r="N4230" s="32">
        <f t="shared" ref="N4230:N4237" si="11095">N4231</f>
        <v>0</v>
      </c>
      <c r="O4230" s="32">
        <f t="shared" ref="O4230:O4240" si="11096">O4231</f>
        <v>-628.15300000000002</v>
      </c>
      <c r="P4230" s="32">
        <f t="shared" ref="P4230:P4240" si="11097">P4231</f>
        <v>0</v>
      </c>
      <c r="Q4230" s="32">
        <f t="shared" ref="Q4230:Q4240" si="11098">Q4231</f>
        <v>0</v>
      </c>
      <c r="R4230" s="32">
        <f t="shared" ref="R4230:R4240" si="11099">R4231</f>
        <v>0</v>
      </c>
      <c r="S4230" s="32">
        <f t="shared" ref="S4230:S4240" si="11100">S4231</f>
        <v>0</v>
      </c>
      <c r="T4230" s="32">
        <f t="shared" ref="T4230:T4240" si="11101">T4231</f>
        <v>0</v>
      </c>
      <c r="U4230" s="32">
        <v>40243.669000000002</v>
      </c>
      <c r="V4230" s="32">
        <f t="shared" si="11085"/>
        <v>39615.516000000003</v>
      </c>
      <c r="W4230" s="32">
        <f t="shared" ref="W4230:W4240" si="11102">W4231</f>
        <v>40243.669000000002</v>
      </c>
      <c r="X4230" s="32">
        <f t="shared" ref="X4230:X4240" si="11103">X4231</f>
        <v>0</v>
      </c>
      <c r="Y4230" s="32">
        <f t="shared" ref="Y4230:Y4240" si="11104">Y4231</f>
        <v>0</v>
      </c>
      <c r="Z4230" s="32">
        <f t="shared" ref="Z4230:Z4240" si="11105">Z4231</f>
        <v>0</v>
      </c>
      <c r="AA4230" s="32">
        <f t="shared" ref="AA4230:AA4240" si="11106">AA4231</f>
        <v>0</v>
      </c>
      <c r="AB4230" s="32">
        <f t="shared" ref="AB4230:AB4240" si="11107">AB4231</f>
        <v>39406.504180000004</v>
      </c>
      <c r="AC4230" s="33">
        <f t="shared" ref="AC4230:AC4240" si="11108">AC4231</f>
        <v>39406.504220000003</v>
      </c>
      <c r="AD4230" s="33">
        <f t="shared" ref="AD4230:AD4240" si="11109">AD4231</f>
        <v>39406.504180000004</v>
      </c>
      <c r="AE4230" s="34">
        <f t="shared" si="11079"/>
        <v>99.999999898493925</v>
      </c>
      <c r="AF4230" s="32">
        <f t="shared" ref="AF4230:AF4240" si="11110">AF4231</f>
        <v>40034.657220000001</v>
      </c>
      <c r="AG4230" s="32">
        <f t="shared" ref="AG4230:AG4240" si="11111">AG4231</f>
        <v>-628.15300000000002</v>
      </c>
      <c r="AH4230" s="32">
        <f t="shared" ref="AH4230:AH4240" si="11112">AH4231</f>
        <v>0</v>
      </c>
      <c r="AI4230" s="32">
        <f t="shared" ref="AI4230:AI4240" si="11113">AI4231</f>
        <v>0</v>
      </c>
      <c r="AJ4230" s="32">
        <f t="shared" ref="AJ4230:AJ4240" si="11114">AJ4231</f>
        <v>0</v>
      </c>
      <c r="AK4230" s="32">
        <f t="shared" ref="AK4230:AK4240" si="11115">AK4231</f>
        <v>0</v>
      </c>
      <c r="AL4230" s="32">
        <f t="shared" si="11080"/>
        <v>39406.504220000003</v>
      </c>
      <c r="AM4230" s="32">
        <f t="shared" si="11081"/>
        <v>209.01178000000073</v>
      </c>
    </row>
    <row r="4231" spans="2:40" ht="31.2" x14ac:dyDescent="0.3">
      <c r="B4231" s="30" t="s">
        <v>967</v>
      </c>
      <c r="C4231" s="30" t="s">
        <v>134</v>
      </c>
      <c r="D4231" s="30" t="s">
        <v>114</v>
      </c>
      <c r="E4231" s="15" t="str">
        <f t="shared" si="11084"/>
        <v>1103</v>
      </c>
      <c r="F4231" s="30" t="s">
        <v>1077</v>
      </c>
      <c r="G4231" s="30" t="s">
        <v>547</v>
      </c>
      <c r="H4231" s="31" t="s">
        <v>548</v>
      </c>
      <c r="I4231" s="32">
        <f t="shared" si="11090"/>
        <v>0</v>
      </c>
      <c r="J4231" s="32">
        <f t="shared" si="11091"/>
        <v>0</v>
      </c>
      <c r="K4231" s="32">
        <f t="shared" si="11092"/>
        <v>0</v>
      </c>
      <c r="L4231" s="32">
        <f t="shared" si="11093"/>
        <v>0</v>
      </c>
      <c r="M4231" s="32">
        <f t="shared" si="11094"/>
        <v>0</v>
      </c>
      <c r="N4231" s="32">
        <f t="shared" si="11095"/>
        <v>0</v>
      </c>
      <c r="O4231" s="32">
        <f t="shared" si="11096"/>
        <v>-628.15300000000002</v>
      </c>
      <c r="P4231" s="32">
        <f t="shared" si="11097"/>
        <v>0</v>
      </c>
      <c r="Q4231" s="32">
        <f t="shared" si="11098"/>
        <v>0</v>
      </c>
      <c r="R4231" s="32">
        <f t="shared" si="11099"/>
        <v>0</v>
      </c>
      <c r="S4231" s="32">
        <f t="shared" si="11100"/>
        <v>0</v>
      </c>
      <c r="T4231" s="32">
        <f t="shared" si="11101"/>
        <v>0</v>
      </c>
      <c r="U4231" s="32">
        <v>40243.669000000002</v>
      </c>
      <c r="V4231" s="32">
        <f t="shared" si="11085"/>
        <v>39615.516000000003</v>
      </c>
      <c r="W4231" s="32">
        <f t="shared" si="11102"/>
        <v>40243.669000000002</v>
      </c>
      <c r="X4231" s="32">
        <f t="shared" si="11103"/>
        <v>0</v>
      </c>
      <c r="Y4231" s="32">
        <f t="shared" si="11104"/>
        <v>0</v>
      </c>
      <c r="Z4231" s="32">
        <f t="shared" si="11105"/>
        <v>0</v>
      </c>
      <c r="AA4231" s="32">
        <f t="shared" si="11106"/>
        <v>0</v>
      </c>
      <c r="AB4231" s="32">
        <f t="shared" si="11107"/>
        <v>39406.504180000004</v>
      </c>
      <c r="AC4231" s="33">
        <f t="shared" si="11108"/>
        <v>39406.504220000003</v>
      </c>
      <c r="AD4231" s="33">
        <f t="shared" si="11109"/>
        <v>39406.504180000004</v>
      </c>
      <c r="AE4231" s="34">
        <f t="shared" si="11079"/>
        <v>99.999999898493925</v>
      </c>
      <c r="AF4231" s="32">
        <f t="shared" si="11110"/>
        <v>40034.657220000001</v>
      </c>
      <c r="AG4231" s="32">
        <f t="shared" si="11111"/>
        <v>-628.15300000000002</v>
      </c>
      <c r="AH4231" s="32">
        <f t="shared" si="11112"/>
        <v>0</v>
      </c>
      <c r="AI4231" s="32">
        <f t="shared" si="11113"/>
        <v>0</v>
      </c>
      <c r="AJ4231" s="32">
        <f t="shared" si="11114"/>
        <v>0</v>
      </c>
      <c r="AK4231" s="32">
        <f t="shared" si="11115"/>
        <v>0</v>
      </c>
      <c r="AL4231" s="32">
        <f t="shared" si="11080"/>
        <v>39406.504220000003</v>
      </c>
      <c r="AM4231" s="32">
        <f t="shared" si="11081"/>
        <v>209.01178000000073</v>
      </c>
    </row>
    <row r="4232" spans="2:40" x14ac:dyDescent="0.3">
      <c r="B4232" s="30" t="s">
        <v>967</v>
      </c>
      <c r="C4232" s="30" t="s">
        <v>134</v>
      </c>
      <c r="D4232" s="30" t="s">
        <v>114</v>
      </c>
      <c r="E4232" s="15" t="str">
        <f t="shared" si="11084"/>
        <v>1103</v>
      </c>
      <c r="F4232" s="30" t="s">
        <v>1077</v>
      </c>
      <c r="G4232" s="30" t="s">
        <v>906</v>
      </c>
      <c r="H4232" s="31" t="s">
        <v>907</v>
      </c>
      <c r="I4232" s="32"/>
      <c r="J4232" s="32"/>
      <c r="K4232" s="32"/>
      <c r="L4232" s="32"/>
      <c r="M4232" s="32"/>
      <c r="N4232" s="32"/>
      <c r="O4232" s="32">
        <v>-628.15300000000002</v>
      </c>
      <c r="P4232" s="32">
        <v>0</v>
      </c>
      <c r="Q4232" s="32">
        <v>0</v>
      </c>
      <c r="R4232" s="32">
        <v>0</v>
      </c>
      <c r="S4232" s="32">
        <v>0</v>
      </c>
      <c r="T4232" s="32">
        <v>0</v>
      </c>
      <c r="U4232" s="32">
        <v>40243.669000000002</v>
      </c>
      <c r="V4232" s="32">
        <f t="shared" si="11085"/>
        <v>39615.516000000003</v>
      </c>
      <c r="W4232" s="32">
        <v>40243.669000000002</v>
      </c>
      <c r="X4232" s="32"/>
      <c r="Y4232" s="32"/>
      <c r="Z4232" s="32"/>
      <c r="AA4232" s="32"/>
      <c r="AB4232" s="32">
        <v>39406.504180000004</v>
      </c>
      <c r="AC4232" s="33">
        <v>39406.504220000003</v>
      </c>
      <c r="AD4232" s="33">
        <v>39406.504180000004</v>
      </c>
      <c r="AE4232" s="34">
        <f t="shared" si="11079"/>
        <v>99.999999898493925</v>
      </c>
      <c r="AF4232" s="32">
        <v>40034.657220000001</v>
      </c>
      <c r="AG4232" s="32">
        <v>-628.15300000000002</v>
      </c>
      <c r="AH4232" s="32">
        <v>0</v>
      </c>
      <c r="AI4232" s="32">
        <v>0</v>
      </c>
      <c r="AJ4232" s="32">
        <v>0</v>
      </c>
      <c r="AK4232" s="32">
        <v>0</v>
      </c>
      <c r="AL4232" s="32">
        <f t="shared" si="11080"/>
        <v>39406.504220000003</v>
      </c>
      <c r="AM4232" s="32">
        <f t="shared" si="11081"/>
        <v>209.01178000000073</v>
      </c>
    </row>
    <row r="4233" spans="2:40" ht="31.2" hidden="1" customHeight="1" x14ac:dyDescent="0.3">
      <c r="B4233" s="30" t="s">
        <v>967</v>
      </c>
      <c r="C4233" s="30" t="s">
        <v>134</v>
      </c>
      <c r="D4233" s="30" t="s">
        <v>114</v>
      </c>
      <c r="E4233" s="15" t="str">
        <f t="shared" si="11084"/>
        <v>1103</v>
      </c>
      <c r="F4233" s="30" t="s">
        <v>1079</v>
      </c>
      <c r="G4233" s="30"/>
      <c r="H4233" s="31" t="s">
        <v>1080</v>
      </c>
      <c r="I4233" s="32">
        <f t="shared" si="11090"/>
        <v>34000.1</v>
      </c>
      <c r="J4233" s="32">
        <f t="shared" si="11091"/>
        <v>190073.7</v>
      </c>
      <c r="K4233" s="32">
        <f t="shared" si="11092"/>
        <v>313169.8</v>
      </c>
      <c r="L4233" s="32">
        <f t="shared" si="11093"/>
        <v>0</v>
      </c>
      <c r="M4233" s="32">
        <f t="shared" si="11094"/>
        <v>0</v>
      </c>
      <c r="N4233" s="32">
        <f t="shared" si="11095"/>
        <v>0</v>
      </c>
      <c r="O4233" s="32">
        <f t="shared" si="11096"/>
        <v>-34000.1</v>
      </c>
      <c r="P4233" s="32">
        <f t="shared" si="11097"/>
        <v>0</v>
      </c>
      <c r="Q4233" s="32">
        <f t="shared" si="11098"/>
        <v>0</v>
      </c>
      <c r="R4233" s="32">
        <f t="shared" si="11099"/>
        <v>0</v>
      </c>
      <c r="S4233" s="32">
        <f t="shared" si="11100"/>
        <v>0</v>
      </c>
      <c r="T4233" s="32">
        <f t="shared" si="11101"/>
        <v>0</v>
      </c>
      <c r="U4233" s="32">
        <v>0</v>
      </c>
      <c r="V4233" s="32">
        <f t="shared" si="11085"/>
        <v>0</v>
      </c>
      <c r="W4233" s="32">
        <f t="shared" si="11102"/>
        <v>0</v>
      </c>
      <c r="X4233" s="32">
        <f t="shared" si="11103"/>
        <v>0</v>
      </c>
      <c r="Y4233" s="32">
        <f t="shared" si="11104"/>
        <v>0</v>
      </c>
      <c r="Z4233" s="32">
        <f t="shared" si="11105"/>
        <v>0</v>
      </c>
      <c r="AA4233" s="32">
        <f t="shared" si="11106"/>
        <v>0</v>
      </c>
      <c r="AB4233" s="32">
        <f t="shared" si="11107"/>
        <v>0</v>
      </c>
      <c r="AC4233" s="33">
        <f t="shared" si="11108"/>
        <v>0</v>
      </c>
      <c r="AD4233" s="33">
        <f t="shared" si="11109"/>
        <v>0</v>
      </c>
      <c r="AE4233" s="34" t="e">
        <f t="shared" si="11079"/>
        <v>#DIV/0!</v>
      </c>
      <c r="AF4233" s="32">
        <f t="shared" si="11110"/>
        <v>34000.1</v>
      </c>
      <c r="AG4233" s="32">
        <f t="shared" si="11111"/>
        <v>-34000.1</v>
      </c>
      <c r="AH4233" s="32">
        <f t="shared" si="11112"/>
        <v>0</v>
      </c>
      <c r="AI4233" s="32">
        <f t="shared" si="11113"/>
        <v>0</v>
      </c>
      <c r="AJ4233" s="32">
        <f t="shared" si="11114"/>
        <v>0</v>
      </c>
      <c r="AK4233" s="32">
        <f t="shared" si="11115"/>
        <v>0</v>
      </c>
      <c r="AL4233" s="32">
        <f t="shared" si="11080"/>
        <v>0</v>
      </c>
      <c r="AM4233" s="32">
        <f t="shared" si="11081"/>
        <v>0</v>
      </c>
      <c r="AN4233" s="12" t="s">
        <v>35</v>
      </c>
    </row>
    <row r="4234" spans="2:40" ht="31.2" hidden="1" customHeight="1" x14ac:dyDescent="0.3">
      <c r="B4234" s="30" t="s">
        <v>967</v>
      </c>
      <c r="C4234" s="30" t="s">
        <v>134</v>
      </c>
      <c r="D4234" s="30" t="s">
        <v>114</v>
      </c>
      <c r="E4234" s="15" t="str">
        <f t="shared" si="11084"/>
        <v>1103</v>
      </c>
      <c r="F4234" s="30" t="s">
        <v>1079</v>
      </c>
      <c r="G4234" s="30" t="s">
        <v>547</v>
      </c>
      <c r="H4234" s="31" t="s">
        <v>548</v>
      </c>
      <c r="I4234" s="32">
        <f t="shared" si="11090"/>
        <v>34000.1</v>
      </c>
      <c r="J4234" s="32">
        <f t="shared" si="11091"/>
        <v>190073.7</v>
      </c>
      <c r="K4234" s="32">
        <f t="shared" si="11092"/>
        <v>313169.8</v>
      </c>
      <c r="L4234" s="32">
        <f t="shared" si="11093"/>
        <v>0</v>
      </c>
      <c r="M4234" s="32">
        <f t="shared" si="11094"/>
        <v>0</v>
      </c>
      <c r="N4234" s="32">
        <f t="shared" si="11095"/>
        <v>0</v>
      </c>
      <c r="O4234" s="32">
        <f t="shared" si="11096"/>
        <v>-34000.1</v>
      </c>
      <c r="P4234" s="32">
        <f t="shared" si="11097"/>
        <v>0</v>
      </c>
      <c r="Q4234" s="32">
        <f t="shared" si="11098"/>
        <v>0</v>
      </c>
      <c r="R4234" s="32">
        <f t="shared" si="11099"/>
        <v>0</v>
      </c>
      <c r="S4234" s="32">
        <f t="shared" si="11100"/>
        <v>0</v>
      </c>
      <c r="T4234" s="32">
        <f t="shared" si="11101"/>
        <v>0</v>
      </c>
      <c r="U4234" s="32">
        <v>0</v>
      </c>
      <c r="V4234" s="32">
        <f t="shared" si="11085"/>
        <v>0</v>
      </c>
      <c r="W4234" s="32">
        <f t="shared" si="11102"/>
        <v>0</v>
      </c>
      <c r="X4234" s="32">
        <f t="shared" si="11103"/>
        <v>0</v>
      </c>
      <c r="Y4234" s="32">
        <f t="shared" si="11104"/>
        <v>0</v>
      </c>
      <c r="Z4234" s="32">
        <f t="shared" si="11105"/>
        <v>0</v>
      </c>
      <c r="AA4234" s="32">
        <f t="shared" si="11106"/>
        <v>0</v>
      </c>
      <c r="AB4234" s="32">
        <f t="shared" si="11107"/>
        <v>0</v>
      </c>
      <c r="AC4234" s="33">
        <f t="shared" si="11108"/>
        <v>0</v>
      </c>
      <c r="AD4234" s="33">
        <f t="shared" si="11109"/>
        <v>0</v>
      </c>
      <c r="AE4234" s="34" t="e">
        <f t="shared" si="11079"/>
        <v>#DIV/0!</v>
      </c>
      <c r="AF4234" s="32">
        <f t="shared" si="11110"/>
        <v>34000.1</v>
      </c>
      <c r="AG4234" s="32">
        <f t="shared" si="11111"/>
        <v>-34000.1</v>
      </c>
      <c r="AH4234" s="32">
        <f t="shared" si="11112"/>
        <v>0</v>
      </c>
      <c r="AI4234" s="32">
        <f t="shared" si="11113"/>
        <v>0</v>
      </c>
      <c r="AJ4234" s="32">
        <f t="shared" si="11114"/>
        <v>0</v>
      </c>
      <c r="AK4234" s="32">
        <f t="shared" si="11115"/>
        <v>0</v>
      </c>
      <c r="AL4234" s="32">
        <f t="shared" si="11080"/>
        <v>0</v>
      </c>
      <c r="AM4234" s="32">
        <f t="shared" si="11081"/>
        <v>0</v>
      </c>
      <c r="AN4234" s="12" t="s">
        <v>35</v>
      </c>
    </row>
    <row r="4235" spans="2:40" ht="15.6" hidden="1" customHeight="1" x14ac:dyDescent="0.3">
      <c r="B4235" s="30" t="s">
        <v>967</v>
      </c>
      <c r="C4235" s="30" t="s">
        <v>134</v>
      </c>
      <c r="D4235" s="30" t="s">
        <v>114</v>
      </c>
      <c r="E4235" s="15" t="str">
        <f t="shared" si="11084"/>
        <v>1103</v>
      </c>
      <c r="F4235" s="30" t="s">
        <v>1079</v>
      </c>
      <c r="G4235" s="30" t="s">
        <v>906</v>
      </c>
      <c r="H4235" s="31" t="s">
        <v>907</v>
      </c>
      <c r="I4235" s="32">
        <v>34000.1</v>
      </c>
      <c r="J4235" s="32">
        <v>190073.7</v>
      </c>
      <c r="K4235" s="32">
        <v>313169.8</v>
      </c>
      <c r="L4235" s="32"/>
      <c r="M4235" s="32"/>
      <c r="N4235" s="32"/>
      <c r="O4235" s="32">
        <v>-34000.1</v>
      </c>
      <c r="P4235" s="32">
        <v>0</v>
      </c>
      <c r="Q4235" s="32">
        <v>0</v>
      </c>
      <c r="R4235" s="32">
        <v>0</v>
      </c>
      <c r="S4235" s="32">
        <v>0</v>
      </c>
      <c r="T4235" s="32">
        <v>0</v>
      </c>
      <c r="U4235" s="32">
        <v>0</v>
      </c>
      <c r="V4235" s="32">
        <f t="shared" si="11085"/>
        <v>0</v>
      </c>
      <c r="W4235" s="32"/>
      <c r="X4235" s="32"/>
      <c r="Y4235" s="32"/>
      <c r="Z4235" s="32"/>
      <c r="AA4235" s="32"/>
      <c r="AB4235" s="32">
        <v>0</v>
      </c>
      <c r="AC4235" s="33">
        <v>0</v>
      </c>
      <c r="AD4235" s="33">
        <v>0</v>
      </c>
      <c r="AE4235" s="34" t="e">
        <f t="shared" si="11079"/>
        <v>#DIV/0!</v>
      </c>
      <c r="AF4235" s="32">
        <v>34000.1</v>
      </c>
      <c r="AG4235" s="32">
        <v>-34000.1</v>
      </c>
      <c r="AH4235" s="32">
        <v>0</v>
      </c>
      <c r="AI4235" s="32">
        <v>0</v>
      </c>
      <c r="AJ4235" s="32">
        <v>0</v>
      </c>
      <c r="AK4235" s="32">
        <v>0</v>
      </c>
      <c r="AL4235" s="32">
        <f t="shared" si="11080"/>
        <v>0</v>
      </c>
      <c r="AM4235" s="32">
        <f t="shared" si="11081"/>
        <v>0</v>
      </c>
      <c r="AN4235" s="12" t="s">
        <v>35</v>
      </c>
    </row>
    <row r="4236" spans="2:40" ht="31.2" hidden="1" customHeight="1" x14ac:dyDescent="0.3">
      <c r="B4236" s="30" t="s">
        <v>967</v>
      </c>
      <c r="C4236" s="30" t="s">
        <v>134</v>
      </c>
      <c r="D4236" s="30" t="s">
        <v>114</v>
      </c>
      <c r="E4236" s="15" t="str">
        <f t="shared" si="11084"/>
        <v>1103</v>
      </c>
      <c r="F4236" s="30" t="s">
        <v>1081</v>
      </c>
      <c r="G4236" s="30"/>
      <c r="H4236" s="31" t="s">
        <v>1082</v>
      </c>
      <c r="I4236" s="32">
        <f t="shared" si="11090"/>
        <v>0</v>
      </c>
      <c r="J4236" s="32">
        <f t="shared" si="11091"/>
        <v>160685.5</v>
      </c>
      <c r="K4236" s="32">
        <f t="shared" si="11092"/>
        <v>0</v>
      </c>
      <c r="L4236" s="32">
        <f t="shared" si="11093"/>
        <v>0</v>
      </c>
      <c r="M4236" s="32">
        <f t="shared" si="11094"/>
        <v>-5270.1</v>
      </c>
      <c r="N4236" s="32">
        <f t="shared" si="11095"/>
        <v>0</v>
      </c>
      <c r="O4236" s="32">
        <f t="shared" si="11096"/>
        <v>0</v>
      </c>
      <c r="P4236" s="32">
        <f t="shared" si="11097"/>
        <v>0</v>
      </c>
      <c r="Q4236" s="32">
        <f t="shared" si="11098"/>
        <v>0</v>
      </c>
      <c r="R4236" s="32">
        <f t="shared" si="11099"/>
        <v>0</v>
      </c>
      <c r="S4236" s="32">
        <f t="shared" si="11100"/>
        <v>0</v>
      </c>
      <c r="T4236" s="32">
        <f t="shared" si="11101"/>
        <v>0</v>
      </c>
      <c r="U4236" s="32">
        <v>0</v>
      </c>
      <c r="V4236" s="32">
        <f t="shared" si="11085"/>
        <v>0</v>
      </c>
      <c r="W4236" s="32">
        <f t="shared" si="11102"/>
        <v>0</v>
      </c>
      <c r="X4236" s="32">
        <f t="shared" si="11103"/>
        <v>0</v>
      </c>
      <c r="Y4236" s="32">
        <f t="shared" si="11104"/>
        <v>0</v>
      </c>
      <c r="Z4236" s="32">
        <f t="shared" si="11105"/>
        <v>0</v>
      </c>
      <c r="AA4236" s="32">
        <f t="shared" si="11106"/>
        <v>0</v>
      </c>
      <c r="AB4236" s="32">
        <f t="shared" si="11107"/>
        <v>0</v>
      </c>
      <c r="AC4236" s="33">
        <f t="shared" si="11108"/>
        <v>0</v>
      </c>
      <c r="AD4236" s="33">
        <f t="shared" si="11109"/>
        <v>0</v>
      </c>
      <c r="AE4236" s="34" t="e">
        <f t="shared" si="11079"/>
        <v>#DIV/0!</v>
      </c>
      <c r="AF4236" s="35">
        <f t="shared" si="11110"/>
        <v>0</v>
      </c>
      <c r="AG4236" s="35">
        <f t="shared" si="11111"/>
        <v>0</v>
      </c>
      <c r="AH4236" s="36">
        <f t="shared" si="11112"/>
        <v>0</v>
      </c>
      <c r="AI4236" s="36">
        <f t="shared" si="11113"/>
        <v>0</v>
      </c>
      <c r="AJ4236" s="36">
        <f t="shared" si="11114"/>
        <v>0</v>
      </c>
      <c r="AK4236" s="36">
        <f t="shared" si="11115"/>
        <v>0</v>
      </c>
      <c r="AL4236" s="36">
        <f t="shared" si="11080"/>
        <v>0</v>
      </c>
      <c r="AM4236" s="36">
        <f t="shared" si="11081"/>
        <v>0</v>
      </c>
      <c r="AN4236" s="37" t="s">
        <v>35</v>
      </c>
    </row>
    <row r="4237" spans="2:40" ht="31.2" hidden="1" customHeight="1" x14ac:dyDescent="0.3">
      <c r="B4237" s="30" t="s">
        <v>967</v>
      </c>
      <c r="C4237" s="30" t="s">
        <v>134</v>
      </c>
      <c r="D4237" s="30" t="s">
        <v>114</v>
      </c>
      <c r="E4237" s="15" t="str">
        <f t="shared" si="11084"/>
        <v>1103</v>
      </c>
      <c r="F4237" s="30" t="s">
        <v>1081</v>
      </c>
      <c r="G4237" s="30" t="s">
        <v>547</v>
      </c>
      <c r="H4237" s="31" t="s">
        <v>548</v>
      </c>
      <c r="I4237" s="32">
        <f t="shared" si="11090"/>
        <v>0</v>
      </c>
      <c r="J4237" s="32">
        <f t="shared" si="11091"/>
        <v>160685.5</v>
      </c>
      <c r="K4237" s="32">
        <f t="shared" si="11092"/>
        <v>0</v>
      </c>
      <c r="L4237" s="32">
        <f t="shared" si="11093"/>
        <v>0</v>
      </c>
      <c r="M4237" s="32">
        <f t="shared" si="11094"/>
        <v>-5270.1</v>
      </c>
      <c r="N4237" s="32">
        <f t="shared" si="11095"/>
        <v>0</v>
      </c>
      <c r="O4237" s="32">
        <f t="shared" si="11096"/>
        <v>0</v>
      </c>
      <c r="P4237" s="32">
        <f t="shared" si="11097"/>
        <v>0</v>
      </c>
      <c r="Q4237" s="32">
        <f t="shared" si="11098"/>
        <v>0</v>
      </c>
      <c r="R4237" s="32">
        <f t="shared" si="11099"/>
        <v>0</v>
      </c>
      <c r="S4237" s="32">
        <f t="shared" si="11100"/>
        <v>0</v>
      </c>
      <c r="T4237" s="32">
        <f t="shared" si="11101"/>
        <v>0</v>
      </c>
      <c r="U4237" s="32">
        <v>0</v>
      </c>
      <c r="V4237" s="32">
        <f t="shared" si="11085"/>
        <v>0</v>
      </c>
      <c r="W4237" s="32">
        <f t="shared" si="11102"/>
        <v>0</v>
      </c>
      <c r="X4237" s="32">
        <f t="shared" si="11103"/>
        <v>0</v>
      </c>
      <c r="Y4237" s="32">
        <f t="shared" si="11104"/>
        <v>0</v>
      </c>
      <c r="Z4237" s="32">
        <f t="shared" si="11105"/>
        <v>0</v>
      </c>
      <c r="AA4237" s="32">
        <f t="shared" si="11106"/>
        <v>0</v>
      </c>
      <c r="AB4237" s="32">
        <f t="shared" si="11107"/>
        <v>0</v>
      </c>
      <c r="AC4237" s="33">
        <f t="shared" si="11108"/>
        <v>0</v>
      </c>
      <c r="AD4237" s="33">
        <f t="shared" si="11109"/>
        <v>0</v>
      </c>
      <c r="AE4237" s="34" t="e">
        <f t="shared" si="11079"/>
        <v>#DIV/0!</v>
      </c>
      <c r="AF4237" s="35">
        <f t="shared" si="11110"/>
        <v>0</v>
      </c>
      <c r="AG4237" s="35">
        <f t="shared" si="11111"/>
        <v>0</v>
      </c>
      <c r="AH4237" s="36">
        <f t="shared" si="11112"/>
        <v>0</v>
      </c>
      <c r="AI4237" s="36">
        <f t="shared" si="11113"/>
        <v>0</v>
      </c>
      <c r="AJ4237" s="36">
        <f t="shared" si="11114"/>
        <v>0</v>
      </c>
      <c r="AK4237" s="36">
        <f t="shared" si="11115"/>
        <v>0</v>
      </c>
      <c r="AL4237" s="36">
        <f t="shared" si="11080"/>
        <v>0</v>
      </c>
      <c r="AM4237" s="36">
        <f t="shared" si="11081"/>
        <v>0</v>
      </c>
      <c r="AN4237" s="37" t="s">
        <v>35</v>
      </c>
    </row>
    <row r="4238" spans="2:40" ht="15.6" hidden="1" customHeight="1" x14ac:dyDescent="0.3">
      <c r="B4238" s="30" t="s">
        <v>967</v>
      </c>
      <c r="C4238" s="30" t="s">
        <v>134</v>
      </c>
      <c r="D4238" s="30" t="s">
        <v>114</v>
      </c>
      <c r="E4238" s="15" t="str">
        <f t="shared" si="11084"/>
        <v>1103</v>
      </c>
      <c r="F4238" s="30" t="s">
        <v>1081</v>
      </c>
      <c r="G4238" s="30" t="s">
        <v>906</v>
      </c>
      <c r="H4238" s="31" t="s">
        <v>907</v>
      </c>
      <c r="I4238" s="32"/>
      <c r="J4238" s="32">
        <v>160685.5</v>
      </c>
      <c r="K4238" s="32"/>
      <c r="L4238" s="32"/>
      <c r="M4238" s="32">
        <v>-5270.1</v>
      </c>
      <c r="N4238" s="32"/>
      <c r="O4238" s="32">
        <v>0</v>
      </c>
      <c r="P4238" s="32">
        <v>0</v>
      </c>
      <c r="Q4238" s="32">
        <v>0</v>
      </c>
      <c r="R4238" s="32">
        <v>0</v>
      </c>
      <c r="S4238" s="32">
        <v>0</v>
      </c>
      <c r="T4238" s="32">
        <v>0</v>
      </c>
      <c r="U4238" s="32">
        <v>0</v>
      </c>
      <c r="V4238" s="32">
        <f t="shared" si="11085"/>
        <v>0</v>
      </c>
      <c r="W4238" s="32"/>
      <c r="X4238" s="32"/>
      <c r="Y4238" s="32"/>
      <c r="Z4238" s="32"/>
      <c r="AA4238" s="32"/>
      <c r="AB4238" s="32">
        <v>0</v>
      </c>
      <c r="AC4238" s="33">
        <v>0</v>
      </c>
      <c r="AD4238" s="33">
        <v>0</v>
      </c>
      <c r="AE4238" s="34" t="e">
        <f t="shared" si="11079"/>
        <v>#DIV/0!</v>
      </c>
      <c r="AF4238" s="35">
        <v>0</v>
      </c>
      <c r="AG4238" s="35">
        <v>0</v>
      </c>
      <c r="AH4238" s="36">
        <v>0</v>
      </c>
      <c r="AI4238" s="36">
        <v>0</v>
      </c>
      <c r="AJ4238" s="36">
        <v>0</v>
      </c>
      <c r="AK4238" s="36">
        <v>0</v>
      </c>
      <c r="AL4238" s="36">
        <f t="shared" si="11080"/>
        <v>0</v>
      </c>
      <c r="AM4238" s="36">
        <f t="shared" si="11081"/>
        <v>0</v>
      </c>
      <c r="AN4238" s="37" t="s">
        <v>35</v>
      </c>
    </row>
    <row r="4239" spans="2:40" ht="31.2" x14ac:dyDescent="0.3">
      <c r="B4239" s="30" t="s">
        <v>967</v>
      </c>
      <c r="C4239" s="30" t="s">
        <v>134</v>
      </c>
      <c r="D4239" s="30" t="s">
        <v>114</v>
      </c>
      <c r="E4239" s="15" t="str">
        <f t="shared" si="11084"/>
        <v>1103</v>
      </c>
      <c r="F4239" s="30" t="s">
        <v>1083</v>
      </c>
      <c r="G4239" s="30"/>
      <c r="H4239" s="31" t="s">
        <v>1084</v>
      </c>
      <c r="I4239" s="32"/>
      <c r="J4239" s="32"/>
      <c r="K4239" s="32"/>
      <c r="L4239" s="32"/>
      <c r="M4239" s="32"/>
      <c r="N4239" s="32"/>
      <c r="O4239" s="32">
        <f t="shared" si="11096"/>
        <v>0</v>
      </c>
      <c r="P4239" s="32">
        <f t="shared" si="11097"/>
        <v>0</v>
      </c>
      <c r="Q4239" s="32">
        <f t="shared" si="11098"/>
        <v>0</v>
      </c>
      <c r="R4239" s="32">
        <f t="shared" si="11099"/>
        <v>0</v>
      </c>
      <c r="S4239" s="32">
        <f t="shared" si="11100"/>
        <v>0</v>
      </c>
      <c r="T4239" s="32">
        <f t="shared" si="11101"/>
        <v>0</v>
      </c>
      <c r="U4239" s="32">
        <v>116033.47199999999</v>
      </c>
      <c r="V4239" s="32">
        <f t="shared" si="11085"/>
        <v>116033.47199999999</v>
      </c>
      <c r="W4239" s="32">
        <f t="shared" si="11102"/>
        <v>116033.47199999999</v>
      </c>
      <c r="X4239" s="32">
        <f t="shared" si="11103"/>
        <v>0</v>
      </c>
      <c r="Y4239" s="32">
        <f t="shared" si="11104"/>
        <v>0</v>
      </c>
      <c r="Z4239" s="32">
        <f t="shared" si="11105"/>
        <v>0</v>
      </c>
      <c r="AA4239" s="32">
        <f t="shared" si="11106"/>
        <v>0</v>
      </c>
      <c r="AB4239" s="32">
        <f t="shared" si="11107"/>
        <v>57602.036240000001</v>
      </c>
      <c r="AC4239" s="33">
        <f t="shared" si="11108"/>
        <v>120710.3308</v>
      </c>
      <c r="AD4239" s="33">
        <f t="shared" si="11109"/>
        <v>57602.036240000001</v>
      </c>
      <c r="AE4239" s="34">
        <f t="shared" si="11079"/>
        <v>47.719226563498083</v>
      </c>
      <c r="AF4239" s="32">
        <f t="shared" si="11110"/>
        <v>120710.3308</v>
      </c>
      <c r="AG4239" s="32">
        <f t="shared" si="11111"/>
        <v>0</v>
      </c>
      <c r="AH4239" s="32">
        <f t="shared" si="11112"/>
        <v>0</v>
      </c>
      <c r="AI4239" s="32">
        <f t="shared" si="11113"/>
        <v>0</v>
      </c>
      <c r="AJ4239" s="32">
        <f t="shared" si="11114"/>
        <v>0</v>
      </c>
      <c r="AK4239" s="32">
        <f t="shared" si="11115"/>
        <v>0</v>
      </c>
      <c r="AL4239" s="32">
        <f t="shared" si="11080"/>
        <v>120710.3308</v>
      </c>
      <c r="AM4239" s="32">
        <f t="shared" si="11081"/>
        <v>-4676.8588000000018</v>
      </c>
      <c r="AN4239" s="12"/>
    </row>
    <row r="4240" spans="2:40" ht="31.2" x14ac:dyDescent="0.3">
      <c r="B4240" s="30" t="s">
        <v>967</v>
      </c>
      <c r="C4240" s="30" t="s">
        <v>134</v>
      </c>
      <c r="D4240" s="30" t="s">
        <v>114</v>
      </c>
      <c r="E4240" s="15" t="str">
        <f t="shared" si="11084"/>
        <v>1103</v>
      </c>
      <c r="F4240" s="30" t="s">
        <v>1083</v>
      </c>
      <c r="G4240" s="30" t="s">
        <v>547</v>
      </c>
      <c r="H4240" s="31" t="s">
        <v>548</v>
      </c>
      <c r="I4240" s="32"/>
      <c r="J4240" s="32"/>
      <c r="K4240" s="32"/>
      <c r="L4240" s="32"/>
      <c r="M4240" s="32"/>
      <c r="N4240" s="32"/>
      <c r="O4240" s="32">
        <f t="shared" si="11096"/>
        <v>0</v>
      </c>
      <c r="P4240" s="32">
        <f t="shared" si="11097"/>
        <v>0</v>
      </c>
      <c r="Q4240" s="32">
        <f t="shared" si="11098"/>
        <v>0</v>
      </c>
      <c r="R4240" s="32">
        <f t="shared" si="11099"/>
        <v>0</v>
      </c>
      <c r="S4240" s="32">
        <f t="shared" si="11100"/>
        <v>0</v>
      </c>
      <c r="T4240" s="32">
        <f t="shared" si="11101"/>
        <v>0</v>
      </c>
      <c r="U4240" s="32">
        <v>116033.47199999999</v>
      </c>
      <c r="V4240" s="32">
        <f t="shared" si="11085"/>
        <v>116033.47199999999</v>
      </c>
      <c r="W4240" s="32">
        <f t="shared" si="11102"/>
        <v>116033.47199999999</v>
      </c>
      <c r="X4240" s="32">
        <f t="shared" si="11103"/>
        <v>0</v>
      </c>
      <c r="Y4240" s="32">
        <f t="shared" si="11104"/>
        <v>0</v>
      </c>
      <c r="Z4240" s="32">
        <f t="shared" si="11105"/>
        <v>0</v>
      </c>
      <c r="AA4240" s="32">
        <f t="shared" si="11106"/>
        <v>0</v>
      </c>
      <c r="AB4240" s="32">
        <f t="shared" si="11107"/>
        <v>57602.036240000001</v>
      </c>
      <c r="AC4240" s="33">
        <f t="shared" si="11108"/>
        <v>120710.3308</v>
      </c>
      <c r="AD4240" s="33">
        <f t="shared" si="11109"/>
        <v>57602.036240000001</v>
      </c>
      <c r="AE4240" s="34">
        <f t="shared" si="11079"/>
        <v>47.719226563498083</v>
      </c>
      <c r="AF4240" s="32">
        <f t="shared" si="11110"/>
        <v>120710.3308</v>
      </c>
      <c r="AG4240" s="32">
        <f t="shared" si="11111"/>
        <v>0</v>
      </c>
      <c r="AH4240" s="32">
        <f t="shared" si="11112"/>
        <v>0</v>
      </c>
      <c r="AI4240" s="32">
        <f t="shared" si="11113"/>
        <v>0</v>
      </c>
      <c r="AJ4240" s="32">
        <f t="shared" si="11114"/>
        <v>0</v>
      </c>
      <c r="AK4240" s="32">
        <f t="shared" si="11115"/>
        <v>0</v>
      </c>
      <c r="AL4240" s="32">
        <f t="shared" si="11080"/>
        <v>120710.3308</v>
      </c>
      <c r="AM4240" s="32">
        <f t="shared" si="11081"/>
        <v>-4676.8588000000018</v>
      </c>
      <c r="AN4240" s="12"/>
    </row>
    <row r="4241" spans="2:40" x14ac:dyDescent="0.3">
      <c r="B4241" s="30" t="s">
        <v>967</v>
      </c>
      <c r="C4241" s="30" t="s">
        <v>134</v>
      </c>
      <c r="D4241" s="30" t="s">
        <v>114</v>
      </c>
      <c r="E4241" s="15" t="str">
        <f t="shared" si="11084"/>
        <v>1103</v>
      </c>
      <c r="F4241" s="30" t="s">
        <v>1083</v>
      </c>
      <c r="G4241" s="30" t="s">
        <v>906</v>
      </c>
      <c r="H4241" s="31" t="s">
        <v>907</v>
      </c>
      <c r="I4241" s="32"/>
      <c r="J4241" s="32"/>
      <c r="K4241" s="32"/>
      <c r="L4241" s="32"/>
      <c r="M4241" s="32"/>
      <c r="N4241" s="32"/>
      <c r="O4241" s="32">
        <v>0</v>
      </c>
      <c r="P4241" s="32">
        <v>0</v>
      </c>
      <c r="Q4241" s="32">
        <v>0</v>
      </c>
      <c r="R4241" s="32">
        <v>0</v>
      </c>
      <c r="S4241" s="32">
        <v>0</v>
      </c>
      <c r="T4241" s="32">
        <v>0</v>
      </c>
      <c r="U4241" s="32">
        <v>116033.47199999999</v>
      </c>
      <c r="V4241" s="32">
        <f t="shared" si="11085"/>
        <v>116033.47199999999</v>
      </c>
      <c r="W4241" s="32">
        <v>116033.47199999999</v>
      </c>
      <c r="X4241" s="32"/>
      <c r="Y4241" s="32"/>
      <c r="Z4241" s="32"/>
      <c r="AA4241" s="32"/>
      <c r="AB4241" s="32">
        <v>57602.036240000001</v>
      </c>
      <c r="AC4241" s="33">
        <v>120710.3308</v>
      </c>
      <c r="AD4241" s="33">
        <v>57602.036240000001</v>
      </c>
      <c r="AE4241" s="34">
        <f t="shared" si="11079"/>
        <v>47.719226563498083</v>
      </c>
      <c r="AF4241" s="32">
        <v>120710.3308</v>
      </c>
      <c r="AG4241" s="32">
        <v>0</v>
      </c>
      <c r="AH4241" s="32">
        <v>0</v>
      </c>
      <c r="AI4241" s="32">
        <v>0</v>
      </c>
      <c r="AJ4241" s="32">
        <v>0</v>
      </c>
      <c r="AK4241" s="32">
        <v>0</v>
      </c>
      <c r="AL4241" s="32">
        <f t="shared" si="11080"/>
        <v>120710.3308</v>
      </c>
      <c r="AM4241" s="32">
        <f t="shared" si="11081"/>
        <v>-4676.8588000000018</v>
      </c>
      <c r="AN4241" s="12"/>
    </row>
    <row r="4242" spans="2:40" s="13" customFormat="1" ht="31.2" x14ac:dyDescent="0.3">
      <c r="B4242" s="14" t="s">
        <v>1085</v>
      </c>
      <c r="C4242" s="14"/>
      <c r="D4242" s="14"/>
      <c r="E4242" s="15" t="str">
        <f t="shared" si="11084"/>
        <v/>
      </c>
      <c r="F4242" s="14"/>
      <c r="G4242" s="14"/>
      <c r="H4242" s="16" t="s">
        <v>1086</v>
      </c>
      <c r="I4242" s="17">
        <f t="shared" ref="I4242:T4242" si="11116">I4258+I4440+I4243</f>
        <v>8361272</v>
      </c>
      <c r="J4242" s="17">
        <f t="shared" si="11116"/>
        <v>7030771.8999999994</v>
      </c>
      <c r="K4242" s="17">
        <f t="shared" si="11116"/>
        <v>5920942.3999999994</v>
      </c>
      <c r="L4242" s="17">
        <f t="shared" si="11116"/>
        <v>-34633.949999999997</v>
      </c>
      <c r="M4242" s="17">
        <f t="shared" si="11116"/>
        <v>63195.998000000021</v>
      </c>
      <c r="N4242" s="17">
        <f t="shared" si="11116"/>
        <v>1726.8000000000065</v>
      </c>
      <c r="O4242" s="17">
        <f t="shared" si="11116"/>
        <v>-5412.415</v>
      </c>
      <c r="P4242" s="17">
        <f t="shared" si="11116"/>
        <v>-12268.996999999988</v>
      </c>
      <c r="Q4242" s="17">
        <f t="shared" si="11116"/>
        <v>30041.52</v>
      </c>
      <c r="R4242" s="17">
        <f t="shared" si="11116"/>
        <v>180425.40700000001</v>
      </c>
      <c r="S4242" s="17">
        <f t="shared" si="11116"/>
        <v>42961.426000000007</v>
      </c>
      <c r="T4242" s="17">
        <f t="shared" si="11116"/>
        <v>0</v>
      </c>
      <c r="U4242" s="17">
        <v>801103.47799999989</v>
      </c>
      <c r="V4242" s="17">
        <f t="shared" si="11085"/>
        <v>9363488.4690000005</v>
      </c>
      <c r="W4242" s="17">
        <f t="shared" ref="W4242:AD4242" si="11117">W4258+W4440+W4243</f>
        <v>733953.7969999999</v>
      </c>
      <c r="X4242" s="17">
        <f t="shared" si="11117"/>
        <v>0</v>
      </c>
      <c r="Y4242" s="17">
        <f t="shared" si="11117"/>
        <v>67149.681000000011</v>
      </c>
      <c r="Z4242" s="17">
        <f t="shared" si="11117"/>
        <v>0</v>
      </c>
      <c r="AA4242" s="17">
        <f t="shared" si="11117"/>
        <v>0</v>
      </c>
      <c r="AB4242" s="17">
        <f t="shared" si="11117"/>
        <v>6318969.0790700009</v>
      </c>
      <c r="AC4242" s="18">
        <f t="shared" si="11117"/>
        <v>9384580.9912700001</v>
      </c>
      <c r="AD4242" s="18">
        <f t="shared" si="11117"/>
        <v>8824586.7319399994</v>
      </c>
      <c r="AE4242" s="19">
        <f t="shared" si="11079"/>
        <v>94.032826187435177</v>
      </c>
      <c r="AF4242" s="17">
        <f t="shared" ref="AF4242:AK4242" si="11118">AF4258+AF4440+AF4243</f>
        <v>9498883.5620800015</v>
      </c>
      <c r="AG4242" s="17">
        <f t="shared" si="11118"/>
        <v>-5412.415</v>
      </c>
      <c r="AH4242" s="17">
        <f t="shared" si="11118"/>
        <v>0</v>
      </c>
      <c r="AI4242" s="17">
        <f t="shared" si="11118"/>
        <v>0</v>
      </c>
      <c r="AJ4242" s="17">
        <f t="shared" si="11118"/>
        <v>0</v>
      </c>
      <c r="AK4242" s="17">
        <f t="shared" si="11118"/>
        <v>-1100</v>
      </c>
      <c r="AL4242" s="17">
        <f t="shared" si="11080"/>
        <v>9492371.1470800024</v>
      </c>
      <c r="AM4242" s="17">
        <f t="shared" si="11081"/>
        <v>-128882.67808000185</v>
      </c>
      <c r="AN4242" s="20"/>
    </row>
    <row r="4243" spans="2:40" s="13" customFormat="1" ht="31.2" x14ac:dyDescent="0.3">
      <c r="B4243" s="14" t="s">
        <v>1085</v>
      </c>
      <c r="C4243" s="14" t="s">
        <v>114</v>
      </c>
      <c r="D4243" s="14"/>
      <c r="E4243" s="21" t="str">
        <f t="shared" si="11084"/>
        <v>03</v>
      </c>
      <c r="F4243" s="14"/>
      <c r="G4243" s="14"/>
      <c r="H4243" s="16" t="s">
        <v>196</v>
      </c>
      <c r="I4243" s="17">
        <f t="shared" ref="I4243:I4245" si="11119">I4244</f>
        <v>9146.7000000000007</v>
      </c>
      <c r="J4243" s="17">
        <f t="shared" ref="J4243:J4245" si="11120">J4244</f>
        <v>9460.8000000000011</v>
      </c>
      <c r="K4243" s="17">
        <f t="shared" ref="K4243:K4245" si="11121">K4244</f>
        <v>9460.8000000000011</v>
      </c>
      <c r="L4243" s="17">
        <f t="shared" ref="L4243:L4245" si="11122">L4244</f>
        <v>0</v>
      </c>
      <c r="M4243" s="17">
        <f t="shared" ref="M4243:M4245" si="11123">M4244</f>
        <v>0</v>
      </c>
      <c r="N4243" s="17">
        <f t="shared" ref="N4243:N4245" si="11124">N4244</f>
        <v>0</v>
      </c>
      <c r="O4243" s="17">
        <f t="shared" ref="O4243:O4245" si="11125">O4244</f>
        <v>0</v>
      </c>
      <c r="P4243" s="17">
        <f t="shared" ref="P4243:P4245" si="11126">P4244</f>
        <v>0</v>
      </c>
      <c r="Q4243" s="17">
        <f t="shared" ref="Q4243:Q4245" si="11127">Q4244</f>
        <v>0</v>
      </c>
      <c r="R4243" s="17">
        <f t="shared" ref="R4243:R4245" si="11128">R4244</f>
        <v>0</v>
      </c>
      <c r="S4243" s="17">
        <f t="shared" ref="S4243:S4245" si="11129">S4244</f>
        <v>0</v>
      </c>
      <c r="T4243" s="17">
        <f t="shared" ref="T4243:T4245" si="11130">T4244</f>
        <v>0</v>
      </c>
      <c r="U4243" s="17">
        <v>0</v>
      </c>
      <c r="V4243" s="17">
        <f t="shared" si="11085"/>
        <v>9146.7000000000007</v>
      </c>
      <c r="W4243" s="17">
        <f t="shared" ref="W4243:W4245" si="11131">W4244</f>
        <v>0</v>
      </c>
      <c r="X4243" s="17">
        <f t="shared" ref="X4243:X4245" si="11132">X4244</f>
        <v>0</v>
      </c>
      <c r="Y4243" s="17">
        <f t="shared" ref="Y4243:Y4245" si="11133">Y4244</f>
        <v>0</v>
      </c>
      <c r="Z4243" s="17">
        <f t="shared" ref="Z4243:Z4245" si="11134">Z4244</f>
        <v>0</v>
      </c>
      <c r="AA4243" s="17">
        <f t="shared" ref="AA4243:AA4245" si="11135">AA4244</f>
        <v>0</v>
      </c>
      <c r="AB4243" s="17">
        <f t="shared" ref="AB4243:AB4245" si="11136">AB4244</f>
        <v>6241.6196899999995</v>
      </c>
      <c r="AC4243" s="18">
        <f t="shared" ref="AC4243:AC4245" si="11137">AC4244</f>
        <v>9194.3000000000011</v>
      </c>
      <c r="AD4243" s="18">
        <f t="shared" ref="AD4243:AD4245" si="11138">AD4244</f>
        <v>9194.2976099999996</v>
      </c>
      <c r="AE4243" s="19">
        <f t="shared" si="11079"/>
        <v>99.999974005633902</v>
      </c>
      <c r="AF4243" s="17">
        <f t="shared" ref="AF4243:AF4245" si="11139">AF4244</f>
        <v>9194.3000000000011</v>
      </c>
      <c r="AG4243" s="17">
        <f t="shared" ref="AG4243:AG4245" si="11140">AG4244</f>
        <v>0</v>
      </c>
      <c r="AH4243" s="17">
        <f t="shared" ref="AH4243:AH4245" si="11141">AH4244</f>
        <v>0</v>
      </c>
      <c r="AI4243" s="17">
        <f t="shared" ref="AI4243:AI4245" si="11142">AI4244</f>
        <v>0</v>
      </c>
      <c r="AJ4243" s="17">
        <f t="shared" ref="AJ4243:AJ4245" si="11143">AJ4244</f>
        <v>0</v>
      </c>
      <c r="AK4243" s="17">
        <f t="shared" ref="AK4243:AK4245" si="11144">AK4244</f>
        <v>0</v>
      </c>
      <c r="AL4243" s="17">
        <f t="shared" si="11080"/>
        <v>9194.3000000000011</v>
      </c>
      <c r="AM4243" s="17">
        <f t="shared" si="11081"/>
        <v>-47.600000000000364</v>
      </c>
      <c r="AN4243" s="2"/>
    </row>
    <row r="4244" spans="2:40" s="22" customFormat="1" ht="31.2" x14ac:dyDescent="0.3">
      <c r="B4244" s="23" t="s">
        <v>1085</v>
      </c>
      <c r="C4244" s="23" t="s">
        <v>114</v>
      </c>
      <c r="D4244" s="23" t="s">
        <v>197</v>
      </c>
      <c r="E4244" s="24" t="str">
        <f t="shared" si="11084"/>
        <v>0314</v>
      </c>
      <c r="F4244" s="23"/>
      <c r="G4244" s="23"/>
      <c r="H4244" s="25" t="s">
        <v>198</v>
      </c>
      <c r="I4244" s="26">
        <f t="shared" si="11119"/>
        <v>9146.7000000000007</v>
      </c>
      <c r="J4244" s="26">
        <f t="shared" si="11120"/>
        <v>9460.8000000000011</v>
      </c>
      <c r="K4244" s="26">
        <f t="shared" si="11121"/>
        <v>9460.8000000000011</v>
      </c>
      <c r="L4244" s="26">
        <f t="shared" si="11122"/>
        <v>0</v>
      </c>
      <c r="M4244" s="26">
        <f t="shared" si="11123"/>
        <v>0</v>
      </c>
      <c r="N4244" s="26">
        <f t="shared" si="11124"/>
        <v>0</v>
      </c>
      <c r="O4244" s="26">
        <f t="shared" si="11125"/>
        <v>0</v>
      </c>
      <c r="P4244" s="26">
        <f t="shared" si="11126"/>
        <v>0</v>
      </c>
      <c r="Q4244" s="26">
        <f t="shared" si="11127"/>
        <v>0</v>
      </c>
      <c r="R4244" s="26">
        <f t="shared" si="11128"/>
        <v>0</v>
      </c>
      <c r="S4244" s="26">
        <f t="shared" si="11129"/>
        <v>0</v>
      </c>
      <c r="T4244" s="26">
        <f t="shared" si="11130"/>
        <v>0</v>
      </c>
      <c r="U4244" s="26">
        <v>0</v>
      </c>
      <c r="V4244" s="26">
        <f t="shared" si="11085"/>
        <v>9146.7000000000007</v>
      </c>
      <c r="W4244" s="26">
        <f t="shared" si="11131"/>
        <v>0</v>
      </c>
      <c r="X4244" s="26">
        <f t="shared" si="11132"/>
        <v>0</v>
      </c>
      <c r="Y4244" s="26">
        <f t="shared" si="11133"/>
        <v>0</v>
      </c>
      <c r="Z4244" s="26">
        <f t="shared" si="11134"/>
        <v>0</v>
      </c>
      <c r="AA4244" s="26">
        <f t="shared" si="11135"/>
        <v>0</v>
      </c>
      <c r="AB4244" s="26">
        <f t="shared" si="11136"/>
        <v>6241.6196899999995</v>
      </c>
      <c r="AC4244" s="27">
        <f t="shared" si="11137"/>
        <v>9194.3000000000011</v>
      </c>
      <c r="AD4244" s="27">
        <f t="shared" si="11138"/>
        <v>9194.2976099999996</v>
      </c>
      <c r="AE4244" s="28">
        <f t="shared" si="11079"/>
        <v>99.999974005633902</v>
      </c>
      <c r="AF4244" s="26">
        <f t="shared" si="11139"/>
        <v>9194.3000000000011</v>
      </c>
      <c r="AG4244" s="26">
        <f t="shared" si="11140"/>
        <v>0</v>
      </c>
      <c r="AH4244" s="26">
        <f t="shared" si="11141"/>
        <v>0</v>
      </c>
      <c r="AI4244" s="26">
        <f t="shared" si="11142"/>
        <v>0</v>
      </c>
      <c r="AJ4244" s="26">
        <f t="shared" si="11143"/>
        <v>0</v>
      </c>
      <c r="AK4244" s="26">
        <f t="shared" si="11144"/>
        <v>0</v>
      </c>
      <c r="AL4244" s="26">
        <f t="shared" si="11080"/>
        <v>9194.3000000000011</v>
      </c>
      <c r="AM4244" s="26">
        <f t="shared" si="11081"/>
        <v>-47.600000000000364</v>
      </c>
      <c r="AN4244" s="29"/>
    </row>
    <row r="4245" spans="2:40" ht="31.2" x14ac:dyDescent="0.3">
      <c r="B4245" s="30" t="s">
        <v>1085</v>
      </c>
      <c r="C4245" s="30" t="s">
        <v>114</v>
      </c>
      <c r="D4245" s="30" t="s">
        <v>197</v>
      </c>
      <c r="E4245" s="15" t="str">
        <f t="shared" si="11084"/>
        <v>0314</v>
      </c>
      <c r="F4245" s="30" t="s">
        <v>78</v>
      </c>
      <c r="G4245" s="30"/>
      <c r="H4245" s="31" t="s">
        <v>79</v>
      </c>
      <c r="I4245" s="32">
        <f t="shared" si="11119"/>
        <v>9146.7000000000007</v>
      </c>
      <c r="J4245" s="32">
        <f t="shared" si="11120"/>
        <v>9460.8000000000011</v>
      </c>
      <c r="K4245" s="32">
        <f t="shared" si="11121"/>
        <v>9460.8000000000011</v>
      </c>
      <c r="L4245" s="32">
        <f t="shared" si="11122"/>
        <v>0</v>
      </c>
      <c r="M4245" s="32">
        <f t="shared" si="11123"/>
        <v>0</v>
      </c>
      <c r="N4245" s="32">
        <f t="shared" si="11124"/>
        <v>0</v>
      </c>
      <c r="O4245" s="32">
        <f t="shared" si="11125"/>
        <v>0</v>
      </c>
      <c r="P4245" s="32">
        <f t="shared" si="11126"/>
        <v>0</v>
      </c>
      <c r="Q4245" s="32">
        <f t="shared" si="11127"/>
        <v>0</v>
      </c>
      <c r="R4245" s="32">
        <f t="shared" si="11128"/>
        <v>0</v>
      </c>
      <c r="S4245" s="32">
        <f t="shared" si="11129"/>
        <v>0</v>
      </c>
      <c r="T4245" s="32">
        <f t="shared" si="11130"/>
        <v>0</v>
      </c>
      <c r="U4245" s="32">
        <v>0</v>
      </c>
      <c r="V4245" s="32">
        <f t="shared" si="11085"/>
        <v>9146.7000000000007</v>
      </c>
      <c r="W4245" s="32">
        <f t="shared" si="11131"/>
        <v>0</v>
      </c>
      <c r="X4245" s="32">
        <f t="shared" si="11132"/>
        <v>0</v>
      </c>
      <c r="Y4245" s="32">
        <f t="shared" si="11133"/>
        <v>0</v>
      </c>
      <c r="Z4245" s="32">
        <f t="shared" si="11134"/>
        <v>0</v>
      </c>
      <c r="AA4245" s="32">
        <f t="shared" si="11135"/>
        <v>0</v>
      </c>
      <c r="AB4245" s="32">
        <f t="shared" si="11136"/>
        <v>6241.6196899999995</v>
      </c>
      <c r="AC4245" s="33">
        <f t="shared" si="11137"/>
        <v>9194.3000000000011</v>
      </c>
      <c r="AD4245" s="33">
        <f t="shared" si="11138"/>
        <v>9194.2976099999996</v>
      </c>
      <c r="AE4245" s="34">
        <f t="shared" si="11079"/>
        <v>99.999974005633902</v>
      </c>
      <c r="AF4245" s="32">
        <f t="shared" si="11139"/>
        <v>9194.3000000000011</v>
      </c>
      <c r="AG4245" s="32">
        <f t="shared" si="11140"/>
        <v>0</v>
      </c>
      <c r="AH4245" s="32">
        <f t="shared" si="11141"/>
        <v>0</v>
      </c>
      <c r="AI4245" s="32">
        <f t="shared" si="11142"/>
        <v>0</v>
      </c>
      <c r="AJ4245" s="32">
        <f t="shared" si="11143"/>
        <v>0</v>
      </c>
      <c r="AK4245" s="32">
        <f t="shared" si="11144"/>
        <v>0</v>
      </c>
      <c r="AL4245" s="32">
        <f t="shared" si="11080"/>
        <v>9194.3000000000011</v>
      </c>
      <c r="AM4245" s="32">
        <f t="shared" si="11081"/>
        <v>-47.600000000000364</v>
      </c>
    </row>
    <row r="4246" spans="2:40" x14ac:dyDescent="0.3">
      <c r="B4246" s="30" t="s">
        <v>1085</v>
      </c>
      <c r="C4246" s="30" t="s">
        <v>114</v>
      </c>
      <c r="D4246" s="30" t="s">
        <v>197</v>
      </c>
      <c r="E4246" s="15" t="str">
        <f t="shared" si="11084"/>
        <v>0314</v>
      </c>
      <c r="F4246" s="30" t="s">
        <v>80</v>
      </c>
      <c r="G4246" s="30"/>
      <c r="H4246" s="31" t="s">
        <v>81</v>
      </c>
      <c r="I4246" s="32">
        <f t="shared" ref="I4246:T4246" si="11145">I4253+I4250+I4247</f>
        <v>9146.7000000000007</v>
      </c>
      <c r="J4246" s="32">
        <f t="shared" si="11145"/>
        <v>9460.8000000000011</v>
      </c>
      <c r="K4246" s="32">
        <f t="shared" si="11145"/>
        <v>9460.8000000000011</v>
      </c>
      <c r="L4246" s="32">
        <f t="shared" si="11145"/>
        <v>0</v>
      </c>
      <c r="M4246" s="32">
        <f t="shared" si="11145"/>
        <v>0</v>
      </c>
      <c r="N4246" s="32">
        <f t="shared" si="11145"/>
        <v>0</v>
      </c>
      <c r="O4246" s="32">
        <f t="shared" si="11145"/>
        <v>0</v>
      </c>
      <c r="P4246" s="32">
        <f t="shared" si="11145"/>
        <v>0</v>
      </c>
      <c r="Q4246" s="32">
        <f t="shared" si="11145"/>
        <v>0</v>
      </c>
      <c r="R4246" s="32">
        <f t="shared" si="11145"/>
        <v>0</v>
      </c>
      <c r="S4246" s="32">
        <f t="shared" si="11145"/>
        <v>0</v>
      </c>
      <c r="T4246" s="32">
        <f t="shared" si="11145"/>
        <v>0</v>
      </c>
      <c r="U4246" s="32">
        <v>0</v>
      </c>
      <c r="V4246" s="32">
        <f t="shared" si="11085"/>
        <v>9146.7000000000007</v>
      </c>
      <c r="W4246" s="32">
        <f t="shared" ref="W4246:AD4246" si="11146">W4253+W4250+W4247</f>
        <v>0</v>
      </c>
      <c r="X4246" s="32">
        <f t="shared" si="11146"/>
        <v>0</v>
      </c>
      <c r="Y4246" s="32">
        <f t="shared" si="11146"/>
        <v>0</v>
      </c>
      <c r="Z4246" s="32">
        <f t="shared" si="11146"/>
        <v>0</v>
      </c>
      <c r="AA4246" s="32">
        <f t="shared" si="11146"/>
        <v>0</v>
      </c>
      <c r="AB4246" s="32">
        <f t="shared" si="11146"/>
        <v>6241.6196899999995</v>
      </c>
      <c r="AC4246" s="33">
        <f t="shared" si="11146"/>
        <v>9194.3000000000011</v>
      </c>
      <c r="AD4246" s="33">
        <f t="shared" si="11146"/>
        <v>9194.2976099999996</v>
      </c>
      <c r="AE4246" s="34">
        <f t="shared" si="11079"/>
        <v>99.999974005633902</v>
      </c>
      <c r="AF4246" s="32">
        <f t="shared" ref="AF4246:AK4246" si="11147">AF4253+AF4250+AF4247</f>
        <v>9194.3000000000011</v>
      </c>
      <c r="AG4246" s="32">
        <f t="shared" si="11147"/>
        <v>0</v>
      </c>
      <c r="AH4246" s="32">
        <f t="shared" si="11147"/>
        <v>0</v>
      </c>
      <c r="AI4246" s="32">
        <f t="shared" si="11147"/>
        <v>0</v>
      </c>
      <c r="AJ4246" s="32">
        <f t="shared" si="11147"/>
        <v>0</v>
      </c>
      <c r="AK4246" s="32">
        <f t="shared" si="11147"/>
        <v>0</v>
      </c>
      <c r="AL4246" s="32">
        <f t="shared" si="11080"/>
        <v>9194.3000000000011</v>
      </c>
      <c r="AM4246" s="32">
        <f t="shared" si="11081"/>
        <v>-47.600000000000364</v>
      </c>
    </row>
    <row r="4247" spans="2:40" ht="46.8" hidden="1" customHeight="1" x14ac:dyDescent="0.3">
      <c r="B4247" s="30" t="s">
        <v>1085</v>
      </c>
      <c r="C4247" s="30" t="s">
        <v>114</v>
      </c>
      <c r="D4247" s="30" t="s">
        <v>197</v>
      </c>
      <c r="E4247" s="15" t="str">
        <f t="shared" si="11084"/>
        <v>0314</v>
      </c>
      <c r="F4247" s="30" t="s">
        <v>199</v>
      </c>
      <c r="G4247" s="30"/>
      <c r="H4247" s="31" t="s">
        <v>200</v>
      </c>
      <c r="I4247" s="32">
        <f t="shared" ref="I4247:I4251" si="11148">I4248</f>
        <v>0</v>
      </c>
      <c r="J4247" s="32">
        <f t="shared" ref="J4247:J4251" si="11149">J4248</f>
        <v>0</v>
      </c>
      <c r="K4247" s="32">
        <f t="shared" ref="K4247:K4251" si="11150">K4248</f>
        <v>0</v>
      </c>
      <c r="L4247" s="32">
        <f t="shared" ref="L4247:L4251" si="11151">L4248</f>
        <v>0</v>
      </c>
      <c r="M4247" s="32">
        <f t="shared" ref="M4247:M4251" si="11152">M4248</f>
        <v>0</v>
      </c>
      <c r="N4247" s="32">
        <f t="shared" ref="N4247:N4251" si="11153">N4248</f>
        <v>0</v>
      </c>
      <c r="O4247" s="32">
        <f t="shared" ref="O4247:O4251" si="11154">O4248</f>
        <v>0</v>
      </c>
      <c r="P4247" s="32">
        <f t="shared" ref="P4247:P4251" si="11155">P4248</f>
        <v>0</v>
      </c>
      <c r="Q4247" s="32">
        <f t="shared" ref="Q4247:Q4251" si="11156">Q4248</f>
        <v>0</v>
      </c>
      <c r="R4247" s="32">
        <f t="shared" ref="R4247:R4251" si="11157">R4248</f>
        <v>0</v>
      </c>
      <c r="S4247" s="32">
        <f t="shared" ref="S4247:S4251" si="11158">S4248</f>
        <v>0</v>
      </c>
      <c r="T4247" s="32">
        <f t="shared" ref="T4247:T4251" si="11159">T4248</f>
        <v>0</v>
      </c>
      <c r="U4247" s="32">
        <v>0</v>
      </c>
      <c r="V4247" s="32">
        <f t="shared" si="11085"/>
        <v>0</v>
      </c>
      <c r="W4247" s="32">
        <f t="shared" ref="W4247:W4251" si="11160">W4248</f>
        <v>0</v>
      </c>
      <c r="X4247" s="32">
        <f t="shared" ref="X4247:X4251" si="11161">X4248</f>
        <v>0</v>
      </c>
      <c r="Y4247" s="32">
        <f t="shared" ref="Y4247:Y4251" si="11162">Y4248</f>
        <v>0</v>
      </c>
      <c r="Z4247" s="32">
        <f t="shared" ref="Z4247:Z4251" si="11163">Z4248</f>
        <v>0</v>
      </c>
      <c r="AA4247" s="32">
        <f t="shared" ref="AA4247:AA4251" si="11164">AA4248</f>
        <v>0</v>
      </c>
      <c r="AB4247" s="32">
        <f t="shared" ref="AB4247:AB4251" si="11165">AB4248</f>
        <v>0</v>
      </c>
      <c r="AC4247" s="33">
        <f t="shared" ref="AC4247:AC4251" si="11166">AC4248</f>
        <v>0</v>
      </c>
      <c r="AD4247" s="33">
        <f t="shared" ref="AD4247:AD4251" si="11167">AD4248</f>
        <v>0</v>
      </c>
      <c r="AE4247" s="34" t="e">
        <f t="shared" si="11079"/>
        <v>#DIV/0!</v>
      </c>
      <c r="AF4247" s="35">
        <f t="shared" ref="AF4247:AF4251" si="11168">AF4248</f>
        <v>0</v>
      </c>
      <c r="AG4247" s="35">
        <f t="shared" ref="AG4247:AG4251" si="11169">AG4248</f>
        <v>0</v>
      </c>
      <c r="AH4247" s="36">
        <f t="shared" ref="AH4247:AH4251" si="11170">AH4248</f>
        <v>0</v>
      </c>
      <c r="AI4247" s="36">
        <f t="shared" ref="AI4247:AI4251" si="11171">AI4248</f>
        <v>0</v>
      </c>
      <c r="AJ4247" s="36">
        <f t="shared" ref="AJ4247:AJ4251" si="11172">AJ4248</f>
        <v>0</v>
      </c>
      <c r="AK4247" s="36">
        <f t="shared" ref="AK4247:AK4251" si="11173">AK4248</f>
        <v>0</v>
      </c>
      <c r="AL4247" s="36">
        <f t="shared" si="11080"/>
        <v>0</v>
      </c>
      <c r="AM4247" s="36">
        <f t="shared" si="11081"/>
        <v>0</v>
      </c>
      <c r="AN4247" s="37" t="s">
        <v>35</v>
      </c>
    </row>
    <row r="4248" spans="2:40" ht="31.2" hidden="1" customHeight="1" x14ac:dyDescent="0.3">
      <c r="B4248" s="30" t="s">
        <v>1085</v>
      </c>
      <c r="C4248" s="30" t="s">
        <v>114</v>
      </c>
      <c r="D4248" s="30" t="s">
        <v>197</v>
      </c>
      <c r="E4248" s="15" t="str">
        <f t="shared" si="11084"/>
        <v>0314</v>
      </c>
      <c r="F4248" s="30" t="s">
        <v>199</v>
      </c>
      <c r="G4248" s="30" t="s">
        <v>50</v>
      </c>
      <c r="H4248" s="31" t="s">
        <v>51</v>
      </c>
      <c r="I4248" s="32">
        <f t="shared" si="11148"/>
        <v>0</v>
      </c>
      <c r="J4248" s="32">
        <f t="shared" si="11149"/>
        <v>0</v>
      </c>
      <c r="K4248" s="32">
        <f t="shared" si="11150"/>
        <v>0</v>
      </c>
      <c r="L4248" s="32">
        <f t="shared" si="11151"/>
        <v>0</v>
      </c>
      <c r="M4248" s="32">
        <f t="shared" si="11152"/>
        <v>0</v>
      </c>
      <c r="N4248" s="32">
        <f t="shared" si="11153"/>
        <v>0</v>
      </c>
      <c r="O4248" s="32">
        <f t="shared" si="11154"/>
        <v>0</v>
      </c>
      <c r="P4248" s="32">
        <f t="shared" si="11155"/>
        <v>0</v>
      </c>
      <c r="Q4248" s="32">
        <f t="shared" si="11156"/>
        <v>0</v>
      </c>
      <c r="R4248" s="32">
        <f t="shared" si="11157"/>
        <v>0</v>
      </c>
      <c r="S4248" s="32">
        <f t="shared" si="11158"/>
        <v>0</v>
      </c>
      <c r="T4248" s="32">
        <f t="shared" si="11159"/>
        <v>0</v>
      </c>
      <c r="U4248" s="32">
        <v>0</v>
      </c>
      <c r="V4248" s="32">
        <f t="shared" si="11085"/>
        <v>0</v>
      </c>
      <c r="W4248" s="32">
        <f t="shared" si="11160"/>
        <v>0</v>
      </c>
      <c r="X4248" s="32">
        <f t="shared" si="11161"/>
        <v>0</v>
      </c>
      <c r="Y4248" s="32">
        <f t="shared" si="11162"/>
        <v>0</v>
      </c>
      <c r="Z4248" s="32">
        <f t="shared" si="11163"/>
        <v>0</v>
      </c>
      <c r="AA4248" s="32">
        <f t="shared" si="11164"/>
        <v>0</v>
      </c>
      <c r="AB4248" s="32">
        <f t="shared" si="11165"/>
        <v>0</v>
      </c>
      <c r="AC4248" s="33">
        <f t="shared" si="11166"/>
        <v>0</v>
      </c>
      <c r="AD4248" s="33">
        <f t="shared" si="11167"/>
        <v>0</v>
      </c>
      <c r="AE4248" s="34" t="e">
        <f t="shared" si="11079"/>
        <v>#DIV/0!</v>
      </c>
      <c r="AF4248" s="35">
        <f t="shared" si="11168"/>
        <v>0</v>
      </c>
      <c r="AG4248" s="35">
        <f t="shared" si="11169"/>
        <v>0</v>
      </c>
      <c r="AH4248" s="36">
        <f t="shared" si="11170"/>
        <v>0</v>
      </c>
      <c r="AI4248" s="36">
        <f t="shared" si="11171"/>
        <v>0</v>
      </c>
      <c r="AJ4248" s="36">
        <f t="shared" si="11172"/>
        <v>0</v>
      </c>
      <c r="AK4248" s="36">
        <f t="shared" si="11173"/>
        <v>0</v>
      </c>
      <c r="AL4248" s="36">
        <f t="shared" si="11080"/>
        <v>0</v>
      </c>
      <c r="AM4248" s="36">
        <f t="shared" si="11081"/>
        <v>0</v>
      </c>
      <c r="AN4248" s="37" t="s">
        <v>35</v>
      </c>
    </row>
    <row r="4249" spans="2:40" ht="31.2" hidden="1" customHeight="1" x14ac:dyDescent="0.3">
      <c r="B4249" s="30" t="s">
        <v>1085</v>
      </c>
      <c r="C4249" s="30" t="s">
        <v>114</v>
      </c>
      <c r="D4249" s="30" t="s">
        <v>197</v>
      </c>
      <c r="E4249" s="15" t="str">
        <f t="shared" si="11084"/>
        <v>0314</v>
      </c>
      <c r="F4249" s="30" t="s">
        <v>199</v>
      </c>
      <c r="G4249" s="30" t="s">
        <v>52</v>
      </c>
      <c r="H4249" s="31" t="s">
        <v>53</v>
      </c>
      <c r="I4249" s="32"/>
      <c r="J4249" s="32"/>
      <c r="K4249" s="32"/>
      <c r="L4249" s="32"/>
      <c r="M4249" s="32"/>
      <c r="N4249" s="32"/>
      <c r="O4249" s="32">
        <v>0</v>
      </c>
      <c r="P4249" s="32">
        <v>0</v>
      </c>
      <c r="Q4249" s="32">
        <v>0</v>
      </c>
      <c r="R4249" s="32">
        <v>0</v>
      </c>
      <c r="S4249" s="32">
        <v>0</v>
      </c>
      <c r="T4249" s="32">
        <v>0</v>
      </c>
      <c r="U4249" s="32">
        <v>0</v>
      </c>
      <c r="V4249" s="32">
        <f t="shared" si="11085"/>
        <v>0</v>
      </c>
      <c r="W4249" s="32"/>
      <c r="X4249" s="32"/>
      <c r="Y4249" s="32"/>
      <c r="Z4249" s="32"/>
      <c r="AA4249" s="32"/>
      <c r="AB4249" s="32">
        <v>0</v>
      </c>
      <c r="AC4249" s="33">
        <v>0</v>
      </c>
      <c r="AD4249" s="33">
        <v>0</v>
      </c>
      <c r="AE4249" s="34" t="e">
        <f t="shared" si="11079"/>
        <v>#DIV/0!</v>
      </c>
      <c r="AF4249" s="35">
        <v>0</v>
      </c>
      <c r="AG4249" s="35">
        <v>0</v>
      </c>
      <c r="AH4249" s="36">
        <v>0</v>
      </c>
      <c r="AI4249" s="36">
        <v>0</v>
      </c>
      <c r="AJ4249" s="36">
        <v>0</v>
      </c>
      <c r="AK4249" s="36">
        <v>0</v>
      </c>
      <c r="AL4249" s="36">
        <f t="shared" si="11080"/>
        <v>0</v>
      </c>
      <c r="AM4249" s="36">
        <f t="shared" si="11081"/>
        <v>0</v>
      </c>
      <c r="AN4249" s="37" t="s">
        <v>35</v>
      </c>
    </row>
    <row r="4250" spans="2:40" ht="31.2" x14ac:dyDescent="0.3">
      <c r="B4250" s="30" t="s">
        <v>1085</v>
      </c>
      <c r="C4250" s="30" t="s">
        <v>114</v>
      </c>
      <c r="D4250" s="30" t="s">
        <v>197</v>
      </c>
      <c r="E4250" s="15" t="str">
        <f t="shared" si="11084"/>
        <v>0314</v>
      </c>
      <c r="F4250" s="30" t="s">
        <v>201</v>
      </c>
      <c r="G4250" s="30"/>
      <c r="H4250" s="31" t="s">
        <v>202</v>
      </c>
      <c r="I4250" s="32">
        <f t="shared" si="11148"/>
        <v>146.69999999999999</v>
      </c>
      <c r="J4250" s="32">
        <f t="shared" si="11149"/>
        <v>146.69999999999999</v>
      </c>
      <c r="K4250" s="32">
        <f t="shared" si="11150"/>
        <v>146.69999999999999</v>
      </c>
      <c r="L4250" s="32">
        <f t="shared" si="11151"/>
        <v>0</v>
      </c>
      <c r="M4250" s="32">
        <f t="shared" si="11152"/>
        <v>0</v>
      </c>
      <c r="N4250" s="32">
        <f t="shared" si="11153"/>
        <v>0</v>
      </c>
      <c r="O4250" s="32">
        <f t="shared" si="11154"/>
        <v>0</v>
      </c>
      <c r="P4250" s="32">
        <f t="shared" si="11155"/>
        <v>0</v>
      </c>
      <c r="Q4250" s="32">
        <f t="shared" si="11156"/>
        <v>0</v>
      </c>
      <c r="R4250" s="32">
        <f t="shared" si="11157"/>
        <v>0</v>
      </c>
      <c r="S4250" s="32">
        <f t="shared" si="11158"/>
        <v>0</v>
      </c>
      <c r="T4250" s="32">
        <f t="shared" si="11159"/>
        <v>0</v>
      </c>
      <c r="U4250" s="32">
        <v>0</v>
      </c>
      <c r="V4250" s="32">
        <f t="shared" si="11085"/>
        <v>146.69999999999999</v>
      </c>
      <c r="W4250" s="32">
        <f t="shared" si="11160"/>
        <v>0</v>
      </c>
      <c r="X4250" s="32">
        <f t="shared" si="11161"/>
        <v>0</v>
      </c>
      <c r="Y4250" s="32">
        <f t="shared" si="11162"/>
        <v>0</v>
      </c>
      <c r="Z4250" s="32">
        <f t="shared" si="11163"/>
        <v>0</v>
      </c>
      <c r="AA4250" s="32">
        <f t="shared" si="11164"/>
        <v>0</v>
      </c>
      <c r="AB4250" s="32">
        <f t="shared" si="11165"/>
        <v>110.03</v>
      </c>
      <c r="AC4250" s="33">
        <f t="shared" si="11166"/>
        <v>146.69999999999999</v>
      </c>
      <c r="AD4250" s="33">
        <f t="shared" si="11167"/>
        <v>146.69999999999999</v>
      </c>
      <c r="AE4250" s="34">
        <f t="shared" si="11079"/>
        <v>100</v>
      </c>
      <c r="AF4250" s="32">
        <f t="shared" si="11168"/>
        <v>146.69999999999999</v>
      </c>
      <c r="AG4250" s="32">
        <f t="shared" si="11169"/>
        <v>0</v>
      </c>
      <c r="AH4250" s="32">
        <f t="shared" si="11170"/>
        <v>0</v>
      </c>
      <c r="AI4250" s="32">
        <f t="shared" si="11171"/>
        <v>0</v>
      </c>
      <c r="AJ4250" s="32">
        <f t="shared" si="11172"/>
        <v>0</v>
      </c>
      <c r="AK4250" s="32">
        <f t="shared" si="11173"/>
        <v>0</v>
      </c>
      <c r="AL4250" s="32">
        <f t="shared" si="11080"/>
        <v>146.69999999999999</v>
      </c>
      <c r="AM4250" s="32">
        <f t="shared" si="11081"/>
        <v>0</v>
      </c>
    </row>
    <row r="4251" spans="2:40" ht="31.2" x14ac:dyDescent="0.3">
      <c r="B4251" s="30" t="s">
        <v>1085</v>
      </c>
      <c r="C4251" s="30" t="s">
        <v>114</v>
      </c>
      <c r="D4251" s="30" t="s">
        <v>197</v>
      </c>
      <c r="E4251" s="15" t="str">
        <f t="shared" si="11084"/>
        <v>0314</v>
      </c>
      <c r="F4251" s="30" t="s">
        <v>201</v>
      </c>
      <c r="G4251" s="30" t="s">
        <v>50</v>
      </c>
      <c r="H4251" s="31" t="s">
        <v>51</v>
      </c>
      <c r="I4251" s="32">
        <f t="shared" si="11148"/>
        <v>146.69999999999999</v>
      </c>
      <c r="J4251" s="32">
        <f t="shared" si="11149"/>
        <v>146.69999999999999</v>
      </c>
      <c r="K4251" s="32">
        <f t="shared" si="11150"/>
        <v>146.69999999999999</v>
      </c>
      <c r="L4251" s="32">
        <f t="shared" si="11151"/>
        <v>0</v>
      </c>
      <c r="M4251" s="32">
        <f t="shared" si="11152"/>
        <v>0</v>
      </c>
      <c r="N4251" s="32">
        <f t="shared" si="11153"/>
        <v>0</v>
      </c>
      <c r="O4251" s="32">
        <f t="shared" si="11154"/>
        <v>0</v>
      </c>
      <c r="P4251" s="32">
        <f t="shared" si="11155"/>
        <v>0</v>
      </c>
      <c r="Q4251" s="32">
        <f t="shared" si="11156"/>
        <v>0</v>
      </c>
      <c r="R4251" s="32">
        <f t="shared" si="11157"/>
        <v>0</v>
      </c>
      <c r="S4251" s="32">
        <f t="shared" si="11158"/>
        <v>0</v>
      </c>
      <c r="T4251" s="32">
        <f t="shared" si="11159"/>
        <v>0</v>
      </c>
      <c r="U4251" s="32">
        <v>0</v>
      </c>
      <c r="V4251" s="32">
        <f t="shared" si="11085"/>
        <v>146.69999999999999</v>
      </c>
      <c r="W4251" s="32">
        <f t="shared" si="11160"/>
        <v>0</v>
      </c>
      <c r="X4251" s="32">
        <f t="shared" si="11161"/>
        <v>0</v>
      </c>
      <c r="Y4251" s="32">
        <f t="shared" si="11162"/>
        <v>0</v>
      </c>
      <c r="Z4251" s="32">
        <f t="shared" si="11163"/>
        <v>0</v>
      </c>
      <c r="AA4251" s="32">
        <f t="shared" si="11164"/>
        <v>0</v>
      </c>
      <c r="AB4251" s="32">
        <f t="shared" si="11165"/>
        <v>110.03</v>
      </c>
      <c r="AC4251" s="33">
        <f t="shared" si="11166"/>
        <v>146.69999999999999</v>
      </c>
      <c r="AD4251" s="33">
        <f t="shared" si="11167"/>
        <v>146.69999999999999</v>
      </c>
      <c r="AE4251" s="34">
        <f t="shared" si="11079"/>
        <v>100</v>
      </c>
      <c r="AF4251" s="32">
        <f t="shared" si="11168"/>
        <v>146.69999999999999</v>
      </c>
      <c r="AG4251" s="32">
        <f t="shared" si="11169"/>
        <v>0</v>
      </c>
      <c r="AH4251" s="32">
        <f t="shared" si="11170"/>
        <v>0</v>
      </c>
      <c r="AI4251" s="32">
        <f t="shared" si="11171"/>
        <v>0</v>
      </c>
      <c r="AJ4251" s="32">
        <f t="shared" si="11172"/>
        <v>0</v>
      </c>
      <c r="AK4251" s="32">
        <f t="shared" si="11173"/>
        <v>0</v>
      </c>
      <c r="AL4251" s="32">
        <f t="shared" si="11080"/>
        <v>146.69999999999999</v>
      </c>
      <c r="AM4251" s="32">
        <f t="shared" si="11081"/>
        <v>0</v>
      </c>
    </row>
    <row r="4252" spans="2:40" ht="31.2" x14ac:dyDescent="0.3">
      <c r="B4252" s="30" t="s">
        <v>1085</v>
      </c>
      <c r="C4252" s="30" t="s">
        <v>114</v>
      </c>
      <c r="D4252" s="30" t="s">
        <v>197</v>
      </c>
      <c r="E4252" s="15" t="str">
        <f t="shared" si="11084"/>
        <v>0314</v>
      </c>
      <c r="F4252" s="30" t="s">
        <v>201</v>
      </c>
      <c r="G4252" s="30" t="s">
        <v>52</v>
      </c>
      <c r="H4252" s="31" t="s">
        <v>53</v>
      </c>
      <c r="I4252" s="32">
        <v>146.69999999999999</v>
      </c>
      <c r="J4252" s="32">
        <v>146.69999999999999</v>
      </c>
      <c r="K4252" s="32">
        <v>146.69999999999999</v>
      </c>
      <c r="L4252" s="32"/>
      <c r="M4252" s="32"/>
      <c r="N4252" s="32"/>
      <c r="O4252" s="32">
        <v>0</v>
      </c>
      <c r="P4252" s="32">
        <v>0</v>
      </c>
      <c r="Q4252" s="32">
        <v>0</v>
      </c>
      <c r="R4252" s="32">
        <v>0</v>
      </c>
      <c r="S4252" s="32">
        <v>0</v>
      </c>
      <c r="T4252" s="32">
        <v>0</v>
      </c>
      <c r="U4252" s="32">
        <v>0</v>
      </c>
      <c r="V4252" s="32">
        <f t="shared" si="11085"/>
        <v>146.69999999999999</v>
      </c>
      <c r="W4252" s="32"/>
      <c r="X4252" s="32"/>
      <c r="Y4252" s="32"/>
      <c r="Z4252" s="32"/>
      <c r="AA4252" s="32"/>
      <c r="AB4252" s="32">
        <v>110.03</v>
      </c>
      <c r="AC4252" s="33">
        <v>146.69999999999999</v>
      </c>
      <c r="AD4252" s="33">
        <v>146.69999999999999</v>
      </c>
      <c r="AE4252" s="34">
        <f t="shared" si="11079"/>
        <v>100</v>
      </c>
      <c r="AF4252" s="32">
        <v>146.69999999999999</v>
      </c>
      <c r="AG4252" s="32">
        <v>0</v>
      </c>
      <c r="AH4252" s="32">
        <v>0</v>
      </c>
      <c r="AI4252" s="32">
        <v>0</v>
      </c>
      <c r="AJ4252" s="32">
        <v>0</v>
      </c>
      <c r="AK4252" s="32">
        <v>0</v>
      </c>
      <c r="AL4252" s="32">
        <f t="shared" si="11080"/>
        <v>146.69999999999999</v>
      </c>
      <c r="AM4252" s="32">
        <f t="shared" si="11081"/>
        <v>0</v>
      </c>
      <c r="AN4252" s="12"/>
    </row>
    <row r="4253" spans="2:40" ht="31.2" x14ac:dyDescent="0.3">
      <c r="B4253" s="30" t="s">
        <v>1085</v>
      </c>
      <c r="C4253" s="30" t="s">
        <v>114</v>
      </c>
      <c r="D4253" s="30" t="s">
        <v>197</v>
      </c>
      <c r="E4253" s="15" t="str">
        <f t="shared" si="11084"/>
        <v>0314</v>
      </c>
      <c r="F4253" s="30" t="s">
        <v>710</v>
      </c>
      <c r="G4253" s="30"/>
      <c r="H4253" s="31" t="s">
        <v>711</v>
      </c>
      <c r="I4253" s="32">
        <f t="shared" ref="I4253:T4253" si="11174">I4256+I4254</f>
        <v>9000</v>
      </c>
      <c r="J4253" s="32">
        <f t="shared" si="11174"/>
        <v>9314.1</v>
      </c>
      <c r="K4253" s="32">
        <f t="shared" si="11174"/>
        <v>9314.1</v>
      </c>
      <c r="L4253" s="32">
        <f t="shared" si="11174"/>
        <v>0</v>
      </c>
      <c r="M4253" s="32">
        <f t="shared" si="11174"/>
        <v>0</v>
      </c>
      <c r="N4253" s="32">
        <f t="shared" si="11174"/>
        <v>0</v>
      </c>
      <c r="O4253" s="32">
        <f t="shared" si="11174"/>
        <v>0</v>
      </c>
      <c r="P4253" s="32">
        <f t="shared" si="11174"/>
        <v>0</v>
      </c>
      <c r="Q4253" s="32">
        <f t="shared" si="11174"/>
        <v>0</v>
      </c>
      <c r="R4253" s="32">
        <f t="shared" si="11174"/>
        <v>0</v>
      </c>
      <c r="S4253" s="32">
        <f t="shared" si="11174"/>
        <v>0</v>
      </c>
      <c r="T4253" s="32">
        <f t="shared" si="11174"/>
        <v>0</v>
      </c>
      <c r="U4253" s="32">
        <v>0</v>
      </c>
      <c r="V4253" s="32">
        <f t="shared" si="11085"/>
        <v>9000</v>
      </c>
      <c r="W4253" s="32">
        <f t="shared" ref="W4253:AD4253" si="11175">W4256+W4254</f>
        <v>0</v>
      </c>
      <c r="X4253" s="32">
        <f t="shared" si="11175"/>
        <v>0</v>
      </c>
      <c r="Y4253" s="32">
        <f t="shared" si="11175"/>
        <v>0</v>
      </c>
      <c r="Z4253" s="32">
        <f t="shared" si="11175"/>
        <v>0</v>
      </c>
      <c r="AA4253" s="32">
        <f t="shared" si="11175"/>
        <v>0</v>
      </c>
      <c r="AB4253" s="32">
        <f t="shared" si="11175"/>
        <v>6131.5896899999998</v>
      </c>
      <c r="AC4253" s="33">
        <f t="shared" si="11175"/>
        <v>9047.6</v>
      </c>
      <c r="AD4253" s="33">
        <f t="shared" si="11175"/>
        <v>9047.5976099999989</v>
      </c>
      <c r="AE4253" s="34">
        <f t="shared" si="11079"/>
        <v>99.999973584154901</v>
      </c>
      <c r="AF4253" s="32">
        <f t="shared" ref="AF4253:AK4253" si="11176">AF4256+AF4254</f>
        <v>9047.6</v>
      </c>
      <c r="AG4253" s="32">
        <f t="shared" si="11176"/>
        <v>0</v>
      </c>
      <c r="AH4253" s="32">
        <f t="shared" si="11176"/>
        <v>0</v>
      </c>
      <c r="AI4253" s="32">
        <f t="shared" si="11176"/>
        <v>0</v>
      </c>
      <c r="AJ4253" s="32">
        <f t="shared" si="11176"/>
        <v>0</v>
      </c>
      <c r="AK4253" s="32">
        <f t="shared" si="11176"/>
        <v>0</v>
      </c>
      <c r="AL4253" s="32">
        <f t="shared" si="11080"/>
        <v>9047.6</v>
      </c>
      <c r="AM4253" s="32">
        <f t="shared" si="11081"/>
        <v>-47.600000000000364</v>
      </c>
    </row>
    <row r="4254" spans="2:40" ht="78" x14ac:dyDescent="0.3">
      <c r="B4254" s="30" t="s">
        <v>1085</v>
      </c>
      <c r="C4254" s="30" t="s">
        <v>114</v>
      </c>
      <c r="D4254" s="30" t="s">
        <v>197</v>
      </c>
      <c r="E4254" s="15" t="str">
        <f t="shared" si="11084"/>
        <v>0314</v>
      </c>
      <c r="F4254" s="30" t="s">
        <v>710</v>
      </c>
      <c r="G4254" s="30" t="s">
        <v>68</v>
      </c>
      <c r="H4254" s="31" t="s">
        <v>69</v>
      </c>
      <c r="I4254" s="32">
        <f t="shared" ref="I4254:T4254" si="11177">I4255</f>
        <v>752.80000000000007</v>
      </c>
      <c r="J4254" s="32">
        <f t="shared" si="11177"/>
        <v>780.2</v>
      </c>
      <c r="K4254" s="32">
        <f t="shared" si="11177"/>
        <v>780.2</v>
      </c>
      <c r="L4254" s="32">
        <f t="shared" si="11177"/>
        <v>0</v>
      </c>
      <c r="M4254" s="32">
        <f t="shared" si="11177"/>
        <v>0</v>
      </c>
      <c r="N4254" s="32">
        <f t="shared" si="11177"/>
        <v>0</v>
      </c>
      <c r="O4254" s="32">
        <f t="shared" si="11177"/>
        <v>0</v>
      </c>
      <c r="P4254" s="32">
        <f t="shared" si="11177"/>
        <v>0</v>
      </c>
      <c r="Q4254" s="32">
        <f t="shared" si="11177"/>
        <v>0</v>
      </c>
      <c r="R4254" s="32">
        <f t="shared" si="11177"/>
        <v>0</v>
      </c>
      <c r="S4254" s="32">
        <f t="shared" si="11177"/>
        <v>0</v>
      </c>
      <c r="T4254" s="32">
        <f t="shared" si="11177"/>
        <v>0</v>
      </c>
      <c r="U4254" s="32">
        <v>0</v>
      </c>
      <c r="V4254" s="32">
        <f t="shared" si="11085"/>
        <v>752.80000000000007</v>
      </c>
      <c r="W4254" s="32">
        <f t="shared" ref="W4254:AD4254" si="11178">W4255</f>
        <v>0</v>
      </c>
      <c r="X4254" s="32">
        <f t="shared" si="11178"/>
        <v>0</v>
      </c>
      <c r="Y4254" s="32">
        <f t="shared" si="11178"/>
        <v>0</v>
      </c>
      <c r="Z4254" s="32">
        <f t="shared" si="11178"/>
        <v>0</v>
      </c>
      <c r="AA4254" s="32">
        <f t="shared" si="11178"/>
        <v>0</v>
      </c>
      <c r="AB4254" s="32">
        <f t="shared" si="11178"/>
        <v>612.73132999999996</v>
      </c>
      <c r="AC4254" s="33">
        <f t="shared" si="11178"/>
        <v>992.02566999999999</v>
      </c>
      <c r="AD4254" s="33">
        <f t="shared" si="11178"/>
        <v>992.02534000000003</v>
      </c>
      <c r="AE4254" s="34">
        <f t="shared" si="11079"/>
        <v>99.999966734731785</v>
      </c>
      <c r="AF4254" s="32">
        <f t="shared" ref="AF4254:AK4254" si="11179">AF4255</f>
        <v>992</v>
      </c>
      <c r="AG4254" s="32">
        <f t="shared" si="11179"/>
        <v>0</v>
      </c>
      <c r="AH4254" s="32">
        <f t="shared" si="11179"/>
        <v>0</v>
      </c>
      <c r="AI4254" s="32">
        <f t="shared" si="11179"/>
        <v>0</v>
      </c>
      <c r="AJ4254" s="32">
        <f t="shared" si="11179"/>
        <v>0</v>
      </c>
      <c r="AK4254" s="32">
        <f t="shared" si="11179"/>
        <v>0</v>
      </c>
      <c r="AL4254" s="32">
        <f t="shared" si="11080"/>
        <v>992</v>
      </c>
      <c r="AM4254" s="32">
        <f t="shared" si="11081"/>
        <v>-239.19999999999993</v>
      </c>
    </row>
    <row r="4255" spans="2:40" x14ac:dyDescent="0.3">
      <c r="B4255" s="30" t="s">
        <v>1085</v>
      </c>
      <c r="C4255" s="30" t="s">
        <v>114</v>
      </c>
      <c r="D4255" s="30" t="s">
        <v>197</v>
      </c>
      <c r="E4255" s="15" t="str">
        <f t="shared" si="11084"/>
        <v>0314</v>
      </c>
      <c r="F4255" s="30" t="s">
        <v>710</v>
      </c>
      <c r="G4255" s="30" t="s">
        <v>70</v>
      </c>
      <c r="H4255" s="31" t="s">
        <v>71</v>
      </c>
      <c r="I4255" s="32">
        <v>752.80000000000007</v>
      </c>
      <c r="J4255" s="32">
        <v>780.2</v>
      </c>
      <c r="K4255" s="32">
        <v>780.2</v>
      </c>
      <c r="L4255" s="32"/>
      <c r="M4255" s="32"/>
      <c r="N4255" s="32"/>
      <c r="O4255" s="32">
        <v>0</v>
      </c>
      <c r="P4255" s="32">
        <v>0</v>
      </c>
      <c r="Q4255" s="32">
        <v>0</v>
      </c>
      <c r="R4255" s="32">
        <v>0</v>
      </c>
      <c r="S4255" s="32">
        <v>0</v>
      </c>
      <c r="T4255" s="32">
        <v>0</v>
      </c>
      <c r="U4255" s="32">
        <v>0</v>
      </c>
      <c r="V4255" s="32">
        <f t="shared" si="11085"/>
        <v>752.80000000000007</v>
      </c>
      <c r="W4255" s="32"/>
      <c r="X4255" s="32"/>
      <c r="Y4255" s="32"/>
      <c r="Z4255" s="32"/>
      <c r="AA4255" s="32"/>
      <c r="AB4255" s="32">
        <v>612.73132999999996</v>
      </c>
      <c r="AC4255" s="33">
        <v>992.02566999999999</v>
      </c>
      <c r="AD4255" s="33">
        <v>992.02534000000003</v>
      </c>
      <c r="AE4255" s="34">
        <f t="shared" si="11079"/>
        <v>99.999966734731785</v>
      </c>
      <c r="AF4255" s="32">
        <v>992</v>
      </c>
      <c r="AG4255" s="32">
        <v>0</v>
      </c>
      <c r="AH4255" s="32">
        <v>0</v>
      </c>
      <c r="AI4255" s="32">
        <v>0</v>
      </c>
      <c r="AJ4255" s="32">
        <v>0</v>
      </c>
      <c r="AK4255" s="32">
        <v>0</v>
      </c>
      <c r="AL4255" s="32">
        <f t="shared" si="11080"/>
        <v>992</v>
      </c>
      <c r="AM4255" s="32">
        <f t="shared" si="11081"/>
        <v>-239.19999999999993</v>
      </c>
      <c r="AN4255" s="12"/>
    </row>
    <row r="4256" spans="2:40" ht="31.2" x14ac:dyDescent="0.3">
      <c r="B4256" s="30" t="s">
        <v>1085</v>
      </c>
      <c r="C4256" s="30" t="s">
        <v>114</v>
      </c>
      <c r="D4256" s="30" t="s">
        <v>197</v>
      </c>
      <c r="E4256" s="15" t="str">
        <f t="shared" si="11084"/>
        <v>0314</v>
      </c>
      <c r="F4256" s="30" t="s">
        <v>710</v>
      </c>
      <c r="G4256" s="30" t="s">
        <v>50</v>
      </c>
      <c r="H4256" s="31" t="s">
        <v>51</v>
      </c>
      <c r="I4256" s="32">
        <f t="shared" ref="I4256:T4256" si="11180">I4257</f>
        <v>8247.2000000000007</v>
      </c>
      <c r="J4256" s="32">
        <f t="shared" si="11180"/>
        <v>8533.9</v>
      </c>
      <c r="K4256" s="32">
        <f t="shared" si="11180"/>
        <v>8533.9</v>
      </c>
      <c r="L4256" s="32">
        <f t="shared" si="11180"/>
        <v>0</v>
      </c>
      <c r="M4256" s="32">
        <f t="shared" si="11180"/>
        <v>0</v>
      </c>
      <c r="N4256" s="32">
        <f t="shared" si="11180"/>
        <v>0</v>
      </c>
      <c r="O4256" s="32">
        <f t="shared" si="11180"/>
        <v>0</v>
      </c>
      <c r="P4256" s="32">
        <f t="shared" si="11180"/>
        <v>0</v>
      </c>
      <c r="Q4256" s="32">
        <f t="shared" si="11180"/>
        <v>0</v>
      </c>
      <c r="R4256" s="32">
        <f t="shared" si="11180"/>
        <v>0</v>
      </c>
      <c r="S4256" s="32">
        <f t="shared" si="11180"/>
        <v>0</v>
      </c>
      <c r="T4256" s="32">
        <f t="shared" si="11180"/>
        <v>0</v>
      </c>
      <c r="U4256" s="32">
        <v>0</v>
      </c>
      <c r="V4256" s="32">
        <f t="shared" si="11085"/>
        <v>8247.2000000000007</v>
      </c>
      <c r="W4256" s="32">
        <f t="shared" ref="W4256:AD4256" si="11181">W4257</f>
        <v>0</v>
      </c>
      <c r="X4256" s="32">
        <f t="shared" si="11181"/>
        <v>0</v>
      </c>
      <c r="Y4256" s="32">
        <f t="shared" si="11181"/>
        <v>0</v>
      </c>
      <c r="Z4256" s="32">
        <f t="shared" si="11181"/>
        <v>0</v>
      </c>
      <c r="AA4256" s="32">
        <f t="shared" si="11181"/>
        <v>0</v>
      </c>
      <c r="AB4256" s="32">
        <f t="shared" si="11181"/>
        <v>5518.8583600000002</v>
      </c>
      <c r="AC4256" s="33">
        <f t="shared" si="11181"/>
        <v>8055.5743300000004</v>
      </c>
      <c r="AD4256" s="33">
        <f t="shared" si="11181"/>
        <v>8055.5722699999997</v>
      </c>
      <c r="AE4256" s="34">
        <f t="shared" si="11079"/>
        <v>99.999974427645796</v>
      </c>
      <c r="AF4256" s="32">
        <f t="shared" ref="AF4256:AK4256" si="11182">AF4257</f>
        <v>8055.6</v>
      </c>
      <c r="AG4256" s="32">
        <f t="shared" si="11182"/>
        <v>0</v>
      </c>
      <c r="AH4256" s="32">
        <f t="shared" si="11182"/>
        <v>0</v>
      </c>
      <c r="AI4256" s="32">
        <f t="shared" si="11182"/>
        <v>0</v>
      </c>
      <c r="AJ4256" s="32">
        <f t="shared" si="11182"/>
        <v>0</v>
      </c>
      <c r="AK4256" s="32">
        <f t="shared" si="11182"/>
        <v>0</v>
      </c>
      <c r="AL4256" s="32">
        <f t="shared" si="11080"/>
        <v>8055.6</v>
      </c>
      <c r="AM4256" s="32">
        <f t="shared" si="11081"/>
        <v>191.60000000000036</v>
      </c>
    </row>
    <row r="4257" spans="2:40" ht="31.2" x14ac:dyDescent="0.3">
      <c r="B4257" s="30" t="s">
        <v>1085</v>
      </c>
      <c r="C4257" s="30" t="s">
        <v>114</v>
      </c>
      <c r="D4257" s="30" t="s">
        <v>197</v>
      </c>
      <c r="E4257" s="15" t="str">
        <f t="shared" si="11084"/>
        <v>0314</v>
      </c>
      <c r="F4257" s="30" t="s">
        <v>710</v>
      </c>
      <c r="G4257" s="30" t="s">
        <v>52</v>
      </c>
      <c r="H4257" s="31" t="s">
        <v>53</v>
      </c>
      <c r="I4257" s="32">
        <v>8247.2000000000007</v>
      </c>
      <c r="J4257" s="32">
        <v>8533.9</v>
      </c>
      <c r="K4257" s="32">
        <v>8533.9</v>
      </c>
      <c r="L4257" s="32"/>
      <c r="M4257" s="32"/>
      <c r="N4257" s="32"/>
      <c r="O4257" s="32">
        <v>0</v>
      </c>
      <c r="P4257" s="32">
        <v>0</v>
      </c>
      <c r="Q4257" s="32">
        <v>0</v>
      </c>
      <c r="R4257" s="32">
        <v>0</v>
      </c>
      <c r="S4257" s="32">
        <v>0</v>
      </c>
      <c r="T4257" s="32">
        <v>0</v>
      </c>
      <c r="U4257" s="32">
        <v>0</v>
      </c>
      <c r="V4257" s="32">
        <f t="shared" si="11085"/>
        <v>8247.2000000000007</v>
      </c>
      <c r="W4257" s="32"/>
      <c r="X4257" s="32"/>
      <c r="Y4257" s="32"/>
      <c r="Z4257" s="32"/>
      <c r="AA4257" s="32"/>
      <c r="AB4257" s="32">
        <v>5518.8583600000002</v>
      </c>
      <c r="AC4257" s="33">
        <v>8055.5743300000004</v>
      </c>
      <c r="AD4257" s="33">
        <v>8055.5722699999997</v>
      </c>
      <c r="AE4257" s="34">
        <f t="shared" si="11079"/>
        <v>99.999974427645796</v>
      </c>
      <c r="AF4257" s="32">
        <v>8055.6</v>
      </c>
      <c r="AG4257" s="32">
        <v>0</v>
      </c>
      <c r="AH4257" s="32">
        <v>0</v>
      </c>
      <c r="AI4257" s="32">
        <v>0</v>
      </c>
      <c r="AJ4257" s="32">
        <v>0</v>
      </c>
      <c r="AK4257" s="32">
        <v>0</v>
      </c>
      <c r="AL4257" s="32">
        <f t="shared" si="11080"/>
        <v>8055.6</v>
      </c>
      <c r="AM4257" s="32">
        <f t="shared" si="11081"/>
        <v>191.60000000000036</v>
      </c>
      <c r="AN4257" s="12"/>
    </row>
    <row r="4258" spans="2:40" s="13" customFormat="1" x14ac:dyDescent="0.3">
      <c r="B4258" s="14" t="s">
        <v>1085</v>
      </c>
      <c r="C4258" s="14" t="s">
        <v>104</v>
      </c>
      <c r="D4258" s="14"/>
      <c r="E4258" s="21" t="str">
        <f t="shared" si="11084"/>
        <v>04</v>
      </c>
      <c r="F4258" s="14"/>
      <c r="G4258" s="14"/>
      <c r="H4258" s="16" t="s">
        <v>105</v>
      </c>
      <c r="I4258" s="17">
        <f t="shared" ref="I4258:T4258" si="11183">I4269+I4259</f>
        <v>5332381.8999999994</v>
      </c>
      <c r="J4258" s="17">
        <f t="shared" si="11183"/>
        <v>4803912.5</v>
      </c>
      <c r="K4258" s="17">
        <f t="shared" si="11183"/>
        <v>4689748</v>
      </c>
      <c r="L4258" s="17">
        <f t="shared" si="11183"/>
        <v>15284.05</v>
      </c>
      <c r="M4258" s="17">
        <f t="shared" si="11183"/>
        <v>-298565.28899999999</v>
      </c>
      <c r="N4258" s="17">
        <f t="shared" si="11183"/>
        <v>9533.0999999999985</v>
      </c>
      <c r="O4258" s="17">
        <f t="shared" si="11183"/>
        <v>-3916.2660000000001</v>
      </c>
      <c r="P4258" s="17">
        <f t="shared" si="11183"/>
        <v>-77528.217000000004</v>
      </c>
      <c r="Q4258" s="17">
        <f t="shared" si="11183"/>
        <v>10651.080999999998</v>
      </c>
      <c r="R4258" s="17">
        <f t="shared" si="11183"/>
        <v>142375.11900000001</v>
      </c>
      <c r="S4258" s="17">
        <f t="shared" si="11183"/>
        <v>22613.558000000001</v>
      </c>
      <c r="T4258" s="17">
        <f t="shared" si="11183"/>
        <v>0</v>
      </c>
      <c r="U4258" s="17">
        <v>759662.03399999987</v>
      </c>
      <c r="V4258" s="17">
        <f t="shared" si="11085"/>
        <v>6201523.2589999996</v>
      </c>
      <c r="W4258" s="17">
        <f t="shared" ref="W4258:AD4258" si="11184">W4269+W4259</f>
        <v>541766.93399999989</v>
      </c>
      <c r="X4258" s="17">
        <f t="shared" si="11184"/>
        <v>0</v>
      </c>
      <c r="Y4258" s="17">
        <f t="shared" si="11184"/>
        <v>217895.1</v>
      </c>
      <c r="Z4258" s="17">
        <f t="shared" si="11184"/>
        <v>0</v>
      </c>
      <c r="AA4258" s="17">
        <f t="shared" si="11184"/>
        <v>0</v>
      </c>
      <c r="AB4258" s="17">
        <f t="shared" si="11184"/>
        <v>4097894.4083699998</v>
      </c>
      <c r="AC4258" s="18">
        <f t="shared" si="11184"/>
        <v>6086996.9936699998</v>
      </c>
      <c r="AD4258" s="18">
        <f t="shared" si="11184"/>
        <v>5877915.9292799998</v>
      </c>
      <c r="AE4258" s="19">
        <f t="shared" si="11079"/>
        <v>96.56511963768952</v>
      </c>
      <c r="AF4258" s="17">
        <f t="shared" ref="AF4258:AK4258" si="11185">AF4269+AF4259</f>
        <v>6177498.7968500005</v>
      </c>
      <c r="AG4258" s="17">
        <f t="shared" si="11185"/>
        <v>-3916.2660000000001</v>
      </c>
      <c r="AH4258" s="17">
        <f t="shared" si="11185"/>
        <v>0</v>
      </c>
      <c r="AI4258" s="17">
        <f t="shared" si="11185"/>
        <v>0</v>
      </c>
      <c r="AJ4258" s="17">
        <f t="shared" si="11185"/>
        <v>0</v>
      </c>
      <c r="AK4258" s="17">
        <f t="shared" si="11185"/>
        <v>0</v>
      </c>
      <c r="AL4258" s="17">
        <f t="shared" si="11080"/>
        <v>6173582.5308500007</v>
      </c>
      <c r="AM4258" s="17">
        <f t="shared" si="11081"/>
        <v>27940.728149998933</v>
      </c>
      <c r="AN4258" s="20"/>
    </row>
    <row r="4259" spans="2:40" s="22" customFormat="1" x14ac:dyDescent="0.3">
      <c r="B4259" s="23" t="s">
        <v>1085</v>
      </c>
      <c r="C4259" s="23" t="s">
        <v>104</v>
      </c>
      <c r="D4259" s="23" t="s">
        <v>132</v>
      </c>
      <c r="E4259" s="24" t="str">
        <f t="shared" si="11084"/>
        <v>0406</v>
      </c>
      <c r="F4259" s="23"/>
      <c r="G4259" s="23"/>
      <c r="H4259" s="25" t="s">
        <v>1087</v>
      </c>
      <c r="I4259" s="26">
        <f t="shared" ref="I4259:I4261" si="11186">I4260</f>
        <v>598902.19999999995</v>
      </c>
      <c r="J4259" s="26">
        <f t="shared" ref="J4259:J4261" si="11187">J4260</f>
        <v>0</v>
      </c>
      <c r="K4259" s="26">
        <f t="shared" ref="K4259:K4261" si="11188">K4260</f>
        <v>0</v>
      </c>
      <c r="L4259" s="26">
        <f t="shared" ref="L4259:L4261" si="11189">L4260</f>
        <v>0</v>
      </c>
      <c r="M4259" s="26">
        <f t="shared" ref="M4259:M4261" si="11190">M4260</f>
        <v>0</v>
      </c>
      <c r="N4259" s="26">
        <f t="shared" ref="N4259:N4261" si="11191">N4260</f>
        <v>0</v>
      </c>
      <c r="O4259" s="26">
        <f t="shared" ref="O4259:O4261" si="11192">O4260</f>
        <v>0</v>
      </c>
      <c r="P4259" s="26">
        <f t="shared" ref="P4259:P4261" si="11193">P4260</f>
        <v>0</v>
      </c>
      <c r="Q4259" s="26">
        <f t="shared" ref="Q4259:Q4261" si="11194">Q4260</f>
        <v>0</v>
      </c>
      <c r="R4259" s="26">
        <f t="shared" ref="R4259:R4261" si="11195">R4260</f>
        <v>2048</v>
      </c>
      <c r="S4259" s="26">
        <f t="shared" ref="S4259:S4261" si="11196">S4260</f>
        <v>0</v>
      </c>
      <c r="T4259" s="26">
        <f t="shared" ref="T4259:T4261" si="11197">T4260</f>
        <v>0</v>
      </c>
      <c r="U4259" s="26">
        <v>0</v>
      </c>
      <c r="V4259" s="26">
        <f t="shared" si="11085"/>
        <v>600950.19999999995</v>
      </c>
      <c r="W4259" s="26">
        <f t="shared" ref="W4259:W4261" si="11198">W4260</f>
        <v>0</v>
      </c>
      <c r="X4259" s="26">
        <f t="shared" ref="X4259:X4261" si="11199">X4260</f>
        <v>0</v>
      </c>
      <c r="Y4259" s="26">
        <f t="shared" ref="Y4259:Y4261" si="11200">Y4260</f>
        <v>0</v>
      </c>
      <c r="Z4259" s="26">
        <f t="shared" ref="Z4259:Z4261" si="11201">Z4260</f>
        <v>0</v>
      </c>
      <c r="AA4259" s="26">
        <f t="shared" ref="AA4259:AA4261" si="11202">AA4260</f>
        <v>0</v>
      </c>
      <c r="AB4259" s="26">
        <f t="shared" ref="AB4259:AB4261" si="11203">AB4260</f>
        <v>494451.59620999999</v>
      </c>
      <c r="AC4259" s="27">
        <f t="shared" ref="AC4259:AC4261" si="11204">AC4260</f>
        <v>578796.32545999996</v>
      </c>
      <c r="AD4259" s="27">
        <f t="shared" ref="AD4259:AD4261" si="11205">AD4260</f>
        <v>576448.3868199999</v>
      </c>
      <c r="AE4259" s="28">
        <f t="shared" si="11079"/>
        <v>99.594341128870497</v>
      </c>
      <c r="AF4259" s="26">
        <f t="shared" ref="AF4259:AF4261" si="11206">AF4260</f>
        <v>600950.24</v>
      </c>
      <c r="AG4259" s="26">
        <f t="shared" ref="AG4259:AG4261" si="11207">AG4260</f>
        <v>0</v>
      </c>
      <c r="AH4259" s="26">
        <f t="shared" ref="AH4259:AH4261" si="11208">AH4260</f>
        <v>0</v>
      </c>
      <c r="AI4259" s="26">
        <f t="shared" ref="AI4259:AI4261" si="11209">AI4260</f>
        <v>0</v>
      </c>
      <c r="AJ4259" s="26">
        <f t="shared" ref="AJ4259:AJ4261" si="11210">AJ4260</f>
        <v>0</v>
      </c>
      <c r="AK4259" s="26">
        <f t="shared" ref="AK4259:AK4261" si="11211">AK4260</f>
        <v>0</v>
      </c>
      <c r="AL4259" s="26">
        <f t="shared" si="11080"/>
        <v>600950.24</v>
      </c>
      <c r="AM4259" s="26">
        <f t="shared" si="11081"/>
        <v>-4.0000000037252903E-2</v>
      </c>
      <c r="AN4259" s="29"/>
    </row>
    <row r="4260" spans="2:40" ht="31.2" x14ac:dyDescent="0.3">
      <c r="B4260" s="30" t="s">
        <v>1085</v>
      </c>
      <c r="C4260" s="30" t="s">
        <v>104</v>
      </c>
      <c r="D4260" s="30" t="s">
        <v>132</v>
      </c>
      <c r="E4260" s="15" t="str">
        <f t="shared" si="11084"/>
        <v>0406</v>
      </c>
      <c r="F4260" s="30" t="s">
        <v>116</v>
      </c>
      <c r="G4260" s="30"/>
      <c r="H4260" s="31" t="s">
        <v>117</v>
      </c>
      <c r="I4260" s="32">
        <f t="shared" si="11186"/>
        <v>598902.19999999995</v>
      </c>
      <c r="J4260" s="32">
        <f t="shared" si="11187"/>
        <v>0</v>
      </c>
      <c r="K4260" s="32">
        <f t="shared" si="11188"/>
        <v>0</v>
      </c>
      <c r="L4260" s="32">
        <f t="shared" si="11189"/>
        <v>0</v>
      </c>
      <c r="M4260" s="32">
        <f t="shared" si="11190"/>
        <v>0</v>
      </c>
      <c r="N4260" s="32">
        <f t="shared" si="11191"/>
        <v>0</v>
      </c>
      <c r="O4260" s="32">
        <f t="shared" si="11192"/>
        <v>0</v>
      </c>
      <c r="P4260" s="32">
        <f t="shared" si="11193"/>
        <v>0</v>
      </c>
      <c r="Q4260" s="32">
        <f t="shared" si="11194"/>
        <v>0</v>
      </c>
      <c r="R4260" s="32">
        <f t="shared" si="11195"/>
        <v>2048</v>
      </c>
      <c r="S4260" s="32">
        <f t="shared" si="11196"/>
        <v>0</v>
      </c>
      <c r="T4260" s="32">
        <f t="shared" si="11197"/>
        <v>0</v>
      </c>
      <c r="U4260" s="32">
        <v>0</v>
      </c>
      <c r="V4260" s="32">
        <f t="shared" si="11085"/>
        <v>600950.19999999995</v>
      </c>
      <c r="W4260" s="32">
        <f t="shared" si="11198"/>
        <v>0</v>
      </c>
      <c r="X4260" s="32">
        <f t="shared" si="11199"/>
        <v>0</v>
      </c>
      <c r="Y4260" s="32">
        <f t="shared" si="11200"/>
        <v>0</v>
      </c>
      <c r="Z4260" s="32">
        <f t="shared" si="11201"/>
        <v>0</v>
      </c>
      <c r="AA4260" s="32">
        <f t="shared" si="11202"/>
        <v>0</v>
      </c>
      <c r="AB4260" s="32">
        <f t="shared" si="11203"/>
        <v>494451.59620999999</v>
      </c>
      <c r="AC4260" s="33">
        <f t="shared" si="11204"/>
        <v>578796.32545999996</v>
      </c>
      <c r="AD4260" s="33">
        <f t="shared" si="11205"/>
        <v>576448.3868199999</v>
      </c>
      <c r="AE4260" s="34">
        <f t="shared" si="11079"/>
        <v>99.594341128870497</v>
      </c>
      <c r="AF4260" s="32">
        <f t="shared" si="11206"/>
        <v>600950.24</v>
      </c>
      <c r="AG4260" s="32">
        <f t="shared" si="11207"/>
        <v>0</v>
      </c>
      <c r="AH4260" s="32">
        <f t="shared" si="11208"/>
        <v>0</v>
      </c>
      <c r="AI4260" s="32">
        <f t="shared" si="11209"/>
        <v>0</v>
      </c>
      <c r="AJ4260" s="32">
        <f t="shared" si="11210"/>
        <v>0</v>
      </c>
      <c r="AK4260" s="32">
        <f t="shared" si="11211"/>
        <v>0</v>
      </c>
      <c r="AL4260" s="32">
        <f t="shared" si="11080"/>
        <v>600950.24</v>
      </c>
      <c r="AM4260" s="32">
        <f t="shared" si="11081"/>
        <v>-4.0000000037252903E-2</v>
      </c>
    </row>
    <row r="4261" spans="2:40" ht="46.8" x14ac:dyDescent="0.3">
      <c r="B4261" s="30" t="s">
        <v>1085</v>
      </c>
      <c r="C4261" s="30" t="s">
        <v>104</v>
      </c>
      <c r="D4261" s="30" t="s">
        <v>132</v>
      </c>
      <c r="E4261" s="15" t="str">
        <f t="shared" si="11084"/>
        <v>0406</v>
      </c>
      <c r="F4261" s="30" t="s">
        <v>125</v>
      </c>
      <c r="G4261" s="30"/>
      <c r="H4261" s="31" t="s">
        <v>126</v>
      </c>
      <c r="I4261" s="32">
        <f t="shared" si="11186"/>
        <v>598902.19999999995</v>
      </c>
      <c r="J4261" s="32">
        <f t="shared" si="11187"/>
        <v>0</v>
      </c>
      <c r="K4261" s="32">
        <f t="shared" si="11188"/>
        <v>0</v>
      </c>
      <c r="L4261" s="32">
        <f t="shared" si="11189"/>
        <v>0</v>
      </c>
      <c r="M4261" s="32">
        <f t="shared" si="11190"/>
        <v>0</v>
      </c>
      <c r="N4261" s="32">
        <f t="shared" si="11191"/>
        <v>0</v>
      </c>
      <c r="O4261" s="32">
        <f t="shared" si="11192"/>
        <v>0</v>
      </c>
      <c r="P4261" s="32">
        <f t="shared" si="11193"/>
        <v>0</v>
      </c>
      <c r="Q4261" s="32">
        <f t="shared" si="11194"/>
        <v>0</v>
      </c>
      <c r="R4261" s="32">
        <f t="shared" si="11195"/>
        <v>2048</v>
      </c>
      <c r="S4261" s="32">
        <f t="shared" si="11196"/>
        <v>0</v>
      </c>
      <c r="T4261" s="32">
        <f t="shared" si="11197"/>
        <v>0</v>
      </c>
      <c r="U4261" s="32">
        <v>0</v>
      </c>
      <c r="V4261" s="32">
        <f t="shared" si="11085"/>
        <v>600950.19999999995</v>
      </c>
      <c r="W4261" s="32">
        <f t="shared" si="11198"/>
        <v>0</v>
      </c>
      <c r="X4261" s="32">
        <f t="shared" si="11199"/>
        <v>0</v>
      </c>
      <c r="Y4261" s="32">
        <f t="shared" si="11200"/>
        <v>0</v>
      </c>
      <c r="Z4261" s="32">
        <f t="shared" si="11201"/>
        <v>0</v>
      </c>
      <c r="AA4261" s="32">
        <f t="shared" si="11202"/>
        <v>0</v>
      </c>
      <c r="AB4261" s="32">
        <f t="shared" si="11203"/>
        <v>494451.59620999999</v>
      </c>
      <c r="AC4261" s="33">
        <f t="shared" si="11204"/>
        <v>578796.32545999996</v>
      </c>
      <c r="AD4261" s="33">
        <f t="shared" si="11205"/>
        <v>576448.3868199999</v>
      </c>
      <c r="AE4261" s="34">
        <f t="shared" si="11079"/>
        <v>99.594341128870497</v>
      </c>
      <c r="AF4261" s="32">
        <f t="shared" si="11206"/>
        <v>600950.24</v>
      </c>
      <c r="AG4261" s="32">
        <f t="shared" si="11207"/>
        <v>0</v>
      </c>
      <c r="AH4261" s="32">
        <f t="shared" si="11208"/>
        <v>0</v>
      </c>
      <c r="AI4261" s="32">
        <f t="shared" si="11209"/>
        <v>0</v>
      </c>
      <c r="AJ4261" s="32">
        <f t="shared" si="11210"/>
        <v>0</v>
      </c>
      <c r="AK4261" s="32">
        <f t="shared" si="11211"/>
        <v>0</v>
      </c>
      <c r="AL4261" s="32">
        <f t="shared" si="11080"/>
        <v>600950.24</v>
      </c>
      <c r="AM4261" s="32">
        <f t="shared" si="11081"/>
        <v>-4.0000000037252903E-2</v>
      </c>
    </row>
    <row r="4262" spans="2:40" ht="46.8" x14ac:dyDescent="0.3">
      <c r="B4262" s="30" t="s">
        <v>1085</v>
      </c>
      <c r="C4262" s="30" t="s">
        <v>104</v>
      </c>
      <c r="D4262" s="30" t="s">
        <v>132</v>
      </c>
      <c r="E4262" s="15" t="str">
        <f t="shared" si="11084"/>
        <v>0406</v>
      </c>
      <c r="F4262" s="30" t="s">
        <v>1088</v>
      </c>
      <c r="G4262" s="30"/>
      <c r="H4262" s="31" t="s">
        <v>1089</v>
      </c>
      <c r="I4262" s="32">
        <f t="shared" ref="I4262:T4262" si="11212">I4266+I4263</f>
        <v>598902.19999999995</v>
      </c>
      <c r="J4262" s="32">
        <f t="shared" si="11212"/>
        <v>0</v>
      </c>
      <c r="K4262" s="32">
        <f t="shared" si="11212"/>
        <v>0</v>
      </c>
      <c r="L4262" s="32">
        <f t="shared" si="11212"/>
        <v>0</v>
      </c>
      <c r="M4262" s="32">
        <f t="shared" si="11212"/>
        <v>0</v>
      </c>
      <c r="N4262" s="32">
        <f t="shared" si="11212"/>
        <v>0</v>
      </c>
      <c r="O4262" s="32">
        <f t="shared" si="11212"/>
        <v>0</v>
      </c>
      <c r="P4262" s="32">
        <f t="shared" si="11212"/>
        <v>0</v>
      </c>
      <c r="Q4262" s="32">
        <f t="shared" si="11212"/>
        <v>0</v>
      </c>
      <c r="R4262" s="32">
        <f t="shared" si="11212"/>
        <v>2048</v>
      </c>
      <c r="S4262" s="32">
        <f t="shared" si="11212"/>
        <v>0</v>
      </c>
      <c r="T4262" s="32">
        <f t="shared" si="11212"/>
        <v>0</v>
      </c>
      <c r="U4262" s="32">
        <v>0</v>
      </c>
      <c r="V4262" s="32">
        <f t="shared" si="11085"/>
        <v>600950.19999999995</v>
      </c>
      <c r="W4262" s="32">
        <f t="shared" ref="W4262:AD4262" si="11213">W4266+W4263</f>
        <v>0</v>
      </c>
      <c r="X4262" s="32">
        <f t="shared" si="11213"/>
        <v>0</v>
      </c>
      <c r="Y4262" s="32">
        <f t="shared" si="11213"/>
        <v>0</v>
      </c>
      <c r="Z4262" s="32">
        <f t="shared" si="11213"/>
        <v>0</v>
      </c>
      <c r="AA4262" s="32">
        <f t="shared" si="11213"/>
        <v>0</v>
      </c>
      <c r="AB4262" s="32">
        <f t="shared" si="11213"/>
        <v>494451.59620999999</v>
      </c>
      <c r="AC4262" s="33">
        <f t="shared" si="11213"/>
        <v>578796.32545999996</v>
      </c>
      <c r="AD4262" s="33">
        <f t="shared" si="11213"/>
        <v>576448.3868199999</v>
      </c>
      <c r="AE4262" s="34">
        <f t="shared" si="11079"/>
        <v>99.594341128870497</v>
      </c>
      <c r="AF4262" s="32">
        <f t="shared" ref="AF4262:AK4262" si="11214">AF4266+AF4263</f>
        <v>600950.24</v>
      </c>
      <c r="AG4262" s="32">
        <f t="shared" si="11214"/>
        <v>0</v>
      </c>
      <c r="AH4262" s="32">
        <f t="shared" si="11214"/>
        <v>0</v>
      </c>
      <c r="AI4262" s="32">
        <f t="shared" si="11214"/>
        <v>0</v>
      </c>
      <c r="AJ4262" s="32">
        <f t="shared" si="11214"/>
        <v>0</v>
      </c>
      <c r="AK4262" s="32">
        <f t="shared" si="11214"/>
        <v>0</v>
      </c>
      <c r="AL4262" s="32">
        <f t="shared" si="11080"/>
        <v>600950.24</v>
      </c>
      <c r="AM4262" s="32">
        <f t="shared" si="11081"/>
        <v>-4.0000000037252903E-2</v>
      </c>
    </row>
    <row r="4263" spans="2:40" x14ac:dyDescent="0.3">
      <c r="B4263" s="30" t="s">
        <v>1085</v>
      </c>
      <c r="C4263" s="30" t="s">
        <v>104</v>
      </c>
      <c r="D4263" s="30" t="s">
        <v>132</v>
      </c>
      <c r="E4263" s="15" t="str">
        <f t="shared" si="11084"/>
        <v>0406</v>
      </c>
      <c r="F4263" s="30" t="s">
        <v>1090</v>
      </c>
      <c r="G4263" s="30"/>
      <c r="H4263" s="31" t="s">
        <v>1091</v>
      </c>
      <c r="I4263" s="32">
        <f t="shared" ref="I4263:I4267" si="11215">I4264</f>
        <v>0</v>
      </c>
      <c r="J4263" s="32">
        <f t="shared" ref="J4263:J4267" si="11216">J4264</f>
        <v>0</v>
      </c>
      <c r="K4263" s="32">
        <f t="shared" ref="K4263:K4267" si="11217">K4264</f>
        <v>0</v>
      </c>
      <c r="L4263" s="32">
        <f t="shared" ref="L4263:L4267" si="11218">L4264</f>
        <v>0</v>
      </c>
      <c r="M4263" s="32">
        <f t="shared" ref="M4263:M4267" si="11219">M4264</f>
        <v>0</v>
      </c>
      <c r="N4263" s="32">
        <f t="shared" ref="N4263:N4267" si="11220">N4264</f>
        <v>0</v>
      </c>
      <c r="O4263" s="32">
        <f t="shared" ref="O4263:O4267" si="11221">O4264</f>
        <v>0</v>
      </c>
      <c r="P4263" s="32">
        <f t="shared" ref="P4263:P4267" si="11222">P4264</f>
        <v>0</v>
      </c>
      <c r="Q4263" s="32">
        <f t="shared" ref="Q4263:Q4267" si="11223">Q4264</f>
        <v>0</v>
      </c>
      <c r="R4263" s="32">
        <f t="shared" ref="R4263:R4267" si="11224">R4264</f>
        <v>2048</v>
      </c>
      <c r="S4263" s="32">
        <f t="shared" ref="S4263:S4267" si="11225">S4264</f>
        <v>0</v>
      </c>
      <c r="T4263" s="32">
        <f t="shared" ref="T4263:T4267" si="11226">T4264</f>
        <v>0</v>
      </c>
      <c r="U4263" s="32">
        <v>0</v>
      </c>
      <c r="V4263" s="32">
        <f t="shared" si="11085"/>
        <v>2048</v>
      </c>
      <c r="W4263" s="32">
        <f t="shared" ref="W4263:W4267" si="11227">W4264</f>
        <v>0</v>
      </c>
      <c r="X4263" s="32">
        <f t="shared" ref="X4263:X4267" si="11228">X4264</f>
        <v>0</v>
      </c>
      <c r="Y4263" s="32">
        <f t="shared" ref="Y4263:Y4267" si="11229">Y4264</f>
        <v>0</v>
      </c>
      <c r="Z4263" s="32">
        <f t="shared" ref="Z4263:Z4267" si="11230">Z4264</f>
        <v>0</v>
      </c>
      <c r="AA4263" s="32">
        <f t="shared" ref="AA4263:AA4267" si="11231">AA4264</f>
        <v>0</v>
      </c>
      <c r="AB4263" s="32">
        <f t="shared" ref="AB4263:AB4267" si="11232">AB4264</f>
        <v>1947</v>
      </c>
      <c r="AC4263" s="33">
        <f t="shared" ref="AC4263:AC4267" si="11233">AC4264</f>
        <v>2047.9449999999999</v>
      </c>
      <c r="AD4263" s="33">
        <f t="shared" ref="AD4263:AD4267" si="11234">AD4264</f>
        <v>2047.9449999999999</v>
      </c>
      <c r="AE4263" s="34">
        <f t="shared" si="11079"/>
        <v>100</v>
      </c>
      <c r="AF4263" s="32">
        <f t="shared" ref="AF4263:AF4267" si="11235">AF4264</f>
        <v>2048</v>
      </c>
      <c r="AG4263" s="32">
        <f t="shared" ref="AG4263:AG4267" si="11236">AG4264</f>
        <v>0</v>
      </c>
      <c r="AH4263" s="32">
        <f t="shared" ref="AH4263:AH4267" si="11237">AH4264</f>
        <v>0</v>
      </c>
      <c r="AI4263" s="32">
        <f t="shared" ref="AI4263:AI4267" si="11238">AI4264</f>
        <v>0</v>
      </c>
      <c r="AJ4263" s="32">
        <f t="shared" ref="AJ4263:AJ4267" si="11239">AJ4264</f>
        <v>0</v>
      </c>
      <c r="AK4263" s="32">
        <f t="shared" ref="AK4263:AK4267" si="11240">AK4264</f>
        <v>0</v>
      </c>
      <c r="AL4263" s="32">
        <f t="shared" si="11080"/>
        <v>2048</v>
      </c>
      <c r="AM4263" s="32">
        <f t="shared" si="11081"/>
        <v>0</v>
      </c>
      <c r="AN4263" s="12"/>
    </row>
    <row r="4264" spans="2:40" ht="31.2" x14ac:dyDescent="0.3">
      <c r="B4264" s="30" t="s">
        <v>1085</v>
      </c>
      <c r="C4264" s="30" t="s">
        <v>104</v>
      </c>
      <c r="D4264" s="30" t="s">
        <v>132</v>
      </c>
      <c r="E4264" s="15" t="str">
        <f t="shared" si="11084"/>
        <v>0406</v>
      </c>
      <c r="F4264" s="30" t="s">
        <v>1090</v>
      </c>
      <c r="G4264" s="30" t="s">
        <v>50</v>
      </c>
      <c r="H4264" s="31" t="s">
        <v>51</v>
      </c>
      <c r="I4264" s="32">
        <f t="shared" si="11215"/>
        <v>0</v>
      </c>
      <c r="J4264" s="32">
        <f t="shared" si="11216"/>
        <v>0</v>
      </c>
      <c r="K4264" s="32">
        <f t="shared" si="11217"/>
        <v>0</v>
      </c>
      <c r="L4264" s="32">
        <f t="shared" si="11218"/>
        <v>0</v>
      </c>
      <c r="M4264" s="32">
        <f t="shared" si="11219"/>
        <v>0</v>
      </c>
      <c r="N4264" s="32">
        <f t="shared" si="11220"/>
        <v>0</v>
      </c>
      <c r="O4264" s="32">
        <f t="shared" si="11221"/>
        <v>0</v>
      </c>
      <c r="P4264" s="32">
        <f t="shared" si="11222"/>
        <v>0</v>
      </c>
      <c r="Q4264" s="32">
        <f t="shared" si="11223"/>
        <v>0</v>
      </c>
      <c r="R4264" s="32">
        <f t="shared" si="11224"/>
        <v>2048</v>
      </c>
      <c r="S4264" s="32">
        <f t="shared" si="11225"/>
        <v>0</v>
      </c>
      <c r="T4264" s="32">
        <f t="shared" si="11226"/>
        <v>0</v>
      </c>
      <c r="U4264" s="32">
        <v>0</v>
      </c>
      <c r="V4264" s="32">
        <f t="shared" si="11085"/>
        <v>2048</v>
      </c>
      <c r="W4264" s="32">
        <f t="shared" si="11227"/>
        <v>0</v>
      </c>
      <c r="X4264" s="32">
        <f t="shared" si="11228"/>
        <v>0</v>
      </c>
      <c r="Y4264" s="32">
        <f t="shared" si="11229"/>
        <v>0</v>
      </c>
      <c r="Z4264" s="32">
        <f t="shared" si="11230"/>
        <v>0</v>
      </c>
      <c r="AA4264" s="32">
        <f t="shared" si="11231"/>
        <v>0</v>
      </c>
      <c r="AB4264" s="32">
        <f t="shared" si="11232"/>
        <v>1947</v>
      </c>
      <c r="AC4264" s="33">
        <f t="shared" si="11233"/>
        <v>2047.9449999999999</v>
      </c>
      <c r="AD4264" s="33">
        <f t="shared" si="11234"/>
        <v>2047.9449999999999</v>
      </c>
      <c r="AE4264" s="34">
        <f t="shared" si="11079"/>
        <v>100</v>
      </c>
      <c r="AF4264" s="32">
        <f t="shared" si="11235"/>
        <v>2048</v>
      </c>
      <c r="AG4264" s="32">
        <f t="shared" si="11236"/>
        <v>0</v>
      </c>
      <c r="AH4264" s="32">
        <f t="shared" si="11237"/>
        <v>0</v>
      </c>
      <c r="AI4264" s="32">
        <f t="shared" si="11238"/>
        <v>0</v>
      </c>
      <c r="AJ4264" s="32">
        <f t="shared" si="11239"/>
        <v>0</v>
      </c>
      <c r="AK4264" s="32">
        <f t="shared" si="11240"/>
        <v>0</v>
      </c>
      <c r="AL4264" s="32">
        <f t="shared" si="11080"/>
        <v>2048</v>
      </c>
      <c r="AM4264" s="32">
        <f t="shared" si="11081"/>
        <v>0</v>
      </c>
      <c r="AN4264" s="12"/>
    </row>
    <row r="4265" spans="2:40" ht="31.2" x14ac:dyDescent="0.3">
      <c r="B4265" s="30" t="s">
        <v>1085</v>
      </c>
      <c r="C4265" s="30" t="s">
        <v>104</v>
      </c>
      <c r="D4265" s="30" t="s">
        <v>132</v>
      </c>
      <c r="E4265" s="15" t="str">
        <f t="shared" si="11084"/>
        <v>0406</v>
      </c>
      <c r="F4265" s="30" t="s">
        <v>1090</v>
      </c>
      <c r="G4265" s="30" t="s">
        <v>52</v>
      </c>
      <c r="H4265" s="31" t="s">
        <v>53</v>
      </c>
      <c r="I4265" s="32"/>
      <c r="J4265" s="32"/>
      <c r="K4265" s="32"/>
      <c r="L4265" s="32"/>
      <c r="M4265" s="32"/>
      <c r="N4265" s="32"/>
      <c r="O4265" s="32">
        <v>0</v>
      </c>
      <c r="P4265" s="32">
        <v>0</v>
      </c>
      <c r="Q4265" s="32">
        <v>0</v>
      </c>
      <c r="R4265" s="32">
        <v>2048</v>
      </c>
      <c r="S4265" s="32">
        <v>0</v>
      </c>
      <c r="T4265" s="32">
        <v>0</v>
      </c>
      <c r="U4265" s="32">
        <v>0</v>
      </c>
      <c r="V4265" s="32">
        <f t="shared" si="11085"/>
        <v>2048</v>
      </c>
      <c r="W4265" s="32"/>
      <c r="X4265" s="32"/>
      <c r="Y4265" s="32"/>
      <c r="Z4265" s="32"/>
      <c r="AA4265" s="32"/>
      <c r="AB4265" s="32">
        <v>1947</v>
      </c>
      <c r="AC4265" s="33">
        <v>2047.9449999999999</v>
      </c>
      <c r="AD4265" s="33">
        <v>2047.9449999999999</v>
      </c>
      <c r="AE4265" s="34">
        <f t="shared" si="11079"/>
        <v>100</v>
      </c>
      <c r="AF4265" s="32">
        <v>2048</v>
      </c>
      <c r="AG4265" s="32">
        <v>0</v>
      </c>
      <c r="AH4265" s="32">
        <v>0</v>
      </c>
      <c r="AI4265" s="32">
        <v>0</v>
      </c>
      <c r="AJ4265" s="32">
        <v>0</v>
      </c>
      <c r="AK4265" s="32">
        <v>0</v>
      </c>
      <c r="AL4265" s="32">
        <f t="shared" si="11080"/>
        <v>2048</v>
      </c>
      <c r="AM4265" s="32">
        <f t="shared" si="11081"/>
        <v>0</v>
      </c>
      <c r="AN4265" s="12"/>
    </row>
    <row r="4266" spans="2:40" x14ac:dyDescent="0.3">
      <c r="B4266" s="30" t="s">
        <v>1085</v>
      </c>
      <c r="C4266" s="30" t="s">
        <v>104</v>
      </c>
      <c r="D4266" s="30" t="s">
        <v>132</v>
      </c>
      <c r="E4266" s="15" t="str">
        <f t="shared" si="11084"/>
        <v>0406</v>
      </c>
      <c r="F4266" s="30" t="s">
        <v>1092</v>
      </c>
      <c r="G4266" s="30"/>
      <c r="H4266" s="31" t="s">
        <v>264</v>
      </c>
      <c r="I4266" s="32">
        <f t="shared" si="11215"/>
        <v>598902.19999999995</v>
      </c>
      <c r="J4266" s="32">
        <f t="shared" si="11216"/>
        <v>0</v>
      </c>
      <c r="K4266" s="32">
        <f t="shared" si="11217"/>
        <v>0</v>
      </c>
      <c r="L4266" s="32">
        <f t="shared" si="11218"/>
        <v>0</v>
      </c>
      <c r="M4266" s="32">
        <f t="shared" si="11219"/>
        <v>0</v>
      </c>
      <c r="N4266" s="32">
        <f t="shared" si="11220"/>
        <v>0</v>
      </c>
      <c r="O4266" s="32">
        <f t="shared" si="11221"/>
        <v>0</v>
      </c>
      <c r="P4266" s="32">
        <f t="shared" si="11222"/>
        <v>0</v>
      </c>
      <c r="Q4266" s="32">
        <f t="shared" si="11223"/>
        <v>0</v>
      </c>
      <c r="R4266" s="32">
        <f t="shared" si="11224"/>
        <v>0</v>
      </c>
      <c r="S4266" s="32">
        <f t="shared" si="11225"/>
        <v>0</v>
      </c>
      <c r="T4266" s="32">
        <f t="shared" si="11226"/>
        <v>0</v>
      </c>
      <c r="U4266" s="32">
        <v>0</v>
      </c>
      <c r="V4266" s="32">
        <f t="shared" si="11085"/>
        <v>598902.19999999995</v>
      </c>
      <c r="W4266" s="32">
        <f t="shared" si="11227"/>
        <v>0</v>
      </c>
      <c r="X4266" s="32">
        <f t="shared" si="11228"/>
        <v>0</v>
      </c>
      <c r="Y4266" s="32">
        <f t="shared" si="11229"/>
        <v>0</v>
      </c>
      <c r="Z4266" s="32">
        <f t="shared" si="11230"/>
        <v>0</v>
      </c>
      <c r="AA4266" s="32">
        <f t="shared" si="11231"/>
        <v>0</v>
      </c>
      <c r="AB4266" s="32">
        <f t="shared" si="11232"/>
        <v>492504.59620999999</v>
      </c>
      <c r="AC4266" s="33">
        <f t="shared" si="11233"/>
        <v>576748.38046000001</v>
      </c>
      <c r="AD4266" s="33">
        <f t="shared" si="11234"/>
        <v>574400.44181999995</v>
      </c>
      <c r="AE4266" s="34">
        <f t="shared" ref="AE4266:AE4329" si="11241">AD4266/AC4266*100</f>
        <v>99.59290069646535</v>
      </c>
      <c r="AF4266" s="32">
        <f t="shared" si="11235"/>
        <v>598902.24</v>
      </c>
      <c r="AG4266" s="32">
        <f t="shared" si="11236"/>
        <v>0</v>
      </c>
      <c r="AH4266" s="32">
        <f t="shared" si="11237"/>
        <v>0</v>
      </c>
      <c r="AI4266" s="32">
        <f t="shared" si="11238"/>
        <v>0</v>
      </c>
      <c r="AJ4266" s="32">
        <f t="shared" si="11239"/>
        <v>0</v>
      </c>
      <c r="AK4266" s="32">
        <f t="shared" si="11240"/>
        <v>0</v>
      </c>
      <c r="AL4266" s="32">
        <f t="shared" ref="AL4266:AL4329" si="11242">AF4266+AH4266+AK4266+AI4266+AJ4266+AG4266</f>
        <v>598902.24</v>
      </c>
      <c r="AM4266" s="32">
        <f t="shared" ref="AM4266:AM4329" si="11243">V4266-AL4266</f>
        <v>-4.0000000037252903E-2</v>
      </c>
    </row>
    <row r="4267" spans="2:40" ht="31.2" x14ac:dyDescent="0.3">
      <c r="B4267" s="30" t="s">
        <v>1085</v>
      </c>
      <c r="C4267" s="30" t="s">
        <v>104</v>
      </c>
      <c r="D4267" s="30" t="s">
        <v>132</v>
      </c>
      <c r="E4267" s="15" t="str">
        <f t="shared" si="11084"/>
        <v>0406</v>
      </c>
      <c r="F4267" s="30" t="s">
        <v>1092</v>
      </c>
      <c r="G4267" s="30" t="s">
        <v>50</v>
      </c>
      <c r="H4267" s="31" t="s">
        <v>51</v>
      </c>
      <c r="I4267" s="32">
        <f t="shared" si="11215"/>
        <v>598902.19999999995</v>
      </c>
      <c r="J4267" s="32">
        <f t="shared" si="11216"/>
        <v>0</v>
      </c>
      <c r="K4267" s="32">
        <f t="shared" si="11217"/>
        <v>0</v>
      </c>
      <c r="L4267" s="32">
        <f t="shared" si="11218"/>
        <v>0</v>
      </c>
      <c r="M4267" s="32">
        <f t="shared" si="11219"/>
        <v>0</v>
      </c>
      <c r="N4267" s="32">
        <f t="shared" si="11220"/>
        <v>0</v>
      </c>
      <c r="O4267" s="32">
        <f t="shared" si="11221"/>
        <v>0</v>
      </c>
      <c r="P4267" s="32">
        <f t="shared" si="11222"/>
        <v>0</v>
      </c>
      <c r="Q4267" s="32">
        <f t="shared" si="11223"/>
        <v>0</v>
      </c>
      <c r="R4267" s="32">
        <f t="shared" si="11224"/>
        <v>0</v>
      </c>
      <c r="S4267" s="32">
        <f t="shared" si="11225"/>
        <v>0</v>
      </c>
      <c r="T4267" s="32">
        <f t="shared" si="11226"/>
        <v>0</v>
      </c>
      <c r="U4267" s="32">
        <v>0</v>
      </c>
      <c r="V4267" s="32">
        <f t="shared" si="11085"/>
        <v>598902.19999999995</v>
      </c>
      <c r="W4267" s="32">
        <f t="shared" si="11227"/>
        <v>0</v>
      </c>
      <c r="X4267" s="32">
        <f t="shared" si="11228"/>
        <v>0</v>
      </c>
      <c r="Y4267" s="32">
        <f t="shared" si="11229"/>
        <v>0</v>
      </c>
      <c r="Z4267" s="32">
        <f t="shared" si="11230"/>
        <v>0</v>
      </c>
      <c r="AA4267" s="32">
        <f t="shared" si="11231"/>
        <v>0</v>
      </c>
      <c r="AB4267" s="32">
        <f t="shared" si="11232"/>
        <v>492504.59620999999</v>
      </c>
      <c r="AC4267" s="33">
        <f t="shared" si="11233"/>
        <v>576748.38046000001</v>
      </c>
      <c r="AD4267" s="33">
        <f t="shared" si="11234"/>
        <v>574400.44181999995</v>
      </c>
      <c r="AE4267" s="34">
        <f t="shared" si="11241"/>
        <v>99.59290069646535</v>
      </c>
      <c r="AF4267" s="32">
        <f t="shared" si="11235"/>
        <v>598902.24</v>
      </c>
      <c r="AG4267" s="32">
        <f t="shared" si="11236"/>
        <v>0</v>
      </c>
      <c r="AH4267" s="32">
        <f t="shared" si="11237"/>
        <v>0</v>
      </c>
      <c r="AI4267" s="32">
        <f t="shared" si="11238"/>
        <v>0</v>
      </c>
      <c r="AJ4267" s="32">
        <f t="shared" si="11239"/>
        <v>0</v>
      </c>
      <c r="AK4267" s="32">
        <f t="shared" si="11240"/>
        <v>0</v>
      </c>
      <c r="AL4267" s="32">
        <f t="shared" si="11242"/>
        <v>598902.24</v>
      </c>
      <c r="AM4267" s="32">
        <f t="shared" si="11243"/>
        <v>-4.0000000037252903E-2</v>
      </c>
    </row>
    <row r="4268" spans="2:40" ht="31.2" x14ac:dyDescent="0.3">
      <c r="B4268" s="30" t="s">
        <v>1085</v>
      </c>
      <c r="C4268" s="30" t="s">
        <v>104</v>
      </c>
      <c r="D4268" s="30" t="s">
        <v>132</v>
      </c>
      <c r="E4268" s="15" t="str">
        <f t="shared" si="11084"/>
        <v>0406</v>
      </c>
      <c r="F4268" s="30" t="s">
        <v>1092</v>
      </c>
      <c r="G4268" s="30" t="s">
        <v>52</v>
      </c>
      <c r="H4268" s="31" t="s">
        <v>53</v>
      </c>
      <c r="I4268" s="32">
        <v>598902.19999999995</v>
      </c>
      <c r="J4268" s="32"/>
      <c r="K4268" s="32"/>
      <c r="L4268" s="32"/>
      <c r="M4268" s="32"/>
      <c r="N4268" s="32"/>
      <c r="O4268" s="32">
        <v>0</v>
      </c>
      <c r="P4268" s="32">
        <v>0</v>
      </c>
      <c r="Q4268" s="32">
        <v>0</v>
      </c>
      <c r="R4268" s="32">
        <v>0</v>
      </c>
      <c r="S4268" s="32">
        <v>0</v>
      </c>
      <c r="T4268" s="32">
        <v>0</v>
      </c>
      <c r="U4268" s="32">
        <v>0</v>
      </c>
      <c r="V4268" s="32">
        <f t="shared" si="11085"/>
        <v>598902.19999999995</v>
      </c>
      <c r="W4268" s="32"/>
      <c r="X4268" s="32"/>
      <c r="Y4268" s="32"/>
      <c r="Z4268" s="32"/>
      <c r="AA4268" s="32"/>
      <c r="AB4268" s="32">
        <v>492504.59620999999</v>
      </c>
      <c r="AC4268" s="33">
        <v>576748.38046000001</v>
      </c>
      <c r="AD4268" s="33">
        <v>574400.44181999995</v>
      </c>
      <c r="AE4268" s="34">
        <f t="shared" si="11241"/>
        <v>99.59290069646535</v>
      </c>
      <c r="AF4268" s="32">
        <v>598902.24</v>
      </c>
      <c r="AG4268" s="32">
        <v>0</v>
      </c>
      <c r="AH4268" s="32">
        <v>0</v>
      </c>
      <c r="AI4268" s="32">
        <v>0</v>
      </c>
      <c r="AJ4268" s="32">
        <v>0</v>
      </c>
      <c r="AK4268" s="32">
        <v>0</v>
      </c>
      <c r="AL4268" s="32">
        <f t="shared" si="11242"/>
        <v>598902.24</v>
      </c>
      <c r="AM4268" s="32">
        <f t="shared" si="11243"/>
        <v>-4.0000000037252903E-2</v>
      </c>
      <c r="AN4268" s="12"/>
    </row>
    <row r="4269" spans="2:40" s="22" customFormat="1" x14ac:dyDescent="0.3">
      <c r="B4269" s="23" t="s">
        <v>1085</v>
      </c>
      <c r="C4269" s="23" t="s">
        <v>104</v>
      </c>
      <c r="D4269" s="23" t="s">
        <v>106</v>
      </c>
      <c r="E4269" s="24" t="str">
        <f t="shared" si="11084"/>
        <v>0409</v>
      </c>
      <c r="F4269" s="23"/>
      <c r="G4269" s="23"/>
      <c r="H4269" s="25" t="s">
        <v>107</v>
      </c>
      <c r="I4269" s="26">
        <f t="shared" ref="I4269:N4269" si="11244">I4270+I4358+I4339+I4352</f>
        <v>4733479.6999999993</v>
      </c>
      <c r="J4269" s="26">
        <f t="shared" si="11244"/>
        <v>4803912.5</v>
      </c>
      <c r="K4269" s="26">
        <f t="shared" si="11244"/>
        <v>4689748</v>
      </c>
      <c r="L4269" s="26">
        <f t="shared" si="11244"/>
        <v>15284.05</v>
      </c>
      <c r="M4269" s="26">
        <f t="shared" si="11244"/>
        <v>-298565.28899999999</v>
      </c>
      <c r="N4269" s="26">
        <f t="shared" si="11244"/>
        <v>9533.0999999999985</v>
      </c>
      <c r="O4269" s="26">
        <f t="shared" ref="O4269:T4269" si="11245">O4270+O4358+O4339+O4352+O4436</f>
        <v>-3916.2660000000001</v>
      </c>
      <c r="P4269" s="26">
        <f t="shared" si="11245"/>
        <v>-77528.217000000004</v>
      </c>
      <c r="Q4269" s="26">
        <f t="shared" si="11245"/>
        <v>10651.080999999998</v>
      </c>
      <c r="R4269" s="26">
        <f t="shared" si="11245"/>
        <v>140327.11900000001</v>
      </c>
      <c r="S4269" s="26">
        <f t="shared" si="11245"/>
        <v>22613.558000000001</v>
      </c>
      <c r="T4269" s="26">
        <f t="shared" si="11245"/>
        <v>0</v>
      </c>
      <c r="U4269" s="26">
        <v>759662.03399999987</v>
      </c>
      <c r="V4269" s="26">
        <f t="shared" si="11085"/>
        <v>5600573.0589999994</v>
      </c>
      <c r="W4269" s="26">
        <f t="shared" ref="W4269:AD4269" si="11246">W4270+W4358+W4339+W4352+W4436</f>
        <v>541766.93399999989</v>
      </c>
      <c r="X4269" s="26">
        <f t="shared" si="11246"/>
        <v>0</v>
      </c>
      <c r="Y4269" s="26">
        <f t="shared" si="11246"/>
        <v>217895.1</v>
      </c>
      <c r="Z4269" s="26">
        <f t="shared" si="11246"/>
        <v>0</v>
      </c>
      <c r="AA4269" s="26">
        <f t="shared" si="11246"/>
        <v>0</v>
      </c>
      <c r="AB4269" s="26">
        <f t="shared" si="11246"/>
        <v>3603442.8121599997</v>
      </c>
      <c r="AC4269" s="27">
        <f t="shared" si="11246"/>
        <v>5508200.6682099998</v>
      </c>
      <c r="AD4269" s="27">
        <f t="shared" si="11246"/>
        <v>5301467.5424600001</v>
      </c>
      <c r="AE4269" s="28">
        <f t="shared" si="11241"/>
        <v>96.246812013528512</v>
      </c>
      <c r="AF4269" s="26">
        <f t="shared" ref="AF4269:AK4269" si="11247">AF4270+AF4358+AF4339+AF4352+AF4436</f>
        <v>5576548.5568500003</v>
      </c>
      <c r="AG4269" s="26">
        <f t="shared" si="11247"/>
        <v>-3916.2660000000001</v>
      </c>
      <c r="AH4269" s="26">
        <f t="shared" si="11247"/>
        <v>0</v>
      </c>
      <c r="AI4269" s="26">
        <f t="shared" si="11247"/>
        <v>0</v>
      </c>
      <c r="AJ4269" s="26">
        <f t="shared" si="11247"/>
        <v>0</v>
      </c>
      <c r="AK4269" s="26">
        <f t="shared" si="11247"/>
        <v>0</v>
      </c>
      <c r="AL4269" s="26">
        <f t="shared" si="11242"/>
        <v>5572632.2908500005</v>
      </c>
      <c r="AM4269" s="26">
        <f t="shared" si="11243"/>
        <v>27940.76814999897</v>
      </c>
      <c r="AN4269" s="29"/>
    </row>
    <row r="4270" spans="2:40" ht="31.2" x14ac:dyDescent="0.3">
      <c r="B4270" s="30" t="s">
        <v>1085</v>
      </c>
      <c r="C4270" s="30" t="s">
        <v>104</v>
      </c>
      <c r="D4270" s="30" t="s">
        <v>106</v>
      </c>
      <c r="E4270" s="15" t="str">
        <f t="shared" si="11084"/>
        <v>0409</v>
      </c>
      <c r="F4270" s="30" t="s">
        <v>712</v>
      </c>
      <c r="G4270" s="30"/>
      <c r="H4270" s="31" t="s">
        <v>713</v>
      </c>
      <c r="I4270" s="32">
        <f t="shared" ref="I4270:T4270" si="11248">I4271+I4319+I4328</f>
        <v>3364948.4999999995</v>
      </c>
      <c r="J4270" s="32">
        <f t="shared" si="11248"/>
        <v>3767862.4</v>
      </c>
      <c r="K4270" s="32">
        <f t="shared" si="11248"/>
        <v>3692057.3</v>
      </c>
      <c r="L4270" s="32">
        <f t="shared" si="11248"/>
        <v>21752.828999999998</v>
      </c>
      <c r="M4270" s="32">
        <f t="shared" si="11248"/>
        <v>15414.099999999999</v>
      </c>
      <c r="N4270" s="32">
        <f t="shared" si="11248"/>
        <v>15414.099999999999</v>
      </c>
      <c r="O4270" s="32">
        <f t="shared" si="11248"/>
        <v>-2293.125</v>
      </c>
      <c r="P4270" s="32">
        <f t="shared" si="11248"/>
        <v>-683.96799999999996</v>
      </c>
      <c r="Q4270" s="32">
        <f t="shared" si="11248"/>
        <v>10651.080999999998</v>
      </c>
      <c r="R4270" s="32">
        <f t="shared" si="11248"/>
        <v>72273.681000000011</v>
      </c>
      <c r="S4270" s="32">
        <f t="shared" si="11248"/>
        <v>-259.56900000000002</v>
      </c>
      <c r="T4270" s="32">
        <f t="shared" si="11248"/>
        <v>0</v>
      </c>
      <c r="U4270" s="32">
        <v>722477.09199999995</v>
      </c>
      <c r="V4270" s="32">
        <f t="shared" si="11085"/>
        <v>4188866.5209999988</v>
      </c>
      <c r="W4270" s="32">
        <f t="shared" ref="W4270:AD4270" si="11249">W4271+W4319+W4328</f>
        <v>504581.99199999997</v>
      </c>
      <c r="X4270" s="32">
        <f t="shared" si="11249"/>
        <v>0</v>
      </c>
      <c r="Y4270" s="32">
        <f t="shared" si="11249"/>
        <v>217895.1</v>
      </c>
      <c r="Z4270" s="32">
        <f t="shared" si="11249"/>
        <v>0</v>
      </c>
      <c r="AA4270" s="32">
        <f t="shared" si="11249"/>
        <v>0</v>
      </c>
      <c r="AB4270" s="32">
        <f t="shared" si="11249"/>
        <v>3115942.6521999994</v>
      </c>
      <c r="AC4270" s="33">
        <f t="shared" si="11249"/>
        <v>4258842.3504499998</v>
      </c>
      <c r="AD4270" s="33">
        <f t="shared" si="11249"/>
        <v>4178710.7483100002</v>
      </c>
      <c r="AE4270" s="34">
        <f t="shared" si="11241"/>
        <v>98.118465170904173</v>
      </c>
      <c r="AF4270" s="32">
        <f t="shared" ref="AF4270:AK4270" si="11250">AF4271+AF4319+AF4328</f>
        <v>4301463.2668200005</v>
      </c>
      <c r="AG4270" s="32">
        <f t="shared" si="11250"/>
        <v>-2293.125</v>
      </c>
      <c r="AH4270" s="32">
        <f t="shared" si="11250"/>
        <v>0</v>
      </c>
      <c r="AI4270" s="32">
        <f t="shared" si="11250"/>
        <v>0</v>
      </c>
      <c r="AJ4270" s="32">
        <f t="shared" si="11250"/>
        <v>0</v>
      </c>
      <c r="AK4270" s="32">
        <f t="shared" si="11250"/>
        <v>0</v>
      </c>
      <c r="AL4270" s="32">
        <f t="shared" si="11242"/>
        <v>4299170.1418200005</v>
      </c>
      <c r="AM4270" s="32">
        <f t="shared" si="11243"/>
        <v>-110303.6208200017</v>
      </c>
    </row>
    <row r="4271" spans="2:40" ht="46.8" x14ac:dyDescent="0.3">
      <c r="B4271" s="30" t="s">
        <v>1085</v>
      </c>
      <c r="C4271" s="30" t="s">
        <v>104</v>
      </c>
      <c r="D4271" s="30" t="s">
        <v>106</v>
      </c>
      <c r="E4271" s="15" t="str">
        <f t="shared" si="11084"/>
        <v>0409</v>
      </c>
      <c r="F4271" s="30" t="s">
        <v>714</v>
      </c>
      <c r="G4271" s="30"/>
      <c r="H4271" s="31" t="s">
        <v>715</v>
      </c>
      <c r="I4271" s="32">
        <f t="shared" ref="I4271:T4271" si="11251">I4272+I4279+I4312+I4286+I4290</f>
        <v>3118660.9999999995</v>
      </c>
      <c r="J4271" s="32">
        <f t="shared" si="11251"/>
        <v>3533266.1</v>
      </c>
      <c r="K4271" s="32">
        <f t="shared" si="11251"/>
        <v>3457393</v>
      </c>
      <c r="L4271" s="32">
        <f t="shared" si="11251"/>
        <v>-12920.5</v>
      </c>
      <c r="M4271" s="32">
        <f t="shared" si="11251"/>
        <v>0</v>
      </c>
      <c r="N4271" s="32">
        <f t="shared" si="11251"/>
        <v>0</v>
      </c>
      <c r="O4271" s="32">
        <f t="shared" si="11251"/>
        <v>-1943.425</v>
      </c>
      <c r="P4271" s="32">
        <f t="shared" si="11251"/>
        <v>-683.96799999999996</v>
      </c>
      <c r="Q4271" s="32">
        <f t="shared" si="11251"/>
        <v>10801.968999999999</v>
      </c>
      <c r="R4271" s="32">
        <f t="shared" si="11251"/>
        <v>72482.15800000001</v>
      </c>
      <c r="S4271" s="32">
        <f t="shared" si="11251"/>
        <v>0</v>
      </c>
      <c r="T4271" s="32">
        <f t="shared" si="11251"/>
        <v>0</v>
      </c>
      <c r="U4271" s="32">
        <v>720048.45499999996</v>
      </c>
      <c r="V4271" s="32">
        <f t="shared" si="11085"/>
        <v>3906445.6889999998</v>
      </c>
      <c r="W4271" s="32">
        <f t="shared" ref="W4271:AD4271" si="11252">W4272+W4279+W4312+W4286+W4290</f>
        <v>502153.35499999998</v>
      </c>
      <c r="X4271" s="32">
        <f t="shared" si="11252"/>
        <v>0</v>
      </c>
      <c r="Y4271" s="32">
        <f t="shared" si="11252"/>
        <v>217895.1</v>
      </c>
      <c r="Z4271" s="32">
        <f t="shared" si="11252"/>
        <v>0</v>
      </c>
      <c r="AA4271" s="32">
        <f t="shared" si="11252"/>
        <v>0</v>
      </c>
      <c r="AB4271" s="32">
        <f t="shared" si="11252"/>
        <v>2896253.4055499998</v>
      </c>
      <c r="AC4271" s="33">
        <f t="shared" si="11252"/>
        <v>3976520.7504100003</v>
      </c>
      <c r="AD4271" s="33">
        <f t="shared" si="11252"/>
        <v>3898515.2742699999</v>
      </c>
      <c r="AE4271" s="34">
        <f t="shared" si="11241"/>
        <v>98.038348570620244</v>
      </c>
      <c r="AF4271" s="32">
        <f t="shared" ref="AF4271:AK4271" si="11253">AF4272+AF4279+AF4312+AF4286+AF4290</f>
        <v>4018792.35818</v>
      </c>
      <c r="AG4271" s="32">
        <f t="shared" si="11253"/>
        <v>-1943.425</v>
      </c>
      <c r="AH4271" s="32">
        <f t="shared" si="11253"/>
        <v>0</v>
      </c>
      <c r="AI4271" s="32">
        <f t="shared" si="11253"/>
        <v>0</v>
      </c>
      <c r="AJ4271" s="32">
        <f t="shared" si="11253"/>
        <v>0</v>
      </c>
      <c r="AK4271" s="32">
        <f t="shared" si="11253"/>
        <v>0</v>
      </c>
      <c r="AL4271" s="32">
        <f t="shared" si="11242"/>
        <v>4016848.9331800002</v>
      </c>
      <c r="AM4271" s="32">
        <f t="shared" si="11243"/>
        <v>-110403.24418000039</v>
      </c>
    </row>
    <row r="4272" spans="2:40" ht="46.8" x14ac:dyDescent="0.3">
      <c r="B4272" s="30" t="s">
        <v>1085</v>
      </c>
      <c r="C4272" s="30" t="s">
        <v>104</v>
      </c>
      <c r="D4272" s="30" t="s">
        <v>106</v>
      </c>
      <c r="E4272" s="15" t="str">
        <f t="shared" si="11084"/>
        <v>0409</v>
      </c>
      <c r="F4272" s="30" t="s">
        <v>716</v>
      </c>
      <c r="G4272" s="30"/>
      <c r="H4272" s="31" t="s">
        <v>717</v>
      </c>
      <c r="I4272" s="32">
        <f t="shared" ref="I4272:T4272" si="11254">I4273+I4276</f>
        <v>1816379.9</v>
      </c>
      <c r="J4272" s="32">
        <f t="shared" si="11254"/>
        <v>2181204</v>
      </c>
      <c r="K4272" s="32">
        <f t="shared" si="11254"/>
        <v>2181204</v>
      </c>
      <c r="L4272" s="32">
        <f t="shared" si="11254"/>
        <v>0</v>
      </c>
      <c r="M4272" s="32">
        <f t="shared" si="11254"/>
        <v>0</v>
      </c>
      <c r="N4272" s="32">
        <f t="shared" si="11254"/>
        <v>0</v>
      </c>
      <c r="O4272" s="32">
        <f t="shared" si="11254"/>
        <v>0</v>
      </c>
      <c r="P4272" s="32">
        <f t="shared" si="11254"/>
        <v>-582.99599999999998</v>
      </c>
      <c r="Q4272" s="32">
        <f t="shared" si="11254"/>
        <v>10801.968999999999</v>
      </c>
      <c r="R4272" s="32">
        <f t="shared" si="11254"/>
        <v>32236.789000000001</v>
      </c>
      <c r="S4272" s="32">
        <f t="shared" si="11254"/>
        <v>0</v>
      </c>
      <c r="T4272" s="32">
        <f t="shared" si="11254"/>
        <v>0</v>
      </c>
      <c r="U4272" s="32">
        <v>717895.1</v>
      </c>
      <c r="V4272" s="32">
        <f t="shared" si="11085"/>
        <v>2576730.7620000001</v>
      </c>
      <c r="W4272" s="32">
        <f t="shared" ref="W4272:AD4272" si="11255">W4273+W4276</f>
        <v>500000</v>
      </c>
      <c r="X4272" s="32">
        <f t="shared" si="11255"/>
        <v>0</v>
      </c>
      <c r="Y4272" s="32">
        <f t="shared" si="11255"/>
        <v>217895.1</v>
      </c>
      <c r="Z4272" s="32">
        <f t="shared" si="11255"/>
        <v>0</v>
      </c>
      <c r="AA4272" s="32">
        <f t="shared" si="11255"/>
        <v>0</v>
      </c>
      <c r="AB4272" s="32">
        <f t="shared" si="11255"/>
        <v>1751673.45692</v>
      </c>
      <c r="AC4272" s="33">
        <f t="shared" si="11255"/>
        <v>2572096.8152700001</v>
      </c>
      <c r="AD4272" s="33">
        <f t="shared" si="11255"/>
        <v>2555530.52342</v>
      </c>
      <c r="AE4272" s="34">
        <f t="shared" si="11241"/>
        <v>99.35592269499152</v>
      </c>
      <c r="AF4272" s="32">
        <f t="shared" ref="AF4272:AK4272" si="11256">AF4273+AF4276</f>
        <v>2575261.4966700003</v>
      </c>
      <c r="AG4272" s="32">
        <f t="shared" si="11256"/>
        <v>0</v>
      </c>
      <c r="AH4272" s="32">
        <f t="shared" si="11256"/>
        <v>0</v>
      </c>
      <c r="AI4272" s="32">
        <f t="shared" si="11256"/>
        <v>0</v>
      </c>
      <c r="AJ4272" s="32">
        <f t="shared" si="11256"/>
        <v>0</v>
      </c>
      <c r="AK4272" s="32">
        <f t="shared" si="11256"/>
        <v>0</v>
      </c>
      <c r="AL4272" s="32">
        <f t="shared" si="11242"/>
        <v>2575261.4966700003</v>
      </c>
      <c r="AM4272" s="32">
        <f t="shared" si="11243"/>
        <v>1469.2653299998492</v>
      </c>
    </row>
    <row r="4273" spans="2:40" x14ac:dyDescent="0.3">
      <c r="B4273" s="30" t="s">
        <v>1085</v>
      </c>
      <c r="C4273" s="30" t="s">
        <v>104</v>
      </c>
      <c r="D4273" s="30" t="s">
        <v>106</v>
      </c>
      <c r="E4273" s="15" t="str">
        <f t="shared" ref="E4273:E4336" si="11257">CONCATENATE(C4273,D4273)</f>
        <v>0409</v>
      </c>
      <c r="F4273" s="30" t="s">
        <v>718</v>
      </c>
      <c r="G4273" s="30"/>
      <c r="H4273" s="31" t="s">
        <v>719</v>
      </c>
      <c r="I4273" s="32">
        <f t="shared" ref="I4273:I4277" si="11258">I4274</f>
        <v>1763104.9</v>
      </c>
      <c r="J4273" s="32">
        <f t="shared" ref="J4273:J4277" si="11259">J4274</f>
        <v>2131569.2000000002</v>
      </c>
      <c r="K4273" s="32">
        <f t="shared" ref="K4273:K4277" si="11260">K4274</f>
        <v>2131569.2000000002</v>
      </c>
      <c r="L4273" s="32">
        <f t="shared" ref="L4273:L4277" si="11261">L4274</f>
        <v>0</v>
      </c>
      <c r="M4273" s="32">
        <f t="shared" ref="M4273:M4277" si="11262">M4274</f>
        <v>0</v>
      </c>
      <c r="N4273" s="32">
        <f t="shared" ref="N4273:N4277" si="11263">N4274</f>
        <v>0</v>
      </c>
      <c r="O4273" s="32">
        <f t="shared" ref="O4273:O4277" si="11264">O4274</f>
        <v>0</v>
      </c>
      <c r="P4273" s="32">
        <f t="shared" ref="P4273:P4277" si="11265">P4274</f>
        <v>-582.99599999999998</v>
      </c>
      <c r="Q4273" s="32">
        <f t="shared" ref="Q4273:Q4274" si="11266">Q4274</f>
        <v>10801.968999999999</v>
      </c>
      <c r="R4273" s="32">
        <f t="shared" ref="R4273:R4274" si="11267">R4274</f>
        <v>13656.715</v>
      </c>
      <c r="S4273" s="32">
        <f t="shared" ref="S4273:S4277" si="11268">S4274</f>
        <v>0</v>
      </c>
      <c r="T4273" s="32">
        <f t="shared" ref="T4273:T4277" si="11269">T4274</f>
        <v>0</v>
      </c>
      <c r="U4273" s="32">
        <v>717895.1</v>
      </c>
      <c r="V4273" s="32">
        <f t="shared" ref="V4273:V4336" si="11270">I4273+L4273+U4273+T4273+S4273+R4273+Q4273+P4273+O4273</f>
        <v>2504875.6880000001</v>
      </c>
      <c r="W4273" s="32">
        <f t="shared" ref="W4273:W4277" si="11271">W4274</f>
        <v>500000</v>
      </c>
      <c r="X4273" s="32">
        <f t="shared" ref="X4273:X4277" si="11272">X4274</f>
        <v>0</v>
      </c>
      <c r="Y4273" s="32">
        <f t="shared" ref="Y4273:Y4277" si="11273">Y4274</f>
        <v>217895.1</v>
      </c>
      <c r="Z4273" s="32">
        <f t="shared" ref="Z4273:Z4277" si="11274">Z4274</f>
        <v>0</v>
      </c>
      <c r="AA4273" s="32">
        <f t="shared" ref="AA4273:AA4277" si="11275">AA4274</f>
        <v>0</v>
      </c>
      <c r="AB4273" s="32">
        <f t="shared" ref="AB4273:AB4277" si="11276">AB4274</f>
        <v>1733960.0999799999</v>
      </c>
      <c r="AC4273" s="33">
        <f t="shared" ref="AC4273:AC4277" si="11277">AC4274</f>
        <v>2503406.4226700002</v>
      </c>
      <c r="AD4273" s="33">
        <f t="shared" ref="AD4273:AD4277" si="11278">AD4274</f>
        <v>2499044.4916099999</v>
      </c>
      <c r="AE4273" s="34">
        <f t="shared" si="11241"/>
        <v>99.825760171400844</v>
      </c>
      <c r="AF4273" s="32">
        <f t="shared" ref="AF4273:AF4277" si="11279">AF4274</f>
        <v>2503406.4226700002</v>
      </c>
      <c r="AG4273" s="32">
        <f t="shared" ref="AG4273:AG4277" si="11280">AG4274</f>
        <v>0</v>
      </c>
      <c r="AH4273" s="32">
        <f t="shared" ref="AH4273:AH4277" si="11281">AH4274</f>
        <v>0</v>
      </c>
      <c r="AI4273" s="32">
        <f t="shared" ref="AI4273:AI4277" si="11282">AI4274</f>
        <v>0</v>
      </c>
      <c r="AJ4273" s="32">
        <f t="shared" ref="AJ4273:AJ4277" si="11283">AJ4274</f>
        <v>0</v>
      </c>
      <c r="AK4273" s="32">
        <f t="shared" ref="AK4273:AK4277" si="11284">AK4274</f>
        <v>0</v>
      </c>
      <c r="AL4273" s="32">
        <f t="shared" si="11242"/>
        <v>2503406.4226700002</v>
      </c>
      <c r="AM4273" s="32">
        <f t="shared" si="11243"/>
        <v>1469.2653299998492</v>
      </c>
    </row>
    <row r="4274" spans="2:40" ht="31.2" x14ac:dyDescent="0.3">
      <c r="B4274" s="30" t="s">
        <v>1085</v>
      </c>
      <c r="C4274" s="30" t="s">
        <v>104</v>
      </c>
      <c r="D4274" s="30" t="s">
        <v>106</v>
      </c>
      <c r="E4274" s="15" t="str">
        <f t="shared" si="11257"/>
        <v>0409</v>
      </c>
      <c r="F4274" s="30" t="s">
        <v>718</v>
      </c>
      <c r="G4274" s="30" t="s">
        <v>50</v>
      </c>
      <c r="H4274" s="31" t="s">
        <v>51</v>
      </c>
      <c r="I4274" s="32">
        <f t="shared" si="11258"/>
        <v>1763104.9</v>
      </c>
      <c r="J4274" s="32">
        <f t="shared" si="11259"/>
        <v>2131569.2000000002</v>
      </c>
      <c r="K4274" s="32">
        <f t="shared" si="11260"/>
        <v>2131569.2000000002</v>
      </c>
      <c r="L4274" s="32">
        <f t="shared" si="11261"/>
        <v>0</v>
      </c>
      <c r="M4274" s="32">
        <f t="shared" si="11262"/>
        <v>0</v>
      </c>
      <c r="N4274" s="32">
        <f t="shared" si="11263"/>
        <v>0</v>
      </c>
      <c r="O4274" s="32">
        <f t="shared" si="11264"/>
        <v>0</v>
      </c>
      <c r="P4274" s="32">
        <f t="shared" si="11265"/>
        <v>-582.99599999999998</v>
      </c>
      <c r="Q4274" s="32">
        <f t="shared" si="11266"/>
        <v>10801.968999999999</v>
      </c>
      <c r="R4274" s="32">
        <f t="shared" si="11267"/>
        <v>13656.715</v>
      </c>
      <c r="S4274" s="32">
        <f t="shared" si="11268"/>
        <v>0</v>
      </c>
      <c r="T4274" s="32">
        <f t="shared" si="11269"/>
        <v>0</v>
      </c>
      <c r="U4274" s="32">
        <v>717895.1</v>
      </c>
      <c r="V4274" s="32">
        <f t="shared" si="11270"/>
        <v>2504875.6880000001</v>
      </c>
      <c r="W4274" s="32">
        <f t="shared" si="11271"/>
        <v>500000</v>
      </c>
      <c r="X4274" s="32">
        <f t="shared" si="11272"/>
        <v>0</v>
      </c>
      <c r="Y4274" s="32">
        <f t="shared" si="11273"/>
        <v>217895.1</v>
      </c>
      <c r="Z4274" s="32">
        <f t="shared" si="11274"/>
        <v>0</v>
      </c>
      <c r="AA4274" s="32">
        <f t="shared" si="11275"/>
        <v>0</v>
      </c>
      <c r="AB4274" s="32">
        <f t="shared" si="11276"/>
        <v>1733960.0999799999</v>
      </c>
      <c r="AC4274" s="33">
        <f t="shared" si="11277"/>
        <v>2503406.4226700002</v>
      </c>
      <c r="AD4274" s="33">
        <f t="shared" si="11278"/>
        <v>2499044.4916099999</v>
      </c>
      <c r="AE4274" s="34">
        <f t="shared" si="11241"/>
        <v>99.825760171400844</v>
      </c>
      <c r="AF4274" s="32">
        <f t="shared" si="11279"/>
        <v>2503406.4226700002</v>
      </c>
      <c r="AG4274" s="32">
        <f t="shared" si="11280"/>
        <v>0</v>
      </c>
      <c r="AH4274" s="32">
        <f t="shared" si="11281"/>
        <v>0</v>
      </c>
      <c r="AI4274" s="32">
        <f t="shared" si="11282"/>
        <v>0</v>
      </c>
      <c r="AJ4274" s="32">
        <f t="shared" si="11283"/>
        <v>0</v>
      </c>
      <c r="AK4274" s="32">
        <f t="shared" si="11284"/>
        <v>0</v>
      </c>
      <c r="AL4274" s="32">
        <f t="shared" si="11242"/>
        <v>2503406.4226700002</v>
      </c>
      <c r="AM4274" s="32">
        <f t="shared" si="11243"/>
        <v>1469.2653299998492</v>
      </c>
    </row>
    <row r="4275" spans="2:40" ht="31.2" x14ac:dyDescent="0.3">
      <c r="B4275" s="30" t="s">
        <v>1085</v>
      </c>
      <c r="C4275" s="30" t="s">
        <v>104</v>
      </c>
      <c r="D4275" s="30" t="s">
        <v>106</v>
      </c>
      <c r="E4275" s="15" t="str">
        <f t="shared" si="11257"/>
        <v>0409</v>
      </c>
      <c r="F4275" s="30" t="s">
        <v>718</v>
      </c>
      <c r="G4275" s="30" t="s">
        <v>52</v>
      </c>
      <c r="H4275" s="31" t="s">
        <v>53</v>
      </c>
      <c r="I4275" s="32">
        <v>1763104.9</v>
      </c>
      <c r="J4275" s="32">
        <v>2131569.2000000002</v>
      </c>
      <c r="K4275" s="32">
        <v>2131569.2000000002</v>
      </c>
      <c r="L4275" s="32"/>
      <c r="M4275" s="32"/>
      <c r="N4275" s="32"/>
      <c r="O4275" s="32">
        <v>0</v>
      </c>
      <c r="P4275" s="32">
        <v>-582.99599999999998</v>
      </c>
      <c r="Q4275" s="32">
        <f>6052.681+4893.747-144.459</f>
        <v>10801.968999999999</v>
      </c>
      <c r="R4275" s="32">
        <f>14231.6-574.885</f>
        <v>13656.715</v>
      </c>
      <c r="S4275" s="32">
        <v>0</v>
      </c>
      <c r="T4275" s="32">
        <v>0</v>
      </c>
      <c r="U4275" s="32">
        <v>717895.1</v>
      </c>
      <c r="V4275" s="32">
        <f t="shared" si="11270"/>
        <v>2504875.6880000001</v>
      </c>
      <c r="W4275" s="32">
        <v>500000</v>
      </c>
      <c r="X4275" s="32"/>
      <c r="Y4275" s="32">
        <v>217895.1</v>
      </c>
      <c r="Z4275" s="32"/>
      <c r="AA4275" s="32"/>
      <c r="AB4275" s="32">
        <v>1733960.0999799999</v>
      </c>
      <c r="AC4275" s="33">
        <v>2503406.4226700002</v>
      </c>
      <c r="AD4275" s="33">
        <v>2499044.4916099999</v>
      </c>
      <c r="AE4275" s="34">
        <f t="shared" si="11241"/>
        <v>99.825760171400844</v>
      </c>
      <c r="AF4275" s="32">
        <v>2503406.4226700002</v>
      </c>
      <c r="AG4275" s="32">
        <v>0</v>
      </c>
      <c r="AH4275" s="32">
        <v>0</v>
      </c>
      <c r="AI4275" s="32">
        <v>0</v>
      </c>
      <c r="AJ4275" s="32">
        <v>0</v>
      </c>
      <c r="AK4275" s="32">
        <v>0</v>
      </c>
      <c r="AL4275" s="32">
        <f t="shared" si="11242"/>
        <v>2503406.4226700002</v>
      </c>
      <c r="AM4275" s="32">
        <f t="shared" si="11243"/>
        <v>1469.2653299998492</v>
      </c>
    </row>
    <row r="4276" spans="2:40" ht="31.2" x14ac:dyDescent="0.3">
      <c r="B4276" s="30" t="s">
        <v>1085</v>
      </c>
      <c r="C4276" s="30" t="s">
        <v>104</v>
      </c>
      <c r="D4276" s="30" t="s">
        <v>106</v>
      </c>
      <c r="E4276" s="15" t="str">
        <f t="shared" si="11257"/>
        <v>0409</v>
      </c>
      <c r="F4276" s="30" t="s">
        <v>720</v>
      </c>
      <c r="G4276" s="30"/>
      <c r="H4276" s="31" t="s">
        <v>721</v>
      </c>
      <c r="I4276" s="32">
        <f t="shared" si="11258"/>
        <v>53275</v>
      </c>
      <c r="J4276" s="32">
        <f t="shared" si="11259"/>
        <v>49634.8</v>
      </c>
      <c r="K4276" s="32">
        <f t="shared" si="11260"/>
        <v>49634.8</v>
      </c>
      <c r="L4276" s="32">
        <f t="shared" si="11261"/>
        <v>0</v>
      </c>
      <c r="M4276" s="32">
        <f t="shared" si="11262"/>
        <v>0</v>
      </c>
      <c r="N4276" s="32">
        <f t="shared" si="11263"/>
        <v>0</v>
      </c>
      <c r="O4276" s="32">
        <f t="shared" si="11264"/>
        <v>0</v>
      </c>
      <c r="P4276" s="32">
        <f t="shared" si="11265"/>
        <v>0</v>
      </c>
      <c r="Q4276" s="32">
        <f t="shared" ref="Q4276:Q4277" si="11285">Q4277</f>
        <v>0</v>
      </c>
      <c r="R4276" s="32">
        <f t="shared" ref="R4276:R4277" si="11286">R4277</f>
        <v>18580.074000000001</v>
      </c>
      <c r="S4276" s="32">
        <f t="shared" si="11268"/>
        <v>0</v>
      </c>
      <c r="T4276" s="32">
        <f t="shared" si="11269"/>
        <v>0</v>
      </c>
      <c r="U4276" s="32">
        <v>0</v>
      </c>
      <c r="V4276" s="32">
        <f t="shared" si="11270"/>
        <v>71855.073999999993</v>
      </c>
      <c r="W4276" s="32">
        <f t="shared" si="11271"/>
        <v>0</v>
      </c>
      <c r="X4276" s="32">
        <f t="shared" si="11272"/>
        <v>0</v>
      </c>
      <c r="Y4276" s="32">
        <f t="shared" si="11273"/>
        <v>0</v>
      </c>
      <c r="Z4276" s="32">
        <f t="shared" si="11274"/>
        <v>0</v>
      </c>
      <c r="AA4276" s="32">
        <f t="shared" si="11275"/>
        <v>0</v>
      </c>
      <c r="AB4276" s="32">
        <f t="shared" si="11276"/>
        <v>17713.356940000001</v>
      </c>
      <c r="AC4276" s="33">
        <f t="shared" si="11277"/>
        <v>68690.392600000006</v>
      </c>
      <c r="AD4276" s="33">
        <f t="shared" si="11278"/>
        <v>56486.03181</v>
      </c>
      <c r="AE4276" s="34">
        <f t="shared" si="11241"/>
        <v>82.232798025964399</v>
      </c>
      <c r="AF4276" s="32">
        <f t="shared" si="11279"/>
        <v>71855.073999999993</v>
      </c>
      <c r="AG4276" s="32">
        <f t="shared" si="11280"/>
        <v>0</v>
      </c>
      <c r="AH4276" s="32">
        <f t="shared" si="11281"/>
        <v>0</v>
      </c>
      <c r="AI4276" s="32">
        <f t="shared" si="11282"/>
        <v>0</v>
      </c>
      <c r="AJ4276" s="32">
        <f t="shared" si="11283"/>
        <v>0</v>
      </c>
      <c r="AK4276" s="32">
        <f t="shared" si="11284"/>
        <v>0</v>
      </c>
      <c r="AL4276" s="32">
        <f t="shared" si="11242"/>
        <v>71855.073999999993</v>
      </c>
      <c r="AM4276" s="32">
        <f t="shared" si="11243"/>
        <v>0</v>
      </c>
    </row>
    <row r="4277" spans="2:40" ht="31.2" x14ac:dyDescent="0.3">
      <c r="B4277" s="30" t="s">
        <v>1085</v>
      </c>
      <c r="C4277" s="30" t="s">
        <v>104</v>
      </c>
      <c r="D4277" s="30" t="s">
        <v>106</v>
      </c>
      <c r="E4277" s="15" t="str">
        <f t="shared" si="11257"/>
        <v>0409</v>
      </c>
      <c r="F4277" s="30" t="s">
        <v>720</v>
      </c>
      <c r="G4277" s="30" t="s">
        <v>50</v>
      </c>
      <c r="H4277" s="31" t="s">
        <v>51</v>
      </c>
      <c r="I4277" s="32">
        <f t="shared" si="11258"/>
        <v>53275</v>
      </c>
      <c r="J4277" s="32">
        <f t="shared" si="11259"/>
        <v>49634.8</v>
      </c>
      <c r="K4277" s="32">
        <f t="shared" si="11260"/>
        <v>49634.8</v>
      </c>
      <c r="L4277" s="32">
        <f t="shared" si="11261"/>
        <v>0</v>
      </c>
      <c r="M4277" s="32">
        <f t="shared" si="11262"/>
        <v>0</v>
      </c>
      <c r="N4277" s="32">
        <f t="shared" si="11263"/>
        <v>0</v>
      </c>
      <c r="O4277" s="32">
        <f t="shared" si="11264"/>
        <v>0</v>
      </c>
      <c r="P4277" s="32">
        <f t="shared" si="11265"/>
        <v>0</v>
      </c>
      <c r="Q4277" s="32">
        <f t="shared" si="11285"/>
        <v>0</v>
      </c>
      <c r="R4277" s="32">
        <f t="shared" si="11286"/>
        <v>18580.074000000001</v>
      </c>
      <c r="S4277" s="32">
        <f t="shared" si="11268"/>
        <v>0</v>
      </c>
      <c r="T4277" s="32">
        <f t="shared" si="11269"/>
        <v>0</v>
      </c>
      <c r="U4277" s="32">
        <v>0</v>
      </c>
      <c r="V4277" s="32">
        <f t="shared" si="11270"/>
        <v>71855.073999999993</v>
      </c>
      <c r="W4277" s="32">
        <f t="shared" si="11271"/>
        <v>0</v>
      </c>
      <c r="X4277" s="32">
        <f t="shared" si="11272"/>
        <v>0</v>
      </c>
      <c r="Y4277" s="32">
        <f t="shared" si="11273"/>
        <v>0</v>
      </c>
      <c r="Z4277" s="32">
        <f t="shared" si="11274"/>
        <v>0</v>
      </c>
      <c r="AA4277" s="32">
        <f t="shared" si="11275"/>
        <v>0</v>
      </c>
      <c r="AB4277" s="32">
        <f t="shared" si="11276"/>
        <v>17713.356940000001</v>
      </c>
      <c r="AC4277" s="33">
        <f t="shared" si="11277"/>
        <v>68690.392600000006</v>
      </c>
      <c r="AD4277" s="33">
        <f t="shared" si="11278"/>
        <v>56486.03181</v>
      </c>
      <c r="AE4277" s="34">
        <f t="shared" si="11241"/>
        <v>82.232798025964399</v>
      </c>
      <c r="AF4277" s="32">
        <f t="shared" si="11279"/>
        <v>71855.073999999993</v>
      </c>
      <c r="AG4277" s="32">
        <f t="shared" si="11280"/>
        <v>0</v>
      </c>
      <c r="AH4277" s="32">
        <f t="shared" si="11281"/>
        <v>0</v>
      </c>
      <c r="AI4277" s="32">
        <f t="shared" si="11282"/>
        <v>0</v>
      </c>
      <c r="AJ4277" s="32">
        <f t="shared" si="11283"/>
        <v>0</v>
      </c>
      <c r="AK4277" s="32">
        <f t="shared" si="11284"/>
        <v>0</v>
      </c>
      <c r="AL4277" s="32">
        <f t="shared" si="11242"/>
        <v>71855.073999999993</v>
      </c>
      <c r="AM4277" s="32">
        <f t="shared" si="11243"/>
        <v>0</v>
      </c>
    </row>
    <row r="4278" spans="2:40" ht="31.2" x14ac:dyDescent="0.3">
      <c r="B4278" s="30" t="s">
        <v>1085</v>
      </c>
      <c r="C4278" s="30" t="s">
        <v>104</v>
      </c>
      <c r="D4278" s="30" t="s">
        <v>106</v>
      </c>
      <c r="E4278" s="15" t="str">
        <f t="shared" si="11257"/>
        <v>0409</v>
      </c>
      <c r="F4278" s="30" t="s">
        <v>720</v>
      </c>
      <c r="G4278" s="30" t="s">
        <v>52</v>
      </c>
      <c r="H4278" s="31" t="s">
        <v>53</v>
      </c>
      <c r="I4278" s="32">
        <v>53275</v>
      </c>
      <c r="J4278" s="32">
        <f>53275-3640.2</f>
        <v>49634.8</v>
      </c>
      <c r="K4278" s="32">
        <f>53275-3640.2</f>
        <v>49634.8</v>
      </c>
      <c r="L4278" s="32"/>
      <c r="M4278" s="32"/>
      <c r="N4278" s="32"/>
      <c r="O4278" s="32">
        <v>0</v>
      </c>
      <c r="P4278" s="32">
        <v>0</v>
      </c>
      <c r="Q4278" s="32">
        <v>0</v>
      </c>
      <c r="R4278" s="32">
        <v>18580.074000000001</v>
      </c>
      <c r="S4278" s="32">
        <v>0</v>
      </c>
      <c r="T4278" s="32">
        <v>0</v>
      </c>
      <c r="U4278" s="32">
        <v>0</v>
      </c>
      <c r="V4278" s="32">
        <f t="shared" si="11270"/>
        <v>71855.073999999993</v>
      </c>
      <c r="W4278" s="32"/>
      <c r="X4278" s="32"/>
      <c r="Y4278" s="32"/>
      <c r="Z4278" s="32"/>
      <c r="AA4278" s="32"/>
      <c r="AB4278" s="32">
        <v>17713.356940000001</v>
      </c>
      <c r="AC4278" s="33">
        <v>68690.392600000006</v>
      </c>
      <c r="AD4278" s="33">
        <v>56486.03181</v>
      </c>
      <c r="AE4278" s="34">
        <f t="shared" si="11241"/>
        <v>82.232798025964399</v>
      </c>
      <c r="AF4278" s="32">
        <v>71855.073999999993</v>
      </c>
      <c r="AG4278" s="32">
        <v>0</v>
      </c>
      <c r="AH4278" s="32">
        <v>0</v>
      </c>
      <c r="AI4278" s="32">
        <v>0</v>
      </c>
      <c r="AJ4278" s="32">
        <v>0</v>
      </c>
      <c r="AK4278" s="32">
        <v>0</v>
      </c>
      <c r="AL4278" s="32">
        <f t="shared" si="11242"/>
        <v>71855.073999999993</v>
      </c>
      <c r="AM4278" s="32">
        <f t="shared" si="11243"/>
        <v>0</v>
      </c>
      <c r="AN4278" s="12"/>
    </row>
    <row r="4279" spans="2:40" ht="46.8" x14ac:dyDescent="0.3">
      <c r="B4279" s="30" t="s">
        <v>1085</v>
      </c>
      <c r="C4279" s="30" t="s">
        <v>104</v>
      </c>
      <c r="D4279" s="30" t="s">
        <v>106</v>
      </c>
      <c r="E4279" s="15" t="str">
        <f t="shared" si="11257"/>
        <v>0409</v>
      </c>
      <c r="F4279" s="30" t="s">
        <v>1093</v>
      </c>
      <c r="G4279" s="30"/>
      <c r="H4279" s="31" t="s">
        <v>1094</v>
      </c>
      <c r="I4279" s="32">
        <f t="shared" ref="I4279:T4279" si="11287">I4280+I4283</f>
        <v>138489.5</v>
      </c>
      <c r="J4279" s="32">
        <f t="shared" si="11287"/>
        <v>158950.09999999998</v>
      </c>
      <c r="K4279" s="32">
        <f t="shared" si="11287"/>
        <v>123684.4</v>
      </c>
      <c r="L4279" s="32">
        <f t="shared" si="11287"/>
        <v>0</v>
      </c>
      <c r="M4279" s="32">
        <f t="shared" si="11287"/>
        <v>0</v>
      </c>
      <c r="N4279" s="32">
        <f t="shared" si="11287"/>
        <v>0</v>
      </c>
      <c r="O4279" s="32">
        <f t="shared" si="11287"/>
        <v>0</v>
      </c>
      <c r="P4279" s="32">
        <f t="shared" si="11287"/>
        <v>0</v>
      </c>
      <c r="Q4279" s="32">
        <f t="shared" si="11287"/>
        <v>0</v>
      </c>
      <c r="R4279" s="32">
        <f t="shared" si="11287"/>
        <v>0</v>
      </c>
      <c r="S4279" s="32">
        <f t="shared" si="11287"/>
        <v>0</v>
      </c>
      <c r="T4279" s="32">
        <f t="shared" si="11287"/>
        <v>0</v>
      </c>
      <c r="U4279" s="32">
        <v>2153.355</v>
      </c>
      <c r="V4279" s="32">
        <f t="shared" si="11270"/>
        <v>140642.85500000001</v>
      </c>
      <c r="W4279" s="32">
        <f t="shared" ref="W4279:AD4279" si="11288">W4280+W4283</f>
        <v>2153.355</v>
      </c>
      <c r="X4279" s="32">
        <f t="shared" si="11288"/>
        <v>0</v>
      </c>
      <c r="Y4279" s="32">
        <f t="shared" si="11288"/>
        <v>0</v>
      </c>
      <c r="Z4279" s="32">
        <f t="shared" si="11288"/>
        <v>0</v>
      </c>
      <c r="AA4279" s="32">
        <f t="shared" si="11288"/>
        <v>0</v>
      </c>
      <c r="AB4279" s="32">
        <f t="shared" si="11288"/>
        <v>72180.969509999995</v>
      </c>
      <c r="AC4279" s="33">
        <f t="shared" si="11288"/>
        <v>137578.05551999999</v>
      </c>
      <c r="AD4279" s="33">
        <f t="shared" si="11288"/>
        <v>88217.305040000007</v>
      </c>
      <c r="AE4279" s="34">
        <f t="shared" si="11241"/>
        <v>64.121639680519891</v>
      </c>
      <c r="AF4279" s="32">
        <f t="shared" ref="AF4279:AK4279" si="11289">AF4280+AF4283</f>
        <v>137578.05551999999</v>
      </c>
      <c r="AG4279" s="32">
        <f t="shared" si="11289"/>
        <v>0</v>
      </c>
      <c r="AH4279" s="32">
        <f t="shared" si="11289"/>
        <v>0</v>
      </c>
      <c r="AI4279" s="32">
        <f t="shared" si="11289"/>
        <v>0</v>
      </c>
      <c r="AJ4279" s="32">
        <f t="shared" si="11289"/>
        <v>0</v>
      </c>
      <c r="AK4279" s="32">
        <f t="shared" si="11289"/>
        <v>0</v>
      </c>
      <c r="AL4279" s="32">
        <f t="shared" si="11242"/>
        <v>137578.05551999999</v>
      </c>
      <c r="AM4279" s="32">
        <f t="shared" si="11243"/>
        <v>3064.799480000016</v>
      </c>
    </row>
    <row r="4280" spans="2:40" ht="31.2" x14ac:dyDescent="0.3">
      <c r="B4280" s="30" t="s">
        <v>1085</v>
      </c>
      <c r="C4280" s="30" t="s">
        <v>104</v>
      </c>
      <c r="D4280" s="30" t="s">
        <v>106</v>
      </c>
      <c r="E4280" s="15" t="str">
        <f t="shared" si="11257"/>
        <v>0409</v>
      </c>
      <c r="F4280" s="30" t="s">
        <v>1095</v>
      </c>
      <c r="G4280" s="30"/>
      <c r="H4280" s="31" t="s">
        <v>1096</v>
      </c>
      <c r="I4280" s="32">
        <f t="shared" ref="I4280:I4288" si="11290">I4281</f>
        <v>137889.5</v>
      </c>
      <c r="J4280" s="32">
        <f t="shared" ref="J4280:J4288" si="11291">J4281</f>
        <v>158950.09999999998</v>
      </c>
      <c r="K4280" s="32">
        <f t="shared" ref="K4280:K4288" si="11292">K4281</f>
        <v>123684.4</v>
      </c>
      <c r="L4280" s="32">
        <f t="shared" ref="L4280:L4288" si="11293">L4281</f>
        <v>0</v>
      </c>
      <c r="M4280" s="32">
        <f t="shared" ref="M4280:M4288" si="11294">M4281</f>
        <v>0</v>
      </c>
      <c r="N4280" s="32">
        <f t="shared" ref="N4280:N4288" si="11295">N4281</f>
        <v>0</v>
      </c>
      <c r="O4280" s="32">
        <f t="shared" ref="O4280:O4288" si="11296">O4281</f>
        <v>0</v>
      </c>
      <c r="P4280" s="32">
        <f t="shared" ref="P4280:P4288" si="11297">P4281</f>
        <v>0</v>
      </c>
      <c r="Q4280" s="32">
        <f t="shared" ref="Q4280:Q4288" si="11298">Q4281</f>
        <v>0</v>
      </c>
      <c r="R4280" s="32">
        <f t="shared" ref="R4280:R4288" si="11299">R4281</f>
        <v>0</v>
      </c>
      <c r="S4280" s="32">
        <f t="shared" ref="S4280:S4288" si="11300">S4281</f>
        <v>0</v>
      </c>
      <c r="T4280" s="32">
        <f t="shared" ref="T4280:T4288" si="11301">T4281</f>
        <v>0</v>
      </c>
      <c r="U4280" s="32">
        <v>2153.355</v>
      </c>
      <c r="V4280" s="32">
        <f t="shared" si="11270"/>
        <v>140042.85500000001</v>
      </c>
      <c r="W4280" s="32">
        <f t="shared" ref="W4280:W4288" si="11302">W4281</f>
        <v>2153.355</v>
      </c>
      <c r="X4280" s="32">
        <f t="shared" ref="X4280:X4288" si="11303">X4281</f>
        <v>0</v>
      </c>
      <c r="Y4280" s="32">
        <f t="shared" ref="Y4280:Y4288" si="11304">Y4281</f>
        <v>0</v>
      </c>
      <c r="Z4280" s="32">
        <f t="shared" ref="Z4280:Z4288" si="11305">Z4281</f>
        <v>0</v>
      </c>
      <c r="AA4280" s="32">
        <f t="shared" ref="AA4280:AA4288" si="11306">AA4281</f>
        <v>0</v>
      </c>
      <c r="AB4280" s="32">
        <f t="shared" ref="AB4280:AB4288" si="11307">AB4281</f>
        <v>71580.969509999995</v>
      </c>
      <c r="AC4280" s="33">
        <f t="shared" ref="AC4280:AC4288" si="11308">AC4281</f>
        <v>136978.05551999999</v>
      </c>
      <c r="AD4280" s="33">
        <f t="shared" ref="AD4280:AD4288" si="11309">AD4281</f>
        <v>87617.305040000007</v>
      </c>
      <c r="AE4280" s="34">
        <f t="shared" si="11241"/>
        <v>63.964483002320847</v>
      </c>
      <c r="AF4280" s="32">
        <f t="shared" ref="AF4280:AF4288" si="11310">AF4281</f>
        <v>136978.05551999999</v>
      </c>
      <c r="AG4280" s="32">
        <f t="shared" ref="AG4280:AG4288" si="11311">AG4281</f>
        <v>0</v>
      </c>
      <c r="AH4280" s="32">
        <f t="shared" ref="AH4280:AH4288" si="11312">AH4281</f>
        <v>0</v>
      </c>
      <c r="AI4280" s="32">
        <f t="shared" ref="AI4280:AI4288" si="11313">AI4281</f>
        <v>0</v>
      </c>
      <c r="AJ4280" s="32">
        <f t="shared" ref="AJ4280:AJ4288" si="11314">AJ4281</f>
        <v>0</v>
      </c>
      <c r="AK4280" s="32">
        <f t="shared" ref="AK4280:AK4288" si="11315">AK4281</f>
        <v>0</v>
      </c>
      <c r="AL4280" s="32">
        <f t="shared" si="11242"/>
        <v>136978.05551999999</v>
      </c>
      <c r="AM4280" s="32">
        <f t="shared" si="11243"/>
        <v>3064.799480000016</v>
      </c>
    </row>
    <row r="4281" spans="2:40" ht="31.2" x14ac:dyDescent="0.3">
      <c r="B4281" s="30" t="s">
        <v>1085</v>
      </c>
      <c r="C4281" s="30" t="s">
        <v>104</v>
      </c>
      <c r="D4281" s="30" t="s">
        <v>106</v>
      </c>
      <c r="E4281" s="15" t="str">
        <f t="shared" si="11257"/>
        <v>0409</v>
      </c>
      <c r="F4281" s="30" t="s">
        <v>1095</v>
      </c>
      <c r="G4281" s="30" t="s">
        <v>50</v>
      </c>
      <c r="H4281" s="31" t="s">
        <v>51</v>
      </c>
      <c r="I4281" s="32">
        <f t="shared" si="11290"/>
        <v>137889.5</v>
      </c>
      <c r="J4281" s="32">
        <f t="shared" si="11291"/>
        <v>158950.09999999998</v>
      </c>
      <c r="K4281" s="32">
        <f t="shared" si="11292"/>
        <v>123684.4</v>
      </c>
      <c r="L4281" s="32">
        <f t="shared" si="11293"/>
        <v>0</v>
      </c>
      <c r="M4281" s="32">
        <f t="shared" si="11294"/>
        <v>0</v>
      </c>
      <c r="N4281" s="32">
        <f t="shared" si="11295"/>
        <v>0</v>
      </c>
      <c r="O4281" s="32">
        <f t="shared" si="11296"/>
        <v>0</v>
      </c>
      <c r="P4281" s="32">
        <f t="shared" si="11297"/>
        <v>0</v>
      </c>
      <c r="Q4281" s="32">
        <f t="shared" si="11298"/>
        <v>0</v>
      </c>
      <c r="R4281" s="32">
        <f t="shared" si="11299"/>
        <v>0</v>
      </c>
      <c r="S4281" s="32">
        <f t="shared" si="11300"/>
        <v>0</v>
      </c>
      <c r="T4281" s="32">
        <f t="shared" si="11301"/>
        <v>0</v>
      </c>
      <c r="U4281" s="32">
        <v>2153.355</v>
      </c>
      <c r="V4281" s="32">
        <f t="shared" si="11270"/>
        <v>140042.85500000001</v>
      </c>
      <c r="W4281" s="32">
        <f t="shared" si="11302"/>
        <v>2153.355</v>
      </c>
      <c r="X4281" s="32">
        <f t="shared" si="11303"/>
        <v>0</v>
      </c>
      <c r="Y4281" s="32">
        <f t="shared" si="11304"/>
        <v>0</v>
      </c>
      <c r="Z4281" s="32">
        <f t="shared" si="11305"/>
        <v>0</v>
      </c>
      <c r="AA4281" s="32">
        <f t="shared" si="11306"/>
        <v>0</v>
      </c>
      <c r="AB4281" s="32">
        <f t="shared" si="11307"/>
        <v>71580.969509999995</v>
      </c>
      <c r="AC4281" s="33">
        <f t="shared" si="11308"/>
        <v>136978.05551999999</v>
      </c>
      <c r="AD4281" s="33">
        <f t="shared" si="11309"/>
        <v>87617.305040000007</v>
      </c>
      <c r="AE4281" s="34">
        <f t="shared" si="11241"/>
        <v>63.964483002320847</v>
      </c>
      <c r="AF4281" s="32">
        <f t="shared" si="11310"/>
        <v>136978.05551999999</v>
      </c>
      <c r="AG4281" s="32">
        <f t="shared" si="11311"/>
        <v>0</v>
      </c>
      <c r="AH4281" s="32">
        <f t="shared" si="11312"/>
        <v>0</v>
      </c>
      <c r="AI4281" s="32">
        <f t="shared" si="11313"/>
        <v>0</v>
      </c>
      <c r="AJ4281" s="32">
        <f t="shared" si="11314"/>
        <v>0</v>
      </c>
      <c r="AK4281" s="32">
        <f t="shared" si="11315"/>
        <v>0</v>
      </c>
      <c r="AL4281" s="32">
        <f t="shared" si="11242"/>
        <v>136978.05551999999</v>
      </c>
      <c r="AM4281" s="32">
        <f t="shared" si="11243"/>
        <v>3064.799480000016</v>
      </c>
    </row>
    <row r="4282" spans="2:40" ht="31.2" x14ac:dyDescent="0.3">
      <c r="B4282" s="30" t="s">
        <v>1085</v>
      </c>
      <c r="C4282" s="30" t="s">
        <v>104</v>
      </c>
      <c r="D4282" s="30" t="s">
        <v>106</v>
      </c>
      <c r="E4282" s="15" t="str">
        <f t="shared" si="11257"/>
        <v>0409</v>
      </c>
      <c r="F4282" s="30" t="s">
        <v>1095</v>
      </c>
      <c r="G4282" s="30" t="s">
        <v>52</v>
      </c>
      <c r="H4282" s="31" t="s">
        <v>53</v>
      </c>
      <c r="I4282" s="32">
        <v>137889.5</v>
      </c>
      <c r="J4282" s="32">
        <v>158950.09999999998</v>
      </c>
      <c r="K4282" s="32">
        <v>123684.4</v>
      </c>
      <c r="L4282" s="32"/>
      <c r="M4282" s="32"/>
      <c r="N4282" s="32"/>
      <c r="O4282" s="32">
        <v>0</v>
      </c>
      <c r="P4282" s="32">
        <v>0</v>
      </c>
      <c r="Q4282" s="32">
        <v>0</v>
      </c>
      <c r="R4282" s="32">
        <v>0</v>
      </c>
      <c r="S4282" s="32">
        <v>0</v>
      </c>
      <c r="T4282" s="32">
        <v>0</v>
      </c>
      <c r="U4282" s="32">
        <v>2153.355</v>
      </c>
      <c r="V4282" s="32">
        <f t="shared" si="11270"/>
        <v>140042.85500000001</v>
      </c>
      <c r="W4282" s="32">
        <v>2153.355</v>
      </c>
      <c r="X4282" s="32"/>
      <c r="Y4282" s="32"/>
      <c r="Z4282" s="32"/>
      <c r="AA4282" s="32"/>
      <c r="AB4282" s="32">
        <v>71580.969509999995</v>
      </c>
      <c r="AC4282" s="33">
        <v>136978.05551999999</v>
      </c>
      <c r="AD4282" s="33">
        <v>87617.305040000007</v>
      </c>
      <c r="AE4282" s="34">
        <f t="shared" si="11241"/>
        <v>63.964483002320847</v>
      </c>
      <c r="AF4282" s="32">
        <v>136978.05551999999</v>
      </c>
      <c r="AG4282" s="32">
        <v>0</v>
      </c>
      <c r="AH4282" s="32">
        <v>0</v>
      </c>
      <c r="AI4282" s="32">
        <v>0</v>
      </c>
      <c r="AJ4282" s="32">
        <v>0</v>
      </c>
      <c r="AK4282" s="32">
        <v>0</v>
      </c>
      <c r="AL4282" s="32">
        <f t="shared" si="11242"/>
        <v>136978.05551999999</v>
      </c>
      <c r="AM4282" s="32">
        <f t="shared" si="11243"/>
        <v>3064.799480000016</v>
      </c>
    </row>
    <row r="4283" spans="2:40" ht="31.2" x14ac:dyDescent="0.3">
      <c r="B4283" s="30" t="s">
        <v>1085</v>
      </c>
      <c r="C4283" s="30" t="s">
        <v>104</v>
      </c>
      <c r="D4283" s="30" t="s">
        <v>106</v>
      </c>
      <c r="E4283" s="15" t="str">
        <f t="shared" si="11257"/>
        <v>0409</v>
      </c>
      <c r="F4283" s="30" t="s">
        <v>1097</v>
      </c>
      <c r="G4283" s="30"/>
      <c r="H4283" s="31" t="s">
        <v>1098</v>
      </c>
      <c r="I4283" s="32">
        <f t="shared" si="11290"/>
        <v>600</v>
      </c>
      <c r="J4283" s="32">
        <f t="shared" si="11291"/>
        <v>0</v>
      </c>
      <c r="K4283" s="32">
        <f t="shared" si="11292"/>
        <v>0</v>
      </c>
      <c r="L4283" s="32">
        <f t="shared" si="11293"/>
        <v>0</v>
      </c>
      <c r="M4283" s="32">
        <f t="shared" si="11294"/>
        <v>0</v>
      </c>
      <c r="N4283" s="32">
        <f t="shared" si="11295"/>
        <v>0</v>
      </c>
      <c r="O4283" s="32">
        <f t="shared" si="11296"/>
        <v>0</v>
      </c>
      <c r="P4283" s="32">
        <f t="shared" si="11297"/>
        <v>0</v>
      </c>
      <c r="Q4283" s="32">
        <f t="shared" si="11298"/>
        <v>0</v>
      </c>
      <c r="R4283" s="32">
        <f t="shared" si="11299"/>
        <v>0</v>
      </c>
      <c r="S4283" s="32">
        <f t="shared" si="11300"/>
        <v>0</v>
      </c>
      <c r="T4283" s="32">
        <f t="shared" si="11301"/>
        <v>0</v>
      </c>
      <c r="U4283" s="32">
        <v>0</v>
      </c>
      <c r="V4283" s="32">
        <f t="shared" si="11270"/>
        <v>600</v>
      </c>
      <c r="W4283" s="32">
        <f t="shared" si="11302"/>
        <v>0</v>
      </c>
      <c r="X4283" s="32">
        <f t="shared" si="11303"/>
        <v>0</v>
      </c>
      <c r="Y4283" s="32">
        <f t="shared" si="11304"/>
        <v>0</v>
      </c>
      <c r="Z4283" s="32">
        <f t="shared" si="11305"/>
        <v>0</v>
      </c>
      <c r="AA4283" s="32">
        <f t="shared" si="11306"/>
        <v>0</v>
      </c>
      <c r="AB4283" s="32">
        <f t="shared" si="11307"/>
        <v>600</v>
      </c>
      <c r="AC4283" s="33">
        <f t="shared" si="11308"/>
        <v>600</v>
      </c>
      <c r="AD4283" s="33">
        <f t="shared" si="11309"/>
        <v>600</v>
      </c>
      <c r="AE4283" s="34">
        <f t="shared" si="11241"/>
        <v>100</v>
      </c>
      <c r="AF4283" s="32">
        <f t="shared" si="11310"/>
        <v>600</v>
      </c>
      <c r="AG4283" s="32">
        <f t="shared" si="11311"/>
        <v>0</v>
      </c>
      <c r="AH4283" s="32">
        <f t="shared" si="11312"/>
        <v>0</v>
      </c>
      <c r="AI4283" s="32">
        <f t="shared" si="11313"/>
        <v>0</v>
      </c>
      <c r="AJ4283" s="32">
        <f t="shared" si="11314"/>
        <v>0</v>
      </c>
      <c r="AK4283" s="32">
        <f t="shared" si="11315"/>
        <v>0</v>
      </c>
      <c r="AL4283" s="32">
        <f t="shared" si="11242"/>
        <v>600</v>
      </c>
      <c r="AM4283" s="32">
        <f t="shared" si="11243"/>
        <v>0</v>
      </c>
    </row>
    <row r="4284" spans="2:40" ht="31.2" x14ac:dyDescent="0.3">
      <c r="B4284" s="30" t="s">
        <v>1085</v>
      </c>
      <c r="C4284" s="30" t="s">
        <v>104</v>
      </c>
      <c r="D4284" s="30" t="s">
        <v>106</v>
      </c>
      <c r="E4284" s="15" t="str">
        <f t="shared" si="11257"/>
        <v>0409</v>
      </c>
      <c r="F4284" s="30" t="s">
        <v>1097</v>
      </c>
      <c r="G4284" s="30" t="s">
        <v>50</v>
      </c>
      <c r="H4284" s="31" t="s">
        <v>51</v>
      </c>
      <c r="I4284" s="32">
        <f t="shared" si="11290"/>
        <v>600</v>
      </c>
      <c r="J4284" s="32">
        <f t="shared" si="11291"/>
        <v>0</v>
      </c>
      <c r="K4284" s="32">
        <f t="shared" si="11292"/>
        <v>0</v>
      </c>
      <c r="L4284" s="32">
        <f t="shared" si="11293"/>
        <v>0</v>
      </c>
      <c r="M4284" s="32">
        <f t="shared" si="11294"/>
        <v>0</v>
      </c>
      <c r="N4284" s="32">
        <f t="shared" si="11295"/>
        <v>0</v>
      </c>
      <c r="O4284" s="32">
        <f t="shared" si="11296"/>
        <v>0</v>
      </c>
      <c r="P4284" s="32">
        <f t="shared" si="11297"/>
        <v>0</v>
      </c>
      <c r="Q4284" s="32">
        <f t="shared" si="11298"/>
        <v>0</v>
      </c>
      <c r="R4284" s="32">
        <f t="shared" si="11299"/>
        <v>0</v>
      </c>
      <c r="S4284" s="32">
        <f t="shared" si="11300"/>
        <v>0</v>
      </c>
      <c r="T4284" s="32">
        <f t="shared" si="11301"/>
        <v>0</v>
      </c>
      <c r="U4284" s="32">
        <v>0</v>
      </c>
      <c r="V4284" s="32">
        <f t="shared" si="11270"/>
        <v>600</v>
      </c>
      <c r="W4284" s="32">
        <f t="shared" si="11302"/>
        <v>0</v>
      </c>
      <c r="X4284" s="32">
        <f t="shared" si="11303"/>
        <v>0</v>
      </c>
      <c r="Y4284" s="32">
        <f t="shared" si="11304"/>
        <v>0</v>
      </c>
      <c r="Z4284" s="32">
        <f t="shared" si="11305"/>
        <v>0</v>
      </c>
      <c r="AA4284" s="32">
        <f t="shared" si="11306"/>
        <v>0</v>
      </c>
      <c r="AB4284" s="32">
        <f t="shared" si="11307"/>
        <v>600</v>
      </c>
      <c r="AC4284" s="33">
        <f t="shared" si="11308"/>
        <v>600</v>
      </c>
      <c r="AD4284" s="33">
        <f t="shared" si="11309"/>
        <v>600</v>
      </c>
      <c r="AE4284" s="34">
        <f t="shared" si="11241"/>
        <v>100</v>
      </c>
      <c r="AF4284" s="32">
        <f t="shared" si="11310"/>
        <v>600</v>
      </c>
      <c r="AG4284" s="32">
        <f t="shared" si="11311"/>
        <v>0</v>
      </c>
      <c r="AH4284" s="32">
        <f t="shared" si="11312"/>
        <v>0</v>
      </c>
      <c r="AI4284" s="32">
        <f t="shared" si="11313"/>
        <v>0</v>
      </c>
      <c r="AJ4284" s="32">
        <f t="shared" si="11314"/>
        <v>0</v>
      </c>
      <c r="AK4284" s="32">
        <f t="shared" si="11315"/>
        <v>0</v>
      </c>
      <c r="AL4284" s="32">
        <f t="shared" si="11242"/>
        <v>600</v>
      </c>
      <c r="AM4284" s="32">
        <f t="shared" si="11243"/>
        <v>0</v>
      </c>
    </row>
    <row r="4285" spans="2:40" ht="31.2" x14ac:dyDescent="0.3">
      <c r="B4285" s="30" t="s">
        <v>1085</v>
      </c>
      <c r="C4285" s="30" t="s">
        <v>104</v>
      </c>
      <c r="D4285" s="30" t="s">
        <v>106</v>
      </c>
      <c r="E4285" s="15" t="str">
        <f t="shared" si="11257"/>
        <v>0409</v>
      </c>
      <c r="F4285" s="30" t="s">
        <v>1097</v>
      </c>
      <c r="G4285" s="30" t="s">
        <v>52</v>
      </c>
      <c r="H4285" s="31" t="s">
        <v>53</v>
      </c>
      <c r="I4285" s="32">
        <v>600</v>
      </c>
      <c r="J4285" s="32"/>
      <c r="K4285" s="32"/>
      <c r="L4285" s="32"/>
      <c r="M4285" s="32"/>
      <c r="N4285" s="32"/>
      <c r="O4285" s="32">
        <v>0</v>
      </c>
      <c r="P4285" s="32">
        <v>0</v>
      </c>
      <c r="Q4285" s="32">
        <v>0</v>
      </c>
      <c r="R4285" s="32">
        <v>0</v>
      </c>
      <c r="S4285" s="32">
        <v>0</v>
      </c>
      <c r="T4285" s="32">
        <v>0</v>
      </c>
      <c r="U4285" s="32">
        <v>0</v>
      </c>
      <c r="V4285" s="32">
        <f t="shared" si="11270"/>
        <v>600</v>
      </c>
      <c r="W4285" s="32"/>
      <c r="X4285" s="32"/>
      <c r="Y4285" s="32"/>
      <c r="Z4285" s="32"/>
      <c r="AA4285" s="32"/>
      <c r="AB4285" s="32">
        <v>600</v>
      </c>
      <c r="AC4285" s="33">
        <v>600</v>
      </c>
      <c r="AD4285" s="33">
        <v>600</v>
      </c>
      <c r="AE4285" s="34">
        <f t="shared" si="11241"/>
        <v>100</v>
      </c>
      <c r="AF4285" s="32">
        <v>600</v>
      </c>
      <c r="AG4285" s="32">
        <v>0</v>
      </c>
      <c r="AH4285" s="32">
        <v>0</v>
      </c>
      <c r="AI4285" s="32">
        <v>0</v>
      </c>
      <c r="AJ4285" s="32">
        <v>0</v>
      </c>
      <c r="AK4285" s="32">
        <v>0</v>
      </c>
      <c r="AL4285" s="32">
        <f t="shared" si="11242"/>
        <v>600</v>
      </c>
      <c r="AM4285" s="32">
        <f t="shared" si="11243"/>
        <v>0</v>
      </c>
      <c r="AN4285" s="12"/>
    </row>
    <row r="4286" spans="2:40" ht="62.4" x14ac:dyDescent="0.3">
      <c r="B4286" s="30" t="s">
        <v>1085</v>
      </c>
      <c r="C4286" s="30" t="s">
        <v>104</v>
      </c>
      <c r="D4286" s="30" t="s">
        <v>106</v>
      </c>
      <c r="E4286" s="15" t="str">
        <f t="shared" si="11257"/>
        <v>0409</v>
      </c>
      <c r="F4286" s="30" t="s">
        <v>722</v>
      </c>
      <c r="G4286" s="30"/>
      <c r="H4286" s="31" t="s">
        <v>723</v>
      </c>
      <c r="I4286" s="32">
        <f t="shared" si="11290"/>
        <v>142110</v>
      </c>
      <c r="J4286" s="32">
        <f t="shared" si="11291"/>
        <v>0</v>
      </c>
      <c r="K4286" s="32">
        <f t="shared" si="11292"/>
        <v>0</v>
      </c>
      <c r="L4286" s="32">
        <f t="shared" si="11293"/>
        <v>0</v>
      </c>
      <c r="M4286" s="32">
        <f t="shared" si="11294"/>
        <v>0</v>
      </c>
      <c r="N4286" s="32">
        <f t="shared" si="11295"/>
        <v>0</v>
      </c>
      <c r="O4286" s="32">
        <f t="shared" si="11296"/>
        <v>-1943.425</v>
      </c>
      <c r="P4286" s="32">
        <f t="shared" si="11297"/>
        <v>0</v>
      </c>
      <c r="Q4286" s="32">
        <f t="shared" si="11298"/>
        <v>0</v>
      </c>
      <c r="R4286" s="32">
        <f t="shared" si="11299"/>
        <v>38868.550000000003</v>
      </c>
      <c r="S4286" s="32">
        <f t="shared" si="11300"/>
        <v>0</v>
      </c>
      <c r="T4286" s="32">
        <f t="shared" si="11301"/>
        <v>0</v>
      </c>
      <c r="U4286" s="32">
        <v>0</v>
      </c>
      <c r="V4286" s="32">
        <f t="shared" si="11270"/>
        <v>179035.125</v>
      </c>
      <c r="W4286" s="32">
        <f t="shared" si="11302"/>
        <v>0</v>
      </c>
      <c r="X4286" s="32">
        <f t="shared" si="11303"/>
        <v>0</v>
      </c>
      <c r="Y4286" s="32">
        <f t="shared" si="11304"/>
        <v>0</v>
      </c>
      <c r="Z4286" s="32">
        <f t="shared" si="11305"/>
        <v>0</v>
      </c>
      <c r="AA4286" s="32">
        <f t="shared" si="11306"/>
        <v>0</v>
      </c>
      <c r="AB4286" s="32">
        <f t="shared" si="11307"/>
        <v>152615.89913999999</v>
      </c>
      <c r="AC4286" s="33">
        <f t="shared" si="11308"/>
        <v>273640.53073</v>
      </c>
      <c r="AD4286" s="33">
        <f t="shared" si="11309"/>
        <v>273640.52528</v>
      </c>
      <c r="AE4286" s="34">
        <f t="shared" si="11241"/>
        <v>99.999998008335979</v>
      </c>
      <c r="AF4286" s="32">
        <f t="shared" si="11310"/>
        <v>312747.4571</v>
      </c>
      <c r="AG4286" s="32">
        <f t="shared" si="11311"/>
        <v>-1943.425</v>
      </c>
      <c r="AH4286" s="32">
        <f t="shared" si="11312"/>
        <v>0</v>
      </c>
      <c r="AI4286" s="32">
        <f t="shared" si="11313"/>
        <v>0</v>
      </c>
      <c r="AJ4286" s="32">
        <f t="shared" si="11314"/>
        <v>0</v>
      </c>
      <c r="AK4286" s="32">
        <f t="shared" si="11315"/>
        <v>0</v>
      </c>
      <c r="AL4286" s="32">
        <f t="shared" si="11242"/>
        <v>310804.03210000001</v>
      </c>
      <c r="AM4286" s="32">
        <f t="shared" si="11243"/>
        <v>-131768.90710000001</v>
      </c>
    </row>
    <row r="4287" spans="2:40" ht="62.4" x14ac:dyDescent="0.3">
      <c r="B4287" s="30" t="s">
        <v>1085</v>
      </c>
      <c r="C4287" s="30" t="s">
        <v>104</v>
      </c>
      <c r="D4287" s="30" t="s">
        <v>106</v>
      </c>
      <c r="E4287" s="15" t="str">
        <f t="shared" si="11257"/>
        <v>0409</v>
      </c>
      <c r="F4287" s="30" t="s">
        <v>724</v>
      </c>
      <c r="G4287" s="30"/>
      <c r="H4287" s="31" t="s">
        <v>725</v>
      </c>
      <c r="I4287" s="32">
        <f t="shared" si="11290"/>
        <v>142110</v>
      </c>
      <c r="J4287" s="32">
        <f t="shared" si="11291"/>
        <v>0</v>
      </c>
      <c r="K4287" s="32">
        <f t="shared" si="11292"/>
        <v>0</v>
      </c>
      <c r="L4287" s="32">
        <f t="shared" si="11293"/>
        <v>0</v>
      </c>
      <c r="M4287" s="32">
        <f t="shared" si="11294"/>
        <v>0</v>
      </c>
      <c r="N4287" s="32">
        <f t="shared" si="11295"/>
        <v>0</v>
      </c>
      <c r="O4287" s="32">
        <f t="shared" si="11296"/>
        <v>-1943.425</v>
      </c>
      <c r="P4287" s="32">
        <f t="shared" si="11297"/>
        <v>0</v>
      </c>
      <c r="Q4287" s="32">
        <f t="shared" si="11298"/>
        <v>0</v>
      </c>
      <c r="R4287" s="32">
        <f t="shared" si="11299"/>
        <v>38868.550000000003</v>
      </c>
      <c r="S4287" s="32">
        <f t="shared" si="11300"/>
        <v>0</v>
      </c>
      <c r="T4287" s="32">
        <f t="shared" si="11301"/>
        <v>0</v>
      </c>
      <c r="U4287" s="32">
        <v>0</v>
      </c>
      <c r="V4287" s="32">
        <f t="shared" si="11270"/>
        <v>179035.125</v>
      </c>
      <c r="W4287" s="32">
        <f t="shared" si="11302"/>
        <v>0</v>
      </c>
      <c r="X4287" s="32">
        <f t="shared" si="11303"/>
        <v>0</v>
      </c>
      <c r="Y4287" s="32">
        <f t="shared" si="11304"/>
        <v>0</v>
      </c>
      <c r="Z4287" s="32">
        <f t="shared" si="11305"/>
        <v>0</v>
      </c>
      <c r="AA4287" s="32">
        <f t="shared" si="11306"/>
        <v>0</v>
      </c>
      <c r="AB4287" s="32">
        <f t="shared" si="11307"/>
        <v>152615.89913999999</v>
      </c>
      <c r="AC4287" s="33">
        <f t="shared" si="11308"/>
        <v>273640.53073</v>
      </c>
      <c r="AD4287" s="33">
        <f t="shared" si="11309"/>
        <v>273640.52528</v>
      </c>
      <c r="AE4287" s="34">
        <f t="shared" si="11241"/>
        <v>99.999998008335979</v>
      </c>
      <c r="AF4287" s="32">
        <f t="shared" si="11310"/>
        <v>312747.4571</v>
      </c>
      <c r="AG4287" s="32">
        <f t="shared" si="11311"/>
        <v>-1943.425</v>
      </c>
      <c r="AH4287" s="32">
        <f t="shared" si="11312"/>
        <v>0</v>
      </c>
      <c r="AI4287" s="32">
        <f t="shared" si="11313"/>
        <v>0</v>
      </c>
      <c r="AJ4287" s="32">
        <f t="shared" si="11314"/>
        <v>0</v>
      </c>
      <c r="AK4287" s="32">
        <f t="shared" si="11315"/>
        <v>0</v>
      </c>
      <c r="AL4287" s="32">
        <f t="shared" si="11242"/>
        <v>310804.03210000001</v>
      </c>
      <c r="AM4287" s="32">
        <f t="shared" si="11243"/>
        <v>-131768.90710000001</v>
      </c>
    </row>
    <row r="4288" spans="2:40" ht="31.2" x14ac:dyDescent="0.3">
      <c r="B4288" s="30" t="s">
        <v>1085</v>
      </c>
      <c r="C4288" s="30" t="s">
        <v>104</v>
      </c>
      <c r="D4288" s="30" t="s">
        <v>106</v>
      </c>
      <c r="E4288" s="15" t="str">
        <f t="shared" si="11257"/>
        <v>0409</v>
      </c>
      <c r="F4288" s="30" t="s">
        <v>724</v>
      </c>
      <c r="G4288" s="30" t="s">
        <v>50</v>
      </c>
      <c r="H4288" s="31" t="s">
        <v>51</v>
      </c>
      <c r="I4288" s="32">
        <f t="shared" si="11290"/>
        <v>142110</v>
      </c>
      <c r="J4288" s="32">
        <f t="shared" si="11291"/>
        <v>0</v>
      </c>
      <c r="K4288" s="32">
        <f t="shared" si="11292"/>
        <v>0</v>
      </c>
      <c r="L4288" s="32">
        <f t="shared" si="11293"/>
        <v>0</v>
      </c>
      <c r="M4288" s="32">
        <f t="shared" si="11294"/>
        <v>0</v>
      </c>
      <c r="N4288" s="32">
        <f t="shared" si="11295"/>
        <v>0</v>
      </c>
      <c r="O4288" s="32">
        <f t="shared" si="11296"/>
        <v>-1943.425</v>
      </c>
      <c r="P4288" s="32">
        <f t="shared" si="11297"/>
        <v>0</v>
      </c>
      <c r="Q4288" s="32">
        <f t="shared" si="11298"/>
        <v>0</v>
      </c>
      <c r="R4288" s="32">
        <f t="shared" si="11299"/>
        <v>38868.550000000003</v>
      </c>
      <c r="S4288" s="32">
        <f t="shared" si="11300"/>
        <v>0</v>
      </c>
      <c r="T4288" s="32">
        <f t="shared" si="11301"/>
        <v>0</v>
      </c>
      <c r="U4288" s="32">
        <v>0</v>
      </c>
      <c r="V4288" s="32">
        <f t="shared" si="11270"/>
        <v>179035.125</v>
      </c>
      <c r="W4288" s="32">
        <f t="shared" si="11302"/>
        <v>0</v>
      </c>
      <c r="X4288" s="32">
        <f t="shared" si="11303"/>
        <v>0</v>
      </c>
      <c r="Y4288" s="32">
        <f t="shared" si="11304"/>
        <v>0</v>
      </c>
      <c r="Z4288" s="32">
        <f t="shared" si="11305"/>
        <v>0</v>
      </c>
      <c r="AA4288" s="32">
        <f t="shared" si="11306"/>
        <v>0</v>
      </c>
      <c r="AB4288" s="32">
        <f t="shared" si="11307"/>
        <v>152615.89913999999</v>
      </c>
      <c r="AC4288" s="33">
        <f t="shared" si="11308"/>
        <v>273640.53073</v>
      </c>
      <c r="AD4288" s="33">
        <f t="shared" si="11309"/>
        <v>273640.52528</v>
      </c>
      <c r="AE4288" s="34">
        <f t="shared" si="11241"/>
        <v>99.999998008335979</v>
      </c>
      <c r="AF4288" s="32">
        <f t="shared" si="11310"/>
        <v>312747.4571</v>
      </c>
      <c r="AG4288" s="32">
        <f t="shared" si="11311"/>
        <v>-1943.425</v>
      </c>
      <c r="AH4288" s="32">
        <f t="shared" si="11312"/>
        <v>0</v>
      </c>
      <c r="AI4288" s="32">
        <f t="shared" si="11313"/>
        <v>0</v>
      </c>
      <c r="AJ4288" s="32">
        <f t="shared" si="11314"/>
        <v>0</v>
      </c>
      <c r="AK4288" s="32">
        <f t="shared" si="11315"/>
        <v>0</v>
      </c>
      <c r="AL4288" s="32">
        <f t="shared" si="11242"/>
        <v>310804.03210000001</v>
      </c>
      <c r="AM4288" s="32">
        <f t="shared" si="11243"/>
        <v>-131768.90710000001</v>
      </c>
    </row>
    <row r="4289" spans="2:40" ht="31.2" x14ac:dyDescent="0.3">
      <c r="B4289" s="30" t="s">
        <v>1085</v>
      </c>
      <c r="C4289" s="30" t="s">
        <v>104</v>
      </c>
      <c r="D4289" s="30" t="s">
        <v>106</v>
      </c>
      <c r="E4289" s="15" t="str">
        <f t="shared" si="11257"/>
        <v>0409</v>
      </c>
      <c r="F4289" s="30" t="s">
        <v>724</v>
      </c>
      <c r="G4289" s="30" t="s">
        <v>52</v>
      </c>
      <c r="H4289" s="31" t="s">
        <v>53</v>
      </c>
      <c r="I4289" s="32">
        <v>142110</v>
      </c>
      <c r="J4289" s="32"/>
      <c r="K4289" s="32"/>
      <c r="L4289" s="32"/>
      <c r="M4289" s="32"/>
      <c r="N4289" s="32"/>
      <c r="O4289" s="32">
        <v>-1943.425</v>
      </c>
      <c r="P4289" s="32">
        <v>0</v>
      </c>
      <c r="Q4289" s="32">
        <v>0</v>
      </c>
      <c r="R4289" s="32">
        <v>38868.550000000003</v>
      </c>
      <c r="S4289" s="32">
        <v>0</v>
      </c>
      <c r="T4289" s="32">
        <v>0</v>
      </c>
      <c r="U4289" s="32">
        <v>0</v>
      </c>
      <c r="V4289" s="32">
        <f t="shared" si="11270"/>
        <v>179035.125</v>
      </c>
      <c r="W4289" s="32"/>
      <c r="X4289" s="32"/>
      <c r="Y4289" s="32"/>
      <c r="Z4289" s="32"/>
      <c r="AA4289" s="32"/>
      <c r="AB4289" s="32">
        <v>152615.89913999999</v>
      </c>
      <c r="AC4289" s="33">
        <v>273640.53073</v>
      </c>
      <c r="AD4289" s="33">
        <v>273640.52528</v>
      </c>
      <c r="AE4289" s="34">
        <f t="shared" si="11241"/>
        <v>99.999998008335979</v>
      </c>
      <c r="AF4289" s="32">
        <v>312747.4571</v>
      </c>
      <c r="AG4289" s="32">
        <v>-1943.425</v>
      </c>
      <c r="AH4289" s="32">
        <v>0</v>
      </c>
      <c r="AI4289" s="32">
        <v>0</v>
      </c>
      <c r="AJ4289" s="32">
        <v>0</v>
      </c>
      <c r="AK4289" s="32">
        <v>0</v>
      </c>
      <c r="AL4289" s="32">
        <f t="shared" si="11242"/>
        <v>310804.03210000001</v>
      </c>
      <c r="AM4289" s="32">
        <f t="shared" si="11243"/>
        <v>-131768.90710000001</v>
      </c>
      <c r="AN4289" s="12"/>
    </row>
    <row r="4290" spans="2:40" ht="46.8" x14ac:dyDescent="0.3">
      <c r="B4290" s="30" t="s">
        <v>1085</v>
      </c>
      <c r="C4290" s="30" t="s">
        <v>104</v>
      </c>
      <c r="D4290" s="30" t="s">
        <v>106</v>
      </c>
      <c r="E4290" s="15" t="str">
        <f t="shared" si="11257"/>
        <v>0409</v>
      </c>
      <c r="F4290" s="30" t="s">
        <v>835</v>
      </c>
      <c r="G4290" s="30"/>
      <c r="H4290" s="31" t="s">
        <v>836</v>
      </c>
      <c r="I4290" s="32">
        <f t="shared" ref="I4290:T4290" si="11316">I4291+I4294+I4300+I4303+I4306+I4309+I4297</f>
        <v>299245.89999999997</v>
      </c>
      <c r="J4290" s="32">
        <f t="shared" si="11316"/>
        <v>321651.89999999997</v>
      </c>
      <c r="K4290" s="32">
        <f t="shared" si="11316"/>
        <v>320673.59999999998</v>
      </c>
      <c r="L4290" s="32">
        <f t="shared" si="11316"/>
        <v>-12920.5</v>
      </c>
      <c r="M4290" s="32">
        <f t="shared" si="11316"/>
        <v>0</v>
      </c>
      <c r="N4290" s="32">
        <f t="shared" si="11316"/>
        <v>0</v>
      </c>
      <c r="O4290" s="32">
        <f t="shared" si="11316"/>
        <v>0</v>
      </c>
      <c r="P4290" s="32">
        <f t="shared" si="11316"/>
        <v>0</v>
      </c>
      <c r="Q4290" s="32">
        <f t="shared" si="11316"/>
        <v>0</v>
      </c>
      <c r="R4290" s="32">
        <f t="shared" si="11316"/>
        <v>1376.819</v>
      </c>
      <c r="S4290" s="32">
        <f t="shared" si="11316"/>
        <v>0</v>
      </c>
      <c r="T4290" s="32">
        <f t="shared" si="11316"/>
        <v>0</v>
      </c>
      <c r="U4290" s="32">
        <v>0</v>
      </c>
      <c r="V4290" s="32">
        <f t="shared" si="11270"/>
        <v>287702.21899999998</v>
      </c>
      <c r="W4290" s="32">
        <f t="shared" ref="W4290:AD4290" si="11317">W4291+W4294+W4300+W4303+W4306+W4309+W4297</f>
        <v>0</v>
      </c>
      <c r="X4290" s="32">
        <f t="shared" si="11317"/>
        <v>0</v>
      </c>
      <c r="Y4290" s="32">
        <f t="shared" si="11317"/>
        <v>0</v>
      </c>
      <c r="Z4290" s="32">
        <f t="shared" si="11317"/>
        <v>0</v>
      </c>
      <c r="AA4290" s="32">
        <f t="shared" si="11317"/>
        <v>0</v>
      </c>
      <c r="AB4290" s="32">
        <f t="shared" si="11317"/>
        <v>217535.29487000001</v>
      </c>
      <c r="AC4290" s="33">
        <f t="shared" si="11317"/>
        <v>287702.21899999998</v>
      </c>
      <c r="AD4290" s="33">
        <f t="shared" si="11317"/>
        <v>275623.79115</v>
      </c>
      <c r="AE4290" s="34">
        <f t="shared" si="11241"/>
        <v>95.801760621804604</v>
      </c>
      <c r="AF4290" s="32">
        <f t="shared" ref="AF4290:AK4290" si="11318">AF4291+AF4294+AF4300+AF4303+AF4306+AF4309+AF4297</f>
        <v>287702.21899999998</v>
      </c>
      <c r="AG4290" s="32">
        <f t="shared" si="11318"/>
        <v>0</v>
      </c>
      <c r="AH4290" s="32">
        <f t="shared" si="11318"/>
        <v>0</v>
      </c>
      <c r="AI4290" s="32">
        <f t="shared" si="11318"/>
        <v>0</v>
      </c>
      <c r="AJ4290" s="32">
        <f t="shared" si="11318"/>
        <v>0</v>
      </c>
      <c r="AK4290" s="32">
        <f t="shared" si="11318"/>
        <v>0</v>
      </c>
      <c r="AL4290" s="32">
        <f t="shared" si="11242"/>
        <v>287702.21899999998</v>
      </c>
      <c r="AM4290" s="32">
        <f t="shared" si="11243"/>
        <v>0</v>
      </c>
    </row>
    <row r="4291" spans="2:40" ht="31.2" x14ac:dyDescent="0.3">
      <c r="B4291" s="30" t="s">
        <v>1085</v>
      </c>
      <c r="C4291" s="30" t="s">
        <v>104</v>
      </c>
      <c r="D4291" s="30" t="s">
        <v>106</v>
      </c>
      <c r="E4291" s="15" t="str">
        <f t="shared" si="11257"/>
        <v>0409</v>
      </c>
      <c r="F4291" s="30" t="s">
        <v>1099</v>
      </c>
      <c r="G4291" s="30"/>
      <c r="H4291" s="31" t="s">
        <v>67</v>
      </c>
      <c r="I4291" s="32">
        <f t="shared" ref="I4291:I4310" si="11319">I4292</f>
        <v>271223</v>
      </c>
      <c r="J4291" s="32">
        <f t="shared" ref="J4291:J4310" si="11320">J4292</f>
        <v>307554.3</v>
      </c>
      <c r="K4291" s="32">
        <f t="shared" ref="K4291:K4310" si="11321">K4292</f>
        <v>307554.3</v>
      </c>
      <c r="L4291" s="32">
        <f t="shared" ref="L4291:L4310" si="11322">L4292</f>
        <v>0</v>
      </c>
      <c r="M4291" s="32">
        <f t="shared" ref="M4291:M4310" si="11323">M4292</f>
        <v>0</v>
      </c>
      <c r="N4291" s="32">
        <f t="shared" ref="N4291:N4310" si="11324">N4292</f>
        <v>0</v>
      </c>
      <c r="O4291" s="32">
        <f t="shared" ref="O4291:O4310" si="11325">O4292</f>
        <v>0</v>
      </c>
      <c r="P4291" s="32">
        <f t="shared" ref="P4291:P4310" si="11326">P4292</f>
        <v>0</v>
      </c>
      <c r="Q4291" s="32">
        <f t="shared" ref="Q4291:Q4310" si="11327">Q4292</f>
        <v>0</v>
      </c>
      <c r="R4291" s="32">
        <f t="shared" ref="R4291:R4310" si="11328">R4292</f>
        <v>0</v>
      </c>
      <c r="S4291" s="32">
        <f t="shared" ref="S4291:S4310" si="11329">S4292</f>
        <v>0</v>
      </c>
      <c r="T4291" s="32">
        <f t="shared" ref="T4291:T4310" si="11330">T4292</f>
        <v>0</v>
      </c>
      <c r="U4291" s="32">
        <v>0</v>
      </c>
      <c r="V4291" s="32">
        <f t="shared" si="11270"/>
        <v>271223</v>
      </c>
      <c r="W4291" s="32">
        <f t="shared" ref="W4291:W4310" si="11331">W4292</f>
        <v>0</v>
      </c>
      <c r="X4291" s="32">
        <f t="shared" ref="X4291:X4310" si="11332">X4292</f>
        <v>0</v>
      </c>
      <c r="Y4291" s="32">
        <f t="shared" ref="Y4291:Y4310" si="11333">Y4292</f>
        <v>0</v>
      </c>
      <c r="Z4291" s="32">
        <f t="shared" ref="Z4291:Z4310" si="11334">Z4292</f>
        <v>0</v>
      </c>
      <c r="AA4291" s="32">
        <f t="shared" ref="AA4291:AA4310" si="11335">AA4292</f>
        <v>0</v>
      </c>
      <c r="AB4291" s="32">
        <f t="shared" ref="AB4291:AB4310" si="11336">AB4292</f>
        <v>216854.73300000001</v>
      </c>
      <c r="AC4291" s="33">
        <f t="shared" ref="AC4291:AC4310" si="11337">AC4292</f>
        <v>271223</v>
      </c>
      <c r="AD4291" s="33">
        <f t="shared" ref="AD4291:AD4310" si="11338">AD4292</f>
        <v>271223</v>
      </c>
      <c r="AE4291" s="34">
        <f t="shared" si="11241"/>
        <v>100</v>
      </c>
      <c r="AF4291" s="32">
        <f t="shared" ref="AF4291:AF4310" si="11339">AF4292</f>
        <v>271223</v>
      </c>
      <c r="AG4291" s="32">
        <f t="shared" ref="AG4291:AG4310" si="11340">AG4292</f>
        <v>0</v>
      </c>
      <c r="AH4291" s="32">
        <f t="shared" ref="AH4291:AH4310" si="11341">AH4292</f>
        <v>0</v>
      </c>
      <c r="AI4291" s="32">
        <f t="shared" ref="AI4291:AI4310" si="11342">AI4292</f>
        <v>0</v>
      </c>
      <c r="AJ4291" s="32">
        <f t="shared" ref="AJ4291:AJ4310" si="11343">AJ4292</f>
        <v>0</v>
      </c>
      <c r="AK4291" s="32">
        <f t="shared" ref="AK4291:AK4310" si="11344">AK4292</f>
        <v>0</v>
      </c>
      <c r="AL4291" s="32">
        <f t="shared" si="11242"/>
        <v>271223</v>
      </c>
      <c r="AM4291" s="32">
        <f t="shared" si="11243"/>
        <v>0</v>
      </c>
    </row>
    <row r="4292" spans="2:40" ht="31.2" x14ac:dyDescent="0.3">
      <c r="B4292" s="30" t="s">
        <v>1085</v>
      </c>
      <c r="C4292" s="30" t="s">
        <v>104</v>
      </c>
      <c r="D4292" s="30" t="s">
        <v>106</v>
      </c>
      <c r="E4292" s="15" t="str">
        <f t="shared" si="11257"/>
        <v>0409</v>
      </c>
      <c r="F4292" s="30" t="s">
        <v>1099</v>
      </c>
      <c r="G4292" s="30" t="s">
        <v>174</v>
      </c>
      <c r="H4292" s="31" t="s">
        <v>175</v>
      </c>
      <c r="I4292" s="32">
        <f t="shared" si="11319"/>
        <v>271223</v>
      </c>
      <c r="J4292" s="32">
        <f t="shared" si="11320"/>
        <v>307554.3</v>
      </c>
      <c r="K4292" s="32">
        <f t="shared" si="11321"/>
        <v>307554.3</v>
      </c>
      <c r="L4292" s="32">
        <f t="shared" si="11322"/>
        <v>0</v>
      </c>
      <c r="M4292" s="32">
        <f t="shared" si="11323"/>
        <v>0</v>
      </c>
      <c r="N4292" s="32">
        <f t="shared" si="11324"/>
        <v>0</v>
      </c>
      <c r="O4292" s="32">
        <f t="shared" si="11325"/>
        <v>0</v>
      </c>
      <c r="P4292" s="32">
        <f t="shared" si="11326"/>
        <v>0</v>
      </c>
      <c r="Q4292" s="32">
        <f t="shared" si="11327"/>
        <v>0</v>
      </c>
      <c r="R4292" s="32">
        <f t="shared" si="11328"/>
        <v>0</v>
      </c>
      <c r="S4292" s="32">
        <f t="shared" si="11329"/>
        <v>0</v>
      </c>
      <c r="T4292" s="32">
        <f t="shared" si="11330"/>
        <v>0</v>
      </c>
      <c r="U4292" s="32">
        <v>0</v>
      </c>
      <c r="V4292" s="32">
        <f t="shared" si="11270"/>
        <v>271223</v>
      </c>
      <c r="W4292" s="32">
        <f t="shared" si="11331"/>
        <v>0</v>
      </c>
      <c r="X4292" s="32">
        <f t="shared" si="11332"/>
        <v>0</v>
      </c>
      <c r="Y4292" s="32">
        <f t="shared" si="11333"/>
        <v>0</v>
      </c>
      <c r="Z4292" s="32">
        <f t="shared" si="11334"/>
        <v>0</v>
      </c>
      <c r="AA4292" s="32">
        <f t="shared" si="11335"/>
        <v>0</v>
      </c>
      <c r="AB4292" s="32">
        <f t="shared" si="11336"/>
        <v>216854.73300000001</v>
      </c>
      <c r="AC4292" s="33">
        <f t="shared" si="11337"/>
        <v>271223</v>
      </c>
      <c r="AD4292" s="33">
        <f t="shared" si="11338"/>
        <v>271223</v>
      </c>
      <c r="AE4292" s="34">
        <f t="shared" si="11241"/>
        <v>100</v>
      </c>
      <c r="AF4292" s="32">
        <f t="shared" si="11339"/>
        <v>271223</v>
      </c>
      <c r="AG4292" s="32">
        <f t="shared" si="11340"/>
        <v>0</v>
      </c>
      <c r="AH4292" s="32">
        <f t="shared" si="11341"/>
        <v>0</v>
      </c>
      <c r="AI4292" s="32">
        <f t="shared" si="11342"/>
        <v>0</v>
      </c>
      <c r="AJ4292" s="32">
        <f t="shared" si="11343"/>
        <v>0</v>
      </c>
      <c r="AK4292" s="32">
        <f t="shared" si="11344"/>
        <v>0</v>
      </c>
      <c r="AL4292" s="32">
        <f t="shared" si="11242"/>
        <v>271223</v>
      </c>
      <c r="AM4292" s="32">
        <f t="shared" si="11243"/>
        <v>0</v>
      </c>
    </row>
    <row r="4293" spans="2:40" x14ac:dyDescent="0.3">
      <c r="B4293" s="30" t="s">
        <v>1085</v>
      </c>
      <c r="C4293" s="30" t="s">
        <v>104</v>
      </c>
      <c r="D4293" s="30" t="s">
        <v>106</v>
      </c>
      <c r="E4293" s="15" t="str">
        <f t="shared" si="11257"/>
        <v>0409</v>
      </c>
      <c r="F4293" s="30" t="s">
        <v>1099</v>
      </c>
      <c r="G4293" s="30" t="s">
        <v>176</v>
      </c>
      <c r="H4293" s="31" t="s">
        <v>177</v>
      </c>
      <c r="I4293" s="32">
        <v>271223</v>
      </c>
      <c r="J4293" s="32">
        <v>307554.3</v>
      </c>
      <c r="K4293" s="32">
        <v>307554.3</v>
      </c>
      <c r="L4293" s="32"/>
      <c r="M4293" s="32"/>
      <c r="N4293" s="32"/>
      <c r="O4293" s="32">
        <v>0</v>
      </c>
      <c r="P4293" s="32">
        <v>0</v>
      </c>
      <c r="Q4293" s="32">
        <v>0</v>
      </c>
      <c r="R4293" s="32">
        <v>0</v>
      </c>
      <c r="S4293" s="32">
        <v>0</v>
      </c>
      <c r="T4293" s="32">
        <v>0</v>
      </c>
      <c r="U4293" s="32">
        <v>0</v>
      </c>
      <c r="V4293" s="32">
        <f t="shared" si="11270"/>
        <v>271223</v>
      </c>
      <c r="W4293" s="32"/>
      <c r="X4293" s="32"/>
      <c r="Y4293" s="32"/>
      <c r="Z4293" s="32"/>
      <c r="AA4293" s="32"/>
      <c r="AB4293" s="32">
        <v>216854.73300000001</v>
      </c>
      <c r="AC4293" s="33">
        <v>271223</v>
      </c>
      <c r="AD4293" s="33">
        <v>271223</v>
      </c>
      <c r="AE4293" s="34">
        <f t="shared" si="11241"/>
        <v>100</v>
      </c>
      <c r="AF4293" s="32">
        <v>271223</v>
      </c>
      <c r="AG4293" s="32">
        <v>0</v>
      </c>
      <c r="AH4293" s="32">
        <v>0</v>
      </c>
      <c r="AI4293" s="32">
        <v>0</v>
      </c>
      <c r="AJ4293" s="32">
        <v>0</v>
      </c>
      <c r="AK4293" s="32">
        <v>0</v>
      </c>
      <c r="AL4293" s="32">
        <f t="shared" si="11242"/>
        <v>271223</v>
      </c>
      <c r="AM4293" s="32">
        <f t="shared" si="11243"/>
        <v>0</v>
      </c>
      <c r="AN4293" s="12"/>
    </row>
    <row r="4294" spans="2:40" ht="31.2" hidden="1" customHeight="1" x14ac:dyDescent="0.3">
      <c r="B4294" s="30" t="s">
        <v>1085</v>
      </c>
      <c r="C4294" s="30" t="s">
        <v>104</v>
      </c>
      <c r="D4294" s="30" t="s">
        <v>106</v>
      </c>
      <c r="E4294" s="15" t="str">
        <f t="shared" si="11257"/>
        <v>0409</v>
      </c>
      <c r="F4294" s="30" t="s">
        <v>1100</v>
      </c>
      <c r="G4294" s="30"/>
      <c r="H4294" s="31" t="s">
        <v>1101</v>
      </c>
      <c r="I4294" s="32">
        <f t="shared" si="11319"/>
        <v>0</v>
      </c>
      <c r="J4294" s="32">
        <f t="shared" si="11320"/>
        <v>0</v>
      </c>
      <c r="K4294" s="32">
        <f t="shared" si="11321"/>
        <v>0</v>
      </c>
      <c r="L4294" s="32">
        <f t="shared" si="11322"/>
        <v>0</v>
      </c>
      <c r="M4294" s="32">
        <f t="shared" si="11323"/>
        <v>0</v>
      </c>
      <c r="N4294" s="32">
        <f t="shared" si="11324"/>
        <v>0</v>
      </c>
      <c r="O4294" s="32">
        <f t="shared" si="11325"/>
        <v>0</v>
      </c>
      <c r="P4294" s="32">
        <f t="shared" si="11326"/>
        <v>0</v>
      </c>
      <c r="Q4294" s="32">
        <f t="shared" si="11327"/>
        <v>0</v>
      </c>
      <c r="R4294" s="32">
        <f t="shared" si="11328"/>
        <v>0</v>
      </c>
      <c r="S4294" s="32">
        <f t="shared" si="11329"/>
        <v>0</v>
      </c>
      <c r="T4294" s="32">
        <f t="shared" si="11330"/>
        <v>0</v>
      </c>
      <c r="U4294" s="32">
        <v>0</v>
      </c>
      <c r="V4294" s="32">
        <f t="shared" si="11270"/>
        <v>0</v>
      </c>
      <c r="W4294" s="32">
        <f t="shared" si="11331"/>
        <v>0</v>
      </c>
      <c r="X4294" s="32">
        <f t="shared" si="11332"/>
        <v>0</v>
      </c>
      <c r="Y4294" s="32">
        <f t="shared" si="11333"/>
        <v>0</v>
      </c>
      <c r="Z4294" s="32">
        <f t="shared" si="11334"/>
        <v>0</v>
      </c>
      <c r="AA4294" s="32">
        <f t="shared" si="11335"/>
        <v>0</v>
      </c>
      <c r="AB4294" s="32">
        <f t="shared" si="11336"/>
        <v>0</v>
      </c>
      <c r="AC4294" s="33">
        <f t="shared" si="11337"/>
        <v>0</v>
      </c>
      <c r="AD4294" s="33">
        <f t="shared" si="11338"/>
        <v>0</v>
      </c>
      <c r="AE4294" s="34" t="e">
        <f t="shared" si="11241"/>
        <v>#DIV/0!</v>
      </c>
      <c r="AF4294" s="35">
        <f t="shared" si="11339"/>
        <v>0</v>
      </c>
      <c r="AG4294" s="35">
        <f t="shared" si="11340"/>
        <v>0</v>
      </c>
      <c r="AH4294" s="36">
        <f t="shared" si="11341"/>
        <v>0</v>
      </c>
      <c r="AI4294" s="36">
        <f t="shared" si="11342"/>
        <v>0</v>
      </c>
      <c r="AJ4294" s="36">
        <f t="shared" si="11343"/>
        <v>0</v>
      </c>
      <c r="AK4294" s="36">
        <f t="shared" si="11344"/>
        <v>0</v>
      </c>
      <c r="AL4294" s="36">
        <f t="shared" si="11242"/>
        <v>0</v>
      </c>
      <c r="AM4294" s="36">
        <f t="shared" si="11243"/>
        <v>0</v>
      </c>
      <c r="AN4294" s="37" t="s">
        <v>35</v>
      </c>
    </row>
    <row r="4295" spans="2:40" ht="31.2" hidden="1" customHeight="1" x14ac:dyDescent="0.3">
      <c r="B4295" s="30" t="s">
        <v>1085</v>
      </c>
      <c r="C4295" s="30" t="s">
        <v>104</v>
      </c>
      <c r="D4295" s="30" t="s">
        <v>106</v>
      </c>
      <c r="E4295" s="15" t="str">
        <f t="shared" si="11257"/>
        <v>0409</v>
      </c>
      <c r="F4295" s="30" t="s">
        <v>1100</v>
      </c>
      <c r="G4295" s="30" t="s">
        <v>174</v>
      </c>
      <c r="H4295" s="31" t="s">
        <v>175</v>
      </c>
      <c r="I4295" s="32">
        <f t="shared" si="11319"/>
        <v>0</v>
      </c>
      <c r="J4295" s="32">
        <f t="shared" si="11320"/>
        <v>0</v>
      </c>
      <c r="K4295" s="32">
        <f t="shared" si="11321"/>
        <v>0</v>
      </c>
      <c r="L4295" s="32">
        <f t="shared" si="11322"/>
        <v>0</v>
      </c>
      <c r="M4295" s="32">
        <f t="shared" si="11323"/>
        <v>0</v>
      </c>
      <c r="N4295" s="32">
        <f t="shared" si="11324"/>
        <v>0</v>
      </c>
      <c r="O4295" s="32">
        <f t="shared" si="11325"/>
        <v>0</v>
      </c>
      <c r="P4295" s="32">
        <f t="shared" si="11326"/>
        <v>0</v>
      </c>
      <c r="Q4295" s="32">
        <f t="shared" si="11327"/>
        <v>0</v>
      </c>
      <c r="R4295" s="32">
        <f t="shared" si="11328"/>
        <v>0</v>
      </c>
      <c r="S4295" s="32">
        <f t="shared" si="11329"/>
        <v>0</v>
      </c>
      <c r="T4295" s="32">
        <f t="shared" si="11330"/>
        <v>0</v>
      </c>
      <c r="U4295" s="32">
        <v>0</v>
      </c>
      <c r="V4295" s="32">
        <f t="shared" si="11270"/>
        <v>0</v>
      </c>
      <c r="W4295" s="32">
        <f t="shared" si="11331"/>
        <v>0</v>
      </c>
      <c r="X4295" s="32">
        <f t="shared" si="11332"/>
        <v>0</v>
      </c>
      <c r="Y4295" s="32">
        <f t="shared" si="11333"/>
        <v>0</v>
      </c>
      <c r="Z4295" s="32">
        <f t="shared" si="11334"/>
        <v>0</v>
      </c>
      <c r="AA4295" s="32">
        <f t="shared" si="11335"/>
        <v>0</v>
      </c>
      <c r="AB4295" s="32">
        <f t="shared" si="11336"/>
        <v>0</v>
      </c>
      <c r="AC4295" s="33">
        <f t="shared" si="11337"/>
        <v>0</v>
      </c>
      <c r="AD4295" s="33">
        <f t="shared" si="11338"/>
        <v>0</v>
      </c>
      <c r="AE4295" s="34" t="e">
        <f t="shared" si="11241"/>
        <v>#DIV/0!</v>
      </c>
      <c r="AF4295" s="35">
        <f t="shared" si="11339"/>
        <v>0</v>
      </c>
      <c r="AG4295" s="35">
        <f t="shared" si="11340"/>
        <v>0</v>
      </c>
      <c r="AH4295" s="36">
        <f t="shared" si="11341"/>
        <v>0</v>
      </c>
      <c r="AI4295" s="36">
        <f t="shared" si="11342"/>
        <v>0</v>
      </c>
      <c r="AJ4295" s="36">
        <f t="shared" si="11343"/>
        <v>0</v>
      </c>
      <c r="AK4295" s="36">
        <f t="shared" si="11344"/>
        <v>0</v>
      </c>
      <c r="AL4295" s="36">
        <f t="shared" si="11242"/>
        <v>0</v>
      </c>
      <c r="AM4295" s="36">
        <f t="shared" si="11243"/>
        <v>0</v>
      </c>
      <c r="AN4295" s="37" t="s">
        <v>35</v>
      </c>
    </row>
    <row r="4296" spans="2:40" ht="15.6" hidden="1" customHeight="1" x14ac:dyDescent="0.3">
      <c r="B4296" s="30" t="s">
        <v>1085</v>
      </c>
      <c r="C4296" s="30" t="s">
        <v>104</v>
      </c>
      <c r="D4296" s="30" t="s">
        <v>106</v>
      </c>
      <c r="E4296" s="15" t="str">
        <f t="shared" si="11257"/>
        <v>0409</v>
      </c>
      <c r="F4296" s="30" t="s">
        <v>1100</v>
      </c>
      <c r="G4296" s="30" t="s">
        <v>176</v>
      </c>
      <c r="H4296" s="31" t="s">
        <v>177</v>
      </c>
      <c r="I4296" s="32"/>
      <c r="J4296" s="32"/>
      <c r="K4296" s="32"/>
      <c r="L4296" s="32"/>
      <c r="M4296" s="32"/>
      <c r="N4296" s="32"/>
      <c r="O4296" s="32">
        <v>0</v>
      </c>
      <c r="P4296" s="32">
        <v>0</v>
      </c>
      <c r="Q4296" s="32">
        <v>0</v>
      </c>
      <c r="R4296" s="32">
        <v>0</v>
      </c>
      <c r="S4296" s="32">
        <v>0</v>
      </c>
      <c r="T4296" s="32">
        <v>0</v>
      </c>
      <c r="U4296" s="32">
        <v>0</v>
      </c>
      <c r="V4296" s="32">
        <f t="shared" si="11270"/>
        <v>0</v>
      </c>
      <c r="W4296" s="32"/>
      <c r="X4296" s="32"/>
      <c r="Y4296" s="32"/>
      <c r="Z4296" s="32"/>
      <c r="AA4296" s="32"/>
      <c r="AB4296" s="32">
        <v>0</v>
      </c>
      <c r="AC4296" s="33">
        <v>0</v>
      </c>
      <c r="AD4296" s="33">
        <v>0</v>
      </c>
      <c r="AE4296" s="34" t="e">
        <f t="shared" si="11241"/>
        <v>#DIV/0!</v>
      </c>
      <c r="AF4296" s="35">
        <v>0</v>
      </c>
      <c r="AG4296" s="35">
        <v>0</v>
      </c>
      <c r="AH4296" s="36">
        <v>0</v>
      </c>
      <c r="AI4296" s="36">
        <v>0</v>
      </c>
      <c r="AJ4296" s="36">
        <v>0</v>
      </c>
      <c r="AK4296" s="36">
        <v>0</v>
      </c>
      <c r="AL4296" s="36">
        <f t="shared" si="11242"/>
        <v>0</v>
      </c>
      <c r="AM4296" s="36">
        <f t="shared" si="11243"/>
        <v>0</v>
      </c>
      <c r="AN4296" s="37" t="s">
        <v>35</v>
      </c>
    </row>
    <row r="4297" spans="2:40" ht="31.2" x14ac:dyDescent="0.3">
      <c r="B4297" s="30" t="s">
        <v>1085</v>
      </c>
      <c r="C4297" s="30" t="s">
        <v>104</v>
      </c>
      <c r="D4297" s="30" t="s">
        <v>106</v>
      </c>
      <c r="E4297" s="15" t="str">
        <f t="shared" si="11257"/>
        <v>0409</v>
      </c>
      <c r="F4297" s="30" t="s">
        <v>1102</v>
      </c>
      <c r="G4297" s="30"/>
      <c r="H4297" s="31" t="s">
        <v>1103</v>
      </c>
      <c r="I4297" s="32">
        <f t="shared" si="11319"/>
        <v>0</v>
      </c>
      <c r="J4297" s="32">
        <f t="shared" si="11320"/>
        <v>0</v>
      </c>
      <c r="K4297" s="32">
        <f t="shared" si="11321"/>
        <v>0</v>
      </c>
      <c r="L4297" s="32">
        <f t="shared" si="11322"/>
        <v>0</v>
      </c>
      <c r="M4297" s="32">
        <f t="shared" si="11323"/>
        <v>0</v>
      </c>
      <c r="N4297" s="32">
        <f t="shared" si="11324"/>
        <v>0</v>
      </c>
      <c r="O4297" s="32">
        <f t="shared" si="11325"/>
        <v>0</v>
      </c>
      <c r="P4297" s="32">
        <f t="shared" si="11326"/>
        <v>0</v>
      </c>
      <c r="Q4297" s="32">
        <f t="shared" si="11327"/>
        <v>0</v>
      </c>
      <c r="R4297" s="32">
        <f t="shared" si="11328"/>
        <v>1376.819</v>
      </c>
      <c r="S4297" s="32">
        <f t="shared" si="11329"/>
        <v>0</v>
      </c>
      <c r="T4297" s="32">
        <f t="shared" si="11330"/>
        <v>0</v>
      </c>
      <c r="U4297" s="32">
        <v>0</v>
      </c>
      <c r="V4297" s="32">
        <f t="shared" si="11270"/>
        <v>1376.819</v>
      </c>
      <c r="W4297" s="32">
        <f t="shared" si="11331"/>
        <v>0</v>
      </c>
      <c r="X4297" s="32">
        <f t="shared" si="11332"/>
        <v>0</v>
      </c>
      <c r="Y4297" s="32">
        <f t="shared" si="11333"/>
        <v>0</v>
      </c>
      <c r="Z4297" s="32">
        <f t="shared" si="11334"/>
        <v>0</v>
      </c>
      <c r="AA4297" s="32">
        <f t="shared" si="11335"/>
        <v>0</v>
      </c>
      <c r="AB4297" s="32">
        <f t="shared" si="11336"/>
        <v>152.96187</v>
      </c>
      <c r="AC4297" s="33">
        <f t="shared" si="11337"/>
        <v>1376.819</v>
      </c>
      <c r="AD4297" s="33">
        <f t="shared" si="11338"/>
        <v>1299.0740900000001</v>
      </c>
      <c r="AE4297" s="34">
        <f t="shared" si="11241"/>
        <v>94.353294804908998</v>
      </c>
      <c r="AF4297" s="32">
        <f t="shared" si="11339"/>
        <v>1376.819</v>
      </c>
      <c r="AG4297" s="32">
        <f t="shared" si="11340"/>
        <v>0</v>
      </c>
      <c r="AH4297" s="32">
        <f t="shared" si="11341"/>
        <v>0</v>
      </c>
      <c r="AI4297" s="32">
        <f t="shared" si="11342"/>
        <v>0</v>
      </c>
      <c r="AJ4297" s="32">
        <f t="shared" si="11343"/>
        <v>0</v>
      </c>
      <c r="AK4297" s="32">
        <f t="shared" si="11344"/>
        <v>0</v>
      </c>
      <c r="AL4297" s="32">
        <f t="shared" si="11242"/>
        <v>1376.819</v>
      </c>
      <c r="AM4297" s="32">
        <f t="shared" si="11243"/>
        <v>0</v>
      </c>
      <c r="AN4297" s="12"/>
    </row>
    <row r="4298" spans="2:40" ht="31.2" x14ac:dyDescent="0.3">
      <c r="B4298" s="30" t="s">
        <v>1085</v>
      </c>
      <c r="C4298" s="30" t="s">
        <v>104</v>
      </c>
      <c r="D4298" s="30" t="s">
        <v>106</v>
      </c>
      <c r="E4298" s="15" t="str">
        <f t="shared" si="11257"/>
        <v>0409</v>
      </c>
      <c r="F4298" s="30" t="s">
        <v>1102</v>
      </c>
      <c r="G4298" s="30" t="s">
        <v>174</v>
      </c>
      <c r="H4298" s="31" t="s">
        <v>175</v>
      </c>
      <c r="I4298" s="32">
        <f t="shared" si="11319"/>
        <v>0</v>
      </c>
      <c r="J4298" s="32">
        <f t="shared" si="11320"/>
        <v>0</v>
      </c>
      <c r="K4298" s="32">
        <f t="shared" si="11321"/>
        <v>0</v>
      </c>
      <c r="L4298" s="32">
        <f t="shared" si="11322"/>
        <v>0</v>
      </c>
      <c r="M4298" s="32">
        <f t="shared" si="11323"/>
        <v>0</v>
      </c>
      <c r="N4298" s="32">
        <f t="shared" si="11324"/>
        <v>0</v>
      </c>
      <c r="O4298" s="32">
        <f t="shared" si="11325"/>
        <v>0</v>
      </c>
      <c r="P4298" s="32">
        <f t="shared" si="11326"/>
        <v>0</v>
      </c>
      <c r="Q4298" s="32">
        <f t="shared" si="11327"/>
        <v>0</v>
      </c>
      <c r="R4298" s="32">
        <f t="shared" si="11328"/>
        <v>1376.819</v>
      </c>
      <c r="S4298" s="32">
        <f t="shared" si="11329"/>
        <v>0</v>
      </c>
      <c r="T4298" s="32">
        <f t="shared" si="11330"/>
        <v>0</v>
      </c>
      <c r="U4298" s="32">
        <v>0</v>
      </c>
      <c r="V4298" s="32">
        <f t="shared" si="11270"/>
        <v>1376.819</v>
      </c>
      <c r="W4298" s="32">
        <f t="shared" si="11331"/>
        <v>0</v>
      </c>
      <c r="X4298" s="32">
        <f t="shared" si="11332"/>
        <v>0</v>
      </c>
      <c r="Y4298" s="32">
        <f t="shared" si="11333"/>
        <v>0</v>
      </c>
      <c r="Z4298" s="32">
        <f t="shared" si="11334"/>
        <v>0</v>
      </c>
      <c r="AA4298" s="32">
        <f t="shared" si="11335"/>
        <v>0</v>
      </c>
      <c r="AB4298" s="32">
        <f t="shared" si="11336"/>
        <v>152.96187</v>
      </c>
      <c r="AC4298" s="33">
        <f t="shared" si="11337"/>
        <v>1376.819</v>
      </c>
      <c r="AD4298" s="33">
        <f t="shared" si="11338"/>
        <v>1299.0740900000001</v>
      </c>
      <c r="AE4298" s="34">
        <f t="shared" si="11241"/>
        <v>94.353294804908998</v>
      </c>
      <c r="AF4298" s="32">
        <f t="shared" si="11339"/>
        <v>1376.819</v>
      </c>
      <c r="AG4298" s="32">
        <f t="shared" si="11340"/>
        <v>0</v>
      </c>
      <c r="AH4298" s="32">
        <f t="shared" si="11341"/>
        <v>0</v>
      </c>
      <c r="AI4298" s="32">
        <f t="shared" si="11342"/>
        <v>0</v>
      </c>
      <c r="AJ4298" s="32">
        <f t="shared" si="11343"/>
        <v>0</v>
      </c>
      <c r="AK4298" s="32">
        <f t="shared" si="11344"/>
        <v>0</v>
      </c>
      <c r="AL4298" s="32">
        <f t="shared" si="11242"/>
        <v>1376.819</v>
      </c>
      <c r="AM4298" s="32">
        <f t="shared" si="11243"/>
        <v>0</v>
      </c>
      <c r="AN4298" s="12"/>
    </row>
    <row r="4299" spans="2:40" x14ac:dyDescent="0.3">
      <c r="B4299" s="30" t="s">
        <v>1085</v>
      </c>
      <c r="C4299" s="30" t="s">
        <v>104</v>
      </c>
      <c r="D4299" s="30" t="s">
        <v>106</v>
      </c>
      <c r="E4299" s="15" t="str">
        <f t="shared" si="11257"/>
        <v>0409</v>
      </c>
      <c r="F4299" s="30" t="s">
        <v>1102</v>
      </c>
      <c r="G4299" s="30" t="s">
        <v>176</v>
      </c>
      <c r="H4299" s="31" t="s">
        <v>177</v>
      </c>
      <c r="I4299" s="32"/>
      <c r="J4299" s="32"/>
      <c r="K4299" s="32"/>
      <c r="L4299" s="32"/>
      <c r="M4299" s="32"/>
      <c r="N4299" s="32"/>
      <c r="O4299" s="32">
        <v>0</v>
      </c>
      <c r="P4299" s="32">
        <v>0</v>
      </c>
      <c r="Q4299" s="32">
        <v>0</v>
      </c>
      <c r="R4299" s="32">
        <v>1376.819</v>
      </c>
      <c r="S4299" s="32">
        <v>0</v>
      </c>
      <c r="T4299" s="32">
        <v>0</v>
      </c>
      <c r="U4299" s="32">
        <v>0</v>
      </c>
      <c r="V4299" s="32">
        <f t="shared" si="11270"/>
        <v>1376.819</v>
      </c>
      <c r="W4299" s="32"/>
      <c r="X4299" s="32"/>
      <c r="Y4299" s="32"/>
      <c r="Z4299" s="32"/>
      <c r="AA4299" s="32"/>
      <c r="AB4299" s="32">
        <v>152.96187</v>
      </c>
      <c r="AC4299" s="33">
        <v>1376.819</v>
      </c>
      <c r="AD4299" s="33">
        <v>1299.0740900000001</v>
      </c>
      <c r="AE4299" s="34">
        <f t="shared" si="11241"/>
        <v>94.353294804908998</v>
      </c>
      <c r="AF4299" s="32">
        <v>1376.819</v>
      </c>
      <c r="AG4299" s="32">
        <v>0</v>
      </c>
      <c r="AH4299" s="32">
        <v>0</v>
      </c>
      <c r="AI4299" s="32">
        <v>0</v>
      </c>
      <c r="AJ4299" s="32">
        <v>0</v>
      </c>
      <c r="AK4299" s="32">
        <v>0</v>
      </c>
      <c r="AL4299" s="32">
        <f t="shared" si="11242"/>
        <v>1376.819</v>
      </c>
      <c r="AM4299" s="32">
        <f t="shared" si="11243"/>
        <v>0</v>
      </c>
      <c r="AN4299" s="12"/>
    </row>
    <row r="4300" spans="2:40" x14ac:dyDescent="0.3">
      <c r="B4300" s="30" t="s">
        <v>1085</v>
      </c>
      <c r="C4300" s="30" t="s">
        <v>104</v>
      </c>
      <c r="D4300" s="30" t="s">
        <v>106</v>
      </c>
      <c r="E4300" s="15" t="str">
        <f t="shared" si="11257"/>
        <v>0409</v>
      </c>
      <c r="F4300" s="30" t="s">
        <v>1104</v>
      </c>
      <c r="G4300" s="30"/>
      <c r="H4300" s="31" t="s">
        <v>312</v>
      </c>
      <c r="I4300" s="32">
        <f t="shared" si="11319"/>
        <v>1582.8</v>
      </c>
      <c r="J4300" s="32">
        <f t="shared" si="11320"/>
        <v>0</v>
      </c>
      <c r="K4300" s="32">
        <f t="shared" si="11321"/>
        <v>0</v>
      </c>
      <c r="L4300" s="32">
        <f t="shared" si="11322"/>
        <v>0</v>
      </c>
      <c r="M4300" s="32">
        <f t="shared" si="11323"/>
        <v>0</v>
      </c>
      <c r="N4300" s="32">
        <f t="shared" si="11324"/>
        <v>0</v>
      </c>
      <c r="O4300" s="32">
        <f t="shared" si="11325"/>
        <v>0</v>
      </c>
      <c r="P4300" s="32">
        <f t="shared" si="11326"/>
        <v>0</v>
      </c>
      <c r="Q4300" s="32">
        <f t="shared" si="11327"/>
        <v>0</v>
      </c>
      <c r="R4300" s="32">
        <f t="shared" si="11328"/>
        <v>0</v>
      </c>
      <c r="S4300" s="32">
        <f t="shared" si="11329"/>
        <v>0</v>
      </c>
      <c r="T4300" s="32">
        <f t="shared" si="11330"/>
        <v>0</v>
      </c>
      <c r="U4300" s="32">
        <v>0</v>
      </c>
      <c r="V4300" s="32">
        <f t="shared" si="11270"/>
        <v>1582.8</v>
      </c>
      <c r="W4300" s="32">
        <f t="shared" si="11331"/>
        <v>0</v>
      </c>
      <c r="X4300" s="32">
        <f t="shared" si="11332"/>
        <v>0</v>
      </c>
      <c r="Y4300" s="32">
        <f t="shared" si="11333"/>
        <v>0</v>
      </c>
      <c r="Z4300" s="32">
        <f t="shared" si="11334"/>
        <v>0</v>
      </c>
      <c r="AA4300" s="32">
        <f t="shared" si="11335"/>
        <v>0</v>
      </c>
      <c r="AB4300" s="32">
        <f t="shared" si="11336"/>
        <v>527.6</v>
      </c>
      <c r="AC4300" s="33">
        <f t="shared" si="11337"/>
        <v>1582.8</v>
      </c>
      <c r="AD4300" s="33">
        <f t="shared" si="11338"/>
        <v>1582.8</v>
      </c>
      <c r="AE4300" s="34">
        <f t="shared" si="11241"/>
        <v>100</v>
      </c>
      <c r="AF4300" s="32">
        <f t="shared" si="11339"/>
        <v>1582.8</v>
      </c>
      <c r="AG4300" s="32">
        <f t="shared" si="11340"/>
        <v>0</v>
      </c>
      <c r="AH4300" s="32">
        <f t="shared" si="11341"/>
        <v>0</v>
      </c>
      <c r="AI4300" s="32">
        <f t="shared" si="11342"/>
        <v>0</v>
      </c>
      <c r="AJ4300" s="32">
        <f t="shared" si="11343"/>
        <v>0</v>
      </c>
      <c r="AK4300" s="32">
        <f t="shared" si="11344"/>
        <v>0</v>
      </c>
      <c r="AL4300" s="32">
        <f t="shared" si="11242"/>
        <v>1582.8</v>
      </c>
      <c r="AM4300" s="32">
        <f t="shared" si="11243"/>
        <v>0</v>
      </c>
    </row>
    <row r="4301" spans="2:40" ht="31.2" x14ac:dyDescent="0.3">
      <c r="B4301" s="30" t="s">
        <v>1085</v>
      </c>
      <c r="C4301" s="30" t="s">
        <v>104</v>
      </c>
      <c r="D4301" s="30" t="s">
        <v>106</v>
      </c>
      <c r="E4301" s="15" t="str">
        <f t="shared" si="11257"/>
        <v>0409</v>
      </c>
      <c r="F4301" s="30" t="s">
        <v>1104</v>
      </c>
      <c r="G4301" s="30" t="s">
        <v>174</v>
      </c>
      <c r="H4301" s="31" t="s">
        <v>175</v>
      </c>
      <c r="I4301" s="32">
        <f t="shared" si="11319"/>
        <v>1582.8</v>
      </c>
      <c r="J4301" s="32">
        <f t="shared" si="11320"/>
        <v>0</v>
      </c>
      <c r="K4301" s="32">
        <f t="shared" si="11321"/>
        <v>0</v>
      </c>
      <c r="L4301" s="32">
        <f t="shared" si="11322"/>
        <v>0</v>
      </c>
      <c r="M4301" s="32">
        <f t="shared" si="11323"/>
        <v>0</v>
      </c>
      <c r="N4301" s="32">
        <f t="shared" si="11324"/>
        <v>0</v>
      </c>
      <c r="O4301" s="32">
        <f t="shared" si="11325"/>
        <v>0</v>
      </c>
      <c r="P4301" s="32">
        <f t="shared" si="11326"/>
        <v>0</v>
      </c>
      <c r="Q4301" s="32">
        <f t="shared" si="11327"/>
        <v>0</v>
      </c>
      <c r="R4301" s="32">
        <f t="shared" si="11328"/>
        <v>0</v>
      </c>
      <c r="S4301" s="32">
        <f t="shared" si="11329"/>
        <v>0</v>
      </c>
      <c r="T4301" s="32">
        <f t="shared" si="11330"/>
        <v>0</v>
      </c>
      <c r="U4301" s="32">
        <v>0</v>
      </c>
      <c r="V4301" s="32">
        <f t="shared" si="11270"/>
        <v>1582.8</v>
      </c>
      <c r="W4301" s="32">
        <f t="shared" si="11331"/>
        <v>0</v>
      </c>
      <c r="X4301" s="32">
        <f t="shared" si="11332"/>
        <v>0</v>
      </c>
      <c r="Y4301" s="32">
        <f t="shared" si="11333"/>
        <v>0</v>
      </c>
      <c r="Z4301" s="32">
        <f t="shared" si="11334"/>
        <v>0</v>
      </c>
      <c r="AA4301" s="32">
        <f t="shared" si="11335"/>
        <v>0</v>
      </c>
      <c r="AB4301" s="32">
        <f t="shared" si="11336"/>
        <v>527.6</v>
      </c>
      <c r="AC4301" s="33">
        <f t="shared" si="11337"/>
        <v>1582.8</v>
      </c>
      <c r="AD4301" s="33">
        <f t="shared" si="11338"/>
        <v>1582.8</v>
      </c>
      <c r="AE4301" s="34">
        <f t="shared" si="11241"/>
        <v>100</v>
      </c>
      <c r="AF4301" s="32">
        <f t="shared" si="11339"/>
        <v>1582.8</v>
      </c>
      <c r="AG4301" s="32">
        <f t="shared" si="11340"/>
        <v>0</v>
      </c>
      <c r="AH4301" s="32">
        <f t="shared" si="11341"/>
        <v>0</v>
      </c>
      <c r="AI4301" s="32">
        <f t="shared" si="11342"/>
        <v>0</v>
      </c>
      <c r="AJ4301" s="32">
        <f t="shared" si="11343"/>
        <v>0</v>
      </c>
      <c r="AK4301" s="32">
        <f t="shared" si="11344"/>
        <v>0</v>
      </c>
      <c r="AL4301" s="32">
        <f t="shared" si="11242"/>
        <v>1582.8</v>
      </c>
      <c r="AM4301" s="32">
        <f t="shared" si="11243"/>
        <v>0</v>
      </c>
    </row>
    <row r="4302" spans="2:40" x14ac:dyDescent="0.3">
      <c r="B4302" s="30" t="s">
        <v>1085</v>
      </c>
      <c r="C4302" s="30" t="s">
        <v>104</v>
      </c>
      <c r="D4302" s="30" t="s">
        <v>106</v>
      </c>
      <c r="E4302" s="15" t="str">
        <f t="shared" si="11257"/>
        <v>0409</v>
      </c>
      <c r="F4302" s="30" t="s">
        <v>1104</v>
      </c>
      <c r="G4302" s="30" t="s">
        <v>176</v>
      </c>
      <c r="H4302" s="31" t="s">
        <v>177</v>
      </c>
      <c r="I4302" s="32">
        <v>1582.8</v>
      </c>
      <c r="J4302" s="32"/>
      <c r="K4302" s="32"/>
      <c r="L4302" s="32"/>
      <c r="M4302" s="32"/>
      <c r="N4302" s="32"/>
      <c r="O4302" s="32">
        <v>0</v>
      </c>
      <c r="P4302" s="32">
        <v>0</v>
      </c>
      <c r="Q4302" s="32">
        <v>0</v>
      </c>
      <c r="R4302" s="32">
        <v>0</v>
      </c>
      <c r="S4302" s="32">
        <v>0</v>
      </c>
      <c r="T4302" s="32">
        <v>0</v>
      </c>
      <c r="U4302" s="32">
        <v>0</v>
      </c>
      <c r="V4302" s="32">
        <f t="shared" si="11270"/>
        <v>1582.8</v>
      </c>
      <c r="W4302" s="32"/>
      <c r="X4302" s="32"/>
      <c r="Y4302" s="32"/>
      <c r="Z4302" s="32"/>
      <c r="AA4302" s="32"/>
      <c r="AB4302" s="32">
        <v>527.6</v>
      </c>
      <c r="AC4302" s="33">
        <v>1582.8</v>
      </c>
      <c r="AD4302" s="33">
        <v>1582.8</v>
      </c>
      <c r="AE4302" s="34">
        <f t="shared" si="11241"/>
        <v>100</v>
      </c>
      <c r="AF4302" s="32">
        <v>1582.8</v>
      </c>
      <c r="AG4302" s="32">
        <v>0</v>
      </c>
      <c r="AH4302" s="32">
        <v>0</v>
      </c>
      <c r="AI4302" s="32">
        <v>0</v>
      </c>
      <c r="AJ4302" s="32">
        <v>0</v>
      </c>
      <c r="AK4302" s="32">
        <v>0</v>
      </c>
      <c r="AL4302" s="32">
        <f t="shared" si="11242"/>
        <v>1582.8</v>
      </c>
      <c r="AM4302" s="32">
        <f t="shared" si="11243"/>
        <v>0</v>
      </c>
      <c r="AN4302" s="12"/>
    </row>
    <row r="4303" spans="2:40" ht="31.2" x14ac:dyDescent="0.3">
      <c r="B4303" s="30" t="s">
        <v>1085</v>
      </c>
      <c r="C4303" s="30" t="s">
        <v>104</v>
      </c>
      <c r="D4303" s="30" t="s">
        <v>106</v>
      </c>
      <c r="E4303" s="15" t="str">
        <f t="shared" si="11257"/>
        <v>0409</v>
      </c>
      <c r="F4303" s="30" t="s">
        <v>1105</v>
      </c>
      <c r="G4303" s="30"/>
      <c r="H4303" s="31" t="s">
        <v>1106</v>
      </c>
      <c r="I4303" s="32">
        <f t="shared" si="11319"/>
        <v>26440.1</v>
      </c>
      <c r="J4303" s="32">
        <f t="shared" si="11320"/>
        <v>14097.6</v>
      </c>
      <c r="K4303" s="32">
        <f t="shared" si="11321"/>
        <v>13119.3</v>
      </c>
      <c r="L4303" s="32">
        <f t="shared" si="11322"/>
        <v>-12920.5</v>
      </c>
      <c r="M4303" s="32">
        <f t="shared" si="11323"/>
        <v>0</v>
      </c>
      <c r="N4303" s="32">
        <f t="shared" si="11324"/>
        <v>0</v>
      </c>
      <c r="O4303" s="32">
        <f t="shared" si="11325"/>
        <v>0</v>
      </c>
      <c r="P4303" s="32">
        <f t="shared" si="11326"/>
        <v>0</v>
      </c>
      <c r="Q4303" s="32">
        <f t="shared" si="11327"/>
        <v>0</v>
      </c>
      <c r="R4303" s="32">
        <f t="shared" si="11328"/>
        <v>0</v>
      </c>
      <c r="S4303" s="32">
        <f t="shared" si="11329"/>
        <v>0</v>
      </c>
      <c r="T4303" s="32">
        <f t="shared" si="11330"/>
        <v>0</v>
      </c>
      <c r="U4303" s="32">
        <v>0</v>
      </c>
      <c r="V4303" s="32">
        <f t="shared" si="11270"/>
        <v>13519.599999999999</v>
      </c>
      <c r="W4303" s="32">
        <f t="shared" si="11331"/>
        <v>0</v>
      </c>
      <c r="X4303" s="32">
        <f t="shared" si="11332"/>
        <v>0</v>
      </c>
      <c r="Y4303" s="32">
        <f t="shared" si="11333"/>
        <v>0</v>
      </c>
      <c r="Z4303" s="32">
        <f t="shared" si="11334"/>
        <v>0</v>
      </c>
      <c r="AA4303" s="32">
        <f t="shared" si="11335"/>
        <v>0</v>
      </c>
      <c r="AB4303" s="32">
        <f t="shared" si="11336"/>
        <v>0</v>
      </c>
      <c r="AC4303" s="33">
        <f t="shared" si="11337"/>
        <v>13519.6</v>
      </c>
      <c r="AD4303" s="33">
        <f t="shared" si="11338"/>
        <v>1518.91706</v>
      </c>
      <c r="AE4303" s="34">
        <f t="shared" si="11241"/>
        <v>11.234926033314595</v>
      </c>
      <c r="AF4303" s="32">
        <f t="shared" si="11339"/>
        <v>13519.6</v>
      </c>
      <c r="AG4303" s="32">
        <f t="shared" si="11340"/>
        <v>0</v>
      </c>
      <c r="AH4303" s="32">
        <f t="shared" si="11341"/>
        <v>0</v>
      </c>
      <c r="AI4303" s="32">
        <f t="shared" si="11342"/>
        <v>0</v>
      </c>
      <c r="AJ4303" s="32">
        <f t="shared" si="11343"/>
        <v>0</v>
      </c>
      <c r="AK4303" s="32">
        <f t="shared" si="11344"/>
        <v>0</v>
      </c>
      <c r="AL4303" s="32">
        <f t="shared" si="11242"/>
        <v>13519.6</v>
      </c>
      <c r="AM4303" s="32">
        <f t="shared" si="11243"/>
        <v>0</v>
      </c>
    </row>
    <row r="4304" spans="2:40" ht="31.2" x14ac:dyDescent="0.3">
      <c r="B4304" s="30" t="s">
        <v>1085</v>
      </c>
      <c r="C4304" s="30" t="s">
        <v>104</v>
      </c>
      <c r="D4304" s="30" t="s">
        <v>106</v>
      </c>
      <c r="E4304" s="15" t="str">
        <f t="shared" si="11257"/>
        <v>0409</v>
      </c>
      <c r="F4304" s="30" t="s">
        <v>1105</v>
      </c>
      <c r="G4304" s="30" t="s">
        <v>50</v>
      </c>
      <c r="H4304" s="31" t="s">
        <v>51</v>
      </c>
      <c r="I4304" s="32">
        <f t="shared" si="11319"/>
        <v>26440.1</v>
      </c>
      <c r="J4304" s="32">
        <f t="shared" si="11320"/>
        <v>14097.6</v>
      </c>
      <c r="K4304" s="32">
        <f t="shared" si="11321"/>
        <v>13119.3</v>
      </c>
      <c r="L4304" s="32">
        <f t="shared" si="11322"/>
        <v>-12920.5</v>
      </c>
      <c r="M4304" s="32">
        <f t="shared" si="11323"/>
        <v>0</v>
      </c>
      <c r="N4304" s="32">
        <f t="shared" si="11324"/>
        <v>0</v>
      </c>
      <c r="O4304" s="32">
        <f t="shared" si="11325"/>
        <v>0</v>
      </c>
      <c r="P4304" s="32">
        <f t="shared" si="11326"/>
        <v>0</v>
      </c>
      <c r="Q4304" s="32">
        <f t="shared" si="11327"/>
        <v>0</v>
      </c>
      <c r="R4304" s="32">
        <f t="shared" si="11328"/>
        <v>0</v>
      </c>
      <c r="S4304" s="32">
        <f t="shared" si="11329"/>
        <v>0</v>
      </c>
      <c r="T4304" s="32">
        <f t="shared" si="11330"/>
        <v>0</v>
      </c>
      <c r="U4304" s="32">
        <v>0</v>
      </c>
      <c r="V4304" s="32">
        <f t="shared" si="11270"/>
        <v>13519.599999999999</v>
      </c>
      <c r="W4304" s="32">
        <f t="shared" si="11331"/>
        <v>0</v>
      </c>
      <c r="X4304" s="32">
        <f t="shared" si="11332"/>
        <v>0</v>
      </c>
      <c r="Y4304" s="32">
        <f t="shared" si="11333"/>
        <v>0</v>
      </c>
      <c r="Z4304" s="32">
        <f t="shared" si="11334"/>
        <v>0</v>
      </c>
      <c r="AA4304" s="32">
        <f t="shared" si="11335"/>
        <v>0</v>
      </c>
      <c r="AB4304" s="32">
        <f t="shared" si="11336"/>
        <v>0</v>
      </c>
      <c r="AC4304" s="33">
        <f t="shared" si="11337"/>
        <v>13519.6</v>
      </c>
      <c r="AD4304" s="33">
        <f t="shared" si="11338"/>
        <v>1518.91706</v>
      </c>
      <c r="AE4304" s="34">
        <f t="shared" si="11241"/>
        <v>11.234926033314595</v>
      </c>
      <c r="AF4304" s="32">
        <f t="shared" si="11339"/>
        <v>13519.6</v>
      </c>
      <c r="AG4304" s="32">
        <f t="shared" si="11340"/>
        <v>0</v>
      </c>
      <c r="AH4304" s="32">
        <f t="shared" si="11341"/>
        <v>0</v>
      </c>
      <c r="AI4304" s="32">
        <f t="shared" si="11342"/>
        <v>0</v>
      </c>
      <c r="AJ4304" s="32">
        <f t="shared" si="11343"/>
        <v>0</v>
      </c>
      <c r="AK4304" s="32">
        <f t="shared" si="11344"/>
        <v>0</v>
      </c>
      <c r="AL4304" s="32">
        <f t="shared" si="11242"/>
        <v>13519.6</v>
      </c>
      <c r="AM4304" s="32">
        <f t="shared" si="11243"/>
        <v>0</v>
      </c>
    </row>
    <row r="4305" spans="2:40" ht="31.2" x14ac:dyDescent="0.3">
      <c r="B4305" s="30" t="s">
        <v>1085</v>
      </c>
      <c r="C4305" s="30" t="s">
        <v>104</v>
      </c>
      <c r="D4305" s="30" t="s">
        <v>106</v>
      </c>
      <c r="E4305" s="15" t="str">
        <f t="shared" si="11257"/>
        <v>0409</v>
      </c>
      <c r="F4305" s="30" t="s">
        <v>1105</v>
      </c>
      <c r="G4305" s="30" t="s">
        <v>52</v>
      </c>
      <c r="H4305" s="31" t="s">
        <v>53</v>
      </c>
      <c r="I4305" s="32">
        <v>26440.1</v>
      </c>
      <c r="J4305" s="32">
        <v>14097.6</v>
      </c>
      <c r="K4305" s="32">
        <v>13119.3</v>
      </c>
      <c r="L4305" s="32">
        <v>-12920.5</v>
      </c>
      <c r="M4305" s="32"/>
      <c r="N4305" s="32"/>
      <c r="O4305" s="32">
        <v>0</v>
      </c>
      <c r="P4305" s="32">
        <v>0</v>
      </c>
      <c r="Q4305" s="32">
        <v>0</v>
      </c>
      <c r="R4305" s="32">
        <v>0</v>
      </c>
      <c r="S4305" s="32">
        <v>0</v>
      </c>
      <c r="T4305" s="32">
        <v>0</v>
      </c>
      <c r="U4305" s="32">
        <v>0</v>
      </c>
      <c r="V4305" s="32">
        <f t="shared" si="11270"/>
        <v>13519.599999999999</v>
      </c>
      <c r="W4305" s="32"/>
      <c r="X4305" s="32"/>
      <c r="Y4305" s="32"/>
      <c r="Z4305" s="32"/>
      <c r="AA4305" s="32"/>
      <c r="AB4305" s="32">
        <v>0</v>
      </c>
      <c r="AC4305" s="33">
        <v>13519.6</v>
      </c>
      <c r="AD4305" s="33">
        <v>1518.91706</v>
      </c>
      <c r="AE4305" s="34">
        <f t="shared" si="11241"/>
        <v>11.234926033314595</v>
      </c>
      <c r="AF4305" s="32">
        <v>13519.6</v>
      </c>
      <c r="AG4305" s="32">
        <v>0</v>
      </c>
      <c r="AH4305" s="32">
        <v>0</v>
      </c>
      <c r="AI4305" s="32">
        <v>0</v>
      </c>
      <c r="AJ4305" s="32">
        <v>0</v>
      </c>
      <c r="AK4305" s="32">
        <v>0</v>
      </c>
      <c r="AL4305" s="32">
        <f t="shared" si="11242"/>
        <v>13519.6</v>
      </c>
      <c r="AM4305" s="32">
        <f t="shared" si="11243"/>
        <v>0</v>
      </c>
      <c r="AN4305" s="12"/>
    </row>
    <row r="4306" spans="2:40" ht="31.2" hidden="1" customHeight="1" x14ac:dyDescent="0.3">
      <c r="B4306" s="30" t="s">
        <v>1085</v>
      </c>
      <c r="C4306" s="30" t="s">
        <v>104</v>
      </c>
      <c r="D4306" s="30" t="s">
        <v>106</v>
      </c>
      <c r="E4306" s="15" t="str">
        <f t="shared" si="11257"/>
        <v>0409</v>
      </c>
      <c r="F4306" s="30" t="s">
        <v>1107</v>
      </c>
      <c r="G4306" s="30"/>
      <c r="H4306" s="31" t="s">
        <v>1108</v>
      </c>
      <c r="I4306" s="32">
        <f t="shared" si="11319"/>
        <v>0</v>
      </c>
      <c r="J4306" s="32">
        <f t="shared" si="11320"/>
        <v>0</v>
      </c>
      <c r="K4306" s="32">
        <f t="shared" si="11321"/>
        <v>0</v>
      </c>
      <c r="L4306" s="32">
        <f t="shared" si="11322"/>
        <v>0</v>
      </c>
      <c r="M4306" s="32">
        <f t="shared" si="11323"/>
        <v>0</v>
      </c>
      <c r="N4306" s="32">
        <f t="shared" si="11324"/>
        <v>0</v>
      </c>
      <c r="O4306" s="32">
        <f t="shared" si="11325"/>
        <v>0</v>
      </c>
      <c r="P4306" s="32">
        <f t="shared" si="11326"/>
        <v>0</v>
      </c>
      <c r="Q4306" s="32">
        <f t="shared" si="11327"/>
        <v>0</v>
      </c>
      <c r="R4306" s="32">
        <f t="shared" si="11328"/>
        <v>0</v>
      </c>
      <c r="S4306" s="32">
        <f t="shared" si="11329"/>
        <v>0</v>
      </c>
      <c r="T4306" s="32">
        <f t="shared" si="11330"/>
        <v>0</v>
      </c>
      <c r="U4306" s="32">
        <v>0</v>
      </c>
      <c r="V4306" s="32">
        <f t="shared" si="11270"/>
        <v>0</v>
      </c>
      <c r="W4306" s="32">
        <f t="shared" si="11331"/>
        <v>0</v>
      </c>
      <c r="X4306" s="32">
        <f t="shared" si="11332"/>
        <v>0</v>
      </c>
      <c r="Y4306" s="32">
        <f t="shared" si="11333"/>
        <v>0</v>
      </c>
      <c r="Z4306" s="32">
        <f t="shared" si="11334"/>
        <v>0</v>
      </c>
      <c r="AA4306" s="32">
        <f t="shared" si="11335"/>
        <v>0</v>
      </c>
      <c r="AB4306" s="32">
        <f t="shared" si="11336"/>
        <v>0</v>
      </c>
      <c r="AC4306" s="33">
        <f t="shared" si="11337"/>
        <v>0</v>
      </c>
      <c r="AD4306" s="33">
        <f t="shared" si="11338"/>
        <v>0</v>
      </c>
      <c r="AE4306" s="34" t="e">
        <f t="shared" si="11241"/>
        <v>#DIV/0!</v>
      </c>
      <c r="AF4306" s="35">
        <f t="shared" si="11339"/>
        <v>0</v>
      </c>
      <c r="AG4306" s="35">
        <f t="shared" si="11340"/>
        <v>0</v>
      </c>
      <c r="AH4306" s="36">
        <f t="shared" si="11341"/>
        <v>0</v>
      </c>
      <c r="AI4306" s="36">
        <f t="shared" si="11342"/>
        <v>0</v>
      </c>
      <c r="AJ4306" s="36">
        <f t="shared" si="11343"/>
        <v>0</v>
      </c>
      <c r="AK4306" s="36">
        <f t="shared" si="11344"/>
        <v>0</v>
      </c>
      <c r="AL4306" s="36">
        <f t="shared" si="11242"/>
        <v>0</v>
      </c>
      <c r="AM4306" s="36">
        <f t="shared" si="11243"/>
        <v>0</v>
      </c>
      <c r="AN4306" s="37" t="s">
        <v>35</v>
      </c>
    </row>
    <row r="4307" spans="2:40" ht="31.2" hidden="1" customHeight="1" x14ac:dyDescent="0.3">
      <c r="B4307" s="30" t="s">
        <v>1085</v>
      </c>
      <c r="C4307" s="30" t="s">
        <v>104</v>
      </c>
      <c r="D4307" s="30" t="s">
        <v>106</v>
      </c>
      <c r="E4307" s="15" t="str">
        <f t="shared" si="11257"/>
        <v>0409</v>
      </c>
      <c r="F4307" s="30" t="s">
        <v>1107</v>
      </c>
      <c r="G4307" s="30" t="s">
        <v>50</v>
      </c>
      <c r="H4307" s="31" t="s">
        <v>51</v>
      </c>
      <c r="I4307" s="32">
        <f t="shared" si="11319"/>
        <v>0</v>
      </c>
      <c r="J4307" s="32">
        <f t="shared" si="11320"/>
        <v>0</v>
      </c>
      <c r="K4307" s="32">
        <f t="shared" si="11321"/>
        <v>0</v>
      </c>
      <c r="L4307" s="32">
        <f t="shared" si="11322"/>
        <v>0</v>
      </c>
      <c r="M4307" s="32">
        <f t="shared" si="11323"/>
        <v>0</v>
      </c>
      <c r="N4307" s="32">
        <f t="shared" si="11324"/>
        <v>0</v>
      </c>
      <c r="O4307" s="32">
        <f t="shared" si="11325"/>
        <v>0</v>
      </c>
      <c r="P4307" s="32">
        <f t="shared" si="11326"/>
        <v>0</v>
      </c>
      <c r="Q4307" s="32">
        <f t="shared" si="11327"/>
        <v>0</v>
      </c>
      <c r="R4307" s="32">
        <f t="shared" si="11328"/>
        <v>0</v>
      </c>
      <c r="S4307" s="32">
        <f t="shared" si="11329"/>
        <v>0</v>
      </c>
      <c r="T4307" s="32">
        <f t="shared" si="11330"/>
        <v>0</v>
      </c>
      <c r="U4307" s="32">
        <v>0</v>
      </c>
      <c r="V4307" s="32">
        <f t="shared" si="11270"/>
        <v>0</v>
      </c>
      <c r="W4307" s="32">
        <f t="shared" si="11331"/>
        <v>0</v>
      </c>
      <c r="X4307" s="32">
        <f t="shared" si="11332"/>
        <v>0</v>
      </c>
      <c r="Y4307" s="32">
        <f t="shared" si="11333"/>
        <v>0</v>
      </c>
      <c r="Z4307" s="32">
        <f t="shared" si="11334"/>
        <v>0</v>
      </c>
      <c r="AA4307" s="32">
        <f t="shared" si="11335"/>
        <v>0</v>
      </c>
      <c r="AB4307" s="32">
        <f t="shared" si="11336"/>
        <v>0</v>
      </c>
      <c r="AC4307" s="33">
        <f t="shared" si="11337"/>
        <v>0</v>
      </c>
      <c r="AD4307" s="33">
        <f t="shared" si="11338"/>
        <v>0</v>
      </c>
      <c r="AE4307" s="34" t="e">
        <f t="shared" si="11241"/>
        <v>#DIV/0!</v>
      </c>
      <c r="AF4307" s="35">
        <f t="shared" si="11339"/>
        <v>0</v>
      </c>
      <c r="AG4307" s="35">
        <f t="shared" si="11340"/>
        <v>0</v>
      </c>
      <c r="AH4307" s="36">
        <f t="shared" si="11341"/>
        <v>0</v>
      </c>
      <c r="AI4307" s="36">
        <f t="shared" si="11342"/>
        <v>0</v>
      </c>
      <c r="AJ4307" s="36">
        <f t="shared" si="11343"/>
        <v>0</v>
      </c>
      <c r="AK4307" s="36">
        <f t="shared" si="11344"/>
        <v>0</v>
      </c>
      <c r="AL4307" s="36">
        <f t="shared" si="11242"/>
        <v>0</v>
      </c>
      <c r="AM4307" s="36">
        <f t="shared" si="11243"/>
        <v>0</v>
      </c>
      <c r="AN4307" s="37" t="s">
        <v>35</v>
      </c>
    </row>
    <row r="4308" spans="2:40" ht="31.2" hidden="1" customHeight="1" x14ac:dyDescent="0.3">
      <c r="B4308" s="30" t="s">
        <v>1085</v>
      </c>
      <c r="C4308" s="30" t="s">
        <v>104</v>
      </c>
      <c r="D4308" s="30" t="s">
        <v>106</v>
      </c>
      <c r="E4308" s="15" t="str">
        <f t="shared" si="11257"/>
        <v>0409</v>
      </c>
      <c r="F4308" s="30" t="s">
        <v>1107</v>
      </c>
      <c r="G4308" s="30" t="s">
        <v>52</v>
      </c>
      <c r="H4308" s="31" t="s">
        <v>53</v>
      </c>
      <c r="I4308" s="32"/>
      <c r="J4308" s="32"/>
      <c r="K4308" s="32"/>
      <c r="L4308" s="32"/>
      <c r="M4308" s="32"/>
      <c r="N4308" s="32"/>
      <c r="O4308" s="32">
        <v>0</v>
      </c>
      <c r="P4308" s="32">
        <v>0</v>
      </c>
      <c r="Q4308" s="32">
        <v>0</v>
      </c>
      <c r="R4308" s="32">
        <v>0</v>
      </c>
      <c r="S4308" s="32">
        <v>0</v>
      </c>
      <c r="T4308" s="32">
        <v>0</v>
      </c>
      <c r="U4308" s="32">
        <v>0</v>
      </c>
      <c r="V4308" s="32">
        <f t="shared" si="11270"/>
        <v>0</v>
      </c>
      <c r="W4308" s="32"/>
      <c r="X4308" s="32"/>
      <c r="Y4308" s="32"/>
      <c r="Z4308" s="32"/>
      <c r="AA4308" s="32"/>
      <c r="AB4308" s="32">
        <v>0</v>
      </c>
      <c r="AC4308" s="33">
        <v>0</v>
      </c>
      <c r="AD4308" s="33">
        <v>0</v>
      </c>
      <c r="AE4308" s="34" t="e">
        <f t="shared" si="11241"/>
        <v>#DIV/0!</v>
      </c>
      <c r="AF4308" s="35">
        <v>0</v>
      </c>
      <c r="AG4308" s="35">
        <v>0</v>
      </c>
      <c r="AH4308" s="36">
        <v>0</v>
      </c>
      <c r="AI4308" s="36">
        <v>0</v>
      </c>
      <c r="AJ4308" s="36">
        <v>0</v>
      </c>
      <c r="AK4308" s="36">
        <v>0</v>
      </c>
      <c r="AL4308" s="36">
        <f t="shared" si="11242"/>
        <v>0</v>
      </c>
      <c r="AM4308" s="36">
        <f t="shared" si="11243"/>
        <v>0</v>
      </c>
      <c r="AN4308" s="37" t="s">
        <v>35</v>
      </c>
    </row>
    <row r="4309" spans="2:40" ht="15.6" hidden="1" customHeight="1" x14ac:dyDescent="0.3">
      <c r="B4309" s="30" t="s">
        <v>1085</v>
      </c>
      <c r="C4309" s="30" t="s">
        <v>104</v>
      </c>
      <c r="D4309" s="30" t="s">
        <v>106</v>
      </c>
      <c r="E4309" s="15" t="str">
        <f t="shared" si="11257"/>
        <v>0409</v>
      </c>
      <c r="F4309" s="30" t="s">
        <v>1109</v>
      </c>
      <c r="G4309" s="30"/>
      <c r="H4309" s="31" t="s">
        <v>264</v>
      </c>
      <c r="I4309" s="32">
        <f t="shared" si="11319"/>
        <v>0</v>
      </c>
      <c r="J4309" s="32">
        <f t="shared" si="11320"/>
        <v>0</v>
      </c>
      <c r="K4309" s="32">
        <f t="shared" si="11321"/>
        <v>0</v>
      </c>
      <c r="L4309" s="32">
        <f t="shared" si="11322"/>
        <v>0</v>
      </c>
      <c r="M4309" s="32">
        <f t="shared" si="11323"/>
        <v>0</v>
      </c>
      <c r="N4309" s="32">
        <f t="shared" si="11324"/>
        <v>0</v>
      </c>
      <c r="O4309" s="32">
        <f t="shared" si="11325"/>
        <v>0</v>
      </c>
      <c r="P4309" s="32">
        <f t="shared" si="11326"/>
        <v>0</v>
      </c>
      <c r="Q4309" s="32">
        <f t="shared" si="11327"/>
        <v>0</v>
      </c>
      <c r="R4309" s="32">
        <f t="shared" si="11328"/>
        <v>0</v>
      </c>
      <c r="S4309" s="32">
        <f t="shared" si="11329"/>
        <v>0</v>
      </c>
      <c r="T4309" s="32">
        <f t="shared" si="11330"/>
        <v>0</v>
      </c>
      <c r="U4309" s="32">
        <v>0</v>
      </c>
      <c r="V4309" s="32">
        <f t="shared" si="11270"/>
        <v>0</v>
      </c>
      <c r="W4309" s="32">
        <f t="shared" si="11331"/>
        <v>0</v>
      </c>
      <c r="X4309" s="32">
        <f t="shared" si="11332"/>
        <v>0</v>
      </c>
      <c r="Y4309" s="32">
        <f t="shared" si="11333"/>
        <v>0</v>
      </c>
      <c r="Z4309" s="32">
        <f t="shared" si="11334"/>
        <v>0</v>
      </c>
      <c r="AA4309" s="32">
        <f t="shared" si="11335"/>
        <v>0</v>
      </c>
      <c r="AB4309" s="32">
        <f t="shared" si="11336"/>
        <v>0</v>
      </c>
      <c r="AC4309" s="33">
        <f t="shared" si="11337"/>
        <v>0</v>
      </c>
      <c r="AD4309" s="33">
        <f t="shared" si="11338"/>
        <v>0</v>
      </c>
      <c r="AE4309" s="34" t="e">
        <f t="shared" si="11241"/>
        <v>#DIV/0!</v>
      </c>
      <c r="AF4309" s="35">
        <f t="shared" si="11339"/>
        <v>0</v>
      </c>
      <c r="AG4309" s="35">
        <f t="shared" si="11340"/>
        <v>0</v>
      </c>
      <c r="AH4309" s="36">
        <f t="shared" si="11341"/>
        <v>0</v>
      </c>
      <c r="AI4309" s="36">
        <f t="shared" si="11342"/>
        <v>0</v>
      </c>
      <c r="AJ4309" s="36">
        <f t="shared" si="11343"/>
        <v>0</v>
      </c>
      <c r="AK4309" s="36">
        <f t="shared" si="11344"/>
        <v>0</v>
      </c>
      <c r="AL4309" s="36">
        <f t="shared" si="11242"/>
        <v>0</v>
      </c>
      <c r="AM4309" s="36">
        <f t="shared" si="11243"/>
        <v>0</v>
      </c>
      <c r="AN4309" s="37" t="s">
        <v>35</v>
      </c>
    </row>
    <row r="4310" spans="2:40" ht="31.2" hidden="1" customHeight="1" x14ac:dyDescent="0.3">
      <c r="B4310" s="30" t="s">
        <v>1085</v>
      </c>
      <c r="C4310" s="30" t="s">
        <v>104</v>
      </c>
      <c r="D4310" s="30" t="s">
        <v>106</v>
      </c>
      <c r="E4310" s="15" t="str">
        <f t="shared" si="11257"/>
        <v>0409</v>
      </c>
      <c r="F4310" s="30" t="s">
        <v>1109</v>
      </c>
      <c r="G4310" s="30" t="s">
        <v>174</v>
      </c>
      <c r="H4310" s="31" t="s">
        <v>175</v>
      </c>
      <c r="I4310" s="32">
        <f t="shared" si="11319"/>
        <v>0</v>
      </c>
      <c r="J4310" s="32">
        <f t="shared" si="11320"/>
        <v>0</v>
      </c>
      <c r="K4310" s="32">
        <f t="shared" si="11321"/>
        <v>0</v>
      </c>
      <c r="L4310" s="32">
        <f t="shared" si="11322"/>
        <v>0</v>
      </c>
      <c r="M4310" s="32">
        <f t="shared" si="11323"/>
        <v>0</v>
      </c>
      <c r="N4310" s="32">
        <f t="shared" si="11324"/>
        <v>0</v>
      </c>
      <c r="O4310" s="32">
        <f t="shared" si="11325"/>
        <v>0</v>
      </c>
      <c r="P4310" s="32">
        <f t="shared" si="11326"/>
        <v>0</v>
      </c>
      <c r="Q4310" s="32">
        <f t="shared" si="11327"/>
        <v>0</v>
      </c>
      <c r="R4310" s="32">
        <f t="shared" si="11328"/>
        <v>0</v>
      </c>
      <c r="S4310" s="32">
        <f t="shared" si="11329"/>
        <v>0</v>
      </c>
      <c r="T4310" s="32">
        <f t="shared" si="11330"/>
        <v>0</v>
      </c>
      <c r="U4310" s="32">
        <v>0</v>
      </c>
      <c r="V4310" s="32">
        <f t="shared" si="11270"/>
        <v>0</v>
      </c>
      <c r="W4310" s="32">
        <f t="shared" si="11331"/>
        <v>0</v>
      </c>
      <c r="X4310" s="32">
        <f t="shared" si="11332"/>
        <v>0</v>
      </c>
      <c r="Y4310" s="32">
        <f t="shared" si="11333"/>
        <v>0</v>
      </c>
      <c r="Z4310" s="32">
        <f t="shared" si="11334"/>
        <v>0</v>
      </c>
      <c r="AA4310" s="32">
        <f t="shared" si="11335"/>
        <v>0</v>
      </c>
      <c r="AB4310" s="32">
        <f t="shared" si="11336"/>
        <v>0</v>
      </c>
      <c r="AC4310" s="33">
        <f t="shared" si="11337"/>
        <v>0</v>
      </c>
      <c r="AD4310" s="33">
        <f t="shared" si="11338"/>
        <v>0</v>
      </c>
      <c r="AE4310" s="34" t="e">
        <f t="shared" si="11241"/>
        <v>#DIV/0!</v>
      </c>
      <c r="AF4310" s="35">
        <f t="shared" si="11339"/>
        <v>0</v>
      </c>
      <c r="AG4310" s="35">
        <f t="shared" si="11340"/>
        <v>0</v>
      </c>
      <c r="AH4310" s="36">
        <f t="shared" si="11341"/>
        <v>0</v>
      </c>
      <c r="AI4310" s="36">
        <f t="shared" si="11342"/>
        <v>0</v>
      </c>
      <c r="AJ4310" s="36">
        <f t="shared" si="11343"/>
        <v>0</v>
      </c>
      <c r="AK4310" s="36">
        <f t="shared" si="11344"/>
        <v>0</v>
      </c>
      <c r="AL4310" s="36">
        <f t="shared" si="11242"/>
        <v>0</v>
      </c>
      <c r="AM4310" s="36">
        <f t="shared" si="11243"/>
        <v>0</v>
      </c>
      <c r="AN4310" s="37" t="s">
        <v>35</v>
      </c>
    </row>
    <row r="4311" spans="2:40" ht="15.6" hidden="1" customHeight="1" x14ac:dyDescent="0.3">
      <c r="B4311" s="30" t="s">
        <v>1085</v>
      </c>
      <c r="C4311" s="30" t="s">
        <v>104</v>
      </c>
      <c r="D4311" s="30" t="s">
        <v>106</v>
      </c>
      <c r="E4311" s="15" t="str">
        <f t="shared" si="11257"/>
        <v>0409</v>
      </c>
      <c r="F4311" s="30" t="s">
        <v>1109</v>
      </c>
      <c r="G4311" s="30" t="s">
        <v>176</v>
      </c>
      <c r="H4311" s="31" t="s">
        <v>177</v>
      </c>
      <c r="I4311" s="32"/>
      <c r="J4311" s="32"/>
      <c r="K4311" s="32"/>
      <c r="L4311" s="32"/>
      <c r="M4311" s="32"/>
      <c r="N4311" s="32"/>
      <c r="O4311" s="32">
        <v>0</v>
      </c>
      <c r="P4311" s="32">
        <v>0</v>
      </c>
      <c r="Q4311" s="32">
        <v>0</v>
      </c>
      <c r="R4311" s="32">
        <v>0</v>
      </c>
      <c r="S4311" s="32">
        <v>0</v>
      </c>
      <c r="T4311" s="32">
        <v>0</v>
      </c>
      <c r="U4311" s="32">
        <v>0</v>
      </c>
      <c r="V4311" s="32">
        <f t="shared" si="11270"/>
        <v>0</v>
      </c>
      <c r="W4311" s="32"/>
      <c r="X4311" s="32"/>
      <c r="Y4311" s="32"/>
      <c r="Z4311" s="32"/>
      <c r="AA4311" s="32"/>
      <c r="AB4311" s="32">
        <v>0</v>
      </c>
      <c r="AC4311" s="33">
        <v>0</v>
      </c>
      <c r="AD4311" s="33">
        <v>0</v>
      </c>
      <c r="AE4311" s="34" t="e">
        <f t="shared" si="11241"/>
        <v>#DIV/0!</v>
      </c>
      <c r="AF4311" s="35">
        <v>0</v>
      </c>
      <c r="AG4311" s="35">
        <v>0</v>
      </c>
      <c r="AH4311" s="36">
        <v>0</v>
      </c>
      <c r="AI4311" s="36">
        <v>0</v>
      </c>
      <c r="AJ4311" s="36">
        <v>0</v>
      </c>
      <c r="AK4311" s="36">
        <v>0</v>
      </c>
      <c r="AL4311" s="36">
        <f t="shared" si="11242"/>
        <v>0</v>
      </c>
      <c r="AM4311" s="36">
        <f t="shared" si="11243"/>
        <v>0</v>
      </c>
      <c r="AN4311" s="37" t="s">
        <v>35</v>
      </c>
    </row>
    <row r="4312" spans="2:40" ht="31.2" x14ac:dyDescent="0.3">
      <c r="B4312" s="30" t="s">
        <v>1085</v>
      </c>
      <c r="C4312" s="30" t="s">
        <v>104</v>
      </c>
      <c r="D4312" s="30" t="s">
        <v>106</v>
      </c>
      <c r="E4312" s="15" t="str">
        <f t="shared" si="11257"/>
        <v>0409</v>
      </c>
      <c r="F4312" s="30" t="s">
        <v>839</v>
      </c>
      <c r="G4312" s="30"/>
      <c r="H4312" s="31" t="s">
        <v>840</v>
      </c>
      <c r="I4312" s="32">
        <f t="shared" ref="I4312:T4312" si="11345">I4316+I4313</f>
        <v>722435.7</v>
      </c>
      <c r="J4312" s="32">
        <f t="shared" si="11345"/>
        <v>871460.1</v>
      </c>
      <c r="K4312" s="32">
        <f t="shared" si="11345"/>
        <v>831831</v>
      </c>
      <c r="L4312" s="32">
        <f t="shared" si="11345"/>
        <v>0</v>
      </c>
      <c r="M4312" s="32">
        <f t="shared" si="11345"/>
        <v>0</v>
      </c>
      <c r="N4312" s="32">
        <f t="shared" si="11345"/>
        <v>0</v>
      </c>
      <c r="O4312" s="32">
        <f t="shared" si="11345"/>
        <v>0</v>
      </c>
      <c r="P4312" s="32">
        <f t="shared" si="11345"/>
        <v>-100.97199999999999</v>
      </c>
      <c r="Q4312" s="32">
        <f t="shared" si="11345"/>
        <v>0</v>
      </c>
      <c r="R4312" s="32">
        <f t="shared" si="11345"/>
        <v>0</v>
      </c>
      <c r="S4312" s="32">
        <f t="shared" si="11345"/>
        <v>0</v>
      </c>
      <c r="T4312" s="32">
        <f t="shared" si="11345"/>
        <v>0</v>
      </c>
      <c r="U4312" s="32">
        <v>0</v>
      </c>
      <c r="V4312" s="32">
        <f t="shared" si="11270"/>
        <v>722334.728</v>
      </c>
      <c r="W4312" s="32">
        <f t="shared" ref="W4312:AD4312" si="11346">W4316+W4313</f>
        <v>0</v>
      </c>
      <c r="X4312" s="32">
        <f t="shared" si="11346"/>
        <v>0</v>
      </c>
      <c r="Y4312" s="32">
        <f t="shared" si="11346"/>
        <v>0</v>
      </c>
      <c r="Z4312" s="32">
        <f t="shared" si="11346"/>
        <v>0</v>
      </c>
      <c r="AA4312" s="32">
        <f t="shared" si="11346"/>
        <v>0</v>
      </c>
      <c r="AB4312" s="32">
        <f t="shared" si="11346"/>
        <v>702247.78510999994</v>
      </c>
      <c r="AC4312" s="33">
        <f t="shared" si="11346"/>
        <v>705503.12988999998</v>
      </c>
      <c r="AD4312" s="33">
        <f t="shared" si="11346"/>
        <v>705503.12937999994</v>
      </c>
      <c r="AE4312" s="34">
        <f t="shared" si="11241"/>
        <v>99.999999927711158</v>
      </c>
      <c r="AF4312" s="32">
        <f t="shared" ref="AF4312:AK4312" si="11347">AF4316+AF4313</f>
        <v>705503.12988999998</v>
      </c>
      <c r="AG4312" s="32">
        <f t="shared" si="11347"/>
        <v>0</v>
      </c>
      <c r="AH4312" s="32">
        <f t="shared" si="11347"/>
        <v>0</v>
      </c>
      <c r="AI4312" s="32">
        <f t="shared" si="11347"/>
        <v>0</v>
      </c>
      <c r="AJ4312" s="32">
        <f t="shared" si="11347"/>
        <v>0</v>
      </c>
      <c r="AK4312" s="32">
        <f t="shared" si="11347"/>
        <v>0</v>
      </c>
      <c r="AL4312" s="32">
        <f t="shared" si="11242"/>
        <v>705503.12988999998</v>
      </c>
      <c r="AM4312" s="32">
        <f t="shared" si="11243"/>
        <v>16831.598110000021</v>
      </c>
    </row>
    <row r="4313" spans="2:40" ht="62.4" x14ac:dyDescent="0.3">
      <c r="B4313" s="30" t="s">
        <v>1085</v>
      </c>
      <c r="C4313" s="30" t="s">
        <v>104</v>
      </c>
      <c r="D4313" s="30" t="s">
        <v>106</v>
      </c>
      <c r="E4313" s="15" t="str">
        <f t="shared" si="11257"/>
        <v>0409</v>
      </c>
      <c r="F4313" s="30" t="s">
        <v>1110</v>
      </c>
      <c r="G4313" s="30"/>
      <c r="H4313" s="31" t="s">
        <v>1111</v>
      </c>
      <c r="I4313" s="32">
        <f t="shared" ref="I4313:I4320" si="11348">I4314</f>
        <v>140604.70000000001</v>
      </c>
      <c r="J4313" s="32">
        <f t="shared" ref="J4313:J4320" si="11349">J4314</f>
        <v>39629.1</v>
      </c>
      <c r="K4313" s="32">
        <f t="shared" ref="K4313:K4320" si="11350">K4314</f>
        <v>0</v>
      </c>
      <c r="L4313" s="32">
        <f t="shared" ref="L4313:L4320" si="11351">L4314</f>
        <v>0</v>
      </c>
      <c r="M4313" s="32">
        <f t="shared" ref="M4313:M4320" si="11352">M4314</f>
        <v>0</v>
      </c>
      <c r="N4313" s="32">
        <f t="shared" ref="N4313:N4320" si="11353">N4314</f>
        <v>0</v>
      </c>
      <c r="O4313" s="32">
        <f t="shared" ref="O4313:O4320" si="11354">O4314</f>
        <v>0</v>
      </c>
      <c r="P4313" s="32">
        <f t="shared" ref="P4313:P4320" si="11355">P4314</f>
        <v>-100.97199999999999</v>
      </c>
      <c r="Q4313" s="32">
        <f t="shared" ref="Q4313:Q4320" si="11356">Q4314</f>
        <v>0</v>
      </c>
      <c r="R4313" s="32">
        <f t="shared" ref="R4313:R4320" si="11357">R4314</f>
        <v>0</v>
      </c>
      <c r="S4313" s="32">
        <f t="shared" ref="S4313:S4320" si="11358">S4314</f>
        <v>0</v>
      </c>
      <c r="T4313" s="32">
        <f t="shared" ref="T4313:T4320" si="11359">T4314</f>
        <v>0</v>
      </c>
      <c r="U4313" s="32">
        <v>0</v>
      </c>
      <c r="V4313" s="32">
        <f t="shared" si="11270"/>
        <v>140503.728</v>
      </c>
      <c r="W4313" s="32">
        <f t="shared" ref="W4313:W4320" si="11360">W4314</f>
        <v>0</v>
      </c>
      <c r="X4313" s="32">
        <f t="shared" ref="X4313:X4320" si="11361">X4314</f>
        <v>0</v>
      </c>
      <c r="Y4313" s="32">
        <f t="shared" ref="Y4313:Y4320" si="11362">Y4314</f>
        <v>0</v>
      </c>
      <c r="Z4313" s="32">
        <f t="shared" ref="Z4313:Z4320" si="11363">Z4314</f>
        <v>0</v>
      </c>
      <c r="AA4313" s="32">
        <f t="shared" ref="AA4313:AA4320" si="11364">AA4314</f>
        <v>0</v>
      </c>
      <c r="AB4313" s="32">
        <f t="shared" ref="AB4313:AB4320" si="11365">AB4314</f>
        <v>120416.75538</v>
      </c>
      <c r="AC4313" s="33">
        <f t="shared" ref="AC4313:AC4320" si="11366">AC4314</f>
        <v>120416.75589</v>
      </c>
      <c r="AD4313" s="33">
        <f t="shared" ref="AD4313:AD4320" si="11367">AD4314</f>
        <v>120416.75538</v>
      </c>
      <c r="AE4313" s="34">
        <f t="shared" si="11241"/>
        <v>99.999999576470898</v>
      </c>
      <c r="AF4313" s="32">
        <f t="shared" ref="AF4313:AF4320" si="11368">AF4314</f>
        <v>120416.75589</v>
      </c>
      <c r="AG4313" s="32">
        <f t="shared" ref="AG4313:AG4320" si="11369">AG4314</f>
        <v>0</v>
      </c>
      <c r="AH4313" s="32">
        <f t="shared" ref="AH4313:AH4320" si="11370">AH4314</f>
        <v>0</v>
      </c>
      <c r="AI4313" s="32">
        <f t="shared" ref="AI4313:AI4320" si="11371">AI4314</f>
        <v>0</v>
      </c>
      <c r="AJ4313" s="32">
        <f t="shared" ref="AJ4313:AJ4320" si="11372">AJ4314</f>
        <v>0</v>
      </c>
      <c r="AK4313" s="32">
        <f t="shared" ref="AK4313:AK4320" si="11373">AK4314</f>
        <v>0</v>
      </c>
      <c r="AL4313" s="32">
        <f t="shared" si="11242"/>
        <v>120416.75589</v>
      </c>
      <c r="AM4313" s="32">
        <f t="shared" si="11243"/>
        <v>20086.972110000002</v>
      </c>
    </row>
    <row r="4314" spans="2:40" ht="31.2" x14ac:dyDescent="0.3">
      <c r="B4314" s="30" t="s">
        <v>1085</v>
      </c>
      <c r="C4314" s="30" t="s">
        <v>104</v>
      </c>
      <c r="D4314" s="30" t="s">
        <v>106</v>
      </c>
      <c r="E4314" s="15" t="str">
        <f t="shared" si="11257"/>
        <v>0409</v>
      </c>
      <c r="F4314" s="30" t="s">
        <v>1110</v>
      </c>
      <c r="G4314" s="30" t="s">
        <v>50</v>
      </c>
      <c r="H4314" s="31" t="s">
        <v>51</v>
      </c>
      <c r="I4314" s="32">
        <f t="shared" si="11348"/>
        <v>140604.70000000001</v>
      </c>
      <c r="J4314" s="32">
        <f t="shared" si="11349"/>
        <v>39629.1</v>
      </c>
      <c r="K4314" s="32">
        <f t="shared" si="11350"/>
        <v>0</v>
      </c>
      <c r="L4314" s="32">
        <f t="shared" si="11351"/>
        <v>0</v>
      </c>
      <c r="M4314" s="32">
        <f t="shared" si="11352"/>
        <v>0</v>
      </c>
      <c r="N4314" s="32">
        <f t="shared" si="11353"/>
        <v>0</v>
      </c>
      <c r="O4314" s="32">
        <f t="shared" si="11354"/>
        <v>0</v>
      </c>
      <c r="P4314" s="32">
        <f t="shared" si="11355"/>
        <v>-100.97199999999999</v>
      </c>
      <c r="Q4314" s="32">
        <f t="shared" si="11356"/>
        <v>0</v>
      </c>
      <c r="R4314" s="32">
        <f t="shared" si="11357"/>
        <v>0</v>
      </c>
      <c r="S4314" s="32">
        <f t="shared" si="11358"/>
        <v>0</v>
      </c>
      <c r="T4314" s="32">
        <f t="shared" si="11359"/>
        <v>0</v>
      </c>
      <c r="U4314" s="32">
        <v>0</v>
      </c>
      <c r="V4314" s="32">
        <f t="shared" si="11270"/>
        <v>140503.728</v>
      </c>
      <c r="W4314" s="32">
        <f t="shared" si="11360"/>
        <v>0</v>
      </c>
      <c r="X4314" s="32">
        <f t="shared" si="11361"/>
        <v>0</v>
      </c>
      <c r="Y4314" s="32">
        <f t="shared" si="11362"/>
        <v>0</v>
      </c>
      <c r="Z4314" s="32">
        <f t="shared" si="11363"/>
        <v>0</v>
      </c>
      <c r="AA4314" s="32">
        <f t="shared" si="11364"/>
        <v>0</v>
      </c>
      <c r="AB4314" s="32">
        <f t="shared" si="11365"/>
        <v>120416.75538</v>
      </c>
      <c r="AC4314" s="33">
        <f t="shared" si="11366"/>
        <v>120416.75589</v>
      </c>
      <c r="AD4314" s="33">
        <f t="shared" si="11367"/>
        <v>120416.75538</v>
      </c>
      <c r="AE4314" s="34">
        <f t="shared" si="11241"/>
        <v>99.999999576470898</v>
      </c>
      <c r="AF4314" s="32">
        <f t="shared" si="11368"/>
        <v>120416.75589</v>
      </c>
      <c r="AG4314" s="32">
        <f t="shared" si="11369"/>
        <v>0</v>
      </c>
      <c r="AH4314" s="32">
        <f t="shared" si="11370"/>
        <v>0</v>
      </c>
      <c r="AI4314" s="32">
        <f t="shared" si="11371"/>
        <v>0</v>
      </c>
      <c r="AJ4314" s="32">
        <f t="shared" si="11372"/>
        <v>0</v>
      </c>
      <c r="AK4314" s="32">
        <f t="shared" si="11373"/>
        <v>0</v>
      </c>
      <c r="AL4314" s="32">
        <f t="shared" si="11242"/>
        <v>120416.75589</v>
      </c>
      <c r="AM4314" s="32">
        <f t="shared" si="11243"/>
        <v>20086.972110000002</v>
      </c>
    </row>
    <row r="4315" spans="2:40" ht="31.2" x14ac:dyDescent="0.3">
      <c r="B4315" s="30" t="s">
        <v>1085</v>
      </c>
      <c r="C4315" s="30" t="s">
        <v>104</v>
      </c>
      <c r="D4315" s="30" t="s">
        <v>106</v>
      </c>
      <c r="E4315" s="15" t="str">
        <f t="shared" si="11257"/>
        <v>0409</v>
      </c>
      <c r="F4315" s="30" t="s">
        <v>1110</v>
      </c>
      <c r="G4315" s="30" t="s">
        <v>52</v>
      </c>
      <c r="H4315" s="31" t="s">
        <v>53</v>
      </c>
      <c r="I4315" s="32">
        <v>140604.70000000001</v>
      </c>
      <c r="J4315" s="32">
        <v>39629.1</v>
      </c>
      <c r="K4315" s="32"/>
      <c r="L4315" s="32"/>
      <c r="M4315" s="32"/>
      <c r="N4315" s="32"/>
      <c r="O4315" s="32">
        <v>0</v>
      </c>
      <c r="P4315" s="32">
        <v>-100.97199999999999</v>
      </c>
      <c r="Q4315" s="32">
        <v>0</v>
      </c>
      <c r="R4315" s="32">
        <v>0</v>
      </c>
      <c r="S4315" s="32">
        <v>0</v>
      </c>
      <c r="T4315" s="32">
        <v>0</v>
      </c>
      <c r="U4315" s="32">
        <v>0</v>
      </c>
      <c r="V4315" s="32">
        <f t="shared" si="11270"/>
        <v>140503.728</v>
      </c>
      <c r="W4315" s="32"/>
      <c r="X4315" s="32"/>
      <c r="Y4315" s="32"/>
      <c r="Z4315" s="32"/>
      <c r="AA4315" s="32"/>
      <c r="AB4315" s="32">
        <v>120416.75538</v>
      </c>
      <c r="AC4315" s="33">
        <v>120416.75589</v>
      </c>
      <c r="AD4315" s="33">
        <v>120416.75538</v>
      </c>
      <c r="AE4315" s="34">
        <f t="shared" si="11241"/>
        <v>99.999999576470898</v>
      </c>
      <c r="AF4315" s="32">
        <v>120416.75589</v>
      </c>
      <c r="AG4315" s="32">
        <v>0</v>
      </c>
      <c r="AH4315" s="32">
        <v>0</v>
      </c>
      <c r="AI4315" s="32">
        <v>0</v>
      </c>
      <c r="AJ4315" s="32">
        <v>0</v>
      </c>
      <c r="AK4315" s="32">
        <v>0</v>
      </c>
      <c r="AL4315" s="32">
        <f t="shared" si="11242"/>
        <v>120416.75589</v>
      </c>
      <c r="AM4315" s="32">
        <f t="shared" si="11243"/>
        <v>20086.972110000002</v>
      </c>
      <c r="AN4315" s="12"/>
    </row>
    <row r="4316" spans="2:40" ht="124.8" x14ac:dyDescent="0.3">
      <c r="B4316" s="30" t="s">
        <v>1085</v>
      </c>
      <c r="C4316" s="30" t="s">
        <v>104</v>
      </c>
      <c r="D4316" s="30" t="s">
        <v>106</v>
      </c>
      <c r="E4316" s="15" t="str">
        <f t="shared" si="11257"/>
        <v>0409</v>
      </c>
      <c r="F4316" s="30" t="s">
        <v>841</v>
      </c>
      <c r="G4316" s="30"/>
      <c r="H4316" s="31" t="s">
        <v>842</v>
      </c>
      <c r="I4316" s="32">
        <f t="shared" si="11348"/>
        <v>581831</v>
      </c>
      <c r="J4316" s="32">
        <f t="shared" si="11349"/>
        <v>831831</v>
      </c>
      <c r="K4316" s="32">
        <f t="shared" si="11350"/>
        <v>831831</v>
      </c>
      <c r="L4316" s="32">
        <f t="shared" si="11351"/>
        <v>0</v>
      </c>
      <c r="M4316" s="32">
        <f t="shared" si="11352"/>
        <v>0</v>
      </c>
      <c r="N4316" s="32">
        <f t="shared" si="11353"/>
        <v>0</v>
      </c>
      <c r="O4316" s="32">
        <f t="shared" si="11354"/>
        <v>0</v>
      </c>
      <c r="P4316" s="32">
        <f t="shared" si="11355"/>
        <v>0</v>
      </c>
      <c r="Q4316" s="32">
        <f t="shared" si="11356"/>
        <v>0</v>
      </c>
      <c r="R4316" s="32">
        <f t="shared" si="11357"/>
        <v>0</v>
      </c>
      <c r="S4316" s="32">
        <f t="shared" si="11358"/>
        <v>0</v>
      </c>
      <c r="T4316" s="32">
        <f t="shared" si="11359"/>
        <v>0</v>
      </c>
      <c r="U4316" s="32">
        <v>0</v>
      </c>
      <c r="V4316" s="32">
        <f t="shared" si="11270"/>
        <v>581831</v>
      </c>
      <c r="W4316" s="32">
        <f t="shared" si="11360"/>
        <v>0</v>
      </c>
      <c r="X4316" s="32">
        <f t="shared" si="11361"/>
        <v>0</v>
      </c>
      <c r="Y4316" s="32">
        <f t="shared" si="11362"/>
        <v>0</v>
      </c>
      <c r="Z4316" s="32">
        <f t="shared" si="11363"/>
        <v>0</v>
      </c>
      <c r="AA4316" s="32">
        <f t="shared" si="11364"/>
        <v>0</v>
      </c>
      <c r="AB4316" s="32">
        <f t="shared" si="11365"/>
        <v>581831.02972999995</v>
      </c>
      <c r="AC4316" s="33">
        <f t="shared" si="11366"/>
        <v>585086.37399999995</v>
      </c>
      <c r="AD4316" s="33">
        <f t="shared" si="11367"/>
        <v>585086.37399999995</v>
      </c>
      <c r="AE4316" s="34">
        <f t="shared" si="11241"/>
        <v>100</v>
      </c>
      <c r="AF4316" s="32">
        <f t="shared" si="11368"/>
        <v>585086.37399999995</v>
      </c>
      <c r="AG4316" s="32">
        <f t="shared" si="11369"/>
        <v>0</v>
      </c>
      <c r="AH4316" s="32">
        <f t="shared" si="11370"/>
        <v>0</v>
      </c>
      <c r="AI4316" s="32">
        <f t="shared" si="11371"/>
        <v>0</v>
      </c>
      <c r="AJ4316" s="32">
        <f t="shared" si="11372"/>
        <v>0</v>
      </c>
      <c r="AK4316" s="32">
        <f t="shared" si="11373"/>
        <v>0</v>
      </c>
      <c r="AL4316" s="32">
        <f t="shared" si="11242"/>
        <v>585086.37399999995</v>
      </c>
      <c r="AM4316" s="32">
        <f t="shared" si="11243"/>
        <v>-3255.3739999999525</v>
      </c>
    </row>
    <row r="4317" spans="2:40" ht="31.2" x14ac:dyDescent="0.3">
      <c r="B4317" s="30" t="s">
        <v>1085</v>
      </c>
      <c r="C4317" s="30" t="s">
        <v>104</v>
      </c>
      <c r="D4317" s="30" t="s">
        <v>106</v>
      </c>
      <c r="E4317" s="15" t="str">
        <f t="shared" si="11257"/>
        <v>0409</v>
      </c>
      <c r="F4317" s="30" t="s">
        <v>841</v>
      </c>
      <c r="G4317" s="30" t="s">
        <v>50</v>
      </c>
      <c r="H4317" s="31" t="s">
        <v>51</v>
      </c>
      <c r="I4317" s="32">
        <f t="shared" si="11348"/>
        <v>581831</v>
      </c>
      <c r="J4317" s="32">
        <f t="shared" si="11349"/>
        <v>831831</v>
      </c>
      <c r="K4317" s="32">
        <f t="shared" si="11350"/>
        <v>831831</v>
      </c>
      <c r="L4317" s="32">
        <f t="shared" si="11351"/>
        <v>0</v>
      </c>
      <c r="M4317" s="32">
        <f t="shared" si="11352"/>
        <v>0</v>
      </c>
      <c r="N4317" s="32">
        <f t="shared" si="11353"/>
        <v>0</v>
      </c>
      <c r="O4317" s="32">
        <f t="shared" si="11354"/>
        <v>0</v>
      </c>
      <c r="P4317" s="32">
        <f t="shared" si="11355"/>
        <v>0</v>
      </c>
      <c r="Q4317" s="32">
        <f t="shared" si="11356"/>
        <v>0</v>
      </c>
      <c r="R4317" s="32">
        <f t="shared" si="11357"/>
        <v>0</v>
      </c>
      <c r="S4317" s="32">
        <f t="shared" si="11358"/>
        <v>0</v>
      </c>
      <c r="T4317" s="32">
        <f t="shared" si="11359"/>
        <v>0</v>
      </c>
      <c r="U4317" s="32">
        <v>0</v>
      </c>
      <c r="V4317" s="32">
        <f t="shared" si="11270"/>
        <v>581831</v>
      </c>
      <c r="W4317" s="32">
        <f t="shared" si="11360"/>
        <v>0</v>
      </c>
      <c r="X4317" s="32">
        <f t="shared" si="11361"/>
        <v>0</v>
      </c>
      <c r="Y4317" s="32">
        <f t="shared" si="11362"/>
        <v>0</v>
      </c>
      <c r="Z4317" s="32">
        <f t="shared" si="11363"/>
        <v>0</v>
      </c>
      <c r="AA4317" s="32">
        <f t="shared" si="11364"/>
        <v>0</v>
      </c>
      <c r="AB4317" s="32">
        <f t="shared" si="11365"/>
        <v>581831.02972999995</v>
      </c>
      <c r="AC4317" s="33">
        <f t="shared" si="11366"/>
        <v>585086.37399999995</v>
      </c>
      <c r="AD4317" s="33">
        <f t="shared" si="11367"/>
        <v>585086.37399999995</v>
      </c>
      <c r="AE4317" s="34">
        <f t="shared" si="11241"/>
        <v>100</v>
      </c>
      <c r="AF4317" s="32">
        <f t="shared" si="11368"/>
        <v>585086.37399999995</v>
      </c>
      <c r="AG4317" s="32">
        <f t="shared" si="11369"/>
        <v>0</v>
      </c>
      <c r="AH4317" s="32">
        <f t="shared" si="11370"/>
        <v>0</v>
      </c>
      <c r="AI4317" s="32">
        <f t="shared" si="11371"/>
        <v>0</v>
      </c>
      <c r="AJ4317" s="32">
        <f t="shared" si="11372"/>
        <v>0</v>
      </c>
      <c r="AK4317" s="32">
        <f t="shared" si="11373"/>
        <v>0</v>
      </c>
      <c r="AL4317" s="32">
        <f t="shared" si="11242"/>
        <v>585086.37399999995</v>
      </c>
      <c r="AM4317" s="32">
        <f t="shared" si="11243"/>
        <v>-3255.3739999999525</v>
      </c>
    </row>
    <row r="4318" spans="2:40" ht="31.2" x14ac:dyDescent="0.3">
      <c r="B4318" s="30" t="s">
        <v>1085</v>
      </c>
      <c r="C4318" s="30" t="s">
        <v>104</v>
      </c>
      <c r="D4318" s="30" t="s">
        <v>106</v>
      </c>
      <c r="E4318" s="15" t="str">
        <f t="shared" si="11257"/>
        <v>0409</v>
      </c>
      <c r="F4318" s="30" t="s">
        <v>841</v>
      </c>
      <c r="G4318" s="30" t="s">
        <v>52</v>
      </c>
      <c r="H4318" s="31" t="s">
        <v>53</v>
      </c>
      <c r="I4318" s="32">
        <v>581831</v>
      </c>
      <c r="J4318" s="32">
        <v>831831</v>
      </c>
      <c r="K4318" s="32">
        <v>831831</v>
      </c>
      <c r="L4318" s="32"/>
      <c r="M4318" s="32"/>
      <c r="N4318" s="32"/>
      <c r="O4318" s="32">
        <v>0</v>
      </c>
      <c r="P4318" s="32">
        <v>0</v>
      </c>
      <c r="Q4318" s="32">
        <v>0</v>
      </c>
      <c r="R4318" s="32">
        <v>0</v>
      </c>
      <c r="S4318" s="32">
        <v>0</v>
      </c>
      <c r="T4318" s="32">
        <v>0</v>
      </c>
      <c r="U4318" s="32">
        <v>0</v>
      </c>
      <c r="V4318" s="32">
        <f t="shared" si="11270"/>
        <v>581831</v>
      </c>
      <c r="W4318" s="32"/>
      <c r="X4318" s="32"/>
      <c r="Y4318" s="32"/>
      <c r="Z4318" s="32"/>
      <c r="AA4318" s="32"/>
      <c r="AB4318" s="32">
        <v>581831.02972999995</v>
      </c>
      <c r="AC4318" s="33">
        <v>585086.37399999995</v>
      </c>
      <c r="AD4318" s="33">
        <v>585086.37399999995</v>
      </c>
      <c r="AE4318" s="34">
        <f t="shared" si="11241"/>
        <v>100</v>
      </c>
      <c r="AF4318" s="32">
        <v>585086.37399999995</v>
      </c>
      <c r="AG4318" s="32">
        <v>0</v>
      </c>
      <c r="AH4318" s="32">
        <v>0</v>
      </c>
      <c r="AI4318" s="32">
        <v>0</v>
      </c>
      <c r="AJ4318" s="32">
        <v>0</v>
      </c>
      <c r="AK4318" s="32">
        <v>0</v>
      </c>
      <c r="AL4318" s="32">
        <f t="shared" si="11242"/>
        <v>585086.37399999995</v>
      </c>
      <c r="AM4318" s="32">
        <f t="shared" si="11243"/>
        <v>-3255.3739999999525</v>
      </c>
      <c r="AN4318" s="12"/>
    </row>
    <row r="4319" spans="2:40" ht="31.2" x14ac:dyDescent="0.3">
      <c r="B4319" s="30" t="s">
        <v>1085</v>
      </c>
      <c r="C4319" s="30" t="s">
        <v>104</v>
      </c>
      <c r="D4319" s="30" t="s">
        <v>106</v>
      </c>
      <c r="E4319" s="15" t="str">
        <f t="shared" si="11257"/>
        <v>0409</v>
      </c>
      <c r="F4319" s="30" t="s">
        <v>813</v>
      </c>
      <c r="G4319" s="30"/>
      <c r="H4319" s="31" t="s">
        <v>814</v>
      </c>
      <c r="I4319" s="32">
        <f t="shared" si="11348"/>
        <v>56520.7</v>
      </c>
      <c r="J4319" s="32">
        <f t="shared" si="11349"/>
        <v>58317.9</v>
      </c>
      <c r="K4319" s="32">
        <f t="shared" si="11350"/>
        <v>58317.9</v>
      </c>
      <c r="L4319" s="32">
        <f t="shared" si="11351"/>
        <v>4067.3290000000002</v>
      </c>
      <c r="M4319" s="32">
        <f t="shared" si="11352"/>
        <v>4092</v>
      </c>
      <c r="N4319" s="32">
        <f t="shared" si="11353"/>
        <v>4092</v>
      </c>
      <c r="O4319" s="32">
        <f t="shared" si="11354"/>
        <v>-349.7</v>
      </c>
      <c r="P4319" s="32">
        <f t="shared" si="11355"/>
        <v>0</v>
      </c>
      <c r="Q4319" s="32">
        <f t="shared" si="11356"/>
        <v>0</v>
      </c>
      <c r="R4319" s="32">
        <f t="shared" si="11357"/>
        <v>0</v>
      </c>
      <c r="S4319" s="32">
        <f t="shared" si="11358"/>
        <v>0</v>
      </c>
      <c r="T4319" s="32">
        <f t="shared" si="11359"/>
        <v>0</v>
      </c>
      <c r="U4319" s="32">
        <v>0</v>
      </c>
      <c r="V4319" s="32">
        <f t="shared" si="11270"/>
        <v>60238.328999999998</v>
      </c>
      <c r="W4319" s="32">
        <f t="shared" si="11360"/>
        <v>0</v>
      </c>
      <c r="X4319" s="32">
        <f t="shared" si="11361"/>
        <v>0</v>
      </c>
      <c r="Y4319" s="32">
        <f t="shared" si="11362"/>
        <v>0</v>
      </c>
      <c r="Z4319" s="32">
        <f t="shared" si="11363"/>
        <v>0</v>
      </c>
      <c r="AA4319" s="32">
        <f t="shared" si="11364"/>
        <v>0</v>
      </c>
      <c r="AB4319" s="32">
        <f t="shared" si="11365"/>
        <v>36593.456319999998</v>
      </c>
      <c r="AC4319" s="33">
        <f t="shared" si="11366"/>
        <v>60238.328999999998</v>
      </c>
      <c r="AD4319" s="33">
        <f t="shared" si="11367"/>
        <v>60220.593269999998</v>
      </c>
      <c r="AE4319" s="34">
        <f t="shared" si="11241"/>
        <v>99.97055740042191</v>
      </c>
      <c r="AF4319" s="32">
        <f t="shared" si="11368"/>
        <v>60588.029000000002</v>
      </c>
      <c r="AG4319" s="32">
        <f t="shared" si="11369"/>
        <v>-349.7</v>
      </c>
      <c r="AH4319" s="32">
        <f t="shared" si="11370"/>
        <v>0</v>
      </c>
      <c r="AI4319" s="32">
        <f t="shared" si="11371"/>
        <v>0</v>
      </c>
      <c r="AJ4319" s="32">
        <f t="shared" si="11372"/>
        <v>0</v>
      </c>
      <c r="AK4319" s="32">
        <f t="shared" si="11373"/>
        <v>0</v>
      </c>
      <c r="AL4319" s="32">
        <f t="shared" si="11242"/>
        <v>60238.329000000005</v>
      </c>
      <c r="AM4319" s="32">
        <f t="shared" si="11243"/>
        <v>0</v>
      </c>
    </row>
    <row r="4320" spans="2:40" ht="31.2" x14ac:dyDescent="0.3">
      <c r="B4320" s="30" t="s">
        <v>1085</v>
      </c>
      <c r="C4320" s="30" t="s">
        <v>104</v>
      </c>
      <c r="D4320" s="30" t="s">
        <v>106</v>
      </c>
      <c r="E4320" s="15" t="str">
        <f t="shared" si="11257"/>
        <v>0409</v>
      </c>
      <c r="F4320" s="30" t="s">
        <v>815</v>
      </c>
      <c r="G4320" s="30"/>
      <c r="H4320" s="31" t="s">
        <v>816</v>
      </c>
      <c r="I4320" s="32">
        <f t="shared" si="11348"/>
        <v>56520.7</v>
      </c>
      <c r="J4320" s="32">
        <f t="shared" si="11349"/>
        <v>58317.9</v>
      </c>
      <c r="K4320" s="32">
        <f t="shared" si="11350"/>
        <v>58317.9</v>
      </c>
      <c r="L4320" s="32">
        <f t="shared" si="11351"/>
        <v>4067.3290000000002</v>
      </c>
      <c r="M4320" s="32">
        <f t="shared" si="11352"/>
        <v>4092</v>
      </c>
      <c r="N4320" s="32">
        <f t="shared" si="11353"/>
        <v>4092</v>
      </c>
      <c r="O4320" s="32">
        <f t="shared" si="11354"/>
        <v>-349.7</v>
      </c>
      <c r="P4320" s="32">
        <f t="shared" si="11355"/>
        <v>0</v>
      </c>
      <c r="Q4320" s="32">
        <f t="shared" si="11356"/>
        <v>0</v>
      </c>
      <c r="R4320" s="32">
        <f t="shared" si="11357"/>
        <v>0</v>
      </c>
      <c r="S4320" s="32">
        <f t="shared" si="11358"/>
        <v>0</v>
      </c>
      <c r="T4320" s="32">
        <f t="shared" si="11359"/>
        <v>0</v>
      </c>
      <c r="U4320" s="32">
        <v>0</v>
      </c>
      <c r="V4320" s="32">
        <f t="shared" si="11270"/>
        <v>60238.328999999998</v>
      </c>
      <c r="W4320" s="32">
        <f t="shared" si="11360"/>
        <v>0</v>
      </c>
      <c r="X4320" s="32">
        <f t="shared" si="11361"/>
        <v>0</v>
      </c>
      <c r="Y4320" s="32">
        <f t="shared" si="11362"/>
        <v>0</v>
      </c>
      <c r="Z4320" s="32">
        <f t="shared" si="11363"/>
        <v>0</v>
      </c>
      <c r="AA4320" s="32">
        <f t="shared" si="11364"/>
        <v>0</v>
      </c>
      <c r="AB4320" s="32">
        <f t="shared" si="11365"/>
        <v>36593.456319999998</v>
      </c>
      <c r="AC4320" s="33">
        <f t="shared" si="11366"/>
        <v>60238.328999999998</v>
      </c>
      <c r="AD4320" s="33">
        <f t="shared" si="11367"/>
        <v>60220.593269999998</v>
      </c>
      <c r="AE4320" s="34">
        <f t="shared" si="11241"/>
        <v>99.97055740042191</v>
      </c>
      <c r="AF4320" s="32">
        <f t="shared" si="11368"/>
        <v>60588.029000000002</v>
      </c>
      <c r="AG4320" s="32">
        <f t="shared" si="11369"/>
        <v>-349.7</v>
      </c>
      <c r="AH4320" s="32">
        <f t="shared" si="11370"/>
        <v>0</v>
      </c>
      <c r="AI4320" s="32">
        <f t="shared" si="11371"/>
        <v>0</v>
      </c>
      <c r="AJ4320" s="32">
        <f t="shared" si="11372"/>
        <v>0</v>
      </c>
      <c r="AK4320" s="32">
        <f t="shared" si="11373"/>
        <v>0</v>
      </c>
      <c r="AL4320" s="32">
        <f t="shared" si="11242"/>
        <v>60238.329000000005</v>
      </c>
      <c r="AM4320" s="32">
        <f t="shared" si="11243"/>
        <v>0</v>
      </c>
    </row>
    <row r="4321" spans="2:40" ht="31.2" x14ac:dyDescent="0.3">
      <c r="B4321" s="30" t="s">
        <v>1085</v>
      </c>
      <c r="C4321" s="30" t="s">
        <v>104</v>
      </c>
      <c r="D4321" s="30" t="s">
        <v>106</v>
      </c>
      <c r="E4321" s="15" t="str">
        <f t="shared" si="11257"/>
        <v>0409</v>
      </c>
      <c r="F4321" s="30" t="s">
        <v>817</v>
      </c>
      <c r="G4321" s="30"/>
      <c r="H4321" s="31" t="s">
        <v>67</v>
      </c>
      <c r="I4321" s="32">
        <f t="shared" ref="I4321:T4321" si="11374">I4322+I4324+I4326</f>
        <v>56520.7</v>
      </c>
      <c r="J4321" s="32">
        <f t="shared" si="11374"/>
        <v>58317.9</v>
      </c>
      <c r="K4321" s="32">
        <f t="shared" si="11374"/>
        <v>58317.9</v>
      </c>
      <c r="L4321" s="32">
        <f t="shared" si="11374"/>
        <v>4067.3290000000002</v>
      </c>
      <c r="M4321" s="32">
        <f t="shared" si="11374"/>
        <v>4092</v>
      </c>
      <c r="N4321" s="32">
        <f t="shared" si="11374"/>
        <v>4092</v>
      </c>
      <c r="O4321" s="32">
        <f t="shared" si="11374"/>
        <v>-349.7</v>
      </c>
      <c r="P4321" s="32">
        <f t="shared" si="11374"/>
        <v>0</v>
      </c>
      <c r="Q4321" s="32">
        <f t="shared" si="11374"/>
        <v>0</v>
      </c>
      <c r="R4321" s="32">
        <f t="shared" si="11374"/>
        <v>0</v>
      </c>
      <c r="S4321" s="32">
        <f t="shared" si="11374"/>
        <v>0</v>
      </c>
      <c r="T4321" s="32">
        <f t="shared" si="11374"/>
        <v>0</v>
      </c>
      <c r="U4321" s="32">
        <v>0</v>
      </c>
      <c r="V4321" s="32">
        <f t="shared" si="11270"/>
        <v>60238.328999999998</v>
      </c>
      <c r="W4321" s="32">
        <f t="shared" ref="W4321:AD4321" si="11375">W4322+W4324+W4326</f>
        <v>0</v>
      </c>
      <c r="X4321" s="32">
        <f t="shared" si="11375"/>
        <v>0</v>
      </c>
      <c r="Y4321" s="32">
        <f t="shared" si="11375"/>
        <v>0</v>
      </c>
      <c r="Z4321" s="32">
        <f t="shared" si="11375"/>
        <v>0</v>
      </c>
      <c r="AA4321" s="32">
        <f t="shared" si="11375"/>
        <v>0</v>
      </c>
      <c r="AB4321" s="32">
        <f t="shared" si="11375"/>
        <v>36593.456319999998</v>
      </c>
      <c r="AC4321" s="33">
        <f t="shared" si="11375"/>
        <v>60238.328999999998</v>
      </c>
      <c r="AD4321" s="33">
        <f t="shared" si="11375"/>
        <v>60220.593269999998</v>
      </c>
      <c r="AE4321" s="34">
        <f t="shared" si="11241"/>
        <v>99.97055740042191</v>
      </c>
      <c r="AF4321" s="32">
        <f t="shared" ref="AF4321:AK4321" si="11376">AF4322+AF4324+AF4326</f>
        <v>60588.029000000002</v>
      </c>
      <c r="AG4321" s="32">
        <f t="shared" si="11376"/>
        <v>-349.7</v>
      </c>
      <c r="AH4321" s="32">
        <f t="shared" si="11376"/>
        <v>0</v>
      </c>
      <c r="AI4321" s="32">
        <f t="shared" si="11376"/>
        <v>0</v>
      </c>
      <c r="AJ4321" s="32">
        <f t="shared" si="11376"/>
        <v>0</v>
      </c>
      <c r="AK4321" s="32">
        <f t="shared" si="11376"/>
        <v>0</v>
      </c>
      <c r="AL4321" s="32">
        <f t="shared" si="11242"/>
        <v>60238.329000000005</v>
      </c>
      <c r="AM4321" s="32">
        <f t="shared" si="11243"/>
        <v>0</v>
      </c>
    </row>
    <row r="4322" spans="2:40" ht="78" x14ac:dyDescent="0.3">
      <c r="B4322" s="30" t="s">
        <v>1085</v>
      </c>
      <c r="C4322" s="30" t="s">
        <v>104</v>
      </c>
      <c r="D4322" s="30" t="s">
        <v>106</v>
      </c>
      <c r="E4322" s="15" t="str">
        <f t="shared" si="11257"/>
        <v>0409</v>
      </c>
      <c r="F4322" s="30" t="s">
        <v>817</v>
      </c>
      <c r="G4322" s="30" t="s">
        <v>68</v>
      </c>
      <c r="H4322" s="31" t="s">
        <v>69</v>
      </c>
      <c r="I4322" s="32">
        <f t="shared" ref="I4322:T4322" si="11377">I4323</f>
        <v>49354</v>
      </c>
      <c r="J4322" s="32">
        <f t="shared" si="11377"/>
        <v>51142.1</v>
      </c>
      <c r="K4322" s="32">
        <f t="shared" si="11377"/>
        <v>51142.1</v>
      </c>
      <c r="L4322" s="32">
        <f t="shared" si="11377"/>
        <v>3948.6350000000002</v>
      </c>
      <c r="M4322" s="32">
        <f t="shared" si="11377"/>
        <v>4092</v>
      </c>
      <c r="N4322" s="32">
        <f t="shared" si="11377"/>
        <v>4092</v>
      </c>
      <c r="O4322" s="32">
        <f t="shared" si="11377"/>
        <v>-349.7</v>
      </c>
      <c r="P4322" s="32">
        <f t="shared" si="11377"/>
        <v>0</v>
      </c>
      <c r="Q4322" s="32">
        <f t="shared" si="11377"/>
        <v>0</v>
      </c>
      <c r="R4322" s="32">
        <f t="shared" si="11377"/>
        <v>0</v>
      </c>
      <c r="S4322" s="32">
        <f t="shared" si="11377"/>
        <v>0</v>
      </c>
      <c r="T4322" s="32">
        <f t="shared" si="11377"/>
        <v>0</v>
      </c>
      <c r="U4322" s="32">
        <v>0</v>
      </c>
      <c r="V4322" s="32">
        <f t="shared" si="11270"/>
        <v>52952.935000000005</v>
      </c>
      <c r="W4322" s="32">
        <f t="shared" ref="W4322:AD4322" si="11378">W4323</f>
        <v>0</v>
      </c>
      <c r="X4322" s="32">
        <f t="shared" si="11378"/>
        <v>0</v>
      </c>
      <c r="Y4322" s="32">
        <f t="shared" si="11378"/>
        <v>0</v>
      </c>
      <c r="Z4322" s="32">
        <f t="shared" si="11378"/>
        <v>0</v>
      </c>
      <c r="AA4322" s="32">
        <f t="shared" si="11378"/>
        <v>0</v>
      </c>
      <c r="AB4322" s="32">
        <f t="shared" si="11378"/>
        <v>32123.321779999998</v>
      </c>
      <c r="AC4322" s="33">
        <f t="shared" si="11378"/>
        <v>53870.815219999997</v>
      </c>
      <c r="AD4322" s="33">
        <f t="shared" si="11378"/>
        <v>53853.079489999996</v>
      </c>
      <c r="AE4322" s="34">
        <f t="shared" si="11241"/>
        <v>99.967077294212885</v>
      </c>
      <c r="AF4322" s="32">
        <f t="shared" ref="AF4322:AK4322" si="11379">AF4323</f>
        <v>53259.635000000002</v>
      </c>
      <c r="AG4322" s="32">
        <f t="shared" si="11379"/>
        <v>-349.7</v>
      </c>
      <c r="AH4322" s="32">
        <f t="shared" si="11379"/>
        <v>0</v>
      </c>
      <c r="AI4322" s="32">
        <f t="shared" si="11379"/>
        <v>0</v>
      </c>
      <c r="AJ4322" s="32">
        <f t="shared" si="11379"/>
        <v>0</v>
      </c>
      <c r="AK4322" s="32">
        <f t="shared" si="11379"/>
        <v>0</v>
      </c>
      <c r="AL4322" s="32">
        <f t="shared" si="11242"/>
        <v>52909.935000000005</v>
      </c>
      <c r="AM4322" s="32">
        <f t="shared" si="11243"/>
        <v>43</v>
      </c>
    </row>
    <row r="4323" spans="2:40" x14ac:dyDescent="0.3">
      <c r="B4323" s="30" t="s">
        <v>1085</v>
      </c>
      <c r="C4323" s="30" t="s">
        <v>104</v>
      </c>
      <c r="D4323" s="30" t="s">
        <v>106</v>
      </c>
      <c r="E4323" s="15" t="str">
        <f t="shared" si="11257"/>
        <v>0409</v>
      </c>
      <c r="F4323" s="30" t="s">
        <v>817</v>
      </c>
      <c r="G4323" s="30" t="s">
        <v>70</v>
      </c>
      <c r="H4323" s="31" t="s">
        <v>71</v>
      </c>
      <c r="I4323" s="32">
        <f>38188.5+7923.9+3241.6</f>
        <v>49354</v>
      </c>
      <c r="J4323" s="32">
        <f>39570.5+8211.6+3360</f>
        <v>51142.1</v>
      </c>
      <c r="K4323" s="32">
        <f>39570.5+8211.6+3360</f>
        <v>51142.1</v>
      </c>
      <c r="L4323" s="32">
        <v>3948.6350000000002</v>
      </c>
      <c r="M4323" s="32">
        <v>4092</v>
      </c>
      <c r="N4323" s="32">
        <v>4092</v>
      </c>
      <c r="O4323" s="32">
        <v>-349.7</v>
      </c>
      <c r="P4323" s="32">
        <v>0</v>
      </c>
      <c r="Q4323" s="32">
        <v>0</v>
      </c>
      <c r="R4323" s="32">
        <v>0</v>
      </c>
      <c r="S4323" s="32">
        <v>0</v>
      </c>
      <c r="T4323" s="32">
        <v>0</v>
      </c>
      <c r="U4323" s="32">
        <v>0</v>
      </c>
      <c r="V4323" s="32">
        <f t="shared" si="11270"/>
        <v>52952.935000000005</v>
      </c>
      <c r="W4323" s="32"/>
      <c r="X4323" s="32"/>
      <c r="Y4323" s="32"/>
      <c r="Z4323" s="32"/>
      <c r="AA4323" s="32"/>
      <c r="AB4323" s="32">
        <v>32123.321779999998</v>
      </c>
      <c r="AC4323" s="33">
        <v>53870.815219999997</v>
      </c>
      <c r="AD4323" s="33">
        <v>53853.079489999996</v>
      </c>
      <c r="AE4323" s="34">
        <f t="shared" si="11241"/>
        <v>99.967077294212885</v>
      </c>
      <c r="AF4323" s="32">
        <v>53259.635000000002</v>
      </c>
      <c r="AG4323" s="32">
        <v>-349.7</v>
      </c>
      <c r="AH4323" s="32">
        <v>0</v>
      </c>
      <c r="AI4323" s="32">
        <v>0</v>
      </c>
      <c r="AJ4323" s="32">
        <v>0</v>
      </c>
      <c r="AK4323" s="32">
        <v>0</v>
      </c>
      <c r="AL4323" s="32">
        <f t="shared" si="11242"/>
        <v>52909.935000000005</v>
      </c>
      <c r="AM4323" s="32">
        <f t="shared" si="11243"/>
        <v>43</v>
      </c>
      <c r="AN4323" s="12"/>
    </row>
    <row r="4324" spans="2:40" ht="31.2" x14ac:dyDescent="0.3">
      <c r="B4324" s="30" t="s">
        <v>1085</v>
      </c>
      <c r="C4324" s="30" t="s">
        <v>104</v>
      </c>
      <c r="D4324" s="30" t="s">
        <v>106</v>
      </c>
      <c r="E4324" s="15" t="str">
        <f t="shared" si="11257"/>
        <v>0409</v>
      </c>
      <c r="F4324" s="30" t="s">
        <v>817</v>
      </c>
      <c r="G4324" s="30" t="s">
        <v>50</v>
      </c>
      <c r="H4324" s="31" t="s">
        <v>51</v>
      </c>
      <c r="I4324" s="32">
        <f t="shared" ref="I4324:T4324" si="11380">I4325</f>
        <v>7060.2000000000007</v>
      </c>
      <c r="J4324" s="32">
        <f t="shared" si="11380"/>
        <v>7072.5</v>
      </c>
      <c r="K4324" s="32">
        <f t="shared" si="11380"/>
        <v>7072.5</v>
      </c>
      <c r="L4324" s="32">
        <f t="shared" si="11380"/>
        <v>118.694</v>
      </c>
      <c r="M4324" s="32">
        <f t="shared" si="11380"/>
        <v>0</v>
      </c>
      <c r="N4324" s="32">
        <f t="shared" si="11380"/>
        <v>0</v>
      </c>
      <c r="O4324" s="32">
        <f t="shared" si="11380"/>
        <v>0</v>
      </c>
      <c r="P4324" s="32">
        <f t="shared" si="11380"/>
        <v>0</v>
      </c>
      <c r="Q4324" s="32">
        <f t="shared" si="11380"/>
        <v>0</v>
      </c>
      <c r="R4324" s="32">
        <f t="shared" si="11380"/>
        <v>0</v>
      </c>
      <c r="S4324" s="32">
        <f t="shared" si="11380"/>
        <v>0</v>
      </c>
      <c r="T4324" s="32">
        <f t="shared" si="11380"/>
        <v>0</v>
      </c>
      <c r="U4324" s="32">
        <v>0</v>
      </c>
      <c r="V4324" s="32">
        <f t="shared" si="11270"/>
        <v>7178.8940000000011</v>
      </c>
      <c r="W4324" s="32">
        <f t="shared" ref="W4324:AD4324" si="11381">W4325</f>
        <v>0</v>
      </c>
      <c r="X4324" s="32">
        <f t="shared" si="11381"/>
        <v>0</v>
      </c>
      <c r="Y4324" s="32">
        <f t="shared" si="11381"/>
        <v>0</v>
      </c>
      <c r="Z4324" s="32">
        <f t="shared" si="11381"/>
        <v>0</v>
      </c>
      <c r="AA4324" s="32">
        <f t="shared" si="11381"/>
        <v>0</v>
      </c>
      <c r="AB4324" s="32">
        <f t="shared" si="11381"/>
        <v>4358.1375399999997</v>
      </c>
      <c r="AC4324" s="33">
        <f t="shared" si="11381"/>
        <v>6255.5167799999999</v>
      </c>
      <c r="AD4324" s="33">
        <f t="shared" si="11381"/>
        <v>6255.5167799999999</v>
      </c>
      <c r="AE4324" s="34">
        <f t="shared" si="11241"/>
        <v>100</v>
      </c>
      <c r="AF4324" s="32">
        <f t="shared" ref="AF4324:AK4324" si="11382">AF4325</f>
        <v>7178.8940000000002</v>
      </c>
      <c r="AG4324" s="32">
        <f t="shared" si="11382"/>
        <v>0</v>
      </c>
      <c r="AH4324" s="32">
        <f t="shared" si="11382"/>
        <v>0</v>
      </c>
      <c r="AI4324" s="32">
        <f t="shared" si="11382"/>
        <v>0</v>
      </c>
      <c r="AJ4324" s="32">
        <f t="shared" si="11382"/>
        <v>0</v>
      </c>
      <c r="AK4324" s="32">
        <f t="shared" si="11382"/>
        <v>0</v>
      </c>
      <c r="AL4324" s="32">
        <f t="shared" si="11242"/>
        <v>7178.8940000000002</v>
      </c>
      <c r="AM4324" s="32">
        <f t="shared" si="11243"/>
        <v>0</v>
      </c>
    </row>
    <row r="4325" spans="2:40" ht="31.2" x14ac:dyDescent="0.3">
      <c r="B4325" s="30" t="s">
        <v>1085</v>
      </c>
      <c r="C4325" s="30" t="s">
        <v>104</v>
      </c>
      <c r="D4325" s="30" t="s">
        <v>106</v>
      </c>
      <c r="E4325" s="15" t="str">
        <f t="shared" si="11257"/>
        <v>0409</v>
      </c>
      <c r="F4325" s="30" t="s">
        <v>817</v>
      </c>
      <c r="G4325" s="30" t="s">
        <v>52</v>
      </c>
      <c r="H4325" s="31" t="s">
        <v>53</v>
      </c>
      <c r="I4325" s="32">
        <f>6789.1+271.1</f>
        <v>7060.2000000000007</v>
      </c>
      <c r="J4325" s="32">
        <f>6792.3+280.2</f>
        <v>7072.5</v>
      </c>
      <c r="K4325" s="32">
        <f>6792.3+280.2</f>
        <v>7072.5</v>
      </c>
      <c r="L4325" s="32">
        <v>118.694</v>
      </c>
      <c r="M4325" s="32"/>
      <c r="N4325" s="32"/>
      <c r="O4325" s="32">
        <v>0</v>
      </c>
      <c r="P4325" s="32">
        <v>0</v>
      </c>
      <c r="Q4325" s="32">
        <v>0</v>
      </c>
      <c r="R4325" s="32">
        <v>0</v>
      </c>
      <c r="S4325" s="32">
        <v>0</v>
      </c>
      <c r="T4325" s="32">
        <v>0</v>
      </c>
      <c r="U4325" s="32">
        <v>0</v>
      </c>
      <c r="V4325" s="32">
        <f t="shared" si="11270"/>
        <v>7178.8940000000011</v>
      </c>
      <c r="W4325" s="32"/>
      <c r="X4325" s="32"/>
      <c r="Y4325" s="32"/>
      <c r="Z4325" s="32"/>
      <c r="AA4325" s="32"/>
      <c r="AB4325" s="32">
        <v>4358.1375399999997</v>
      </c>
      <c r="AC4325" s="33">
        <v>6255.5167799999999</v>
      </c>
      <c r="AD4325" s="33">
        <v>6255.5167799999999</v>
      </c>
      <c r="AE4325" s="34">
        <f t="shared" si="11241"/>
        <v>100</v>
      </c>
      <c r="AF4325" s="32">
        <v>7178.8940000000002</v>
      </c>
      <c r="AG4325" s="32">
        <v>0</v>
      </c>
      <c r="AH4325" s="32">
        <v>0</v>
      </c>
      <c r="AI4325" s="32">
        <v>0</v>
      </c>
      <c r="AJ4325" s="32">
        <v>0</v>
      </c>
      <c r="AK4325" s="32">
        <v>0</v>
      </c>
      <c r="AL4325" s="32">
        <f t="shared" si="11242"/>
        <v>7178.8940000000002</v>
      </c>
      <c r="AM4325" s="32">
        <f t="shared" si="11243"/>
        <v>0</v>
      </c>
      <c r="AN4325" s="12"/>
    </row>
    <row r="4326" spans="2:40" x14ac:dyDescent="0.3">
      <c r="B4326" s="30" t="s">
        <v>1085</v>
      </c>
      <c r="C4326" s="30" t="s">
        <v>104</v>
      </c>
      <c r="D4326" s="30" t="s">
        <v>106</v>
      </c>
      <c r="E4326" s="15" t="str">
        <f t="shared" si="11257"/>
        <v>0409</v>
      </c>
      <c r="F4326" s="30" t="s">
        <v>817</v>
      </c>
      <c r="G4326" s="30" t="s">
        <v>56</v>
      </c>
      <c r="H4326" s="31" t="s">
        <v>57</v>
      </c>
      <c r="I4326" s="32">
        <f t="shared" ref="I4326:T4326" si="11383">I4327</f>
        <v>106.5</v>
      </c>
      <c r="J4326" s="32">
        <f t="shared" si="11383"/>
        <v>103.3</v>
      </c>
      <c r="K4326" s="32">
        <f t="shared" si="11383"/>
        <v>103.3</v>
      </c>
      <c r="L4326" s="32">
        <f t="shared" si="11383"/>
        <v>0</v>
      </c>
      <c r="M4326" s="32">
        <f t="shared" si="11383"/>
        <v>0</v>
      </c>
      <c r="N4326" s="32">
        <f t="shared" si="11383"/>
        <v>0</v>
      </c>
      <c r="O4326" s="32">
        <f t="shared" si="11383"/>
        <v>0</v>
      </c>
      <c r="P4326" s="32">
        <f t="shared" si="11383"/>
        <v>0</v>
      </c>
      <c r="Q4326" s="32">
        <f t="shared" si="11383"/>
        <v>0</v>
      </c>
      <c r="R4326" s="32">
        <f t="shared" si="11383"/>
        <v>0</v>
      </c>
      <c r="S4326" s="32">
        <f t="shared" si="11383"/>
        <v>0</v>
      </c>
      <c r="T4326" s="32">
        <f t="shared" si="11383"/>
        <v>0</v>
      </c>
      <c r="U4326" s="32">
        <v>0</v>
      </c>
      <c r="V4326" s="32">
        <f t="shared" si="11270"/>
        <v>106.5</v>
      </c>
      <c r="W4326" s="32">
        <f t="shared" ref="W4326:AD4326" si="11384">W4327</f>
        <v>0</v>
      </c>
      <c r="X4326" s="32">
        <f t="shared" si="11384"/>
        <v>0</v>
      </c>
      <c r="Y4326" s="32">
        <f t="shared" si="11384"/>
        <v>0</v>
      </c>
      <c r="Z4326" s="32">
        <f t="shared" si="11384"/>
        <v>0</v>
      </c>
      <c r="AA4326" s="32">
        <f t="shared" si="11384"/>
        <v>0</v>
      </c>
      <c r="AB4326" s="32">
        <f t="shared" si="11384"/>
        <v>111.997</v>
      </c>
      <c r="AC4326" s="33">
        <f t="shared" si="11384"/>
        <v>111.997</v>
      </c>
      <c r="AD4326" s="33">
        <f t="shared" si="11384"/>
        <v>111.997</v>
      </c>
      <c r="AE4326" s="34">
        <f t="shared" si="11241"/>
        <v>100</v>
      </c>
      <c r="AF4326" s="32">
        <f t="shared" ref="AF4326:AK4326" si="11385">AF4327</f>
        <v>149.5</v>
      </c>
      <c r="AG4326" s="32">
        <f t="shared" si="11385"/>
        <v>0</v>
      </c>
      <c r="AH4326" s="32">
        <f t="shared" si="11385"/>
        <v>0</v>
      </c>
      <c r="AI4326" s="32">
        <f t="shared" si="11385"/>
        <v>0</v>
      </c>
      <c r="AJ4326" s="32">
        <f t="shared" si="11385"/>
        <v>0</v>
      </c>
      <c r="AK4326" s="32">
        <f t="shared" si="11385"/>
        <v>0</v>
      </c>
      <c r="AL4326" s="32">
        <f t="shared" si="11242"/>
        <v>149.5</v>
      </c>
      <c r="AM4326" s="32">
        <f t="shared" si="11243"/>
        <v>-43</v>
      </c>
    </row>
    <row r="4327" spans="2:40" x14ac:dyDescent="0.3">
      <c r="B4327" s="30" t="s">
        <v>1085</v>
      </c>
      <c r="C4327" s="30" t="s">
        <v>104</v>
      </c>
      <c r="D4327" s="30" t="s">
        <v>106</v>
      </c>
      <c r="E4327" s="15" t="str">
        <f t="shared" si="11257"/>
        <v>0409</v>
      </c>
      <c r="F4327" s="30" t="s">
        <v>817</v>
      </c>
      <c r="G4327" s="30" t="s">
        <v>60</v>
      </c>
      <c r="H4327" s="31" t="s">
        <v>61</v>
      </c>
      <c r="I4327" s="32">
        <v>106.5</v>
      </c>
      <c r="J4327" s="32">
        <v>103.3</v>
      </c>
      <c r="K4327" s="32">
        <v>103.3</v>
      </c>
      <c r="L4327" s="32"/>
      <c r="M4327" s="32"/>
      <c r="N4327" s="32"/>
      <c r="O4327" s="32">
        <v>0</v>
      </c>
      <c r="P4327" s="32">
        <v>0</v>
      </c>
      <c r="Q4327" s="32">
        <v>0</v>
      </c>
      <c r="R4327" s="32">
        <v>0</v>
      </c>
      <c r="S4327" s="32">
        <v>0</v>
      </c>
      <c r="T4327" s="32">
        <v>0</v>
      </c>
      <c r="U4327" s="32">
        <v>0</v>
      </c>
      <c r="V4327" s="32">
        <f t="shared" si="11270"/>
        <v>106.5</v>
      </c>
      <c r="W4327" s="32"/>
      <c r="X4327" s="32"/>
      <c r="Y4327" s="32"/>
      <c r="Z4327" s="32"/>
      <c r="AA4327" s="32"/>
      <c r="AB4327" s="32">
        <v>111.997</v>
      </c>
      <c r="AC4327" s="33">
        <v>111.997</v>
      </c>
      <c r="AD4327" s="33">
        <v>111.997</v>
      </c>
      <c r="AE4327" s="34">
        <f t="shared" si="11241"/>
        <v>100</v>
      </c>
      <c r="AF4327" s="32">
        <v>149.5</v>
      </c>
      <c r="AG4327" s="32">
        <v>0</v>
      </c>
      <c r="AH4327" s="32">
        <v>0</v>
      </c>
      <c r="AI4327" s="32">
        <v>0</v>
      </c>
      <c r="AJ4327" s="32">
        <v>0</v>
      </c>
      <c r="AK4327" s="32">
        <v>0</v>
      </c>
      <c r="AL4327" s="32">
        <f t="shared" si="11242"/>
        <v>149.5</v>
      </c>
      <c r="AM4327" s="32">
        <f t="shared" si="11243"/>
        <v>-43</v>
      </c>
      <c r="AN4327" s="12"/>
    </row>
    <row r="4328" spans="2:40" ht="46.8" x14ac:dyDescent="0.3">
      <c r="B4328" s="30" t="s">
        <v>1085</v>
      </c>
      <c r="C4328" s="30" t="s">
        <v>104</v>
      </c>
      <c r="D4328" s="30" t="s">
        <v>106</v>
      </c>
      <c r="E4328" s="15" t="str">
        <f t="shared" si="11257"/>
        <v>0409</v>
      </c>
      <c r="F4328" s="30" t="s">
        <v>726</v>
      </c>
      <c r="G4328" s="30"/>
      <c r="H4328" s="31" t="s">
        <v>727</v>
      </c>
      <c r="I4328" s="32">
        <f t="shared" ref="I4328:T4328" si="11386">I4333+I4329</f>
        <v>189766.8</v>
      </c>
      <c r="J4328" s="32">
        <f t="shared" si="11386"/>
        <v>176278.39999999999</v>
      </c>
      <c r="K4328" s="32">
        <f t="shared" si="11386"/>
        <v>176346.4</v>
      </c>
      <c r="L4328" s="32">
        <f t="shared" si="11386"/>
        <v>30606</v>
      </c>
      <c r="M4328" s="32">
        <f t="shared" si="11386"/>
        <v>11322.099999999999</v>
      </c>
      <c r="N4328" s="32">
        <f t="shared" si="11386"/>
        <v>11322.099999999999</v>
      </c>
      <c r="O4328" s="32">
        <f t="shared" si="11386"/>
        <v>0</v>
      </c>
      <c r="P4328" s="32">
        <f t="shared" si="11386"/>
        <v>0</v>
      </c>
      <c r="Q4328" s="32">
        <f t="shared" si="11386"/>
        <v>-150.88800000000001</v>
      </c>
      <c r="R4328" s="32">
        <f t="shared" si="11386"/>
        <v>-208.47700000000009</v>
      </c>
      <c r="S4328" s="32">
        <f t="shared" si="11386"/>
        <v>-259.56900000000002</v>
      </c>
      <c r="T4328" s="32">
        <f t="shared" si="11386"/>
        <v>0</v>
      </c>
      <c r="U4328" s="32">
        <v>2428.6370000000002</v>
      </c>
      <c r="V4328" s="32">
        <f t="shared" si="11270"/>
        <v>222182.50299999997</v>
      </c>
      <c r="W4328" s="32">
        <f t="shared" ref="W4328:AD4328" si="11387">W4333+W4329</f>
        <v>2428.6370000000002</v>
      </c>
      <c r="X4328" s="32">
        <f t="shared" si="11387"/>
        <v>0</v>
      </c>
      <c r="Y4328" s="32">
        <f t="shared" si="11387"/>
        <v>0</v>
      </c>
      <c r="Z4328" s="32">
        <f t="shared" si="11387"/>
        <v>0</v>
      </c>
      <c r="AA4328" s="32">
        <f t="shared" si="11387"/>
        <v>0</v>
      </c>
      <c r="AB4328" s="32">
        <f t="shared" si="11387"/>
        <v>183095.79032999999</v>
      </c>
      <c r="AC4328" s="33">
        <f t="shared" si="11387"/>
        <v>222083.27104000002</v>
      </c>
      <c r="AD4328" s="33">
        <f t="shared" si="11387"/>
        <v>219974.88076999999</v>
      </c>
      <c r="AE4328" s="34">
        <f t="shared" si="11241"/>
        <v>99.050630756595666</v>
      </c>
      <c r="AF4328" s="32">
        <f t="shared" ref="AF4328:AK4328" si="11388">AF4333+AF4329</f>
        <v>222082.87964</v>
      </c>
      <c r="AG4328" s="32">
        <f t="shared" si="11388"/>
        <v>0</v>
      </c>
      <c r="AH4328" s="32">
        <f t="shared" si="11388"/>
        <v>0</v>
      </c>
      <c r="AI4328" s="32">
        <f t="shared" si="11388"/>
        <v>0</v>
      </c>
      <c r="AJ4328" s="32">
        <f t="shared" si="11388"/>
        <v>0</v>
      </c>
      <c r="AK4328" s="32">
        <f t="shared" si="11388"/>
        <v>0</v>
      </c>
      <c r="AL4328" s="32">
        <f t="shared" si="11242"/>
        <v>222082.87964</v>
      </c>
      <c r="AM4328" s="32">
        <f t="shared" si="11243"/>
        <v>99.62335999996867</v>
      </c>
    </row>
    <row r="4329" spans="2:40" ht="62.4" x14ac:dyDescent="0.3">
      <c r="B4329" s="30" t="s">
        <v>1085</v>
      </c>
      <c r="C4329" s="30" t="s">
        <v>104</v>
      </c>
      <c r="D4329" s="30" t="s">
        <v>106</v>
      </c>
      <c r="E4329" s="15" t="str">
        <f t="shared" si="11257"/>
        <v>0409</v>
      </c>
      <c r="F4329" s="30" t="s">
        <v>728</v>
      </c>
      <c r="G4329" s="30"/>
      <c r="H4329" s="31" t="s">
        <v>729</v>
      </c>
      <c r="I4329" s="32">
        <f t="shared" ref="I4329:I4333" si="11389">I4330</f>
        <v>125686</v>
      </c>
      <c r="J4329" s="32">
        <f t="shared" ref="J4329:J4333" si="11390">J4330</f>
        <v>125686</v>
      </c>
      <c r="K4329" s="32">
        <f t="shared" ref="K4329:K4333" si="11391">K4330</f>
        <v>125686</v>
      </c>
      <c r="L4329" s="32">
        <f t="shared" ref="L4329:L4333" si="11392">L4330</f>
        <v>2020.7</v>
      </c>
      <c r="M4329" s="32">
        <f t="shared" ref="M4329:M4333" si="11393">M4330</f>
        <v>3543.2</v>
      </c>
      <c r="N4329" s="32">
        <f t="shared" ref="N4329:N4333" si="11394">N4330</f>
        <v>3543.2</v>
      </c>
      <c r="O4329" s="32">
        <f t="shared" ref="O4329:O4333" si="11395">O4330</f>
        <v>0</v>
      </c>
      <c r="P4329" s="32">
        <f t="shared" ref="P4329:P4333" si="11396">P4330</f>
        <v>0</v>
      </c>
      <c r="Q4329" s="32">
        <f t="shared" ref="Q4329:Q4333" si="11397">Q4330</f>
        <v>0</v>
      </c>
      <c r="R4329" s="32">
        <f t="shared" ref="R4329:R4333" si="11398">R4330</f>
        <v>-2101.0300000000002</v>
      </c>
      <c r="S4329" s="32">
        <f t="shared" ref="S4329:S4333" si="11399">S4330</f>
        <v>-259.56900000000002</v>
      </c>
      <c r="T4329" s="32">
        <f t="shared" ref="T4329:T4333" si="11400">T4330</f>
        <v>0</v>
      </c>
      <c r="U4329" s="32">
        <v>2428.6370000000002</v>
      </c>
      <c r="V4329" s="32">
        <f t="shared" si="11270"/>
        <v>127774.738</v>
      </c>
      <c r="W4329" s="32">
        <f t="shared" ref="W4329:W4333" si="11401">W4330</f>
        <v>2428.6370000000002</v>
      </c>
      <c r="X4329" s="32">
        <f t="shared" ref="X4329:X4333" si="11402">X4330</f>
        <v>0</v>
      </c>
      <c r="Y4329" s="32">
        <f t="shared" ref="Y4329:Y4333" si="11403">Y4330</f>
        <v>0</v>
      </c>
      <c r="Z4329" s="32">
        <f t="shared" ref="Z4329:Z4333" si="11404">Z4330</f>
        <v>0</v>
      </c>
      <c r="AA4329" s="32">
        <f t="shared" ref="AA4329:AA4333" si="11405">AA4330</f>
        <v>0</v>
      </c>
      <c r="AB4329" s="32">
        <f t="shared" ref="AB4329:AB4333" si="11406">AB4330</f>
        <v>107890.56318</v>
      </c>
      <c r="AC4329" s="33">
        <f t="shared" ref="AC4329:AC4333" si="11407">AC4330</f>
        <v>127775.12940000001</v>
      </c>
      <c r="AD4329" s="33">
        <f t="shared" ref="AD4329:AD4333" si="11408">AD4330</f>
        <v>127775.07124</v>
      </c>
      <c r="AE4329" s="34">
        <f t="shared" si="11241"/>
        <v>99.999954482534847</v>
      </c>
      <c r="AF4329" s="32">
        <f t="shared" ref="AF4329:AF4333" si="11409">AF4330</f>
        <v>127774.738</v>
      </c>
      <c r="AG4329" s="32">
        <f t="shared" ref="AG4329:AG4333" si="11410">AG4330</f>
        <v>0</v>
      </c>
      <c r="AH4329" s="32">
        <f t="shared" ref="AH4329:AH4333" si="11411">AH4330</f>
        <v>0</v>
      </c>
      <c r="AI4329" s="32">
        <f t="shared" ref="AI4329:AI4333" si="11412">AI4330</f>
        <v>0</v>
      </c>
      <c r="AJ4329" s="32">
        <f t="shared" ref="AJ4329:AJ4333" si="11413">AJ4330</f>
        <v>0</v>
      </c>
      <c r="AK4329" s="32">
        <f t="shared" ref="AK4329:AK4333" si="11414">AK4330</f>
        <v>0</v>
      </c>
      <c r="AL4329" s="32">
        <f t="shared" si="11242"/>
        <v>127774.738</v>
      </c>
      <c r="AM4329" s="32">
        <f t="shared" si="11243"/>
        <v>0</v>
      </c>
    </row>
    <row r="4330" spans="2:40" ht="46.8" x14ac:dyDescent="0.3">
      <c r="B4330" s="30" t="s">
        <v>1085</v>
      </c>
      <c r="C4330" s="30" t="s">
        <v>104</v>
      </c>
      <c r="D4330" s="30" t="s">
        <v>106</v>
      </c>
      <c r="E4330" s="15" t="str">
        <f t="shared" si="11257"/>
        <v>0409</v>
      </c>
      <c r="F4330" s="30" t="s">
        <v>730</v>
      </c>
      <c r="G4330" s="30"/>
      <c r="H4330" s="31" t="s">
        <v>731</v>
      </c>
      <c r="I4330" s="32">
        <f t="shared" si="11389"/>
        <v>125686</v>
      </c>
      <c r="J4330" s="32">
        <f t="shared" si="11390"/>
        <v>125686</v>
      </c>
      <c r="K4330" s="32">
        <f t="shared" si="11391"/>
        <v>125686</v>
      </c>
      <c r="L4330" s="32">
        <f t="shared" si="11392"/>
        <v>2020.7</v>
      </c>
      <c r="M4330" s="32">
        <f t="shared" si="11393"/>
        <v>3543.2</v>
      </c>
      <c r="N4330" s="32">
        <f t="shared" si="11394"/>
        <v>3543.2</v>
      </c>
      <c r="O4330" s="32">
        <f t="shared" si="11395"/>
        <v>0</v>
      </c>
      <c r="P4330" s="32">
        <f t="shared" si="11396"/>
        <v>0</v>
      </c>
      <c r="Q4330" s="32">
        <f t="shared" si="11397"/>
        <v>0</v>
      </c>
      <c r="R4330" s="32">
        <f t="shared" si="11398"/>
        <v>-2101.0300000000002</v>
      </c>
      <c r="S4330" s="32">
        <f t="shared" si="11399"/>
        <v>-259.56900000000002</v>
      </c>
      <c r="T4330" s="32">
        <f t="shared" si="11400"/>
        <v>0</v>
      </c>
      <c r="U4330" s="32">
        <v>2428.6370000000002</v>
      </c>
      <c r="V4330" s="32">
        <f t="shared" si="11270"/>
        <v>127774.738</v>
      </c>
      <c r="W4330" s="32">
        <f t="shared" si="11401"/>
        <v>2428.6370000000002</v>
      </c>
      <c r="X4330" s="32">
        <f t="shared" si="11402"/>
        <v>0</v>
      </c>
      <c r="Y4330" s="32">
        <f t="shared" si="11403"/>
        <v>0</v>
      </c>
      <c r="Z4330" s="32">
        <f t="shared" si="11404"/>
        <v>0</v>
      </c>
      <c r="AA4330" s="32">
        <f t="shared" si="11405"/>
        <v>0</v>
      </c>
      <c r="AB4330" s="32">
        <f t="shared" si="11406"/>
        <v>107890.56318</v>
      </c>
      <c r="AC4330" s="33">
        <f t="shared" si="11407"/>
        <v>127775.12940000001</v>
      </c>
      <c r="AD4330" s="33">
        <f t="shared" si="11408"/>
        <v>127775.07124</v>
      </c>
      <c r="AE4330" s="34">
        <f t="shared" ref="AE4330:AE4393" si="11415">AD4330/AC4330*100</f>
        <v>99.999954482534847</v>
      </c>
      <c r="AF4330" s="32">
        <f t="shared" si="11409"/>
        <v>127774.738</v>
      </c>
      <c r="AG4330" s="32">
        <f t="shared" si="11410"/>
        <v>0</v>
      </c>
      <c r="AH4330" s="32">
        <f t="shared" si="11411"/>
        <v>0</v>
      </c>
      <c r="AI4330" s="32">
        <f t="shared" si="11412"/>
        <v>0</v>
      </c>
      <c r="AJ4330" s="32">
        <f t="shared" si="11413"/>
        <v>0</v>
      </c>
      <c r="AK4330" s="32">
        <f t="shared" si="11414"/>
        <v>0</v>
      </c>
      <c r="AL4330" s="32">
        <f t="shared" ref="AL4330:AL4393" si="11416">AF4330+AH4330+AK4330+AI4330+AJ4330+AG4330</f>
        <v>127774.738</v>
      </c>
      <c r="AM4330" s="32">
        <f t="shared" ref="AM4330:AM4393" si="11417">V4330-AL4330</f>
        <v>0</v>
      </c>
    </row>
    <row r="4331" spans="2:40" ht="31.2" x14ac:dyDescent="0.3">
      <c r="B4331" s="30" t="s">
        <v>1085</v>
      </c>
      <c r="C4331" s="30" t="s">
        <v>104</v>
      </c>
      <c r="D4331" s="30" t="s">
        <v>106</v>
      </c>
      <c r="E4331" s="15" t="str">
        <f t="shared" si="11257"/>
        <v>0409</v>
      </c>
      <c r="F4331" s="30" t="s">
        <v>730</v>
      </c>
      <c r="G4331" s="30" t="s">
        <v>50</v>
      </c>
      <c r="H4331" s="31" t="s">
        <v>51</v>
      </c>
      <c r="I4331" s="32">
        <f t="shared" si="11389"/>
        <v>125686</v>
      </c>
      <c r="J4331" s="32">
        <f t="shared" si="11390"/>
        <v>125686</v>
      </c>
      <c r="K4331" s="32">
        <f t="shared" si="11391"/>
        <v>125686</v>
      </c>
      <c r="L4331" s="32">
        <f t="shared" si="11392"/>
        <v>2020.7</v>
      </c>
      <c r="M4331" s="32">
        <f t="shared" si="11393"/>
        <v>3543.2</v>
      </c>
      <c r="N4331" s="32">
        <f t="shared" si="11394"/>
        <v>3543.2</v>
      </c>
      <c r="O4331" s="32">
        <f t="shared" si="11395"/>
        <v>0</v>
      </c>
      <c r="P4331" s="32">
        <f t="shared" si="11396"/>
        <v>0</v>
      </c>
      <c r="Q4331" s="32">
        <f t="shared" si="11397"/>
        <v>0</v>
      </c>
      <c r="R4331" s="32">
        <f t="shared" si="11398"/>
        <v>-2101.0300000000002</v>
      </c>
      <c r="S4331" s="32">
        <f t="shared" si="11399"/>
        <v>-259.56900000000002</v>
      </c>
      <c r="T4331" s="32">
        <f t="shared" si="11400"/>
        <v>0</v>
      </c>
      <c r="U4331" s="32">
        <v>2428.6370000000002</v>
      </c>
      <c r="V4331" s="32">
        <f t="shared" si="11270"/>
        <v>127774.738</v>
      </c>
      <c r="W4331" s="32">
        <f t="shared" si="11401"/>
        <v>2428.6370000000002</v>
      </c>
      <c r="X4331" s="32">
        <f t="shared" si="11402"/>
        <v>0</v>
      </c>
      <c r="Y4331" s="32">
        <f t="shared" si="11403"/>
        <v>0</v>
      </c>
      <c r="Z4331" s="32">
        <f t="shared" si="11404"/>
        <v>0</v>
      </c>
      <c r="AA4331" s="32">
        <f t="shared" si="11405"/>
        <v>0</v>
      </c>
      <c r="AB4331" s="32">
        <f t="shared" si="11406"/>
        <v>107890.56318</v>
      </c>
      <c r="AC4331" s="33">
        <f t="shared" si="11407"/>
        <v>127775.12940000001</v>
      </c>
      <c r="AD4331" s="33">
        <f t="shared" si="11408"/>
        <v>127775.07124</v>
      </c>
      <c r="AE4331" s="34">
        <f t="shared" si="11415"/>
        <v>99.999954482534847</v>
      </c>
      <c r="AF4331" s="32">
        <f t="shared" si="11409"/>
        <v>127774.738</v>
      </c>
      <c r="AG4331" s="32">
        <f t="shared" si="11410"/>
        <v>0</v>
      </c>
      <c r="AH4331" s="32">
        <f t="shared" si="11411"/>
        <v>0</v>
      </c>
      <c r="AI4331" s="32">
        <f t="shared" si="11412"/>
        <v>0</v>
      </c>
      <c r="AJ4331" s="32">
        <f t="shared" si="11413"/>
        <v>0</v>
      </c>
      <c r="AK4331" s="32">
        <f t="shared" si="11414"/>
        <v>0</v>
      </c>
      <c r="AL4331" s="32">
        <f t="shared" si="11416"/>
        <v>127774.738</v>
      </c>
      <c r="AM4331" s="32">
        <f t="shared" si="11417"/>
        <v>0</v>
      </c>
    </row>
    <row r="4332" spans="2:40" ht="31.2" x14ac:dyDescent="0.3">
      <c r="B4332" s="30" t="s">
        <v>1085</v>
      </c>
      <c r="C4332" s="30" t="s">
        <v>104</v>
      </c>
      <c r="D4332" s="30" t="s">
        <v>106</v>
      </c>
      <c r="E4332" s="15" t="str">
        <f t="shared" si="11257"/>
        <v>0409</v>
      </c>
      <c r="F4332" s="30" t="s">
        <v>730</v>
      </c>
      <c r="G4332" s="30" t="s">
        <v>52</v>
      </c>
      <c r="H4332" s="31" t="s">
        <v>53</v>
      </c>
      <c r="I4332" s="32">
        <v>125686</v>
      </c>
      <c r="J4332" s="32">
        <v>125686</v>
      </c>
      <c r="K4332" s="32">
        <v>125686</v>
      </c>
      <c r="L4332" s="32">
        <v>2020.7</v>
      </c>
      <c r="M4332" s="32">
        <v>3543.2</v>
      </c>
      <c r="N4332" s="32">
        <v>3543.2</v>
      </c>
      <c r="O4332" s="32">
        <v>0</v>
      </c>
      <c r="P4332" s="32">
        <v>0</v>
      </c>
      <c r="Q4332" s="32">
        <v>0</v>
      </c>
      <c r="R4332" s="32">
        <v>-2101.0300000000002</v>
      </c>
      <c r="S4332" s="32">
        <v>-259.56900000000002</v>
      </c>
      <c r="T4332" s="32">
        <v>0</v>
      </c>
      <c r="U4332" s="32">
        <v>2428.6370000000002</v>
      </c>
      <c r="V4332" s="32">
        <f t="shared" si="11270"/>
        <v>127774.738</v>
      </c>
      <c r="W4332" s="32">
        <v>2428.6370000000002</v>
      </c>
      <c r="X4332" s="32"/>
      <c r="Y4332" s="32"/>
      <c r="Z4332" s="32"/>
      <c r="AA4332" s="32"/>
      <c r="AB4332" s="32">
        <v>107890.56318</v>
      </c>
      <c r="AC4332" s="33">
        <v>127775.12940000001</v>
      </c>
      <c r="AD4332" s="33">
        <v>127775.07124</v>
      </c>
      <c r="AE4332" s="34">
        <f t="shared" si="11415"/>
        <v>99.999954482534847</v>
      </c>
      <c r="AF4332" s="32">
        <v>127774.738</v>
      </c>
      <c r="AG4332" s="32">
        <v>0</v>
      </c>
      <c r="AH4332" s="32">
        <v>0</v>
      </c>
      <c r="AI4332" s="32">
        <v>0</v>
      </c>
      <c r="AJ4332" s="32">
        <v>0</v>
      </c>
      <c r="AK4332" s="32">
        <v>0</v>
      </c>
      <c r="AL4332" s="32">
        <f t="shared" si="11416"/>
        <v>127774.738</v>
      </c>
      <c r="AM4332" s="32">
        <f t="shared" si="11417"/>
        <v>0</v>
      </c>
    </row>
    <row r="4333" spans="2:40" ht="62.4" x14ac:dyDescent="0.3">
      <c r="B4333" s="30" t="s">
        <v>1085</v>
      </c>
      <c r="C4333" s="30" t="s">
        <v>104</v>
      </c>
      <c r="D4333" s="30" t="s">
        <v>106</v>
      </c>
      <c r="E4333" s="15" t="str">
        <f t="shared" si="11257"/>
        <v>0409</v>
      </c>
      <c r="F4333" s="30" t="s">
        <v>732</v>
      </c>
      <c r="G4333" s="30"/>
      <c r="H4333" s="31" t="s">
        <v>733</v>
      </c>
      <c r="I4333" s="32">
        <f t="shared" si="11389"/>
        <v>64080.800000000003</v>
      </c>
      <c r="J4333" s="32">
        <f t="shared" si="11390"/>
        <v>50592.4</v>
      </c>
      <c r="K4333" s="32">
        <f t="shared" si="11391"/>
        <v>50660.4</v>
      </c>
      <c r="L4333" s="32">
        <f t="shared" si="11392"/>
        <v>28585.3</v>
      </c>
      <c r="M4333" s="32">
        <f t="shared" si="11393"/>
        <v>7778.9</v>
      </c>
      <c r="N4333" s="32">
        <f t="shared" si="11394"/>
        <v>7778.9</v>
      </c>
      <c r="O4333" s="32">
        <f t="shared" si="11395"/>
        <v>0</v>
      </c>
      <c r="P4333" s="32">
        <f t="shared" si="11396"/>
        <v>0</v>
      </c>
      <c r="Q4333" s="32">
        <f t="shared" si="11397"/>
        <v>-150.88800000000001</v>
      </c>
      <c r="R4333" s="32">
        <f t="shared" si="11398"/>
        <v>1892.5530000000001</v>
      </c>
      <c r="S4333" s="32">
        <f t="shared" si="11399"/>
        <v>0</v>
      </c>
      <c r="T4333" s="32">
        <f t="shared" si="11400"/>
        <v>0</v>
      </c>
      <c r="U4333" s="32">
        <v>0</v>
      </c>
      <c r="V4333" s="32">
        <f t="shared" si="11270"/>
        <v>94407.764999999999</v>
      </c>
      <c r="W4333" s="32">
        <f t="shared" si="11401"/>
        <v>0</v>
      </c>
      <c r="X4333" s="32">
        <f t="shared" si="11402"/>
        <v>0</v>
      </c>
      <c r="Y4333" s="32">
        <f t="shared" si="11403"/>
        <v>0</v>
      </c>
      <c r="Z4333" s="32">
        <f t="shared" si="11404"/>
        <v>0</v>
      </c>
      <c r="AA4333" s="32">
        <f t="shared" si="11405"/>
        <v>0</v>
      </c>
      <c r="AB4333" s="32">
        <f t="shared" si="11406"/>
        <v>75205.227150000006</v>
      </c>
      <c r="AC4333" s="33">
        <f t="shared" si="11407"/>
        <v>94308.141640000002</v>
      </c>
      <c r="AD4333" s="33">
        <f t="shared" si="11408"/>
        <v>92199.809529999999</v>
      </c>
      <c r="AE4333" s="34">
        <f t="shared" si="11415"/>
        <v>97.764421954100129</v>
      </c>
      <c r="AF4333" s="32">
        <f t="shared" si="11409"/>
        <v>94308.141640000002</v>
      </c>
      <c r="AG4333" s="32">
        <f t="shared" si="11410"/>
        <v>0</v>
      </c>
      <c r="AH4333" s="32">
        <f t="shared" si="11411"/>
        <v>0</v>
      </c>
      <c r="AI4333" s="32">
        <f t="shared" si="11412"/>
        <v>0</v>
      </c>
      <c r="AJ4333" s="32">
        <f t="shared" si="11413"/>
        <v>0</v>
      </c>
      <c r="AK4333" s="32">
        <f t="shared" si="11414"/>
        <v>0</v>
      </c>
      <c r="AL4333" s="32">
        <f t="shared" si="11416"/>
        <v>94308.141640000002</v>
      </c>
      <c r="AM4333" s="32">
        <f t="shared" si="11417"/>
        <v>99.623359999997774</v>
      </c>
    </row>
    <row r="4334" spans="2:40" ht="46.8" x14ac:dyDescent="0.3">
      <c r="B4334" s="30" t="s">
        <v>1085</v>
      </c>
      <c r="C4334" s="30" t="s">
        <v>104</v>
      </c>
      <c r="D4334" s="30" t="s">
        <v>106</v>
      </c>
      <c r="E4334" s="15" t="str">
        <f t="shared" si="11257"/>
        <v>0409</v>
      </c>
      <c r="F4334" s="30" t="s">
        <v>734</v>
      </c>
      <c r="G4334" s="30"/>
      <c r="H4334" s="31" t="s">
        <v>735</v>
      </c>
      <c r="I4334" s="32">
        <f t="shared" ref="I4334:T4334" si="11418">I4335+I4337</f>
        <v>64080.800000000003</v>
      </c>
      <c r="J4334" s="32">
        <f t="shared" si="11418"/>
        <v>50592.4</v>
      </c>
      <c r="K4334" s="32">
        <f t="shared" si="11418"/>
        <v>50660.4</v>
      </c>
      <c r="L4334" s="32">
        <f t="shared" si="11418"/>
        <v>28585.3</v>
      </c>
      <c r="M4334" s="32">
        <f t="shared" si="11418"/>
        <v>7778.9</v>
      </c>
      <c r="N4334" s="32">
        <f t="shared" si="11418"/>
        <v>7778.9</v>
      </c>
      <c r="O4334" s="32">
        <f t="shared" si="11418"/>
        <v>0</v>
      </c>
      <c r="P4334" s="32">
        <f t="shared" si="11418"/>
        <v>0</v>
      </c>
      <c r="Q4334" s="32">
        <f t="shared" si="11418"/>
        <v>-150.88800000000001</v>
      </c>
      <c r="R4334" s="32">
        <f t="shared" si="11418"/>
        <v>1892.5530000000001</v>
      </c>
      <c r="S4334" s="32">
        <f t="shared" si="11418"/>
        <v>0</v>
      </c>
      <c r="T4334" s="32">
        <f t="shared" si="11418"/>
        <v>0</v>
      </c>
      <c r="U4334" s="32">
        <v>0</v>
      </c>
      <c r="V4334" s="32">
        <f t="shared" si="11270"/>
        <v>94407.764999999999</v>
      </c>
      <c r="W4334" s="32">
        <f t="shared" ref="W4334:AD4334" si="11419">W4335+W4337</f>
        <v>0</v>
      </c>
      <c r="X4334" s="32">
        <f t="shared" si="11419"/>
        <v>0</v>
      </c>
      <c r="Y4334" s="32">
        <f t="shared" si="11419"/>
        <v>0</v>
      </c>
      <c r="Z4334" s="32">
        <f t="shared" si="11419"/>
        <v>0</v>
      </c>
      <c r="AA4334" s="32">
        <f t="shared" si="11419"/>
        <v>0</v>
      </c>
      <c r="AB4334" s="32">
        <f t="shared" si="11419"/>
        <v>75205.227150000006</v>
      </c>
      <c r="AC4334" s="33">
        <f t="shared" si="11419"/>
        <v>94308.141640000002</v>
      </c>
      <c r="AD4334" s="33">
        <f t="shared" si="11419"/>
        <v>92199.809529999999</v>
      </c>
      <c r="AE4334" s="34">
        <f t="shared" si="11415"/>
        <v>97.764421954100129</v>
      </c>
      <c r="AF4334" s="32">
        <f t="shared" ref="AF4334:AK4334" si="11420">AF4335+AF4337</f>
        <v>94308.141640000002</v>
      </c>
      <c r="AG4334" s="32">
        <f t="shared" si="11420"/>
        <v>0</v>
      </c>
      <c r="AH4334" s="32">
        <f t="shared" si="11420"/>
        <v>0</v>
      </c>
      <c r="AI4334" s="32">
        <f t="shared" si="11420"/>
        <v>0</v>
      </c>
      <c r="AJ4334" s="32">
        <f t="shared" si="11420"/>
        <v>0</v>
      </c>
      <c r="AK4334" s="32">
        <f t="shared" si="11420"/>
        <v>0</v>
      </c>
      <c r="AL4334" s="32">
        <f t="shared" si="11416"/>
        <v>94308.141640000002</v>
      </c>
      <c r="AM4334" s="32">
        <f t="shared" si="11417"/>
        <v>99.623359999997774</v>
      </c>
    </row>
    <row r="4335" spans="2:40" ht="31.2" x14ac:dyDescent="0.3">
      <c r="B4335" s="30" t="s">
        <v>1085</v>
      </c>
      <c r="C4335" s="30" t="s">
        <v>104</v>
      </c>
      <c r="D4335" s="30" t="s">
        <v>106</v>
      </c>
      <c r="E4335" s="15" t="str">
        <f t="shared" si="11257"/>
        <v>0409</v>
      </c>
      <c r="F4335" s="30" t="s">
        <v>734</v>
      </c>
      <c r="G4335" s="30" t="s">
        <v>50</v>
      </c>
      <c r="H4335" s="31" t="s">
        <v>51</v>
      </c>
      <c r="I4335" s="32">
        <f t="shared" ref="I4335:T4335" si="11421">I4336</f>
        <v>64032.3</v>
      </c>
      <c r="J4335" s="32">
        <f t="shared" si="11421"/>
        <v>50543.9</v>
      </c>
      <c r="K4335" s="32">
        <f t="shared" si="11421"/>
        <v>50611.9</v>
      </c>
      <c r="L4335" s="32">
        <f t="shared" si="11421"/>
        <v>28585.3</v>
      </c>
      <c r="M4335" s="32">
        <f t="shared" si="11421"/>
        <v>7778.9</v>
      </c>
      <c r="N4335" s="32">
        <f t="shared" si="11421"/>
        <v>7778.9</v>
      </c>
      <c r="O4335" s="32">
        <f t="shared" si="11421"/>
        <v>0</v>
      </c>
      <c r="P4335" s="32">
        <f t="shared" si="11421"/>
        <v>0</v>
      </c>
      <c r="Q4335" s="32">
        <f t="shared" si="11421"/>
        <v>-150.88800000000001</v>
      </c>
      <c r="R4335" s="32">
        <f t="shared" si="11421"/>
        <v>1892.5530000000001</v>
      </c>
      <c r="S4335" s="32">
        <f t="shared" si="11421"/>
        <v>0</v>
      </c>
      <c r="T4335" s="32">
        <f t="shared" si="11421"/>
        <v>0</v>
      </c>
      <c r="U4335" s="32">
        <v>0</v>
      </c>
      <c r="V4335" s="32">
        <f t="shared" si="11270"/>
        <v>94359.264999999999</v>
      </c>
      <c r="W4335" s="32">
        <f t="shared" ref="W4335:AD4335" si="11422">W4336</f>
        <v>0</v>
      </c>
      <c r="X4335" s="32">
        <f t="shared" si="11422"/>
        <v>0</v>
      </c>
      <c r="Y4335" s="32">
        <f t="shared" si="11422"/>
        <v>0</v>
      </c>
      <c r="Z4335" s="32">
        <f t="shared" si="11422"/>
        <v>0</v>
      </c>
      <c r="AA4335" s="32">
        <f t="shared" si="11422"/>
        <v>0</v>
      </c>
      <c r="AB4335" s="32">
        <f t="shared" si="11422"/>
        <v>75157.760150000002</v>
      </c>
      <c r="AC4335" s="33">
        <f t="shared" si="11422"/>
        <v>94260.674639999997</v>
      </c>
      <c r="AD4335" s="33">
        <f t="shared" si="11422"/>
        <v>92152.342529999994</v>
      </c>
      <c r="AE4335" s="34">
        <f t="shared" si="11415"/>
        <v>97.763296180456877</v>
      </c>
      <c r="AF4335" s="32">
        <f t="shared" ref="AF4335:AK4335" si="11423">AF4336</f>
        <v>94259.641640000002</v>
      </c>
      <c r="AG4335" s="32">
        <f t="shared" si="11423"/>
        <v>0</v>
      </c>
      <c r="AH4335" s="32">
        <f t="shared" si="11423"/>
        <v>0</v>
      </c>
      <c r="AI4335" s="32">
        <f t="shared" si="11423"/>
        <v>0</v>
      </c>
      <c r="AJ4335" s="32">
        <f t="shared" si="11423"/>
        <v>0</v>
      </c>
      <c r="AK4335" s="32">
        <f t="shared" si="11423"/>
        <v>0</v>
      </c>
      <c r="AL4335" s="32">
        <f t="shared" si="11416"/>
        <v>94259.641640000002</v>
      </c>
      <c r="AM4335" s="32">
        <f t="shared" si="11417"/>
        <v>99.623359999997774</v>
      </c>
    </row>
    <row r="4336" spans="2:40" ht="31.2" x14ac:dyDescent="0.3">
      <c r="B4336" s="30" t="s">
        <v>1085</v>
      </c>
      <c r="C4336" s="30" t="s">
        <v>104</v>
      </c>
      <c r="D4336" s="30" t="s">
        <v>106</v>
      </c>
      <c r="E4336" s="15" t="str">
        <f t="shared" si="11257"/>
        <v>0409</v>
      </c>
      <c r="F4336" s="30" t="s">
        <v>734</v>
      </c>
      <c r="G4336" s="30" t="s">
        <v>52</v>
      </c>
      <c r="H4336" s="31" t="s">
        <v>53</v>
      </c>
      <c r="I4336" s="32">
        <v>64032.3</v>
      </c>
      <c r="J4336" s="32">
        <v>50543.9</v>
      </c>
      <c r="K4336" s="32">
        <v>50611.9</v>
      </c>
      <c r="L4336" s="32">
        <f>512.5+28072.8</f>
        <v>28585.3</v>
      </c>
      <c r="M4336" s="32">
        <v>7778.9</v>
      </c>
      <c r="N4336" s="32">
        <v>7778.9</v>
      </c>
      <c r="O4336" s="32">
        <v>0</v>
      </c>
      <c r="P4336" s="32">
        <v>0</v>
      </c>
      <c r="Q4336" s="32">
        <v>-150.88800000000001</v>
      </c>
      <c r="R4336" s="32">
        <f>-208.477+2101.03</f>
        <v>1892.5530000000001</v>
      </c>
      <c r="S4336" s="32">
        <v>0</v>
      </c>
      <c r="T4336" s="32">
        <v>0</v>
      </c>
      <c r="U4336" s="32">
        <v>0</v>
      </c>
      <c r="V4336" s="32">
        <f t="shared" si="11270"/>
        <v>94359.264999999999</v>
      </c>
      <c r="W4336" s="32"/>
      <c r="X4336" s="32"/>
      <c r="Y4336" s="32"/>
      <c r="Z4336" s="32"/>
      <c r="AA4336" s="32"/>
      <c r="AB4336" s="32">
        <v>75157.760150000002</v>
      </c>
      <c r="AC4336" s="33">
        <v>94260.674639999997</v>
      </c>
      <c r="AD4336" s="33">
        <v>92152.342529999994</v>
      </c>
      <c r="AE4336" s="34">
        <f t="shared" si="11415"/>
        <v>97.763296180456877</v>
      </c>
      <c r="AF4336" s="32">
        <v>94259.641640000002</v>
      </c>
      <c r="AG4336" s="32">
        <v>0</v>
      </c>
      <c r="AH4336" s="32">
        <v>0</v>
      </c>
      <c r="AI4336" s="32">
        <v>0</v>
      </c>
      <c r="AJ4336" s="32">
        <v>0</v>
      </c>
      <c r="AK4336" s="32">
        <v>0</v>
      </c>
      <c r="AL4336" s="32">
        <f t="shared" si="11416"/>
        <v>94259.641640000002</v>
      </c>
      <c r="AM4336" s="32">
        <f t="shared" si="11417"/>
        <v>99.623359999997774</v>
      </c>
      <c r="AN4336" s="12"/>
    </row>
    <row r="4337" spans="2:40" x14ac:dyDescent="0.3">
      <c r="B4337" s="30" t="s">
        <v>1085</v>
      </c>
      <c r="C4337" s="30" t="s">
        <v>104</v>
      </c>
      <c r="D4337" s="30" t="s">
        <v>106</v>
      </c>
      <c r="E4337" s="15" t="str">
        <f t="shared" ref="E4337:E4400" si="11424">CONCATENATE(C4337,D4337)</f>
        <v>0409</v>
      </c>
      <c r="F4337" s="30" t="s">
        <v>734</v>
      </c>
      <c r="G4337" s="30" t="s">
        <v>56</v>
      </c>
      <c r="H4337" s="31" t="s">
        <v>57</v>
      </c>
      <c r="I4337" s="32">
        <f t="shared" ref="I4337:T4337" si="11425">I4338</f>
        <v>48.5</v>
      </c>
      <c r="J4337" s="32">
        <f t="shared" si="11425"/>
        <v>48.5</v>
      </c>
      <c r="K4337" s="32">
        <f t="shared" si="11425"/>
        <v>48.5</v>
      </c>
      <c r="L4337" s="32">
        <f t="shared" si="11425"/>
        <v>0</v>
      </c>
      <c r="M4337" s="32">
        <f t="shared" si="11425"/>
        <v>0</v>
      </c>
      <c r="N4337" s="32">
        <f t="shared" si="11425"/>
        <v>0</v>
      </c>
      <c r="O4337" s="32">
        <f t="shared" si="11425"/>
        <v>0</v>
      </c>
      <c r="P4337" s="32">
        <f t="shared" si="11425"/>
        <v>0</v>
      </c>
      <c r="Q4337" s="32">
        <f t="shared" si="11425"/>
        <v>0</v>
      </c>
      <c r="R4337" s="32">
        <f t="shared" si="11425"/>
        <v>0</v>
      </c>
      <c r="S4337" s="32">
        <f t="shared" si="11425"/>
        <v>0</v>
      </c>
      <c r="T4337" s="32">
        <f t="shared" si="11425"/>
        <v>0</v>
      </c>
      <c r="U4337" s="32">
        <v>0</v>
      </c>
      <c r="V4337" s="32">
        <f t="shared" ref="V4337:V4400" si="11426">I4337+L4337+U4337+T4337+S4337+R4337+Q4337+P4337+O4337</f>
        <v>48.5</v>
      </c>
      <c r="W4337" s="32">
        <f t="shared" ref="W4337:AD4337" si="11427">W4338</f>
        <v>0</v>
      </c>
      <c r="X4337" s="32">
        <f t="shared" si="11427"/>
        <v>0</v>
      </c>
      <c r="Y4337" s="32">
        <f t="shared" si="11427"/>
        <v>0</v>
      </c>
      <c r="Z4337" s="32">
        <f t="shared" si="11427"/>
        <v>0</v>
      </c>
      <c r="AA4337" s="32">
        <f t="shared" si="11427"/>
        <v>0</v>
      </c>
      <c r="AB4337" s="32">
        <f t="shared" si="11427"/>
        <v>47.466999999999999</v>
      </c>
      <c r="AC4337" s="33">
        <f t="shared" si="11427"/>
        <v>47.466999999999999</v>
      </c>
      <c r="AD4337" s="33">
        <f t="shared" si="11427"/>
        <v>47.466999999999999</v>
      </c>
      <c r="AE4337" s="34">
        <f t="shared" si="11415"/>
        <v>100</v>
      </c>
      <c r="AF4337" s="32">
        <f t="shared" ref="AF4337:AK4337" si="11428">AF4338</f>
        <v>48.5</v>
      </c>
      <c r="AG4337" s="32">
        <f t="shared" si="11428"/>
        <v>0</v>
      </c>
      <c r="AH4337" s="32">
        <f t="shared" si="11428"/>
        <v>0</v>
      </c>
      <c r="AI4337" s="32">
        <f t="shared" si="11428"/>
        <v>0</v>
      </c>
      <c r="AJ4337" s="32">
        <f t="shared" si="11428"/>
        <v>0</v>
      </c>
      <c r="AK4337" s="32">
        <f t="shared" si="11428"/>
        <v>0</v>
      </c>
      <c r="AL4337" s="32">
        <f t="shared" si="11416"/>
        <v>48.5</v>
      </c>
      <c r="AM4337" s="32">
        <f t="shared" si="11417"/>
        <v>0</v>
      </c>
    </row>
    <row r="4338" spans="2:40" x14ac:dyDescent="0.3">
      <c r="B4338" s="30" t="s">
        <v>1085</v>
      </c>
      <c r="C4338" s="30" t="s">
        <v>104</v>
      </c>
      <c r="D4338" s="30" t="s">
        <v>106</v>
      </c>
      <c r="E4338" s="15" t="str">
        <f t="shared" si="11424"/>
        <v>0409</v>
      </c>
      <c r="F4338" s="30" t="s">
        <v>734</v>
      </c>
      <c r="G4338" s="30" t="s">
        <v>60</v>
      </c>
      <c r="H4338" s="31" t="s">
        <v>61</v>
      </c>
      <c r="I4338" s="32">
        <v>48.5</v>
      </c>
      <c r="J4338" s="32">
        <v>48.5</v>
      </c>
      <c r="K4338" s="32">
        <v>48.5</v>
      </c>
      <c r="L4338" s="32"/>
      <c r="M4338" s="32"/>
      <c r="N4338" s="32"/>
      <c r="O4338" s="32">
        <v>0</v>
      </c>
      <c r="P4338" s="32">
        <v>0</v>
      </c>
      <c r="Q4338" s="32">
        <v>0</v>
      </c>
      <c r="R4338" s="32">
        <v>0</v>
      </c>
      <c r="S4338" s="32">
        <v>0</v>
      </c>
      <c r="T4338" s="32">
        <v>0</v>
      </c>
      <c r="U4338" s="32">
        <v>0</v>
      </c>
      <c r="V4338" s="32">
        <f t="shared" si="11426"/>
        <v>48.5</v>
      </c>
      <c r="W4338" s="32"/>
      <c r="X4338" s="32"/>
      <c r="Y4338" s="32"/>
      <c r="Z4338" s="32"/>
      <c r="AA4338" s="32"/>
      <c r="AB4338" s="32">
        <v>47.466999999999999</v>
      </c>
      <c r="AC4338" s="33">
        <v>47.466999999999999</v>
      </c>
      <c r="AD4338" s="33">
        <v>47.466999999999999</v>
      </c>
      <c r="AE4338" s="34">
        <f t="shared" si="11415"/>
        <v>100</v>
      </c>
      <c r="AF4338" s="32">
        <v>48.5</v>
      </c>
      <c r="AG4338" s="32">
        <v>0</v>
      </c>
      <c r="AH4338" s="32">
        <v>0</v>
      </c>
      <c r="AI4338" s="32">
        <v>0</v>
      </c>
      <c r="AJ4338" s="32">
        <v>0</v>
      </c>
      <c r="AK4338" s="32">
        <v>0</v>
      </c>
      <c r="AL4338" s="32">
        <f t="shared" si="11416"/>
        <v>48.5</v>
      </c>
      <c r="AM4338" s="32">
        <f t="shared" si="11417"/>
        <v>0</v>
      </c>
      <c r="AN4338" s="12"/>
    </row>
    <row r="4339" spans="2:40" ht="31.2" x14ac:dyDescent="0.3">
      <c r="B4339" s="30" t="s">
        <v>1085</v>
      </c>
      <c r="C4339" s="30" t="s">
        <v>104</v>
      </c>
      <c r="D4339" s="30" t="s">
        <v>106</v>
      </c>
      <c r="E4339" s="15" t="str">
        <f t="shared" si="11424"/>
        <v>0409</v>
      </c>
      <c r="F4339" s="30" t="s">
        <v>116</v>
      </c>
      <c r="G4339" s="30"/>
      <c r="H4339" s="31" t="s">
        <v>117</v>
      </c>
      <c r="I4339" s="32">
        <f t="shared" ref="I4339:T4339" si="11429">I4345+I4340</f>
        <v>100000</v>
      </c>
      <c r="J4339" s="32">
        <f t="shared" si="11429"/>
        <v>100000</v>
      </c>
      <c r="K4339" s="32">
        <f t="shared" si="11429"/>
        <v>100000</v>
      </c>
      <c r="L4339" s="32">
        <f t="shared" si="11429"/>
        <v>-3000</v>
      </c>
      <c r="M4339" s="32">
        <f t="shared" si="11429"/>
        <v>0</v>
      </c>
      <c r="N4339" s="32">
        <f t="shared" si="11429"/>
        <v>0</v>
      </c>
      <c r="O4339" s="32">
        <f t="shared" si="11429"/>
        <v>0</v>
      </c>
      <c r="P4339" s="32">
        <f t="shared" si="11429"/>
        <v>0</v>
      </c>
      <c r="Q4339" s="32">
        <f t="shared" si="11429"/>
        <v>0</v>
      </c>
      <c r="R4339" s="32">
        <f t="shared" si="11429"/>
        <v>0</v>
      </c>
      <c r="S4339" s="32">
        <f t="shared" si="11429"/>
        <v>0</v>
      </c>
      <c r="T4339" s="32">
        <f t="shared" si="11429"/>
        <v>0</v>
      </c>
      <c r="U4339" s="32">
        <v>0</v>
      </c>
      <c r="V4339" s="32">
        <f t="shared" si="11426"/>
        <v>97000</v>
      </c>
      <c r="W4339" s="32">
        <f t="shared" ref="W4339:AD4339" si="11430">W4345+W4340</f>
        <v>0</v>
      </c>
      <c r="X4339" s="32">
        <f t="shared" si="11430"/>
        <v>0</v>
      </c>
      <c r="Y4339" s="32">
        <f t="shared" si="11430"/>
        <v>0</v>
      </c>
      <c r="Z4339" s="32">
        <f t="shared" si="11430"/>
        <v>0</v>
      </c>
      <c r="AA4339" s="32">
        <f t="shared" si="11430"/>
        <v>0</v>
      </c>
      <c r="AB4339" s="32">
        <f t="shared" si="11430"/>
        <v>83695.95928000001</v>
      </c>
      <c r="AC4339" s="33">
        <f t="shared" si="11430"/>
        <v>111430.17924</v>
      </c>
      <c r="AD4339" s="33">
        <f t="shared" si="11430"/>
        <v>111430.17924</v>
      </c>
      <c r="AE4339" s="34">
        <f t="shared" si="11415"/>
        <v>100</v>
      </c>
      <c r="AF4339" s="32">
        <f t="shared" ref="AF4339:AK4339" si="11431">AF4345+AF4340</f>
        <v>107694.41387</v>
      </c>
      <c r="AG4339" s="32">
        <f t="shared" si="11431"/>
        <v>0</v>
      </c>
      <c r="AH4339" s="32">
        <f t="shared" si="11431"/>
        <v>0</v>
      </c>
      <c r="AI4339" s="32">
        <f t="shared" si="11431"/>
        <v>0</v>
      </c>
      <c r="AJ4339" s="32">
        <f t="shared" si="11431"/>
        <v>0</v>
      </c>
      <c r="AK4339" s="32">
        <f t="shared" si="11431"/>
        <v>0</v>
      </c>
      <c r="AL4339" s="32">
        <f t="shared" si="11416"/>
        <v>107694.41387</v>
      </c>
      <c r="AM4339" s="32">
        <f t="shared" si="11417"/>
        <v>-10694.413870000004</v>
      </c>
    </row>
    <row r="4340" spans="2:40" ht="46.8" x14ac:dyDescent="0.3">
      <c r="B4340" s="30" t="s">
        <v>1085</v>
      </c>
      <c r="C4340" s="30" t="s">
        <v>104</v>
      </c>
      <c r="D4340" s="30" t="s">
        <v>106</v>
      </c>
      <c r="E4340" s="15" t="str">
        <f t="shared" si="11424"/>
        <v>0409</v>
      </c>
      <c r="F4340" s="30" t="s">
        <v>125</v>
      </c>
      <c r="G4340" s="30"/>
      <c r="H4340" s="31" t="s">
        <v>126</v>
      </c>
      <c r="I4340" s="32">
        <f t="shared" ref="I4340:I4346" si="11432">I4341</f>
        <v>0</v>
      </c>
      <c r="J4340" s="32">
        <f t="shared" ref="J4340:J4346" si="11433">J4341</f>
        <v>0</v>
      </c>
      <c r="K4340" s="32">
        <f t="shared" ref="K4340:K4346" si="11434">K4341</f>
        <v>0</v>
      </c>
      <c r="L4340" s="32">
        <f t="shared" ref="L4340:L4346" si="11435">L4341</f>
        <v>0</v>
      </c>
      <c r="M4340" s="32">
        <f t="shared" ref="M4340:M4346" si="11436">M4341</f>
        <v>0</v>
      </c>
      <c r="N4340" s="32">
        <f t="shared" ref="N4340:N4346" si="11437">N4341</f>
        <v>0</v>
      </c>
      <c r="O4340" s="32">
        <f t="shared" ref="O4340:O4346" si="11438">O4341</f>
        <v>0</v>
      </c>
      <c r="P4340" s="32">
        <f t="shared" ref="P4340:P4346" si="11439">P4341</f>
        <v>0</v>
      </c>
      <c r="Q4340" s="32">
        <f t="shared" ref="Q4340:Q4346" si="11440">Q4341</f>
        <v>0</v>
      </c>
      <c r="R4340" s="32">
        <f t="shared" ref="R4340:R4346" si="11441">R4341</f>
        <v>0</v>
      </c>
      <c r="S4340" s="32">
        <f t="shared" ref="S4340:S4346" si="11442">S4341</f>
        <v>0</v>
      </c>
      <c r="T4340" s="32">
        <f t="shared" ref="T4340:T4346" si="11443">T4341</f>
        <v>0</v>
      </c>
      <c r="U4340" s="32">
        <v>0</v>
      </c>
      <c r="V4340" s="32">
        <f t="shared" si="11426"/>
        <v>0</v>
      </c>
      <c r="W4340" s="32">
        <f t="shared" ref="W4340:W4346" si="11444">W4341</f>
        <v>0</v>
      </c>
      <c r="X4340" s="32">
        <f t="shared" ref="X4340:X4346" si="11445">X4341</f>
        <v>0</v>
      </c>
      <c r="Y4340" s="32">
        <f t="shared" ref="Y4340:Y4346" si="11446">Y4341</f>
        <v>0</v>
      </c>
      <c r="Z4340" s="32">
        <f t="shared" ref="Z4340:Z4346" si="11447">Z4341</f>
        <v>0</v>
      </c>
      <c r="AA4340" s="32">
        <f t="shared" ref="AA4340:AA4346" si="11448">AA4341</f>
        <v>0</v>
      </c>
      <c r="AB4340" s="32">
        <f t="shared" ref="AB4340:AB4346" si="11449">AB4341</f>
        <v>3697.3380000000002</v>
      </c>
      <c r="AC4340" s="33">
        <f t="shared" ref="AC4340:AC4346" si="11450">AC4341</f>
        <v>11113.16236</v>
      </c>
      <c r="AD4340" s="33">
        <f t="shared" ref="AD4340:AD4346" si="11451">AD4341</f>
        <v>11113.16236</v>
      </c>
      <c r="AE4340" s="34">
        <f t="shared" si="11415"/>
        <v>100</v>
      </c>
      <c r="AF4340" s="32">
        <f t="shared" ref="AF4340:AF4346" si="11452">AF4341</f>
        <v>10694.41387</v>
      </c>
      <c r="AG4340" s="32">
        <f t="shared" ref="AG4340:AG4346" si="11453">AG4341</f>
        <v>0</v>
      </c>
      <c r="AH4340" s="32">
        <f t="shared" ref="AH4340:AH4346" si="11454">AH4341</f>
        <v>0</v>
      </c>
      <c r="AI4340" s="32">
        <f t="shared" ref="AI4340:AI4346" si="11455">AI4341</f>
        <v>0</v>
      </c>
      <c r="AJ4340" s="32">
        <f t="shared" ref="AJ4340:AJ4346" si="11456">AJ4341</f>
        <v>0</v>
      </c>
      <c r="AK4340" s="32">
        <f t="shared" ref="AK4340:AK4346" si="11457">AK4341</f>
        <v>0</v>
      </c>
      <c r="AL4340" s="32">
        <f t="shared" si="11416"/>
        <v>10694.41387</v>
      </c>
      <c r="AM4340" s="32">
        <f t="shared" si="11417"/>
        <v>-10694.41387</v>
      </c>
    </row>
    <row r="4341" spans="2:40" ht="62.4" x14ac:dyDescent="0.3">
      <c r="B4341" s="30" t="s">
        <v>1085</v>
      </c>
      <c r="C4341" s="30" t="s">
        <v>104</v>
      </c>
      <c r="D4341" s="30" t="s">
        <v>106</v>
      </c>
      <c r="E4341" s="15" t="str">
        <f t="shared" si="11424"/>
        <v>0409</v>
      </c>
      <c r="F4341" s="30" t="s">
        <v>794</v>
      </c>
      <c r="G4341" s="30"/>
      <c r="H4341" s="31" t="s">
        <v>795</v>
      </c>
      <c r="I4341" s="32">
        <f t="shared" si="11432"/>
        <v>0</v>
      </c>
      <c r="J4341" s="32">
        <f t="shared" si="11433"/>
        <v>0</v>
      </c>
      <c r="K4341" s="32">
        <f t="shared" si="11434"/>
        <v>0</v>
      </c>
      <c r="L4341" s="32">
        <f t="shared" si="11435"/>
        <v>0</v>
      </c>
      <c r="M4341" s="32">
        <f t="shared" si="11436"/>
        <v>0</v>
      </c>
      <c r="N4341" s="32">
        <f t="shared" si="11437"/>
        <v>0</v>
      </c>
      <c r="O4341" s="32">
        <f t="shared" si="11438"/>
        <v>0</v>
      </c>
      <c r="P4341" s="32">
        <f t="shared" si="11439"/>
        <v>0</v>
      </c>
      <c r="Q4341" s="32">
        <f t="shared" si="11440"/>
        <v>0</v>
      </c>
      <c r="R4341" s="32">
        <f t="shared" si="11441"/>
        <v>0</v>
      </c>
      <c r="S4341" s="32">
        <f t="shared" si="11442"/>
        <v>0</v>
      </c>
      <c r="T4341" s="32">
        <f t="shared" si="11443"/>
        <v>0</v>
      </c>
      <c r="U4341" s="32">
        <v>0</v>
      </c>
      <c r="V4341" s="32">
        <f t="shared" si="11426"/>
        <v>0</v>
      </c>
      <c r="W4341" s="32">
        <f t="shared" si="11444"/>
        <v>0</v>
      </c>
      <c r="X4341" s="32">
        <f t="shared" si="11445"/>
        <v>0</v>
      </c>
      <c r="Y4341" s="32">
        <f t="shared" si="11446"/>
        <v>0</v>
      </c>
      <c r="Z4341" s="32">
        <f t="shared" si="11447"/>
        <v>0</v>
      </c>
      <c r="AA4341" s="32">
        <f t="shared" si="11448"/>
        <v>0</v>
      </c>
      <c r="AB4341" s="32">
        <f t="shared" si="11449"/>
        <v>3697.3380000000002</v>
      </c>
      <c r="AC4341" s="33">
        <f t="shared" si="11450"/>
        <v>11113.16236</v>
      </c>
      <c r="AD4341" s="33">
        <f t="shared" si="11451"/>
        <v>11113.16236</v>
      </c>
      <c r="AE4341" s="34">
        <f t="shared" si="11415"/>
        <v>100</v>
      </c>
      <c r="AF4341" s="32">
        <f t="shared" si="11452"/>
        <v>10694.41387</v>
      </c>
      <c r="AG4341" s="32">
        <f t="shared" si="11453"/>
        <v>0</v>
      </c>
      <c r="AH4341" s="32">
        <f t="shared" si="11454"/>
        <v>0</v>
      </c>
      <c r="AI4341" s="32">
        <f t="shared" si="11455"/>
        <v>0</v>
      </c>
      <c r="AJ4341" s="32">
        <f t="shared" si="11456"/>
        <v>0</v>
      </c>
      <c r="AK4341" s="32">
        <f t="shared" si="11457"/>
        <v>0</v>
      </c>
      <c r="AL4341" s="32">
        <f t="shared" si="11416"/>
        <v>10694.41387</v>
      </c>
      <c r="AM4341" s="32">
        <f t="shared" si="11417"/>
        <v>-10694.41387</v>
      </c>
    </row>
    <row r="4342" spans="2:40" ht="31.2" x14ac:dyDescent="0.3">
      <c r="B4342" s="30" t="s">
        <v>1085</v>
      </c>
      <c r="C4342" s="30" t="s">
        <v>104</v>
      </c>
      <c r="D4342" s="30" t="s">
        <v>106</v>
      </c>
      <c r="E4342" s="15" t="str">
        <f t="shared" si="11424"/>
        <v>0409</v>
      </c>
      <c r="F4342" s="30" t="s">
        <v>796</v>
      </c>
      <c r="G4342" s="30"/>
      <c r="H4342" s="31" t="s">
        <v>797</v>
      </c>
      <c r="I4342" s="32">
        <f t="shared" si="11432"/>
        <v>0</v>
      </c>
      <c r="J4342" s="32">
        <f t="shared" si="11433"/>
        <v>0</v>
      </c>
      <c r="K4342" s="32">
        <f t="shared" si="11434"/>
        <v>0</v>
      </c>
      <c r="L4342" s="32">
        <f t="shared" si="11435"/>
        <v>0</v>
      </c>
      <c r="M4342" s="32">
        <f t="shared" si="11436"/>
        <v>0</v>
      </c>
      <c r="N4342" s="32">
        <f t="shared" si="11437"/>
        <v>0</v>
      </c>
      <c r="O4342" s="32">
        <f t="shared" si="11438"/>
        <v>0</v>
      </c>
      <c r="P4342" s="32">
        <f t="shared" si="11439"/>
        <v>0</v>
      </c>
      <c r="Q4342" s="32">
        <f t="shared" si="11440"/>
        <v>0</v>
      </c>
      <c r="R4342" s="32">
        <f t="shared" si="11441"/>
        <v>0</v>
      </c>
      <c r="S4342" s="32">
        <f t="shared" si="11442"/>
        <v>0</v>
      </c>
      <c r="T4342" s="32">
        <f t="shared" si="11443"/>
        <v>0</v>
      </c>
      <c r="U4342" s="32">
        <v>0</v>
      </c>
      <c r="V4342" s="32">
        <f t="shared" si="11426"/>
        <v>0</v>
      </c>
      <c r="W4342" s="32">
        <f t="shared" si="11444"/>
        <v>0</v>
      </c>
      <c r="X4342" s="32">
        <f t="shared" si="11445"/>
        <v>0</v>
      </c>
      <c r="Y4342" s="32">
        <f t="shared" si="11446"/>
        <v>0</v>
      </c>
      <c r="Z4342" s="32">
        <f t="shared" si="11447"/>
        <v>0</v>
      </c>
      <c r="AA4342" s="32">
        <f t="shared" si="11448"/>
        <v>0</v>
      </c>
      <c r="AB4342" s="32">
        <f t="shared" si="11449"/>
        <v>3697.3380000000002</v>
      </c>
      <c r="AC4342" s="33">
        <f t="shared" si="11450"/>
        <v>11113.16236</v>
      </c>
      <c r="AD4342" s="33">
        <f t="shared" si="11451"/>
        <v>11113.16236</v>
      </c>
      <c r="AE4342" s="34">
        <f t="shared" si="11415"/>
        <v>100</v>
      </c>
      <c r="AF4342" s="32">
        <f t="shared" si="11452"/>
        <v>10694.41387</v>
      </c>
      <c r="AG4342" s="32">
        <f t="shared" si="11453"/>
        <v>0</v>
      </c>
      <c r="AH4342" s="32">
        <f t="shared" si="11454"/>
        <v>0</v>
      </c>
      <c r="AI4342" s="32">
        <f t="shared" si="11455"/>
        <v>0</v>
      </c>
      <c r="AJ4342" s="32">
        <f t="shared" si="11456"/>
        <v>0</v>
      </c>
      <c r="AK4342" s="32">
        <f t="shared" si="11457"/>
        <v>0</v>
      </c>
      <c r="AL4342" s="32">
        <f t="shared" si="11416"/>
        <v>10694.41387</v>
      </c>
      <c r="AM4342" s="32">
        <f t="shared" si="11417"/>
        <v>-10694.41387</v>
      </c>
    </row>
    <row r="4343" spans="2:40" ht="31.2" x14ac:dyDescent="0.3">
      <c r="B4343" s="30" t="s">
        <v>1085</v>
      </c>
      <c r="C4343" s="30" t="s">
        <v>104</v>
      </c>
      <c r="D4343" s="30" t="s">
        <v>106</v>
      </c>
      <c r="E4343" s="15" t="str">
        <f t="shared" si="11424"/>
        <v>0409</v>
      </c>
      <c r="F4343" s="30" t="s">
        <v>796</v>
      </c>
      <c r="G4343" s="30" t="s">
        <v>50</v>
      </c>
      <c r="H4343" s="31" t="s">
        <v>51</v>
      </c>
      <c r="I4343" s="32">
        <f t="shared" si="11432"/>
        <v>0</v>
      </c>
      <c r="J4343" s="32">
        <f t="shared" si="11433"/>
        <v>0</v>
      </c>
      <c r="K4343" s="32">
        <f t="shared" si="11434"/>
        <v>0</v>
      </c>
      <c r="L4343" s="32">
        <f t="shared" si="11435"/>
        <v>0</v>
      </c>
      <c r="M4343" s="32">
        <f t="shared" si="11436"/>
        <v>0</v>
      </c>
      <c r="N4343" s="32">
        <f t="shared" si="11437"/>
        <v>0</v>
      </c>
      <c r="O4343" s="32">
        <f t="shared" si="11438"/>
        <v>0</v>
      </c>
      <c r="P4343" s="32">
        <f t="shared" si="11439"/>
        <v>0</v>
      </c>
      <c r="Q4343" s="32">
        <f t="shared" si="11440"/>
        <v>0</v>
      </c>
      <c r="R4343" s="32">
        <f t="shared" si="11441"/>
        <v>0</v>
      </c>
      <c r="S4343" s="32">
        <f t="shared" si="11442"/>
        <v>0</v>
      </c>
      <c r="T4343" s="32">
        <f t="shared" si="11443"/>
        <v>0</v>
      </c>
      <c r="U4343" s="32">
        <v>0</v>
      </c>
      <c r="V4343" s="32">
        <f t="shared" si="11426"/>
        <v>0</v>
      </c>
      <c r="W4343" s="32">
        <f t="shared" si="11444"/>
        <v>0</v>
      </c>
      <c r="X4343" s="32">
        <f t="shared" si="11445"/>
        <v>0</v>
      </c>
      <c r="Y4343" s="32">
        <f t="shared" si="11446"/>
        <v>0</v>
      </c>
      <c r="Z4343" s="32">
        <f t="shared" si="11447"/>
        <v>0</v>
      </c>
      <c r="AA4343" s="32">
        <f t="shared" si="11448"/>
        <v>0</v>
      </c>
      <c r="AB4343" s="32">
        <f t="shared" si="11449"/>
        <v>3697.3380000000002</v>
      </c>
      <c r="AC4343" s="33">
        <f t="shared" si="11450"/>
        <v>11113.16236</v>
      </c>
      <c r="AD4343" s="33">
        <f t="shared" si="11451"/>
        <v>11113.16236</v>
      </c>
      <c r="AE4343" s="34">
        <f t="shared" si="11415"/>
        <v>100</v>
      </c>
      <c r="AF4343" s="32">
        <f t="shared" si="11452"/>
        <v>10694.41387</v>
      </c>
      <c r="AG4343" s="32">
        <f t="shared" si="11453"/>
        <v>0</v>
      </c>
      <c r="AH4343" s="32">
        <f t="shared" si="11454"/>
        <v>0</v>
      </c>
      <c r="AI4343" s="32">
        <f t="shared" si="11455"/>
        <v>0</v>
      </c>
      <c r="AJ4343" s="32">
        <f t="shared" si="11456"/>
        <v>0</v>
      </c>
      <c r="AK4343" s="32">
        <f t="shared" si="11457"/>
        <v>0</v>
      </c>
      <c r="AL4343" s="32">
        <f t="shared" si="11416"/>
        <v>10694.41387</v>
      </c>
      <c r="AM4343" s="32">
        <f t="shared" si="11417"/>
        <v>-10694.41387</v>
      </c>
    </row>
    <row r="4344" spans="2:40" ht="31.2" x14ac:dyDescent="0.3">
      <c r="B4344" s="30" t="s">
        <v>1085</v>
      </c>
      <c r="C4344" s="30" t="s">
        <v>104</v>
      </c>
      <c r="D4344" s="30" t="s">
        <v>106</v>
      </c>
      <c r="E4344" s="15" t="str">
        <f t="shared" si="11424"/>
        <v>0409</v>
      </c>
      <c r="F4344" s="30" t="s">
        <v>796</v>
      </c>
      <c r="G4344" s="30" t="s">
        <v>52</v>
      </c>
      <c r="H4344" s="31" t="s">
        <v>53</v>
      </c>
      <c r="I4344" s="32"/>
      <c r="J4344" s="32"/>
      <c r="K4344" s="32"/>
      <c r="L4344" s="32"/>
      <c r="M4344" s="32"/>
      <c r="N4344" s="32"/>
      <c r="O4344" s="32">
        <v>0</v>
      </c>
      <c r="P4344" s="32">
        <v>0</v>
      </c>
      <c r="Q4344" s="32">
        <v>0</v>
      </c>
      <c r="R4344" s="32">
        <v>0</v>
      </c>
      <c r="S4344" s="32">
        <v>0</v>
      </c>
      <c r="T4344" s="32">
        <v>0</v>
      </c>
      <c r="U4344" s="32">
        <v>0</v>
      </c>
      <c r="V4344" s="32">
        <f t="shared" si="11426"/>
        <v>0</v>
      </c>
      <c r="W4344" s="32"/>
      <c r="X4344" s="32"/>
      <c r="Y4344" s="32"/>
      <c r="Z4344" s="32"/>
      <c r="AA4344" s="32"/>
      <c r="AB4344" s="32">
        <v>3697.3380000000002</v>
      </c>
      <c r="AC4344" s="33">
        <v>11113.16236</v>
      </c>
      <c r="AD4344" s="33">
        <v>11113.16236</v>
      </c>
      <c r="AE4344" s="34">
        <f t="shared" si="11415"/>
        <v>100</v>
      </c>
      <c r="AF4344" s="32">
        <v>10694.41387</v>
      </c>
      <c r="AG4344" s="32">
        <v>0</v>
      </c>
      <c r="AH4344" s="32">
        <v>0</v>
      </c>
      <c r="AI4344" s="32">
        <v>0</v>
      </c>
      <c r="AJ4344" s="32">
        <v>0</v>
      </c>
      <c r="AK4344" s="32">
        <v>0</v>
      </c>
      <c r="AL4344" s="32">
        <f t="shared" si="11416"/>
        <v>10694.41387</v>
      </c>
      <c r="AM4344" s="32">
        <f t="shared" si="11417"/>
        <v>-10694.41387</v>
      </c>
      <c r="AN4344" s="12"/>
    </row>
    <row r="4345" spans="2:40" ht="46.8" x14ac:dyDescent="0.3">
      <c r="B4345" s="30" t="s">
        <v>1085</v>
      </c>
      <c r="C4345" s="30" t="s">
        <v>104</v>
      </c>
      <c r="D4345" s="30" t="s">
        <v>106</v>
      </c>
      <c r="E4345" s="15" t="str">
        <f t="shared" si="11424"/>
        <v>0409</v>
      </c>
      <c r="F4345" s="30" t="s">
        <v>736</v>
      </c>
      <c r="G4345" s="30"/>
      <c r="H4345" s="31" t="s">
        <v>737</v>
      </c>
      <c r="I4345" s="32">
        <f t="shared" si="11432"/>
        <v>100000</v>
      </c>
      <c r="J4345" s="32">
        <f t="shared" si="11433"/>
        <v>100000</v>
      </c>
      <c r="K4345" s="32">
        <f t="shared" si="11434"/>
        <v>100000</v>
      </c>
      <c r="L4345" s="32">
        <f t="shared" si="11435"/>
        <v>-3000</v>
      </c>
      <c r="M4345" s="32">
        <f t="shared" si="11436"/>
        <v>0</v>
      </c>
      <c r="N4345" s="32">
        <f t="shared" si="11437"/>
        <v>0</v>
      </c>
      <c r="O4345" s="32">
        <f t="shared" si="11438"/>
        <v>0</v>
      </c>
      <c r="P4345" s="32">
        <f t="shared" si="11439"/>
        <v>0</v>
      </c>
      <c r="Q4345" s="32">
        <f t="shared" si="11440"/>
        <v>0</v>
      </c>
      <c r="R4345" s="32">
        <f t="shared" si="11441"/>
        <v>0</v>
      </c>
      <c r="S4345" s="32">
        <f t="shared" si="11442"/>
        <v>0</v>
      </c>
      <c r="T4345" s="32">
        <f t="shared" si="11443"/>
        <v>0</v>
      </c>
      <c r="U4345" s="32">
        <v>0</v>
      </c>
      <c r="V4345" s="32">
        <f t="shared" si="11426"/>
        <v>97000</v>
      </c>
      <c r="W4345" s="32">
        <f t="shared" si="11444"/>
        <v>0</v>
      </c>
      <c r="X4345" s="32">
        <f t="shared" si="11445"/>
        <v>0</v>
      </c>
      <c r="Y4345" s="32">
        <f t="shared" si="11446"/>
        <v>0</v>
      </c>
      <c r="Z4345" s="32">
        <f t="shared" si="11447"/>
        <v>0</v>
      </c>
      <c r="AA4345" s="32">
        <f t="shared" si="11448"/>
        <v>0</v>
      </c>
      <c r="AB4345" s="32">
        <f t="shared" si="11449"/>
        <v>79998.621280000007</v>
      </c>
      <c r="AC4345" s="33">
        <f t="shared" si="11450"/>
        <v>100317.01688</v>
      </c>
      <c r="AD4345" s="33">
        <f t="shared" si="11451"/>
        <v>100317.01688</v>
      </c>
      <c r="AE4345" s="34">
        <f t="shared" si="11415"/>
        <v>100</v>
      </c>
      <c r="AF4345" s="32">
        <f t="shared" si="11452"/>
        <v>97000</v>
      </c>
      <c r="AG4345" s="32">
        <f t="shared" si="11453"/>
        <v>0</v>
      </c>
      <c r="AH4345" s="32">
        <f t="shared" si="11454"/>
        <v>0</v>
      </c>
      <c r="AI4345" s="32">
        <f t="shared" si="11455"/>
        <v>0</v>
      </c>
      <c r="AJ4345" s="32">
        <f t="shared" si="11456"/>
        <v>0</v>
      </c>
      <c r="AK4345" s="32">
        <f t="shared" si="11457"/>
        <v>0</v>
      </c>
      <c r="AL4345" s="32">
        <f t="shared" si="11416"/>
        <v>97000</v>
      </c>
      <c r="AM4345" s="32">
        <f t="shared" si="11417"/>
        <v>0</v>
      </c>
    </row>
    <row r="4346" spans="2:40" ht="62.4" x14ac:dyDescent="0.3">
      <c r="B4346" s="30" t="s">
        <v>1085</v>
      </c>
      <c r="C4346" s="30" t="s">
        <v>104</v>
      </c>
      <c r="D4346" s="30" t="s">
        <v>106</v>
      </c>
      <c r="E4346" s="15" t="str">
        <f t="shared" si="11424"/>
        <v>0409</v>
      </c>
      <c r="F4346" s="30" t="s">
        <v>738</v>
      </c>
      <c r="G4346" s="30"/>
      <c r="H4346" s="31" t="s">
        <v>739</v>
      </c>
      <c r="I4346" s="32">
        <f t="shared" si="11432"/>
        <v>100000</v>
      </c>
      <c r="J4346" s="32">
        <f t="shared" si="11433"/>
        <v>100000</v>
      </c>
      <c r="K4346" s="32">
        <f t="shared" si="11434"/>
        <v>100000</v>
      </c>
      <c r="L4346" s="32">
        <f t="shared" si="11435"/>
        <v>-3000</v>
      </c>
      <c r="M4346" s="32">
        <f t="shared" si="11436"/>
        <v>0</v>
      </c>
      <c r="N4346" s="32">
        <f t="shared" si="11437"/>
        <v>0</v>
      </c>
      <c r="O4346" s="32">
        <f t="shared" si="11438"/>
        <v>0</v>
      </c>
      <c r="P4346" s="32">
        <f t="shared" si="11439"/>
        <v>0</v>
      </c>
      <c r="Q4346" s="32">
        <f t="shared" si="11440"/>
        <v>0</v>
      </c>
      <c r="R4346" s="32">
        <f t="shared" si="11441"/>
        <v>0</v>
      </c>
      <c r="S4346" s="32">
        <f t="shared" si="11442"/>
        <v>0</v>
      </c>
      <c r="T4346" s="32">
        <f t="shared" si="11443"/>
        <v>0</v>
      </c>
      <c r="U4346" s="32">
        <v>0</v>
      </c>
      <c r="V4346" s="32">
        <f t="shared" si="11426"/>
        <v>97000</v>
      </c>
      <c r="W4346" s="32">
        <f t="shared" si="11444"/>
        <v>0</v>
      </c>
      <c r="X4346" s="32">
        <f t="shared" si="11445"/>
        <v>0</v>
      </c>
      <c r="Y4346" s="32">
        <f t="shared" si="11446"/>
        <v>0</v>
      </c>
      <c r="Z4346" s="32">
        <f t="shared" si="11447"/>
        <v>0</v>
      </c>
      <c r="AA4346" s="32">
        <f t="shared" si="11448"/>
        <v>0</v>
      </c>
      <c r="AB4346" s="32">
        <f t="shared" si="11449"/>
        <v>79998.621280000007</v>
      </c>
      <c r="AC4346" s="33">
        <f t="shared" si="11450"/>
        <v>100317.01688</v>
      </c>
      <c r="AD4346" s="33">
        <f t="shared" si="11451"/>
        <v>100317.01688</v>
      </c>
      <c r="AE4346" s="34">
        <f t="shared" si="11415"/>
        <v>100</v>
      </c>
      <c r="AF4346" s="32">
        <f t="shared" si="11452"/>
        <v>97000</v>
      </c>
      <c r="AG4346" s="32">
        <f t="shared" si="11453"/>
        <v>0</v>
      </c>
      <c r="AH4346" s="32">
        <f t="shared" si="11454"/>
        <v>0</v>
      </c>
      <c r="AI4346" s="32">
        <f t="shared" si="11455"/>
        <v>0</v>
      </c>
      <c r="AJ4346" s="32">
        <f t="shared" si="11456"/>
        <v>0</v>
      </c>
      <c r="AK4346" s="32">
        <f t="shared" si="11457"/>
        <v>0</v>
      </c>
      <c r="AL4346" s="32">
        <f t="shared" si="11416"/>
        <v>97000</v>
      </c>
      <c r="AM4346" s="32">
        <f t="shared" si="11417"/>
        <v>0</v>
      </c>
    </row>
    <row r="4347" spans="2:40" ht="31.2" x14ac:dyDescent="0.3">
      <c r="B4347" s="30" t="s">
        <v>1085</v>
      </c>
      <c r="C4347" s="30" t="s">
        <v>104</v>
      </c>
      <c r="D4347" s="30" t="s">
        <v>106</v>
      </c>
      <c r="E4347" s="15" t="str">
        <f t="shared" si="11424"/>
        <v>0409</v>
      </c>
      <c r="F4347" s="30" t="s">
        <v>740</v>
      </c>
      <c r="G4347" s="30"/>
      <c r="H4347" s="31" t="s">
        <v>741</v>
      </c>
      <c r="I4347" s="32">
        <f t="shared" ref="I4347:T4347" si="11458">I4350+I4348</f>
        <v>100000</v>
      </c>
      <c r="J4347" s="32">
        <f t="shared" si="11458"/>
        <v>100000</v>
      </c>
      <c r="K4347" s="32">
        <f t="shared" si="11458"/>
        <v>100000</v>
      </c>
      <c r="L4347" s="32">
        <f t="shared" si="11458"/>
        <v>-3000</v>
      </c>
      <c r="M4347" s="32">
        <f t="shared" si="11458"/>
        <v>0</v>
      </c>
      <c r="N4347" s="32">
        <f t="shared" si="11458"/>
        <v>0</v>
      </c>
      <c r="O4347" s="32">
        <f t="shared" si="11458"/>
        <v>0</v>
      </c>
      <c r="P4347" s="32">
        <f t="shared" si="11458"/>
        <v>0</v>
      </c>
      <c r="Q4347" s="32">
        <f t="shared" si="11458"/>
        <v>0</v>
      </c>
      <c r="R4347" s="32">
        <f t="shared" si="11458"/>
        <v>0</v>
      </c>
      <c r="S4347" s="32">
        <f t="shared" si="11458"/>
        <v>0</v>
      </c>
      <c r="T4347" s="32">
        <f t="shared" si="11458"/>
        <v>0</v>
      </c>
      <c r="U4347" s="32">
        <v>0</v>
      </c>
      <c r="V4347" s="32">
        <f t="shared" si="11426"/>
        <v>97000</v>
      </c>
      <c r="W4347" s="32">
        <f t="shared" ref="W4347:AD4347" si="11459">W4350+W4348</f>
        <v>0</v>
      </c>
      <c r="X4347" s="32">
        <f t="shared" si="11459"/>
        <v>0</v>
      </c>
      <c r="Y4347" s="32">
        <f t="shared" si="11459"/>
        <v>0</v>
      </c>
      <c r="Z4347" s="32">
        <f t="shared" si="11459"/>
        <v>0</v>
      </c>
      <c r="AA4347" s="32">
        <f t="shared" si="11459"/>
        <v>0</v>
      </c>
      <c r="AB4347" s="32">
        <f t="shared" si="11459"/>
        <v>79998.621280000007</v>
      </c>
      <c r="AC4347" s="33">
        <f t="shared" si="11459"/>
        <v>100317.01688</v>
      </c>
      <c r="AD4347" s="33">
        <f t="shared" si="11459"/>
        <v>100317.01688</v>
      </c>
      <c r="AE4347" s="34">
        <f t="shared" si="11415"/>
        <v>100</v>
      </c>
      <c r="AF4347" s="32">
        <f t="shared" ref="AF4347:AK4347" si="11460">AF4350+AF4348</f>
        <v>97000</v>
      </c>
      <c r="AG4347" s="32">
        <f t="shared" si="11460"/>
        <v>0</v>
      </c>
      <c r="AH4347" s="32">
        <f t="shared" si="11460"/>
        <v>0</v>
      </c>
      <c r="AI4347" s="32">
        <f t="shared" si="11460"/>
        <v>0</v>
      </c>
      <c r="AJ4347" s="32">
        <f t="shared" si="11460"/>
        <v>0</v>
      </c>
      <c r="AK4347" s="32">
        <f t="shared" si="11460"/>
        <v>0</v>
      </c>
      <c r="AL4347" s="32">
        <f t="shared" si="11416"/>
        <v>97000</v>
      </c>
      <c r="AM4347" s="32">
        <f t="shared" si="11417"/>
        <v>0</v>
      </c>
    </row>
    <row r="4348" spans="2:40" ht="31.2" x14ac:dyDescent="0.3">
      <c r="B4348" s="30" t="s">
        <v>1085</v>
      </c>
      <c r="C4348" s="30" t="s">
        <v>104</v>
      </c>
      <c r="D4348" s="30" t="s">
        <v>106</v>
      </c>
      <c r="E4348" s="15" t="str">
        <f t="shared" si="11424"/>
        <v>0409</v>
      </c>
      <c r="F4348" s="30" t="s">
        <v>740</v>
      </c>
      <c r="G4348" s="30" t="s">
        <v>50</v>
      </c>
      <c r="H4348" s="31" t="s">
        <v>51</v>
      </c>
      <c r="I4348" s="32">
        <f t="shared" ref="I4348:T4348" si="11461">I4349</f>
        <v>100000</v>
      </c>
      <c r="J4348" s="32">
        <f t="shared" si="11461"/>
        <v>0</v>
      </c>
      <c r="K4348" s="32">
        <f t="shared" si="11461"/>
        <v>0</v>
      </c>
      <c r="L4348" s="32">
        <f t="shared" si="11461"/>
        <v>-3000</v>
      </c>
      <c r="M4348" s="32">
        <f t="shared" si="11461"/>
        <v>0</v>
      </c>
      <c r="N4348" s="32">
        <f t="shared" si="11461"/>
        <v>0</v>
      </c>
      <c r="O4348" s="32">
        <f t="shared" si="11461"/>
        <v>0</v>
      </c>
      <c r="P4348" s="32">
        <f t="shared" si="11461"/>
        <v>0</v>
      </c>
      <c r="Q4348" s="32">
        <f t="shared" si="11461"/>
        <v>0</v>
      </c>
      <c r="R4348" s="32">
        <f t="shared" si="11461"/>
        <v>0</v>
      </c>
      <c r="S4348" s="32">
        <f t="shared" si="11461"/>
        <v>0</v>
      </c>
      <c r="T4348" s="32">
        <f t="shared" si="11461"/>
        <v>0</v>
      </c>
      <c r="U4348" s="32">
        <v>0</v>
      </c>
      <c r="V4348" s="32">
        <f t="shared" si="11426"/>
        <v>97000</v>
      </c>
      <c r="W4348" s="32">
        <f t="shared" ref="W4348:AD4348" si="11462">W4349</f>
        <v>0</v>
      </c>
      <c r="X4348" s="32">
        <f t="shared" si="11462"/>
        <v>0</v>
      </c>
      <c r="Y4348" s="32">
        <f t="shared" si="11462"/>
        <v>0</v>
      </c>
      <c r="Z4348" s="32">
        <f t="shared" si="11462"/>
        <v>0</v>
      </c>
      <c r="AA4348" s="32">
        <f t="shared" si="11462"/>
        <v>0</v>
      </c>
      <c r="AB4348" s="32">
        <f t="shared" si="11462"/>
        <v>79998.621280000007</v>
      </c>
      <c r="AC4348" s="33">
        <f t="shared" si="11462"/>
        <v>100317.01688</v>
      </c>
      <c r="AD4348" s="33">
        <f t="shared" si="11462"/>
        <v>100317.01688</v>
      </c>
      <c r="AE4348" s="34">
        <f t="shared" si="11415"/>
        <v>100</v>
      </c>
      <c r="AF4348" s="32">
        <f t="shared" ref="AF4348:AK4348" si="11463">AF4349</f>
        <v>97000</v>
      </c>
      <c r="AG4348" s="32">
        <f t="shared" si="11463"/>
        <v>0</v>
      </c>
      <c r="AH4348" s="32">
        <f t="shared" si="11463"/>
        <v>0</v>
      </c>
      <c r="AI4348" s="32">
        <f t="shared" si="11463"/>
        <v>0</v>
      </c>
      <c r="AJ4348" s="32">
        <f t="shared" si="11463"/>
        <v>0</v>
      </c>
      <c r="AK4348" s="32">
        <f t="shared" si="11463"/>
        <v>0</v>
      </c>
      <c r="AL4348" s="32">
        <f t="shared" si="11416"/>
        <v>97000</v>
      </c>
      <c r="AM4348" s="32">
        <f t="shared" si="11417"/>
        <v>0</v>
      </c>
    </row>
    <row r="4349" spans="2:40" ht="31.2" x14ac:dyDescent="0.3">
      <c r="B4349" s="30" t="s">
        <v>1085</v>
      </c>
      <c r="C4349" s="30" t="s">
        <v>104</v>
      </c>
      <c r="D4349" s="30" t="s">
        <v>106</v>
      </c>
      <c r="E4349" s="15" t="str">
        <f t="shared" si="11424"/>
        <v>0409</v>
      </c>
      <c r="F4349" s="30" t="s">
        <v>740</v>
      </c>
      <c r="G4349" s="30" t="s">
        <v>52</v>
      </c>
      <c r="H4349" s="31" t="s">
        <v>53</v>
      </c>
      <c r="I4349" s="32">
        <v>100000</v>
      </c>
      <c r="J4349" s="32"/>
      <c r="K4349" s="32"/>
      <c r="L4349" s="32">
        <v>-3000</v>
      </c>
      <c r="M4349" s="32"/>
      <c r="N4349" s="32"/>
      <c r="O4349" s="32">
        <v>0</v>
      </c>
      <c r="P4349" s="32">
        <v>0</v>
      </c>
      <c r="Q4349" s="32">
        <v>0</v>
      </c>
      <c r="R4349" s="32">
        <v>0</v>
      </c>
      <c r="S4349" s="32">
        <v>0</v>
      </c>
      <c r="T4349" s="32">
        <v>0</v>
      </c>
      <c r="U4349" s="32">
        <v>0</v>
      </c>
      <c r="V4349" s="32">
        <f t="shared" si="11426"/>
        <v>97000</v>
      </c>
      <c r="W4349" s="32"/>
      <c r="X4349" s="32"/>
      <c r="Y4349" s="32"/>
      <c r="Z4349" s="32"/>
      <c r="AA4349" s="32"/>
      <c r="AB4349" s="32">
        <v>79998.621280000007</v>
      </c>
      <c r="AC4349" s="33">
        <v>100317.01688</v>
      </c>
      <c r="AD4349" s="33">
        <v>100317.01688</v>
      </c>
      <c r="AE4349" s="34">
        <f t="shared" si="11415"/>
        <v>100</v>
      </c>
      <c r="AF4349" s="32">
        <v>97000</v>
      </c>
      <c r="AG4349" s="32">
        <v>0</v>
      </c>
      <c r="AH4349" s="32">
        <v>0</v>
      </c>
      <c r="AI4349" s="32">
        <v>0</v>
      </c>
      <c r="AJ4349" s="32">
        <v>0</v>
      </c>
      <c r="AK4349" s="32">
        <v>0</v>
      </c>
      <c r="AL4349" s="32">
        <f t="shared" si="11416"/>
        <v>97000</v>
      </c>
      <c r="AM4349" s="32">
        <f t="shared" si="11417"/>
        <v>0</v>
      </c>
      <c r="AN4349" s="12"/>
    </row>
    <row r="4350" spans="2:40" ht="15.6" hidden="1" customHeight="1" x14ac:dyDescent="0.3">
      <c r="B4350" s="30" t="s">
        <v>1085</v>
      </c>
      <c r="C4350" s="30" t="s">
        <v>104</v>
      </c>
      <c r="D4350" s="30" t="s">
        <v>106</v>
      </c>
      <c r="E4350" s="15" t="str">
        <f t="shared" si="11424"/>
        <v>0409</v>
      </c>
      <c r="F4350" s="30" t="s">
        <v>740</v>
      </c>
      <c r="G4350" s="30" t="s">
        <v>56</v>
      </c>
      <c r="H4350" s="31" t="s">
        <v>57</v>
      </c>
      <c r="I4350" s="32">
        <f t="shared" ref="I4350:T4350" si="11464">I4351</f>
        <v>0</v>
      </c>
      <c r="J4350" s="32">
        <f t="shared" si="11464"/>
        <v>100000</v>
      </c>
      <c r="K4350" s="32">
        <f t="shared" si="11464"/>
        <v>100000</v>
      </c>
      <c r="L4350" s="32">
        <f t="shared" si="11464"/>
        <v>0</v>
      </c>
      <c r="M4350" s="32">
        <f t="shared" si="11464"/>
        <v>0</v>
      </c>
      <c r="N4350" s="32">
        <f t="shared" si="11464"/>
        <v>0</v>
      </c>
      <c r="O4350" s="32">
        <f t="shared" si="11464"/>
        <v>0</v>
      </c>
      <c r="P4350" s="32">
        <f t="shared" si="11464"/>
        <v>0</v>
      </c>
      <c r="Q4350" s="32">
        <f t="shared" si="11464"/>
        <v>0</v>
      </c>
      <c r="R4350" s="32">
        <f t="shared" si="11464"/>
        <v>0</v>
      </c>
      <c r="S4350" s="32">
        <f t="shared" si="11464"/>
        <v>0</v>
      </c>
      <c r="T4350" s="32">
        <f t="shared" si="11464"/>
        <v>0</v>
      </c>
      <c r="U4350" s="32">
        <v>0</v>
      </c>
      <c r="V4350" s="32">
        <f t="shared" si="11426"/>
        <v>0</v>
      </c>
      <c r="W4350" s="32">
        <f t="shared" ref="W4350:AD4350" si="11465">W4351</f>
        <v>0</v>
      </c>
      <c r="X4350" s="32">
        <f t="shared" si="11465"/>
        <v>0</v>
      </c>
      <c r="Y4350" s="32">
        <f t="shared" si="11465"/>
        <v>0</v>
      </c>
      <c r="Z4350" s="32">
        <f t="shared" si="11465"/>
        <v>0</v>
      </c>
      <c r="AA4350" s="32">
        <f t="shared" si="11465"/>
        <v>0</v>
      </c>
      <c r="AB4350" s="32">
        <f t="shared" si="11465"/>
        <v>0</v>
      </c>
      <c r="AC4350" s="33">
        <f t="shared" si="11465"/>
        <v>0</v>
      </c>
      <c r="AD4350" s="33">
        <f t="shared" si="11465"/>
        <v>0</v>
      </c>
      <c r="AE4350" s="34" t="e">
        <f t="shared" si="11415"/>
        <v>#DIV/0!</v>
      </c>
      <c r="AF4350" s="35">
        <f t="shared" ref="AF4350:AK4350" si="11466">AF4351</f>
        <v>0</v>
      </c>
      <c r="AG4350" s="35">
        <f t="shared" si="11466"/>
        <v>0</v>
      </c>
      <c r="AH4350" s="36">
        <f t="shared" si="11466"/>
        <v>0</v>
      </c>
      <c r="AI4350" s="36">
        <f t="shared" si="11466"/>
        <v>0</v>
      </c>
      <c r="AJ4350" s="36">
        <f t="shared" si="11466"/>
        <v>0</v>
      </c>
      <c r="AK4350" s="36">
        <f t="shared" si="11466"/>
        <v>0</v>
      </c>
      <c r="AL4350" s="36">
        <f t="shared" si="11416"/>
        <v>0</v>
      </c>
      <c r="AM4350" s="36">
        <f t="shared" si="11417"/>
        <v>0</v>
      </c>
      <c r="AN4350" s="37" t="s">
        <v>35</v>
      </c>
    </row>
    <row r="4351" spans="2:40" ht="15.6" hidden="1" customHeight="1" x14ac:dyDescent="0.3">
      <c r="B4351" s="30" t="s">
        <v>1085</v>
      </c>
      <c r="C4351" s="30" t="s">
        <v>104</v>
      </c>
      <c r="D4351" s="30" t="s">
        <v>106</v>
      </c>
      <c r="E4351" s="15" t="str">
        <f t="shared" si="11424"/>
        <v>0409</v>
      </c>
      <c r="F4351" s="30" t="s">
        <v>740</v>
      </c>
      <c r="G4351" s="30" t="s">
        <v>136</v>
      </c>
      <c r="H4351" s="31" t="s">
        <v>137</v>
      </c>
      <c r="I4351" s="32"/>
      <c r="J4351" s="32">
        <v>100000</v>
      </c>
      <c r="K4351" s="32">
        <v>100000</v>
      </c>
      <c r="L4351" s="32"/>
      <c r="M4351" s="32"/>
      <c r="N4351" s="32"/>
      <c r="O4351" s="32">
        <v>0</v>
      </c>
      <c r="P4351" s="32">
        <v>0</v>
      </c>
      <c r="Q4351" s="32">
        <v>0</v>
      </c>
      <c r="R4351" s="32">
        <v>0</v>
      </c>
      <c r="S4351" s="32">
        <v>0</v>
      </c>
      <c r="T4351" s="32">
        <v>0</v>
      </c>
      <c r="U4351" s="32">
        <v>0</v>
      </c>
      <c r="V4351" s="32">
        <f t="shared" si="11426"/>
        <v>0</v>
      </c>
      <c r="W4351" s="32"/>
      <c r="X4351" s="32"/>
      <c r="Y4351" s="32"/>
      <c r="Z4351" s="32"/>
      <c r="AA4351" s="32"/>
      <c r="AB4351" s="32">
        <v>0</v>
      </c>
      <c r="AC4351" s="33">
        <v>0</v>
      </c>
      <c r="AD4351" s="33">
        <v>0</v>
      </c>
      <c r="AE4351" s="34" t="e">
        <f t="shared" si="11415"/>
        <v>#DIV/0!</v>
      </c>
      <c r="AF4351" s="35">
        <v>0</v>
      </c>
      <c r="AG4351" s="35">
        <v>0</v>
      </c>
      <c r="AH4351" s="36">
        <v>0</v>
      </c>
      <c r="AI4351" s="36">
        <v>0</v>
      </c>
      <c r="AJ4351" s="36">
        <v>0</v>
      </c>
      <c r="AK4351" s="36">
        <v>0</v>
      </c>
      <c r="AL4351" s="36">
        <f t="shared" si="11416"/>
        <v>0</v>
      </c>
      <c r="AM4351" s="36">
        <f t="shared" si="11417"/>
        <v>0</v>
      </c>
      <c r="AN4351" s="37" t="s">
        <v>35</v>
      </c>
    </row>
    <row r="4352" spans="2:40" ht="46.8" x14ac:dyDescent="0.3">
      <c r="B4352" s="30" t="s">
        <v>1085</v>
      </c>
      <c r="C4352" s="30" t="s">
        <v>104</v>
      </c>
      <c r="D4352" s="30" t="s">
        <v>106</v>
      </c>
      <c r="E4352" s="15" t="str">
        <f t="shared" si="11424"/>
        <v>0409</v>
      </c>
      <c r="F4352" s="30" t="s">
        <v>742</v>
      </c>
      <c r="G4352" s="30"/>
      <c r="H4352" s="31" t="s">
        <v>743</v>
      </c>
      <c r="I4352" s="32">
        <f t="shared" ref="I4352:I4356" si="11467">I4353</f>
        <v>22780.3</v>
      </c>
      <c r="J4352" s="32">
        <f t="shared" ref="J4352:J4356" si="11468">J4353</f>
        <v>22862.5</v>
      </c>
      <c r="K4352" s="32">
        <f t="shared" ref="K4352:K4356" si="11469">K4353</f>
        <v>22975.300000000003</v>
      </c>
      <c r="L4352" s="32">
        <f t="shared" ref="L4352:L4356" si="11470">L4353</f>
        <v>0</v>
      </c>
      <c r="M4352" s="32">
        <f t="shared" ref="M4352:M4356" si="11471">M4353</f>
        <v>0</v>
      </c>
      <c r="N4352" s="32">
        <f t="shared" ref="N4352:N4356" si="11472">N4353</f>
        <v>0</v>
      </c>
      <c r="O4352" s="32">
        <f t="shared" ref="O4352:O4356" si="11473">O4353</f>
        <v>0</v>
      </c>
      <c r="P4352" s="32">
        <f t="shared" ref="P4352:P4356" si="11474">P4353</f>
        <v>0</v>
      </c>
      <c r="Q4352" s="32">
        <f t="shared" ref="Q4352:Q4356" si="11475">Q4353</f>
        <v>0</v>
      </c>
      <c r="R4352" s="32">
        <f t="shared" ref="R4352:R4356" si="11476">R4353</f>
        <v>0</v>
      </c>
      <c r="S4352" s="32">
        <f t="shared" ref="S4352:S4356" si="11477">S4353</f>
        <v>0</v>
      </c>
      <c r="T4352" s="32">
        <f t="shared" ref="T4352:T4356" si="11478">T4353</f>
        <v>0</v>
      </c>
      <c r="U4352" s="32">
        <v>0</v>
      </c>
      <c r="V4352" s="32">
        <f t="shared" si="11426"/>
        <v>22780.3</v>
      </c>
      <c r="W4352" s="32">
        <f t="shared" ref="W4352:W4356" si="11479">W4353</f>
        <v>0</v>
      </c>
      <c r="X4352" s="32">
        <f t="shared" ref="X4352:X4356" si="11480">X4353</f>
        <v>0</v>
      </c>
      <c r="Y4352" s="32">
        <f t="shared" ref="Y4352:Y4356" si="11481">Y4353</f>
        <v>0</v>
      </c>
      <c r="Z4352" s="32">
        <f t="shared" ref="Z4352:Z4356" si="11482">Z4353</f>
        <v>0</v>
      </c>
      <c r="AA4352" s="32">
        <f t="shared" ref="AA4352:AA4356" si="11483">AA4353</f>
        <v>0</v>
      </c>
      <c r="AB4352" s="32">
        <f t="shared" ref="AB4352:AB4356" si="11484">AB4353</f>
        <v>12555.193149999999</v>
      </c>
      <c r="AC4352" s="33">
        <f t="shared" ref="AC4352:AC4356" si="11485">AC4353</f>
        <v>22780.3</v>
      </c>
      <c r="AD4352" s="33">
        <f t="shared" ref="AD4352:AD4356" si="11486">AD4353</f>
        <v>12555.193149999999</v>
      </c>
      <c r="AE4352" s="34">
        <f t="shared" si="11415"/>
        <v>55.114257274926139</v>
      </c>
      <c r="AF4352" s="32">
        <f t="shared" ref="AF4352:AF4356" si="11487">AF4353</f>
        <v>22780.3</v>
      </c>
      <c r="AG4352" s="32">
        <f t="shared" ref="AG4352:AG4356" si="11488">AG4353</f>
        <v>0</v>
      </c>
      <c r="AH4352" s="32">
        <f t="shared" ref="AH4352:AH4356" si="11489">AH4353</f>
        <v>0</v>
      </c>
      <c r="AI4352" s="32">
        <f t="shared" ref="AI4352:AI4356" si="11490">AI4353</f>
        <v>0</v>
      </c>
      <c r="AJ4352" s="32">
        <f t="shared" ref="AJ4352:AJ4356" si="11491">AJ4353</f>
        <v>0</v>
      </c>
      <c r="AK4352" s="32">
        <f t="shared" ref="AK4352:AK4356" si="11492">AK4353</f>
        <v>0</v>
      </c>
      <c r="AL4352" s="32">
        <f t="shared" si="11416"/>
        <v>22780.3</v>
      </c>
      <c r="AM4352" s="32">
        <f t="shared" si="11417"/>
        <v>0</v>
      </c>
    </row>
    <row r="4353" spans="2:40" ht="31.2" x14ac:dyDescent="0.3">
      <c r="B4353" s="30" t="s">
        <v>1085</v>
      </c>
      <c r="C4353" s="30" t="s">
        <v>104</v>
      </c>
      <c r="D4353" s="30" t="s">
        <v>106</v>
      </c>
      <c r="E4353" s="15" t="str">
        <f t="shared" si="11424"/>
        <v>0409</v>
      </c>
      <c r="F4353" s="30" t="s">
        <v>744</v>
      </c>
      <c r="G4353" s="30"/>
      <c r="H4353" s="31" t="s">
        <v>745</v>
      </c>
      <c r="I4353" s="32">
        <f t="shared" si="11467"/>
        <v>22780.3</v>
      </c>
      <c r="J4353" s="32">
        <f t="shared" si="11468"/>
        <v>22862.5</v>
      </c>
      <c r="K4353" s="32">
        <f t="shared" si="11469"/>
        <v>22975.300000000003</v>
      </c>
      <c r="L4353" s="32">
        <f t="shared" si="11470"/>
        <v>0</v>
      </c>
      <c r="M4353" s="32">
        <f t="shared" si="11471"/>
        <v>0</v>
      </c>
      <c r="N4353" s="32">
        <f t="shared" si="11472"/>
        <v>0</v>
      </c>
      <c r="O4353" s="32">
        <f t="shared" si="11473"/>
        <v>0</v>
      </c>
      <c r="P4353" s="32">
        <f t="shared" si="11474"/>
        <v>0</v>
      </c>
      <c r="Q4353" s="32">
        <f t="shared" si="11475"/>
        <v>0</v>
      </c>
      <c r="R4353" s="32">
        <f t="shared" si="11476"/>
        <v>0</v>
      </c>
      <c r="S4353" s="32">
        <f t="shared" si="11477"/>
        <v>0</v>
      </c>
      <c r="T4353" s="32">
        <f t="shared" si="11478"/>
        <v>0</v>
      </c>
      <c r="U4353" s="32">
        <v>0</v>
      </c>
      <c r="V4353" s="32">
        <f t="shared" si="11426"/>
        <v>22780.3</v>
      </c>
      <c r="W4353" s="32">
        <f t="shared" si="11479"/>
        <v>0</v>
      </c>
      <c r="X4353" s="32">
        <f t="shared" si="11480"/>
        <v>0</v>
      </c>
      <c r="Y4353" s="32">
        <f t="shared" si="11481"/>
        <v>0</v>
      </c>
      <c r="Z4353" s="32">
        <f t="shared" si="11482"/>
        <v>0</v>
      </c>
      <c r="AA4353" s="32">
        <f t="shared" si="11483"/>
        <v>0</v>
      </c>
      <c r="AB4353" s="32">
        <f t="shared" si="11484"/>
        <v>12555.193149999999</v>
      </c>
      <c r="AC4353" s="33">
        <f t="shared" si="11485"/>
        <v>22780.3</v>
      </c>
      <c r="AD4353" s="33">
        <f t="shared" si="11486"/>
        <v>12555.193149999999</v>
      </c>
      <c r="AE4353" s="34">
        <f t="shared" si="11415"/>
        <v>55.114257274926139</v>
      </c>
      <c r="AF4353" s="32">
        <f t="shared" si="11487"/>
        <v>22780.3</v>
      </c>
      <c r="AG4353" s="32">
        <f t="shared" si="11488"/>
        <v>0</v>
      </c>
      <c r="AH4353" s="32">
        <f t="shared" si="11489"/>
        <v>0</v>
      </c>
      <c r="AI4353" s="32">
        <f t="shared" si="11490"/>
        <v>0</v>
      </c>
      <c r="AJ4353" s="32">
        <f t="shared" si="11491"/>
        <v>0</v>
      </c>
      <c r="AK4353" s="32">
        <f t="shared" si="11492"/>
        <v>0</v>
      </c>
      <c r="AL4353" s="32">
        <f t="shared" si="11416"/>
        <v>22780.3</v>
      </c>
      <c r="AM4353" s="32">
        <f t="shared" si="11417"/>
        <v>0</v>
      </c>
    </row>
    <row r="4354" spans="2:40" ht="31.2" x14ac:dyDescent="0.3">
      <c r="B4354" s="30" t="s">
        <v>1085</v>
      </c>
      <c r="C4354" s="30" t="s">
        <v>104</v>
      </c>
      <c r="D4354" s="30" t="s">
        <v>106</v>
      </c>
      <c r="E4354" s="15" t="str">
        <f t="shared" si="11424"/>
        <v>0409</v>
      </c>
      <c r="F4354" s="30" t="s">
        <v>746</v>
      </c>
      <c r="G4354" s="30"/>
      <c r="H4354" s="31" t="s">
        <v>747</v>
      </c>
      <c r="I4354" s="32">
        <f t="shared" si="11467"/>
        <v>22780.3</v>
      </c>
      <c r="J4354" s="32">
        <f t="shared" si="11468"/>
        <v>22862.5</v>
      </c>
      <c r="K4354" s="32">
        <f t="shared" si="11469"/>
        <v>22975.300000000003</v>
      </c>
      <c r="L4354" s="32">
        <f t="shared" si="11470"/>
        <v>0</v>
      </c>
      <c r="M4354" s="32">
        <f t="shared" si="11471"/>
        <v>0</v>
      </c>
      <c r="N4354" s="32">
        <f t="shared" si="11472"/>
        <v>0</v>
      </c>
      <c r="O4354" s="32">
        <f t="shared" si="11473"/>
        <v>0</v>
      </c>
      <c r="P4354" s="32">
        <f t="shared" si="11474"/>
        <v>0</v>
      </c>
      <c r="Q4354" s="32">
        <f t="shared" si="11475"/>
        <v>0</v>
      </c>
      <c r="R4354" s="32">
        <f t="shared" si="11476"/>
        <v>0</v>
      </c>
      <c r="S4354" s="32">
        <f t="shared" si="11477"/>
        <v>0</v>
      </c>
      <c r="T4354" s="32">
        <f t="shared" si="11478"/>
        <v>0</v>
      </c>
      <c r="U4354" s="32">
        <v>0</v>
      </c>
      <c r="V4354" s="32">
        <f t="shared" si="11426"/>
        <v>22780.3</v>
      </c>
      <c r="W4354" s="32">
        <f t="shared" si="11479"/>
        <v>0</v>
      </c>
      <c r="X4354" s="32">
        <f t="shared" si="11480"/>
        <v>0</v>
      </c>
      <c r="Y4354" s="32">
        <f t="shared" si="11481"/>
        <v>0</v>
      </c>
      <c r="Z4354" s="32">
        <f t="shared" si="11482"/>
        <v>0</v>
      </c>
      <c r="AA4354" s="32">
        <f t="shared" si="11483"/>
        <v>0</v>
      </c>
      <c r="AB4354" s="32">
        <f t="shared" si="11484"/>
        <v>12555.193149999999</v>
      </c>
      <c r="AC4354" s="33">
        <f t="shared" si="11485"/>
        <v>22780.3</v>
      </c>
      <c r="AD4354" s="33">
        <f t="shared" si="11486"/>
        <v>12555.193149999999</v>
      </c>
      <c r="AE4354" s="34">
        <f t="shared" si="11415"/>
        <v>55.114257274926139</v>
      </c>
      <c r="AF4354" s="32">
        <f t="shared" si="11487"/>
        <v>22780.3</v>
      </c>
      <c r="AG4354" s="32">
        <f t="shared" si="11488"/>
        <v>0</v>
      </c>
      <c r="AH4354" s="32">
        <f t="shared" si="11489"/>
        <v>0</v>
      </c>
      <c r="AI4354" s="32">
        <f t="shared" si="11490"/>
        <v>0</v>
      </c>
      <c r="AJ4354" s="32">
        <f t="shared" si="11491"/>
        <v>0</v>
      </c>
      <c r="AK4354" s="32">
        <f t="shared" si="11492"/>
        <v>0</v>
      </c>
      <c r="AL4354" s="32">
        <f t="shared" si="11416"/>
        <v>22780.3</v>
      </c>
      <c r="AM4354" s="32">
        <f t="shared" si="11417"/>
        <v>0</v>
      </c>
    </row>
    <row r="4355" spans="2:40" ht="31.2" x14ac:dyDescent="0.3">
      <c r="B4355" s="30" t="s">
        <v>1085</v>
      </c>
      <c r="C4355" s="30" t="s">
        <v>104</v>
      </c>
      <c r="D4355" s="30" t="s">
        <v>106</v>
      </c>
      <c r="E4355" s="15" t="str">
        <f t="shared" si="11424"/>
        <v>0409</v>
      </c>
      <c r="F4355" s="30" t="s">
        <v>748</v>
      </c>
      <c r="G4355" s="30"/>
      <c r="H4355" s="31" t="s">
        <v>749</v>
      </c>
      <c r="I4355" s="32">
        <f t="shared" si="11467"/>
        <v>22780.3</v>
      </c>
      <c r="J4355" s="32">
        <f t="shared" si="11468"/>
        <v>22862.5</v>
      </c>
      <c r="K4355" s="32">
        <f t="shared" si="11469"/>
        <v>22975.300000000003</v>
      </c>
      <c r="L4355" s="32">
        <f t="shared" si="11470"/>
        <v>0</v>
      </c>
      <c r="M4355" s="32">
        <f t="shared" si="11471"/>
        <v>0</v>
      </c>
      <c r="N4355" s="32">
        <f t="shared" si="11472"/>
        <v>0</v>
      </c>
      <c r="O4355" s="32">
        <f t="shared" si="11473"/>
        <v>0</v>
      </c>
      <c r="P4355" s="32">
        <f t="shared" si="11474"/>
        <v>0</v>
      </c>
      <c r="Q4355" s="32">
        <f t="shared" si="11475"/>
        <v>0</v>
      </c>
      <c r="R4355" s="32">
        <f t="shared" si="11476"/>
        <v>0</v>
      </c>
      <c r="S4355" s="32">
        <f t="shared" si="11477"/>
        <v>0</v>
      </c>
      <c r="T4355" s="32">
        <f t="shared" si="11478"/>
        <v>0</v>
      </c>
      <c r="U4355" s="32">
        <v>0</v>
      </c>
      <c r="V4355" s="32">
        <f t="shared" si="11426"/>
        <v>22780.3</v>
      </c>
      <c r="W4355" s="32">
        <f t="shared" si="11479"/>
        <v>0</v>
      </c>
      <c r="X4355" s="32">
        <f t="shared" si="11480"/>
        <v>0</v>
      </c>
      <c r="Y4355" s="32">
        <f t="shared" si="11481"/>
        <v>0</v>
      </c>
      <c r="Z4355" s="32">
        <f t="shared" si="11482"/>
        <v>0</v>
      </c>
      <c r="AA4355" s="32">
        <f t="shared" si="11483"/>
        <v>0</v>
      </c>
      <c r="AB4355" s="32">
        <f t="shared" si="11484"/>
        <v>12555.193149999999</v>
      </c>
      <c r="AC4355" s="33">
        <f t="shared" si="11485"/>
        <v>22780.3</v>
      </c>
      <c r="AD4355" s="33">
        <f t="shared" si="11486"/>
        <v>12555.193149999999</v>
      </c>
      <c r="AE4355" s="34">
        <f t="shared" si="11415"/>
        <v>55.114257274926139</v>
      </c>
      <c r="AF4355" s="32">
        <f t="shared" si="11487"/>
        <v>22780.3</v>
      </c>
      <c r="AG4355" s="32">
        <f t="shared" si="11488"/>
        <v>0</v>
      </c>
      <c r="AH4355" s="32">
        <f t="shared" si="11489"/>
        <v>0</v>
      </c>
      <c r="AI4355" s="32">
        <f t="shared" si="11490"/>
        <v>0</v>
      </c>
      <c r="AJ4355" s="32">
        <f t="shared" si="11491"/>
        <v>0</v>
      </c>
      <c r="AK4355" s="32">
        <f t="shared" si="11492"/>
        <v>0</v>
      </c>
      <c r="AL4355" s="32">
        <f t="shared" si="11416"/>
        <v>22780.3</v>
      </c>
      <c r="AM4355" s="32">
        <f t="shared" si="11417"/>
        <v>0</v>
      </c>
    </row>
    <row r="4356" spans="2:40" ht="31.2" x14ac:dyDescent="0.3">
      <c r="B4356" s="30" t="s">
        <v>1085</v>
      </c>
      <c r="C4356" s="30" t="s">
        <v>104</v>
      </c>
      <c r="D4356" s="30" t="s">
        <v>106</v>
      </c>
      <c r="E4356" s="15" t="str">
        <f t="shared" si="11424"/>
        <v>0409</v>
      </c>
      <c r="F4356" s="30" t="s">
        <v>748</v>
      </c>
      <c r="G4356" s="30" t="s">
        <v>50</v>
      </c>
      <c r="H4356" s="31" t="s">
        <v>51</v>
      </c>
      <c r="I4356" s="32">
        <f t="shared" si="11467"/>
        <v>22780.3</v>
      </c>
      <c r="J4356" s="32">
        <f t="shared" si="11468"/>
        <v>22862.5</v>
      </c>
      <c r="K4356" s="32">
        <f t="shared" si="11469"/>
        <v>22975.300000000003</v>
      </c>
      <c r="L4356" s="32">
        <f t="shared" si="11470"/>
        <v>0</v>
      </c>
      <c r="M4356" s="32">
        <f t="shared" si="11471"/>
        <v>0</v>
      </c>
      <c r="N4356" s="32">
        <f t="shared" si="11472"/>
        <v>0</v>
      </c>
      <c r="O4356" s="32">
        <f t="shared" si="11473"/>
        <v>0</v>
      </c>
      <c r="P4356" s="32">
        <f t="shared" si="11474"/>
        <v>0</v>
      </c>
      <c r="Q4356" s="32">
        <f t="shared" si="11475"/>
        <v>0</v>
      </c>
      <c r="R4356" s="32">
        <f t="shared" si="11476"/>
        <v>0</v>
      </c>
      <c r="S4356" s="32">
        <f t="shared" si="11477"/>
        <v>0</v>
      </c>
      <c r="T4356" s="32">
        <f t="shared" si="11478"/>
        <v>0</v>
      </c>
      <c r="U4356" s="32">
        <v>0</v>
      </c>
      <c r="V4356" s="32">
        <f t="shared" si="11426"/>
        <v>22780.3</v>
      </c>
      <c r="W4356" s="32">
        <f t="shared" si="11479"/>
        <v>0</v>
      </c>
      <c r="X4356" s="32">
        <f t="shared" si="11480"/>
        <v>0</v>
      </c>
      <c r="Y4356" s="32">
        <f t="shared" si="11481"/>
        <v>0</v>
      </c>
      <c r="Z4356" s="32">
        <f t="shared" si="11482"/>
        <v>0</v>
      </c>
      <c r="AA4356" s="32">
        <f t="shared" si="11483"/>
        <v>0</v>
      </c>
      <c r="AB4356" s="32">
        <f t="shared" si="11484"/>
        <v>12555.193149999999</v>
      </c>
      <c r="AC4356" s="33">
        <f t="shared" si="11485"/>
        <v>22780.3</v>
      </c>
      <c r="AD4356" s="33">
        <f t="shared" si="11486"/>
        <v>12555.193149999999</v>
      </c>
      <c r="AE4356" s="34">
        <f t="shared" si="11415"/>
        <v>55.114257274926139</v>
      </c>
      <c r="AF4356" s="32">
        <f t="shared" si="11487"/>
        <v>22780.3</v>
      </c>
      <c r="AG4356" s="32">
        <f t="shared" si="11488"/>
        <v>0</v>
      </c>
      <c r="AH4356" s="32">
        <f t="shared" si="11489"/>
        <v>0</v>
      </c>
      <c r="AI4356" s="32">
        <f t="shared" si="11490"/>
        <v>0</v>
      </c>
      <c r="AJ4356" s="32">
        <f t="shared" si="11491"/>
        <v>0</v>
      </c>
      <c r="AK4356" s="32">
        <f t="shared" si="11492"/>
        <v>0</v>
      </c>
      <c r="AL4356" s="32">
        <f t="shared" si="11416"/>
        <v>22780.3</v>
      </c>
      <c r="AM4356" s="32">
        <f t="shared" si="11417"/>
        <v>0</v>
      </c>
    </row>
    <row r="4357" spans="2:40" ht="31.2" x14ac:dyDescent="0.3">
      <c r="B4357" s="30" t="s">
        <v>1085</v>
      </c>
      <c r="C4357" s="30" t="s">
        <v>104</v>
      </c>
      <c r="D4357" s="30" t="s">
        <v>106</v>
      </c>
      <c r="E4357" s="15" t="str">
        <f t="shared" si="11424"/>
        <v>0409</v>
      </c>
      <c r="F4357" s="30" t="s">
        <v>748</v>
      </c>
      <c r="G4357" s="30" t="s">
        <v>52</v>
      </c>
      <c r="H4357" s="31" t="s">
        <v>53</v>
      </c>
      <c r="I4357" s="32">
        <f>23156.8-376.5</f>
        <v>22780.3</v>
      </c>
      <c r="J4357" s="32">
        <f>23501.2-638.7</f>
        <v>22862.5</v>
      </c>
      <c r="K4357" s="32">
        <f>23893.4-918.1</f>
        <v>22975.300000000003</v>
      </c>
      <c r="L4357" s="32"/>
      <c r="M4357" s="32"/>
      <c r="N4357" s="32"/>
      <c r="O4357" s="32">
        <v>0</v>
      </c>
      <c r="P4357" s="32">
        <v>0</v>
      </c>
      <c r="Q4357" s="32">
        <v>0</v>
      </c>
      <c r="R4357" s="32">
        <v>0</v>
      </c>
      <c r="S4357" s="32">
        <v>0</v>
      </c>
      <c r="T4357" s="32">
        <v>0</v>
      </c>
      <c r="U4357" s="32">
        <v>0</v>
      </c>
      <c r="V4357" s="32">
        <f t="shared" si="11426"/>
        <v>22780.3</v>
      </c>
      <c r="W4357" s="32"/>
      <c r="X4357" s="32"/>
      <c r="Y4357" s="32"/>
      <c r="Z4357" s="32"/>
      <c r="AA4357" s="32"/>
      <c r="AB4357" s="32">
        <v>12555.193149999999</v>
      </c>
      <c r="AC4357" s="33">
        <v>22780.3</v>
      </c>
      <c r="AD4357" s="33">
        <v>12555.193149999999</v>
      </c>
      <c r="AE4357" s="34">
        <f t="shared" si="11415"/>
        <v>55.114257274926139</v>
      </c>
      <c r="AF4357" s="32">
        <v>22780.3</v>
      </c>
      <c r="AG4357" s="32">
        <v>0</v>
      </c>
      <c r="AH4357" s="32">
        <v>0</v>
      </c>
      <c r="AI4357" s="32">
        <v>0</v>
      </c>
      <c r="AJ4357" s="32">
        <v>0</v>
      </c>
      <c r="AK4357" s="32">
        <v>0</v>
      </c>
      <c r="AL4357" s="32">
        <f t="shared" si="11416"/>
        <v>22780.3</v>
      </c>
      <c r="AM4357" s="32">
        <f t="shared" si="11417"/>
        <v>0</v>
      </c>
      <c r="AN4357" s="12"/>
    </row>
    <row r="4358" spans="2:40" ht="31.2" x14ac:dyDescent="0.3">
      <c r="B4358" s="30" t="s">
        <v>1085</v>
      </c>
      <c r="C4358" s="30" t="s">
        <v>104</v>
      </c>
      <c r="D4358" s="30" t="s">
        <v>106</v>
      </c>
      <c r="E4358" s="15" t="str">
        <f t="shared" si="11424"/>
        <v>0409</v>
      </c>
      <c r="F4358" s="30" t="s">
        <v>1045</v>
      </c>
      <c r="G4358" s="30"/>
      <c r="H4358" s="31" t="s">
        <v>1046</v>
      </c>
      <c r="I4358" s="32">
        <f t="shared" ref="I4358:T4358" si="11493">I4359+I4428</f>
        <v>1245750.8999999999</v>
      </c>
      <c r="J4358" s="32">
        <f t="shared" si="11493"/>
        <v>913187.59999999986</v>
      </c>
      <c r="K4358" s="32">
        <f t="shared" si="11493"/>
        <v>874715.4</v>
      </c>
      <c r="L4358" s="32">
        <f t="shared" si="11493"/>
        <v>-3468.779</v>
      </c>
      <c r="M4358" s="32">
        <f t="shared" si="11493"/>
        <v>-313979.38899999997</v>
      </c>
      <c r="N4358" s="32">
        <f t="shared" si="11493"/>
        <v>-5881</v>
      </c>
      <c r="O4358" s="32">
        <f t="shared" si="11493"/>
        <v>-1623.1410000000001</v>
      </c>
      <c r="P4358" s="32">
        <f t="shared" si="11493"/>
        <v>-76844.249000000011</v>
      </c>
      <c r="Q4358" s="32">
        <f t="shared" si="11493"/>
        <v>-2.8421709430404007E-14</v>
      </c>
      <c r="R4358" s="32">
        <f t="shared" si="11493"/>
        <v>68053.437999999995</v>
      </c>
      <c r="S4358" s="32">
        <f t="shared" si="11493"/>
        <v>22873.127</v>
      </c>
      <c r="T4358" s="32">
        <f t="shared" si="11493"/>
        <v>0</v>
      </c>
      <c r="U4358" s="32">
        <v>32189.141</v>
      </c>
      <c r="V4358" s="32">
        <f t="shared" si="11426"/>
        <v>1286930.4369999999</v>
      </c>
      <c r="W4358" s="32">
        <f t="shared" ref="W4358:AD4358" si="11494">W4359+W4428</f>
        <v>32189.141</v>
      </c>
      <c r="X4358" s="32">
        <f t="shared" si="11494"/>
        <v>0</v>
      </c>
      <c r="Y4358" s="32">
        <f t="shared" si="11494"/>
        <v>0</v>
      </c>
      <c r="Z4358" s="32">
        <f t="shared" si="11494"/>
        <v>0</v>
      </c>
      <c r="AA4358" s="32">
        <f t="shared" si="11494"/>
        <v>0</v>
      </c>
      <c r="AB4358" s="32">
        <f t="shared" si="11494"/>
        <v>391249.00753</v>
      </c>
      <c r="AC4358" s="33">
        <f t="shared" si="11494"/>
        <v>1084471.28654</v>
      </c>
      <c r="AD4358" s="33">
        <f t="shared" si="11494"/>
        <v>968471.90131999995</v>
      </c>
      <c r="AE4358" s="34">
        <f t="shared" si="11415"/>
        <v>89.303600135869388</v>
      </c>
      <c r="AF4358" s="32">
        <f t="shared" ref="AF4358:AK4358" si="11495">AF4359+AF4428</f>
        <v>1113934.0241799999</v>
      </c>
      <c r="AG4358" s="32">
        <f t="shared" si="11495"/>
        <v>-1623.1410000000001</v>
      </c>
      <c r="AH4358" s="32">
        <f t="shared" si="11495"/>
        <v>0</v>
      </c>
      <c r="AI4358" s="32">
        <f t="shared" si="11495"/>
        <v>0</v>
      </c>
      <c r="AJ4358" s="32">
        <f t="shared" si="11495"/>
        <v>0</v>
      </c>
      <c r="AK4358" s="32">
        <f t="shared" si="11495"/>
        <v>0</v>
      </c>
      <c r="AL4358" s="32">
        <f t="shared" si="11416"/>
        <v>1112310.8831799999</v>
      </c>
      <c r="AM4358" s="32">
        <f t="shared" si="11417"/>
        <v>174619.55382000003</v>
      </c>
    </row>
    <row r="4359" spans="2:40" ht="46.8" x14ac:dyDescent="0.3">
      <c r="B4359" s="30" t="s">
        <v>1085</v>
      </c>
      <c r="C4359" s="30" t="s">
        <v>104</v>
      </c>
      <c r="D4359" s="30" t="s">
        <v>106</v>
      </c>
      <c r="E4359" s="15" t="str">
        <f t="shared" si="11424"/>
        <v>0409</v>
      </c>
      <c r="F4359" s="30" t="s">
        <v>1047</v>
      </c>
      <c r="G4359" s="30"/>
      <c r="H4359" s="31" t="s">
        <v>1048</v>
      </c>
      <c r="I4359" s="32">
        <f t="shared" ref="I4359:T4359" si="11496">I4360+I4421</f>
        <v>407706.9</v>
      </c>
      <c r="J4359" s="32">
        <f t="shared" si="11496"/>
        <v>169495.19999999998</v>
      </c>
      <c r="K4359" s="32">
        <f t="shared" si="11496"/>
        <v>140005.6</v>
      </c>
      <c r="L4359" s="32">
        <f t="shared" si="11496"/>
        <v>-1425.779</v>
      </c>
      <c r="M4359" s="32">
        <f t="shared" si="11496"/>
        <v>0</v>
      </c>
      <c r="N4359" s="32">
        <f t="shared" si="11496"/>
        <v>0</v>
      </c>
      <c r="O4359" s="32">
        <f t="shared" si="11496"/>
        <v>0</v>
      </c>
      <c r="P4359" s="32">
        <f t="shared" si="11496"/>
        <v>-68386.8</v>
      </c>
      <c r="Q4359" s="32">
        <f t="shared" si="11496"/>
        <v>-2.8421709430404007E-14</v>
      </c>
      <c r="R4359" s="32">
        <f t="shared" si="11496"/>
        <v>106921.988</v>
      </c>
      <c r="S4359" s="32">
        <f t="shared" si="11496"/>
        <v>22873.127</v>
      </c>
      <c r="T4359" s="32">
        <f t="shared" si="11496"/>
        <v>0</v>
      </c>
      <c r="U4359" s="32">
        <v>24441.925999999999</v>
      </c>
      <c r="V4359" s="32">
        <f t="shared" si="11426"/>
        <v>492131.36200000002</v>
      </c>
      <c r="W4359" s="32">
        <f t="shared" ref="W4359:AD4359" si="11497">W4360+W4421</f>
        <v>24441.925999999999</v>
      </c>
      <c r="X4359" s="32">
        <f t="shared" si="11497"/>
        <v>0</v>
      </c>
      <c r="Y4359" s="32">
        <f t="shared" si="11497"/>
        <v>0</v>
      </c>
      <c r="Z4359" s="32">
        <f t="shared" si="11497"/>
        <v>0</v>
      </c>
      <c r="AA4359" s="32">
        <f t="shared" si="11497"/>
        <v>0</v>
      </c>
      <c r="AB4359" s="32">
        <f t="shared" si="11497"/>
        <v>188729.39024000001</v>
      </c>
      <c r="AC4359" s="33">
        <f t="shared" si="11497"/>
        <v>490309.86687000003</v>
      </c>
      <c r="AD4359" s="33">
        <f t="shared" si="11497"/>
        <v>414790.11378000001</v>
      </c>
      <c r="AE4359" s="34">
        <f t="shared" si="11415"/>
        <v>84.59754571693675</v>
      </c>
      <c r="AF4359" s="32">
        <f t="shared" ref="AF4359:AK4359" si="11498">AF4360+AF4421</f>
        <v>490476.45551</v>
      </c>
      <c r="AG4359" s="32">
        <f t="shared" si="11498"/>
        <v>0</v>
      </c>
      <c r="AH4359" s="32">
        <f t="shared" si="11498"/>
        <v>0</v>
      </c>
      <c r="AI4359" s="32">
        <f t="shared" si="11498"/>
        <v>0</v>
      </c>
      <c r="AJ4359" s="32">
        <f t="shared" si="11498"/>
        <v>0</v>
      </c>
      <c r="AK4359" s="32">
        <f t="shared" si="11498"/>
        <v>0</v>
      </c>
      <c r="AL4359" s="32">
        <f t="shared" si="11416"/>
        <v>490476.45551</v>
      </c>
      <c r="AM4359" s="32">
        <f t="shared" si="11417"/>
        <v>1654.906490000023</v>
      </c>
    </row>
    <row r="4360" spans="2:40" ht="46.8" x14ac:dyDescent="0.3">
      <c r="B4360" s="30" t="s">
        <v>1085</v>
      </c>
      <c r="C4360" s="30" t="s">
        <v>104</v>
      </c>
      <c r="D4360" s="30" t="s">
        <v>106</v>
      </c>
      <c r="E4360" s="15" t="str">
        <f t="shared" si="11424"/>
        <v>0409</v>
      </c>
      <c r="F4360" s="30" t="s">
        <v>1112</v>
      </c>
      <c r="G4360" s="30"/>
      <c r="H4360" s="31" t="s">
        <v>1113</v>
      </c>
      <c r="I4360" s="32">
        <f t="shared" ref="I4360:N4360" si="11499">I4397+I4412+I4403+I4388+I4391+I4394+I4409+I4415+I4406+I4418+I4382+I4376+I4400+I4379+I4361+I4366</f>
        <v>129061.20000000001</v>
      </c>
      <c r="J4360" s="32">
        <f t="shared" si="11499"/>
        <v>40592.799999999996</v>
      </c>
      <c r="K4360" s="32">
        <f t="shared" si="11499"/>
        <v>10393.299999999999</v>
      </c>
      <c r="L4360" s="32">
        <f t="shared" si="11499"/>
        <v>-1425.779</v>
      </c>
      <c r="M4360" s="32">
        <f t="shared" si="11499"/>
        <v>0</v>
      </c>
      <c r="N4360" s="32">
        <f t="shared" si="11499"/>
        <v>0</v>
      </c>
      <c r="O4360" s="32">
        <f t="shared" ref="O4360:T4360" si="11500">O4397+O4412+O4403+O4388+O4391+O4394+O4409+O4415+O4406+O4418+O4382+O4376+O4400+O4379+O4361+O4366+O4371+O4385</f>
        <v>0</v>
      </c>
      <c r="P4360" s="32">
        <f t="shared" si="11500"/>
        <v>-68386.8</v>
      </c>
      <c r="Q4360" s="32">
        <f t="shared" si="11500"/>
        <v>-2.8421709430404007E-14</v>
      </c>
      <c r="R4360" s="32">
        <f t="shared" si="11500"/>
        <v>106921.988</v>
      </c>
      <c r="S4360" s="32">
        <f t="shared" si="11500"/>
        <v>22873.127</v>
      </c>
      <c r="T4360" s="32">
        <f t="shared" si="11500"/>
        <v>0</v>
      </c>
      <c r="U4360" s="32">
        <v>24441.925999999999</v>
      </c>
      <c r="V4360" s="32">
        <f t="shared" si="11426"/>
        <v>213485.66200000001</v>
      </c>
      <c r="W4360" s="32">
        <f t="shared" ref="W4360:AD4360" si="11501">W4397+W4412+W4403+W4388+W4391+W4394+W4409+W4415+W4406+W4418+W4382+W4376+W4400+W4379+W4361+W4366+W4371+W4385</f>
        <v>24441.925999999999</v>
      </c>
      <c r="X4360" s="32">
        <f t="shared" si="11501"/>
        <v>0</v>
      </c>
      <c r="Y4360" s="32">
        <f t="shared" si="11501"/>
        <v>0</v>
      </c>
      <c r="Z4360" s="32">
        <f t="shared" si="11501"/>
        <v>0</v>
      </c>
      <c r="AA4360" s="32">
        <f t="shared" si="11501"/>
        <v>0</v>
      </c>
      <c r="AB4360" s="32">
        <f t="shared" si="11501"/>
        <v>129109.21541</v>
      </c>
      <c r="AC4360" s="33">
        <f t="shared" si="11501"/>
        <v>211664.16687000002</v>
      </c>
      <c r="AD4360" s="33">
        <f t="shared" si="11501"/>
        <v>136553.11783999999</v>
      </c>
      <c r="AE4360" s="34">
        <f t="shared" si="11415"/>
        <v>64.514045933843988</v>
      </c>
      <c r="AF4360" s="32">
        <f t="shared" ref="AF4360:AK4360" si="11502">AF4397+AF4412+AF4403+AF4388+AF4391+AF4394+AF4409+AF4415+AF4406+AF4418+AF4382+AF4376+AF4400+AF4379+AF4361+AF4366+AF4371+AF4385</f>
        <v>211830.75551000002</v>
      </c>
      <c r="AG4360" s="32">
        <f t="shared" si="11502"/>
        <v>0</v>
      </c>
      <c r="AH4360" s="32">
        <f t="shared" si="11502"/>
        <v>0</v>
      </c>
      <c r="AI4360" s="32">
        <f t="shared" si="11502"/>
        <v>0</v>
      </c>
      <c r="AJ4360" s="32">
        <f t="shared" si="11502"/>
        <v>0</v>
      </c>
      <c r="AK4360" s="32">
        <f t="shared" si="11502"/>
        <v>0</v>
      </c>
      <c r="AL4360" s="32">
        <f t="shared" si="11416"/>
        <v>211830.75551000002</v>
      </c>
      <c r="AM4360" s="32">
        <f t="shared" si="11417"/>
        <v>1654.9064899999939</v>
      </c>
    </row>
    <row r="4361" spans="2:40" ht="46.8" x14ac:dyDescent="0.3">
      <c r="B4361" s="30" t="s">
        <v>1085</v>
      </c>
      <c r="C4361" s="30" t="s">
        <v>104</v>
      </c>
      <c r="D4361" s="30" t="s">
        <v>106</v>
      </c>
      <c r="E4361" s="15" t="str">
        <f t="shared" si="11424"/>
        <v>0409</v>
      </c>
      <c r="F4361" s="30" t="s">
        <v>1114</v>
      </c>
      <c r="G4361" s="30"/>
      <c r="H4361" s="31" t="s">
        <v>1115</v>
      </c>
      <c r="I4361" s="32">
        <f t="shared" ref="I4361:I4362" si="11503">I4362</f>
        <v>0</v>
      </c>
      <c r="J4361" s="32">
        <f t="shared" ref="J4361:J4362" si="11504">J4362</f>
        <v>0</v>
      </c>
      <c r="K4361" s="32">
        <f t="shared" ref="K4361:K4362" si="11505">K4362</f>
        <v>0</v>
      </c>
      <c r="L4361" s="32">
        <f t="shared" ref="L4361:L4362" si="11506">L4362</f>
        <v>0</v>
      </c>
      <c r="M4361" s="32">
        <f t="shared" ref="M4361:M4362" si="11507">M4362</f>
        <v>0</v>
      </c>
      <c r="N4361" s="32">
        <f t="shared" ref="N4361:N4362" si="11508">N4362</f>
        <v>0</v>
      </c>
      <c r="O4361" s="32">
        <f t="shared" ref="O4361:U4361" si="11509">O4362+O4364</f>
        <v>0</v>
      </c>
      <c r="P4361" s="32">
        <f t="shared" si="11509"/>
        <v>0</v>
      </c>
      <c r="Q4361" s="32">
        <f t="shared" si="11509"/>
        <v>0</v>
      </c>
      <c r="R4361" s="32">
        <f t="shared" si="11509"/>
        <v>112273</v>
      </c>
      <c r="S4361" s="32">
        <f t="shared" si="11509"/>
        <v>22213.5</v>
      </c>
      <c r="T4361" s="32">
        <f t="shared" si="11509"/>
        <v>0</v>
      </c>
      <c r="U4361" s="32">
        <f t="shared" si="11509"/>
        <v>0</v>
      </c>
      <c r="V4361" s="32">
        <f t="shared" si="11426"/>
        <v>134486.5</v>
      </c>
      <c r="W4361" s="32">
        <f t="shared" ref="W4361:W4362" si="11510">W4362</f>
        <v>0</v>
      </c>
      <c r="X4361" s="32">
        <f t="shared" ref="X4361:X4362" si="11511">X4362</f>
        <v>0</v>
      </c>
      <c r="Y4361" s="32">
        <f t="shared" ref="Y4361:Y4362" si="11512">Y4362</f>
        <v>0</v>
      </c>
      <c r="Z4361" s="32">
        <f t="shared" ref="Z4361:Z4362" si="11513">Z4362</f>
        <v>0</v>
      </c>
      <c r="AA4361" s="32">
        <f t="shared" ref="AA4361:AA4362" si="11514">AA4362</f>
        <v>0</v>
      </c>
      <c r="AB4361" s="32">
        <f>AB4362+AB4364</f>
        <v>114279</v>
      </c>
      <c r="AC4361" s="33">
        <f>AC4362+AC4364</f>
        <v>134486.5</v>
      </c>
      <c r="AD4361" s="33">
        <f>AD4362+AD4364</f>
        <v>114338</v>
      </c>
      <c r="AE4361" s="34">
        <f t="shared" si="11415"/>
        <v>85.018198852672938</v>
      </c>
      <c r="AF4361" s="32">
        <f t="shared" ref="AF4361:AK4361" si="11515">AF4362+AF4364</f>
        <v>134486.5</v>
      </c>
      <c r="AG4361" s="32">
        <f t="shared" si="11515"/>
        <v>0</v>
      </c>
      <c r="AH4361" s="32">
        <f t="shared" si="11515"/>
        <v>0</v>
      </c>
      <c r="AI4361" s="32">
        <f t="shared" si="11515"/>
        <v>0</v>
      </c>
      <c r="AJ4361" s="32">
        <f t="shared" si="11515"/>
        <v>0</v>
      </c>
      <c r="AK4361" s="32">
        <f t="shared" si="11515"/>
        <v>0</v>
      </c>
      <c r="AL4361" s="32">
        <f t="shared" si="11416"/>
        <v>134486.5</v>
      </c>
      <c r="AM4361" s="32">
        <f t="shared" si="11417"/>
        <v>0</v>
      </c>
      <c r="AN4361" s="12"/>
    </row>
    <row r="4362" spans="2:40" ht="31.2" hidden="1" customHeight="1" x14ac:dyDescent="0.3">
      <c r="B4362" s="30" t="s">
        <v>1085</v>
      </c>
      <c r="C4362" s="30" t="s">
        <v>104</v>
      </c>
      <c r="D4362" s="30" t="s">
        <v>106</v>
      </c>
      <c r="E4362" s="15" t="str">
        <f t="shared" si="11424"/>
        <v>0409</v>
      </c>
      <c r="F4362" s="30" t="s">
        <v>1114</v>
      </c>
      <c r="G4362" s="30" t="s">
        <v>50</v>
      </c>
      <c r="H4362" s="31" t="s">
        <v>51</v>
      </c>
      <c r="I4362" s="32">
        <f t="shared" si="11503"/>
        <v>0</v>
      </c>
      <c r="J4362" s="32">
        <f t="shared" si="11504"/>
        <v>0</v>
      </c>
      <c r="K4362" s="32">
        <f t="shared" si="11505"/>
        <v>0</v>
      </c>
      <c r="L4362" s="32">
        <f t="shared" si="11506"/>
        <v>0</v>
      </c>
      <c r="M4362" s="32">
        <f t="shared" si="11507"/>
        <v>0</v>
      </c>
      <c r="N4362" s="32">
        <f t="shared" si="11508"/>
        <v>0</v>
      </c>
      <c r="O4362" s="32">
        <f t="shared" ref="O4362:T4362" si="11516">O4363</f>
        <v>0</v>
      </c>
      <c r="P4362" s="32">
        <f t="shared" si="11516"/>
        <v>0</v>
      </c>
      <c r="Q4362" s="32">
        <f t="shared" si="11516"/>
        <v>0</v>
      </c>
      <c r="R4362" s="32">
        <f t="shared" si="11516"/>
        <v>0</v>
      </c>
      <c r="S4362" s="32">
        <f t="shared" si="11516"/>
        <v>0</v>
      </c>
      <c r="T4362" s="32">
        <f t="shared" si="11516"/>
        <v>0</v>
      </c>
      <c r="U4362" s="32">
        <v>0</v>
      </c>
      <c r="V4362" s="32">
        <f t="shared" si="11426"/>
        <v>0</v>
      </c>
      <c r="W4362" s="32">
        <f t="shared" si="11510"/>
        <v>0</v>
      </c>
      <c r="X4362" s="32">
        <f t="shared" si="11511"/>
        <v>0</v>
      </c>
      <c r="Y4362" s="32">
        <f t="shared" si="11512"/>
        <v>0</v>
      </c>
      <c r="Z4362" s="32">
        <f t="shared" si="11513"/>
        <v>0</v>
      </c>
      <c r="AA4362" s="32">
        <f t="shared" si="11514"/>
        <v>0</v>
      </c>
      <c r="AB4362" s="32">
        <f>AB4363</f>
        <v>0</v>
      </c>
      <c r="AC4362" s="33">
        <f>AC4363</f>
        <v>0</v>
      </c>
      <c r="AD4362" s="33">
        <f>AD4363</f>
        <v>0</v>
      </c>
      <c r="AE4362" s="34" t="e">
        <f t="shared" si="11415"/>
        <v>#DIV/0!</v>
      </c>
      <c r="AF4362" s="35">
        <f t="shared" ref="AF4362:AK4362" si="11517">AF4363</f>
        <v>0</v>
      </c>
      <c r="AG4362" s="35">
        <f t="shared" si="11517"/>
        <v>0</v>
      </c>
      <c r="AH4362" s="36">
        <f t="shared" si="11517"/>
        <v>0</v>
      </c>
      <c r="AI4362" s="36">
        <f t="shared" si="11517"/>
        <v>0</v>
      </c>
      <c r="AJ4362" s="36">
        <f t="shared" si="11517"/>
        <v>0</v>
      </c>
      <c r="AK4362" s="36">
        <f t="shared" si="11517"/>
        <v>0</v>
      </c>
      <c r="AL4362" s="36">
        <f t="shared" si="11416"/>
        <v>0</v>
      </c>
      <c r="AM4362" s="36">
        <f t="shared" si="11417"/>
        <v>0</v>
      </c>
      <c r="AN4362" s="37" t="s">
        <v>35</v>
      </c>
    </row>
    <row r="4363" spans="2:40" ht="31.2" hidden="1" customHeight="1" x14ac:dyDescent="0.3">
      <c r="B4363" s="30" t="s">
        <v>1085</v>
      </c>
      <c r="C4363" s="30" t="s">
        <v>104</v>
      </c>
      <c r="D4363" s="30" t="s">
        <v>106</v>
      </c>
      <c r="E4363" s="15" t="str">
        <f t="shared" si="11424"/>
        <v>0409</v>
      </c>
      <c r="F4363" s="30" t="s">
        <v>1114</v>
      </c>
      <c r="G4363" s="30" t="s">
        <v>52</v>
      </c>
      <c r="H4363" s="31" t="s">
        <v>53</v>
      </c>
      <c r="I4363" s="32"/>
      <c r="J4363" s="32"/>
      <c r="K4363" s="32"/>
      <c r="L4363" s="32"/>
      <c r="M4363" s="32"/>
      <c r="N4363" s="32"/>
      <c r="O4363" s="32">
        <v>0</v>
      </c>
      <c r="P4363" s="32">
        <v>0</v>
      </c>
      <c r="Q4363" s="32">
        <v>0</v>
      </c>
      <c r="R4363" s="32">
        <v>0</v>
      </c>
      <c r="S4363" s="32">
        <v>0</v>
      </c>
      <c r="T4363" s="32">
        <v>0</v>
      </c>
      <c r="U4363" s="32">
        <v>0</v>
      </c>
      <c r="V4363" s="32">
        <f t="shared" si="11426"/>
        <v>0</v>
      </c>
      <c r="W4363" s="32"/>
      <c r="X4363" s="32"/>
      <c r="Y4363" s="32"/>
      <c r="Z4363" s="32"/>
      <c r="AA4363" s="32"/>
      <c r="AB4363" s="32">
        <v>0</v>
      </c>
      <c r="AC4363" s="33">
        <v>0</v>
      </c>
      <c r="AD4363" s="33">
        <v>0</v>
      </c>
      <c r="AE4363" s="34" t="e">
        <f t="shared" si="11415"/>
        <v>#DIV/0!</v>
      </c>
      <c r="AF4363" s="35">
        <v>0</v>
      </c>
      <c r="AG4363" s="35">
        <v>0</v>
      </c>
      <c r="AH4363" s="36">
        <v>0</v>
      </c>
      <c r="AI4363" s="36">
        <v>0</v>
      </c>
      <c r="AJ4363" s="36">
        <v>0</v>
      </c>
      <c r="AK4363" s="36">
        <v>0</v>
      </c>
      <c r="AL4363" s="36">
        <f t="shared" si="11416"/>
        <v>0</v>
      </c>
      <c r="AM4363" s="36">
        <f t="shared" si="11417"/>
        <v>0</v>
      </c>
      <c r="AN4363" s="37" t="s">
        <v>35</v>
      </c>
    </row>
    <row r="4364" spans="2:40" x14ac:dyDescent="0.3">
      <c r="B4364" s="30" t="s">
        <v>1085</v>
      </c>
      <c r="C4364" s="30" t="s">
        <v>104</v>
      </c>
      <c r="D4364" s="30" t="s">
        <v>106</v>
      </c>
      <c r="E4364" s="15" t="str">
        <f t="shared" si="11424"/>
        <v>0409</v>
      </c>
      <c r="F4364" s="30" t="s">
        <v>1114</v>
      </c>
      <c r="G4364" s="30" t="s">
        <v>56</v>
      </c>
      <c r="H4364" s="31" t="s">
        <v>57</v>
      </c>
      <c r="I4364" s="32"/>
      <c r="J4364" s="32"/>
      <c r="K4364" s="32"/>
      <c r="L4364" s="32"/>
      <c r="M4364" s="32"/>
      <c r="N4364" s="32"/>
      <c r="O4364" s="32">
        <f t="shared" ref="O4364:U4364" si="11518">O4365</f>
        <v>0</v>
      </c>
      <c r="P4364" s="32">
        <f t="shared" si="11518"/>
        <v>0</v>
      </c>
      <c r="Q4364" s="32">
        <f t="shared" si="11518"/>
        <v>0</v>
      </c>
      <c r="R4364" s="32">
        <f t="shared" si="11518"/>
        <v>112273</v>
      </c>
      <c r="S4364" s="32">
        <f t="shared" si="11518"/>
        <v>22213.5</v>
      </c>
      <c r="T4364" s="32">
        <f t="shared" si="11518"/>
        <v>0</v>
      </c>
      <c r="U4364" s="32">
        <f t="shared" si="11518"/>
        <v>0</v>
      </c>
      <c r="V4364" s="32">
        <f t="shared" si="11426"/>
        <v>134486.5</v>
      </c>
      <c r="W4364" s="32"/>
      <c r="X4364" s="32"/>
      <c r="Y4364" s="32"/>
      <c r="Z4364" s="32"/>
      <c r="AA4364" s="32"/>
      <c r="AB4364" s="32">
        <f>AB4365</f>
        <v>114279</v>
      </c>
      <c r="AC4364" s="33">
        <f>AC4365</f>
        <v>134486.5</v>
      </c>
      <c r="AD4364" s="33">
        <f>AD4365</f>
        <v>114338</v>
      </c>
      <c r="AE4364" s="34">
        <f t="shared" si="11415"/>
        <v>85.018198852672938</v>
      </c>
      <c r="AF4364" s="32">
        <f t="shared" ref="AF4364:AK4364" si="11519">AF4365</f>
        <v>134486.5</v>
      </c>
      <c r="AG4364" s="32">
        <f t="shared" si="11519"/>
        <v>0</v>
      </c>
      <c r="AH4364" s="32">
        <f t="shared" si="11519"/>
        <v>0</v>
      </c>
      <c r="AI4364" s="32">
        <f t="shared" si="11519"/>
        <v>0</v>
      </c>
      <c r="AJ4364" s="32">
        <f t="shared" si="11519"/>
        <v>0</v>
      </c>
      <c r="AK4364" s="32">
        <f t="shared" si="11519"/>
        <v>0</v>
      </c>
      <c r="AL4364" s="32">
        <f t="shared" si="11416"/>
        <v>134486.5</v>
      </c>
      <c r="AM4364" s="32">
        <f t="shared" si="11417"/>
        <v>0</v>
      </c>
      <c r="AN4364" s="12"/>
    </row>
    <row r="4365" spans="2:40" x14ac:dyDescent="0.3">
      <c r="B4365" s="30" t="s">
        <v>1085</v>
      </c>
      <c r="C4365" s="30" t="s">
        <v>104</v>
      </c>
      <c r="D4365" s="30" t="s">
        <v>106</v>
      </c>
      <c r="E4365" s="15" t="str">
        <f t="shared" si="11424"/>
        <v>0409</v>
      </c>
      <c r="F4365" s="30" t="s">
        <v>1114</v>
      </c>
      <c r="G4365" s="30" t="s">
        <v>60</v>
      </c>
      <c r="H4365" s="31" t="s">
        <v>61</v>
      </c>
      <c r="I4365" s="32"/>
      <c r="J4365" s="32"/>
      <c r="K4365" s="32"/>
      <c r="L4365" s="32"/>
      <c r="M4365" s="32"/>
      <c r="N4365" s="32"/>
      <c r="O4365" s="32">
        <v>0</v>
      </c>
      <c r="P4365" s="32">
        <v>0</v>
      </c>
      <c r="Q4365" s="32">
        <v>0</v>
      </c>
      <c r="R4365" s="32">
        <f>47040.727+65232.273</f>
        <v>112273</v>
      </c>
      <c r="S4365" s="32">
        <v>22213.5</v>
      </c>
      <c r="T4365" s="32">
        <v>0</v>
      </c>
      <c r="U4365" s="32">
        <v>0</v>
      </c>
      <c r="V4365" s="32">
        <f t="shared" si="11426"/>
        <v>134486.5</v>
      </c>
      <c r="W4365" s="32"/>
      <c r="X4365" s="32"/>
      <c r="Y4365" s="32"/>
      <c r="Z4365" s="32"/>
      <c r="AA4365" s="32"/>
      <c r="AB4365" s="32">
        <v>114279</v>
      </c>
      <c r="AC4365" s="33">
        <v>134486.5</v>
      </c>
      <c r="AD4365" s="33">
        <v>114338</v>
      </c>
      <c r="AE4365" s="34">
        <f t="shared" si="11415"/>
        <v>85.018198852672938</v>
      </c>
      <c r="AF4365" s="32">
        <v>134486.5</v>
      </c>
      <c r="AG4365" s="32">
        <v>0</v>
      </c>
      <c r="AH4365" s="32">
        <v>0</v>
      </c>
      <c r="AI4365" s="32">
        <v>0</v>
      </c>
      <c r="AJ4365" s="32">
        <v>0</v>
      </c>
      <c r="AK4365" s="32">
        <v>0</v>
      </c>
      <c r="AL4365" s="32">
        <f t="shared" si="11416"/>
        <v>134486.5</v>
      </c>
      <c r="AM4365" s="32">
        <f t="shared" si="11417"/>
        <v>0</v>
      </c>
      <c r="AN4365" s="12"/>
    </row>
    <row r="4366" spans="2:40" ht="31.2" x14ac:dyDescent="0.3">
      <c r="B4366" s="30" t="s">
        <v>1085</v>
      </c>
      <c r="C4366" s="30" t="s">
        <v>104</v>
      </c>
      <c r="D4366" s="30" t="s">
        <v>106</v>
      </c>
      <c r="E4366" s="15" t="str">
        <f t="shared" si="11424"/>
        <v>0409</v>
      </c>
      <c r="F4366" s="30" t="s">
        <v>1116</v>
      </c>
      <c r="G4366" s="30"/>
      <c r="H4366" s="31" t="s">
        <v>1117</v>
      </c>
      <c r="I4366" s="32">
        <f t="shared" ref="I4366:N4366" si="11520">I4369</f>
        <v>2753.5999999999985</v>
      </c>
      <c r="J4366" s="32">
        <f t="shared" si="11520"/>
        <v>0</v>
      </c>
      <c r="K4366" s="32">
        <f t="shared" si="11520"/>
        <v>0</v>
      </c>
      <c r="L4366" s="32">
        <f t="shared" si="11520"/>
        <v>0</v>
      </c>
      <c r="M4366" s="32">
        <f t="shared" si="11520"/>
        <v>0</v>
      </c>
      <c r="N4366" s="32">
        <f t="shared" si="11520"/>
        <v>0</v>
      </c>
      <c r="O4366" s="32">
        <f>O4369+O4367</f>
        <v>0</v>
      </c>
      <c r="P4366" s="32">
        <f>P4369+P4367</f>
        <v>0</v>
      </c>
      <c r="Q4366" s="32">
        <f>Q4369+Q4367</f>
        <v>0</v>
      </c>
      <c r="R4366" s="32">
        <f>R4369+R4367</f>
        <v>0</v>
      </c>
      <c r="S4366" s="32">
        <f>S4369</f>
        <v>0</v>
      </c>
      <c r="T4366" s="32">
        <f>T4369</f>
        <v>0</v>
      </c>
      <c r="U4366" s="32">
        <v>0</v>
      </c>
      <c r="V4366" s="32">
        <f t="shared" si="11426"/>
        <v>2753.5999999999985</v>
      </c>
      <c r="W4366" s="32">
        <f>W4369</f>
        <v>0</v>
      </c>
      <c r="X4366" s="32">
        <f>X4369</f>
        <v>0</v>
      </c>
      <c r="Y4366" s="32">
        <f>Y4369</f>
        <v>0</v>
      </c>
      <c r="Z4366" s="32">
        <f>Z4369</f>
        <v>0</v>
      </c>
      <c r="AA4366" s="32">
        <f>AA4369</f>
        <v>0</v>
      </c>
      <c r="AB4366" s="32">
        <f>AB4369+AB4367</f>
        <v>14.5</v>
      </c>
      <c r="AC4366" s="33">
        <f>AC4369+AC4367</f>
        <v>2753.6</v>
      </c>
      <c r="AD4366" s="33">
        <f>AD4369+AD4367</f>
        <v>14.5</v>
      </c>
      <c r="AE4366" s="34">
        <f t="shared" si="11415"/>
        <v>0.5265833817547938</v>
      </c>
      <c r="AF4366" s="32">
        <f t="shared" ref="AF4366:AK4366" si="11521">AF4369+AF4367</f>
        <v>2753.6</v>
      </c>
      <c r="AG4366" s="32">
        <f t="shared" si="11521"/>
        <v>0</v>
      </c>
      <c r="AH4366" s="32">
        <f t="shared" si="11521"/>
        <v>0</v>
      </c>
      <c r="AI4366" s="32">
        <f t="shared" si="11521"/>
        <v>0</v>
      </c>
      <c r="AJ4366" s="32">
        <f t="shared" si="11521"/>
        <v>0</v>
      </c>
      <c r="AK4366" s="32">
        <f t="shared" si="11521"/>
        <v>0</v>
      </c>
      <c r="AL4366" s="32">
        <f t="shared" si="11416"/>
        <v>2753.6</v>
      </c>
      <c r="AM4366" s="32">
        <f t="shared" si="11417"/>
        <v>0</v>
      </c>
    </row>
    <row r="4367" spans="2:40" ht="31.2" x14ac:dyDescent="0.3">
      <c r="B4367" s="30" t="s">
        <v>1085</v>
      </c>
      <c r="C4367" s="30" t="s">
        <v>104</v>
      </c>
      <c r="D4367" s="30" t="s">
        <v>106</v>
      </c>
      <c r="E4367" s="15" t="str">
        <f t="shared" si="11424"/>
        <v>0409</v>
      </c>
      <c r="F4367" s="30" t="s">
        <v>1116</v>
      </c>
      <c r="G4367" s="30" t="s">
        <v>50</v>
      </c>
      <c r="H4367" s="31" t="s">
        <v>51</v>
      </c>
      <c r="I4367" s="32"/>
      <c r="J4367" s="32"/>
      <c r="K4367" s="32"/>
      <c r="L4367" s="32"/>
      <c r="M4367" s="32"/>
      <c r="N4367" s="32"/>
      <c r="O4367" s="32">
        <f>O4368</f>
        <v>0</v>
      </c>
      <c r="P4367" s="32">
        <f>P4368</f>
        <v>0</v>
      </c>
      <c r="Q4367" s="32">
        <f>Q4368</f>
        <v>0</v>
      </c>
      <c r="R4367" s="32">
        <f>R4368</f>
        <v>0</v>
      </c>
      <c r="S4367" s="32"/>
      <c r="T4367" s="32"/>
      <c r="U4367" s="32"/>
      <c r="V4367" s="32">
        <f t="shared" si="11426"/>
        <v>0</v>
      </c>
      <c r="W4367" s="32"/>
      <c r="X4367" s="32"/>
      <c r="Y4367" s="32"/>
      <c r="Z4367" s="32"/>
      <c r="AA4367" s="32"/>
      <c r="AB4367" s="32">
        <f>AB4368</f>
        <v>14.5</v>
      </c>
      <c r="AC4367" s="33">
        <f>AC4368</f>
        <v>14.5</v>
      </c>
      <c r="AD4367" s="33">
        <f>AD4368</f>
        <v>14.5</v>
      </c>
      <c r="AE4367" s="34">
        <f t="shared" si="11415"/>
        <v>100</v>
      </c>
      <c r="AF4367" s="32">
        <f t="shared" ref="AF4367:AK4367" si="11522">AF4368</f>
        <v>14.5</v>
      </c>
      <c r="AG4367" s="32">
        <f t="shared" si="11522"/>
        <v>0</v>
      </c>
      <c r="AH4367" s="32">
        <f t="shared" si="11522"/>
        <v>0</v>
      </c>
      <c r="AI4367" s="32">
        <f t="shared" si="11522"/>
        <v>0</v>
      </c>
      <c r="AJ4367" s="32">
        <f t="shared" si="11522"/>
        <v>0</v>
      </c>
      <c r="AK4367" s="32">
        <f t="shared" si="11522"/>
        <v>0</v>
      </c>
      <c r="AL4367" s="32">
        <f t="shared" si="11416"/>
        <v>14.5</v>
      </c>
      <c r="AM4367" s="32">
        <f t="shared" si="11417"/>
        <v>-14.5</v>
      </c>
    </row>
    <row r="4368" spans="2:40" ht="31.2" x14ac:dyDescent="0.3">
      <c r="B4368" s="30" t="s">
        <v>1085</v>
      </c>
      <c r="C4368" s="30" t="s">
        <v>104</v>
      </c>
      <c r="D4368" s="30" t="s">
        <v>106</v>
      </c>
      <c r="E4368" s="15" t="str">
        <f t="shared" si="11424"/>
        <v>0409</v>
      </c>
      <c r="F4368" s="30" t="s">
        <v>1116</v>
      </c>
      <c r="G4368" s="30" t="s">
        <v>52</v>
      </c>
      <c r="H4368" s="31" t="s">
        <v>53</v>
      </c>
      <c r="I4368" s="32"/>
      <c r="J4368" s="32"/>
      <c r="K4368" s="32"/>
      <c r="L4368" s="32"/>
      <c r="M4368" s="32"/>
      <c r="N4368" s="32"/>
      <c r="O4368" s="32">
        <v>0</v>
      </c>
      <c r="P4368" s="32">
        <v>0</v>
      </c>
      <c r="Q4368" s="32">
        <v>0</v>
      </c>
      <c r="R4368" s="32">
        <v>0</v>
      </c>
      <c r="S4368" s="32"/>
      <c r="T4368" s="32"/>
      <c r="U4368" s="32"/>
      <c r="V4368" s="32">
        <f t="shared" si="11426"/>
        <v>0</v>
      </c>
      <c r="W4368" s="32"/>
      <c r="X4368" s="32"/>
      <c r="Y4368" s="32"/>
      <c r="Z4368" s="32"/>
      <c r="AA4368" s="32"/>
      <c r="AB4368" s="32">
        <v>14.5</v>
      </c>
      <c r="AC4368" s="33">
        <v>14.5</v>
      </c>
      <c r="AD4368" s="33">
        <v>14.5</v>
      </c>
      <c r="AE4368" s="34">
        <f t="shared" si="11415"/>
        <v>100</v>
      </c>
      <c r="AF4368" s="32">
        <v>14.5</v>
      </c>
      <c r="AG4368" s="32">
        <v>0</v>
      </c>
      <c r="AH4368" s="32">
        <v>0</v>
      </c>
      <c r="AI4368" s="32">
        <v>0</v>
      </c>
      <c r="AJ4368" s="32">
        <v>0</v>
      </c>
      <c r="AK4368" s="32">
        <v>0</v>
      </c>
      <c r="AL4368" s="32">
        <f t="shared" si="11416"/>
        <v>14.5</v>
      </c>
      <c r="AM4368" s="32">
        <f t="shared" si="11417"/>
        <v>-14.5</v>
      </c>
    </row>
    <row r="4369" spans="2:40" ht="31.2" x14ac:dyDescent="0.3">
      <c r="B4369" s="30" t="s">
        <v>1085</v>
      </c>
      <c r="C4369" s="30" t="s">
        <v>104</v>
      </c>
      <c r="D4369" s="30" t="s">
        <v>106</v>
      </c>
      <c r="E4369" s="15" t="str">
        <f t="shared" si="11424"/>
        <v>0409</v>
      </c>
      <c r="F4369" s="30" t="s">
        <v>1116</v>
      </c>
      <c r="G4369" s="30" t="s">
        <v>547</v>
      </c>
      <c r="H4369" s="31" t="s">
        <v>548</v>
      </c>
      <c r="I4369" s="32">
        <f t="shared" ref="I4369:T4369" si="11523">I4370</f>
        <v>2753.5999999999985</v>
      </c>
      <c r="J4369" s="32">
        <f t="shared" si="11523"/>
        <v>0</v>
      </c>
      <c r="K4369" s="32">
        <f t="shared" si="11523"/>
        <v>0</v>
      </c>
      <c r="L4369" s="32">
        <f t="shared" si="11523"/>
        <v>0</v>
      </c>
      <c r="M4369" s="32">
        <f t="shared" si="11523"/>
        <v>0</v>
      </c>
      <c r="N4369" s="32">
        <f t="shared" si="11523"/>
        <v>0</v>
      </c>
      <c r="O4369" s="32">
        <f t="shared" si="11523"/>
        <v>0</v>
      </c>
      <c r="P4369" s="32">
        <f t="shared" si="11523"/>
        <v>0</v>
      </c>
      <c r="Q4369" s="32">
        <f t="shared" si="11523"/>
        <v>0</v>
      </c>
      <c r="R4369" s="32">
        <f t="shared" si="11523"/>
        <v>0</v>
      </c>
      <c r="S4369" s="32">
        <f t="shared" si="11523"/>
        <v>0</v>
      </c>
      <c r="T4369" s="32">
        <f t="shared" si="11523"/>
        <v>0</v>
      </c>
      <c r="U4369" s="32">
        <v>0</v>
      </c>
      <c r="V4369" s="32">
        <f t="shared" si="11426"/>
        <v>2753.5999999999985</v>
      </c>
      <c r="W4369" s="32">
        <f t="shared" ref="W4369:AD4369" si="11524">W4370</f>
        <v>0</v>
      </c>
      <c r="X4369" s="32">
        <f t="shared" si="11524"/>
        <v>0</v>
      </c>
      <c r="Y4369" s="32">
        <f t="shared" si="11524"/>
        <v>0</v>
      </c>
      <c r="Z4369" s="32">
        <f t="shared" si="11524"/>
        <v>0</v>
      </c>
      <c r="AA4369" s="32">
        <f t="shared" si="11524"/>
        <v>0</v>
      </c>
      <c r="AB4369" s="32">
        <f t="shared" si="11524"/>
        <v>0</v>
      </c>
      <c r="AC4369" s="33">
        <f t="shared" si="11524"/>
        <v>2739.1</v>
      </c>
      <c r="AD4369" s="33">
        <f t="shared" si="11524"/>
        <v>0</v>
      </c>
      <c r="AE4369" s="34">
        <f t="shared" si="11415"/>
        <v>0</v>
      </c>
      <c r="AF4369" s="32">
        <f t="shared" ref="AF4369:AK4369" si="11525">AF4370</f>
        <v>2739.1</v>
      </c>
      <c r="AG4369" s="32">
        <f t="shared" si="11525"/>
        <v>0</v>
      </c>
      <c r="AH4369" s="32">
        <f t="shared" si="11525"/>
        <v>0</v>
      </c>
      <c r="AI4369" s="32">
        <f t="shared" si="11525"/>
        <v>0</v>
      </c>
      <c r="AJ4369" s="32">
        <f t="shared" si="11525"/>
        <v>0</v>
      </c>
      <c r="AK4369" s="32">
        <f t="shared" si="11525"/>
        <v>0</v>
      </c>
      <c r="AL4369" s="32">
        <f t="shared" si="11416"/>
        <v>2739.1</v>
      </c>
      <c r="AM4369" s="32">
        <f t="shared" si="11417"/>
        <v>14.499999999998636</v>
      </c>
    </row>
    <row r="4370" spans="2:40" x14ac:dyDescent="0.3">
      <c r="B4370" s="30" t="s">
        <v>1085</v>
      </c>
      <c r="C4370" s="30" t="s">
        <v>104</v>
      </c>
      <c r="D4370" s="30" t="s">
        <v>106</v>
      </c>
      <c r="E4370" s="15" t="str">
        <f t="shared" si="11424"/>
        <v>0409</v>
      </c>
      <c r="F4370" s="30" t="s">
        <v>1116</v>
      </c>
      <c r="G4370" s="30" t="s">
        <v>906</v>
      </c>
      <c r="H4370" s="31" t="s">
        <v>907</v>
      </c>
      <c r="I4370" s="32">
        <v>2753.5999999999985</v>
      </c>
      <c r="J4370" s="32"/>
      <c r="K4370" s="32"/>
      <c r="L4370" s="32"/>
      <c r="M4370" s="32"/>
      <c r="N4370" s="32"/>
      <c r="O4370" s="32">
        <v>0</v>
      </c>
      <c r="P4370" s="32">
        <v>0</v>
      </c>
      <c r="Q4370" s="32">
        <v>0</v>
      </c>
      <c r="R4370" s="32">
        <v>0</v>
      </c>
      <c r="S4370" s="32">
        <v>0</v>
      </c>
      <c r="T4370" s="32">
        <v>0</v>
      </c>
      <c r="U4370" s="32">
        <v>0</v>
      </c>
      <c r="V4370" s="32">
        <f t="shared" si="11426"/>
        <v>2753.5999999999985</v>
      </c>
      <c r="W4370" s="32"/>
      <c r="X4370" s="32"/>
      <c r="Y4370" s="32"/>
      <c r="Z4370" s="32"/>
      <c r="AA4370" s="32"/>
      <c r="AB4370" s="32">
        <v>0</v>
      </c>
      <c r="AC4370" s="33">
        <v>2739.1</v>
      </c>
      <c r="AD4370" s="33">
        <v>0</v>
      </c>
      <c r="AE4370" s="34">
        <f t="shared" si="11415"/>
        <v>0</v>
      </c>
      <c r="AF4370" s="32">
        <v>2739.1</v>
      </c>
      <c r="AG4370" s="32">
        <v>0</v>
      </c>
      <c r="AH4370" s="32">
        <v>0</v>
      </c>
      <c r="AI4370" s="32">
        <v>0</v>
      </c>
      <c r="AJ4370" s="32">
        <v>0</v>
      </c>
      <c r="AK4370" s="32">
        <v>0</v>
      </c>
      <c r="AL4370" s="32">
        <f t="shared" si="11416"/>
        <v>2739.1</v>
      </c>
      <c r="AM4370" s="32">
        <f t="shared" si="11417"/>
        <v>14.499999999998636</v>
      </c>
      <c r="AN4370" s="12"/>
    </row>
    <row r="4371" spans="2:40" ht="46.8" x14ac:dyDescent="0.3">
      <c r="B4371" s="30" t="s">
        <v>1085</v>
      </c>
      <c r="C4371" s="30" t="s">
        <v>104</v>
      </c>
      <c r="D4371" s="30" t="s">
        <v>106</v>
      </c>
      <c r="E4371" s="15" t="str">
        <f t="shared" si="11424"/>
        <v>0409</v>
      </c>
      <c r="F4371" s="30" t="s">
        <v>1118</v>
      </c>
      <c r="G4371" s="30"/>
      <c r="H4371" s="31" t="s">
        <v>1119</v>
      </c>
      <c r="I4371" s="32"/>
      <c r="J4371" s="32"/>
      <c r="K4371" s="32"/>
      <c r="L4371" s="32"/>
      <c r="M4371" s="32"/>
      <c r="N4371" s="32"/>
      <c r="O4371" s="32">
        <f>O4374+O4372</f>
        <v>0</v>
      </c>
      <c r="P4371" s="32">
        <f>P4374+P4372</f>
        <v>0</v>
      </c>
      <c r="Q4371" s="32">
        <f>Q4374+Q4372</f>
        <v>-182.27</v>
      </c>
      <c r="R4371" s="32">
        <f>R4374+R4372</f>
        <v>0</v>
      </c>
      <c r="S4371" s="32">
        <f>S4374+S4372</f>
        <v>0</v>
      </c>
      <c r="T4371" s="32">
        <f>T4374</f>
        <v>0</v>
      </c>
      <c r="U4371" s="32">
        <v>15199.334000000001</v>
      </c>
      <c r="V4371" s="32">
        <f t="shared" si="11426"/>
        <v>15017.064</v>
      </c>
      <c r="W4371" s="32">
        <f>W4374</f>
        <v>15199.334000000001</v>
      </c>
      <c r="X4371" s="32">
        <f>X4374</f>
        <v>0</v>
      </c>
      <c r="Y4371" s="32">
        <f>Y4374</f>
        <v>0</v>
      </c>
      <c r="Z4371" s="32">
        <f>Z4374</f>
        <v>0</v>
      </c>
      <c r="AA4371" s="32">
        <f>AA4374</f>
        <v>0</v>
      </c>
      <c r="AB4371" s="32">
        <f>AB4374+AB4372</f>
        <v>110</v>
      </c>
      <c r="AC4371" s="33">
        <f>AC4374+AC4372</f>
        <v>15017.064</v>
      </c>
      <c r="AD4371" s="33">
        <f>AD4374+AD4372</f>
        <v>110</v>
      </c>
      <c r="AE4371" s="34">
        <f t="shared" si="11415"/>
        <v>0.73250004128636603</v>
      </c>
      <c r="AF4371" s="32">
        <f t="shared" ref="AF4371:AK4371" si="11526">AF4374+AF4372</f>
        <v>15017.064</v>
      </c>
      <c r="AG4371" s="32">
        <f t="shared" si="11526"/>
        <v>0</v>
      </c>
      <c r="AH4371" s="32">
        <f t="shared" si="11526"/>
        <v>0</v>
      </c>
      <c r="AI4371" s="32">
        <f t="shared" si="11526"/>
        <v>0</v>
      </c>
      <c r="AJ4371" s="32">
        <f t="shared" si="11526"/>
        <v>0</v>
      </c>
      <c r="AK4371" s="32">
        <f t="shared" si="11526"/>
        <v>0</v>
      </c>
      <c r="AL4371" s="32">
        <f t="shared" si="11416"/>
        <v>15017.064</v>
      </c>
      <c r="AM4371" s="32">
        <f t="shared" si="11417"/>
        <v>0</v>
      </c>
    </row>
    <row r="4372" spans="2:40" ht="31.2" x14ac:dyDescent="0.3">
      <c r="B4372" s="30" t="s">
        <v>1085</v>
      </c>
      <c r="C4372" s="30" t="s">
        <v>104</v>
      </c>
      <c r="D4372" s="30" t="s">
        <v>106</v>
      </c>
      <c r="E4372" s="15" t="str">
        <f t="shared" si="11424"/>
        <v>0409</v>
      </c>
      <c r="F4372" s="30" t="s">
        <v>1118</v>
      </c>
      <c r="G4372" s="30" t="s">
        <v>50</v>
      </c>
      <c r="H4372" s="31" t="s">
        <v>51</v>
      </c>
      <c r="I4372" s="32"/>
      <c r="J4372" s="32"/>
      <c r="K4372" s="32"/>
      <c r="L4372" s="32"/>
      <c r="M4372" s="32"/>
      <c r="N4372" s="32"/>
      <c r="O4372" s="32">
        <f>O4373</f>
        <v>0</v>
      </c>
      <c r="P4372" s="32">
        <f>P4373</f>
        <v>0</v>
      </c>
      <c r="Q4372" s="32">
        <f>Q4373</f>
        <v>0</v>
      </c>
      <c r="R4372" s="32">
        <f>R4373</f>
        <v>0</v>
      </c>
      <c r="S4372" s="32">
        <f>S4373</f>
        <v>0</v>
      </c>
      <c r="T4372" s="32"/>
      <c r="U4372" s="32"/>
      <c r="V4372" s="32">
        <f t="shared" si="11426"/>
        <v>0</v>
      </c>
      <c r="W4372" s="32"/>
      <c r="X4372" s="32"/>
      <c r="Y4372" s="32"/>
      <c r="Z4372" s="32"/>
      <c r="AA4372" s="32"/>
      <c r="AB4372" s="32">
        <f>AB4373</f>
        <v>110</v>
      </c>
      <c r="AC4372" s="33">
        <f>AC4373</f>
        <v>110</v>
      </c>
      <c r="AD4372" s="33">
        <f>AD4373</f>
        <v>110</v>
      </c>
      <c r="AE4372" s="34">
        <f t="shared" si="11415"/>
        <v>100</v>
      </c>
      <c r="AF4372" s="32">
        <f t="shared" ref="AF4372:AK4372" si="11527">AF4373</f>
        <v>110</v>
      </c>
      <c r="AG4372" s="32">
        <f t="shared" si="11527"/>
        <v>0</v>
      </c>
      <c r="AH4372" s="32">
        <f t="shared" si="11527"/>
        <v>0</v>
      </c>
      <c r="AI4372" s="32">
        <f t="shared" si="11527"/>
        <v>0</v>
      </c>
      <c r="AJ4372" s="32">
        <f t="shared" si="11527"/>
        <v>0</v>
      </c>
      <c r="AK4372" s="32">
        <f t="shared" si="11527"/>
        <v>0</v>
      </c>
      <c r="AL4372" s="32">
        <f t="shared" si="11416"/>
        <v>110</v>
      </c>
      <c r="AM4372" s="32">
        <f t="shared" si="11417"/>
        <v>-110</v>
      </c>
    </row>
    <row r="4373" spans="2:40" ht="31.2" x14ac:dyDescent="0.3">
      <c r="B4373" s="30" t="s">
        <v>1085</v>
      </c>
      <c r="C4373" s="30" t="s">
        <v>104</v>
      </c>
      <c r="D4373" s="30" t="s">
        <v>106</v>
      </c>
      <c r="E4373" s="15" t="str">
        <f t="shared" si="11424"/>
        <v>0409</v>
      </c>
      <c r="F4373" s="30" t="s">
        <v>1118</v>
      </c>
      <c r="G4373" s="30" t="s">
        <v>52</v>
      </c>
      <c r="H4373" s="31" t="s">
        <v>53</v>
      </c>
      <c r="I4373" s="32"/>
      <c r="J4373" s="32"/>
      <c r="K4373" s="32"/>
      <c r="L4373" s="32"/>
      <c r="M4373" s="32"/>
      <c r="N4373" s="32"/>
      <c r="O4373" s="32">
        <v>0</v>
      </c>
      <c r="P4373" s="32">
        <v>0</v>
      </c>
      <c r="Q4373" s="32">
        <v>0</v>
      </c>
      <c r="R4373" s="32">
        <v>0</v>
      </c>
      <c r="S4373" s="32">
        <v>0</v>
      </c>
      <c r="T4373" s="32"/>
      <c r="U4373" s="32"/>
      <c r="V4373" s="32">
        <f t="shared" si="11426"/>
        <v>0</v>
      </c>
      <c r="W4373" s="32"/>
      <c r="X4373" s="32"/>
      <c r="Y4373" s="32"/>
      <c r="Z4373" s="32"/>
      <c r="AA4373" s="32"/>
      <c r="AB4373" s="32">
        <v>110</v>
      </c>
      <c r="AC4373" s="33">
        <v>110</v>
      </c>
      <c r="AD4373" s="33">
        <v>110</v>
      </c>
      <c r="AE4373" s="34">
        <f t="shared" si="11415"/>
        <v>100</v>
      </c>
      <c r="AF4373" s="32">
        <v>110</v>
      </c>
      <c r="AG4373" s="32">
        <v>0</v>
      </c>
      <c r="AH4373" s="32">
        <v>0</v>
      </c>
      <c r="AI4373" s="32">
        <v>0</v>
      </c>
      <c r="AJ4373" s="32">
        <v>0</v>
      </c>
      <c r="AK4373" s="32">
        <v>0</v>
      </c>
      <c r="AL4373" s="32">
        <f t="shared" si="11416"/>
        <v>110</v>
      </c>
      <c r="AM4373" s="32">
        <f t="shared" si="11417"/>
        <v>-110</v>
      </c>
    </row>
    <row r="4374" spans="2:40" ht="31.2" x14ac:dyDescent="0.3">
      <c r="B4374" s="30" t="s">
        <v>1085</v>
      </c>
      <c r="C4374" s="30" t="s">
        <v>104</v>
      </c>
      <c r="D4374" s="30" t="s">
        <v>106</v>
      </c>
      <c r="E4374" s="15" t="str">
        <f t="shared" si="11424"/>
        <v>0409</v>
      </c>
      <c r="F4374" s="30" t="s">
        <v>1118</v>
      </c>
      <c r="G4374" s="30" t="s">
        <v>547</v>
      </c>
      <c r="H4374" s="31" t="s">
        <v>548</v>
      </c>
      <c r="I4374" s="32"/>
      <c r="J4374" s="32"/>
      <c r="K4374" s="32"/>
      <c r="L4374" s="32"/>
      <c r="M4374" s="32"/>
      <c r="N4374" s="32"/>
      <c r="O4374" s="32">
        <f t="shared" ref="O4374:T4374" si="11528">O4375</f>
        <v>0</v>
      </c>
      <c r="P4374" s="32">
        <f t="shared" si="11528"/>
        <v>0</v>
      </c>
      <c r="Q4374" s="32">
        <f t="shared" si="11528"/>
        <v>-182.27</v>
      </c>
      <c r="R4374" s="32">
        <f t="shared" si="11528"/>
        <v>0</v>
      </c>
      <c r="S4374" s="32">
        <f t="shared" si="11528"/>
        <v>0</v>
      </c>
      <c r="T4374" s="32">
        <f t="shared" si="11528"/>
        <v>0</v>
      </c>
      <c r="U4374" s="32">
        <v>15199.334000000001</v>
      </c>
      <c r="V4374" s="32">
        <f t="shared" si="11426"/>
        <v>15017.064</v>
      </c>
      <c r="W4374" s="32">
        <f t="shared" ref="W4374:AD4374" si="11529">W4375</f>
        <v>15199.334000000001</v>
      </c>
      <c r="X4374" s="32">
        <f t="shared" si="11529"/>
        <v>0</v>
      </c>
      <c r="Y4374" s="32">
        <f t="shared" si="11529"/>
        <v>0</v>
      </c>
      <c r="Z4374" s="32">
        <f t="shared" si="11529"/>
        <v>0</v>
      </c>
      <c r="AA4374" s="32">
        <f t="shared" si="11529"/>
        <v>0</v>
      </c>
      <c r="AB4374" s="32">
        <f t="shared" si="11529"/>
        <v>0</v>
      </c>
      <c r="AC4374" s="33">
        <f t="shared" si="11529"/>
        <v>14907.064</v>
      </c>
      <c r="AD4374" s="33">
        <f t="shared" si="11529"/>
        <v>0</v>
      </c>
      <c r="AE4374" s="34">
        <f t="shared" si="11415"/>
        <v>0</v>
      </c>
      <c r="AF4374" s="32">
        <f t="shared" ref="AF4374:AK4374" si="11530">AF4375</f>
        <v>14907.064</v>
      </c>
      <c r="AG4374" s="32">
        <f t="shared" si="11530"/>
        <v>0</v>
      </c>
      <c r="AH4374" s="32">
        <f t="shared" si="11530"/>
        <v>0</v>
      </c>
      <c r="AI4374" s="32">
        <f t="shared" si="11530"/>
        <v>0</v>
      </c>
      <c r="AJ4374" s="32">
        <f t="shared" si="11530"/>
        <v>0</v>
      </c>
      <c r="AK4374" s="32">
        <f t="shared" si="11530"/>
        <v>0</v>
      </c>
      <c r="AL4374" s="32">
        <f t="shared" si="11416"/>
        <v>14907.064</v>
      </c>
      <c r="AM4374" s="32">
        <f t="shared" si="11417"/>
        <v>110</v>
      </c>
    </row>
    <row r="4375" spans="2:40" x14ac:dyDescent="0.3">
      <c r="B4375" s="30" t="s">
        <v>1085</v>
      </c>
      <c r="C4375" s="30" t="s">
        <v>104</v>
      </c>
      <c r="D4375" s="30" t="s">
        <v>106</v>
      </c>
      <c r="E4375" s="15" t="str">
        <f t="shared" si="11424"/>
        <v>0409</v>
      </c>
      <c r="F4375" s="30" t="s">
        <v>1118</v>
      </c>
      <c r="G4375" s="30" t="s">
        <v>906</v>
      </c>
      <c r="H4375" s="31" t="s">
        <v>907</v>
      </c>
      <c r="I4375" s="32"/>
      <c r="J4375" s="32"/>
      <c r="K4375" s="32"/>
      <c r="L4375" s="32"/>
      <c r="M4375" s="32"/>
      <c r="N4375" s="32"/>
      <c r="O4375" s="32">
        <v>0</v>
      </c>
      <c r="P4375" s="32">
        <v>0</v>
      </c>
      <c r="Q4375" s="32">
        <v>-182.27</v>
      </c>
      <c r="R4375" s="32">
        <v>0</v>
      </c>
      <c r="S4375" s="32">
        <v>0</v>
      </c>
      <c r="T4375" s="32">
        <v>0</v>
      </c>
      <c r="U4375" s="32">
        <v>15199.334000000001</v>
      </c>
      <c r="V4375" s="32">
        <f t="shared" si="11426"/>
        <v>15017.064</v>
      </c>
      <c r="W4375" s="32">
        <v>15199.334000000001</v>
      </c>
      <c r="X4375" s="32"/>
      <c r="Y4375" s="32"/>
      <c r="Z4375" s="32"/>
      <c r="AA4375" s="32"/>
      <c r="AB4375" s="32">
        <v>0</v>
      </c>
      <c r="AC4375" s="33">
        <v>14907.064</v>
      </c>
      <c r="AD4375" s="33">
        <v>0</v>
      </c>
      <c r="AE4375" s="34">
        <f t="shared" si="11415"/>
        <v>0</v>
      </c>
      <c r="AF4375" s="32">
        <v>14907.064</v>
      </c>
      <c r="AG4375" s="32">
        <v>0</v>
      </c>
      <c r="AH4375" s="32">
        <v>0</v>
      </c>
      <c r="AI4375" s="32">
        <v>0</v>
      </c>
      <c r="AJ4375" s="32">
        <v>0</v>
      </c>
      <c r="AK4375" s="32">
        <v>0</v>
      </c>
      <c r="AL4375" s="32">
        <f t="shared" si="11416"/>
        <v>14907.064</v>
      </c>
      <c r="AM4375" s="32">
        <f t="shared" si="11417"/>
        <v>110</v>
      </c>
    </row>
    <row r="4376" spans="2:40" ht="46.8" x14ac:dyDescent="0.3">
      <c r="B4376" s="30" t="s">
        <v>1085</v>
      </c>
      <c r="C4376" s="30" t="s">
        <v>104</v>
      </c>
      <c r="D4376" s="30" t="s">
        <v>106</v>
      </c>
      <c r="E4376" s="15" t="str">
        <f t="shared" si="11424"/>
        <v>0409</v>
      </c>
      <c r="F4376" s="30" t="s">
        <v>1120</v>
      </c>
      <c r="G4376" s="30"/>
      <c r="H4376" s="31" t="s">
        <v>1121</v>
      </c>
      <c r="I4376" s="32">
        <f t="shared" ref="I4376:I4419" si="11531">I4377</f>
        <v>11301.9</v>
      </c>
      <c r="J4376" s="32">
        <f t="shared" ref="J4376:J4419" si="11532">J4377</f>
        <v>0</v>
      </c>
      <c r="K4376" s="32">
        <f t="shared" ref="K4376:K4419" si="11533">K4377</f>
        <v>0</v>
      </c>
      <c r="L4376" s="32">
        <f t="shared" ref="L4376:L4419" si="11534">L4377</f>
        <v>-180.65199999999999</v>
      </c>
      <c r="M4376" s="32">
        <f t="shared" ref="M4376:M4419" si="11535">M4377</f>
        <v>0</v>
      </c>
      <c r="N4376" s="32">
        <f t="shared" ref="N4376:N4419" si="11536">N4377</f>
        <v>0</v>
      </c>
      <c r="O4376" s="32">
        <f t="shared" ref="O4376:O4419" si="11537">O4377</f>
        <v>0</v>
      </c>
      <c r="P4376" s="32">
        <f t="shared" ref="P4376:P4419" si="11538">P4377</f>
        <v>0</v>
      </c>
      <c r="Q4376" s="32">
        <f t="shared" ref="Q4376:Q4419" si="11539">Q4377</f>
        <v>-260.40100000000001</v>
      </c>
      <c r="R4376" s="32">
        <f t="shared" ref="R4376:R4386" si="11540">R4377</f>
        <v>0</v>
      </c>
      <c r="S4376" s="32">
        <f t="shared" ref="S4376:S4419" si="11541">S4377</f>
        <v>0</v>
      </c>
      <c r="T4376" s="32">
        <f t="shared" ref="T4376:T4419" si="11542">T4377</f>
        <v>0</v>
      </c>
      <c r="U4376" s="32">
        <v>0</v>
      </c>
      <c r="V4376" s="32">
        <f t="shared" si="11426"/>
        <v>10860.847</v>
      </c>
      <c r="W4376" s="32">
        <f t="shared" ref="W4376:W4419" si="11543">W4377</f>
        <v>0</v>
      </c>
      <c r="X4376" s="32">
        <f t="shared" ref="X4376:X4419" si="11544">X4377</f>
        <v>0</v>
      </c>
      <c r="Y4376" s="32">
        <f t="shared" ref="Y4376:Y4419" si="11545">Y4377</f>
        <v>0</v>
      </c>
      <c r="Z4376" s="32">
        <f t="shared" ref="Z4376:Z4419" si="11546">Z4377</f>
        <v>0</v>
      </c>
      <c r="AA4376" s="32">
        <f t="shared" ref="AA4376:AA4419" si="11547">AA4377</f>
        <v>0</v>
      </c>
      <c r="AB4376" s="32">
        <f t="shared" ref="AB4376:AB4419" si="11548">AB4377</f>
        <v>10860.84691</v>
      </c>
      <c r="AC4376" s="33">
        <f t="shared" ref="AC4376:AC4419" si="11549">AC4377</f>
        <v>10860.84691</v>
      </c>
      <c r="AD4376" s="33">
        <f t="shared" ref="AD4376:AD4419" si="11550">AD4377</f>
        <v>10860.84691</v>
      </c>
      <c r="AE4376" s="34">
        <f t="shared" si="11415"/>
        <v>100</v>
      </c>
      <c r="AF4376" s="32">
        <f t="shared" ref="AF4376:AF4419" si="11551">AF4377</f>
        <v>10860.84691</v>
      </c>
      <c r="AG4376" s="32">
        <f t="shared" ref="AG4376:AG4419" si="11552">AG4377</f>
        <v>0</v>
      </c>
      <c r="AH4376" s="32">
        <f t="shared" ref="AH4376:AH4419" si="11553">AH4377</f>
        <v>0</v>
      </c>
      <c r="AI4376" s="32">
        <f t="shared" ref="AI4376:AI4419" si="11554">AI4377</f>
        <v>0</v>
      </c>
      <c r="AJ4376" s="32">
        <f t="shared" ref="AJ4376:AJ4419" si="11555">AJ4377</f>
        <v>0</v>
      </c>
      <c r="AK4376" s="32">
        <f t="shared" ref="AK4376:AK4419" si="11556">AK4377</f>
        <v>0</v>
      </c>
      <c r="AL4376" s="32">
        <f t="shared" si="11416"/>
        <v>10860.84691</v>
      </c>
      <c r="AM4376" s="32">
        <f t="shared" si="11417"/>
        <v>8.9999999545398168E-5</v>
      </c>
    </row>
    <row r="4377" spans="2:40" ht="31.2" x14ac:dyDescent="0.3">
      <c r="B4377" s="30" t="s">
        <v>1085</v>
      </c>
      <c r="C4377" s="30" t="s">
        <v>104</v>
      </c>
      <c r="D4377" s="30" t="s">
        <v>106</v>
      </c>
      <c r="E4377" s="15" t="str">
        <f t="shared" si="11424"/>
        <v>0409</v>
      </c>
      <c r="F4377" s="30" t="s">
        <v>1120</v>
      </c>
      <c r="G4377" s="30" t="s">
        <v>547</v>
      </c>
      <c r="H4377" s="31" t="s">
        <v>548</v>
      </c>
      <c r="I4377" s="32">
        <f t="shared" si="11531"/>
        <v>11301.9</v>
      </c>
      <c r="J4377" s="32">
        <f t="shared" si="11532"/>
        <v>0</v>
      </c>
      <c r="K4377" s="32">
        <f t="shared" si="11533"/>
        <v>0</v>
      </c>
      <c r="L4377" s="32">
        <f t="shared" si="11534"/>
        <v>-180.65199999999999</v>
      </c>
      <c r="M4377" s="32">
        <f t="shared" si="11535"/>
        <v>0</v>
      </c>
      <c r="N4377" s="32">
        <f t="shared" si="11536"/>
        <v>0</v>
      </c>
      <c r="O4377" s="32">
        <f t="shared" si="11537"/>
        <v>0</v>
      </c>
      <c r="P4377" s="32">
        <f t="shared" si="11538"/>
        <v>0</v>
      </c>
      <c r="Q4377" s="32">
        <f t="shared" si="11539"/>
        <v>-260.40100000000001</v>
      </c>
      <c r="R4377" s="32">
        <f t="shared" si="11540"/>
        <v>0</v>
      </c>
      <c r="S4377" s="32">
        <f t="shared" si="11541"/>
        <v>0</v>
      </c>
      <c r="T4377" s="32">
        <f t="shared" si="11542"/>
        <v>0</v>
      </c>
      <c r="U4377" s="32">
        <v>0</v>
      </c>
      <c r="V4377" s="32">
        <f t="shared" si="11426"/>
        <v>10860.847</v>
      </c>
      <c r="W4377" s="32">
        <f t="shared" si="11543"/>
        <v>0</v>
      </c>
      <c r="X4377" s="32">
        <f t="shared" si="11544"/>
        <v>0</v>
      </c>
      <c r="Y4377" s="32">
        <f t="shared" si="11545"/>
        <v>0</v>
      </c>
      <c r="Z4377" s="32">
        <f t="shared" si="11546"/>
        <v>0</v>
      </c>
      <c r="AA4377" s="32">
        <f t="shared" si="11547"/>
        <v>0</v>
      </c>
      <c r="AB4377" s="32">
        <f t="shared" si="11548"/>
        <v>10860.84691</v>
      </c>
      <c r="AC4377" s="33">
        <f t="shared" si="11549"/>
        <v>10860.84691</v>
      </c>
      <c r="AD4377" s="33">
        <f t="shared" si="11550"/>
        <v>10860.84691</v>
      </c>
      <c r="AE4377" s="34">
        <f t="shared" si="11415"/>
        <v>100</v>
      </c>
      <c r="AF4377" s="32">
        <f t="shared" si="11551"/>
        <v>10860.84691</v>
      </c>
      <c r="AG4377" s="32">
        <f t="shared" si="11552"/>
        <v>0</v>
      </c>
      <c r="AH4377" s="32">
        <f t="shared" si="11553"/>
        <v>0</v>
      </c>
      <c r="AI4377" s="32">
        <f t="shared" si="11554"/>
        <v>0</v>
      </c>
      <c r="AJ4377" s="32">
        <f t="shared" si="11555"/>
        <v>0</v>
      </c>
      <c r="AK4377" s="32">
        <f t="shared" si="11556"/>
        <v>0</v>
      </c>
      <c r="AL4377" s="32">
        <f t="shared" si="11416"/>
        <v>10860.84691</v>
      </c>
      <c r="AM4377" s="32">
        <f t="shared" si="11417"/>
        <v>8.9999999545398168E-5</v>
      </c>
    </row>
    <row r="4378" spans="2:40" x14ac:dyDescent="0.3">
      <c r="B4378" s="30" t="s">
        <v>1085</v>
      </c>
      <c r="C4378" s="30" t="s">
        <v>104</v>
      </c>
      <c r="D4378" s="30" t="s">
        <v>106</v>
      </c>
      <c r="E4378" s="15" t="str">
        <f t="shared" si="11424"/>
        <v>0409</v>
      </c>
      <c r="F4378" s="30" t="s">
        <v>1120</v>
      </c>
      <c r="G4378" s="30" t="s">
        <v>906</v>
      </c>
      <c r="H4378" s="31" t="s">
        <v>907</v>
      </c>
      <c r="I4378" s="32">
        <v>11301.9</v>
      </c>
      <c r="J4378" s="32"/>
      <c r="K4378" s="32"/>
      <c r="L4378" s="32">
        <v>-180.65199999999999</v>
      </c>
      <c r="M4378" s="32"/>
      <c r="N4378" s="32"/>
      <c r="O4378" s="32">
        <v>0</v>
      </c>
      <c r="P4378" s="32">
        <v>0</v>
      </c>
      <c r="Q4378" s="32">
        <v>-260.40100000000001</v>
      </c>
      <c r="R4378" s="32">
        <v>0</v>
      </c>
      <c r="S4378" s="32">
        <v>0</v>
      </c>
      <c r="T4378" s="32">
        <v>0</v>
      </c>
      <c r="U4378" s="32">
        <v>0</v>
      </c>
      <c r="V4378" s="32">
        <f t="shared" si="11426"/>
        <v>10860.847</v>
      </c>
      <c r="W4378" s="32"/>
      <c r="X4378" s="32"/>
      <c r="Y4378" s="32"/>
      <c r="Z4378" s="32"/>
      <c r="AA4378" s="32"/>
      <c r="AB4378" s="32">
        <v>10860.84691</v>
      </c>
      <c r="AC4378" s="33">
        <v>10860.84691</v>
      </c>
      <c r="AD4378" s="33">
        <v>10860.84691</v>
      </c>
      <c r="AE4378" s="34">
        <f t="shared" si="11415"/>
        <v>100</v>
      </c>
      <c r="AF4378" s="32">
        <v>10860.84691</v>
      </c>
      <c r="AG4378" s="32">
        <v>0</v>
      </c>
      <c r="AH4378" s="32">
        <v>0</v>
      </c>
      <c r="AI4378" s="32">
        <v>0</v>
      </c>
      <c r="AJ4378" s="32">
        <v>0</v>
      </c>
      <c r="AK4378" s="32">
        <v>0</v>
      </c>
      <c r="AL4378" s="32">
        <f t="shared" si="11416"/>
        <v>10860.84691</v>
      </c>
      <c r="AM4378" s="32">
        <f t="shared" si="11417"/>
        <v>8.9999999545398168E-5</v>
      </c>
      <c r="AN4378" s="12"/>
    </row>
    <row r="4379" spans="2:40" ht="31.2" x14ac:dyDescent="0.3">
      <c r="B4379" s="30" t="s">
        <v>1085</v>
      </c>
      <c r="C4379" s="30" t="s">
        <v>104</v>
      </c>
      <c r="D4379" s="30" t="s">
        <v>106</v>
      </c>
      <c r="E4379" s="15" t="str">
        <f t="shared" si="11424"/>
        <v>0409</v>
      </c>
      <c r="F4379" s="30" t="s">
        <v>1122</v>
      </c>
      <c r="G4379" s="30"/>
      <c r="H4379" s="31" t="s">
        <v>1123</v>
      </c>
      <c r="I4379" s="32">
        <f t="shared" si="11531"/>
        <v>0</v>
      </c>
      <c r="J4379" s="32">
        <f t="shared" si="11532"/>
        <v>0</v>
      </c>
      <c r="K4379" s="32">
        <f t="shared" si="11533"/>
        <v>0</v>
      </c>
      <c r="L4379" s="32">
        <f t="shared" si="11534"/>
        <v>0</v>
      </c>
      <c r="M4379" s="32">
        <f t="shared" si="11535"/>
        <v>0</v>
      </c>
      <c r="N4379" s="32">
        <f t="shared" si="11536"/>
        <v>0</v>
      </c>
      <c r="O4379" s="32">
        <f t="shared" si="11537"/>
        <v>0</v>
      </c>
      <c r="P4379" s="32">
        <f t="shared" si="11538"/>
        <v>0</v>
      </c>
      <c r="Q4379" s="32">
        <f t="shared" si="11539"/>
        <v>0</v>
      </c>
      <c r="R4379" s="32">
        <f t="shared" si="11540"/>
        <v>0</v>
      </c>
      <c r="S4379" s="32">
        <f t="shared" si="11541"/>
        <v>0</v>
      </c>
      <c r="T4379" s="32">
        <f t="shared" si="11542"/>
        <v>0</v>
      </c>
      <c r="U4379" s="32">
        <v>2699.0189999999998</v>
      </c>
      <c r="V4379" s="32">
        <f t="shared" si="11426"/>
        <v>2699.0189999999998</v>
      </c>
      <c r="W4379" s="32">
        <f t="shared" si="11543"/>
        <v>2699.0189999999998</v>
      </c>
      <c r="X4379" s="32">
        <f t="shared" si="11544"/>
        <v>0</v>
      </c>
      <c r="Y4379" s="32">
        <f t="shared" si="11545"/>
        <v>0</v>
      </c>
      <c r="Z4379" s="32">
        <f t="shared" si="11546"/>
        <v>0</v>
      </c>
      <c r="AA4379" s="32">
        <f t="shared" si="11547"/>
        <v>0</v>
      </c>
      <c r="AB4379" s="32">
        <f t="shared" si="11548"/>
        <v>0</v>
      </c>
      <c r="AC4379" s="33">
        <f t="shared" si="11549"/>
        <v>2699.0189999999998</v>
      </c>
      <c r="AD4379" s="33">
        <f t="shared" si="11550"/>
        <v>0</v>
      </c>
      <c r="AE4379" s="34">
        <f t="shared" si="11415"/>
        <v>0</v>
      </c>
      <c r="AF4379" s="32">
        <f t="shared" si="11551"/>
        <v>2699.0189999999998</v>
      </c>
      <c r="AG4379" s="32">
        <f t="shared" si="11552"/>
        <v>0</v>
      </c>
      <c r="AH4379" s="32">
        <f t="shared" si="11553"/>
        <v>0</v>
      </c>
      <c r="AI4379" s="32">
        <f t="shared" si="11554"/>
        <v>0</v>
      </c>
      <c r="AJ4379" s="32">
        <f t="shared" si="11555"/>
        <v>0</v>
      </c>
      <c r="AK4379" s="32">
        <f t="shared" si="11556"/>
        <v>0</v>
      </c>
      <c r="AL4379" s="32">
        <f t="shared" si="11416"/>
        <v>2699.0189999999998</v>
      </c>
      <c r="AM4379" s="32">
        <f t="shared" si="11417"/>
        <v>0</v>
      </c>
    </row>
    <row r="4380" spans="2:40" ht="31.2" x14ac:dyDescent="0.3">
      <c r="B4380" s="30" t="s">
        <v>1085</v>
      </c>
      <c r="C4380" s="30" t="s">
        <v>104</v>
      </c>
      <c r="D4380" s="30" t="s">
        <v>106</v>
      </c>
      <c r="E4380" s="15" t="str">
        <f t="shared" si="11424"/>
        <v>0409</v>
      </c>
      <c r="F4380" s="30" t="s">
        <v>1122</v>
      </c>
      <c r="G4380" s="30" t="s">
        <v>547</v>
      </c>
      <c r="H4380" s="31" t="s">
        <v>548</v>
      </c>
      <c r="I4380" s="32">
        <f t="shared" si="11531"/>
        <v>0</v>
      </c>
      <c r="J4380" s="32">
        <f t="shared" si="11532"/>
        <v>0</v>
      </c>
      <c r="K4380" s="32">
        <f t="shared" si="11533"/>
        <v>0</v>
      </c>
      <c r="L4380" s="32">
        <f t="shared" si="11534"/>
        <v>0</v>
      </c>
      <c r="M4380" s="32">
        <f t="shared" si="11535"/>
        <v>0</v>
      </c>
      <c r="N4380" s="32">
        <f t="shared" si="11536"/>
        <v>0</v>
      </c>
      <c r="O4380" s="32">
        <f t="shared" si="11537"/>
        <v>0</v>
      </c>
      <c r="P4380" s="32">
        <f t="shared" si="11538"/>
        <v>0</v>
      </c>
      <c r="Q4380" s="32">
        <f t="shared" si="11539"/>
        <v>0</v>
      </c>
      <c r="R4380" s="32">
        <f t="shared" si="11540"/>
        <v>0</v>
      </c>
      <c r="S4380" s="32">
        <f t="shared" si="11541"/>
        <v>0</v>
      </c>
      <c r="T4380" s="32">
        <f t="shared" si="11542"/>
        <v>0</v>
      </c>
      <c r="U4380" s="32">
        <v>2699.0189999999998</v>
      </c>
      <c r="V4380" s="32">
        <f t="shared" si="11426"/>
        <v>2699.0189999999998</v>
      </c>
      <c r="W4380" s="32">
        <f t="shared" si="11543"/>
        <v>2699.0189999999998</v>
      </c>
      <c r="X4380" s="32">
        <f t="shared" si="11544"/>
        <v>0</v>
      </c>
      <c r="Y4380" s="32">
        <f t="shared" si="11545"/>
        <v>0</v>
      </c>
      <c r="Z4380" s="32">
        <f t="shared" si="11546"/>
        <v>0</v>
      </c>
      <c r="AA4380" s="32">
        <f t="shared" si="11547"/>
        <v>0</v>
      </c>
      <c r="AB4380" s="32">
        <f t="shared" si="11548"/>
        <v>0</v>
      </c>
      <c r="AC4380" s="33">
        <f t="shared" si="11549"/>
        <v>2699.0189999999998</v>
      </c>
      <c r="AD4380" s="33">
        <f t="shared" si="11550"/>
        <v>0</v>
      </c>
      <c r="AE4380" s="34">
        <f t="shared" si="11415"/>
        <v>0</v>
      </c>
      <c r="AF4380" s="32">
        <f t="shared" si="11551"/>
        <v>2699.0189999999998</v>
      </c>
      <c r="AG4380" s="32">
        <f t="shared" si="11552"/>
        <v>0</v>
      </c>
      <c r="AH4380" s="32">
        <f t="shared" si="11553"/>
        <v>0</v>
      </c>
      <c r="AI4380" s="32">
        <f t="shared" si="11554"/>
        <v>0</v>
      </c>
      <c r="AJ4380" s="32">
        <f t="shared" si="11555"/>
        <v>0</v>
      </c>
      <c r="AK4380" s="32">
        <f t="shared" si="11556"/>
        <v>0</v>
      </c>
      <c r="AL4380" s="32">
        <f t="shared" si="11416"/>
        <v>2699.0189999999998</v>
      </c>
      <c r="AM4380" s="32">
        <f t="shared" si="11417"/>
        <v>0</v>
      </c>
    </row>
    <row r="4381" spans="2:40" x14ac:dyDescent="0.3">
      <c r="B4381" s="30" t="s">
        <v>1085</v>
      </c>
      <c r="C4381" s="30" t="s">
        <v>104</v>
      </c>
      <c r="D4381" s="30" t="s">
        <v>106</v>
      </c>
      <c r="E4381" s="15" t="str">
        <f t="shared" si="11424"/>
        <v>0409</v>
      </c>
      <c r="F4381" s="30" t="s">
        <v>1122</v>
      </c>
      <c r="G4381" s="30" t="s">
        <v>906</v>
      </c>
      <c r="H4381" s="31" t="s">
        <v>907</v>
      </c>
      <c r="I4381" s="32"/>
      <c r="J4381" s="32"/>
      <c r="K4381" s="32"/>
      <c r="L4381" s="32"/>
      <c r="M4381" s="32"/>
      <c r="N4381" s="32"/>
      <c r="O4381" s="32">
        <v>0</v>
      </c>
      <c r="P4381" s="32">
        <v>0</v>
      </c>
      <c r="Q4381" s="32">
        <v>0</v>
      </c>
      <c r="R4381" s="32">
        <v>0</v>
      </c>
      <c r="S4381" s="32">
        <v>0</v>
      </c>
      <c r="T4381" s="32">
        <v>0</v>
      </c>
      <c r="U4381" s="32">
        <v>2699.0189999999998</v>
      </c>
      <c r="V4381" s="32">
        <f t="shared" si="11426"/>
        <v>2699.0189999999998</v>
      </c>
      <c r="W4381" s="32">
        <v>2699.0189999999998</v>
      </c>
      <c r="X4381" s="32"/>
      <c r="Y4381" s="32"/>
      <c r="Z4381" s="32"/>
      <c r="AA4381" s="32"/>
      <c r="AB4381" s="32">
        <v>0</v>
      </c>
      <c r="AC4381" s="33">
        <v>2699.0189999999998</v>
      </c>
      <c r="AD4381" s="33">
        <v>0</v>
      </c>
      <c r="AE4381" s="34">
        <f t="shared" si="11415"/>
        <v>0</v>
      </c>
      <c r="AF4381" s="32">
        <v>2699.0189999999998</v>
      </c>
      <c r="AG4381" s="32">
        <v>0</v>
      </c>
      <c r="AH4381" s="32">
        <v>0</v>
      </c>
      <c r="AI4381" s="32">
        <v>0</v>
      </c>
      <c r="AJ4381" s="32">
        <v>0</v>
      </c>
      <c r="AK4381" s="32">
        <v>0</v>
      </c>
      <c r="AL4381" s="32">
        <f t="shared" si="11416"/>
        <v>2699.0189999999998</v>
      </c>
      <c r="AM4381" s="32">
        <f t="shared" si="11417"/>
        <v>0</v>
      </c>
    </row>
    <row r="4382" spans="2:40" ht="31.2" hidden="1" customHeight="1" x14ac:dyDescent="0.3">
      <c r="B4382" s="30" t="s">
        <v>1085</v>
      </c>
      <c r="C4382" s="30" t="s">
        <v>104</v>
      </c>
      <c r="D4382" s="30" t="s">
        <v>106</v>
      </c>
      <c r="E4382" s="15" t="str">
        <f t="shared" si="11424"/>
        <v>0409</v>
      </c>
      <c r="F4382" s="30" t="s">
        <v>1124</v>
      </c>
      <c r="G4382" s="30"/>
      <c r="H4382" s="31" t="s">
        <v>1125</v>
      </c>
      <c r="I4382" s="32">
        <f t="shared" si="11531"/>
        <v>0</v>
      </c>
      <c r="J4382" s="32">
        <f t="shared" si="11532"/>
        <v>0</v>
      </c>
      <c r="K4382" s="32">
        <f t="shared" si="11533"/>
        <v>0</v>
      </c>
      <c r="L4382" s="32">
        <f t="shared" si="11534"/>
        <v>0</v>
      </c>
      <c r="M4382" s="32">
        <f t="shared" si="11535"/>
        <v>0</v>
      </c>
      <c r="N4382" s="32">
        <f t="shared" si="11536"/>
        <v>0</v>
      </c>
      <c r="O4382" s="32">
        <f t="shared" si="11537"/>
        <v>0</v>
      </c>
      <c r="P4382" s="32">
        <f t="shared" si="11538"/>
        <v>0</v>
      </c>
      <c r="Q4382" s="32">
        <f t="shared" si="11539"/>
        <v>0</v>
      </c>
      <c r="R4382" s="32">
        <f t="shared" si="11540"/>
        <v>0</v>
      </c>
      <c r="S4382" s="32">
        <f t="shared" si="11541"/>
        <v>0</v>
      </c>
      <c r="T4382" s="32">
        <f t="shared" si="11542"/>
        <v>0</v>
      </c>
      <c r="U4382" s="32">
        <v>0</v>
      </c>
      <c r="V4382" s="32">
        <f t="shared" si="11426"/>
        <v>0</v>
      </c>
      <c r="W4382" s="32">
        <f t="shared" si="11543"/>
        <v>0</v>
      </c>
      <c r="X4382" s="32">
        <f t="shared" si="11544"/>
        <v>0</v>
      </c>
      <c r="Y4382" s="32">
        <f t="shared" si="11545"/>
        <v>0</v>
      </c>
      <c r="Z4382" s="32">
        <f t="shared" si="11546"/>
        <v>0</v>
      </c>
      <c r="AA4382" s="32">
        <f t="shared" si="11547"/>
        <v>0</v>
      </c>
      <c r="AB4382" s="32">
        <f t="shared" si="11548"/>
        <v>0</v>
      </c>
      <c r="AC4382" s="33">
        <f t="shared" si="11549"/>
        <v>0</v>
      </c>
      <c r="AD4382" s="33">
        <f t="shared" si="11550"/>
        <v>0</v>
      </c>
      <c r="AE4382" s="34" t="e">
        <f t="shared" si="11415"/>
        <v>#DIV/0!</v>
      </c>
      <c r="AF4382" s="35">
        <f t="shared" si="11551"/>
        <v>0</v>
      </c>
      <c r="AG4382" s="35">
        <f t="shared" si="11552"/>
        <v>0</v>
      </c>
      <c r="AH4382" s="36">
        <f t="shared" si="11553"/>
        <v>0</v>
      </c>
      <c r="AI4382" s="36">
        <f t="shared" si="11554"/>
        <v>0</v>
      </c>
      <c r="AJ4382" s="36">
        <f t="shared" si="11555"/>
        <v>0</v>
      </c>
      <c r="AK4382" s="36">
        <f t="shared" si="11556"/>
        <v>0</v>
      </c>
      <c r="AL4382" s="36">
        <f t="shared" si="11416"/>
        <v>0</v>
      </c>
      <c r="AM4382" s="36">
        <f t="shared" si="11417"/>
        <v>0</v>
      </c>
      <c r="AN4382" s="37" t="s">
        <v>35</v>
      </c>
    </row>
    <row r="4383" spans="2:40" ht="31.2" hidden="1" customHeight="1" x14ac:dyDescent="0.3">
      <c r="B4383" s="30" t="s">
        <v>1085</v>
      </c>
      <c r="C4383" s="30" t="s">
        <v>104</v>
      </c>
      <c r="D4383" s="30" t="s">
        <v>106</v>
      </c>
      <c r="E4383" s="15" t="str">
        <f t="shared" si="11424"/>
        <v>0409</v>
      </c>
      <c r="F4383" s="30" t="s">
        <v>1124</v>
      </c>
      <c r="G4383" s="30" t="s">
        <v>547</v>
      </c>
      <c r="H4383" s="31" t="s">
        <v>548</v>
      </c>
      <c r="I4383" s="32">
        <f t="shared" si="11531"/>
        <v>0</v>
      </c>
      <c r="J4383" s="32">
        <f t="shared" si="11532"/>
        <v>0</v>
      </c>
      <c r="K4383" s="32">
        <f t="shared" si="11533"/>
        <v>0</v>
      </c>
      <c r="L4383" s="32">
        <f t="shared" si="11534"/>
        <v>0</v>
      </c>
      <c r="M4383" s="32">
        <f t="shared" si="11535"/>
        <v>0</v>
      </c>
      <c r="N4383" s="32">
        <f t="shared" si="11536"/>
        <v>0</v>
      </c>
      <c r="O4383" s="32">
        <f t="shared" si="11537"/>
        <v>0</v>
      </c>
      <c r="P4383" s="32">
        <f t="shared" si="11538"/>
        <v>0</v>
      </c>
      <c r="Q4383" s="32">
        <f t="shared" si="11539"/>
        <v>0</v>
      </c>
      <c r="R4383" s="32">
        <f t="shared" si="11540"/>
        <v>0</v>
      </c>
      <c r="S4383" s="32">
        <f t="shared" si="11541"/>
        <v>0</v>
      </c>
      <c r="T4383" s="32">
        <f t="shared" si="11542"/>
        <v>0</v>
      </c>
      <c r="U4383" s="32">
        <v>0</v>
      </c>
      <c r="V4383" s="32">
        <f t="shared" si="11426"/>
        <v>0</v>
      </c>
      <c r="W4383" s="32">
        <f t="shared" si="11543"/>
        <v>0</v>
      </c>
      <c r="X4383" s="32">
        <f t="shared" si="11544"/>
        <v>0</v>
      </c>
      <c r="Y4383" s="32">
        <f t="shared" si="11545"/>
        <v>0</v>
      </c>
      <c r="Z4383" s="32">
        <f t="shared" si="11546"/>
        <v>0</v>
      </c>
      <c r="AA4383" s="32">
        <f t="shared" si="11547"/>
        <v>0</v>
      </c>
      <c r="AB4383" s="32">
        <f t="shared" si="11548"/>
        <v>0</v>
      </c>
      <c r="AC4383" s="33">
        <f t="shared" si="11549"/>
        <v>0</v>
      </c>
      <c r="AD4383" s="33">
        <f t="shared" si="11550"/>
        <v>0</v>
      </c>
      <c r="AE4383" s="34" t="e">
        <f t="shared" si="11415"/>
        <v>#DIV/0!</v>
      </c>
      <c r="AF4383" s="35">
        <f t="shared" si="11551"/>
        <v>0</v>
      </c>
      <c r="AG4383" s="35">
        <f t="shared" si="11552"/>
        <v>0</v>
      </c>
      <c r="AH4383" s="36">
        <f t="shared" si="11553"/>
        <v>0</v>
      </c>
      <c r="AI4383" s="36">
        <f t="shared" si="11554"/>
        <v>0</v>
      </c>
      <c r="AJ4383" s="36">
        <f t="shared" si="11555"/>
        <v>0</v>
      </c>
      <c r="AK4383" s="36">
        <f t="shared" si="11556"/>
        <v>0</v>
      </c>
      <c r="AL4383" s="36">
        <f t="shared" si="11416"/>
        <v>0</v>
      </c>
      <c r="AM4383" s="36">
        <f t="shared" si="11417"/>
        <v>0</v>
      </c>
      <c r="AN4383" s="37" t="s">
        <v>35</v>
      </c>
    </row>
    <row r="4384" spans="2:40" ht="15.6" hidden="1" customHeight="1" x14ac:dyDescent="0.3">
      <c r="B4384" s="30" t="s">
        <v>1085</v>
      </c>
      <c r="C4384" s="30" t="s">
        <v>104</v>
      </c>
      <c r="D4384" s="30" t="s">
        <v>106</v>
      </c>
      <c r="E4384" s="15" t="str">
        <f t="shared" si="11424"/>
        <v>0409</v>
      </c>
      <c r="F4384" s="30" t="s">
        <v>1124</v>
      </c>
      <c r="G4384" s="30" t="s">
        <v>906</v>
      </c>
      <c r="H4384" s="31" t="s">
        <v>907</v>
      </c>
      <c r="I4384" s="32"/>
      <c r="J4384" s="32"/>
      <c r="K4384" s="32"/>
      <c r="L4384" s="32"/>
      <c r="M4384" s="32"/>
      <c r="N4384" s="32"/>
      <c r="O4384" s="32">
        <v>0</v>
      </c>
      <c r="P4384" s="32">
        <v>0</v>
      </c>
      <c r="Q4384" s="32">
        <v>0</v>
      </c>
      <c r="R4384" s="32">
        <v>0</v>
      </c>
      <c r="S4384" s="32">
        <v>0</v>
      </c>
      <c r="T4384" s="32">
        <v>0</v>
      </c>
      <c r="U4384" s="32">
        <v>0</v>
      </c>
      <c r="V4384" s="32">
        <f t="shared" si="11426"/>
        <v>0</v>
      </c>
      <c r="W4384" s="32"/>
      <c r="X4384" s="32"/>
      <c r="Y4384" s="32"/>
      <c r="Z4384" s="32"/>
      <c r="AA4384" s="32"/>
      <c r="AB4384" s="32">
        <v>0</v>
      </c>
      <c r="AC4384" s="33">
        <v>0</v>
      </c>
      <c r="AD4384" s="33">
        <v>0</v>
      </c>
      <c r="AE4384" s="34" t="e">
        <f t="shared" si="11415"/>
        <v>#DIV/0!</v>
      </c>
      <c r="AF4384" s="35">
        <v>0</v>
      </c>
      <c r="AG4384" s="35">
        <v>0</v>
      </c>
      <c r="AH4384" s="36">
        <v>0</v>
      </c>
      <c r="AI4384" s="36">
        <v>0</v>
      </c>
      <c r="AJ4384" s="36">
        <v>0</v>
      </c>
      <c r="AK4384" s="36">
        <v>0</v>
      </c>
      <c r="AL4384" s="36">
        <f t="shared" si="11416"/>
        <v>0</v>
      </c>
      <c r="AM4384" s="36">
        <f t="shared" si="11417"/>
        <v>0</v>
      </c>
      <c r="AN4384" s="37" t="s">
        <v>35</v>
      </c>
    </row>
    <row r="4385" spans="2:40" x14ac:dyDescent="0.3">
      <c r="B4385" s="30" t="s">
        <v>1085</v>
      </c>
      <c r="C4385" s="30" t="s">
        <v>104</v>
      </c>
      <c r="D4385" s="30" t="s">
        <v>106</v>
      </c>
      <c r="E4385" s="15" t="str">
        <f t="shared" si="11424"/>
        <v>0409</v>
      </c>
      <c r="F4385" s="30" t="s">
        <v>1126</v>
      </c>
      <c r="G4385" s="30"/>
      <c r="H4385" s="31" t="s">
        <v>1127</v>
      </c>
      <c r="I4385" s="32"/>
      <c r="J4385" s="32"/>
      <c r="K4385" s="32"/>
      <c r="L4385" s="32"/>
      <c r="M4385" s="32"/>
      <c r="N4385" s="32"/>
      <c r="O4385" s="32">
        <f t="shared" si="11537"/>
        <v>0</v>
      </c>
      <c r="P4385" s="32">
        <f t="shared" si="11538"/>
        <v>0</v>
      </c>
      <c r="Q4385" s="32">
        <f t="shared" si="11539"/>
        <v>0</v>
      </c>
      <c r="R4385" s="32">
        <f t="shared" si="11540"/>
        <v>-3437.0120000000002</v>
      </c>
      <c r="S4385" s="32">
        <f t="shared" si="11541"/>
        <v>0</v>
      </c>
      <c r="T4385" s="32">
        <f t="shared" si="11542"/>
        <v>0</v>
      </c>
      <c r="U4385" s="32">
        <v>6075.51</v>
      </c>
      <c r="V4385" s="32">
        <f t="shared" si="11426"/>
        <v>2638.498</v>
      </c>
      <c r="W4385" s="32">
        <f t="shared" si="11543"/>
        <v>6075.51</v>
      </c>
      <c r="X4385" s="32">
        <f t="shared" si="11544"/>
        <v>0</v>
      </c>
      <c r="Y4385" s="32">
        <f t="shared" si="11545"/>
        <v>0</v>
      </c>
      <c r="Z4385" s="32">
        <f t="shared" si="11546"/>
        <v>0</v>
      </c>
      <c r="AA4385" s="32">
        <f t="shared" si="11547"/>
        <v>0</v>
      </c>
      <c r="AB4385" s="32">
        <f t="shared" si="11548"/>
        <v>2638.4980999999998</v>
      </c>
      <c r="AC4385" s="33">
        <f t="shared" si="11549"/>
        <v>2638.4980999999998</v>
      </c>
      <c r="AD4385" s="33">
        <f t="shared" si="11550"/>
        <v>2638.4980999999998</v>
      </c>
      <c r="AE4385" s="34">
        <f t="shared" si="11415"/>
        <v>100</v>
      </c>
      <c r="AF4385" s="32">
        <f t="shared" si="11551"/>
        <v>2638.4980999999998</v>
      </c>
      <c r="AG4385" s="32">
        <f t="shared" si="11552"/>
        <v>0</v>
      </c>
      <c r="AH4385" s="32">
        <f t="shared" si="11553"/>
        <v>0</v>
      </c>
      <c r="AI4385" s="32">
        <f t="shared" si="11554"/>
        <v>0</v>
      </c>
      <c r="AJ4385" s="32">
        <f t="shared" si="11555"/>
        <v>0</v>
      </c>
      <c r="AK4385" s="32">
        <f t="shared" si="11556"/>
        <v>0</v>
      </c>
      <c r="AL4385" s="32">
        <f t="shared" si="11416"/>
        <v>2638.4980999999998</v>
      </c>
      <c r="AM4385" s="32">
        <f t="shared" si="11417"/>
        <v>-9.9999999747524271E-5</v>
      </c>
    </row>
    <row r="4386" spans="2:40" ht="31.2" x14ac:dyDescent="0.3">
      <c r="B4386" s="30" t="s">
        <v>1085</v>
      </c>
      <c r="C4386" s="30" t="s">
        <v>104</v>
      </c>
      <c r="D4386" s="30" t="s">
        <v>106</v>
      </c>
      <c r="E4386" s="15" t="str">
        <f t="shared" si="11424"/>
        <v>0409</v>
      </c>
      <c r="F4386" s="30" t="s">
        <v>1126</v>
      </c>
      <c r="G4386" s="30" t="s">
        <v>547</v>
      </c>
      <c r="H4386" s="31" t="s">
        <v>548</v>
      </c>
      <c r="I4386" s="32"/>
      <c r="J4386" s="32"/>
      <c r="K4386" s="32"/>
      <c r="L4386" s="32"/>
      <c r="M4386" s="32"/>
      <c r="N4386" s="32"/>
      <c r="O4386" s="32">
        <f t="shared" si="11537"/>
        <v>0</v>
      </c>
      <c r="P4386" s="32">
        <f t="shared" si="11538"/>
        <v>0</v>
      </c>
      <c r="Q4386" s="32">
        <f t="shared" si="11539"/>
        <v>0</v>
      </c>
      <c r="R4386" s="32">
        <f t="shared" si="11540"/>
        <v>-3437.0120000000002</v>
      </c>
      <c r="S4386" s="32">
        <f t="shared" si="11541"/>
        <v>0</v>
      </c>
      <c r="T4386" s="32">
        <f t="shared" si="11542"/>
        <v>0</v>
      </c>
      <c r="U4386" s="32">
        <v>6075.51</v>
      </c>
      <c r="V4386" s="32">
        <f t="shared" si="11426"/>
        <v>2638.498</v>
      </c>
      <c r="W4386" s="32">
        <f t="shared" si="11543"/>
        <v>6075.51</v>
      </c>
      <c r="X4386" s="32">
        <f t="shared" si="11544"/>
        <v>0</v>
      </c>
      <c r="Y4386" s="32">
        <f t="shared" si="11545"/>
        <v>0</v>
      </c>
      <c r="Z4386" s="32">
        <f t="shared" si="11546"/>
        <v>0</v>
      </c>
      <c r="AA4386" s="32">
        <f t="shared" si="11547"/>
        <v>0</v>
      </c>
      <c r="AB4386" s="32">
        <f t="shared" si="11548"/>
        <v>2638.4980999999998</v>
      </c>
      <c r="AC4386" s="33">
        <f t="shared" si="11549"/>
        <v>2638.4980999999998</v>
      </c>
      <c r="AD4386" s="33">
        <f t="shared" si="11550"/>
        <v>2638.4980999999998</v>
      </c>
      <c r="AE4386" s="34">
        <f t="shared" si="11415"/>
        <v>100</v>
      </c>
      <c r="AF4386" s="32">
        <f t="shared" si="11551"/>
        <v>2638.4980999999998</v>
      </c>
      <c r="AG4386" s="32">
        <f t="shared" si="11552"/>
        <v>0</v>
      </c>
      <c r="AH4386" s="32">
        <f t="shared" si="11553"/>
        <v>0</v>
      </c>
      <c r="AI4386" s="32">
        <f t="shared" si="11554"/>
        <v>0</v>
      </c>
      <c r="AJ4386" s="32">
        <f t="shared" si="11555"/>
        <v>0</v>
      </c>
      <c r="AK4386" s="32">
        <f t="shared" si="11556"/>
        <v>0</v>
      </c>
      <c r="AL4386" s="32">
        <f t="shared" si="11416"/>
        <v>2638.4980999999998</v>
      </c>
      <c r="AM4386" s="32">
        <f t="shared" si="11417"/>
        <v>-9.9999999747524271E-5</v>
      </c>
    </row>
    <row r="4387" spans="2:40" x14ac:dyDescent="0.3">
      <c r="B4387" s="30" t="s">
        <v>1085</v>
      </c>
      <c r="C4387" s="30" t="s">
        <v>104</v>
      </c>
      <c r="D4387" s="30" t="s">
        <v>106</v>
      </c>
      <c r="E4387" s="15" t="str">
        <f t="shared" si="11424"/>
        <v>0409</v>
      </c>
      <c r="F4387" s="30" t="s">
        <v>1126</v>
      </c>
      <c r="G4387" s="30" t="s">
        <v>906</v>
      </c>
      <c r="H4387" s="31" t="s">
        <v>907</v>
      </c>
      <c r="I4387" s="32"/>
      <c r="J4387" s="32"/>
      <c r="K4387" s="32"/>
      <c r="L4387" s="32"/>
      <c r="M4387" s="32"/>
      <c r="N4387" s="32"/>
      <c r="O4387" s="32">
        <v>0</v>
      </c>
      <c r="P4387" s="32">
        <v>0</v>
      </c>
      <c r="Q4387" s="32">
        <v>0</v>
      </c>
      <c r="R4387" s="32">
        <f>-1376.819-2048-12.193</f>
        <v>-3437.0120000000002</v>
      </c>
      <c r="S4387" s="32">
        <v>0</v>
      </c>
      <c r="T4387" s="32">
        <v>0</v>
      </c>
      <c r="U4387" s="32">
        <v>6075.51</v>
      </c>
      <c r="V4387" s="32">
        <f t="shared" si="11426"/>
        <v>2638.498</v>
      </c>
      <c r="W4387" s="32">
        <v>6075.51</v>
      </c>
      <c r="X4387" s="32"/>
      <c r="Y4387" s="32"/>
      <c r="Z4387" s="32"/>
      <c r="AA4387" s="32"/>
      <c r="AB4387" s="32">
        <v>2638.4980999999998</v>
      </c>
      <c r="AC4387" s="33">
        <v>2638.4980999999998</v>
      </c>
      <c r="AD4387" s="33">
        <v>2638.4980999999998</v>
      </c>
      <c r="AE4387" s="34">
        <f t="shared" si="11415"/>
        <v>100</v>
      </c>
      <c r="AF4387" s="32">
        <v>2638.4980999999998</v>
      </c>
      <c r="AG4387" s="32">
        <v>0</v>
      </c>
      <c r="AH4387" s="32">
        <v>0</v>
      </c>
      <c r="AI4387" s="32">
        <v>0</v>
      </c>
      <c r="AJ4387" s="32">
        <v>0</v>
      </c>
      <c r="AK4387" s="32">
        <v>0</v>
      </c>
      <c r="AL4387" s="32">
        <f t="shared" si="11416"/>
        <v>2638.4980999999998</v>
      </c>
      <c r="AM4387" s="32">
        <f t="shared" si="11417"/>
        <v>-9.9999999747524271E-5</v>
      </c>
    </row>
    <row r="4388" spans="2:40" ht="46.8" x14ac:dyDescent="0.3">
      <c r="B4388" s="30" t="s">
        <v>1085</v>
      </c>
      <c r="C4388" s="30" t="s">
        <v>104</v>
      </c>
      <c r="D4388" s="30" t="s">
        <v>106</v>
      </c>
      <c r="E4388" s="15" t="str">
        <f t="shared" si="11424"/>
        <v>0409</v>
      </c>
      <c r="F4388" s="30" t="s">
        <v>1128</v>
      </c>
      <c r="G4388" s="30"/>
      <c r="H4388" s="31" t="s">
        <v>1129</v>
      </c>
      <c r="I4388" s="32">
        <f t="shared" si="11531"/>
        <v>7202.2</v>
      </c>
      <c r="J4388" s="32">
        <f t="shared" si="11532"/>
        <v>0</v>
      </c>
      <c r="K4388" s="32">
        <f t="shared" si="11533"/>
        <v>0</v>
      </c>
      <c r="L4388" s="32">
        <f t="shared" si="11534"/>
        <v>0</v>
      </c>
      <c r="M4388" s="32">
        <f t="shared" si="11535"/>
        <v>0</v>
      </c>
      <c r="N4388" s="32">
        <f t="shared" si="11536"/>
        <v>0</v>
      </c>
      <c r="O4388" s="32">
        <f t="shared" si="11537"/>
        <v>0</v>
      </c>
      <c r="P4388" s="32">
        <f t="shared" si="11538"/>
        <v>0</v>
      </c>
      <c r="Q4388" s="32">
        <f t="shared" si="11539"/>
        <v>474.964</v>
      </c>
      <c r="R4388" s="32">
        <f t="shared" ref="R4388:R4419" si="11557">R4389</f>
        <v>0</v>
      </c>
      <c r="S4388" s="32">
        <f t="shared" si="11541"/>
        <v>0</v>
      </c>
      <c r="T4388" s="32">
        <f t="shared" si="11542"/>
        <v>0</v>
      </c>
      <c r="U4388" s="32">
        <v>0</v>
      </c>
      <c r="V4388" s="32">
        <f t="shared" si="11426"/>
        <v>7677.1639999999998</v>
      </c>
      <c r="W4388" s="32">
        <f t="shared" si="11543"/>
        <v>0</v>
      </c>
      <c r="X4388" s="32">
        <f t="shared" si="11544"/>
        <v>0</v>
      </c>
      <c r="Y4388" s="32">
        <f t="shared" si="11545"/>
        <v>0</v>
      </c>
      <c r="Z4388" s="32">
        <f t="shared" si="11546"/>
        <v>0</v>
      </c>
      <c r="AA4388" s="32">
        <f t="shared" si="11547"/>
        <v>0</v>
      </c>
      <c r="AB4388" s="32">
        <f t="shared" si="11548"/>
        <v>353.08900999999997</v>
      </c>
      <c r="AC4388" s="33">
        <f t="shared" si="11549"/>
        <v>7676.9633700000004</v>
      </c>
      <c r="AD4388" s="33">
        <f t="shared" si="11550"/>
        <v>353.08900999999997</v>
      </c>
      <c r="AE4388" s="34">
        <f t="shared" si="11415"/>
        <v>4.5993317016439006</v>
      </c>
      <c r="AF4388" s="32">
        <f t="shared" si="11551"/>
        <v>7676.9633700000004</v>
      </c>
      <c r="AG4388" s="32">
        <f t="shared" si="11552"/>
        <v>0</v>
      </c>
      <c r="AH4388" s="32">
        <f t="shared" si="11553"/>
        <v>0</v>
      </c>
      <c r="AI4388" s="32">
        <f t="shared" si="11554"/>
        <v>0</v>
      </c>
      <c r="AJ4388" s="32">
        <f t="shared" si="11555"/>
        <v>0</v>
      </c>
      <c r="AK4388" s="32">
        <f t="shared" si="11556"/>
        <v>0</v>
      </c>
      <c r="AL4388" s="32">
        <f t="shared" si="11416"/>
        <v>7676.9633700000004</v>
      </c>
      <c r="AM4388" s="32">
        <f t="shared" si="11417"/>
        <v>0.20062999999936437</v>
      </c>
    </row>
    <row r="4389" spans="2:40" ht="31.2" x14ac:dyDescent="0.3">
      <c r="B4389" s="30" t="s">
        <v>1085</v>
      </c>
      <c r="C4389" s="30" t="s">
        <v>104</v>
      </c>
      <c r="D4389" s="30" t="s">
        <v>106</v>
      </c>
      <c r="E4389" s="15" t="str">
        <f t="shared" si="11424"/>
        <v>0409</v>
      </c>
      <c r="F4389" s="30" t="s">
        <v>1128</v>
      </c>
      <c r="G4389" s="30" t="s">
        <v>547</v>
      </c>
      <c r="H4389" s="31" t="s">
        <v>548</v>
      </c>
      <c r="I4389" s="32">
        <f t="shared" si="11531"/>
        <v>7202.2</v>
      </c>
      <c r="J4389" s="32">
        <f t="shared" si="11532"/>
        <v>0</v>
      </c>
      <c r="K4389" s="32">
        <f t="shared" si="11533"/>
        <v>0</v>
      </c>
      <c r="L4389" s="32">
        <f t="shared" si="11534"/>
        <v>0</v>
      </c>
      <c r="M4389" s="32">
        <f t="shared" si="11535"/>
        <v>0</v>
      </c>
      <c r="N4389" s="32">
        <f t="shared" si="11536"/>
        <v>0</v>
      </c>
      <c r="O4389" s="32">
        <f t="shared" si="11537"/>
        <v>0</v>
      </c>
      <c r="P4389" s="32">
        <f t="shared" si="11538"/>
        <v>0</v>
      </c>
      <c r="Q4389" s="32">
        <f t="shared" si="11539"/>
        <v>474.964</v>
      </c>
      <c r="R4389" s="32">
        <f t="shared" si="11557"/>
        <v>0</v>
      </c>
      <c r="S4389" s="32">
        <f t="shared" si="11541"/>
        <v>0</v>
      </c>
      <c r="T4389" s="32">
        <f t="shared" si="11542"/>
        <v>0</v>
      </c>
      <c r="U4389" s="32">
        <v>0</v>
      </c>
      <c r="V4389" s="32">
        <f t="shared" si="11426"/>
        <v>7677.1639999999998</v>
      </c>
      <c r="W4389" s="32">
        <f t="shared" si="11543"/>
        <v>0</v>
      </c>
      <c r="X4389" s="32">
        <f t="shared" si="11544"/>
        <v>0</v>
      </c>
      <c r="Y4389" s="32">
        <f t="shared" si="11545"/>
        <v>0</v>
      </c>
      <c r="Z4389" s="32">
        <f t="shared" si="11546"/>
        <v>0</v>
      </c>
      <c r="AA4389" s="32">
        <f t="shared" si="11547"/>
        <v>0</v>
      </c>
      <c r="AB4389" s="32">
        <f t="shared" si="11548"/>
        <v>353.08900999999997</v>
      </c>
      <c r="AC4389" s="33">
        <f t="shared" si="11549"/>
        <v>7676.9633700000004</v>
      </c>
      <c r="AD4389" s="33">
        <f t="shared" si="11550"/>
        <v>353.08900999999997</v>
      </c>
      <c r="AE4389" s="34">
        <f t="shared" si="11415"/>
        <v>4.5993317016439006</v>
      </c>
      <c r="AF4389" s="32">
        <f t="shared" si="11551"/>
        <v>7676.9633700000004</v>
      </c>
      <c r="AG4389" s="32">
        <f t="shared" si="11552"/>
        <v>0</v>
      </c>
      <c r="AH4389" s="32">
        <f t="shared" si="11553"/>
        <v>0</v>
      </c>
      <c r="AI4389" s="32">
        <f t="shared" si="11554"/>
        <v>0</v>
      </c>
      <c r="AJ4389" s="32">
        <f t="shared" si="11555"/>
        <v>0</v>
      </c>
      <c r="AK4389" s="32">
        <f t="shared" si="11556"/>
        <v>0</v>
      </c>
      <c r="AL4389" s="32">
        <f t="shared" si="11416"/>
        <v>7676.9633700000004</v>
      </c>
      <c r="AM4389" s="32">
        <f t="shared" si="11417"/>
        <v>0.20062999999936437</v>
      </c>
    </row>
    <row r="4390" spans="2:40" x14ac:dyDescent="0.3">
      <c r="B4390" s="30" t="s">
        <v>1085</v>
      </c>
      <c r="C4390" s="30" t="s">
        <v>104</v>
      </c>
      <c r="D4390" s="30" t="s">
        <v>106</v>
      </c>
      <c r="E4390" s="15" t="str">
        <f t="shared" si="11424"/>
        <v>0409</v>
      </c>
      <c r="F4390" s="30" t="s">
        <v>1128</v>
      </c>
      <c r="G4390" s="30" t="s">
        <v>906</v>
      </c>
      <c r="H4390" s="31" t="s">
        <v>907</v>
      </c>
      <c r="I4390" s="32">
        <v>7202.2</v>
      </c>
      <c r="J4390" s="32"/>
      <c r="K4390" s="32"/>
      <c r="L4390" s="32"/>
      <c r="M4390" s="32"/>
      <c r="N4390" s="32"/>
      <c r="O4390" s="32">
        <v>0</v>
      </c>
      <c r="P4390" s="32">
        <v>0</v>
      </c>
      <c r="Q4390" s="32">
        <v>474.964</v>
      </c>
      <c r="R4390" s="32">
        <v>0</v>
      </c>
      <c r="S4390" s="32">
        <v>0</v>
      </c>
      <c r="T4390" s="32">
        <v>0</v>
      </c>
      <c r="U4390" s="32">
        <v>0</v>
      </c>
      <c r="V4390" s="32">
        <f t="shared" si="11426"/>
        <v>7677.1639999999998</v>
      </c>
      <c r="W4390" s="32"/>
      <c r="X4390" s="32"/>
      <c r="Y4390" s="32"/>
      <c r="Z4390" s="32"/>
      <c r="AA4390" s="32"/>
      <c r="AB4390" s="32">
        <v>353.08900999999997</v>
      </c>
      <c r="AC4390" s="33">
        <v>7676.9633700000004</v>
      </c>
      <c r="AD4390" s="33">
        <v>353.08900999999997</v>
      </c>
      <c r="AE4390" s="34">
        <f t="shared" si="11415"/>
        <v>4.5993317016439006</v>
      </c>
      <c r="AF4390" s="32">
        <v>7676.9633700000004</v>
      </c>
      <c r="AG4390" s="32">
        <v>0</v>
      </c>
      <c r="AH4390" s="32">
        <v>0</v>
      </c>
      <c r="AI4390" s="32">
        <v>0</v>
      </c>
      <c r="AJ4390" s="32">
        <v>0</v>
      </c>
      <c r="AK4390" s="32">
        <v>0</v>
      </c>
      <c r="AL4390" s="32">
        <f t="shared" si="11416"/>
        <v>7676.9633700000004</v>
      </c>
      <c r="AM4390" s="32">
        <f t="shared" si="11417"/>
        <v>0.20062999999936437</v>
      </c>
      <c r="AN4390" s="12"/>
    </row>
    <row r="4391" spans="2:40" ht="46.8" x14ac:dyDescent="0.3">
      <c r="B4391" s="30" t="s">
        <v>1085</v>
      </c>
      <c r="C4391" s="30" t="s">
        <v>104</v>
      </c>
      <c r="D4391" s="30" t="s">
        <v>106</v>
      </c>
      <c r="E4391" s="15" t="str">
        <f t="shared" si="11424"/>
        <v>0409</v>
      </c>
      <c r="F4391" s="30" t="s">
        <v>1130</v>
      </c>
      <c r="G4391" s="30"/>
      <c r="H4391" s="31" t="s">
        <v>1131</v>
      </c>
      <c r="I4391" s="32">
        <f t="shared" si="11531"/>
        <v>9362.9</v>
      </c>
      <c r="J4391" s="32">
        <f t="shared" si="11532"/>
        <v>0</v>
      </c>
      <c r="K4391" s="32">
        <f t="shared" si="11533"/>
        <v>0</v>
      </c>
      <c r="L4391" s="32">
        <f t="shared" si="11534"/>
        <v>0</v>
      </c>
      <c r="M4391" s="32">
        <f t="shared" si="11535"/>
        <v>0</v>
      </c>
      <c r="N4391" s="32">
        <f t="shared" si="11536"/>
        <v>0</v>
      </c>
      <c r="O4391" s="32">
        <f t="shared" si="11537"/>
        <v>0</v>
      </c>
      <c r="P4391" s="32">
        <f t="shared" si="11538"/>
        <v>0</v>
      </c>
      <c r="Q4391" s="32">
        <f t="shared" si="11539"/>
        <v>-27.908000000000001</v>
      </c>
      <c r="R4391" s="32">
        <f t="shared" si="11557"/>
        <v>0</v>
      </c>
      <c r="S4391" s="32">
        <f t="shared" si="11541"/>
        <v>659.62699999999995</v>
      </c>
      <c r="T4391" s="32">
        <f t="shared" si="11542"/>
        <v>0</v>
      </c>
      <c r="U4391" s="32">
        <v>0</v>
      </c>
      <c r="V4391" s="32">
        <f t="shared" si="11426"/>
        <v>9994.6190000000006</v>
      </c>
      <c r="W4391" s="32">
        <f t="shared" si="11543"/>
        <v>0</v>
      </c>
      <c r="X4391" s="32">
        <f t="shared" si="11544"/>
        <v>0</v>
      </c>
      <c r="Y4391" s="32">
        <f t="shared" si="11545"/>
        <v>0</v>
      </c>
      <c r="Z4391" s="32">
        <f t="shared" si="11546"/>
        <v>0</v>
      </c>
      <c r="AA4391" s="32">
        <f t="shared" si="11547"/>
        <v>0</v>
      </c>
      <c r="AB4391" s="32">
        <f t="shared" si="11548"/>
        <v>448.38560000000001</v>
      </c>
      <c r="AC4391" s="33">
        <f t="shared" si="11549"/>
        <v>9994.6188500000007</v>
      </c>
      <c r="AD4391" s="33">
        <f t="shared" si="11550"/>
        <v>448.38560000000001</v>
      </c>
      <c r="AE4391" s="34">
        <f t="shared" si="11415"/>
        <v>4.4862701292506015</v>
      </c>
      <c r="AF4391" s="32">
        <f t="shared" si="11551"/>
        <v>9994.6188500000007</v>
      </c>
      <c r="AG4391" s="32">
        <f t="shared" si="11552"/>
        <v>0</v>
      </c>
      <c r="AH4391" s="32">
        <f t="shared" si="11553"/>
        <v>0</v>
      </c>
      <c r="AI4391" s="32">
        <f t="shared" si="11554"/>
        <v>0</v>
      </c>
      <c r="AJ4391" s="32">
        <f t="shared" si="11555"/>
        <v>0</v>
      </c>
      <c r="AK4391" s="32">
        <f t="shared" si="11556"/>
        <v>0</v>
      </c>
      <c r="AL4391" s="32">
        <f t="shared" si="11416"/>
        <v>9994.6188500000007</v>
      </c>
      <c r="AM4391" s="32">
        <f t="shared" si="11417"/>
        <v>1.4999999984866008E-4</v>
      </c>
    </row>
    <row r="4392" spans="2:40" ht="31.2" x14ac:dyDescent="0.3">
      <c r="B4392" s="30" t="s">
        <v>1085</v>
      </c>
      <c r="C4392" s="30" t="s">
        <v>104</v>
      </c>
      <c r="D4392" s="30" t="s">
        <v>106</v>
      </c>
      <c r="E4392" s="15" t="str">
        <f t="shared" si="11424"/>
        <v>0409</v>
      </c>
      <c r="F4392" s="30" t="s">
        <v>1130</v>
      </c>
      <c r="G4392" s="30" t="s">
        <v>547</v>
      </c>
      <c r="H4392" s="31" t="s">
        <v>548</v>
      </c>
      <c r="I4392" s="32">
        <f t="shared" si="11531"/>
        <v>9362.9</v>
      </c>
      <c r="J4392" s="32">
        <f t="shared" si="11532"/>
        <v>0</v>
      </c>
      <c r="K4392" s="32">
        <f t="shared" si="11533"/>
        <v>0</v>
      </c>
      <c r="L4392" s="32">
        <f t="shared" si="11534"/>
        <v>0</v>
      </c>
      <c r="M4392" s="32">
        <f t="shared" si="11535"/>
        <v>0</v>
      </c>
      <c r="N4392" s="32">
        <f t="shared" si="11536"/>
        <v>0</v>
      </c>
      <c r="O4392" s="32">
        <f t="shared" si="11537"/>
        <v>0</v>
      </c>
      <c r="P4392" s="32">
        <f t="shared" si="11538"/>
        <v>0</v>
      </c>
      <c r="Q4392" s="32">
        <f t="shared" si="11539"/>
        <v>-27.908000000000001</v>
      </c>
      <c r="R4392" s="32">
        <f t="shared" si="11557"/>
        <v>0</v>
      </c>
      <c r="S4392" s="32">
        <f t="shared" si="11541"/>
        <v>659.62699999999995</v>
      </c>
      <c r="T4392" s="32">
        <f t="shared" si="11542"/>
        <v>0</v>
      </c>
      <c r="U4392" s="32">
        <v>0</v>
      </c>
      <c r="V4392" s="32">
        <f t="shared" si="11426"/>
        <v>9994.6190000000006</v>
      </c>
      <c r="W4392" s="32">
        <f t="shared" si="11543"/>
        <v>0</v>
      </c>
      <c r="X4392" s="32">
        <f t="shared" si="11544"/>
        <v>0</v>
      </c>
      <c r="Y4392" s="32">
        <f t="shared" si="11545"/>
        <v>0</v>
      </c>
      <c r="Z4392" s="32">
        <f t="shared" si="11546"/>
        <v>0</v>
      </c>
      <c r="AA4392" s="32">
        <f t="shared" si="11547"/>
        <v>0</v>
      </c>
      <c r="AB4392" s="32">
        <f t="shared" si="11548"/>
        <v>448.38560000000001</v>
      </c>
      <c r="AC4392" s="33">
        <f t="shared" si="11549"/>
        <v>9994.6188500000007</v>
      </c>
      <c r="AD4392" s="33">
        <f t="shared" si="11550"/>
        <v>448.38560000000001</v>
      </c>
      <c r="AE4392" s="34">
        <f t="shared" si="11415"/>
        <v>4.4862701292506015</v>
      </c>
      <c r="AF4392" s="32">
        <f t="shared" si="11551"/>
        <v>9994.6188500000007</v>
      </c>
      <c r="AG4392" s="32">
        <f t="shared" si="11552"/>
        <v>0</v>
      </c>
      <c r="AH4392" s="32">
        <f t="shared" si="11553"/>
        <v>0</v>
      </c>
      <c r="AI4392" s="32">
        <f t="shared" si="11554"/>
        <v>0</v>
      </c>
      <c r="AJ4392" s="32">
        <f t="shared" si="11555"/>
        <v>0</v>
      </c>
      <c r="AK4392" s="32">
        <f t="shared" si="11556"/>
        <v>0</v>
      </c>
      <c r="AL4392" s="32">
        <f t="shared" si="11416"/>
        <v>9994.6188500000007</v>
      </c>
      <c r="AM4392" s="32">
        <f t="shared" si="11417"/>
        <v>1.4999999984866008E-4</v>
      </c>
    </row>
    <row r="4393" spans="2:40" x14ac:dyDescent="0.3">
      <c r="B4393" s="30" t="s">
        <v>1085</v>
      </c>
      <c r="C4393" s="30" t="s">
        <v>104</v>
      </c>
      <c r="D4393" s="30" t="s">
        <v>106</v>
      </c>
      <c r="E4393" s="15" t="str">
        <f t="shared" si="11424"/>
        <v>0409</v>
      </c>
      <c r="F4393" s="30" t="s">
        <v>1130</v>
      </c>
      <c r="G4393" s="30" t="s">
        <v>906</v>
      </c>
      <c r="H4393" s="31" t="s">
        <v>907</v>
      </c>
      <c r="I4393" s="32">
        <v>9362.9</v>
      </c>
      <c r="J4393" s="32"/>
      <c r="K4393" s="32"/>
      <c r="L4393" s="32"/>
      <c r="M4393" s="32"/>
      <c r="N4393" s="32"/>
      <c r="O4393" s="32">
        <v>0</v>
      </c>
      <c r="P4393" s="32">
        <v>0</v>
      </c>
      <c r="Q4393" s="32">
        <v>-27.908000000000001</v>
      </c>
      <c r="R4393" s="32">
        <v>0</v>
      </c>
      <c r="S4393" s="32">
        <v>659.62699999999995</v>
      </c>
      <c r="T4393" s="32">
        <v>0</v>
      </c>
      <c r="U4393" s="32">
        <v>0</v>
      </c>
      <c r="V4393" s="32">
        <f t="shared" si="11426"/>
        <v>9994.6190000000006</v>
      </c>
      <c r="W4393" s="32"/>
      <c r="X4393" s="32"/>
      <c r="Y4393" s="32"/>
      <c r="Z4393" s="32"/>
      <c r="AA4393" s="32"/>
      <c r="AB4393" s="32">
        <v>448.38560000000001</v>
      </c>
      <c r="AC4393" s="33">
        <v>9994.6188500000007</v>
      </c>
      <c r="AD4393" s="33">
        <v>448.38560000000001</v>
      </c>
      <c r="AE4393" s="34">
        <f t="shared" si="11415"/>
        <v>4.4862701292506015</v>
      </c>
      <c r="AF4393" s="32">
        <v>9994.6188500000007</v>
      </c>
      <c r="AG4393" s="32">
        <v>0</v>
      </c>
      <c r="AH4393" s="32">
        <v>0</v>
      </c>
      <c r="AI4393" s="32">
        <v>0</v>
      </c>
      <c r="AJ4393" s="32">
        <v>0</v>
      </c>
      <c r="AK4393" s="32">
        <v>0</v>
      </c>
      <c r="AL4393" s="32">
        <f t="shared" si="11416"/>
        <v>9994.6188500000007</v>
      </c>
      <c r="AM4393" s="32">
        <f t="shared" si="11417"/>
        <v>1.4999999984866008E-4</v>
      </c>
      <c r="AN4393" s="12"/>
    </row>
    <row r="4394" spans="2:40" ht="46.8" x14ac:dyDescent="0.3">
      <c r="B4394" s="30" t="s">
        <v>1085</v>
      </c>
      <c r="C4394" s="30" t="s">
        <v>104</v>
      </c>
      <c r="D4394" s="30" t="s">
        <v>106</v>
      </c>
      <c r="E4394" s="15" t="str">
        <f t="shared" si="11424"/>
        <v>0409</v>
      </c>
      <c r="F4394" s="30" t="s">
        <v>1132</v>
      </c>
      <c r="G4394" s="30"/>
      <c r="H4394" s="31" t="s">
        <v>1133</v>
      </c>
      <c r="I4394" s="32">
        <f t="shared" si="11531"/>
        <v>8982.4</v>
      </c>
      <c r="J4394" s="32">
        <f t="shared" si="11532"/>
        <v>0</v>
      </c>
      <c r="K4394" s="32">
        <f t="shared" si="11533"/>
        <v>0</v>
      </c>
      <c r="L4394" s="32">
        <f t="shared" si="11534"/>
        <v>-1245.127</v>
      </c>
      <c r="M4394" s="32">
        <f t="shared" si="11535"/>
        <v>0</v>
      </c>
      <c r="N4394" s="32">
        <f t="shared" si="11536"/>
        <v>0</v>
      </c>
      <c r="O4394" s="32">
        <f t="shared" si="11537"/>
        <v>0</v>
      </c>
      <c r="P4394" s="32">
        <f t="shared" si="11538"/>
        <v>0</v>
      </c>
      <c r="Q4394" s="32">
        <f t="shared" si="11539"/>
        <v>-4.3849999999999998</v>
      </c>
      <c r="R4394" s="32">
        <f t="shared" si="11557"/>
        <v>0</v>
      </c>
      <c r="S4394" s="32">
        <f t="shared" si="11541"/>
        <v>0</v>
      </c>
      <c r="T4394" s="32">
        <f t="shared" si="11542"/>
        <v>0</v>
      </c>
      <c r="U4394" s="32">
        <v>0</v>
      </c>
      <c r="V4394" s="32">
        <f t="shared" si="11426"/>
        <v>7732.887999999999</v>
      </c>
      <c r="W4394" s="32">
        <f t="shared" si="11543"/>
        <v>0</v>
      </c>
      <c r="X4394" s="32">
        <f t="shared" si="11544"/>
        <v>0</v>
      </c>
      <c r="Y4394" s="32">
        <f t="shared" si="11545"/>
        <v>0</v>
      </c>
      <c r="Z4394" s="32">
        <f t="shared" si="11546"/>
        <v>0</v>
      </c>
      <c r="AA4394" s="32">
        <f t="shared" si="11547"/>
        <v>0</v>
      </c>
      <c r="AB4394" s="32">
        <f t="shared" si="11548"/>
        <v>347.98523</v>
      </c>
      <c r="AC4394" s="33">
        <f t="shared" si="11549"/>
        <v>7732.8876600000003</v>
      </c>
      <c r="AD4394" s="33">
        <f t="shared" si="11550"/>
        <v>7732.8876600000003</v>
      </c>
      <c r="AE4394" s="34">
        <f t="shared" ref="AE4394:AE4457" si="11558">AD4394/AC4394*100</f>
        <v>100</v>
      </c>
      <c r="AF4394" s="32">
        <f t="shared" si="11551"/>
        <v>7732.8876600000003</v>
      </c>
      <c r="AG4394" s="32">
        <f t="shared" si="11552"/>
        <v>0</v>
      </c>
      <c r="AH4394" s="32">
        <f t="shared" si="11553"/>
        <v>0</v>
      </c>
      <c r="AI4394" s="32">
        <f t="shared" si="11554"/>
        <v>0</v>
      </c>
      <c r="AJ4394" s="32">
        <f t="shared" si="11555"/>
        <v>0</v>
      </c>
      <c r="AK4394" s="32">
        <f t="shared" si="11556"/>
        <v>0</v>
      </c>
      <c r="AL4394" s="32">
        <f t="shared" ref="AL4394:AL4457" si="11559">AF4394+AH4394+AK4394+AI4394+AJ4394+AG4394</f>
        <v>7732.8876600000003</v>
      </c>
      <c r="AM4394" s="32">
        <f t="shared" ref="AM4394:AM4457" si="11560">V4394-AL4394</f>
        <v>3.3999999868683517E-4</v>
      </c>
    </row>
    <row r="4395" spans="2:40" ht="31.2" x14ac:dyDescent="0.3">
      <c r="B4395" s="30" t="s">
        <v>1085</v>
      </c>
      <c r="C4395" s="30" t="s">
        <v>104</v>
      </c>
      <c r="D4395" s="30" t="s">
        <v>106</v>
      </c>
      <c r="E4395" s="15" t="str">
        <f t="shared" si="11424"/>
        <v>0409</v>
      </c>
      <c r="F4395" s="30" t="s">
        <v>1132</v>
      </c>
      <c r="G4395" s="30" t="s">
        <v>547</v>
      </c>
      <c r="H4395" s="31" t="s">
        <v>548</v>
      </c>
      <c r="I4395" s="32">
        <f t="shared" si="11531"/>
        <v>8982.4</v>
      </c>
      <c r="J4395" s="32">
        <f t="shared" si="11532"/>
        <v>0</v>
      </c>
      <c r="K4395" s="32">
        <f t="shared" si="11533"/>
        <v>0</v>
      </c>
      <c r="L4395" s="32">
        <f t="shared" si="11534"/>
        <v>-1245.127</v>
      </c>
      <c r="M4395" s="32">
        <f t="shared" si="11535"/>
        <v>0</v>
      </c>
      <c r="N4395" s="32">
        <f t="shared" si="11536"/>
        <v>0</v>
      </c>
      <c r="O4395" s="32">
        <f t="shared" si="11537"/>
        <v>0</v>
      </c>
      <c r="P4395" s="32">
        <f t="shared" si="11538"/>
        <v>0</v>
      </c>
      <c r="Q4395" s="32">
        <f t="shared" si="11539"/>
        <v>-4.3849999999999998</v>
      </c>
      <c r="R4395" s="32">
        <f t="shared" si="11557"/>
        <v>0</v>
      </c>
      <c r="S4395" s="32">
        <f t="shared" si="11541"/>
        <v>0</v>
      </c>
      <c r="T4395" s="32">
        <f t="shared" si="11542"/>
        <v>0</v>
      </c>
      <c r="U4395" s="32">
        <v>0</v>
      </c>
      <c r="V4395" s="32">
        <f t="shared" si="11426"/>
        <v>7732.887999999999</v>
      </c>
      <c r="W4395" s="32">
        <f t="shared" si="11543"/>
        <v>0</v>
      </c>
      <c r="X4395" s="32">
        <f t="shared" si="11544"/>
        <v>0</v>
      </c>
      <c r="Y4395" s="32">
        <f t="shared" si="11545"/>
        <v>0</v>
      </c>
      <c r="Z4395" s="32">
        <f t="shared" si="11546"/>
        <v>0</v>
      </c>
      <c r="AA4395" s="32">
        <f t="shared" si="11547"/>
        <v>0</v>
      </c>
      <c r="AB4395" s="32">
        <f t="shared" si="11548"/>
        <v>347.98523</v>
      </c>
      <c r="AC4395" s="33">
        <f t="shared" si="11549"/>
        <v>7732.8876600000003</v>
      </c>
      <c r="AD4395" s="33">
        <f t="shared" si="11550"/>
        <v>7732.8876600000003</v>
      </c>
      <c r="AE4395" s="34">
        <f t="shared" si="11558"/>
        <v>100</v>
      </c>
      <c r="AF4395" s="32">
        <f t="shared" si="11551"/>
        <v>7732.8876600000003</v>
      </c>
      <c r="AG4395" s="32">
        <f t="shared" si="11552"/>
        <v>0</v>
      </c>
      <c r="AH4395" s="32">
        <f t="shared" si="11553"/>
        <v>0</v>
      </c>
      <c r="AI4395" s="32">
        <f t="shared" si="11554"/>
        <v>0</v>
      </c>
      <c r="AJ4395" s="32">
        <f t="shared" si="11555"/>
        <v>0</v>
      </c>
      <c r="AK4395" s="32">
        <f t="shared" si="11556"/>
        <v>0</v>
      </c>
      <c r="AL4395" s="32">
        <f t="shared" si="11559"/>
        <v>7732.8876600000003</v>
      </c>
      <c r="AM4395" s="32">
        <f t="shared" si="11560"/>
        <v>3.3999999868683517E-4</v>
      </c>
    </row>
    <row r="4396" spans="2:40" x14ac:dyDescent="0.3">
      <c r="B4396" s="30" t="s">
        <v>1085</v>
      </c>
      <c r="C4396" s="30" t="s">
        <v>104</v>
      </c>
      <c r="D4396" s="30" t="s">
        <v>106</v>
      </c>
      <c r="E4396" s="15" t="str">
        <f t="shared" si="11424"/>
        <v>0409</v>
      </c>
      <c r="F4396" s="30" t="s">
        <v>1132</v>
      </c>
      <c r="G4396" s="30" t="s">
        <v>906</v>
      </c>
      <c r="H4396" s="31" t="s">
        <v>907</v>
      </c>
      <c r="I4396" s="32">
        <v>8982.4</v>
      </c>
      <c r="J4396" s="32"/>
      <c r="K4396" s="32"/>
      <c r="L4396" s="32">
        <v>-1245.127</v>
      </c>
      <c r="M4396" s="32"/>
      <c r="N4396" s="32"/>
      <c r="O4396" s="32">
        <v>0</v>
      </c>
      <c r="P4396" s="32">
        <v>0</v>
      </c>
      <c r="Q4396" s="32">
        <v>-4.3849999999999998</v>
      </c>
      <c r="R4396" s="32">
        <v>0</v>
      </c>
      <c r="S4396" s="32">
        <v>0</v>
      </c>
      <c r="T4396" s="32">
        <v>0</v>
      </c>
      <c r="U4396" s="32">
        <v>0</v>
      </c>
      <c r="V4396" s="32">
        <f t="shared" si="11426"/>
        <v>7732.887999999999</v>
      </c>
      <c r="W4396" s="32"/>
      <c r="X4396" s="32"/>
      <c r="Y4396" s="32"/>
      <c r="Z4396" s="32"/>
      <c r="AA4396" s="32"/>
      <c r="AB4396" s="32">
        <v>347.98523</v>
      </c>
      <c r="AC4396" s="33">
        <v>7732.8876600000003</v>
      </c>
      <c r="AD4396" s="33">
        <v>7732.8876600000003</v>
      </c>
      <c r="AE4396" s="34">
        <f t="shared" si="11558"/>
        <v>100</v>
      </c>
      <c r="AF4396" s="32">
        <v>7732.8876600000003</v>
      </c>
      <c r="AG4396" s="32">
        <v>0</v>
      </c>
      <c r="AH4396" s="32">
        <v>0</v>
      </c>
      <c r="AI4396" s="32">
        <v>0</v>
      </c>
      <c r="AJ4396" s="32">
        <v>0</v>
      </c>
      <c r="AK4396" s="32">
        <v>0</v>
      </c>
      <c r="AL4396" s="32">
        <f t="shared" si="11559"/>
        <v>7732.8876600000003</v>
      </c>
      <c r="AM4396" s="32">
        <f t="shared" si="11560"/>
        <v>3.3999999868683517E-4</v>
      </c>
      <c r="AN4396" s="12"/>
    </row>
    <row r="4397" spans="2:40" ht="62.4" x14ac:dyDescent="0.3">
      <c r="B4397" s="30" t="s">
        <v>1085</v>
      </c>
      <c r="C4397" s="30" t="s">
        <v>104</v>
      </c>
      <c r="D4397" s="30" t="s">
        <v>106</v>
      </c>
      <c r="E4397" s="15" t="str">
        <f t="shared" si="11424"/>
        <v>0409</v>
      </c>
      <c r="F4397" s="30" t="s">
        <v>1134</v>
      </c>
      <c r="G4397" s="30"/>
      <c r="H4397" s="31" t="s">
        <v>725</v>
      </c>
      <c r="I4397" s="32">
        <f t="shared" si="11531"/>
        <v>14572.000000000002</v>
      </c>
      <c r="J4397" s="32">
        <f t="shared" si="11532"/>
        <v>40592.799999999996</v>
      </c>
      <c r="K4397" s="32">
        <f t="shared" si="11533"/>
        <v>10393.299999999999</v>
      </c>
      <c r="L4397" s="32">
        <f t="shared" si="11534"/>
        <v>0</v>
      </c>
      <c r="M4397" s="32">
        <f t="shared" si="11535"/>
        <v>0</v>
      </c>
      <c r="N4397" s="32">
        <f t="shared" si="11536"/>
        <v>0</v>
      </c>
      <c r="O4397" s="32">
        <f t="shared" si="11537"/>
        <v>0</v>
      </c>
      <c r="P4397" s="32">
        <f t="shared" si="11538"/>
        <v>0</v>
      </c>
      <c r="Q4397" s="32">
        <f t="shared" si="11539"/>
        <v>0</v>
      </c>
      <c r="R4397" s="32">
        <f t="shared" si="11557"/>
        <v>0</v>
      </c>
      <c r="S4397" s="32">
        <f t="shared" si="11541"/>
        <v>0</v>
      </c>
      <c r="T4397" s="32">
        <f t="shared" si="11542"/>
        <v>0</v>
      </c>
      <c r="U4397" s="32">
        <v>0</v>
      </c>
      <c r="V4397" s="32">
        <f t="shared" si="11426"/>
        <v>14572.000000000002</v>
      </c>
      <c r="W4397" s="32">
        <f t="shared" si="11543"/>
        <v>0</v>
      </c>
      <c r="X4397" s="32">
        <f t="shared" si="11544"/>
        <v>0</v>
      </c>
      <c r="Y4397" s="32">
        <f t="shared" si="11545"/>
        <v>0</v>
      </c>
      <c r="Z4397" s="32">
        <f t="shared" si="11546"/>
        <v>0</v>
      </c>
      <c r="AA4397" s="32">
        <f t="shared" si="11547"/>
        <v>0</v>
      </c>
      <c r="AB4397" s="32">
        <f t="shared" si="11548"/>
        <v>56.910559999999997</v>
      </c>
      <c r="AC4397" s="33">
        <f t="shared" si="11549"/>
        <v>12750.705980000001</v>
      </c>
      <c r="AD4397" s="33">
        <f t="shared" si="11550"/>
        <v>56.910559999999997</v>
      </c>
      <c r="AE4397" s="34">
        <f t="shared" si="11558"/>
        <v>0.44633261945861286</v>
      </c>
      <c r="AF4397" s="32">
        <f t="shared" si="11551"/>
        <v>12917.294620000001</v>
      </c>
      <c r="AG4397" s="32">
        <f t="shared" si="11552"/>
        <v>0</v>
      </c>
      <c r="AH4397" s="32">
        <f t="shared" si="11553"/>
        <v>0</v>
      </c>
      <c r="AI4397" s="32">
        <f t="shared" si="11554"/>
        <v>0</v>
      </c>
      <c r="AJ4397" s="32">
        <f t="shared" si="11555"/>
        <v>0</v>
      </c>
      <c r="AK4397" s="32">
        <f t="shared" si="11556"/>
        <v>0</v>
      </c>
      <c r="AL4397" s="32">
        <f t="shared" si="11559"/>
        <v>12917.294620000001</v>
      </c>
      <c r="AM4397" s="32">
        <f t="shared" si="11560"/>
        <v>1654.7053800000012</v>
      </c>
    </row>
    <row r="4398" spans="2:40" ht="31.2" x14ac:dyDescent="0.3">
      <c r="B4398" s="30" t="s">
        <v>1085</v>
      </c>
      <c r="C4398" s="30" t="s">
        <v>104</v>
      </c>
      <c r="D4398" s="30" t="s">
        <v>106</v>
      </c>
      <c r="E4398" s="15" t="str">
        <f t="shared" si="11424"/>
        <v>0409</v>
      </c>
      <c r="F4398" s="30" t="s">
        <v>1134</v>
      </c>
      <c r="G4398" s="30" t="s">
        <v>547</v>
      </c>
      <c r="H4398" s="31" t="s">
        <v>548</v>
      </c>
      <c r="I4398" s="32">
        <f t="shared" si="11531"/>
        <v>14572.000000000002</v>
      </c>
      <c r="J4398" s="32">
        <f t="shared" si="11532"/>
        <v>40592.799999999996</v>
      </c>
      <c r="K4398" s="32">
        <f t="shared" si="11533"/>
        <v>10393.299999999999</v>
      </c>
      <c r="L4398" s="32">
        <f t="shared" si="11534"/>
        <v>0</v>
      </c>
      <c r="M4398" s="32">
        <f t="shared" si="11535"/>
        <v>0</v>
      </c>
      <c r="N4398" s="32">
        <f t="shared" si="11536"/>
        <v>0</v>
      </c>
      <c r="O4398" s="32">
        <f t="shared" si="11537"/>
        <v>0</v>
      </c>
      <c r="P4398" s="32">
        <f t="shared" si="11538"/>
        <v>0</v>
      </c>
      <c r="Q4398" s="32">
        <f t="shared" si="11539"/>
        <v>0</v>
      </c>
      <c r="R4398" s="32">
        <f t="shared" si="11557"/>
        <v>0</v>
      </c>
      <c r="S4398" s="32">
        <f t="shared" si="11541"/>
        <v>0</v>
      </c>
      <c r="T4398" s="32">
        <f t="shared" si="11542"/>
        <v>0</v>
      </c>
      <c r="U4398" s="32">
        <v>0</v>
      </c>
      <c r="V4398" s="32">
        <f t="shared" si="11426"/>
        <v>14572.000000000002</v>
      </c>
      <c r="W4398" s="32">
        <f t="shared" si="11543"/>
        <v>0</v>
      </c>
      <c r="X4398" s="32">
        <f t="shared" si="11544"/>
        <v>0</v>
      </c>
      <c r="Y4398" s="32">
        <f t="shared" si="11545"/>
        <v>0</v>
      </c>
      <c r="Z4398" s="32">
        <f t="shared" si="11546"/>
        <v>0</v>
      </c>
      <c r="AA4398" s="32">
        <f t="shared" si="11547"/>
        <v>0</v>
      </c>
      <c r="AB4398" s="32">
        <f t="shared" si="11548"/>
        <v>56.910559999999997</v>
      </c>
      <c r="AC4398" s="33">
        <f t="shared" si="11549"/>
        <v>12750.705980000001</v>
      </c>
      <c r="AD4398" s="33">
        <f t="shared" si="11550"/>
        <v>56.910559999999997</v>
      </c>
      <c r="AE4398" s="34">
        <f t="shared" si="11558"/>
        <v>0.44633261945861286</v>
      </c>
      <c r="AF4398" s="32">
        <f t="shared" si="11551"/>
        <v>12917.294620000001</v>
      </c>
      <c r="AG4398" s="32">
        <f t="shared" si="11552"/>
        <v>0</v>
      </c>
      <c r="AH4398" s="32">
        <f t="shared" si="11553"/>
        <v>0</v>
      </c>
      <c r="AI4398" s="32">
        <f t="shared" si="11554"/>
        <v>0</v>
      </c>
      <c r="AJ4398" s="32">
        <f t="shared" si="11555"/>
        <v>0</v>
      </c>
      <c r="AK4398" s="32">
        <f t="shared" si="11556"/>
        <v>0</v>
      </c>
      <c r="AL4398" s="32">
        <f t="shared" si="11559"/>
        <v>12917.294620000001</v>
      </c>
      <c r="AM4398" s="32">
        <f t="shared" si="11560"/>
        <v>1654.7053800000012</v>
      </c>
    </row>
    <row r="4399" spans="2:40" x14ac:dyDescent="0.3">
      <c r="B4399" s="30" t="s">
        <v>1085</v>
      </c>
      <c r="C4399" s="30" t="s">
        <v>104</v>
      </c>
      <c r="D4399" s="30" t="s">
        <v>106</v>
      </c>
      <c r="E4399" s="15" t="str">
        <f t="shared" si="11424"/>
        <v>0409</v>
      </c>
      <c r="F4399" s="30" t="s">
        <v>1134</v>
      </c>
      <c r="G4399" s="30" t="s">
        <v>906</v>
      </c>
      <c r="H4399" s="31" t="s">
        <v>907</v>
      </c>
      <c r="I4399" s="32">
        <v>14572.000000000002</v>
      </c>
      <c r="J4399" s="32">
        <v>40592.799999999996</v>
      </c>
      <c r="K4399" s="32">
        <v>10393.299999999999</v>
      </c>
      <c r="L4399" s="32"/>
      <c r="M4399" s="32"/>
      <c r="N4399" s="32"/>
      <c r="O4399" s="32">
        <v>0</v>
      </c>
      <c r="P4399" s="32">
        <v>0</v>
      </c>
      <c r="Q4399" s="32">
        <v>0</v>
      </c>
      <c r="R4399" s="32">
        <v>0</v>
      </c>
      <c r="S4399" s="32">
        <v>0</v>
      </c>
      <c r="T4399" s="32">
        <v>0</v>
      </c>
      <c r="U4399" s="32">
        <v>0</v>
      </c>
      <c r="V4399" s="32">
        <f t="shared" si="11426"/>
        <v>14572.000000000002</v>
      </c>
      <c r="W4399" s="32"/>
      <c r="X4399" s="32"/>
      <c r="Y4399" s="32"/>
      <c r="Z4399" s="32"/>
      <c r="AA4399" s="32"/>
      <c r="AB4399" s="32">
        <v>56.910559999999997</v>
      </c>
      <c r="AC4399" s="33">
        <v>12750.705980000001</v>
      </c>
      <c r="AD4399" s="33">
        <v>56.910559999999997</v>
      </c>
      <c r="AE4399" s="34">
        <f t="shared" si="11558"/>
        <v>0.44633261945861286</v>
      </c>
      <c r="AF4399" s="32">
        <v>12917.294620000001</v>
      </c>
      <c r="AG4399" s="32">
        <v>0</v>
      </c>
      <c r="AH4399" s="32">
        <v>0</v>
      </c>
      <c r="AI4399" s="32">
        <v>0</v>
      </c>
      <c r="AJ4399" s="32">
        <v>0</v>
      </c>
      <c r="AK4399" s="32">
        <v>0</v>
      </c>
      <c r="AL4399" s="32">
        <f t="shared" si="11559"/>
        <v>12917.294620000001</v>
      </c>
      <c r="AM4399" s="32">
        <f t="shared" si="11560"/>
        <v>1654.7053800000012</v>
      </c>
      <c r="AN4399" s="12"/>
    </row>
    <row r="4400" spans="2:40" ht="78" hidden="1" customHeight="1" x14ac:dyDescent="0.3">
      <c r="B4400" s="30" t="s">
        <v>1085</v>
      </c>
      <c r="C4400" s="30" t="s">
        <v>104</v>
      </c>
      <c r="D4400" s="30" t="s">
        <v>106</v>
      </c>
      <c r="E4400" s="15" t="str">
        <f t="shared" si="11424"/>
        <v>0409</v>
      </c>
      <c r="F4400" s="30" t="s">
        <v>1135</v>
      </c>
      <c r="G4400" s="30"/>
      <c r="H4400" s="31" t="s">
        <v>1136</v>
      </c>
      <c r="I4400" s="32">
        <f t="shared" si="11531"/>
        <v>1914</v>
      </c>
      <c r="J4400" s="32">
        <f t="shared" si="11532"/>
        <v>0</v>
      </c>
      <c r="K4400" s="32">
        <f t="shared" si="11533"/>
        <v>0</v>
      </c>
      <c r="L4400" s="32">
        <f t="shared" si="11534"/>
        <v>0</v>
      </c>
      <c r="M4400" s="32">
        <f t="shared" si="11535"/>
        <v>0</v>
      </c>
      <c r="N4400" s="32">
        <f t="shared" si="11536"/>
        <v>0</v>
      </c>
      <c r="O4400" s="32">
        <f t="shared" si="11537"/>
        <v>0</v>
      </c>
      <c r="P4400" s="32">
        <f t="shared" si="11538"/>
        <v>0</v>
      </c>
      <c r="Q4400" s="32">
        <f t="shared" si="11539"/>
        <v>0</v>
      </c>
      <c r="R4400" s="32">
        <f t="shared" si="11557"/>
        <v>-1914</v>
      </c>
      <c r="S4400" s="32">
        <f t="shared" si="11541"/>
        <v>0</v>
      </c>
      <c r="T4400" s="32">
        <f t="shared" si="11542"/>
        <v>0</v>
      </c>
      <c r="U4400" s="32">
        <v>0</v>
      </c>
      <c r="V4400" s="32">
        <f t="shared" si="11426"/>
        <v>0</v>
      </c>
      <c r="W4400" s="32">
        <f t="shared" si="11543"/>
        <v>0</v>
      </c>
      <c r="X4400" s="32">
        <f t="shared" si="11544"/>
        <v>0</v>
      </c>
      <c r="Y4400" s="32">
        <f t="shared" si="11545"/>
        <v>0</v>
      </c>
      <c r="Z4400" s="32">
        <f t="shared" si="11546"/>
        <v>0</v>
      </c>
      <c r="AA4400" s="32">
        <f t="shared" si="11547"/>
        <v>0</v>
      </c>
      <c r="AB4400" s="32">
        <f t="shared" si="11548"/>
        <v>0</v>
      </c>
      <c r="AC4400" s="33">
        <f t="shared" si="11549"/>
        <v>0</v>
      </c>
      <c r="AD4400" s="33">
        <f t="shared" si="11550"/>
        <v>0</v>
      </c>
      <c r="AE4400" s="34" t="e">
        <f t="shared" si="11558"/>
        <v>#DIV/0!</v>
      </c>
      <c r="AF4400" s="35">
        <f t="shared" si="11551"/>
        <v>0</v>
      </c>
      <c r="AG4400" s="35">
        <f t="shared" si="11552"/>
        <v>0</v>
      </c>
      <c r="AH4400" s="36">
        <f t="shared" si="11553"/>
        <v>0</v>
      </c>
      <c r="AI4400" s="36">
        <f t="shared" si="11554"/>
        <v>0</v>
      </c>
      <c r="AJ4400" s="36">
        <f t="shared" si="11555"/>
        <v>0</v>
      </c>
      <c r="AK4400" s="36">
        <f t="shared" si="11556"/>
        <v>0</v>
      </c>
      <c r="AL4400" s="36">
        <f t="shared" si="11559"/>
        <v>0</v>
      </c>
      <c r="AM4400" s="36">
        <f t="shared" si="11560"/>
        <v>0</v>
      </c>
      <c r="AN4400" s="37" t="s">
        <v>35</v>
      </c>
    </row>
    <row r="4401" spans="2:40" ht="31.2" hidden="1" customHeight="1" x14ac:dyDescent="0.3">
      <c r="B4401" s="30" t="s">
        <v>1085</v>
      </c>
      <c r="C4401" s="30" t="s">
        <v>104</v>
      </c>
      <c r="D4401" s="30" t="s">
        <v>106</v>
      </c>
      <c r="E4401" s="15" t="str">
        <f t="shared" ref="E4401:E4464" si="11561">CONCATENATE(C4401,D4401)</f>
        <v>0409</v>
      </c>
      <c r="F4401" s="30" t="s">
        <v>1135</v>
      </c>
      <c r="G4401" s="30" t="s">
        <v>547</v>
      </c>
      <c r="H4401" s="31" t="s">
        <v>548</v>
      </c>
      <c r="I4401" s="32">
        <f t="shared" si="11531"/>
        <v>1914</v>
      </c>
      <c r="J4401" s="32">
        <f t="shared" si="11532"/>
        <v>0</v>
      </c>
      <c r="K4401" s="32">
        <f t="shared" si="11533"/>
        <v>0</v>
      </c>
      <c r="L4401" s="32">
        <f t="shared" si="11534"/>
        <v>0</v>
      </c>
      <c r="M4401" s="32">
        <f t="shared" si="11535"/>
        <v>0</v>
      </c>
      <c r="N4401" s="32">
        <f t="shared" si="11536"/>
        <v>0</v>
      </c>
      <c r="O4401" s="32">
        <f t="shared" si="11537"/>
        <v>0</v>
      </c>
      <c r="P4401" s="32">
        <f t="shared" si="11538"/>
        <v>0</v>
      </c>
      <c r="Q4401" s="32">
        <f t="shared" si="11539"/>
        <v>0</v>
      </c>
      <c r="R4401" s="32">
        <f t="shared" si="11557"/>
        <v>-1914</v>
      </c>
      <c r="S4401" s="32">
        <f t="shared" si="11541"/>
        <v>0</v>
      </c>
      <c r="T4401" s="32">
        <f t="shared" si="11542"/>
        <v>0</v>
      </c>
      <c r="U4401" s="32">
        <v>0</v>
      </c>
      <c r="V4401" s="32">
        <f t="shared" ref="V4401:V4464" si="11562">I4401+L4401+U4401+T4401+S4401+R4401+Q4401+P4401+O4401</f>
        <v>0</v>
      </c>
      <c r="W4401" s="32">
        <f t="shared" si="11543"/>
        <v>0</v>
      </c>
      <c r="X4401" s="32">
        <f t="shared" si="11544"/>
        <v>0</v>
      </c>
      <c r="Y4401" s="32">
        <f t="shared" si="11545"/>
        <v>0</v>
      </c>
      <c r="Z4401" s="32">
        <f t="shared" si="11546"/>
        <v>0</v>
      </c>
      <c r="AA4401" s="32">
        <f t="shared" si="11547"/>
        <v>0</v>
      </c>
      <c r="AB4401" s="32">
        <f t="shared" si="11548"/>
        <v>0</v>
      </c>
      <c r="AC4401" s="33">
        <f t="shared" si="11549"/>
        <v>0</v>
      </c>
      <c r="AD4401" s="33">
        <f t="shared" si="11550"/>
        <v>0</v>
      </c>
      <c r="AE4401" s="34" t="e">
        <f t="shared" si="11558"/>
        <v>#DIV/0!</v>
      </c>
      <c r="AF4401" s="35">
        <f t="shared" si="11551"/>
        <v>0</v>
      </c>
      <c r="AG4401" s="35">
        <f t="shared" si="11552"/>
        <v>0</v>
      </c>
      <c r="AH4401" s="36">
        <f t="shared" si="11553"/>
        <v>0</v>
      </c>
      <c r="AI4401" s="36">
        <f t="shared" si="11554"/>
        <v>0</v>
      </c>
      <c r="AJ4401" s="36">
        <f t="shared" si="11555"/>
        <v>0</v>
      </c>
      <c r="AK4401" s="36">
        <f t="shared" si="11556"/>
        <v>0</v>
      </c>
      <c r="AL4401" s="36">
        <f t="shared" si="11559"/>
        <v>0</v>
      </c>
      <c r="AM4401" s="36">
        <f t="shared" si="11560"/>
        <v>0</v>
      </c>
      <c r="AN4401" s="37" t="s">
        <v>35</v>
      </c>
    </row>
    <row r="4402" spans="2:40" ht="15.6" hidden="1" customHeight="1" x14ac:dyDescent="0.3">
      <c r="B4402" s="30" t="s">
        <v>1085</v>
      </c>
      <c r="C4402" s="30" t="s">
        <v>104</v>
      </c>
      <c r="D4402" s="30" t="s">
        <v>106</v>
      </c>
      <c r="E4402" s="15" t="str">
        <f t="shared" si="11561"/>
        <v>0409</v>
      </c>
      <c r="F4402" s="30" t="s">
        <v>1135</v>
      </c>
      <c r="G4402" s="30" t="s">
        <v>906</v>
      </c>
      <c r="H4402" s="31" t="s">
        <v>907</v>
      </c>
      <c r="I4402" s="32">
        <v>1914</v>
      </c>
      <c r="J4402" s="32"/>
      <c r="K4402" s="32"/>
      <c r="L4402" s="32"/>
      <c r="M4402" s="32"/>
      <c r="N4402" s="32"/>
      <c r="O4402" s="32">
        <v>0</v>
      </c>
      <c r="P4402" s="32">
        <v>0</v>
      </c>
      <c r="Q4402" s="32">
        <v>0</v>
      </c>
      <c r="R4402" s="32">
        <v>-1914</v>
      </c>
      <c r="S4402" s="32">
        <v>0</v>
      </c>
      <c r="T4402" s="32">
        <v>0</v>
      </c>
      <c r="U4402" s="32">
        <v>0</v>
      </c>
      <c r="V4402" s="32">
        <f t="shared" si="11562"/>
        <v>0</v>
      </c>
      <c r="W4402" s="32"/>
      <c r="X4402" s="32"/>
      <c r="Y4402" s="32"/>
      <c r="Z4402" s="32"/>
      <c r="AA4402" s="32"/>
      <c r="AB4402" s="32">
        <v>0</v>
      </c>
      <c r="AC4402" s="33">
        <v>0</v>
      </c>
      <c r="AD4402" s="33">
        <v>0</v>
      </c>
      <c r="AE4402" s="34" t="e">
        <f t="shared" si="11558"/>
        <v>#DIV/0!</v>
      </c>
      <c r="AF4402" s="35">
        <v>0</v>
      </c>
      <c r="AG4402" s="35">
        <v>0</v>
      </c>
      <c r="AH4402" s="36">
        <v>0</v>
      </c>
      <c r="AI4402" s="36">
        <v>0</v>
      </c>
      <c r="AJ4402" s="36">
        <v>0</v>
      </c>
      <c r="AK4402" s="36">
        <v>0</v>
      </c>
      <c r="AL4402" s="36">
        <f t="shared" si="11559"/>
        <v>0</v>
      </c>
      <c r="AM4402" s="36">
        <f t="shared" si="11560"/>
        <v>0</v>
      </c>
      <c r="AN4402" s="37" t="s">
        <v>35</v>
      </c>
    </row>
    <row r="4403" spans="2:40" ht="93.6" x14ac:dyDescent="0.3">
      <c r="B4403" s="30" t="s">
        <v>1085</v>
      </c>
      <c r="C4403" s="30" t="s">
        <v>104</v>
      </c>
      <c r="D4403" s="30" t="s">
        <v>106</v>
      </c>
      <c r="E4403" s="15" t="str">
        <f t="shared" si="11561"/>
        <v>0409</v>
      </c>
      <c r="F4403" s="30" t="s">
        <v>1137</v>
      </c>
      <c r="G4403" s="30"/>
      <c r="H4403" s="31" t="s">
        <v>1138</v>
      </c>
      <c r="I4403" s="32">
        <f t="shared" si="11531"/>
        <v>2419.2000000000003</v>
      </c>
      <c r="J4403" s="32">
        <f t="shared" si="11532"/>
        <v>0</v>
      </c>
      <c r="K4403" s="32">
        <f t="shared" si="11533"/>
        <v>0</v>
      </c>
      <c r="L4403" s="32">
        <f t="shared" si="11534"/>
        <v>0</v>
      </c>
      <c r="M4403" s="32">
        <f t="shared" si="11535"/>
        <v>0</v>
      </c>
      <c r="N4403" s="32">
        <f t="shared" si="11536"/>
        <v>0</v>
      </c>
      <c r="O4403" s="32">
        <f t="shared" si="11537"/>
        <v>0</v>
      </c>
      <c r="P4403" s="32">
        <f t="shared" si="11538"/>
        <v>0</v>
      </c>
      <c r="Q4403" s="32">
        <f t="shared" si="11539"/>
        <v>0</v>
      </c>
      <c r="R4403" s="32">
        <f t="shared" si="11557"/>
        <v>0</v>
      </c>
      <c r="S4403" s="32">
        <f t="shared" si="11541"/>
        <v>0</v>
      </c>
      <c r="T4403" s="32">
        <f t="shared" si="11542"/>
        <v>0</v>
      </c>
      <c r="U4403" s="32">
        <v>468.06299999999999</v>
      </c>
      <c r="V4403" s="32">
        <f t="shared" si="11562"/>
        <v>2887.2630000000004</v>
      </c>
      <c r="W4403" s="32">
        <f t="shared" si="11543"/>
        <v>468.06299999999999</v>
      </c>
      <c r="X4403" s="32">
        <f t="shared" si="11544"/>
        <v>0</v>
      </c>
      <c r="Y4403" s="32">
        <f t="shared" si="11545"/>
        <v>0</v>
      </c>
      <c r="Z4403" s="32">
        <f t="shared" si="11546"/>
        <v>0</v>
      </c>
      <c r="AA4403" s="32">
        <f t="shared" si="11547"/>
        <v>0</v>
      </c>
      <c r="AB4403" s="32">
        <f t="shared" si="11548"/>
        <v>0</v>
      </c>
      <c r="AC4403" s="33">
        <f t="shared" si="11549"/>
        <v>2887.2629999999999</v>
      </c>
      <c r="AD4403" s="33">
        <f t="shared" si="11550"/>
        <v>0</v>
      </c>
      <c r="AE4403" s="34">
        <f t="shared" si="11558"/>
        <v>0</v>
      </c>
      <c r="AF4403" s="32">
        <f t="shared" si="11551"/>
        <v>2887.2629999999999</v>
      </c>
      <c r="AG4403" s="32">
        <f t="shared" si="11552"/>
        <v>0</v>
      </c>
      <c r="AH4403" s="32">
        <f t="shared" si="11553"/>
        <v>0</v>
      </c>
      <c r="AI4403" s="32">
        <f t="shared" si="11554"/>
        <v>0</v>
      </c>
      <c r="AJ4403" s="32">
        <f t="shared" si="11555"/>
        <v>0</v>
      </c>
      <c r="AK4403" s="32">
        <f t="shared" si="11556"/>
        <v>0</v>
      </c>
      <c r="AL4403" s="32">
        <f t="shared" si="11559"/>
        <v>2887.2629999999999</v>
      </c>
      <c r="AM4403" s="32">
        <f t="shared" si="11560"/>
        <v>0</v>
      </c>
    </row>
    <row r="4404" spans="2:40" ht="31.2" x14ac:dyDescent="0.3">
      <c r="B4404" s="30" t="s">
        <v>1085</v>
      </c>
      <c r="C4404" s="30" t="s">
        <v>104</v>
      </c>
      <c r="D4404" s="30" t="s">
        <v>106</v>
      </c>
      <c r="E4404" s="15" t="str">
        <f t="shared" si="11561"/>
        <v>0409</v>
      </c>
      <c r="F4404" s="30" t="s">
        <v>1137</v>
      </c>
      <c r="G4404" s="30" t="s">
        <v>547</v>
      </c>
      <c r="H4404" s="31" t="s">
        <v>548</v>
      </c>
      <c r="I4404" s="32">
        <f t="shared" si="11531"/>
        <v>2419.2000000000003</v>
      </c>
      <c r="J4404" s="32">
        <f t="shared" si="11532"/>
        <v>0</v>
      </c>
      <c r="K4404" s="32">
        <f t="shared" si="11533"/>
        <v>0</v>
      </c>
      <c r="L4404" s="32">
        <f t="shared" si="11534"/>
        <v>0</v>
      </c>
      <c r="M4404" s="32">
        <f t="shared" si="11535"/>
        <v>0</v>
      </c>
      <c r="N4404" s="32">
        <f t="shared" si="11536"/>
        <v>0</v>
      </c>
      <c r="O4404" s="32">
        <f t="shared" si="11537"/>
        <v>0</v>
      </c>
      <c r="P4404" s="32">
        <f t="shared" si="11538"/>
        <v>0</v>
      </c>
      <c r="Q4404" s="32">
        <f t="shared" si="11539"/>
        <v>0</v>
      </c>
      <c r="R4404" s="32">
        <f t="shared" si="11557"/>
        <v>0</v>
      </c>
      <c r="S4404" s="32">
        <f t="shared" si="11541"/>
        <v>0</v>
      </c>
      <c r="T4404" s="32">
        <f t="shared" si="11542"/>
        <v>0</v>
      </c>
      <c r="U4404" s="32">
        <v>468.06299999999999</v>
      </c>
      <c r="V4404" s="32">
        <f t="shared" si="11562"/>
        <v>2887.2630000000004</v>
      </c>
      <c r="W4404" s="32">
        <f t="shared" si="11543"/>
        <v>468.06299999999999</v>
      </c>
      <c r="X4404" s="32">
        <f t="shared" si="11544"/>
        <v>0</v>
      </c>
      <c r="Y4404" s="32">
        <f t="shared" si="11545"/>
        <v>0</v>
      </c>
      <c r="Z4404" s="32">
        <f t="shared" si="11546"/>
        <v>0</v>
      </c>
      <c r="AA4404" s="32">
        <f t="shared" si="11547"/>
        <v>0</v>
      </c>
      <c r="AB4404" s="32">
        <f t="shared" si="11548"/>
        <v>0</v>
      </c>
      <c r="AC4404" s="33">
        <f t="shared" si="11549"/>
        <v>2887.2629999999999</v>
      </c>
      <c r="AD4404" s="33">
        <f t="shared" si="11550"/>
        <v>0</v>
      </c>
      <c r="AE4404" s="34">
        <f t="shared" si="11558"/>
        <v>0</v>
      </c>
      <c r="AF4404" s="32">
        <f t="shared" si="11551"/>
        <v>2887.2629999999999</v>
      </c>
      <c r="AG4404" s="32">
        <f t="shared" si="11552"/>
        <v>0</v>
      </c>
      <c r="AH4404" s="32">
        <f t="shared" si="11553"/>
        <v>0</v>
      </c>
      <c r="AI4404" s="32">
        <f t="shared" si="11554"/>
        <v>0</v>
      </c>
      <c r="AJ4404" s="32">
        <f t="shared" si="11555"/>
        <v>0</v>
      </c>
      <c r="AK4404" s="32">
        <f t="shared" si="11556"/>
        <v>0</v>
      </c>
      <c r="AL4404" s="32">
        <f t="shared" si="11559"/>
        <v>2887.2629999999999</v>
      </c>
      <c r="AM4404" s="32">
        <f t="shared" si="11560"/>
        <v>0</v>
      </c>
    </row>
    <row r="4405" spans="2:40" x14ac:dyDescent="0.3">
      <c r="B4405" s="30" t="s">
        <v>1085</v>
      </c>
      <c r="C4405" s="30" t="s">
        <v>104</v>
      </c>
      <c r="D4405" s="30" t="s">
        <v>106</v>
      </c>
      <c r="E4405" s="15" t="str">
        <f t="shared" si="11561"/>
        <v>0409</v>
      </c>
      <c r="F4405" s="30" t="s">
        <v>1137</v>
      </c>
      <c r="G4405" s="30" t="s">
        <v>906</v>
      </c>
      <c r="H4405" s="31" t="s">
        <v>907</v>
      </c>
      <c r="I4405" s="32">
        <v>2419.2000000000003</v>
      </c>
      <c r="J4405" s="32"/>
      <c r="K4405" s="32"/>
      <c r="L4405" s="32"/>
      <c r="M4405" s="32"/>
      <c r="N4405" s="32"/>
      <c r="O4405" s="32">
        <v>0</v>
      </c>
      <c r="P4405" s="32">
        <v>0</v>
      </c>
      <c r="Q4405" s="32">
        <v>0</v>
      </c>
      <c r="R4405" s="32">
        <v>0</v>
      </c>
      <c r="S4405" s="32">
        <v>0</v>
      </c>
      <c r="T4405" s="32">
        <v>0</v>
      </c>
      <c r="U4405" s="32">
        <v>468.06299999999999</v>
      </c>
      <c r="V4405" s="32">
        <f t="shared" si="11562"/>
        <v>2887.2630000000004</v>
      </c>
      <c r="W4405" s="32">
        <v>468.06299999999999</v>
      </c>
      <c r="X4405" s="32"/>
      <c r="Y4405" s="32"/>
      <c r="Z4405" s="32"/>
      <c r="AA4405" s="32"/>
      <c r="AB4405" s="32">
        <v>0</v>
      </c>
      <c r="AC4405" s="33">
        <v>2887.2629999999999</v>
      </c>
      <c r="AD4405" s="33">
        <v>0</v>
      </c>
      <c r="AE4405" s="34">
        <f t="shared" si="11558"/>
        <v>0</v>
      </c>
      <c r="AF4405" s="32">
        <v>2887.2629999999999</v>
      </c>
      <c r="AG4405" s="32">
        <v>0</v>
      </c>
      <c r="AH4405" s="32">
        <v>0</v>
      </c>
      <c r="AI4405" s="32">
        <v>0</v>
      </c>
      <c r="AJ4405" s="32">
        <v>0</v>
      </c>
      <c r="AK4405" s="32">
        <v>0</v>
      </c>
      <c r="AL4405" s="32">
        <f t="shared" si="11559"/>
        <v>2887.2629999999999</v>
      </c>
      <c r="AM4405" s="32">
        <f t="shared" si="11560"/>
        <v>0</v>
      </c>
    </row>
    <row r="4406" spans="2:40" ht="78" hidden="1" customHeight="1" x14ac:dyDescent="0.3">
      <c r="B4406" s="30" t="s">
        <v>1085</v>
      </c>
      <c r="C4406" s="30" t="s">
        <v>104</v>
      </c>
      <c r="D4406" s="30" t="s">
        <v>106</v>
      </c>
      <c r="E4406" s="15" t="str">
        <f t="shared" si="11561"/>
        <v>0409</v>
      </c>
      <c r="F4406" s="30" t="s">
        <v>1139</v>
      </c>
      <c r="G4406" s="30"/>
      <c r="H4406" s="31" t="s">
        <v>1140</v>
      </c>
      <c r="I4406" s="32">
        <f t="shared" si="11531"/>
        <v>0</v>
      </c>
      <c r="J4406" s="32">
        <f t="shared" si="11532"/>
        <v>0</v>
      </c>
      <c r="K4406" s="32">
        <f t="shared" si="11533"/>
        <v>0</v>
      </c>
      <c r="L4406" s="32">
        <f t="shared" si="11534"/>
        <v>0</v>
      </c>
      <c r="M4406" s="32">
        <f t="shared" si="11535"/>
        <v>0</v>
      </c>
      <c r="N4406" s="32">
        <f t="shared" si="11536"/>
        <v>0</v>
      </c>
      <c r="O4406" s="32">
        <f t="shared" si="11537"/>
        <v>0</v>
      </c>
      <c r="P4406" s="32">
        <f t="shared" si="11538"/>
        <v>0</v>
      </c>
      <c r="Q4406" s="32">
        <f t="shared" si="11539"/>
        <v>0</v>
      </c>
      <c r="R4406" s="32">
        <f t="shared" si="11557"/>
        <v>0</v>
      </c>
      <c r="S4406" s="32">
        <f t="shared" si="11541"/>
        <v>0</v>
      </c>
      <c r="T4406" s="32">
        <f t="shared" si="11542"/>
        <v>0</v>
      </c>
      <c r="U4406" s="32">
        <v>0</v>
      </c>
      <c r="V4406" s="32">
        <f t="shared" si="11562"/>
        <v>0</v>
      </c>
      <c r="W4406" s="32">
        <f t="shared" si="11543"/>
        <v>0</v>
      </c>
      <c r="X4406" s="32">
        <f t="shared" si="11544"/>
        <v>0</v>
      </c>
      <c r="Y4406" s="32">
        <f t="shared" si="11545"/>
        <v>0</v>
      </c>
      <c r="Z4406" s="32">
        <f t="shared" si="11546"/>
        <v>0</v>
      </c>
      <c r="AA4406" s="32">
        <f t="shared" si="11547"/>
        <v>0</v>
      </c>
      <c r="AB4406" s="32">
        <f t="shared" si="11548"/>
        <v>0</v>
      </c>
      <c r="AC4406" s="33">
        <f t="shared" si="11549"/>
        <v>0</v>
      </c>
      <c r="AD4406" s="33">
        <f t="shared" si="11550"/>
        <v>0</v>
      </c>
      <c r="AE4406" s="34" t="e">
        <f t="shared" si="11558"/>
        <v>#DIV/0!</v>
      </c>
      <c r="AF4406" s="35">
        <f t="shared" si="11551"/>
        <v>0</v>
      </c>
      <c r="AG4406" s="35">
        <f t="shared" si="11552"/>
        <v>0</v>
      </c>
      <c r="AH4406" s="36">
        <f t="shared" si="11553"/>
        <v>0</v>
      </c>
      <c r="AI4406" s="36">
        <f t="shared" si="11554"/>
        <v>0</v>
      </c>
      <c r="AJ4406" s="36">
        <f t="shared" si="11555"/>
        <v>0</v>
      </c>
      <c r="AK4406" s="36">
        <f t="shared" si="11556"/>
        <v>0</v>
      </c>
      <c r="AL4406" s="36">
        <f t="shared" si="11559"/>
        <v>0</v>
      </c>
      <c r="AM4406" s="36">
        <f t="shared" si="11560"/>
        <v>0</v>
      </c>
      <c r="AN4406" s="37" t="s">
        <v>35</v>
      </c>
    </row>
    <row r="4407" spans="2:40" ht="31.2" hidden="1" customHeight="1" x14ac:dyDescent="0.3">
      <c r="B4407" s="30" t="s">
        <v>1085</v>
      </c>
      <c r="C4407" s="30" t="s">
        <v>104</v>
      </c>
      <c r="D4407" s="30" t="s">
        <v>106</v>
      </c>
      <c r="E4407" s="15" t="str">
        <f t="shared" si="11561"/>
        <v>0409</v>
      </c>
      <c r="F4407" s="30" t="s">
        <v>1139</v>
      </c>
      <c r="G4407" s="30" t="s">
        <v>547</v>
      </c>
      <c r="H4407" s="31" t="s">
        <v>548</v>
      </c>
      <c r="I4407" s="32">
        <f t="shared" si="11531"/>
        <v>0</v>
      </c>
      <c r="J4407" s="32">
        <f t="shared" si="11532"/>
        <v>0</v>
      </c>
      <c r="K4407" s="32">
        <f t="shared" si="11533"/>
        <v>0</v>
      </c>
      <c r="L4407" s="32">
        <f t="shared" si="11534"/>
        <v>0</v>
      </c>
      <c r="M4407" s="32">
        <f t="shared" si="11535"/>
        <v>0</v>
      </c>
      <c r="N4407" s="32">
        <f t="shared" si="11536"/>
        <v>0</v>
      </c>
      <c r="O4407" s="32">
        <f t="shared" si="11537"/>
        <v>0</v>
      </c>
      <c r="P4407" s="32">
        <f t="shared" si="11538"/>
        <v>0</v>
      </c>
      <c r="Q4407" s="32">
        <f t="shared" si="11539"/>
        <v>0</v>
      </c>
      <c r="R4407" s="32">
        <f t="shared" si="11557"/>
        <v>0</v>
      </c>
      <c r="S4407" s="32">
        <f t="shared" si="11541"/>
        <v>0</v>
      </c>
      <c r="T4407" s="32">
        <f t="shared" si="11542"/>
        <v>0</v>
      </c>
      <c r="U4407" s="32">
        <v>0</v>
      </c>
      <c r="V4407" s="32">
        <f t="shared" si="11562"/>
        <v>0</v>
      </c>
      <c r="W4407" s="32">
        <f t="shared" si="11543"/>
        <v>0</v>
      </c>
      <c r="X4407" s="32">
        <f t="shared" si="11544"/>
        <v>0</v>
      </c>
      <c r="Y4407" s="32">
        <f t="shared" si="11545"/>
        <v>0</v>
      </c>
      <c r="Z4407" s="32">
        <f t="shared" si="11546"/>
        <v>0</v>
      </c>
      <c r="AA4407" s="32">
        <f t="shared" si="11547"/>
        <v>0</v>
      </c>
      <c r="AB4407" s="32">
        <f t="shared" si="11548"/>
        <v>0</v>
      </c>
      <c r="AC4407" s="33">
        <f t="shared" si="11549"/>
        <v>0</v>
      </c>
      <c r="AD4407" s="33">
        <f t="shared" si="11550"/>
        <v>0</v>
      </c>
      <c r="AE4407" s="34" t="e">
        <f t="shared" si="11558"/>
        <v>#DIV/0!</v>
      </c>
      <c r="AF4407" s="35">
        <f t="shared" si="11551"/>
        <v>0</v>
      </c>
      <c r="AG4407" s="35">
        <f t="shared" si="11552"/>
        <v>0</v>
      </c>
      <c r="AH4407" s="36">
        <f t="shared" si="11553"/>
        <v>0</v>
      </c>
      <c r="AI4407" s="36">
        <f t="shared" si="11554"/>
        <v>0</v>
      </c>
      <c r="AJ4407" s="36">
        <f t="shared" si="11555"/>
        <v>0</v>
      </c>
      <c r="AK4407" s="36">
        <f t="shared" si="11556"/>
        <v>0</v>
      </c>
      <c r="AL4407" s="36">
        <f t="shared" si="11559"/>
        <v>0</v>
      </c>
      <c r="AM4407" s="36">
        <f t="shared" si="11560"/>
        <v>0</v>
      </c>
      <c r="AN4407" s="37" t="s">
        <v>35</v>
      </c>
    </row>
    <row r="4408" spans="2:40" ht="15.6" hidden="1" customHeight="1" x14ac:dyDescent="0.3">
      <c r="B4408" s="30" t="s">
        <v>1085</v>
      </c>
      <c r="C4408" s="30" t="s">
        <v>104</v>
      </c>
      <c r="D4408" s="30" t="s">
        <v>106</v>
      </c>
      <c r="E4408" s="15" t="str">
        <f t="shared" si="11561"/>
        <v>0409</v>
      </c>
      <c r="F4408" s="30" t="s">
        <v>1139</v>
      </c>
      <c r="G4408" s="30" t="s">
        <v>906</v>
      </c>
      <c r="H4408" s="31" t="s">
        <v>907</v>
      </c>
      <c r="I4408" s="32"/>
      <c r="J4408" s="32"/>
      <c r="K4408" s="32"/>
      <c r="L4408" s="32"/>
      <c r="M4408" s="32"/>
      <c r="N4408" s="32"/>
      <c r="O4408" s="32">
        <v>0</v>
      </c>
      <c r="P4408" s="32">
        <v>0</v>
      </c>
      <c r="Q4408" s="32">
        <v>0</v>
      </c>
      <c r="R4408" s="32">
        <v>0</v>
      </c>
      <c r="S4408" s="32">
        <v>0</v>
      </c>
      <c r="T4408" s="32">
        <v>0</v>
      </c>
      <c r="U4408" s="32">
        <v>0</v>
      </c>
      <c r="V4408" s="32">
        <f t="shared" si="11562"/>
        <v>0</v>
      </c>
      <c r="W4408" s="32"/>
      <c r="X4408" s="32"/>
      <c r="Y4408" s="32"/>
      <c r="Z4408" s="32"/>
      <c r="AA4408" s="32"/>
      <c r="AB4408" s="32">
        <v>0</v>
      </c>
      <c r="AC4408" s="33">
        <v>0</v>
      </c>
      <c r="AD4408" s="33">
        <v>0</v>
      </c>
      <c r="AE4408" s="34" t="e">
        <f t="shared" si="11558"/>
        <v>#DIV/0!</v>
      </c>
      <c r="AF4408" s="35">
        <v>0</v>
      </c>
      <c r="AG4408" s="35">
        <v>0</v>
      </c>
      <c r="AH4408" s="36">
        <v>0</v>
      </c>
      <c r="AI4408" s="36">
        <v>0</v>
      </c>
      <c r="AJ4408" s="36">
        <v>0</v>
      </c>
      <c r="AK4408" s="36">
        <v>0</v>
      </c>
      <c r="AL4408" s="36">
        <f t="shared" si="11559"/>
        <v>0</v>
      </c>
      <c r="AM4408" s="36">
        <f t="shared" si="11560"/>
        <v>0</v>
      </c>
      <c r="AN4408" s="37" t="s">
        <v>35</v>
      </c>
    </row>
    <row r="4409" spans="2:40" ht="78" x14ac:dyDescent="0.3">
      <c r="B4409" s="30" t="s">
        <v>1085</v>
      </c>
      <c r="C4409" s="30" t="s">
        <v>104</v>
      </c>
      <c r="D4409" s="30" t="s">
        <v>106</v>
      </c>
      <c r="E4409" s="15" t="str">
        <f t="shared" si="11561"/>
        <v>0409</v>
      </c>
      <c r="F4409" s="30" t="s">
        <v>1141</v>
      </c>
      <c r="G4409" s="30"/>
      <c r="H4409" s="31" t="s">
        <v>1142</v>
      </c>
      <c r="I4409" s="32">
        <f t="shared" si="11531"/>
        <v>70553</v>
      </c>
      <c r="J4409" s="32">
        <f t="shared" si="11532"/>
        <v>0</v>
      </c>
      <c r="K4409" s="32">
        <f t="shared" si="11533"/>
        <v>0</v>
      </c>
      <c r="L4409" s="32">
        <f t="shared" si="11534"/>
        <v>0</v>
      </c>
      <c r="M4409" s="32">
        <f t="shared" si="11535"/>
        <v>0</v>
      </c>
      <c r="N4409" s="32">
        <f t="shared" si="11536"/>
        <v>0</v>
      </c>
      <c r="O4409" s="32">
        <f t="shared" si="11537"/>
        <v>0</v>
      </c>
      <c r="P4409" s="32">
        <f t="shared" si="11538"/>
        <v>-68386.8</v>
      </c>
      <c r="Q4409" s="32">
        <f t="shared" si="11539"/>
        <v>0</v>
      </c>
      <c r="R4409" s="32">
        <f t="shared" si="11557"/>
        <v>0</v>
      </c>
      <c r="S4409" s="32">
        <f t="shared" si="11541"/>
        <v>0</v>
      </c>
      <c r="T4409" s="32">
        <f t="shared" si="11542"/>
        <v>0</v>
      </c>
      <c r="U4409" s="32">
        <v>0</v>
      </c>
      <c r="V4409" s="32">
        <f t="shared" si="11562"/>
        <v>2166.1999999999971</v>
      </c>
      <c r="W4409" s="32">
        <f t="shared" si="11543"/>
        <v>0</v>
      </c>
      <c r="X4409" s="32">
        <f t="shared" si="11544"/>
        <v>0</v>
      </c>
      <c r="Y4409" s="32">
        <f t="shared" si="11545"/>
        <v>0</v>
      </c>
      <c r="Z4409" s="32">
        <f t="shared" si="11546"/>
        <v>0</v>
      </c>
      <c r="AA4409" s="32">
        <f t="shared" si="11547"/>
        <v>0</v>
      </c>
      <c r="AB4409" s="32">
        <f t="shared" si="11548"/>
        <v>0</v>
      </c>
      <c r="AC4409" s="33">
        <f t="shared" si="11549"/>
        <v>2166.1999999999998</v>
      </c>
      <c r="AD4409" s="33">
        <f t="shared" si="11550"/>
        <v>0</v>
      </c>
      <c r="AE4409" s="34">
        <f t="shared" si="11558"/>
        <v>0</v>
      </c>
      <c r="AF4409" s="32">
        <f t="shared" si="11551"/>
        <v>2166.1999999999998</v>
      </c>
      <c r="AG4409" s="32">
        <f t="shared" si="11552"/>
        <v>0</v>
      </c>
      <c r="AH4409" s="32">
        <f t="shared" si="11553"/>
        <v>0</v>
      </c>
      <c r="AI4409" s="32">
        <f t="shared" si="11554"/>
        <v>0</v>
      </c>
      <c r="AJ4409" s="32">
        <f t="shared" si="11555"/>
        <v>0</v>
      </c>
      <c r="AK4409" s="32">
        <f t="shared" si="11556"/>
        <v>0</v>
      </c>
      <c r="AL4409" s="32">
        <f t="shared" si="11559"/>
        <v>2166.1999999999998</v>
      </c>
      <c r="AM4409" s="32">
        <f t="shared" si="11560"/>
        <v>0</v>
      </c>
    </row>
    <row r="4410" spans="2:40" ht="31.2" x14ac:dyDescent="0.3">
      <c r="B4410" s="30" t="s">
        <v>1085</v>
      </c>
      <c r="C4410" s="30" t="s">
        <v>104</v>
      </c>
      <c r="D4410" s="30" t="s">
        <v>106</v>
      </c>
      <c r="E4410" s="15" t="str">
        <f t="shared" si="11561"/>
        <v>0409</v>
      </c>
      <c r="F4410" s="30" t="s">
        <v>1141</v>
      </c>
      <c r="G4410" s="30" t="s">
        <v>547</v>
      </c>
      <c r="H4410" s="31" t="s">
        <v>548</v>
      </c>
      <c r="I4410" s="32">
        <f t="shared" si="11531"/>
        <v>70553</v>
      </c>
      <c r="J4410" s="32">
        <f t="shared" si="11532"/>
        <v>0</v>
      </c>
      <c r="K4410" s="32">
        <f t="shared" si="11533"/>
        <v>0</v>
      </c>
      <c r="L4410" s="32">
        <f t="shared" si="11534"/>
        <v>0</v>
      </c>
      <c r="M4410" s="32">
        <f t="shared" si="11535"/>
        <v>0</v>
      </c>
      <c r="N4410" s="32">
        <f t="shared" si="11536"/>
        <v>0</v>
      </c>
      <c r="O4410" s="32">
        <f t="shared" si="11537"/>
        <v>0</v>
      </c>
      <c r="P4410" s="32">
        <f t="shared" si="11538"/>
        <v>-68386.8</v>
      </c>
      <c r="Q4410" s="32">
        <f t="shared" si="11539"/>
        <v>0</v>
      </c>
      <c r="R4410" s="32">
        <f t="shared" si="11557"/>
        <v>0</v>
      </c>
      <c r="S4410" s="32">
        <f t="shared" si="11541"/>
        <v>0</v>
      </c>
      <c r="T4410" s="32">
        <f t="shared" si="11542"/>
        <v>0</v>
      </c>
      <c r="U4410" s="32">
        <v>0</v>
      </c>
      <c r="V4410" s="32">
        <f t="shared" si="11562"/>
        <v>2166.1999999999971</v>
      </c>
      <c r="W4410" s="32">
        <f t="shared" si="11543"/>
        <v>0</v>
      </c>
      <c r="X4410" s="32">
        <f t="shared" si="11544"/>
        <v>0</v>
      </c>
      <c r="Y4410" s="32">
        <f t="shared" si="11545"/>
        <v>0</v>
      </c>
      <c r="Z4410" s="32">
        <f t="shared" si="11546"/>
        <v>0</v>
      </c>
      <c r="AA4410" s="32">
        <f t="shared" si="11547"/>
        <v>0</v>
      </c>
      <c r="AB4410" s="32">
        <f t="shared" si="11548"/>
        <v>0</v>
      </c>
      <c r="AC4410" s="33">
        <f t="shared" si="11549"/>
        <v>2166.1999999999998</v>
      </c>
      <c r="AD4410" s="33">
        <f t="shared" si="11550"/>
        <v>0</v>
      </c>
      <c r="AE4410" s="34">
        <f t="shared" si="11558"/>
        <v>0</v>
      </c>
      <c r="AF4410" s="32">
        <f t="shared" si="11551"/>
        <v>2166.1999999999998</v>
      </c>
      <c r="AG4410" s="32">
        <f t="shared" si="11552"/>
        <v>0</v>
      </c>
      <c r="AH4410" s="32">
        <f t="shared" si="11553"/>
        <v>0</v>
      </c>
      <c r="AI4410" s="32">
        <f t="shared" si="11554"/>
        <v>0</v>
      </c>
      <c r="AJ4410" s="32">
        <f t="shared" si="11555"/>
        <v>0</v>
      </c>
      <c r="AK4410" s="32">
        <f t="shared" si="11556"/>
        <v>0</v>
      </c>
      <c r="AL4410" s="32">
        <f t="shared" si="11559"/>
        <v>2166.1999999999998</v>
      </c>
      <c r="AM4410" s="32">
        <f t="shared" si="11560"/>
        <v>0</v>
      </c>
    </row>
    <row r="4411" spans="2:40" x14ac:dyDescent="0.3">
      <c r="B4411" s="30" t="s">
        <v>1085</v>
      </c>
      <c r="C4411" s="30" t="s">
        <v>104</v>
      </c>
      <c r="D4411" s="30" t="s">
        <v>106</v>
      </c>
      <c r="E4411" s="15" t="str">
        <f t="shared" si="11561"/>
        <v>0409</v>
      </c>
      <c r="F4411" s="30" t="s">
        <v>1141</v>
      </c>
      <c r="G4411" s="30" t="s">
        <v>906</v>
      </c>
      <c r="H4411" s="31" t="s">
        <v>907</v>
      </c>
      <c r="I4411" s="32">
        <v>70553</v>
      </c>
      <c r="J4411" s="32"/>
      <c r="K4411" s="32"/>
      <c r="L4411" s="32"/>
      <c r="M4411" s="32"/>
      <c r="N4411" s="32"/>
      <c r="O4411" s="32">
        <v>0</v>
      </c>
      <c r="P4411" s="32">
        <v>-68386.8</v>
      </c>
      <c r="Q4411" s="32">
        <v>0</v>
      </c>
      <c r="R4411" s="32">
        <v>0</v>
      </c>
      <c r="S4411" s="32">
        <v>0</v>
      </c>
      <c r="T4411" s="32">
        <v>0</v>
      </c>
      <c r="U4411" s="32">
        <v>0</v>
      </c>
      <c r="V4411" s="32">
        <f t="shared" si="11562"/>
        <v>2166.1999999999971</v>
      </c>
      <c r="W4411" s="32"/>
      <c r="X4411" s="32"/>
      <c r="Y4411" s="32"/>
      <c r="Z4411" s="32"/>
      <c r="AA4411" s="32"/>
      <c r="AB4411" s="32">
        <v>0</v>
      </c>
      <c r="AC4411" s="33">
        <v>2166.1999999999998</v>
      </c>
      <c r="AD4411" s="33">
        <v>0</v>
      </c>
      <c r="AE4411" s="34">
        <f t="shared" si="11558"/>
        <v>0</v>
      </c>
      <c r="AF4411" s="32">
        <v>2166.1999999999998</v>
      </c>
      <c r="AG4411" s="32">
        <v>0</v>
      </c>
      <c r="AH4411" s="32">
        <v>0</v>
      </c>
      <c r="AI4411" s="32">
        <v>0</v>
      </c>
      <c r="AJ4411" s="32">
        <v>0</v>
      </c>
      <c r="AK4411" s="32">
        <v>0</v>
      </c>
      <c r="AL4411" s="32">
        <f t="shared" si="11559"/>
        <v>2166.1999999999998</v>
      </c>
      <c r="AM4411" s="32">
        <f t="shared" si="11560"/>
        <v>0</v>
      </c>
      <c r="AN4411" s="12"/>
    </row>
    <row r="4412" spans="2:40" ht="109.2" hidden="1" customHeight="1" x14ac:dyDescent="0.3">
      <c r="B4412" s="30" t="s">
        <v>1085</v>
      </c>
      <c r="C4412" s="30" t="s">
        <v>104</v>
      </c>
      <c r="D4412" s="30" t="s">
        <v>106</v>
      </c>
      <c r="E4412" s="15" t="str">
        <f t="shared" si="11561"/>
        <v>0409</v>
      </c>
      <c r="F4412" s="30" t="s">
        <v>1143</v>
      </c>
      <c r="G4412" s="30"/>
      <c r="H4412" s="31" t="s">
        <v>1144</v>
      </c>
      <c r="I4412" s="32">
        <f t="shared" si="11531"/>
        <v>0</v>
      </c>
      <c r="J4412" s="32">
        <f t="shared" si="11532"/>
        <v>0</v>
      </c>
      <c r="K4412" s="32">
        <f t="shared" si="11533"/>
        <v>0</v>
      </c>
      <c r="L4412" s="32">
        <f t="shared" si="11534"/>
        <v>0</v>
      </c>
      <c r="M4412" s="32">
        <f t="shared" si="11535"/>
        <v>0</v>
      </c>
      <c r="N4412" s="32">
        <f t="shared" si="11536"/>
        <v>0</v>
      </c>
      <c r="O4412" s="32">
        <f t="shared" si="11537"/>
        <v>0</v>
      </c>
      <c r="P4412" s="32">
        <f t="shared" si="11538"/>
        <v>0</v>
      </c>
      <c r="Q4412" s="32">
        <f t="shared" si="11539"/>
        <v>0</v>
      </c>
      <c r="R4412" s="32">
        <f t="shared" si="11557"/>
        <v>0</v>
      </c>
      <c r="S4412" s="32">
        <f t="shared" si="11541"/>
        <v>0</v>
      </c>
      <c r="T4412" s="32">
        <f t="shared" si="11542"/>
        <v>0</v>
      </c>
      <c r="U4412" s="32">
        <v>0</v>
      </c>
      <c r="V4412" s="32">
        <f t="shared" si="11562"/>
        <v>0</v>
      </c>
      <c r="W4412" s="32">
        <f t="shared" si="11543"/>
        <v>0</v>
      </c>
      <c r="X4412" s="32">
        <f t="shared" si="11544"/>
        <v>0</v>
      </c>
      <c r="Y4412" s="32">
        <f t="shared" si="11545"/>
        <v>0</v>
      </c>
      <c r="Z4412" s="32">
        <f t="shared" si="11546"/>
        <v>0</v>
      </c>
      <c r="AA4412" s="32">
        <f t="shared" si="11547"/>
        <v>0</v>
      </c>
      <c r="AB4412" s="32">
        <f t="shared" si="11548"/>
        <v>0</v>
      </c>
      <c r="AC4412" s="33">
        <f t="shared" si="11549"/>
        <v>0</v>
      </c>
      <c r="AD4412" s="33">
        <f t="shared" si="11550"/>
        <v>0</v>
      </c>
      <c r="AE4412" s="34" t="e">
        <f t="shared" si="11558"/>
        <v>#DIV/0!</v>
      </c>
      <c r="AF4412" s="35">
        <f t="shared" si="11551"/>
        <v>0</v>
      </c>
      <c r="AG4412" s="35">
        <f t="shared" si="11552"/>
        <v>0</v>
      </c>
      <c r="AH4412" s="36">
        <f t="shared" si="11553"/>
        <v>0</v>
      </c>
      <c r="AI4412" s="36">
        <f t="shared" si="11554"/>
        <v>0</v>
      </c>
      <c r="AJ4412" s="36">
        <f t="shared" si="11555"/>
        <v>0</v>
      </c>
      <c r="AK4412" s="36">
        <f t="shared" si="11556"/>
        <v>0</v>
      </c>
      <c r="AL4412" s="36">
        <f t="shared" si="11559"/>
        <v>0</v>
      </c>
      <c r="AM4412" s="36">
        <f t="shared" si="11560"/>
        <v>0</v>
      </c>
      <c r="AN4412" s="37" t="s">
        <v>35</v>
      </c>
    </row>
    <row r="4413" spans="2:40" ht="31.2" hidden="1" customHeight="1" x14ac:dyDescent="0.3">
      <c r="B4413" s="30" t="s">
        <v>1085</v>
      </c>
      <c r="C4413" s="30" t="s">
        <v>104</v>
      </c>
      <c r="D4413" s="30" t="s">
        <v>106</v>
      </c>
      <c r="E4413" s="15" t="str">
        <f t="shared" si="11561"/>
        <v>0409</v>
      </c>
      <c r="F4413" s="30" t="s">
        <v>1143</v>
      </c>
      <c r="G4413" s="30" t="s">
        <v>547</v>
      </c>
      <c r="H4413" s="31" t="s">
        <v>548</v>
      </c>
      <c r="I4413" s="32">
        <f t="shared" si="11531"/>
        <v>0</v>
      </c>
      <c r="J4413" s="32">
        <f t="shared" si="11532"/>
        <v>0</v>
      </c>
      <c r="K4413" s="32">
        <f t="shared" si="11533"/>
        <v>0</v>
      </c>
      <c r="L4413" s="32">
        <f t="shared" si="11534"/>
        <v>0</v>
      </c>
      <c r="M4413" s="32">
        <f t="shared" si="11535"/>
        <v>0</v>
      </c>
      <c r="N4413" s="32">
        <f t="shared" si="11536"/>
        <v>0</v>
      </c>
      <c r="O4413" s="32">
        <f t="shared" si="11537"/>
        <v>0</v>
      </c>
      <c r="P4413" s="32">
        <f t="shared" si="11538"/>
        <v>0</v>
      </c>
      <c r="Q4413" s="32">
        <f t="shared" si="11539"/>
        <v>0</v>
      </c>
      <c r="R4413" s="32">
        <f t="shared" si="11557"/>
        <v>0</v>
      </c>
      <c r="S4413" s="32">
        <f t="shared" si="11541"/>
        <v>0</v>
      </c>
      <c r="T4413" s="32">
        <f t="shared" si="11542"/>
        <v>0</v>
      </c>
      <c r="U4413" s="32">
        <v>0</v>
      </c>
      <c r="V4413" s="32">
        <f t="shared" si="11562"/>
        <v>0</v>
      </c>
      <c r="W4413" s="32">
        <f t="shared" si="11543"/>
        <v>0</v>
      </c>
      <c r="X4413" s="32">
        <f t="shared" si="11544"/>
        <v>0</v>
      </c>
      <c r="Y4413" s="32">
        <f t="shared" si="11545"/>
        <v>0</v>
      </c>
      <c r="Z4413" s="32">
        <f t="shared" si="11546"/>
        <v>0</v>
      </c>
      <c r="AA4413" s="32">
        <f t="shared" si="11547"/>
        <v>0</v>
      </c>
      <c r="AB4413" s="32">
        <f t="shared" si="11548"/>
        <v>0</v>
      </c>
      <c r="AC4413" s="33">
        <f t="shared" si="11549"/>
        <v>0</v>
      </c>
      <c r="AD4413" s="33">
        <f t="shared" si="11550"/>
        <v>0</v>
      </c>
      <c r="AE4413" s="34" t="e">
        <f t="shared" si="11558"/>
        <v>#DIV/0!</v>
      </c>
      <c r="AF4413" s="35">
        <f t="shared" si="11551"/>
        <v>0</v>
      </c>
      <c r="AG4413" s="35">
        <f t="shared" si="11552"/>
        <v>0</v>
      </c>
      <c r="AH4413" s="36">
        <f t="shared" si="11553"/>
        <v>0</v>
      </c>
      <c r="AI4413" s="36">
        <f t="shared" si="11554"/>
        <v>0</v>
      </c>
      <c r="AJ4413" s="36">
        <f t="shared" si="11555"/>
        <v>0</v>
      </c>
      <c r="AK4413" s="36">
        <f t="shared" si="11556"/>
        <v>0</v>
      </c>
      <c r="AL4413" s="36">
        <f t="shared" si="11559"/>
        <v>0</v>
      </c>
      <c r="AM4413" s="36">
        <f t="shared" si="11560"/>
        <v>0</v>
      </c>
      <c r="AN4413" s="37" t="s">
        <v>35</v>
      </c>
    </row>
    <row r="4414" spans="2:40" ht="15.6" hidden="1" customHeight="1" x14ac:dyDescent="0.3">
      <c r="B4414" s="30" t="s">
        <v>1085</v>
      </c>
      <c r="C4414" s="30" t="s">
        <v>104</v>
      </c>
      <c r="D4414" s="30" t="s">
        <v>106</v>
      </c>
      <c r="E4414" s="15" t="str">
        <f t="shared" si="11561"/>
        <v>0409</v>
      </c>
      <c r="F4414" s="30" t="s">
        <v>1143</v>
      </c>
      <c r="G4414" s="30" t="s">
        <v>906</v>
      </c>
      <c r="H4414" s="31" t="s">
        <v>907</v>
      </c>
      <c r="I4414" s="32"/>
      <c r="J4414" s="32"/>
      <c r="K4414" s="32"/>
      <c r="L4414" s="32"/>
      <c r="M4414" s="32"/>
      <c r="N4414" s="32"/>
      <c r="O4414" s="32">
        <v>0</v>
      </c>
      <c r="P4414" s="32">
        <v>0</v>
      </c>
      <c r="Q4414" s="32">
        <v>0</v>
      </c>
      <c r="R4414" s="32">
        <v>0</v>
      </c>
      <c r="S4414" s="32">
        <v>0</v>
      </c>
      <c r="T4414" s="32">
        <v>0</v>
      </c>
      <c r="U4414" s="32">
        <v>0</v>
      </c>
      <c r="V4414" s="32">
        <f t="shared" si="11562"/>
        <v>0</v>
      </c>
      <c r="W4414" s="32"/>
      <c r="X4414" s="32"/>
      <c r="Y4414" s="32"/>
      <c r="Z4414" s="32"/>
      <c r="AA4414" s="32"/>
      <c r="AB4414" s="32">
        <v>0</v>
      </c>
      <c r="AC4414" s="33">
        <v>0</v>
      </c>
      <c r="AD4414" s="33">
        <v>0</v>
      </c>
      <c r="AE4414" s="34" t="e">
        <f t="shared" si="11558"/>
        <v>#DIV/0!</v>
      </c>
      <c r="AF4414" s="35">
        <v>0</v>
      </c>
      <c r="AG4414" s="35">
        <v>0</v>
      </c>
      <c r="AH4414" s="36">
        <v>0</v>
      </c>
      <c r="AI4414" s="36">
        <v>0</v>
      </c>
      <c r="AJ4414" s="36">
        <v>0</v>
      </c>
      <c r="AK4414" s="36">
        <v>0</v>
      </c>
      <c r="AL4414" s="36">
        <f t="shared" si="11559"/>
        <v>0</v>
      </c>
      <c r="AM4414" s="36">
        <f t="shared" si="11560"/>
        <v>0</v>
      </c>
      <c r="AN4414" s="37" t="s">
        <v>35</v>
      </c>
    </row>
    <row r="4415" spans="2:40" ht="93.6" hidden="1" customHeight="1" x14ac:dyDescent="0.3">
      <c r="B4415" s="30" t="s">
        <v>1085</v>
      </c>
      <c r="C4415" s="30" t="s">
        <v>104</v>
      </c>
      <c r="D4415" s="30" t="s">
        <v>106</v>
      </c>
      <c r="E4415" s="15" t="str">
        <f t="shared" si="11561"/>
        <v>0409</v>
      </c>
      <c r="F4415" s="30" t="s">
        <v>1145</v>
      </c>
      <c r="G4415" s="30"/>
      <c r="H4415" s="31" t="s">
        <v>1146</v>
      </c>
      <c r="I4415" s="32">
        <f t="shared" si="11531"/>
        <v>0</v>
      </c>
      <c r="J4415" s="32">
        <f t="shared" si="11532"/>
        <v>0</v>
      </c>
      <c r="K4415" s="32">
        <f t="shared" si="11533"/>
        <v>0</v>
      </c>
      <c r="L4415" s="32">
        <f t="shared" si="11534"/>
        <v>0</v>
      </c>
      <c r="M4415" s="32">
        <f t="shared" si="11535"/>
        <v>0</v>
      </c>
      <c r="N4415" s="32">
        <f t="shared" si="11536"/>
        <v>0</v>
      </c>
      <c r="O4415" s="32">
        <f t="shared" si="11537"/>
        <v>0</v>
      </c>
      <c r="P4415" s="32">
        <f t="shared" si="11538"/>
        <v>0</v>
      </c>
      <c r="Q4415" s="32">
        <f t="shared" si="11539"/>
        <v>0</v>
      </c>
      <c r="R4415" s="32">
        <f t="shared" si="11557"/>
        <v>0</v>
      </c>
      <c r="S4415" s="32">
        <f t="shared" si="11541"/>
        <v>0</v>
      </c>
      <c r="T4415" s="32">
        <f t="shared" si="11542"/>
        <v>0</v>
      </c>
      <c r="U4415" s="32">
        <v>0</v>
      </c>
      <c r="V4415" s="32">
        <f t="shared" si="11562"/>
        <v>0</v>
      </c>
      <c r="W4415" s="32">
        <f t="shared" si="11543"/>
        <v>0</v>
      </c>
      <c r="X4415" s="32">
        <f t="shared" si="11544"/>
        <v>0</v>
      </c>
      <c r="Y4415" s="32">
        <f t="shared" si="11545"/>
        <v>0</v>
      </c>
      <c r="Z4415" s="32">
        <f t="shared" si="11546"/>
        <v>0</v>
      </c>
      <c r="AA4415" s="32">
        <f t="shared" si="11547"/>
        <v>0</v>
      </c>
      <c r="AB4415" s="32">
        <f t="shared" si="11548"/>
        <v>0</v>
      </c>
      <c r="AC4415" s="33">
        <f t="shared" si="11549"/>
        <v>0</v>
      </c>
      <c r="AD4415" s="33">
        <f t="shared" si="11550"/>
        <v>0</v>
      </c>
      <c r="AE4415" s="34" t="e">
        <f t="shared" si="11558"/>
        <v>#DIV/0!</v>
      </c>
      <c r="AF4415" s="35">
        <f t="shared" si="11551"/>
        <v>0</v>
      </c>
      <c r="AG4415" s="35">
        <f t="shared" si="11552"/>
        <v>0</v>
      </c>
      <c r="AH4415" s="36">
        <f t="shared" si="11553"/>
        <v>0</v>
      </c>
      <c r="AI4415" s="36">
        <f t="shared" si="11554"/>
        <v>0</v>
      </c>
      <c r="AJ4415" s="36">
        <f t="shared" si="11555"/>
        <v>0</v>
      </c>
      <c r="AK4415" s="36">
        <f t="shared" si="11556"/>
        <v>0</v>
      </c>
      <c r="AL4415" s="36">
        <f t="shared" si="11559"/>
        <v>0</v>
      </c>
      <c r="AM4415" s="36">
        <f t="shared" si="11560"/>
        <v>0</v>
      </c>
      <c r="AN4415" s="37" t="s">
        <v>35</v>
      </c>
    </row>
    <row r="4416" spans="2:40" ht="31.2" hidden="1" customHeight="1" x14ac:dyDescent="0.3">
      <c r="B4416" s="30" t="s">
        <v>1085</v>
      </c>
      <c r="C4416" s="30" t="s">
        <v>104</v>
      </c>
      <c r="D4416" s="30" t="s">
        <v>106</v>
      </c>
      <c r="E4416" s="15" t="str">
        <f t="shared" si="11561"/>
        <v>0409</v>
      </c>
      <c r="F4416" s="30" t="s">
        <v>1145</v>
      </c>
      <c r="G4416" s="30" t="s">
        <v>547</v>
      </c>
      <c r="H4416" s="31" t="s">
        <v>548</v>
      </c>
      <c r="I4416" s="32">
        <f t="shared" si="11531"/>
        <v>0</v>
      </c>
      <c r="J4416" s="32">
        <f t="shared" si="11532"/>
        <v>0</v>
      </c>
      <c r="K4416" s="32">
        <f t="shared" si="11533"/>
        <v>0</v>
      </c>
      <c r="L4416" s="32">
        <f t="shared" si="11534"/>
        <v>0</v>
      </c>
      <c r="M4416" s="32">
        <f t="shared" si="11535"/>
        <v>0</v>
      </c>
      <c r="N4416" s="32">
        <f t="shared" si="11536"/>
        <v>0</v>
      </c>
      <c r="O4416" s="32">
        <f t="shared" si="11537"/>
        <v>0</v>
      </c>
      <c r="P4416" s="32">
        <f t="shared" si="11538"/>
        <v>0</v>
      </c>
      <c r="Q4416" s="32">
        <f t="shared" si="11539"/>
        <v>0</v>
      </c>
      <c r="R4416" s="32">
        <f t="shared" si="11557"/>
        <v>0</v>
      </c>
      <c r="S4416" s="32">
        <f t="shared" si="11541"/>
        <v>0</v>
      </c>
      <c r="T4416" s="32">
        <f t="shared" si="11542"/>
        <v>0</v>
      </c>
      <c r="U4416" s="32">
        <v>0</v>
      </c>
      <c r="V4416" s="32">
        <f t="shared" si="11562"/>
        <v>0</v>
      </c>
      <c r="W4416" s="32">
        <f t="shared" si="11543"/>
        <v>0</v>
      </c>
      <c r="X4416" s="32">
        <f t="shared" si="11544"/>
        <v>0</v>
      </c>
      <c r="Y4416" s="32">
        <f t="shared" si="11545"/>
        <v>0</v>
      </c>
      <c r="Z4416" s="32">
        <f t="shared" si="11546"/>
        <v>0</v>
      </c>
      <c r="AA4416" s="32">
        <f t="shared" si="11547"/>
        <v>0</v>
      </c>
      <c r="AB4416" s="32">
        <f t="shared" si="11548"/>
        <v>0</v>
      </c>
      <c r="AC4416" s="33">
        <f t="shared" si="11549"/>
        <v>0</v>
      </c>
      <c r="AD4416" s="33">
        <f t="shared" si="11550"/>
        <v>0</v>
      </c>
      <c r="AE4416" s="34" t="e">
        <f t="shared" si="11558"/>
        <v>#DIV/0!</v>
      </c>
      <c r="AF4416" s="35">
        <f t="shared" si="11551"/>
        <v>0</v>
      </c>
      <c r="AG4416" s="35">
        <f t="shared" si="11552"/>
        <v>0</v>
      </c>
      <c r="AH4416" s="36">
        <f t="shared" si="11553"/>
        <v>0</v>
      </c>
      <c r="AI4416" s="36">
        <f t="shared" si="11554"/>
        <v>0</v>
      </c>
      <c r="AJ4416" s="36">
        <f t="shared" si="11555"/>
        <v>0</v>
      </c>
      <c r="AK4416" s="36">
        <f t="shared" si="11556"/>
        <v>0</v>
      </c>
      <c r="AL4416" s="36">
        <f t="shared" si="11559"/>
        <v>0</v>
      </c>
      <c r="AM4416" s="36">
        <f t="shared" si="11560"/>
        <v>0</v>
      </c>
      <c r="AN4416" s="37" t="s">
        <v>35</v>
      </c>
    </row>
    <row r="4417" spans="2:40" ht="15.6" hidden="1" customHeight="1" x14ac:dyDescent="0.3">
      <c r="B4417" s="30" t="s">
        <v>1085</v>
      </c>
      <c r="C4417" s="30" t="s">
        <v>104</v>
      </c>
      <c r="D4417" s="30" t="s">
        <v>106</v>
      </c>
      <c r="E4417" s="15" t="str">
        <f t="shared" si="11561"/>
        <v>0409</v>
      </c>
      <c r="F4417" s="30" t="s">
        <v>1145</v>
      </c>
      <c r="G4417" s="30" t="s">
        <v>906</v>
      </c>
      <c r="H4417" s="31" t="s">
        <v>907</v>
      </c>
      <c r="I4417" s="32"/>
      <c r="J4417" s="32"/>
      <c r="K4417" s="32"/>
      <c r="L4417" s="32"/>
      <c r="M4417" s="32"/>
      <c r="N4417" s="32"/>
      <c r="O4417" s="32">
        <v>0</v>
      </c>
      <c r="P4417" s="32">
        <v>0</v>
      </c>
      <c r="Q4417" s="32">
        <v>0</v>
      </c>
      <c r="R4417" s="32">
        <v>0</v>
      </c>
      <c r="S4417" s="32">
        <v>0</v>
      </c>
      <c r="T4417" s="32">
        <v>0</v>
      </c>
      <c r="U4417" s="32">
        <v>0</v>
      </c>
      <c r="V4417" s="32">
        <f t="shared" si="11562"/>
        <v>0</v>
      </c>
      <c r="W4417" s="32"/>
      <c r="X4417" s="32"/>
      <c r="Y4417" s="32"/>
      <c r="Z4417" s="32"/>
      <c r="AA4417" s="32"/>
      <c r="AB4417" s="32">
        <v>0</v>
      </c>
      <c r="AC4417" s="33">
        <v>0</v>
      </c>
      <c r="AD4417" s="33">
        <v>0</v>
      </c>
      <c r="AE4417" s="34" t="e">
        <f t="shared" si="11558"/>
        <v>#DIV/0!</v>
      </c>
      <c r="AF4417" s="35">
        <v>0</v>
      </c>
      <c r="AG4417" s="35">
        <v>0</v>
      </c>
      <c r="AH4417" s="36">
        <v>0</v>
      </c>
      <c r="AI4417" s="36">
        <v>0</v>
      </c>
      <c r="AJ4417" s="36">
        <v>0</v>
      </c>
      <c r="AK4417" s="36">
        <v>0</v>
      </c>
      <c r="AL4417" s="36">
        <f t="shared" si="11559"/>
        <v>0</v>
      </c>
      <c r="AM4417" s="36">
        <f t="shared" si="11560"/>
        <v>0</v>
      </c>
      <c r="AN4417" s="37" t="s">
        <v>35</v>
      </c>
    </row>
    <row r="4418" spans="2:40" ht="62.4" hidden="1" customHeight="1" x14ac:dyDescent="0.3">
      <c r="B4418" s="30" t="s">
        <v>1085</v>
      </c>
      <c r="C4418" s="30" t="s">
        <v>104</v>
      </c>
      <c r="D4418" s="30" t="s">
        <v>106</v>
      </c>
      <c r="E4418" s="15" t="str">
        <f t="shared" si="11561"/>
        <v>0409</v>
      </c>
      <c r="F4418" s="30" t="s">
        <v>1147</v>
      </c>
      <c r="G4418" s="30"/>
      <c r="H4418" s="31" t="s">
        <v>1148</v>
      </c>
      <c r="I4418" s="32">
        <f t="shared" si="11531"/>
        <v>0</v>
      </c>
      <c r="J4418" s="32">
        <f t="shared" si="11532"/>
        <v>0</v>
      </c>
      <c r="K4418" s="32">
        <f t="shared" si="11533"/>
        <v>0</v>
      </c>
      <c r="L4418" s="32">
        <f t="shared" si="11534"/>
        <v>0</v>
      </c>
      <c r="M4418" s="32">
        <f t="shared" si="11535"/>
        <v>0</v>
      </c>
      <c r="N4418" s="32">
        <f t="shared" si="11536"/>
        <v>0</v>
      </c>
      <c r="O4418" s="32">
        <f t="shared" si="11537"/>
        <v>0</v>
      </c>
      <c r="P4418" s="32">
        <f t="shared" si="11538"/>
        <v>0</v>
      </c>
      <c r="Q4418" s="32">
        <f t="shared" si="11539"/>
        <v>0</v>
      </c>
      <c r="R4418" s="32">
        <f t="shared" si="11557"/>
        <v>0</v>
      </c>
      <c r="S4418" s="32">
        <f t="shared" si="11541"/>
        <v>0</v>
      </c>
      <c r="T4418" s="32">
        <f t="shared" si="11542"/>
        <v>0</v>
      </c>
      <c r="U4418" s="32">
        <v>0</v>
      </c>
      <c r="V4418" s="32">
        <f t="shared" si="11562"/>
        <v>0</v>
      </c>
      <c r="W4418" s="32">
        <f t="shared" si="11543"/>
        <v>0</v>
      </c>
      <c r="X4418" s="32">
        <f t="shared" si="11544"/>
        <v>0</v>
      </c>
      <c r="Y4418" s="32">
        <f t="shared" si="11545"/>
        <v>0</v>
      </c>
      <c r="Z4418" s="32">
        <f t="shared" si="11546"/>
        <v>0</v>
      </c>
      <c r="AA4418" s="32">
        <f t="shared" si="11547"/>
        <v>0</v>
      </c>
      <c r="AB4418" s="32">
        <f t="shared" si="11548"/>
        <v>0</v>
      </c>
      <c r="AC4418" s="33">
        <f t="shared" si="11549"/>
        <v>0</v>
      </c>
      <c r="AD4418" s="33">
        <f t="shared" si="11550"/>
        <v>0</v>
      </c>
      <c r="AE4418" s="34" t="e">
        <f t="shared" si="11558"/>
        <v>#DIV/0!</v>
      </c>
      <c r="AF4418" s="35">
        <f t="shared" si="11551"/>
        <v>0</v>
      </c>
      <c r="AG4418" s="35">
        <f t="shared" si="11552"/>
        <v>0</v>
      </c>
      <c r="AH4418" s="36">
        <f t="shared" si="11553"/>
        <v>0</v>
      </c>
      <c r="AI4418" s="36">
        <f t="shared" si="11554"/>
        <v>0</v>
      </c>
      <c r="AJ4418" s="36">
        <f t="shared" si="11555"/>
        <v>0</v>
      </c>
      <c r="AK4418" s="36">
        <f t="shared" si="11556"/>
        <v>0</v>
      </c>
      <c r="AL4418" s="36">
        <f t="shared" si="11559"/>
        <v>0</v>
      </c>
      <c r="AM4418" s="36">
        <f t="shared" si="11560"/>
        <v>0</v>
      </c>
      <c r="AN4418" s="37" t="s">
        <v>35</v>
      </c>
    </row>
    <row r="4419" spans="2:40" ht="15.6" hidden="1" customHeight="1" x14ac:dyDescent="0.3">
      <c r="B4419" s="30" t="s">
        <v>1085</v>
      </c>
      <c r="C4419" s="30" t="s">
        <v>104</v>
      </c>
      <c r="D4419" s="30" t="s">
        <v>106</v>
      </c>
      <c r="E4419" s="15" t="str">
        <f t="shared" si="11561"/>
        <v>0409</v>
      </c>
      <c r="F4419" s="30" t="s">
        <v>1147</v>
      </c>
      <c r="G4419" s="30" t="s">
        <v>56</v>
      </c>
      <c r="H4419" s="31" t="s">
        <v>57</v>
      </c>
      <c r="I4419" s="32">
        <f t="shared" si="11531"/>
        <v>0</v>
      </c>
      <c r="J4419" s="32">
        <f t="shared" si="11532"/>
        <v>0</v>
      </c>
      <c r="K4419" s="32">
        <f t="shared" si="11533"/>
        <v>0</v>
      </c>
      <c r="L4419" s="32">
        <f t="shared" si="11534"/>
        <v>0</v>
      </c>
      <c r="M4419" s="32">
        <f t="shared" si="11535"/>
        <v>0</v>
      </c>
      <c r="N4419" s="32">
        <f t="shared" si="11536"/>
        <v>0</v>
      </c>
      <c r="O4419" s="32">
        <f t="shared" si="11537"/>
        <v>0</v>
      </c>
      <c r="P4419" s="32">
        <f t="shared" si="11538"/>
        <v>0</v>
      </c>
      <c r="Q4419" s="32">
        <f t="shared" si="11539"/>
        <v>0</v>
      </c>
      <c r="R4419" s="32">
        <f t="shared" si="11557"/>
        <v>0</v>
      </c>
      <c r="S4419" s="32">
        <f t="shared" si="11541"/>
        <v>0</v>
      </c>
      <c r="T4419" s="32">
        <f t="shared" si="11542"/>
        <v>0</v>
      </c>
      <c r="U4419" s="32">
        <v>0</v>
      </c>
      <c r="V4419" s="32">
        <f t="shared" si="11562"/>
        <v>0</v>
      </c>
      <c r="W4419" s="32">
        <f t="shared" si="11543"/>
        <v>0</v>
      </c>
      <c r="X4419" s="32">
        <f t="shared" si="11544"/>
        <v>0</v>
      </c>
      <c r="Y4419" s="32">
        <f t="shared" si="11545"/>
        <v>0</v>
      </c>
      <c r="Z4419" s="32">
        <f t="shared" si="11546"/>
        <v>0</v>
      </c>
      <c r="AA4419" s="32">
        <f t="shared" si="11547"/>
        <v>0</v>
      </c>
      <c r="AB4419" s="32">
        <f t="shared" si="11548"/>
        <v>0</v>
      </c>
      <c r="AC4419" s="33">
        <f t="shared" si="11549"/>
        <v>0</v>
      </c>
      <c r="AD4419" s="33">
        <f t="shared" si="11550"/>
        <v>0</v>
      </c>
      <c r="AE4419" s="34" t="e">
        <f t="shared" si="11558"/>
        <v>#DIV/0!</v>
      </c>
      <c r="AF4419" s="35">
        <f t="shared" si="11551"/>
        <v>0</v>
      </c>
      <c r="AG4419" s="35">
        <f t="shared" si="11552"/>
        <v>0</v>
      </c>
      <c r="AH4419" s="36">
        <f t="shared" si="11553"/>
        <v>0</v>
      </c>
      <c r="AI4419" s="36">
        <f t="shared" si="11554"/>
        <v>0</v>
      </c>
      <c r="AJ4419" s="36">
        <f t="shared" si="11555"/>
        <v>0</v>
      </c>
      <c r="AK4419" s="36">
        <f t="shared" si="11556"/>
        <v>0</v>
      </c>
      <c r="AL4419" s="36">
        <f t="shared" si="11559"/>
        <v>0</v>
      </c>
      <c r="AM4419" s="36">
        <f t="shared" si="11560"/>
        <v>0</v>
      </c>
      <c r="AN4419" s="37" t="s">
        <v>35</v>
      </c>
    </row>
    <row r="4420" spans="2:40" ht="15.6" hidden="1" customHeight="1" x14ac:dyDescent="0.3">
      <c r="B4420" s="30" t="s">
        <v>1085</v>
      </c>
      <c r="C4420" s="30" t="s">
        <v>104</v>
      </c>
      <c r="D4420" s="30" t="s">
        <v>106</v>
      </c>
      <c r="E4420" s="15" t="str">
        <f t="shared" si="11561"/>
        <v>0409</v>
      </c>
      <c r="F4420" s="30" t="s">
        <v>1147</v>
      </c>
      <c r="G4420" s="30" t="s">
        <v>58</v>
      </c>
      <c r="H4420" s="31" t="s">
        <v>59</v>
      </c>
      <c r="I4420" s="32"/>
      <c r="J4420" s="32"/>
      <c r="K4420" s="32"/>
      <c r="L4420" s="32"/>
      <c r="M4420" s="32"/>
      <c r="N4420" s="32"/>
      <c r="O4420" s="32">
        <v>0</v>
      </c>
      <c r="P4420" s="32">
        <v>0</v>
      </c>
      <c r="Q4420" s="32">
        <v>0</v>
      </c>
      <c r="R4420" s="32">
        <v>0</v>
      </c>
      <c r="S4420" s="32">
        <v>0</v>
      </c>
      <c r="T4420" s="32">
        <v>0</v>
      </c>
      <c r="U4420" s="32">
        <v>0</v>
      </c>
      <c r="V4420" s="32">
        <f t="shared" si="11562"/>
        <v>0</v>
      </c>
      <c r="W4420" s="32"/>
      <c r="X4420" s="32"/>
      <c r="Y4420" s="32"/>
      <c r="Z4420" s="32"/>
      <c r="AA4420" s="32"/>
      <c r="AB4420" s="32">
        <v>0</v>
      </c>
      <c r="AC4420" s="33">
        <v>0</v>
      </c>
      <c r="AD4420" s="33">
        <v>0</v>
      </c>
      <c r="AE4420" s="34" t="e">
        <f t="shared" si="11558"/>
        <v>#DIV/0!</v>
      </c>
      <c r="AF4420" s="35">
        <v>0</v>
      </c>
      <c r="AG4420" s="35">
        <v>0</v>
      </c>
      <c r="AH4420" s="36">
        <v>0</v>
      </c>
      <c r="AI4420" s="36">
        <v>0</v>
      </c>
      <c r="AJ4420" s="36">
        <v>0</v>
      </c>
      <c r="AK4420" s="36">
        <v>0</v>
      </c>
      <c r="AL4420" s="36">
        <f t="shared" si="11559"/>
        <v>0</v>
      </c>
      <c r="AM4420" s="36">
        <f t="shared" si="11560"/>
        <v>0</v>
      </c>
      <c r="AN4420" s="37" t="s">
        <v>35</v>
      </c>
    </row>
    <row r="4421" spans="2:40" ht="31.2" x14ac:dyDescent="0.3">
      <c r="B4421" s="30" t="s">
        <v>1085</v>
      </c>
      <c r="C4421" s="30" t="s">
        <v>104</v>
      </c>
      <c r="D4421" s="30" t="s">
        <v>106</v>
      </c>
      <c r="E4421" s="15" t="str">
        <f t="shared" si="11561"/>
        <v>0409</v>
      </c>
      <c r="F4421" s="30" t="s">
        <v>1149</v>
      </c>
      <c r="G4421" s="30"/>
      <c r="H4421" s="31" t="s">
        <v>1150</v>
      </c>
      <c r="I4421" s="32">
        <f t="shared" ref="I4421:T4421" si="11563">I4422+I4425</f>
        <v>278645.7</v>
      </c>
      <c r="J4421" s="32">
        <f t="shared" si="11563"/>
        <v>128902.39999999999</v>
      </c>
      <c r="K4421" s="32">
        <f t="shared" si="11563"/>
        <v>129612.3</v>
      </c>
      <c r="L4421" s="32">
        <f t="shared" si="11563"/>
        <v>0</v>
      </c>
      <c r="M4421" s="32">
        <f t="shared" si="11563"/>
        <v>0</v>
      </c>
      <c r="N4421" s="32">
        <f t="shared" si="11563"/>
        <v>0</v>
      </c>
      <c r="O4421" s="32">
        <f t="shared" si="11563"/>
        <v>0</v>
      </c>
      <c r="P4421" s="32">
        <f t="shared" si="11563"/>
        <v>0</v>
      </c>
      <c r="Q4421" s="32">
        <f t="shared" si="11563"/>
        <v>0</v>
      </c>
      <c r="R4421" s="32">
        <f t="shared" si="11563"/>
        <v>0</v>
      </c>
      <c r="S4421" s="32">
        <f t="shared" si="11563"/>
        <v>0</v>
      </c>
      <c r="T4421" s="32">
        <f t="shared" si="11563"/>
        <v>0</v>
      </c>
      <c r="U4421" s="32">
        <v>0</v>
      </c>
      <c r="V4421" s="32">
        <f t="shared" si="11562"/>
        <v>278645.7</v>
      </c>
      <c r="W4421" s="32">
        <f t="shared" ref="W4421:AD4421" si="11564">W4422+W4425</f>
        <v>0</v>
      </c>
      <c r="X4421" s="32">
        <f t="shared" si="11564"/>
        <v>0</v>
      </c>
      <c r="Y4421" s="32">
        <f t="shared" si="11564"/>
        <v>0</v>
      </c>
      <c r="Z4421" s="32">
        <f t="shared" si="11564"/>
        <v>0</v>
      </c>
      <c r="AA4421" s="32">
        <f t="shared" si="11564"/>
        <v>0</v>
      </c>
      <c r="AB4421" s="32">
        <f t="shared" si="11564"/>
        <v>59620.174830000004</v>
      </c>
      <c r="AC4421" s="33">
        <f t="shared" si="11564"/>
        <v>278645.7</v>
      </c>
      <c r="AD4421" s="33">
        <f t="shared" si="11564"/>
        <v>278236.99593999999</v>
      </c>
      <c r="AE4421" s="34">
        <f t="shared" si="11558"/>
        <v>99.853324827908693</v>
      </c>
      <c r="AF4421" s="32">
        <f t="shared" ref="AF4421:AK4421" si="11565">AF4422+AF4425</f>
        <v>278645.7</v>
      </c>
      <c r="AG4421" s="32">
        <f t="shared" si="11565"/>
        <v>0</v>
      </c>
      <c r="AH4421" s="32">
        <f t="shared" si="11565"/>
        <v>0</v>
      </c>
      <c r="AI4421" s="32">
        <f t="shared" si="11565"/>
        <v>0</v>
      </c>
      <c r="AJ4421" s="32">
        <f t="shared" si="11565"/>
        <v>0</v>
      </c>
      <c r="AK4421" s="32">
        <f t="shared" si="11565"/>
        <v>0</v>
      </c>
      <c r="AL4421" s="32">
        <f t="shared" si="11559"/>
        <v>278645.7</v>
      </c>
      <c r="AM4421" s="32">
        <f t="shared" si="11560"/>
        <v>0</v>
      </c>
    </row>
    <row r="4422" spans="2:40" ht="31.2" x14ac:dyDescent="0.3">
      <c r="B4422" s="30" t="s">
        <v>1085</v>
      </c>
      <c r="C4422" s="30" t="s">
        <v>104</v>
      </c>
      <c r="D4422" s="30" t="s">
        <v>106</v>
      </c>
      <c r="E4422" s="15" t="str">
        <f t="shared" si="11561"/>
        <v>0409</v>
      </c>
      <c r="F4422" s="30" t="s">
        <v>1151</v>
      </c>
      <c r="G4422" s="30"/>
      <c r="H4422" s="31" t="s">
        <v>1152</v>
      </c>
      <c r="I4422" s="32">
        <f t="shared" ref="I4422:I4428" si="11566">I4423</f>
        <v>52559.9</v>
      </c>
      <c r="J4422" s="32">
        <f t="shared" ref="J4422:J4428" si="11567">J4423</f>
        <v>28902.400000000001</v>
      </c>
      <c r="K4422" s="32">
        <f t="shared" ref="K4422:K4428" si="11568">K4423</f>
        <v>29612.3</v>
      </c>
      <c r="L4422" s="32">
        <f t="shared" ref="L4422:L4428" si="11569">L4423</f>
        <v>0</v>
      </c>
      <c r="M4422" s="32">
        <f t="shared" ref="M4422:M4428" si="11570">M4423</f>
        <v>0</v>
      </c>
      <c r="N4422" s="32">
        <f t="shared" ref="N4422:N4428" si="11571">N4423</f>
        <v>0</v>
      </c>
      <c r="O4422" s="32">
        <f t="shared" ref="O4422:O4428" si="11572">O4423</f>
        <v>0</v>
      </c>
      <c r="P4422" s="32">
        <f t="shared" ref="P4422:P4428" si="11573">P4423</f>
        <v>0</v>
      </c>
      <c r="Q4422" s="32">
        <f t="shared" ref="Q4422:Q4428" si="11574">Q4423</f>
        <v>0</v>
      </c>
      <c r="R4422" s="32">
        <f t="shared" ref="R4422:R4428" si="11575">R4423</f>
        <v>0</v>
      </c>
      <c r="S4422" s="32">
        <f t="shared" ref="S4422:S4428" si="11576">S4423</f>
        <v>0</v>
      </c>
      <c r="T4422" s="32">
        <f t="shared" ref="T4422:T4428" si="11577">T4423</f>
        <v>0</v>
      </c>
      <c r="U4422" s="32">
        <v>0</v>
      </c>
      <c r="V4422" s="32">
        <f t="shared" si="11562"/>
        <v>52559.9</v>
      </c>
      <c r="W4422" s="32">
        <f t="shared" ref="W4422:W4428" si="11578">W4423</f>
        <v>0</v>
      </c>
      <c r="X4422" s="32">
        <f t="shared" ref="X4422:X4428" si="11579">X4423</f>
        <v>0</v>
      </c>
      <c r="Y4422" s="32">
        <f t="shared" ref="Y4422:Y4428" si="11580">Y4423</f>
        <v>0</v>
      </c>
      <c r="Z4422" s="32">
        <f t="shared" ref="Z4422:Z4428" si="11581">Z4423</f>
        <v>0</v>
      </c>
      <c r="AA4422" s="32">
        <f t="shared" ref="AA4422:AA4428" si="11582">AA4423</f>
        <v>0</v>
      </c>
      <c r="AB4422" s="32">
        <f t="shared" ref="AB4422:AB4428" si="11583">AB4423</f>
        <v>52491.684800000003</v>
      </c>
      <c r="AC4422" s="33">
        <f t="shared" ref="AC4422:AC4428" si="11584">AC4423</f>
        <v>52559.9</v>
      </c>
      <c r="AD4422" s="33">
        <f t="shared" ref="AD4422:AD4428" si="11585">AD4423</f>
        <v>52559.9</v>
      </c>
      <c r="AE4422" s="34">
        <f t="shared" si="11558"/>
        <v>100</v>
      </c>
      <c r="AF4422" s="32">
        <f t="shared" ref="AF4422:AF4428" si="11586">AF4423</f>
        <v>52559.9</v>
      </c>
      <c r="AG4422" s="32">
        <f t="shared" ref="AG4422:AG4428" si="11587">AG4423</f>
        <v>0</v>
      </c>
      <c r="AH4422" s="32">
        <f t="shared" ref="AH4422:AH4428" si="11588">AH4423</f>
        <v>0</v>
      </c>
      <c r="AI4422" s="32">
        <f t="shared" ref="AI4422:AI4428" si="11589">AI4423</f>
        <v>0</v>
      </c>
      <c r="AJ4422" s="32">
        <f t="shared" ref="AJ4422:AJ4428" si="11590">AJ4423</f>
        <v>0</v>
      </c>
      <c r="AK4422" s="32">
        <f t="shared" ref="AK4422:AK4428" si="11591">AK4423</f>
        <v>0</v>
      </c>
      <c r="AL4422" s="32">
        <f t="shared" si="11559"/>
        <v>52559.9</v>
      </c>
      <c r="AM4422" s="32">
        <f t="shared" si="11560"/>
        <v>0</v>
      </c>
    </row>
    <row r="4423" spans="2:40" ht="31.2" x14ac:dyDescent="0.3">
      <c r="B4423" s="30" t="s">
        <v>1085</v>
      </c>
      <c r="C4423" s="30" t="s">
        <v>104</v>
      </c>
      <c r="D4423" s="30" t="s">
        <v>106</v>
      </c>
      <c r="E4423" s="15" t="str">
        <f t="shared" si="11561"/>
        <v>0409</v>
      </c>
      <c r="F4423" s="30" t="s">
        <v>1151</v>
      </c>
      <c r="G4423" s="30" t="s">
        <v>50</v>
      </c>
      <c r="H4423" s="31" t="s">
        <v>51</v>
      </c>
      <c r="I4423" s="32">
        <f t="shared" si="11566"/>
        <v>52559.9</v>
      </c>
      <c r="J4423" s="32">
        <f t="shared" si="11567"/>
        <v>28902.400000000001</v>
      </c>
      <c r="K4423" s="32">
        <f t="shared" si="11568"/>
        <v>29612.3</v>
      </c>
      <c r="L4423" s="32">
        <f t="shared" si="11569"/>
        <v>0</v>
      </c>
      <c r="M4423" s="32">
        <f t="shared" si="11570"/>
        <v>0</v>
      </c>
      <c r="N4423" s="32">
        <f t="shared" si="11571"/>
        <v>0</v>
      </c>
      <c r="O4423" s="32">
        <f t="shared" si="11572"/>
        <v>0</v>
      </c>
      <c r="P4423" s="32">
        <f t="shared" si="11573"/>
        <v>0</v>
      </c>
      <c r="Q4423" s="32">
        <f t="shared" si="11574"/>
        <v>0</v>
      </c>
      <c r="R4423" s="32">
        <f t="shared" si="11575"/>
        <v>0</v>
      </c>
      <c r="S4423" s="32">
        <f t="shared" si="11576"/>
        <v>0</v>
      </c>
      <c r="T4423" s="32">
        <f t="shared" si="11577"/>
        <v>0</v>
      </c>
      <c r="U4423" s="32">
        <v>0</v>
      </c>
      <c r="V4423" s="32">
        <f t="shared" si="11562"/>
        <v>52559.9</v>
      </c>
      <c r="W4423" s="32">
        <f t="shared" si="11578"/>
        <v>0</v>
      </c>
      <c r="X4423" s="32">
        <f t="shared" si="11579"/>
        <v>0</v>
      </c>
      <c r="Y4423" s="32">
        <f t="shared" si="11580"/>
        <v>0</v>
      </c>
      <c r="Z4423" s="32">
        <f t="shared" si="11581"/>
        <v>0</v>
      </c>
      <c r="AA4423" s="32">
        <f t="shared" si="11582"/>
        <v>0</v>
      </c>
      <c r="AB4423" s="32">
        <f t="shared" si="11583"/>
        <v>52491.684800000003</v>
      </c>
      <c r="AC4423" s="33">
        <f t="shared" si="11584"/>
        <v>52559.9</v>
      </c>
      <c r="AD4423" s="33">
        <f t="shared" si="11585"/>
        <v>52559.9</v>
      </c>
      <c r="AE4423" s="34">
        <f t="shared" si="11558"/>
        <v>100</v>
      </c>
      <c r="AF4423" s="32">
        <f t="shared" si="11586"/>
        <v>52559.9</v>
      </c>
      <c r="AG4423" s="32">
        <f t="shared" si="11587"/>
        <v>0</v>
      </c>
      <c r="AH4423" s="32">
        <f t="shared" si="11588"/>
        <v>0</v>
      </c>
      <c r="AI4423" s="32">
        <f t="shared" si="11589"/>
        <v>0</v>
      </c>
      <c r="AJ4423" s="32">
        <f t="shared" si="11590"/>
        <v>0</v>
      </c>
      <c r="AK4423" s="32">
        <f t="shared" si="11591"/>
        <v>0</v>
      </c>
      <c r="AL4423" s="32">
        <f t="shared" si="11559"/>
        <v>52559.9</v>
      </c>
      <c r="AM4423" s="32">
        <f t="shared" si="11560"/>
        <v>0</v>
      </c>
    </row>
    <row r="4424" spans="2:40" ht="31.2" x14ac:dyDescent="0.3">
      <c r="B4424" s="30" t="s">
        <v>1085</v>
      </c>
      <c r="C4424" s="30" t="s">
        <v>104</v>
      </c>
      <c r="D4424" s="30" t="s">
        <v>106</v>
      </c>
      <c r="E4424" s="15" t="str">
        <f t="shared" si="11561"/>
        <v>0409</v>
      </c>
      <c r="F4424" s="30" t="s">
        <v>1151</v>
      </c>
      <c r="G4424" s="30" t="s">
        <v>52</v>
      </c>
      <c r="H4424" s="31" t="s">
        <v>53</v>
      </c>
      <c r="I4424" s="32">
        <v>52559.9</v>
      </c>
      <c r="J4424" s="32">
        <v>28902.400000000001</v>
      </c>
      <c r="K4424" s="32">
        <v>29612.3</v>
      </c>
      <c r="L4424" s="32"/>
      <c r="M4424" s="32"/>
      <c r="N4424" s="32"/>
      <c r="O4424" s="32">
        <v>0</v>
      </c>
      <c r="P4424" s="32">
        <v>0</v>
      </c>
      <c r="Q4424" s="32">
        <v>0</v>
      </c>
      <c r="R4424" s="32">
        <v>0</v>
      </c>
      <c r="S4424" s="32">
        <v>0</v>
      </c>
      <c r="T4424" s="32">
        <v>0</v>
      </c>
      <c r="U4424" s="32">
        <v>0</v>
      </c>
      <c r="V4424" s="32">
        <f t="shared" si="11562"/>
        <v>52559.9</v>
      </c>
      <c r="W4424" s="32"/>
      <c r="X4424" s="32"/>
      <c r="Y4424" s="32"/>
      <c r="Z4424" s="32"/>
      <c r="AA4424" s="32"/>
      <c r="AB4424" s="32">
        <v>52491.684800000003</v>
      </c>
      <c r="AC4424" s="33">
        <v>52559.9</v>
      </c>
      <c r="AD4424" s="33">
        <v>52559.9</v>
      </c>
      <c r="AE4424" s="34">
        <f t="shared" si="11558"/>
        <v>100</v>
      </c>
      <c r="AF4424" s="32">
        <v>52559.9</v>
      </c>
      <c r="AG4424" s="32">
        <v>0</v>
      </c>
      <c r="AH4424" s="32">
        <v>0</v>
      </c>
      <c r="AI4424" s="32">
        <v>0</v>
      </c>
      <c r="AJ4424" s="32">
        <v>0</v>
      </c>
      <c r="AK4424" s="32">
        <v>0</v>
      </c>
      <c r="AL4424" s="32">
        <f t="shared" si="11559"/>
        <v>52559.9</v>
      </c>
      <c r="AM4424" s="32">
        <f t="shared" si="11560"/>
        <v>0</v>
      </c>
      <c r="AN4424" s="12"/>
    </row>
    <row r="4425" spans="2:40" x14ac:dyDescent="0.3">
      <c r="B4425" s="30" t="s">
        <v>1085</v>
      </c>
      <c r="C4425" s="30" t="s">
        <v>104</v>
      </c>
      <c r="D4425" s="30" t="s">
        <v>106</v>
      </c>
      <c r="E4425" s="15" t="str">
        <f t="shared" si="11561"/>
        <v>0409</v>
      </c>
      <c r="F4425" s="30" t="s">
        <v>1153</v>
      </c>
      <c r="G4425" s="30"/>
      <c r="H4425" s="31" t="s">
        <v>1154</v>
      </c>
      <c r="I4425" s="32">
        <f t="shared" si="11566"/>
        <v>226085.8</v>
      </c>
      <c r="J4425" s="32">
        <f t="shared" si="11567"/>
        <v>100000</v>
      </c>
      <c r="K4425" s="32">
        <f t="shared" si="11568"/>
        <v>100000</v>
      </c>
      <c r="L4425" s="32">
        <f t="shared" si="11569"/>
        <v>0</v>
      </c>
      <c r="M4425" s="32">
        <f t="shared" si="11570"/>
        <v>0</v>
      </c>
      <c r="N4425" s="32">
        <f t="shared" si="11571"/>
        <v>0</v>
      </c>
      <c r="O4425" s="32">
        <f t="shared" si="11572"/>
        <v>0</v>
      </c>
      <c r="P4425" s="32">
        <f t="shared" si="11573"/>
        <v>0</v>
      </c>
      <c r="Q4425" s="32">
        <f t="shared" si="11574"/>
        <v>0</v>
      </c>
      <c r="R4425" s="32">
        <f t="shared" si="11575"/>
        <v>0</v>
      </c>
      <c r="S4425" s="32">
        <f t="shared" si="11576"/>
        <v>0</v>
      </c>
      <c r="T4425" s="32">
        <f t="shared" si="11577"/>
        <v>0</v>
      </c>
      <c r="U4425" s="32">
        <v>0</v>
      </c>
      <c r="V4425" s="32">
        <f t="shared" si="11562"/>
        <v>226085.8</v>
      </c>
      <c r="W4425" s="32">
        <f t="shared" si="11578"/>
        <v>0</v>
      </c>
      <c r="X4425" s="32">
        <f t="shared" si="11579"/>
        <v>0</v>
      </c>
      <c r="Y4425" s="32">
        <f t="shared" si="11580"/>
        <v>0</v>
      </c>
      <c r="Z4425" s="32">
        <f t="shared" si="11581"/>
        <v>0</v>
      </c>
      <c r="AA4425" s="32">
        <f t="shared" si="11582"/>
        <v>0</v>
      </c>
      <c r="AB4425" s="32">
        <f t="shared" si="11583"/>
        <v>7128.4900299999999</v>
      </c>
      <c r="AC4425" s="33">
        <f t="shared" si="11584"/>
        <v>226085.8</v>
      </c>
      <c r="AD4425" s="33">
        <f t="shared" si="11585"/>
        <v>225677.09594</v>
      </c>
      <c r="AE4425" s="34">
        <f t="shared" si="11558"/>
        <v>99.819226125656726</v>
      </c>
      <c r="AF4425" s="32">
        <f t="shared" si="11586"/>
        <v>226085.8</v>
      </c>
      <c r="AG4425" s="32">
        <f t="shared" si="11587"/>
        <v>0</v>
      </c>
      <c r="AH4425" s="32">
        <f t="shared" si="11588"/>
        <v>0</v>
      </c>
      <c r="AI4425" s="32">
        <f t="shared" si="11589"/>
        <v>0</v>
      </c>
      <c r="AJ4425" s="32">
        <f t="shared" si="11590"/>
        <v>0</v>
      </c>
      <c r="AK4425" s="32">
        <f t="shared" si="11591"/>
        <v>0</v>
      </c>
      <c r="AL4425" s="32">
        <f t="shared" si="11559"/>
        <v>226085.8</v>
      </c>
      <c r="AM4425" s="32">
        <f t="shared" si="11560"/>
        <v>0</v>
      </c>
    </row>
    <row r="4426" spans="2:40" ht="31.2" x14ac:dyDescent="0.3">
      <c r="B4426" s="30" t="s">
        <v>1085</v>
      </c>
      <c r="C4426" s="30" t="s">
        <v>104</v>
      </c>
      <c r="D4426" s="30" t="s">
        <v>106</v>
      </c>
      <c r="E4426" s="15" t="str">
        <f t="shared" si="11561"/>
        <v>0409</v>
      </c>
      <c r="F4426" s="30" t="s">
        <v>1153</v>
      </c>
      <c r="G4426" s="30" t="s">
        <v>50</v>
      </c>
      <c r="H4426" s="31" t="s">
        <v>51</v>
      </c>
      <c r="I4426" s="32">
        <f t="shared" si="11566"/>
        <v>226085.8</v>
      </c>
      <c r="J4426" s="32">
        <f t="shared" si="11567"/>
        <v>100000</v>
      </c>
      <c r="K4426" s="32">
        <f t="shared" si="11568"/>
        <v>100000</v>
      </c>
      <c r="L4426" s="32">
        <f t="shared" si="11569"/>
        <v>0</v>
      </c>
      <c r="M4426" s="32">
        <f t="shared" si="11570"/>
        <v>0</v>
      </c>
      <c r="N4426" s="32">
        <f t="shared" si="11571"/>
        <v>0</v>
      </c>
      <c r="O4426" s="32">
        <f t="shared" si="11572"/>
        <v>0</v>
      </c>
      <c r="P4426" s="32">
        <f t="shared" si="11573"/>
        <v>0</v>
      </c>
      <c r="Q4426" s="32">
        <f t="shared" si="11574"/>
        <v>0</v>
      </c>
      <c r="R4426" s="32">
        <f t="shared" si="11575"/>
        <v>0</v>
      </c>
      <c r="S4426" s="32">
        <f t="shared" si="11576"/>
        <v>0</v>
      </c>
      <c r="T4426" s="32">
        <f t="shared" si="11577"/>
        <v>0</v>
      </c>
      <c r="U4426" s="32">
        <v>0</v>
      </c>
      <c r="V4426" s="32">
        <f t="shared" si="11562"/>
        <v>226085.8</v>
      </c>
      <c r="W4426" s="32">
        <f t="shared" si="11578"/>
        <v>0</v>
      </c>
      <c r="X4426" s="32">
        <f t="shared" si="11579"/>
        <v>0</v>
      </c>
      <c r="Y4426" s="32">
        <f t="shared" si="11580"/>
        <v>0</v>
      </c>
      <c r="Z4426" s="32">
        <f t="shared" si="11581"/>
        <v>0</v>
      </c>
      <c r="AA4426" s="32">
        <f t="shared" si="11582"/>
        <v>0</v>
      </c>
      <c r="AB4426" s="32">
        <f t="shared" si="11583"/>
        <v>7128.4900299999999</v>
      </c>
      <c r="AC4426" s="33">
        <f t="shared" si="11584"/>
        <v>226085.8</v>
      </c>
      <c r="AD4426" s="33">
        <f t="shared" si="11585"/>
        <v>225677.09594</v>
      </c>
      <c r="AE4426" s="34">
        <f t="shared" si="11558"/>
        <v>99.819226125656726</v>
      </c>
      <c r="AF4426" s="32">
        <f t="shared" si="11586"/>
        <v>226085.8</v>
      </c>
      <c r="AG4426" s="32">
        <f t="shared" si="11587"/>
        <v>0</v>
      </c>
      <c r="AH4426" s="32">
        <f t="shared" si="11588"/>
        <v>0</v>
      </c>
      <c r="AI4426" s="32">
        <f t="shared" si="11589"/>
        <v>0</v>
      </c>
      <c r="AJ4426" s="32">
        <f t="shared" si="11590"/>
        <v>0</v>
      </c>
      <c r="AK4426" s="32">
        <f t="shared" si="11591"/>
        <v>0</v>
      </c>
      <c r="AL4426" s="32">
        <f t="shared" si="11559"/>
        <v>226085.8</v>
      </c>
      <c r="AM4426" s="32">
        <f t="shared" si="11560"/>
        <v>0</v>
      </c>
    </row>
    <row r="4427" spans="2:40" ht="31.2" x14ac:dyDescent="0.3">
      <c r="B4427" s="30" t="s">
        <v>1085</v>
      </c>
      <c r="C4427" s="30" t="s">
        <v>104</v>
      </c>
      <c r="D4427" s="30" t="s">
        <v>106</v>
      </c>
      <c r="E4427" s="15" t="str">
        <f t="shared" si="11561"/>
        <v>0409</v>
      </c>
      <c r="F4427" s="30" t="s">
        <v>1153</v>
      </c>
      <c r="G4427" s="30" t="s">
        <v>52</v>
      </c>
      <c r="H4427" s="31" t="s">
        <v>53</v>
      </c>
      <c r="I4427" s="32">
        <v>226085.8</v>
      </c>
      <c r="J4427" s="32">
        <v>100000</v>
      </c>
      <c r="K4427" s="32">
        <v>100000</v>
      </c>
      <c r="L4427" s="32"/>
      <c r="M4427" s="32"/>
      <c r="N4427" s="32"/>
      <c r="O4427" s="32">
        <v>0</v>
      </c>
      <c r="P4427" s="32">
        <v>0</v>
      </c>
      <c r="Q4427" s="32">
        <v>0</v>
      </c>
      <c r="R4427" s="32">
        <v>0</v>
      </c>
      <c r="S4427" s="32">
        <v>0</v>
      </c>
      <c r="T4427" s="32">
        <v>0</v>
      </c>
      <c r="U4427" s="32">
        <v>0</v>
      </c>
      <c r="V4427" s="32">
        <f t="shared" si="11562"/>
        <v>226085.8</v>
      </c>
      <c r="W4427" s="32"/>
      <c r="X4427" s="32"/>
      <c r="Y4427" s="32"/>
      <c r="Z4427" s="32"/>
      <c r="AA4427" s="32"/>
      <c r="AB4427" s="32">
        <v>7128.4900299999999</v>
      </c>
      <c r="AC4427" s="33">
        <v>226085.8</v>
      </c>
      <c r="AD4427" s="33">
        <v>225677.09594</v>
      </c>
      <c r="AE4427" s="34">
        <f t="shared" si="11558"/>
        <v>99.819226125656726</v>
      </c>
      <c r="AF4427" s="32">
        <v>226085.8</v>
      </c>
      <c r="AG4427" s="32">
        <v>0</v>
      </c>
      <c r="AH4427" s="32">
        <v>0</v>
      </c>
      <c r="AI4427" s="32">
        <v>0</v>
      </c>
      <c r="AJ4427" s="32">
        <v>0</v>
      </c>
      <c r="AK4427" s="32">
        <v>0</v>
      </c>
      <c r="AL4427" s="32">
        <f t="shared" si="11559"/>
        <v>226085.8</v>
      </c>
      <c r="AM4427" s="32">
        <f t="shared" si="11560"/>
        <v>0</v>
      </c>
      <c r="AN4427" s="12"/>
    </row>
    <row r="4428" spans="2:40" ht="46.8" x14ac:dyDescent="0.3">
      <c r="B4428" s="30" t="s">
        <v>1085</v>
      </c>
      <c r="C4428" s="30" t="s">
        <v>104</v>
      </c>
      <c r="D4428" s="30" t="s">
        <v>106</v>
      </c>
      <c r="E4428" s="15" t="str">
        <f t="shared" si="11561"/>
        <v>0409</v>
      </c>
      <c r="F4428" s="30" t="s">
        <v>1155</v>
      </c>
      <c r="G4428" s="30"/>
      <c r="H4428" s="31" t="s">
        <v>1156</v>
      </c>
      <c r="I4428" s="32">
        <f t="shared" si="11566"/>
        <v>838044</v>
      </c>
      <c r="J4428" s="32">
        <f t="shared" si="11567"/>
        <v>743692.39999999991</v>
      </c>
      <c r="K4428" s="32">
        <f t="shared" si="11568"/>
        <v>734709.8</v>
      </c>
      <c r="L4428" s="32">
        <f t="shared" si="11569"/>
        <v>-2043</v>
      </c>
      <c r="M4428" s="32">
        <f t="shared" si="11570"/>
        <v>-313979.38899999997</v>
      </c>
      <c r="N4428" s="32">
        <f t="shared" si="11571"/>
        <v>-5881</v>
      </c>
      <c r="O4428" s="32">
        <f t="shared" si="11572"/>
        <v>-1623.1410000000001</v>
      </c>
      <c r="P4428" s="32">
        <f t="shared" si="11573"/>
        <v>-8457.4490000000005</v>
      </c>
      <c r="Q4428" s="32">
        <f t="shared" si="11574"/>
        <v>0</v>
      </c>
      <c r="R4428" s="32">
        <f t="shared" si="11575"/>
        <v>-38868.550000000003</v>
      </c>
      <c r="S4428" s="32">
        <f t="shared" si="11576"/>
        <v>0</v>
      </c>
      <c r="T4428" s="32">
        <f t="shared" si="11577"/>
        <v>0</v>
      </c>
      <c r="U4428" s="32">
        <v>7747.2150000000001</v>
      </c>
      <c r="V4428" s="32">
        <f t="shared" si="11562"/>
        <v>794799.07499999995</v>
      </c>
      <c r="W4428" s="32">
        <f t="shared" si="11578"/>
        <v>7747.2150000000001</v>
      </c>
      <c r="X4428" s="32">
        <f t="shared" si="11579"/>
        <v>0</v>
      </c>
      <c r="Y4428" s="32">
        <f t="shared" si="11580"/>
        <v>0</v>
      </c>
      <c r="Z4428" s="32">
        <f t="shared" si="11581"/>
        <v>0</v>
      </c>
      <c r="AA4428" s="32">
        <f t="shared" si="11582"/>
        <v>0</v>
      </c>
      <c r="AB4428" s="32">
        <f t="shared" si="11583"/>
        <v>202519.61728999999</v>
      </c>
      <c r="AC4428" s="33">
        <f t="shared" si="11584"/>
        <v>594161.41966999997</v>
      </c>
      <c r="AD4428" s="33">
        <f t="shared" si="11585"/>
        <v>553681.78753999993</v>
      </c>
      <c r="AE4428" s="34">
        <f t="shared" si="11558"/>
        <v>93.187098524087503</v>
      </c>
      <c r="AF4428" s="32">
        <f t="shared" si="11586"/>
        <v>623457.56866999995</v>
      </c>
      <c r="AG4428" s="32">
        <f t="shared" si="11587"/>
        <v>-1623.1410000000001</v>
      </c>
      <c r="AH4428" s="32">
        <f t="shared" si="11588"/>
        <v>0</v>
      </c>
      <c r="AI4428" s="32">
        <f t="shared" si="11589"/>
        <v>0</v>
      </c>
      <c r="AJ4428" s="32">
        <f t="shared" si="11590"/>
        <v>0</v>
      </c>
      <c r="AK4428" s="32">
        <f t="shared" si="11591"/>
        <v>0</v>
      </c>
      <c r="AL4428" s="32">
        <f t="shared" si="11559"/>
        <v>621834.42767</v>
      </c>
      <c r="AM4428" s="32">
        <f t="shared" si="11560"/>
        <v>172964.64732999995</v>
      </c>
    </row>
    <row r="4429" spans="2:40" ht="62.4" x14ac:dyDescent="0.3">
      <c r="B4429" s="30" t="s">
        <v>1085</v>
      </c>
      <c r="C4429" s="30" t="s">
        <v>104</v>
      </c>
      <c r="D4429" s="30" t="s">
        <v>106</v>
      </c>
      <c r="E4429" s="15" t="str">
        <f t="shared" si="11561"/>
        <v>0409</v>
      </c>
      <c r="F4429" s="30" t="s">
        <v>1157</v>
      </c>
      <c r="G4429" s="30"/>
      <c r="H4429" s="31" t="s">
        <v>1158</v>
      </c>
      <c r="I4429" s="32">
        <f t="shared" ref="I4429:T4429" si="11592">I4430+I4433</f>
        <v>838044</v>
      </c>
      <c r="J4429" s="32">
        <f t="shared" si="11592"/>
        <v>743692.39999999991</v>
      </c>
      <c r="K4429" s="32">
        <f t="shared" si="11592"/>
        <v>734709.8</v>
      </c>
      <c r="L4429" s="32">
        <f t="shared" si="11592"/>
        <v>-2043</v>
      </c>
      <c r="M4429" s="32">
        <f t="shared" si="11592"/>
        <v>-313979.38899999997</v>
      </c>
      <c r="N4429" s="32">
        <f t="shared" si="11592"/>
        <v>-5881</v>
      </c>
      <c r="O4429" s="32">
        <f t="shared" si="11592"/>
        <v>-1623.1410000000001</v>
      </c>
      <c r="P4429" s="32">
        <f t="shared" si="11592"/>
        <v>-8457.4490000000005</v>
      </c>
      <c r="Q4429" s="32">
        <f t="shared" si="11592"/>
        <v>0</v>
      </c>
      <c r="R4429" s="32">
        <f t="shared" si="11592"/>
        <v>-38868.550000000003</v>
      </c>
      <c r="S4429" s="32">
        <f t="shared" si="11592"/>
        <v>0</v>
      </c>
      <c r="T4429" s="32">
        <f t="shared" si="11592"/>
        <v>0</v>
      </c>
      <c r="U4429" s="32">
        <v>7747.2150000000001</v>
      </c>
      <c r="V4429" s="32">
        <f t="shared" si="11562"/>
        <v>794799.07499999995</v>
      </c>
      <c r="W4429" s="32">
        <f t="shared" ref="W4429:AD4429" si="11593">W4430+W4433</f>
        <v>7747.2150000000001</v>
      </c>
      <c r="X4429" s="32">
        <f t="shared" si="11593"/>
        <v>0</v>
      </c>
      <c r="Y4429" s="32">
        <f t="shared" si="11593"/>
        <v>0</v>
      </c>
      <c r="Z4429" s="32">
        <f t="shared" si="11593"/>
        <v>0</v>
      </c>
      <c r="AA4429" s="32">
        <f t="shared" si="11593"/>
        <v>0</v>
      </c>
      <c r="AB4429" s="32">
        <f t="shared" si="11593"/>
        <v>202519.61728999999</v>
      </c>
      <c r="AC4429" s="33">
        <f t="shared" si="11593"/>
        <v>594161.41966999997</v>
      </c>
      <c r="AD4429" s="33">
        <f t="shared" si="11593"/>
        <v>553681.78753999993</v>
      </c>
      <c r="AE4429" s="34">
        <f t="shared" si="11558"/>
        <v>93.187098524087503</v>
      </c>
      <c r="AF4429" s="32">
        <f t="shared" ref="AF4429:AK4429" si="11594">AF4430+AF4433</f>
        <v>623457.56866999995</v>
      </c>
      <c r="AG4429" s="32">
        <f t="shared" si="11594"/>
        <v>-1623.1410000000001</v>
      </c>
      <c r="AH4429" s="32">
        <f t="shared" si="11594"/>
        <v>0</v>
      </c>
      <c r="AI4429" s="32">
        <f t="shared" si="11594"/>
        <v>0</v>
      </c>
      <c r="AJ4429" s="32">
        <f t="shared" si="11594"/>
        <v>0</v>
      </c>
      <c r="AK4429" s="32">
        <f t="shared" si="11594"/>
        <v>0</v>
      </c>
      <c r="AL4429" s="32">
        <f t="shared" si="11559"/>
        <v>621834.42767</v>
      </c>
      <c r="AM4429" s="32">
        <f t="shared" si="11560"/>
        <v>172964.64732999995</v>
      </c>
    </row>
    <row r="4430" spans="2:40" ht="31.2" x14ac:dyDescent="0.3">
      <c r="B4430" s="30" t="s">
        <v>1085</v>
      </c>
      <c r="C4430" s="30" t="s">
        <v>104</v>
      </c>
      <c r="D4430" s="30" t="s">
        <v>106</v>
      </c>
      <c r="E4430" s="15" t="str">
        <f t="shared" si="11561"/>
        <v>0409</v>
      </c>
      <c r="F4430" s="30" t="s">
        <v>1159</v>
      </c>
      <c r="G4430" s="30"/>
      <c r="H4430" s="31" t="s">
        <v>1160</v>
      </c>
      <c r="I4430" s="32">
        <f t="shared" ref="I4430:I4434" si="11595">I4431</f>
        <v>267314</v>
      </c>
      <c r="J4430" s="32">
        <f t="shared" ref="J4430:J4434" si="11596">J4431</f>
        <v>285593.8</v>
      </c>
      <c r="K4430" s="32">
        <f t="shared" ref="K4430:K4434" si="11597">K4431</f>
        <v>300000</v>
      </c>
      <c r="L4430" s="32">
        <f t="shared" ref="L4430:L4434" si="11598">L4431</f>
        <v>-2043</v>
      </c>
      <c r="M4430" s="32">
        <f t="shared" ref="M4430:M4434" si="11599">M4431</f>
        <v>-33888.099999999977</v>
      </c>
      <c r="N4430" s="32">
        <f t="shared" ref="N4430:N4434" si="11600">N4431</f>
        <v>-5881</v>
      </c>
      <c r="O4430" s="32">
        <f t="shared" ref="O4430:O4438" si="11601">O4431</f>
        <v>-1623.1410000000001</v>
      </c>
      <c r="P4430" s="32">
        <f t="shared" ref="P4430:P4438" si="11602">P4431</f>
        <v>0</v>
      </c>
      <c r="Q4430" s="32">
        <f t="shared" ref="Q4430:Q4438" si="11603">Q4431</f>
        <v>0</v>
      </c>
      <c r="R4430" s="32">
        <f t="shared" ref="R4430:R4438" si="11604">R4431</f>
        <v>0</v>
      </c>
      <c r="S4430" s="32">
        <f t="shared" ref="S4430:S4438" si="11605">S4431</f>
        <v>0</v>
      </c>
      <c r="T4430" s="32">
        <f t="shared" ref="T4430:T4438" si="11606">T4431</f>
        <v>0</v>
      </c>
      <c r="U4430" s="32">
        <v>7747.2150000000001</v>
      </c>
      <c r="V4430" s="32">
        <f t="shared" si="11562"/>
        <v>271395.07400000002</v>
      </c>
      <c r="W4430" s="32">
        <f t="shared" ref="W4430:W4438" si="11607">W4431</f>
        <v>7747.2150000000001</v>
      </c>
      <c r="X4430" s="32">
        <f t="shared" ref="X4430:X4438" si="11608">X4431</f>
        <v>0</v>
      </c>
      <c r="Y4430" s="32">
        <f t="shared" ref="Y4430:Y4438" si="11609">Y4431</f>
        <v>0</v>
      </c>
      <c r="Z4430" s="32">
        <f t="shared" ref="Z4430:Z4438" si="11610">Z4431</f>
        <v>0</v>
      </c>
      <c r="AA4430" s="32">
        <f t="shared" ref="AA4430:AA4438" si="11611">AA4431</f>
        <v>0</v>
      </c>
      <c r="AB4430" s="32">
        <f t="shared" ref="AB4430:AB4438" si="11612">AB4431</f>
        <v>24186.463739999999</v>
      </c>
      <c r="AC4430" s="33">
        <f t="shared" ref="AC4430:AC4438" si="11613">AC4431</f>
        <v>256945.073</v>
      </c>
      <c r="AD4430" s="33">
        <f t="shared" ref="AD4430:AD4438" si="11614">AD4431</f>
        <v>223755.75704</v>
      </c>
      <c r="AE4430" s="34">
        <f t="shared" si="11558"/>
        <v>87.083108629991131</v>
      </c>
      <c r="AF4430" s="32">
        <f t="shared" ref="AF4430:AF4438" si="11615">AF4431</f>
        <v>258568.21400000001</v>
      </c>
      <c r="AG4430" s="32">
        <f t="shared" ref="AG4430:AG4438" si="11616">AG4431</f>
        <v>-1623.1410000000001</v>
      </c>
      <c r="AH4430" s="32">
        <f t="shared" ref="AH4430:AH4438" si="11617">AH4431</f>
        <v>0</v>
      </c>
      <c r="AI4430" s="32">
        <f t="shared" ref="AI4430:AI4438" si="11618">AI4431</f>
        <v>0</v>
      </c>
      <c r="AJ4430" s="32">
        <f t="shared" ref="AJ4430:AJ4438" si="11619">AJ4431</f>
        <v>0</v>
      </c>
      <c r="AK4430" s="32">
        <f t="shared" ref="AK4430:AK4438" si="11620">AK4431</f>
        <v>0</v>
      </c>
      <c r="AL4430" s="32">
        <f t="shared" si="11559"/>
        <v>256945.073</v>
      </c>
      <c r="AM4430" s="32">
        <f t="shared" si="11560"/>
        <v>14450.001000000018</v>
      </c>
    </row>
    <row r="4431" spans="2:40" ht="31.2" x14ac:dyDescent="0.3">
      <c r="B4431" s="30" t="s">
        <v>1085</v>
      </c>
      <c r="C4431" s="30" t="s">
        <v>104</v>
      </c>
      <c r="D4431" s="30" t="s">
        <v>106</v>
      </c>
      <c r="E4431" s="15" t="str">
        <f t="shared" si="11561"/>
        <v>0409</v>
      </c>
      <c r="F4431" s="30" t="s">
        <v>1159</v>
      </c>
      <c r="G4431" s="30" t="s">
        <v>50</v>
      </c>
      <c r="H4431" s="31" t="s">
        <v>51</v>
      </c>
      <c r="I4431" s="32">
        <f t="shared" si="11595"/>
        <v>267314</v>
      </c>
      <c r="J4431" s="32">
        <f t="shared" si="11596"/>
        <v>285593.8</v>
      </c>
      <c r="K4431" s="32">
        <f t="shared" si="11597"/>
        <v>300000</v>
      </c>
      <c r="L4431" s="32">
        <f t="shared" si="11598"/>
        <v>-2043</v>
      </c>
      <c r="M4431" s="32">
        <f t="shared" si="11599"/>
        <v>-33888.099999999977</v>
      </c>
      <c r="N4431" s="32">
        <f t="shared" si="11600"/>
        <v>-5881</v>
      </c>
      <c r="O4431" s="32">
        <f t="shared" si="11601"/>
        <v>-1623.1410000000001</v>
      </c>
      <c r="P4431" s="32">
        <f t="shared" si="11602"/>
        <v>0</v>
      </c>
      <c r="Q4431" s="32">
        <f t="shared" si="11603"/>
        <v>0</v>
      </c>
      <c r="R4431" s="32">
        <f t="shared" si="11604"/>
        <v>0</v>
      </c>
      <c r="S4431" s="32">
        <f t="shared" si="11605"/>
        <v>0</v>
      </c>
      <c r="T4431" s="32">
        <f t="shared" si="11606"/>
        <v>0</v>
      </c>
      <c r="U4431" s="32">
        <v>7747.2150000000001</v>
      </c>
      <c r="V4431" s="32">
        <f t="shared" si="11562"/>
        <v>271395.07400000002</v>
      </c>
      <c r="W4431" s="32">
        <f t="shared" si="11607"/>
        <v>7747.2150000000001</v>
      </c>
      <c r="X4431" s="32">
        <f t="shared" si="11608"/>
        <v>0</v>
      </c>
      <c r="Y4431" s="32">
        <f t="shared" si="11609"/>
        <v>0</v>
      </c>
      <c r="Z4431" s="32">
        <f t="shared" si="11610"/>
        <v>0</v>
      </c>
      <c r="AA4431" s="32">
        <f t="shared" si="11611"/>
        <v>0</v>
      </c>
      <c r="AB4431" s="32">
        <f t="shared" si="11612"/>
        <v>24186.463739999999</v>
      </c>
      <c r="AC4431" s="33">
        <f t="shared" si="11613"/>
        <v>256945.073</v>
      </c>
      <c r="AD4431" s="33">
        <f t="shared" si="11614"/>
        <v>223755.75704</v>
      </c>
      <c r="AE4431" s="34">
        <f t="shared" si="11558"/>
        <v>87.083108629991131</v>
      </c>
      <c r="AF4431" s="32">
        <f t="shared" si="11615"/>
        <v>258568.21400000001</v>
      </c>
      <c r="AG4431" s="32">
        <f t="shared" si="11616"/>
        <v>-1623.1410000000001</v>
      </c>
      <c r="AH4431" s="32">
        <f t="shared" si="11617"/>
        <v>0</v>
      </c>
      <c r="AI4431" s="32">
        <f t="shared" si="11618"/>
        <v>0</v>
      </c>
      <c r="AJ4431" s="32">
        <f t="shared" si="11619"/>
        <v>0</v>
      </c>
      <c r="AK4431" s="32">
        <f t="shared" si="11620"/>
        <v>0</v>
      </c>
      <c r="AL4431" s="32">
        <f t="shared" si="11559"/>
        <v>256945.073</v>
      </c>
      <c r="AM4431" s="32">
        <f t="shared" si="11560"/>
        <v>14450.001000000018</v>
      </c>
    </row>
    <row r="4432" spans="2:40" ht="31.2" x14ac:dyDescent="0.3">
      <c r="B4432" s="30" t="s">
        <v>1085</v>
      </c>
      <c r="C4432" s="30" t="s">
        <v>104</v>
      </c>
      <c r="D4432" s="30" t="s">
        <v>106</v>
      </c>
      <c r="E4432" s="15" t="str">
        <f t="shared" si="11561"/>
        <v>0409</v>
      </c>
      <c r="F4432" s="30" t="s">
        <v>1159</v>
      </c>
      <c r="G4432" s="30" t="s">
        <v>52</v>
      </c>
      <c r="H4432" s="31" t="s">
        <v>53</v>
      </c>
      <c r="I4432" s="32">
        <v>267314</v>
      </c>
      <c r="J4432" s="32">
        <v>285593.8</v>
      </c>
      <c r="K4432" s="32">
        <v>300000</v>
      </c>
      <c r="L4432" s="32">
        <v>-2043</v>
      </c>
      <c r="M4432" s="32">
        <v>-33888.099999999977</v>
      </c>
      <c r="N4432" s="32">
        <v>-5881</v>
      </c>
      <c r="O4432" s="32">
        <v>-1623.1410000000001</v>
      </c>
      <c r="P4432" s="32">
        <v>0</v>
      </c>
      <c r="Q4432" s="32">
        <v>0</v>
      </c>
      <c r="R4432" s="32">
        <v>0</v>
      </c>
      <c r="S4432" s="32">
        <v>0</v>
      </c>
      <c r="T4432" s="32">
        <v>0</v>
      </c>
      <c r="U4432" s="32">
        <v>7747.2150000000001</v>
      </c>
      <c r="V4432" s="32">
        <f t="shared" si="11562"/>
        <v>271395.07400000002</v>
      </c>
      <c r="W4432" s="32">
        <v>7747.2150000000001</v>
      </c>
      <c r="X4432" s="32"/>
      <c r="Y4432" s="32"/>
      <c r="Z4432" s="32"/>
      <c r="AA4432" s="32"/>
      <c r="AB4432" s="32">
        <v>24186.463739999999</v>
      </c>
      <c r="AC4432" s="33">
        <v>256945.073</v>
      </c>
      <c r="AD4432" s="33">
        <v>223755.75704</v>
      </c>
      <c r="AE4432" s="34">
        <f t="shared" si="11558"/>
        <v>87.083108629991131</v>
      </c>
      <c r="AF4432" s="32">
        <v>258568.21400000001</v>
      </c>
      <c r="AG4432" s="32">
        <v>-1623.1410000000001</v>
      </c>
      <c r="AH4432" s="32">
        <v>0</v>
      </c>
      <c r="AI4432" s="32">
        <v>0</v>
      </c>
      <c r="AJ4432" s="32">
        <v>0</v>
      </c>
      <c r="AK4432" s="32">
        <v>0</v>
      </c>
      <c r="AL4432" s="32">
        <f t="shared" si="11559"/>
        <v>256945.073</v>
      </c>
      <c r="AM4432" s="32">
        <f t="shared" si="11560"/>
        <v>14450.001000000018</v>
      </c>
    </row>
    <row r="4433" spans="2:40" ht="62.4" x14ac:dyDescent="0.3">
      <c r="B4433" s="30" t="s">
        <v>1085</v>
      </c>
      <c r="C4433" s="30" t="s">
        <v>104</v>
      </c>
      <c r="D4433" s="30" t="s">
        <v>106</v>
      </c>
      <c r="E4433" s="15" t="str">
        <f t="shared" si="11561"/>
        <v>0409</v>
      </c>
      <c r="F4433" s="30" t="s">
        <v>1161</v>
      </c>
      <c r="G4433" s="30"/>
      <c r="H4433" s="31" t="s">
        <v>725</v>
      </c>
      <c r="I4433" s="32">
        <f t="shared" si="11595"/>
        <v>570730</v>
      </c>
      <c r="J4433" s="32">
        <f t="shared" si="11596"/>
        <v>458098.6</v>
      </c>
      <c r="K4433" s="32">
        <f t="shared" si="11597"/>
        <v>434709.8</v>
      </c>
      <c r="L4433" s="32">
        <f t="shared" si="11598"/>
        <v>0</v>
      </c>
      <c r="M4433" s="32">
        <f t="shared" si="11599"/>
        <v>-280091.28899999999</v>
      </c>
      <c r="N4433" s="32">
        <f t="shared" si="11600"/>
        <v>0</v>
      </c>
      <c r="O4433" s="32">
        <f t="shared" si="11601"/>
        <v>0</v>
      </c>
      <c r="P4433" s="32">
        <f t="shared" si="11602"/>
        <v>-8457.4490000000005</v>
      </c>
      <c r="Q4433" s="32">
        <f t="shared" si="11603"/>
        <v>0</v>
      </c>
      <c r="R4433" s="32">
        <f t="shared" si="11604"/>
        <v>-38868.550000000003</v>
      </c>
      <c r="S4433" s="32">
        <f t="shared" si="11605"/>
        <v>0</v>
      </c>
      <c r="T4433" s="32">
        <f t="shared" si="11606"/>
        <v>0</v>
      </c>
      <c r="U4433" s="32">
        <v>0</v>
      </c>
      <c r="V4433" s="32">
        <f t="shared" si="11562"/>
        <v>523404.00099999993</v>
      </c>
      <c r="W4433" s="32">
        <f t="shared" si="11607"/>
        <v>0</v>
      </c>
      <c r="X4433" s="32">
        <f t="shared" si="11608"/>
        <v>0</v>
      </c>
      <c r="Y4433" s="32">
        <f t="shared" si="11609"/>
        <v>0</v>
      </c>
      <c r="Z4433" s="32">
        <f t="shared" si="11610"/>
        <v>0</v>
      </c>
      <c r="AA4433" s="32">
        <f t="shared" si="11611"/>
        <v>0</v>
      </c>
      <c r="AB4433" s="32">
        <f t="shared" si="11612"/>
        <v>178333.15354999999</v>
      </c>
      <c r="AC4433" s="33">
        <f t="shared" si="11613"/>
        <v>337216.34667</v>
      </c>
      <c r="AD4433" s="33">
        <f t="shared" si="11614"/>
        <v>329926.03049999999</v>
      </c>
      <c r="AE4433" s="34">
        <f t="shared" si="11558"/>
        <v>97.838089332859568</v>
      </c>
      <c r="AF4433" s="32">
        <f t="shared" si="11615"/>
        <v>364889.35466999997</v>
      </c>
      <c r="AG4433" s="32">
        <f t="shared" si="11616"/>
        <v>0</v>
      </c>
      <c r="AH4433" s="32">
        <f t="shared" si="11617"/>
        <v>0</v>
      </c>
      <c r="AI4433" s="32">
        <f t="shared" si="11618"/>
        <v>0</v>
      </c>
      <c r="AJ4433" s="32">
        <f t="shared" si="11619"/>
        <v>0</v>
      </c>
      <c r="AK4433" s="32">
        <f t="shared" si="11620"/>
        <v>0</v>
      </c>
      <c r="AL4433" s="32">
        <f t="shared" si="11559"/>
        <v>364889.35466999997</v>
      </c>
      <c r="AM4433" s="32">
        <f t="shared" si="11560"/>
        <v>158514.64632999996</v>
      </c>
    </row>
    <row r="4434" spans="2:40" ht="31.2" x14ac:dyDescent="0.3">
      <c r="B4434" s="30" t="s">
        <v>1085</v>
      </c>
      <c r="C4434" s="30" t="s">
        <v>104</v>
      </c>
      <c r="D4434" s="30" t="s">
        <v>106</v>
      </c>
      <c r="E4434" s="15" t="str">
        <f t="shared" si="11561"/>
        <v>0409</v>
      </c>
      <c r="F4434" s="30" t="s">
        <v>1161</v>
      </c>
      <c r="G4434" s="30" t="s">
        <v>50</v>
      </c>
      <c r="H4434" s="31" t="s">
        <v>51</v>
      </c>
      <c r="I4434" s="32">
        <f t="shared" si="11595"/>
        <v>570730</v>
      </c>
      <c r="J4434" s="32">
        <f t="shared" si="11596"/>
        <v>458098.6</v>
      </c>
      <c r="K4434" s="32">
        <f t="shared" si="11597"/>
        <v>434709.8</v>
      </c>
      <c r="L4434" s="32">
        <f t="shared" si="11598"/>
        <v>0</v>
      </c>
      <c r="M4434" s="32">
        <f t="shared" si="11599"/>
        <v>-280091.28899999999</v>
      </c>
      <c r="N4434" s="32">
        <f t="shared" si="11600"/>
        <v>0</v>
      </c>
      <c r="O4434" s="32">
        <f t="shared" si="11601"/>
        <v>0</v>
      </c>
      <c r="P4434" s="32">
        <f t="shared" si="11602"/>
        <v>-8457.4490000000005</v>
      </c>
      <c r="Q4434" s="32">
        <f t="shared" si="11603"/>
        <v>0</v>
      </c>
      <c r="R4434" s="32">
        <f t="shared" si="11604"/>
        <v>-38868.550000000003</v>
      </c>
      <c r="S4434" s="32">
        <f t="shared" si="11605"/>
        <v>0</v>
      </c>
      <c r="T4434" s="32">
        <f t="shared" si="11606"/>
        <v>0</v>
      </c>
      <c r="U4434" s="32">
        <v>0</v>
      </c>
      <c r="V4434" s="32">
        <f t="shared" si="11562"/>
        <v>523404.00099999993</v>
      </c>
      <c r="W4434" s="32">
        <f t="shared" si="11607"/>
        <v>0</v>
      </c>
      <c r="X4434" s="32">
        <f t="shared" si="11608"/>
        <v>0</v>
      </c>
      <c r="Y4434" s="32">
        <f t="shared" si="11609"/>
        <v>0</v>
      </c>
      <c r="Z4434" s="32">
        <f t="shared" si="11610"/>
        <v>0</v>
      </c>
      <c r="AA4434" s="32">
        <f t="shared" si="11611"/>
        <v>0</v>
      </c>
      <c r="AB4434" s="32">
        <f t="shared" si="11612"/>
        <v>178333.15354999999</v>
      </c>
      <c r="AC4434" s="33">
        <f t="shared" si="11613"/>
        <v>337216.34667</v>
      </c>
      <c r="AD4434" s="33">
        <f t="shared" si="11614"/>
        <v>329926.03049999999</v>
      </c>
      <c r="AE4434" s="34">
        <f t="shared" si="11558"/>
        <v>97.838089332859568</v>
      </c>
      <c r="AF4434" s="32">
        <f t="shared" si="11615"/>
        <v>364889.35466999997</v>
      </c>
      <c r="AG4434" s="32">
        <f t="shared" si="11616"/>
        <v>0</v>
      </c>
      <c r="AH4434" s="32">
        <f t="shared" si="11617"/>
        <v>0</v>
      </c>
      <c r="AI4434" s="32">
        <f t="shared" si="11618"/>
        <v>0</v>
      </c>
      <c r="AJ4434" s="32">
        <f t="shared" si="11619"/>
        <v>0</v>
      </c>
      <c r="AK4434" s="32">
        <f t="shared" si="11620"/>
        <v>0</v>
      </c>
      <c r="AL4434" s="32">
        <f t="shared" si="11559"/>
        <v>364889.35466999997</v>
      </c>
      <c r="AM4434" s="32">
        <f t="shared" si="11560"/>
        <v>158514.64632999996</v>
      </c>
    </row>
    <row r="4435" spans="2:40" ht="31.2" x14ac:dyDescent="0.3">
      <c r="B4435" s="30" t="s">
        <v>1085</v>
      </c>
      <c r="C4435" s="30" t="s">
        <v>104</v>
      </c>
      <c r="D4435" s="30" t="s">
        <v>106</v>
      </c>
      <c r="E4435" s="15" t="str">
        <f t="shared" si="11561"/>
        <v>0409</v>
      </c>
      <c r="F4435" s="30" t="s">
        <v>1161</v>
      </c>
      <c r="G4435" s="30" t="s">
        <v>52</v>
      </c>
      <c r="H4435" s="31" t="s">
        <v>53</v>
      </c>
      <c r="I4435" s="32">
        <v>570730</v>
      </c>
      <c r="J4435" s="32">
        <v>458098.6</v>
      </c>
      <c r="K4435" s="32">
        <v>434709.8</v>
      </c>
      <c r="L4435" s="32"/>
      <c r="M4435" s="32">
        <v>-280091.28899999999</v>
      </c>
      <c r="N4435" s="32"/>
      <c r="O4435" s="32">
        <v>0</v>
      </c>
      <c r="P4435" s="32">
        <v>-8457.4490000000005</v>
      </c>
      <c r="Q4435" s="32">
        <v>0</v>
      </c>
      <c r="R4435" s="32">
        <v>-38868.550000000003</v>
      </c>
      <c r="S4435" s="32">
        <v>0</v>
      </c>
      <c r="T4435" s="32">
        <v>0</v>
      </c>
      <c r="U4435" s="32">
        <v>0</v>
      </c>
      <c r="V4435" s="32">
        <f t="shared" si="11562"/>
        <v>523404.00099999993</v>
      </c>
      <c r="W4435" s="32"/>
      <c r="X4435" s="32"/>
      <c r="Y4435" s="32"/>
      <c r="Z4435" s="32"/>
      <c r="AA4435" s="32"/>
      <c r="AB4435" s="32">
        <v>178333.15354999999</v>
      </c>
      <c r="AC4435" s="33">
        <v>337216.34667</v>
      </c>
      <c r="AD4435" s="33">
        <v>329926.03049999999</v>
      </c>
      <c r="AE4435" s="34">
        <f t="shared" si="11558"/>
        <v>97.838089332859568</v>
      </c>
      <c r="AF4435" s="32">
        <v>364889.35466999997</v>
      </c>
      <c r="AG4435" s="32">
        <v>0</v>
      </c>
      <c r="AH4435" s="32">
        <v>0</v>
      </c>
      <c r="AI4435" s="32">
        <v>0</v>
      </c>
      <c r="AJ4435" s="32">
        <v>0</v>
      </c>
      <c r="AK4435" s="32">
        <v>0</v>
      </c>
      <c r="AL4435" s="32">
        <f t="shared" si="11559"/>
        <v>364889.35466999997</v>
      </c>
      <c r="AM4435" s="32">
        <f t="shared" si="11560"/>
        <v>158514.64632999996</v>
      </c>
      <c r="AN4435" s="12"/>
    </row>
    <row r="4436" spans="2:40" ht="31.2" x14ac:dyDescent="0.3">
      <c r="B4436" s="30" t="s">
        <v>1085</v>
      </c>
      <c r="C4436" s="30" t="s">
        <v>104</v>
      </c>
      <c r="D4436" s="30" t="s">
        <v>106</v>
      </c>
      <c r="E4436" s="15" t="str">
        <f t="shared" si="11561"/>
        <v>0409</v>
      </c>
      <c r="F4436" s="30" t="s">
        <v>78</v>
      </c>
      <c r="G4436" s="30"/>
      <c r="H4436" s="31" t="s">
        <v>79</v>
      </c>
      <c r="I4436" s="32"/>
      <c r="J4436" s="32"/>
      <c r="K4436" s="32"/>
      <c r="L4436" s="32"/>
      <c r="M4436" s="32"/>
      <c r="N4436" s="32"/>
      <c r="O4436" s="32">
        <f t="shared" si="11601"/>
        <v>0</v>
      </c>
      <c r="P4436" s="32">
        <f t="shared" si="11602"/>
        <v>0</v>
      </c>
      <c r="Q4436" s="32">
        <f t="shared" si="11603"/>
        <v>0</v>
      </c>
      <c r="R4436" s="32">
        <f t="shared" si="11604"/>
        <v>0</v>
      </c>
      <c r="S4436" s="32">
        <f t="shared" si="11605"/>
        <v>0</v>
      </c>
      <c r="T4436" s="32">
        <f t="shared" si="11606"/>
        <v>0</v>
      </c>
      <c r="U4436" s="32">
        <v>4995.8010000000004</v>
      </c>
      <c r="V4436" s="32">
        <f t="shared" si="11562"/>
        <v>4995.8010000000004</v>
      </c>
      <c r="W4436" s="32">
        <f t="shared" si="11607"/>
        <v>4995.8010000000004</v>
      </c>
      <c r="X4436" s="32">
        <f t="shared" si="11608"/>
        <v>0</v>
      </c>
      <c r="Y4436" s="32">
        <f t="shared" si="11609"/>
        <v>0</v>
      </c>
      <c r="Z4436" s="32">
        <f t="shared" si="11610"/>
        <v>0</v>
      </c>
      <c r="AA4436" s="32">
        <f t="shared" si="11611"/>
        <v>0</v>
      </c>
      <c r="AB4436" s="32">
        <f t="shared" si="11612"/>
        <v>0</v>
      </c>
      <c r="AC4436" s="33">
        <f t="shared" si="11613"/>
        <v>30676.55198</v>
      </c>
      <c r="AD4436" s="33">
        <f t="shared" si="11614"/>
        <v>30299.52044</v>
      </c>
      <c r="AE4436" s="34">
        <f t="shared" si="11558"/>
        <v>98.770945508328936</v>
      </c>
      <c r="AF4436" s="32">
        <f t="shared" si="11615"/>
        <v>30676.55198</v>
      </c>
      <c r="AG4436" s="32">
        <f t="shared" si="11616"/>
        <v>0</v>
      </c>
      <c r="AH4436" s="32">
        <f t="shared" si="11617"/>
        <v>0</v>
      </c>
      <c r="AI4436" s="32">
        <f t="shared" si="11618"/>
        <v>0</v>
      </c>
      <c r="AJ4436" s="32">
        <f t="shared" si="11619"/>
        <v>0</v>
      </c>
      <c r="AK4436" s="32">
        <f t="shared" si="11620"/>
        <v>0</v>
      </c>
      <c r="AL4436" s="32">
        <f t="shared" si="11559"/>
        <v>30676.55198</v>
      </c>
      <c r="AM4436" s="32">
        <f t="shared" si="11560"/>
        <v>-25680.750980000001</v>
      </c>
    </row>
    <row r="4437" spans="2:40" ht="46.8" x14ac:dyDescent="0.3">
      <c r="B4437" s="30" t="s">
        <v>1085</v>
      </c>
      <c r="C4437" s="30" t="s">
        <v>104</v>
      </c>
      <c r="D4437" s="30" t="s">
        <v>106</v>
      </c>
      <c r="E4437" s="15" t="str">
        <f t="shared" si="11561"/>
        <v>0409</v>
      </c>
      <c r="F4437" s="30" t="s">
        <v>378</v>
      </c>
      <c r="G4437" s="30"/>
      <c r="H4437" s="31" t="s">
        <v>379</v>
      </c>
      <c r="I4437" s="32"/>
      <c r="J4437" s="32"/>
      <c r="K4437" s="32"/>
      <c r="L4437" s="32"/>
      <c r="M4437" s="32"/>
      <c r="N4437" s="32"/>
      <c r="O4437" s="32">
        <f t="shared" si="11601"/>
        <v>0</v>
      </c>
      <c r="P4437" s="32">
        <f t="shared" si="11602"/>
        <v>0</v>
      </c>
      <c r="Q4437" s="32">
        <f t="shared" si="11603"/>
        <v>0</v>
      </c>
      <c r="R4437" s="32">
        <f t="shared" si="11604"/>
        <v>0</v>
      </c>
      <c r="S4437" s="32">
        <f t="shared" si="11605"/>
        <v>0</v>
      </c>
      <c r="T4437" s="32">
        <f t="shared" si="11606"/>
        <v>0</v>
      </c>
      <c r="U4437" s="32">
        <v>4995.8010000000004</v>
      </c>
      <c r="V4437" s="32">
        <f t="shared" si="11562"/>
        <v>4995.8010000000004</v>
      </c>
      <c r="W4437" s="32">
        <f t="shared" si="11607"/>
        <v>4995.8010000000004</v>
      </c>
      <c r="X4437" s="32">
        <f t="shared" si="11608"/>
        <v>0</v>
      </c>
      <c r="Y4437" s="32">
        <f t="shared" si="11609"/>
        <v>0</v>
      </c>
      <c r="Z4437" s="32">
        <f t="shared" si="11610"/>
        <v>0</v>
      </c>
      <c r="AA4437" s="32">
        <f t="shared" si="11611"/>
        <v>0</v>
      </c>
      <c r="AB4437" s="32">
        <f t="shared" si="11612"/>
        <v>0</v>
      </c>
      <c r="AC4437" s="33">
        <f t="shared" si="11613"/>
        <v>30676.55198</v>
      </c>
      <c r="AD4437" s="33">
        <f t="shared" si="11614"/>
        <v>30299.52044</v>
      </c>
      <c r="AE4437" s="34">
        <f t="shared" si="11558"/>
        <v>98.770945508328936</v>
      </c>
      <c r="AF4437" s="32">
        <f t="shared" si="11615"/>
        <v>30676.55198</v>
      </c>
      <c r="AG4437" s="32">
        <f t="shared" si="11616"/>
        <v>0</v>
      </c>
      <c r="AH4437" s="32">
        <f t="shared" si="11617"/>
        <v>0</v>
      </c>
      <c r="AI4437" s="32">
        <f t="shared" si="11618"/>
        <v>0</v>
      </c>
      <c r="AJ4437" s="32">
        <f t="shared" si="11619"/>
        <v>0</v>
      </c>
      <c r="AK4437" s="32">
        <f t="shared" si="11620"/>
        <v>0</v>
      </c>
      <c r="AL4437" s="32">
        <f t="shared" si="11559"/>
        <v>30676.55198</v>
      </c>
      <c r="AM4437" s="32">
        <f t="shared" si="11560"/>
        <v>-25680.750980000001</v>
      </c>
    </row>
    <row r="4438" spans="2:40" ht="31.2" x14ac:dyDescent="0.3">
      <c r="B4438" s="30" t="s">
        <v>1085</v>
      </c>
      <c r="C4438" s="30" t="s">
        <v>104</v>
      </c>
      <c r="D4438" s="30" t="s">
        <v>106</v>
      </c>
      <c r="E4438" s="15" t="str">
        <f t="shared" si="11561"/>
        <v>0409</v>
      </c>
      <c r="F4438" s="30" t="s">
        <v>378</v>
      </c>
      <c r="G4438" s="30" t="s">
        <v>50</v>
      </c>
      <c r="H4438" s="31" t="s">
        <v>51</v>
      </c>
      <c r="I4438" s="32"/>
      <c r="J4438" s="32"/>
      <c r="K4438" s="32"/>
      <c r="L4438" s="32"/>
      <c r="M4438" s="32"/>
      <c r="N4438" s="32"/>
      <c r="O4438" s="32">
        <f t="shared" si="11601"/>
        <v>0</v>
      </c>
      <c r="P4438" s="32">
        <f t="shared" si="11602"/>
        <v>0</v>
      </c>
      <c r="Q4438" s="32">
        <f t="shared" si="11603"/>
        <v>0</v>
      </c>
      <c r="R4438" s="32">
        <f t="shared" si="11604"/>
        <v>0</v>
      </c>
      <c r="S4438" s="32">
        <f t="shared" si="11605"/>
        <v>0</v>
      </c>
      <c r="T4438" s="32">
        <f t="shared" si="11606"/>
        <v>0</v>
      </c>
      <c r="U4438" s="32">
        <v>4995.8010000000004</v>
      </c>
      <c r="V4438" s="32">
        <f t="shared" si="11562"/>
        <v>4995.8010000000004</v>
      </c>
      <c r="W4438" s="32">
        <f t="shared" si="11607"/>
        <v>4995.8010000000004</v>
      </c>
      <c r="X4438" s="32">
        <f t="shared" si="11608"/>
        <v>0</v>
      </c>
      <c r="Y4438" s="32">
        <f t="shared" si="11609"/>
        <v>0</v>
      </c>
      <c r="Z4438" s="32">
        <f t="shared" si="11610"/>
        <v>0</v>
      </c>
      <c r="AA4438" s="32">
        <f t="shared" si="11611"/>
        <v>0</v>
      </c>
      <c r="AB4438" s="32">
        <f t="shared" si="11612"/>
        <v>0</v>
      </c>
      <c r="AC4438" s="33">
        <f t="shared" si="11613"/>
        <v>30676.55198</v>
      </c>
      <c r="AD4438" s="33">
        <f t="shared" si="11614"/>
        <v>30299.52044</v>
      </c>
      <c r="AE4438" s="34">
        <f t="shared" si="11558"/>
        <v>98.770945508328936</v>
      </c>
      <c r="AF4438" s="32">
        <f t="shared" si="11615"/>
        <v>30676.55198</v>
      </c>
      <c r="AG4438" s="32">
        <f t="shared" si="11616"/>
        <v>0</v>
      </c>
      <c r="AH4438" s="32">
        <f t="shared" si="11617"/>
        <v>0</v>
      </c>
      <c r="AI4438" s="32">
        <f t="shared" si="11618"/>
        <v>0</v>
      </c>
      <c r="AJ4438" s="32">
        <f t="shared" si="11619"/>
        <v>0</v>
      </c>
      <c r="AK4438" s="32">
        <f t="shared" si="11620"/>
        <v>0</v>
      </c>
      <c r="AL4438" s="32">
        <f t="shared" si="11559"/>
        <v>30676.55198</v>
      </c>
      <c r="AM4438" s="32">
        <f t="shared" si="11560"/>
        <v>-25680.750980000001</v>
      </c>
    </row>
    <row r="4439" spans="2:40" ht="31.2" x14ac:dyDescent="0.3">
      <c r="B4439" s="30" t="s">
        <v>1085</v>
      </c>
      <c r="C4439" s="30" t="s">
        <v>104</v>
      </c>
      <c r="D4439" s="30" t="s">
        <v>106</v>
      </c>
      <c r="E4439" s="15" t="str">
        <f t="shared" si="11561"/>
        <v>0409</v>
      </c>
      <c r="F4439" s="30" t="s">
        <v>378</v>
      </c>
      <c r="G4439" s="30" t="s">
        <v>52</v>
      </c>
      <c r="H4439" s="31" t="s">
        <v>53</v>
      </c>
      <c r="I4439" s="32"/>
      <c r="J4439" s="32"/>
      <c r="K4439" s="32"/>
      <c r="L4439" s="32"/>
      <c r="M4439" s="32"/>
      <c r="N4439" s="32"/>
      <c r="O4439" s="32">
        <v>0</v>
      </c>
      <c r="P4439" s="32">
        <v>0</v>
      </c>
      <c r="Q4439" s="32">
        <v>0</v>
      </c>
      <c r="R4439" s="32">
        <v>0</v>
      </c>
      <c r="S4439" s="32">
        <v>0</v>
      </c>
      <c r="T4439" s="32">
        <v>0</v>
      </c>
      <c r="U4439" s="32">
        <v>4995.8010000000004</v>
      </c>
      <c r="V4439" s="32">
        <f t="shared" si="11562"/>
        <v>4995.8010000000004</v>
      </c>
      <c r="W4439" s="32">
        <v>4995.8010000000004</v>
      </c>
      <c r="X4439" s="32"/>
      <c r="Y4439" s="32"/>
      <c r="Z4439" s="32"/>
      <c r="AA4439" s="32"/>
      <c r="AB4439" s="32">
        <v>0</v>
      </c>
      <c r="AC4439" s="33">
        <v>30676.55198</v>
      </c>
      <c r="AD4439" s="33">
        <v>30299.52044</v>
      </c>
      <c r="AE4439" s="34">
        <f t="shared" si="11558"/>
        <v>98.770945508328936</v>
      </c>
      <c r="AF4439" s="32">
        <v>30676.55198</v>
      </c>
      <c r="AG4439" s="32">
        <v>0</v>
      </c>
      <c r="AH4439" s="32">
        <v>0</v>
      </c>
      <c r="AI4439" s="32">
        <v>0</v>
      </c>
      <c r="AJ4439" s="32">
        <v>0</v>
      </c>
      <c r="AK4439" s="32">
        <v>0</v>
      </c>
      <c r="AL4439" s="32">
        <f t="shared" si="11559"/>
        <v>30676.55198</v>
      </c>
      <c r="AM4439" s="32">
        <f t="shared" si="11560"/>
        <v>-25680.750980000001</v>
      </c>
    </row>
    <row r="4440" spans="2:40" s="13" customFormat="1" x14ac:dyDescent="0.3">
      <c r="B4440" s="14" t="s">
        <v>1085</v>
      </c>
      <c r="C4440" s="14" t="s">
        <v>112</v>
      </c>
      <c r="D4440" s="14"/>
      <c r="E4440" s="21" t="str">
        <f t="shared" si="11561"/>
        <v>05</v>
      </c>
      <c r="F4440" s="14"/>
      <c r="G4440" s="14"/>
      <c r="H4440" s="16" t="s">
        <v>113</v>
      </c>
      <c r="I4440" s="17">
        <f t="shared" ref="I4440:T4440" si="11621">I4441+I4585</f>
        <v>3019743.4000000004</v>
      </c>
      <c r="J4440" s="17">
        <f t="shared" si="11621"/>
        <v>2217398.5999999996</v>
      </c>
      <c r="K4440" s="17">
        <f t="shared" si="11621"/>
        <v>1221733.6000000001</v>
      </c>
      <c r="L4440" s="17">
        <f t="shared" si="11621"/>
        <v>-49918</v>
      </c>
      <c r="M4440" s="17">
        <f t="shared" si="11621"/>
        <v>361761.28700000001</v>
      </c>
      <c r="N4440" s="17">
        <f t="shared" si="11621"/>
        <v>-7806.299999999992</v>
      </c>
      <c r="O4440" s="17">
        <f t="shared" si="11621"/>
        <v>-1496.1489999999999</v>
      </c>
      <c r="P4440" s="17">
        <f t="shared" si="11621"/>
        <v>65259.220000000016</v>
      </c>
      <c r="Q4440" s="17">
        <f t="shared" si="11621"/>
        <v>19390.439000000002</v>
      </c>
      <c r="R4440" s="17">
        <f t="shared" si="11621"/>
        <v>38050.288</v>
      </c>
      <c r="S4440" s="17">
        <f t="shared" si="11621"/>
        <v>20347.868000000002</v>
      </c>
      <c r="T4440" s="17">
        <f t="shared" si="11621"/>
        <v>0</v>
      </c>
      <c r="U4440" s="17">
        <v>41441.443999999989</v>
      </c>
      <c r="V4440" s="17">
        <f t="shared" si="11562"/>
        <v>3152818.5100000002</v>
      </c>
      <c r="W4440" s="17">
        <f t="shared" ref="W4440:AD4440" si="11622">W4441+W4585</f>
        <v>192186.86299999998</v>
      </c>
      <c r="X4440" s="17">
        <f t="shared" si="11622"/>
        <v>0</v>
      </c>
      <c r="Y4440" s="17">
        <f t="shared" si="11622"/>
        <v>-150745.41899999999</v>
      </c>
      <c r="Z4440" s="17">
        <f t="shared" si="11622"/>
        <v>0</v>
      </c>
      <c r="AA4440" s="17">
        <f t="shared" si="11622"/>
        <v>0</v>
      </c>
      <c r="AB4440" s="17">
        <f t="shared" si="11622"/>
        <v>2214833.0510100005</v>
      </c>
      <c r="AC4440" s="18">
        <f t="shared" si="11622"/>
        <v>3288389.6975999991</v>
      </c>
      <c r="AD4440" s="18">
        <f t="shared" si="11622"/>
        <v>2937476.5050499998</v>
      </c>
      <c r="AE4440" s="19">
        <f t="shared" si="11558"/>
        <v>89.328722419787709</v>
      </c>
      <c r="AF4440" s="17">
        <f t="shared" ref="AF4440:AK4440" si="11623">AF4441+AF4585</f>
        <v>3312190.4652300002</v>
      </c>
      <c r="AG4440" s="17">
        <f t="shared" si="11623"/>
        <v>-1496.1489999999999</v>
      </c>
      <c r="AH4440" s="17">
        <f t="shared" si="11623"/>
        <v>0</v>
      </c>
      <c r="AI4440" s="17">
        <f t="shared" si="11623"/>
        <v>0</v>
      </c>
      <c r="AJ4440" s="17">
        <f t="shared" si="11623"/>
        <v>0</v>
      </c>
      <c r="AK4440" s="17">
        <f t="shared" si="11623"/>
        <v>-1100</v>
      </c>
      <c r="AL4440" s="17">
        <f t="shared" si="11559"/>
        <v>3309594.31623</v>
      </c>
      <c r="AM4440" s="17">
        <f t="shared" si="11560"/>
        <v>-156775.80622999975</v>
      </c>
      <c r="AN4440" s="20"/>
    </row>
    <row r="4441" spans="2:40" s="22" customFormat="1" x14ac:dyDescent="0.3">
      <c r="B4441" s="23" t="s">
        <v>1085</v>
      </c>
      <c r="C4441" s="23" t="s">
        <v>112</v>
      </c>
      <c r="D4441" s="23" t="s">
        <v>114</v>
      </c>
      <c r="E4441" s="24" t="str">
        <f t="shared" si="11561"/>
        <v>0503</v>
      </c>
      <c r="F4441" s="23"/>
      <c r="G4441" s="23"/>
      <c r="H4441" s="25" t="s">
        <v>115</v>
      </c>
      <c r="I4441" s="26">
        <f t="shared" ref="I4441:N4441" si="11624">I4465+I4559+I4453+I4568</f>
        <v>2271785.1</v>
      </c>
      <c r="J4441" s="26">
        <f t="shared" si="11624"/>
        <v>1811931.0999999999</v>
      </c>
      <c r="K4441" s="26">
        <f t="shared" si="11624"/>
        <v>978294</v>
      </c>
      <c r="L4441" s="26">
        <f t="shared" si="11624"/>
        <v>-49918</v>
      </c>
      <c r="M4441" s="26">
        <f t="shared" si="11624"/>
        <v>361761.28700000001</v>
      </c>
      <c r="N4441" s="26">
        <f t="shared" si="11624"/>
        <v>-7806.299999999992</v>
      </c>
      <c r="O4441" s="26">
        <f t="shared" ref="O4441:T4441" si="11625">O4465+O4559+O4453+O4568+O4574+O4442</f>
        <v>-1252.3489999999999</v>
      </c>
      <c r="P4441" s="26">
        <f t="shared" si="11625"/>
        <v>60333.833000000013</v>
      </c>
      <c r="Q4441" s="26">
        <f t="shared" si="11625"/>
        <v>17343.491000000002</v>
      </c>
      <c r="R4441" s="26">
        <f t="shared" si="11625"/>
        <v>38050.288</v>
      </c>
      <c r="S4441" s="26">
        <f t="shared" si="11625"/>
        <v>20347.868000000002</v>
      </c>
      <c r="T4441" s="26">
        <f t="shared" si="11625"/>
        <v>0</v>
      </c>
      <c r="U4441" s="26">
        <v>41441.443999999989</v>
      </c>
      <c r="V4441" s="26">
        <f t="shared" si="11562"/>
        <v>2398131.6750000003</v>
      </c>
      <c r="W4441" s="26">
        <f>W4465+W4559+W4453+W4568+W4574</f>
        <v>192186.86299999998</v>
      </c>
      <c r="X4441" s="26">
        <f>X4465+X4559+X4453+X4568+X4574</f>
        <v>0</v>
      </c>
      <c r="Y4441" s="26">
        <f>Y4465+Y4559+Y4453+Y4568+Y4574</f>
        <v>-150745.41899999999</v>
      </c>
      <c r="Z4441" s="26">
        <f>Z4465+Z4559+Z4453+Z4568+Z4574</f>
        <v>0</v>
      </c>
      <c r="AA4441" s="26">
        <f>AA4465+AA4559+AA4453+AA4568+AA4574</f>
        <v>0</v>
      </c>
      <c r="AB4441" s="26">
        <f>AB4465+AB4559+AB4453+AB4568+AB4574+AB4442</f>
        <v>1494739.8745100002</v>
      </c>
      <c r="AC4441" s="27">
        <f>AC4465+AC4559+AC4453+AC4568+AC4574+AC4442+AC4578</f>
        <v>2509930.0280099991</v>
      </c>
      <c r="AD4441" s="27">
        <f>AD4465+AD4559+AD4453+AD4568+AD4574+AD4442+AD4578</f>
        <v>2159067.6126299994</v>
      </c>
      <c r="AE4441" s="28">
        <f t="shared" si="11558"/>
        <v>86.021028018132384</v>
      </c>
      <c r="AF4441" s="26">
        <f t="shared" ref="AF4441:AK4441" si="11626">AF4465+AF4559+AF4453+AF4568+AF4574+AF4442</f>
        <v>2535064.5746400002</v>
      </c>
      <c r="AG4441" s="26">
        <f t="shared" si="11626"/>
        <v>-1252.3489999999999</v>
      </c>
      <c r="AH4441" s="26">
        <f t="shared" si="11626"/>
        <v>0</v>
      </c>
      <c r="AI4441" s="26">
        <f t="shared" si="11626"/>
        <v>0</v>
      </c>
      <c r="AJ4441" s="26">
        <f t="shared" si="11626"/>
        <v>0</v>
      </c>
      <c r="AK4441" s="26">
        <f t="shared" si="11626"/>
        <v>-1100</v>
      </c>
      <c r="AL4441" s="26">
        <f t="shared" si="11559"/>
        <v>2532712.2256400003</v>
      </c>
      <c r="AM4441" s="26">
        <f t="shared" si="11560"/>
        <v>-134580.55064000003</v>
      </c>
      <c r="AN4441" s="29"/>
    </row>
    <row r="4442" spans="2:40" x14ac:dyDescent="0.3">
      <c r="B4442" s="30" t="s">
        <v>1085</v>
      </c>
      <c r="C4442" s="30" t="s">
        <v>112</v>
      </c>
      <c r="D4442" s="30" t="s">
        <v>114</v>
      </c>
      <c r="E4442" s="15" t="str">
        <f t="shared" si="11561"/>
        <v>0503</v>
      </c>
      <c r="F4442" s="30" t="s">
        <v>334</v>
      </c>
      <c r="G4442" s="30"/>
      <c r="H4442" s="31" t="s">
        <v>335</v>
      </c>
      <c r="I4442" s="26"/>
      <c r="J4442" s="26"/>
      <c r="K4442" s="26"/>
      <c r="L4442" s="26"/>
      <c r="M4442" s="26"/>
      <c r="N4442" s="26"/>
      <c r="O4442" s="26">
        <f t="shared" ref="O4442:O4443" si="11627">O4443</f>
        <v>0</v>
      </c>
      <c r="P4442" s="32">
        <f t="shared" ref="P4442:P4443" si="11628">P4443</f>
        <v>0</v>
      </c>
      <c r="Q4442" s="26">
        <f t="shared" ref="Q4442:Q4443" si="11629">Q4443</f>
        <v>0</v>
      </c>
      <c r="R4442" s="26">
        <f t="shared" ref="R4442:R4443" si="11630">R4443</f>
        <v>0</v>
      </c>
      <c r="S4442" s="26">
        <f t="shared" ref="S4442:S4443" si="11631">S4443</f>
        <v>0</v>
      </c>
      <c r="T4442" s="26">
        <f t="shared" ref="T4442:T4443" si="11632">T4443</f>
        <v>0</v>
      </c>
      <c r="U4442" s="26"/>
      <c r="V4442" s="32">
        <f t="shared" si="11562"/>
        <v>0</v>
      </c>
      <c r="W4442" s="26"/>
      <c r="X4442" s="26"/>
      <c r="Y4442" s="26"/>
      <c r="Z4442" s="26"/>
      <c r="AA4442" s="26"/>
      <c r="AB4442" s="32">
        <f t="shared" ref="AB4442:AB4443" si="11633">AB4443</f>
        <v>5519.3346000000001</v>
      </c>
      <c r="AC4442" s="33">
        <f t="shared" ref="AC4442:AC4443" si="11634">AC4443</f>
        <v>8078.79486</v>
      </c>
      <c r="AD4442" s="33">
        <f t="shared" ref="AD4442:AD4443" si="11635">AD4443</f>
        <v>8078.7938999999997</v>
      </c>
      <c r="AE4442" s="34">
        <f t="shared" si="11558"/>
        <v>99.999988117039521</v>
      </c>
      <c r="AF4442" s="32">
        <f t="shared" ref="AF4442:AF4443" si="11636">AF4443</f>
        <v>8562.7218599999997</v>
      </c>
      <c r="AG4442" s="32">
        <f t="shared" ref="AG4442:AG4443" si="11637">AG4443</f>
        <v>0</v>
      </c>
      <c r="AH4442" s="32">
        <f t="shared" ref="AH4442:AH4443" si="11638">AH4443</f>
        <v>0</v>
      </c>
      <c r="AI4442" s="32">
        <f t="shared" ref="AI4442:AI4443" si="11639">AI4443</f>
        <v>0</v>
      </c>
      <c r="AJ4442" s="32">
        <f t="shared" ref="AJ4442:AJ4443" si="11640">AJ4443</f>
        <v>0</v>
      </c>
      <c r="AK4442" s="32">
        <f t="shared" ref="AK4442:AK4443" si="11641">AK4443</f>
        <v>0</v>
      </c>
      <c r="AL4442" s="32">
        <f t="shared" si="11559"/>
        <v>8562.7218599999997</v>
      </c>
      <c r="AM4442" s="32">
        <f t="shared" si="11560"/>
        <v>-8562.7218599999997</v>
      </c>
    </row>
    <row r="4443" spans="2:40" ht="31.2" x14ac:dyDescent="0.3">
      <c r="B4443" s="30" t="s">
        <v>1085</v>
      </c>
      <c r="C4443" s="30" t="s">
        <v>112</v>
      </c>
      <c r="D4443" s="30" t="s">
        <v>114</v>
      </c>
      <c r="E4443" s="15" t="str">
        <f t="shared" si="11561"/>
        <v>0503</v>
      </c>
      <c r="F4443" s="30" t="s">
        <v>336</v>
      </c>
      <c r="G4443" s="30"/>
      <c r="H4443" s="31" t="s">
        <v>337</v>
      </c>
      <c r="I4443" s="26"/>
      <c r="J4443" s="26"/>
      <c r="K4443" s="26"/>
      <c r="L4443" s="26"/>
      <c r="M4443" s="26"/>
      <c r="N4443" s="26"/>
      <c r="O4443" s="26">
        <f t="shared" si="11627"/>
        <v>0</v>
      </c>
      <c r="P4443" s="32">
        <f t="shared" si="11628"/>
        <v>0</v>
      </c>
      <c r="Q4443" s="26">
        <f t="shared" si="11629"/>
        <v>0</v>
      </c>
      <c r="R4443" s="26">
        <f t="shared" si="11630"/>
        <v>0</v>
      </c>
      <c r="S4443" s="26">
        <f t="shared" si="11631"/>
        <v>0</v>
      </c>
      <c r="T4443" s="26">
        <f t="shared" si="11632"/>
        <v>0</v>
      </c>
      <c r="U4443" s="26"/>
      <c r="V4443" s="32">
        <f t="shared" si="11562"/>
        <v>0</v>
      </c>
      <c r="W4443" s="26"/>
      <c r="X4443" s="26"/>
      <c r="Y4443" s="26"/>
      <c r="Z4443" s="26"/>
      <c r="AA4443" s="26"/>
      <c r="AB4443" s="32">
        <f t="shared" si="11633"/>
        <v>5519.3346000000001</v>
      </c>
      <c r="AC4443" s="33">
        <f t="shared" si="11634"/>
        <v>8078.79486</v>
      </c>
      <c r="AD4443" s="33">
        <f t="shared" si="11635"/>
        <v>8078.7938999999997</v>
      </c>
      <c r="AE4443" s="34">
        <f t="shared" si="11558"/>
        <v>99.999988117039521</v>
      </c>
      <c r="AF4443" s="32">
        <f t="shared" si="11636"/>
        <v>8562.7218599999997</v>
      </c>
      <c r="AG4443" s="32">
        <f t="shared" si="11637"/>
        <v>0</v>
      </c>
      <c r="AH4443" s="32">
        <f t="shared" si="11638"/>
        <v>0</v>
      </c>
      <c r="AI4443" s="32">
        <f t="shared" si="11639"/>
        <v>0</v>
      </c>
      <c r="AJ4443" s="32">
        <f t="shared" si="11640"/>
        <v>0</v>
      </c>
      <c r="AK4443" s="32">
        <f t="shared" si="11641"/>
        <v>0</v>
      </c>
      <c r="AL4443" s="32">
        <f t="shared" si="11559"/>
        <v>8562.7218599999997</v>
      </c>
      <c r="AM4443" s="32">
        <f t="shared" si="11560"/>
        <v>-8562.7218599999997</v>
      </c>
    </row>
    <row r="4444" spans="2:40" ht="62.4" x14ac:dyDescent="0.3">
      <c r="B4444" s="30" t="s">
        <v>1085</v>
      </c>
      <c r="C4444" s="30" t="s">
        <v>112</v>
      </c>
      <c r="D4444" s="30" t="s">
        <v>114</v>
      </c>
      <c r="E4444" s="15" t="str">
        <f t="shared" si="11561"/>
        <v>0503</v>
      </c>
      <c r="F4444" s="30" t="s">
        <v>338</v>
      </c>
      <c r="G4444" s="30"/>
      <c r="H4444" s="31" t="s">
        <v>339</v>
      </c>
      <c r="I4444" s="26"/>
      <c r="J4444" s="26"/>
      <c r="K4444" s="26"/>
      <c r="L4444" s="26"/>
      <c r="M4444" s="26"/>
      <c r="N4444" s="26"/>
      <c r="O4444" s="26">
        <f>O4450+O4445</f>
        <v>0</v>
      </c>
      <c r="P4444" s="32">
        <f>P4450+P4445</f>
        <v>0</v>
      </c>
      <c r="Q4444" s="26">
        <f>Q4450+Q4445</f>
        <v>0</v>
      </c>
      <c r="R4444" s="26">
        <f>R4450+R4445</f>
        <v>0</v>
      </c>
      <c r="S4444" s="26">
        <f>S4450+S4445</f>
        <v>0</v>
      </c>
      <c r="T4444" s="26">
        <f>T4450</f>
        <v>0</v>
      </c>
      <c r="U4444" s="26"/>
      <c r="V4444" s="32">
        <f t="shared" si="11562"/>
        <v>0</v>
      </c>
      <c r="W4444" s="26"/>
      <c r="X4444" s="26"/>
      <c r="Y4444" s="26"/>
      <c r="Z4444" s="26"/>
      <c r="AA4444" s="26"/>
      <c r="AB4444" s="32">
        <f>AB4450+AB4445</f>
        <v>5519.3346000000001</v>
      </c>
      <c r="AC4444" s="33">
        <f>AC4450+AC4445</f>
        <v>8078.79486</v>
      </c>
      <c r="AD4444" s="33">
        <f>AD4450+AD4445</f>
        <v>8078.7938999999997</v>
      </c>
      <c r="AE4444" s="34">
        <f t="shared" si="11558"/>
        <v>99.999988117039521</v>
      </c>
      <c r="AF4444" s="32">
        <f t="shared" ref="AF4444:AK4444" si="11642">AF4450+AF4445</f>
        <v>8562.7218599999997</v>
      </c>
      <c r="AG4444" s="32">
        <f t="shared" si="11642"/>
        <v>0</v>
      </c>
      <c r="AH4444" s="32">
        <f t="shared" si="11642"/>
        <v>0</v>
      </c>
      <c r="AI4444" s="32">
        <f t="shared" si="11642"/>
        <v>0</v>
      </c>
      <c r="AJ4444" s="32">
        <f t="shared" si="11642"/>
        <v>0</v>
      </c>
      <c r="AK4444" s="32">
        <f t="shared" si="11642"/>
        <v>0</v>
      </c>
      <c r="AL4444" s="32">
        <f t="shared" si="11559"/>
        <v>8562.7218599999997</v>
      </c>
      <c r="AM4444" s="32">
        <f t="shared" si="11560"/>
        <v>-8562.7218599999997</v>
      </c>
    </row>
    <row r="4445" spans="2:40" ht="31.2" x14ac:dyDescent="0.3">
      <c r="B4445" s="30" t="s">
        <v>1085</v>
      </c>
      <c r="C4445" s="30" t="s">
        <v>112</v>
      </c>
      <c r="D4445" s="30" t="s">
        <v>114</v>
      </c>
      <c r="E4445" s="15" t="str">
        <f t="shared" si="11561"/>
        <v>0503</v>
      </c>
      <c r="F4445" s="30" t="s">
        <v>681</v>
      </c>
      <c r="G4445" s="30"/>
      <c r="H4445" s="31" t="s">
        <v>682</v>
      </c>
      <c r="I4445" s="26"/>
      <c r="J4445" s="26"/>
      <c r="K4445" s="26"/>
      <c r="L4445" s="26"/>
      <c r="M4445" s="26"/>
      <c r="N4445" s="26"/>
      <c r="O4445" s="26">
        <f>O4446+O4448</f>
        <v>0</v>
      </c>
      <c r="P4445" s="32">
        <f t="shared" ref="P4445:P4454" si="11643">P4446</f>
        <v>0</v>
      </c>
      <c r="Q4445" s="26">
        <f t="shared" ref="Q4445:Q4454" si="11644">Q4446</f>
        <v>0</v>
      </c>
      <c r="R4445" s="26">
        <f t="shared" ref="R4445:R4454" si="11645">R4446</f>
        <v>0</v>
      </c>
      <c r="S4445" s="26">
        <f t="shared" ref="S4445:S4454" si="11646">S4446</f>
        <v>0</v>
      </c>
      <c r="T4445" s="26"/>
      <c r="U4445" s="26"/>
      <c r="V4445" s="32">
        <f t="shared" si="11562"/>
        <v>0</v>
      </c>
      <c r="W4445" s="26"/>
      <c r="X4445" s="26"/>
      <c r="Y4445" s="26"/>
      <c r="Z4445" s="26"/>
      <c r="AA4445" s="26"/>
      <c r="AB4445" s="32">
        <f>AB4446+AB4448</f>
        <v>3852.6345999999999</v>
      </c>
      <c r="AC4445" s="33">
        <f>AC4446+AC4448</f>
        <v>6412.0948600000002</v>
      </c>
      <c r="AD4445" s="33">
        <f>AD4446+AD4448</f>
        <v>6412.0938999999998</v>
      </c>
      <c r="AE4445" s="34">
        <f t="shared" si="11558"/>
        <v>99.999985028293864</v>
      </c>
      <c r="AF4445" s="32">
        <f t="shared" ref="AF4445:AK4445" si="11647">AF4446+AF4448</f>
        <v>6896.0218599999998</v>
      </c>
      <c r="AG4445" s="32">
        <f t="shared" si="11647"/>
        <v>0</v>
      </c>
      <c r="AH4445" s="32">
        <f t="shared" si="11647"/>
        <v>0</v>
      </c>
      <c r="AI4445" s="32">
        <f t="shared" si="11647"/>
        <v>0</v>
      </c>
      <c r="AJ4445" s="32">
        <f t="shared" si="11647"/>
        <v>0</v>
      </c>
      <c r="AK4445" s="32">
        <f t="shared" si="11647"/>
        <v>0</v>
      </c>
      <c r="AL4445" s="32">
        <f t="shared" si="11559"/>
        <v>6896.0218599999998</v>
      </c>
      <c r="AM4445" s="32">
        <f t="shared" si="11560"/>
        <v>-6896.0218599999998</v>
      </c>
    </row>
    <row r="4446" spans="2:40" ht="31.2" x14ac:dyDescent="0.3">
      <c r="B4446" s="30" t="s">
        <v>1085</v>
      </c>
      <c r="C4446" s="30" t="s">
        <v>112</v>
      </c>
      <c r="D4446" s="30" t="s">
        <v>114</v>
      </c>
      <c r="E4446" s="15" t="str">
        <f t="shared" si="11561"/>
        <v>0503</v>
      </c>
      <c r="F4446" s="30" t="s">
        <v>681</v>
      </c>
      <c r="G4446" s="30" t="s">
        <v>50</v>
      </c>
      <c r="H4446" s="31" t="s">
        <v>51</v>
      </c>
      <c r="I4446" s="26"/>
      <c r="J4446" s="26"/>
      <c r="K4446" s="26"/>
      <c r="L4446" s="26"/>
      <c r="M4446" s="26"/>
      <c r="N4446" s="26"/>
      <c r="O4446" s="26">
        <f>O4447</f>
        <v>0</v>
      </c>
      <c r="P4446" s="32">
        <f t="shared" si="11643"/>
        <v>0</v>
      </c>
      <c r="Q4446" s="26">
        <f t="shared" si="11644"/>
        <v>0</v>
      </c>
      <c r="R4446" s="26">
        <f t="shared" si="11645"/>
        <v>0</v>
      </c>
      <c r="S4446" s="26">
        <f t="shared" si="11646"/>
        <v>0</v>
      </c>
      <c r="T4446" s="26"/>
      <c r="U4446" s="26"/>
      <c r="V4446" s="32">
        <f t="shared" si="11562"/>
        <v>0</v>
      </c>
      <c r="W4446" s="26"/>
      <c r="X4446" s="26"/>
      <c r="Y4446" s="26"/>
      <c r="Z4446" s="26"/>
      <c r="AA4446" s="26"/>
      <c r="AB4446" s="32">
        <f>AB4447</f>
        <v>3852.6345999999999</v>
      </c>
      <c r="AC4446" s="33">
        <f>AC4447</f>
        <v>5475.98002</v>
      </c>
      <c r="AD4446" s="33">
        <f>AD4447</f>
        <v>5475.9790599999997</v>
      </c>
      <c r="AE4446" s="34">
        <f t="shared" si="11558"/>
        <v>99.999982468891474</v>
      </c>
      <c r="AF4446" s="32">
        <f t="shared" ref="AF4446:AK4446" si="11648">AF4447</f>
        <v>5959.9070199999996</v>
      </c>
      <c r="AG4446" s="32">
        <f t="shared" si="11648"/>
        <v>0</v>
      </c>
      <c r="AH4446" s="32">
        <f t="shared" si="11648"/>
        <v>0</v>
      </c>
      <c r="AI4446" s="32">
        <f t="shared" si="11648"/>
        <v>0</v>
      </c>
      <c r="AJ4446" s="32">
        <f t="shared" si="11648"/>
        <v>0</v>
      </c>
      <c r="AK4446" s="32">
        <f t="shared" si="11648"/>
        <v>0</v>
      </c>
      <c r="AL4446" s="32">
        <f t="shared" si="11559"/>
        <v>5959.9070199999996</v>
      </c>
      <c r="AM4446" s="32">
        <f t="shared" si="11560"/>
        <v>-5959.9070199999996</v>
      </c>
    </row>
    <row r="4447" spans="2:40" ht="31.2" x14ac:dyDescent="0.3">
      <c r="B4447" s="30" t="s">
        <v>1085</v>
      </c>
      <c r="C4447" s="30" t="s">
        <v>112</v>
      </c>
      <c r="D4447" s="30" t="s">
        <v>114</v>
      </c>
      <c r="E4447" s="15" t="str">
        <f t="shared" si="11561"/>
        <v>0503</v>
      </c>
      <c r="F4447" s="30" t="s">
        <v>681</v>
      </c>
      <c r="G4447" s="30" t="s">
        <v>52</v>
      </c>
      <c r="H4447" s="31" t="s">
        <v>53</v>
      </c>
      <c r="I4447" s="26"/>
      <c r="J4447" s="26"/>
      <c r="K4447" s="26"/>
      <c r="L4447" s="26"/>
      <c r="M4447" s="26"/>
      <c r="N4447" s="26"/>
      <c r="O4447" s="26">
        <v>0</v>
      </c>
      <c r="P4447" s="32">
        <v>0</v>
      </c>
      <c r="Q4447" s="26">
        <v>0</v>
      </c>
      <c r="R4447" s="26">
        <v>0</v>
      </c>
      <c r="S4447" s="26">
        <v>0</v>
      </c>
      <c r="T4447" s="26"/>
      <c r="U4447" s="26"/>
      <c r="V4447" s="32">
        <f t="shared" si="11562"/>
        <v>0</v>
      </c>
      <c r="W4447" s="26"/>
      <c r="X4447" s="26"/>
      <c r="Y4447" s="26"/>
      <c r="Z4447" s="26"/>
      <c r="AA4447" s="26"/>
      <c r="AB4447" s="32">
        <v>3852.6345999999999</v>
      </c>
      <c r="AC4447" s="33">
        <v>5475.98002</v>
      </c>
      <c r="AD4447" s="33">
        <v>5475.9790599999997</v>
      </c>
      <c r="AE4447" s="34">
        <f t="shared" si="11558"/>
        <v>99.999982468891474</v>
      </c>
      <c r="AF4447" s="32">
        <v>5959.9070199999996</v>
      </c>
      <c r="AG4447" s="32">
        <v>0</v>
      </c>
      <c r="AH4447" s="32">
        <v>0</v>
      </c>
      <c r="AI4447" s="32">
        <v>0</v>
      </c>
      <c r="AJ4447" s="32">
        <v>0</v>
      </c>
      <c r="AK4447" s="32">
        <v>0</v>
      </c>
      <c r="AL4447" s="32">
        <f t="shared" si="11559"/>
        <v>5959.9070199999996</v>
      </c>
      <c r="AM4447" s="32">
        <f t="shared" si="11560"/>
        <v>-5959.9070199999996</v>
      </c>
    </row>
    <row r="4448" spans="2:40" ht="31.2" x14ac:dyDescent="0.3">
      <c r="B4448" s="30" t="s">
        <v>1085</v>
      </c>
      <c r="C4448" s="30" t="s">
        <v>112</v>
      </c>
      <c r="D4448" s="30" t="s">
        <v>114</v>
      </c>
      <c r="E4448" s="15" t="str">
        <f t="shared" si="11561"/>
        <v>0503</v>
      </c>
      <c r="F4448" s="30" t="s">
        <v>681</v>
      </c>
      <c r="G4448" s="30" t="s">
        <v>174</v>
      </c>
      <c r="H4448" s="31" t="s">
        <v>175</v>
      </c>
      <c r="I4448" s="26"/>
      <c r="J4448" s="26"/>
      <c r="K4448" s="26"/>
      <c r="L4448" s="26"/>
      <c r="M4448" s="26"/>
      <c r="N4448" s="26"/>
      <c r="O4448" s="26">
        <f>O4449</f>
        <v>0</v>
      </c>
      <c r="P4448" s="32"/>
      <c r="Q4448" s="26"/>
      <c r="R4448" s="26"/>
      <c r="S4448" s="26"/>
      <c r="T4448" s="26"/>
      <c r="U4448" s="26"/>
      <c r="V4448" s="32">
        <f t="shared" si="11562"/>
        <v>0</v>
      </c>
      <c r="W4448" s="26"/>
      <c r="X4448" s="26"/>
      <c r="Y4448" s="26"/>
      <c r="Z4448" s="26"/>
      <c r="AA4448" s="26"/>
      <c r="AB4448" s="32">
        <f>AB4449</f>
        <v>0</v>
      </c>
      <c r="AC4448" s="33">
        <f>AC4449</f>
        <v>936.11483999999996</v>
      </c>
      <c r="AD4448" s="33">
        <f>AD4449</f>
        <v>936.11483999999996</v>
      </c>
      <c r="AE4448" s="34">
        <f t="shared" si="11558"/>
        <v>100</v>
      </c>
      <c r="AF4448" s="32">
        <f t="shared" ref="AF4448:AK4448" si="11649">AF4449</f>
        <v>936.11483999999996</v>
      </c>
      <c r="AG4448" s="32">
        <f t="shared" si="11649"/>
        <v>0</v>
      </c>
      <c r="AH4448" s="32">
        <f t="shared" si="11649"/>
        <v>0</v>
      </c>
      <c r="AI4448" s="32">
        <f t="shared" si="11649"/>
        <v>0</v>
      </c>
      <c r="AJ4448" s="32">
        <f t="shared" si="11649"/>
        <v>0</v>
      </c>
      <c r="AK4448" s="32">
        <f t="shared" si="11649"/>
        <v>0</v>
      </c>
      <c r="AL4448" s="32">
        <f t="shared" si="11559"/>
        <v>936.11483999999996</v>
      </c>
      <c r="AM4448" s="32">
        <f t="shared" si="11560"/>
        <v>-936.11483999999996</v>
      </c>
    </row>
    <row r="4449" spans="2:39" x14ac:dyDescent="0.3">
      <c r="B4449" s="30" t="s">
        <v>1085</v>
      </c>
      <c r="C4449" s="30" t="s">
        <v>112</v>
      </c>
      <c r="D4449" s="30" t="s">
        <v>114</v>
      </c>
      <c r="E4449" s="15" t="str">
        <f t="shared" si="11561"/>
        <v>0503</v>
      </c>
      <c r="F4449" s="30" t="s">
        <v>681</v>
      </c>
      <c r="G4449" s="30" t="s">
        <v>176</v>
      </c>
      <c r="H4449" s="31" t="s">
        <v>177</v>
      </c>
      <c r="I4449" s="26"/>
      <c r="J4449" s="26"/>
      <c r="K4449" s="26"/>
      <c r="L4449" s="26"/>
      <c r="M4449" s="26"/>
      <c r="N4449" s="26"/>
      <c r="O4449" s="26">
        <v>0</v>
      </c>
      <c r="P4449" s="32"/>
      <c r="Q4449" s="26"/>
      <c r="R4449" s="26"/>
      <c r="S4449" s="26"/>
      <c r="T4449" s="26"/>
      <c r="U4449" s="26"/>
      <c r="V4449" s="32">
        <f t="shared" si="11562"/>
        <v>0</v>
      </c>
      <c r="W4449" s="26"/>
      <c r="X4449" s="26"/>
      <c r="Y4449" s="26"/>
      <c r="Z4449" s="26"/>
      <c r="AA4449" s="26"/>
      <c r="AB4449" s="32">
        <v>0</v>
      </c>
      <c r="AC4449" s="33">
        <v>936.11483999999996</v>
      </c>
      <c r="AD4449" s="33">
        <v>936.11483999999996</v>
      </c>
      <c r="AE4449" s="34">
        <f t="shared" si="11558"/>
        <v>100</v>
      </c>
      <c r="AF4449" s="32">
        <v>936.11483999999996</v>
      </c>
      <c r="AG4449" s="32">
        <v>0</v>
      </c>
      <c r="AH4449" s="32">
        <v>0</v>
      </c>
      <c r="AI4449" s="32">
        <v>0</v>
      </c>
      <c r="AJ4449" s="32">
        <v>0</v>
      </c>
      <c r="AK4449" s="32">
        <v>0</v>
      </c>
      <c r="AL4449" s="32">
        <f t="shared" si="11559"/>
        <v>936.11483999999996</v>
      </c>
      <c r="AM4449" s="32">
        <f t="shared" si="11560"/>
        <v>-936.11483999999996</v>
      </c>
    </row>
    <row r="4450" spans="2:39" ht="31.2" x14ac:dyDescent="0.3">
      <c r="B4450" s="30" t="s">
        <v>1085</v>
      </c>
      <c r="C4450" s="30" t="s">
        <v>112</v>
      </c>
      <c r="D4450" s="30" t="s">
        <v>114</v>
      </c>
      <c r="E4450" s="15" t="str">
        <f t="shared" si="11561"/>
        <v>0503</v>
      </c>
      <c r="F4450" s="30" t="s">
        <v>843</v>
      </c>
      <c r="G4450" s="30"/>
      <c r="H4450" s="31" t="s">
        <v>844</v>
      </c>
      <c r="I4450" s="26"/>
      <c r="J4450" s="26"/>
      <c r="K4450" s="26"/>
      <c r="L4450" s="26"/>
      <c r="M4450" s="26"/>
      <c r="N4450" s="26"/>
      <c r="O4450" s="26">
        <f t="shared" ref="O4450:O4454" si="11650">O4451</f>
        <v>0</v>
      </c>
      <c r="P4450" s="32">
        <f t="shared" si="11643"/>
        <v>0</v>
      </c>
      <c r="Q4450" s="26">
        <f t="shared" si="11644"/>
        <v>0</v>
      </c>
      <c r="R4450" s="26">
        <f t="shared" si="11645"/>
        <v>0</v>
      </c>
      <c r="S4450" s="26">
        <f t="shared" si="11646"/>
        <v>0</v>
      </c>
      <c r="T4450" s="26">
        <f t="shared" ref="T4450:T4454" si="11651">T4451</f>
        <v>0</v>
      </c>
      <c r="U4450" s="26"/>
      <c r="V4450" s="32">
        <f t="shared" si="11562"/>
        <v>0</v>
      </c>
      <c r="W4450" s="26"/>
      <c r="X4450" s="26"/>
      <c r="Y4450" s="26"/>
      <c r="Z4450" s="26"/>
      <c r="AA4450" s="26"/>
      <c r="AB4450" s="32">
        <f t="shared" ref="AB4450:AB4454" si="11652">AB4451</f>
        <v>1666.7</v>
      </c>
      <c r="AC4450" s="33">
        <f t="shared" ref="AC4450:AC4454" si="11653">AC4451</f>
        <v>1666.7</v>
      </c>
      <c r="AD4450" s="33">
        <f t="shared" ref="AD4450:AD4454" si="11654">AD4451</f>
        <v>1666.7</v>
      </c>
      <c r="AE4450" s="34">
        <f t="shared" si="11558"/>
        <v>100</v>
      </c>
      <c r="AF4450" s="32">
        <f t="shared" ref="AF4450:AF4454" si="11655">AF4451</f>
        <v>1666.7</v>
      </c>
      <c r="AG4450" s="32">
        <f t="shared" ref="AG4450:AG4454" si="11656">AG4451</f>
        <v>0</v>
      </c>
      <c r="AH4450" s="32">
        <f t="shared" ref="AH4450:AH4454" si="11657">AH4451</f>
        <v>0</v>
      </c>
      <c r="AI4450" s="32">
        <f t="shared" ref="AI4450:AI4454" si="11658">AI4451</f>
        <v>0</v>
      </c>
      <c r="AJ4450" s="32">
        <f t="shared" ref="AJ4450:AJ4454" si="11659">AJ4451</f>
        <v>0</v>
      </c>
      <c r="AK4450" s="32">
        <f t="shared" ref="AK4450:AK4454" si="11660">AK4451</f>
        <v>0</v>
      </c>
      <c r="AL4450" s="32">
        <f t="shared" si="11559"/>
        <v>1666.7</v>
      </c>
      <c r="AM4450" s="32">
        <f t="shared" si="11560"/>
        <v>-1666.7</v>
      </c>
    </row>
    <row r="4451" spans="2:39" ht="31.2" x14ac:dyDescent="0.3">
      <c r="B4451" s="30" t="s">
        <v>1085</v>
      </c>
      <c r="C4451" s="30" t="s">
        <v>112</v>
      </c>
      <c r="D4451" s="30" t="s">
        <v>114</v>
      </c>
      <c r="E4451" s="15" t="str">
        <f t="shared" si="11561"/>
        <v>0503</v>
      </c>
      <c r="F4451" s="30" t="s">
        <v>843</v>
      </c>
      <c r="G4451" s="30" t="s">
        <v>50</v>
      </c>
      <c r="H4451" s="31" t="s">
        <v>51</v>
      </c>
      <c r="I4451" s="26"/>
      <c r="J4451" s="26"/>
      <c r="K4451" s="26"/>
      <c r="L4451" s="26"/>
      <c r="M4451" s="26"/>
      <c r="N4451" s="26"/>
      <c r="O4451" s="26">
        <f t="shared" si="11650"/>
        <v>0</v>
      </c>
      <c r="P4451" s="32">
        <f t="shared" si="11643"/>
        <v>0</v>
      </c>
      <c r="Q4451" s="26">
        <f t="shared" si="11644"/>
        <v>0</v>
      </c>
      <c r="R4451" s="26">
        <f t="shared" si="11645"/>
        <v>0</v>
      </c>
      <c r="S4451" s="26">
        <f t="shared" si="11646"/>
        <v>0</v>
      </c>
      <c r="T4451" s="26">
        <f t="shared" si="11651"/>
        <v>0</v>
      </c>
      <c r="U4451" s="26"/>
      <c r="V4451" s="32">
        <f t="shared" si="11562"/>
        <v>0</v>
      </c>
      <c r="W4451" s="26"/>
      <c r="X4451" s="26"/>
      <c r="Y4451" s="26"/>
      <c r="Z4451" s="26"/>
      <c r="AA4451" s="26"/>
      <c r="AB4451" s="32">
        <f t="shared" si="11652"/>
        <v>1666.7</v>
      </c>
      <c r="AC4451" s="33">
        <f t="shared" si="11653"/>
        <v>1666.7</v>
      </c>
      <c r="AD4451" s="33">
        <f t="shared" si="11654"/>
        <v>1666.7</v>
      </c>
      <c r="AE4451" s="34">
        <f t="shared" si="11558"/>
        <v>100</v>
      </c>
      <c r="AF4451" s="32">
        <f t="shared" si="11655"/>
        <v>1666.7</v>
      </c>
      <c r="AG4451" s="32">
        <f t="shared" si="11656"/>
        <v>0</v>
      </c>
      <c r="AH4451" s="32">
        <f t="shared" si="11657"/>
        <v>0</v>
      </c>
      <c r="AI4451" s="32">
        <f t="shared" si="11658"/>
        <v>0</v>
      </c>
      <c r="AJ4451" s="32">
        <f t="shared" si="11659"/>
        <v>0</v>
      </c>
      <c r="AK4451" s="32">
        <f t="shared" si="11660"/>
        <v>0</v>
      </c>
      <c r="AL4451" s="32">
        <f t="shared" si="11559"/>
        <v>1666.7</v>
      </c>
      <c r="AM4451" s="32">
        <f t="shared" si="11560"/>
        <v>-1666.7</v>
      </c>
    </row>
    <row r="4452" spans="2:39" ht="31.2" x14ac:dyDescent="0.3">
      <c r="B4452" s="30" t="s">
        <v>1085</v>
      </c>
      <c r="C4452" s="30" t="s">
        <v>112</v>
      </c>
      <c r="D4452" s="30" t="s">
        <v>114</v>
      </c>
      <c r="E4452" s="15" t="str">
        <f t="shared" si="11561"/>
        <v>0503</v>
      </c>
      <c r="F4452" s="30" t="s">
        <v>843</v>
      </c>
      <c r="G4452" s="30" t="s">
        <v>52</v>
      </c>
      <c r="H4452" s="31" t="s">
        <v>53</v>
      </c>
      <c r="I4452" s="26"/>
      <c r="J4452" s="26"/>
      <c r="K4452" s="26"/>
      <c r="L4452" s="26"/>
      <c r="M4452" s="26"/>
      <c r="N4452" s="26"/>
      <c r="O4452" s="26">
        <v>0</v>
      </c>
      <c r="P4452" s="32">
        <v>0</v>
      </c>
      <c r="Q4452" s="26">
        <v>0</v>
      </c>
      <c r="R4452" s="26">
        <v>0</v>
      </c>
      <c r="S4452" s="26">
        <v>0</v>
      </c>
      <c r="T4452" s="26">
        <v>0</v>
      </c>
      <c r="U4452" s="26"/>
      <c r="V4452" s="32">
        <f t="shared" si="11562"/>
        <v>0</v>
      </c>
      <c r="W4452" s="26"/>
      <c r="X4452" s="26"/>
      <c r="Y4452" s="26"/>
      <c r="Z4452" s="26"/>
      <c r="AA4452" s="26"/>
      <c r="AB4452" s="32">
        <v>1666.7</v>
      </c>
      <c r="AC4452" s="33">
        <v>1666.7</v>
      </c>
      <c r="AD4452" s="33">
        <v>1666.7</v>
      </c>
      <c r="AE4452" s="34">
        <f t="shared" si="11558"/>
        <v>100</v>
      </c>
      <c r="AF4452" s="32">
        <v>1666.7</v>
      </c>
      <c r="AG4452" s="32">
        <v>0</v>
      </c>
      <c r="AH4452" s="32">
        <v>0</v>
      </c>
      <c r="AI4452" s="32">
        <v>0</v>
      </c>
      <c r="AJ4452" s="32">
        <v>0</v>
      </c>
      <c r="AK4452" s="32">
        <v>0</v>
      </c>
      <c r="AL4452" s="32">
        <f t="shared" si="11559"/>
        <v>1666.7</v>
      </c>
      <c r="AM4452" s="32">
        <f t="shared" si="11560"/>
        <v>-1666.7</v>
      </c>
    </row>
    <row r="4453" spans="2:39" ht="31.2" x14ac:dyDescent="0.3">
      <c r="B4453" s="30" t="s">
        <v>1085</v>
      </c>
      <c r="C4453" s="30" t="s">
        <v>112</v>
      </c>
      <c r="D4453" s="30" t="s">
        <v>114</v>
      </c>
      <c r="E4453" s="15" t="str">
        <f t="shared" si="11561"/>
        <v>0503</v>
      </c>
      <c r="F4453" s="30" t="s">
        <v>712</v>
      </c>
      <c r="G4453" s="30"/>
      <c r="H4453" s="31" t="s">
        <v>713</v>
      </c>
      <c r="I4453" s="32">
        <f t="shared" ref="I4453:I4457" si="11661">I4454</f>
        <v>0</v>
      </c>
      <c r="J4453" s="32">
        <f t="shared" ref="J4453:J4457" si="11662">J4454</f>
        <v>0</v>
      </c>
      <c r="K4453" s="32">
        <f t="shared" ref="K4453:K4457" si="11663">K4454</f>
        <v>0</v>
      </c>
      <c r="L4453" s="32">
        <f t="shared" ref="L4453:L4457" si="11664">L4454</f>
        <v>0</v>
      </c>
      <c r="M4453" s="32">
        <f t="shared" ref="M4453:M4457" si="11665">M4454</f>
        <v>0</v>
      </c>
      <c r="N4453" s="32">
        <f t="shared" ref="N4453:N4457" si="11666">N4454</f>
        <v>0</v>
      </c>
      <c r="O4453" s="32">
        <f t="shared" si="11650"/>
        <v>0</v>
      </c>
      <c r="P4453" s="32">
        <f t="shared" si="11643"/>
        <v>-38700</v>
      </c>
      <c r="Q4453" s="32">
        <f t="shared" si="11644"/>
        <v>0</v>
      </c>
      <c r="R4453" s="32">
        <f t="shared" si="11645"/>
        <v>0</v>
      </c>
      <c r="S4453" s="32">
        <f t="shared" si="11646"/>
        <v>16640.409</v>
      </c>
      <c r="T4453" s="32">
        <f t="shared" si="11651"/>
        <v>0</v>
      </c>
      <c r="U4453" s="32">
        <v>79675.737999999998</v>
      </c>
      <c r="V4453" s="32">
        <f t="shared" si="11562"/>
        <v>57616.146999999997</v>
      </c>
      <c r="W4453" s="32">
        <f t="shared" ref="W4453:W4454" si="11667">W4454</f>
        <v>47984.136999999995</v>
      </c>
      <c r="X4453" s="32">
        <f t="shared" ref="X4453:X4454" si="11668">X4454</f>
        <v>0</v>
      </c>
      <c r="Y4453" s="32">
        <f t="shared" ref="Y4453:Y4454" si="11669">Y4454</f>
        <v>31691.600999999999</v>
      </c>
      <c r="Z4453" s="32">
        <f t="shared" ref="Z4453:Z4454" si="11670">Z4454</f>
        <v>0</v>
      </c>
      <c r="AA4453" s="32">
        <f t="shared" ref="AA4453:AA4454" si="11671">AA4454</f>
        <v>0</v>
      </c>
      <c r="AB4453" s="32">
        <f t="shared" si="11652"/>
        <v>78417.275299999994</v>
      </c>
      <c r="AC4453" s="33">
        <f t="shared" si="11653"/>
        <v>130860.95753</v>
      </c>
      <c r="AD4453" s="33">
        <f t="shared" si="11654"/>
        <v>102770.14301</v>
      </c>
      <c r="AE4453" s="34">
        <f t="shared" si="11558"/>
        <v>78.533846114063351</v>
      </c>
      <c r="AF4453" s="32">
        <f t="shared" si="11655"/>
        <v>227831.24997</v>
      </c>
      <c r="AG4453" s="32">
        <f t="shared" si="11656"/>
        <v>0</v>
      </c>
      <c r="AH4453" s="32">
        <f t="shared" si="11657"/>
        <v>0</v>
      </c>
      <c r="AI4453" s="32">
        <f t="shared" si="11658"/>
        <v>0</v>
      </c>
      <c r="AJ4453" s="32">
        <f t="shared" si="11659"/>
        <v>0</v>
      </c>
      <c r="AK4453" s="32">
        <f t="shared" si="11660"/>
        <v>0</v>
      </c>
      <c r="AL4453" s="32">
        <f t="shared" si="11559"/>
        <v>227831.24997</v>
      </c>
      <c r="AM4453" s="32">
        <f t="shared" si="11560"/>
        <v>-170215.10297000001</v>
      </c>
    </row>
    <row r="4454" spans="2:39" ht="46.8" x14ac:dyDescent="0.3">
      <c r="B4454" s="30" t="s">
        <v>1085</v>
      </c>
      <c r="C4454" s="30" t="s">
        <v>112</v>
      </c>
      <c r="D4454" s="30" t="s">
        <v>114</v>
      </c>
      <c r="E4454" s="15" t="str">
        <f t="shared" si="11561"/>
        <v>0503</v>
      </c>
      <c r="F4454" s="30" t="s">
        <v>714</v>
      </c>
      <c r="G4454" s="30"/>
      <c r="H4454" s="31" t="s">
        <v>715</v>
      </c>
      <c r="I4454" s="32">
        <f t="shared" si="11661"/>
        <v>0</v>
      </c>
      <c r="J4454" s="32">
        <f t="shared" si="11662"/>
        <v>0</v>
      </c>
      <c r="K4454" s="32">
        <f t="shared" si="11663"/>
        <v>0</v>
      </c>
      <c r="L4454" s="32">
        <f t="shared" si="11664"/>
        <v>0</v>
      </c>
      <c r="M4454" s="32">
        <f t="shared" si="11665"/>
        <v>0</v>
      </c>
      <c r="N4454" s="32">
        <f t="shared" si="11666"/>
        <v>0</v>
      </c>
      <c r="O4454" s="32">
        <f t="shared" si="11650"/>
        <v>0</v>
      </c>
      <c r="P4454" s="32">
        <f t="shared" si="11643"/>
        <v>-38700</v>
      </c>
      <c r="Q4454" s="32">
        <f t="shared" si="11644"/>
        <v>0</v>
      </c>
      <c r="R4454" s="32">
        <f t="shared" si="11645"/>
        <v>0</v>
      </c>
      <c r="S4454" s="32">
        <f t="shared" si="11646"/>
        <v>16640.409</v>
      </c>
      <c r="T4454" s="32">
        <f t="shared" si="11651"/>
        <v>0</v>
      </c>
      <c r="U4454" s="32">
        <v>79675.737999999998</v>
      </c>
      <c r="V4454" s="32">
        <f t="shared" si="11562"/>
        <v>57616.146999999997</v>
      </c>
      <c r="W4454" s="32">
        <f t="shared" si="11667"/>
        <v>47984.136999999995</v>
      </c>
      <c r="X4454" s="32">
        <f t="shared" si="11668"/>
        <v>0</v>
      </c>
      <c r="Y4454" s="32">
        <f t="shared" si="11669"/>
        <v>31691.600999999999</v>
      </c>
      <c r="Z4454" s="32">
        <f t="shared" si="11670"/>
        <v>0</v>
      </c>
      <c r="AA4454" s="32">
        <f t="shared" si="11671"/>
        <v>0</v>
      </c>
      <c r="AB4454" s="32">
        <f t="shared" si="11652"/>
        <v>78417.275299999994</v>
      </c>
      <c r="AC4454" s="33">
        <f t="shared" si="11653"/>
        <v>130860.95753</v>
      </c>
      <c r="AD4454" s="33">
        <f t="shared" si="11654"/>
        <v>102770.14301</v>
      </c>
      <c r="AE4454" s="34">
        <f t="shared" si="11558"/>
        <v>78.533846114063351</v>
      </c>
      <c r="AF4454" s="32">
        <f t="shared" si="11655"/>
        <v>227831.24997</v>
      </c>
      <c r="AG4454" s="32">
        <f t="shared" si="11656"/>
        <v>0</v>
      </c>
      <c r="AH4454" s="32">
        <f t="shared" si="11657"/>
        <v>0</v>
      </c>
      <c r="AI4454" s="32">
        <f t="shared" si="11658"/>
        <v>0</v>
      </c>
      <c r="AJ4454" s="32">
        <f t="shared" si="11659"/>
        <v>0</v>
      </c>
      <c r="AK4454" s="32">
        <f t="shared" si="11660"/>
        <v>0</v>
      </c>
      <c r="AL4454" s="32">
        <f t="shared" si="11559"/>
        <v>227831.24997</v>
      </c>
      <c r="AM4454" s="32">
        <f t="shared" si="11560"/>
        <v>-170215.10297000001</v>
      </c>
    </row>
    <row r="4455" spans="2:39" ht="31.2" x14ac:dyDescent="0.3">
      <c r="B4455" s="30" t="s">
        <v>1085</v>
      </c>
      <c r="C4455" s="30" t="s">
        <v>112</v>
      </c>
      <c r="D4455" s="30" t="s">
        <v>114</v>
      </c>
      <c r="E4455" s="15" t="str">
        <f t="shared" si="11561"/>
        <v>0503</v>
      </c>
      <c r="F4455" s="30" t="s">
        <v>1162</v>
      </c>
      <c r="G4455" s="30"/>
      <c r="H4455" s="31" t="s">
        <v>1163</v>
      </c>
      <c r="I4455" s="32">
        <f t="shared" si="11661"/>
        <v>0</v>
      </c>
      <c r="J4455" s="32">
        <f t="shared" si="11662"/>
        <v>0</v>
      </c>
      <c r="K4455" s="32">
        <f t="shared" si="11663"/>
        <v>0</v>
      </c>
      <c r="L4455" s="32">
        <f t="shared" si="11664"/>
        <v>0</v>
      </c>
      <c r="M4455" s="32">
        <f t="shared" si="11665"/>
        <v>0</v>
      </c>
      <c r="N4455" s="32">
        <f t="shared" si="11666"/>
        <v>0</v>
      </c>
      <c r="O4455" s="32">
        <f>O4456+O4462+O4459</f>
        <v>0</v>
      </c>
      <c r="P4455" s="32">
        <f>P4456+P4462+P4459</f>
        <v>-38700</v>
      </c>
      <c r="Q4455" s="32">
        <f>Q4456+Q4462+Q4459</f>
        <v>0</v>
      </c>
      <c r="R4455" s="32">
        <f>R4456+R4462+R4459</f>
        <v>0</v>
      </c>
      <c r="S4455" s="32">
        <f>S4456+S4462+S4459</f>
        <v>16640.409</v>
      </c>
      <c r="T4455" s="32">
        <f>T4456+T4462</f>
        <v>0</v>
      </c>
      <c r="U4455" s="32">
        <v>79675.737999999998</v>
      </c>
      <c r="V4455" s="32">
        <f t="shared" si="11562"/>
        <v>57616.146999999997</v>
      </c>
      <c r="W4455" s="32">
        <f>W4456+W4462</f>
        <v>47984.136999999995</v>
      </c>
      <c r="X4455" s="32">
        <f>X4456+X4462</f>
        <v>0</v>
      </c>
      <c r="Y4455" s="32">
        <f>Y4456+Y4462</f>
        <v>31691.600999999999</v>
      </c>
      <c r="Z4455" s="32">
        <f>Z4456+Z4462</f>
        <v>0</v>
      </c>
      <c r="AA4455" s="32">
        <f>AA4456+AA4462</f>
        <v>0</v>
      </c>
      <c r="AB4455" s="32">
        <f>AB4456+AB4462+AB4459</f>
        <v>78417.275299999994</v>
      </c>
      <c r="AC4455" s="33">
        <f>AC4456+AC4462+AC4459</f>
        <v>130860.95753</v>
      </c>
      <c r="AD4455" s="33">
        <f>AD4456+AD4462+AD4459</f>
        <v>102770.14301</v>
      </c>
      <c r="AE4455" s="34">
        <f t="shared" si="11558"/>
        <v>78.533846114063351</v>
      </c>
      <c r="AF4455" s="32">
        <f t="shared" ref="AF4455:AK4455" si="11672">AF4456+AF4462+AF4459</f>
        <v>227831.24997</v>
      </c>
      <c r="AG4455" s="32">
        <f t="shared" si="11672"/>
        <v>0</v>
      </c>
      <c r="AH4455" s="32">
        <f t="shared" si="11672"/>
        <v>0</v>
      </c>
      <c r="AI4455" s="32">
        <f t="shared" si="11672"/>
        <v>0</v>
      </c>
      <c r="AJ4455" s="32">
        <f t="shared" si="11672"/>
        <v>0</v>
      </c>
      <c r="AK4455" s="32">
        <f t="shared" si="11672"/>
        <v>0</v>
      </c>
      <c r="AL4455" s="32">
        <f t="shared" si="11559"/>
        <v>227831.24997</v>
      </c>
      <c r="AM4455" s="32">
        <f t="shared" si="11560"/>
        <v>-170215.10297000001</v>
      </c>
    </row>
    <row r="4456" spans="2:39" x14ac:dyDescent="0.3">
      <c r="B4456" s="30" t="s">
        <v>1085</v>
      </c>
      <c r="C4456" s="30" t="s">
        <v>112</v>
      </c>
      <c r="D4456" s="30" t="s">
        <v>114</v>
      </c>
      <c r="E4456" s="15" t="str">
        <f t="shared" si="11561"/>
        <v>0503</v>
      </c>
      <c r="F4456" s="30" t="s">
        <v>1164</v>
      </c>
      <c r="G4456" s="30"/>
      <c r="H4456" s="31" t="s">
        <v>1165</v>
      </c>
      <c r="I4456" s="32">
        <f t="shared" si="11661"/>
        <v>0</v>
      </c>
      <c r="J4456" s="32">
        <f t="shared" si="11662"/>
        <v>0</v>
      </c>
      <c r="K4456" s="32">
        <f t="shared" si="11663"/>
        <v>0</v>
      </c>
      <c r="L4456" s="32">
        <f t="shared" si="11664"/>
        <v>0</v>
      </c>
      <c r="M4456" s="32">
        <f t="shared" si="11665"/>
        <v>0</v>
      </c>
      <c r="N4456" s="32">
        <f t="shared" si="11666"/>
        <v>0</v>
      </c>
      <c r="O4456" s="32">
        <f t="shared" ref="O4456:O4463" si="11673">O4457</f>
        <v>0</v>
      </c>
      <c r="P4456" s="32">
        <f t="shared" ref="P4456:P4463" si="11674">P4457</f>
        <v>-38700</v>
      </c>
      <c r="Q4456" s="32">
        <f t="shared" ref="Q4456:Q4463" si="11675">Q4457</f>
        <v>0</v>
      </c>
      <c r="R4456" s="32">
        <f t="shared" ref="R4456:R4463" si="11676">R4457</f>
        <v>0</v>
      </c>
      <c r="S4456" s="32">
        <f t="shared" ref="S4456:S4463" si="11677">S4457</f>
        <v>0</v>
      </c>
      <c r="T4456" s="32">
        <f t="shared" ref="T4456:T4463" si="11678">T4457</f>
        <v>0</v>
      </c>
      <c r="U4456" s="32">
        <v>40000</v>
      </c>
      <c r="V4456" s="32">
        <f t="shared" si="11562"/>
        <v>1300</v>
      </c>
      <c r="W4456" s="32">
        <f t="shared" ref="W4456:W4463" si="11679">W4457</f>
        <v>8308.3989999999994</v>
      </c>
      <c r="X4456" s="32">
        <f t="shared" ref="X4456:X4463" si="11680">X4457</f>
        <v>0</v>
      </c>
      <c r="Y4456" s="32">
        <f t="shared" ref="Y4456:Y4463" si="11681">Y4457</f>
        <v>31691.600999999999</v>
      </c>
      <c r="Z4456" s="32">
        <f t="shared" ref="Z4456:Z4463" si="11682">Z4457</f>
        <v>0</v>
      </c>
      <c r="AA4456" s="32">
        <f t="shared" ref="AA4456:AA4463" si="11683">AA4457</f>
        <v>0</v>
      </c>
      <c r="AB4456" s="32">
        <f t="shared" ref="AB4456:AB4463" si="11684">AB4457</f>
        <v>0</v>
      </c>
      <c r="AC4456" s="33">
        <f t="shared" ref="AC4456:AC4463" si="11685">AC4457</f>
        <v>100</v>
      </c>
      <c r="AD4456" s="33">
        <f t="shared" ref="AD4456:AD4463" si="11686">AD4457</f>
        <v>0</v>
      </c>
      <c r="AE4456" s="34">
        <f t="shared" si="11558"/>
        <v>0</v>
      </c>
      <c r="AF4456" s="32">
        <f t="shared" ref="AF4456:AF4463" si="11687">AF4457</f>
        <v>100</v>
      </c>
      <c r="AG4456" s="32">
        <f t="shared" ref="AG4456:AG4463" si="11688">AG4457</f>
        <v>0</v>
      </c>
      <c r="AH4456" s="32">
        <f t="shared" ref="AH4456:AH4463" si="11689">AH4457</f>
        <v>0</v>
      </c>
      <c r="AI4456" s="32">
        <f t="shared" ref="AI4456:AI4463" si="11690">AI4457</f>
        <v>0</v>
      </c>
      <c r="AJ4456" s="32">
        <f t="shared" ref="AJ4456:AJ4463" si="11691">AJ4457</f>
        <v>0</v>
      </c>
      <c r="AK4456" s="32">
        <f t="shared" ref="AK4456:AK4463" si="11692">AK4457</f>
        <v>0</v>
      </c>
      <c r="AL4456" s="32">
        <f t="shared" si="11559"/>
        <v>100</v>
      </c>
      <c r="AM4456" s="32">
        <f t="shared" si="11560"/>
        <v>1200</v>
      </c>
    </row>
    <row r="4457" spans="2:39" ht="31.2" x14ac:dyDescent="0.3">
      <c r="B4457" s="30" t="s">
        <v>1085</v>
      </c>
      <c r="C4457" s="30" t="s">
        <v>112</v>
      </c>
      <c r="D4457" s="30" t="s">
        <v>114</v>
      </c>
      <c r="E4457" s="15" t="str">
        <f t="shared" si="11561"/>
        <v>0503</v>
      </c>
      <c r="F4457" s="30" t="s">
        <v>1164</v>
      </c>
      <c r="G4457" s="30" t="s">
        <v>50</v>
      </c>
      <c r="H4457" s="31" t="s">
        <v>51</v>
      </c>
      <c r="I4457" s="32">
        <f t="shared" si="11661"/>
        <v>0</v>
      </c>
      <c r="J4457" s="32">
        <f t="shared" si="11662"/>
        <v>0</v>
      </c>
      <c r="K4457" s="32">
        <f t="shared" si="11663"/>
        <v>0</v>
      </c>
      <c r="L4457" s="32">
        <f t="shared" si="11664"/>
        <v>0</v>
      </c>
      <c r="M4457" s="32">
        <f t="shared" si="11665"/>
        <v>0</v>
      </c>
      <c r="N4457" s="32">
        <f t="shared" si="11666"/>
        <v>0</v>
      </c>
      <c r="O4457" s="32">
        <f t="shared" si="11673"/>
        <v>0</v>
      </c>
      <c r="P4457" s="32">
        <f t="shared" si="11674"/>
        <v>-38700</v>
      </c>
      <c r="Q4457" s="32">
        <f t="shared" si="11675"/>
        <v>0</v>
      </c>
      <c r="R4457" s="32">
        <f t="shared" si="11676"/>
        <v>0</v>
      </c>
      <c r="S4457" s="32">
        <f t="shared" si="11677"/>
        <v>0</v>
      </c>
      <c r="T4457" s="32">
        <f t="shared" si="11678"/>
        <v>0</v>
      </c>
      <c r="U4457" s="32">
        <v>40000</v>
      </c>
      <c r="V4457" s="32">
        <f t="shared" si="11562"/>
        <v>1300</v>
      </c>
      <c r="W4457" s="32">
        <f t="shared" si="11679"/>
        <v>8308.3989999999994</v>
      </c>
      <c r="X4457" s="32">
        <f t="shared" si="11680"/>
        <v>0</v>
      </c>
      <c r="Y4457" s="32">
        <f t="shared" si="11681"/>
        <v>31691.600999999999</v>
      </c>
      <c r="Z4457" s="32">
        <f t="shared" si="11682"/>
        <v>0</v>
      </c>
      <c r="AA4457" s="32">
        <f t="shared" si="11683"/>
        <v>0</v>
      </c>
      <c r="AB4457" s="32">
        <f t="shared" si="11684"/>
        <v>0</v>
      </c>
      <c r="AC4457" s="33">
        <f t="shared" si="11685"/>
        <v>100</v>
      </c>
      <c r="AD4457" s="33">
        <f t="shared" si="11686"/>
        <v>0</v>
      </c>
      <c r="AE4457" s="34">
        <f t="shared" si="11558"/>
        <v>0</v>
      </c>
      <c r="AF4457" s="32">
        <f t="shared" si="11687"/>
        <v>100</v>
      </c>
      <c r="AG4457" s="32">
        <f t="shared" si="11688"/>
        <v>0</v>
      </c>
      <c r="AH4457" s="32">
        <f t="shared" si="11689"/>
        <v>0</v>
      </c>
      <c r="AI4457" s="32">
        <f t="shared" si="11690"/>
        <v>0</v>
      </c>
      <c r="AJ4457" s="32">
        <f t="shared" si="11691"/>
        <v>0</v>
      </c>
      <c r="AK4457" s="32">
        <f t="shared" si="11692"/>
        <v>0</v>
      </c>
      <c r="AL4457" s="32">
        <f t="shared" si="11559"/>
        <v>100</v>
      </c>
      <c r="AM4457" s="32">
        <f t="shared" si="11560"/>
        <v>1200</v>
      </c>
    </row>
    <row r="4458" spans="2:39" ht="31.2" x14ac:dyDescent="0.3">
      <c r="B4458" s="30" t="s">
        <v>1085</v>
      </c>
      <c r="C4458" s="30" t="s">
        <v>112</v>
      </c>
      <c r="D4458" s="30" t="s">
        <v>114</v>
      </c>
      <c r="E4458" s="15" t="str">
        <f t="shared" si="11561"/>
        <v>0503</v>
      </c>
      <c r="F4458" s="30" t="s">
        <v>1164</v>
      </c>
      <c r="G4458" s="30" t="s">
        <v>52</v>
      </c>
      <c r="H4458" s="31" t="s">
        <v>53</v>
      </c>
      <c r="I4458" s="32"/>
      <c r="J4458" s="32"/>
      <c r="K4458" s="32"/>
      <c r="L4458" s="32"/>
      <c r="M4458" s="32"/>
      <c r="N4458" s="32"/>
      <c r="O4458" s="32">
        <v>0</v>
      </c>
      <c r="P4458" s="32">
        <v>-38700</v>
      </c>
      <c r="Q4458" s="32">
        <v>0</v>
      </c>
      <c r="R4458" s="32">
        <v>0</v>
      </c>
      <c r="S4458" s="32">
        <v>0</v>
      </c>
      <c r="T4458" s="32">
        <v>0</v>
      </c>
      <c r="U4458" s="32">
        <v>40000</v>
      </c>
      <c r="V4458" s="32">
        <f t="shared" si="11562"/>
        <v>1300</v>
      </c>
      <c r="W4458" s="32">
        <v>8308.3989999999994</v>
      </c>
      <c r="X4458" s="32"/>
      <c r="Y4458" s="32">
        <v>31691.600999999999</v>
      </c>
      <c r="Z4458" s="32"/>
      <c r="AA4458" s="32"/>
      <c r="AB4458" s="32">
        <v>0</v>
      </c>
      <c r="AC4458" s="33">
        <v>100</v>
      </c>
      <c r="AD4458" s="33">
        <v>0</v>
      </c>
      <c r="AE4458" s="34">
        <f t="shared" ref="AE4458:AE4521" si="11693">AD4458/AC4458*100</f>
        <v>0</v>
      </c>
      <c r="AF4458" s="32">
        <v>100</v>
      </c>
      <c r="AG4458" s="32">
        <v>0</v>
      </c>
      <c r="AH4458" s="32">
        <v>0</v>
      </c>
      <c r="AI4458" s="32">
        <v>0</v>
      </c>
      <c r="AJ4458" s="32">
        <v>0</v>
      </c>
      <c r="AK4458" s="32">
        <v>0</v>
      </c>
      <c r="AL4458" s="32">
        <f t="shared" ref="AL4458:AL4521" si="11694">AF4458+AH4458+AK4458+AI4458+AJ4458+AG4458</f>
        <v>100</v>
      </c>
      <c r="AM4458" s="32">
        <f t="shared" ref="AM4458:AM4521" si="11695">V4458-AL4458</f>
        <v>1200</v>
      </c>
    </row>
    <row r="4459" spans="2:39" ht="31.2" x14ac:dyDescent="0.3">
      <c r="B4459" s="30" t="s">
        <v>1085</v>
      </c>
      <c r="C4459" s="30" t="s">
        <v>112</v>
      </c>
      <c r="D4459" s="30" t="s">
        <v>114</v>
      </c>
      <c r="E4459" s="15" t="str">
        <f t="shared" si="11561"/>
        <v>0503</v>
      </c>
      <c r="F4459" s="30" t="s">
        <v>1166</v>
      </c>
      <c r="G4459" s="30"/>
      <c r="H4459" s="45" t="s">
        <v>1167</v>
      </c>
      <c r="I4459" s="32"/>
      <c r="J4459" s="32"/>
      <c r="K4459" s="32"/>
      <c r="L4459" s="32"/>
      <c r="M4459" s="32"/>
      <c r="N4459" s="32"/>
      <c r="O4459" s="32">
        <f t="shared" si="11673"/>
        <v>0</v>
      </c>
      <c r="P4459" s="32">
        <f t="shared" si="11674"/>
        <v>0</v>
      </c>
      <c r="Q4459" s="32">
        <f t="shared" si="11675"/>
        <v>0</v>
      </c>
      <c r="R4459" s="32">
        <f t="shared" si="11676"/>
        <v>0</v>
      </c>
      <c r="S4459" s="32">
        <f t="shared" si="11677"/>
        <v>0</v>
      </c>
      <c r="T4459" s="32"/>
      <c r="U4459" s="32"/>
      <c r="V4459" s="32">
        <f t="shared" si="11562"/>
        <v>0</v>
      </c>
      <c r="W4459" s="32"/>
      <c r="X4459" s="32"/>
      <c r="Y4459" s="32"/>
      <c r="Z4459" s="32"/>
      <c r="AA4459" s="32"/>
      <c r="AB4459" s="32">
        <f t="shared" si="11684"/>
        <v>0</v>
      </c>
      <c r="AC4459" s="33">
        <f t="shared" si="11685"/>
        <v>24000</v>
      </c>
      <c r="AD4459" s="33">
        <f t="shared" si="11686"/>
        <v>23393.78368</v>
      </c>
      <c r="AE4459" s="34">
        <f t="shared" si="11693"/>
        <v>97.474098666666663</v>
      </c>
      <c r="AF4459" s="32">
        <f t="shared" si="11687"/>
        <v>120970.29244</v>
      </c>
      <c r="AG4459" s="32">
        <f t="shared" si="11688"/>
        <v>0</v>
      </c>
      <c r="AH4459" s="32">
        <f t="shared" si="11689"/>
        <v>0</v>
      </c>
      <c r="AI4459" s="32">
        <f t="shared" si="11690"/>
        <v>0</v>
      </c>
      <c r="AJ4459" s="32">
        <f t="shared" si="11691"/>
        <v>0</v>
      </c>
      <c r="AK4459" s="32">
        <f t="shared" si="11692"/>
        <v>0</v>
      </c>
      <c r="AL4459" s="32">
        <f t="shared" si="11694"/>
        <v>120970.29244</v>
      </c>
      <c r="AM4459" s="32">
        <f t="shared" si="11695"/>
        <v>-120970.29244</v>
      </c>
    </row>
    <row r="4460" spans="2:39" ht="31.2" x14ac:dyDescent="0.3">
      <c r="B4460" s="30" t="s">
        <v>1085</v>
      </c>
      <c r="C4460" s="30" t="s">
        <v>112</v>
      </c>
      <c r="D4460" s="30" t="s">
        <v>114</v>
      </c>
      <c r="E4460" s="15" t="str">
        <f t="shared" si="11561"/>
        <v>0503</v>
      </c>
      <c r="F4460" s="30" t="s">
        <v>1166</v>
      </c>
      <c r="G4460" s="30" t="s">
        <v>50</v>
      </c>
      <c r="H4460" s="31" t="s">
        <v>51</v>
      </c>
      <c r="I4460" s="32"/>
      <c r="J4460" s="32"/>
      <c r="K4460" s="32"/>
      <c r="L4460" s="32"/>
      <c r="M4460" s="32"/>
      <c r="N4460" s="32"/>
      <c r="O4460" s="32">
        <f t="shared" si="11673"/>
        <v>0</v>
      </c>
      <c r="P4460" s="32">
        <f t="shared" si="11674"/>
        <v>0</v>
      </c>
      <c r="Q4460" s="32">
        <f t="shared" si="11675"/>
        <v>0</v>
      </c>
      <c r="R4460" s="32">
        <f t="shared" si="11676"/>
        <v>0</v>
      </c>
      <c r="S4460" s="32">
        <f t="shared" si="11677"/>
        <v>0</v>
      </c>
      <c r="T4460" s="32"/>
      <c r="U4460" s="32"/>
      <c r="V4460" s="32">
        <f t="shared" si="11562"/>
        <v>0</v>
      </c>
      <c r="W4460" s="32"/>
      <c r="X4460" s="32"/>
      <c r="Y4460" s="32"/>
      <c r="Z4460" s="32"/>
      <c r="AA4460" s="32"/>
      <c r="AB4460" s="32">
        <f t="shared" si="11684"/>
        <v>0</v>
      </c>
      <c r="AC4460" s="33">
        <f t="shared" si="11685"/>
        <v>24000</v>
      </c>
      <c r="AD4460" s="33">
        <f t="shared" si="11686"/>
        <v>23393.78368</v>
      </c>
      <c r="AE4460" s="34">
        <f t="shared" si="11693"/>
        <v>97.474098666666663</v>
      </c>
      <c r="AF4460" s="32">
        <f t="shared" si="11687"/>
        <v>120970.29244</v>
      </c>
      <c r="AG4460" s="32">
        <f t="shared" si="11688"/>
        <v>0</v>
      </c>
      <c r="AH4460" s="32">
        <f t="shared" si="11689"/>
        <v>0</v>
      </c>
      <c r="AI4460" s="32">
        <f t="shared" si="11690"/>
        <v>0</v>
      </c>
      <c r="AJ4460" s="32">
        <f t="shared" si="11691"/>
        <v>0</v>
      </c>
      <c r="AK4460" s="32">
        <f t="shared" si="11692"/>
        <v>0</v>
      </c>
      <c r="AL4460" s="32">
        <f t="shared" si="11694"/>
        <v>120970.29244</v>
      </c>
      <c r="AM4460" s="32">
        <f t="shared" si="11695"/>
        <v>-120970.29244</v>
      </c>
    </row>
    <row r="4461" spans="2:39" ht="31.2" x14ac:dyDescent="0.3">
      <c r="B4461" s="30" t="s">
        <v>1085</v>
      </c>
      <c r="C4461" s="30" t="s">
        <v>112</v>
      </c>
      <c r="D4461" s="30" t="s">
        <v>114</v>
      </c>
      <c r="E4461" s="15" t="str">
        <f t="shared" si="11561"/>
        <v>0503</v>
      </c>
      <c r="F4461" s="30" t="s">
        <v>1166</v>
      </c>
      <c r="G4461" s="30" t="s">
        <v>52</v>
      </c>
      <c r="H4461" s="31" t="s">
        <v>53</v>
      </c>
      <c r="I4461" s="32"/>
      <c r="J4461" s="32"/>
      <c r="K4461" s="32"/>
      <c r="L4461" s="32"/>
      <c r="M4461" s="32"/>
      <c r="N4461" s="32"/>
      <c r="O4461" s="32">
        <v>0</v>
      </c>
      <c r="P4461" s="32">
        <v>0</v>
      </c>
      <c r="Q4461" s="32">
        <v>0</v>
      </c>
      <c r="R4461" s="32">
        <v>0</v>
      </c>
      <c r="S4461" s="32">
        <v>0</v>
      </c>
      <c r="T4461" s="32"/>
      <c r="U4461" s="32"/>
      <c r="V4461" s="32">
        <f t="shared" si="11562"/>
        <v>0</v>
      </c>
      <c r="W4461" s="32"/>
      <c r="X4461" s="32"/>
      <c r="Y4461" s="32"/>
      <c r="Z4461" s="32"/>
      <c r="AA4461" s="32"/>
      <c r="AB4461" s="32">
        <v>0</v>
      </c>
      <c r="AC4461" s="33">
        <v>24000</v>
      </c>
      <c r="AD4461" s="33">
        <v>23393.78368</v>
      </c>
      <c r="AE4461" s="34">
        <f t="shared" si="11693"/>
        <v>97.474098666666663</v>
      </c>
      <c r="AF4461" s="32">
        <v>120970.29244</v>
      </c>
      <c r="AG4461" s="32">
        <v>0</v>
      </c>
      <c r="AH4461" s="32">
        <v>0</v>
      </c>
      <c r="AI4461" s="32">
        <v>0</v>
      </c>
      <c r="AJ4461" s="32">
        <v>0</v>
      </c>
      <c r="AK4461" s="32">
        <v>0</v>
      </c>
      <c r="AL4461" s="32">
        <f t="shared" si="11694"/>
        <v>120970.29244</v>
      </c>
      <c r="AM4461" s="32">
        <f t="shared" si="11695"/>
        <v>-120970.29244</v>
      </c>
    </row>
    <row r="4462" spans="2:39" x14ac:dyDescent="0.3">
      <c r="B4462" s="30" t="s">
        <v>1085</v>
      </c>
      <c r="C4462" s="30" t="s">
        <v>112</v>
      </c>
      <c r="D4462" s="30" t="s">
        <v>114</v>
      </c>
      <c r="E4462" s="15" t="str">
        <f t="shared" si="11561"/>
        <v>0503</v>
      </c>
      <c r="F4462" s="30" t="s">
        <v>1168</v>
      </c>
      <c r="G4462" s="30"/>
      <c r="H4462" s="31" t="s">
        <v>264</v>
      </c>
      <c r="I4462" s="32"/>
      <c r="J4462" s="32"/>
      <c r="K4462" s="32"/>
      <c r="L4462" s="32"/>
      <c r="M4462" s="32"/>
      <c r="N4462" s="32"/>
      <c r="O4462" s="32">
        <f t="shared" si="11673"/>
        <v>0</v>
      </c>
      <c r="P4462" s="32">
        <f t="shared" si="11674"/>
        <v>0</v>
      </c>
      <c r="Q4462" s="32">
        <f t="shared" si="11675"/>
        <v>0</v>
      </c>
      <c r="R4462" s="32">
        <f t="shared" si="11676"/>
        <v>0</v>
      </c>
      <c r="S4462" s="32">
        <f t="shared" si="11677"/>
        <v>16640.409</v>
      </c>
      <c r="T4462" s="32">
        <f t="shared" si="11678"/>
        <v>0</v>
      </c>
      <c r="U4462" s="32">
        <v>39675.737999999998</v>
      </c>
      <c r="V4462" s="32">
        <f t="shared" si="11562"/>
        <v>56316.146999999997</v>
      </c>
      <c r="W4462" s="32">
        <f t="shared" si="11679"/>
        <v>39675.737999999998</v>
      </c>
      <c r="X4462" s="32">
        <f t="shared" si="11680"/>
        <v>0</v>
      </c>
      <c r="Y4462" s="32">
        <f t="shared" si="11681"/>
        <v>0</v>
      </c>
      <c r="Z4462" s="32">
        <f t="shared" si="11682"/>
        <v>0</v>
      </c>
      <c r="AA4462" s="32">
        <f t="shared" si="11683"/>
        <v>0</v>
      </c>
      <c r="AB4462" s="32">
        <f t="shared" si="11684"/>
        <v>78417.275299999994</v>
      </c>
      <c r="AC4462" s="33">
        <f t="shared" si="11685"/>
        <v>106760.95753</v>
      </c>
      <c r="AD4462" s="33">
        <f t="shared" si="11686"/>
        <v>79376.359330000007</v>
      </c>
      <c r="AE4462" s="34">
        <f t="shared" si="11693"/>
        <v>74.34961353516816</v>
      </c>
      <c r="AF4462" s="32">
        <f t="shared" si="11687"/>
        <v>106760.95753</v>
      </c>
      <c r="AG4462" s="32">
        <f t="shared" si="11688"/>
        <v>0</v>
      </c>
      <c r="AH4462" s="32">
        <f t="shared" si="11689"/>
        <v>0</v>
      </c>
      <c r="AI4462" s="32">
        <f t="shared" si="11690"/>
        <v>0</v>
      </c>
      <c r="AJ4462" s="32">
        <f t="shared" si="11691"/>
        <v>0</v>
      </c>
      <c r="AK4462" s="32">
        <f t="shared" si="11692"/>
        <v>0</v>
      </c>
      <c r="AL4462" s="32">
        <f t="shared" si="11694"/>
        <v>106760.95753</v>
      </c>
      <c r="AM4462" s="32">
        <f t="shared" si="11695"/>
        <v>-50444.810530000002</v>
      </c>
    </row>
    <row r="4463" spans="2:39" ht="31.2" x14ac:dyDescent="0.3">
      <c r="B4463" s="30" t="s">
        <v>1085</v>
      </c>
      <c r="C4463" s="30" t="s">
        <v>112</v>
      </c>
      <c r="D4463" s="30" t="s">
        <v>114</v>
      </c>
      <c r="E4463" s="15" t="str">
        <f t="shared" si="11561"/>
        <v>0503</v>
      </c>
      <c r="F4463" s="30" t="s">
        <v>1168</v>
      </c>
      <c r="G4463" s="30" t="s">
        <v>50</v>
      </c>
      <c r="H4463" s="31" t="s">
        <v>51</v>
      </c>
      <c r="I4463" s="32"/>
      <c r="J4463" s="32"/>
      <c r="K4463" s="32"/>
      <c r="L4463" s="32"/>
      <c r="M4463" s="32"/>
      <c r="N4463" s="32"/>
      <c r="O4463" s="32">
        <f t="shared" si="11673"/>
        <v>0</v>
      </c>
      <c r="P4463" s="32">
        <f t="shared" si="11674"/>
        <v>0</v>
      </c>
      <c r="Q4463" s="32">
        <f t="shared" si="11675"/>
        <v>0</v>
      </c>
      <c r="R4463" s="32">
        <f t="shared" si="11676"/>
        <v>0</v>
      </c>
      <c r="S4463" s="32">
        <f t="shared" si="11677"/>
        <v>16640.409</v>
      </c>
      <c r="T4463" s="32">
        <f t="shared" si="11678"/>
        <v>0</v>
      </c>
      <c r="U4463" s="32">
        <v>39675.737999999998</v>
      </c>
      <c r="V4463" s="32">
        <f t="shared" si="11562"/>
        <v>56316.146999999997</v>
      </c>
      <c r="W4463" s="32">
        <f t="shared" si="11679"/>
        <v>39675.737999999998</v>
      </c>
      <c r="X4463" s="32">
        <f t="shared" si="11680"/>
        <v>0</v>
      </c>
      <c r="Y4463" s="32">
        <f t="shared" si="11681"/>
        <v>0</v>
      </c>
      <c r="Z4463" s="32">
        <f t="shared" si="11682"/>
        <v>0</v>
      </c>
      <c r="AA4463" s="32">
        <f t="shared" si="11683"/>
        <v>0</v>
      </c>
      <c r="AB4463" s="32">
        <f t="shared" si="11684"/>
        <v>78417.275299999994</v>
      </c>
      <c r="AC4463" s="33">
        <f t="shared" si="11685"/>
        <v>106760.95753</v>
      </c>
      <c r="AD4463" s="33">
        <f t="shared" si="11686"/>
        <v>79376.359330000007</v>
      </c>
      <c r="AE4463" s="34">
        <f t="shared" si="11693"/>
        <v>74.34961353516816</v>
      </c>
      <c r="AF4463" s="32">
        <f t="shared" si="11687"/>
        <v>106760.95753</v>
      </c>
      <c r="AG4463" s="32">
        <f t="shared" si="11688"/>
        <v>0</v>
      </c>
      <c r="AH4463" s="32">
        <f t="shared" si="11689"/>
        <v>0</v>
      </c>
      <c r="AI4463" s="32">
        <f t="shared" si="11690"/>
        <v>0</v>
      </c>
      <c r="AJ4463" s="32">
        <f t="shared" si="11691"/>
        <v>0</v>
      </c>
      <c r="AK4463" s="32">
        <f t="shared" si="11692"/>
        <v>0</v>
      </c>
      <c r="AL4463" s="32">
        <f t="shared" si="11694"/>
        <v>106760.95753</v>
      </c>
      <c r="AM4463" s="32">
        <f t="shared" si="11695"/>
        <v>-50444.810530000002</v>
      </c>
    </row>
    <row r="4464" spans="2:39" ht="31.2" x14ac:dyDescent="0.3">
      <c r="B4464" s="30" t="s">
        <v>1085</v>
      </c>
      <c r="C4464" s="30" t="s">
        <v>112</v>
      </c>
      <c r="D4464" s="30" t="s">
        <v>114</v>
      </c>
      <c r="E4464" s="15" t="str">
        <f t="shared" si="11561"/>
        <v>0503</v>
      </c>
      <c r="F4464" s="30" t="s">
        <v>1168</v>
      </c>
      <c r="G4464" s="30" t="s">
        <v>52</v>
      </c>
      <c r="H4464" s="31" t="s">
        <v>53</v>
      </c>
      <c r="I4464" s="32"/>
      <c r="J4464" s="32"/>
      <c r="K4464" s="32"/>
      <c r="L4464" s="32"/>
      <c r="M4464" s="32"/>
      <c r="N4464" s="32"/>
      <c r="O4464" s="32">
        <v>0</v>
      </c>
      <c r="P4464" s="32">
        <v>0</v>
      </c>
      <c r="Q4464" s="32">
        <v>0</v>
      </c>
      <c r="R4464" s="32">
        <v>0</v>
      </c>
      <c r="S4464" s="32">
        <v>16640.409</v>
      </c>
      <c r="T4464" s="32">
        <v>0</v>
      </c>
      <c r="U4464" s="32">
        <v>39675.737999999998</v>
      </c>
      <c r="V4464" s="32">
        <f t="shared" si="11562"/>
        <v>56316.146999999997</v>
      </c>
      <c r="W4464" s="32">
        <v>39675.737999999998</v>
      </c>
      <c r="X4464" s="32"/>
      <c r="Y4464" s="32"/>
      <c r="Z4464" s="32"/>
      <c r="AA4464" s="32"/>
      <c r="AB4464" s="32">
        <v>78417.275299999994</v>
      </c>
      <c r="AC4464" s="33">
        <v>106760.95753</v>
      </c>
      <c r="AD4464" s="33">
        <v>79376.359330000007</v>
      </c>
      <c r="AE4464" s="34">
        <f t="shared" si="11693"/>
        <v>74.34961353516816</v>
      </c>
      <c r="AF4464" s="32">
        <v>106760.95753</v>
      </c>
      <c r="AG4464" s="32">
        <v>0</v>
      </c>
      <c r="AH4464" s="32">
        <v>0</v>
      </c>
      <c r="AI4464" s="32">
        <v>0</v>
      </c>
      <c r="AJ4464" s="32">
        <v>0</v>
      </c>
      <c r="AK4464" s="32">
        <v>0</v>
      </c>
      <c r="AL4464" s="32">
        <f t="shared" si="11694"/>
        <v>106760.95753</v>
      </c>
      <c r="AM4464" s="32">
        <f t="shared" si="11695"/>
        <v>-50444.810530000002</v>
      </c>
    </row>
    <row r="4465" spans="2:40" ht="31.2" x14ac:dyDescent="0.3">
      <c r="B4465" s="30" t="s">
        <v>1085</v>
      </c>
      <c r="C4465" s="30" t="s">
        <v>112</v>
      </c>
      <c r="D4465" s="30" t="s">
        <v>114</v>
      </c>
      <c r="E4465" s="15" t="str">
        <f t="shared" ref="E4465:E4528" si="11696">CONCATENATE(C4465,D4465)</f>
        <v>0503</v>
      </c>
      <c r="F4465" s="30" t="s">
        <v>116</v>
      </c>
      <c r="G4465" s="30"/>
      <c r="H4465" s="31" t="s">
        <v>117</v>
      </c>
      <c r="I4465" s="32">
        <f>I4466+I4511</f>
        <v>2271785.1</v>
      </c>
      <c r="J4465" s="32">
        <f>J4466+J4511</f>
        <v>1713955.0999999999</v>
      </c>
      <c r="K4465" s="32">
        <f>K4466+K4511</f>
        <v>880318</v>
      </c>
      <c r="L4465" s="32">
        <f>L4466+L4511+L4549</f>
        <v>-49918</v>
      </c>
      <c r="M4465" s="32">
        <f>M4466+M4511+M4549</f>
        <v>361761.28700000001</v>
      </c>
      <c r="N4465" s="32">
        <f>N4466+N4511+N4549</f>
        <v>-7806.299999999992</v>
      </c>
      <c r="O4465" s="32">
        <f>O4466+O4511+O4549+O4554</f>
        <v>-1252.3489999999999</v>
      </c>
      <c r="P4465" s="32">
        <f>P4466+P4511+P4549+P4554</f>
        <v>99033.833000000013</v>
      </c>
      <c r="Q4465" s="32">
        <f>Q4466+Q4511+Q4549+Q4554</f>
        <v>17343.491000000002</v>
      </c>
      <c r="R4465" s="32">
        <f>R4466+R4511+R4549+R4554</f>
        <v>38050.288</v>
      </c>
      <c r="S4465" s="32">
        <f>S4466+S4511+S4549</f>
        <v>3707.4590000000026</v>
      </c>
      <c r="T4465" s="32">
        <f>T4466+T4511+T4549</f>
        <v>0</v>
      </c>
      <c r="U4465" s="32">
        <v>-132794.158</v>
      </c>
      <c r="V4465" s="32">
        <f t="shared" ref="V4465:V4528" si="11697">I4465+L4465+U4465+T4465+S4465+R4465+Q4465+P4465+O4465</f>
        <v>2245955.6640000003</v>
      </c>
      <c r="W4465" s="32">
        <f>W4466+W4511+W4549</f>
        <v>49642.861999999994</v>
      </c>
      <c r="X4465" s="32">
        <f>X4466+X4511+X4549</f>
        <v>0</v>
      </c>
      <c r="Y4465" s="32">
        <f>Y4466+Y4511+Y4549</f>
        <v>-182437.02</v>
      </c>
      <c r="Z4465" s="32">
        <f>Z4466+Z4511+Z4549</f>
        <v>0</v>
      </c>
      <c r="AA4465" s="32">
        <f>AA4466+AA4511+AA4549</f>
        <v>0</v>
      </c>
      <c r="AB4465" s="32">
        <f>AB4466+AB4511+AB4549+AB4554</f>
        <v>1344230.9561800002</v>
      </c>
      <c r="AC4465" s="33">
        <f>AC4466+AC4511+AC4549+AC4554</f>
        <v>2253466.7482899996</v>
      </c>
      <c r="AD4465" s="33">
        <f>AD4466+AD4511+AD4549+AD4554</f>
        <v>1968253.4884799996</v>
      </c>
      <c r="AE4465" s="34">
        <f t="shared" si="11693"/>
        <v>87.343356185467186</v>
      </c>
      <c r="AF4465" s="32">
        <f t="shared" ref="AF4465:AK4465" si="11698">AF4466+AF4511+AF4549+AF4554</f>
        <v>2181549.1548100002</v>
      </c>
      <c r="AG4465" s="32">
        <f t="shared" si="11698"/>
        <v>-1252.3489999999999</v>
      </c>
      <c r="AH4465" s="32">
        <f t="shared" si="11698"/>
        <v>0</v>
      </c>
      <c r="AI4465" s="32">
        <f t="shared" si="11698"/>
        <v>0</v>
      </c>
      <c r="AJ4465" s="32">
        <f t="shared" si="11698"/>
        <v>0</v>
      </c>
      <c r="AK4465" s="32">
        <f t="shared" si="11698"/>
        <v>0</v>
      </c>
      <c r="AL4465" s="32">
        <f t="shared" si="11694"/>
        <v>2180296.8058100003</v>
      </c>
      <c r="AM4465" s="32">
        <f t="shared" si="11695"/>
        <v>65658.858190000057</v>
      </c>
    </row>
    <row r="4466" spans="2:40" ht="46.8" x14ac:dyDescent="0.3">
      <c r="B4466" s="30" t="s">
        <v>1085</v>
      </c>
      <c r="C4466" s="30" t="s">
        <v>112</v>
      </c>
      <c r="D4466" s="30" t="s">
        <v>114</v>
      </c>
      <c r="E4466" s="15" t="str">
        <f t="shared" si="11696"/>
        <v>0503</v>
      </c>
      <c r="F4466" s="30" t="s">
        <v>125</v>
      </c>
      <c r="G4466" s="30"/>
      <c r="H4466" s="31" t="s">
        <v>126</v>
      </c>
      <c r="I4466" s="32">
        <f t="shared" ref="I4466:T4466" si="11699">I4480+I4484+I4491+I4467+I4476+I4503+I4507</f>
        <v>1867439</v>
      </c>
      <c r="J4466" s="32">
        <f t="shared" si="11699"/>
        <v>1366166.0999999999</v>
      </c>
      <c r="K4466" s="32">
        <f t="shared" si="11699"/>
        <v>824749.4</v>
      </c>
      <c r="L4466" s="32">
        <f t="shared" si="11699"/>
        <v>-2918</v>
      </c>
      <c r="M4466" s="32">
        <f t="shared" si="11699"/>
        <v>293821.03000000003</v>
      </c>
      <c r="N4466" s="32">
        <f t="shared" si="11699"/>
        <v>-7806.299999999992</v>
      </c>
      <c r="O4466" s="32">
        <f t="shared" si="11699"/>
        <v>-865.34899999999993</v>
      </c>
      <c r="P4466" s="32">
        <f t="shared" si="11699"/>
        <v>97054.638000000006</v>
      </c>
      <c r="Q4466" s="32">
        <f t="shared" si="11699"/>
        <v>25349.141</v>
      </c>
      <c r="R4466" s="32">
        <f t="shared" si="11699"/>
        <v>38050.288</v>
      </c>
      <c r="S4466" s="32">
        <f t="shared" si="11699"/>
        <v>101425.20200000002</v>
      </c>
      <c r="T4466" s="32">
        <f t="shared" si="11699"/>
        <v>0</v>
      </c>
      <c r="U4466" s="32">
        <v>43328.066999999995</v>
      </c>
      <c r="V4466" s="32">
        <f t="shared" si="11697"/>
        <v>2168862.9870000002</v>
      </c>
      <c r="W4466" s="32">
        <f t="shared" ref="W4466:AD4466" si="11700">W4480+W4484+W4491+W4467+W4476+W4503+W4507</f>
        <v>43328.066999999995</v>
      </c>
      <c r="X4466" s="32">
        <f t="shared" si="11700"/>
        <v>0</v>
      </c>
      <c r="Y4466" s="32">
        <f t="shared" si="11700"/>
        <v>0</v>
      </c>
      <c r="Z4466" s="32">
        <f t="shared" si="11700"/>
        <v>0</v>
      </c>
      <c r="AA4466" s="32">
        <f t="shared" si="11700"/>
        <v>0</v>
      </c>
      <c r="AB4466" s="32">
        <f t="shared" si="11700"/>
        <v>1287877.7587100002</v>
      </c>
      <c r="AC4466" s="33">
        <f t="shared" si="11700"/>
        <v>2139062.2885599998</v>
      </c>
      <c r="AD4466" s="33">
        <f t="shared" si="11700"/>
        <v>1864874.9328799995</v>
      </c>
      <c r="AE4466" s="34">
        <f t="shared" si="11693"/>
        <v>87.181890067138667</v>
      </c>
      <c r="AF4466" s="32">
        <f t="shared" ref="AF4466:AK4466" si="11701">AF4480+AF4484+AF4491+AF4467+AF4476+AF4503+AF4507</f>
        <v>2066751.7500800001</v>
      </c>
      <c r="AG4466" s="32">
        <f t="shared" si="11701"/>
        <v>-865.34899999999993</v>
      </c>
      <c r="AH4466" s="32">
        <f t="shared" si="11701"/>
        <v>0</v>
      </c>
      <c r="AI4466" s="32">
        <f t="shared" si="11701"/>
        <v>0</v>
      </c>
      <c r="AJ4466" s="32">
        <f t="shared" si="11701"/>
        <v>0</v>
      </c>
      <c r="AK4466" s="32">
        <f t="shared" si="11701"/>
        <v>0</v>
      </c>
      <c r="AL4466" s="32">
        <f t="shared" si="11694"/>
        <v>2065886.4010800002</v>
      </c>
      <c r="AM4466" s="32">
        <f t="shared" si="11695"/>
        <v>102976.58591999998</v>
      </c>
    </row>
    <row r="4467" spans="2:40" ht="31.2" x14ac:dyDescent="0.3">
      <c r="B4467" s="30" t="s">
        <v>1085</v>
      </c>
      <c r="C4467" s="30" t="s">
        <v>112</v>
      </c>
      <c r="D4467" s="30" t="s">
        <v>114</v>
      </c>
      <c r="E4467" s="15" t="str">
        <f t="shared" si="11696"/>
        <v>0503</v>
      </c>
      <c r="F4467" s="30" t="s">
        <v>785</v>
      </c>
      <c r="G4467" s="30"/>
      <c r="H4467" s="31" t="s">
        <v>786</v>
      </c>
      <c r="I4467" s="32">
        <f t="shared" ref="I4467:N4467" si="11702">I4468</f>
        <v>250509.09999999998</v>
      </c>
      <c r="J4467" s="32">
        <f t="shared" si="11702"/>
        <v>300509.10000000003</v>
      </c>
      <c r="K4467" s="32">
        <f t="shared" si="11702"/>
        <v>300509.10000000003</v>
      </c>
      <c r="L4467" s="32">
        <f t="shared" si="11702"/>
        <v>0</v>
      </c>
      <c r="M4467" s="32">
        <f t="shared" si="11702"/>
        <v>0</v>
      </c>
      <c r="N4467" s="32">
        <f t="shared" si="11702"/>
        <v>0</v>
      </c>
      <c r="O4467" s="32">
        <f t="shared" ref="O4467:T4467" si="11703">O4468+O4473</f>
        <v>-170.92599999999999</v>
      </c>
      <c r="P4467" s="32">
        <f t="shared" si="11703"/>
        <v>0</v>
      </c>
      <c r="Q4467" s="32">
        <f t="shared" si="11703"/>
        <v>11049.141</v>
      </c>
      <c r="R4467" s="32">
        <f t="shared" si="11703"/>
        <v>37419.925999999999</v>
      </c>
      <c r="S4467" s="32">
        <f t="shared" si="11703"/>
        <v>0</v>
      </c>
      <c r="T4467" s="32">
        <f t="shared" si="11703"/>
        <v>0</v>
      </c>
      <c r="U4467" s="32">
        <v>19738.506999999998</v>
      </c>
      <c r="V4467" s="32">
        <f t="shared" si="11697"/>
        <v>318545.74799999996</v>
      </c>
      <c r="W4467" s="32">
        <f t="shared" ref="W4467:AD4467" si="11704">W4468+W4473</f>
        <v>19738.506999999998</v>
      </c>
      <c r="X4467" s="32">
        <f t="shared" si="11704"/>
        <v>0</v>
      </c>
      <c r="Y4467" s="32">
        <f t="shared" si="11704"/>
        <v>0</v>
      </c>
      <c r="Z4467" s="32">
        <f t="shared" si="11704"/>
        <v>0</v>
      </c>
      <c r="AA4467" s="32">
        <f t="shared" si="11704"/>
        <v>0</v>
      </c>
      <c r="AB4467" s="32">
        <f t="shared" si="11704"/>
        <v>204164.46748999998</v>
      </c>
      <c r="AC4467" s="33">
        <f t="shared" si="11704"/>
        <v>314268.59318999999</v>
      </c>
      <c r="AD4467" s="33">
        <f t="shared" si="11704"/>
        <v>296815.90035999997</v>
      </c>
      <c r="AE4467" s="34">
        <f t="shared" si="11693"/>
        <v>94.446567933230128</v>
      </c>
      <c r="AF4467" s="32">
        <f t="shared" ref="AF4467:AK4467" si="11705">AF4468+AF4473</f>
        <v>317107.80632000003</v>
      </c>
      <c r="AG4467" s="32">
        <f t="shared" si="11705"/>
        <v>-170.92599999999999</v>
      </c>
      <c r="AH4467" s="32">
        <f t="shared" si="11705"/>
        <v>0</v>
      </c>
      <c r="AI4467" s="32">
        <f t="shared" si="11705"/>
        <v>0</v>
      </c>
      <c r="AJ4467" s="32">
        <f t="shared" si="11705"/>
        <v>0</v>
      </c>
      <c r="AK4467" s="32">
        <f t="shared" si="11705"/>
        <v>0</v>
      </c>
      <c r="AL4467" s="32">
        <f t="shared" si="11694"/>
        <v>316936.88032000005</v>
      </c>
      <c r="AM4467" s="32">
        <f t="shared" si="11695"/>
        <v>1608.8676799999084</v>
      </c>
    </row>
    <row r="4468" spans="2:40" ht="31.2" x14ac:dyDescent="0.3">
      <c r="B4468" s="30" t="s">
        <v>1085</v>
      </c>
      <c r="C4468" s="30" t="s">
        <v>112</v>
      </c>
      <c r="D4468" s="30" t="s">
        <v>114</v>
      </c>
      <c r="E4468" s="15" t="str">
        <f t="shared" si="11696"/>
        <v>0503</v>
      </c>
      <c r="F4468" s="30" t="s">
        <v>787</v>
      </c>
      <c r="G4468" s="30"/>
      <c r="H4468" s="31" t="s">
        <v>788</v>
      </c>
      <c r="I4468" s="32">
        <f t="shared" ref="I4468:T4468" si="11706">I4469+I4471</f>
        <v>250509.09999999998</v>
      </c>
      <c r="J4468" s="32">
        <f t="shared" si="11706"/>
        <v>300509.10000000003</v>
      </c>
      <c r="K4468" s="32">
        <f t="shared" si="11706"/>
        <v>300509.10000000003</v>
      </c>
      <c r="L4468" s="32">
        <f t="shared" si="11706"/>
        <v>0</v>
      </c>
      <c r="M4468" s="32">
        <f t="shared" si="11706"/>
        <v>0</v>
      </c>
      <c r="N4468" s="32">
        <f t="shared" si="11706"/>
        <v>0</v>
      </c>
      <c r="O4468" s="32">
        <f t="shared" si="11706"/>
        <v>-170.92599999999999</v>
      </c>
      <c r="P4468" s="32">
        <f t="shared" si="11706"/>
        <v>0</v>
      </c>
      <c r="Q4468" s="32">
        <f t="shared" si="11706"/>
        <v>11049.141</v>
      </c>
      <c r="R4468" s="32">
        <f t="shared" si="11706"/>
        <v>37419.925999999999</v>
      </c>
      <c r="S4468" s="32">
        <f t="shared" si="11706"/>
        <v>0</v>
      </c>
      <c r="T4468" s="32">
        <f t="shared" si="11706"/>
        <v>0</v>
      </c>
      <c r="U4468" s="32">
        <v>2734.2469999999998</v>
      </c>
      <c r="V4468" s="32">
        <f t="shared" si="11697"/>
        <v>301541.48800000001</v>
      </c>
      <c r="W4468" s="32">
        <f t="shared" ref="W4468:AD4468" si="11707">W4469+W4471</f>
        <v>2734.2469999999998</v>
      </c>
      <c r="X4468" s="32">
        <f t="shared" si="11707"/>
        <v>0</v>
      </c>
      <c r="Y4468" s="32">
        <f t="shared" si="11707"/>
        <v>0</v>
      </c>
      <c r="Z4468" s="32">
        <f t="shared" si="11707"/>
        <v>0</v>
      </c>
      <c r="AA4468" s="32">
        <f t="shared" si="11707"/>
        <v>0</v>
      </c>
      <c r="AB4468" s="32">
        <f t="shared" si="11707"/>
        <v>204164.46748999998</v>
      </c>
      <c r="AC4468" s="33">
        <f t="shared" si="11707"/>
        <v>297264.33318999998</v>
      </c>
      <c r="AD4468" s="33">
        <f t="shared" si="11707"/>
        <v>296815.90035999997</v>
      </c>
      <c r="AE4468" s="34">
        <f t="shared" si="11693"/>
        <v>99.849146776141012</v>
      </c>
      <c r="AF4468" s="32">
        <f t="shared" ref="AF4468:AK4468" si="11708">AF4469+AF4471</f>
        <v>300103.54632000002</v>
      </c>
      <c r="AG4468" s="32">
        <f t="shared" si="11708"/>
        <v>-170.92599999999999</v>
      </c>
      <c r="AH4468" s="32">
        <f t="shared" si="11708"/>
        <v>0</v>
      </c>
      <c r="AI4468" s="32">
        <f t="shared" si="11708"/>
        <v>0</v>
      </c>
      <c r="AJ4468" s="32">
        <f t="shared" si="11708"/>
        <v>0</v>
      </c>
      <c r="AK4468" s="32">
        <f t="shared" si="11708"/>
        <v>0</v>
      </c>
      <c r="AL4468" s="32">
        <f t="shared" si="11694"/>
        <v>299932.62032000005</v>
      </c>
      <c r="AM4468" s="32">
        <f t="shared" si="11695"/>
        <v>1608.8676799999666</v>
      </c>
    </row>
    <row r="4469" spans="2:40" ht="31.2" x14ac:dyDescent="0.3">
      <c r="B4469" s="30" t="s">
        <v>1085</v>
      </c>
      <c r="C4469" s="30" t="s">
        <v>112</v>
      </c>
      <c r="D4469" s="30" t="s">
        <v>114</v>
      </c>
      <c r="E4469" s="15" t="str">
        <f t="shared" si="11696"/>
        <v>0503</v>
      </c>
      <c r="F4469" s="30" t="s">
        <v>787</v>
      </c>
      <c r="G4469" s="30" t="s">
        <v>50</v>
      </c>
      <c r="H4469" s="31" t="s">
        <v>51</v>
      </c>
      <c r="I4469" s="32">
        <f t="shared" ref="I4469:T4469" si="11709">I4470</f>
        <v>248691.8</v>
      </c>
      <c r="J4469" s="32">
        <f t="shared" si="11709"/>
        <v>299787.2</v>
      </c>
      <c r="K4469" s="32">
        <f t="shared" si="11709"/>
        <v>300363.2</v>
      </c>
      <c r="L4469" s="32">
        <f t="shared" si="11709"/>
        <v>0</v>
      </c>
      <c r="M4469" s="32">
        <f t="shared" si="11709"/>
        <v>0</v>
      </c>
      <c r="N4469" s="32">
        <f t="shared" si="11709"/>
        <v>0</v>
      </c>
      <c r="O4469" s="32">
        <f t="shared" si="11709"/>
        <v>-170.92599999999999</v>
      </c>
      <c r="P4469" s="32">
        <f t="shared" si="11709"/>
        <v>0</v>
      </c>
      <c r="Q4469" s="32">
        <f t="shared" si="11709"/>
        <v>11049.141</v>
      </c>
      <c r="R4469" s="32">
        <f t="shared" si="11709"/>
        <v>37419.925999999999</v>
      </c>
      <c r="S4469" s="32">
        <f t="shared" si="11709"/>
        <v>0</v>
      </c>
      <c r="T4469" s="32">
        <f t="shared" si="11709"/>
        <v>0</v>
      </c>
      <c r="U4469" s="32">
        <v>2734.2469999999998</v>
      </c>
      <c r="V4469" s="32">
        <f t="shared" si="11697"/>
        <v>299724.18800000002</v>
      </c>
      <c r="W4469" s="32">
        <f t="shared" ref="W4469:AD4469" si="11710">W4470</f>
        <v>2734.2469999999998</v>
      </c>
      <c r="X4469" s="32">
        <f t="shared" si="11710"/>
        <v>0</v>
      </c>
      <c r="Y4469" s="32">
        <f t="shared" si="11710"/>
        <v>0</v>
      </c>
      <c r="Z4469" s="32">
        <f t="shared" si="11710"/>
        <v>0</v>
      </c>
      <c r="AA4469" s="32">
        <f t="shared" si="11710"/>
        <v>0</v>
      </c>
      <c r="AB4469" s="32">
        <f t="shared" si="11710"/>
        <v>202051.63548999999</v>
      </c>
      <c r="AC4469" s="33">
        <f t="shared" si="11710"/>
        <v>295151.50118999998</v>
      </c>
      <c r="AD4469" s="33">
        <f t="shared" si="11710"/>
        <v>294703.06835999998</v>
      </c>
      <c r="AE4469" s="34">
        <f t="shared" si="11693"/>
        <v>99.848066898459948</v>
      </c>
      <c r="AF4469" s="32">
        <f t="shared" ref="AF4469:AK4469" si="11711">AF4470</f>
        <v>297990.71432000003</v>
      </c>
      <c r="AG4469" s="32">
        <f t="shared" si="11711"/>
        <v>-170.92599999999999</v>
      </c>
      <c r="AH4469" s="32">
        <f t="shared" si="11711"/>
        <v>0</v>
      </c>
      <c r="AI4469" s="32">
        <f t="shared" si="11711"/>
        <v>0</v>
      </c>
      <c r="AJ4469" s="32">
        <f t="shared" si="11711"/>
        <v>0</v>
      </c>
      <c r="AK4469" s="32">
        <f t="shared" si="11711"/>
        <v>0</v>
      </c>
      <c r="AL4469" s="32">
        <f t="shared" si="11694"/>
        <v>297819.78832000005</v>
      </c>
      <c r="AM4469" s="32">
        <f t="shared" si="11695"/>
        <v>1904.3996799999732</v>
      </c>
    </row>
    <row r="4470" spans="2:40" ht="31.2" x14ac:dyDescent="0.3">
      <c r="B4470" s="30" t="s">
        <v>1085</v>
      </c>
      <c r="C4470" s="30" t="s">
        <v>112</v>
      </c>
      <c r="D4470" s="30" t="s">
        <v>114</v>
      </c>
      <c r="E4470" s="15" t="str">
        <f t="shared" si="11696"/>
        <v>0503</v>
      </c>
      <c r="F4470" s="30" t="s">
        <v>787</v>
      </c>
      <c r="G4470" s="30" t="s">
        <v>52</v>
      </c>
      <c r="H4470" s="31" t="s">
        <v>53</v>
      </c>
      <c r="I4470" s="32">
        <v>248691.8</v>
      </c>
      <c r="J4470" s="32">
        <v>299787.2</v>
      </c>
      <c r="K4470" s="32">
        <v>300363.2</v>
      </c>
      <c r="L4470" s="32"/>
      <c r="M4470" s="32"/>
      <c r="N4470" s="32"/>
      <c r="O4470" s="32">
        <v>-170.92599999999999</v>
      </c>
      <c r="P4470" s="32">
        <v>0</v>
      </c>
      <c r="Q4470" s="32">
        <f>11151.752-102.611</f>
        <v>11049.141</v>
      </c>
      <c r="R4470" s="32">
        <f>36000+1419.926</f>
        <v>37419.925999999999</v>
      </c>
      <c r="S4470" s="32">
        <v>0</v>
      </c>
      <c r="T4470" s="32">
        <v>0</v>
      </c>
      <c r="U4470" s="32">
        <v>2734.2469999999998</v>
      </c>
      <c r="V4470" s="32">
        <f t="shared" si="11697"/>
        <v>299724.18800000002</v>
      </c>
      <c r="W4470" s="32">
        <v>2734.2469999999998</v>
      </c>
      <c r="X4470" s="32"/>
      <c r="Y4470" s="32"/>
      <c r="Z4470" s="32"/>
      <c r="AA4470" s="32"/>
      <c r="AB4470" s="32">
        <v>202051.63548999999</v>
      </c>
      <c r="AC4470" s="33">
        <v>295151.50118999998</v>
      </c>
      <c r="AD4470" s="33">
        <v>294703.06835999998</v>
      </c>
      <c r="AE4470" s="34">
        <f t="shared" si="11693"/>
        <v>99.848066898459948</v>
      </c>
      <c r="AF4470" s="32">
        <v>297990.71432000003</v>
      </c>
      <c r="AG4470" s="32">
        <v>-170.92599999999999</v>
      </c>
      <c r="AH4470" s="32">
        <v>0</v>
      </c>
      <c r="AI4470" s="32">
        <v>0</v>
      </c>
      <c r="AJ4470" s="32">
        <v>0</v>
      </c>
      <c r="AK4470" s="32">
        <v>0</v>
      </c>
      <c r="AL4470" s="32">
        <f t="shared" si="11694"/>
        <v>297819.78832000005</v>
      </c>
      <c r="AM4470" s="32">
        <f t="shared" si="11695"/>
        <v>1904.3996799999732</v>
      </c>
    </row>
    <row r="4471" spans="2:40" x14ac:dyDescent="0.3">
      <c r="B4471" s="30" t="s">
        <v>1085</v>
      </c>
      <c r="C4471" s="30" t="s">
        <v>112</v>
      </c>
      <c r="D4471" s="30" t="s">
        <v>114</v>
      </c>
      <c r="E4471" s="15" t="str">
        <f t="shared" si="11696"/>
        <v>0503</v>
      </c>
      <c r="F4471" s="30" t="s">
        <v>787</v>
      </c>
      <c r="G4471" s="30" t="s">
        <v>56</v>
      </c>
      <c r="H4471" s="31" t="s">
        <v>57</v>
      </c>
      <c r="I4471" s="32">
        <f t="shared" ref="I4471:T4471" si="11712">I4472</f>
        <v>1817.3</v>
      </c>
      <c r="J4471" s="32">
        <f t="shared" si="11712"/>
        <v>721.9</v>
      </c>
      <c r="K4471" s="32">
        <f t="shared" si="11712"/>
        <v>145.9</v>
      </c>
      <c r="L4471" s="32">
        <f t="shared" si="11712"/>
        <v>0</v>
      </c>
      <c r="M4471" s="32">
        <f t="shared" si="11712"/>
        <v>0</v>
      </c>
      <c r="N4471" s="32">
        <f t="shared" si="11712"/>
        <v>0</v>
      </c>
      <c r="O4471" s="32">
        <f t="shared" si="11712"/>
        <v>0</v>
      </c>
      <c r="P4471" s="32">
        <f t="shared" si="11712"/>
        <v>0</v>
      </c>
      <c r="Q4471" s="32">
        <f t="shared" si="11712"/>
        <v>0</v>
      </c>
      <c r="R4471" s="32">
        <f t="shared" si="11712"/>
        <v>0</v>
      </c>
      <c r="S4471" s="32">
        <f t="shared" si="11712"/>
        <v>0</v>
      </c>
      <c r="T4471" s="32">
        <f t="shared" si="11712"/>
        <v>0</v>
      </c>
      <c r="U4471" s="32">
        <v>0</v>
      </c>
      <c r="V4471" s="32">
        <f t="shared" si="11697"/>
        <v>1817.3</v>
      </c>
      <c r="W4471" s="32">
        <f t="shared" ref="W4471:AD4471" si="11713">W4472</f>
        <v>0</v>
      </c>
      <c r="X4471" s="32">
        <f t="shared" si="11713"/>
        <v>0</v>
      </c>
      <c r="Y4471" s="32">
        <f t="shared" si="11713"/>
        <v>0</v>
      </c>
      <c r="Z4471" s="32">
        <f t="shared" si="11713"/>
        <v>0</v>
      </c>
      <c r="AA4471" s="32">
        <f t="shared" si="11713"/>
        <v>0</v>
      </c>
      <c r="AB4471" s="32">
        <f t="shared" si="11713"/>
        <v>2112.8319999999999</v>
      </c>
      <c r="AC4471" s="33">
        <f t="shared" si="11713"/>
        <v>2112.8319999999999</v>
      </c>
      <c r="AD4471" s="33">
        <f t="shared" si="11713"/>
        <v>2112.8319999999999</v>
      </c>
      <c r="AE4471" s="34">
        <f t="shared" si="11693"/>
        <v>100</v>
      </c>
      <c r="AF4471" s="32">
        <f t="shared" ref="AF4471:AK4471" si="11714">AF4472</f>
        <v>2112.8319999999999</v>
      </c>
      <c r="AG4471" s="32">
        <f t="shared" si="11714"/>
        <v>0</v>
      </c>
      <c r="AH4471" s="32">
        <f t="shared" si="11714"/>
        <v>0</v>
      </c>
      <c r="AI4471" s="32">
        <f t="shared" si="11714"/>
        <v>0</v>
      </c>
      <c r="AJ4471" s="32">
        <f t="shared" si="11714"/>
        <v>0</v>
      </c>
      <c r="AK4471" s="32">
        <f t="shared" si="11714"/>
        <v>0</v>
      </c>
      <c r="AL4471" s="32">
        <f t="shared" si="11694"/>
        <v>2112.8319999999999</v>
      </c>
      <c r="AM4471" s="32">
        <f t="shared" si="11695"/>
        <v>-295.53199999999993</v>
      </c>
    </row>
    <row r="4472" spans="2:40" x14ac:dyDescent="0.3">
      <c r="B4472" s="30" t="s">
        <v>1085</v>
      </c>
      <c r="C4472" s="30" t="s">
        <v>112</v>
      </c>
      <c r="D4472" s="30" t="s">
        <v>114</v>
      </c>
      <c r="E4472" s="15" t="str">
        <f t="shared" si="11696"/>
        <v>0503</v>
      </c>
      <c r="F4472" s="30" t="s">
        <v>787</v>
      </c>
      <c r="G4472" s="30" t="s">
        <v>60</v>
      </c>
      <c r="H4472" s="31" t="s">
        <v>61</v>
      </c>
      <c r="I4472" s="32">
        <v>1817.3</v>
      </c>
      <c r="J4472" s="32">
        <v>721.9</v>
      </c>
      <c r="K4472" s="32">
        <v>145.9</v>
      </c>
      <c r="L4472" s="32"/>
      <c r="M4472" s="32"/>
      <c r="N4472" s="32"/>
      <c r="O4472" s="32">
        <v>0</v>
      </c>
      <c r="P4472" s="32">
        <v>0</v>
      </c>
      <c r="Q4472" s="32">
        <v>0</v>
      </c>
      <c r="R4472" s="32">
        <v>0</v>
      </c>
      <c r="S4472" s="32">
        <v>0</v>
      </c>
      <c r="T4472" s="32">
        <v>0</v>
      </c>
      <c r="U4472" s="32">
        <v>0</v>
      </c>
      <c r="V4472" s="32">
        <f t="shared" si="11697"/>
        <v>1817.3</v>
      </c>
      <c r="W4472" s="32"/>
      <c r="X4472" s="32"/>
      <c r="Y4472" s="32"/>
      <c r="Z4472" s="32"/>
      <c r="AA4472" s="32"/>
      <c r="AB4472" s="32">
        <v>2112.8319999999999</v>
      </c>
      <c r="AC4472" s="33">
        <v>2112.8319999999999</v>
      </c>
      <c r="AD4472" s="33">
        <v>2112.8319999999999</v>
      </c>
      <c r="AE4472" s="34">
        <f t="shared" si="11693"/>
        <v>100</v>
      </c>
      <c r="AF4472" s="32">
        <v>2112.8319999999999</v>
      </c>
      <c r="AG4472" s="32">
        <v>0</v>
      </c>
      <c r="AH4472" s="32">
        <v>0</v>
      </c>
      <c r="AI4472" s="32">
        <v>0</v>
      </c>
      <c r="AJ4472" s="32">
        <v>0</v>
      </c>
      <c r="AK4472" s="32">
        <v>0</v>
      </c>
      <c r="AL4472" s="32">
        <f t="shared" si="11694"/>
        <v>2112.8319999999999</v>
      </c>
      <c r="AM4472" s="32">
        <f t="shared" si="11695"/>
        <v>-295.53199999999993</v>
      </c>
      <c r="AN4472" s="12"/>
    </row>
    <row r="4473" spans="2:40" x14ac:dyDescent="0.3">
      <c r="B4473" s="30" t="s">
        <v>1085</v>
      </c>
      <c r="C4473" s="30" t="s">
        <v>112</v>
      </c>
      <c r="D4473" s="30" t="s">
        <v>114</v>
      </c>
      <c r="E4473" s="15" t="str">
        <f t="shared" si="11696"/>
        <v>0503</v>
      </c>
      <c r="F4473" s="30" t="s">
        <v>789</v>
      </c>
      <c r="G4473" s="30"/>
      <c r="H4473" s="31" t="s">
        <v>264</v>
      </c>
      <c r="I4473" s="32"/>
      <c r="J4473" s="32"/>
      <c r="K4473" s="32"/>
      <c r="L4473" s="32"/>
      <c r="M4473" s="32"/>
      <c r="N4473" s="32"/>
      <c r="O4473" s="32">
        <f t="shared" ref="O4473:O4482" si="11715">O4474</f>
        <v>0</v>
      </c>
      <c r="P4473" s="32">
        <f t="shared" ref="P4473:P4478" si="11716">P4474</f>
        <v>0</v>
      </c>
      <c r="Q4473" s="32">
        <f t="shared" ref="Q4473:Q4482" si="11717">Q4474</f>
        <v>0</v>
      </c>
      <c r="R4473" s="32">
        <f t="shared" ref="R4473:R4482" si="11718">R4474</f>
        <v>0</v>
      </c>
      <c r="S4473" s="32">
        <f t="shared" ref="S4473:S4482" si="11719">S4474</f>
        <v>0</v>
      </c>
      <c r="T4473" s="32">
        <f t="shared" ref="T4473:T4482" si="11720">T4474</f>
        <v>0</v>
      </c>
      <c r="U4473" s="32">
        <v>17004.259999999998</v>
      </c>
      <c r="V4473" s="32">
        <f t="shared" si="11697"/>
        <v>17004.259999999998</v>
      </c>
      <c r="W4473" s="32">
        <f t="shared" ref="W4473:W4482" si="11721">W4474</f>
        <v>17004.259999999998</v>
      </c>
      <c r="X4473" s="32">
        <f t="shared" ref="X4473:X4482" si="11722">X4474</f>
        <v>0</v>
      </c>
      <c r="Y4473" s="32">
        <f t="shared" ref="Y4473:Y4482" si="11723">Y4474</f>
        <v>0</v>
      </c>
      <c r="Z4473" s="32">
        <f t="shared" ref="Z4473:Z4482" si="11724">Z4474</f>
        <v>0</v>
      </c>
      <c r="AA4473" s="32">
        <f t="shared" ref="AA4473:AA4482" si="11725">AA4474</f>
        <v>0</v>
      </c>
      <c r="AB4473" s="32">
        <f t="shared" ref="AB4473:AB4482" si="11726">AB4474</f>
        <v>0</v>
      </c>
      <c r="AC4473" s="33">
        <f t="shared" ref="AC4473:AC4482" si="11727">AC4474</f>
        <v>17004.259999999998</v>
      </c>
      <c r="AD4473" s="33">
        <f t="shared" ref="AD4473:AD4482" si="11728">AD4474</f>
        <v>0</v>
      </c>
      <c r="AE4473" s="34">
        <f t="shared" si="11693"/>
        <v>0</v>
      </c>
      <c r="AF4473" s="32">
        <f t="shared" ref="AF4473:AF4482" si="11729">AF4474</f>
        <v>17004.259999999998</v>
      </c>
      <c r="AG4473" s="32">
        <f t="shared" ref="AG4473:AG4482" si="11730">AG4474</f>
        <v>0</v>
      </c>
      <c r="AH4473" s="32">
        <f t="shared" ref="AH4473:AH4482" si="11731">AH4474</f>
        <v>0</v>
      </c>
      <c r="AI4473" s="32">
        <f t="shared" ref="AI4473:AI4482" si="11732">AI4474</f>
        <v>0</v>
      </c>
      <c r="AJ4473" s="32">
        <f t="shared" ref="AJ4473:AJ4482" si="11733">AJ4474</f>
        <v>0</v>
      </c>
      <c r="AK4473" s="32">
        <f t="shared" ref="AK4473:AK4482" si="11734">AK4474</f>
        <v>0</v>
      </c>
      <c r="AL4473" s="32">
        <f t="shared" si="11694"/>
        <v>17004.259999999998</v>
      </c>
      <c r="AM4473" s="32">
        <f t="shared" si="11695"/>
        <v>0</v>
      </c>
    </row>
    <row r="4474" spans="2:40" ht="31.2" x14ac:dyDescent="0.3">
      <c r="B4474" s="30" t="s">
        <v>1085</v>
      </c>
      <c r="C4474" s="30" t="s">
        <v>112</v>
      </c>
      <c r="D4474" s="30" t="s">
        <v>114</v>
      </c>
      <c r="E4474" s="15" t="str">
        <f t="shared" si="11696"/>
        <v>0503</v>
      </c>
      <c r="F4474" s="30" t="s">
        <v>789</v>
      </c>
      <c r="G4474" s="30" t="s">
        <v>50</v>
      </c>
      <c r="H4474" s="31" t="s">
        <v>51</v>
      </c>
      <c r="I4474" s="32"/>
      <c r="J4474" s="32"/>
      <c r="K4474" s="32"/>
      <c r="L4474" s="32"/>
      <c r="M4474" s="32"/>
      <c r="N4474" s="32"/>
      <c r="O4474" s="32">
        <f t="shared" si="11715"/>
        <v>0</v>
      </c>
      <c r="P4474" s="32">
        <f t="shared" si="11716"/>
        <v>0</v>
      </c>
      <c r="Q4474" s="32">
        <f t="shared" si="11717"/>
        <v>0</v>
      </c>
      <c r="R4474" s="32">
        <f t="shared" si="11718"/>
        <v>0</v>
      </c>
      <c r="S4474" s="32">
        <f t="shared" si="11719"/>
        <v>0</v>
      </c>
      <c r="T4474" s="32">
        <f t="shared" si="11720"/>
        <v>0</v>
      </c>
      <c r="U4474" s="32">
        <v>17004.259999999998</v>
      </c>
      <c r="V4474" s="32">
        <f t="shared" si="11697"/>
        <v>17004.259999999998</v>
      </c>
      <c r="W4474" s="32">
        <f t="shared" si="11721"/>
        <v>17004.259999999998</v>
      </c>
      <c r="X4474" s="32">
        <f t="shared" si="11722"/>
        <v>0</v>
      </c>
      <c r="Y4474" s="32">
        <f t="shared" si="11723"/>
        <v>0</v>
      </c>
      <c r="Z4474" s="32">
        <f t="shared" si="11724"/>
        <v>0</v>
      </c>
      <c r="AA4474" s="32">
        <f t="shared" si="11725"/>
        <v>0</v>
      </c>
      <c r="AB4474" s="32">
        <f t="shared" si="11726"/>
        <v>0</v>
      </c>
      <c r="AC4474" s="33">
        <f t="shared" si="11727"/>
        <v>17004.259999999998</v>
      </c>
      <c r="AD4474" s="33">
        <f t="shared" si="11728"/>
        <v>0</v>
      </c>
      <c r="AE4474" s="34">
        <f t="shared" si="11693"/>
        <v>0</v>
      </c>
      <c r="AF4474" s="32">
        <f t="shared" si="11729"/>
        <v>17004.259999999998</v>
      </c>
      <c r="AG4474" s="32">
        <f t="shared" si="11730"/>
        <v>0</v>
      </c>
      <c r="AH4474" s="32">
        <f t="shared" si="11731"/>
        <v>0</v>
      </c>
      <c r="AI4474" s="32">
        <f t="shared" si="11732"/>
        <v>0</v>
      </c>
      <c r="AJ4474" s="32">
        <f t="shared" si="11733"/>
        <v>0</v>
      </c>
      <c r="AK4474" s="32">
        <f t="shared" si="11734"/>
        <v>0</v>
      </c>
      <c r="AL4474" s="32">
        <f t="shared" si="11694"/>
        <v>17004.259999999998</v>
      </c>
      <c r="AM4474" s="32">
        <f t="shared" si="11695"/>
        <v>0</v>
      </c>
    </row>
    <row r="4475" spans="2:40" ht="31.2" x14ac:dyDescent="0.3">
      <c r="B4475" s="30" t="s">
        <v>1085</v>
      </c>
      <c r="C4475" s="30" t="s">
        <v>112</v>
      </c>
      <c r="D4475" s="30" t="s">
        <v>114</v>
      </c>
      <c r="E4475" s="15" t="str">
        <f t="shared" si="11696"/>
        <v>0503</v>
      </c>
      <c r="F4475" s="30" t="s">
        <v>789</v>
      </c>
      <c r="G4475" s="30" t="s">
        <v>52</v>
      </c>
      <c r="H4475" s="31" t="s">
        <v>53</v>
      </c>
      <c r="I4475" s="32"/>
      <c r="J4475" s="32"/>
      <c r="K4475" s="32"/>
      <c r="L4475" s="32"/>
      <c r="M4475" s="32"/>
      <c r="N4475" s="32"/>
      <c r="O4475" s="32">
        <v>0</v>
      </c>
      <c r="P4475" s="32">
        <v>0</v>
      </c>
      <c r="Q4475" s="32">
        <v>0</v>
      </c>
      <c r="R4475" s="32">
        <v>0</v>
      </c>
      <c r="S4475" s="32">
        <v>0</v>
      </c>
      <c r="T4475" s="32">
        <v>0</v>
      </c>
      <c r="U4475" s="32">
        <v>17004.259999999998</v>
      </c>
      <c r="V4475" s="32">
        <f t="shared" si="11697"/>
        <v>17004.259999999998</v>
      </c>
      <c r="W4475" s="32">
        <v>17004.259999999998</v>
      </c>
      <c r="X4475" s="32"/>
      <c r="Y4475" s="32"/>
      <c r="Z4475" s="32"/>
      <c r="AA4475" s="32"/>
      <c r="AB4475" s="32">
        <v>0</v>
      </c>
      <c r="AC4475" s="33">
        <v>17004.259999999998</v>
      </c>
      <c r="AD4475" s="33">
        <v>0</v>
      </c>
      <c r="AE4475" s="34">
        <f t="shared" si="11693"/>
        <v>0</v>
      </c>
      <c r="AF4475" s="32">
        <v>17004.259999999998</v>
      </c>
      <c r="AG4475" s="32">
        <v>0</v>
      </c>
      <c r="AH4475" s="32">
        <v>0</v>
      </c>
      <c r="AI4475" s="32">
        <v>0</v>
      </c>
      <c r="AJ4475" s="32">
        <v>0</v>
      </c>
      <c r="AK4475" s="32">
        <v>0</v>
      </c>
      <c r="AL4475" s="32">
        <f t="shared" si="11694"/>
        <v>17004.259999999998</v>
      </c>
      <c r="AM4475" s="32">
        <f t="shared" si="11695"/>
        <v>0</v>
      </c>
    </row>
    <row r="4476" spans="2:40" ht="46.8" x14ac:dyDescent="0.3">
      <c r="B4476" s="30" t="s">
        <v>1085</v>
      </c>
      <c r="C4476" s="30" t="s">
        <v>112</v>
      </c>
      <c r="D4476" s="30" t="s">
        <v>114</v>
      </c>
      <c r="E4476" s="15" t="str">
        <f t="shared" si="11696"/>
        <v>0503</v>
      </c>
      <c r="F4476" s="30" t="s">
        <v>790</v>
      </c>
      <c r="G4476" s="30"/>
      <c r="H4476" s="31" t="s">
        <v>791</v>
      </c>
      <c r="I4476" s="32">
        <f t="shared" ref="I4476:I4482" si="11735">I4477</f>
        <v>35688.300000000003</v>
      </c>
      <c r="J4476" s="32">
        <f t="shared" ref="J4476:J4482" si="11736">J4477</f>
        <v>35688.300000000003</v>
      </c>
      <c r="K4476" s="32">
        <f t="shared" ref="K4476:K4482" si="11737">K4477</f>
        <v>35688.300000000003</v>
      </c>
      <c r="L4476" s="32">
        <f t="shared" ref="L4476:L4482" si="11738">L4477</f>
        <v>-2918</v>
      </c>
      <c r="M4476" s="32">
        <f t="shared" ref="M4476:M4482" si="11739">M4477</f>
        <v>-2918.1</v>
      </c>
      <c r="N4476" s="32">
        <f t="shared" ref="N4476:N4482" si="11740">N4477</f>
        <v>-2918.1</v>
      </c>
      <c r="O4476" s="32">
        <f t="shared" si="11715"/>
        <v>0</v>
      </c>
      <c r="P4476" s="32">
        <f t="shared" si="11716"/>
        <v>0</v>
      </c>
      <c r="Q4476" s="32">
        <f t="shared" si="11717"/>
        <v>0</v>
      </c>
      <c r="R4476" s="32">
        <f t="shared" si="11718"/>
        <v>0</v>
      </c>
      <c r="S4476" s="32">
        <f t="shared" si="11719"/>
        <v>0</v>
      </c>
      <c r="T4476" s="32">
        <f t="shared" si="11720"/>
        <v>0</v>
      </c>
      <c r="U4476" s="32">
        <v>0</v>
      </c>
      <c r="V4476" s="32">
        <f t="shared" si="11697"/>
        <v>32770.300000000003</v>
      </c>
      <c r="W4476" s="32">
        <f t="shared" si="11721"/>
        <v>0</v>
      </c>
      <c r="X4476" s="32">
        <f t="shared" si="11722"/>
        <v>0</v>
      </c>
      <c r="Y4476" s="32">
        <f t="shared" si="11723"/>
        <v>0</v>
      </c>
      <c r="Z4476" s="32">
        <f t="shared" si="11724"/>
        <v>0</v>
      </c>
      <c r="AA4476" s="32">
        <f t="shared" si="11725"/>
        <v>0</v>
      </c>
      <c r="AB4476" s="32">
        <f t="shared" si="11726"/>
        <v>28669.406569999999</v>
      </c>
      <c r="AC4476" s="33">
        <f t="shared" si="11727"/>
        <v>32770.300000000003</v>
      </c>
      <c r="AD4476" s="33">
        <f t="shared" si="11728"/>
        <v>32770.299980000003</v>
      </c>
      <c r="AE4476" s="34">
        <f t="shared" si="11693"/>
        <v>99.999999938969125</v>
      </c>
      <c r="AF4476" s="32">
        <f t="shared" si="11729"/>
        <v>32770.300000000003</v>
      </c>
      <c r="AG4476" s="32">
        <f t="shared" si="11730"/>
        <v>0</v>
      </c>
      <c r="AH4476" s="32">
        <f t="shared" si="11731"/>
        <v>0</v>
      </c>
      <c r="AI4476" s="32">
        <f t="shared" si="11732"/>
        <v>0</v>
      </c>
      <c r="AJ4476" s="32">
        <f t="shared" si="11733"/>
        <v>0</v>
      </c>
      <c r="AK4476" s="32">
        <f t="shared" si="11734"/>
        <v>0</v>
      </c>
      <c r="AL4476" s="32">
        <f t="shared" si="11694"/>
        <v>32770.300000000003</v>
      </c>
      <c r="AM4476" s="32">
        <f t="shared" si="11695"/>
        <v>0</v>
      </c>
    </row>
    <row r="4477" spans="2:40" ht="31.2" x14ac:dyDescent="0.3">
      <c r="B4477" s="30" t="s">
        <v>1085</v>
      </c>
      <c r="C4477" s="30" t="s">
        <v>112</v>
      </c>
      <c r="D4477" s="30" t="s">
        <v>114</v>
      </c>
      <c r="E4477" s="15" t="str">
        <f t="shared" si="11696"/>
        <v>0503</v>
      </c>
      <c r="F4477" s="30" t="s">
        <v>792</v>
      </c>
      <c r="G4477" s="30"/>
      <c r="H4477" s="31" t="s">
        <v>793</v>
      </c>
      <c r="I4477" s="32">
        <f t="shared" si="11735"/>
        <v>35688.300000000003</v>
      </c>
      <c r="J4477" s="32">
        <f t="shared" si="11736"/>
        <v>35688.300000000003</v>
      </c>
      <c r="K4477" s="32">
        <f t="shared" si="11737"/>
        <v>35688.300000000003</v>
      </c>
      <c r="L4477" s="32">
        <f t="shared" si="11738"/>
        <v>-2918</v>
      </c>
      <c r="M4477" s="32">
        <f t="shared" si="11739"/>
        <v>-2918.1</v>
      </c>
      <c r="N4477" s="32">
        <f t="shared" si="11740"/>
        <v>-2918.1</v>
      </c>
      <c r="O4477" s="32">
        <f t="shared" si="11715"/>
        <v>0</v>
      </c>
      <c r="P4477" s="32">
        <f t="shared" si="11716"/>
        <v>0</v>
      </c>
      <c r="Q4477" s="32">
        <f t="shared" si="11717"/>
        <v>0</v>
      </c>
      <c r="R4477" s="32">
        <f t="shared" si="11718"/>
        <v>0</v>
      </c>
      <c r="S4477" s="32">
        <f t="shared" si="11719"/>
        <v>0</v>
      </c>
      <c r="T4477" s="32">
        <f t="shared" si="11720"/>
        <v>0</v>
      </c>
      <c r="U4477" s="32">
        <v>0</v>
      </c>
      <c r="V4477" s="32">
        <f t="shared" si="11697"/>
        <v>32770.300000000003</v>
      </c>
      <c r="W4477" s="32">
        <f t="shared" si="11721"/>
        <v>0</v>
      </c>
      <c r="X4477" s="32">
        <f t="shared" si="11722"/>
        <v>0</v>
      </c>
      <c r="Y4477" s="32">
        <f t="shared" si="11723"/>
        <v>0</v>
      </c>
      <c r="Z4477" s="32">
        <f t="shared" si="11724"/>
        <v>0</v>
      </c>
      <c r="AA4477" s="32">
        <f t="shared" si="11725"/>
        <v>0</v>
      </c>
      <c r="AB4477" s="32">
        <f t="shared" si="11726"/>
        <v>28669.406569999999</v>
      </c>
      <c r="AC4477" s="33">
        <f t="shared" si="11727"/>
        <v>32770.300000000003</v>
      </c>
      <c r="AD4477" s="33">
        <f t="shared" si="11728"/>
        <v>32770.299980000003</v>
      </c>
      <c r="AE4477" s="34">
        <f t="shared" si="11693"/>
        <v>99.999999938969125</v>
      </c>
      <c r="AF4477" s="32">
        <f t="shared" si="11729"/>
        <v>32770.300000000003</v>
      </c>
      <c r="AG4477" s="32">
        <f t="shared" si="11730"/>
        <v>0</v>
      </c>
      <c r="AH4477" s="32">
        <f t="shared" si="11731"/>
        <v>0</v>
      </c>
      <c r="AI4477" s="32">
        <f t="shared" si="11732"/>
        <v>0</v>
      </c>
      <c r="AJ4477" s="32">
        <f t="shared" si="11733"/>
        <v>0</v>
      </c>
      <c r="AK4477" s="32">
        <f t="shared" si="11734"/>
        <v>0</v>
      </c>
      <c r="AL4477" s="32">
        <f t="shared" si="11694"/>
        <v>32770.300000000003</v>
      </c>
      <c r="AM4477" s="32">
        <f t="shared" si="11695"/>
        <v>0</v>
      </c>
    </row>
    <row r="4478" spans="2:40" ht="31.2" x14ac:dyDescent="0.3">
      <c r="B4478" s="30" t="s">
        <v>1085</v>
      </c>
      <c r="C4478" s="30" t="s">
        <v>112</v>
      </c>
      <c r="D4478" s="30" t="s">
        <v>114</v>
      </c>
      <c r="E4478" s="15" t="str">
        <f t="shared" si="11696"/>
        <v>0503</v>
      </c>
      <c r="F4478" s="30" t="s">
        <v>792</v>
      </c>
      <c r="G4478" s="30" t="s">
        <v>50</v>
      </c>
      <c r="H4478" s="31" t="s">
        <v>51</v>
      </c>
      <c r="I4478" s="32">
        <f t="shared" si="11735"/>
        <v>35688.300000000003</v>
      </c>
      <c r="J4478" s="32">
        <f t="shared" si="11736"/>
        <v>35688.300000000003</v>
      </c>
      <c r="K4478" s="32">
        <f t="shared" si="11737"/>
        <v>35688.300000000003</v>
      </c>
      <c r="L4478" s="32">
        <f t="shared" si="11738"/>
        <v>-2918</v>
      </c>
      <c r="M4478" s="32">
        <f t="shared" si="11739"/>
        <v>-2918.1</v>
      </c>
      <c r="N4478" s="32">
        <f t="shared" si="11740"/>
        <v>-2918.1</v>
      </c>
      <c r="O4478" s="32">
        <f t="shared" si="11715"/>
        <v>0</v>
      </c>
      <c r="P4478" s="32">
        <f t="shared" si="11716"/>
        <v>0</v>
      </c>
      <c r="Q4478" s="32">
        <f t="shared" si="11717"/>
        <v>0</v>
      </c>
      <c r="R4478" s="32">
        <f t="shared" si="11718"/>
        <v>0</v>
      </c>
      <c r="S4478" s="32">
        <f t="shared" si="11719"/>
        <v>0</v>
      </c>
      <c r="T4478" s="32">
        <f t="shared" si="11720"/>
        <v>0</v>
      </c>
      <c r="U4478" s="32">
        <v>0</v>
      </c>
      <c r="V4478" s="32">
        <f t="shared" si="11697"/>
        <v>32770.300000000003</v>
      </c>
      <c r="W4478" s="32">
        <f t="shared" si="11721"/>
        <v>0</v>
      </c>
      <c r="X4478" s="32">
        <f t="shared" si="11722"/>
        <v>0</v>
      </c>
      <c r="Y4478" s="32">
        <f t="shared" si="11723"/>
        <v>0</v>
      </c>
      <c r="Z4478" s="32">
        <f t="shared" si="11724"/>
        <v>0</v>
      </c>
      <c r="AA4478" s="32">
        <f t="shared" si="11725"/>
        <v>0</v>
      </c>
      <c r="AB4478" s="32">
        <f t="shared" si="11726"/>
        <v>28669.406569999999</v>
      </c>
      <c r="AC4478" s="33">
        <f t="shared" si="11727"/>
        <v>32770.300000000003</v>
      </c>
      <c r="AD4478" s="33">
        <f t="shared" si="11728"/>
        <v>32770.299980000003</v>
      </c>
      <c r="AE4478" s="34">
        <f t="shared" si="11693"/>
        <v>99.999999938969125</v>
      </c>
      <c r="AF4478" s="32">
        <f t="shared" si="11729"/>
        <v>32770.300000000003</v>
      </c>
      <c r="AG4478" s="32">
        <f t="shared" si="11730"/>
        <v>0</v>
      </c>
      <c r="AH4478" s="32">
        <f t="shared" si="11731"/>
        <v>0</v>
      </c>
      <c r="AI4478" s="32">
        <f t="shared" si="11732"/>
        <v>0</v>
      </c>
      <c r="AJ4478" s="32">
        <f t="shared" si="11733"/>
        <v>0</v>
      </c>
      <c r="AK4478" s="32">
        <f t="shared" si="11734"/>
        <v>0</v>
      </c>
      <c r="AL4478" s="32">
        <f t="shared" si="11694"/>
        <v>32770.300000000003</v>
      </c>
      <c r="AM4478" s="32">
        <f t="shared" si="11695"/>
        <v>0</v>
      </c>
    </row>
    <row r="4479" spans="2:40" ht="31.2" x14ac:dyDescent="0.3">
      <c r="B4479" s="30" t="s">
        <v>1085</v>
      </c>
      <c r="C4479" s="30" t="s">
        <v>112</v>
      </c>
      <c r="D4479" s="30" t="s">
        <v>114</v>
      </c>
      <c r="E4479" s="15" t="str">
        <f t="shared" si="11696"/>
        <v>0503</v>
      </c>
      <c r="F4479" s="30" t="s">
        <v>792</v>
      </c>
      <c r="G4479" s="30" t="s">
        <v>52</v>
      </c>
      <c r="H4479" s="31" t="s">
        <v>53</v>
      </c>
      <c r="I4479" s="32">
        <v>35688.300000000003</v>
      </c>
      <c r="J4479" s="32">
        <v>35688.300000000003</v>
      </c>
      <c r="K4479" s="32">
        <v>35688.300000000003</v>
      </c>
      <c r="L4479" s="32">
        <v>-2918</v>
      </c>
      <c r="M4479" s="32">
        <v>-2918.1</v>
      </c>
      <c r="N4479" s="32">
        <v>-2918.1</v>
      </c>
      <c r="O4479" s="32">
        <v>0</v>
      </c>
      <c r="P4479" s="32">
        <f>6019.218-6019.218</f>
        <v>0</v>
      </c>
      <c r="Q4479" s="32">
        <v>0</v>
      </c>
      <c r="R4479" s="32">
        <v>0</v>
      </c>
      <c r="S4479" s="32">
        <v>0</v>
      </c>
      <c r="T4479" s="32">
        <v>0</v>
      </c>
      <c r="U4479" s="32">
        <v>0</v>
      </c>
      <c r="V4479" s="32">
        <f t="shared" si="11697"/>
        <v>32770.300000000003</v>
      </c>
      <c r="W4479" s="32"/>
      <c r="X4479" s="32"/>
      <c r="Y4479" s="32"/>
      <c r="Z4479" s="32"/>
      <c r="AA4479" s="32"/>
      <c r="AB4479" s="32">
        <v>28669.406569999999</v>
      </c>
      <c r="AC4479" s="33">
        <v>32770.300000000003</v>
      </c>
      <c r="AD4479" s="33">
        <v>32770.299980000003</v>
      </c>
      <c r="AE4479" s="34">
        <f t="shared" si="11693"/>
        <v>99.999999938969125</v>
      </c>
      <c r="AF4479" s="32">
        <v>32770.300000000003</v>
      </c>
      <c r="AG4479" s="32">
        <v>0</v>
      </c>
      <c r="AH4479" s="32">
        <v>0</v>
      </c>
      <c r="AI4479" s="32">
        <v>0</v>
      </c>
      <c r="AJ4479" s="32">
        <v>0</v>
      </c>
      <c r="AK4479" s="32">
        <v>0</v>
      </c>
      <c r="AL4479" s="32">
        <f t="shared" si="11694"/>
        <v>32770.300000000003</v>
      </c>
      <c r="AM4479" s="32">
        <f t="shared" si="11695"/>
        <v>0</v>
      </c>
      <c r="AN4479" s="12"/>
    </row>
    <row r="4480" spans="2:40" ht="31.2" x14ac:dyDescent="0.3">
      <c r="B4480" s="30" t="s">
        <v>1085</v>
      </c>
      <c r="C4480" s="30" t="s">
        <v>112</v>
      </c>
      <c r="D4480" s="30" t="s">
        <v>114</v>
      </c>
      <c r="E4480" s="15" t="str">
        <f t="shared" si="11696"/>
        <v>0503</v>
      </c>
      <c r="F4480" s="30" t="s">
        <v>1169</v>
      </c>
      <c r="G4480" s="30"/>
      <c r="H4480" s="31" t="s">
        <v>1170</v>
      </c>
      <c r="I4480" s="32">
        <f t="shared" si="11735"/>
        <v>19532</v>
      </c>
      <c r="J4480" s="32">
        <f t="shared" si="11736"/>
        <v>19532</v>
      </c>
      <c r="K4480" s="32">
        <f t="shared" si="11737"/>
        <v>19532</v>
      </c>
      <c r="L4480" s="32">
        <f t="shared" si="11738"/>
        <v>0</v>
      </c>
      <c r="M4480" s="32">
        <f t="shared" si="11739"/>
        <v>0</v>
      </c>
      <c r="N4480" s="32">
        <f t="shared" si="11740"/>
        <v>0</v>
      </c>
      <c r="O4480" s="32">
        <f t="shared" si="11715"/>
        <v>0</v>
      </c>
      <c r="P4480" s="32">
        <f t="shared" ref="P4480:P4482" si="11741">P4481</f>
        <v>0</v>
      </c>
      <c r="Q4480" s="32">
        <f t="shared" si="11717"/>
        <v>0</v>
      </c>
      <c r="R4480" s="32">
        <f t="shared" si="11718"/>
        <v>0</v>
      </c>
      <c r="S4480" s="32">
        <f t="shared" si="11719"/>
        <v>0</v>
      </c>
      <c r="T4480" s="32">
        <f t="shared" si="11720"/>
        <v>0</v>
      </c>
      <c r="U4480" s="32">
        <v>0</v>
      </c>
      <c r="V4480" s="32">
        <f t="shared" si="11697"/>
        <v>19532</v>
      </c>
      <c r="W4480" s="32">
        <f t="shared" si="11721"/>
        <v>0</v>
      </c>
      <c r="X4480" s="32">
        <f t="shared" si="11722"/>
        <v>0</v>
      </c>
      <c r="Y4480" s="32">
        <f t="shared" si="11723"/>
        <v>0</v>
      </c>
      <c r="Z4480" s="32">
        <f t="shared" si="11724"/>
        <v>0</v>
      </c>
      <c r="AA4480" s="32">
        <f t="shared" si="11725"/>
        <v>0</v>
      </c>
      <c r="AB4480" s="32">
        <f t="shared" si="11726"/>
        <v>16826.63435</v>
      </c>
      <c r="AC4480" s="33">
        <f t="shared" si="11727"/>
        <v>18447.776999999998</v>
      </c>
      <c r="AD4480" s="33">
        <f t="shared" si="11728"/>
        <v>18447.776989999998</v>
      </c>
      <c r="AE4480" s="34">
        <f t="shared" si="11693"/>
        <v>99.999999945792922</v>
      </c>
      <c r="AF4480" s="32">
        <f t="shared" si="11729"/>
        <v>18447.776999999998</v>
      </c>
      <c r="AG4480" s="32">
        <f t="shared" si="11730"/>
        <v>0</v>
      </c>
      <c r="AH4480" s="32">
        <f t="shared" si="11731"/>
        <v>0</v>
      </c>
      <c r="AI4480" s="32">
        <f t="shared" si="11732"/>
        <v>0</v>
      </c>
      <c r="AJ4480" s="32">
        <f t="shared" si="11733"/>
        <v>0</v>
      </c>
      <c r="AK4480" s="32">
        <f t="shared" si="11734"/>
        <v>0</v>
      </c>
      <c r="AL4480" s="32">
        <f t="shared" si="11694"/>
        <v>18447.776999999998</v>
      </c>
      <c r="AM4480" s="32">
        <f t="shared" si="11695"/>
        <v>1084.2230000000018</v>
      </c>
    </row>
    <row r="4481" spans="2:40" x14ac:dyDescent="0.3">
      <c r="B4481" s="30" t="s">
        <v>1085</v>
      </c>
      <c r="C4481" s="30" t="s">
        <v>112</v>
      </c>
      <c r="D4481" s="30" t="s">
        <v>114</v>
      </c>
      <c r="E4481" s="15" t="str">
        <f t="shared" si="11696"/>
        <v>0503</v>
      </c>
      <c r="F4481" s="30" t="s">
        <v>1171</v>
      </c>
      <c r="G4481" s="30"/>
      <c r="H4481" s="31" t="s">
        <v>1172</v>
      </c>
      <c r="I4481" s="32">
        <f t="shared" si="11735"/>
        <v>19532</v>
      </c>
      <c r="J4481" s="32">
        <f t="shared" si="11736"/>
        <v>19532</v>
      </c>
      <c r="K4481" s="32">
        <f t="shared" si="11737"/>
        <v>19532</v>
      </c>
      <c r="L4481" s="32">
        <f t="shared" si="11738"/>
        <v>0</v>
      </c>
      <c r="M4481" s="32">
        <f t="shared" si="11739"/>
        <v>0</v>
      </c>
      <c r="N4481" s="32">
        <f t="shared" si="11740"/>
        <v>0</v>
      </c>
      <c r="O4481" s="32">
        <f t="shared" si="11715"/>
        <v>0</v>
      </c>
      <c r="P4481" s="32">
        <f t="shared" si="11741"/>
        <v>0</v>
      </c>
      <c r="Q4481" s="32">
        <f t="shared" si="11717"/>
        <v>0</v>
      </c>
      <c r="R4481" s="32">
        <f t="shared" si="11718"/>
        <v>0</v>
      </c>
      <c r="S4481" s="32">
        <f t="shared" si="11719"/>
        <v>0</v>
      </c>
      <c r="T4481" s="32">
        <f t="shared" si="11720"/>
        <v>0</v>
      </c>
      <c r="U4481" s="32">
        <v>0</v>
      </c>
      <c r="V4481" s="32">
        <f t="shared" si="11697"/>
        <v>19532</v>
      </c>
      <c r="W4481" s="32">
        <f t="shared" si="11721"/>
        <v>0</v>
      </c>
      <c r="X4481" s="32">
        <f t="shared" si="11722"/>
        <v>0</v>
      </c>
      <c r="Y4481" s="32">
        <f t="shared" si="11723"/>
        <v>0</v>
      </c>
      <c r="Z4481" s="32">
        <f t="shared" si="11724"/>
        <v>0</v>
      </c>
      <c r="AA4481" s="32">
        <f t="shared" si="11725"/>
        <v>0</v>
      </c>
      <c r="AB4481" s="32">
        <f t="shared" si="11726"/>
        <v>16826.63435</v>
      </c>
      <c r="AC4481" s="33">
        <f t="shared" si="11727"/>
        <v>18447.776999999998</v>
      </c>
      <c r="AD4481" s="33">
        <f t="shared" si="11728"/>
        <v>18447.776989999998</v>
      </c>
      <c r="AE4481" s="34">
        <f t="shared" si="11693"/>
        <v>99.999999945792922</v>
      </c>
      <c r="AF4481" s="32">
        <f t="shared" si="11729"/>
        <v>18447.776999999998</v>
      </c>
      <c r="AG4481" s="32">
        <f t="shared" si="11730"/>
        <v>0</v>
      </c>
      <c r="AH4481" s="32">
        <f t="shared" si="11731"/>
        <v>0</v>
      </c>
      <c r="AI4481" s="32">
        <f t="shared" si="11732"/>
        <v>0</v>
      </c>
      <c r="AJ4481" s="32">
        <f t="shared" si="11733"/>
        <v>0</v>
      </c>
      <c r="AK4481" s="32">
        <f t="shared" si="11734"/>
        <v>0</v>
      </c>
      <c r="AL4481" s="32">
        <f t="shared" si="11694"/>
        <v>18447.776999999998</v>
      </c>
      <c r="AM4481" s="32">
        <f t="shared" si="11695"/>
        <v>1084.2230000000018</v>
      </c>
    </row>
    <row r="4482" spans="2:40" ht="31.2" x14ac:dyDescent="0.3">
      <c r="B4482" s="30" t="s">
        <v>1085</v>
      </c>
      <c r="C4482" s="30" t="s">
        <v>112</v>
      </c>
      <c r="D4482" s="30" t="s">
        <v>114</v>
      </c>
      <c r="E4482" s="15" t="str">
        <f t="shared" si="11696"/>
        <v>0503</v>
      </c>
      <c r="F4482" s="30" t="s">
        <v>1171</v>
      </c>
      <c r="G4482" s="30" t="s">
        <v>50</v>
      </c>
      <c r="H4482" s="31" t="s">
        <v>51</v>
      </c>
      <c r="I4482" s="32">
        <f t="shared" si="11735"/>
        <v>19532</v>
      </c>
      <c r="J4482" s="32">
        <f t="shared" si="11736"/>
        <v>19532</v>
      </c>
      <c r="K4482" s="32">
        <f t="shared" si="11737"/>
        <v>19532</v>
      </c>
      <c r="L4482" s="32">
        <f t="shared" si="11738"/>
        <v>0</v>
      </c>
      <c r="M4482" s="32">
        <f t="shared" si="11739"/>
        <v>0</v>
      </c>
      <c r="N4482" s="32">
        <f t="shared" si="11740"/>
        <v>0</v>
      </c>
      <c r="O4482" s="32">
        <f t="shared" si="11715"/>
        <v>0</v>
      </c>
      <c r="P4482" s="32">
        <f t="shared" si="11741"/>
        <v>0</v>
      </c>
      <c r="Q4482" s="32">
        <f t="shared" si="11717"/>
        <v>0</v>
      </c>
      <c r="R4482" s="32">
        <f t="shared" si="11718"/>
        <v>0</v>
      </c>
      <c r="S4482" s="32">
        <f t="shared" si="11719"/>
        <v>0</v>
      </c>
      <c r="T4482" s="32">
        <f t="shared" si="11720"/>
        <v>0</v>
      </c>
      <c r="U4482" s="32">
        <v>0</v>
      </c>
      <c r="V4482" s="32">
        <f t="shared" si="11697"/>
        <v>19532</v>
      </c>
      <c r="W4482" s="32">
        <f t="shared" si="11721"/>
        <v>0</v>
      </c>
      <c r="X4482" s="32">
        <f t="shared" si="11722"/>
        <v>0</v>
      </c>
      <c r="Y4482" s="32">
        <f t="shared" si="11723"/>
        <v>0</v>
      </c>
      <c r="Z4482" s="32">
        <f t="shared" si="11724"/>
        <v>0</v>
      </c>
      <c r="AA4482" s="32">
        <f t="shared" si="11725"/>
        <v>0</v>
      </c>
      <c r="AB4482" s="32">
        <f t="shared" si="11726"/>
        <v>16826.63435</v>
      </c>
      <c r="AC4482" s="33">
        <f t="shared" si="11727"/>
        <v>18447.776999999998</v>
      </c>
      <c r="AD4482" s="33">
        <f t="shared" si="11728"/>
        <v>18447.776989999998</v>
      </c>
      <c r="AE4482" s="34">
        <f t="shared" si="11693"/>
        <v>99.999999945792922</v>
      </c>
      <c r="AF4482" s="32">
        <f t="shared" si="11729"/>
        <v>18447.776999999998</v>
      </c>
      <c r="AG4482" s="32">
        <f t="shared" si="11730"/>
        <v>0</v>
      </c>
      <c r="AH4482" s="32">
        <f t="shared" si="11731"/>
        <v>0</v>
      </c>
      <c r="AI4482" s="32">
        <f t="shared" si="11732"/>
        <v>0</v>
      </c>
      <c r="AJ4482" s="32">
        <f t="shared" si="11733"/>
        <v>0</v>
      </c>
      <c r="AK4482" s="32">
        <f t="shared" si="11734"/>
        <v>0</v>
      </c>
      <c r="AL4482" s="32">
        <f t="shared" si="11694"/>
        <v>18447.776999999998</v>
      </c>
      <c r="AM4482" s="32">
        <f t="shared" si="11695"/>
        <v>1084.2230000000018</v>
      </c>
    </row>
    <row r="4483" spans="2:40" ht="31.2" x14ac:dyDescent="0.3">
      <c r="B4483" s="30" t="s">
        <v>1085</v>
      </c>
      <c r="C4483" s="30" t="s">
        <v>112</v>
      </c>
      <c r="D4483" s="30" t="s">
        <v>114</v>
      </c>
      <c r="E4483" s="15" t="str">
        <f t="shared" si="11696"/>
        <v>0503</v>
      </c>
      <c r="F4483" s="30" t="s">
        <v>1171</v>
      </c>
      <c r="G4483" s="30" t="s">
        <v>52</v>
      </c>
      <c r="H4483" s="31" t="s">
        <v>53</v>
      </c>
      <c r="I4483" s="32">
        <v>19532</v>
      </c>
      <c r="J4483" s="32">
        <v>19532</v>
      </c>
      <c r="K4483" s="32">
        <v>19532</v>
      </c>
      <c r="L4483" s="32"/>
      <c r="M4483" s="32"/>
      <c r="N4483" s="32"/>
      <c r="O4483" s="32">
        <v>0</v>
      </c>
      <c r="P4483" s="32">
        <v>0</v>
      </c>
      <c r="Q4483" s="32">
        <v>0</v>
      </c>
      <c r="R4483" s="32">
        <v>0</v>
      </c>
      <c r="S4483" s="32">
        <v>0</v>
      </c>
      <c r="T4483" s="32">
        <v>0</v>
      </c>
      <c r="U4483" s="32">
        <v>0</v>
      </c>
      <c r="V4483" s="32">
        <f t="shared" si="11697"/>
        <v>19532</v>
      </c>
      <c r="W4483" s="32"/>
      <c r="X4483" s="32"/>
      <c r="Y4483" s="32"/>
      <c r="Z4483" s="32"/>
      <c r="AA4483" s="32"/>
      <c r="AB4483" s="32">
        <v>16826.63435</v>
      </c>
      <c r="AC4483" s="33">
        <v>18447.776999999998</v>
      </c>
      <c r="AD4483" s="33">
        <v>18447.776989999998</v>
      </c>
      <c r="AE4483" s="34">
        <f t="shared" si="11693"/>
        <v>99.999999945792922</v>
      </c>
      <c r="AF4483" s="32">
        <v>18447.776999999998</v>
      </c>
      <c r="AG4483" s="32">
        <v>0</v>
      </c>
      <c r="AH4483" s="32">
        <v>0</v>
      </c>
      <c r="AI4483" s="32">
        <v>0</v>
      </c>
      <c r="AJ4483" s="32">
        <v>0</v>
      </c>
      <c r="AK4483" s="32">
        <v>0</v>
      </c>
      <c r="AL4483" s="32">
        <f t="shared" si="11694"/>
        <v>18447.776999999998</v>
      </c>
      <c r="AM4483" s="32">
        <f t="shared" si="11695"/>
        <v>1084.2230000000018</v>
      </c>
      <c r="AN4483" s="12"/>
    </row>
    <row r="4484" spans="2:40" ht="46.8" x14ac:dyDescent="0.3">
      <c r="B4484" s="30" t="s">
        <v>1085</v>
      </c>
      <c r="C4484" s="30" t="s">
        <v>112</v>
      </c>
      <c r="D4484" s="30" t="s">
        <v>114</v>
      </c>
      <c r="E4484" s="15" t="str">
        <f t="shared" si="11696"/>
        <v>0503</v>
      </c>
      <c r="F4484" s="30" t="s">
        <v>1173</v>
      </c>
      <c r="G4484" s="30"/>
      <c r="H4484" s="31" t="s">
        <v>1174</v>
      </c>
      <c r="I4484" s="32">
        <f t="shared" ref="I4484:T4484" si="11742">I4485+I4488</f>
        <v>288809.5</v>
      </c>
      <c r="J4484" s="32">
        <f t="shared" si="11742"/>
        <v>100000</v>
      </c>
      <c r="K4484" s="32">
        <f t="shared" si="11742"/>
        <v>117116.4</v>
      </c>
      <c r="L4484" s="32">
        <f t="shared" si="11742"/>
        <v>0</v>
      </c>
      <c r="M4484" s="32">
        <f t="shared" si="11742"/>
        <v>-1465</v>
      </c>
      <c r="N4484" s="32">
        <f t="shared" si="11742"/>
        <v>-4540.0999999999913</v>
      </c>
      <c r="O4484" s="32">
        <f t="shared" si="11742"/>
        <v>0</v>
      </c>
      <c r="P4484" s="32">
        <f t="shared" si="11742"/>
        <v>97054.638000000006</v>
      </c>
      <c r="Q4484" s="32">
        <f t="shared" si="11742"/>
        <v>14300</v>
      </c>
      <c r="R4484" s="32">
        <f t="shared" si="11742"/>
        <v>1480.3620000000001</v>
      </c>
      <c r="S4484" s="32">
        <f t="shared" si="11742"/>
        <v>-5796.4160000000002</v>
      </c>
      <c r="T4484" s="32">
        <f t="shared" si="11742"/>
        <v>0</v>
      </c>
      <c r="U4484" s="32">
        <v>8376.1589999999997</v>
      </c>
      <c r="V4484" s="32">
        <f t="shared" si="11697"/>
        <v>404224.24300000002</v>
      </c>
      <c r="W4484" s="32">
        <f t="shared" ref="W4484:AD4484" si="11743">W4485+W4488</f>
        <v>8376.1589999999997</v>
      </c>
      <c r="X4484" s="32">
        <f t="shared" si="11743"/>
        <v>0</v>
      </c>
      <c r="Y4484" s="32">
        <f t="shared" si="11743"/>
        <v>0</v>
      </c>
      <c r="Z4484" s="32">
        <f t="shared" si="11743"/>
        <v>0</v>
      </c>
      <c r="AA4484" s="32">
        <f t="shared" si="11743"/>
        <v>0</v>
      </c>
      <c r="AB4484" s="32">
        <f t="shared" si="11743"/>
        <v>280452.79002000001</v>
      </c>
      <c r="AC4484" s="33">
        <f t="shared" si="11743"/>
        <v>536687.04212</v>
      </c>
      <c r="AD4484" s="33">
        <f t="shared" si="11743"/>
        <v>536616.59924999997</v>
      </c>
      <c r="AE4484" s="34">
        <f t="shared" si="11693"/>
        <v>99.986874497710659</v>
      </c>
      <c r="AF4484" s="32">
        <f t="shared" ref="AF4484:AK4484" si="11744">AF4485+AF4488</f>
        <v>480886.96380999999</v>
      </c>
      <c r="AG4484" s="32">
        <f t="shared" si="11744"/>
        <v>0</v>
      </c>
      <c r="AH4484" s="32">
        <f t="shared" si="11744"/>
        <v>0</v>
      </c>
      <c r="AI4484" s="32">
        <f t="shared" si="11744"/>
        <v>0</v>
      </c>
      <c r="AJ4484" s="32">
        <f t="shared" si="11744"/>
        <v>0</v>
      </c>
      <c r="AK4484" s="32">
        <f t="shared" si="11744"/>
        <v>0</v>
      </c>
      <c r="AL4484" s="32">
        <f t="shared" si="11694"/>
        <v>480886.96380999999</v>
      </c>
      <c r="AM4484" s="32">
        <f t="shared" si="11695"/>
        <v>-76662.72080999997</v>
      </c>
    </row>
    <row r="4485" spans="2:40" ht="31.2" x14ac:dyDescent="0.3">
      <c r="B4485" s="30" t="s">
        <v>1085</v>
      </c>
      <c r="C4485" s="30" t="s">
        <v>112</v>
      </c>
      <c r="D4485" s="30" t="s">
        <v>114</v>
      </c>
      <c r="E4485" s="15" t="str">
        <f t="shared" si="11696"/>
        <v>0503</v>
      </c>
      <c r="F4485" s="30" t="s">
        <v>1175</v>
      </c>
      <c r="G4485" s="30"/>
      <c r="H4485" s="31" t="s">
        <v>1176</v>
      </c>
      <c r="I4485" s="32">
        <f t="shared" ref="I4485:I4489" si="11745">I4486</f>
        <v>74049.100000000006</v>
      </c>
      <c r="J4485" s="32">
        <f t="shared" ref="J4485:J4489" si="11746">J4486</f>
        <v>100000</v>
      </c>
      <c r="K4485" s="32">
        <f t="shared" ref="K4485:K4489" si="11747">K4486</f>
        <v>117116.4</v>
      </c>
      <c r="L4485" s="32">
        <f t="shared" ref="L4485:L4489" si="11748">L4486</f>
        <v>0</v>
      </c>
      <c r="M4485" s="32">
        <f t="shared" ref="M4485:M4489" si="11749">M4486</f>
        <v>-1465</v>
      </c>
      <c r="N4485" s="32">
        <f t="shared" ref="N4485:N4489" si="11750">N4486</f>
        <v>-4540.0999999999913</v>
      </c>
      <c r="O4485" s="32">
        <f t="shared" ref="O4485:O4489" si="11751">O4486</f>
        <v>0</v>
      </c>
      <c r="P4485" s="32">
        <f t="shared" ref="P4485:P4489" si="11752">P4486</f>
        <v>97054.638000000006</v>
      </c>
      <c r="Q4485" s="32">
        <f t="shared" ref="Q4485:Q4489" si="11753">Q4486</f>
        <v>14300</v>
      </c>
      <c r="R4485" s="32">
        <f t="shared" ref="R4485:R4489" si="11754">R4486</f>
        <v>1480.3620000000001</v>
      </c>
      <c r="S4485" s="32">
        <f t="shared" ref="S4485:S4489" si="11755">S4486</f>
        <v>-5796.4160000000002</v>
      </c>
      <c r="T4485" s="32">
        <f t="shared" ref="T4485:T4489" si="11756">T4486</f>
        <v>0</v>
      </c>
      <c r="U4485" s="32">
        <v>0</v>
      </c>
      <c r="V4485" s="32">
        <f t="shared" si="11697"/>
        <v>181087.68400000001</v>
      </c>
      <c r="W4485" s="32">
        <f t="shared" ref="W4485:W4489" si="11757">W4486</f>
        <v>0</v>
      </c>
      <c r="X4485" s="32">
        <f t="shared" ref="X4485:X4489" si="11758">X4486</f>
        <v>0</v>
      </c>
      <c r="Y4485" s="32">
        <f t="shared" ref="Y4485:Y4489" si="11759">Y4486</f>
        <v>0</v>
      </c>
      <c r="Z4485" s="32">
        <f t="shared" ref="Z4485:Z4489" si="11760">Z4486</f>
        <v>0</v>
      </c>
      <c r="AA4485" s="32">
        <f t="shared" ref="AA4485:AA4489" si="11761">AA4486</f>
        <v>0</v>
      </c>
      <c r="AB4485" s="32">
        <f t="shared" ref="AB4485:AB4489" si="11762">AB4486</f>
        <v>66828.33524</v>
      </c>
      <c r="AC4485" s="33">
        <f t="shared" ref="AC4485:AC4489" si="11763">AC4486</f>
        <v>180019.50928</v>
      </c>
      <c r="AD4485" s="33">
        <f t="shared" ref="AD4485:AD4489" si="11764">AD4486</f>
        <v>179949.06745</v>
      </c>
      <c r="AE4485" s="34">
        <f t="shared" si="11693"/>
        <v>99.960869891112509</v>
      </c>
      <c r="AF4485" s="32">
        <f t="shared" ref="AF4485:AF4489" si="11765">AF4486</f>
        <v>181087.68400000001</v>
      </c>
      <c r="AG4485" s="32">
        <f t="shared" ref="AG4485:AG4489" si="11766">AG4486</f>
        <v>0</v>
      </c>
      <c r="AH4485" s="32">
        <f t="shared" ref="AH4485:AH4489" si="11767">AH4486</f>
        <v>0</v>
      </c>
      <c r="AI4485" s="32">
        <f t="shared" ref="AI4485:AI4489" si="11768">AI4486</f>
        <v>0</v>
      </c>
      <c r="AJ4485" s="32">
        <f t="shared" ref="AJ4485:AJ4489" si="11769">AJ4486</f>
        <v>0</v>
      </c>
      <c r="AK4485" s="32">
        <f t="shared" ref="AK4485:AK4489" si="11770">AK4486</f>
        <v>0</v>
      </c>
      <c r="AL4485" s="32">
        <f t="shared" si="11694"/>
        <v>181087.68400000001</v>
      </c>
      <c r="AM4485" s="32">
        <f t="shared" si="11695"/>
        <v>0</v>
      </c>
    </row>
    <row r="4486" spans="2:40" ht="31.2" x14ac:dyDescent="0.3">
      <c r="B4486" s="30" t="s">
        <v>1085</v>
      </c>
      <c r="C4486" s="30" t="s">
        <v>112</v>
      </c>
      <c r="D4486" s="30" t="s">
        <v>114</v>
      </c>
      <c r="E4486" s="15" t="str">
        <f t="shared" si="11696"/>
        <v>0503</v>
      </c>
      <c r="F4486" s="30" t="s">
        <v>1175</v>
      </c>
      <c r="G4486" s="30" t="s">
        <v>50</v>
      </c>
      <c r="H4486" s="31" t="s">
        <v>51</v>
      </c>
      <c r="I4486" s="32">
        <f t="shared" si="11745"/>
        <v>74049.100000000006</v>
      </c>
      <c r="J4486" s="32">
        <f t="shared" si="11746"/>
        <v>100000</v>
      </c>
      <c r="K4486" s="32">
        <f t="shared" si="11747"/>
        <v>117116.4</v>
      </c>
      <c r="L4486" s="32">
        <f t="shared" si="11748"/>
        <v>0</v>
      </c>
      <c r="M4486" s="32">
        <f t="shared" si="11749"/>
        <v>-1465</v>
      </c>
      <c r="N4486" s="32">
        <f t="shared" si="11750"/>
        <v>-4540.0999999999913</v>
      </c>
      <c r="O4486" s="32">
        <f t="shared" si="11751"/>
        <v>0</v>
      </c>
      <c r="P4486" s="32">
        <f t="shared" si="11752"/>
        <v>97054.638000000006</v>
      </c>
      <c r="Q4486" s="32">
        <f t="shared" si="11753"/>
        <v>14300</v>
      </c>
      <c r="R4486" s="32">
        <f t="shared" si="11754"/>
        <v>1480.3620000000001</v>
      </c>
      <c r="S4486" s="32">
        <f t="shared" si="11755"/>
        <v>-5796.4160000000002</v>
      </c>
      <c r="T4486" s="32">
        <f t="shared" si="11756"/>
        <v>0</v>
      </c>
      <c r="U4486" s="32">
        <v>0</v>
      </c>
      <c r="V4486" s="32">
        <f t="shared" si="11697"/>
        <v>181087.68400000001</v>
      </c>
      <c r="W4486" s="32">
        <f t="shared" si="11757"/>
        <v>0</v>
      </c>
      <c r="X4486" s="32">
        <f t="shared" si="11758"/>
        <v>0</v>
      </c>
      <c r="Y4486" s="32">
        <f t="shared" si="11759"/>
        <v>0</v>
      </c>
      <c r="Z4486" s="32">
        <f t="shared" si="11760"/>
        <v>0</v>
      </c>
      <c r="AA4486" s="32">
        <f t="shared" si="11761"/>
        <v>0</v>
      </c>
      <c r="AB4486" s="32">
        <f t="shared" si="11762"/>
        <v>66828.33524</v>
      </c>
      <c r="AC4486" s="33">
        <f t="shared" si="11763"/>
        <v>180019.50928</v>
      </c>
      <c r="AD4486" s="33">
        <f t="shared" si="11764"/>
        <v>179949.06745</v>
      </c>
      <c r="AE4486" s="34">
        <f t="shared" si="11693"/>
        <v>99.960869891112509</v>
      </c>
      <c r="AF4486" s="32">
        <f t="shared" si="11765"/>
        <v>181087.68400000001</v>
      </c>
      <c r="AG4486" s="32">
        <f t="shared" si="11766"/>
        <v>0</v>
      </c>
      <c r="AH4486" s="32">
        <f t="shared" si="11767"/>
        <v>0</v>
      </c>
      <c r="AI4486" s="32">
        <f t="shared" si="11768"/>
        <v>0</v>
      </c>
      <c r="AJ4486" s="32">
        <f t="shared" si="11769"/>
        <v>0</v>
      </c>
      <c r="AK4486" s="32">
        <f t="shared" si="11770"/>
        <v>0</v>
      </c>
      <c r="AL4486" s="32">
        <f t="shared" si="11694"/>
        <v>181087.68400000001</v>
      </c>
      <c r="AM4486" s="32">
        <f t="shared" si="11695"/>
        <v>0</v>
      </c>
    </row>
    <row r="4487" spans="2:40" ht="31.2" x14ac:dyDescent="0.3">
      <c r="B4487" s="30" t="s">
        <v>1085</v>
      </c>
      <c r="C4487" s="30" t="s">
        <v>112</v>
      </c>
      <c r="D4487" s="30" t="s">
        <v>114</v>
      </c>
      <c r="E4487" s="15" t="str">
        <f t="shared" si="11696"/>
        <v>0503</v>
      </c>
      <c r="F4487" s="30" t="s">
        <v>1175</v>
      </c>
      <c r="G4487" s="30" t="s">
        <v>52</v>
      </c>
      <c r="H4487" s="31" t="s">
        <v>53</v>
      </c>
      <c r="I4487" s="32">
        <v>74049.100000000006</v>
      </c>
      <c r="J4487" s="32">
        <v>100000</v>
      </c>
      <c r="K4487" s="32">
        <v>117116.4</v>
      </c>
      <c r="L4487" s="32"/>
      <c r="M4487" s="32">
        <v>-1465</v>
      </c>
      <c r="N4487" s="32">
        <v>-4540.0999999999913</v>
      </c>
      <c r="O4487" s="32">
        <v>0</v>
      </c>
      <c r="P4487" s="32">
        <v>97054.638000000006</v>
      </c>
      <c r="Q4487" s="32">
        <v>14300</v>
      </c>
      <c r="R4487" s="32">
        <v>1480.3620000000001</v>
      </c>
      <c r="S4487" s="32">
        <v>-5796.4160000000002</v>
      </c>
      <c r="T4487" s="32">
        <v>0</v>
      </c>
      <c r="U4487" s="32">
        <v>0</v>
      </c>
      <c r="V4487" s="32">
        <f t="shared" si="11697"/>
        <v>181087.68400000001</v>
      </c>
      <c r="W4487" s="32"/>
      <c r="X4487" s="32"/>
      <c r="Y4487" s="32"/>
      <c r="Z4487" s="32"/>
      <c r="AA4487" s="32"/>
      <c r="AB4487" s="32">
        <v>66828.33524</v>
      </c>
      <c r="AC4487" s="33">
        <v>180019.50928</v>
      </c>
      <c r="AD4487" s="33">
        <v>179949.06745</v>
      </c>
      <c r="AE4487" s="34">
        <f t="shared" si="11693"/>
        <v>99.960869891112509</v>
      </c>
      <c r="AF4487" s="32">
        <v>181087.68400000001</v>
      </c>
      <c r="AG4487" s="32">
        <v>0</v>
      </c>
      <c r="AH4487" s="32">
        <v>0</v>
      </c>
      <c r="AI4487" s="32">
        <v>0</v>
      </c>
      <c r="AJ4487" s="32">
        <v>0</v>
      </c>
      <c r="AK4487" s="32">
        <v>0</v>
      </c>
      <c r="AL4487" s="32">
        <f t="shared" si="11694"/>
        <v>181087.68400000001</v>
      </c>
      <c r="AM4487" s="32">
        <f t="shared" si="11695"/>
        <v>0</v>
      </c>
      <c r="AN4487" s="12"/>
    </row>
    <row r="4488" spans="2:40" x14ac:dyDescent="0.3">
      <c r="B4488" s="30" t="s">
        <v>1085</v>
      </c>
      <c r="C4488" s="30" t="s">
        <v>112</v>
      </c>
      <c r="D4488" s="30" t="s">
        <v>114</v>
      </c>
      <c r="E4488" s="15" t="str">
        <f t="shared" si="11696"/>
        <v>0503</v>
      </c>
      <c r="F4488" s="30" t="s">
        <v>1177</v>
      </c>
      <c r="G4488" s="30"/>
      <c r="H4488" s="31" t="s">
        <v>264</v>
      </c>
      <c r="I4488" s="32">
        <f t="shared" si="11745"/>
        <v>214760.40000000002</v>
      </c>
      <c r="J4488" s="32">
        <f t="shared" si="11746"/>
        <v>0</v>
      </c>
      <c r="K4488" s="32">
        <f t="shared" si="11747"/>
        <v>0</v>
      </c>
      <c r="L4488" s="32">
        <f t="shared" si="11748"/>
        <v>0</v>
      </c>
      <c r="M4488" s="32">
        <f t="shared" si="11749"/>
        <v>0</v>
      </c>
      <c r="N4488" s="32">
        <f t="shared" si="11750"/>
        <v>0</v>
      </c>
      <c r="O4488" s="32">
        <f t="shared" si="11751"/>
        <v>0</v>
      </c>
      <c r="P4488" s="32">
        <f t="shared" si="11752"/>
        <v>0</v>
      </c>
      <c r="Q4488" s="32">
        <f t="shared" si="11753"/>
        <v>0</v>
      </c>
      <c r="R4488" s="32">
        <f t="shared" si="11754"/>
        <v>0</v>
      </c>
      <c r="S4488" s="32">
        <f t="shared" si="11755"/>
        <v>0</v>
      </c>
      <c r="T4488" s="32">
        <f t="shared" si="11756"/>
        <v>0</v>
      </c>
      <c r="U4488" s="32">
        <v>8376.1589999999997</v>
      </c>
      <c r="V4488" s="32">
        <f t="shared" si="11697"/>
        <v>223136.55900000001</v>
      </c>
      <c r="W4488" s="32">
        <f t="shared" si="11757"/>
        <v>8376.1589999999997</v>
      </c>
      <c r="X4488" s="32">
        <f t="shared" si="11758"/>
        <v>0</v>
      </c>
      <c r="Y4488" s="32">
        <f t="shared" si="11759"/>
        <v>0</v>
      </c>
      <c r="Z4488" s="32">
        <f t="shared" si="11760"/>
        <v>0</v>
      </c>
      <c r="AA4488" s="32">
        <f t="shared" si="11761"/>
        <v>0</v>
      </c>
      <c r="AB4488" s="32">
        <f t="shared" si="11762"/>
        <v>213624.45478</v>
      </c>
      <c r="AC4488" s="33">
        <f t="shared" si="11763"/>
        <v>356667.53284</v>
      </c>
      <c r="AD4488" s="33">
        <f t="shared" si="11764"/>
        <v>356667.5318</v>
      </c>
      <c r="AE4488" s="34">
        <f t="shared" si="11693"/>
        <v>99.99999970841192</v>
      </c>
      <c r="AF4488" s="32">
        <f t="shared" si="11765"/>
        <v>299799.27980999998</v>
      </c>
      <c r="AG4488" s="32">
        <f t="shared" si="11766"/>
        <v>0</v>
      </c>
      <c r="AH4488" s="32">
        <f t="shared" si="11767"/>
        <v>0</v>
      </c>
      <c r="AI4488" s="32">
        <f t="shared" si="11768"/>
        <v>0</v>
      </c>
      <c r="AJ4488" s="32">
        <f t="shared" si="11769"/>
        <v>0</v>
      </c>
      <c r="AK4488" s="32">
        <f t="shared" si="11770"/>
        <v>0</v>
      </c>
      <c r="AL4488" s="32">
        <f t="shared" si="11694"/>
        <v>299799.27980999998</v>
      </c>
      <c r="AM4488" s="32">
        <f t="shared" si="11695"/>
        <v>-76662.72080999997</v>
      </c>
    </row>
    <row r="4489" spans="2:40" ht="31.2" x14ac:dyDescent="0.3">
      <c r="B4489" s="30" t="s">
        <v>1085</v>
      </c>
      <c r="C4489" s="30" t="s">
        <v>112</v>
      </c>
      <c r="D4489" s="30" t="s">
        <v>114</v>
      </c>
      <c r="E4489" s="15" t="str">
        <f t="shared" si="11696"/>
        <v>0503</v>
      </c>
      <c r="F4489" s="30" t="s">
        <v>1177</v>
      </c>
      <c r="G4489" s="30" t="s">
        <v>50</v>
      </c>
      <c r="H4489" s="31" t="s">
        <v>51</v>
      </c>
      <c r="I4489" s="32">
        <f t="shared" si="11745"/>
        <v>214760.40000000002</v>
      </c>
      <c r="J4489" s="32">
        <f t="shared" si="11746"/>
        <v>0</v>
      </c>
      <c r="K4489" s="32">
        <f t="shared" si="11747"/>
        <v>0</v>
      </c>
      <c r="L4489" s="32">
        <f t="shared" si="11748"/>
        <v>0</v>
      </c>
      <c r="M4489" s="32">
        <f t="shared" si="11749"/>
        <v>0</v>
      </c>
      <c r="N4489" s="32">
        <f t="shared" si="11750"/>
        <v>0</v>
      </c>
      <c r="O4489" s="32">
        <f t="shared" si="11751"/>
        <v>0</v>
      </c>
      <c r="P4489" s="32">
        <f t="shared" si="11752"/>
        <v>0</v>
      </c>
      <c r="Q4489" s="32">
        <f t="shared" si="11753"/>
        <v>0</v>
      </c>
      <c r="R4489" s="32">
        <f t="shared" si="11754"/>
        <v>0</v>
      </c>
      <c r="S4489" s="32">
        <f t="shared" si="11755"/>
        <v>0</v>
      </c>
      <c r="T4489" s="32">
        <f t="shared" si="11756"/>
        <v>0</v>
      </c>
      <c r="U4489" s="32">
        <v>8376.1589999999997</v>
      </c>
      <c r="V4489" s="32">
        <f t="shared" si="11697"/>
        <v>223136.55900000001</v>
      </c>
      <c r="W4489" s="32">
        <f t="shared" si="11757"/>
        <v>8376.1589999999997</v>
      </c>
      <c r="X4489" s="32">
        <f t="shared" si="11758"/>
        <v>0</v>
      </c>
      <c r="Y4489" s="32">
        <f t="shared" si="11759"/>
        <v>0</v>
      </c>
      <c r="Z4489" s="32">
        <f t="shared" si="11760"/>
        <v>0</v>
      </c>
      <c r="AA4489" s="32">
        <f t="shared" si="11761"/>
        <v>0</v>
      </c>
      <c r="AB4489" s="32">
        <f t="shared" si="11762"/>
        <v>213624.45478</v>
      </c>
      <c r="AC4489" s="33">
        <f t="shared" si="11763"/>
        <v>356667.53284</v>
      </c>
      <c r="AD4489" s="33">
        <f t="shared" si="11764"/>
        <v>356667.5318</v>
      </c>
      <c r="AE4489" s="34">
        <f t="shared" si="11693"/>
        <v>99.99999970841192</v>
      </c>
      <c r="AF4489" s="32">
        <f t="shared" si="11765"/>
        <v>299799.27980999998</v>
      </c>
      <c r="AG4489" s="32">
        <f t="shared" si="11766"/>
        <v>0</v>
      </c>
      <c r="AH4489" s="32">
        <f t="shared" si="11767"/>
        <v>0</v>
      </c>
      <c r="AI4489" s="32">
        <f t="shared" si="11768"/>
        <v>0</v>
      </c>
      <c r="AJ4489" s="32">
        <f t="shared" si="11769"/>
        <v>0</v>
      </c>
      <c r="AK4489" s="32">
        <f t="shared" si="11770"/>
        <v>0</v>
      </c>
      <c r="AL4489" s="32">
        <f t="shared" si="11694"/>
        <v>299799.27980999998</v>
      </c>
      <c r="AM4489" s="32">
        <f t="shared" si="11695"/>
        <v>-76662.72080999997</v>
      </c>
    </row>
    <row r="4490" spans="2:40" ht="31.2" x14ac:dyDescent="0.3">
      <c r="B4490" s="30" t="s">
        <v>1085</v>
      </c>
      <c r="C4490" s="30" t="s">
        <v>112</v>
      </c>
      <c r="D4490" s="30" t="s">
        <v>114</v>
      </c>
      <c r="E4490" s="15" t="str">
        <f t="shared" si="11696"/>
        <v>0503</v>
      </c>
      <c r="F4490" s="30" t="s">
        <v>1177</v>
      </c>
      <c r="G4490" s="30" t="s">
        <v>52</v>
      </c>
      <c r="H4490" s="31" t="s">
        <v>53</v>
      </c>
      <c r="I4490" s="32">
        <v>214760.40000000002</v>
      </c>
      <c r="J4490" s="32"/>
      <c r="K4490" s="32"/>
      <c r="L4490" s="32"/>
      <c r="M4490" s="32"/>
      <c r="N4490" s="32"/>
      <c r="O4490" s="32">
        <v>0</v>
      </c>
      <c r="P4490" s="32">
        <v>0</v>
      </c>
      <c r="Q4490" s="32">
        <v>0</v>
      </c>
      <c r="R4490" s="32">
        <v>0</v>
      </c>
      <c r="S4490" s="32">
        <v>0</v>
      </c>
      <c r="T4490" s="32">
        <v>0</v>
      </c>
      <c r="U4490" s="32">
        <v>8376.1589999999997</v>
      </c>
      <c r="V4490" s="32">
        <f t="shared" si="11697"/>
        <v>223136.55900000001</v>
      </c>
      <c r="W4490" s="32">
        <v>8376.1589999999997</v>
      </c>
      <c r="X4490" s="32"/>
      <c r="Y4490" s="32"/>
      <c r="Z4490" s="32"/>
      <c r="AA4490" s="32"/>
      <c r="AB4490" s="32">
        <v>213624.45478</v>
      </c>
      <c r="AC4490" s="33">
        <v>356667.53284</v>
      </c>
      <c r="AD4490" s="33">
        <v>356667.5318</v>
      </c>
      <c r="AE4490" s="34">
        <f t="shared" si="11693"/>
        <v>99.99999970841192</v>
      </c>
      <c r="AF4490" s="32">
        <v>299799.27980999998</v>
      </c>
      <c r="AG4490" s="32">
        <v>0</v>
      </c>
      <c r="AH4490" s="32">
        <v>0</v>
      </c>
      <c r="AI4490" s="32">
        <v>0</v>
      </c>
      <c r="AJ4490" s="32">
        <v>0</v>
      </c>
      <c r="AK4490" s="32">
        <v>0</v>
      </c>
      <c r="AL4490" s="32">
        <f t="shared" si="11694"/>
        <v>299799.27980999998</v>
      </c>
      <c r="AM4490" s="32">
        <f t="shared" si="11695"/>
        <v>-76662.72080999997</v>
      </c>
    </row>
    <row r="4491" spans="2:40" ht="46.8" x14ac:dyDescent="0.3">
      <c r="B4491" s="30" t="s">
        <v>1085</v>
      </c>
      <c r="C4491" s="30" t="s">
        <v>112</v>
      </c>
      <c r="D4491" s="30" t="s">
        <v>114</v>
      </c>
      <c r="E4491" s="15" t="str">
        <f t="shared" si="11696"/>
        <v>0503</v>
      </c>
      <c r="F4491" s="30" t="s">
        <v>1178</v>
      </c>
      <c r="G4491" s="30"/>
      <c r="H4491" s="31" t="s">
        <v>1179</v>
      </c>
      <c r="I4491" s="32">
        <f t="shared" ref="I4491:T4491" si="11771">I4498+I4492+I4495</f>
        <v>1196359.7999999998</v>
      </c>
      <c r="J4491" s="32">
        <f t="shared" si="11771"/>
        <v>861063.1</v>
      </c>
      <c r="K4491" s="32">
        <f t="shared" si="11771"/>
        <v>302515.3</v>
      </c>
      <c r="L4491" s="32">
        <f t="shared" si="11771"/>
        <v>0</v>
      </c>
      <c r="M4491" s="32">
        <f t="shared" si="11771"/>
        <v>298204.13</v>
      </c>
      <c r="N4491" s="32">
        <f t="shared" si="11771"/>
        <v>-348.1</v>
      </c>
      <c r="O4491" s="32">
        <f t="shared" si="11771"/>
        <v>-694.423</v>
      </c>
      <c r="P4491" s="32">
        <f t="shared" si="11771"/>
        <v>0</v>
      </c>
      <c r="Q4491" s="32">
        <f t="shared" si="11771"/>
        <v>0</v>
      </c>
      <c r="R4491" s="32">
        <f t="shared" si="11771"/>
        <v>0</v>
      </c>
      <c r="S4491" s="32">
        <f t="shared" si="11771"/>
        <v>107856.67000000001</v>
      </c>
      <c r="T4491" s="32">
        <f t="shared" si="11771"/>
        <v>0</v>
      </c>
      <c r="U4491" s="32">
        <v>15213.401</v>
      </c>
      <c r="V4491" s="32">
        <f t="shared" si="11697"/>
        <v>1318735.4479999999</v>
      </c>
      <c r="W4491" s="32">
        <f t="shared" ref="W4491:AD4491" si="11772">W4498+W4492+W4495</f>
        <v>15213.401</v>
      </c>
      <c r="X4491" s="32">
        <f t="shared" si="11772"/>
        <v>0</v>
      </c>
      <c r="Y4491" s="32">
        <f t="shared" si="11772"/>
        <v>0</v>
      </c>
      <c r="Z4491" s="32">
        <f t="shared" si="11772"/>
        <v>0</v>
      </c>
      <c r="AA4491" s="32">
        <f t="shared" si="11772"/>
        <v>0</v>
      </c>
      <c r="AB4491" s="32">
        <f t="shared" si="11772"/>
        <v>740840.28870000003</v>
      </c>
      <c r="AC4491" s="33">
        <f t="shared" si="11772"/>
        <v>1174387.7775399999</v>
      </c>
      <c r="AD4491" s="33">
        <f t="shared" si="11772"/>
        <v>944452.26740000001</v>
      </c>
      <c r="AE4491" s="34">
        <f t="shared" si="11693"/>
        <v>80.420818869415712</v>
      </c>
      <c r="AF4491" s="32">
        <f t="shared" ref="AF4491:AK4491" si="11773">AF4498+AF4492+AF4495</f>
        <v>1153600.541</v>
      </c>
      <c r="AG4491" s="32">
        <f t="shared" si="11773"/>
        <v>-694.423</v>
      </c>
      <c r="AH4491" s="32">
        <f t="shared" si="11773"/>
        <v>0</v>
      </c>
      <c r="AI4491" s="32">
        <f t="shared" si="11773"/>
        <v>0</v>
      </c>
      <c r="AJ4491" s="32">
        <f t="shared" si="11773"/>
        <v>0</v>
      </c>
      <c r="AK4491" s="32">
        <f t="shared" si="11773"/>
        <v>0</v>
      </c>
      <c r="AL4491" s="32">
        <f t="shared" si="11694"/>
        <v>1152906.118</v>
      </c>
      <c r="AM4491" s="32">
        <f t="shared" si="11695"/>
        <v>165829.32999999984</v>
      </c>
    </row>
    <row r="4492" spans="2:40" x14ac:dyDescent="0.3">
      <c r="B4492" s="30" t="s">
        <v>1085</v>
      </c>
      <c r="C4492" s="30" t="s">
        <v>112</v>
      </c>
      <c r="D4492" s="30" t="s">
        <v>114</v>
      </c>
      <c r="E4492" s="15" t="str">
        <f t="shared" si="11696"/>
        <v>0503</v>
      </c>
      <c r="F4492" s="30" t="s">
        <v>1180</v>
      </c>
      <c r="G4492" s="30"/>
      <c r="H4492" s="31" t="s">
        <v>1181</v>
      </c>
      <c r="I4492" s="32">
        <f t="shared" ref="I4492:I4496" si="11774">I4493</f>
        <v>25916.9</v>
      </c>
      <c r="J4492" s="32">
        <f t="shared" ref="J4492:J4496" si="11775">J4493</f>
        <v>98900</v>
      </c>
      <c r="K4492" s="32">
        <f t="shared" ref="K4492:K4496" si="11776">K4493</f>
        <v>302515.3</v>
      </c>
      <c r="L4492" s="32">
        <f t="shared" ref="L4492:L4496" si="11777">L4493</f>
        <v>0</v>
      </c>
      <c r="M4492" s="32">
        <f t="shared" ref="M4492:M4496" si="11778">M4493</f>
        <v>0</v>
      </c>
      <c r="N4492" s="32">
        <f t="shared" ref="N4492:N4496" si="11779">N4493</f>
        <v>-348.1</v>
      </c>
      <c r="O4492" s="32">
        <f t="shared" ref="O4492:O4496" si="11780">O4493</f>
        <v>-694.423</v>
      </c>
      <c r="P4492" s="32">
        <f t="shared" ref="P4492:P4496" si="11781">P4493</f>
        <v>0</v>
      </c>
      <c r="Q4492" s="32">
        <f t="shared" ref="Q4492:Q4496" si="11782">Q4493</f>
        <v>0</v>
      </c>
      <c r="R4492" s="32">
        <f t="shared" ref="R4492:R4496" si="11783">R4493</f>
        <v>0</v>
      </c>
      <c r="S4492" s="32">
        <f t="shared" ref="S4492:S4496" si="11784">S4493</f>
        <v>-15666.9</v>
      </c>
      <c r="T4492" s="32">
        <f t="shared" ref="T4492:T4496" si="11785">T4493</f>
        <v>0</v>
      </c>
      <c r="U4492" s="32">
        <v>15213.401</v>
      </c>
      <c r="V4492" s="32">
        <f t="shared" si="11697"/>
        <v>24768.977999999999</v>
      </c>
      <c r="W4492" s="32">
        <f t="shared" ref="W4492:W4496" si="11786">W4493</f>
        <v>15213.401</v>
      </c>
      <c r="X4492" s="32">
        <f t="shared" ref="X4492:X4496" si="11787">X4493</f>
        <v>0</v>
      </c>
      <c r="Y4492" s="32">
        <f t="shared" ref="Y4492:Y4496" si="11788">Y4493</f>
        <v>0</v>
      </c>
      <c r="Z4492" s="32">
        <f t="shared" ref="Z4492:Z4496" si="11789">Z4493</f>
        <v>0</v>
      </c>
      <c r="AA4492" s="32">
        <f t="shared" ref="AA4492:AA4496" si="11790">AA4493</f>
        <v>0</v>
      </c>
      <c r="AB4492" s="32">
        <f t="shared" ref="AB4492:AB4496" si="11791">AB4493</f>
        <v>14090.31972</v>
      </c>
      <c r="AC4492" s="33">
        <f t="shared" ref="AC4492:AC4496" si="11792">AC4493</f>
        <v>24768.977999999999</v>
      </c>
      <c r="AD4492" s="33">
        <f t="shared" ref="AD4492:AD4496" si="11793">AD4493</f>
        <v>24768.976770000001</v>
      </c>
      <c r="AE4492" s="34">
        <f t="shared" si="11693"/>
        <v>99.999995034110825</v>
      </c>
      <c r="AF4492" s="32">
        <f t="shared" ref="AF4492:AF4496" si="11794">AF4493</f>
        <v>25463.401000000002</v>
      </c>
      <c r="AG4492" s="32">
        <f t="shared" ref="AG4492:AG4496" si="11795">AG4493</f>
        <v>-694.423</v>
      </c>
      <c r="AH4492" s="32">
        <f t="shared" ref="AH4492:AH4496" si="11796">AH4493</f>
        <v>0</v>
      </c>
      <c r="AI4492" s="32">
        <f t="shared" ref="AI4492:AI4496" si="11797">AI4493</f>
        <v>0</v>
      </c>
      <c r="AJ4492" s="32">
        <f t="shared" ref="AJ4492:AJ4496" si="11798">AJ4493</f>
        <v>0</v>
      </c>
      <c r="AK4492" s="32">
        <f t="shared" ref="AK4492:AK4496" si="11799">AK4493</f>
        <v>0</v>
      </c>
      <c r="AL4492" s="32">
        <f t="shared" si="11694"/>
        <v>24768.978000000003</v>
      </c>
      <c r="AM4492" s="32">
        <f t="shared" si="11695"/>
        <v>0</v>
      </c>
    </row>
    <row r="4493" spans="2:40" ht="31.2" x14ac:dyDescent="0.3">
      <c r="B4493" s="30" t="s">
        <v>1085</v>
      </c>
      <c r="C4493" s="30" t="s">
        <v>112</v>
      </c>
      <c r="D4493" s="30" t="s">
        <v>114</v>
      </c>
      <c r="E4493" s="15" t="str">
        <f t="shared" si="11696"/>
        <v>0503</v>
      </c>
      <c r="F4493" s="30" t="s">
        <v>1180</v>
      </c>
      <c r="G4493" s="30" t="s">
        <v>50</v>
      </c>
      <c r="H4493" s="31" t="s">
        <v>51</v>
      </c>
      <c r="I4493" s="32">
        <f t="shared" si="11774"/>
        <v>25916.9</v>
      </c>
      <c r="J4493" s="32">
        <f t="shared" si="11775"/>
        <v>98900</v>
      </c>
      <c r="K4493" s="32">
        <f t="shared" si="11776"/>
        <v>302515.3</v>
      </c>
      <c r="L4493" s="32">
        <f t="shared" si="11777"/>
        <v>0</v>
      </c>
      <c r="M4493" s="32">
        <f t="shared" si="11778"/>
        <v>0</v>
      </c>
      <c r="N4493" s="32">
        <f t="shared" si="11779"/>
        <v>-348.1</v>
      </c>
      <c r="O4493" s="32">
        <f t="shared" si="11780"/>
        <v>-694.423</v>
      </c>
      <c r="P4493" s="32">
        <f t="shared" si="11781"/>
        <v>0</v>
      </c>
      <c r="Q4493" s="32">
        <f t="shared" si="11782"/>
        <v>0</v>
      </c>
      <c r="R4493" s="32">
        <f t="shared" si="11783"/>
        <v>0</v>
      </c>
      <c r="S4493" s="32">
        <f t="shared" si="11784"/>
        <v>-15666.9</v>
      </c>
      <c r="T4493" s="32">
        <f t="shared" si="11785"/>
        <v>0</v>
      </c>
      <c r="U4493" s="32">
        <v>15213.401</v>
      </c>
      <c r="V4493" s="32">
        <f t="shared" si="11697"/>
        <v>24768.977999999999</v>
      </c>
      <c r="W4493" s="32">
        <f t="shared" si="11786"/>
        <v>15213.401</v>
      </c>
      <c r="X4493" s="32">
        <f t="shared" si="11787"/>
        <v>0</v>
      </c>
      <c r="Y4493" s="32">
        <f t="shared" si="11788"/>
        <v>0</v>
      </c>
      <c r="Z4493" s="32">
        <f t="shared" si="11789"/>
        <v>0</v>
      </c>
      <c r="AA4493" s="32">
        <f t="shared" si="11790"/>
        <v>0</v>
      </c>
      <c r="AB4493" s="32">
        <f t="shared" si="11791"/>
        <v>14090.31972</v>
      </c>
      <c r="AC4493" s="33">
        <f t="shared" si="11792"/>
        <v>24768.977999999999</v>
      </c>
      <c r="AD4493" s="33">
        <f t="shared" si="11793"/>
        <v>24768.976770000001</v>
      </c>
      <c r="AE4493" s="34">
        <f t="shared" si="11693"/>
        <v>99.999995034110825</v>
      </c>
      <c r="AF4493" s="32">
        <f t="shared" si="11794"/>
        <v>25463.401000000002</v>
      </c>
      <c r="AG4493" s="32">
        <f t="shared" si="11795"/>
        <v>-694.423</v>
      </c>
      <c r="AH4493" s="32">
        <f t="shared" si="11796"/>
        <v>0</v>
      </c>
      <c r="AI4493" s="32">
        <f t="shared" si="11797"/>
        <v>0</v>
      </c>
      <c r="AJ4493" s="32">
        <f t="shared" si="11798"/>
        <v>0</v>
      </c>
      <c r="AK4493" s="32">
        <f t="shared" si="11799"/>
        <v>0</v>
      </c>
      <c r="AL4493" s="32">
        <f t="shared" si="11694"/>
        <v>24768.978000000003</v>
      </c>
      <c r="AM4493" s="32">
        <f t="shared" si="11695"/>
        <v>0</v>
      </c>
    </row>
    <row r="4494" spans="2:40" ht="31.2" x14ac:dyDescent="0.3">
      <c r="B4494" s="30" t="s">
        <v>1085</v>
      </c>
      <c r="C4494" s="30" t="s">
        <v>112</v>
      </c>
      <c r="D4494" s="30" t="s">
        <v>114</v>
      </c>
      <c r="E4494" s="15" t="str">
        <f t="shared" si="11696"/>
        <v>0503</v>
      </c>
      <c r="F4494" s="30" t="s">
        <v>1180</v>
      </c>
      <c r="G4494" s="30" t="s">
        <v>52</v>
      </c>
      <c r="H4494" s="31" t="s">
        <v>53</v>
      </c>
      <c r="I4494" s="32">
        <v>25916.9</v>
      </c>
      <c r="J4494" s="32">
        <v>98900</v>
      </c>
      <c r="K4494" s="32">
        <v>302515.3</v>
      </c>
      <c r="L4494" s="32"/>
      <c r="M4494" s="32"/>
      <c r="N4494" s="32">
        <v>-348.1</v>
      </c>
      <c r="O4494" s="32">
        <v>-694.423</v>
      </c>
      <c r="P4494" s="32">
        <v>0</v>
      </c>
      <c r="Q4494" s="32">
        <v>0</v>
      </c>
      <c r="R4494" s="32">
        <v>0</v>
      </c>
      <c r="S4494" s="32">
        <v>-15666.9</v>
      </c>
      <c r="T4494" s="32">
        <v>0</v>
      </c>
      <c r="U4494" s="32">
        <v>15213.401</v>
      </c>
      <c r="V4494" s="32">
        <f t="shared" si="11697"/>
        <v>24768.977999999999</v>
      </c>
      <c r="W4494" s="32">
        <v>15213.401</v>
      </c>
      <c r="X4494" s="32"/>
      <c r="Y4494" s="32"/>
      <c r="Z4494" s="32"/>
      <c r="AA4494" s="32"/>
      <c r="AB4494" s="32">
        <v>14090.31972</v>
      </c>
      <c r="AC4494" s="33">
        <v>24768.977999999999</v>
      </c>
      <c r="AD4494" s="33">
        <v>24768.976770000001</v>
      </c>
      <c r="AE4494" s="34">
        <f t="shared" si="11693"/>
        <v>99.999995034110825</v>
      </c>
      <c r="AF4494" s="32">
        <v>25463.401000000002</v>
      </c>
      <c r="AG4494" s="32">
        <v>-694.423</v>
      </c>
      <c r="AH4494" s="32">
        <v>0</v>
      </c>
      <c r="AI4494" s="32">
        <v>0</v>
      </c>
      <c r="AJ4494" s="32">
        <v>0</v>
      </c>
      <c r="AK4494" s="32">
        <v>0</v>
      </c>
      <c r="AL4494" s="32">
        <f t="shared" si="11694"/>
        <v>24768.978000000003</v>
      </c>
      <c r="AM4494" s="32">
        <f t="shared" si="11695"/>
        <v>0</v>
      </c>
    </row>
    <row r="4495" spans="2:40" ht="31.2" x14ac:dyDescent="0.3">
      <c r="B4495" s="30" t="s">
        <v>1085</v>
      </c>
      <c r="C4495" s="30" t="s">
        <v>112</v>
      </c>
      <c r="D4495" s="30" t="s">
        <v>114</v>
      </c>
      <c r="E4495" s="15" t="str">
        <f t="shared" si="11696"/>
        <v>0503</v>
      </c>
      <c r="F4495" s="30" t="s">
        <v>1182</v>
      </c>
      <c r="G4495" s="30"/>
      <c r="H4495" s="31" t="s">
        <v>1183</v>
      </c>
      <c r="I4495" s="32">
        <f t="shared" si="11774"/>
        <v>60797.7</v>
      </c>
      <c r="J4495" s="32">
        <f t="shared" si="11775"/>
        <v>56021.2</v>
      </c>
      <c r="K4495" s="32">
        <f t="shared" si="11776"/>
        <v>0</v>
      </c>
      <c r="L4495" s="32">
        <f t="shared" si="11777"/>
        <v>0</v>
      </c>
      <c r="M4495" s="32">
        <f t="shared" si="11778"/>
        <v>0</v>
      </c>
      <c r="N4495" s="32">
        <f t="shared" si="11779"/>
        <v>0</v>
      </c>
      <c r="O4495" s="32">
        <f t="shared" si="11780"/>
        <v>0</v>
      </c>
      <c r="P4495" s="32">
        <f t="shared" si="11781"/>
        <v>0</v>
      </c>
      <c r="Q4495" s="32">
        <f t="shared" si="11782"/>
        <v>0</v>
      </c>
      <c r="R4495" s="32">
        <f t="shared" si="11783"/>
        <v>0</v>
      </c>
      <c r="S4495" s="32">
        <f t="shared" si="11784"/>
        <v>0</v>
      </c>
      <c r="T4495" s="32">
        <f t="shared" si="11785"/>
        <v>0</v>
      </c>
      <c r="U4495" s="32">
        <v>0</v>
      </c>
      <c r="V4495" s="32">
        <f t="shared" si="11697"/>
        <v>60797.7</v>
      </c>
      <c r="W4495" s="32">
        <f t="shared" si="11786"/>
        <v>0</v>
      </c>
      <c r="X4495" s="32">
        <f t="shared" si="11787"/>
        <v>0</v>
      </c>
      <c r="Y4495" s="32">
        <f t="shared" si="11788"/>
        <v>0</v>
      </c>
      <c r="Z4495" s="32">
        <f t="shared" si="11789"/>
        <v>0</v>
      </c>
      <c r="AA4495" s="32">
        <f t="shared" si="11790"/>
        <v>0</v>
      </c>
      <c r="AB4495" s="32">
        <f t="shared" si="11791"/>
        <v>14744.27397</v>
      </c>
      <c r="AC4495" s="33">
        <f t="shared" si="11792"/>
        <v>60125.5</v>
      </c>
      <c r="AD4495" s="33">
        <f t="shared" si="11793"/>
        <v>57049.991090000003</v>
      </c>
      <c r="AE4495" s="34">
        <f t="shared" si="11693"/>
        <v>94.884851003318062</v>
      </c>
      <c r="AF4495" s="32">
        <f t="shared" si="11794"/>
        <v>60797.7</v>
      </c>
      <c r="AG4495" s="32">
        <f t="shared" si="11795"/>
        <v>0</v>
      </c>
      <c r="AH4495" s="32">
        <f t="shared" si="11796"/>
        <v>0</v>
      </c>
      <c r="AI4495" s="32">
        <f t="shared" si="11797"/>
        <v>0</v>
      </c>
      <c r="AJ4495" s="32">
        <f t="shared" si="11798"/>
        <v>0</v>
      </c>
      <c r="AK4495" s="32">
        <f t="shared" si="11799"/>
        <v>0</v>
      </c>
      <c r="AL4495" s="32">
        <f t="shared" si="11694"/>
        <v>60797.7</v>
      </c>
      <c r="AM4495" s="32">
        <f t="shared" si="11695"/>
        <v>0</v>
      </c>
    </row>
    <row r="4496" spans="2:40" ht="31.2" x14ac:dyDescent="0.3">
      <c r="B4496" s="30" t="s">
        <v>1085</v>
      </c>
      <c r="C4496" s="30" t="s">
        <v>112</v>
      </c>
      <c r="D4496" s="30" t="s">
        <v>114</v>
      </c>
      <c r="E4496" s="15" t="str">
        <f t="shared" si="11696"/>
        <v>0503</v>
      </c>
      <c r="F4496" s="30" t="s">
        <v>1182</v>
      </c>
      <c r="G4496" s="30" t="s">
        <v>50</v>
      </c>
      <c r="H4496" s="31" t="s">
        <v>51</v>
      </c>
      <c r="I4496" s="32">
        <f t="shared" si="11774"/>
        <v>60797.7</v>
      </c>
      <c r="J4496" s="32">
        <f t="shared" si="11775"/>
        <v>56021.2</v>
      </c>
      <c r="K4496" s="32">
        <f t="shared" si="11776"/>
        <v>0</v>
      </c>
      <c r="L4496" s="32">
        <f t="shared" si="11777"/>
        <v>0</v>
      </c>
      <c r="M4496" s="32">
        <f t="shared" si="11778"/>
        <v>0</v>
      </c>
      <c r="N4496" s="32">
        <f t="shared" si="11779"/>
        <v>0</v>
      </c>
      <c r="O4496" s="32">
        <f t="shared" si="11780"/>
        <v>0</v>
      </c>
      <c r="P4496" s="32">
        <f t="shared" si="11781"/>
        <v>0</v>
      </c>
      <c r="Q4496" s="32">
        <f t="shared" si="11782"/>
        <v>0</v>
      </c>
      <c r="R4496" s="32">
        <f t="shared" si="11783"/>
        <v>0</v>
      </c>
      <c r="S4496" s="32">
        <f t="shared" si="11784"/>
        <v>0</v>
      </c>
      <c r="T4496" s="32">
        <f t="shared" si="11785"/>
        <v>0</v>
      </c>
      <c r="U4496" s="32">
        <v>0</v>
      </c>
      <c r="V4496" s="32">
        <f t="shared" si="11697"/>
        <v>60797.7</v>
      </c>
      <c r="W4496" s="32">
        <f t="shared" si="11786"/>
        <v>0</v>
      </c>
      <c r="X4496" s="32">
        <f t="shared" si="11787"/>
        <v>0</v>
      </c>
      <c r="Y4496" s="32">
        <f t="shared" si="11788"/>
        <v>0</v>
      </c>
      <c r="Z4496" s="32">
        <f t="shared" si="11789"/>
        <v>0</v>
      </c>
      <c r="AA4496" s="32">
        <f t="shared" si="11790"/>
        <v>0</v>
      </c>
      <c r="AB4496" s="32">
        <f t="shared" si="11791"/>
        <v>14744.27397</v>
      </c>
      <c r="AC4496" s="33">
        <f t="shared" si="11792"/>
        <v>60125.5</v>
      </c>
      <c r="AD4496" s="33">
        <f t="shared" si="11793"/>
        <v>57049.991090000003</v>
      </c>
      <c r="AE4496" s="34">
        <f t="shared" si="11693"/>
        <v>94.884851003318062</v>
      </c>
      <c r="AF4496" s="32">
        <f t="shared" si="11794"/>
        <v>60797.7</v>
      </c>
      <c r="AG4496" s="32">
        <f t="shared" si="11795"/>
        <v>0</v>
      </c>
      <c r="AH4496" s="32">
        <f t="shared" si="11796"/>
        <v>0</v>
      </c>
      <c r="AI4496" s="32">
        <f t="shared" si="11797"/>
        <v>0</v>
      </c>
      <c r="AJ4496" s="32">
        <f t="shared" si="11798"/>
        <v>0</v>
      </c>
      <c r="AK4496" s="32">
        <f t="shared" si="11799"/>
        <v>0</v>
      </c>
      <c r="AL4496" s="32">
        <f t="shared" si="11694"/>
        <v>60797.7</v>
      </c>
      <c r="AM4496" s="32">
        <f t="shared" si="11695"/>
        <v>0</v>
      </c>
    </row>
    <row r="4497" spans="2:40" ht="31.2" x14ac:dyDescent="0.3">
      <c r="B4497" s="30" t="s">
        <v>1085</v>
      </c>
      <c r="C4497" s="30" t="s">
        <v>112</v>
      </c>
      <c r="D4497" s="30" t="s">
        <v>114</v>
      </c>
      <c r="E4497" s="15" t="str">
        <f t="shared" si="11696"/>
        <v>0503</v>
      </c>
      <c r="F4497" s="30" t="s">
        <v>1182</v>
      </c>
      <c r="G4497" s="30" t="s">
        <v>52</v>
      </c>
      <c r="H4497" s="31" t="s">
        <v>53</v>
      </c>
      <c r="I4497" s="32">
        <v>60797.7</v>
      </c>
      <c r="J4497" s="32">
        <v>56021.2</v>
      </c>
      <c r="K4497" s="32"/>
      <c r="L4497" s="32"/>
      <c r="M4497" s="32"/>
      <c r="N4497" s="32"/>
      <c r="O4497" s="32">
        <v>0</v>
      </c>
      <c r="P4497" s="32">
        <v>0</v>
      </c>
      <c r="Q4497" s="32">
        <v>0</v>
      </c>
      <c r="R4497" s="32">
        <v>0</v>
      </c>
      <c r="S4497" s="32">
        <v>0</v>
      </c>
      <c r="T4497" s="32">
        <v>0</v>
      </c>
      <c r="U4497" s="32">
        <v>0</v>
      </c>
      <c r="V4497" s="32">
        <f t="shared" si="11697"/>
        <v>60797.7</v>
      </c>
      <c r="W4497" s="32"/>
      <c r="X4497" s="32"/>
      <c r="Y4497" s="32"/>
      <c r="Z4497" s="32"/>
      <c r="AA4497" s="32"/>
      <c r="AB4497" s="32">
        <v>14744.27397</v>
      </c>
      <c r="AC4497" s="33">
        <v>60125.5</v>
      </c>
      <c r="AD4497" s="33">
        <v>57049.991090000003</v>
      </c>
      <c r="AE4497" s="34">
        <f t="shared" si="11693"/>
        <v>94.884851003318062</v>
      </c>
      <c r="AF4497" s="32">
        <v>60797.7</v>
      </c>
      <c r="AG4497" s="32">
        <v>0</v>
      </c>
      <c r="AH4497" s="32">
        <v>0</v>
      </c>
      <c r="AI4497" s="32">
        <v>0</v>
      </c>
      <c r="AJ4497" s="32">
        <v>0</v>
      </c>
      <c r="AK4497" s="32">
        <v>0</v>
      </c>
      <c r="AL4497" s="32">
        <f t="shared" si="11694"/>
        <v>60797.7</v>
      </c>
      <c r="AM4497" s="32">
        <f t="shared" si="11695"/>
        <v>0</v>
      </c>
      <c r="AN4497" s="12"/>
    </row>
    <row r="4498" spans="2:40" x14ac:dyDescent="0.3">
      <c r="B4498" s="30" t="s">
        <v>1085</v>
      </c>
      <c r="C4498" s="30" t="s">
        <v>112</v>
      </c>
      <c r="D4498" s="30" t="s">
        <v>114</v>
      </c>
      <c r="E4498" s="15" t="str">
        <f t="shared" si="11696"/>
        <v>0503</v>
      </c>
      <c r="F4498" s="30" t="s">
        <v>1184</v>
      </c>
      <c r="G4498" s="30"/>
      <c r="H4498" s="62" t="s">
        <v>264</v>
      </c>
      <c r="I4498" s="32">
        <f t="shared" ref="I4498:T4498" si="11800">I4499+I4501</f>
        <v>1109645.2</v>
      </c>
      <c r="J4498" s="32">
        <f t="shared" si="11800"/>
        <v>706141.9</v>
      </c>
      <c r="K4498" s="32">
        <f t="shared" si="11800"/>
        <v>0</v>
      </c>
      <c r="L4498" s="32">
        <f t="shared" si="11800"/>
        <v>0</v>
      </c>
      <c r="M4498" s="32">
        <f t="shared" si="11800"/>
        <v>298204.13</v>
      </c>
      <c r="N4498" s="32">
        <f t="shared" si="11800"/>
        <v>0</v>
      </c>
      <c r="O4498" s="32">
        <f t="shared" si="11800"/>
        <v>0</v>
      </c>
      <c r="P4498" s="32">
        <f t="shared" si="11800"/>
        <v>0</v>
      </c>
      <c r="Q4498" s="32">
        <f t="shared" si="11800"/>
        <v>0</v>
      </c>
      <c r="R4498" s="32">
        <f t="shared" si="11800"/>
        <v>0</v>
      </c>
      <c r="S4498" s="32">
        <f t="shared" si="11800"/>
        <v>123523.57</v>
      </c>
      <c r="T4498" s="32">
        <f t="shared" si="11800"/>
        <v>0</v>
      </c>
      <c r="U4498" s="32">
        <v>0</v>
      </c>
      <c r="V4498" s="32">
        <f t="shared" si="11697"/>
        <v>1233168.77</v>
      </c>
      <c r="W4498" s="32">
        <f t="shared" ref="W4498:AD4498" si="11801">W4499+W4501</f>
        <v>0</v>
      </c>
      <c r="X4498" s="32">
        <f t="shared" si="11801"/>
        <v>0</v>
      </c>
      <c r="Y4498" s="32">
        <f t="shared" si="11801"/>
        <v>0</v>
      </c>
      <c r="Z4498" s="32">
        <f t="shared" si="11801"/>
        <v>0</v>
      </c>
      <c r="AA4498" s="32">
        <f t="shared" si="11801"/>
        <v>0</v>
      </c>
      <c r="AB4498" s="32">
        <f t="shared" si="11801"/>
        <v>712005.69501000002</v>
      </c>
      <c r="AC4498" s="33">
        <f t="shared" si="11801"/>
        <v>1089493.29954</v>
      </c>
      <c r="AD4498" s="33">
        <f t="shared" si="11801"/>
        <v>862633.29954000004</v>
      </c>
      <c r="AE4498" s="34">
        <f t="shared" si="11693"/>
        <v>79.177476346501294</v>
      </c>
      <c r="AF4498" s="32">
        <f t="shared" ref="AF4498:AK4498" si="11802">AF4499+AF4501</f>
        <v>1067339.44</v>
      </c>
      <c r="AG4498" s="32">
        <f t="shared" si="11802"/>
        <v>0</v>
      </c>
      <c r="AH4498" s="32">
        <f t="shared" si="11802"/>
        <v>0</v>
      </c>
      <c r="AI4498" s="32">
        <f t="shared" si="11802"/>
        <v>0</v>
      </c>
      <c r="AJ4498" s="32">
        <f t="shared" si="11802"/>
        <v>0</v>
      </c>
      <c r="AK4498" s="32">
        <f t="shared" si="11802"/>
        <v>0</v>
      </c>
      <c r="AL4498" s="32">
        <f t="shared" si="11694"/>
        <v>1067339.44</v>
      </c>
      <c r="AM4498" s="32">
        <f t="shared" si="11695"/>
        <v>165829.33000000007</v>
      </c>
    </row>
    <row r="4499" spans="2:40" ht="31.2" x14ac:dyDescent="0.3">
      <c r="B4499" s="30" t="s">
        <v>1085</v>
      </c>
      <c r="C4499" s="30" t="s">
        <v>112</v>
      </c>
      <c r="D4499" s="30" t="s">
        <v>114</v>
      </c>
      <c r="E4499" s="15" t="str">
        <f t="shared" si="11696"/>
        <v>0503</v>
      </c>
      <c r="F4499" s="30" t="s">
        <v>1184</v>
      </c>
      <c r="G4499" s="30" t="s">
        <v>50</v>
      </c>
      <c r="H4499" s="31" t="s">
        <v>51</v>
      </c>
      <c r="I4499" s="32">
        <f t="shared" ref="I4499:T4499" si="11803">I4500</f>
        <v>882785.2</v>
      </c>
      <c r="J4499" s="32">
        <f t="shared" si="11803"/>
        <v>706141.9</v>
      </c>
      <c r="K4499" s="32">
        <f t="shared" si="11803"/>
        <v>0</v>
      </c>
      <c r="L4499" s="32">
        <f t="shared" si="11803"/>
        <v>0</v>
      </c>
      <c r="M4499" s="32">
        <f t="shared" si="11803"/>
        <v>298204.13</v>
      </c>
      <c r="N4499" s="32">
        <f t="shared" si="11803"/>
        <v>0</v>
      </c>
      <c r="O4499" s="32">
        <f t="shared" si="11803"/>
        <v>0</v>
      </c>
      <c r="P4499" s="32">
        <f t="shared" si="11803"/>
        <v>0</v>
      </c>
      <c r="Q4499" s="32">
        <f t="shared" si="11803"/>
        <v>0</v>
      </c>
      <c r="R4499" s="32">
        <f t="shared" si="11803"/>
        <v>0</v>
      </c>
      <c r="S4499" s="32">
        <f t="shared" si="11803"/>
        <v>123523.57</v>
      </c>
      <c r="T4499" s="32">
        <f t="shared" si="11803"/>
        <v>0</v>
      </c>
      <c r="U4499" s="32">
        <v>0</v>
      </c>
      <c r="V4499" s="32">
        <f t="shared" si="11697"/>
        <v>1006308.77</v>
      </c>
      <c r="W4499" s="32">
        <f t="shared" ref="W4499:AD4499" si="11804">W4500</f>
        <v>0</v>
      </c>
      <c r="X4499" s="32">
        <f t="shared" si="11804"/>
        <v>0</v>
      </c>
      <c r="Y4499" s="32">
        <f t="shared" si="11804"/>
        <v>0</v>
      </c>
      <c r="Z4499" s="32">
        <f t="shared" si="11804"/>
        <v>0</v>
      </c>
      <c r="AA4499" s="32">
        <f t="shared" si="11804"/>
        <v>0</v>
      </c>
      <c r="AB4499" s="32">
        <f t="shared" si="11804"/>
        <v>712005.69501000002</v>
      </c>
      <c r="AC4499" s="33">
        <f t="shared" si="11804"/>
        <v>862633.29954000004</v>
      </c>
      <c r="AD4499" s="33">
        <f t="shared" si="11804"/>
        <v>862633.29954000004</v>
      </c>
      <c r="AE4499" s="34">
        <f t="shared" si="11693"/>
        <v>100</v>
      </c>
      <c r="AF4499" s="32">
        <f t="shared" ref="AF4499:AK4499" si="11805">AF4500</f>
        <v>840479.44</v>
      </c>
      <c r="AG4499" s="32">
        <f t="shared" si="11805"/>
        <v>0</v>
      </c>
      <c r="AH4499" s="32">
        <f t="shared" si="11805"/>
        <v>0</v>
      </c>
      <c r="AI4499" s="32">
        <f t="shared" si="11805"/>
        <v>0</v>
      </c>
      <c r="AJ4499" s="32">
        <f t="shared" si="11805"/>
        <v>0</v>
      </c>
      <c r="AK4499" s="32">
        <f t="shared" si="11805"/>
        <v>0</v>
      </c>
      <c r="AL4499" s="32">
        <f t="shared" si="11694"/>
        <v>840479.44</v>
      </c>
      <c r="AM4499" s="32">
        <f t="shared" si="11695"/>
        <v>165829.33000000007</v>
      </c>
    </row>
    <row r="4500" spans="2:40" ht="31.2" x14ac:dyDescent="0.3">
      <c r="B4500" s="30" t="s">
        <v>1085</v>
      </c>
      <c r="C4500" s="30" t="s">
        <v>112</v>
      </c>
      <c r="D4500" s="30" t="s">
        <v>114</v>
      </c>
      <c r="E4500" s="15" t="str">
        <f t="shared" si="11696"/>
        <v>0503</v>
      </c>
      <c r="F4500" s="30" t="s">
        <v>1184</v>
      </c>
      <c r="G4500" s="30" t="s">
        <v>52</v>
      </c>
      <c r="H4500" s="31" t="s">
        <v>53</v>
      </c>
      <c r="I4500" s="32">
        <v>882785.2</v>
      </c>
      <c r="J4500" s="32">
        <v>706141.9</v>
      </c>
      <c r="K4500" s="32"/>
      <c r="L4500" s="32"/>
      <c r="M4500" s="32">
        <v>298204.13</v>
      </c>
      <c r="N4500" s="32"/>
      <c r="O4500" s="32">
        <v>0</v>
      </c>
      <c r="P4500" s="32">
        <v>0</v>
      </c>
      <c r="Q4500" s="32">
        <v>0</v>
      </c>
      <c r="R4500" s="32">
        <v>0</v>
      </c>
      <c r="S4500" s="32">
        <v>123523.57</v>
      </c>
      <c r="T4500" s="32">
        <v>0</v>
      </c>
      <c r="U4500" s="32">
        <v>0</v>
      </c>
      <c r="V4500" s="32">
        <f t="shared" si="11697"/>
        <v>1006308.77</v>
      </c>
      <c r="W4500" s="32"/>
      <c r="X4500" s="32"/>
      <c r="Y4500" s="32"/>
      <c r="Z4500" s="32"/>
      <c r="AA4500" s="32"/>
      <c r="AB4500" s="32">
        <v>712005.69501000002</v>
      </c>
      <c r="AC4500" s="33">
        <v>862633.29954000004</v>
      </c>
      <c r="AD4500" s="33">
        <v>862633.29954000004</v>
      </c>
      <c r="AE4500" s="34">
        <f t="shared" si="11693"/>
        <v>100</v>
      </c>
      <c r="AF4500" s="32">
        <v>840479.44</v>
      </c>
      <c r="AG4500" s="32">
        <v>0</v>
      </c>
      <c r="AH4500" s="32">
        <v>0</v>
      </c>
      <c r="AI4500" s="32">
        <v>0</v>
      </c>
      <c r="AJ4500" s="32">
        <v>0</v>
      </c>
      <c r="AK4500" s="32">
        <v>0</v>
      </c>
      <c r="AL4500" s="32">
        <f t="shared" si="11694"/>
        <v>840479.44</v>
      </c>
      <c r="AM4500" s="32">
        <f t="shared" si="11695"/>
        <v>165829.33000000007</v>
      </c>
      <c r="AN4500" s="12"/>
    </row>
    <row r="4501" spans="2:40" ht="31.2" x14ac:dyDescent="0.3">
      <c r="B4501" s="30" t="s">
        <v>1085</v>
      </c>
      <c r="C4501" s="30" t="s">
        <v>112</v>
      </c>
      <c r="D4501" s="30" t="s">
        <v>114</v>
      </c>
      <c r="E4501" s="15" t="str">
        <f t="shared" si="11696"/>
        <v>0503</v>
      </c>
      <c r="F4501" s="30" t="s">
        <v>1184</v>
      </c>
      <c r="G4501" s="30" t="s">
        <v>547</v>
      </c>
      <c r="H4501" s="31" t="s">
        <v>548</v>
      </c>
      <c r="I4501" s="32">
        <f t="shared" ref="I4501:T4501" si="11806">I4502</f>
        <v>226860</v>
      </c>
      <c r="J4501" s="32">
        <f t="shared" si="11806"/>
        <v>0</v>
      </c>
      <c r="K4501" s="32">
        <f t="shared" si="11806"/>
        <v>0</v>
      </c>
      <c r="L4501" s="32">
        <f t="shared" si="11806"/>
        <v>0</v>
      </c>
      <c r="M4501" s="32">
        <f t="shared" si="11806"/>
        <v>0</v>
      </c>
      <c r="N4501" s="32">
        <f t="shared" si="11806"/>
        <v>0</v>
      </c>
      <c r="O4501" s="32">
        <f t="shared" si="11806"/>
        <v>0</v>
      </c>
      <c r="P4501" s="32">
        <f t="shared" si="11806"/>
        <v>0</v>
      </c>
      <c r="Q4501" s="32">
        <f t="shared" si="11806"/>
        <v>0</v>
      </c>
      <c r="R4501" s="32">
        <f t="shared" si="11806"/>
        <v>0</v>
      </c>
      <c r="S4501" s="32">
        <f t="shared" si="11806"/>
        <v>0</v>
      </c>
      <c r="T4501" s="32">
        <f t="shared" si="11806"/>
        <v>0</v>
      </c>
      <c r="U4501" s="32">
        <v>0</v>
      </c>
      <c r="V4501" s="32">
        <f t="shared" si="11697"/>
        <v>226860</v>
      </c>
      <c r="W4501" s="32">
        <f t="shared" ref="W4501:AD4501" si="11807">W4502</f>
        <v>0</v>
      </c>
      <c r="X4501" s="32">
        <f t="shared" si="11807"/>
        <v>0</v>
      </c>
      <c r="Y4501" s="32">
        <f t="shared" si="11807"/>
        <v>0</v>
      </c>
      <c r="Z4501" s="32">
        <f t="shared" si="11807"/>
        <v>0</v>
      </c>
      <c r="AA4501" s="32">
        <f t="shared" si="11807"/>
        <v>0</v>
      </c>
      <c r="AB4501" s="32">
        <f t="shared" si="11807"/>
        <v>0</v>
      </c>
      <c r="AC4501" s="33">
        <f t="shared" si="11807"/>
        <v>226860</v>
      </c>
      <c r="AD4501" s="33">
        <f t="shared" si="11807"/>
        <v>0</v>
      </c>
      <c r="AE4501" s="34">
        <f t="shared" si="11693"/>
        <v>0</v>
      </c>
      <c r="AF4501" s="32">
        <f t="shared" ref="AF4501:AK4501" si="11808">AF4502</f>
        <v>226860</v>
      </c>
      <c r="AG4501" s="32">
        <f t="shared" si="11808"/>
        <v>0</v>
      </c>
      <c r="AH4501" s="32">
        <f t="shared" si="11808"/>
        <v>0</v>
      </c>
      <c r="AI4501" s="32">
        <f t="shared" si="11808"/>
        <v>0</v>
      </c>
      <c r="AJ4501" s="32">
        <f t="shared" si="11808"/>
        <v>0</v>
      </c>
      <c r="AK4501" s="32">
        <f t="shared" si="11808"/>
        <v>0</v>
      </c>
      <c r="AL4501" s="32">
        <f t="shared" si="11694"/>
        <v>226860</v>
      </c>
      <c r="AM4501" s="32">
        <f t="shared" si="11695"/>
        <v>0</v>
      </c>
    </row>
    <row r="4502" spans="2:40" x14ac:dyDescent="0.3">
      <c r="B4502" s="30" t="s">
        <v>1085</v>
      </c>
      <c r="C4502" s="30" t="s">
        <v>112</v>
      </c>
      <c r="D4502" s="30" t="s">
        <v>114</v>
      </c>
      <c r="E4502" s="15" t="str">
        <f t="shared" si="11696"/>
        <v>0503</v>
      </c>
      <c r="F4502" s="30" t="s">
        <v>1184</v>
      </c>
      <c r="G4502" s="30" t="s">
        <v>906</v>
      </c>
      <c r="H4502" s="31" t="s">
        <v>907</v>
      </c>
      <c r="I4502" s="32">
        <v>226860</v>
      </c>
      <c r="J4502" s="32"/>
      <c r="K4502" s="32"/>
      <c r="L4502" s="32"/>
      <c r="M4502" s="32"/>
      <c r="N4502" s="32"/>
      <c r="O4502" s="32">
        <v>0</v>
      </c>
      <c r="P4502" s="32">
        <v>0</v>
      </c>
      <c r="Q4502" s="32">
        <v>0</v>
      </c>
      <c r="R4502" s="32">
        <v>0</v>
      </c>
      <c r="S4502" s="32">
        <v>0</v>
      </c>
      <c r="T4502" s="32">
        <v>0</v>
      </c>
      <c r="U4502" s="32">
        <v>0</v>
      </c>
      <c r="V4502" s="32">
        <f t="shared" si="11697"/>
        <v>226860</v>
      </c>
      <c r="W4502" s="32"/>
      <c r="X4502" s="32"/>
      <c r="Y4502" s="32"/>
      <c r="Z4502" s="32"/>
      <c r="AA4502" s="32"/>
      <c r="AB4502" s="32">
        <v>0</v>
      </c>
      <c r="AC4502" s="33">
        <v>226860</v>
      </c>
      <c r="AD4502" s="33">
        <v>0</v>
      </c>
      <c r="AE4502" s="34">
        <f t="shared" si="11693"/>
        <v>0</v>
      </c>
      <c r="AF4502" s="32">
        <v>226860</v>
      </c>
      <c r="AG4502" s="32">
        <v>0</v>
      </c>
      <c r="AH4502" s="32">
        <v>0</v>
      </c>
      <c r="AI4502" s="32">
        <v>0</v>
      </c>
      <c r="AJ4502" s="32">
        <v>0</v>
      </c>
      <c r="AK4502" s="32">
        <v>0</v>
      </c>
      <c r="AL4502" s="32">
        <f t="shared" si="11694"/>
        <v>226860</v>
      </c>
      <c r="AM4502" s="32">
        <f t="shared" si="11695"/>
        <v>0</v>
      </c>
      <c r="AN4502" s="12"/>
    </row>
    <row r="4503" spans="2:40" ht="62.4" x14ac:dyDescent="0.3">
      <c r="B4503" s="30" t="s">
        <v>1085</v>
      </c>
      <c r="C4503" s="30" t="s">
        <v>112</v>
      </c>
      <c r="D4503" s="30" t="s">
        <v>114</v>
      </c>
      <c r="E4503" s="15" t="str">
        <f t="shared" si="11696"/>
        <v>0503</v>
      </c>
      <c r="F4503" s="30" t="s">
        <v>794</v>
      </c>
      <c r="G4503" s="30"/>
      <c r="H4503" s="31" t="s">
        <v>795</v>
      </c>
      <c r="I4503" s="32">
        <f t="shared" ref="I4503:I4505" si="11809">I4504</f>
        <v>43099.7</v>
      </c>
      <c r="J4503" s="32">
        <f t="shared" ref="J4503:J4509" si="11810">J4504</f>
        <v>43099.7</v>
      </c>
      <c r="K4503" s="32">
        <f t="shared" ref="K4503:K4509" si="11811">K4504</f>
        <v>43099.7</v>
      </c>
      <c r="L4503" s="32">
        <f t="shared" ref="L4503:L4509" si="11812">L4504</f>
        <v>0</v>
      </c>
      <c r="M4503" s="32">
        <f t="shared" ref="M4503:M4509" si="11813">M4504</f>
        <v>0</v>
      </c>
      <c r="N4503" s="32">
        <f t="shared" ref="N4503:N4509" si="11814">N4504</f>
        <v>0</v>
      </c>
      <c r="O4503" s="32">
        <f t="shared" ref="O4503:O4509" si="11815">O4504</f>
        <v>0</v>
      </c>
      <c r="P4503" s="32">
        <f t="shared" ref="P4503:P4509" si="11816">P4504</f>
        <v>0</v>
      </c>
      <c r="Q4503" s="32">
        <f t="shared" ref="Q4503:Q4509" si="11817">Q4504</f>
        <v>0</v>
      </c>
      <c r="R4503" s="32">
        <f t="shared" ref="R4503:R4509" si="11818">R4504</f>
        <v>0</v>
      </c>
      <c r="S4503" s="32">
        <f t="shared" ref="S4503:S4509" si="11819">S4504</f>
        <v>-635.05200000000002</v>
      </c>
      <c r="T4503" s="32">
        <f t="shared" ref="T4503:T4509" si="11820">T4504</f>
        <v>0</v>
      </c>
      <c r="U4503" s="32">
        <v>0</v>
      </c>
      <c r="V4503" s="32">
        <f t="shared" si="11697"/>
        <v>42464.647999999994</v>
      </c>
      <c r="W4503" s="32">
        <f t="shared" ref="W4503:W4509" si="11821">W4504</f>
        <v>0</v>
      </c>
      <c r="X4503" s="32">
        <f t="shared" ref="X4503:X4509" si="11822">X4504</f>
        <v>0</v>
      </c>
      <c r="Y4503" s="32">
        <f t="shared" ref="Y4503:Y4509" si="11823">Y4504</f>
        <v>0</v>
      </c>
      <c r="Z4503" s="32">
        <f t="shared" ref="Z4503:Z4509" si="11824">Z4504</f>
        <v>0</v>
      </c>
      <c r="AA4503" s="32">
        <f t="shared" ref="AA4503:AA4509" si="11825">AA4504</f>
        <v>0</v>
      </c>
      <c r="AB4503" s="32">
        <f t="shared" ref="AB4503:AB4509" si="11826">AB4504</f>
        <v>12928.72991</v>
      </c>
      <c r="AC4503" s="33">
        <f t="shared" ref="AC4503:AC4509" si="11827">AC4504</f>
        <v>29910.198710000001</v>
      </c>
      <c r="AD4503" s="33">
        <f t="shared" ref="AD4503:AD4509" si="11828">AD4504</f>
        <v>29910.198710000001</v>
      </c>
      <c r="AE4503" s="34">
        <f t="shared" si="11693"/>
        <v>100</v>
      </c>
      <c r="AF4503" s="32">
        <f t="shared" ref="AF4503:AF4509" si="11829">AF4504</f>
        <v>31347.76195</v>
      </c>
      <c r="AG4503" s="32">
        <f t="shared" ref="AG4503:AG4509" si="11830">AG4504</f>
        <v>0</v>
      </c>
      <c r="AH4503" s="32">
        <f t="shared" ref="AH4503:AH4509" si="11831">AH4504</f>
        <v>0</v>
      </c>
      <c r="AI4503" s="32">
        <f t="shared" ref="AI4503:AI4509" si="11832">AI4504</f>
        <v>0</v>
      </c>
      <c r="AJ4503" s="32">
        <f t="shared" ref="AJ4503:AJ4509" si="11833">AJ4504</f>
        <v>0</v>
      </c>
      <c r="AK4503" s="32">
        <f t="shared" ref="AK4503:AK4509" si="11834">AK4504</f>
        <v>0</v>
      </c>
      <c r="AL4503" s="32">
        <f t="shared" si="11694"/>
        <v>31347.76195</v>
      </c>
      <c r="AM4503" s="32">
        <f t="shared" si="11695"/>
        <v>11116.886049999994</v>
      </c>
    </row>
    <row r="4504" spans="2:40" ht="31.2" x14ac:dyDescent="0.3">
      <c r="B4504" s="30" t="s">
        <v>1085</v>
      </c>
      <c r="C4504" s="30" t="s">
        <v>112</v>
      </c>
      <c r="D4504" s="30" t="s">
        <v>114</v>
      </c>
      <c r="E4504" s="15" t="str">
        <f t="shared" si="11696"/>
        <v>0503</v>
      </c>
      <c r="F4504" s="30" t="s">
        <v>796</v>
      </c>
      <c r="G4504" s="30"/>
      <c r="H4504" s="31" t="s">
        <v>797</v>
      </c>
      <c r="I4504" s="32">
        <f t="shared" si="11809"/>
        <v>43099.7</v>
      </c>
      <c r="J4504" s="32">
        <f t="shared" si="11810"/>
        <v>43099.7</v>
      </c>
      <c r="K4504" s="32">
        <f t="shared" si="11811"/>
        <v>43099.7</v>
      </c>
      <c r="L4504" s="32">
        <f t="shared" si="11812"/>
        <v>0</v>
      </c>
      <c r="M4504" s="32">
        <f t="shared" si="11813"/>
        <v>0</v>
      </c>
      <c r="N4504" s="32">
        <f t="shared" si="11814"/>
        <v>0</v>
      </c>
      <c r="O4504" s="32">
        <f t="shared" si="11815"/>
        <v>0</v>
      </c>
      <c r="P4504" s="32">
        <f t="shared" si="11816"/>
        <v>0</v>
      </c>
      <c r="Q4504" s="32">
        <f t="shared" si="11817"/>
        <v>0</v>
      </c>
      <c r="R4504" s="32">
        <f t="shared" si="11818"/>
        <v>0</v>
      </c>
      <c r="S4504" s="32">
        <f t="shared" si="11819"/>
        <v>-635.05200000000002</v>
      </c>
      <c r="T4504" s="32">
        <f t="shared" si="11820"/>
        <v>0</v>
      </c>
      <c r="U4504" s="32">
        <v>0</v>
      </c>
      <c r="V4504" s="32">
        <f t="shared" si="11697"/>
        <v>42464.647999999994</v>
      </c>
      <c r="W4504" s="32">
        <f t="shared" si="11821"/>
        <v>0</v>
      </c>
      <c r="X4504" s="32">
        <f t="shared" si="11822"/>
        <v>0</v>
      </c>
      <c r="Y4504" s="32">
        <f t="shared" si="11823"/>
        <v>0</v>
      </c>
      <c r="Z4504" s="32">
        <f t="shared" si="11824"/>
        <v>0</v>
      </c>
      <c r="AA4504" s="32">
        <f t="shared" si="11825"/>
        <v>0</v>
      </c>
      <c r="AB4504" s="32">
        <f t="shared" si="11826"/>
        <v>12928.72991</v>
      </c>
      <c r="AC4504" s="33">
        <f t="shared" si="11827"/>
        <v>29910.198710000001</v>
      </c>
      <c r="AD4504" s="33">
        <f t="shared" si="11828"/>
        <v>29910.198710000001</v>
      </c>
      <c r="AE4504" s="34">
        <f t="shared" si="11693"/>
        <v>100</v>
      </c>
      <c r="AF4504" s="32">
        <f t="shared" si="11829"/>
        <v>31347.76195</v>
      </c>
      <c r="AG4504" s="32">
        <f t="shared" si="11830"/>
        <v>0</v>
      </c>
      <c r="AH4504" s="32">
        <f t="shared" si="11831"/>
        <v>0</v>
      </c>
      <c r="AI4504" s="32">
        <f t="shared" si="11832"/>
        <v>0</v>
      </c>
      <c r="AJ4504" s="32">
        <f t="shared" si="11833"/>
        <v>0</v>
      </c>
      <c r="AK4504" s="32">
        <f t="shared" si="11834"/>
        <v>0</v>
      </c>
      <c r="AL4504" s="32">
        <f t="shared" si="11694"/>
        <v>31347.76195</v>
      </c>
      <c r="AM4504" s="32">
        <f t="shared" si="11695"/>
        <v>11116.886049999994</v>
      </c>
    </row>
    <row r="4505" spans="2:40" ht="31.2" x14ac:dyDescent="0.3">
      <c r="B4505" s="30" t="s">
        <v>1085</v>
      </c>
      <c r="C4505" s="30" t="s">
        <v>112</v>
      </c>
      <c r="D4505" s="30" t="s">
        <v>114</v>
      </c>
      <c r="E4505" s="15" t="str">
        <f t="shared" si="11696"/>
        <v>0503</v>
      </c>
      <c r="F4505" s="30" t="s">
        <v>796</v>
      </c>
      <c r="G4505" s="30" t="s">
        <v>50</v>
      </c>
      <c r="H4505" s="31" t="s">
        <v>51</v>
      </c>
      <c r="I4505" s="32">
        <f t="shared" si="11809"/>
        <v>43099.7</v>
      </c>
      <c r="J4505" s="32">
        <f t="shared" si="11810"/>
        <v>43099.7</v>
      </c>
      <c r="K4505" s="32">
        <f t="shared" si="11811"/>
        <v>43099.7</v>
      </c>
      <c r="L4505" s="32">
        <f t="shared" si="11812"/>
        <v>0</v>
      </c>
      <c r="M4505" s="32">
        <f t="shared" si="11813"/>
        <v>0</v>
      </c>
      <c r="N4505" s="32">
        <f t="shared" si="11814"/>
        <v>0</v>
      </c>
      <c r="O4505" s="32">
        <f t="shared" si="11815"/>
        <v>0</v>
      </c>
      <c r="P4505" s="32">
        <f t="shared" si="11816"/>
        <v>0</v>
      </c>
      <c r="Q4505" s="32">
        <f t="shared" si="11817"/>
        <v>0</v>
      </c>
      <c r="R4505" s="32">
        <f t="shared" si="11818"/>
        <v>0</v>
      </c>
      <c r="S4505" s="32">
        <f t="shared" si="11819"/>
        <v>-635.05200000000002</v>
      </c>
      <c r="T4505" s="32">
        <f t="shared" si="11820"/>
        <v>0</v>
      </c>
      <c r="U4505" s="32">
        <v>0</v>
      </c>
      <c r="V4505" s="32">
        <f t="shared" si="11697"/>
        <v>42464.647999999994</v>
      </c>
      <c r="W4505" s="32">
        <f t="shared" si="11821"/>
        <v>0</v>
      </c>
      <c r="X4505" s="32">
        <f t="shared" si="11822"/>
        <v>0</v>
      </c>
      <c r="Y4505" s="32">
        <f t="shared" si="11823"/>
        <v>0</v>
      </c>
      <c r="Z4505" s="32">
        <f t="shared" si="11824"/>
        <v>0</v>
      </c>
      <c r="AA4505" s="32">
        <f t="shared" si="11825"/>
        <v>0</v>
      </c>
      <c r="AB4505" s="32">
        <f t="shared" si="11826"/>
        <v>12928.72991</v>
      </c>
      <c r="AC4505" s="33">
        <f t="shared" si="11827"/>
        <v>29910.198710000001</v>
      </c>
      <c r="AD4505" s="33">
        <f t="shared" si="11828"/>
        <v>29910.198710000001</v>
      </c>
      <c r="AE4505" s="34">
        <f t="shared" si="11693"/>
        <v>100</v>
      </c>
      <c r="AF4505" s="32">
        <f t="shared" si="11829"/>
        <v>31347.76195</v>
      </c>
      <c r="AG4505" s="32">
        <f t="shared" si="11830"/>
        <v>0</v>
      </c>
      <c r="AH4505" s="32">
        <f t="shared" si="11831"/>
        <v>0</v>
      </c>
      <c r="AI4505" s="32">
        <f t="shared" si="11832"/>
        <v>0</v>
      </c>
      <c r="AJ4505" s="32">
        <f t="shared" si="11833"/>
        <v>0</v>
      </c>
      <c r="AK4505" s="32">
        <f t="shared" si="11834"/>
        <v>0</v>
      </c>
      <c r="AL4505" s="32">
        <f t="shared" si="11694"/>
        <v>31347.76195</v>
      </c>
      <c r="AM4505" s="32">
        <f t="shared" si="11695"/>
        <v>11116.886049999994</v>
      </c>
    </row>
    <row r="4506" spans="2:40" ht="31.2" x14ac:dyDescent="0.3">
      <c r="B4506" s="30" t="s">
        <v>1085</v>
      </c>
      <c r="C4506" s="30" t="s">
        <v>112</v>
      </c>
      <c r="D4506" s="30" t="s">
        <v>114</v>
      </c>
      <c r="E4506" s="15" t="str">
        <f t="shared" si="11696"/>
        <v>0503</v>
      </c>
      <c r="F4506" s="30" t="s">
        <v>796</v>
      </c>
      <c r="G4506" s="30" t="s">
        <v>52</v>
      </c>
      <c r="H4506" s="31" t="s">
        <v>53</v>
      </c>
      <c r="I4506" s="32">
        <f>42068.7+1031</f>
        <v>43099.7</v>
      </c>
      <c r="J4506" s="32">
        <v>43099.7</v>
      </c>
      <c r="K4506" s="32">
        <v>43099.7</v>
      </c>
      <c r="L4506" s="32"/>
      <c r="M4506" s="32"/>
      <c r="N4506" s="32"/>
      <c r="O4506" s="32">
        <v>0</v>
      </c>
      <c r="P4506" s="32">
        <v>0</v>
      </c>
      <c r="Q4506" s="32">
        <v>0</v>
      </c>
      <c r="R4506" s="32">
        <v>0</v>
      </c>
      <c r="S4506" s="32">
        <v>-635.05200000000002</v>
      </c>
      <c r="T4506" s="32">
        <v>0</v>
      </c>
      <c r="U4506" s="32">
        <v>0</v>
      </c>
      <c r="V4506" s="32">
        <f t="shared" si="11697"/>
        <v>42464.647999999994</v>
      </c>
      <c r="W4506" s="32"/>
      <c r="X4506" s="32"/>
      <c r="Y4506" s="32"/>
      <c r="Z4506" s="32"/>
      <c r="AA4506" s="32"/>
      <c r="AB4506" s="32">
        <v>12928.72991</v>
      </c>
      <c r="AC4506" s="33">
        <v>29910.198710000001</v>
      </c>
      <c r="AD4506" s="33">
        <v>29910.198710000001</v>
      </c>
      <c r="AE4506" s="34">
        <f t="shared" si="11693"/>
        <v>100</v>
      </c>
      <c r="AF4506" s="32">
        <v>31347.76195</v>
      </c>
      <c r="AG4506" s="32">
        <v>0</v>
      </c>
      <c r="AH4506" s="32">
        <v>0</v>
      </c>
      <c r="AI4506" s="32">
        <v>0</v>
      </c>
      <c r="AJ4506" s="32">
        <v>0</v>
      </c>
      <c r="AK4506" s="32">
        <v>0</v>
      </c>
      <c r="AL4506" s="32">
        <f t="shared" si="11694"/>
        <v>31347.76195</v>
      </c>
      <c r="AM4506" s="32">
        <f t="shared" si="11695"/>
        <v>11116.886049999994</v>
      </c>
      <c r="AN4506" s="12"/>
    </row>
    <row r="4507" spans="2:40" ht="31.2" x14ac:dyDescent="0.3">
      <c r="B4507" s="30" t="s">
        <v>1085</v>
      </c>
      <c r="C4507" s="30" t="s">
        <v>112</v>
      </c>
      <c r="D4507" s="30" t="s">
        <v>114</v>
      </c>
      <c r="E4507" s="15" t="str">
        <f t="shared" si="11696"/>
        <v>0503</v>
      </c>
      <c r="F4507" s="30" t="s">
        <v>1185</v>
      </c>
      <c r="G4507" s="30"/>
      <c r="H4507" s="31" t="s">
        <v>1186</v>
      </c>
      <c r="I4507" s="32">
        <f t="shared" ref="I4507:I4509" si="11835">I4508</f>
        <v>33440.6</v>
      </c>
      <c r="J4507" s="32">
        <f t="shared" si="11810"/>
        <v>6273.9</v>
      </c>
      <c r="K4507" s="32">
        <f t="shared" si="11811"/>
        <v>6288.5999999999995</v>
      </c>
      <c r="L4507" s="32">
        <f t="shared" si="11812"/>
        <v>0</v>
      </c>
      <c r="M4507" s="32">
        <f t="shared" si="11813"/>
        <v>0</v>
      </c>
      <c r="N4507" s="32">
        <f t="shared" si="11814"/>
        <v>0</v>
      </c>
      <c r="O4507" s="32">
        <f t="shared" si="11815"/>
        <v>0</v>
      </c>
      <c r="P4507" s="32">
        <f t="shared" si="11816"/>
        <v>0</v>
      </c>
      <c r="Q4507" s="32">
        <f t="shared" si="11817"/>
        <v>0</v>
      </c>
      <c r="R4507" s="32">
        <f t="shared" si="11818"/>
        <v>-850</v>
      </c>
      <c r="S4507" s="32">
        <f t="shared" si="11819"/>
        <v>0</v>
      </c>
      <c r="T4507" s="32">
        <f t="shared" si="11820"/>
        <v>0</v>
      </c>
      <c r="U4507" s="32">
        <v>0</v>
      </c>
      <c r="V4507" s="32">
        <f t="shared" si="11697"/>
        <v>32590.6</v>
      </c>
      <c r="W4507" s="32">
        <f t="shared" si="11821"/>
        <v>0</v>
      </c>
      <c r="X4507" s="32">
        <f t="shared" si="11822"/>
        <v>0</v>
      </c>
      <c r="Y4507" s="32">
        <f t="shared" si="11823"/>
        <v>0</v>
      </c>
      <c r="Z4507" s="32">
        <f t="shared" si="11824"/>
        <v>0</v>
      </c>
      <c r="AA4507" s="32">
        <f t="shared" si="11825"/>
        <v>0</v>
      </c>
      <c r="AB4507" s="32">
        <f t="shared" si="11826"/>
        <v>3995.4416700000002</v>
      </c>
      <c r="AC4507" s="33">
        <f t="shared" si="11827"/>
        <v>32590.6</v>
      </c>
      <c r="AD4507" s="33">
        <f t="shared" si="11828"/>
        <v>5861.8901900000001</v>
      </c>
      <c r="AE4507" s="34">
        <f t="shared" si="11693"/>
        <v>17.986444526949487</v>
      </c>
      <c r="AF4507" s="32">
        <f t="shared" si="11829"/>
        <v>32590.6</v>
      </c>
      <c r="AG4507" s="32">
        <f t="shared" si="11830"/>
        <v>0</v>
      </c>
      <c r="AH4507" s="32">
        <f t="shared" si="11831"/>
        <v>0</v>
      </c>
      <c r="AI4507" s="32">
        <f t="shared" si="11832"/>
        <v>0</v>
      </c>
      <c r="AJ4507" s="32">
        <f t="shared" si="11833"/>
        <v>0</v>
      </c>
      <c r="AK4507" s="32">
        <f t="shared" si="11834"/>
        <v>0</v>
      </c>
      <c r="AL4507" s="32">
        <f t="shared" si="11694"/>
        <v>32590.6</v>
      </c>
      <c r="AM4507" s="32">
        <f t="shared" si="11695"/>
        <v>0</v>
      </c>
    </row>
    <row r="4508" spans="2:40" ht="31.2" x14ac:dyDescent="0.3">
      <c r="B4508" s="30" t="s">
        <v>1085</v>
      </c>
      <c r="C4508" s="30" t="s">
        <v>112</v>
      </c>
      <c r="D4508" s="30" t="s">
        <v>114</v>
      </c>
      <c r="E4508" s="15" t="str">
        <f t="shared" si="11696"/>
        <v>0503</v>
      </c>
      <c r="F4508" s="30" t="s">
        <v>1187</v>
      </c>
      <c r="G4508" s="30"/>
      <c r="H4508" s="31" t="s">
        <v>1188</v>
      </c>
      <c r="I4508" s="32">
        <f t="shared" si="11835"/>
        <v>33440.6</v>
      </c>
      <c r="J4508" s="32">
        <f t="shared" si="11810"/>
        <v>6273.9</v>
      </c>
      <c r="K4508" s="32">
        <f t="shared" si="11811"/>
        <v>6288.5999999999995</v>
      </c>
      <c r="L4508" s="32">
        <f t="shared" si="11812"/>
        <v>0</v>
      </c>
      <c r="M4508" s="32">
        <f t="shared" si="11813"/>
        <v>0</v>
      </c>
      <c r="N4508" s="32">
        <f t="shared" si="11814"/>
        <v>0</v>
      </c>
      <c r="O4508" s="32">
        <f t="shared" si="11815"/>
        <v>0</v>
      </c>
      <c r="P4508" s="32">
        <f t="shared" si="11816"/>
        <v>0</v>
      </c>
      <c r="Q4508" s="32">
        <f t="shared" si="11817"/>
        <v>0</v>
      </c>
      <c r="R4508" s="32">
        <f t="shared" si="11818"/>
        <v>-850</v>
      </c>
      <c r="S4508" s="32">
        <f t="shared" si="11819"/>
        <v>0</v>
      </c>
      <c r="T4508" s="32">
        <f t="shared" si="11820"/>
        <v>0</v>
      </c>
      <c r="U4508" s="32">
        <v>0</v>
      </c>
      <c r="V4508" s="32">
        <f t="shared" si="11697"/>
        <v>32590.6</v>
      </c>
      <c r="W4508" s="32">
        <f t="shared" si="11821"/>
        <v>0</v>
      </c>
      <c r="X4508" s="32">
        <f t="shared" si="11822"/>
        <v>0</v>
      </c>
      <c r="Y4508" s="32">
        <f t="shared" si="11823"/>
        <v>0</v>
      </c>
      <c r="Z4508" s="32">
        <f t="shared" si="11824"/>
        <v>0</v>
      </c>
      <c r="AA4508" s="32">
        <f t="shared" si="11825"/>
        <v>0</v>
      </c>
      <c r="AB4508" s="32">
        <f t="shared" si="11826"/>
        <v>3995.4416700000002</v>
      </c>
      <c r="AC4508" s="33">
        <f t="shared" si="11827"/>
        <v>32590.6</v>
      </c>
      <c r="AD4508" s="33">
        <f t="shared" si="11828"/>
        <v>5861.8901900000001</v>
      </c>
      <c r="AE4508" s="34">
        <f t="shared" si="11693"/>
        <v>17.986444526949487</v>
      </c>
      <c r="AF4508" s="32">
        <f t="shared" si="11829"/>
        <v>32590.6</v>
      </c>
      <c r="AG4508" s="32">
        <f t="shared" si="11830"/>
        <v>0</v>
      </c>
      <c r="AH4508" s="32">
        <f t="shared" si="11831"/>
        <v>0</v>
      </c>
      <c r="AI4508" s="32">
        <f t="shared" si="11832"/>
        <v>0</v>
      </c>
      <c r="AJ4508" s="32">
        <f t="shared" si="11833"/>
        <v>0</v>
      </c>
      <c r="AK4508" s="32">
        <f t="shared" si="11834"/>
        <v>0</v>
      </c>
      <c r="AL4508" s="32">
        <f t="shared" si="11694"/>
        <v>32590.6</v>
      </c>
      <c r="AM4508" s="32">
        <f t="shared" si="11695"/>
        <v>0</v>
      </c>
    </row>
    <row r="4509" spans="2:40" ht="31.2" x14ac:dyDescent="0.3">
      <c r="B4509" s="30" t="s">
        <v>1085</v>
      </c>
      <c r="C4509" s="30" t="s">
        <v>112</v>
      </c>
      <c r="D4509" s="30" t="s">
        <v>114</v>
      </c>
      <c r="E4509" s="15" t="str">
        <f t="shared" si="11696"/>
        <v>0503</v>
      </c>
      <c r="F4509" s="30" t="s">
        <v>1187</v>
      </c>
      <c r="G4509" s="30" t="s">
        <v>50</v>
      </c>
      <c r="H4509" s="31" t="s">
        <v>51</v>
      </c>
      <c r="I4509" s="32">
        <f t="shared" si="11835"/>
        <v>33440.6</v>
      </c>
      <c r="J4509" s="32">
        <f t="shared" si="11810"/>
        <v>6273.9</v>
      </c>
      <c r="K4509" s="32">
        <f t="shared" si="11811"/>
        <v>6288.5999999999995</v>
      </c>
      <c r="L4509" s="32">
        <f t="shared" si="11812"/>
        <v>0</v>
      </c>
      <c r="M4509" s="32">
        <f t="shared" si="11813"/>
        <v>0</v>
      </c>
      <c r="N4509" s="32">
        <f t="shared" si="11814"/>
        <v>0</v>
      </c>
      <c r="O4509" s="32">
        <f t="shared" si="11815"/>
        <v>0</v>
      </c>
      <c r="P4509" s="32">
        <f t="shared" si="11816"/>
        <v>0</v>
      </c>
      <c r="Q4509" s="32">
        <f t="shared" si="11817"/>
        <v>0</v>
      </c>
      <c r="R4509" s="32">
        <f t="shared" si="11818"/>
        <v>-850</v>
      </c>
      <c r="S4509" s="32">
        <f t="shared" si="11819"/>
        <v>0</v>
      </c>
      <c r="T4509" s="32">
        <f t="shared" si="11820"/>
        <v>0</v>
      </c>
      <c r="U4509" s="32">
        <v>0</v>
      </c>
      <c r="V4509" s="32">
        <f t="shared" si="11697"/>
        <v>32590.6</v>
      </c>
      <c r="W4509" s="32">
        <f t="shared" si="11821"/>
        <v>0</v>
      </c>
      <c r="X4509" s="32">
        <f t="shared" si="11822"/>
        <v>0</v>
      </c>
      <c r="Y4509" s="32">
        <f t="shared" si="11823"/>
        <v>0</v>
      </c>
      <c r="Z4509" s="32">
        <f t="shared" si="11824"/>
        <v>0</v>
      </c>
      <c r="AA4509" s="32">
        <f t="shared" si="11825"/>
        <v>0</v>
      </c>
      <c r="AB4509" s="32">
        <f t="shared" si="11826"/>
        <v>3995.4416700000002</v>
      </c>
      <c r="AC4509" s="33">
        <f t="shared" si="11827"/>
        <v>32590.6</v>
      </c>
      <c r="AD4509" s="33">
        <f t="shared" si="11828"/>
        <v>5861.8901900000001</v>
      </c>
      <c r="AE4509" s="34">
        <f t="shared" si="11693"/>
        <v>17.986444526949487</v>
      </c>
      <c r="AF4509" s="32">
        <f t="shared" si="11829"/>
        <v>32590.6</v>
      </c>
      <c r="AG4509" s="32">
        <f t="shared" si="11830"/>
        <v>0</v>
      </c>
      <c r="AH4509" s="32">
        <f t="shared" si="11831"/>
        <v>0</v>
      </c>
      <c r="AI4509" s="32">
        <f t="shared" si="11832"/>
        <v>0</v>
      </c>
      <c r="AJ4509" s="32">
        <f t="shared" si="11833"/>
        <v>0</v>
      </c>
      <c r="AK4509" s="32">
        <f t="shared" si="11834"/>
        <v>0</v>
      </c>
      <c r="AL4509" s="32">
        <f t="shared" si="11694"/>
        <v>32590.6</v>
      </c>
      <c r="AM4509" s="32">
        <f t="shared" si="11695"/>
        <v>0</v>
      </c>
    </row>
    <row r="4510" spans="2:40" ht="31.2" x14ac:dyDescent="0.3">
      <c r="B4510" s="30" t="s">
        <v>1085</v>
      </c>
      <c r="C4510" s="30" t="s">
        <v>112</v>
      </c>
      <c r="D4510" s="30" t="s">
        <v>114</v>
      </c>
      <c r="E4510" s="15" t="str">
        <f t="shared" si="11696"/>
        <v>0503</v>
      </c>
      <c r="F4510" s="30" t="s">
        <v>1187</v>
      </c>
      <c r="G4510" s="30" t="s">
        <v>52</v>
      </c>
      <c r="H4510" s="31" t="s">
        <v>53</v>
      </c>
      <c r="I4510" s="32">
        <v>33440.6</v>
      </c>
      <c r="J4510" s="32">
        <v>6273.9</v>
      </c>
      <c r="K4510" s="32">
        <v>6288.5999999999995</v>
      </c>
      <c r="L4510" s="32"/>
      <c r="M4510" s="32"/>
      <c r="N4510" s="32"/>
      <c r="O4510" s="32">
        <v>0</v>
      </c>
      <c r="P4510" s="32">
        <v>0</v>
      </c>
      <c r="Q4510" s="32">
        <v>0</v>
      </c>
      <c r="R4510" s="32">
        <v>-850</v>
      </c>
      <c r="S4510" s="32">
        <v>0</v>
      </c>
      <c r="T4510" s="32">
        <v>0</v>
      </c>
      <c r="U4510" s="32">
        <v>0</v>
      </c>
      <c r="V4510" s="32">
        <f t="shared" si="11697"/>
        <v>32590.6</v>
      </c>
      <c r="W4510" s="32"/>
      <c r="X4510" s="32"/>
      <c r="Y4510" s="32"/>
      <c r="Z4510" s="32"/>
      <c r="AA4510" s="32"/>
      <c r="AB4510" s="32">
        <v>3995.4416700000002</v>
      </c>
      <c r="AC4510" s="33">
        <v>32590.6</v>
      </c>
      <c r="AD4510" s="33">
        <v>5861.8901900000001</v>
      </c>
      <c r="AE4510" s="34">
        <f t="shared" si="11693"/>
        <v>17.986444526949487</v>
      </c>
      <c r="AF4510" s="32">
        <v>32590.6</v>
      </c>
      <c r="AG4510" s="32">
        <v>0</v>
      </c>
      <c r="AH4510" s="32">
        <v>0</v>
      </c>
      <c r="AI4510" s="32">
        <v>0</v>
      </c>
      <c r="AJ4510" s="32">
        <v>0</v>
      </c>
      <c r="AK4510" s="32">
        <v>0</v>
      </c>
      <c r="AL4510" s="32">
        <f t="shared" si="11694"/>
        <v>32590.6</v>
      </c>
      <c r="AM4510" s="32">
        <f t="shared" si="11695"/>
        <v>0</v>
      </c>
      <c r="AN4510" s="12"/>
    </row>
    <row r="4511" spans="2:40" ht="46.8" x14ac:dyDescent="0.3">
      <c r="B4511" s="30" t="s">
        <v>1085</v>
      </c>
      <c r="C4511" s="30" t="s">
        <v>112</v>
      </c>
      <c r="D4511" s="30" t="s">
        <v>114</v>
      </c>
      <c r="E4511" s="15" t="str">
        <f t="shared" si="11696"/>
        <v>0503</v>
      </c>
      <c r="F4511" s="30" t="s">
        <v>1189</v>
      </c>
      <c r="G4511" s="30"/>
      <c r="H4511" s="31" t="s">
        <v>1190</v>
      </c>
      <c r="I4511" s="32">
        <f t="shared" ref="I4511:N4511" si="11836">I4512+I4522+I4526+I4533</f>
        <v>404346.1</v>
      </c>
      <c r="J4511" s="32">
        <f t="shared" si="11836"/>
        <v>347789</v>
      </c>
      <c r="K4511" s="32">
        <f t="shared" si="11836"/>
        <v>55568.6</v>
      </c>
      <c r="L4511" s="32">
        <f t="shared" si="11836"/>
        <v>-50000</v>
      </c>
      <c r="M4511" s="32">
        <f t="shared" si="11836"/>
        <v>67940.256999999998</v>
      </c>
      <c r="N4511" s="32">
        <f t="shared" si="11836"/>
        <v>0</v>
      </c>
      <c r="O4511" s="32">
        <f>O4512+O4522+O4526+O4533+O4545</f>
        <v>-387</v>
      </c>
      <c r="P4511" s="32">
        <f>P4512+P4522+P4526+P4533+P4545</f>
        <v>1979.1949999999999</v>
      </c>
      <c r="Q4511" s="32">
        <f>Q4512+Q4522+Q4526+Q4533+Q4545</f>
        <v>-8005.65</v>
      </c>
      <c r="R4511" s="32">
        <f>R4512+R4522+R4526+R4533</f>
        <v>0</v>
      </c>
      <c r="S4511" s="32">
        <f>S4512+S4522+S4526+S4533</f>
        <v>-97717.743000000017</v>
      </c>
      <c r="T4511" s="32">
        <f>T4512+T4522+T4526+T4533</f>
        <v>0</v>
      </c>
      <c r="U4511" s="32">
        <v>-176122.22499999998</v>
      </c>
      <c r="V4511" s="32">
        <f t="shared" si="11697"/>
        <v>74092.676999999996</v>
      </c>
      <c r="W4511" s="32">
        <f>W4512+W4522+W4526+W4533</f>
        <v>6314.7950000000001</v>
      </c>
      <c r="X4511" s="32">
        <f>X4512+X4522+X4526+X4533</f>
        <v>0</v>
      </c>
      <c r="Y4511" s="32">
        <f>Y4512+Y4522+Y4526+Y4533</f>
        <v>-182437.02</v>
      </c>
      <c r="Z4511" s="32">
        <f>Z4512+Z4522+Z4526+Z4533</f>
        <v>0</v>
      </c>
      <c r="AA4511" s="32">
        <f>AA4512+AA4522+AA4526+AA4533</f>
        <v>0</v>
      </c>
      <c r="AB4511" s="32">
        <f>AB4512+AB4522+AB4526+AB4533+AB4545</f>
        <v>56353.197469999999</v>
      </c>
      <c r="AC4511" s="33">
        <f>AC4512+AC4522+AC4526+AC4533+AC4545</f>
        <v>114404.45972999999</v>
      </c>
      <c r="AD4511" s="33">
        <f>AD4512+AD4522+AD4526+AD4533+AD4545</f>
        <v>103378.55560000001</v>
      </c>
      <c r="AE4511" s="34">
        <f t="shared" si="11693"/>
        <v>90.36234762523975</v>
      </c>
      <c r="AF4511" s="32">
        <f t="shared" ref="AF4511:AK4511" si="11837">AF4512+AF4522+AF4526+AF4533+AF4545</f>
        <v>114797.40472999998</v>
      </c>
      <c r="AG4511" s="32">
        <f t="shared" si="11837"/>
        <v>-387</v>
      </c>
      <c r="AH4511" s="32">
        <f t="shared" si="11837"/>
        <v>0</v>
      </c>
      <c r="AI4511" s="32">
        <f t="shared" si="11837"/>
        <v>0</v>
      </c>
      <c r="AJ4511" s="32">
        <f t="shared" si="11837"/>
        <v>0</v>
      </c>
      <c r="AK4511" s="32">
        <f t="shared" si="11837"/>
        <v>0</v>
      </c>
      <c r="AL4511" s="32">
        <f t="shared" si="11694"/>
        <v>114410.40472999998</v>
      </c>
      <c r="AM4511" s="32">
        <f t="shared" si="11695"/>
        <v>-40317.727729999984</v>
      </c>
    </row>
    <row r="4512" spans="2:40" ht="31.2" x14ac:dyDescent="0.3">
      <c r="B4512" s="30" t="s">
        <v>1085</v>
      </c>
      <c r="C4512" s="30" t="s">
        <v>112</v>
      </c>
      <c r="D4512" s="30" t="s">
        <v>114</v>
      </c>
      <c r="E4512" s="15" t="str">
        <f t="shared" si="11696"/>
        <v>0503</v>
      </c>
      <c r="F4512" s="30" t="s">
        <v>1191</v>
      </c>
      <c r="G4512" s="30"/>
      <c r="H4512" s="31" t="s">
        <v>1192</v>
      </c>
      <c r="I4512" s="32">
        <f t="shared" ref="I4512:N4512" si="11838">I4516+I4519</f>
        <v>43458.999999999993</v>
      </c>
      <c r="J4512" s="32">
        <f t="shared" si="11838"/>
        <v>54713.1</v>
      </c>
      <c r="K4512" s="32">
        <f t="shared" si="11838"/>
        <v>54713.1</v>
      </c>
      <c r="L4512" s="32">
        <f t="shared" si="11838"/>
        <v>0</v>
      </c>
      <c r="M4512" s="32">
        <f t="shared" si="11838"/>
        <v>0</v>
      </c>
      <c r="N4512" s="32">
        <f t="shared" si="11838"/>
        <v>0</v>
      </c>
      <c r="O4512" s="32">
        <f t="shared" ref="O4512:T4512" si="11839">O4516+O4519+O4513</f>
        <v>-387</v>
      </c>
      <c r="P4512" s="32">
        <f t="shared" si="11839"/>
        <v>0</v>
      </c>
      <c r="Q4512" s="32">
        <f t="shared" si="11839"/>
        <v>0</v>
      </c>
      <c r="R4512" s="32">
        <f t="shared" si="11839"/>
        <v>0</v>
      </c>
      <c r="S4512" s="32">
        <f t="shared" si="11839"/>
        <v>21724.411</v>
      </c>
      <c r="T4512" s="32">
        <f t="shared" si="11839"/>
        <v>0</v>
      </c>
      <c r="U4512" s="32">
        <v>0</v>
      </c>
      <c r="V4512" s="32">
        <f t="shared" si="11697"/>
        <v>64796.410999999993</v>
      </c>
      <c r="W4512" s="32">
        <f>W4516+W4519</f>
        <v>0</v>
      </c>
      <c r="X4512" s="32">
        <f>X4516+X4519</f>
        <v>0</v>
      </c>
      <c r="Y4512" s="32">
        <f>Y4516+Y4519</f>
        <v>0</v>
      </c>
      <c r="Z4512" s="32">
        <f>Z4516+Z4519</f>
        <v>0</v>
      </c>
      <c r="AA4512" s="32">
        <f>AA4516+AA4519</f>
        <v>0</v>
      </c>
      <c r="AB4512" s="32">
        <f>AB4516+AB4519+AB4513</f>
        <v>43003.655290000002</v>
      </c>
      <c r="AC4512" s="33">
        <f>AC4516+AC4519+AC4513</f>
        <v>64709.107459999999</v>
      </c>
      <c r="AD4512" s="33">
        <f>AD4516+AD4519+AD4513</f>
        <v>59845.426040000006</v>
      </c>
      <c r="AE4512" s="34">
        <f t="shared" si="11693"/>
        <v>92.483776069687735</v>
      </c>
      <c r="AF4512" s="32">
        <f t="shared" ref="AF4512:AK4512" si="11840">AF4516+AF4519+AF4513</f>
        <v>65102.052459999999</v>
      </c>
      <c r="AG4512" s="32">
        <f t="shared" si="11840"/>
        <v>-387</v>
      </c>
      <c r="AH4512" s="32">
        <f t="shared" si="11840"/>
        <v>0</v>
      </c>
      <c r="AI4512" s="32">
        <f t="shared" si="11840"/>
        <v>0</v>
      </c>
      <c r="AJ4512" s="32">
        <f t="shared" si="11840"/>
        <v>0</v>
      </c>
      <c r="AK4512" s="32">
        <f t="shared" si="11840"/>
        <v>0</v>
      </c>
      <c r="AL4512" s="32">
        <f t="shared" si="11694"/>
        <v>64715.052459999999</v>
      </c>
      <c r="AM4512" s="32">
        <f t="shared" si="11695"/>
        <v>81.358539999993809</v>
      </c>
    </row>
    <row r="4513" spans="2:40" ht="31.2" x14ac:dyDescent="0.3">
      <c r="B4513" s="30" t="s">
        <v>1085</v>
      </c>
      <c r="C4513" s="30" t="s">
        <v>112</v>
      </c>
      <c r="D4513" s="30" t="s">
        <v>114</v>
      </c>
      <c r="E4513" s="15" t="str">
        <f t="shared" si="11696"/>
        <v>0503</v>
      </c>
      <c r="F4513" s="30" t="s">
        <v>1193</v>
      </c>
      <c r="G4513" s="30"/>
      <c r="H4513" s="31" t="s">
        <v>1194</v>
      </c>
      <c r="I4513" s="32"/>
      <c r="J4513" s="32"/>
      <c r="K4513" s="32"/>
      <c r="L4513" s="32"/>
      <c r="M4513" s="32"/>
      <c r="N4513" s="32"/>
      <c r="O4513" s="32">
        <f t="shared" ref="O4513:O4524" si="11841">O4514</f>
        <v>-387</v>
      </c>
      <c r="P4513" s="32">
        <f t="shared" ref="P4513:P4524" si="11842">P4514</f>
        <v>0</v>
      </c>
      <c r="Q4513" s="32">
        <f t="shared" ref="Q4513:Q4524" si="11843">Q4514</f>
        <v>0</v>
      </c>
      <c r="R4513" s="32">
        <f t="shared" ref="R4513:R4524" si="11844">R4514</f>
        <v>0</v>
      </c>
      <c r="S4513" s="32">
        <f t="shared" ref="S4513:S4524" si="11845">S4514</f>
        <v>1715</v>
      </c>
      <c r="T4513" s="32">
        <f t="shared" ref="T4513:T4524" si="11846">T4514</f>
        <v>0</v>
      </c>
      <c r="U4513" s="32"/>
      <c r="V4513" s="32">
        <f t="shared" si="11697"/>
        <v>1328</v>
      </c>
      <c r="W4513" s="32"/>
      <c r="X4513" s="32"/>
      <c r="Y4513" s="32"/>
      <c r="Z4513" s="32"/>
      <c r="AA4513" s="32"/>
      <c r="AB4513" s="32">
        <f t="shared" ref="AB4513:AB4524" si="11847">AB4514</f>
        <v>0</v>
      </c>
      <c r="AC4513" s="33">
        <f t="shared" ref="AC4513:AC4524" si="11848">AC4514</f>
        <v>1328</v>
      </c>
      <c r="AD4513" s="33">
        <f t="shared" ref="AD4513:AD4524" si="11849">AD4514</f>
        <v>0</v>
      </c>
      <c r="AE4513" s="34">
        <f t="shared" si="11693"/>
        <v>0</v>
      </c>
      <c r="AF4513" s="32">
        <f t="shared" ref="AF4513:AF4524" si="11850">AF4514</f>
        <v>1715</v>
      </c>
      <c r="AG4513" s="32">
        <f t="shared" ref="AG4513:AG4524" si="11851">AG4514</f>
        <v>-387</v>
      </c>
      <c r="AH4513" s="32">
        <f t="shared" ref="AH4513:AH4524" si="11852">AH4514</f>
        <v>0</v>
      </c>
      <c r="AI4513" s="32">
        <f t="shared" ref="AI4513:AI4524" si="11853">AI4514</f>
        <v>0</v>
      </c>
      <c r="AJ4513" s="32">
        <f t="shared" ref="AJ4513:AJ4524" si="11854">AJ4514</f>
        <v>0</v>
      </c>
      <c r="AK4513" s="32">
        <f t="shared" ref="AK4513:AK4524" si="11855">AK4514</f>
        <v>0</v>
      </c>
      <c r="AL4513" s="32">
        <f t="shared" si="11694"/>
        <v>1328</v>
      </c>
      <c r="AM4513" s="32">
        <f t="shared" si="11695"/>
        <v>0</v>
      </c>
    </row>
    <row r="4514" spans="2:40" ht="31.2" x14ac:dyDescent="0.3">
      <c r="B4514" s="30" t="s">
        <v>1085</v>
      </c>
      <c r="C4514" s="30" t="s">
        <v>112</v>
      </c>
      <c r="D4514" s="30" t="s">
        <v>114</v>
      </c>
      <c r="E4514" s="15" t="str">
        <f t="shared" si="11696"/>
        <v>0503</v>
      </c>
      <c r="F4514" s="30" t="s">
        <v>1193</v>
      </c>
      <c r="G4514" s="30" t="s">
        <v>50</v>
      </c>
      <c r="H4514" s="31" t="s">
        <v>51</v>
      </c>
      <c r="I4514" s="32"/>
      <c r="J4514" s="32"/>
      <c r="K4514" s="32"/>
      <c r="L4514" s="32"/>
      <c r="M4514" s="32"/>
      <c r="N4514" s="32"/>
      <c r="O4514" s="32">
        <f t="shared" si="11841"/>
        <v>-387</v>
      </c>
      <c r="P4514" s="32">
        <f t="shared" si="11842"/>
        <v>0</v>
      </c>
      <c r="Q4514" s="32">
        <f t="shared" si="11843"/>
        <v>0</v>
      </c>
      <c r="R4514" s="32">
        <f t="shared" si="11844"/>
        <v>0</v>
      </c>
      <c r="S4514" s="32">
        <f t="shared" si="11845"/>
        <v>1715</v>
      </c>
      <c r="T4514" s="32">
        <f t="shared" si="11846"/>
        <v>0</v>
      </c>
      <c r="U4514" s="32"/>
      <c r="V4514" s="32">
        <f t="shared" si="11697"/>
        <v>1328</v>
      </c>
      <c r="W4514" s="32"/>
      <c r="X4514" s="32"/>
      <c r="Y4514" s="32"/>
      <c r="Z4514" s="32"/>
      <c r="AA4514" s="32"/>
      <c r="AB4514" s="32">
        <f t="shared" si="11847"/>
        <v>0</v>
      </c>
      <c r="AC4514" s="33">
        <f t="shared" si="11848"/>
        <v>1328</v>
      </c>
      <c r="AD4514" s="33">
        <f t="shared" si="11849"/>
        <v>0</v>
      </c>
      <c r="AE4514" s="34">
        <f t="shared" si="11693"/>
        <v>0</v>
      </c>
      <c r="AF4514" s="32">
        <f t="shared" si="11850"/>
        <v>1715</v>
      </c>
      <c r="AG4514" s="32">
        <f t="shared" si="11851"/>
        <v>-387</v>
      </c>
      <c r="AH4514" s="32">
        <f t="shared" si="11852"/>
        <v>0</v>
      </c>
      <c r="AI4514" s="32">
        <f t="shared" si="11853"/>
        <v>0</v>
      </c>
      <c r="AJ4514" s="32">
        <f t="shared" si="11854"/>
        <v>0</v>
      </c>
      <c r="AK4514" s="32">
        <f t="shared" si="11855"/>
        <v>0</v>
      </c>
      <c r="AL4514" s="32">
        <f t="shared" si="11694"/>
        <v>1328</v>
      </c>
      <c r="AM4514" s="32">
        <f t="shared" si="11695"/>
        <v>0</v>
      </c>
    </row>
    <row r="4515" spans="2:40" ht="31.2" x14ac:dyDescent="0.3">
      <c r="B4515" s="30" t="s">
        <v>1085</v>
      </c>
      <c r="C4515" s="30" t="s">
        <v>112</v>
      </c>
      <c r="D4515" s="30" t="s">
        <v>114</v>
      </c>
      <c r="E4515" s="15" t="str">
        <f t="shared" si="11696"/>
        <v>0503</v>
      </c>
      <c r="F4515" s="30" t="s">
        <v>1193</v>
      </c>
      <c r="G4515" s="30" t="s">
        <v>52</v>
      </c>
      <c r="H4515" s="31" t="s">
        <v>53</v>
      </c>
      <c r="I4515" s="32"/>
      <c r="J4515" s="32"/>
      <c r="K4515" s="32"/>
      <c r="L4515" s="32"/>
      <c r="M4515" s="32"/>
      <c r="N4515" s="32"/>
      <c r="O4515" s="32">
        <v>-387</v>
      </c>
      <c r="P4515" s="32">
        <v>0</v>
      </c>
      <c r="Q4515" s="32">
        <v>0</v>
      </c>
      <c r="R4515" s="32">
        <v>0</v>
      </c>
      <c r="S4515" s="32">
        <v>1715</v>
      </c>
      <c r="T4515" s="32">
        <v>0</v>
      </c>
      <c r="U4515" s="32"/>
      <c r="V4515" s="32">
        <f t="shared" si="11697"/>
        <v>1328</v>
      </c>
      <c r="W4515" s="32"/>
      <c r="X4515" s="32"/>
      <c r="Y4515" s="32"/>
      <c r="Z4515" s="32"/>
      <c r="AA4515" s="32"/>
      <c r="AB4515" s="32">
        <v>0</v>
      </c>
      <c r="AC4515" s="33">
        <v>1328</v>
      </c>
      <c r="AD4515" s="33">
        <v>0</v>
      </c>
      <c r="AE4515" s="34">
        <f t="shared" si="11693"/>
        <v>0</v>
      </c>
      <c r="AF4515" s="32">
        <v>1715</v>
      </c>
      <c r="AG4515" s="32">
        <v>-387</v>
      </c>
      <c r="AH4515" s="32">
        <v>0</v>
      </c>
      <c r="AI4515" s="32">
        <v>0</v>
      </c>
      <c r="AJ4515" s="32">
        <v>0</v>
      </c>
      <c r="AK4515" s="32">
        <v>0</v>
      </c>
      <c r="AL4515" s="32">
        <f t="shared" si="11694"/>
        <v>1328</v>
      </c>
      <c r="AM4515" s="32">
        <f t="shared" si="11695"/>
        <v>0</v>
      </c>
    </row>
    <row r="4516" spans="2:40" x14ac:dyDescent="0.3">
      <c r="B4516" s="30" t="s">
        <v>1085</v>
      </c>
      <c r="C4516" s="30" t="s">
        <v>112</v>
      </c>
      <c r="D4516" s="30" t="s">
        <v>114</v>
      </c>
      <c r="E4516" s="15" t="str">
        <f t="shared" si="11696"/>
        <v>0503</v>
      </c>
      <c r="F4516" s="30" t="s">
        <v>1195</v>
      </c>
      <c r="G4516" s="30"/>
      <c r="H4516" s="31" t="s">
        <v>1196</v>
      </c>
      <c r="I4516" s="32">
        <f t="shared" ref="I4516:I4524" si="11856">I4517</f>
        <v>42864.399999999994</v>
      </c>
      <c r="J4516" s="32">
        <f t="shared" ref="J4516:J4524" si="11857">J4517</f>
        <v>54118.5</v>
      </c>
      <c r="K4516" s="32">
        <f t="shared" ref="K4516:K4524" si="11858">K4517</f>
        <v>54118.5</v>
      </c>
      <c r="L4516" s="32">
        <f t="shared" ref="L4516:L4524" si="11859">L4517</f>
        <v>0</v>
      </c>
      <c r="M4516" s="32">
        <f t="shared" ref="M4516:M4524" si="11860">M4517</f>
        <v>0</v>
      </c>
      <c r="N4516" s="32">
        <f t="shared" ref="N4516:N4524" si="11861">N4517</f>
        <v>0</v>
      </c>
      <c r="O4516" s="32">
        <f t="shared" si="11841"/>
        <v>0</v>
      </c>
      <c r="P4516" s="32">
        <f t="shared" si="11842"/>
        <v>0</v>
      </c>
      <c r="Q4516" s="32">
        <f t="shared" si="11843"/>
        <v>0</v>
      </c>
      <c r="R4516" s="32">
        <f t="shared" si="11844"/>
        <v>0</v>
      </c>
      <c r="S4516" s="32">
        <f t="shared" si="11845"/>
        <v>20009.411</v>
      </c>
      <c r="T4516" s="32">
        <f t="shared" si="11846"/>
        <v>0</v>
      </c>
      <c r="U4516" s="32">
        <v>0</v>
      </c>
      <c r="V4516" s="32">
        <f t="shared" si="11697"/>
        <v>62873.810999999994</v>
      </c>
      <c r="W4516" s="32">
        <f t="shared" ref="W4516:W4524" si="11862">W4517</f>
        <v>0</v>
      </c>
      <c r="X4516" s="32">
        <f t="shared" ref="X4516:X4524" si="11863">X4517</f>
        <v>0</v>
      </c>
      <c r="Y4516" s="32">
        <f t="shared" ref="Y4516:Y4524" si="11864">Y4517</f>
        <v>0</v>
      </c>
      <c r="Z4516" s="32">
        <f t="shared" ref="Z4516:Z4524" si="11865">Z4517</f>
        <v>0</v>
      </c>
      <c r="AA4516" s="32">
        <f t="shared" ref="AA4516:AA4524" si="11866">AA4517</f>
        <v>0</v>
      </c>
      <c r="AB4516" s="32">
        <f t="shared" si="11847"/>
        <v>42409.71529</v>
      </c>
      <c r="AC4516" s="33">
        <f t="shared" si="11848"/>
        <v>62787.167459999997</v>
      </c>
      <c r="AD4516" s="33">
        <f t="shared" si="11849"/>
        <v>59251.486040000003</v>
      </c>
      <c r="AE4516" s="34">
        <f t="shared" si="11693"/>
        <v>94.368783362854387</v>
      </c>
      <c r="AF4516" s="32">
        <f t="shared" si="11850"/>
        <v>62793.112459999997</v>
      </c>
      <c r="AG4516" s="32">
        <f t="shared" si="11851"/>
        <v>0</v>
      </c>
      <c r="AH4516" s="32">
        <f t="shared" si="11852"/>
        <v>0</v>
      </c>
      <c r="AI4516" s="32">
        <f t="shared" si="11853"/>
        <v>0</v>
      </c>
      <c r="AJ4516" s="32">
        <f t="shared" si="11854"/>
        <v>0</v>
      </c>
      <c r="AK4516" s="32">
        <f t="shared" si="11855"/>
        <v>0</v>
      </c>
      <c r="AL4516" s="32">
        <f t="shared" si="11694"/>
        <v>62793.112459999997</v>
      </c>
      <c r="AM4516" s="32">
        <f t="shared" si="11695"/>
        <v>80.698539999997593</v>
      </c>
    </row>
    <row r="4517" spans="2:40" ht="31.2" x14ac:dyDescent="0.3">
      <c r="B4517" s="30" t="s">
        <v>1085</v>
      </c>
      <c r="C4517" s="30" t="s">
        <v>112</v>
      </c>
      <c r="D4517" s="30" t="s">
        <v>114</v>
      </c>
      <c r="E4517" s="15" t="str">
        <f t="shared" si="11696"/>
        <v>0503</v>
      </c>
      <c r="F4517" s="30" t="s">
        <v>1195</v>
      </c>
      <c r="G4517" s="30" t="s">
        <v>50</v>
      </c>
      <c r="H4517" s="31" t="s">
        <v>51</v>
      </c>
      <c r="I4517" s="32">
        <f t="shared" si="11856"/>
        <v>42864.399999999994</v>
      </c>
      <c r="J4517" s="32">
        <f t="shared" si="11857"/>
        <v>54118.5</v>
      </c>
      <c r="K4517" s="32">
        <f t="shared" si="11858"/>
        <v>54118.5</v>
      </c>
      <c r="L4517" s="32">
        <f t="shared" si="11859"/>
        <v>0</v>
      </c>
      <c r="M4517" s="32">
        <f t="shared" si="11860"/>
        <v>0</v>
      </c>
      <c r="N4517" s="32">
        <f t="shared" si="11861"/>
        <v>0</v>
      </c>
      <c r="O4517" s="32">
        <f t="shared" si="11841"/>
        <v>0</v>
      </c>
      <c r="P4517" s="32">
        <f t="shared" si="11842"/>
        <v>0</v>
      </c>
      <c r="Q4517" s="32">
        <f t="shared" si="11843"/>
        <v>0</v>
      </c>
      <c r="R4517" s="32">
        <f t="shared" si="11844"/>
        <v>0</v>
      </c>
      <c r="S4517" s="32">
        <f t="shared" si="11845"/>
        <v>20009.411</v>
      </c>
      <c r="T4517" s="32">
        <f t="shared" si="11846"/>
        <v>0</v>
      </c>
      <c r="U4517" s="32">
        <v>0</v>
      </c>
      <c r="V4517" s="32">
        <f t="shared" si="11697"/>
        <v>62873.810999999994</v>
      </c>
      <c r="W4517" s="32">
        <f t="shared" si="11862"/>
        <v>0</v>
      </c>
      <c r="X4517" s="32">
        <f t="shared" si="11863"/>
        <v>0</v>
      </c>
      <c r="Y4517" s="32">
        <f t="shared" si="11864"/>
        <v>0</v>
      </c>
      <c r="Z4517" s="32">
        <f t="shared" si="11865"/>
        <v>0</v>
      </c>
      <c r="AA4517" s="32">
        <f t="shared" si="11866"/>
        <v>0</v>
      </c>
      <c r="AB4517" s="32">
        <f t="shared" si="11847"/>
        <v>42409.71529</v>
      </c>
      <c r="AC4517" s="33">
        <f t="shared" si="11848"/>
        <v>62787.167459999997</v>
      </c>
      <c r="AD4517" s="33">
        <f t="shared" si="11849"/>
        <v>59251.486040000003</v>
      </c>
      <c r="AE4517" s="34">
        <f t="shared" si="11693"/>
        <v>94.368783362854387</v>
      </c>
      <c r="AF4517" s="32">
        <f t="shared" si="11850"/>
        <v>62793.112459999997</v>
      </c>
      <c r="AG4517" s="32">
        <f t="shared" si="11851"/>
        <v>0</v>
      </c>
      <c r="AH4517" s="32">
        <f t="shared" si="11852"/>
        <v>0</v>
      </c>
      <c r="AI4517" s="32">
        <f t="shared" si="11853"/>
        <v>0</v>
      </c>
      <c r="AJ4517" s="32">
        <f t="shared" si="11854"/>
        <v>0</v>
      </c>
      <c r="AK4517" s="32">
        <f t="shared" si="11855"/>
        <v>0</v>
      </c>
      <c r="AL4517" s="32">
        <f t="shared" si="11694"/>
        <v>62793.112459999997</v>
      </c>
      <c r="AM4517" s="32">
        <f t="shared" si="11695"/>
        <v>80.698539999997593</v>
      </c>
    </row>
    <row r="4518" spans="2:40" ht="31.2" x14ac:dyDescent="0.3">
      <c r="B4518" s="30" t="s">
        <v>1085</v>
      </c>
      <c r="C4518" s="30" t="s">
        <v>112</v>
      </c>
      <c r="D4518" s="30" t="s">
        <v>114</v>
      </c>
      <c r="E4518" s="15" t="str">
        <f t="shared" si="11696"/>
        <v>0503</v>
      </c>
      <c r="F4518" s="30" t="s">
        <v>1195</v>
      </c>
      <c r="G4518" s="30" t="s">
        <v>52</v>
      </c>
      <c r="H4518" s="31" t="s">
        <v>53</v>
      </c>
      <c r="I4518" s="32">
        <v>42864.399999999994</v>
      </c>
      <c r="J4518" s="32">
        <v>54118.5</v>
      </c>
      <c r="K4518" s="32">
        <v>54118.5</v>
      </c>
      <c r="L4518" s="32"/>
      <c r="M4518" s="32"/>
      <c r="N4518" s="32"/>
      <c r="O4518" s="32">
        <v>0</v>
      </c>
      <c r="P4518" s="32">
        <v>0</v>
      </c>
      <c r="Q4518" s="32">
        <v>0</v>
      </c>
      <c r="R4518" s="32">
        <v>0</v>
      </c>
      <c r="S4518" s="32">
        <v>20009.411</v>
      </c>
      <c r="T4518" s="32">
        <v>0</v>
      </c>
      <c r="U4518" s="32">
        <v>0</v>
      </c>
      <c r="V4518" s="32">
        <f t="shared" si="11697"/>
        <v>62873.810999999994</v>
      </c>
      <c r="W4518" s="32"/>
      <c r="X4518" s="32"/>
      <c r="Y4518" s="32"/>
      <c r="Z4518" s="32"/>
      <c r="AA4518" s="32"/>
      <c r="AB4518" s="32">
        <v>42409.71529</v>
      </c>
      <c r="AC4518" s="33">
        <v>62787.167459999997</v>
      </c>
      <c r="AD4518" s="33">
        <v>59251.486040000003</v>
      </c>
      <c r="AE4518" s="34">
        <f t="shared" si="11693"/>
        <v>94.368783362854387</v>
      </c>
      <c r="AF4518" s="32">
        <v>62793.112459999997</v>
      </c>
      <c r="AG4518" s="32">
        <v>0</v>
      </c>
      <c r="AH4518" s="32">
        <v>0</v>
      </c>
      <c r="AI4518" s="32">
        <v>0</v>
      </c>
      <c r="AJ4518" s="32">
        <v>0</v>
      </c>
      <c r="AK4518" s="32">
        <v>0</v>
      </c>
      <c r="AL4518" s="32">
        <f t="shared" si="11694"/>
        <v>62793.112459999997</v>
      </c>
      <c r="AM4518" s="32">
        <f t="shared" si="11695"/>
        <v>80.698539999997593</v>
      </c>
      <c r="AN4518" s="12"/>
    </row>
    <row r="4519" spans="2:40" ht="62.4" x14ac:dyDescent="0.3">
      <c r="B4519" s="30" t="s">
        <v>1085</v>
      </c>
      <c r="C4519" s="30" t="s">
        <v>112</v>
      </c>
      <c r="D4519" s="30" t="s">
        <v>114</v>
      </c>
      <c r="E4519" s="15" t="str">
        <f t="shared" si="11696"/>
        <v>0503</v>
      </c>
      <c r="F4519" s="30" t="s">
        <v>1197</v>
      </c>
      <c r="G4519" s="30"/>
      <c r="H4519" s="31" t="s">
        <v>1198</v>
      </c>
      <c r="I4519" s="32">
        <f t="shared" si="11856"/>
        <v>594.6</v>
      </c>
      <c r="J4519" s="32">
        <f t="shared" si="11857"/>
        <v>594.6</v>
      </c>
      <c r="K4519" s="32">
        <f t="shared" si="11858"/>
        <v>594.6</v>
      </c>
      <c r="L4519" s="32">
        <f t="shared" si="11859"/>
        <v>0</v>
      </c>
      <c r="M4519" s="32">
        <f t="shared" si="11860"/>
        <v>0</v>
      </c>
      <c r="N4519" s="32">
        <f t="shared" si="11861"/>
        <v>0</v>
      </c>
      <c r="O4519" s="32">
        <f t="shared" si="11841"/>
        <v>0</v>
      </c>
      <c r="P4519" s="32">
        <f t="shared" si="11842"/>
        <v>0</v>
      </c>
      <c r="Q4519" s="32">
        <f t="shared" si="11843"/>
        <v>0</v>
      </c>
      <c r="R4519" s="32">
        <f t="shared" si="11844"/>
        <v>0</v>
      </c>
      <c r="S4519" s="32">
        <f t="shared" si="11845"/>
        <v>0</v>
      </c>
      <c r="T4519" s="32">
        <f t="shared" si="11846"/>
        <v>0</v>
      </c>
      <c r="U4519" s="32">
        <v>0</v>
      </c>
      <c r="V4519" s="32">
        <f t="shared" si="11697"/>
        <v>594.6</v>
      </c>
      <c r="W4519" s="32">
        <f t="shared" si="11862"/>
        <v>0</v>
      </c>
      <c r="X4519" s="32">
        <f t="shared" si="11863"/>
        <v>0</v>
      </c>
      <c r="Y4519" s="32">
        <f t="shared" si="11864"/>
        <v>0</v>
      </c>
      <c r="Z4519" s="32">
        <f t="shared" si="11865"/>
        <v>0</v>
      </c>
      <c r="AA4519" s="32">
        <f t="shared" si="11866"/>
        <v>0</v>
      </c>
      <c r="AB4519" s="32">
        <f t="shared" si="11847"/>
        <v>593.94000000000005</v>
      </c>
      <c r="AC4519" s="33">
        <f t="shared" si="11848"/>
        <v>593.94000000000005</v>
      </c>
      <c r="AD4519" s="33">
        <f t="shared" si="11849"/>
        <v>593.94000000000005</v>
      </c>
      <c r="AE4519" s="34">
        <f t="shared" si="11693"/>
        <v>100</v>
      </c>
      <c r="AF4519" s="32">
        <f t="shared" si="11850"/>
        <v>593.94000000000005</v>
      </c>
      <c r="AG4519" s="32">
        <f t="shared" si="11851"/>
        <v>0</v>
      </c>
      <c r="AH4519" s="32">
        <f t="shared" si="11852"/>
        <v>0</v>
      </c>
      <c r="AI4519" s="32">
        <f t="shared" si="11853"/>
        <v>0</v>
      </c>
      <c r="AJ4519" s="32">
        <f t="shared" si="11854"/>
        <v>0</v>
      </c>
      <c r="AK4519" s="32">
        <f t="shared" si="11855"/>
        <v>0</v>
      </c>
      <c r="AL4519" s="32">
        <f t="shared" si="11694"/>
        <v>593.94000000000005</v>
      </c>
      <c r="AM4519" s="32">
        <f t="shared" si="11695"/>
        <v>0.65999999999996817</v>
      </c>
    </row>
    <row r="4520" spans="2:40" ht="31.2" x14ac:dyDescent="0.3">
      <c r="B4520" s="30" t="s">
        <v>1085</v>
      </c>
      <c r="C4520" s="30" t="s">
        <v>112</v>
      </c>
      <c r="D4520" s="30" t="s">
        <v>114</v>
      </c>
      <c r="E4520" s="15" t="str">
        <f t="shared" si="11696"/>
        <v>0503</v>
      </c>
      <c r="F4520" s="30" t="s">
        <v>1197</v>
      </c>
      <c r="G4520" s="30" t="s">
        <v>50</v>
      </c>
      <c r="H4520" s="31" t="s">
        <v>51</v>
      </c>
      <c r="I4520" s="32">
        <f t="shared" si="11856"/>
        <v>594.6</v>
      </c>
      <c r="J4520" s="32">
        <f t="shared" si="11857"/>
        <v>594.6</v>
      </c>
      <c r="K4520" s="32">
        <f t="shared" si="11858"/>
        <v>594.6</v>
      </c>
      <c r="L4520" s="32">
        <f t="shared" si="11859"/>
        <v>0</v>
      </c>
      <c r="M4520" s="32">
        <f t="shared" si="11860"/>
        <v>0</v>
      </c>
      <c r="N4520" s="32">
        <f t="shared" si="11861"/>
        <v>0</v>
      </c>
      <c r="O4520" s="32">
        <f t="shared" si="11841"/>
        <v>0</v>
      </c>
      <c r="P4520" s="32">
        <f t="shared" si="11842"/>
        <v>0</v>
      </c>
      <c r="Q4520" s="32">
        <f t="shared" si="11843"/>
        <v>0</v>
      </c>
      <c r="R4520" s="32">
        <f t="shared" si="11844"/>
        <v>0</v>
      </c>
      <c r="S4520" s="32">
        <f t="shared" si="11845"/>
        <v>0</v>
      </c>
      <c r="T4520" s="32">
        <f t="shared" si="11846"/>
        <v>0</v>
      </c>
      <c r="U4520" s="32">
        <v>0</v>
      </c>
      <c r="V4520" s="32">
        <f t="shared" si="11697"/>
        <v>594.6</v>
      </c>
      <c r="W4520" s="32">
        <f t="shared" si="11862"/>
        <v>0</v>
      </c>
      <c r="X4520" s="32">
        <f t="shared" si="11863"/>
        <v>0</v>
      </c>
      <c r="Y4520" s="32">
        <f t="shared" si="11864"/>
        <v>0</v>
      </c>
      <c r="Z4520" s="32">
        <f t="shared" si="11865"/>
        <v>0</v>
      </c>
      <c r="AA4520" s="32">
        <f t="shared" si="11866"/>
        <v>0</v>
      </c>
      <c r="AB4520" s="32">
        <f t="shared" si="11847"/>
        <v>593.94000000000005</v>
      </c>
      <c r="AC4520" s="33">
        <f t="shared" si="11848"/>
        <v>593.94000000000005</v>
      </c>
      <c r="AD4520" s="33">
        <f t="shared" si="11849"/>
        <v>593.94000000000005</v>
      </c>
      <c r="AE4520" s="34">
        <f t="shared" si="11693"/>
        <v>100</v>
      </c>
      <c r="AF4520" s="32">
        <f t="shared" si="11850"/>
        <v>593.94000000000005</v>
      </c>
      <c r="AG4520" s="32">
        <f t="shared" si="11851"/>
        <v>0</v>
      </c>
      <c r="AH4520" s="32">
        <f t="shared" si="11852"/>
        <v>0</v>
      </c>
      <c r="AI4520" s="32">
        <f t="shared" si="11853"/>
        <v>0</v>
      </c>
      <c r="AJ4520" s="32">
        <f t="shared" si="11854"/>
        <v>0</v>
      </c>
      <c r="AK4520" s="32">
        <f t="shared" si="11855"/>
        <v>0</v>
      </c>
      <c r="AL4520" s="32">
        <f t="shared" si="11694"/>
        <v>593.94000000000005</v>
      </c>
      <c r="AM4520" s="32">
        <f t="shared" si="11695"/>
        <v>0.65999999999996817</v>
      </c>
    </row>
    <row r="4521" spans="2:40" ht="31.2" x14ac:dyDescent="0.3">
      <c r="B4521" s="30" t="s">
        <v>1085</v>
      </c>
      <c r="C4521" s="30" t="s">
        <v>112</v>
      </c>
      <c r="D4521" s="30" t="s">
        <v>114</v>
      </c>
      <c r="E4521" s="15" t="str">
        <f t="shared" si="11696"/>
        <v>0503</v>
      </c>
      <c r="F4521" s="30" t="s">
        <v>1197</v>
      </c>
      <c r="G4521" s="30" t="s">
        <v>52</v>
      </c>
      <c r="H4521" s="31" t="s">
        <v>53</v>
      </c>
      <c r="I4521" s="32">
        <v>594.6</v>
      </c>
      <c r="J4521" s="32">
        <v>594.6</v>
      </c>
      <c r="K4521" s="32">
        <v>594.6</v>
      </c>
      <c r="L4521" s="32"/>
      <c r="M4521" s="32"/>
      <c r="N4521" s="32"/>
      <c r="O4521" s="32">
        <v>0</v>
      </c>
      <c r="P4521" s="32">
        <v>0</v>
      </c>
      <c r="Q4521" s="32">
        <v>0</v>
      </c>
      <c r="R4521" s="32">
        <v>0</v>
      </c>
      <c r="S4521" s="32">
        <v>0</v>
      </c>
      <c r="T4521" s="32">
        <v>0</v>
      </c>
      <c r="U4521" s="32">
        <v>0</v>
      </c>
      <c r="V4521" s="32">
        <f t="shared" si="11697"/>
        <v>594.6</v>
      </c>
      <c r="W4521" s="32"/>
      <c r="X4521" s="32"/>
      <c r="Y4521" s="32"/>
      <c r="Z4521" s="32"/>
      <c r="AA4521" s="32"/>
      <c r="AB4521" s="32">
        <v>593.94000000000005</v>
      </c>
      <c r="AC4521" s="33">
        <v>593.94000000000005</v>
      </c>
      <c r="AD4521" s="33">
        <v>593.94000000000005</v>
      </c>
      <c r="AE4521" s="34">
        <f t="shared" si="11693"/>
        <v>100</v>
      </c>
      <c r="AF4521" s="32">
        <v>593.94000000000005</v>
      </c>
      <c r="AG4521" s="32">
        <v>0</v>
      </c>
      <c r="AH4521" s="32">
        <v>0</v>
      </c>
      <c r="AI4521" s="32">
        <v>0</v>
      </c>
      <c r="AJ4521" s="32">
        <v>0</v>
      </c>
      <c r="AK4521" s="32">
        <v>0</v>
      </c>
      <c r="AL4521" s="32">
        <f t="shared" si="11694"/>
        <v>593.94000000000005</v>
      </c>
      <c r="AM4521" s="32">
        <f t="shared" si="11695"/>
        <v>0.65999999999996817</v>
      </c>
      <c r="AN4521" s="12"/>
    </row>
    <row r="4522" spans="2:40" ht="31.2" x14ac:dyDescent="0.3">
      <c r="B4522" s="30" t="s">
        <v>1085</v>
      </c>
      <c r="C4522" s="30" t="s">
        <v>112</v>
      </c>
      <c r="D4522" s="30" t="s">
        <v>114</v>
      </c>
      <c r="E4522" s="15" t="str">
        <f t="shared" si="11696"/>
        <v>0503</v>
      </c>
      <c r="F4522" s="30" t="s">
        <v>1199</v>
      </c>
      <c r="G4522" s="30"/>
      <c r="H4522" s="31" t="s">
        <v>1200</v>
      </c>
      <c r="I4522" s="32">
        <f t="shared" si="11856"/>
        <v>855.5</v>
      </c>
      <c r="J4522" s="32">
        <f t="shared" si="11857"/>
        <v>855.5</v>
      </c>
      <c r="K4522" s="32">
        <f t="shared" si="11858"/>
        <v>855.5</v>
      </c>
      <c r="L4522" s="32">
        <f t="shared" si="11859"/>
        <v>0</v>
      </c>
      <c r="M4522" s="32">
        <f t="shared" si="11860"/>
        <v>0</v>
      </c>
      <c r="N4522" s="32">
        <f t="shared" si="11861"/>
        <v>0</v>
      </c>
      <c r="O4522" s="32">
        <f t="shared" si="11841"/>
        <v>0</v>
      </c>
      <c r="P4522" s="32">
        <f t="shared" si="11842"/>
        <v>0</v>
      </c>
      <c r="Q4522" s="32">
        <f t="shared" si="11843"/>
        <v>0</v>
      </c>
      <c r="R4522" s="32">
        <f t="shared" si="11844"/>
        <v>0</v>
      </c>
      <c r="S4522" s="32">
        <f t="shared" si="11845"/>
        <v>0</v>
      </c>
      <c r="T4522" s="32">
        <f t="shared" si="11846"/>
        <v>0</v>
      </c>
      <c r="U4522" s="32">
        <v>0</v>
      </c>
      <c r="V4522" s="32">
        <f t="shared" si="11697"/>
        <v>855.5</v>
      </c>
      <c r="W4522" s="32">
        <f t="shared" si="11862"/>
        <v>0</v>
      </c>
      <c r="X4522" s="32">
        <f t="shared" si="11863"/>
        <v>0</v>
      </c>
      <c r="Y4522" s="32">
        <f t="shared" si="11864"/>
        <v>0</v>
      </c>
      <c r="Z4522" s="32">
        <f t="shared" si="11865"/>
        <v>0</v>
      </c>
      <c r="AA4522" s="32">
        <f t="shared" si="11866"/>
        <v>0</v>
      </c>
      <c r="AB4522" s="32">
        <f t="shared" si="11847"/>
        <v>446.85</v>
      </c>
      <c r="AC4522" s="33">
        <f t="shared" si="11848"/>
        <v>591.29999999999995</v>
      </c>
      <c r="AD4522" s="33">
        <f t="shared" si="11849"/>
        <v>591.29999999999995</v>
      </c>
      <c r="AE4522" s="34">
        <f t="shared" ref="AE4522:AE4585" si="11867">AD4522/AC4522*100</f>
        <v>100</v>
      </c>
      <c r="AF4522" s="32">
        <f t="shared" si="11850"/>
        <v>591.29999999999995</v>
      </c>
      <c r="AG4522" s="32">
        <f t="shared" si="11851"/>
        <v>0</v>
      </c>
      <c r="AH4522" s="32">
        <f t="shared" si="11852"/>
        <v>0</v>
      </c>
      <c r="AI4522" s="32">
        <f t="shared" si="11853"/>
        <v>0</v>
      </c>
      <c r="AJ4522" s="32">
        <f t="shared" si="11854"/>
        <v>0</v>
      </c>
      <c r="AK4522" s="32">
        <f t="shared" si="11855"/>
        <v>0</v>
      </c>
      <c r="AL4522" s="32">
        <f t="shared" ref="AL4522:AL4585" si="11868">AF4522+AH4522+AK4522+AI4522+AJ4522+AG4522</f>
        <v>591.29999999999995</v>
      </c>
      <c r="AM4522" s="32">
        <f t="shared" ref="AM4522:AM4585" si="11869">V4522-AL4522</f>
        <v>264.20000000000005</v>
      </c>
    </row>
    <row r="4523" spans="2:40" ht="78" x14ac:dyDescent="0.3">
      <c r="B4523" s="30" t="s">
        <v>1085</v>
      </c>
      <c r="C4523" s="30" t="s">
        <v>112</v>
      </c>
      <c r="D4523" s="30" t="s">
        <v>114</v>
      </c>
      <c r="E4523" s="15" t="str">
        <f t="shared" si="11696"/>
        <v>0503</v>
      </c>
      <c r="F4523" s="30" t="s">
        <v>1201</v>
      </c>
      <c r="G4523" s="30"/>
      <c r="H4523" s="31" t="s">
        <v>1202</v>
      </c>
      <c r="I4523" s="32">
        <f t="shared" si="11856"/>
        <v>855.5</v>
      </c>
      <c r="J4523" s="32">
        <f t="shared" si="11857"/>
        <v>855.5</v>
      </c>
      <c r="K4523" s="32">
        <f t="shared" si="11858"/>
        <v>855.5</v>
      </c>
      <c r="L4523" s="32">
        <f t="shared" si="11859"/>
        <v>0</v>
      </c>
      <c r="M4523" s="32">
        <f t="shared" si="11860"/>
        <v>0</v>
      </c>
      <c r="N4523" s="32">
        <f t="shared" si="11861"/>
        <v>0</v>
      </c>
      <c r="O4523" s="32">
        <f t="shared" si="11841"/>
        <v>0</v>
      </c>
      <c r="P4523" s="32">
        <f t="shared" si="11842"/>
        <v>0</v>
      </c>
      <c r="Q4523" s="32">
        <f t="shared" si="11843"/>
        <v>0</v>
      </c>
      <c r="R4523" s="32">
        <f t="shared" si="11844"/>
        <v>0</v>
      </c>
      <c r="S4523" s="32">
        <f t="shared" si="11845"/>
        <v>0</v>
      </c>
      <c r="T4523" s="32">
        <f t="shared" si="11846"/>
        <v>0</v>
      </c>
      <c r="U4523" s="32">
        <v>0</v>
      </c>
      <c r="V4523" s="32">
        <f t="shared" si="11697"/>
        <v>855.5</v>
      </c>
      <c r="W4523" s="32">
        <f t="shared" si="11862"/>
        <v>0</v>
      </c>
      <c r="X4523" s="32">
        <f t="shared" si="11863"/>
        <v>0</v>
      </c>
      <c r="Y4523" s="32">
        <f t="shared" si="11864"/>
        <v>0</v>
      </c>
      <c r="Z4523" s="32">
        <f t="shared" si="11865"/>
        <v>0</v>
      </c>
      <c r="AA4523" s="32">
        <f t="shared" si="11866"/>
        <v>0</v>
      </c>
      <c r="AB4523" s="32">
        <f t="shared" si="11847"/>
        <v>446.85</v>
      </c>
      <c r="AC4523" s="33">
        <f t="shared" si="11848"/>
        <v>591.29999999999995</v>
      </c>
      <c r="AD4523" s="33">
        <f t="shared" si="11849"/>
        <v>591.29999999999995</v>
      </c>
      <c r="AE4523" s="34">
        <f t="shared" si="11867"/>
        <v>100</v>
      </c>
      <c r="AF4523" s="32">
        <f t="shared" si="11850"/>
        <v>591.29999999999995</v>
      </c>
      <c r="AG4523" s="32">
        <f t="shared" si="11851"/>
        <v>0</v>
      </c>
      <c r="AH4523" s="32">
        <f t="shared" si="11852"/>
        <v>0</v>
      </c>
      <c r="AI4523" s="32">
        <f t="shared" si="11853"/>
        <v>0</v>
      </c>
      <c r="AJ4523" s="32">
        <f t="shared" si="11854"/>
        <v>0</v>
      </c>
      <c r="AK4523" s="32">
        <f t="shared" si="11855"/>
        <v>0</v>
      </c>
      <c r="AL4523" s="32">
        <f t="shared" si="11868"/>
        <v>591.29999999999995</v>
      </c>
      <c r="AM4523" s="32">
        <f t="shared" si="11869"/>
        <v>264.20000000000005</v>
      </c>
    </row>
    <row r="4524" spans="2:40" ht="31.2" x14ac:dyDescent="0.3">
      <c r="B4524" s="30" t="s">
        <v>1085</v>
      </c>
      <c r="C4524" s="30" t="s">
        <v>112</v>
      </c>
      <c r="D4524" s="30" t="s">
        <v>114</v>
      </c>
      <c r="E4524" s="15" t="str">
        <f t="shared" si="11696"/>
        <v>0503</v>
      </c>
      <c r="F4524" s="30" t="s">
        <v>1201</v>
      </c>
      <c r="G4524" s="30" t="s">
        <v>50</v>
      </c>
      <c r="H4524" s="31" t="s">
        <v>51</v>
      </c>
      <c r="I4524" s="32">
        <f t="shared" si="11856"/>
        <v>855.5</v>
      </c>
      <c r="J4524" s="32">
        <f t="shared" si="11857"/>
        <v>855.5</v>
      </c>
      <c r="K4524" s="32">
        <f t="shared" si="11858"/>
        <v>855.5</v>
      </c>
      <c r="L4524" s="32">
        <f t="shared" si="11859"/>
        <v>0</v>
      </c>
      <c r="M4524" s="32">
        <f t="shared" si="11860"/>
        <v>0</v>
      </c>
      <c r="N4524" s="32">
        <f t="shared" si="11861"/>
        <v>0</v>
      </c>
      <c r="O4524" s="32">
        <f t="shared" si="11841"/>
        <v>0</v>
      </c>
      <c r="P4524" s="32">
        <f t="shared" si="11842"/>
        <v>0</v>
      </c>
      <c r="Q4524" s="32">
        <f t="shared" si="11843"/>
        <v>0</v>
      </c>
      <c r="R4524" s="32">
        <f t="shared" si="11844"/>
        <v>0</v>
      </c>
      <c r="S4524" s="32">
        <f t="shared" si="11845"/>
        <v>0</v>
      </c>
      <c r="T4524" s="32">
        <f t="shared" si="11846"/>
        <v>0</v>
      </c>
      <c r="U4524" s="32">
        <v>0</v>
      </c>
      <c r="V4524" s="32">
        <f t="shared" si="11697"/>
        <v>855.5</v>
      </c>
      <c r="W4524" s="32">
        <f t="shared" si="11862"/>
        <v>0</v>
      </c>
      <c r="X4524" s="32">
        <f t="shared" si="11863"/>
        <v>0</v>
      </c>
      <c r="Y4524" s="32">
        <f t="shared" si="11864"/>
        <v>0</v>
      </c>
      <c r="Z4524" s="32">
        <f t="shared" si="11865"/>
        <v>0</v>
      </c>
      <c r="AA4524" s="32">
        <f t="shared" si="11866"/>
        <v>0</v>
      </c>
      <c r="AB4524" s="32">
        <f t="shared" si="11847"/>
        <v>446.85</v>
      </c>
      <c r="AC4524" s="33">
        <f t="shared" si="11848"/>
        <v>591.29999999999995</v>
      </c>
      <c r="AD4524" s="33">
        <f t="shared" si="11849"/>
        <v>591.29999999999995</v>
      </c>
      <c r="AE4524" s="34">
        <f t="shared" si="11867"/>
        <v>100</v>
      </c>
      <c r="AF4524" s="32">
        <f t="shared" si="11850"/>
        <v>591.29999999999995</v>
      </c>
      <c r="AG4524" s="32">
        <f t="shared" si="11851"/>
        <v>0</v>
      </c>
      <c r="AH4524" s="32">
        <f t="shared" si="11852"/>
        <v>0</v>
      </c>
      <c r="AI4524" s="32">
        <f t="shared" si="11853"/>
        <v>0</v>
      </c>
      <c r="AJ4524" s="32">
        <f t="shared" si="11854"/>
        <v>0</v>
      </c>
      <c r="AK4524" s="32">
        <f t="shared" si="11855"/>
        <v>0</v>
      </c>
      <c r="AL4524" s="32">
        <f t="shared" si="11868"/>
        <v>591.29999999999995</v>
      </c>
      <c r="AM4524" s="32">
        <f t="shared" si="11869"/>
        <v>264.20000000000005</v>
      </c>
    </row>
    <row r="4525" spans="2:40" ht="31.2" x14ac:dyDescent="0.3">
      <c r="B4525" s="30" t="s">
        <v>1085</v>
      </c>
      <c r="C4525" s="30" t="s">
        <v>112</v>
      </c>
      <c r="D4525" s="30" t="s">
        <v>114</v>
      </c>
      <c r="E4525" s="15" t="str">
        <f t="shared" si="11696"/>
        <v>0503</v>
      </c>
      <c r="F4525" s="30" t="s">
        <v>1201</v>
      </c>
      <c r="G4525" s="30" t="s">
        <v>52</v>
      </c>
      <c r="H4525" s="31" t="s">
        <v>53</v>
      </c>
      <c r="I4525" s="32">
        <v>855.5</v>
      </c>
      <c r="J4525" s="32">
        <v>855.5</v>
      </c>
      <c r="K4525" s="32">
        <v>855.5</v>
      </c>
      <c r="L4525" s="32"/>
      <c r="M4525" s="32"/>
      <c r="N4525" s="32"/>
      <c r="O4525" s="32">
        <v>0</v>
      </c>
      <c r="P4525" s="32">
        <v>0</v>
      </c>
      <c r="Q4525" s="32">
        <v>0</v>
      </c>
      <c r="R4525" s="32">
        <v>0</v>
      </c>
      <c r="S4525" s="32">
        <v>0</v>
      </c>
      <c r="T4525" s="32">
        <v>0</v>
      </c>
      <c r="U4525" s="32">
        <v>0</v>
      </c>
      <c r="V4525" s="32">
        <f t="shared" si="11697"/>
        <v>855.5</v>
      </c>
      <c r="W4525" s="32"/>
      <c r="X4525" s="32"/>
      <c r="Y4525" s="32"/>
      <c r="Z4525" s="32"/>
      <c r="AA4525" s="32"/>
      <c r="AB4525" s="32">
        <v>446.85</v>
      </c>
      <c r="AC4525" s="33">
        <v>591.29999999999995</v>
      </c>
      <c r="AD4525" s="33">
        <v>591.29999999999995</v>
      </c>
      <c r="AE4525" s="34">
        <f t="shared" si="11867"/>
        <v>100</v>
      </c>
      <c r="AF4525" s="32">
        <v>591.29999999999995</v>
      </c>
      <c r="AG4525" s="32">
        <v>0</v>
      </c>
      <c r="AH4525" s="32">
        <v>0</v>
      </c>
      <c r="AI4525" s="32">
        <v>0</v>
      </c>
      <c r="AJ4525" s="32">
        <v>0</v>
      </c>
      <c r="AK4525" s="32">
        <v>0</v>
      </c>
      <c r="AL4525" s="32">
        <f t="shared" si="11868"/>
        <v>591.29999999999995</v>
      </c>
      <c r="AM4525" s="32">
        <f t="shared" si="11869"/>
        <v>264.20000000000005</v>
      </c>
      <c r="AN4525" s="12"/>
    </row>
    <row r="4526" spans="2:40" ht="46.8" x14ac:dyDescent="0.3">
      <c r="B4526" s="30" t="s">
        <v>1085</v>
      </c>
      <c r="C4526" s="30" t="s">
        <v>112</v>
      </c>
      <c r="D4526" s="30" t="s">
        <v>114</v>
      </c>
      <c r="E4526" s="15" t="str">
        <f t="shared" si="11696"/>
        <v>0503</v>
      </c>
      <c r="F4526" s="30" t="s">
        <v>1203</v>
      </c>
      <c r="G4526" s="30"/>
      <c r="H4526" s="31" t="s">
        <v>1204</v>
      </c>
      <c r="I4526" s="32">
        <f t="shared" ref="I4526:T4526" si="11870">I4527+I4530</f>
        <v>0</v>
      </c>
      <c r="J4526" s="32">
        <f t="shared" si="11870"/>
        <v>204701.4</v>
      </c>
      <c r="K4526" s="32">
        <f t="shared" si="11870"/>
        <v>0</v>
      </c>
      <c r="L4526" s="32">
        <f t="shared" si="11870"/>
        <v>0</v>
      </c>
      <c r="M4526" s="32">
        <f t="shared" si="11870"/>
        <v>0</v>
      </c>
      <c r="N4526" s="32">
        <f t="shared" si="11870"/>
        <v>0</v>
      </c>
      <c r="O4526" s="32">
        <f t="shared" si="11870"/>
        <v>0</v>
      </c>
      <c r="P4526" s="32">
        <f t="shared" si="11870"/>
        <v>1979.1949999999999</v>
      </c>
      <c r="Q4526" s="32">
        <f t="shared" si="11870"/>
        <v>0</v>
      </c>
      <c r="R4526" s="32">
        <f t="shared" si="11870"/>
        <v>0</v>
      </c>
      <c r="S4526" s="32">
        <f t="shared" si="11870"/>
        <v>0</v>
      </c>
      <c r="T4526" s="32">
        <f t="shared" si="11870"/>
        <v>0</v>
      </c>
      <c r="U4526" s="32">
        <v>601.00199999999995</v>
      </c>
      <c r="V4526" s="32">
        <f t="shared" si="11697"/>
        <v>2580.1970000000001</v>
      </c>
      <c r="W4526" s="32">
        <f t="shared" ref="W4526:AD4526" si="11871">W4527+W4530</f>
        <v>601.00199999999995</v>
      </c>
      <c r="X4526" s="32">
        <f t="shared" si="11871"/>
        <v>0</v>
      </c>
      <c r="Y4526" s="32">
        <f t="shared" si="11871"/>
        <v>0</v>
      </c>
      <c r="Z4526" s="32">
        <f t="shared" si="11871"/>
        <v>0</v>
      </c>
      <c r="AA4526" s="32">
        <f t="shared" si="11871"/>
        <v>0</v>
      </c>
      <c r="AB4526" s="32">
        <f t="shared" si="11871"/>
        <v>12873.15418</v>
      </c>
      <c r="AC4526" s="33">
        <f t="shared" si="11871"/>
        <v>43243.483269999997</v>
      </c>
      <c r="AD4526" s="33">
        <f t="shared" si="11871"/>
        <v>42646.482560000004</v>
      </c>
      <c r="AE4526" s="34">
        <f t="shared" si="11867"/>
        <v>98.619443521067694</v>
      </c>
      <c r="AF4526" s="32">
        <f t="shared" ref="AF4526:AK4526" si="11872">AF4527+AF4530</f>
        <v>43243.483269999997</v>
      </c>
      <c r="AG4526" s="32">
        <f t="shared" si="11872"/>
        <v>0</v>
      </c>
      <c r="AH4526" s="32">
        <f t="shared" si="11872"/>
        <v>0</v>
      </c>
      <c r="AI4526" s="32">
        <f t="shared" si="11872"/>
        <v>0</v>
      </c>
      <c r="AJ4526" s="32">
        <f t="shared" si="11872"/>
        <v>0</v>
      </c>
      <c r="AK4526" s="32">
        <f t="shared" si="11872"/>
        <v>0</v>
      </c>
      <c r="AL4526" s="32">
        <f t="shared" si="11868"/>
        <v>43243.483269999997</v>
      </c>
      <c r="AM4526" s="32">
        <f t="shared" si="11869"/>
        <v>-40663.286269999997</v>
      </c>
    </row>
    <row r="4527" spans="2:40" x14ac:dyDescent="0.3">
      <c r="B4527" s="30" t="s">
        <v>1085</v>
      </c>
      <c r="C4527" s="30" t="s">
        <v>112</v>
      </c>
      <c r="D4527" s="30" t="s">
        <v>114</v>
      </c>
      <c r="E4527" s="15" t="str">
        <f t="shared" si="11696"/>
        <v>0503</v>
      </c>
      <c r="F4527" s="30" t="s">
        <v>1205</v>
      </c>
      <c r="G4527" s="30"/>
      <c r="H4527" s="31" t="s">
        <v>1206</v>
      </c>
      <c r="I4527" s="32">
        <f t="shared" ref="I4527:I4531" si="11873">I4528</f>
        <v>0</v>
      </c>
      <c r="J4527" s="32">
        <f t="shared" ref="J4527:J4531" si="11874">J4528</f>
        <v>204701.4</v>
      </c>
      <c r="K4527" s="32">
        <f t="shared" ref="K4527:K4531" si="11875">K4528</f>
        <v>0</v>
      </c>
      <c r="L4527" s="32">
        <f t="shared" ref="L4527:L4531" si="11876">L4528</f>
        <v>0</v>
      </c>
      <c r="M4527" s="32">
        <f t="shared" ref="M4527:M4531" si="11877">M4528</f>
        <v>0</v>
      </c>
      <c r="N4527" s="32">
        <f t="shared" ref="N4527:N4531" si="11878">N4528</f>
        <v>0</v>
      </c>
      <c r="O4527" s="32">
        <f t="shared" ref="O4527:O4531" si="11879">O4528</f>
        <v>0</v>
      </c>
      <c r="P4527" s="32">
        <f t="shared" ref="P4527:P4531" si="11880">P4528</f>
        <v>1979.1949999999999</v>
      </c>
      <c r="Q4527" s="32">
        <f t="shared" ref="Q4527:Q4531" si="11881">Q4528</f>
        <v>0</v>
      </c>
      <c r="R4527" s="32">
        <f t="shared" ref="R4527:R4531" si="11882">R4528</f>
        <v>0</v>
      </c>
      <c r="S4527" s="32">
        <f t="shared" ref="S4527:S4531" si="11883">S4528</f>
        <v>0</v>
      </c>
      <c r="T4527" s="32">
        <f t="shared" ref="T4527:T4531" si="11884">T4528</f>
        <v>0</v>
      </c>
      <c r="U4527" s="32">
        <v>0</v>
      </c>
      <c r="V4527" s="32">
        <f t="shared" si="11697"/>
        <v>1979.1949999999999</v>
      </c>
      <c r="W4527" s="32">
        <f t="shared" ref="W4527:W4531" si="11885">W4528</f>
        <v>0</v>
      </c>
      <c r="X4527" s="32">
        <f t="shared" ref="X4527:X4531" si="11886">X4528</f>
        <v>0</v>
      </c>
      <c r="Y4527" s="32">
        <f t="shared" ref="Y4527:Y4531" si="11887">Y4528</f>
        <v>0</v>
      </c>
      <c r="Z4527" s="32">
        <f t="shared" ref="Z4527:Z4531" si="11888">Z4528</f>
        <v>0</v>
      </c>
      <c r="AA4527" s="32">
        <f t="shared" ref="AA4527:AA4531" si="11889">AA4528</f>
        <v>0</v>
      </c>
      <c r="AB4527" s="32">
        <f t="shared" ref="AB4527:AB4531" si="11890">AB4528</f>
        <v>0</v>
      </c>
      <c r="AC4527" s="33">
        <f t="shared" ref="AC4527:AC4531" si="11891">AC4528</f>
        <v>1951.5313900000001</v>
      </c>
      <c r="AD4527" s="33">
        <f t="shared" ref="AD4527:AD4531" si="11892">AD4528</f>
        <v>1354.5313900000001</v>
      </c>
      <c r="AE4527" s="34">
        <f t="shared" si="11867"/>
        <v>69.408639642737185</v>
      </c>
      <c r="AF4527" s="32">
        <f t="shared" ref="AF4527:AF4531" si="11893">AF4528</f>
        <v>1979.1949999999999</v>
      </c>
      <c r="AG4527" s="32">
        <f t="shared" ref="AG4527:AG4531" si="11894">AG4528</f>
        <v>0</v>
      </c>
      <c r="AH4527" s="32">
        <f t="shared" ref="AH4527:AH4531" si="11895">AH4528</f>
        <v>0</v>
      </c>
      <c r="AI4527" s="32">
        <f t="shared" ref="AI4527:AI4531" si="11896">AI4528</f>
        <v>0</v>
      </c>
      <c r="AJ4527" s="32">
        <f t="shared" ref="AJ4527:AJ4531" si="11897">AJ4528</f>
        <v>0</v>
      </c>
      <c r="AK4527" s="32">
        <f t="shared" ref="AK4527:AK4531" si="11898">AK4528</f>
        <v>0</v>
      </c>
      <c r="AL4527" s="32">
        <f t="shared" si="11868"/>
        <v>1979.1949999999999</v>
      </c>
      <c r="AM4527" s="32">
        <f t="shared" si="11869"/>
        <v>0</v>
      </c>
      <c r="AN4527" s="12"/>
    </row>
    <row r="4528" spans="2:40" ht="31.2" x14ac:dyDescent="0.3">
      <c r="B4528" s="30" t="s">
        <v>1085</v>
      </c>
      <c r="C4528" s="30" t="s">
        <v>112</v>
      </c>
      <c r="D4528" s="30" t="s">
        <v>114</v>
      </c>
      <c r="E4528" s="15" t="str">
        <f t="shared" si="11696"/>
        <v>0503</v>
      </c>
      <c r="F4528" s="30" t="s">
        <v>1205</v>
      </c>
      <c r="G4528" s="30" t="s">
        <v>50</v>
      </c>
      <c r="H4528" s="31" t="s">
        <v>51</v>
      </c>
      <c r="I4528" s="32">
        <f t="shared" si="11873"/>
        <v>0</v>
      </c>
      <c r="J4528" s="32">
        <f t="shared" si="11874"/>
        <v>204701.4</v>
      </c>
      <c r="K4528" s="32">
        <f t="shared" si="11875"/>
        <v>0</v>
      </c>
      <c r="L4528" s="32">
        <f t="shared" si="11876"/>
        <v>0</v>
      </c>
      <c r="M4528" s="32">
        <f t="shared" si="11877"/>
        <v>0</v>
      </c>
      <c r="N4528" s="32">
        <f t="shared" si="11878"/>
        <v>0</v>
      </c>
      <c r="O4528" s="32">
        <f t="shared" si="11879"/>
        <v>0</v>
      </c>
      <c r="P4528" s="32">
        <f t="shared" si="11880"/>
        <v>1979.1949999999999</v>
      </c>
      <c r="Q4528" s="32">
        <f t="shared" si="11881"/>
        <v>0</v>
      </c>
      <c r="R4528" s="32">
        <f t="shared" si="11882"/>
        <v>0</v>
      </c>
      <c r="S4528" s="32">
        <f t="shared" si="11883"/>
        <v>0</v>
      </c>
      <c r="T4528" s="32">
        <f t="shared" si="11884"/>
        <v>0</v>
      </c>
      <c r="U4528" s="32">
        <v>0</v>
      </c>
      <c r="V4528" s="32">
        <f t="shared" si="11697"/>
        <v>1979.1949999999999</v>
      </c>
      <c r="W4528" s="32">
        <f t="shared" si="11885"/>
        <v>0</v>
      </c>
      <c r="X4528" s="32">
        <f t="shared" si="11886"/>
        <v>0</v>
      </c>
      <c r="Y4528" s="32">
        <f t="shared" si="11887"/>
        <v>0</v>
      </c>
      <c r="Z4528" s="32">
        <f t="shared" si="11888"/>
        <v>0</v>
      </c>
      <c r="AA4528" s="32">
        <f t="shared" si="11889"/>
        <v>0</v>
      </c>
      <c r="AB4528" s="32">
        <f t="shared" si="11890"/>
        <v>0</v>
      </c>
      <c r="AC4528" s="33">
        <f t="shared" si="11891"/>
        <v>1951.5313900000001</v>
      </c>
      <c r="AD4528" s="33">
        <f t="shared" si="11892"/>
        <v>1354.5313900000001</v>
      </c>
      <c r="AE4528" s="34">
        <f t="shared" si="11867"/>
        <v>69.408639642737185</v>
      </c>
      <c r="AF4528" s="32">
        <f t="shared" si="11893"/>
        <v>1979.1949999999999</v>
      </c>
      <c r="AG4528" s="32">
        <f t="shared" si="11894"/>
        <v>0</v>
      </c>
      <c r="AH4528" s="32">
        <f t="shared" si="11895"/>
        <v>0</v>
      </c>
      <c r="AI4528" s="32">
        <f t="shared" si="11896"/>
        <v>0</v>
      </c>
      <c r="AJ4528" s="32">
        <f t="shared" si="11897"/>
        <v>0</v>
      </c>
      <c r="AK4528" s="32">
        <f t="shared" si="11898"/>
        <v>0</v>
      </c>
      <c r="AL4528" s="32">
        <f t="shared" si="11868"/>
        <v>1979.1949999999999</v>
      </c>
      <c r="AM4528" s="32">
        <f t="shared" si="11869"/>
        <v>0</v>
      </c>
      <c r="AN4528" s="12"/>
    </row>
    <row r="4529" spans="2:40" ht="31.2" x14ac:dyDescent="0.3">
      <c r="B4529" s="30" t="s">
        <v>1085</v>
      </c>
      <c r="C4529" s="30" t="s">
        <v>112</v>
      </c>
      <c r="D4529" s="30" t="s">
        <v>114</v>
      </c>
      <c r="E4529" s="15" t="str">
        <f t="shared" ref="E4529:E4592" si="11899">CONCATENATE(C4529,D4529)</f>
        <v>0503</v>
      </c>
      <c r="F4529" s="30" t="s">
        <v>1205</v>
      </c>
      <c r="G4529" s="30" t="s">
        <v>52</v>
      </c>
      <c r="H4529" s="31" t="s">
        <v>53</v>
      </c>
      <c r="I4529" s="32"/>
      <c r="J4529" s="32">
        <v>204701.4</v>
      </c>
      <c r="K4529" s="32"/>
      <c r="L4529" s="32"/>
      <c r="M4529" s="32"/>
      <c r="N4529" s="32"/>
      <c r="O4529" s="32">
        <v>0</v>
      </c>
      <c r="P4529" s="32">
        <v>1979.1949999999999</v>
      </c>
      <c r="Q4529" s="32">
        <v>0</v>
      </c>
      <c r="R4529" s="32">
        <v>0</v>
      </c>
      <c r="S4529" s="32">
        <v>0</v>
      </c>
      <c r="T4529" s="32">
        <v>0</v>
      </c>
      <c r="U4529" s="32">
        <v>0</v>
      </c>
      <c r="V4529" s="32">
        <f t="shared" ref="V4529:V4592" si="11900">I4529+L4529+U4529+T4529+S4529+R4529+Q4529+P4529+O4529</f>
        <v>1979.1949999999999</v>
      </c>
      <c r="W4529" s="32"/>
      <c r="X4529" s="32"/>
      <c r="Y4529" s="32"/>
      <c r="Z4529" s="32"/>
      <c r="AA4529" s="32"/>
      <c r="AB4529" s="32">
        <v>0</v>
      </c>
      <c r="AC4529" s="33">
        <v>1951.5313900000001</v>
      </c>
      <c r="AD4529" s="33">
        <v>1354.5313900000001</v>
      </c>
      <c r="AE4529" s="34">
        <f t="shared" si="11867"/>
        <v>69.408639642737185</v>
      </c>
      <c r="AF4529" s="32">
        <v>1979.1949999999999</v>
      </c>
      <c r="AG4529" s="32">
        <v>0</v>
      </c>
      <c r="AH4529" s="32">
        <v>0</v>
      </c>
      <c r="AI4529" s="32">
        <v>0</v>
      </c>
      <c r="AJ4529" s="32">
        <v>0</v>
      </c>
      <c r="AK4529" s="32">
        <v>0</v>
      </c>
      <c r="AL4529" s="32">
        <f t="shared" si="11868"/>
        <v>1979.1949999999999</v>
      </c>
      <c r="AM4529" s="32">
        <f t="shared" si="11869"/>
        <v>0</v>
      </c>
      <c r="AN4529" s="12"/>
    </row>
    <row r="4530" spans="2:40" x14ac:dyDescent="0.3">
      <c r="B4530" s="30" t="s">
        <v>1085</v>
      </c>
      <c r="C4530" s="30" t="s">
        <v>112</v>
      </c>
      <c r="D4530" s="30" t="s">
        <v>114</v>
      </c>
      <c r="E4530" s="15" t="str">
        <f t="shared" si="11899"/>
        <v>0503</v>
      </c>
      <c r="F4530" s="30" t="s">
        <v>1207</v>
      </c>
      <c r="G4530" s="30"/>
      <c r="H4530" s="31" t="s">
        <v>264</v>
      </c>
      <c r="I4530" s="32">
        <f t="shared" si="11873"/>
        <v>0</v>
      </c>
      <c r="J4530" s="32">
        <f t="shared" si="11874"/>
        <v>0</v>
      </c>
      <c r="K4530" s="32">
        <f t="shared" si="11875"/>
        <v>0</v>
      </c>
      <c r="L4530" s="32">
        <f t="shared" si="11876"/>
        <v>0</v>
      </c>
      <c r="M4530" s="32">
        <f t="shared" si="11877"/>
        <v>0</v>
      </c>
      <c r="N4530" s="32">
        <f t="shared" si="11878"/>
        <v>0</v>
      </c>
      <c r="O4530" s="32">
        <f t="shared" si="11879"/>
        <v>0</v>
      </c>
      <c r="P4530" s="32">
        <f t="shared" si="11880"/>
        <v>0</v>
      </c>
      <c r="Q4530" s="32">
        <f t="shared" si="11881"/>
        <v>0</v>
      </c>
      <c r="R4530" s="32">
        <f t="shared" si="11882"/>
        <v>0</v>
      </c>
      <c r="S4530" s="32">
        <f t="shared" si="11883"/>
        <v>0</v>
      </c>
      <c r="T4530" s="32">
        <f t="shared" si="11884"/>
        <v>0</v>
      </c>
      <c r="U4530" s="32">
        <v>601.00199999999995</v>
      </c>
      <c r="V4530" s="32">
        <f t="shared" si="11900"/>
        <v>601.00199999999995</v>
      </c>
      <c r="W4530" s="32">
        <f t="shared" si="11885"/>
        <v>601.00199999999995</v>
      </c>
      <c r="X4530" s="32">
        <f t="shared" si="11886"/>
        <v>0</v>
      </c>
      <c r="Y4530" s="32">
        <f t="shared" si="11887"/>
        <v>0</v>
      </c>
      <c r="Z4530" s="32">
        <f t="shared" si="11888"/>
        <v>0</v>
      </c>
      <c r="AA4530" s="32">
        <f t="shared" si="11889"/>
        <v>0</v>
      </c>
      <c r="AB4530" s="32">
        <f t="shared" si="11890"/>
        <v>12873.15418</v>
      </c>
      <c r="AC4530" s="33">
        <f t="shared" si="11891"/>
        <v>41291.951880000001</v>
      </c>
      <c r="AD4530" s="33">
        <f t="shared" si="11892"/>
        <v>41291.95117</v>
      </c>
      <c r="AE4530" s="34">
        <f t="shared" si="11867"/>
        <v>99.999998280536602</v>
      </c>
      <c r="AF4530" s="32">
        <f t="shared" si="11893"/>
        <v>41264.288269999997</v>
      </c>
      <c r="AG4530" s="32">
        <f t="shared" si="11894"/>
        <v>0</v>
      </c>
      <c r="AH4530" s="32">
        <f t="shared" si="11895"/>
        <v>0</v>
      </c>
      <c r="AI4530" s="32">
        <f t="shared" si="11896"/>
        <v>0</v>
      </c>
      <c r="AJ4530" s="32">
        <f t="shared" si="11897"/>
        <v>0</v>
      </c>
      <c r="AK4530" s="32">
        <f t="shared" si="11898"/>
        <v>0</v>
      </c>
      <c r="AL4530" s="32">
        <f t="shared" si="11868"/>
        <v>41264.288269999997</v>
      </c>
      <c r="AM4530" s="32">
        <f t="shared" si="11869"/>
        <v>-40663.286269999997</v>
      </c>
    </row>
    <row r="4531" spans="2:40" ht="31.2" x14ac:dyDescent="0.3">
      <c r="B4531" s="30" t="s">
        <v>1085</v>
      </c>
      <c r="C4531" s="30" t="s">
        <v>112</v>
      </c>
      <c r="D4531" s="30" t="s">
        <v>114</v>
      </c>
      <c r="E4531" s="15" t="str">
        <f t="shared" si="11899"/>
        <v>0503</v>
      </c>
      <c r="F4531" s="30" t="s">
        <v>1207</v>
      </c>
      <c r="G4531" s="30" t="s">
        <v>50</v>
      </c>
      <c r="H4531" s="31" t="s">
        <v>51</v>
      </c>
      <c r="I4531" s="32">
        <f t="shared" si="11873"/>
        <v>0</v>
      </c>
      <c r="J4531" s="32">
        <f t="shared" si="11874"/>
        <v>0</v>
      </c>
      <c r="K4531" s="32">
        <f t="shared" si="11875"/>
        <v>0</v>
      </c>
      <c r="L4531" s="32">
        <f t="shared" si="11876"/>
        <v>0</v>
      </c>
      <c r="M4531" s="32">
        <f t="shared" si="11877"/>
        <v>0</v>
      </c>
      <c r="N4531" s="32">
        <f t="shared" si="11878"/>
        <v>0</v>
      </c>
      <c r="O4531" s="32">
        <f t="shared" si="11879"/>
        <v>0</v>
      </c>
      <c r="P4531" s="32">
        <f t="shared" si="11880"/>
        <v>0</v>
      </c>
      <c r="Q4531" s="32">
        <f t="shared" si="11881"/>
        <v>0</v>
      </c>
      <c r="R4531" s="32">
        <f t="shared" si="11882"/>
        <v>0</v>
      </c>
      <c r="S4531" s="32">
        <f t="shared" si="11883"/>
        <v>0</v>
      </c>
      <c r="T4531" s="32">
        <f t="shared" si="11884"/>
        <v>0</v>
      </c>
      <c r="U4531" s="32">
        <v>601.00199999999995</v>
      </c>
      <c r="V4531" s="32">
        <f t="shared" si="11900"/>
        <v>601.00199999999995</v>
      </c>
      <c r="W4531" s="32">
        <f t="shared" si="11885"/>
        <v>601.00199999999995</v>
      </c>
      <c r="X4531" s="32">
        <f t="shared" si="11886"/>
        <v>0</v>
      </c>
      <c r="Y4531" s="32">
        <f t="shared" si="11887"/>
        <v>0</v>
      </c>
      <c r="Z4531" s="32">
        <f t="shared" si="11888"/>
        <v>0</v>
      </c>
      <c r="AA4531" s="32">
        <f t="shared" si="11889"/>
        <v>0</v>
      </c>
      <c r="AB4531" s="32">
        <f t="shared" si="11890"/>
        <v>12873.15418</v>
      </c>
      <c r="AC4531" s="33">
        <f t="shared" si="11891"/>
        <v>41291.951880000001</v>
      </c>
      <c r="AD4531" s="33">
        <f t="shared" si="11892"/>
        <v>41291.95117</v>
      </c>
      <c r="AE4531" s="34">
        <f t="shared" si="11867"/>
        <v>99.999998280536602</v>
      </c>
      <c r="AF4531" s="32">
        <f t="shared" si="11893"/>
        <v>41264.288269999997</v>
      </c>
      <c r="AG4531" s="32">
        <f t="shared" si="11894"/>
        <v>0</v>
      </c>
      <c r="AH4531" s="32">
        <f t="shared" si="11895"/>
        <v>0</v>
      </c>
      <c r="AI4531" s="32">
        <f t="shared" si="11896"/>
        <v>0</v>
      </c>
      <c r="AJ4531" s="32">
        <f t="shared" si="11897"/>
        <v>0</v>
      </c>
      <c r="AK4531" s="32">
        <f t="shared" si="11898"/>
        <v>0</v>
      </c>
      <c r="AL4531" s="32">
        <f t="shared" si="11868"/>
        <v>41264.288269999997</v>
      </c>
      <c r="AM4531" s="32">
        <f t="shared" si="11869"/>
        <v>-40663.286269999997</v>
      </c>
    </row>
    <row r="4532" spans="2:40" ht="31.2" x14ac:dyDescent="0.3">
      <c r="B4532" s="30" t="s">
        <v>1085</v>
      </c>
      <c r="C4532" s="30" t="s">
        <v>112</v>
      </c>
      <c r="D4532" s="30" t="s">
        <v>114</v>
      </c>
      <c r="E4532" s="15" t="str">
        <f t="shared" si="11899"/>
        <v>0503</v>
      </c>
      <c r="F4532" s="30" t="s">
        <v>1207</v>
      </c>
      <c r="G4532" s="30" t="s">
        <v>52</v>
      </c>
      <c r="H4532" s="31" t="s">
        <v>53</v>
      </c>
      <c r="I4532" s="32"/>
      <c r="J4532" s="32"/>
      <c r="K4532" s="32"/>
      <c r="L4532" s="32"/>
      <c r="M4532" s="32"/>
      <c r="N4532" s="32"/>
      <c r="O4532" s="32">
        <v>0</v>
      </c>
      <c r="P4532" s="32">
        <v>0</v>
      </c>
      <c r="Q4532" s="32">
        <v>0</v>
      </c>
      <c r="R4532" s="32">
        <v>0</v>
      </c>
      <c r="S4532" s="32">
        <v>0</v>
      </c>
      <c r="T4532" s="32">
        <v>0</v>
      </c>
      <c r="U4532" s="32">
        <v>601.00199999999995</v>
      </c>
      <c r="V4532" s="32">
        <f t="shared" si="11900"/>
        <v>601.00199999999995</v>
      </c>
      <c r="W4532" s="32">
        <v>601.00199999999995</v>
      </c>
      <c r="X4532" s="32"/>
      <c r="Y4532" s="32"/>
      <c r="Z4532" s="32"/>
      <c r="AA4532" s="32"/>
      <c r="AB4532" s="32">
        <v>12873.15418</v>
      </c>
      <c r="AC4532" s="33">
        <v>41291.951880000001</v>
      </c>
      <c r="AD4532" s="33">
        <v>41291.95117</v>
      </c>
      <c r="AE4532" s="34">
        <f t="shared" si="11867"/>
        <v>99.999998280536602</v>
      </c>
      <c r="AF4532" s="32">
        <v>41264.288269999997</v>
      </c>
      <c r="AG4532" s="32">
        <v>0</v>
      </c>
      <c r="AH4532" s="32">
        <v>0</v>
      </c>
      <c r="AI4532" s="32">
        <v>0</v>
      </c>
      <c r="AJ4532" s="32">
        <v>0</v>
      </c>
      <c r="AK4532" s="32">
        <v>0</v>
      </c>
      <c r="AL4532" s="32">
        <f t="shared" si="11868"/>
        <v>41264.288269999997</v>
      </c>
      <c r="AM4532" s="32">
        <f t="shared" si="11869"/>
        <v>-40663.286269999997</v>
      </c>
    </row>
    <row r="4533" spans="2:40" ht="46.8" x14ac:dyDescent="0.3">
      <c r="B4533" s="30" t="s">
        <v>1085</v>
      </c>
      <c r="C4533" s="30" t="s">
        <v>112</v>
      </c>
      <c r="D4533" s="30" t="s">
        <v>114</v>
      </c>
      <c r="E4533" s="15" t="str">
        <f t="shared" si="11899"/>
        <v>0503</v>
      </c>
      <c r="F4533" s="30" t="s">
        <v>1208</v>
      </c>
      <c r="G4533" s="30"/>
      <c r="H4533" s="31" t="s">
        <v>1209</v>
      </c>
      <c r="I4533" s="32">
        <f t="shared" ref="I4533:N4533" si="11901">I4540</f>
        <v>360031.6</v>
      </c>
      <c r="J4533" s="32">
        <f t="shared" si="11901"/>
        <v>87519</v>
      </c>
      <c r="K4533" s="32">
        <f t="shared" si="11901"/>
        <v>0</v>
      </c>
      <c r="L4533" s="32">
        <f t="shared" si="11901"/>
        <v>-50000</v>
      </c>
      <c r="M4533" s="32">
        <f t="shared" si="11901"/>
        <v>67940.256999999998</v>
      </c>
      <c r="N4533" s="32">
        <f t="shared" si="11901"/>
        <v>0</v>
      </c>
      <c r="O4533" s="32">
        <f t="shared" ref="O4533:U4533" si="11902">O4540+O4534+O4537</f>
        <v>0</v>
      </c>
      <c r="P4533" s="32">
        <f t="shared" si="11902"/>
        <v>0</v>
      </c>
      <c r="Q4533" s="32">
        <f t="shared" si="11902"/>
        <v>-8300.9969999999994</v>
      </c>
      <c r="R4533" s="32">
        <f t="shared" si="11902"/>
        <v>0</v>
      </c>
      <c r="S4533" s="32">
        <f t="shared" si="11902"/>
        <v>-119442.15400000001</v>
      </c>
      <c r="T4533" s="32">
        <f t="shared" si="11902"/>
        <v>0</v>
      </c>
      <c r="U4533" s="32">
        <f t="shared" si="11902"/>
        <v>-176723.22699999998</v>
      </c>
      <c r="V4533" s="32">
        <f t="shared" si="11900"/>
        <v>5565.2219999999834</v>
      </c>
      <c r="W4533" s="32">
        <f>W4540</f>
        <v>5713.7929999999997</v>
      </c>
      <c r="X4533" s="32">
        <f>X4540</f>
        <v>0</v>
      </c>
      <c r="Y4533" s="32">
        <f>Y4540</f>
        <v>-182437.02</v>
      </c>
      <c r="Z4533" s="32">
        <f>Z4540</f>
        <v>0</v>
      </c>
      <c r="AA4533" s="32">
        <f>AA4540</f>
        <v>0</v>
      </c>
      <c r="AB4533" s="32">
        <f>AB4540+AB4534+AB4537</f>
        <v>0</v>
      </c>
      <c r="AC4533" s="33">
        <f>AC4540+AC4534+AC4537</f>
        <v>5565.2219999999998</v>
      </c>
      <c r="AD4533" s="33">
        <f>AD4540+AD4534+AD4537</f>
        <v>0</v>
      </c>
      <c r="AE4533" s="34">
        <f t="shared" si="11867"/>
        <v>0</v>
      </c>
      <c r="AF4533" s="32">
        <f t="shared" ref="AF4533:AK4533" si="11903">AF4540+AF4534+AF4537</f>
        <v>5565.2219999999998</v>
      </c>
      <c r="AG4533" s="32">
        <f t="shared" si="11903"/>
        <v>0</v>
      </c>
      <c r="AH4533" s="32">
        <f t="shared" si="11903"/>
        <v>0</v>
      </c>
      <c r="AI4533" s="32">
        <f t="shared" si="11903"/>
        <v>0</v>
      </c>
      <c r="AJ4533" s="32">
        <f t="shared" si="11903"/>
        <v>0</v>
      </c>
      <c r="AK4533" s="32">
        <f t="shared" si="11903"/>
        <v>0</v>
      </c>
      <c r="AL4533" s="32">
        <f t="shared" si="11868"/>
        <v>5565.2219999999998</v>
      </c>
      <c r="AM4533" s="32">
        <f t="shared" si="11869"/>
        <v>-1.6370904631912708E-11</v>
      </c>
    </row>
    <row r="4534" spans="2:40" ht="46.8" x14ac:dyDescent="0.3">
      <c r="B4534" s="30" t="s">
        <v>1085</v>
      </c>
      <c r="C4534" s="30" t="s">
        <v>112</v>
      </c>
      <c r="D4534" s="30" t="s">
        <v>114</v>
      </c>
      <c r="E4534" s="15" t="str">
        <f t="shared" si="11899"/>
        <v>0503</v>
      </c>
      <c r="F4534" s="30" t="s">
        <v>1210</v>
      </c>
      <c r="G4534" s="30"/>
      <c r="H4534" s="31" t="s">
        <v>1211</v>
      </c>
      <c r="I4534" s="32"/>
      <c r="J4534" s="32"/>
      <c r="K4534" s="32"/>
      <c r="L4534" s="32"/>
      <c r="M4534" s="32"/>
      <c r="N4534" s="32"/>
      <c r="O4534" s="32">
        <f t="shared" ref="O4534:O4538" si="11904">O4535</f>
        <v>0</v>
      </c>
      <c r="P4534" s="32">
        <f t="shared" ref="P4534:P4538" si="11905">P4535</f>
        <v>0</v>
      </c>
      <c r="Q4534" s="32">
        <f t="shared" ref="Q4534:Q4538" si="11906">Q4535</f>
        <v>0</v>
      </c>
      <c r="R4534" s="32">
        <f t="shared" ref="R4534:R4538" si="11907">R4535</f>
        <v>0</v>
      </c>
      <c r="S4534" s="32">
        <f t="shared" ref="S4534:S4538" si="11908">S4535</f>
        <v>4081.4160000000002</v>
      </c>
      <c r="T4534" s="32">
        <f t="shared" ref="T4534:T4538" si="11909">T4535</f>
        <v>0</v>
      </c>
      <c r="U4534" s="32"/>
      <c r="V4534" s="32">
        <f t="shared" si="11900"/>
        <v>4081.4160000000002</v>
      </c>
      <c r="W4534" s="32"/>
      <c r="X4534" s="32"/>
      <c r="Y4534" s="32"/>
      <c r="Z4534" s="32"/>
      <c r="AA4534" s="32"/>
      <c r="AB4534" s="32">
        <f t="shared" ref="AB4534:AB4538" si="11910">AB4535</f>
        <v>0</v>
      </c>
      <c r="AC4534" s="33">
        <f t="shared" ref="AC4534:AC4538" si="11911">AC4535</f>
        <v>4081.4160000000002</v>
      </c>
      <c r="AD4534" s="33">
        <f t="shared" ref="AD4534:AD4538" si="11912">AD4535</f>
        <v>0</v>
      </c>
      <c r="AE4534" s="34">
        <f t="shared" si="11867"/>
        <v>0</v>
      </c>
      <c r="AF4534" s="32">
        <f t="shared" ref="AF4534:AF4538" si="11913">AF4535</f>
        <v>4081.4160000000002</v>
      </c>
      <c r="AG4534" s="32">
        <f t="shared" ref="AG4534:AG4538" si="11914">AG4535</f>
        <v>0</v>
      </c>
      <c r="AH4534" s="32">
        <f t="shared" ref="AH4534:AH4538" si="11915">AH4535</f>
        <v>0</v>
      </c>
      <c r="AI4534" s="32">
        <f t="shared" ref="AI4534:AI4538" si="11916">AI4535</f>
        <v>0</v>
      </c>
      <c r="AJ4534" s="32">
        <f t="shared" ref="AJ4534:AJ4538" si="11917">AJ4535</f>
        <v>0</v>
      </c>
      <c r="AK4534" s="32">
        <f t="shared" ref="AK4534:AK4538" si="11918">AK4535</f>
        <v>0</v>
      </c>
      <c r="AL4534" s="32">
        <f t="shared" si="11868"/>
        <v>4081.4160000000002</v>
      </c>
      <c r="AM4534" s="32">
        <f t="shared" si="11869"/>
        <v>0</v>
      </c>
    </row>
    <row r="4535" spans="2:40" ht="31.2" x14ac:dyDescent="0.3">
      <c r="B4535" s="30" t="s">
        <v>1085</v>
      </c>
      <c r="C4535" s="30" t="s">
        <v>112</v>
      </c>
      <c r="D4535" s="30" t="s">
        <v>114</v>
      </c>
      <c r="E4535" s="15" t="str">
        <f t="shared" si="11899"/>
        <v>0503</v>
      </c>
      <c r="F4535" s="30" t="s">
        <v>1210</v>
      </c>
      <c r="G4535" s="30" t="s">
        <v>50</v>
      </c>
      <c r="H4535" s="31" t="s">
        <v>51</v>
      </c>
      <c r="I4535" s="32"/>
      <c r="J4535" s="32"/>
      <c r="K4535" s="32"/>
      <c r="L4535" s="32"/>
      <c r="M4535" s="32"/>
      <c r="N4535" s="32"/>
      <c r="O4535" s="32">
        <f t="shared" si="11904"/>
        <v>0</v>
      </c>
      <c r="P4535" s="32">
        <f t="shared" si="11905"/>
        <v>0</v>
      </c>
      <c r="Q4535" s="32">
        <f t="shared" si="11906"/>
        <v>0</v>
      </c>
      <c r="R4535" s="32">
        <f t="shared" si="11907"/>
        <v>0</v>
      </c>
      <c r="S4535" s="32">
        <f t="shared" si="11908"/>
        <v>4081.4160000000002</v>
      </c>
      <c r="T4535" s="32">
        <f t="shared" si="11909"/>
        <v>0</v>
      </c>
      <c r="U4535" s="32"/>
      <c r="V4535" s="32">
        <f t="shared" si="11900"/>
        <v>4081.4160000000002</v>
      </c>
      <c r="W4535" s="32"/>
      <c r="X4535" s="32"/>
      <c r="Y4535" s="32"/>
      <c r="Z4535" s="32"/>
      <c r="AA4535" s="32"/>
      <c r="AB4535" s="32">
        <f t="shared" si="11910"/>
        <v>0</v>
      </c>
      <c r="AC4535" s="33">
        <f t="shared" si="11911"/>
        <v>4081.4160000000002</v>
      </c>
      <c r="AD4535" s="33">
        <f t="shared" si="11912"/>
        <v>0</v>
      </c>
      <c r="AE4535" s="34">
        <f t="shared" si="11867"/>
        <v>0</v>
      </c>
      <c r="AF4535" s="32">
        <f t="shared" si="11913"/>
        <v>4081.4160000000002</v>
      </c>
      <c r="AG4535" s="32">
        <f t="shared" si="11914"/>
        <v>0</v>
      </c>
      <c r="AH4535" s="32">
        <f t="shared" si="11915"/>
        <v>0</v>
      </c>
      <c r="AI4535" s="32">
        <f t="shared" si="11916"/>
        <v>0</v>
      </c>
      <c r="AJ4535" s="32">
        <f t="shared" si="11917"/>
        <v>0</v>
      </c>
      <c r="AK4535" s="32">
        <f t="shared" si="11918"/>
        <v>0</v>
      </c>
      <c r="AL4535" s="32">
        <f t="shared" si="11868"/>
        <v>4081.4160000000002</v>
      </c>
      <c r="AM4535" s="32">
        <f t="shared" si="11869"/>
        <v>0</v>
      </c>
    </row>
    <row r="4536" spans="2:40" ht="31.2" x14ac:dyDescent="0.3">
      <c r="B4536" s="30" t="s">
        <v>1085</v>
      </c>
      <c r="C4536" s="30" t="s">
        <v>112</v>
      </c>
      <c r="D4536" s="30" t="s">
        <v>114</v>
      </c>
      <c r="E4536" s="15" t="str">
        <f t="shared" si="11899"/>
        <v>0503</v>
      </c>
      <c r="F4536" s="30" t="s">
        <v>1210</v>
      </c>
      <c r="G4536" s="30" t="s">
        <v>52</v>
      </c>
      <c r="H4536" s="31" t="s">
        <v>53</v>
      </c>
      <c r="I4536" s="32"/>
      <c r="J4536" s="32"/>
      <c r="K4536" s="32"/>
      <c r="L4536" s="32"/>
      <c r="M4536" s="32"/>
      <c r="N4536" s="32"/>
      <c r="O4536" s="32">
        <v>0</v>
      </c>
      <c r="P4536" s="32">
        <v>0</v>
      </c>
      <c r="Q4536" s="32">
        <v>0</v>
      </c>
      <c r="R4536" s="32">
        <v>0</v>
      </c>
      <c r="S4536" s="32">
        <v>4081.4160000000002</v>
      </c>
      <c r="T4536" s="32">
        <v>0</v>
      </c>
      <c r="U4536" s="32"/>
      <c r="V4536" s="32">
        <f t="shared" si="11900"/>
        <v>4081.4160000000002</v>
      </c>
      <c r="W4536" s="32"/>
      <c r="X4536" s="32"/>
      <c r="Y4536" s="32"/>
      <c r="Z4536" s="32"/>
      <c r="AA4536" s="32"/>
      <c r="AB4536" s="32">
        <v>0</v>
      </c>
      <c r="AC4536" s="33">
        <v>4081.4160000000002</v>
      </c>
      <c r="AD4536" s="33">
        <v>0</v>
      </c>
      <c r="AE4536" s="34">
        <f t="shared" si="11867"/>
        <v>0</v>
      </c>
      <c r="AF4536" s="32">
        <v>4081.4160000000002</v>
      </c>
      <c r="AG4536" s="32">
        <v>0</v>
      </c>
      <c r="AH4536" s="32">
        <v>0</v>
      </c>
      <c r="AI4536" s="32">
        <v>0</v>
      </c>
      <c r="AJ4536" s="32">
        <v>0</v>
      </c>
      <c r="AK4536" s="32">
        <v>0</v>
      </c>
      <c r="AL4536" s="32">
        <f t="shared" si="11868"/>
        <v>4081.4160000000002</v>
      </c>
      <c r="AM4536" s="32">
        <f t="shared" si="11869"/>
        <v>0</v>
      </c>
    </row>
    <row r="4537" spans="2:40" ht="31.2" x14ac:dyDescent="0.3">
      <c r="B4537" s="30" t="s">
        <v>1085</v>
      </c>
      <c r="C4537" s="30" t="s">
        <v>112</v>
      </c>
      <c r="D4537" s="30" t="s">
        <v>114</v>
      </c>
      <c r="E4537" s="15" t="str">
        <f t="shared" si="11899"/>
        <v>0503</v>
      </c>
      <c r="F4537" s="30" t="s">
        <v>1212</v>
      </c>
      <c r="G4537" s="30"/>
      <c r="H4537" s="50" t="s">
        <v>1213</v>
      </c>
      <c r="I4537" s="32"/>
      <c r="J4537" s="32"/>
      <c r="K4537" s="32"/>
      <c r="L4537" s="32"/>
      <c r="M4537" s="32"/>
      <c r="N4537" s="32"/>
      <c r="O4537" s="32">
        <f t="shared" si="11904"/>
        <v>0</v>
      </c>
      <c r="P4537" s="32">
        <f t="shared" si="11905"/>
        <v>0</v>
      </c>
      <c r="Q4537" s="32">
        <f t="shared" si="11906"/>
        <v>1483.806</v>
      </c>
      <c r="R4537" s="32">
        <f t="shared" si="11907"/>
        <v>0</v>
      </c>
      <c r="S4537" s="32">
        <f t="shared" si="11908"/>
        <v>0</v>
      </c>
      <c r="T4537" s="32">
        <f t="shared" si="11909"/>
        <v>0</v>
      </c>
      <c r="U4537" s="32">
        <f t="shared" ref="U4537:U4538" si="11919">U4538</f>
        <v>0</v>
      </c>
      <c r="V4537" s="32">
        <f t="shared" si="11900"/>
        <v>1483.806</v>
      </c>
      <c r="W4537" s="32"/>
      <c r="X4537" s="32"/>
      <c r="Y4537" s="32"/>
      <c r="Z4537" s="32"/>
      <c r="AA4537" s="32"/>
      <c r="AB4537" s="32">
        <f t="shared" si="11910"/>
        <v>0</v>
      </c>
      <c r="AC4537" s="33">
        <f t="shared" si="11911"/>
        <v>1483.806</v>
      </c>
      <c r="AD4537" s="33">
        <f t="shared" si="11912"/>
        <v>0</v>
      </c>
      <c r="AE4537" s="34">
        <f t="shared" si="11867"/>
        <v>0</v>
      </c>
      <c r="AF4537" s="32">
        <f t="shared" si="11913"/>
        <v>1483.806</v>
      </c>
      <c r="AG4537" s="32">
        <f t="shared" si="11914"/>
        <v>0</v>
      </c>
      <c r="AH4537" s="32">
        <f t="shared" si="11915"/>
        <v>0</v>
      </c>
      <c r="AI4537" s="32">
        <f t="shared" si="11916"/>
        <v>0</v>
      </c>
      <c r="AJ4537" s="32">
        <f t="shared" si="11917"/>
        <v>0</v>
      </c>
      <c r="AK4537" s="32">
        <f t="shared" si="11918"/>
        <v>0</v>
      </c>
      <c r="AL4537" s="32">
        <f t="shared" si="11868"/>
        <v>1483.806</v>
      </c>
      <c r="AM4537" s="32">
        <f t="shared" si="11869"/>
        <v>0</v>
      </c>
    </row>
    <row r="4538" spans="2:40" ht="31.2" x14ac:dyDescent="0.3">
      <c r="B4538" s="30" t="s">
        <v>1085</v>
      </c>
      <c r="C4538" s="30" t="s">
        <v>112</v>
      </c>
      <c r="D4538" s="30" t="s">
        <v>114</v>
      </c>
      <c r="E4538" s="15" t="str">
        <f t="shared" si="11899"/>
        <v>0503</v>
      </c>
      <c r="F4538" s="30" t="s">
        <v>1212</v>
      </c>
      <c r="G4538" s="30" t="s">
        <v>50</v>
      </c>
      <c r="H4538" s="31" t="s">
        <v>51</v>
      </c>
      <c r="I4538" s="32"/>
      <c r="J4538" s="32"/>
      <c r="K4538" s="32"/>
      <c r="L4538" s="32"/>
      <c r="M4538" s="32"/>
      <c r="N4538" s="32"/>
      <c r="O4538" s="32">
        <f t="shared" si="11904"/>
        <v>0</v>
      </c>
      <c r="P4538" s="32">
        <f t="shared" si="11905"/>
        <v>0</v>
      </c>
      <c r="Q4538" s="32">
        <f t="shared" si="11906"/>
        <v>1483.806</v>
      </c>
      <c r="R4538" s="32">
        <f t="shared" si="11907"/>
        <v>0</v>
      </c>
      <c r="S4538" s="32">
        <f t="shared" si="11908"/>
        <v>0</v>
      </c>
      <c r="T4538" s="32">
        <f t="shared" si="11909"/>
        <v>0</v>
      </c>
      <c r="U4538" s="32">
        <f t="shared" si="11919"/>
        <v>0</v>
      </c>
      <c r="V4538" s="32">
        <f t="shared" si="11900"/>
        <v>1483.806</v>
      </c>
      <c r="W4538" s="32"/>
      <c r="X4538" s="32"/>
      <c r="Y4538" s="32"/>
      <c r="Z4538" s="32"/>
      <c r="AA4538" s="32"/>
      <c r="AB4538" s="32">
        <f t="shared" si="11910"/>
        <v>0</v>
      </c>
      <c r="AC4538" s="33">
        <f t="shared" si="11911"/>
        <v>1483.806</v>
      </c>
      <c r="AD4538" s="33">
        <f t="shared" si="11912"/>
        <v>0</v>
      </c>
      <c r="AE4538" s="34">
        <f t="shared" si="11867"/>
        <v>0</v>
      </c>
      <c r="AF4538" s="32">
        <f t="shared" si="11913"/>
        <v>1483.806</v>
      </c>
      <c r="AG4538" s="32">
        <f t="shared" si="11914"/>
        <v>0</v>
      </c>
      <c r="AH4538" s="32">
        <f t="shared" si="11915"/>
        <v>0</v>
      </c>
      <c r="AI4538" s="32">
        <f t="shared" si="11916"/>
        <v>0</v>
      </c>
      <c r="AJ4538" s="32">
        <f t="shared" si="11917"/>
        <v>0</v>
      </c>
      <c r="AK4538" s="32">
        <f t="shared" si="11918"/>
        <v>0</v>
      </c>
      <c r="AL4538" s="32">
        <f t="shared" si="11868"/>
        <v>1483.806</v>
      </c>
      <c r="AM4538" s="32">
        <f t="shared" si="11869"/>
        <v>0</v>
      </c>
    </row>
    <row r="4539" spans="2:40" ht="31.2" x14ac:dyDescent="0.3">
      <c r="B4539" s="30" t="s">
        <v>1085</v>
      </c>
      <c r="C4539" s="30" t="s">
        <v>112</v>
      </c>
      <c r="D4539" s="30" t="s">
        <v>114</v>
      </c>
      <c r="E4539" s="15" t="str">
        <f t="shared" si="11899"/>
        <v>0503</v>
      </c>
      <c r="F4539" s="30" t="s">
        <v>1212</v>
      </c>
      <c r="G4539" s="30" t="s">
        <v>52</v>
      </c>
      <c r="H4539" s="31" t="s">
        <v>53</v>
      </c>
      <c r="I4539" s="32"/>
      <c r="J4539" s="32"/>
      <c r="K4539" s="32"/>
      <c r="L4539" s="32"/>
      <c r="M4539" s="32"/>
      <c r="N4539" s="32"/>
      <c r="O4539" s="32">
        <v>0</v>
      </c>
      <c r="P4539" s="32">
        <v>0</v>
      </c>
      <c r="Q4539" s="32">
        <v>1483.806</v>
      </c>
      <c r="R4539" s="32">
        <v>0</v>
      </c>
      <c r="S4539" s="32">
        <v>0</v>
      </c>
      <c r="T4539" s="32">
        <v>0</v>
      </c>
      <c r="U4539" s="32">
        <v>0</v>
      </c>
      <c r="V4539" s="32">
        <f t="shared" si="11900"/>
        <v>1483.806</v>
      </c>
      <c r="W4539" s="32"/>
      <c r="X4539" s="32"/>
      <c r="Y4539" s="32"/>
      <c r="Z4539" s="32"/>
      <c r="AA4539" s="32"/>
      <c r="AB4539" s="32">
        <v>0</v>
      </c>
      <c r="AC4539" s="33">
        <v>1483.806</v>
      </c>
      <c r="AD4539" s="33">
        <v>0</v>
      </c>
      <c r="AE4539" s="34">
        <f t="shared" si="11867"/>
        <v>0</v>
      </c>
      <c r="AF4539" s="32">
        <v>1483.806</v>
      </c>
      <c r="AG4539" s="32">
        <v>0</v>
      </c>
      <c r="AH4539" s="32">
        <v>0</v>
      </c>
      <c r="AI4539" s="32">
        <v>0</v>
      </c>
      <c r="AJ4539" s="32">
        <v>0</v>
      </c>
      <c r="AK4539" s="32">
        <v>0</v>
      </c>
      <c r="AL4539" s="32">
        <f t="shared" si="11868"/>
        <v>1483.806</v>
      </c>
      <c r="AM4539" s="32">
        <f t="shared" si="11869"/>
        <v>0</v>
      </c>
    </row>
    <row r="4540" spans="2:40" ht="31.2" hidden="1" customHeight="1" x14ac:dyDescent="0.3">
      <c r="B4540" s="30" t="s">
        <v>1085</v>
      </c>
      <c r="C4540" s="30" t="s">
        <v>112</v>
      </c>
      <c r="D4540" s="30" t="s">
        <v>114</v>
      </c>
      <c r="E4540" s="15" t="str">
        <f t="shared" si="11899"/>
        <v>0503</v>
      </c>
      <c r="F4540" s="30" t="s">
        <v>1214</v>
      </c>
      <c r="G4540" s="30"/>
      <c r="H4540" s="31" t="s">
        <v>1215</v>
      </c>
      <c r="I4540" s="32">
        <f t="shared" ref="I4540:N4540" si="11920">I4543</f>
        <v>360031.6</v>
      </c>
      <c r="J4540" s="32">
        <f t="shared" si="11920"/>
        <v>87519</v>
      </c>
      <c r="K4540" s="32">
        <f t="shared" si="11920"/>
        <v>0</v>
      </c>
      <c r="L4540" s="32">
        <f t="shared" si="11920"/>
        <v>-50000</v>
      </c>
      <c r="M4540" s="32">
        <f t="shared" si="11920"/>
        <v>67940.256999999998</v>
      </c>
      <c r="N4540" s="32">
        <f t="shared" si="11920"/>
        <v>0</v>
      </c>
      <c r="O4540" s="32">
        <f>O4543+O4541</f>
        <v>0</v>
      </c>
      <c r="P4540" s="32">
        <f>P4543+P4541</f>
        <v>0</v>
      </c>
      <c r="Q4540" s="32">
        <f>Q4543+Q4541</f>
        <v>-9784.8029999999999</v>
      </c>
      <c r="R4540" s="32">
        <f>R4543</f>
        <v>0</v>
      </c>
      <c r="S4540" s="32">
        <f>S4543</f>
        <v>-123523.57</v>
      </c>
      <c r="T4540" s="32">
        <f>T4543</f>
        <v>0</v>
      </c>
      <c r="U4540" s="32">
        <v>-176723.22699999998</v>
      </c>
      <c r="V4540" s="32">
        <f t="shared" si="11900"/>
        <v>-1.4551915228366852E-11</v>
      </c>
      <c r="W4540" s="32">
        <f>W4543</f>
        <v>5713.7929999999997</v>
      </c>
      <c r="X4540" s="32">
        <f>X4543</f>
        <v>0</v>
      </c>
      <c r="Y4540" s="32">
        <f>Y4543</f>
        <v>-182437.02</v>
      </c>
      <c r="Z4540" s="32">
        <f>Z4543</f>
        <v>0</v>
      </c>
      <c r="AA4540" s="32">
        <f>AA4543</f>
        <v>0</v>
      </c>
      <c r="AB4540" s="32">
        <f>AB4543+AB4541</f>
        <v>0</v>
      </c>
      <c r="AC4540" s="33">
        <f>AC4543+AC4541</f>
        <v>0</v>
      </c>
      <c r="AD4540" s="33">
        <f>AD4543+AD4541</f>
        <v>0</v>
      </c>
      <c r="AE4540" s="34" t="e">
        <f t="shared" si="11867"/>
        <v>#DIV/0!</v>
      </c>
      <c r="AF4540" s="38">
        <f t="shared" ref="AF4540:AK4540" si="11921">AF4543+AF4541</f>
        <v>0</v>
      </c>
      <c r="AG4540" s="38">
        <f t="shared" si="11921"/>
        <v>0</v>
      </c>
      <c r="AH4540" s="39">
        <f t="shared" si="11921"/>
        <v>0</v>
      </c>
      <c r="AI4540" s="39">
        <f t="shared" si="11921"/>
        <v>0</v>
      </c>
      <c r="AJ4540" s="39">
        <f t="shared" si="11921"/>
        <v>0</v>
      </c>
      <c r="AK4540" s="39">
        <f t="shared" si="11921"/>
        <v>0</v>
      </c>
      <c r="AL4540" s="36">
        <f t="shared" si="11868"/>
        <v>0</v>
      </c>
      <c r="AM4540" s="36">
        <f t="shared" si="11869"/>
        <v>-1.4551915228366852E-11</v>
      </c>
      <c r="AN4540" s="12" t="s">
        <v>35</v>
      </c>
    </row>
    <row r="4541" spans="2:40" ht="31.2" hidden="1" customHeight="1" x14ac:dyDescent="0.3">
      <c r="B4541" s="30" t="s">
        <v>1085</v>
      </c>
      <c r="C4541" s="30" t="s">
        <v>112</v>
      </c>
      <c r="D4541" s="30" t="s">
        <v>114</v>
      </c>
      <c r="E4541" s="15" t="str">
        <f t="shared" si="11899"/>
        <v>0503</v>
      </c>
      <c r="F4541" s="30" t="s">
        <v>1214</v>
      </c>
      <c r="G4541" s="30" t="s">
        <v>50</v>
      </c>
      <c r="H4541" s="31" t="s">
        <v>51</v>
      </c>
      <c r="I4541" s="32"/>
      <c r="J4541" s="32"/>
      <c r="K4541" s="32"/>
      <c r="L4541" s="32"/>
      <c r="M4541" s="32"/>
      <c r="N4541" s="32"/>
      <c r="O4541" s="32">
        <f>O4542</f>
        <v>0</v>
      </c>
      <c r="P4541" s="32">
        <f>P4542</f>
        <v>0</v>
      </c>
      <c r="Q4541" s="32">
        <f>Q4542</f>
        <v>0</v>
      </c>
      <c r="R4541" s="32"/>
      <c r="S4541" s="32"/>
      <c r="T4541" s="32"/>
      <c r="U4541" s="32"/>
      <c r="V4541" s="32">
        <f t="shared" si="11900"/>
        <v>0</v>
      </c>
      <c r="W4541" s="32"/>
      <c r="X4541" s="32"/>
      <c r="Y4541" s="32"/>
      <c r="Z4541" s="32"/>
      <c r="AA4541" s="32"/>
      <c r="AB4541" s="32">
        <f>AB4542</f>
        <v>0</v>
      </c>
      <c r="AC4541" s="33">
        <f>AC4542</f>
        <v>0</v>
      </c>
      <c r="AD4541" s="33">
        <f>AD4542</f>
        <v>0</v>
      </c>
      <c r="AE4541" s="34" t="e">
        <f t="shared" si="11867"/>
        <v>#DIV/0!</v>
      </c>
      <c r="AF4541" s="35">
        <f t="shared" ref="AF4541:AK4541" si="11922">AF4542</f>
        <v>0</v>
      </c>
      <c r="AG4541" s="35">
        <f t="shared" si="11922"/>
        <v>0</v>
      </c>
      <c r="AH4541" s="36">
        <f t="shared" si="11922"/>
        <v>0</v>
      </c>
      <c r="AI4541" s="36">
        <f t="shared" si="11922"/>
        <v>0</v>
      </c>
      <c r="AJ4541" s="36">
        <f t="shared" si="11922"/>
        <v>0</v>
      </c>
      <c r="AK4541" s="36">
        <f t="shared" si="11922"/>
        <v>0</v>
      </c>
      <c r="AL4541" s="36">
        <f t="shared" si="11868"/>
        <v>0</v>
      </c>
      <c r="AM4541" s="36">
        <f t="shared" si="11869"/>
        <v>0</v>
      </c>
      <c r="AN4541" s="12" t="s">
        <v>35</v>
      </c>
    </row>
    <row r="4542" spans="2:40" ht="31.2" hidden="1" customHeight="1" x14ac:dyDescent="0.3">
      <c r="B4542" s="30" t="s">
        <v>1085</v>
      </c>
      <c r="C4542" s="30" t="s">
        <v>112</v>
      </c>
      <c r="D4542" s="30" t="s">
        <v>114</v>
      </c>
      <c r="E4542" s="15" t="str">
        <f t="shared" si="11899"/>
        <v>0503</v>
      </c>
      <c r="F4542" s="30" t="s">
        <v>1214</v>
      </c>
      <c r="G4542" s="30" t="s">
        <v>52</v>
      </c>
      <c r="H4542" s="31" t="s">
        <v>53</v>
      </c>
      <c r="I4542" s="32"/>
      <c r="J4542" s="32"/>
      <c r="K4542" s="32"/>
      <c r="L4542" s="32"/>
      <c r="M4542" s="32"/>
      <c r="N4542" s="32"/>
      <c r="O4542" s="32">
        <v>0</v>
      </c>
      <c r="P4542" s="32">
        <v>0</v>
      </c>
      <c r="Q4542" s="32">
        <f>1483.806-1483.806</f>
        <v>0</v>
      </c>
      <c r="R4542" s="32"/>
      <c r="S4542" s="32"/>
      <c r="T4542" s="32"/>
      <c r="U4542" s="32"/>
      <c r="V4542" s="32">
        <f t="shared" si="11900"/>
        <v>0</v>
      </c>
      <c r="W4542" s="32"/>
      <c r="X4542" s="32"/>
      <c r="Y4542" s="32"/>
      <c r="Z4542" s="32"/>
      <c r="AA4542" s="32"/>
      <c r="AB4542" s="32">
        <v>0</v>
      </c>
      <c r="AC4542" s="33">
        <v>0</v>
      </c>
      <c r="AD4542" s="33">
        <v>0</v>
      </c>
      <c r="AE4542" s="34" t="e">
        <f t="shared" si="11867"/>
        <v>#DIV/0!</v>
      </c>
      <c r="AF4542" s="63">
        <v>0</v>
      </c>
      <c r="AG4542" s="53">
        <v>0</v>
      </c>
      <c r="AH4542" s="32">
        <v>0</v>
      </c>
      <c r="AI4542" s="35">
        <v>0</v>
      </c>
      <c r="AJ4542" s="36">
        <v>0</v>
      </c>
      <c r="AK4542" s="36">
        <v>0</v>
      </c>
      <c r="AL4542" s="36">
        <f t="shared" si="11868"/>
        <v>0</v>
      </c>
      <c r="AM4542" s="36">
        <f t="shared" si="11869"/>
        <v>0</v>
      </c>
      <c r="AN4542" s="12" t="s">
        <v>35</v>
      </c>
    </row>
    <row r="4543" spans="2:40" ht="31.2" hidden="1" customHeight="1" x14ac:dyDescent="0.3">
      <c r="B4543" s="30" t="s">
        <v>1085</v>
      </c>
      <c r="C4543" s="30" t="s">
        <v>112</v>
      </c>
      <c r="D4543" s="30" t="s">
        <v>114</v>
      </c>
      <c r="E4543" s="15" t="str">
        <f t="shared" si="11899"/>
        <v>0503</v>
      </c>
      <c r="F4543" s="30" t="s">
        <v>1214</v>
      </c>
      <c r="G4543" s="30" t="s">
        <v>547</v>
      </c>
      <c r="H4543" s="31" t="s">
        <v>548</v>
      </c>
      <c r="I4543" s="32">
        <f t="shared" ref="I4543:T4543" si="11923">I4544</f>
        <v>360031.6</v>
      </c>
      <c r="J4543" s="32">
        <f t="shared" si="11923"/>
        <v>87519</v>
      </c>
      <c r="K4543" s="32">
        <f t="shared" si="11923"/>
        <v>0</v>
      </c>
      <c r="L4543" s="32">
        <f t="shared" si="11923"/>
        <v>-50000</v>
      </c>
      <c r="M4543" s="32">
        <f t="shared" si="11923"/>
        <v>67940.256999999998</v>
      </c>
      <c r="N4543" s="32">
        <f t="shared" si="11923"/>
        <v>0</v>
      </c>
      <c r="O4543" s="32">
        <f t="shared" si="11923"/>
        <v>0</v>
      </c>
      <c r="P4543" s="32">
        <f t="shared" si="11923"/>
        <v>0</v>
      </c>
      <c r="Q4543" s="32">
        <f t="shared" si="11923"/>
        <v>-9784.8029999999999</v>
      </c>
      <c r="R4543" s="32">
        <f t="shared" si="11923"/>
        <v>0</v>
      </c>
      <c r="S4543" s="32">
        <f t="shared" si="11923"/>
        <v>-123523.57</v>
      </c>
      <c r="T4543" s="32">
        <f t="shared" si="11923"/>
        <v>0</v>
      </c>
      <c r="U4543" s="32">
        <v>-176723.22699999998</v>
      </c>
      <c r="V4543" s="32">
        <f t="shared" si="11900"/>
        <v>-1.4551915228366852E-11</v>
      </c>
      <c r="W4543" s="32">
        <f t="shared" ref="W4543:AD4543" si="11924">W4544</f>
        <v>5713.7929999999997</v>
      </c>
      <c r="X4543" s="32">
        <f t="shared" si="11924"/>
        <v>0</v>
      </c>
      <c r="Y4543" s="32">
        <f t="shared" si="11924"/>
        <v>-182437.02</v>
      </c>
      <c r="Z4543" s="32">
        <f t="shared" si="11924"/>
        <v>0</v>
      </c>
      <c r="AA4543" s="32">
        <f t="shared" si="11924"/>
        <v>0</v>
      </c>
      <c r="AB4543" s="32">
        <f t="shared" si="11924"/>
        <v>0</v>
      </c>
      <c r="AC4543" s="33">
        <f t="shared" si="11924"/>
        <v>0</v>
      </c>
      <c r="AD4543" s="33">
        <f t="shared" si="11924"/>
        <v>0</v>
      </c>
      <c r="AE4543" s="34" t="e">
        <f t="shared" si="11867"/>
        <v>#DIV/0!</v>
      </c>
      <c r="AF4543" s="35">
        <f t="shared" ref="AF4543:AK4543" si="11925">AF4544</f>
        <v>0</v>
      </c>
      <c r="AG4543" s="35">
        <f t="shared" si="11925"/>
        <v>0</v>
      </c>
      <c r="AH4543" s="36">
        <f t="shared" si="11925"/>
        <v>0</v>
      </c>
      <c r="AI4543" s="36">
        <f t="shared" si="11925"/>
        <v>0</v>
      </c>
      <c r="AJ4543" s="36">
        <f t="shared" si="11925"/>
        <v>0</v>
      </c>
      <c r="AK4543" s="36">
        <f t="shared" si="11925"/>
        <v>0</v>
      </c>
      <c r="AL4543" s="36">
        <f t="shared" si="11868"/>
        <v>0</v>
      </c>
      <c r="AM4543" s="36">
        <f t="shared" si="11869"/>
        <v>-1.4551915228366852E-11</v>
      </c>
      <c r="AN4543" s="12" t="s">
        <v>35</v>
      </c>
    </row>
    <row r="4544" spans="2:40" ht="15.6" hidden="1" customHeight="1" x14ac:dyDescent="0.3">
      <c r="B4544" s="30" t="s">
        <v>1085</v>
      </c>
      <c r="C4544" s="30" t="s">
        <v>112</v>
      </c>
      <c r="D4544" s="30" t="s">
        <v>114</v>
      </c>
      <c r="E4544" s="15" t="str">
        <f t="shared" si="11899"/>
        <v>0503</v>
      </c>
      <c r="F4544" s="30" t="s">
        <v>1214</v>
      </c>
      <c r="G4544" s="30" t="s">
        <v>906</v>
      </c>
      <c r="H4544" s="31" t="s">
        <v>907</v>
      </c>
      <c r="I4544" s="32">
        <v>360031.6</v>
      </c>
      <c r="J4544" s="32">
        <v>87519</v>
      </c>
      <c r="K4544" s="32"/>
      <c r="L4544" s="32">
        <v>-50000</v>
      </c>
      <c r="M4544" s="32">
        <v>67940.256999999998</v>
      </c>
      <c r="N4544" s="32"/>
      <c r="O4544" s="32">
        <v>0</v>
      </c>
      <c r="P4544" s="32">
        <v>0</v>
      </c>
      <c r="Q4544" s="32">
        <v>-9784.8029999999999</v>
      </c>
      <c r="R4544" s="32">
        <v>0</v>
      </c>
      <c r="S4544" s="32">
        <v>-123523.57</v>
      </c>
      <c r="T4544" s="32">
        <v>0</v>
      </c>
      <c r="U4544" s="32">
        <v>-176723.22699999998</v>
      </c>
      <c r="V4544" s="32">
        <f t="shared" si="11900"/>
        <v>-1.4551915228366852E-11</v>
      </c>
      <c r="W4544" s="32">
        <v>5713.7929999999997</v>
      </c>
      <c r="X4544" s="32"/>
      <c r="Y4544" s="32">
        <f>17562.98-200000</f>
        <v>-182437.02</v>
      </c>
      <c r="Z4544" s="32"/>
      <c r="AA4544" s="32"/>
      <c r="AB4544" s="32">
        <v>0</v>
      </c>
      <c r="AC4544" s="33">
        <v>0</v>
      </c>
      <c r="AD4544" s="33">
        <v>0</v>
      </c>
      <c r="AE4544" s="34" t="e">
        <f t="shared" si="11867"/>
        <v>#DIV/0!</v>
      </c>
      <c r="AF4544" s="63">
        <v>0</v>
      </c>
      <c r="AG4544" s="53">
        <v>0</v>
      </c>
      <c r="AH4544" s="32">
        <v>0</v>
      </c>
      <c r="AI4544" s="35">
        <v>0</v>
      </c>
      <c r="AJ4544" s="36">
        <v>0</v>
      </c>
      <c r="AK4544" s="36">
        <v>0</v>
      </c>
      <c r="AL4544" s="36">
        <f t="shared" si="11868"/>
        <v>0</v>
      </c>
      <c r="AM4544" s="36">
        <f t="shared" si="11869"/>
        <v>-1.4551915228366852E-11</v>
      </c>
      <c r="AN4544" s="12" t="s">
        <v>35</v>
      </c>
    </row>
    <row r="4545" spans="2:40" x14ac:dyDescent="0.3">
      <c r="B4545" s="30" t="s">
        <v>1085</v>
      </c>
      <c r="C4545" s="30" t="s">
        <v>112</v>
      </c>
      <c r="D4545" s="30" t="s">
        <v>114</v>
      </c>
      <c r="E4545" s="15" t="str">
        <f t="shared" si="11899"/>
        <v>0503</v>
      </c>
      <c r="F4545" s="30" t="s">
        <v>1216</v>
      </c>
      <c r="G4545" s="30"/>
      <c r="H4545" s="31" t="s">
        <v>1217</v>
      </c>
      <c r="I4545" s="32"/>
      <c r="J4545" s="32"/>
      <c r="K4545" s="32"/>
      <c r="L4545" s="32"/>
      <c r="M4545" s="32"/>
      <c r="N4545" s="32"/>
      <c r="O4545" s="32">
        <f t="shared" ref="O4545:O4560" si="11926">O4546</f>
        <v>0</v>
      </c>
      <c r="P4545" s="32">
        <f t="shared" ref="P4545:P4560" si="11927">P4546</f>
        <v>0</v>
      </c>
      <c r="Q4545" s="32">
        <f t="shared" ref="Q4545:Q4560" si="11928">Q4546</f>
        <v>295.34699999999998</v>
      </c>
      <c r="R4545" s="32"/>
      <c r="S4545" s="32"/>
      <c r="T4545" s="32"/>
      <c r="U4545" s="32"/>
      <c r="V4545" s="32">
        <f t="shared" si="11900"/>
        <v>295.34699999999998</v>
      </c>
      <c r="W4545" s="32"/>
      <c r="X4545" s="32"/>
      <c r="Y4545" s="32"/>
      <c r="Z4545" s="32"/>
      <c r="AA4545" s="32"/>
      <c r="AB4545" s="32">
        <f t="shared" ref="AB4545:AB4560" si="11929">AB4546</f>
        <v>29.538</v>
      </c>
      <c r="AC4545" s="33">
        <f t="shared" ref="AC4545:AC4560" si="11930">AC4546</f>
        <v>295.34699999999998</v>
      </c>
      <c r="AD4545" s="33">
        <f t="shared" ref="AD4545:AD4560" si="11931">AD4546</f>
        <v>295.34699999999998</v>
      </c>
      <c r="AE4545" s="34">
        <f t="shared" si="11867"/>
        <v>100</v>
      </c>
      <c r="AF4545" s="32">
        <f t="shared" ref="AF4545:AF4560" si="11932">AF4546</f>
        <v>295.34699999999998</v>
      </c>
      <c r="AG4545" s="32">
        <f t="shared" ref="AG4545:AG4560" si="11933">AG4546</f>
        <v>0</v>
      </c>
      <c r="AH4545" s="32">
        <f t="shared" ref="AH4545:AH4560" si="11934">AH4546</f>
        <v>0</v>
      </c>
      <c r="AI4545" s="32">
        <f t="shared" ref="AI4545:AI4560" si="11935">AI4546</f>
        <v>0</v>
      </c>
      <c r="AJ4545" s="32">
        <f t="shared" ref="AJ4545:AJ4560" si="11936">AJ4546</f>
        <v>0</v>
      </c>
      <c r="AK4545" s="32">
        <f t="shared" ref="AK4545:AK4560" si="11937">AK4546</f>
        <v>0</v>
      </c>
      <c r="AL4545" s="32">
        <f t="shared" si="11868"/>
        <v>295.34699999999998</v>
      </c>
      <c r="AM4545" s="32">
        <f t="shared" si="11869"/>
        <v>0</v>
      </c>
    </row>
    <row r="4546" spans="2:40" ht="31.2" x14ac:dyDescent="0.3">
      <c r="B4546" s="30" t="s">
        <v>1085</v>
      </c>
      <c r="C4546" s="30" t="s">
        <v>112</v>
      </c>
      <c r="D4546" s="30" t="s">
        <v>114</v>
      </c>
      <c r="E4546" s="15" t="str">
        <f t="shared" si="11899"/>
        <v>0503</v>
      </c>
      <c r="F4546" s="30" t="s">
        <v>1218</v>
      </c>
      <c r="G4546" s="30"/>
      <c r="H4546" s="31" t="s">
        <v>67</v>
      </c>
      <c r="I4546" s="32"/>
      <c r="J4546" s="32"/>
      <c r="K4546" s="32"/>
      <c r="L4546" s="32"/>
      <c r="M4546" s="32"/>
      <c r="N4546" s="32"/>
      <c r="O4546" s="32">
        <f t="shared" si="11926"/>
        <v>0</v>
      </c>
      <c r="P4546" s="32">
        <f t="shared" si="11927"/>
        <v>0</v>
      </c>
      <c r="Q4546" s="32">
        <f t="shared" si="11928"/>
        <v>295.34699999999998</v>
      </c>
      <c r="R4546" s="32"/>
      <c r="S4546" s="32"/>
      <c r="T4546" s="32"/>
      <c r="U4546" s="32"/>
      <c r="V4546" s="32">
        <f t="shared" si="11900"/>
        <v>295.34699999999998</v>
      </c>
      <c r="W4546" s="32"/>
      <c r="X4546" s="32"/>
      <c r="Y4546" s="32"/>
      <c r="Z4546" s="32"/>
      <c r="AA4546" s="32"/>
      <c r="AB4546" s="32">
        <f t="shared" si="11929"/>
        <v>29.538</v>
      </c>
      <c r="AC4546" s="33">
        <f t="shared" si="11930"/>
        <v>295.34699999999998</v>
      </c>
      <c r="AD4546" s="33">
        <f t="shared" si="11931"/>
        <v>295.34699999999998</v>
      </c>
      <c r="AE4546" s="34">
        <f t="shared" si="11867"/>
        <v>100</v>
      </c>
      <c r="AF4546" s="32">
        <f t="shared" si="11932"/>
        <v>295.34699999999998</v>
      </c>
      <c r="AG4546" s="32">
        <f t="shared" si="11933"/>
        <v>0</v>
      </c>
      <c r="AH4546" s="32">
        <f t="shared" si="11934"/>
        <v>0</v>
      </c>
      <c r="AI4546" s="32">
        <f t="shared" si="11935"/>
        <v>0</v>
      </c>
      <c r="AJ4546" s="32">
        <f t="shared" si="11936"/>
        <v>0</v>
      </c>
      <c r="AK4546" s="32">
        <f t="shared" si="11937"/>
        <v>0</v>
      </c>
      <c r="AL4546" s="32">
        <f t="shared" si="11868"/>
        <v>295.34699999999998</v>
      </c>
      <c r="AM4546" s="32">
        <f t="shared" si="11869"/>
        <v>0</v>
      </c>
    </row>
    <row r="4547" spans="2:40" ht="31.2" x14ac:dyDescent="0.3">
      <c r="B4547" s="30" t="s">
        <v>1085</v>
      </c>
      <c r="C4547" s="30" t="s">
        <v>112</v>
      </c>
      <c r="D4547" s="30" t="s">
        <v>114</v>
      </c>
      <c r="E4547" s="15" t="str">
        <f t="shared" si="11899"/>
        <v>0503</v>
      </c>
      <c r="F4547" s="30" t="s">
        <v>1218</v>
      </c>
      <c r="G4547" s="30" t="s">
        <v>174</v>
      </c>
      <c r="H4547" s="31" t="s">
        <v>175</v>
      </c>
      <c r="I4547" s="32"/>
      <c r="J4547" s="32"/>
      <c r="K4547" s="32"/>
      <c r="L4547" s="32"/>
      <c r="M4547" s="32"/>
      <c r="N4547" s="32"/>
      <c r="O4547" s="32">
        <f t="shared" si="11926"/>
        <v>0</v>
      </c>
      <c r="P4547" s="32">
        <f t="shared" si="11927"/>
        <v>0</v>
      </c>
      <c r="Q4547" s="32">
        <f t="shared" si="11928"/>
        <v>295.34699999999998</v>
      </c>
      <c r="R4547" s="32"/>
      <c r="S4547" s="32"/>
      <c r="T4547" s="32"/>
      <c r="U4547" s="32"/>
      <c r="V4547" s="32">
        <f t="shared" si="11900"/>
        <v>295.34699999999998</v>
      </c>
      <c r="W4547" s="32"/>
      <c r="X4547" s="32"/>
      <c r="Y4547" s="32"/>
      <c r="Z4547" s="32"/>
      <c r="AA4547" s="32"/>
      <c r="AB4547" s="32">
        <f t="shared" si="11929"/>
        <v>29.538</v>
      </c>
      <c r="AC4547" s="33">
        <f t="shared" si="11930"/>
        <v>295.34699999999998</v>
      </c>
      <c r="AD4547" s="33">
        <f t="shared" si="11931"/>
        <v>295.34699999999998</v>
      </c>
      <c r="AE4547" s="34">
        <f t="shared" si="11867"/>
        <v>100</v>
      </c>
      <c r="AF4547" s="32">
        <f t="shared" si="11932"/>
        <v>295.34699999999998</v>
      </c>
      <c r="AG4547" s="32">
        <f t="shared" si="11933"/>
        <v>0</v>
      </c>
      <c r="AH4547" s="32">
        <f t="shared" si="11934"/>
        <v>0</v>
      </c>
      <c r="AI4547" s="32">
        <f t="shared" si="11935"/>
        <v>0</v>
      </c>
      <c r="AJ4547" s="32">
        <f t="shared" si="11936"/>
        <v>0</v>
      </c>
      <c r="AK4547" s="32">
        <f t="shared" si="11937"/>
        <v>0</v>
      </c>
      <c r="AL4547" s="32">
        <f t="shared" si="11868"/>
        <v>295.34699999999998</v>
      </c>
      <c r="AM4547" s="32">
        <f t="shared" si="11869"/>
        <v>0</v>
      </c>
    </row>
    <row r="4548" spans="2:40" x14ac:dyDescent="0.3">
      <c r="B4548" s="30" t="s">
        <v>1085</v>
      </c>
      <c r="C4548" s="30" t="s">
        <v>112</v>
      </c>
      <c r="D4548" s="30" t="s">
        <v>114</v>
      </c>
      <c r="E4548" s="15" t="str">
        <f t="shared" si="11899"/>
        <v>0503</v>
      </c>
      <c r="F4548" s="30" t="s">
        <v>1218</v>
      </c>
      <c r="G4548" s="30" t="s">
        <v>176</v>
      </c>
      <c r="H4548" s="31" t="s">
        <v>177</v>
      </c>
      <c r="I4548" s="32"/>
      <c r="J4548" s="32"/>
      <c r="K4548" s="32"/>
      <c r="L4548" s="32"/>
      <c r="M4548" s="32"/>
      <c r="N4548" s="32"/>
      <c r="O4548" s="32">
        <v>0</v>
      </c>
      <c r="P4548" s="32">
        <v>0</v>
      </c>
      <c r="Q4548" s="32">
        <v>295.34699999999998</v>
      </c>
      <c r="R4548" s="32"/>
      <c r="S4548" s="32"/>
      <c r="T4548" s="32"/>
      <c r="U4548" s="32"/>
      <c r="V4548" s="32">
        <f t="shared" si="11900"/>
        <v>295.34699999999998</v>
      </c>
      <c r="W4548" s="32"/>
      <c r="X4548" s="32"/>
      <c r="Y4548" s="32"/>
      <c r="Z4548" s="32"/>
      <c r="AA4548" s="32"/>
      <c r="AB4548" s="32">
        <v>29.538</v>
      </c>
      <c r="AC4548" s="33">
        <v>295.34699999999998</v>
      </c>
      <c r="AD4548" s="33">
        <v>295.34699999999998</v>
      </c>
      <c r="AE4548" s="34">
        <f t="shared" si="11867"/>
        <v>100</v>
      </c>
      <c r="AF4548" s="32">
        <v>295.34699999999998</v>
      </c>
      <c r="AG4548" s="32">
        <v>0</v>
      </c>
      <c r="AH4548" s="32">
        <v>0</v>
      </c>
      <c r="AI4548" s="32">
        <v>0</v>
      </c>
      <c r="AJ4548" s="32">
        <v>0</v>
      </c>
      <c r="AK4548" s="32">
        <v>0</v>
      </c>
      <c r="AL4548" s="32">
        <f t="shared" si="11868"/>
        <v>295.34699999999998</v>
      </c>
      <c r="AM4548" s="32">
        <f t="shared" si="11869"/>
        <v>0</v>
      </c>
    </row>
    <row r="4549" spans="2:40" ht="46.8" hidden="1" customHeight="1" x14ac:dyDescent="0.3">
      <c r="B4549" s="30" t="s">
        <v>1085</v>
      </c>
      <c r="C4549" s="30" t="s">
        <v>112</v>
      </c>
      <c r="D4549" s="30" t="s">
        <v>114</v>
      </c>
      <c r="E4549" s="15" t="str">
        <f t="shared" si="11899"/>
        <v>0503</v>
      </c>
      <c r="F4549" s="30" t="s">
        <v>736</v>
      </c>
      <c r="G4549" s="30"/>
      <c r="H4549" s="31" t="s">
        <v>737</v>
      </c>
      <c r="I4549" s="32"/>
      <c r="J4549" s="32"/>
      <c r="K4549" s="32"/>
      <c r="L4549" s="32">
        <f t="shared" ref="L4549:L4560" si="11938">L4550</f>
        <v>3000</v>
      </c>
      <c r="M4549" s="32">
        <f t="shared" ref="M4549:M4560" si="11939">M4550</f>
        <v>0</v>
      </c>
      <c r="N4549" s="32">
        <f t="shared" ref="N4549:N4560" si="11940">N4550</f>
        <v>0</v>
      </c>
      <c r="O4549" s="32">
        <f t="shared" si="11926"/>
        <v>0</v>
      </c>
      <c r="P4549" s="32">
        <f t="shared" si="11927"/>
        <v>0</v>
      </c>
      <c r="Q4549" s="32">
        <f t="shared" si="11928"/>
        <v>0</v>
      </c>
      <c r="R4549" s="32">
        <f t="shared" ref="R4549:R4557" si="11941">R4550</f>
        <v>0</v>
      </c>
      <c r="S4549" s="32">
        <f t="shared" ref="S4549:S4560" si="11942">S4550</f>
        <v>0</v>
      </c>
      <c r="T4549" s="32">
        <f t="shared" ref="T4549:T4560" si="11943">T4550</f>
        <v>0</v>
      </c>
      <c r="U4549" s="32">
        <v>0</v>
      </c>
      <c r="V4549" s="32">
        <f t="shared" si="11900"/>
        <v>3000</v>
      </c>
      <c r="W4549" s="32">
        <f t="shared" ref="W4549:W4560" si="11944">W4550</f>
        <v>0</v>
      </c>
      <c r="X4549" s="32">
        <f t="shared" ref="X4549:X4560" si="11945">X4550</f>
        <v>0</v>
      </c>
      <c r="Y4549" s="32">
        <f t="shared" ref="Y4549:Y4560" si="11946">Y4550</f>
        <v>0</v>
      </c>
      <c r="Z4549" s="32">
        <f t="shared" ref="Z4549:Z4560" si="11947">Z4550</f>
        <v>0</v>
      </c>
      <c r="AA4549" s="32">
        <f t="shared" ref="AA4549:AA4560" si="11948">AA4550</f>
        <v>0</v>
      </c>
      <c r="AB4549" s="32">
        <f t="shared" si="11929"/>
        <v>0</v>
      </c>
      <c r="AC4549" s="33">
        <f t="shared" si="11930"/>
        <v>0</v>
      </c>
      <c r="AD4549" s="33">
        <f t="shared" si="11931"/>
        <v>0</v>
      </c>
      <c r="AE4549" s="34" t="e">
        <f t="shared" si="11867"/>
        <v>#DIV/0!</v>
      </c>
      <c r="AF4549" s="32">
        <f t="shared" si="11932"/>
        <v>0</v>
      </c>
      <c r="AG4549" s="32">
        <f t="shared" si="11933"/>
        <v>0</v>
      </c>
      <c r="AH4549" s="32">
        <f t="shared" si="11934"/>
        <v>0</v>
      </c>
      <c r="AI4549" s="32">
        <f t="shared" si="11935"/>
        <v>0</v>
      </c>
      <c r="AJ4549" s="32">
        <f t="shared" si="11936"/>
        <v>0</v>
      </c>
      <c r="AK4549" s="32">
        <f t="shared" si="11937"/>
        <v>0</v>
      </c>
      <c r="AL4549" s="32">
        <f t="shared" si="11868"/>
        <v>0</v>
      </c>
      <c r="AM4549" s="32">
        <f t="shared" si="11869"/>
        <v>3000</v>
      </c>
      <c r="AN4549" s="12" t="s">
        <v>35</v>
      </c>
    </row>
    <row r="4550" spans="2:40" ht="62.4" hidden="1" customHeight="1" x14ac:dyDescent="0.3">
      <c r="B4550" s="30" t="s">
        <v>1085</v>
      </c>
      <c r="C4550" s="30" t="s">
        <v>112</v>
      </c>
      <c r="D4550" s="30" t="s">
        <v>114</v>
      </c>
      <c r="E4550" s="15" t="str">
        <f t="shared" si="11899"/>
        <v>0503</v>
      </c>
      <c r="F4550" s="30" t="s">
        <v>738</v>
      </c>
      <c r="G4550" s="30"/>
      <c r="H4550" s="31" t="s">
        <v>739</v>
      </c>
      <c r="I4550" s="32"/>
      <c r="J4550" s="32"/>
      <c r="K4550" s="32"/>
      <c r="L4550" s="32">
        <f t="shared" si="11938"/>
        <v>3000</v>
      </c>
      <c r="M4550" s="32">
        <f t="shared" si="11939"/>
        <v>0</v>
      </c>
      <c r="N4550" s="32">
        <f t="shared" si="11940"/>
        <v>0</v>
      </c>
      <c r="O4550" s="32">
        <f t="shared" si="11926"/>
        <v>0</v>
      </c>
      <c r="P4550" s="32">
        <f t="shared" si="11927"/>
        <v>0</v>
      </c>
      <c r="Q4550" s="32">
        <f t="shared" si="11928"/>
        <v>0</v>
      </c>
      <c r="R4550" s="32">
        <f t="shared" si="11941"/>
        <v>0</v>
      </c>
      <c r="S4550" s="32">
        <f t="shared" si="11942"/>
        <v>0</v>
      </c>
      <c r="T4550" s="32">
        <f t="shared" si="11943"/>
        <v>0</v>
      </c>
      <c r="U4550" s="32">
        <v>0</v>
      </c>
      <c r="V4550" s="32">
        <f t="shared" si="11900"/>
        <v>3000</v>
      </c>
      <c r="W4550" s="32">
        <f t="shared" si="11944"/>
        <v>0</v>
      </c>
      <c r="X4550" s="32">
        <f t="shared" si="11945"/>
        <v>0</v>
      </c>
      <c r="Y4550" s="32">
        <f t="shared" si="11946"/>
        <v>0</v>
      </c>
      <c r="Z4550" s="32">
        <f t="shared" si="11947"/>
        <v>0</v>
      </c>
      <c r="AA4550" s="32">
        <f t="shared" si="11948"/>
        <v>0</v>
      </c>
      <c r="AB4550" s="32">
        <f t="shared" si="11929"/>
        <v>0</v>
      </c>
      <c r="AC4550" s="33">
        <f t="shared" si="11930"/>
        <v>0</v>
      </c>
      <c r="AD4550" s="33">
        <f t="shared" si="11931"/>
        <v>0</v>
      </c>
      <c r="AE4550" s="34" t="e">
        <f t="shared" si="11867"/>
        <v>#DIV/0!</v>
      </c>
      <c r="AF4550" s="32">
        <f t="shared" si="11932"/>
        <v>0</v>
      </c>
      <c r="AG4550" s="32">
        <f t="shared" si="11933"/>
        <v>0</v>
      </c>
      <c r="AH4550" s="32">
        <f t="shared" si="11934"/>
        <v>0</v>
      </c>
      <c r="AI4550" s="32">
        <f t="shared" si="11935"/>
        <v>0</v>
      </c>
      <c r="AJ4550" s="32">
        <f t="shared" si="11936"/>
        <v>0</v>
      </c>
      <c r="AK4550" s="32">
        <f t="shared" si="11937"/>
        <v>0</v>
      </c>
      <c r="AL4550" s="32">
        <f t="shared" si="11868"/>
        <v>0</v>
      </c>
      <c r="AM4550" s="32">
        <f t="shared" si="11869"/>
        <v>3000</v>
      </c>
      <c r="AN4550" s="12" t="s">
        <v>35</v>
      </c>
    </row>
    <row r="4551" spans="2:40" ht="31.2" hidden="1" customHeight="1" x14ac:dyDescent="0.3">
      <c r="B4551" s="30" t="s">
        <v>1085</v>
      </c>
      <c r="C4551" s="30" t="s">
        <v>112</v>
      </c>
      <c r="D4551" s="30" t="s">
        <v>114</v>
      </c>
      <c r="E4551" s="15" t="str">
        <f t="shared" si="11899"/>
        <v>0503</v>
      </c>
      <c r="F4551" s="30" t="s">
        <v>740</v>
      </c>
      <c r="G4551" s="30"/>
      <c r="H4551" s="31" t="s">
        <v>741</v>
      </c>
      <c r="I4551" s="32"/>
      <c r="J4551" s="32"/>
      <c r="K4551" s="32"/>
      <c r="L4551" s="32">
        <f t="shared" si="11938"/>
        <v>3000</v>
      </c>
      <c r="M4551" s="32">
        <f t="shared" si="11939"/>
        <v>0</v>
      </c>
      <c r="N4551" s="32">
        <f t="shared" si="11940"/>
        <v>0</v>
      </c>
      <c r="O4551" s="32">
        <f t="shared" si="11926"/>
        <v>0</v>
      </c>
      <c r="P4551" s="32">
        <f t="shared" si="11927"/>
        <v>0</v>
      </c>
      <c r="Q4551" s="32">
        <f t="shared" si="11928"/>
        <v>0</v>
      </c>
      <c r="R4551" s="32">
        <f t="shared" si="11941"/>
        <v>0</v>
      </c>
      <c r="S4551" s="32">
        <f t="shared" si="11942"/>
        <v>0</v>
      </c>
      <c r="T4551" s="32">
        <f t="shared" si="11943"/>
        <v>0</v>
      </c>
      <c r="U4551" s="32">
        <v>0</v>
      </c>
      <c r="V4551" s="32">
        <f t="shared" si="11900"/>
        <v>3000</v>
      </c>
      <c r="W4551" s="32">
        <f t="shared" si="11944"/>
        <v>0</v>
      </c>
      <c r="X4551" s="32">
        <f t="shared" si="11945"/>
        <v>0</v>
      </c>
      <c r="Y4551" s="32">
        <f t="shared" si="11946"/>
        <v>0</v>
      </c>
      <c r="Z4551" s="32">
        <f t="shared" si="11947"/>
        <v>0</v>
      </c>
      <c r="AA4551" s="32">
        <f t="shared" si="11948"/>
        <v>0</v>
      </c>
      <c r="AB4551" s="32">
        <f t="shared" si="11929"/>
        <v>0</v>
      </c>
      <c r="AC4551" s="33">
        <f t="shared" si="11930"/>
        <v>0</v>
      </c>
      <c r="AD4551" s="33">
        <f t="shared" si="11931"/>
        <v>0</v>
      </c>
      <c r="AE4551" s="34" t="e">
        <f t="shared" si="11867"/>
        <v>#DIV/0!</v>
      </c>
      <c r="AF4551" s="32">
        <f t="shared" si="11932"/>
        <v>0</v>
      </c>
      <c r="AG4551" s="32">
        <f t="shared" si="11933"/>
        <v>0</v>
      </c>
      <c r="AH4551" s="32">
        <f t="shared" si="11934"/>
        <v>0</v>
      </c>
      <c r="AI4551" s="32">
        <f t="shared" si="11935"/>
        <v>0</v>
      </c>
      <c r="AJ4551" s="32">
        <f t="shared" si="11936"/>
        <v>0</v>
      </c>
      <c r="AK4551" s="32">
        <f t="shared" si="11937"/>
        <v>0</v>
      </c>
      <c r="AL4551" s="32">
        <f t="shared" si="11868"/>
        <v>0</v>
      </c>
      <c r="AM4551" s="32">
        <f t="shared" si="11869"/>
        <v>3000</v>
      </c>
      <c r="AN4551" s="12" t="s">
        <v>35</v>
      </c>
    </row>
    <row r="4552" spans="2:40" ht="31.2" hidden="1" customHeight="1" x14ac:dyDescent="0.3">
      <c r="B4552" s="30" t="s">
        <v>1085</v>
      </c>
      <c r="C4552" s="30" t="s">
        <v>112</v>
      </c>
      <c r="D4552" s="30" t="s">
        <v>114</v>
      </c>
      <c r="E4552" s="15" t="str">
        <f t="shared" si="11899"/>
        <v>0503</v>
      </c>
      <c r="F4552" s="30" t="s">
        <v>740</v>
      </c>
      <c r="G4552" s="30" t="s">
        <v>50</v>
      </c>
      <c r="H4552" s="31" t="s">
        <v>51</v>
      </c>
      <c r="I4552" s="32"/>
      <c r="J4552" s="32"/>
      <c r="K4552" s="32"/>
      <c r="L4552" s="32">
        <f t="shared" si="11938"/>
        <v>3000</v>
      </c>
      <c r="M4552" s="32">
        <f t="shared" si="11939"/>
        <v>0</v>
      </c>
      <c r="N4552" s="32">
        <f t="shared" si="11940"/>
        <v>0</v>
      </c>
      <c r="O4552" s="32">
        <f t="shared" si="11926"/>
        <v>0</v>
      </c>
      <c r="P4552" s="32">
        <f t="shared" si="11927"/>
        <v>0</v>
      </c>
      <c r="Q4552" s="32">
        <f t="shared" si="11928"/>
        <v>0</v>
      </c>
      <c r="R4552" s="32">
        <f t="shared" si="11941"/>
        <v>0</v>
      </c>
      <c r="S4552" s="32">
        <f t="shared" si="11942"/>
        <v>0</v>
      </c>
      <c r="T4552" s="32">
        <f t="shared" si="11943"/>
        <v>0</v>
      </c>
      <c r="U4552" s="32">
        <v>0</v>
      </c>
      <c r="V4552" s="32">
        <f t="shared" si="11900"/>
        <v>3000</v>
      </c>
      <c r="W4552" s="32">
        <f t="shared" si="11944"/>
        <v>0</v>
      </c>
      <c r="X4552" s="32">
        <f t="shared" si="11945"/>
        <v>0</v>
      </c>
      <c r="Y4552" s="32">
        <f t="shared" si="11946"/>
        <v>0</v>
      </c>
      <c r="Z4552" s="32">
        <f t="shared" si="11947"/>
        <v>0</v>
      </c>
      <c r="AA4552" s="32">
        <f t="shared" si="11948"/>
        <v>0</v>
      </c>
      <c r="AB4552" s="32">
        <f t="shared" si="11929"/>
        <v>0</v>
      </c>
      <c r="AC4552" s="33">
        <f t="shared" si="11930"/>
        <v>0</v>
      </c>
      <c r="AD4552" s="33">
        <f t="shared" si="11931"/>
        <v>0</v>
      </c>
      <c r="AE4552" s="34" t="e">
        <f t="shared" si="11867"/>
        <v>#DIV/0!</v>
      </c>
      <c r="AF4552" s="32">
        <f t="shared" si="11932"/>
        <v>0</v>
      </c>
      <c r="AG4552" s="32">
        <f t="shared" si="11933"/>
        <v>0</v>
      </c>
      <c r="AH4552" s="32">
        <f t="shared" si="11934"/>
        <v>0</v>
      </c>
      <c r="AI4552" s="32">
        <f t="shared" si="11935"/>
        <v>0</v>
      </c>
      <c r="AJ4552" s="32">
        <f t="shared" si="11936"/>
        <v>0</v>
      </c>
      <c r="AK4552" s="32">
        <f t="shared" si="11937"/>
        <v>0</v>
      </c>
      <c r="AL4552" s="32">
        <f t="shared" si="11868"/>
        <v>0</v>
      </c>
      <c r="AM4552" s="32">
        <f t="shared" si="11869"/>
        <v>3000</v>
      </c>
      <c r="AN4552" s="12" t="s">
        <v>35</v>
      </c>
    </row>
    <row r="4553" spans="2:40" ht="31.2" hidden="1" customHeight="1" x14ac:dyDescent="0.3">
      <c r="B4553" s="30" t="s">
        <v>1085</v>
      </c>
      <c r="C4553" s="30" t="s">
        <v>112</v>
      </c>
      <c r="D4553" s="30" t="s">
        <v>114</v>
      </c>
      <c r="E4553" s="15" t="str">
        <f t="shared" si="11899"/>
        <v>0503</v>
      </c>
      <c r="F4553" s="30" t="s">
        <v>740</v>
      </c>
      <c r="G4553" s="30" t="s">
        <v>52</v>
      </c>
      <c r="H4553" s="31" t="s">
        <v>53</v>
      </c>
      <c r="I4553" s="32"/>
      <c r="J4553" s="32"/>
      <c r="K4553" s="32"/>
      <c r="L4553" s="32">
        <v>3000</v>
      </c>
      <c r="M4553" s="32"/>
      <c r="N4553" s="32"/>
      <c r="O4553" s="32">
        <v>0</v>
      </c>
      <c r="P4553" s="32">
        <v>0</v>
      </c>
      <c r="Q4553" s="32">
        <v>0</v>
      </c>
      <c r="R4553" s="32">
        <v>0</v>
      </c>
      <c r="S4553" s="32">
        <v>0</v>
      </c>
      <c r="T4553" s="32">
        <v>0</v>
      </c>
      <c r="U4553" s="32">
        <v>0</v>
      </c>
      <c r="V4553" s="32">
        <f t="shared" si="11900"/>
        <v>3000</v>
      </c>
      <c r="W4553" s="32"/>
      <c r="X4553" s="32"/>
      <c r="Y4553" s="32"/>
      <c r="Z4553" s="32"/>
      <c r="AA4553" s="32"/>
      <c r="AB4553" s="32">
        <v>0</v>
      </c>
      <c r="AC4553" s="33">
        <v>0</v>
      </c>
      <c r="AD4553" s="33">
        <v>0</v>
      </c>
      <c r="AE4553" s="34" t="e">
        <f t="shared" si="11867"/>
        <v>#DIV/0!</v>
      </c>
      <c r="AF4553" s="32">
        <v>0</v>
      </c>
      <c r="AG4553" s="32">
        <v>0</v>
      </c>
      <c r="AH4553" s="32">
        <v>0</v>
      </c>
      <c r="AI4553" s="32">
        <v>0</v>
      </c>
      <c r="AJ4553" s="32">
        <v>0</v>
      </c>
      <c r="AK4553" s="32">
        <v>0</v>
      </c>
      <c r="AL4553" s="32">
        <f t="shared" si="11868"/>
        <v>0</v>
      </c>
      <c r="AM4553" s="32">
        <f t="shared" si="11869"/>
        <v>3000</v>
      </c>
      <c r="AN4553" s="12" t="s">
        <v>35</v>
      </c>
    </row>
    <row r="4554" spans="2:40" ht="31.2" hidden="1" customHeight="1" x14ac:dyDescent="0.3">
      <c r="B4554" s="30" t="s">
        <v>1085</v>
      </c>
      <c r="C4554" s="30" t="s">
        <v>112</v>
      </c>
      <c r="D4554" s="30" t="s">
        <v>114</v>
      </c>
      <c r="E4554" s="15" t="str">
        <f t="shared" si="11899"/>
        <v>0503</v>
      </c>
      <c r="F4554" s="30" t="s">
        <v>118</v>
      </c>
      <c r="G4554" s="30"/>
      <c r="H4554" s="31" t="s">
        <v>119</v>
      </c>
      <c r="I4554" s="32"/>
      <c r="J4554" s="32"/>
      <c r="K4554" s="32"/>
      <c r="L4554" s="32"/>
      <c r="M4554" s="32"/>
      <c r="N4554" s="32"/>
      <c r="O4554" s="32">
        <f t="shared" si="11926"/>
        <v>0</v>
      </c>
      <c r="P4554" s="32">
        <f t="shared" si="11927"/>
        <v>0</v>
      </c>
      <c r="Q4554" s="32">
        <f t="shared" si="11928"/>
        <v>0</v>
      </c>
      <c r="R4554" s="32">
        <f t="shared" si="11941"/>
        <v>0</v>
      </c>
      <c r="S4554" s="32"/>
      <c r="T4554" s="32"/>
      <c r="U4554" s="32"/>
      <c r="V4554" s="32">
        <f t="shared" si="11900"/>
        <v>0</v>
      </c>
      <c r="W4554" s="32"/>
      <c r="X4554" s="32"/>
      <c r="Y4554" s="32"/>
      <c r="Z4554" s="32"/>
      <c r="AA4554" s="32"/>
      <c r="AB4554" s="32">
        <f t="shared" si="11929"/>
        <v>0</v>
      </c>
      <c r="AC4554" s="33">
        <f t="shared" si="11930"/>
        <v>0</v>
      </c>
      <c r="AD4554" s="33">
        <f t="shared" si="11931"/>
        <v>0</v>
      </c>
      <c r="AE4554" s="34" t="e">
        <f t="shared" si="11867"/>
        <v>#DIV/0!</v>
      </c>
      <c r="AF4554" s="35">
        <f t="shared" si="11932"/>
        <v>0</v>
      </c>
      <c r="AG4554" s="35">
        <f t="shared" si="11933"/>
        <v>0</v>
      </c>
      <c r="AH4554" s="36">
        <f t="shared" si="11934"/>
        <v>0</v>
      </c>
      <c r="AI4554" s="36">
        <f t="shared" si="11935"/>
        <v>0</v>
      </c>
      <c r="AJ4554" s="36">
        <f t="shared" si="11936"/>
        <v>0</v>
      </c>
      <c r="AK4554" s="36">
        <f t="shared" si="11937"/>
        <v>0</v>
      </c>
      <c r="AL4554" s="36">
        <f t="shared" si="11868"/>
        <v>0</v>
      </c>
      <c r="AM4554" s="36">
        <f t="shared" si="11869"/>
        <v>0</v>
      </c>
      <c r="AN4554" s="37" t="s">
        <v>35</v>
      </c>
    </row>
    <row r="4555" spans="2:40" ht="31.2" hidden="1" customHeight="1" x14ac:dyDescent="0.3">
      <c r="B4555" s="30" t="s">
        <v>1085</v>
      </c>
      <c r="C4555" s="30" t="s">
        <v>112</v>
      </c>
      <c r="D4555" s="30" t="s">
        <v>114</v>
      </c>
      <c r="E4555" s="15" t="str">
        <f t="shared" si="11899"/>
        <v>0503</v>
      </c>
      <c r="F4555" s="30" t="s">
        <v>1219</v>
      </c>
      <c r="G4555" s="30"/>
      <c r="H4555" s="31" t="s">
        <v>1220</v>
      </c>
      <c r="I4555" s="32"/>
      <c r="J4555" s="32"/>
      <c r="K4555" s="32"/>
      <c r="L4555" s="32"/>
      <c r="M4555" s="32"/>
      <c r="N4555" s="32"/>
      <c r="O4555" s="32">
        <f t="shared" si="11926"/>
        <v>0</v>
      </c>
      <c r="P4555" s="32">
        <f t="shared" si="11927"/>
        <v>0</v>
      </c>
      <c r="Q4555" s="32">
        <f t="shared" si="11928"/>
        <v>0</v>
      </c>
      <c r="R4555" s="32">
        <f t="shared" si="11941"/>
        <v>0</v>
      </c>
      <c r="S4555" s="32"/>
      <c r="T4555" s="32"/>
      <c r="U4555" s="32"/>
      <c r="V4555" s="32">
        <f t="shared" si="11900"/>
        <v>0</v>
      </c>
      <c r="W4555" s="32"/>
      <c r="X4555" s="32"/>
      <c r="Y4555" s="32"/>
      <c r="Z4555" s="32"/>
      <c r="AA4555" s="32"/>
      <c r="AB4555" s="32">
        <f t="shared" si="11929"/>
        <v>0</v>
      </c>
      <c r="AC4555" s="33">
        <f t="shared" si="11930"/>
        <v>0</v>
      </c>
      <c r="AD4555" s="33">
        <f t="shared" si="11931"/>
        <v>0</v>
      </c>
      <c r="AE4555" s="34" t="e">
        <f t="shared" si="11867"/>
        <v>#DIV/0!</v>
      </c>
      <c r="AF4555" s="35">
        <f t="shared" si="11932"/>
        <v>0</v>
      </c>
      <c r="AG4555" s="35">
        <f t="shared" si="11933"/>
        <v>0</v>
      </c>
      <c r="AH4555" s="36">
        <f t="shared" si="11934"/>
        <v>0</v>
      </c>
      <c r="AI4555" s="36">
        <f t="shared" si="11935"/>
        <v>0</v>
      </c>
      <c r="AJ4555" s="36">
        <f t="shared" si="11936"/>
        <v>0</v>
      </c>
      <c r="AK4555" s="36">
        <f t="shared" si="11937"/>
        <v>0</v>
      </c>
      <c r="AL4555" s="36">
        <f t="shared" si="11868"/>
        <v>0</v>
      </c>
      <c r="AM4555" s="36">
        <f t="shared" si="11869"/>
        <v>0</v>
      </c>
      <c r="AN4555" s="37" t="s">
        <v>35</v>
      </c>
    </row>
    <row r="4556" spans="2:40" ht="46.8" hidden="1" customHeight="1" x14ac:dyDescent="0.3">
      <c r="B4556" s="30" t="s">
        <v>1085</v>
      </c>
      <c r="C4556" s="30" t="s">
        <v>112</v>
      </c>
      <c r="D4556" s="30" t="s">
        <v>114</v>
      </c>
      <c r="E4556" s="15" t="str">
        <f t="shared" si="11899"/>
        <v>0503</v>
      </c>
      <c r="F4556" s="30" t="s">
        <v>1221</v>
      </c>
      <c r="G4556" s="30"/>
      <c r="H4556" s="31" t="s">
        <v>1222</v>
      </c>
      <c r="I4556" s="32"/>
      <c r="J4556" s="32"/>
      <c r="K4556" s="32"/>
      <c r="L4556" s="32"/>
      <c r="M4556" s="32"/>
      <c r="N4556" s="32"/>
      <c r="O4556" s="32">
        <f t="shared" si="11926"/>
        <v>0</v>
      </c>
      <c r="P4556" s="32">
        <f t="shared" si="11927"/>
        <v>0</v>
      </c>
      <c r="Q4556" s="32">
        <f t="shared" si="11928"/>
        <v>0</v>
      </c>
      <c r="R4556" s="32">
        <f t="shared" si="11941"/>
        <v>0</v>
      </c>
      <c r="S4556" s="32"/>
      <c r="T4556" s="32"/>
      <c r="U4556" s="32"/>
      <c r="V4556" s="32">
        <f t="shared" si="11900"/>
        <v>0</v>
      </c>
      <c r="W4556" s="32"/>
      <c r="X4556" s="32"/>
      <c r="Y4556" s="32"/>
      <c r="Z4556" s="32"/>
      <c r="AA4556" s="32"/>
      <c r="AB4556" s="32">
        <f t="shared" si="11929"/>
        <v>0</v>
      </c>
      <c r="AC4556" s="33">
        <f t="shared" si="11930"/>
        <v>0</v>
      </c>
      <c r="AD4556" s="33">
        <f t="shared" si="11931"/>
        <v>0</v>
      </c>
      <c r="AE4556" s="34" t="e">
        <f t="shared" si="11867"/>
        <v>#DIV/0!</v>
      </c>
      <c r="AF4556" s="35">
        <f t="shared" si="11932"/>
        <v>0</v>
      </c>
      <c r="AG4556" s="35">
        <f t="shared" si="11933"/>
        <v>0</v>
      </c>
      <c r="AH4556" s="36">
        <f t="shared" si="11934"/>
        <v>0</v>
      </c>
      <c r="AI4556" s="36">
        <f t="shared" si="11935"/>
        <v>0</v>
      </c>
      <c r="AJ4556" s="36">
        <f t="shared" si="11936"/>
        <v>0</v>
      </c>
      <c r="AK4556" s="36">
        <f t="shared" si="11937"/>
        <v>0</v>
      </c>
      <c r="AL4556" s="36">
        <f t="shared" si="11868"/>
        <v>0</v>
      </c>
      <c r="AM4556" s="36">
        <f t="shared" si="11869"/>
        <v>0</v>
      </c>
      <c r="AN4556" s="37" t="s">
        <v>35</v>
      </c>
    </row>
    <row r="4557" spans="2:40" ht="31.2" hidden="1" customHeight="1" x14ac:dyDescent="0.3">
      <c r="B4557" s="30" t="s">
        <v>1085</v>
      </c>
      <c r="C4557" s="30" t="s">
        <v>112</v>
      </c>
      <c r="D4557" s="30" t="s">
        <v>114</v>
      </c>
      <c r="E4557" s="15" t="str">
        <f t="shared" si="11899"/>
        <v>0503</v>
      </c>
      <c r="F4557" s="30" t="s">
        <v>1221</v>
      </c>
      <c r="G4557" s="30" t="s">
        <v>50</v>
      </c>
      <c r="H4557" s="31" t="s">
        <v>51</v>
      </c>
      <c r="I4557" s="32"/>
      <c r="J4557" s="32"/>
      <c r="K4557" s="32"/>
      <c r="L4557" s="32"/>
      <c r="M4557" s="32"/>
      <c r="N4557" s="32"/>
      <c r="O4557" s="32">
        <f t="shared" si="11926"/>
        <v>0</v>
      </c>
      <c r="P4557" s="32">
        <f t="shared" si="11927"/>
        <v>0</v>
      </c>
      <c r="Q4557" s="32">
        <f t="shared" si="11928"/>
        <v>0</v>
      </c>
      <c r="R4557" s="32">
        <f t="shared" si="11941"/>
        <v>0</v>
      </c>
      <c r="S4557" s="32"/>
      <c r="T4557" s="32"/>
      <c r="U4557" s="32"/>
      <c r="V4557" s="32">
        <f t="shared" si="11900"/>
        <v>0</v>
      </c>
      <c r="W4557" s="32"/>
      <c r="X4557" s="32"/>
      <c r="Y4557" s="32"/>
      <c r="Z4557" s="32"/>
      <c r="AA4557" s="32"/>
      <c r="AB4557" s="32">
        <f t="shared" si="11929"/>
        <v>0</v>
      </c>
      <c r="AC4557" s="33">
        <f t="shared" si="11930"/>
        <v>0</v>
      </c>
      <c r="AD4557" s="33">
        <f t="shared" si="11931"/>
        <v>0</v>
      </c>
      <c r="AE4557" s="34" t="e">
        <f t="shared" si="11867"/>
        <v>#DIV/0!</v>
      </c>
      <c r="AF4557" s="35">
        <f t="shared" si="11932"/>
        <v>0</v>
      </c>
      <c r="AG4557" s="35">
        <f t="shared" si="11933"/>
        <v>0</v>
      </c>
      <c r="AH4557" s="36">
        <f t="shared" si="11934"/>
        <v>0</v>
      </c>
      <c r="AI4557" s="36">
        <f t="shared" si="11935"/>
        <v>0</v>
      </c>
      <c r="AJ4557" s="36">
        <f t="shared" si="11936"/>
        <v>0</v>
      </c>
      <c r="AK4557" s="36">
        <f t="shared" si="11937"/>
        <v>0</v>
      </c>
      <c r="AL4557" s="36">
        <f t="shared" si="11868"/>
        <v>0</v>
      </c>
      <c r="AM4557" s="36">
        <f t="shared" si="11869"/>
        <v>0</v>
      </c>
      <c r="AN4557" s="37" t="s">
        <v>35</v>
      </c>
    </row>
    <row r="4558" spans="2:40" ht="31.2" hidden="1" customHeight="1" x14ac:dyDescent="0.3">
      <c r="B4558" s="30" t="s">
        <v>1085</v>
      </c>
      <c r="C4558" s="30" t="s">
        <v>112</v>
      </c>
      <c r="D4558" s="30" t="s">
        <v>114</v>
      </c>
      <c r="E4558" s="15" t="str">
        <f t="shared" si="11899"/>
        <v>0503</v>
      </c>
      <c r="F4558" s="30" t="s">
        <v>1221</v>
      </c>
      <c r="G4558" s="30" t="s">
        <v>52</v>
      </c>
      <c r="H4558" s="31" t="s">
        <v>53</v>
      </c>
      <c r="I4558" s="32"/>
      <c r="J4558" s="32"/>
      <c r="K4558" s="32"/>
      <c r="L4558" s="32"/>
      <c r="M4558" s="32"/>
      <c r="N4558" s="32"/>
      <c r="O4558" s="32">
        <v>0</v>
      </c>
      <c r="P4558" s="32">
        <v>0</v>
      </c>
      <c r="Q4558" s="32">
        <v>0</v>
      </c>
      <c r="R4558" s="32">
        <f>20000-20000</f>
        <v>0</v>
      </c>
      <c r="S4558" s="32"/>
      <c r="T4558" s="32"/>
      <c r="U4558" s="32"/>
      <c r="V4558" s="32">
        <f t="shared" si="11900"/>
        <v>0</v>
      </c>
      <c r="W4558" s="32"/>
      <c r="X4558" s="32"/>
      <c r="Y4558" s="32"/>
      <c r="Z4558" s="32"/>
      <c r="AA4558" s="32"/>
      <c r="AB4558" s="32">
        <v>0</v>
      </c>
      <c r="AC4558" s="33">
        <v>0</v>
      </c>
      <c r="AD4558" s="33">
        <v>0</v>
      </c>
      <c r="AE4558" s="34" t="e">
        <f t="shared" si="11867"/>
        <v>#DIV/0!</v>
      </c>
      <c r="AF4558" s="35">
        <v>0</v>
      </c>
      <c r="AG4558" s="35">
        <v>0</v>
      </c>
      <c r="AH4558" s="36">
        <v>0</v>
      </c>
      <c r="AI4558" s="36">
        <v>0</v>
      </c>
      <c r="AJ4558" s="36">
        <v>0</v>
      </c>
      <c r="AK4558" s="36">
        <v>0</v>
      </c>
      <c r="AL4558" s="36">
        <f t="shared" si="11868"/>
        <v>0</v>
      </c>
      <c r="AM4558" s="36">
        <f t="shared" si="11869"/>
        <v>0</v>
      </c>
      <c r="AN4558" s="37" t="s">
        <v>35</v>
      </c>
    </row>
    <row r="4559" spans="2:40" ht="31.2" x14ac:dyDescent="0.3">
      <c r="B4559" s="30" t="s">
        <v>1085</v>
      </c>
      <c r="C4559" s="30" t="s">
        <v>112</v>
      </c>
      <c r="D4559" s="30" t="s">
        <v>114</v>
      </c>
      <c r="E4559" s="15" t="str">
        <f t="shared" si="11899"/>
        <v>0503</v>
      </c>
      <c r="F4559" s="30" t="s">
        <v>249</v>
      </c>
      <c r="G4559" s="30"/>
      <c r="H4559" s="31" t="s">
        <v>250</v>
      </c>
      <c r="I4559" s="32">
        <f t="shared" ref="I4559:I4560" si="11949">I4560</f>
        <v>0</v>
      </c>
      <c r="J4559" s="32">
        <f t="shared" ref="J4559:J4560" si="11950">J4560</f>
        <v>97976</v>
      </c>
      <c r="K4559" s="32">
        <f t="shared" ref="K4559:K4560" si="11951">K4560</f>
        <v>97976</v>
      </c>
      <c r="L4559" s="32">
        <f t="shared" si="11938"/>
        <v>0</v>
      </c>
      <c r="M4559" s="32">
        <f t="shared" si="11939"/>
        <v>0</v>
      </c>
      <c r="N4559" s="32">
        <f t="shared" si="11940"/>
        <v>0</v>
      </c>
      <c r="O4559" s="32">
        <f t="shared" si="11926"/>
        <v>0</v>
      </c>
      <c r="P4559" s="32">
        <f t="shared" si="11927"/>
        <v>0</v>
      </c>
      <c r="Q4559" s="32">
        <f t="shared" si="11928"/>
        <v>0</v>
      </c>
      <c r="R4559" s="32">
        <f t="shared" ref="R4559:R4560" si="11952">R4560</f>
        <v>0</v>
      </c>
      <c r="S4559" s="32">
        <f t="shared" si="11942"/>
        <v>0</v>
      </c>
      <c r="T4559" s="32">
        <f t="shared" si="11943"/>
        <v>0</v>
      </c>
      <c r="U4559" s="32">
        <v>94375.370999999999</v>
      </c>
      <c r="V4559" s="32">
        <f t="shared" si="11900"/>
        <v>94375.370999999999</v>
      </c>
      <c r="W4559" s="32">
        <f t="shared" si="11944"/>
        <v>94375.370999999999</v>
      </c>
      <c r="X4559" s="32">
        <f t="shared" si="11945"/>
        <v>0</v>
      </c>
      <c r="Y4559" s="32">
        <f t="shared" si="11946"/>
        <v>0</v>
      </c>
      <c r="Z4559" s="32">
        <f t="shared" si="11947"/>
        <v>0</v>
      </c>
      <c r="AA4559" s="32">
        <f t="shared" si="11948"/>
        <v>0</v>
      </c>
      <c r="AB4559" s="32">
        <f t="shared" si="11929"/>
        <v>66072.308430000005</v>
      </c>
      <c r="AC4559" s="33">
        <f t="shared" si="11930"/>
        <v>114992.35800000001</v>
      </c>
      <c r="AD4559" s="33">
        <f t="shared" si="11931"/>
        <v>77434.017909999995</v>
      </c>
      <c r="AE4559" s="34">
        <f t="shared" si="11867"/>
        <v>67.33840340068511</v>
      </c>
      <c r="AF4559" s="32">
        <f t="shared" si="11932"/>
        <v>114992.35800000001</v>
      </c>
      <c r="AG4559" s="32">
        <f t="shared" si="11933"/>
        <v>0</v>
      </c>
      <c r="AH4559" s="32">
        <f t="shared" si="11934"/>
        <v>0</v>
      </c>
      <c r="AI4559" s="32">
        <f t="shared" si="11935"/>
        <v>0</v>
      </c>
      <c r="AJ4559" s="32">
        <f t="shared" si="11936"/>
        <v>0</v>
      </c>
      <c r="AK4559" s="32">
        <f t="shared" si="11937"/>
        <v>0</v>
      </c>
      <c r="AL4559" s="32">
        <f t="shared" si="11868"/>
        <v>114992.35800000001</v>
      </c>
      <c r="AM4559" s="32">
        <f t="shared" si="11869"/>
        <v>-20616.987000000008</v>
      </c>
    </row>
    <row r="4560" spans="2:40" ht="31.2" x14ac:dyDescent="0.3">
      <c r="B4560" s="30" t="s">
        <v>1085</v>
      </c>
      <c r="C4560" s="30" t="s">
        <v>112</v>
      </c>
      <c r="D4560" s="30" t="s">
        <v>114</v>
      </c>
      <c r="E4560" s="15" t="str">
        <f t="shared" si="11899"/>
        <v>0503</v>
      </c>
      <c r="F4560" s="30" t="s">
        <v>251</v>
      </c>
      <c r="G4560" s="30"/>
      <c r="H4560" s="31" t="s">
        <v>252</v>
      </c>
      <c r="I4560" s="32">
        <f t="shared" si="11949"/>
        <v>0</v>
      </c>
      <c r="J4560" s="32">
        <f t="shared" si="11950"/>
        <v>97976</v>
      </c>
      <c r="K4560" s="32">
        <f t="shared" si="11951"/>
        <v>97976</v>
      </c>
      <c r="L4560" s="32">
        <f t="shared" si="11938"/>
        <v>0</v>
      </c>
      <c r="M4560" s="32">
        <f t="shared" si="11939"/>
        <v>0</v>
      </c>
      <c r="N4560" s="32">
        <f t="shared" si="11940"/>
        <v>0</v>
      </c>
      <c r="O4560" s="32">
        <f t="shared" si="11926"/>
        <v>0</v>
      </c>
      <c r="P4560" s="32">
        <f t="shared" si="11927"/>
        <v>0</v>
      </c>
      <c r="Q4560" s="32">
        <f t="shared" si="11928"/>
        <v>0</v>
      </c>
      <c r="R4560" s="32">
        <f t="shared" si="11952"/>
        <v>0</v>
      </c>
      <c r="S4560" s="32">
        <f t="shared" si="11942"/>
        <v>0</v>
      </c>
      <c r="T4560" s="32">
        <f t="shared" si="11943"/>
        <v>0</v>
      </c>
      <c r="U4560" s="32">
        <v>94375.370999999999</v>
      </c>
      <c r="V4560" s="32">
        <f t="shared" si="11900"/>
        <v>94375.370999999999</v>
      </c>
      <c r="W4560" s="32">
        <f t="shared" si="11944"/>
        <v>94375.370999999999</v>
      </c>
      <c r="X4560" s="32">
        <f t="shared" si="11945"/>
        <v>0</v>
      </c>
      <c r="Y4560" s="32">
        <f t="shared" si="11946"/>
        <v>0</v>
      </c>
      <c r="Z4560" s="32">
        <f t="shared" si="11947"/>
        <v>0</v>
      </c>
      <c r="AA4560" s="32">
        <f t="shared" si="11948"/>
        <v>0</v>
      </c>
      <c r="AB4560" s="32">
        <f t="shared" si="11929"/>
        <v>66072.308430000005</v>
      </c>
      <c r="AC4560" s="33">
        <f t="shared" si="11930"/>
        <v>114992.35800000001</v>
      </c>
      <c r="AD4560" s="33">
        <f t="shared" si="11931"/>
        <v>77434.017909999995</v>
      </c>
      <c r="AE4560" s="34">
        <f t="shared" si="11867"/>
        <v>67.33840340068511</v>
      </c>
      <c r="AF4560" s="32">
        <f t="shared" si="11932"/>
        <v>114992.35800000001</v>
      </c>
      <c r="AG4560" s="32">
        <f t="shared" si="11933"/>
        <v>0</v>
      </c>
      <c r="AH4560" s="32">
        <f t="shared" si="11934"/>
        <v>0</v>
      </c>
      <c r="AI4560" s="32">
        <f t="shared" si="11935"/>
        <v>0</v>
      </c>
      <c r="AJ4560" s="32">
        <f t="shared" si="11936"/>
        <v>0</v>
      </c>
      <c r="AK4560" s="32">
        <f t="shared" si="11937"/>
        <v>0</v>
      </c>
      <c r="AL4560" s="32">
        <f t="shared" si="11868"/>
        <v>114992.35800000001</v>
      </c>
      <c r="AM4560" s="32">
        <f t="shared" si="11869"/>
        <v>-20616.987000000008</v>
      </c>
    </row>
    <row r="4561" spans="2:40" ht="46.8" x14ac:dyDescent="0.3">
      <c r="B4561" s="30" t="s">
        <v>1085</v>
      </c>
      <c r="C4561" s="30" t="s">
        <v>112</v>
      </c>
      <c r="D4561" s="30" t="s">
        <v>114</v>
      </c>
      <c r="E4561" s="15" t="str">
        <f t="shared" si="11899"/>
        <v>0503</v>
      </c>
      <c r="F4561" s="30" t="s">
        <v>856</v>
      </c>
      <c r="G4561" s="30"/>
      <c r="H4561" s="31" t="s">
        <v>857</v>
      </c>
      <c r="I4561" s="32">
        <f t="shared" ref="I4561:T4561" si="11953">I4565+I4562</f>
        <v>0</v>
      </c>
      <c r="J4561" s="32">
        <f t="shared" si="11953"/>
        <v>97976</v>
      </c>
      <c r="K4561" s="32">
        <f t="shared" si="11953"/>
        <v>97976</v>
      </c>
      <c r="L4561" s="32">
        <f t="shared" si="11953"/>
        <v>0</v>
      </c>
      <c r="M4561" s="32">
        <f t="shared" si="11953"/>
        <v>0</v>
      </c>
      <c r="N4561" s="32">
        <f t="shared" si="11953"/>
        <v>0</v>
      </c>
      <c r="O4561" s="32">
        <f t="shared" si="11953"/>
        <v>0</v>
      </c>
      <c r="P4561" s="32">
        <f t="shared" si="11953"/>
        <v>0</v>
      </c>
      <c r="Q4561" s="32">
        <f t="shared" si="11953"/>
        <v>0</v>
      </c>
      <c r="R4561" s="32">
        <f t="shared" si="11953"/>
        <v>0</v>
      </c>
      <c r="S4561" s="32">
        <f t="shared" si="11953"/>
        <v>0</v>
      </c>
      <c r="T4561" s="32">
        <f t="shared" si="11953"/>
        <v>0</v>
      </c>
      <c r="U4561" s="32">
        <v>94375.370999999999</v>
      </c>
      <c r="V4561" s="32">
        <f t="shared" si="11900"/>
        <v>94375.370999999999</v>
      </c>
      <c r="W4561" s="32">
        <f t="shared" ref="W4561:AD4561" si="11954">W4565+W4562</f>
        <v>94375.370999999999</v>
      </c>
      <c r="X4561" s="32">
        <f t="shared" si="11954"/>
        <v>0</v>
      </c>
      <c r="Y4561" s="32">
        <f t="shared" si="11954"/>
        <v>0</v>
      </c>
      <c r="Z4561" s="32">
        <f t="shared" si="11954"/>
        <v>0</v>
      </c>
      <c r="AA4561" s="32">
        <f t="shared" si="11954"/>
        <v>0</v>
      </c>
      <c r="AB4561" s="32">
        <f t="shared" si="11954"/>
        <v>66072.308430000005</v>
      </c>
      <c r="AC4561" s="33">
        <f t="shared" si="11954"/>
        <v>114992.35800000001</v>
      </c>
      <c r="AD4561" s="33">
        <f t="shared" si="11954"/>
        <v>77434.017909999995</v>
      </c>
      <c r="AE4561" s="34">
        <f t="shared" si="11867"/>
        <v>67.33840340068511</v>
      </c>
      <c r="AF4561" s="32">
        <f t="shared" ref="AF4561:AK4561" si="11955">AF4565+AF4562</f>
        <v>114992.35800000001</v>
      </c>
      <c r="AG4561" s="32">
        <f t="shared" si="11955"/>
        <v>0</v>
      </c>
      <c r="AH4561" s="32">
        <f t="shared" si="11955"/>
        <v>0</v>
      </c>
      <c r="AI4561" s="32">
        <f t="shared" si="11955"/>
        <v>0</v>
      </c>
      <c r="AJ4561" s="32">
        <f t="shared" si="11955"/>
        <v>0</v>
      </c>
      <c r="AK4561" s="32">
        <f t="shared" si="11955"/>
        <v>0</v>
      </c>
      <c r="AL4561" s="32">
        <f t="shared" si="11868"/>
        <v>114992.35800000001</v>
      </c>
      <c r="AM4561" s="32">
        <f t="shared" si="11869"/>
        <v>-20616.987000000008</v>
      </c>
    </row>
    <row r="4562" spans="2:40" ht="31.2" x14ac:dyDescent="0.3">
      <c r="B4562" s="30" t="s">
        <v>1085</v>
      </c>
      <c r="C4562" s="30" t="s">
        <v>112</v>
      </c>
      <c r="D4562" s="30" t="s">
        <v>114</v>
      </c>
      <c r="E4562" s="15" t="str">
        <f t="shared" si="11899"/>
        <v>0503</v>
      </c>
      <c r="F4562" s="30" t="s">
        <v>1223</v>
      </c>
      <c r="G4562" s="30"/>
      <c r="H4562" s="31" t="s">
        <v>1224</v>
      </c>
      <c r="I4562" s="32">
        <f t="shared" ref="I4562:I4572" si="11956">I4563</f>
        <v>0</v>
      </c>
      <c r="J4562" s="32">
        <f t="shared" ref="J4562:J4572" si="11957">J4563</f>
        <v>0</v>
      </c>
      <c r="K4562" s="32">
        <f t="shared" ref="K4562:K4572" si="11958">K4563</f>
        <v>0</v>
      </c>
      <c r="L4562" s="32">
        <f t="shared" ref="L4562:L4572" si="11959">L4563</f>
        <v>0</v>
      </c>
      <c r="M4562" s="32">
        <f t="shared" ref="M4562:M4572" si="11960">M4563</f>
        <v>0</v>
      </c>
      <c r="N4562" s="32">
        <f t="shared" ref="N4562:N4572" si="11961">N4563</f>
        <v>0</v>
      </c>
      <c r="O4562" s="32">
        <f t="shared" ref="O4562:O4576" si="11962">O4563</f>
        <v>0</v>
      </c>
      <c r="P4562" s="32">
        <f t="shared" ref="P4562:P4576" si="11963">P4563</f>
        <v>0</v>
      </c>
      <c r="Q4562" s="32">
        <f t="shared" ref="Q4562:Q4576" si="11964">Q4563</f>
        <v>0</v>
      </c>
      <c r="R4562" s="32">
        <f t="shared" ref="R4562:R4576" si="11965">R4563</f>
        <v>0</v>
      </c>
      <c r="S4562" s="32">
        <f t="shared" ref="S4562:S4576" si="11966">S4563</f>
        <v>0</v>
      </c>
      <c r="T4562" s="32">
        <f t="shared" ref="T4562:T4576" si="11967">T4563</f>
        <v>0</v>
      </c>
      <c r="U4562" s="32">
        <v>37560.652999999998</v>
      </c>
      <c r="V4562" s="32">
        <f t="shared" si="11900"/>
        <v>37560.652999999998</v>
      </c>
      <c r="W4562" s="32">
        <f t="shared" ref="W4562:W4576" si="11968">W4563</f>
        <v>37560.652999999998</v>
      </c>
      <c r="X4562" s="32">
        <f t="shared" ref="X4562:X4576" si="11969">X4563</f>
        <v>0</v>
      </c>
      <c r="Y4562" s="32">
        <f t="shared" ref="Y4562:Y4576" si="11970">Y4563</f>
        <v>0</v>
      </c>
      <c r="Z4562" s="32">
        <f t="shared" ref="Z4562:Z4576" si="11971">Z4563</f>
        <v>0</v>
      </c>
      <c r="AA4562" s="32">
        <f t="shared" ref="AA4562:AA4576" si="11972">AA4563</f>
        <v>0</v>
      </c>
      <c r="AB4562" s="32">
        <f t="shared" ref="AB4562:AB4576" si="11973">AB4563</f>
        <v>0</v>
      </c>
      <c r="AC4562" s="33">
        <f t="shared" ref="AC4562:AC4579" si="11974">AC4563</f>
        <v>37560.652999999998</v>
      </c>
      <c r="AD4562" s="33">
        <f t="shared" ref="AD4562:AD4579" si="11975">AD4563</f>
        <v>2.3132999999999999</v>
      </c>
      <c r="AE4562" s="34">
        <f t="shared" si="11867"/>
        <v>6.1588386123106005E-3</v>
      </c>
      <c r="AF4562" s="32">
        <f t="shared" ref="AF4562:AF4576" si="11976">AF4563</f>
        <v>37560.652999999998</v>
      </c>
      <c r="AG4562" s="32">
        <f t="shared" ref="AG4562:AG4576" si="11977">AG4563</f>
        <v>0</v>
      </c>
      <c r="AH4562" s="32">
        <f t="shared" ref="AH4562:AH4576" si="11978">AH4563</f>
        <v>0</v>
      </c>
      <c r="AI4562" s="32">
        <f t="shared" ref="AI4562:AI4576" si="11979">AI4563</f>
        <v>0</v>
      </c>
      <c r="AJ4562" s="32">
        <f t="shared" ref="AJ4562:AJ4576" si="11980">AJ4563</f>
        <v>0</v>
      </c>
      <c r="AK4562" s="32">
        <f t="shared" ref="AK4562:AK4576" si="11981">AK4563</f>
        <v>0</v>
      </c>
      <c r="AL4562" s="32">
        <f t="shared" si="11868"/>
        <v>37560.652999999998</v>
      </c>
      <c r="AM4562" s="32">
        <f t="shared" si="11869"/>
        <v>0</v>
      </c>
    </row>
    <row r="4563" spans="2:40" ht="31.2" x14ac:dyDescent="0.3">
      <c r="B4563" s="30" t="s">
        <v>1085</v>
      </c>
      <c r="C4563" s="30" t="s">
        <v>112</v>
      </c>
      <c r="D4563" s="30" t="s">
        <v>114</v>
      </c>
      <c r="E4563" s="15" t="str">
        <f t="shared" si="11899"/>
        <v>0503</v>
      </c>
      <c r="F4563" s="30" t="s">
        <v>1223</v>
      </c>
      <c r="G4563" s="30" t="s">
        <v>50</v>
      </c>
      <c r="H4563" s="31" t="s">
        <v>51</v>
      </c>
      <c r="I4563" s="32">
        <f t="shared" si="11956"/>
        <v>0</v>
      </c>
      <c r="J4563" s="32">
        <f t="shared" si="11957"/>
        <v>0</v>
      </c>
      <c r="K4563" s="32">
        <f t="shared" si="11958"/>
        <v>0</v>
      </c>
      <c r="L4563" s="32">
        <f t="shared" si="11959"/>
        <v>0</v>
      </c>
      <c r="M4563" s="32">
        <f t="shared" si="11960"/>
        <v>0</v>
      </c>
      <c r="N4563" s="32">
        <f t="shared" si="11961"/>
        <v>0</v>
      </c>
      <c r="O4563" s="32">
        <f t="shared" si="11962"/>
        <v>0</v>
      </c>
      <c r="P4563" s="32">
        <f t="shared" si="11963"/>
        <v>0</v>
      </c>
      <c r="Q4563" s="32">
        <f t="shared" si="11964"/>
        <v>0</v>
      </c>
      <c r="R4563" s="32">
        <f t="shared" si="11965"/>
        <v>0</v>
      </c>
      <c r="S4563" s="32">
        <f t="shared" si="11966"/>
        <v>0</v>
      </c>
      <c r="T4563" s="32">
        <f t="shared" si="11967"/>
        <v>0</v>
      </c>
      <c r="U4563" s="32">
        <v>37560.652999999998</v>
      </c>
      <c r="V4563" s="32">
        <f t="shared" si="11900"/>
        <v>37560.652999999998</v>
      </c>
      <c r="W4563" s="32">
        <f t="shared" si="11968"/>
        <v>37560.652999999998</v>
      </c>
      <c r="X4563" s="32">
        <f t="shared" si="11969"/>
        <v>0</v>
      </c>
      <c r="Y4563" s="32">
        <f t="shared" si="11970"/>
        <v>0</v>
      </c>
      <c r="Z4563" s="32">
        <f t="shared" si="11971"/>
        <v>0</v>
      </c>
      <c r="AA4563" s="32">
        <f t="shared" si="11972"/>
        <v>0</v>
      </c>
      <c r="AB4563" s="32">
        <f t="shared" si="11973"/>
        <v>0</v>
      </c>
      <c r="AC4563" s="33">
        <f t="shared" si="11974"/>
        <v>37560.652999999998</v>
      </c>
      <c r="AD4563" s="33">
        <f t="shared" si="11975"/>
        <v>2.3132999999999999</v>
      </c>
      <c r="AE4563" s="34">
        <f t="shared" si="11867"/>
        <v>6.1588386123106005E-3</v>
      </c>
      <c r="AF4563" s="32">
        <f t="shared" si="11976"/>
        <v>37560.652999999998</v>
      </c>
      <c r="AG4563" s="32">
        <f t="shared" si="11977"/>
        <v>0</v>
      </c>
      <c r="AH4563" s="32">
        <f t="shared" si="11978"/>
        <v>0</v>
      </c>
      <c r="AI4563" s="32">
        <f t="shared" si="11979"/>
        <v>0</v>
      </c>
      <c r="AJ4563" s="32">
        <f t="shared" si="11980"/>
        <v>0</v>
      </c>
      <c r="AK4563" s="32">
        <f t="shared" si="11981"/>
        <v>0</v>
      </c>
      <c r="AL4563" s="32">
        <f t="shared" si="11868"/>
        <v>37560.652999999998</v>
      </c>
      <c r="AM4563" s="32">
        <f t="shared" si="11869"/>
        <v>0</v>
      </c>
    </row>
    <row r="4564" spans="2:40" ht="31.2" x14ac:dyDescent="0.3">
      <c r="B4564" s="30" t="s">
        <v>1085</v>
      </c>
      <c r="C4564" s="30" t="s">
        <v>112</v>
      </c>
      <c r="D4564" s="30" t="s">
        <v>114</v>
      </c>
      <c r="E4564" s="15" t="str">
        <f t="shared" si="11899"/>
        <v>0503</v>
      </c>
      <c r="F4564" s="30" t="s">
        <v>1223</v>
      </c>
      <c r="G4564" s="30" t="s">
        <v>52</v>
      </c>
      <c r="H4564" s="31" t="s">
        <v>53</v>
      </c>
      <c r="I4564" s="32"/>
      <c r="J4564" s="32"/>
      <c r="K4564" s="32"/>
      <c r="L4564" s="32"/>
      <c r="M4564" s="32"/>
      <c r="N4564" s="32"/>
      <c r="O4564" s="32">
        <v>0</v>
      </c>
      <c r="P4564" s="32">
        <v>0</v>
      </c>
      <c r="Q4564" s="32">
        <v>0</v>
      </c>
      <c r="R4564" s="32">
        <v>0</v>
      </c>
      <c r="S4564" s="32">
        <v>0</v>
      </c>
      <c r="T4564" s="32">
        <v>0</v>
      </c>
      <c r="U4564" s="32">
        <v>37560.652999999998</v>
      </c>
      <c r="V4564" s="32">
        <f t="shared" si="11900"/>
        <v>37560.652999999998</v>
      </c>
      <c r="W4564" s="32">
        <v>37560.652999999998</v>
      </c>
      <c r="X4564" s="32"/>
      <c r="Y4564" s="32"/>
      <c r="Z4564" s="32"/>
      <c r="AA4564" s="32"/>
      <c r="AB4564" s="32">
        <v>0</v>
      </c>
      <c r="AC4564" s="33">
        <v>37560.652999999998</v>
      </c>
      <c r="AD4564" s="33">
        <v>2.3132999999999999</v>
      </c>
      <c r="AE4564" s="34">
        <f t="shared" si="11867"/>
        <v>6.1588386123106005E-3</v>
      </c>
      <c r="AF4564" s="32">
        <v>37560.652999999998</v>
      </c>
      <c r="AG4564" s="32">
        <v>0</v>
      </c>
      <c r="AH4564" s="32">
        <v>0</v>
      </c>
      <c r="AI4564" s="32">
        <v>0</v>
      </c>
      <c r="AJ4564" s="32">
        <v>0</v>
      </c>
      <c r="AK4564" s="32">
        <v>0</v>
      </c>
      <c r="AL4564" s="32">
        <f t="shared" si="11868"/>
        <v>37560.652999999998</v>
      </c>
      <c r="AM4564" s="32">
        <f t="shared" si="11869"/>
        <v>0</v>
      </c>
    </row>
    <row r="4565" spans="2:40" ht="46.8" x14ac:dyDescent="0.3">
      <c r="B4565" s="30" t="s">
        <v>1085</v>
      </c>
      <c r="C4565" s="30" t="s">
        <v>112</v>
      </c>
      <c r="D4565" s="30" t="s">
        <v>114</v>
      </c>
      <c r="E4565" s="15" t="str">
        <f t="shared" si="11899"/>
        <v>0503</v>
      </c>
      <c r="F4565" s="30" t="s">
        <v>1225</v>
      </c>
      <c r="G4565" s="30"/>
      <c r="H4565" s="31" t="s">
        <v>256</v>
      </c>
      <c r="I4565" s="32">
        <f t="shared" si="11956"/>
        <v>0</v>
      </c>
      <c r="J4565" s="32">
        <f t="shared" si="11957"/>
        <v>97976</v>
      </c>
      <c r="K4565" s="32">
        <f t="shared" si="11958"/>
        <v>97976</v>
      </c>
      <c r="L4565" s="32">
        <f t="shared" si="11959"/>
        <v>0</v>
      </c>
      <c r="M4565" s="32">
        <f t="shared" si="11960"/>
        <v>0</v>
      </c>
      <c r="N4565" s="32">
        <f t="shared" si="11961"/>
        <v>0</v>
      </c>
      <c r="O4565" s="32">
        <f t="shared" si="11962"/>
        <v>0</v>
      </c>
      <c r="P4565" s="32">
        <f t="shared" si="11963"/>
        <v>0</v>
      </c>
      <c r="Q4565" s="32">
        <f t="shared" si="11964"/>
        <v>0</v>
      </c>
      <c r="R4565" s="32">
        <f t="shared" si="11965"/>
        <v>0</v>
      </c>
      <c r="S4565" s="32">
        <f t="shared" si="11966"/>
        <v>0</v>
      </c>
      <c r="T4565" s="32">
        <f t="shared" si="11967"/>
        <v>0</v>
      </c>
      <c r="U4565" s="32">
        <v>56814.718000000001</v>
      </c>
      <c r="V4565" s="32">
        <f t="shared" si="11900"/>
        <v>56814.718000000001</v>
      </c>
      <c r="W4565" s="32">
        <f t="shared" si="11968"/>
        <v>56814.718000000001</v>
      </c>
      <c r="X4565" s="32">
        <f t="shared" si="11969"/>
        <v>0</v>
      </c>
      <c r="Y4565" s="32">
        <f t="shared" si="11970"/>
        <v>0</v>
      </c>
      <c r="Z4565" s="32">
        <f t="shared" si="11971"/>
        <v>0</v>
      </c>
      <c r="AA4565" s="32">
        <f t="shared" si="11972"/>
        <v>0</v>
      </c>
      <c r="AB4565" s="32">
        <f t="shared" si="11973"/>
        <v>66072.308430000005</v>
      </c>
      <c r="AC4565" s="33">
        <f t="shared" si="11974"/>
        <v>77431.705000000002</v>
      </c>
      <c r="AD4565" s="33">
        <f t="shared" si="11975"/>
        <v>77431.704610000001</v>
      </c>
      <c r="AE4565" s="34">
        <f t="shared" si="11867"/>
        <v>99.999999496330346</v>
      </c>
      <c r="AF4565" s="32">
        <f t="shared" si="11976"/>
        <v>77431.705000000002</v>
      </c>
      <c r="AG4565" s="32">
        <f t="shared" si="11977"/>
        <v>0</v>
      </c>
      <c r="AH4565" s="32">
        <f t="shared" si="11978"/>
        <v>0</v>
      </c>
      <c r="AI4565" s="32">
        <f t="shared" si="11979"/>
        <v>0</v>
      </c>
      <c r="AJ4565" s="32">
        <f t="shared" si="11980"/>
        <v>0</v>
      </c>
      <c r="AK4565" s="32">
        <f t="shared" si="11981"/>
        <v>0</v>
      </c>
      <c r="AL4565" s="32">
        <f t="shared" si="11868"/>
        <v>77431.705000000002</v>
      </c>
      <c r="AM4565" s="32">
        <f t="shared" si="11869"/>
        <v>-20616.987000000001</v>
      </c>
    </row>
    <row r="4566" spans="2:40" ht="31.2" x14ac:dyDescent="0.3">
      <c r="B4566" s="30" t="s">
        <v>1085</v>
      </c>
      <c r="C4566" s="30" t="s">
        <v>112</v>
      </c>
      <c r="D4566" s="30" t="s">
        <v>114</v>
      </c>
      <c r="E4566" s="15" t="str">
        <f t="shared" si="11899"/>
        <v>0503</v>
      </c>
      <c r="F4566" s="30" t="s">
        <v>1225</v>
      </c>
      <c r="G4566" s="30" t="s">
        <v>50</v>
      </c>
      <c r="H4566" s="31" t="s">
        <v>51</v>
      </c>
      <c r="I4566" s="32">
        <f t="shared" si="11956"/>
        <v>0</v>
      </c>
      <c r="J4566" s="32">
        <f t="shared" si="11957"/>
        <v>97976</v>
      </c>
      <c r="K4566" s="32">
        <f t="shared" si="11958"/>
        <v>97976</v>
      </c>
      <c r="L4566" s="32">
        <f t="shared" si="11959"/>
        <v>0</v>
      </c>
      <c r="M4566" s="32">
        <f t="shared" si="11960"/>
        <v>0</v>
      </c>
      <c r="N4566" s="32">
        <f t="shared" si="11961"/>
        <v>0</v>
      </c>
      <c r="O4566" s="32">
        <f t="shared" si="11962"/>
        <v>0</v>
      </c>
      <c r="P4566" s="32">
        <f t="shared" si="11963"/>
        <v>0</v>
      </c>
      <c r="Q4566" s="32">
        <f t="shared" si="11964"/>
        <v>0</v>
      </c>
      <c r="R4566" s="32">
        <f t="shared" si="11965"/>
        <v>0</v>
      </c>
      <c r="S4566" s="32">
        <f t="shared" si="11966"/>
        <v>0</v>
      </c>
      <c r="T4566" s="32">
        <f t="shared" si="11967"/>
        <v>0</v>
      </c>
      <c r="U4566" s="32">
        <v>56814.718000000001</v>
      </c>
      <c r="V4566" s="32">
        <f t="shared" si="11900"/>
        <v>56814.718000000001</v>
      </c>
      <c r="W4566" s="32">
        <f t="shared" si="11968"/>
        <v>56814.718000000001</v>
      </c>
      <c r="X4566" s="32">
        <f t="shared" si="11969"/>
        <v>0</v>
      </c>
      <c r="Y4566" s="32">
        <f t="shared" si="11970"/>
        <v>0</v>
      </c>
      <c r="Z4566" s="32">
        <f t="shared" si="11971"/>
        <v>0</v>
      </c>
      <c r="AA4566" s="32">
        <f t="shared" si="11972"/>
        <v>0</v>
      </c>
      <c r="AB4566" s="32">
        <f t="shared" si="11973"/>
        <v>66072.308430000005</v>
      </c>
      <c r="AC4566" s="33">
        <f t="shared" si="11974"/>
        <v>77431.705000000002</v>
      </c>
      <c r="AD4566" s="33">
        <f t="shared" si="11975"/>
        <v>77431.704610000001</v>
      </c>
      <c r="AE4566" s="34">
        <f t="shared" si="11867"/>
        <v>99.999999496330346</v>
      </c>
      <c r="AF4566" s="32">
        <f t="shared" si="11976"/>
        <v>77431.705000000002</v>
      </c>
      <c r="AG4566" s="32">
        <f t="shared" si="11977"/>
        <v>0</v>
      </c>
      <c r="AH4566" s="32">
        <f t="shared" si="11978"/>
        <v>0</v>
      </c>
      <c r="AI4566" s="32">
        <f t="shared" si="11979"/>
        <v>0</v>
      </c>
      <c r="AJ4566" s="32">
        <f t="shared" si="11980"/>
        <v>0</v>
      </c>
      <c r="AK4566" s="32">
        <f t="shared" si="11981"/>
        <v>0</v>
      </c>
      <c r="AL4566" s="32">
        <f t="shared" si="11868"/>
        <v>77431.705000000002</v>
      </c>
      <c r="AM4566" s="32">
        <f t="shared" si="11869"/>
        <v>-20616.987000000001</v>
      </c>
    </row>
    <row r="4567" spans="2:40" ht="31.2" x14ac:dyDescent="0.3">
      <c r="B4567" s="30" t="s">
        <v>1085</v>
      </c>
      <c r="C4567" s="30" t="s">
        <v>112</v>
      </c>
      <c r="D4567" s="30" t="s">
        <v>114</v>
      </c>
      <c r="E4567" s="15" t="str">
        <f t="shared" si="11899"/>
        <v>0503</v>
      </c>
      <c r="F4567" s="30" t="s">
        <v>1225</v>
      </c>
      <c r="G4567" s="30" t="s">
        <v>52</v>
      </c>
      <c r="H4567" s="31" t="s">
        <v>53</v>
      </c>
      <c r="I4567" s="32"/>
      <c r="J4567" s="32">
        <v>97976</v>
      </c>
      <c r="K4567" s="32">
        <v>97976</v>
      </c>
      <c r="L4567" s="32"/>
      <c r="M4567" s="32"/>
      <c r="N4567" s="32"/>
      <c r="O4567" s="32">
        <v>0</v>
      </c>
      <c r="P4567" s="32">
        <v>0</v>
      </c>
      <c r="Q4567" s="32">
        <v>0</v>
      </c>
      <c r="R4567" s="32">
        <v>0</v>
      </c>
      <c r="S4567" s="32">
        <v>0</v>
      </c>
      <c r="T4567" s="32">
        <v>0</v>
      </c>
      <c r="U4567" s="32">
        <v>56814.718000000001</v>
      </c>
      <c r="V4567" s="32">
        <f t="shared" si="11900"/>
        <v>56814.718000000001</v>
      </c>
      <c r="W4567" s="32">
        <v>56814.718000000001</v>
      </c>
      <c r="X4567" s="32"/>
      <c r="Y4567" s="32"/>
      <c r="Z4567" s="32"/>
      <c r="AA4567" s="32"/>
      <c r="AB4567" s="32">
        <v>66072.308430000005</v>
      </c>
      <c r="AC4567" s="33">
        <v>77431.705000000002</v>
      </c>
      <c r="AD4567" s="33">
        <v>77431.704610000001</v>
      </c>
      <c r="AE4567" s="34">
        <f t="shared" si="11867"/>
        <v>99.999999496330346</v>
      </c>
      <c r="AF4567" s="32">
        <v>77431.705000000002</v>
      </c>
      <c r="AG4567" s="32">
        <v>0</v>
      </c>
      <c r="AH4567" s="32">
        <v>0</v>
      </c>
      <c r="AI4567" s="32">
        <v>0</v>
      </c>
      <c r="AJ4567" s="32">
        <v>0</v>
      </c>
      <c r="AK4567" s="32">
        <v>0</v>
      </c>
      <c r="AL4567" s="32">
        <f t="shared" si="11868"/>
        <v>77431.705000000002</v>
      </c>
      <c r="AM4567" s="32">
        <f t="shared" si="11869"/>
        <v>-20616.987000000001</v>
      </c>
    </row>
    <row r="4568" spans="2:40" ht="31.2" hidden="1" customHeight="1" x14ac:dyDescent="0.3">
      <c r="B4568" s="30" t="s">
        <v>1085</v>
      </c>
      <c r="C4568" s="30" t="s">
        <v>112</v>
      </c>
      <c r="D4568" s="30" t="s">
        <v>114</v>
      </c>
      <c r="E4568" s="15" t="str">
        <f t="shared" si="11899"/>
        <v>0503</v>
      </c>
      <c r="F4568" s="30" t="s">
        <v>1045</v>
      </c>
      <c r="G4568" s="30"/>
      <c r="H4568" s="31" t="s">
        <v>1046</v>
      </c>
      <c r="I4568" s="32">
        <f t="shared" si="11956"/>
        <v>0</v>
      </c>
      <c r="J4568" s="32">
        <f t="shared" si="11957"/>
        <v>0</v>
      </c>
      <c r="K4568" s="32">
        <f t="shared" si="11958"/>
        <v>0</v>
      </c>
      <c r="L4568" s="32">
        <f t="shared" si="11959"/>
        <v>0</v>
      </c>
      <c r="M4568" s="32">
        <f t="shared" si="11960"/>
        <v>0</v>
      </c>
      <c r="N4568" s="32">
        <f t="shared" si="11961"/>
        <v>0</v>
      </c>
      <c r="O4568" s="32">
        <f t="shared" si="11962"/>
        <v>0</v>
      </c>
      <c r="P4568" s="32">
        <f t="shared" si="11963"/>
        <v>0</v>
      </c>
      <c r="Q4568" s="32">
        <f t="shared" si="11964"/>
        <v>0</v>
      </c>
      <c r="R4568" s="32">
        <f t="shared" si="11965"/>
        <v>0</v>
      </c>
      <c r="S4568" s="32">
        <f t="shared" si="11966"/>
        <v>0</v>
      </c>
      <c r="T4568" s="32">
        <f t="shared" si="11967"/>
        <v>0</v>
      </c>
      <c r="U4568" s="32">
        <v>0</v>
      </c>
      <c r="V4568" s="32">
        <f t="shared" si="11900"/>
        <v>0</v>
      </c>
      <c r="W4568" s="32">
        <f t="shared" si="11968"/>
        <v>0</v>
      </c>
      <c r="X4568" s="32">
        <f t="shared" si="11969"/>
        <v>0</v>
      </c>
      <c r="Y4568" s="32">
        <f t="shared" si="11970"/>
        <v>0</v>
      </c>
      <c r="Z4568" s="32">
        <f t="shared" si="11971"/>
        <v>0</v>
      </c>
      <c r="AA4568" s="32">
        <f t="shared" si="11972"/>
        <v>0</v>
      </c>
      <c r="AB4568" s="32">
        <f t="shared" si="11973"/>
        <v>0</v>
      </c>
      <c r="AC4568" s="33">
        <f t="shared" si="11974"/>
        <v>0</v>
      </c>
      <c r="AD4568" s="33">
        <f t="shared" si="11975"/>
        <v>0</v>
      </c>
      <c r="AE4568" s="34" t="e">
        <f t="shared" si="11867"/>
        <v>#DIV/0!</v>
      </c>
      <c r="AF4568" s="35">
        <f t="shared" si="11976"/>
        <v>0</v>
      </c>
      <c r="AG4568" s="35">
        <f t="shared" si="11977"/>
        <v>0</v>
      </c>
      <c r="AH4568" s="36">
        <f t="shared" si="11978"/>
        <v>0</v>
      </c>
      <c r="AI4568" s="36">
        <f t="shared" si="11979"/>
        <v>0</v>
      </c>
      <c r="AJ4568" s="36">
        <f t="shared" si="11980"/>
        <v>0</v>
      </c>
      <c r="AK4568" s="36">
        <f t="shared" si="11981"/>
        <v>0</v>
      </c>
      <c r="AL4568" s="36">
        <f t="shared" si="11868"/>
        <v>0</v>
      </c>
      <c r="AM4568" s="36">
        <f t="shared" si="11869"/>
        <v>0</v>
      </c>
      <c r="AN4568" s="37" t="s">
        <v>35</v>
      </c>
    </row>
    <row r="4569" spans="2:40" ht="46.8" hidden="1" customHeight="1" x14ac:dyDescent="0.3">
      <c r="B4569" s="30" t="s">
        <v>1085</v>
      </c>
      <c r="C4569" s="30" t="s">
        <v>112</v>
      </c>
      <c r="D4569" s="30" t="s">
        <v>114</v>
      </c>
      <c r="E4569" s="15" t="str">
        <f t="shared" si="11899"/>
        <v>0503</v>
      </c>
      <c r="F4569" s="30" t="s">
        <v>1047</v>
      </c>
      <c r="G4569" s="30"/>
      <c r="H4569" s="31" t="s">
        <v>1048</v>
      </c>
      <c r="I4569" s="32">
        <f t="shared" si="11956"/>
        <v>0</v>
      </c>
      <c r="J4569" s="32">
        <f t="shared" si="11957"/>
        <v>0</v>
      </c>
      <c r="K4569" s="32">
        <f t="shared" si="11958"/>
        <v>0</v>
      </c>
      <c r="L4569" s="32">
        <f t="shared" si="11959"/>
        <v>0</v>
      </c>
      <c r="M4569" s="32">
        <f t="shared" si="11960"/>
        <v>0</v>
      </c>
      <c r="N4569" s="32">
        <f t="shared" si="11961"/>
        <v>0</v>
      </c>
      <c r="O4569" s="32">
        <f t="shared" si="11962"/>
        <v>0</v>
      </c>
      <c r="P4569" s="32">
        <f t="shared" si="11963"/>
        <v>0</v>
      </c>
      <c r="Q4569" s="32">
        <f t="shared" si="11964"/>
        <v>0</v>
      </c>
      <c r="R4569" s="32">
        <f t="shared" si="11965"/>
        <v>0</v>
      </c>
      <c r="S4569" s="32">
        <f t="shared" si="11966"/>
        <v>0</v>
      </c>
      <c r="T4569" s="32">
        <f t="shared" si="11967"/>
        <v>0</v>
      </c>
      <c r="U4569" s="32">
        <v>0</v>
      </c>
      <c r="V4569" s="32">
        <f t="shared" si="11900"/>
        <v>0</v>
      </c>
      <c r="W4569" s="32">
        <f t="shared" si="11968"/>
        <v>0</v>
      </c>
      <c r="X4569" s="32">
        <f t="shared" si="11969"/>
        <v>0</v>
      </c>
      <c r="Y4569" s="32">
        <f t="shared" si="11970"/>
        <v>0</v>
      </c>
      <c r="Z4569" s="32">
        <f t="shared" si="11971"/>
        <v>0</v>
      </c>
      <c r="AA4569" s="32">
        <f t="shared" si="11972"/>
        <v>0</v>
      </c>
      <c r="AB4569" s="32">
        <f t="shared" si="11973"/>
        <v>0</v>
      </c>
      <c r="AC4569" s="33">
        <f t="shared" si="11974"/>
        <v>0</v>
      </c>
      <c r="AD4569" s="33">
        <f t="shared" si="11975"/>
        <v>0</v>
      </c>
      <c r="AE4569" s="34" t="e">
        <f t="shared" si="11867"/>
        <v>#DIV/0!</v>
      </c>
      <c r="AF4569" s="35">
        <f t="shared" si="11976"/>
        <v>0</v>
      </c>
      <c r="AG4569" s="35">
        <f t="shared" si="11977"/>
        <v>0</v>
      </c>
      <c r="AH4569" s="36">
        <f t="shared" si="11978"/>
        <v>0</v>
      </c>
      <c r="AI4569" s="36">
        <f t="shared" si="11979"/>
        <v>0</v>
      </c>
      <c r="AJ4569" s="36">
        <f t="shared" si="11980"/>
        <v>0</v>
      </c>
      <c r="AK4569" s="36">
        <f t="shared" si="11981"/>
        <v>0</v>
      </c>
      <c r="AL4569" s="36">
        <f t="shared" si="11868"/>
        <v>0</v>
      </c>
      <c r="AM4569" s="36">
        <f t="shared" si="11869"/>
        <v>0</v>
      </c>
      <c r="AN4569" s="37" t="s">
        <v>35</v>
      </c>
    </row>
    <row r="4570" spans="2:40" ht="46.8" hidden="1" customHeight="1" x14ac:dyDescent="0.3">
      <c r="B4570" s="30" t="s">
        <v>1085</v>
      </c>
      <c r="C4570" s="30" t="s">
        <v>112</v>
      </c>
      <c r="D4570" s="30" t="s">
        <v>114</v>
      </c>
      <c r="E4570" s="15" t="str">
        <f t="shared" si="11899"/>
        <v>0503</v>
      </c>
      <c r="F4570" s="30" t="s">
        <v>1226</v>
      </c>
      <c r="G4570" s="30"/>
      <c r="H4570" s="31" t="s">
        <v>939</v>
      </c>
      <c r="I4570" s="32">
        <f t="shared" si="11956"/>
        <v>0</v>
      </c>
      <c r="J4570" s="32">
        <f t="shared" si="11957"/>
        <v>0</v>
      </c>
      <c r="K4570" s="32">
        <f t="shared" si="11958"/>
        <v>0</v>
      </c>
      <c r="L4570" s="32">
        <f t="shared" si="11959"/>
        <v>0</v>
      </c>
      <c r="M4570" s="32">
        <f t="shared" si="11960"/>
        <v>0</v>
      </c>
      <c r="N4570" s="32">
        <f t="shared" si="11961"/>
        <v>0</v>
      </c>
      <c r="O4570" s="32">
        <f t="shared" si="11962"/>
        <v>0</v>
      </c>
      <c r="P4570" s="32">
        <f t="shared" si="11963"/>
        <v>0</v>
      </c>
      <c r="Q4570" s="32">
        <f t="shared" si="11964"/>
        <v>0</v>
      </c>
      <c r="R4570" s="32">
        <f t="shared" si="11965"/>
        <v>0</v>
      </c>
      <c r="S4570" s="32">
        <f t="shared" si="11966"/>
        <v>0</v>
      </c>
      <c r="T4570" s="32">
        <f t="shared" si="11967"/>
        <v>0</v>
      </c>
      <c r="U4570" s="32">
        <v>0</v>
      </c>
      <c r="V4570" s="32">
        <f t="shared" si="11900"/>
        <v>0</v>
      </c>
      <c r="W4570" s="32">
        <f t="shared" si="11968"/>
        <v>0</v>
      </c>
      <c r="X4570" s="32">
        <f t="shared" si="11969"/>
        <v>0</v>
      </c>
      <c r="Y4570" s="32">
        <f t="shared" si="11970"/>
        <v>0</v>
      </c>
      <c r="Z4570" s="32">
        <f t="shared" si="11971"/>
        <v>0</v>
      </c>
      <c r="AA4570" s="32">
        <f t="shared" si="11972"/>
        <v>0</v>
      </c>
      <c r="AB4570" s="32">
        <f t="shared" si="11973"/>
        <v>0</v>
      </c>
      <c r="AC4570" s="33">
        <f t="shared" si="11974"/>
        <v>0</v>
      </c>
      <c r="AD4570" s="33">
        <f t="shared" si="11975"/>
        <v>0</v>
      </c>
      <c r="AE4570" s="34" t="e">
        <f t="shared" si="11867"/>
        <v>#DIV/0!</v>
      </c>
      <c r="AF4570" s="35">
        <f t="shared" si="11976"/>
        <v>0</v>
      </c>
      <c r="AG4570" s="35">
        <f t="shared" si="11977"/>
        <v>0</v>
      </c>
      <c r="AH4570" s="36">
        <f t="shared" si="11978"/>
        <v>0</v>
      </c>
      <c r="AI4570" s="36">
        <f t="shared" si="11979"/>
        <v>0</v>
      </c>
      <c r="AJ4570" s="36">
        <f t="shared" si="11980"/>
        <v>0</v>
      </c>
      <c r="AK4570" s="36">
        <f t="shared" si="11981"/>
        <v>0</v>
      </c>
      <c r="AL4570" s="36">
        <f t="shared" si="11868"/>
        <v>0</v>
      </c>
      <c r="AM4570" s="36">
        <f t="shared" si="11869"/>
        <v>0</v>
      </c>
      <c r="AN4570" s="37" t="s">
        <v>35</v>
      </c>
    </row>
    <row r="4571" spans="2:40" ht="31.2" hidden="1" customHeight="1" x14ac:dyDescent="0.3">
      <c r="B4571" s="30" t="s">
        <v>1085</v>
      </c>
      <c r="C4571" s="30" t="s">
        <v>112</v>
      </c>
      <c r="D4571" s="30" t="s">
        <v>114</v>
      </c>
      <c r="E4571" s="15" t="str">
        <f t="shared" si="11899"/>
        <v>0503</v>
      </c>
      <c r="F4571" s="30" t="s">
        <v>1227</v>
      </c>
      <c r="G4571" s="30"/>
      <c r="H4571" s="31" t="s">
        <v>941</v>
      </c>
      <c r="I4571" s="32">
        <f t="shared" si="11956"/>
        <v>0</v>
      </c>
      <c r="J4571" s="32">
        <f t="shared" si="11957"/>
        <v>0</v>
      </c>
      <c r="K4571" s="32">
        <f t="shared" si="11958"/>
        <v>0</v>
      </c>
      <c r="L4571" s="32">
        <f t="shared" si="11959"/>
        <v>0</v>
      </c>
      <c r="M4571" s="32">
        <f t="shared" si="11960"/>
        <v>0</v>
      </c>
      <c r="N4571" s="32">
        <f t="shared" si="11961"/>
        <v>0</v>
      </c>
      <c r="O4571" s="32">
        <f t="shared" si="11962"/>
        <v>0</v>
      </c>
      <c r="P4571" s="32">
        <f t="shared" si="11963"/>
        <v>0</v>
      </c>
      <c r="Q4571" s="32">
        <f t="shared" si="11964"/>
        <v>0</v>
      </c>
      <c r="R4571" s="32">
        <f t="shared" si="11965"/>
        <v>0</v>
      </c>
      <c r="S4571" s="32">
        <f t="shared" si="11966"/>
        <v>0</v>
      </c>
      <c r="T4571" s="32">
        <f t="shared" si="11967"/>
        <v>0</v>
      </c>
      <c r="U4571" s="32">
        <v>0</v>
      </c>
      <c r="V4571" s="32">
        <f t="shared" si="11900"/>
        <v>0</v>
      </c>
      <c r="W4571" s="32">
        <f t="shared" si="11968"/>
        <v>0</v>
      </c>
      <c r="X4571" s="32">
        <f t="shared" si="11969"/>
        <v>0</v>
      </c>
      <c r="Y4571" s="32">
        <f t="shared" si="11970"/>
        <v>0</v>
      </c>
      <c r="Z4571" s="32">
        <f t="shared" si="11971"/>
        <v>0</v>
      </c>
      <c r="AA4571" s="32">
        <f t="shared" si="11972"/>
        <v>0</v>
      </c>
      <c r="AB4571" s="32">
        <f t="shared" si="11973"/>
        <v>0</v>
      </c>
      <c r="AC4571" s="33">
        <f t="shared" si="11974"/>
        <v>0</v>
      </c>
      <c r="AD4571" s="33">
        <f t="shared" si="11975"/>
        <v>0</v>
      </c>
      <c r="AE4571" s="34" t="e">
        <f t="shared" si="11867"/>
        <v>#DIV/0!</v>
      </c>
      <c r="AF4571" s="35">
        <f t="shared" si="11976"/>
        <v>0</v>
      </c>
      <c r="AG4571" s="35">
        <f t="shared" si="11977"/>
        <v>0</v>
      </c>
      <c r="AH4571" s="36">
        <f t="shared" si="11978"/>
        <v>0</v>
      </c>
      <c r="AI4571" s="36">
        <f t="shared" si="11979"/>
        <v>0</v>
      </c>
      <c r="AJ4571" s="36">
        <f t="shared" si="11980"/>
        <v>0</v>
      </c>
      <c r="AK4571" s="36">
        <f t="shared" si="11981"/>
        <v>0</v>
      </c>
      <c r="AL4571" s="36">
        <f t="shared" si="11868"/>
        <v>0</v>
      </c>
      <c r="AM4571" s="36">
        <f t="shared" si="11869"/>
        <v>0</v>
      </c>
      <c r="AN4571" s="37" t="s">
        <v>35</v>
      </c>
    </row>
    <row r="4572" spans="2:40" ht="31.2" hidden="1" customHeight="1" x14ac:dyDescent="0.3">
      <c r="B4572" s="30" t="s">
        <v>1085</v>
      </c>
      <c r="C4572" s="30" t="s">
        <v>112</v>
      </c>
      <c r="D4572" s="30" t="s">
        <v>114</v>
      </c>
      <c r="E4572" s="15" t="str">
        <f t="shared" si="11899"/>
        <v>0503</v>
      </c>
      <c r="F4572" s="30" t="s">
        <v>1227</v>
      </c>
      <c r="G4572" s="30" t="s">
        <v>547</v>
      </c>
      <c r="H4572" s="31" t="s">
        <v>548</v>
      </c>
      <c r="I4572" s="32">
        <f t="shared" si="11956"/>
        <v>0</v>
      </c>
      <c r="J4572" s="32">
        <f t="shared" si="11957"/>
        <v>0</v>
      </c>
      <c r="K4572" s="32">
        <f t="shared" si="11958"/>
        <v>0</v>
      </c>
      <c r="L4572" s="32">
        <f t="shared" si="11959"/>
        <v>0</v>
      </c>
      <c r="M4572" s="32">
        <f t="shared" si="11960"/>
        <v>0</v>
      </c>
      <c r="N4572" s="32">
        <f t="shared" si="11961"/>
        <v>0</v>
      </c>
      <c r="O4572" s="32">
        <f t="shared" si="11962"/>
        <v>0</v>
      </c>
      <c r="P4572" s="32">
        <f t="shared" si="11963"/>
        <v>0</v>
      </c>
      <c r="Q4572" s="32">
        <f t="shared" si="11964"/>
        <v>0</v>
      </c>
      <c r="R4572" s="32">
        <f t="shared" si="11965"/>
        <v>0</v>
      </c>
      <c r="S4572" s="32">
        <f t="shared" si="11966"/>
        <v>0</v>
      </c>
      <c r="T4572" s="32">
        <f t="shared" si="11967"/>
        <v>0</v>
      </c>
      <c r="U4572" s="32">
        <v>0</v>
      </c>
      <c r="V4572" s="32">
        <f t="shared" si="11900"/>
        <v>0</v>
      </c>
      <c r="W4572" s="32">
        <f t="shared" si="11968"/>
        <v>0</v>
      </c>
      <c r="X4572" s="32">
        <f t="shared" si="11969"/>
        <v>0</v>
      </c>
      <c r="Y4572" s="32">
        <f t="shared" si="11970"/>
        <v>0</v>
      </c>
      <c r="Z4572" s="32">
        <f t="shared" si="11971"/>
        <v>0</v>
      </c>
      <c r="AA4572" s="32">
        <f t="shared" si="11972"/>
        <v>0</v>
      </c>
      <c r="AB4572" s="32">
        <f t="shared" si="11973"/>
        <v>0</v>
      </c>
      <c r="AC4572" s="33">
        <f t="shared" si="11974"/>
        <v>0</v>
      </c>
      <c r="AD4572" s="33">
        <f t="shared" si="11975"/>
        <v>0</v>
      </c>
      <c r="AE4572" s="34" t="e">
        <f t="shared" si="11867"/>
        <v>#DIV/0!</v>
      </c>
      <c r="AF4572" s="35">
        <f t="shared" si="11976"/>
        <v>0</v>
      </c>
      <c r="AG4572" s="35">
        <f t="shared" si="11977"/>
        <v>0</v>
      </c>
      <c r="AH4572" s="36">
        <f t="shared" si="11978"/>
        <v>0</v>
      </c>
      <c r="AI4572" s="36">
        <f t="shared" si="11979"/>
        <v>0</v>
      </c>
      <c r="AJ4572" s="36">
        <f t="shared" si="11980"/>
        <v>0</v>
      </c>
      <c r="AK4572" s="36">
        <f t="shared" si="11981"/>
        <v>0</v>
      </c>
      <c r="AL4572" s="36">
        <f t="shared" si="11868"/>
        <v>0</v>
      </c>
      <c r="AM4572" s="36">
        <f t="shared" si="11869"/>
        <v>0</v>
      </c>
      <c r="AN4572" s="37" t="s">
        <v>35</v>
      </c>
    </row>
    <row r="4573" spans="2:40" ht="15.6" hidden="1" customHeight="1" x14ac:dyDescent="0.3">
      <c r="B4573" s="30" t="s">
        <v>1085</v>
      </c>
      <c r="C4573" s="30" t="s">
        <v>112</v>
      </c>
      <c r="D4573" s="30" t="s">
        <v>114</v>
      </c>
      <c r="E4573" s="15" t="str">
        <f t="shared" si="11899"/>
        <v>0503</v>
      </c>
      <c r="F4573" s="30" t="s">
        <v>1227</v>
      </c>
      <c r="G4573" s="30" t="s">
        <v>906</v>
      </c>
      <c r="H4573" s="31" t="s">
        <v>907</v>
      </c>
      <c r="I4573" s="32"/>
      <c r="J4573" s="32"/>
      <c r="K4573" s="32"/>
      <c r="L4573" s="32"/>
      <c r="M4573" s="32"/>
      <c r="N4573" s="32"/>
      <c r="O4573" s="32">
        <v>0</v>
      </c>
      <c r="P4573" s="32">
        <v>0</v>
      </c>
      <c r="Q4573" s="32">
        <v>0</v>
      </c>
      <c r="R4573" s="32">
        <v>0</v>
      </c>
      <c r="S4573" s="32">
        <v>0</v>
      </c>
      <c r="T4573" s="32">
        <v>0</v>
      </c>
      <c r="U4573" s="32">
        <v>0</v>
      </c>
      <c r="V4573" s="32">
        <f t="shared" si="11900"/>
        <v>0</v>
      </c>
      <c r="W4573" s="32"/>
      <c r="X4573" s="32"/>
      <c r="Y4573" s="32"/>
      <c r="Z4573" s="32"/>
      <c r="AA4573" s="32"/>
      <c r="AB4573" s="32">
        <v>0</v>
      </c>
      <c r="AC4573" s="33">
        <v>0</v>
      </c>
      <c r="AD4573" s="33">
        <v>0</v>
      </c>
      <c r="AE4573" s="34" t="e">
        <f t="shared" si="11867"/>
        <v>#DIV/0!</v>
      </c>
      <c r="AF4573" s="35">
        <v>0</v>
      </c>
      <c r="AG4573" s="35">
        <v>0</v>
      </c>
      <c r="AH4573" s="36">
        <v>0</v>
      </c>
      <c r="AI4573" s="36">
        <v>0</v>
      </c>
      <c r="AJ4573" s="36">
        <v>0</v>
      </c>
      <c r="AK4573" s="36">
        <v>0</v>
      </c>
      <c r="AL4573" s="36">
        <f t="shared" si="11868"/>
        <v>0</v>
      </c>
      <c r="AM4573" s="36">
        <f t="shared" si="11869"/>
        <v>0</v>
      </c>
      <c r="AN4573" s="37" t="s">
        <v>35</v>
      </c>
    </row>
    <row r="4574" spans="2:40" ht="31.2" x14ac:dyDescent="0.3">
      <c r="B4574" s="30" t="s">
        <v>1085</v>
      </c>
      <c r="C4574" s="30" t="s">
        <v>112</v>
      </c>
      <c r="D4574" s="30" t="s">
        <v>114</v>
      </c>
      <c r="E4574" s="15" t="str">
        <f t="shared" si="11899"/>
        <v>0503</v>
      </c>
      <c r="F4574" s="30" t="s">
        <v>78</v>
      </c>
      <c r="G4574" s="30"/>
      <c r="H4574" s="31" t="s">
        <v>79</v>
      </c>
      <c r="I4574" s="32"/>
      <c r="J4574" s="32"/>
      <c r="K4574" s="32"/>
      <c r="L4574" s="32"/>
      <c r="M4574" s="32"/>
      <c r="N4574" s="32"/>
      <c r="O4574" s="32">
        <f t="shared" si="11962"/>
        <v>0</v>
      </c>
      <c r="P4574" s="32">
        <f t="shared" si="11963"/>
        <v>0</v>
      </c>
      <c r="Q4574" s="32">
        <f t="shared" si="11964"/>
        <v>0</v>
      </c>
      <c r="R4574" s="32">
        <f t="shared" si="11965"/>
        <v>0</v>
      </c>
      <c r="S4574" s="32">
        <f t="shared" si="11966"/>
        <v>0</v>
      </c>
      <c r="T4574" s="32">
        <f t="shared" si="11967"/>
        <v>0</v>
      </c>
      <c r="U4574" s="32">
        <v>184.49299999999999</v>
      </c>
      <c r="V4574" s="32">
        <f t="shared" si="11900"/>
        <v>184.49299999999999</v>
      </c>
      <c r="W4574" s="32">
        <f t="shared" si="11968"/>
        <v>184.49299999999999</v>
      </c>
      <c r="X4574" s="32">
        <f t="shared" si="11969"/>
        <v>0</v>
      </c>
      <c r="Y4574" s="32">
        <f t="shared" si="11970"/>
        <v>0</v>
      </c>
      <c r="Z4574" s="32">
        <f t="shared" si="11971"/>
        <v>0</v>
      </c>
      <c r="AA4574" s="32">
        <f t="shared" si="11972"/>
        <v>0</v>
      </c>
      <c r="AB4574" s="32">
        <f t="shared" si="11973"/>
        <v>500</v>
      </c>
      <c r="AC4574" s="33">
        <f t="shared" si="11974"/>
        <v>1029.0899999999999</v>
      </c>
      <c r="AD4574" s="33">
        <f t="shared" si="11975"/>
        <v>1029.0899999999999</v>
      </c>
      <c r="AE4574" s="34">
        <f t="shared" si="11867"/>
        <v>100</v>
      </c>
      <c r="AF4574" s="32">
        <f t="shared" si="11976"/>
        <v>2129.09</v>
      </c>
      <c r="AG4574" s="32">
        <f t="shared" si="11977"/>
        <v>0</v>
      </c>
      <c r="AH4574" s="32">
        <f t="shared" si="11978"/>
        <v>0</v>
      </c>
      <c r="AI4574" s="32">
        <f t="shared" si="11979"/>
        <v>0</v>
      </c>
      <c r="AJ4574" s="32">
        <f t="shared" si="11980"/>
        <v>0</v>
      </c>
      <c r="AK4574" s="32">
        <f t="shared" si="11981"/>
        <v>-1100</v>
      </c>
      <c r="AL4574" s="32">
        <f t="shared" si="11868"/>
        <v>1029.0900000000001</v>
      </c>
      <c r="AM4574" s="32">
        <f t="shared" si="11869"/>
        <v>-844.59700000000021</v>
      </c>
    </row>
    <row r="4575" spans="2:40" ht="46.8" x14ac:dyDescent="0.3">
      <c r="B4575" s="30" t="s">
        <v>1085</v>
      </c>
      <c r="C4575" s="30" t="s">
        <v>112</v>
      </c>
      <c r="D4575" s="30" t="s">
        <v>114</v>
      </c>
      <c r="E4575" s="15" t="str">
        <f t="shared" si="11899"/>
        <v>0503</v>
      </c>
      <c r="F4575" s="30" t="s">
        <v>378</v>
      </c>
      <c r="G4575" s="30"/>
      <c r="H4575" s="31" t="s">
        <v>379</v>
      </c>
      <c r="I4575" s="32"/>
      <c r="J4575" s="32"/>
      <c r="K4575" s="32"/>
      <c r="L4575" s="32"/>
      <c r="M4575" s="32"/>
      <c r="N4575" s="32"/>
      <c r="O4575" s="32">
        <f t="shared" si="11962"/>
        <v>0</v>
      </c>
      <c r="P4575" s="32">
        <f t="shared" si="11963"/>
        <v>0</v>
      </c>
      <c r="Q4575" s="32">
        <f t="shared" si="11964"/>
        <v>0</v>
      </c>
      <c r="R4575" s="32">
        <f t="shared" si="11965"/>
        <v>0</v>
      </c>
      <c r="S4575" s="32">
        <f t="shared" si="11966"/>
        <v>0</v>
      </c>
      <c r="T4575" s="32">
        <f t="shared" si="11967"/>
        <v>0</v>
      </c>
      <c r="U4575" s="32">
        <v>184.49299999999999</v>
      </c>
      <c r="V4575" s="32">
        <f t="shared" si="11900"/>
        <v>184.49299999999999</v>
      </c>
      <c r="W4575" s="32">
        <f t="shared" si="11968"/>
        <v>184.49299999999999</v>
      </c>
      <c r="X4575" s="32">
        <f t="shared" si="11969"/>
        <v>0</v>
      </c>
      <c r="Y4575" s="32">
        <f t="shared" si="11970"/>
        <v>0</v>
      </c>
      <c r="Z4575" s="32">
        <f t="shared" si="11971"/>
        <v>0</v>
      </c>
      <c r="AA4575" s="32">
        <f t="shared" si="11972"/>
        <v>0</v>
      </c>
      <c r="AB4575" s="32">
        <f t="shared" si="11973"/>
        <v>500</v>
      </c>
      <c r="AC4575" s="33">
        <f t="shared" si="11974"/>
        <v>1029.0899999999999</v>
      </c>
      <c r="AD4575" s="33">
        <f t="shared" si="11975"/>
        <v>1029.0899999999999</v>
      </c>
      <c r="AE4575" s="34">
        <f t="shared" si="11867"/>
        <v>100</v>
      </c>
      <c r="AF4575" s="32">
        <f t="shared" si="11976"/>
        <v>2129.09</v>
      </c>
      <c r="AG4575" s="32">
        <f t="shared" si="11977"/>
        <v>0</v>
      </c>
      <c r="AH4575" s="32">
        <f t="shared" si="11978"/>
        <v>0</v>
      </c>
      <c r="AI4575" s="32">
        <f t="shared" si="11979"/>
        <v>0</v>
      </c>
      <c r="AJ4575" s="32">
        <f t="shared" si="11980"/>
        <v>0</v>
      </c>
      <c r="AK4575" s="32">
        <f t="shared" si="11981"/>
        <v>-1100</v>
      </c>
      <c r="AL4575" s="32">
        <f t="shared" si="11868"/>
        <v>1029.0900000000001</v>
      </c>
      <c r="AM4575" s="32">
        <f t="shared" si="11869"/>
        <v>-844.59700000000021</v>
      </c>
    </row>
    <row r="4576" spans="2:40" ht="31.2" x14ac:dyDescent="0.3">
      <c r="B4576" s="30" t="s">
        <v>1085</v>
      </c>
      <c r="C4576" s="30" t="s">
        <v>112</v>
      </c>
      <c r="D4576" s="30" t="s">
        <v>114</v>
      </c>
      <c r="E4576" s="15" t="str">
        <f t="shared" si="11899"/>
        <v>0503</v>
      </c>
      <c r="F4576" s="30" t="s">
        <v>378</v>
      </c>
      <c r="G4576" s="30" t="s">
        <v>50</v>
      </c>
      <c r="H4576" s="31" t="s">
        <v>51</v>
      </c>
      <c r="I4576" s="32"/>
      <c r="J4576" s="32"/>
      <c r="K4576" s="32"/>
      <c r="L4576" s="32"/>
      <c r="M4576" s="32"/>
      <c r="N4576" s="32"/>
      <c r="O4576" s="32">
        <f t="shared" si="11962"/>
        <v>0</v>
      </c>
      <c r="P4576" s="32">
        <f t="shared" si="11963"/>
        <v>0</v>
      </c>
      <c r="Q4576" s="32">
        <f t="shared" si="11964"/>
        <v>0</v>
      </c>
      <c r="R4576" s="32">
        <f t="shared" si="11965"/>
        <v>0</v>
      </c>
      <c r="S4576" s="32">
        <f t="shared" si="11966"/>
        <v>0</v>
      </c>
      <c r="T4576" s="32">
        <f t="shared" si="11967"/>
        <v>0</v>
      </c>
      <c r="U4576" s="32">
        <v>184.49299999999999</v>
      </c>
      <c r="V4576" s="32">
        <f t="shared" si="11900"/>
        <v>184.49299999999999</v>
      </c>
      <c r="W4576" s="32">
        <f t="shared" si="11968"/>
        <v>184.49299999999999</v>
      </c>
      <c r="X4576" s="32">
        <f t="shared" si="11969"/>
        <v>0</v>
      </c>
      <c r="Y4576" s="32">
        <f t="shared" si="11970"/>
        <v>0</v>
      </c>
      <c r="Z4576" s="32">
        <f t="shared" si="11971"/>
        <v>0</v>
      </c>
      <c r="AA4576" s="32">
        <f t="shared" si="11972"/>
        <v>0</v>
      </c>
      <c r="AB4576" s="32">
        <f t="shared" si="11973"/>
        <v>500</v>
      </c>
      <c r="AC4576" s="33">
        <f t="shared" si="11974"/>
        <v>1029.0899999999999</v>
      </c>
      <c r="AD4576" s="33">
        <f t="shared" si="11975"/>
        <v>1029.0899999999999</v>
      </c>
      <c r="AE4576" s="34">
        <f t="shared" si="11867"/>
        <v>100</v>
      </c>
      <c r="AF4576" s="32">
        <f t="shared" si="11976"/>
        <v>2129.09</v>
      </c>
      <c r="AG4576" s="32">
        <f t="shared" si="11977"/>
        <v>0</v>
      </c>
      <c r="AH4576" s="32">
        <f t="shared" si="11978"/>
        <v>0</v>
      </c>
      <c r="AI4576" s="32">
        <f t="shared" si="11979"/>
        <v>0</v>
      </c>
      <c r="AJ4576" s="32">
        <f t="shared" si="11980"/>
        <v>0</v>
      </c>
      <c r="AK4576" s="32">
        <f t="shared" si="11981"/>
        <v>-1100</v>
      </c>
      <c r="AL4576" s="32">
        <f t="shared" si="11868"/>
        <v>1029.0900000000001</v>
      </c>
      <c r="AM4576" s="32">
        <f t="shared" si="11869"/>
        <v>-844.59700000000021</v>
      </c>
    </row>
    <row r="4577" spans="2:40" ht="31.2" x14ac:dyDescent="0.3">
      <c r="B4577" s="30" t="s">
        <v>1085</v>
      </c>
      <c r="C4577" s="30" t="s">
        <v>112</v>
      </c>
      <c r="D4577" s="30" t="s">
        <v>114</v>
      </c>
      <c r="E4577" s="15" t="str">
        <f t="shared" si="11899"/>
        <v>0503</v>
      </c>
      <c r="F4577" s="30" t="s">
        <v>378</v>
      </c>
      <c r="G4577" s="30" t="s">
        <v>52</v>
      </c>
      <c r="H4577" s="31" t="s">
        <v>53</v>
      </c>
      <c r="I4577" s="32"/>
      <c r="J4577" s="32"/>
      <c r="K4577" s="32"/>
      <c r="L4577" s="32"/>
      <c r="M4577" s="32"/>
      <c r="N4577" s="32"/>
      <c r="O4577" s="32">
        <v>0</v>
      </c>
      <c r="P4577" s="32">
        <v>0</v>
      </c>
      <c r="Q4577" s="32">
        <v>0</v>
      </c>
      <c r="R4577" s="32">
        <v>0</v>
      </c>
      <c r="S4577" s="32">
        <v>0</v>
      </c>
      <c r="T4577" s="32">
        <v>0</v>
      </c>
      <c r="U4577" s="32">
        <v>184.49299999999999</v>
      </c>
      <c r="V4577" s="32">
        <f t="shared" si="11900"/>
        <v>184.49299999999999</v>
      </c>
      <c r="W4577" s="32">
        <v>184.49299999999999</v>
      </c>
      <c r="X4577" s="32"/>
      <c r="Y4577" s="32"/>
      <c r="Z4577" s="32"/>
      <c r="AA4577" s="32"/>
      <c r="AB4577" s="32">
        <v>500</v>
      </c>
      <c r="AC4577" s="33">
        <v>1029.0899999999999</v>
      </c>
      <c r="AD4577" s="33">
        <v>1029.0899999999999</v>
      </c>
      <c r="AE4577" s="34">
        <f t="shared" si="11867"/>
        <v>100</v>
      </c>
      <c r="AF4577" s="32">
        <v>2129.09</v>
      </c>
      <c r="AG4577" s="32">
        <v>0</v>
      </c>
      <c r="AH4577" s="32">
        <v>0</v>
      </c>
      <c r="AI4577" s="32">
        <v>0</v>
      </c>
      <c r="AJ4577" s="32">
        <v>0</v>
      </c>
      <c r="AK4577" s="32">
        <v>-1100</v>
      </c>
      <c r="AL4577" s="32">
        <f t="shared" si="11868"/>
        <v>1029.0900000000001</v>
      </c>
      <c r="AM4577" s="32">
        <f t="shared" si="11869"/>
        <v>-844.59700000000021</v>
      </c>
    </row>
    <row r="4578" spans="2:40" ht="46.8" x14ac:dyDescent="0.3">
      <c r="B4578" s="30" t="s">
        <v>1085</v>
      </c>
      <c r="C4578" s="30" t="s">
        <v>112</v>
      </c>
      <c r="D4578" s="30" t="s">
        <v>114</v>
      </c>
      <c r="E4578" s="15" t="str">
        <f t="shared" si="11899"/>
        <v>0503</v>
      </c>
      <c r="F4578" s="30" t="s">
        <v>98</v>
      </c>
      <c r="G4578" s="30"/>
      <c r="H4578" s="31" t="s">
        <v>99</v>
      </c>
      <c r="I4578" s="32"/>
      <c r="J4578" s="32"/>
      <c r="K4578" s="32"/>
      <c r="L4578" s="32"/>
      <c r="M4578" s="32"/>
      <c r="N4578" s="32"/>
      <c r="O4578" s="32"/>
      <c r="P4578" s="32"/>
      <c r="Q4578" s="32"/>
      <c r="R4578" s="32"/>
      <c r="S4578" s="32"/>
      <c r="T4578" s="32"/>
      <c r="U4578" s="32"/>
      <c r="V4578" s="32">
        <f t="shared" ref="V4578:V4579" si="11982">V4579</f>
        <v>0</v>
      </c>
      <c r="W4578" s="32"/>
      <c r="X4578" s="32"/>
      <c r="Y4578" s="32"/>
      <c r="Z4578" s="32"/>
      <c r="AA4578" s="32"/>
      <c r="AB4578" s="32"/>
      <c r="AC4578" s="33">
        <f t="shared" si="11974"/>
        <v>1502.07933</v>
      </c>
      <c r="AD4578" s="33">
        <f t="shared" si="11975"/>
        <v>1502.07933</v>
      </c>
      <c r="AE4578" s="34">
        <f t="shared" si="11867"/>
        <v>100</v>
      </c>
      <c r="AF4578" s="32"/>
      <c r="AG4578" s="32"/>
      <c r="AH4578" s="32"/>
      <c r="AI4578" s="32"/>
      <c r="AJ4578" s="32"/>
      <c r="AK4578" s="32"/>
      <c r="AL4578" s="32"/>
      <c r="AM4578" s="32"/>
    </row>
    <row r="4579" spans="2:40" x14ac:dyDescent="0.3">
      <c r="B4579" s="30" t="s">
        <v>1085</v>
      </c>
      <c r="C4579" s="30" t="s">
        <v>112</v>
      </c>
      <c r="D4579" s="30" t="s">
        <v>114</v>
      </c>
      <c r="E4579" s="15" t="str">
        <f t="shared" si="11899"/>
        <v>0503</v>
      </c>
      <c r="F4579" s="30" t="s">
        <v>108</v>
      </c>
      <c r="G4579" s="30"/>
      <c r="H4579" s="31" t="s">
        <v>109</v>
      </c>
      <c r="I4579" s="32"/>
      <c r="J4579" s="32"/>
      <c r="K4579" s="32"/>
      <c r="L4579" s="32"/>
      <c r="M4579" s="32"/>
      <c r="N4579" s="32"/>
      <c r="O4579" s="32"/>
      <c r="P4579" s="32"/>
      <c r="Q4579" s="32"/>
      <c r="R4579" s="32"/>
      <c r="S4579" s="32"/>
      <c r="T4579" s="32"/>
      <c r="U4579" s="32"/>
      <c r="V4579" s="32">
        <f t="shared" si="11982"/>
        <v>0</v>
      </c>
      <c r="W4579" s="32"/>
      <c r="X4579" s="32"/>
      <c r="Y4579" s="32"/>
      <c r="Z4579" s="32"/>
      <c r="AA4579" s="32"/>
      <c r="AB4579" s="32"/>
      <c r="AC4579" s="33">
        <f t="shared" si="11974"/>
        <v>1502.07933</v>
      </c>
      <c r="AD4579" s="33">
        <f t="shared" si="11975"/>
        <v>1502.07933</v>
      </c>
      <c r="AE4579" s="34">
        <f t="shared" si="11867"/>
        <v>100</v>
      </c>
      <c r="AF4579" s="32"/>
      <c r="AG4579" s="32"/>
      <c r="AH4579" s="32"/>
      <c r="AI4579" s="32"/>
      <c r="AJ4579" s="32"/>
      <c r="AK4579" s="32"/>
      <c r="AL4579" s="32"/>
      <c r="AM4579" s="32"/>
    </row>
    <row r="4580" spans="2:40" x14ac:dyDescent="0.3">
      <c r="B4580" s="30" t="s">
        <v>1085</v>
      </c>
      <c r="C4580" s="30" t="s">
        <v>112</v>
      </c>
      <c r="D4580" s="30" t="s">
        <v>114</v>
      </c>
      <c r="E4580" s="15" t="str">
        <f t="shared" si="11899"/>
        <v>0503</v>
      </c>
      <c r="F4580" s="30" t="s">
        <v>110</v>
      </c>
      <c r="G4580" s="30"/>
      <c r="H4580" s="31" t="s">
        <v>111</v>
      </c>
      <c r="I4580" s="32"/>
      <c r="J4580" s="32"/>
      <c r="K4580" s="32"/>
      <c r="L4580" s="32"/>
      <c r="M4580" s="32"/>
      <c r="N4580" s="32"/>
      <c r="O4580" s="32"/>
      <c r="P4580" s="32"/>
      <c r="Q4580" s="32"/>
      <c r="R4580" s="32"/>
      <c r="S4580" s="32"/>
      <c r="T4580" s="32"/>
      <c r="U4580" s="32"/>
      <c r="V4580" s="32">
        <f>V4581+V4583</f>
        <v>0</v>
      </c>
      <c r="W4580" s="32"/>
      <c r="X4580" s="32"/>
      <c r="Y4580" s="32"/>
      <c r="Z4580" s="32"/>
      <c r="AA4580" s="32"/>
      <c r="AB4580" s="32"/>
      <c r="AC4580" s="33">
        <f>AC4581+AC4583</f>
        <v>1502.07933</v>
      </c>
      <c r="AD4580" s="33">
        <f>AD4581+AD4583</f>
        <v>1502.07933</v>
      </c>
      <c r="AE4580" s="34">
        <f t="shared" si="11867"/>
        <v>100</v>
      </c>
      <c r="AF4580" s="32"/>
      <c r="AG4580" s="32"/>
      <c r="AH4580" s="32"/>
      <c r="AI4580" s="32"/>
      <c r="AJ4580" s="32"/>
      <c r="AK4580" s="32"/>
      <c r="AL4580" s="32"/>
      <c r="AM4580" s="32"/>
    </row>
    <row r="4581" spans="2:40" ht="31.2" x14ac:dyDescent="0.3">
      <c r="B4581" s="30" t="s">
        <v>1085</v>
      </c>
      <c r="C4581" s="30" t="s">
        <v>112</v>
      </c>
      <c r="D4581" s="30" t="s">
        <v>114</v>
      </c>
      <c r="E4581" s="15" t="str">
        <f t="shared" si="11899"/>
        <v>0503</v>
      </c>
      <c r="F4581" s="30" t="s">
        <v>110</v>
      </c>
      <c r="G4581" s="30" t="s">
        <v>50</v>
      </c>
      <c r="H4581" s="31" t="s">
        <v>51</v>
      </c>
      <c r="I4581" s="32"/>
      <c r="J4581" s="32"/>
      <c r="K4581" s="32"/>
      <c r="L4581" s="32"/>
      <c r="M4581" s="32"/>
      <c r="N4581" s="32"/>
      <c r="O4581" s="32"/>
      <c r="P4581" s="32"/>
      <c r="Q4581" s="32"/>
      <c r="R4581" s="32"/>
      <c r="S4581" s="32"/>
      <c r="T4581" s="32"/>
      <c r="U4581" s="32"/>
      <c r="V4581" s="32">
        <f>V4582</f>
        <v>0</v>
      </c>
      <c r="W4581" s="32"/>
      <c r="X4581" s="32"/>
      <c r="Y4581" s="32"/>
      <c r="Z4581" s="32"/>
      <c r="AA4581" s="32"/>
      <c r="AB4581" s="32"/>
      <c r="AC4581" s="33">
        <f>AC4582</f>
        <v>1152.2098900000001</v>
      </c>
      <c r="AD4581" s="33">
        <f>AD4582</f>
        <v>1152.2098900000001</v>
      </c>
      <c r="AE4581" s="34">
        <f t="shared" si="11867"/>
        <v>100</v>
      </c>
      <c r="AF4581" s="32"/>
      <c r="AG4581" s="32"/>
      <c r="AH4581" s="32"/>
      <c r="AI4581" s="32"/>
      <c r="AJ4581" s="32"/>
      <c r="AK4581" s="32"/>
      <c r="AL4581" s="32"/>
      <c r="AM4581" s="32"/>
    </row>
    <row r="4582" spans="2:40" ht="31.2" x14ac:dyDescent="0.3">
      <c r="B4582" s="30" t="s">
        <v>1085</v>
      </c>
      <c r="C4582" s="30" t="s">
        <v>112</v>
      </c>
      <c r="D4582" s="30" t="s">
        <v>114</v>
      </c>
      <c r="E4582" s="15" t="str">
        <f t="shared" si="11899"/>
        <v>0503</v>
      </c>
      <c r="F4582" s="30" t="s">
        <v>110</v>
      </c>
      <c r="G4582" s="30" t="s">
        <v>52</v>
      </c>
      <c r="H4582" s="31" t="s">
        <v>53</v>
      </c>
      <c r="I4582" s="32"/>
      <c r="J4582" s="32"/>
      <c r="K4582" s="32"/>
      <c r="L4582" s="32"/>
      <c r="M4582" s="32"/>
      <c r="N4582" s="32"/>
      <c r="O4582" s="32"/>
      <c r="P4582" s="32"/>
      <c r="Q4582" s="32"/>
      <c r="R4582" s="32"/>
      <c r="S4582" s="32"/>
      <c r="T4582" s="32"/>
      <c r="U4582" s="32"/>
      <c r="V4582" s="32">
        <v>0</v>
      </c>
      <c r="W4582" s="32"/>
      <c r="X4582" s="32"/>
      <c r="Y4582" s="32"/>
      <c r="Z4582" s="32"/>
      <c r="AA4582" s="32"/>
      <c r="AB4582" s="32"/>
      <c r="AC4582" s="33">
        <v>1152.2098900000001</v>
      </c>
      <c r="AD4582" s="33">
        <v>1152.2098900000001</v>
      </c>
      <c r="AE4582" s="34">
        <f t="shared" si="11867"/>
        <v>100</v>
      </c>
      <c r="AF4582" s="32"/>
      <c r="AG4582" s="32"/>
      <c r="AH4582" s="32"/>
      <c r="AI4582" s="32"/>
      <c r="AJ4582" s="32"/>
      <c r="AK4582" s="32"/>
      <c r="AL4582" s="32"/>
      <c r="AM4582" s="32"/>
    </row>
    <row r="4583" spans="2:40" ht="31.2" x14ac:dyDescent="0.3">
      <c r="B4583" s="30" t="s">
        <v>1085</v>
      </c>
      <c r="C4583" s="30" t="s">
        <v>112</v>
      </c>
      <c r="D4583" s="30" t="s">
        <v>114</v>
      </c>
      <c r="E4583" s="15" t="str">
        <f t="shared" si="11899"/>
        <v>0503</v>
      </c>
      <c r="F4583" s="30" t="s">
        <v>110</v>
      </c>
      <c r="G4583" s="30" t="s">
        <v>174</v>
      </c>
      <c r="H4583" s="31" t="s">
        <v>175</v>
      </c>
      <c r="I4583" s="32"/>
      <c r="J4583" s="32"/>
      <c r="K4583" s="32"/>
      <c r="L4583" s="32"/>
      <c r="M4583" s="32"/>
      <c r="N4583" s="32"/>
      <c r="O4583" s="32"/>
      <c r="P4583" s="32"/>
      <c r="Q4583" s="32"/>
      <c r="R4583" s="32"/>
      <c r="S4583" s="32"/>
      <c r="T4583" s="32"/>
      <c r="U4583" s="32"/>
      <c r="V4583" s="32">
        <f>V4584</f>
        <v>0</v>
      </c>
      <c r="W4583" s="32"/>
      <c r="X4583" s="32"/>
      <c r="Y4583" s="32"/>
      <c r="Z4583" s="32"/>
      <c r="AA4583" s="32"/>
      <c r="AB4583" s="32"/>
      <c r="AC4583" s="33">
        <f>AC4584</f>
        <v>349.86944</v>
      </c>
      <c r="AD4583" s="33">
        <f>AD4584</f>
        <v>349.86944</v>
      </c>
      <c r="AE4583" s="34">
        <f t="shared" si="11867"/>
        <v>100</v>
      </c>
      <c r="AF4583" s="32"/>
      <c r="AG4583" s="32"/>
      <c r="AH4583" s="32"/>
      <c r="AI4583" s="32"/>
      <c r="AJ4583" s="32"/>
      <c r="AK4583" s="32"/>
      <c r="AL4583" s="32"/>
      <c r="AM4583" s="32"/>
    </row>
    <row r="4584" spans="2:40" x14ac:dyDescent="0.3">
      <c r="B4584" s="30" t="s">
        <v>1085</v>
      </c>
      <c r="C4584" s="30" t="s">
        <v>112</v>
      </c>
      <c r="D4584" s="30" t="s">
        <v>114</v>
      </c>
      <c r="E4584" s="15" t="str">
        <f t="shared" si="11899"/>
        <v>0503</v>
      </c>
      <c r="F4584" s="30" t="s">
        <v>110</v>
      </c>
      <c r="G4584" s="30" t="s">
        <v>176</v>
      </c>
      <c r="H4584" s="31" t="s">
        <v>177</v>
      </c>
      <c r="I4584" s="32"/>
      <c r="J4584" s="32"/>
      <c r="K4584" s="32"/>
      <c r="L4584" s="32"/>
      <c r="M4584" s="32"/>
      <c r="N4584" s="32"/>
      <c r="O4584" s="32"/>
      <c r="P4584" s="32"/>
      <c r="Q4584" s="32"/>
      <c r="R4584" s="32"/>
      <c r="S4584" s="32"/>
      <c r="T4584" s="32"/>
      <c r="U4584" s="32"/>
      <c r="V4584" s="32">
        <v>0</v>
      </c>
      <c r="W4584" s="32"/>
      <c r="X4584" s="32"/>
      <c r="Y4584" s="32"/>
      <c r="Z4584" s="32"/>
      <c r="AA4584" s="32"/>
      <c r="AB4584" s="32"/>
      <c r="AC4584" s="33">
        <v>349.86944</v>
      </c>
      <c r="AD4584" s="33">
        <v>349.86944</v>
      </c>
      <c r="AE4584" s="34">
        <f t="shared" si="11867"/>
        <v>100</v>
      </c>
      <c r="AF4584" s="32"/>
      <c r="AG4584" s="32"/>
      <c r="AH4584" s="32"/>
      <c r="AI4584" s="32"/>
      <c r="AJ4584" s="32"/>
      <c r="AK4584" s="32"/>
      <c r="AL4584" s="32"/>
      <c r="AM4584" s="32"/>
    </row>
    <row r="4585" spans="2:40" s="22" customFormat="1" ht="31.2" x14ac:dyDescent="0.3">
      <c r="B4585" s="23" t="s">
        <v>1085</v>
      </c>
      <c r="C4585" s="23" t="s">
        <v>112</v>
      </c>
      <c r="D4585" s="23" t="s">
        <v>112</v>
      </c>
      <c r="E4585" s="24" t="str">
        <f t="shared" si="11899"/>
        <v>0505</v>
      </c>
      <c r="F4585" s="23"/>
      <c r="G4585" s="23"/>
      <c r="H4585" s="25" t="s">
        <v>124</v>
      </c>
      <c r="I4585" s="26">
        <f t="shared" ref="I4585:N4585" si="11983">I4596+I4586</f>
        <v>747958.3</v>
      </c>
      <c r="J4585" s="26">
        <f t="shared" si="11983"/>
        <v>405467.5</v>
      </c>
      <c r="K4585" s="26">
        <f t="shared" si="11983"/>
        <v>243439.59999999998</v>
      </c>
      <c r="L4585" s="26">
        <f t="shared" si="11983"/>
        <v>0</v>
      </c>
      <c r="M4585" s="26">
        <f t="shared" si="11983"/>
        <v>0</v>
      </c>
      <c r="N4585" s="26">
        <f t="shared" si="11983"/>
        <v>0</v>
      </c>
      <c r="O4585" s="26">
        <f t="shared" ref="O4585:T4585" si="11984">O4596+O4586+O4610</f>
        <v>-243.8</v>
      </c>
      <c r="P4585" s="26">
        <f t="shared" si="11984"/>
        <v>4925.3869999999997</v>
      </c>
      <c r="Q4585" s="26">
        <f t="shared" si="11984"/>
        <v>2046.9480000000001</v>
      </c>
      <c r="R4585" s="26">
        <f t="shared" si="11984"/>
        <v>0</v>
      </c>
      <c r="S4585" s="26">
        <f t="shared" si="11984"/>
        <v>0</v>
      </c>
      <c r="T4585" s="26">
        <f t="shared" si="11984"/>
        <v>0</v>
      </c>
      <c r="U4585" s="26">
        <v>0</v>
      </c>
      <c r="V4585" s="26">
        <f t="shared" si="11900"/>
        <v>754686.83499999996</v>
      </c>
      <c r="W4585" s="26">
        <f>W4596+W4586</f>
        <v>0</v>
      </c>
      <c r="X4585" s="26">
        <f>X4596+X4586</f>
        <v>0</v>
      </c>
      <c r="Y4585" s="26">
        <f>Y4596+Y4586</f>
        <v>0</v>
      </c>
      <c r="Z4585" s="26">
        <f>Z4596+Z4586</f>
        <v>0</v>
      </c>
      <c r="AA4585" s="26">
        <f>AA4596+AA4586</f>
        <v>0</v>
      </c>
      <c r="AB4585" s="26">
        <f>AB4596+AB4586+AB4610</f>
        <v>720093.17650000006</v>
      </c>
      <c r="AC4585" s="27">
        <f>AC4596+AC4586+AC4610</f>
        <v>778459.66959000006</v>
      </c>
      <c r="AD4585" s="27">
        <f>AD4596+AD4586+AD4610</f>
        <v>778408.89242000016</v>
      </c>
      <c r="AE4585" s="28">
        <f t="shared" si="11867"/>
        <v>99.993477225348542</v>
      </c>
      <c r="AF4585" s="26">
        <f t="shared" ref="AF4585:AK4585" si="11985">AF4596+AF4586+AF4610</f>
        <v>777125.89059000008</v>
      </c>
      <c r="AG4585" s="26">
        <f t="shared" si="11985"/>
        <v>-243.8</v>
      </c>
      <c r="AH4585" s="26">
        <f t="shared" si="11985"/>
        <v>0</v>
      </c>
      <c r="AI4585" s="26">
        <f t="shared" si="11985"/>
        <v>0</v>
      </c>
      <c r="AJ4585" s="26">
        <f t="shared" si="11985"/>
        <v>0</v>
      </c>
      <c r="AK4585" s="26">
        <f t="shared" si="11985"/>
        <v>0</v>
      </c>
      <c r="AL4585" s="26">
        <f t="shared" si="11868"/>
        <v>776882.09059000004</v>
      </c>
      <c r="AM4585" s="26">
        <f t="shared" si="11869"/>
        <v>-22195.255590000073</v>
      </c>
      <c r="AN4585" s="29"/>
    </row>
    <row r="4586" spans="2:40" ht="31.2" x14ac:dyDescent="0.3">
      <c r="B4586" s="30" t="s">
        <v>1085</v>
      </c>
      <c r="C4586" s="30" t="s">
        <v>112</v>
      </c>
      <c r="D4586" s="30" t="s">
        <v>112</v>
      </c>
      <c r="E4586" s="15" t="str">
        <f t="shared" si="11899"/>
        <v>0505</v>
      </c>
      <c r="F4586" s="30" t="s">
        <v>712</v>
      </c>
      <c r="G4586" s="30"/>
      <c r="H4586" s="31" t="s">
        <v>713</v>
      </c>
      <c r="I4586" s="32">
        <f t="shared" ref="I4586:I4588" si="11986">I4587</f>
        <v>696030.3</v>
      </c>
      <c r="J4586" s="32">
        <f t="shared" ref="J4586:J4588" si="11987">J4587</f>
        <v>354139.6</v>
      </c>
      <c r="K4586" s="32">
        <f t="shared" ref="K4586:K4588" si="11988">K4587</f>
        <v>192111.69999999998</v>
      </c>
      <c r="L4586" s="32">
        <f t="shared" ref="L4586:L4588" si="11989">L4587</f>
        <v>0</v>
      </c>
      <c r="M4586" s="32">
        <f t="shared" ref="M4586:M4588" si="11990">M4587</f>
        <v>0</v>
      </c>
      <c r="N4586" s="32">
        <f t="shared" ref="N4586:N4588" si="11991">N4587</f>
        <v>0</v>
      </c>
      <c r="O4586" s="32">
        <f t="shared" ref="O4586:O4588" si="11992">O4587</f>
        <v>-243.8</v>
      </c>
      <c r="P4586" s="32">
        <f t="shared" ref="P4586:P4588" si="11993">P4587</f>
        <v>4925.3869999999997</v>
      </c>
      <c r="Q4586" s="32">
        <f t="shared" ref="Q4586:Q4588" si="11994">Q4587</f>
        <v>2046.9480000000001</v>
      </c>
      <c r="R4586" s="32">
        <f t="shared" ref="R4586:R4588" si="11995">R4587</f>
        <v>0</v>
      </c>
      <c r="S4586" s="32">
        <f t="shared" ref="S4586:S4588" si="11996">S4587</f>
        <v>0</v>
      </c>
      <c r="T4586" s="32">
        <f t="shared" ref="T4586:T4588" si="11997">T4587</f>
        <v>0</v>
      </c>
      <c r="U4586" s="32">
        <v>0</v>
      </c>
      <c r="V4586" s="32">
        <f t="shared" si="11900"/>
        <v>702758.83499999996</v>
      </c>
      <c r="W4586" s="32">
        <f t="shared" ref="W4586:W4588" si="11998">W4587</f>
        <v>0</v>
      </c>
      <c r="X4586" s="32">
        <f t="shared" ref="X4586:X4588" si="11999">X4587</f>
        <v>0</v>
      </c>
      <c r="Y4586" s="32">
        <f t="shared" ref="Y4586:Y4588" si="12000">Y4587</f>
        <v>0</v>
      </c>
      <c r="Z4586" s="32">
        <f t="shared" ref="Z4586:Z4588" si="12001">Z4587</f>
        <v>0</v>
      </c>
      <c r="AA4586" s="32">
        <f t="shared" ref="AA4586:AA4588" si="12002">AA4587</f>
        <v>0</v>
      </c>
      <c r="AB4586" s="32">
        <f t="shared" ref="AB4586:AB4588" si="12003">AB4587</f>
        <v>674016.45767000003</v>
      </c>
      <c r="AC4586" s="33">
        <f t="shared" ref="AC4586:AC4588" si="12004">AC4587</f>
        <v>717253.13899999997</v>
      </c>
      <c r="AD4586" s="33">
        <f t="shared" ref="AD4586:AD4588" si="12005">AD4587</f>
        <v>717202.36183000007</v>
      </c>
      <c r="AE4586" s="34">
        <f t="shared" ref="AE4586:AE4649" si="12006">AD4586/AC4586*100</f>
        <v>99.992920606792921</v>
      </c>
      <c r="AF4586" s="32">
        <f t="shared" ref="AF4586:AF4588" si="12007">AF4587</f>
        <v>717496.93900000001</v>
      </c>
      <c r="AG4586" s="32">
        <f t="shared" ref="AG4586:AG4588" si="12008">AG4587</f>
        <v>-243.8</v>
      </c>
      <c r="AH4586" s="32">
        <f t="shared" ref="AH4586:AH4588" si="12009">AH4587</f>
        <v>0</v>
      </c>
      <c r="AI4586" s="32">
        <f t="shared" ref="AI4586:AI4588" si="12010">AI4587</f>
        <v>0</v>
      </c>
      <c r="AJ4586" s="32">
        <f t="shared" ref="AJ4586:AJ4588" si="12011">AJ4587</f>
        <v>0</v>
      </c>
      <c r="AK4586" s="32">
        <f t="shared" ref="AK4586:AK4588" si="12012">AK4587</f>
        <v>0</v>
      </c>
      <c r="AL4586" s="32">
        <f t="shared" ref="AL4586:AL4649" si="12013">AF4586+AH4586+AK4586+AI4586+AJ4586+AG4586</f>
        <v>717253.13899999997</v>
      </c>
      <c r="AM4586" s="32">
        <f t="shared" ref="AM4586:AM4649" si="12014">V4586-AL4586</f>
        <v>-14494.304000000004</v>
      </c>
    </row>
    <row r="4587" spans="2:40" ht="31.2" x14ac:dyDescent="0.3">
      <c r="B4587" s="30" t="s">
        <v>1085</v>
      </c>
      <c r="C4587" s="30" t="s">
        <v>112</v>
      </c>
      <c r="D4587" s="30" t="s">
        <v>112</v>
      </c>
      <c r="E4587" s="15" t="str">
        <f t="shared" si="11899"/>
        <v>0505</v>
      </c>
      <c r="F4587" s="30" t="s">
        <v>813</v>
      </c>
      <c r="G4587" s="30"/>
      <c r="H4587" s="31" t="s">
        <v>814</v>
      </c>
      <c r="I4587" s="32">
        <f t="shared" si="11986"/>
        <v>696030.3</v>
      </c>
      <c r="J4587" s="32">
        <f t="shared" si="11987"/>
        <v>354139.6</v>
      </c>
      <c r="K4587" s="32">
        <f t="shared" si="11988"/>
        <v>192111.69999999998</v>
      </c>
      <c r="L4587" s="32">
        <f t="shared" si="11989"/>
        <v>0</v>
      </c>
      <c r="M4587" s="32">
        <f t="shared" si="11990"/>
        <v>0</v>
      </c>
      <c r="N4587" s="32">
        <f t="shared" si="11991"/>
        <v>0</v>
      </c>
      <c r="O4587" s="32">
        <f t="shared" si="11992"/>
        <v>-243.8</v>
      </c>
      <c r="P4587" s="32">
        <f t="shared" si="11993"/>
        <v>4925.3869999999997</v>
      </c>
      <c r="Q4587" s="32">
        <f t="shared" si="11994"/>
        <v>2046.9480000000001</v>
      </c>
      <c r="R4587" s="32">
        <f t="shared" si="11995"/>
        <v>0</v>
      </c>
      <c r="S4587" s="32">
        <f t="shared" si="11996"/>
        <v>0</v>
      </c>
      <c r="T4587" s="32">
        <f t="shared" si="11997"/>
        <v>0</v>
      </c>
      <c r="U4587" s="32">
        <v>0</v>
      </c>
      <c r="V4587" s="32">
        <f t="shared" si="11900"/>
        <v>702758.83499999996</v>
      </c>
      <c r="W4587" s="32">
        <f t="shared" si="11998"/>
        <v>0</v>
      </c>
      <c r="X4587" s="32">
        <f t="shared" si="11999"/>
        <v>0</v>
      </c>
      <c r="Y4587" s="32">
        <f t="shared" si="12000"/>
        <v>0</v>
      </c>
      <c r="Z4587" s="32">
        <f t="shared" si="12001"/>
        <v>0</v>
      </c>
      <c r="AA4587" s="32">
        <f t="shared" si="12002"/>
        <v>0</v>
      </c>
      <c r="AB4587" s="32">
        <f t="shared" si="12003"/>
        <v>674016.45767000003</v>
      </c>
      <c r="AC4587" s="33">
        <f t="shared" si="12004"/>
        <v>717253.13899999997</v>
      </c>
      <c r="AD4587" s="33">
        <f t="shared" si="12005"/>
        <v>717202.36183000007</v>
      </c>
      <c r="AE4587" s="34">
        <f t="shared" si="12006"/>
        <v>99.992920606792921</v>
      </c>
      <c r="AF4587" s="32">
        <f t="shared" si="12007"/>
        <v>717496.93900000001</v>
      </c>
      <c r="AG4587" s="32">
        <f t="shared" si="12008"/>
        <v>-243.8</v>
      </c>
      <c r="AH4587" s="32">
        <f t="shared" si="12009"/>
        <v>0</v>
      </c>
      <c r="AI4587" s="32">
        <f t="shared" si="12010"/>
        <v>0</v>
      </c>
      <c r="AJ4587" s="32">
        <f t="shared" si="12011"/>
        <v>0</v>
      </c>
      <c r="AK4587" s="32">
        <f t="shared" si="12012"/>
        <v>0</v>
      </c>
      <c r="AL4587" s="32">
        <f t="shared" si="12013"/>
        <v>717253.13899999997</v>
      </c>
      <c r="AM4587" s="32">
        <f t="shared" si="12014"/>
        <v>-14494.304000000004</v>
      </c>
    </row>
    <row r="4588" spans="2:40" ht="31.2" x14ac:dyDescent="0.3">
      <c r="B4588" s="30" t="s">
        <v>1085</v>
      </c>
      <c r="C4588" s="30" t="s">
        <v>112</v>
      </c>
      <c r="D4588" s="30" t="s">
        <v>112</v>
      </c>
      <c r="E4588" s="15" t="str">
        <f t="shared" si="11899"/>
        <v>0505</v>
      </c>
      <c r="F4588" s="30" t="s">
        <v>815</v>
      </c>
      <c r="G4588" s="30"/>
      <c r="H4588" s="31" t="s">
        <v>816</v>
      </c>
      <c r="I4588" s="32">
        <f t="shared" si="11986"/>
        <v>696030.3</v>
      </c>
      <c r="J4588" s="32">
        <f t="shared" si="11987"/>
        <v>354139.6</v>
      </c>
      <c r="K4588" s="32">
        <f t="shared" si="11988"/>
        <v>192111.69999999998</v>
      </c>
      <c r="L4588" s="32">
        <f t="shared" si="11989"/>
        <v>0</v>
      </c>
      <c r="M4588" s="32">
        <f t="shared" si="11990"/>
        <v>0</v>
      </c>
      <c r="N4588" s="32">
        <f t="shared" si="11991"/>
        <v>0</v>
      </c>
      <c r="O4588" s="32">
        <f t="shared" si="11992"/>
        <v>-243.8</v>
      </c>
      <c r="P4588" s="32">
        <f t="shared" si="11993"/>
        <v>4925.3869999999997</v>
      </c>
      <c r="Q4588" s="32">
        <f t="shared" si="11994"/>
        <v>2046.9480000000001</v>
      </c>
      <c r="R4588" s="32">
        <f t="shared" si="11995"/>
        <v>0</v>
      </c>
      <c r="S4588" s="32">
        <f t="shared" si="11996"/>
        <v>0</v>
      </c>
      <c r="T4588" s="32">
        <f t="shared" si="11997"/>
        <v>0</v>
      </c>
      <c r="U4588" s="32">
        <v>0</v>
      </c>
      <c r="V4588" s="32">
        <f t="shared" si="11900"/>
        <v>702758.83499999996</v>
      </c>
      <c r="W4588" s="32">
        <f t="shared" si="11998"/>
        <v>0</v>
      </c>
      <c r="X4588" s="32">
        <f t="shared" si="11999"/>
        <v>0</v>
      </c>
      <c r="Y4588" s="32">
        <f t="shared" si="12000"/>
        <v>0</v>
      </c>
      <c r="Z4588" s="32">
        <f t="shared" si="12001"/>
        <v>0</v>
      </c>
      <c r="AA4588" s="32">
        <f t="shared" si="12002"/>
        <v>0</v>
      </c>
      <c r="AB4588" s="32">
        <f t="shared" si="12003"/>
        <v>674016.45767000003</v>
      </c>
      <c r="AC4588" s="33">
        <f t="shared" si="12004"/>
        <v>717253.13899999997</v>
      </c>
      <c r="AD4588" s="33">
        <f t="shared" si="12005"/>
        <v>717202.36183000007</v>
      </c>
      <c r="AE4588" s="34">
        <f t="shared" si="12006"/>
        <v>99.992920606792921</v>
      </c>
      <c r="AF4588" s="32">
        <f t="shared" si="12007"/>
        <v>717496.93900000001</v>
      </c>
      <c r="AG4588" s="32">
        <f t="shared" si="12008"/>
        <v>-243.8</v>
      </c>
      <c r="AH4588" s="32">
        <f t="shared" si="12009"/>
        <v>0</v>
      </c>
      <c r="AI4588" s="32">
        <f t="shared" si="12010"/>
        <v>0</v>
      </c>
      <c r="AJ4588" s="32">
        <f t="shared" si="12011"/>
        <v>0</v>
      </c>
      <c r="AK4588" s="32">
        <f t="shared" si="12012"/>
        <v>0</v>
      </c>
      <c r="AL4588" s="32">
        <f t="shared" si="12013"/>
        <v>717253.13899999997</v>
      </c>
      <c r="AM4588" s="32">
        <f t="shared" si="12014"/>
        <v>-14494.304000000004</v>
      </c>
    </row>
    <row r="4589" spans="2:40" ht="31.2" x14ac:dyDescent="0.3">
      <c r="B4589" s="30" t="s">
        <v>1085</v>
      </c>
      <c r="C4589" s="30" t="s">
        <v>112</v>
      </c>
      <c r="D4589" s="30" t="s">
        <v>112</v>
      </c>
      <c r="E4589" s="15" t="str">
        <f t="shared" si="11899"/>
        <v>0505</v>
      </c>
      <c r="F4589" s="30" t="s">
        <v>817</v>
      </c>
      <c r="G4589" s="30"/>
      <c r="H4589" s="31" t="s">
        <v>67</v>
      </c>
      <c r="I4589" s="32">
        <f t="shared" ref="I4589:T4589" si="12015">I4590+I4592+I4594</f>
        <v>696030.3</v>
      </c>
      <c r="J4589" s="32">
        <f t="shared" si="12015"/>
        <v>354139.6</v>
      </c>
      <c r="K4589" s="32">
        <f t="shared" si="12015"/>
        <v>192111.69999999998</v>
      </c>
      <c r="L4589" s="32">
        <f t="shared" si="12015"/>
        <v>0</v>
      </c>
      <c r="M4589" s="32">
        <f t="shared" si="12015"/>
        <v>0</v>
      </c>
      <c r="N4589" s="32">
        <f t="shared" si="12015"/>
        <v>0</v>
      </c>
      <c r="O4589" s="32">
        <f t="shared" si="12015"/>
        <v>-243.8</v>
      </c>
      <c r="P4589" s="32">
        <f t="shared" si="12015"/>
        <v>4925.3869999999997</v>
      </c>
      <c r="Q4589" s="32">
        <f t="shared" si="12015"/>
        <v>2046.9480000000001</v>
      </c>
      <c r="R4589" s="32">
        <f t="shared" si="12015"/>
        <v>0</v>
      </c>
      <c r="S4589" s="32">
        <f t="shared" si="12015"/>
        <v>0</v>
      </c>
      <c r="T4589" s="32">
        <f t="shared" si="12015"/>
        <v>0</v>
      </c>
      <c r="U4589" s="32">
        <v>0</v>
      </c>
      <c r="V4589" s="32">
        <f t="shared" si="11900"/>
        <v>702758.83499999996</v>
      </c>
      <c r="W4589" s="32">
        <f t="shared" ref="W4589:AD4589" si="12016">W4590+W4592+W4594</f>
        <v>0</v>
      </c>
      <c r="X4589" s="32">
        <f t="shared" si="12016"/>
        <v>0</v>
      </c>
      <c r="Y4589" s="32">
        <f t="shared" si="12016"/>
        <v>0</v>
      </c>
      <c r="Z4589" s="32">
        <f t="shared" si="12016"/>
        <v>0</v>
      </c>
      <c r="AA4589" s="32">
        <f t="shared" si="12016"/>
        <v>0</v>
      </c>
      <c r="AB4589" s="32">
        <f t="shared" si="12016"/>
        <v>674016.45767000003</v>
      </c>
      <c r="AC4589" s="33">
        <f t="shared" si="12016"/>
        <v>717253.13899999997</v>
      </c>
      <c r="AD4589" s="33">
        <f t="shared" si="12016"/>
        <v>717202.36183000007</v>
      </c>
      <c r="AE4589" s="34">
        <f t="shared" si="12006"/>
        <v>99.992920606792921</v>
      </c>
      <c r="AF4589" s="32">
        <f t="shared" ref="AF4589:AK4589" si="12017">AF4590+AF4592+AF4594</f>
        <v>717496.93900000001</v>
      </c>
      <c r="AG4589" s="32">
        <f t="shared" si="12017"/>
        <v>-243.8</v>
      </c>
      <c r="AH4589" s="32">
        <f t="shared" si="12017"/>
        <v>0</v>
      </c>
      <c r="AI4589" s="32">
        <f t="shared" si="12017"/>
        <v>0</v>
      </c>
      <c r="AJ4589" s="32">
        <f t="shared" si="12017"/>
        <v>0</v>
      </c>
      <c r="AK4589" s="32">
        <f t="shared" si="12017"/>
        <v>0</v>
      </c>
      <c r="AL4589" s="32">
        <f t="shared" si="12013"/>
        <v>717253.13899999997</v>
      </c>
      <c r="AM4589" s="32">
        <f t="shared" si="12014"/>
        <v>-14494.304000000004</v>
      </c>
    </row>
    <row r="4590" spans="2:40" ht="78" x14ac:dyDescent="0.3">
      <c r="B4590" s="30" t="s">
        <v>1085</v>
      </c>
      <c r="C4590" s="30" t="s">
        <v>112</v>
      </c>
      <c r="D4590" s="30" t="s">
        <v>112</v>
      </c>
      <c r="E4590" s="15" t="str">
        <f t="shared" si="11899"/>
        <v>0505</v>
      </c>
      <c r="F4590" s="30" t="s">
        <v>817</v>
      </c>
      <c r="G4590" s="30" t="s">
        <v>68</v>
      </c>
      <c r="H4590" s="31" t="s">
        <v>69</v>
      </c>
      <c r="I4590" s="32">
        <f t="shared" ref="I4590:T4590" si="12018">I4591</f>
        <v>159360.5</v>
      </c>
      <c r="J4590" s="32">
        <f t="shared" si="12018"/>
        <v>165145.79999999999</v>
      </c>
      <c r="K4590" s="32">
        <f t="shared" si="12018"/>
        <v>165145.79999999999</v>
      </c>
      <c r="L4590" s="32">
        <f t="shared" si="12018"/>
        <v>0</v>
      </c>
      <c r="M4590" s="32">
        <f t="shared" si="12018"/>
        <v>0</v>
      </c>
      <c r="N4590" s="32">
        <f t="shared" si="12018"/>
        <v>0</v>
      </c>
      <c r="O4590" s="32">
        <f t="shared" si="12018"/>
        <v>-243.8</v>
      </c>
      <c r="P4590" s="32">
        <f t="shared" si="12018"/>
        <v>0</v>
      </c>
      <c r="Q4590" s="32">
        <f t="shared" si="12018"/>
        <v>0</v>
      </c>
      <c r="R4590" s="32">
        <f t="shared" si="12018"/>
        <v>0</v>
      </c>
      <c r="S4590" s="32">
        <f t="shared" si="12018"/>
        <v>0</v>
      </c>
      <c r="T4590" s="32">
        <f t="shared" si="12018"/>
        <v>0</v>
      </c>
      <c r="U4590" s="32">
        <v>0</v>
      </c>
      <c r="V4590" s="32">
        <f t="shared" si="11900"/>
        <v>159116.70000000001</v>
      </c>
      <c r="W4590" s="32">
        <f t="shared" ref="W4590:AD4590" si="12019">W4591</f>
        <v>0</v>
      </c>
      <c r="X4590" s="32">
        <f t="shared" si="12019"/>
        <v>0</v>
      </c>
      <c r="Y4590" s="32">
        <f t="shared" si="12019"/>
        <v>0</v>
      </c>
      <c r="Z4590" s="32">
        <f t="shared" si="12019"/>
        <v>0</v>
      </c>
      <c r="AA4590" s="32">
        <f t="shared" si="12019"/>
        <v>0</v>
      </c>
      <c r="AB4590" s="32">
        <f t="shared" si="12019"/>
        <v>125561.5194</v>
      </c>
      <c r="AC4590" s="33">
        <f t="shared" si="12019"/>
        <v>161791.29060000001</v>
      </c>
      <c r="AD4590" s="33">
        <f t="shared" si="12019"/>
        <v>161777.32985000001</v>
      </c>
      <c r="AE4590" s="34">
        <f t="shared" si="12006"/>
        <v>99.991371136265599</v>
      </c>
      <c r="AF4590" s="32">
        <f t="shared" ref="AF4590:AK4590" si="12020">AF4591</f>
        <v>159374.02859999999</v>
      </c>
      <c r="AG4590" s="32">
        <f t="shared" si="12020"/>
        <v>-243.8</v>
      </c>
      <c r="AH4590" s="32">
        <f t="shared" si="12020"/>
        <v>0</v>
      </c>
      <c r="AI4590" s="32">
        <f t="shared" si="12020"/>
        <v>0</v>
      </c>
      <c r="AJ4590" s="32">
        <f t="shared" si="12020"/>
        <v>0</v>
      </c>
      <c r="AK4590" s="32">
        <f t="shared" si="12020"/>
        <v>0</v>
      </c>
      <c r="AL4590" s="32">
        <f t="shared" si="12013"/>
        <v>159130.2286</v>
      </c>
      <c r="AM4590" s="32">
        <f t="shared" si="12014"/>
        <v>-13.528599999990547</v>
      </c>
    </row>
    <row r="4591" spans="2:40" x14ac:dyDescent="0.3">
      <c r="B4591" s="30" t="s">
        <v>1085</v>
      </c>
      <c r="C4591" s="30" t="s">
        <v>112</v>
      </c>
      <c r="D4591" s="30" t="s">
        <v>112</v>
      </c>
      <c r="E4591" s="15" t="str">
        <f t="shared" si="11899"/>
        <v>0505</v>
      </c>
      <c r="F4591" s="30" t="s">
        <v>817</v>
      </c>
      <c r="G4591" s="30" t="s">
        <v>70</v>
      </c>
      <c r="H4591" s="31" t="s">
        <v>71</v>
      </c>
      <c r="I4591" s="32">
        <v>159360.5</v>
      </c>
      <c r="J4591" s="32">
        <v>165145.79999999999</v>
      </c>
      <c r="K4591" s="32">
        <v>165145.79999999999</v>
      </c>
      <c r="L4591" s="32"/>
      <c r="M4591" s="32"/>
      <c r="N4591" s="32"/>
      <c r="O4591" s="32">
        <v>-243.8</v>
      </c>
      <c r="P4591" s="32">
        <v>0</v>
      </c>
      <c r="Q4591" s="32">
        <v>0</v>
      </c>
      <c r="R4591" s="32">
        <v>0</v>
      </c>
      <c r="S4591" s="32">
        <v>0</v>
      </c>
      <c r="T4591" s="32">
        <v>0</v>
      </c>
      <c r="U4591" s="32">
        <v>0</v>
      </c>
      <c r="V4591" s="32">
        <f t="shared" si="11900"/>
        <v>159116.70000000001</v>
      </c>
      <c r="W4591" s="32"/>
      <c r="X4591" s="32"/>
      <c r="Y4591" s="32"/>
      <c r="Z4591" s="32"/>
      <c r="AA4591" s="32"/>
      <c r="AB4591" s="32">
        <v>125561.5194</v>
      </c>
      <c r="AC4591" s="33">
        <v>161791.29060000001</v>
      </c>
      <c r="AD4591" s="33">
        <v>161777.32985000001</v>
      </c>
      <c r="AE4591" s="34">
        <f t="shared" si="12006"/>
        <v>99.991371136265599</v>
      </c>
      <c r="AF4591" s="32">
        <v>159374.02859999999</v>
      </c>
      <c r="AG4591" s="32">
        <v>-243.8</v>
      </c>
      <c r="AH4591" s="32">
        <v>0</v>
      </c>
      <c r="AI4591" s="32">
        <v>0</v>
      </c>
      <c r="AJ4591" s="32">
        <v>0</v>
      </c>
      <c r="AK4591" s="32">
        <v>0</v>
      </c>
      <c r="AL4591" s="32">
        <f t="shared" si="12013"/>
        <v>159130.2286</v>
      </c>
      <c r="AM4591" s="32">
        <f t="shared" si="12014"/>
        <v>-13.528599999990547</v>
      </c>
      <c r="AN4591" s="12"/>
    </row>
    <row r="4592" spans="2:40" ht="31.2" x14ac:dyDescent="0.3">
      <c r="B4592" s="30" t="s">
        <v>1085</v>
      </c>
      <c r="C4592" s="30" t="s">
        <v>112</v>
      </c>
      <c r="D4592" s="30" t="s">
        <v>112</v>
      </c>
      <c r="E4592" s="15" t="str">
        <f t="shared" si="11899"/>
        <v>0505</v>
      </c>
      <c r="F4592" s="30" t="s">
        <v>817</v>
      </c>
      <c r="G4592" s="30" t="s">
        <v>50</v>
      </c>
      <c r="H4592" s="31" t="s">
        <v>51</v>
      </c>
      <c r="I4592" s="32">
        <f t="shared" ref="I4592:T4592" si="12021">I4593</f>
        <v>25588.000000000004</v>
      </c>
      <c r="J4592" s="32">
        <f t="shared" si="12021"/>
        <v>26965.9</v>
      </c>
      <c r="K4592" s="32">
        <f t="shared" si="12021"/>
        <v>26965.9</v>
      </c>
      <c r="L4592" s="32">
        <f t="shared" si="12021"/>
        <v>0</v>
      </c>
      <c r="M4592" s="32">
        <f t="shared" si="12021"/>
        <v>0</v>
      </c>
      <c r="N4592" s="32">
        <f t="shared" si="12021"/>
        <v>0</v>
      </c>
      <c r="O4592" s="32">
        <f t="shared" si="12021"/>
        <v>0</v>
      </c>
      <c r="P4592" s="32">
        <f t="shared" si="12021"/>
        <v>0</v>
      </c>
      <c r="Q4592" s="32">
        <f t="shared" si="12021"/>
        <v>2046.9480000000001</v>
      </c>
      <c r="R4592" s="32">
        <f t="shared" si="12021"/>
        <v>0</v>
      </c>
      <c r="S4592" s="32">
        <f t="shared" si="12021"/>
        <v>0</v>
      </c>
      <c r="T4592" s="32">
        <f t="shared" si="12021"/>
        <v>0</v>
      </c>
      <c r="U4592" s="32">
        <v>0</v>
      </c>
      <c r="V4592" s="32">
        <f t="shared" si="11900"/>
        <v>27634.948000000004</v>
      </c>
      <c r="W4592" s="32">
        <f t="shared" ref="W4592:AD4592" si="12022">W4593</f>
        <v>0</v>
      </c>
      <c r="X4592" s="32">
        <f t="shared" si="12022"/>
        <v>0</v>
      </c>
      <c r="Y4592" s="32">
        <f t="shared" si="12022"/>
        <v>0</v>
      </c>
      <c r="Z4592" s="32">
        <f t="shared" si="12022"/>
        <v>0</v>
      </c>
      <c r="AA4592" s="32">
        <f t="shared" si="12022"/>
        <v>0</v>
      </c>
      <c r="AB4592" s="32">
        <f t="shared" si="12022"/>
        <v>17890.70911</v>
      </c>
      <c r="AC4592" s="33">
        <f t="shared" si="12022"/>
        <v>24863.719239999999</v>
      </c>
      <c r="AD4592" s="33">
        <f t="shared" si="12022"/>
        <v>24826.902819999999</v>
      </c>
      <c r="AE4592" s="34">
        <f t="shared" si="12006"/>
        <v>99.851927140728122</v>
      </c>
      <c r="AF4592" s="32">
        <f t="shared" ref="AF4592:AK4592" si="12023">AF4593</f>
        <v>27419.151839999999</v>
      </c>
      <c r="AG4592" s="32">
        <f t="shared" si="12023"/>
        <v>0</v>
      </c>
      <c r="AH4592" s="32">
        <f t="shared" si="12023"/>
        <v>0</v>
      </c>
      <c r="AI4592" s="32">
        <f t="shared" si="12023"/>
        <v>0</v>
      </c>
      <c r="AJ4592" s="32">
        <f t="shared" si="12023"/>
        <v>0</v>
      </c>
      <c r="AK4592" s="32">
        <f t="shared" si="12023"/>
        <v>0</v>
      </c>
      <c r="AL4592" s="32">
        <f t="shared" si="12013"/>
        <v>27419.151839999999</v>
      </c>
      <c r="AM4592" s="32">
        <f t="shared" si="12014"/>
        <v>215.79616000000533</v>
      </c>
    </row>
    <row r="4593" spans="2:40" ht="31.2" x14ac:dyDescent="0.3">
      <c r="B4593" s="30" t="s">
        <v>1085</v>
      </c>
      <c r="C4593" s="30" t="s">
        <v>112</v>
      </c>
      <c r="D4593" s="30" t="s">
        <v>112</v>
      </c>
      <c r="E4593" s="15" t="str">
        <f t="shared" ref="E4593:E4656" si="12024">CONCATENATE(C4593,D4593)</f>
        <v>0505</v>
      </c>
      <c r="F4593" s="30" t="s">
        <v>817</v>
      </c>
      <c r="G4593" s="30" t="s">
        <v>52</v>
      </c>
      <c r="H4593" s="31" t="s">
        <v>53</v>
      </c>
      <c r="I4593" s="32">
        <v>25588.000000000004</v>
      </c>
      <c r="J4593" s="32">
        <v>26965.9</v>
      </c>
      <c r="K4593" s="32">
        <v>26965.9</v>
      </c>
      <c r="L4593" s="32"/>
      <c r="M4593" s="32"/>
      <c r="N4593" s="32"/>
      <c r="O4593" s="32">
        <v>0</v>
      </c>
      <c r="P4593" s="32">
        <v>0</v>
      </c>
      <c r="Q4593" s="32">
        <v>2046.9480000000001</v>
      </c>
      <c r="R4593" s="32">
        <v>0</v>
      </c>
      <c r="S4593" s="32">
        <v>0</v>
      </c>
      <c r="T4593" s="32">
        <v>0</v>
      </c>
      <c r="U4593" s="32">
        <v>0</v>
      </c>
      <c r="V4593" s="32">
        <f t="shared" ref="V4593:V4656" si="12025">I4593+L4593+U4593+T4593+S4593+R4593+Q4593+P4593+O4593</f>
        <v>27634.948000000004</v>
      </c>
      <c r="W4593" s="32"/>
      <c r="X4593" s="32"/>
      <c r="Y4593" s="32"/>
      <c r="Z4593" s="32"/>
      <c r="AA4593" s="32"/>
      <c r="AB4593" s="32">
        <v>17890.70911</v>
      </c>
      <c r="AC4593" s="33">
        <v>24863.719239999999</v>
      </c>
      <c r="AD4593" s="33">
        <v>24826.902819999999</v>
      </c>
      <c r="AE4593" s="34">
        <f t="shared" si="12006"/>
        <v>99.851927140728122</v>
      </c>
      <c r="AF4593" s="32">
        <v>27419.151839999999</v>
      </c>
      <c r="AG4593" s="32">
        <v>0</v>
      </c>
      <c r="AH4593" s="32">
        <v>0</v>
      </c>
      <c r="AI4593" s="32">
        <v>0</v>
      </c>
      <c r="AJ4593" s="32">
        <v>0</v>
      </c>
      <c r="AK4593" s="32">
        <v>0</v>
      </c>
      <c r="AL4593" s="32">
        <f t="shared" si="12013"/>
        <v>27419.151839999999</v>
      </c>
      <c r="AM4593" s="32">
        <f t="shared" si="12014"/>
        <v>215.79616000000533</v>
      </c>
      <c r="AN4593" s="12"/>
    </row>
    <row r="4594" spans="2:40" x14ac:dyDescent="0.3">
      <c r="B4594" s="30" t="s">
        <v>1085</v>
      </c>
      <c r="C4594" s="30" t="s">
        <v>112</v>
      </c>
      <c r="D4594" s="30" t="s">
        <v>112</v>
      </c>
      <c r="E4594" s="15" t="str">
        <f t="shared" si="12024"/>
        <v>0505</v>
      </c>
      <c r="F4594" s="30" t="s">
        <v>817</v>
      </c>
      <c r="G4594" s="30" t="s">
        <v>56</v>
      </c>
      <c r="H4594" s="31" t="s">
        <v>57</v>
      </c>
      <c r="I4594" s="32">
        <f t="shared" ref="I4594:T4594" si="12026">I4595</f>
        <v>511081.8</v>
      </c>
      <c r="J4594" s="32">
        <f t="shared" si="12026"/>
        <v>162027.89999999997</v>
      </c>
      <c r="K4594" s="32">
        <f t="shared" si="12026"/>
        <v>0</v>
      </c>
      <c r="L4594" s="32">
        <f t="shared" si="12026"/>
        <v>0</v>
      </c>
      <c r="M4594" s="32">
        <f t="shared" si="12026"/>
        <v>0</v>
      </c>
      <c r="N4594" s="32">
        <f t="shared" si="12026"/>
        <v>0</v>
      </c>
      <c r="O4594" s="32">
        <f t="shared" si="12026"/>
        <v>0</v>
      </c>
      <c r="P4594" s="32">
        <f t="shared" si="12026"/>
        <v>4925.3869999999997</v>
      </c>
      <c r="Q4594" s="32">
        <f t="shared" si="12026"/>
        <v>0</v>
      </c>
      <c r="R4594" s="32">
        <f t="shared" si="12026"/>
        <v>0</v>
      </c>
      <c r="S4594" s="32">
        <f t="shared" si="12026"/>
        <v>0</v>
      </c>
      <c r="T4594" s="32">
        <f t="shared" si="12026"/>
        <v>0</v>
      </c>
      <c r="U4594" s="32">
        <v>0</v>
      </c>
      <c r="V4594" s="32">
        <f t="shared" si="12025"/>
        <v>516007.18699999998</v>
      </c>
      <c r="W4594" s="32">
        <f t="shared" ref="W4594:AD4594" si="12027">W4595</f>
        <v>0</v>
      </c>
      <c r="X4594" s="32">
        <f t="shared" si="12027"/>
        <v>0</v>
      </c>
      <c r="Y4594" s="32">
        <f t="shared" si="12027"/>
        <v>0</v>
      </c>
      <c r="Z4594" s="32">
        <f t="shared" si="12027"/>
        <v>0</v>
      </c>
      <c r="AA4594" s="32">
        <f t="shared" si="12027"/>
        <v>0</v>
      </c>
      <c r="AB4594" s="32">
        <f t="shared" si="12027"/>
        <v>530564.22915999999</v>
      </c>
      <c r="AC4594" s="33">
        <f t="shared" si="12027"/>
        <v>530598.12916000001</v>
      </c>
      <c r="AD4594" s="33">
        <f t="shared" si="12027"/>
        <v>530598.12916000001</v>
      </c>
      <c r="AE4594" s="34">
        <f t="shared" si="12006"/>
        <v>100</v>
      </c>
      <c r="AF4594" s="32">
        <f t="shared" ref="AF4594:AK4594" si="12028">AF4595</f>
        <v>530703.75855999999</v>
      </c>
      <c r="AG4594" s="32">
        <f t="shared" si="12028"/>
        <v>0</v>
      </c>
      <c r="AH4594" s="32">
        <f t="shared" si="12028"/>
        <v>0</v>
      </c>
      <c r="AI4594" s="32">
        <f t="shared" si="12028"/>
        <v>0</v>
      </c>
      <c r="AJ4594" s="32">
        <f t="shared" si="12028"/>
        <v>0</v>
      </c>
      <c r="AK4594" s="32">
        <f t="shared" si="12028"/>
        <v>0</v>
      </c>
      <c r="AL4594" s="32">
        <f t="shared" si="12013"/>
        <v>530703.75855999999</v>
      </c>
      <c r="AM4594" s="32">
        <f t="shared" si="12014"/>
        <v>-14696.571560000011</v>
      </c>
    </row>
    <row r="4595" spans="2:40" x14ac:dyDescent="0.3">
      <c r="B4595" s="30" t="s">
        <v>1085</v>
      </c>
      <c r="C4595" s="30" t="s">
        <v>112</v>
      </c>
      <c r="D4595" s="30" t="s">
        <v>112</v>
      </c>
      <c r="E4595" s="15" t="str">
        <f t="shared" si="12024"/>
        <v>0505</v>
      </c>
      <c r="F4595" s="30" t="s">
        <v>817</v>
      </c>
      <c r="G4595" s="30" t="s">
        <v>60</v>
      </c>
      <c r="H4595" s="31" t="s">
        <v>61</v>
      </c>
      <c r="I4595" s="32">
        <v>511081.8</v>
      </c>
      <c r="J4595" s="32">
        <v>162027.89999999997</v>
      </c>
      <c r="K4595" s="32"/>
      <c r="L4595" s="32"/>
      <c r="M4595" s="32"/>
      <c r="N4595" s="32"/>
      <c r="O4595" s="32">
        <v>0</v>
      </c>
      <c r="P4595" s="32">
        <v>4925.3869999999997</v>
      </c>
      <c r="Q4595" s="32">
        <v>0</v>
      </c>
      <c r="R4595" s="32">
        <v>0</v>
      </c>
      <c r="S4595" s="32">
        <v>0</v>
      </c>
      <c r="T4595" s="32">
        <v>0</v>
      </c>
      <c r="U4595" s="32">
        <v>0</v>
      </c>
      <c r="V4595" s="32">
        <f t="shared" si="12025"/>
        <v>516007.18699999998</v>
      </c>
      <c r="W4595" s="32"/>
      <c r="X4595" s="32"/>
      <c r="Y4595" s="32"/>
      <c r="Z4595" s="32"/>
      <c r="AA4595" s="32"/>
      <c r="AB4595" s="32">
        <v>530564.22915999999</v>
      </c>
      <c r="AC4595" s="33">
        <v>530598.12916000001</v>
      </c>
      <c r="AD4595" s="33">
        <v>530598.12916000001</v>
      </c>
      <c r="AE4595" s="34">
        <f t="shared" si="12006"/>
        <v>100</v>
      </c>
      <c r="AF4595" s="32">
        <v>530703.75855999999</v>
      </c>
      <c r="AG4595" s="32">
        <v>0</v>
      </c>
      <c r="AH4595" s="32">
        <v>0</v>
      </c>
      <c r="AI4595" s="32">
        <v>0</v>
      </c>
      <c r="AJ4595" s="32">
        <v>0</v>
      </c>
      <c r="AK4595" s="32">
        <v>0</v>
      </c>
      <c r="AL4595" s="32">
        <f t="shared" si="12013"/>
        <v>530703.75855999999</v>
      </c>
      <c r="AM4595" s="32">
        <f t="shared" si="12014"/>
        <v>-14696.571560000011</v>
      </c>
      <c r="AN4595" s="12"/>
    </row>
    <row r="4596" spans="2:40" ht="31.2" x14ac:dyDescent="0.3">
      <c r="B4596" s="30" t="s">
        <v>1085</v>
      </c>
      <c r="C4596" s="30" t="s">
        <v>112</v>
      </c>
      <c r="D4596" s="30" t="s">
        <v>112</v>
      </c>
      <c r="E4596" s="15" t="str">
        <f t="shared" si="12024"/>
        <v>0505</v>
      </c>
      <c r="F4596" s="30" t="s">
        <v>84</v>
      </c>
      <c r="G4596" s="30"/>
      <c r="H4596" s="31" t="s">
        <v>85</v>
      </c>
      <c r="I4596" s="32">
        <f t="shared" ref="I4596:T4596" si="12029">I4597</f>
        <v>51928</v>
      </c>
      <c r="J4596" s="32">
        <f t="shared" si="12029"/>
        <v>51327.9</v>
      </c>
      <c r="K4596" s="32">
        <f t="shared" si="12029"/>
        <v>51327.9</v>
      </c>
      <c r="L4596" s="32">
        <f t="shared" si="12029"/>
        <v>0</v>
      </c>
      <c r="M4596" s="32">
        <f t="shared" si="12029"/>
        <v>0</v>
      </c>
      <c r="N4596" s="32">
        <f t="shared" si="12029"/>
        <v>0</v>
      </c>
      <c r="O4596" s="32">
        <f t="shared" si="12029"/>
        <v>0</v>
      </c>
      <c r="P4596" s="32">
        <f t="shared" si="12029"/>
        <v>0</v>
      </c>
      <c r="Q4596" s="32">
        <f t="shared" si="12029"/>
        <v>0</v>
      </c>
      <c r="R4596" s="32">
        <f t="shared" si="12029"/>
        <v>0</v>
      </c>
      <c r="S4596" s="32">
        <f t="shared" si="12029"/>
        <v>0</v>
      </c>
      <c r="T4596" s="32">
        <f t="shared" si="12029"/>
        <v>0</v>
      </c>
      <c r="U4596" s="32">
        <v>0</v>
      </c>
      <c r="V4596" s="32">
        <f t="shared" si="12025"/>
        <v>51928</v>
      </c>
      <c r="W4596" s="32">
        <f t="shared" ref="W4596:AD4596" si="12030">W4597</f>
        <v>0</v>
      </c>
      <c r="X4596" s="32">
        <f t="shared" si="12030"/>
        <v>0</v>
      </c>
      <c r="Y4596" s="32">
        <f t="shared" si="12030"/>
        <v>0</v>
      </c>
      <c r="Z4596" s="32">
        <f t="shared" si="12030"/>
        <v>0</v>
      </c>
      <c r="AA4596" s="32">
        <f t="shared" si="12030"/>
        <v>0</v>
      </c>
      <c r="AB4596" s="32">
        <f t="shared" si="12030"/>
        <v>39333.567240000004</v>
      </c>
      <c r="AC4596" s="33">
        <f t="shared" si="12030"/>
        <v>53565.799999999996</v>
      </c>
      <c r="AD4596" s="33">
        <f t="shared" si="12030"/>
        <v>53565.799999999996</v>
      </c>
      <c r="AE4596" s="34">
        <f t="shared" si="12006"/>
        <v>100</v>
      </c>
      <c r="AF4596" s="32">
        <f t="shared" ref="AF4596:AK4596" si="12031">AF4597</f>
        <v>52885.799999999996</v>
      </c>
      <c r="AG4596" s="32">
        <f t="shared" si="12031"/>
        <v>0</v>
      </c>
      <c r="AH4596" s="32">
        <f t="shared" si="12031"/>
        <v>0</v>
      </c>
      <c r="AI4596" s="32">
        <f t="shared" si="12031"/>
        <v>0</v>
      </c>
      <c r="AJ4596" s="32">
        <f t="shared" si="12031"/>
        <v>0</v>
      </c>
      <c r="AK4596" s="32">
        <f t="shared" si="12031"/>
        <v>0</v>
      </c>
      <c r="AL4596" s="32">
        <f t="shared" si="12013"/>
        <v>52885.799999999996</v>
      </c>
      <c r="AM4596" s="32">
        <f t="shared" si="12014"/>
        <v>-957.79999999999563</v>
      </c>
    </row>
    <row r="4597" spans="2:40" x14ac:dyDescent="0.3">
      <c r="B4597" s="30" t="s">
        <v>1085</v>
      </c>
      <c r="C4597" s="30" t="s">
        <v>112</v>
      </c>
      <c r="D4597" s="30" t="s">
        <v>112</v>
      </c>
      <c r="E4597" s="15" t="str">
        <f t="shared" si="12024"/>
        <v>0505</v>
      </c>
      <c r="F4597" s="30" t="s">
        <v>86</v>
      </c>
      <c r="G4597" s="30"/>
      <c r="H4597" s="31" t="s">
        <v>87</v>
      </c>
      <c r="I4597" s="32">
        <f t="shared" ref="I4597:T4597" si="12032">I4598+I4603</f>
        <v>51928</v>
      </c>
      <c r="J4597" s="32">
        <f t="shared" si="12032"/>
        <v>51327.9</v>
      </c>
      <c r="K4597" s="32">
        <f t="shared" si="12032"/>
        <v>51327.9</v>
      </c>
      <c r="L4597" s="32">
        <f t="shared" si="12032"/>
        <v>0</v>
      </c>
      <c r="M4597" s="32">
        <f t="shared" si="12032"/>
        <v>0</v>
      </c>
      <c r="N4597" s="32">
        <f t="shared" si="12032"/>
        <v>0</v>
      </c>
      <c r="O4597" s="32">
        <f t="shared" si="12032"/>
        <v>0</v>
      </c>
      <c r="P4597" s="32">
        <f t="shared" si="12032"/>
        <v>0</v>
      </c>
      <c r="Q4597" s="32">
        <f t="shared" si="12032"/>
        <v>0</v>
      </c>
      <c r="R4597" s="32">
        <f t="shared" si="12032"/>
        <v>0</v>
      </c>
      <c r="S4597" s="32">
        <f t="shared" si="12032"/>
        <v>0</v>
      </c>
      <c r="T4597" s="32">
        <f t="shared" si="12032"/>
        <v>0</v>
      </c>
      <c r="U4597" s="32">
        <v>0</v>
      </c>
      <c r="V4597" s="32">
        <f t="shared" si="12025"/>
        <v>51928</v>
      </c>
      <c r="W4597" s="32">
        <f t="shared" ref="W4597:AD4597" si="12033">W4598+W4603</f>
        <v>0</v>
      </c>
      <c r="X4597" s="32">
        <f t="shared" si="12033"/>
        <v>0</v>
      </c>
      <c r="Y4597" s="32">
        <f t="shared" si="12033"/>
        <v>0</v>
      </c>
      <c r="Z4597" s="32">
        <f t="shared" si="12033"/>
        <v>0</v>
      </c>
      <c r="AA4597" s="32">
        <f t="shared" si="12033"/>
        <v>0</v>
      </c>
      <c r="AB4597" s="32">
        <f t="shared" si="12033"/>
        <v>39333.567240000004</v>
      </c>
      <c r="AC4597" s="33">
        <f t="shared" si="12033"/>
        <v>53565.799999999996</v>
      </c>
      <c r="AD4597" s="33">
        <f t="shared" si="12033"/>
        <v>53565.799999999996</v>
      </c>
      <c r="AE4597" s="34">
        <f t="shared" si="12006"/>
        <v>100</v>
      </c>
      <c r="AF4597" s="32">
        <f t="shared" ref="AF4597:AK4597" si="12034">AF4598+AF4603</f>
        <v>52885.799999999996</v>
      </c>
      <c r="AG4597" s="32">
        <f t="shared" si="12034"/>
        <v>0</v>
      </c>
      <c r="AH4597" s="32">
        <f t="shared" si="12034"/>
        <v>0</v>
      </c>
      <c r="AI4597" s="32">
        <f t="shared" si="12034"/>
        <v>0</v>
      </c>
      <c r="AJ4597" s="32">
        <f t="shared" si="12034"/>
        <v>0</v>
      </c>
      <c r="AK4597" s="32">
        <f t="shared" si="12034"/>
        <v>0</v>
      </c>
      <c r="AL4597" s="32">
        <f t="shared" si="12013"/>
        <v>52885.799999999996</v>
      </c>
      <c r="AM4597" s="32">
        <f t="shared" si="12014"/>
        <v>-957.79999999999563</v>
      </c>
    </row>
    <row r="4598" spans="2:40" ht="31.2" x14ac:dyDescent="0.3">
      <c r="B4598" s="30" t="s">
        <v>1085</v>
      </c>
      <c r="C4598" s="30" t="s">
        <v>112</v>
      </c>
      <c r="D4598" s="30" t="s">
        <v>112</v>
      </c>
      <c r="E4598" s="15" t="str">
        <f t="shared" si="12024"/>
        <v>0505</v>
      </c>
      <c r="F4598" s="30" t="s">
        <v>88</v>
      </c>
      <c r="G4598" s="30"/>
      <c r="H4598" s="31" t="s">
        <v>89</v>
      </c>
      <c r="I4598" s="32">
        <f t="shared" ref="I4598:I4599" si="12035">I4599</f>
        <v>49608.5</v>
      </c>
      <c r="J4598" s="32">
        <f t="shared" ref="J4598:J4599" si="12036">J4599</f>
        <v>49008.4</v>
      </c>
      <c r="K4598" s="32">
        <f t="shared" ref="K4598:K4599" si="12037">K4599</f>
        <v>49008.4</v>
      </c>
      <c r="L4598" s="32">
        <f t="shared" ref="L4598:L4599" si="12038">L4599</f>
        <v>0</v>
      </c>
      <c r="M4598" s="32">
        <f t="shared" ref="M4598:M4599" si="12039">M4599</f>
        <v>0</v>
      </c>
      <c r="N4598" s="32">
        <f t="shared" ref="N4598:N4599" si="12040">N4599</f>
        <v>0</v>
      </c>
      <c r="O4598" s="32">
        <f>O4599+O4601</f>
        <v>0</v>
      </c>
      <c r="P4598" s="32">
        <f>P4599+P4601</f>
        <v>0</v>
      </c>
      <c r="Q4598" s="32">
        <f>Q4599+Q4601</f>
        <v>0</v>
      </c>
      <c r="R4598" s="32">
        <f>R4599+R4601</f>
        <v>0</v>
      </c>
      <c r="S4598" s="32">
        <f>S4599+S4601</f>
        <v>0</v>
      </c>
      <c r="T4598" s="32">
        <f t="shared" ref="T4598:T4599" si="12041">T4599</f>
        <v>0</v>
      </c>
      <c r="U4598" s="32">
        <v>0</v>
      </c>
      <c r="V4598" s="32">
        <f t="shared" si="12025"/>
        <v>49608.5</v>
      </c>
      <c r="W4598" s="32">
        <f t="shared" ref="W4598:W4599" si="12042">W4599</f>
        <v>0</v>
      </c>
      <c r="X4598" s="32">
        <f t="shared" ref="X4598:X4599" si="12043">X4599</f>
        <v>0</v>
      </c>
      <c r="Y4598" s="32">
        <f t="shared" ref="Y4598:Y4599" si="12044">Y4599</f>
        <v>0</v>
      </c>
      <c r="Z4598" s="32">
        <f t="shared" ref="Z4598:Z4599" si="12045">Z4599</f>
        <v>0</v>
      </c>
      <c r="AA4598" s="32">
        <f t="shared" ref="AA4598:AA4599" si="12046">AA4599</f>
        <v>0</v>
      </c>
      <c r="AB4598" s="32">
        <f>AB4599+AB4601</f>
        <v>36396.327420000001</v>
      </c>
      <c r="AC4598" s="33">
        <f>AC4599+AC4601</f>
        <v>49258.799999999996</v>
      </c>
      <c r="AD4598" s="33">
        <f>AD4599+AD4601</f>
        <v>49258.799999999996</v>
      </c>
      <c r="AE4598" s="34">
        <f t="shared" si="12006"/>
        <v>100</v>
      </c>
      <c r="AF4598" s="32">
        <f t="shared" ref="AF4598:AK4598" si="12047">AF4599+AF4601</f>
        <v>49258.799999999996</v>
      </c>
      <c r="AG4598" s="32">
        <f t="shared" si="12047"/>
        <v>0</v>
      </c>
      <c r="AH4598" s="32">
        <f t="shared" si="12047"/>
        <v>0</v>
      </c>
      <c r="AI4598" s="32">
        <f t="shared" si="12047"/>
        <v>0</v>
      </c>
      <c r="AJ4598" s="32">
        <f t="shared" si="12047"/>
        <v>0</v>
      </c>
      <c r="AK4598" s="32">
        <f t="shared" si="12047"/>
        <v>0</v>
      </c>
      <c r="AL4598" s="32">
        <f t="shared" si="12013"/>
        <v>49258.799999999996</v>
      </c>
      <c r="AM4598" s="32">
        <f t="shared" si="12014"/>
        <v>349.70000000000437</v>
      </c>
    </row>
    <row r="4599" spans="2:40" ht="78" x14ac:dyDescent="0.3">
      <c r="B4599" s="30" t="s">
        <v>1085</v>
      </c>
      <c r="C4599" s="30" t="s">
        <v>112</v>
      </c>
      <c r="D4599" s="30" t="s">
        <v>112</v>
      </c>
      <c r="E4599" s="15" t="str">
        <f t="shared" si="12024"/>
        <v>0505</v>
      </c>
      <c r="F4599" s="30" t="s">
        <v>88</v>
      </c>
      <c r="G4599" s="30" t="s">
        <v>68</v>
      </c>
      <c r="H4599" s="31" t="s">
        <v>69</v>
      </c>
      <c r="I4599" s="32">
        <f t="shared" si="12035"/>
        <v>49608.5</v>
      </c>
      <c r="J4599" s="32">
        <f t="shared" si="12036"/>
        <v>49008.4</v>
      </c>
      <c r="K4599" s="32">
        <f t="shared" si="12037"/>
        <v>49008.4</v>
      </c>
      <c r="L4599" s="32">
        <f t="shared" si="12038"/>
        <v>0</v>
      </c>
      <c r="M4599" s="32">
        <f t="shared" si="12039"/>
        <v>0</v>
      </c>
      <c r="N4599" s="32">
        <f t="shared" si="12040"/>
        <v>0</v>
      </c>
      <c r="O4599" s="32">
        <f>O4600</f>
        <v>0</v>
      </c>
      <c r="P4599" s="32">
        <f>P4600</f>
        <v>0</v>
      </c>
      <c r="Q4599" s="32">
        <f>Q4600</f>
        <v>0</v>
      </c>
      <c r="R4599" s="32">
        <f>R4600</f>
        <v>0</v>
      </c>
      <c r="S4599" s="32">
        <f>S4600</f>
        <v>0</v>
      </c>
      <c r="T4599" s="32">
        <f t="shared" si="12041"/>
        <v>0</v>
      </c>
      <c r="U4599" s="32">
        <v>0</v>
      </c>
      <c r="V4599" s="32">
        <f t="shared" si="12025"/>
        <v>49608.5</v>
      </c>
      <c r="W4599" s="32">
        <f t="shared" si="12042"/>
        <v>0</v>
      </c>
      <c r="X4599" s="32">
        <f t="shared" si="12043"/>
        <v>0</v>
      </c>
      <c r="Y4599" s="32">
        <f t="shared" si="12044"/>
        <v>0</v>
      </c>
      <c r="Z4599" s="32">
        <f t="shared" si="12045"/>
        <v>0</v>
      </c>
      <c r="AA4599" s="32">
        <f t="shared" si="12046"/>
        <v>0</v>
      </c>
      <c r="AB4599" s="32">
        <f>AB4600</f>
        <v>36394.096960000003</v>
      </c>
      <c r="AC4599" s="33">
        <f>AC4600</f>
        <v>49256.569539999997</v>
      </c>
      <c r="AD4599" s="33">
        <f>AD4600</f>
        <v>49256.569539999997</v>
      </c>
      <c r="AE4599" s="34">
        <f t="shared" si="12006"/>
        <v>100</v>
      </c>
      <c r="AF4599" s="32">
        <f t="shared" ref="AF4599:AK4599" si="12048">AF4600</f>
        <v>49256.569539999997</v>
      </c>
      <c r="AG4599" s="32">
        <f t="shared" si="12048"/>
        <v>0</v>
      </c>
      <c r="AH4599" s="32">
        <f t="shared" si="12048"/>
        <v>0</v>
      </c>
      <c r="AI4599" s="32">
        <f t="shared" si="12048"/>
        <v>0</v>
      </c>
      <c r="AJ4599" s="32">
        <f t="shared" si="12048"/>
        <v>0</v>
      </c>
      <c r="AK4599" s="32">
        <f t="shared" si="12048"/>
        <v>0</v>
      </c>
      <c r="AL4599" s="32">
        <f t="shared" si="12013"/>
        <v>49256.569539999997</v>
      </c>
      <c r="AM4599" s="32">
        <f t="shared" si="12014"/>
        <v>351.93046000000322</v>
      </c>
    </row>
    <row r="4600" spans="2:40" ht="31.2" x14ac:dyDescent="0.3">
      <c r="B4600" s="30" t="s">
        <v>1085</v>
      </c>
      <c r="C4600" s="30" t="s">
        <v>112</v>
      </c>
      <c r="D4600" s="30" t="s">
        <v>112</v>
      </c>
      <c r="E4600" s="15" t="str">
        <f t="shared" si="12024"/>
        <v>0505</v>
      </c>
      <c r="F4600" s="30" t="s">
        <v>88</v>
      </c>
      <c r="G4600" s="30" t="s">
        <v>90</v>
      </c>
      <c r="H4600" s="31" t="s">
        <v>91</v>
      </c>
      <c r="I4600" s="32">
        <v>49608.5</v>
      </c>
      <c r="J4600" s="32">
        <v>49008.4</v>
      </c>
      <c r="K4600" s="32">
        <v>49008.4</v>
      </c>
      <c r="L4600" s="32"/>
      <c r="M4600" s="32"/>
      <c r="N4600" s="32"/>
      <c r="O4600" s="32">
        <v>0</v>
      </c>
      <c r="P4600" s="32">
        <v>0</v>
      </c>
      <c r="Q4600" s="32">
        <v>0</v>
      </c>
      <c r="R4600" s="32">
        <v>0</v>
      </c>
      <c r="S4600" s="32">
        <v>0</v>
      </c>
      <c r="T4600" s="32">
        <v>0</v>
      </c>
      <c r="U4600" s="32">
        <v>0</v>
      </c>
      <c r="V4600" s="32">
        <f t="shared" si="12025"/>
        <v>49608.5</v>
      </c>
      <c r="W4600" s="32"/>
      <c r="X4600" s="32"/>
      <c r="Y4600" s="32"/>
      <c r="Z4600" s="32"/>
      <c r="AA4600" s="32"/>
      <c r="AB4600" s="32">
        <v>36394.096960000003</v>
      </c>
      <c r="AC4600" s="33">
        <v>49256.569539999997</v>
      </c>
      <c r="AD4600" s="33">
        <v>49256.569539999997</v>
      </c>
      <c r="AE4600" s="34">
        <f t="shared" si="12006"/>
        <v>100</v>
      </c>
      <c r="AF4600" s="32">
        <v>49256.569539999997</v>
      </c>
      <c r="AG4600" s="32">
        <v>0</v>
      </c>
      <c r="AH4600" s="32">
        <v>0</v>
      </c>
      <c r="AI4600" s="32">
        <v>0</v>
      </c>
      <c r="AJ4600" s="32">
        <v>0</v>
      </c>
      <c r="AK4600" s="32">
        <v>0</v>
      </c>
      <c r="AL4600" s="32">
        <f t="shared" si="12013"/>
        <v>49256.569539999997</v>
      </c>
      <c r="AM4600" s="32">
        <f t="shared" si="12014"/>
        <v>351.93046000000322</v>
      </c>
      <c r="AN4600" s="12"/>
    </row>
    <row r="4601" spans="2:40" x14ac:dyDescent="0.3">
      <c r="B4601" s="30" t="s">
        <v>1085</v>
      </c>
      <c r="C4601" s="30" t="s">
        <v>112</v>
      </c>
      <c r="D4601" s="30" t="s">
        <v>112</v>
      </c>
      <c r="E4601" s="15" t="str">
        <f t="shared" si="12024"/>
        <v>0505</v>
      </c>
      <c r="F4601" s="30" t="s">
        <v>88</v>
      </c>
      <c r="G4601" s="30" t="s">
        <v>92</v>
      </c>
      <c r="H4601" s="31" t="s">
        <v>93</v>
      </c>
      <c r="I4601" s="32"/>
      <c r="J4601" s="32"/>
      <c r="K4601" s="32"/>
      <c r="L4601" s="32"/>
      <c r="M4601" s="32"/>
      <c r="N4601" s="32"/>
      <c r="O4601" s="32">
        <f>O4602</f>
        <v>0</v>
      </c>
      <c r="P4601" s="32">
        <f>P4602</f>
        <v>0</v>
      </c>
      <c r="Q4601" s="32">
        <f>Q4602</f>
        <v>0</v>
      </c>
      <c r="R4601" s="32">
        <f>R4602</f>
        <v>0</v>
      </c>
      <c r="S4601" s="32">
        <f>S4602</f>
        <v>0</v>
      </c>
      <c r="T4601" s="32"/>
      <c r="U4601" s="32"/>
      <c r="V4601" s="32">
        <f t="shared" si="12025"/>
        <v>0</v>
      </c>
      <c r="W4601" s="32"/>
      <c r="X4601" s="32"/>
      <c r="Y4601" s="32"/>
      <c r="Z4601" s="32"/>
      <c r="AA4601" s="32"/>
      <c r="AB4601" s="32">
        <f>AB4602</f>
        <v>2.2304599999999999</v>
      </c>
      <c r="AC4601" s="33">
        <f>AC4602</f>
        <v>2.2304599999999999</v>
      </c>
      <c r="AD4601" s="33">
        <f>AD4602</f>
        <v>2.2304599999999999</v>
      </c>
      <c r="AE4601" s="34">
        <f t="shared" si="12006"/>
        <v>100</v>
      </c>
      <c r="AF4601" s="32">
        <f t="shared" ref="AF4601:AK4601" si="12049">AF4602</f>
        <v>2.2304599999999999</v>
      </c>
      <c r="AG4601" s="32">
        <f t="shared" si="12049"/>
        <v>0</v>
      </c>
      <c r="AH4601" s="32">
        <f t="shared" si="12049"/>
        <v>0</v>
      </c>
      <c r="AI4601" s="32">
        <f t="shared" si="12049"/>
        <v>0</v>
      </c>
      <c r="AJ4601" s="32">
        <f t="shared" si="12049"/>
        <v>0</v>
      </c>
      <c r="AK4601" s="32">
        <f t="shared" si="12049"/>
        <v>0</v>
      </c>
      <c r="AL4601" s="32">
        <f t="shared" si="12013"/>
        <v>2.2304599999999999</v>
      </c>
      <c r="AM4601" s="32">
        <f t="shared" si="12014"/>
        <v>-2.2304599999999999</v>
      </c>
      <c r="AN4601" s="12"/>
    </row>
    <row r="4602" spans="2:40" ht="31.2" x14ac:dyDescent="0.3">
      <c r="B4602" s="30" t="s">
        <v>1085</v>
      </c>
      <c r="C4602" s="30" t="s">
        <v>112</v>
      </c>
      <c r="D4602" s="30" t="s">
        <v>112</v>
      </c>
      <c r="E4602" s="15" t="str">
        <f t="shared" si="12024"/>
        <v>0505</v>
      </c>
      <c r="F4602" s="30" t="s">
        <v>88</v>
      </c>
      <c r="G4602" s="30" t="s">
        <v>94</v>
      </c>
      <c r="H4602" s="31" t="s">
        <v>95</v>
      </c>
      <c r="I4602" s="32"/>
      <c r="J4602" s="32"/>
      <c r="K4602" s="32"/>
      <c r="L4602" s="32"/>
      <c r="M4602" s="32"/>
      <c r="N4602" s="32"/>
      <c r="O4602" s="32">
        <v>0</v>
      </c>
      <c r="P4602" s="32">
        <v>0</v>
      </c>
      <c r="Q4602" s="32">
        <v>0</v>
      </c>
      <c r="R4602" s="32">
        <v>0</v>
      </c>
      <c r="S4602" s="32">
        <v>0</v>
      </c>
      <c r="T4602" s="32"/>
      <c r="U4602" s="32"/>
      <c r="V4602" s="32">
        <f t="shared" si="12025"/>
        <v>0</v>
      </c>
      <c r="W4602" s="32"/>
      <c r="X4602" s="32"/>
      <c r="Y4602" s="32"/>
      <c r="Z4602" s="32"/>
      <c r="AA4602" s="32"/>
      <c r="AB4602" s="32">
        <v>2.2304599999999999</v>
      </c>
      <c r="AC4602" s="33">
        <v>2.2304599999999999</v>
      </c>
      <c r="AD4602" s="33">
        <v>2.2304599999999999</v>
      </c>
      <c r="AE4602" s="34">
        <f t="shared" si="12006"/>
        <v>100</v>
      </c>
      <c r="AF4602" s="32">
        <v>2.2304599999999999</v>
      </c>
      <c r="AG4602" s="32">
        <v>0</v>
      </c>
      <c r="AH4602" s="32">
        <v>0</v>
      </c>
      <c r="AI4602" s="32">
        <v>0</v>
      </c>
      <c r="AJ4602" s="32">
        <v>0</v>
      </c>
      <c r="AK4602" s="32">
        <v>0</v>
      </c>
      <c r="AL4602" s="32">
        <f t="shared" si="12013"/>
        <v>2.2304599999999999</v>
      </c>
      <c r="AM4602" s="32">
        <f t="shared" si="12014"/>
        <v>-2.2304599999999999</v>
      </c>
      <c r="AN4602" s="12"/>
    </row>
    <row r="4603" spans="2:40" ht="31.2" x14ac:dyDescent="0.3">
      <c r="B4603" s="30" t="s">
        <v>1085</v>
      </c>
      <c r="C4603" s="30" t="s">
        <v>112</v>
      </c>
      <c r="D4603" s="30" t="s">
        <v>112</v>
      </c>
      <c r="E4603" s="15" t="str">
        <f t="shared" si="12024"/>
        <v>0505</v>
      </c>
      <c r="F4603" s="30" t="s">
        <v>96</v>
      </c>
      <c r="G4603" s="30"/>
      <c r="H4603" s="31" t="s">
        <v>97</v>
      </c>
      <c r="I4603" s="32">
        <f t="shared" ref="I4603:N4603" si="12050">I4606</f>
        <v>2319.5</v>
      </c>
      <c r="J4603" s="32">
        <f t="shared" si="12050"/>
        <v>2319.5</v>
      </c>
      <c r="K4603" s="32">
        <f t="shared" si="12050"/>
        <v>2319.5</v>
      </c>
      <c r="L4603" s="32">
        <f t="shared" si="12050"/>
        <v>0</v>
      </c>
      <c r="M4603" s="32">
        <f t="shared" si="12050"/>
        <v>0</v>
      </c>
      <c r="N4603" s="32">
        <f t="shared" si="12050"/>
        <v>0</v>
      </c>
      <c r="O4603" s="32">
        <f>O4606+O4604+O4608</f>
        <v>0</v>
      </c>
      <c r="P4603" s="32">
        <f>P4606+P4604+P4608</f>
        <v>0</v>
      </c>
      <c r="Q4603" s="32">
        <f>Q4606+Q4604</f>
        <v>0</v>
      </c>
      <c r="R4603" s="32">
        <f>R4606+R4604</f>
        <v>0</v>
      </c>
      <c r="S4603" s="32">
        <f>S4606</f>
        <v>0</v>
      </c>
      <c r="T4603" s="32">
        <f>T4606</f>
        <v>0</v>
      </c>
      <c r="U4603" s="32">
        <v>0</v>
      </c>
      <c r="V4603" s="32">
        <f t="shared" si="12025"/>
        <v>2319.5</v>
      </c>
      <c r="W4603" s="32">
        <f>W4606</f>
        <v>0</v>
      </c>
      <c r="X4603" s="32">
        <f>X4606</f>
        <v>0</v>
      </c>
      <c r="Y4603" s="32">
        <f>Y4606</f>
        <v>0</v>
      </c>
      <c r="Z4603" s="32">
        <f>Z4606</f>
        <v>0</v>
      </c>
      <c r="AA4603" s="32">
        <f>AA4606</f>
        <v>0</v>
      </c>
      <c r="AB4603" s="32">
        <f>AB4606+AB4604+AB4608</f>
        <v>2937.2398199999998</v>
      </c>
      <c r="AC4603" s="33">
        <f>AC4606+AC4604+AC4608</f>
        <v>4307</v>
      </c>
      <c r="AD4603" s="33">
        <f>AD4606+AD4604+AD4608</f>
        <v>4307</v>
      </c>
      <c r="AE4603" s="34">
        <f t="shared" si="12006"/>
        <v>100</v>
      </c>
      <c r="AF4603" s="32">
        <f t="shared" ref="AF4603:AK4603" si="12051">AF4606+AF4604+AF4608</f>
        <v>3627</v>
      </c>
      <c r="AG4603" s="32">
        <f t="shared" si="12051"/>
        <v>0</v>
      </c>
      <c r="AH4603" s="32">
        <f t="shared" si="12051"/>
        <v>0</v>
      </c>
      <c r="AI4603" s="32">
        <f t="shared" si="12051"/>
        <v>0</v>
      </c>
      <c r="AJ4603" s="32">
        <f t="shared" si="12051"/>
        <v>0</v>
      </c>
      <c r="AK4603" s="32">
        <f t="shared" si="12051"/>
        <v>0</v>
      </c>
      <c r="AL4603" s="32">
        <f t="shared" si="12013"/>
        <v>3627</v>
      </c>
      <c r="AM4603" s="32">
        <f t="shared" si="12014"/>
        <v>-1307.5</v>
      </c>
    </row>
    <row r="4604" spans="2:40" ht="78" x14ac:dyDescent="0.3">
      <c r="B4604" s="30" t="s">
        <v>1085</v>
      </c>
      <c r="C4604" s="30" t="s">
        <v>112</v>
      </c>
      <c r="D4604" s="30" t="s">
        <v>112</v>
      </c>
      <c r="E4604" s="15" t="str">
        <f t="shared" si="12024"/>
        <v>0505</v>
      </c>
      <c r="F4604" s="30" t="s">
        <v>96</v>
      </c>
      <c r="G4604" s="30" t="s">
        <v>68</v>
      </c>
      <c r="H4604" s="31" t="s">
        <v>69</v>
      </c>
      <c r="I4604" s="32"/>
      <c r="J4604" s="32"/>
      <c r="K4604" s="32"/>
      <c r="L4604" s="32"/>
      <c r="M4604" s="32"/>
      <c r="N4604" s="32"/>
      <c r="O4604" s="32">
        <f>O4605</f>
        <v>0</v>
      </c>
      <c r="P4604" s="32">
        <f>P4605</f>
        <v>0</v>
      </c>
      <c r="Q4604" s="32">
        <f>Q4605</f>
        <v>0</v>
      </c>
      <c r="R4604" s="32">
        <f>R4605</f>
        <v>0</v>
      </c>
      <c r="S4604" s="32"/>
      <c r="T4604" s="32"/>
      <c r="U4604" s="32"/>
      <c r="V4604" s="32">
        <f t="shared" si="12025"/>
        <v>0</v>
      </c>
      <c r="W4604" s="32"/>
      <c r="X4604" s="32"/>
      <c r="Y4604" s="32"/>
      <c r="Z4604" s="32"/>
      <c r="AA4604" s="32"/>
      <c r="AB4604" s="32">
        <f>AB4605</f>
        <v>18.459900000000001</v>
      </c>
      <c r="AC4604" s="33">
        <f>AC4605</f>
        <v>35.439399999999999</v>
      </c>
      <c r="AD4604" s="33">
        <f>AD4605</f>
        <v>35.439399999999999</v>
      </c>
      <c r="AE4604" s="34">
        <f t="shared" si="12006"/>
        <v>100</v>
      </c>
      <c r="AF4604" s="32">
        <f t="shared" ref="AF4604:AK4604" si="12052">AF4605</f>
        <v>18.459900000000001</v>
      </c>
      <c r="AG4604" s="32">
        <f t="shared" si="12052"/>
        <v>0</v>
      </c>
      <c r="AH4604" s="32">
        <f t="shared" si="12052"/>
        <v>0</v>
      </c>
      <c r="AI4604" s="32">
        <f t="shared" si="12052"/>
        <v>0</v>
      </c>
      <c r="AJ4604" s="32">
        <f t="shared" si="12052"/>
        <v>0</v>
      </c>
      <c r="AK4604" s="32">
        <f t="shared" si="12052"/>
        <v>0</v>
      </c>
      <c r="AL4604" s="32">
        <f t="shared" si="12013"/>
        <v>18.459900000000001</v>
      </c>
      <c r="AM4604" s="32">
        <f t="shared" si="12014"/>
        <v>-18.459900000000001</v>
      </c>
    </row>
    <row r="4605" spans="2:40" ht="31.2" x14ac:dyDescent="0.3">
      <c r="B4605" s="30" t="s">
        <v>1085</v>
      </c>
      <c r="C4605" s="30" t="s">
        <v>112</v>
      </c>
      <c r="D4605" s="30" t="s">
        <v>112</v>
      </c>
      <c r="E4605" s="15" t="str">
        <f t="shared" si="12024"/>
        <v>0505</v>
      </c>
      <c r="F4605" s="30" t="s">
        <v>96</v>
      </c>
      <c r="G4605" s="30" t="s">
        <v>90</v>
      </c>
      <c r="H4605" s="31" t="s">
        <v>91</v>
      </c>
      <c r="I4605" s="32"/>
      <c r="J4605" s="32"/>
      <c r="K4605" s="32"/>
      <c r="L4605" s="32"/>
      <c r="M4605" s="32"/>
      <c r="N4605" s="32"/>
      <c r="O4605" s="32">
        <v>0</v>
      </c>
      <c r="P4605" s="32">
        <v>0</v>
      </c>
      <c r="Q4605" s="32">
        <v>0</v>
      </c>
      <c r="R4605" s="32">
        <v>0</v>
      </c>
      <c r="S4605" s="32"/>
      <c r="T4605" s="32"/>
      <c r="U4605" s="32"/>
      <c r="V4605" s="32">
        <f t="shared" si="12025"/>
        <v>0</v>
      </c>
      <c r="W4605" s="32"/>
      <c r="X4605" s="32"/>
      <c r="Y4605" s="32"/>
      <c r="Z4605" s="32"/>
      <c r="AA4605" s="32"/>
      <c r="AB4605" s="32">
        <v>18.459900000000001</v>
      </c>
      <c r="AC4605" s="33">
        <v>35.439399999999999</v>
      </c>
      <c r="AD4605" s="33">
        <v>35.439399999999999</v>
      </c>
      <c r="AE4605" s="34">
        <f t="shared" si="12006"/>
        <v>100</v>
      </c>
      <c r="AF4605" s="32">
        <v>18.459900000000001</v>
      </c>
      <c r="AG4605" s="32">
        <v>0</v>
      </c>
      <c r="AH4605" s="32">
        <v>0</v>
      </c>
      <c r="AI4605" s="32">
        <v>0</v>
      </c>
      <c r="AJ4605" s="32">
        <v>0</v>
      </c>
      <c r="AK4605" s="32">
        <v>0</v>
      </c>
      <c r="AL4605" s="32">
        <f t="shared" si="12013"/>
        <v>18.459900000000001</v>
      </c>
      <c r="AM4605" s="32">
        <f t="shared" si="12014"/>
        <v>-18.459900000000001</v>
      </c>
    </row>
    <row r="4606" spans="2:40" ht="31.2" x14ac:dyDescent="0.3">
      <c r="B4606" s="30" t="s">
        <v>1085</v>
      </c>
      <c r="C4606" s="30" t="s">
        <v>112</v>
      </c>
      <c r="D4606" s="30" t="s">
        <v>112</v>
      </c>
      <c r="E4606" s="15" t="str">
        <f t="shared" si="12024"/>
        <v>0505</v>
      </c>
      <c r="F4606" s="30" t="s">
        <v>96</v>
      </c>
      <c r="G4606" s="30" t="s">
        <v>50</v>
      </c>
      <c r="H4606" s="31" t="s">
        <v>51</v>
      </c>
      <c r="I4606" s="32">
        <f t="shared" ref="I4606:T4606" si="12053">I4607</f>
        <v>2319.5</v>
      </c>
      <c r="J4606" s="32">
        <f t="shared" si="12053"/>
        <v>2319.5</v>
      </c>
      <c r="K4606" s="32">
        <f t="shared" si="12053"/>
        <v>2319.5</v>
      </c>
      <c r="L4606" s="32">
        <f t="shared" si="12053"/>
        <v>0</v>
      </c>
      <c r="M4606" s="32">
        <f t="shared" si="12053"/>
        <v>0</v>
      </c>
      <c r="N4606" s="32">
        <f t="shared" si="12053"/>
        <v>0</v>
      </c>
      <c r="O4606" s="32">
        <f t="shared" si="12053"/>
        <v>0</v>
      </c>
      <c r="P4606" s="32">
        <f t="shared" si="12053"/>
        <v>0</v>
      </c>
      <c r="Q4606" s="32">
        <f t="shared" si="12053"/>
        <v>0</v>
      </c>
      <c r="R4606" s="32">
        <f t="shared" si="12053"/>
        <v>0</v>
      </c>
      <c r="S4606" s="32">
        <f t="shared" si="12053"/>
        <v>0</v>
      </c>
      <c r="T4606" s="32">
        <f t="shared" si="12053"/>
        <v>0</v>
      </c>
      <c r="U4606" s="32">
        <v>0</v>
      </c>
      <c r="V4606" s="32">
        <f t="shared" si="12025"/>
        <v>2319.5</v>
      </c>
      <c r="W4606" s="32">
        <f t="shared" ref="W4606:AD4606" si="12054">W4607</f>
        <v>0</v>
      </c>
      <c r="X4606" s="32">
        <f t="shared" si="12054"/>
        <v>0</v>
      </c>
      <c r="Y4606" s="32">
        <f t="shared" si="12054"/>
        <v>0</v>
      </c>
      <c r="Z4606" s="32">
        <f t="shared" si="12054"/>
        <v>0</v>
      </c>
      <c r="AA4606" s="32">
        <f t="shared" si="12054"/>
        <v>0</v>
      </c>
      <c r="AB4606" s="32">
        <f t="shared" si="12054"/>
        <v>1611.2799199999999</v>
      </c>
      <c r="AC4606" s="33">
        <f t="shared" si="12054"/>
        <v>2284.0605999999998</v>
      </c>
      <c r="AD4606" s="33">
        <f t="shared" si="12054"/>
        <v>2284.0605999999998</v>
      </c>
      <c r="AE4606" s="34">
        <f t="shared" si="12006"/>
        <v>100</v>
      </c>
      <c r="AF4606" s="32">
        <f t="shared" ref="AF4606:AK4606" si="12055">AF4607</f>
        <v>2301.0401000000002</v>
      </c>
      <c r="AG4606" s="32">
        <f t="shared" si="12055"/>
        <v>0</v>
      </c>
      <c r="AH4606" s="32">
        <f t="shared" si="12055"/>
        <v>0</v>
      </c>
      <c r="AI4606" s="32">
        <f t="shared" si="12055"/>
        <v>0</v>
      </c>
      <c r="AJ4606" s="32">
        <f t="shared" si="12055"/>
        <v>0</v>
      </c>
      <c r="AK4606" s="32">
        <f t="shared" si="12055"/>
        <v>0</v>
      </c>
      <c r="AL4606" s="32">
        <f t="shared" si="12013"/>
        <v>2301.0401000000002</v>
      </c>
      <c r="AM4606" s="32">
        <f t="shared" si="12014"/>
        <v>18.459899999999834</v>
      </c>
    </row>
    <row r="4607" spans="2:40" ht="31.2" x14ac:dyDescent="0.3">
      <c r="B4607" s="30" t="s">
        <v>1085</v>
      </c>
      <c r="C4607" s="30" t="s">
        <v>112</v>
      </c>
      <c r="D4607" s="30" t="s">
        <v>112</v>
      </c>
      <c r="E4607" s="15" t="str">
        <f t="shared" si="12024"/>
        <v>0505</v>
      </c>
      <c r="F4607" s="30" t="s">
        <v>96</v>
      </c>
      <c r="G4607" s="30" t="s">
        <v>52</v>
      </c>
      <c r="H4607" s="31" t="s">
        <v>53</v>
      </c>
      <c r="I4607" s="32">
        <v>2319.5</v>
      </c>
      <c r="J4607" s="32">
        <v>2319.5</v>
      </c>
      <c r="K4607" s="32">
        <v>2319.5</v>
      </c>
      <c r="L4607" s="32"/>
      <c r="M4607" s="32"/>
      <c r="N4607" s="32"/>
      <c r="O4607" s="32">
        <v>0</v>
      </c>
      <c r="P4607" s="32">
        <v>0</v>
      </c>
      <c r="Q4607" s="32">
        <v>0</v>
      </c>
      <c r="R4607" s="32">
        <v>0</v>
      </c>
      <c r="S4607" s="32">
        <v>0</v>
      </c>
      <c r="T4607" s="32">
        <v>0</v>
      </c>
      <c r="U4607" s="32">
        <v>0</v>
      </c>
      <c r="V4607" s="32">
        <f t="shared" si="12025"/>
        <v>2319.5</v>
      </c>
      <c r="W4607" s="32"/>
      <c r="X4607" s="32"/>
      <c r="Y4607" s="32"/>
      <c r="Z4607" s="32"/>
      <c r="AA4607" s="32"/>
      <c r="AB4607" s="32">
        <v>1611.2799199999999</v>
      </c>
      <c r="AC4607" s="33">
        <v>2284.0605999999998</v>
      </c>
      <c r="AD4607" s="33">
        <v>2284.0605999999998</v>
      </c>
      <c r="AE4607" s="34">
        <f t="shared" si="12006"/>
        <v>100</v>
      </c>
      <c r="AF4607" s="32">
        <v>2301.0401000000002</v>
      </c>
      <c r="AG4607" s="32">
        <v>0</v>
      </c>
      <c r="AH4607" s="32">
        <v>0</v>
      </c>
      <c r="AI4607" s="32">
        <v>0</v>
      </c>
      <c r="AJ4607" s="32">
        <v>0</v>
      </c>
      <c r="AK4607" s="32">
        <v>0</v>
      </c>
      <c r="AL4607" s="32">
        <f t="shared" si="12013"/>
        <v>2301.0401000000002</v>
      </c>
      <c r="AM4607" s="32">
        <f t="shared" si="12014"/>
        <v>18.459899999999834</v>
      </c>
      <c r="AN4607" s="12"/>
    </row>
    <row r="4608" spans="2:40" x14ac:dyDescent="0.3">
      <c r="B4608" s="30" t="s">
        <v>1085</v>
      </c>
      <c r="C4608" s="30" t="s">
        <v>112</v>
      </c>
      <c r="D4608" s="30" t="s">
        <v>112</v>
      </c>
      <c r="E4608" s="15" t="str">
        <f t="shared" si="12024"/>
        <v>0505</v>
      </c>
      <c r="F4608" s="30" t="s">
        <v>96</v>
      </c>
      <c r="G4608" s="30" t="s">
        <v>56</v>
      </c>
      <c r="H4608" s="31" t="s">
        <v>57</v>
      </c>
      <c r="I4608" s="32"/>
      <c r="J4608" s="32"/>
      <c r="K4608" s="32"/>
      <c r="L4608" s="32"/>
      <c r="M4608" s="32"/>
      <c r="N4608" s="32"/>
      <c r="O4608" s="32">
        <f>O4609</f>
        <v>0</v>
      </c>
      <c r="P4608" s="32">
        <f>P4609</f>
        <v>0</v>
      </c>
      <c r="Q4608" s="32"/>
      <c r="R4608" s="32"/>
      <c r="S4608" s="32"/>
      <c r="T4608" s="32"/>
      <c r="U4608" s="32"/>
      <c r="V4608" s="32">
        <f t="shared" si="12025"/>
        <v>0</v>
      </c>
      <c r="W4608" s="32"/>
      <c r="X4608" s="32"/>
      <c r="Y4608" s="32"/>
      <c r="Z4608" s="32"/>
      <c r="AA4608" s="32"/>
      <c r="AB4608" s="32">
        <f>AB4609</f>
        <v>1307.5</v>
      </c>
      <c r="AC4608" s="33">
        <f>AC4609</f>
        <v>1987.5</v>
      </c>
      <c r="AD4608" s="33">
        <f>AD4609</f>
        <v>1987.5</v>
      </c>
      <c r="AE4608" s="34">
        <f t="shared" si="12006"/>
        <v>100</v>
      </c>
      <c r="AF4608" s="32">
        <f t="shared" ref="AF4608:AK4608" si="12056">AF4609</f>
        <v>1307.5</v>
      </c>
      <c r="AG4608" s="32">
        <f t="shared" si="12056"/>
        <v>0</v>
      </c>
      <c r="AH4608" s="32">
        <f t="shared" si="12056"/>
        <v>0</v>
      </c>
      <c r="AI4608" s="32">
        <f t="shared" si="12056"/>
        <v>0</v>
      </c>
      <c r="AJ4608" s="32">
        <f t="shared" si="12056"/>
        <v>0</v>
      </c>
      <c r="AK4608" s="32">
        <f t="shared" si="12056"/>
        <v>0</v>
      </c>
      <c r="AL4608" s="32">
        <f t="shared" si="12013"/>
        <v>1307.5</v>
      </c>
      <c r="AM4608" s="32">
        <f t="shared" si="12014"/>
        <v>-1307.5</v>
      </c>
      <c r="AN4608" s="12"/>
    </row>
    <row r="4609" spans="2:40" x14ac:dyDescent="0.3">
      <c r="B4609" s="30" t="s">
        <v>1085</v>
      </c>
      <c r="C4609" s="30" t="s">
        <v>112</v>
      </c>
      <c r="D4609" s="30" t="s">
        <v>112</v>
      </c>
      <c r="E4609" s="15" t="str">
        <f t="shared" si="12024"/>
        <v>0505</v>
      </c>
      <c r="F4609" s="30" t="s">
        <v>96</v>
      </c>
      <c r="G4609" s="30" t="s">
        <v>60</v>
      </c>
      <c r="H4609" s="31" t="s">
        <v>61</v>
      </c>
      <c r="I4609" s="32"/>
      <c r="J4609" s="32"/>
      <c r="K4609" s="32"/>
      <c r="L4609" s="32"/>
      <c r="M4609" s="32"/>
      <c r="N4609" s="32"/>
      <c r="O4609" s="32">
        <v>0</v>
      </c>
      <c r="P4609" s="32">
        <v>0</v>
      </c>
      <c r="Q4609" s="32"/>
      <c r="R4609" s="32"/>
      <c r="S4609" s="32"/>
      <c r="T4609" s="32"/>
      <c r="U4609" s="32"/>
      <c r="V4609" s="32">
        <f t="shared" si="12025"/>
        <v>0</v>
      </c>
      <c r="W4609" s="32"/>
      <c r="X4609" s="32"/>
      <c r="Y4609" s="32"/>
      <c r="Z4609" s="32"/>
      <c r="AA4609" s="32"/>
      <c r="AB4609" s="32">
        <v>1307.5</v>
      </c>
      <c r="AC4609" s="33">
        <v>1987.5</v>
      </c>
      <c r="AD4609" s="33">
        <v>1987.5</v>
      </c>
      <c r="AE4609" s="34">
        <f t="shared" si="12006"/>
        <v>100</v>
      </c>
      <c r="AF4609" s="32">
        <v>1307.5</v>
      </c>
      <c r="AG4609" s="32">
        <v>0</v>
      </c>
      <c r="AH4609" s="32">
        <v>0</v>
      </c>
      <c r="AI4609" s="32">
        <v>0</v>
      </c>
      <c r="AJ4609" s="32">
        <v>0</v>
      </c>
      <c r="AK4609" s="32">
        <v>0</v>
      </c>
      <c r="AL4609" s="32">
        <f t="shared" si="12013"/>
        <v>1307.5</v>
      </c>
      <c r="AM4609" s="32">
        <f t="shared" si="12014"/>
        <v>-1307.5</v>
      </c>
      <c r="AN4609" s="12"/>
    </row>
    <row r="4610" spans="2:40" ht="46.8" x14ac:dyDescent="0.3">
      <c r="B4610" s="30" t="s">
        <v>1085</v>
      </c>
      <c r="C4610" s="30" t="s">
        <v>112</v>
      </c>
      <c r="D4610" s="30" t="s">
        <v>112</v>
      </c>
      <c r="E4610" s="15" t="str">
        <f t="shared" si="12024"/>
        <v>0505</v>
      </c>
      <c r="F4610" s="30" t="s">
        <v>98</v>
      </c>
      <c r="G4610" s="30"/>
      <c r="H4610" s="31" t="s">
        <v>99</v>
      </c>
      <c r="I4610" s="32"/>
      <c r="J4610" s="32"/>
      <c r="K4610" s="32"/>
      <c r="L4610" s="32"/>
      <c r="M4610" s="32"/>
      <c r="N4610" s="32"/>
      <c r="O4610" s="32">
        <f t="shared" ref="O4610:O4612" si="12057">O4611</f>
        <v>0</v>
      </c>
      <c r="P4610" s="32">
        <f t="shared" ref="P4610:P4612" si="12058">P4611</f>
        <v>0</v>
      </c>
      <c r="Q4610" s="32">
        <f t="shared" ref="Q4610:Q4612" si="12059">Q4611</f>
        <v>0</v>
      </c>
      <c r="R4610" s="32">
        <f t="shared" ref="R4610:R4613" si="12060">R4611</f>
        <v>0</v>
      </c>
      <c r="S4610" s="32">
        <f t="shared" ref="S4610:S4613" si="12061">S4611</f>
        <v>0</v>
      </c>
      <c r="T4610" s="32">
        <f t="shared" ref="T4610:T4613" si="12062">T4611</f>
        <v>0</v>
      </c>
      <c r="U4610" s="32"/>
      <c r="V4610" s="32">
        <f t="shared" si="12025"/>
        <v>0</v>
      </c>
      <c r="W4610" s="32"/>
      <c r="X4610" s="32"/>
      <c r="Y4610" s="32"/>
      <c r="Z4610" s="32"/>
      <c r="AA4610" s="32"/>
      <c r="AB4610" s="32">
        <f t="shared" ref="AB4610:AB4612" si="12063">AB4611</f>
        <v>6743.1515900000004</v>
      </c>
      <c r="AC4610" s="33">
        <f t="shared" ref="AC4610:AC4612" si="12064">AC4611</f>
        <v>7640.7305900000001</v>
      </c>
      <c r="AD4610" s="33">
        <f t="shared" ref="AD4610:AD4612" si="12065">AD4611</f>
        <v>7640.7305900000001</v>
      </c>
      <c r="AE4610" s="34">
        <f t="shared" si="12006"/>
        <v>100</v>
      </c>
      <c r="AF4610" s="32">
        <f t="shared" ref="AF4610:AF4612" si="12066">AF4611</f>
        <v>6743.1515900000004</v>
      </c>
      <c r="AG4610" s="32">
        <f t="shared" ref="AG4610:AG4612" si="12067">AG4611</f>
        <v>0</v>
      </c>
      <c r="AH4610" s="32">
        <f t="shared" ref="AH4610:AH4612" si="12068">AH4611</f>
        <v>0</v>
      </c>
      <c r="AI4610" s="32">
        <f t="shared" ref="AI4610:AI4612" si="12069">AI4611</f>
        <v>0</v>
      </c>
      <c r="AJ4610" s="32">
        <f t="shared" ref="AJ4610:AJ4612" si="12070">AJ4611</f>
        <v>0</v>
      </c>
      <c r="AK4610" s="32">
        <f t="shared" ref="AK4610:AK4612" si="12071">AK4611</f>
        <v>0</v>
      </c>
      <c r="AL4610" s="32">
        <f t="shared" si="12013"/>
        <v>6743.1515900000004</v>
      </c>
      <c r="AM4610" s="32">
        <f t="shared" si="12014"/>
        <v>-6743.1515900000004</v>
      </c>
      <c r="AN4610" s="12"/>
    </row>
    <row r="4611" spans="2:40" ht="31.2" x14ac:dyDescent="0.3">
      <c r="B4611" s="30" t="s">
        <v>1085</v>
      </c>
      <c r="C4611" s="30" t="s">
        <v>112</v>
      </c>
      <c r="D4611" s="30" t="s">
        <v>112</v>
      </c>
      <c r="E4611" s="15" t="str">
        <f t="shared" si="12024"/>
        <v>0505</v>
      </c>
      <c r="F4611" s="30" t="s">
        <v>100</v>
      </c>
      <c r="G4611" s="30"/>
      <c r="H4611" s="31" t="s">
        <v>101</v>
      </c>
      <c r="I4611" s="32"/>
      <c r="J4611" s="32"/>
      <c r="K4611" s="32"/>
      <c r="L4611" s="32"/>
      <c r="M4611" s="32"/>
      <c r="N4611" s="32"/>
      <c r="O4611" s="32">
        <f t="shared" si="12057"/>
        <v>0</v>
      </c>
      <c r="P4611" s="32">
        <f t="shared" si="12058"/>
        <v>0</v>
      </c>
      <c r="Q4611" s="32">
        <f t="shared" si="12059"/>
        <v>0</v>
      </c>
      <c r="R4611" s="32">
        <f t="shared" si="12060"/>
        <v>0</v>
      </c>
      <c r="S4611" s="32">
        <f t="shared" si="12061"/>
        <v>0</v>
      </c>
      <c r="T4611" s="32">
        <f t="shared" si="12062"/>
        <v>0</v>
      </c>
      <c r="U4611" s="32"/>
      <c r="V4611" s="32">
        <f t="shared" si="12025"/>
        <v>0</v>
      </c>
      <c r="W4611" s="32"/>
      <c r="X4611" s="32"/>
      <c r="Y4611" s="32"/>
      <c r="Z4611" s="32"/>
      <c r="AA4611" s="32"/>
      <c r="AB4611" s="32">
        <f t="shared" si="12063"/>
        <v>6743.1515900000004</v>
      </c>
      <c r="AC4611" s="33">
        <f t="shared" si="12064"/>
        <v>7640.7305900000001</v>
      </c>
      <c r="AD4611" s="33">
        <f t="shared" si="12065"/>
        <v>7640.7305900000001</v>
      </c>
      <c r="AE4611" s="34">
        <f t="shared" si="12006"/>
        <v>100</v>
      </c>
      <c r="AF4611" s="32">
        <f t="shared" si="12066"/>
        <v>6743.1515900000004</v>
      </c>
      <c r="AG4611" s="32">
        <f t="shared" si="12067"/>
        <v>0</v>
      </c>
      <c r="AH4611" s="32">
        <f t="shared" si="12068"/>
        <v>0</v>
      </c>
      <c r="AI4611" s="32">
        <f t="shared" si="12069"/>
        <v>0</v>
      </c>
      <c r="AJ4611" s="32">
        <f t="shared" si="12070"/>
        <v>0</v>
      </c>
      <c r="AK4611" s="32">
        <f t="shared" si="12071"/>
        <v>0</v>
      </c>
      <c r="AL4611" s="32">
        <f t="shared" si="12013"/>
        <v>6743.1515900000004</v>
      </c>
      <c r="AM4611" s="32">
        <f t="shared" si="12014"/>
        <v>-6743.1515900000004</v>
      </c>
      <c r="AN4611" s="12"/>
    </row>
    <row r="4612" spans="2:40" ht="31.2" x14ac:dyDescent="0.3">
      <c r="B4612" s="30" t="s">
        <v>1085</v>
      </c>
      <c r="C4612" s="30" t="s">
        <v>112</v>
      </c>
      <c r="D4612" s="30" t="s">
        <v>112</v>
      </c>
      <c r="E4612" s="15" t="str">
        <f t="shared" si="12024"/>
        <v>0505</v>
      </c>
      <c r="F4612" s="30" t="s">
        <v>102</v>
      </c>
      <c r="G4612" s="30"/>
      <c r="H4612" s="31" t="s">
        <v>103</v>
      </c>
      <c r="I4612" s="32"/>
      <c r="J4612" s="32"/>
      <c r="K4612" s="32"/>
      <c r="L4612" s="32"/>
      <c r="M4612" s="32"/>
      <c r="N4612" s="32"/>
      <c r="O4612" s="32">
        <f t="shared" si="12057"/>
        <v>0</v>
      </c>
      <c r="P4612" s="32">
        <f t="shared" si="12058"/>
        <v>0</v>
      </c>
      <c r="Q4612" s="32">
        <f t="shared" si="12059"/>
        <v>0</v>
      </c>
      <c r="R4612" s="32">
        <f t="shared" si="12060"/>
        <v>0</v>
      </c>
      <c r="S4612" s="32">
        <f t="shared" si="12061"/>
        <v>0</v>
      </c>
      <c r="T4612" s="32">
        <f t="shared" si="12062"/>
        <v>0</v>
      </c>
      <c r="U4612" s="32"/>
      <c r="V4612" s="32">
        <f t="shared" si="12025"/>
        <v>0</v>
      </c>
      <c r="W4612" s="32"/>
      <c r="X4612" s="32"/>
      <c r="Y4612" s="32"/>
      <c r="Z4612" s="32"/>
      <c r="AA4612" s="32"/>
      <c r="AB4612" s="32">
        <f t="shared" si="12063"/>
        <v>6743.1515900000004</v>
      </c>
      <c r="AC4612" s="33">
        <f t="shared" si="12064"/>
        <v>7640.7305900000001</v>
      </c>
      <c r="AD4612" s="33">
        <f t="shared" si="12065"/>
        <v>7640.7305900000001</v>
      </c>
      <c r="AE4612" s="34">
        <f t="shared" si="12006"/>
        <v>100</v>
      </c>
      <c r="AF4612" s="32">
        <f t="shared" si="12066"/>
        <v>6743.1515900000004</v>
      </c>
      <c r="AG4612" s="32">
        <f t="shared" si="12067"/>
        <v>0</v>
      </c>
      <c r="AH4612" s="32">
        <f t="shared" si="12068"/>
        <v>0</v>
      </c>
      <c r="AI4612" s="32">
        <f t="shared" si="12069"/>
        <v>0</v>
      </c>
      <c r="AJ4612" s="32">
        <f t="shared" si="12070"/>
        <v>0</v>
      </c>
      <c r="AK4612" s="32">
        <f t="shared" si="12071"/>
        <v>0</v>
      </c>
      <c r="AL4612" s="32">
        <f t="shared" si="12013"/>
        <v>6743.1515900000004</v>
      </c>
      <c r="AM4612" s="32">
        <f t="shared" si="12014"/>
        <v>-6743.1515900000004</v>
      </c>
      <c r="AN4612" s="12"/>
    </row>
    <row r="4613" spans="2:40" x14ac:dyDescent="0.3">
      <c r="B4613" s="30" t="s">
        <v>1085</v>
      </c>
      <c r="C4613" s="30" t="s">
        <v>112</v>
      </c>
      <c r="D4613" s="30" t="s">
        <v>112</v>
      </c>
      <c r="E4613" s="15" t="str">
        <f t="shared" si="12024"/>
        <v>0505</v>
      </c>
      <c r="F4613" s="30" t="s">
        <v>102</v>
      </c>
      <c r="G4613" s="30" t="s">
        <v>56</v>
      </c>
      <c r="H4613" s="31" t="s">
        <v>57</v>
      </c>
      <c r="I4613" s="32"/>
      <c r="J4613" s="32"/>
      <c r="K4613" s="32"/>
      <c r="L4613" s="32"/>
      <c r="M4613" s="32"/>
      <c r="N4613" s="32"/>
      <c r="O4613" s="32">
        <f>O4614+O4615</f>
        <v>0</v>
      </c>
      <c r="P4613" s="32">
        <f>P4614+P4615</f>
        <v>0</v>
      </c>
      <c r="Q4613" s="32">
        <f>Q4614+Q4615</f>
        <v>0</v>
      </c>
      <c r="R4613" s="32">
        <f t="shared" si="12060"/>
        <v>0</v>
      </c>
      <c r="S4613" s="32">
        <f t="shared" si="12061"/>
        <v>0</v>
      </c>
      <c r="T4613" s="32">
        <f t="shared" si="12062"/>
        <v>0</v>
      </c>
      <c r="U4613" s="32"/>
      <c r="V4613" s="32">
        <f t="shared" si="12025"/>
        <v>0</v>
      </c>
      <c r="W4613" s="32"/>
      <c r="X4613" s="32"/>
      <c r="Y4613" s="32"/>
      <c r="Z4613" s="32"/>
      <c r="AA4613" s="32"/>
      <c r="AB4613" s="32">
        <f>AB4614+AB4615</f>
        <v>6743.1515900000004</v>
      </c>
      <c r="AC4613" s="33">
        <f>AC4614+AC4615</f>
        <v>7640.7305900000001</v>
      </c>
      <c r="AD4613" s="33">
        <f>AD4614+AD4615</f>
        <v>7640.7305900000001</v>
      </c>
      <c r="AE4613" s="34">
        <f t="shared" si="12006"/>
        <v>100</v>
      </c>
      <c r="AF4613" s="32">
        <f t="shared" ref="AF4613:AK4613" si="12072">AF4614+AF4615</f>
        <v>6743.1515900000004</v>
      </c>
      <c r="AG4613" s="32">
        <f t="shared" si="12072"/>
        <v>0</v>
      </c>
      <c r="AH4613" s="32">
        <f t="shared" si="12072"/>
        <v>0</v>
      </c>
      <c r="AI4613" s="32">
        <f t="shared" si="12072"/>
        <v>0</v>
      </c>
      <c r="AJ4613" s="32">
        <f t="shared" si="12072"/>
        <v>0</v>
      </c>
      <c r="AK4613" s="32">
        <f t="shared" si="12072"/>
        <v>0</v>
      </c>
      <c r="AL4613" s="32">
        <f t="shared" si="12013"/>
        <v>6743.1515900000004</v>
      </c>
      <c r="AM4613" s="32">
        <f t="shared" si="12014"/>
        <v>-6743.1515900000004</v>
      </c>
      <c r="AN4613" s="12"/>
    </row>
    <row r="4614" spans="2:40" x14ac:dyDescent="0.3">
      <c r="B4614" s="30" t="s">
        <v>1085</v>
      </c>
      <c r="C4614" s="30" t="s">
        <v>112</v>
      </c>
      <c r="D4614" s="30" t="s">
        <v>112</v>
      </c>
      <c r="E4614" s="15" t="str">
        <f t="shared" si="12024"/>
        <v>0505</v>
      </c>
      <c r="F4614" s="30" t="s">
        <v>102</v>
      </c>
      <c r="G4614" s="30" t="s">
        <v>58</v>
      </c>
      <c r="H4614" s="31" t="s">
        <v>59</v>
      </c>
      <c r="I4614" s="32"/>
      <c r="J4614" s="32"/>
      <c r="K4614" s="32"/>
      <c r="L4614" s="32"/>
      <c r="M4614" s="32"/>
      <c r="N4614" s="32"/>
      <c r="O4614" s="32">
        <v>0</v>
      </c>
      <c r="P4614" s="32">
        <v>0</v>
      </c>
      <c r="Q4614" s="32">
        <v>0</v>
      </c>
      <c r="R4614" s="32">
        <v>0</v>
      </c>
      <c r="S4614" s="32">
        <v>0</v>
      </c>
      <c r="T4614" s="32">
        <v>0</v>
      </c>
      <c r="U4614" s="32"/>
      <c r="V4614" s="32">
        <f t="shared" si="12025"/>
        <v>0</v>
      </c>
      <c r="W4614" s="32"/>
      <c r="X4614" s="32"/>
      <c r="Y4614" s="32"/>
      <c r="Z4614" s="32"/>
      <c r="AA4614" s="32"/>
      <c r="AB4614" s="32">
        <v>6742.8515900000002</v>
      </c>
      <c r="AC4614" s="33">
        <v>7640.4305899999999</v>
      </c>
      <c r="AD4614" s="33">
        <v>7640.4305899999999</v>
      </c>
      <c r="AE4614" s="34">
        <f t="shared" si="12006"/>
        <v>100</v>
      </c>
      <c r="AF4614" s="32">
        <v>6742.8515900000002</v>
      </c>
      <c r="AG4614" s="32">
        <v>0</v>
      </c>
      <c r="AH4614" s="32">
        <v>0</v>
      </c>
      <c r="AI4614" s="32">
        <v>0</v>
      </c>
      <c r="AJ4614" s="32">
        <v>0</v>
      </c>
      <c r="AK4614" s="32">
        <v>0</v>
      </c>
      <c r="AL4614" s="32">
        <f t="shared" si="12013"/>
        <v>6742.8515900000002</v>
      </c>
      <c r="AM4614" s="32">
        <f t="shared" si="12014"/>
        <v>-6742.8515900000002</v>
      </c>
      <c r="AN4614" s="12"/>
    </row>
    <row r="4615" spans="2:40" x14ac:dyDescent="0.3">
      <c r="B4615" s="30" t="s">
        <v>1085</v>
      </c>
      <c r="C4615" s="30" t="s">
        <v>112</v>
      </c>
      <c r="D4615" s="30" t="s">
        <v>112</v>
      </c>
      <c r="E4615" s="15" t="str">
        <f t="shared" si="12024"/>
        <v>0505</v>
      </c>
      <c r="F4615" s="30" t="s">
        <v>102</v>
      </c>
      <c r="G4615" s="30" t="s">
        <v>60</v>
      </c>
      <c r="H4615" s="31" t="s">
        <v>61</v>
      </c>
      <c r="I4615" s="32"/>
      <c r="J4615" s="32"/>
      <c r="K4615" s="32"/>
      <c r="L4615" s="32"/>
      <c r="M4615" s="32"/>
      <c r="N4615" s="32"/>
      <c r="O4615" s="32">
        <v>0</v>
      </c>
      <c r="P4615" s="32">
        <v>0</v>
      </c>
      <c r="Q4615" s="32">
        <v>0</v>
      </c>
      <c r="R4615" s="32"/>
      <c r="S4615" s="32"/>
      <c r="T4615" s="32"/>
      <c r="U4615" s="32"/>
      <c r="V4615" s="32">
        <f t="shared" si="12025"/>
        <v>0</v>
      </c>
      <c r="W4615" s="32">
        <v>0</v>
      </c>
      <c r="X4615" s="32">
        <v>0</v>
      </c>
      <c r="Y4615" s="32">
        <v>0</v>
      </c>
      <c r="Z4615" s="32">
        <v>0</v>
      </c>
      <c r="AA4615" s="32">
        <v>0</v>
      </c>
      <c r="AB4615" s="32">
        <v>0.3</v>
      </c>
      <c r="AC4615" s="33">
        <v>0.3</v>
      </c>
      <c r="AD4615" s="33">
        <v>0.3</v>
      </c>
      <c r="AE4615" s="34">
        <f t="shared" si="12006"/>
        <v>100</v>
      </c>
      <c r="AF4615" s="32">
        <v>0.3</v>
      </c>
      <c r="AG4615" s="32">
        <v>0</v>
      </c>
      <c r="AH4615" s="32">
        <v>0</v>
      </c>
      <c r="AI4615" s="32">
        <v>0</v>
      </c>
      <c r="AJ4615" s="32">
        <v>0</v>
      </c>
      <c r="AK4615" s="32">
        <v>0</v>
      </c>
      <c r="AL4615" s="32">
        <f t="shared" si="12013"/>
        <v>0.3</v>
      </c>
      <c r="AM4615" s="32">
        <f t="shared" si="12014"/>
        <v>-0.3</v>
      </c>
      <c r="AN4615" s="12"/>
    </row>
    <row r="4616" spans="2:40" s="13" customFormat="1" ht="31.2" x14ac:dyDescent="0.3">
      <c r="B4616" s="14" t="s">
        <v>1228</v>
      </c>
      <c r="C4616" s="14"/>
      <c r="D4616" s="14"/>
      <c r="E4616" s="15" t="str">
        <f t="shared" si="12024"/>
        <v/>
      </c>
      <c r="F4616" s="14"/>
      <c r="G4616" s="14"/>
      <c r="H4616" s="16" t="s">
        <v>1229</v>
      </c>
      <c r="I4616" s="17">
        <f t="shared" ref="I4616:N4616" si="12073">I4627+I4617</f>
        <v>9397507.5999999996</v>
      </c>
      <c r="J4616" s="17">
        <f t="shared" si="12073"/>
        <v>9036253.4000000004</v>
      </c>
      <c r="K4616" s="17">
        <f t="shared" si="12073"/>
        <v>9168410.3000000026</v>
      </c>
      <c r="L4616" s="17">
        <f t="shared" si="12073"/>
        <v>48905.413999999997</v>
      </c>
      <c r="M4616" s="17">
        <f t="shared" si="12073"/>
        <v>-861.64800000000105</v>
      </c>
      <c r="N4616" s="17">
        <f t="shared" si="12073"/>
        <v>105432.63</v>
      </c>
      <c r="O4616" s="17">
        <f>O4627+O4617+O4706</f>
        <v>-159187.30600000001</v>
      </c>
      <c r="P4616" s="17">
        <f>P4627+P4617+P4706</f>
        <v>0</v>
      </c>
      <c r="Q4616" s="17">
        <f>Q4627+Q4617+Q4706</f>
        <v>-4893.7469999999958</v>
      </c>
      <c r="R4616" s="17">
        <f>R4627+R4617+R4706</f>
        <v>-267.09999999999854</v>
      </c>
      <c r="S4616" s="17">
        <f>S4627+S4617+S4706</f>
        <v>-842.17</v>
      </c>
      <c r="T4616" s="17">
        <f>T4627+T4617</f>
        <v>0</v>
      </c>
      <c r="U4616" s="17">
        <f>U4627+U4617</f>
        <v>17920.78</v>
      </c>
      <c r="V4616" s="17">
        <f t="shared" si="12025"/>
        <v>9299143.4710000008</v>
      </c>
      <c r="W4616" s="17">
        <f>W4627+W4617</f>
        <v>54951.012999999999</v>
      </c>
      <c r="X4616" s="17">
        <f>X4627+X4617</f>
        <v>0</v>
      </c>
      <c r="Y4616" s="17">
        <f>Y4627+Y4617</f>
        <v>-8928.2000000000007</v>
      </c>
      <c r="Z4616" s="17">
        <f>Z4627+Z4617</f>
        <v>0</v>
      </c>
      <c r="AA4616" s="17">
        <f>AA4627+AA4617</f>
        <v>1352.827</v>
      </c>
      <c r="AB4616" s="17">
        <f>AB4627+AB4617+AB4706</f>
        <v>8000248.0051199999</v>
      </c>
      <c r="AC4616" s="18">
        <f>AC4627+AC4617+AC4706</f>
        <v>9648834.9028999992</v>
      </c>
      <c r="AD4616" s="18">
        <f>AD4627+AD4617+AD4706</f>
        <v>9300245.9100900013</v>
      </c>
      <c r="AE4616" s="19">
        <f t="shared" si="12006"/>
        <v>96.387242643096442</v>
      </c>
      <c r="AF4616" s="17">
        <f t="shared" ref="AF4616:AK4616" si="12074">AF4627+AF4617+AF4706</f>
        <v>9764326.2397100013</v>
      </c>
      <c r="AG4616" s="17">
        <f t="shared" si="12074"/>
        <v>-159187.30600000001</v>
      </c>
      <c r="AH4616" s="17">
        <f t="shared" si="12074"/>
        <v>0</v>
      </c>
      <c r="AI4616" s="17">
        <f t="shared" si="12074"/>
        <v>0</v>
      </c>
      <c r="AJ4616" s="17">
        <f t="shared" si="12074"/>
        <v>0</v>
      </c>
      <c r="AK4616" s="17">
        <f t="shared" si="12074"/>
        <v>0</v>
      </c>
      <c r="AL4616" s="17">
        <f t="shared" si="12013"/>
        <v>9605138.9337100014</v>
      </c>
      <c r="AM4616" s="17">
        <f t="shared" si="12014"/>
        <v>-305995.46271000057</v>
      </c>
      <c r="AN4616" s="20"/>
    </row>
    <row r="4617" spans="2:40" s="13" customFormat="1" ht="31.2" x14ac:dyDescent="0.3">
      <c r="B4617" s="14" t="s">
        <v>1228</v>
      </c>
      <c r="C4617" s="14" t="s">
        <v>114</v>
      </c>
      <c r="D4617" s="14"/>
      <c r="E4617" s="21" t="str">
        <f t="shared" si="12024"/>
        <v>03</v>
      </c>
      <c r="F4617" s="14"/>
      <c r="G4617" s="14"/>
      <c r="H4617" s="16" t="s">
        <v>196</v>
      </c>
      <c r="I4617" s="17">
        <f t="shared" ref="I4617:I4619" si="12075">I4618</f>
        <v>1480.3</v>
      </c>
      <c r="J4617" s="17">
        <f t="shared" ref="J4617:J4619" si="12076">J4618</f>
        <v>1480.3</v>
      </c>
      <c r="K4617" s="17">
        <f t="shared" ref="K4617:K4619" si="12077">K4618</f>
        <v>1480.3</v>
      </c>
      <c r="L4617" s="17">
        <f t="shared" ref="L4617:L4619" si="12078">L4618</f>
        <v>0</v>
      </c>
      <c r="M4617" s="17">
        <f t="shared" ref="M4617:M4619" si="12079">M4618</f>
        <v>0</v>
      </c>
      <c r="N4617" s="17">
        <f t="shared" ref="N4617:N4619" si="12080">N4618</f>
        <v>0</v>
      </c>
      <c r="O4617" s="17">
        <f t="shared" ref="O4617:O4619" si="12081">O4618</f>
        <v>0</v>
      </c>
      <c r="P4617" s="17">
        <f t="shared" ref="P4617:P4619" si="12082">P4618</f>
        <v>0</v>
      </c>
      <c r="Q4617" s="17">
        <f t="shared" ref="Q4617:Q4619" si="12083">Q4618</f>
        <v>0</v>
      </c>
      <c r="R4617" s="17">
        <f t="shared" ref="R4617:R4619" si="12084">R4618</f>
        <v>0</v>
      </c>
      <c r="S4617" s="17">
        <f t="shared" ref="S4617:S4619" si="12085">S4618</f>
        <v>0</v>
      </c>
      <c r="T4617" s="17">
        <f t="shared" ref="T4617:T4619" si="12086">T4618</f>
        <v>0</v>
      </c>
      <c r="U4617" s="17">
        <v>0</v>
      </c>
      <c r="V4617" s="17">
        <f t="shared" si="12025"/>
        <v>1480.3</v>
      </c>
      <c r="W4617" s="17">
        <f t="shared" ref="W4617:W4619" si="12087">W4618</f>
        <v>0</v>
      </c>
      <c r="X4617" s="17">
        <f t="shared" ref="X4617:X4619" si="12088">X4618</f>
        <v>0</v>
      </c>
      <c r="Y4617" s="17">
        <f t="shared" ref="Y4617:Y4619" si="12089">Y4618</f>
        <v>0</v>
      </c>
      <c r="Z4617" s="17">
        <f t="shared" ref="Z4617:Z4619" si="12090">Z4618</f>
        <v>0</v>
      </c>
      <c r="AA4617" s="17">
        <f t="shared" ref="AA4617:AA4619" si="12091">AA4618</f>
        <v>0</v>
      </c>
      <c r="AB4617" s="17">
        <f t="shared" ref="AB4617:AB4619" si="12092">AB4618</f>
        <v>890.26207999999997</v>
      </c>
      <c r="AC4617" s="18">
        <f t="shared" ref="AC4617:AC4619" si="12093">AC4618</f>
        <v>1480.3</v>
      </c>
      <c r="AD4617" s="18">
        <f t="shared" ref="AD4617:AD4619" si="12094">AD4618</f>
        <v>1480.3</v>
      </c>
      <c r="AE4617" s="19">
        <f t="shared" si="12006"/>
        <v>100</v>
      </c>
      <c r="AF4617" s="17">
        <f t="shared" ref="AF4617:AF4619" si="12095">AF4618</f>
        <v>1480.3</v>
      </c>
      <c r="AG4617" s="17">
        <f t="shared" ref="AG4617:AG4619" si="12096">AG4618</f>
        <v>0</v>
      </c>
      <c r="AH4617" s="17">
        <f t="shared" ref="AH4617:AH4619" si="12097">AH4618</f>
        <v>0</v>
      </c>
      <c r="AI4617" s="17">
        <f t="shared" ref="AI4617:AI4619" si="12098">AI4618</f>
        <v>0</v>
      </c>
      <c r="AJ4617" s="17">
        <f t="shared" ref="AJ4617:AJ4619" si="12099">AJ4618</f>
        <v>0</v>
      </c>
      <c r="AK4617" s="17">
        <f t="shared" ref="AK4617:AK4619" si="12100">AK4618</f>
        <v>0</v>
      </c>
      <c r="AL4617" s="17">
        <f t="shared" si="12013"/>
        <v>1480.3</v>
      </c>
      <c r="AM4617" s="17">
        <f t="shared" si="12014"/>
        <v>0</v>
      </c>
      <c r="AN4617" s="2"/>
    </row>
    <row r="4618" spans="2:40" s="22" customFormat="1" ht="31.2" x14ac:dyDescent="0.3">
      <c r="B4618" s="23" t="s">
        <v>1228</v>
      </c>
      <c r="C4618" s="23" t="s">
        <v>114</v>
      </c>
      <c r="D4618" s="23" t="s">
        <v>197</v>
      </c>
      <c r="E4618" s="24" t="str">
        <f t="shared" si="12024"/>
        <v>0314</v>
      </c>
      <c r="F4618" s="23"/>
      <c r="G4618" s="23"/>
      <c r="H4618" s="25" t="s">
        <v>198</v>
      </c>
      <c r="I4618" s="26">
        <f t="shared" si="12075"/>
        <v>1480.3</v>
      </c>
      <c r="J4618" s="26">
        <f t="shared" si="12076"/>
        <v>1480.3</v>
      </c>
      <c r="K4618" s="26">
        <f t="shared" si="12077"/>
        <v>1480.3</v>
      </c>
      <c r="L4618" s="26">
        <f t="shared" si="12078"/>
        <v>0</v>
      </c>
      <c r="M4618" s="26">
        <f t="shared" si="12079"/>
        <v>0</v>
      </c>
      <c r="N4618" s="26">
        <f t="shared" si="12080"/>
        <v>0</v>
      </c>
      <c r="O4618" s="26">
        <f t="shared" si="12081"/>
        <v>0</v>
      </c>
      <c r="P4618" s="26">
        <f t="shared" si="12082"/>
        <v>0</v>
      </c>
      <c r="Q4618" s="26">
        <f t="shared" si="12083"/>
        <v>0</v>
      </c>
      <c r="R4618" s="26">
        <f t="shared" si="12084"/>
        <v>0</v>
      </c>
      <c r="S4618" s="26">
        <f t="shared" si="12085"/>
        <v>0</v>
      </c>
      <c r="T4618" s="26">
        <f t="shared" si="12086"/>
        <v>0</v>
      </c>
      <c r="U4618" s="26">
        <v>0</v>
      </c>
      <c r="V4618" s="26">
        <f t="shared" si="12025"/>
        <v>1480.3</v>
      </c>
      <c r="W4618" s="26">
        <f t="shared" si="12087"/>
        <v>0</v>
      </c>
      <c r="X4618" s="26">
        <f t="shared" si="12088"/>
        <v>0</v>
      </c>
      <c r="Y4618" s="26">
        <f t="shared" si="12089"/>
        <v>0</v>
      </c>
      <c r="Z4618" s="26">
        <f t="shared" si="12090"/>
        <v>0</v>
      </c>
      <c r="AA4618" s="26">
        <f t="shared" si="12091"/>
        <v>0</v>
      </c>
      <c r="AB4618" s="26">
        <f t="shared" si="12092"/>
        <v>890.26207999999997</v>
      </c>
      <c r="AC4618" s="27">
        <f t="shared" si="12093"/>
        <v>1480.3</v>
      </c>
      <c r="AD4618" s="27">
        <f t="shared" si="12094"/>
        <v>1480.3</v>
      </c>
      <c r="AE4618" s="28">
        <f t="shared" si="12006"/>
        <v>100</v>
      </c>
      <c r="AF4618" s="26">
        <f t="shared" si="12095"/>
        <v>1480.3</v>
      </c>
      <c r="AG4618" s="26">
        <f t="shared" si="12096"/>
        <v>0</v>
      </c>
      <c r="AH4618" s="26">
        <f t="shared" si="12097"/>
        <v>0</v>
      </c>
      <c r="AI4618" s="26">
        <f t="shared" si="12098"/>
        <v>0</v>
      </c>
      <c r="AJ4618" s="26">
        <f t="shared" si="12099"/>
        <v>0</v>
      </c>
      <c r="AK4618" s="26">
        <f t="shared" si="12100"/>
        <v>0</v>
      </c>
      <c r="AL4618" s="26">
        <f t="shared" si="12013"/>
        <v>1480.3</v>
      </c>
      <c r="AM4618" s="26">
        <f t="shared" si="12014"/>
        <v>0</v>
      </c>
      <c r="AN4618" s="29"/>
    </row>
    <row r="4619" spans="2:40" ht="31.2" x14ac:dyDescent="0.3">
      <c r="B4619" s="30" t="s">
        <v>1228</v>
      </c>
      <c r="C4619" s="30" t="s">
        <v>114</v>
      </c>
      <c r="D4619" s="30" t="s">
        <v>197</v>
      </c>
      <c r="E4619" s="15" t="str">
        <f t="shared" si="12024"/>
        <v>0314</v>
      </c>
      <c r="F4619" s="30" t="s">
        <v>78</v>
      </c>
      <c r="G4619" s="30"/>
      <c r="H4619" s="31" t="s">
        <v>79</v>
      </c>
      <c r="I4619" s="32">
        <f t="shared" si="12075"/>
        <v>1480.3</v>
      </c>
      <c r="J4619" s="32">
        <f t="shared" si="12076"/>
        <v>1480.3</v>
      </c>
      <c r="K4619" s="32">
        <f t="shared" si="12077"/>
        <v>1480.3</v>
      </c>
      <c r="L4619" s="32">
        <f t="shared" si="12078"/>
        <v>0</v>
      </c>
      <c r="M4619" s="32">
        <f t="shared" si="12079"/>
        <v>0</v>
      </c>
      <c r="N4619" s="32">
        <f t="shared" si="12080"/>
        <v>0</v>
      </c>
      <c r="O4619" s="32">
        <f t="shared" si="12081"/>
        <v>0</v>
      </c>
      <c r="P4619" s="32">
        <f t="shared" si="12082"/>
        <v>0</v>
      </c>
      <c r="Q4619" s="32">
        <f t="shared" si="12083"/>
        <v>0</v>
      </c>
      <c r="R4619" s="32">
        <f t="shared" si="12084"/>
        <v>0</v>
      </c>
      <c r="S4619" s="32">
        <f t="shared" si="12085"/>
        <v>0</v>
      </c>
      <c r="T4619" s="32">
        <f t="shared" si="12086"/>
        <v>0</v>
      </c>
      <c r="U4619" s="32">
        <v>0</v>
      </c>
      <c r="V4619" s="32">
        <f t="shared" si="12025"/>
        <v>1480.3</v>
      </c>
      <c r="W4619" s="32">
        <f t="shared" si="12087"/>
        <v>0</v>
      </c>
      <c r="X4619" s="32">
        <f t="shared" si="12088"/>
        <v>0</v>
      </c>
      <c r="Y4619" s="32">
        <f t="shared" si="12089"/>
        <v>0</v>
      </c>
      <c r="Z4619" s="32">
        <f t="shared" si="12090"/>
        <v>0</v>
      </c>
      <c r="AA4619" s="32">
        <f t="shared" si="12091"/>
        <v>0</v>
      </c>
      <c r="AB4619" s="32">
        <f t="shared" si="12092"/>
        <v>890.26207999999997</v>
      </c>
      <c r="AC4619" s="33">
        <f t="shared" si="12093"/>
        <v>1480.3</v>
      </c>
      <c r="AD4619" s="33">
        <f t="shared" si="12094"/>
        <v>1480.3</v>
      </c>
      <c r="AE4619" s="34">
        <f t="shared" si="12006"/>
        <v>100</v>
      </c>
      <c r="AF4619" s="32">
        <f t="shared" si="12095"/>
        <v>1480.3</v>
      </c>
      <c r="AG4619" s="32">
        <f t="shared" si="12096"/>
        <v>0</v>
      </c>
      <c r="AH4619" s="32">
        <f t="shared" si="12097"/>
        <v>0</v>
      </c>
      <c r="AI4619" s="32">
        <f t="shared" si="12098"/>
        <v>0</v>
      </c>
      <c r="AJ4619" s="32">
        <f t="shared" si="12099"/>
        <v>0</v>
      </c>
      <c r="AK4619" s="32">
        <f t="shared" si="12100"/>
        <v>0</v>
      </c>
      <c r="AL4619" s="32">
        <f t="shared" si="12013"/>
        <v>1480.3</v>
      </c>
      <c r="AM4619" s="32">
        <f t="shared" si="12014"/>
        <v>0</v>
      </c>
    </row>
    <row r="4620" spans="2:40" x14ac:dyDescent="0.3">
      <c r="B4620" s="30" t="s">
        <v>1228</v>
      </c>
      <c r="C4620" s="30" t="s">
        <v>114</v>
      </c>
      <c r="D4620" s="30" t="s">
        <v>197</v>
      </c>
      <c r="E4620" s="15" t="str">
        <f t="shared" si="12024"/>
        <v>0314</v>
      </c>
      <c r="F4620" s="30" t="s">
        <v>80</v>
      </c>
      <c r="G4620" s="30"/>
      <c r="H4620" s="31" t="s">
        <v>81</v>
      </c>
      <c r="I4620" s="32">
        <f t="shared" ref="I4620:T4620" si="12101">I4624+I4621</f>
        <v>1480.3</v>
      </c>
      <c r="J4620" s="32">
        <f t="shared" si="12101"/>
        <v>1480.3</v>
      </c>
      <c r="K4620" s="32">
        <f t="shared" si="12101"/>
        <v>1480.3</v>
      </c>
      <c r="L4620" s="32">
        <f t="shared" si="12101"/>
        <v>0</v>
      </c>
      <c r="M4620" s="32">
        <f t="shared" si="12101"/>
        <v>0</v>
      </c>
      <c r="N4620" s="32">
        <f t="shared" si="12101"/>
        <v>0</v>
      </c>
      <c r="O4620" s="32">
        <f t="shared" si="12101"/>
        <v>0</v>
      </c>
      <c r="P4620" s="32">
        <f t="shared" si="12101"/>
        <v>0</v>
      </c>
      <c r="Q4620" s="32">
        <f t="shared" si="12101"/>
        <v>0</v>
      </c>
      <c r="R4620" s="32">
        <f t="shared" si="12101"/>
        <v>0</v>
      </c>
      <c r="S4620" s="32">
        <f t="shared" si="12101"/>
        <v>0</v>
      </c>
      <c r="T4620" s="32">
        <f t="shared" si="12101"/>
        <v>0</v>
      </c>
      <c r="U4620" s="32">
        <v>0</v>
      </c>
      <c r="V4620" s="32">
        <f t="shared" si="12025"/>
        <v>1480.3</v>
      </c>
      <c r="W4620" s="32">
        <f t="shared" ref="W4620:AD4620" si="12102">W4624+W4621</f>
        <v>0</v>
      </c>
      <c r="X4620" s="32">
        <f t="shared" si="12102"/>
        <v>0</v>
      </c>
      <c r="Y4620" s="32">
        <f t="shared" si="12102"/>
        <v>0</v>
      </c>
      <c r="Z4620" s="32">
        <f t="shared" si="12102"/>
        <v>0</v>
      </c>
      <c r="AA4620" s="32">
        <f t="shared" si="12102"/>
        <v>0</v>
      </c>
      <c r="AB4620" s="32">
        <f t="shared" si="12102"/>
        <v>890.26207999999997</v>
      </c>
      <c r="AC4620" s="33">
        <f t="shared" si="12102"/>
        <v>1480.3</v>
      </c>
      <c r="AD4620" s="33">
        <f t="shared" si="12102"/>
        <v>1480.3</v>
      </c>
      <c r="AE4620" s="34">
        <f t="shared" si="12006"/>
        <v>100</v>
      </c>
      <c r="AF4620" s="32">
        <f t="shared" ref="AF4620:AK4620" si="12103">AF4624+AF4621</f>
        <v>1480.3</v>
      </c>
      <c r="AG4620" s="32">
        <f t="shared" si="12103"/>
        <v>0</v>
      </c>
      <c r="AH4620" s="32">
        <f t="shared" si="12103"/>
        <v>0</v>
      </c>
      <c r="AI4620" s="32">
        <f t="shared" si="12103"/>
        <v>0</v>
      </c>
      <c r="AJ4620" s="32">
        <f t="shared" si="12103"/>
        <v>0</v>
      </c>
      <c r="AK4620" s="32">
        <f t="shared" si="12103"/>
        <v>0</v>
      </c>
      <c r="AL4620" s="32">
        <f t="shared" si="12013"/>
        <v>1480.3</v>
      </c>
      <c r="AM4620" s="32">
        <f t="shared" si="12014"/>
        <v>0</v>
      </c>
    </row>
    <row r="4621" spans="2:40" ht="46.8" hidden="1" customHeight="1" x14ac:dyDescent="0.3">
      <c r="B4621" s="30" t="s">
        <v>1228</v>
      </c>
      <c r="C4621" s="30" t="s">
        <v>114</v>
      </c>
      <c r="D4621" s="30" t="s">
        <v>197</v>
      </c>
      <c r="E4621" s="15" t="str">
        <f t="shared" si="12024"/>
        <v>0314</v>
      </c>
      <c r="F4621" s="30" t="s">
        <v>199</v>
      </c>
      <c r="G4621" s="30"/>
      <c r="H4621" s="31" t="s">
        <v>200</v>
      </c>
      <c r="I4621" s="32">
        <f t="shared" ref="I4621:I4625" si="12104">I4622</f>
        <v>0</v>
      </c>
      <c r="J4621" s="32">
        <f t="shared" ref="J4621:J4625" si="12105">J4622</f>
        <v>0</v>
      </c>
      <c r="K4621" s="32">
        <f t="shared" ref="K4621:K4625" si="12106">K4622</f>
        <v>0</v>
      </c>
      <c r="L4621" s="32">
        <f t="shared" ref="L4621:L4625" si="12107">L4622</f>
        <v>0</v>
      </c>
      <c r="M4621" s="32">
        <f t="shared" ref="M4621:M4625" si="12108">M4622</f>
        <v>0</v>
      </c>
      <c r="N4621" s="32">
        <f t="shared" ref="N4621:N4625" si="12109">N4622</f>
        <v>0</v>
      </c>
      <c r="O4621" s="32">
        <f t="shared" ref="O4621:O4625" si="12110">O4622</f>
        <v>0</v>
      </c>
      <c r="P4621" s="32">
        <f t="shared" ref="P4621:P4625" si="12111">P4622</f>
        <v>0</v>
      </c>
      <c r="Q4621" s="32">
        <f t="shared" ref="Q4621:Q4625" si="12112">Q4622</f>
        <v>0</v>
      </c>
      <c r="R4621" s="32">
        <f t="shared" ref="R4621:R4625" si="12113">R4622</f>
        <v>0</v>
      </c>
      <c r="S4621" s="32">
        <f t="shared" ref="S4621:S4625" si="12114">S4622</f>
        <v>0</v>
      </c>
      <c r="T4621" s="32">
        <f t="shared" ref="T4621:T4625" si="12115">T4622</f>
        <v>0</v>
      </c>
      <c r="U4621" s="32">
        <v>0</v>
      </c>
      <c r="V4621" s="32">
        <f t="shared" si="12025"/>
        <v>0</v>
      </c>
      <c r="W4621" s="32">
        <f t="shared" ref="W4621:W4625" si="12116">W4622</f>
        <v>0</v>
      </c>
      <c r="X4621" s="32">
        <f t="shared" ref="X4621:X4625" si="12117">X4622</f>
        <v>0</v>
      </c>
      <c r="Y4621" s="32">
        <f t="shared" ref="Y4621:Y4625" si="12118">Y4622</f>
        <v>0</v>
      </c>
      <c r="Z4621" s="32">
        <f t="shared" ref="Z4621:Z4625" si="12119">Z4622</f>
        <v>0</v>
      </c>
      <c r="AA4621" s="32">
        <f t="shared" ref="AA4621:AA4625" si="12120">AA4622</f>
        <v>0</v>
      </c>
      <c r="AB4621" s="32">
        <f t="shared" ref="AB4621:AB4625" si="12121">AB4622</f>
        <v>0</v>
      </c>
      <c r="AC4621" s="33">
        <f t="shared" ref="AC4621:AC4625" si="12122">AC4622</f>
        <v>0</v>
      </c>
      <c r="AD4621" s="33">
        <f t="shared" ref="AD4621:AD4625" si="12123">AD4622</f>
        <v>0</v>
      </c>
      <c r="AE4621" s="34" t="e">
        <f t="shared" si="12006"/>
        <v>#DIV/0!</v>
      </c>
      <c r="AF4621" s="35">
        <f t="shared" ref="AF4621:AF4625" si="12124">AF4622</f>
        <v>0</v>
      </c>
      <c r="AG4621" s="35">
        <f t="shared" ref="AG4621:AG4625" si="12125">AG4622</f>
        <v>0</v>
      </c>
      <c r="AH4621" s="36">
        <f t="shared" ref="AH4621:AH4625" si="12126">AH4622</f>
        <v>0</v>
      </c>
      <c r="AI4621" s="36">
        <f t="shared" ref="AI4621:AI4625" si="12127">AI4622</f>
        <v>0</v>
      </c>
      <c r="AJ4621" s="36">
        <f t="shared" ref="AJ4621:AJ4625" si="12128">AJ4622</f>
        <v>0</v>
      </c>
      <c r="AK4621" s="36">
        <f t="shared" ref="AK4621:AK4625" si="12129">AK4622</f>
        <v>0</v>
      </c>
      <c r="AL4621" s="36">
        <f t="shared" si="12013"/>
        <v>0</v>
      </c>
      <c r="AM4621" s="36">
        <f t="shared" si="12014"/>
        <v>0</v>
      </c>
      <c r="AN4621" s="37" t="s">
        <v>35</v>
      </c>
    </row>
    <row r="4622" spans="2:40" ht="31.2" hidden="1" customHeight="1" x14ac:dyDescent="0.3">
      <c r="B4622" s="30" t="s">
        <v>1228</v>
      </c>
      <c r="C4622" s="30" t="s">
        <v>114</v>
      </c>
      <c r="D4622" s="30" t="s">
        <v>197</v>
      </c>
      <c r="E4622" s="15" t="str">
        <f t="shared" si="12024"/>
        <v>0314</v>
      </c>
      <c r="F4622" s="30" t="s">
        <v>199</v>
      </c>
      <c r="G4622" s="30" t="s">
        <v>50</v>
      </c>
      <c r="H4622" s="31" t="s">
        <v>51</v>
      </c>
      <c r="I4622" s="32">
        <f t="shared" si="12104"/>
        <v>0</v>
      </c>
      <c r="J4622" s="32">
        <f t="shared" si="12105"/>
        <v>0</v>
      </c>
      <c r="K4622" s="32">
        <f t="shared" si="12106"/>
        <v>0</v>
      </c>
      <c r="L4622" s="32">
        <f t="shared" si="12107"/>
        <v>0</v>
      </c>
      <c r="M4622" s="32">
        <f t="shared" si="12108"/>
        <v>0</v>
      </c>
      <c r="N4622" s="32">
        <f t="shared" si="12109"/>
        <v>0</v>
      </c>
      <c r="O4622" s="32">
        <f t="shared" si="12110"/>
        <v>0</v>
      </c>
      <c r="P4622" s="32">
        <f t="shared" si="12111"/>
        <v>0</v>
      </c>
      <c r="Q4622" s="32">
        <f t="shared" si="12112"/>
        <v>0</v>
      </c>
      <c r="R4622" s="32">
        <f t="shared" si="12113"/>
        <v>0</v>
      </c>
      <c r="S4622" s="32">
        <f t="shared" si="12114"/>
        <v>0</v>
      </c>
      <c r="T4622" s="32">
        <f t="shared" si="12115"/>
        <v>0</v>
      </c>
      <c r="U4622" s="32">
        <v>0</v>
      </c>
      <c r="V4622" s="32">
        <f t="shared" si="12025"/>
        <v>0</v>
      </c>
      <c r="W4622" s="32">
        <f t="shared" si="12116"/>
        <v>0</v>
      </c>
      <c r="X4622" s="32">
        <f t="shared" si="12117"/>
        <v>0</v>
      </c>
      <c r="Y4622" s="32">
        <f t="shared" si="12118"/>
        <v>0</v>
      </c>
      <c r="Z4622" s="32">
        <f t="shared" si="12119"/>
        <v>0</v>
      </c>
      <c r="AA4622" s="32">
        <f t="shared" si="12120"/>
        <v>0</v>
      </c>
      <c r="AB4622" s="32">
        <f t="shared" si="12121"/>
        <v>0</v>
      </c>
      <c r="AC4622" s="33">
        <f t="shared" si="12122"/>
        <v>0</v>
      </c>
      <c r="AD4622" s="33">
        <f t="shared" si="12123"/>
        <v>0</v>
      </c>
      <c r="AE4622" s="34" t="e">
        <f t="shared" si="12006"/>
        <v>#DIV/0!</v>
      </c>
      <c r="AF4622" s="35">
        <f t="shared" si="12124"/>
        <v>0</v>
      </c>
      <c r="AG4622" s="35">
        <f t="shared" si="12125"/>
        <v>0</v>
      </c>
      <c r="AH4622" s="36">
        <f t="shared" si="12126"/>
        <v>0</v>
      </c>
      <c r="AI4622" s="36">
        <f t="shared" si="12127"/>
        <v>0</v>
      </c>
      <c r="AJ4622" s="36">
        <f t="shared" si="12128"/>
        <v>0</v>
      </c>
      <c r="AK4622" s="36">
        <f t="shared" si="12129"/>
        <v>0</v>
      </c>
      <c r="AL4622" s="36">
        <f t="shared" si="12013"/>
        <v>0</v>
      </c>
      <c r="AM4622" s="36">
        <f t="shared" si="12014"/>
        <v>0</v>
      </c>
      <c r="AN4622" s="37" t="s">
        <v>35</v>
      </c>
    </row>
    <row r="4623" spans="2:40" ht="31.2" hidden="1" customHeight="1" x14ac:dyDescent="0.3">
      <c r="B4623" s="30" t="s">
        <v>1228</v>
      </c>
      <c r="C4623" s="30" t="s">
        <v>114</v>
      </c>
      <c r="D4623" s="30" t="s">
        <v>197</v>
      </c>
      <c r="E4623" s="15" t="str">
        <f t="shared" si="12024"/>
        <v>0314</v>
      </c>
      <c r="F4623" s="30" t="s">
        <v>199</v>
      </c>
      <c r="G4623" s="30" t="s">
        <v>52</v>
      </c>
      <c r="H4623" s="31" t="s">
        <v>53</v>
      </c>
      <c r="I4623" s="32"/>
      <c r="J4623" s="32"/>
      <c r="K4623" s="32"/>
      <c r="L4623" s="32"/>
      <c r="M4623" s="32"/>
      <c r="N4623" s="32"/>
      <c r="O4623" s="32">
        <v>0</v>
      </c>
      <c r="P4623" s="32">
        <v>0</v>
      </c>
      <c r="Q4623" s="32">
        <v>0</v>
      </c>
      <c r="R4623" s="32">
        <v>0</v>
      </c>
      <c r="S4623" s="32">
        <v>0</v>
      </c>
      <c r="T4623" s="32">
        <v>0</v>
      </c>
      <c r="U4623" s="32">
        <v>0</v>
      </c>
      <c r="V4623" s="32">
        <f t="shared" si="12025"/>
        <v>0</v>
      </c>
      <c r="W4623" s="32"/>
      <c r="X4623" s="32"/>
      <c r="Y4623" s="32"/>
      <c r="Z4623" s="32"/>
      <c r="AA4623" s="32"/>
      <c r="AB4623" s="32">
        <v>0</v>
      </c>
      <c r="AC4623" s="33">
        <v>0</v>
      </c>
      <c r="AD4623" s="33">
        <v>0</v>
      </c>
      <c r="AE4623" s="34" t="e">
        <f t="shared" si="12006"/>
        <v>#DIV/0!</v>
      </c>
      <c r="AF4623" s="35">
        <v>0</v>
      </c>
      <c r="AG4623" s="35">
        <v>0</v>
      </c>
      <c r="AH4623" s="36">
        <v>0</v>
      </c>
      <c r="AI4623" s="36">
        <v>0</v>
      </c>
      <c r="AJ4623" s="36">
        <v>0</v>
      </c>
      <c r="AK4623" s="36">
        <v>0</v>
      </c>
      <c r="AL4623" s="36">
        <f t="shared" si="12013"/>
        <v>0</v>
      </c>
      <c r="AM4623" s="36">
        <f t="shared" si="12014"/>
        <v>0</v>
      </c>
      <c r="AN4623" s="37" t="s">
        <v>35</v>
      </c>
    </row>
    <row r="4624" spans="2:40" ht="31.2" x14ac:dyDescent="0.3">
      <c r="B4624" s="30" t="s">
        <v>1228</v>
      </c>
      <c r="C4624" s="30" t="s">
        <v>114</v>
      </c>
      <c r="D4624" s="30" t="s">
        <v>197</v>
      </c>
      <c r="E4624" s="15" t="str">
        <f t="shared" si="12024"/>
        <v>0314</v>
      </c>
      <c r="F4624" s="30" t="s">
        <v>201</v>
      </c>
      <c r="G4624" s="30"/>
      <c r="H4624" s="31" t="s">
        <v>202</v>
      </c>
      <c r="I4624" s="32">
        <f t="shared" si="12104"/>
        <v>1480.3</v>
      </c>
      <c r="J4624" s="32">
        <f t="shared" si="12105"/>
        <v>1480.3</v>
      </c>
      <c r="K4624" s="32">
        <f t="shared" si="12106"/>
        <v>1480.3</v>
      </c>
      <c r="L4624" s="32">
        <f t="shared" si="12107"/>
        <v>0</v>
      </c>
      <c r="M4624" s="32">
        <f t="shared" si="12108"/>
        <v>0</v>
      </c>
      <c r="N4624" s="32">
        <f t="shared" si="12109"/>
        <v>0</v>
      </c>
      <c r="O4624" s="32">
        <f t="shared" si="12110"/>
        <v>0</v>
      </c>
      <c r="P4624" s="32">
        <f t="shared" si="12111"/>
        <v>0</v>
      </c>
      <c r="Q4624" s="32">
        <f t="shared" si="12112"/>
        <v>0</v>
      </c>
      <c r="R4624" s="32">
        <f t="shared" si="12113"/>
        <v>0</v>
      </c>
      <c r="S4624" s="32">
        <f t="shared" si="12114"/>
        <v>0</v>
      </c>
      <c r="T4624" s="32">
        <f t="shared" si="12115"/>
        <v>0</v>
      </c>
      <c r="U4624" s="32">
        <v>0</v>
      </c>
      <c r="V4624" s="32">
        <f t="shared" si="12025"/>
        <v>1480.3</v>
      </c>
      <c r="W4624" s="32">
        <f t="shared" si="12116"/>
        <v>0</v>
      </c>
      <c r="X4624" s="32">
        <f t="shared" si="12117"/>
        <v>0</v>
      </c>
      <c r="Y4624" s="32">
        <f t="shared" si="12118"/>
        <v>0</v>
      </c>
      <c r="Z4624" s="32">
        <f t="shared" si="12119"/>
        <v>0</v>
      </c>
      <c r="AA4624" s="32">
        <f t="shared" si="12120"/>
        <v>0</v>
      </c>
      <c r="AB4624" s="32">
        <f t="shared" si="12121"/>
        <v>890.26207999999997</v>
      </c>
      <c r="AC4624" s="33">
        <f t="shared" si="12122"/>
        <v>1480.3</v>
      </c>
      <c r="AD4624" s="33">
        <f t="shared" si="12123"/>
        <v>1480.3</v>
      </c>
      <c r="AE4624" s="34">
        <f t="shared" si="12006"/>
        <v>100</v>
      </c>
      <c r="AF4624" s="32">
        <f t="shared" si="12124"/>
        <v>1480.3</v>
      </c>
      <c r="AG4624" s="32">
        <f t="shared" si="12125"/>
        <v>0</v>
      </c>
      <c r="AH4624" s="32">
        <f t="shared" si="12126"/>
        <v>0</v>
      </c>
      <c r="AI4624" s="32">
        <f t="shared" si="12127"/>
        <v>0</v>
      </c>
      <c r="AJ4624" s="32">
        <f t="shared" si="12128"/>
        <v>0</v>
      </c>
      <c r="AK4624" s="32">
        <f t="shared" si="12129"/>
        <v>0</v>
      </c>
      <c r="AL4624" s="32">
        <f t="shared" si="12013"/>
        <v>1480.3</v>
      </c>
      <c r="AM4624" s="32">
        <f t="shared" si="12014"/>
        <v>0</v>
      </c>
    </row>
    <row r="4625" spans="2:40" ht="31.2" x14ac:dyDescent="0.3">
      <c r="B4625" s="30" t="s">
        <v>1228</v>
      </c>
      <c r="C4625" s="30" t="s">
        <v>114</v>
      </c>
      <c r="D4625" s="30" t="s">
        <v>197</v>
      </c>
      <c r="E4625" s="15" t="str">
        <f t="shared" si="12024"/>
        <v>0314</v>
      </c>
      <c r="F4625" s="30" t="s">
        <v>201</v>
      </c>
      <c r="G4625" s="30" t="s">
        <v>50</v>
      </c>
      <c r="H4625" s="31" t="s">
        <v>51</v>
      </c>
      <c r="I4625" s="32">
        <f t="shared" si="12104"/>
        <v>1480.3</v>
      </c>
      <c r="J4625" s="32">
        <f t="shared" si="12105"/>
        <v>1480.3</v>
      </c>
      <c r="K4625" s="32">
        <f t="shared" si="12106"/>
        <v>1480.3</v>
      </c>
      <c r="L4625" s="32">
        <f t="shared" si="12107"/>
        <v>0</v>
      </c>
      <c r="M4625" s="32">
        <f t="shared" si="12108"/>
        <v>0</v>
      </c>
      <c r="N4625" s="32">
        <f t="shared" si="12109"/>
        <v>0</v>
      </c>
      <c r="O4625" s="32">
        <f t="shared" si="12110"/>
        <v>0</v>
      </c>
      <c r="P4625" s="32">
        <f t="shared" si="12111"/>
        <v>0</v>
      </c>
      <c r="Q4625" s="32">
        <f t="shared" si="12112"/>
        <v>0</v>
      </c>
      <c r="R4625" s="32">
        <f t="shared" si="12113"/>
        <v>0</v>
      </c>
      <c r="S4625" s="32">
        <f t="shared" si="12114"/>
        <v>0</v>
      </c>
      <c r="T4625" s="32">
        <f t="shared" si="12115"/>
        <v>0</v>
      </c>
      <c r="U4625" s="32">
        <v>0</v>
      </c>
      <c r="V4625" s="32">
        <f t="shared" si="12025"/>
        <v>1480.3</v>
      </c>
      <c r="W4625" s="32">
        <f t="shared" si="12116"/>
        <v>0</v>
      </c>
      <c r="X4625" s="32">
        <f t="shared" si="12117"/>
        <v>0</v>
      </c>
      <c r="Y4625" s="32">
        <f t="shared" si="12118"/>
        <v>0</v>
      </c>
      <c r="Z4625" s="32">
        <f t="shared" si="12119"/>
        <v>0</v>
      </c>
      <c r="AA4625" s="32">
        <f t="shared" si="12120"/>
        <v>0</v>
      </c>
      <c r="AB4625" s="32">
        <f t="shared" si="12121"/>
        <v>890.26207999999997</v>
      </c>
      <c r="AC4625" s="33">
        <f t="shared" si="12122"/>
        <v>1480.3</v>
      </c>
      <c r="AD4625" s="33">
        <f t="shared" si="12123"/>
        <v>1480.3</v>
      </c>
      <c r="AE4625" s="34">
        <f t="shared" si="12006"/>
        <v>100</v>
      </c>
      <c r="AF4625" s="32">
        <f t="shared" si="12124"/>
        <v>1480.3</v>
      </c>
      <c r="AG4625" s="32">
        <f t="shared" si="12125"/>
        <v>0</v>
      </c>
      <c r="AH4625" s="32">
        <f t="shared" si="12126"/>
        <v>0</v>
      </c>
      <c r="AI4625" s="32">
        <f t="shared" si="12127"/>
        <v>0</v>
      </c>
      <c r="AJ4625" s="32">
        <f t="shared" si="12128"/>
        <v>0</v>
      </c>
      <c r="AK4625" s="32">
        <f t="shared" si="12129"/>
        <v>0</v>
      </c>
      <c r="AL4625" s="32">
        <f t="shared" si="12013"/>
        <v>1480.3</v>
      </c>
      <c r="AM4625" s="32">
        <f t="shared" si="12014"/>
        <v>0</v>
      </c>
    </row>
    <row r="4626" spans="2:40" ht="31.2" x14ac:dyDescent="0.3">
      <c r="B4626" s="30" t="s">
        <v>1228</v>
      </c>
      <c r="C4626" s="30" t="s">
        <v>114</v>
      </c>
      <c r="D4626" s="30" t="s">
        <v>197</v>
      </c>
      <c r="E4626" s="15" t="str">
        <f t="shared" si="12024"/>
        <v>0314</v>
      </c>
      <c r="F4626" s="30" t="s">
        <v>201</v>
      </c>
      <c r="G4626" s="30" t="s">
        <v>52</v>
      </c>
      <c r="H4626" s="31" t="s">
        <v>53</v>
      </c>
      <c r="I4626" s="32">
        <v>1480.3</v>
      </c>
      <c r="J4626" s="32">
        <v>1480.3</v>
      </c>
      <c r="K4626" s="32">
        <v>1480.3</v>
      </c>
      <c r="L4626" s="32"/>
      <c r="M4626" s="32"/>
      <c r="N4626" s="32"/>
      <c r="O4626" s="32">
        <v>0</v>
      </c>
      <c r="P4626" s="32">
        <v>0</v>
      </c>
      <c r="Q4626" s="32">
        <v>0</v>
      </c>
      <c r="R4626" s="32">
        <v>0</v>
      </c>
      <c r="S4626" s="32">
        <v>0</v>
      </c>
      <c r="T4626" s="32">
        <v>0</v>
      </c>
      <c r="U4626" s="32">
        <v>0</v>
      </c>
      <c r="V4626" s="32">
        <f t="shared" si="12025"/>
        <v>1480.3</v>
      </c>
      <c r="W4626" s="32"/>
      <c r="X4626" s="32"/>
      <c r="Y4626" s="32"/>
      <c r="Z4626" s="32"/>
      <c r="AA4626" s="32"/>
      <c r="AB4626" s="32">
        <v>890.26207999999997</v>
      </c>
      <c r="AC4626" s="33">
        <v>1480.3</v>
      </c>
      <c r="AD4626" s="33">
        <v>1480.3</v>
      </c>
      <c r="AE4626" s="34">
        <f t="shared" si="12006"/>
        <v>100</v>
      </c>
      <c r="AF4626" s="32">
        <v>1480.3</v>
      </c>
      <c r="AG4626" s="32">
        <v>0</v>
      </c>
      <c r="AH4626" s="32">
        <v>0</v>
      </c>
      <c r="AI4626" s="32">
        <v>0</v>
      </c>
      <c r="AJ4626" s="32">
        <v>0</v>
      </c>
      <c r="AK4626" s="32">
        <v>0</v>
      </c>
      <c r="AL4626" s="32">
        <f t="shared" si="12013"/>
        <v>1480.3</v>
      </c>
      <c r="AM4626" s="32">
        <f t="shared" si="12014"/>
        <v>0</v>
      </c>
      <c r="AN4626" s="12"/>
    </row>
    <row r="4627" spans="2:40" s="13" customFormat="1" x14ac:dyDescent="0.3">
      <c r="B4627" s="14" t="s">
        <v>1228</v>
      </c>
      <c r="C4627" s="14" t="s">
        <v>104</v>
      </c>
      <c r="D4627" s="14"/>
      <c r="E4627" s="21" t="str">
        <f t="shared" si="12024"/>
        <v>04</v>
      </c>
      <c r="F4627" s="14"/>
      <c r="G4627" s="14"/>
      <c r="H4627" s="16" t="s">
        <v>105</v>
      </c>
      <c r="I4627" s="17">
        <f t="shared" ref="I4627:U4627" si="12130">I4628+I4696</f>
        <v>9396027.2999999989</v>
      </c>
      <c r="J4627" s="17">
        <f t="shared" si="12130"/>
        <v>9034773.0999999996</v>
      </c>
      <c r="K4627" s="17">
        <f t="shared" si="12130"/>
        <v>9166930.0000000019</v>
      </c>
      <c r="L4627" s="17">
        <f t="shared" si="12130"/>
        <v>48905.413999999997</v>
      </c>
      <c r="M4627" s="17">
        <f t="shared" si="12130"/>
        <v>-861.64800000000105</v>
      </c>
      <c r="N4627" s="17">
        <f t="shared" si="12130"/>
        <v>105432.63</v>
      </c>
      <c r="O4627" s="17">
        <f t="shared" si="12130"/>
        <v>-159187.30600000001</v>
      </c>
      <c r="P4627" s="17">
        <f t="shared" si="12130"/>
        <v>0</v>
      </c>
      <c r="Q4627" s="17">
        <f t="shared" si="12130"/>
        <v>-4893.7469999999958</v>
      </c>
      <c r="R4627" s="17">
        <f t="shared" si="12130"/>
        <v>-267.09999999999854</v>
      </c>
      <c r="S4627" s="17">
        <f t="shared" si="12130"/>
        <v>-842.17</v>
      </c>
      <c r="T4627" s="17">
        <f t="shared" si="12130"/>
        <v>0</v>
      </c>
      <c r="U4627" s="17">
        <f t="shared" si="12130"/>
        <v>17920.78</v>
      </c>
      <c r="V4627" s="17">
        <f t="shared" si="12025"/>
        <v>9297663.1710000001</v>
      </c>
      <c r="W4627" s="17">
        <f t="shared" ref="W4627:AD4627" si="12131">W4628+W4696</f>
        <v>54951.012999999999</v>
      </c>
      <c r="X4627" s="17">
        <f t="shared" si="12131"/>
        <v>0</v>
      </c>
      <c r="Y4627" s="17">
        <f t="shared" si="12131"/>
        <v>-8928.2000000000007</v>
      </c>
      <c r="Z4627" s="17">
        <f t="shared" si="12131"/>
        <v>0</v>
      </c>
      <c r="AA4627" s="17">
        <f t="shared" si="12131"/>
        <v>1352.827</v>
      </c>
      <c r="AB4627" s="17">
        <f t="shared" si="12131"/>
        <v>7733392.8562700003</v>
      </c>
      <c r="AC4627" s="18">
        <f t="shared" si="12131"/>
        <v>9264096.2138099987</v>
      </c>
      <c r="AD4627" s="18">
        <f t="shared" si="12131"/>
        <v>8915986.0553200003</v>
      </c>
      <c r="AE4627" s="19">
        <f t="shared" si="12006"/>
        <v>96.242373239053052</v>
      </c>
      <c r="AF4627" s="17">
        <f t="shared" ref="AF4627:AK4627" si="12132">AF4628+AF4696</f>
        <v>9423283.5197100006</v>
      </c>
      <c r="AG4627" s="17">
        <f t="shared" si="12132"/>
        <v>-159187.30600000001</v>
      </c>
      <c r="AH4627" s="17">
        <f t="shared" si="12132"/>
        <v>0</v>
      </c>
      <c r="AI4627" s="17">
        <f t="shared" si="12132"/>
        <v>0</v>
      </c>
      <c r="AJ4627" s="17">
        <f t="shared" si="12132"/>
        <v>0</v>
      </c>
      <c r="AK4627" s="17">
        <f t="shared" si="12132"/>
        <v>0</v>
      </c>
      <c r="AL4627" s="17">
        <f t="shared" si="12013"/>
        <v>9264096.2137100007</v>
      </c>
      <c r="AM4627" s="17">
        <f t="shared" si="12014"/>
        <v>33566.957289999351</v>
      </c>
      <c r="AN4627" s="20"/>
    </row>
    <row r="4628" spans="2:40" s="22" customFormat="1" x14ac:dyDescent="0.3">
      <c r="B4628" s="23" t="s">
        <v>1228</v>
      </c>
      <c r="C4628" s="23" t="s">
        <v>104</v>
      </c>
      <c r="D4628" s="23" t="s">
        <v>392</v>
      </c>
      <c r="E4628" s="24" t="str">
        <f t="shared" si="12024"/>
        <v>0408</v>
      </c>
      <c r="F4628" s="23"/>
      <c r="G4628" s="23"/>
      <c r="H4628" s="25" t="s">
        <v>1230</v>
      </c>
      <c r="I4628" s="26">
        <f t="shared" ref="I4628:N4628" si="12133">I4672+I4677+I4629</f>
        <v>9300744.4999999981</v>
      </c>
      <c r="J4628" s="26">
        <f t="shared" si="12133"/>
        <v>8939572.5</v>
      </c>
      <c r="K4628" s="26">
        <f t="shared" si="12133"/>
        <v>9071842.2000000011</v>
      </c>
      <c r="L4628" s="26">
        <f t="shared" si="12133"/>
        <v>-51094.586000000003</v>
      </c>
      <c r="M4628" s="26">
        <f t="shared" si="12133"/>
        <v>-100861.648</v>
      </c>
      <c r="N4628" s="26">
        <f t="shared" si="12133"/>
        <v>5432.6299999999983</v>
      </c>
      <c r="O4628" s="26">
        <f>O4672+O4677+O4629+O4691</f>
        <v>-164426.95600000001</v>
      </c>
      <c r="P4628" s="26">
        <f>P4672+P4677+P4629+P4691</f>
        <v>0</v>
      </c>
      <c r="Q4628" s="26">
        <f>Q4672+Q4677+Q4629+Q4691</f>
        <v>-4893.7469999999958</v>
      </c>
      <c r="R4628" s="26">
        <f>R4672+R4677+R4629+R4691</f>
        <v>-56039.705000000002</v>
      </c>
      <c r="S4628" s="26">
        <f>S4672+S4677+S4629+S4691</f>
        <v>0</v>
      </c>
      <c r="T4628" s="26">
        <f>T4672+T4677+T4629</f>
        <v>0</v>
      </c>
      <c r="U4628" s="26">
        <f>U4672+U4677+U4629</f>
        <v>679.66299999999933</v>
      </c>
      <c r="V4628" s="26">
        <f t="shared" si="12025"/>
        <v>9024969.1689999998</v>
      </c>
      <c r="W4628" s="26">
        <f>W4672+W4677+W4629</f>
        <v>37709.896000000001</v>
      </c>
      <c r="X4628" s="26">
        <f>X4672+X4677+X4629</f>
        <v>0</v>
      </c>
      <c r="Y4628" s="26">
        <f>Y4672+Y4677+Y4629</f>
        <v>-8928.2000000000007</v>
      </c>
      <c r="Z4628" s="26">
        <f>Z4672+Z4677+Z4629</f>
        <v>0</v>
      </c>
      <c r="AA4628" s="26">
        <f>AA4672+AA4677+AA4629</f>
        <v>1352.827</v>
      </c>
      <c r="AB4628" s="26">
        <f>AB4672+AB4677+AB4629+AB4691</f>
        <v>7615618.0023100004</v>
      </c>
      <c r="AC4628" s="27">
        <f>AC4672+AC4677+AC4629+AC4691</f>
        <v>8991722.9677099995</v>
      </c>
      <c r="AD4628" s="27">
        <f>AD4672+AD4677+AD4629+AD4691</f>
        <v>8744435.5121599995</v>
      </c>
      <c r="AE4628" s="28">
        <f t="shared" si="12006"/>
        <v>97.24983235762457</v>
      </c>
      <c r="AF4628" s="26">
        <f t="shared" ref="AF4628:AK4628" si="12134">AF4672+AF4677+AF4629+AF4691</f>
        <v>9156149.9237099998</v>
      </c>
      <c r="AG4628" s="26">
        <f t="shared" si="12134"/>
        <v>-164426.95600000001</v>
      </c>
      <c r="AH4628" s="26">
        <f t="shared" si="12134"/>
        <v>0</v>
      </c>
      <c r="AI4628" s="26">
        <f t="shared" si="12134"/>
        <v>0</v>
      </c>
      <c r="AJ4628" s="26">
        <f t="shared" si="12134"/>
        <v>0</v>
      </c>
      <c r="AK4628" s="26">
        <f t="shared" si="12134"/>
        <v>0</v>
      </c>
      <c r="AL4628" s="26">
        <f t="shared" si="12013"/>
        <v>8991722.9677099995</v>
      </c>
      <c r="AM4628" s="26">
        <f t="shared" si="12014"/>
        <v>33246.20129000023</v>
      </c>
      <c r="AN4628" s="29"/>
    </row>
    <row r="4629" spans="2:40" ht="46.8" x14ac:dyDescent="0.3">
      <c r="B4629" s="30" t="s">
        <v>1228</v>
      </c>
      <c r="C4629" s="30" t="s">
        <v>104</v>
      </c>
      <c r="D4629" s="30" t="s">
        <v>392</v>
      </c>
      <c r="E4629" s="15" t="str">
        <f t="shared" si="12024"/>
        <v>0408</v>
      </c>
      <c r="F4629" s="30" t="s">
        <v>742</v>
      </c>
      <c r="G4629" s="30"/>
      <c r="H4629" s="31" t="s">
        <v>743</v>
      </c>
      <c r="I4629" s="32">
        <f t="shared" ref="I4629:U4629" si="12135">I4630</f>
        <v>9277590.7999999989</v>
      </c>
      <c r="J4629" s="32">
        <f t="shared" si="12135"/>
        <v>8916669.6999999993</v>
      </c>
      <c r="K4629" s="32">
        <f t="shared" si="12135"/>
        <v>9048939.4000000004</v>
      </c>
      <c r="L4629" s="32">
        <f t="shared" si="12135"/>
        <v>-51094.586000000003</v>
      </c>
      <c r="M4629" s="32">
        <f t="shared" si="12135"/>
        <v>-100861.648</v>
      </c>
      <c r="N4629" s="32">
        <f t="shared" si="12135"/>
        <v>5432.6299999999983</v>
      </c>
      <c r="O4629" s="32">
        <f t="shared" si="12135"/>
        <v>-164426.95600000001</v>
      </c>
      <c r="P4629" s="32">
        <f t="shared" si="12135"/>
        <v>0</v>
      </c>
      <c r="Q4629" s="32">
        <f t="shared" si="12135"/>
        <v>-4893.7469999999958</v>
      </c>
      <c r="R4629" s="32">
        <f t="shared" si="12135"/>
        <v>-56039.705000000002</v>
      </c>
      <c r="S4629" s="32">
        <f t="shared" si="12135"/>
        <v>0</v>
      </c>
      <c r="T4629" s="32">
        <f t="shared" si="12135"/>
        <v>0</v>
      </c>
      <c r="U4629" s="32">
        <f t="shared" si="12135"/>
        <v>679.66299999999933</v>
      </c>
      <c r="V4629" s="32">
        <f t="shared" si="12025"/>
        <v>9001815.4690000005</v>
      </c>
      <c r="W4629" s="32">
        <f t="shared" ref="W4629:AD4629" si="12136">W4630</f>
        <v>37709.896000000001</v>
      </c>
      <c r="X4629" s="32">
        <f t="shared" si="12136"/>
        <v>0</v>
      </c>
      <c r="Y4629" s="32">
        <f t="shared" si="12136"/>
        <v>-8928.2000000000007</v>
      </c>
      <c r="Z4629" s="32">
        <f t="shared" si="12136"/>
        <v>0</v>
      </c>
      <c r="AA4629" s="32">
        <f t="shared" si="12136"/>
        <v>1352.827</v>
      </c>
      <c r="AB4629" s="32">
        <f t="shared" si="12136"/>
        <v>7595872.9074200001</v>
      </c>
      <c r="AC4629" s="33">
        <f t="shared" si="12136"/>
        <v>8963482.6613100003</v>
      </c>
      <c r="AD4629" s="33">
        <f t="shared" si="12136"/>
        <v>8716195.2061299998</v>
      </c>
      <c r="AE4629" s="34">
        <f t="shared" si="12006"/>
        <v>97.241167696487068</v>
      </c>
      <c r="AF4629" s="32">
        <f t="shared" ref="AF4629:AK4629" si="12137">AF4630</f>
        <v>9128344.8367500007</v>
      </c>
      <c r="AG4629" s="32">
        <f t="shared" si="12137"/>
        <v>-164426.95600000001</v>
      </c>
      <c r="AH4629" s="32">
        <f t="shared" si="12137"/>
        <v>0</v>
      </c>
      <c r="AI4629" s="32">
        <f t="shared" si="12137"/>
        <v>0</v>
      </c>
      <c r="AJ4629" s="32">
        <f t="shared" si="12137"/>
        <v>0</v>
      </c>
      <c r="AK4629" s="32">
        <f t="shared" si="12137"/>
        <v>0</v>
      </c>
      <c r="AL4629" s="32">
        <f t="shared" si="12013"/>
        <v>8963917.8807500005</v>
      </c>
      <c r="AM4629" s="32">
        <f t="shared" si="12014"/>
        <v>37897.58825000003</v>
      </c>
    </row>
    <row r="4630" spans="2:40" ht="31.2" x14ac:dyDescent="0.3">
      <c r="B4630" s="30" t="s">
        <v>1228</v>
      </c>
      <c r="C4630" s="30" t="s">
        <v>104</v>
      </c>
      <c r="D4630" s="30" t="s">
        <v>392</v>
      </c>
      <c r="E4630" s="15" t="str">
        <f t="shared" si="12024"/>
        <v>0408</v>
      </c>
      <c r="F4630" s="30" t="s">
        <v>744</v>
      </c>
      <c r="G4630" s="30"/>
      <c r="H4630" s="31" t="s">
        <v>745</v>
      </c>
      <c r="I4630" s="32">
        <f t="shared" ref="I4630:U4630" si="12138">I4631+I4641+I4655+I4659+I4666</f>
        <v>9277590.7999999989</v>
      </c>
      <c r="J4630" s="32">
        <f t="shared" si="12138"/>
        <v>8916669.6999999993</v>
      </c>
      <c r="K4630" s="32">
        <f t="shared" si="12138"/>
        <v>9048939.4000000004</v>
      </c>
      <c r="L4630" s="32">
        <f t="shared" si="12138"/>
        <v>-51094.586000000003</v>
      </c>
      <c r="M4630" s="32">
        <f t="shared" si="12138"/>
        <v>-100861.648</v>
      </c>
      <c r="N4630" s="32">
        <f t="shared" si="12138"/>
        <v>5432.6299999999983</v>
      </c>
      <c r="O4630" s="32">
        <f t="shared" si="12138"/>
        <v>-164426.95600000001</v>
      </c>
      <c r="P4630" s="32">
        <f t="shared" si="12138"/>
        <v>0</v>
      </c>
      <c r="Q4630" s="32">
        <f t="shared" si="12138"/>
        <v>-4893.7469999999958</v>
      </c>
      <c r="R4630" s="32">
        <f t="shared" si="12138"/>
        <v>-56039.705000000002</v>
      </c>
      <c r="S4630" s="32">
        <f t="shared" si="12138"/>
        <v>0</v>
      </c>
      <c r="T4630" s="32">
        <f t="shared" si="12138"/>
        <v>0</v>
      </c>
      <c r="U4630" s="32">
        <f t="shared" si="12138"/>
        <v>679.66299999999933</v>
      </c>
      <c r="V4630" s="32">
        <f t="shared" si="12025"/>
        <v>9001815.4690000005</v>
      </c>
      <c r="W4630" s="32">
        <f t="shared" ref="W4630:AD4630" si="12139">W4631+W4641+W4655+W4659+W4666</f>
        <v>37709.896000000001</v>
      </c>
      <c r="X4630" s="32">
        <f t="shared" si="12139"/>
        <v>0</v>
      </c>
      <c r="Y4630" s="32">
        <f t="shared" si="12139"/>
        <v>-8928.2000000000007</v>
      </c>
      <c r="Z4630" s="32">
        <f t="shared" si="12139"/>
        <v>0</v>
      </c>
      <c r="AA4630" s="32">
        <f t="shared" si="12139"/>
        <v>1352.827</v>
      </c>
      <c r="AB4630" s="32">
        <f t="shared" si="12139"/>
        <v>7595872.9074200001</v>
      </c>
      <c r="AC4630" s="33">
        <f t="shared" si="12139"/>
        <v>8963482.6613100003</v>
      </c>
      <c r="AD4630" s="33">
        <f t="shared" si="12139"/>
        <v>8716195.2061299998</v>
      </c>
      <c r="AE4630" s="34">
        <f t="shared" si="12006"/>
        <v>97.241167696487068</v>
      </c>
      <c r="AF4630" s="32">
        <f t="shared" ref="AF4630:AK4630" si="12140">AF4631+AF4641+AF4655+AF4659+AF4666</f>
        <v>9128344.8367500007</v>
      </c>
      <c r="AG4630" s="32">
        <f t="shared" si="12140"/>
        <v>-164426.95600000001</v>
      </c>
      <c r="AH4630" s="32">
        <f t="shared" si="12140"/>
        <v>0</v>
      </c>
      <c r="AI4630" s="32">
        <f t="shared" si="12140"/>
        <v>0</v>
      </c>
      <c r="AJ4630" s="32">
        <f t="shared" si="12140"/>
        <v>0</v>
      </c>
      <c r="AK4630" s="32">
        <f t="shared" si="12140"/>
        <v>0</v>
      </c>
      <c r="AL4630" s="32">
        <f t="shared" si="12013"/>
        <v>8963917.8807500005</v>
      </c>
      <c r="AM4630" s="32">
        <f t="shared" si="12014"/>
        <v>37897.58825000003</v>
      </c>
    </row>
    <row r="4631" spans="2:40" ht="31.2" x14ac:dyDescent="0.3">
      <c r="B4631" s="30" t="s">
        <v>1228</v>
      </c>
      <c r="C4631" s="30" t="s">
        <v>104</v>
      </c>
      <c r="D4631" s="30" t="s">
        <v>392</v>
      </c>
      <c r="E4631" s="15" t="str">
        <f t="shared" si="12024"/>
        <v>0408</v>
      </c>
      <c r="F4631" s="30" t="s">
        <v>1231</v>
      </c>
      <c r="G4631" s="30"/>
      <c r="H4631" s="31" t="s">
        <v>1232</v>
      </c>
      <c r="I4631" s="32">
        <f t="shared" ref="I4631:N4631" si="12141">I4632+I4635</f>
        <v>6895618.5</v>
      </c>
      <c r="J4631" s="32">
        <f t="shared" si="12141"/>
        <v>7095713.7000000002</v>
      </c>
      <c r="K4631" s="32">
        <f t="shared" si="12141"/>
        <v>7295713.7000000002</v>
      </c>
      <c r="L4631" s="32">
        <f t="shared" si="12141"/>
        <v>-2357.7669999999998</v>
      </c>
      <c r="M4631" s="32">
        <f t="shared" si="12141"/>
        <v>-1.3980000000010477</v>
      </c>
      <c r="N4631" s="32">
        <f t="shared" si="12141"/>
        <v>-67.670000000001892</v>
      </c>
      <c r="O4631" s="32">
        <f t="shared" ref="O4631:U4631" si="12142">O4632+O4635+O4638</f>
        <v>-178211.701</v>
      </c>
      <c r="P4631" s="32">
        <f t="shared" si="12142"/>
        <v>0</v>
      </c>
      <c r="Q4631" s="32">
        <f t="shared" si="12142"/>
        <v>-4893.7469999999958</v>
      </c>
      <c r="R4631" s="32">
        <f t="shared" si="12142"/>
        <v>-60124.404999999999</v>
      </c>
      <c r="S4631" s="32">
        <f t="shared" si="12142"/>
        <v>0</v>
      </c>
      <c r="T4631" s="32">
        <f t="shared" si="12142"/>
        <v>0</v>
      </c>
      <c r="U4631" s="32">
        <f t="shared" si="12142"/>
        <v>0</v>
      </c>
      <c r="V4631" s="32">
        <f t="shared" si="12025"/>
        <v>6650030.879999999</v>
      </c>
      <c r="W4631" s="32">
        <f t="shared" ref="W4631:AD4631" si="12143">W4632+W4635+W4638</f>
        <v>26204.86</v>
      </c>
      <c r="X4631" s="32">
        <f t="shared" si="12143"/>
        <v>0</v>
      </c>
      <c r="Y4631" s="32">
        <f t="shared" si="12143"/>
        <v>0</v>
      </c>
      <c r="Z4631" s="32">
        <f t="shared" si="12143"/>
        <v>0</v>
      </c>
      <c r="AA4631" s="32">
        <f t="shared" si="12143"/>
        <v>0</v>
      </c>
      <c r="AB4631" s="32">
        <f t="shared" si="12143"/>
        <v>5372946.35671</v>
      </c>
      <c r="AC4631" s="33">
        <f t="shared" si="12143"/>
        <v>6644486.7736</v>
      </c>
      <c r="AD4631" s="33">
        <f t="shared" si="12143"/>
        <v>6401490.2452400001</v>
      </c>
      <c r="AE4631" s="34">
        <f t="shared" si="12006"/>
        <v>96.34288491136023</v>
      </c>
      <c r="AF4631" s="32">
        <f t="shared" ref="AF4631:AK4631" si="12144">AF4632+AF4635+AF4638</f>
        <v>6823133.6940400004</v>
      </c>
      <c r="AG4631" s="32">
        <f t="shared" si="12144"/>
        <v>-178211.701</v>
      </c>
      <c r="AH4631" s="32">
        <f t="shared" si="12144"/>
        <v>0</v>
      </c>
      <c r="AI4631" s="32">
        <f t="shared" si="12144"/>
        <v>0</v>
      </c>
      <c r="AJ4631" s="32">
        <f t="shared" si="12144"/>
        <v>0</v>
      </c>
      <c r="AK4631" s="32">
        <f t="shared" si="12144"/>
        <v>0</v>
      </c>
      <c r="AL4631" s="32">
        <f t="shared" si="12013"/>
        <v>6644921.9930400001</v>
      </c>
      <c r="AM4631" s="32">
        <f t="shared" si="12014"/>
        <v>5108.8869599988684</v>
      </c>
    </row>
    <row r="4632" spans="2:40" ht="62.4" x14ac:dyDescent="0.3">
      <c r="B4632" s="30" t="s">
        <v>1228</v>
      </c>
      <c r="C4632" s="30" t="s">
        <v>104</v>
      </c>
      <c r="D4632" s="30" t="s">
        <v>392</v>
      </c>
      <c r="E4632" s="15" t="str">
        <f t="shared" si="12024"/>
        <v>0408</v>
      </c>
      <c r="F4632" s="30" t="s">
        <v>1233</v>
      </c>
      <c r="G4632" s="30"/>
      <c r="H4632" s="31" t="s">
        <v>1234</v>
      </c>
      <c r="I4632" s="32">
        <f t="shared" ref="I4632:I4636" si="12145">I4633</f>
        <v>6004254.2000000002</v>
      </c>
      <c r="J4632" s="32">
        <f t="shared" ref="J4632:J4636" si="12146">J4633</f>
        <v>6086278.7999999998</v>
      </c>
      <c r="K4632" s="32">
        <f t="shared" ref="K4632:K4636" si="12147">K4633</f>
        <v>6286278.7999999998</v>
      </c>
      <c r="L4632" s="32">
        <f t="shared" ref="L4632:L4636" si="12148">L4633</f>
        <v>12883.305</v>
      </c>
      <c r="M4632" s="32">
        <f t="shared" ref="M4632:M4636" si="12149">M4633</f>
        <v>26524.342000000001</v>
      </c>
      <c r="N4632" s="32">
        <f t="shared" ref="N4632:N4636" si="12150">N4633</f>
        <v>-20815.97</v>
      </c>
      <c r="O4632" s="32">
        <f t="shared" ref="O4632:O4633" si="12151">O4633</f>
        <v>-178211.701</v>
      </c>
      <c r="P4632" s="32">
        <f t="shared" ref="P4632:P4639" si="12152">P4633</f>
        <v>0</v>
      </c>
      <c r="Q4632" s="32">
        <f t="shared" ref="Q4632:Q4639" si="12153">Q4633</f>
        <v>-41968.678999999996</v>
      </c>
      <c r="R4632" s="32">
        <f t="shared" ref="R4632:R4639" si="12154">R4633</f>
        <v>-60124.404999999999</v>
      </c>
      <c r="S4632" s="32">
        <f t="shared" ref="S4632:S4639" si="12155">S4633</f>
        <v>0</v>
      </c>
      <c r="T4632" s="32">
        <f t="shared" ref="T4632:T4639" si="12156">T4633</f>
        <v>0</v>
      </c>
      <c r="U4632" s="32">
        <f t="shared" ref="U4632:U4636" si="12157">U4633</f>
        <v>0</v>
      </c>
      <c r="V4632" s="32">
        <f t="shared" si="12025"/>
        <v>5736832.7199999997</v>
      </c>
      <c r="W4632" s="32">
        <f t="shared" ref="W4632:W4639" si="12158">W4633</f>
        <v>0</v>
      </c>
      <c r="X4632" s="32">
        <f t="shared" ref="X4632:X4639" si="12159">X4633</f>
        <v>0</v>
      </c>
      <c r="Y4632" s="32">
        <f t="shared" ref="Y4632:Y4639" si="12160">Y4633</f>
        <v>0</v>
      </c>
      <c r="Z4632" s="32">
        <f t="shared" ref="Z4632:Z4639" si="12161">Z4633</f>
        <v>0</v>
      </c>
      <c r="AA4632" s="32">
        <f t="shared" ref="AA4632:AA4639" si="12162">AA4633</f>
        <v>0</v>
      </c>
      <c r="AB4632" s="32">
        <f t="shared" ref="AB4632:AB4639" si="12163">AB4633</f>
        <v>4598061.0300599998</v>
      </c>
      <c r="AC4632" s="33">
        <f t="shared" ref="AC4632:AC4639" si="12164">AC4633</f>
        <v>5731288.6135999998</v>
      </c>
      <c r="AD4632" s="33">
        <f t="shared" ref="AD4632:AD4639" si="12165">AD4633</f>
        <v>5495309.2571299998</v>
      </c>
      <c r="AE4632" s="34">
        <f t="shared" si="12006"/>
        <v>95.882612578434191</v>
      </c>
      <c r="AF4632" s="32">
        <f t="shared" ref="AF4632:AF4639" si="12166">AF4633</f>
        <v>5909935.5340400003</v>
      </c>
      <c r="AG4632" s="32">
        <f t="shared" ref="AG4632:AG4633" si="12167">AG4633</f>
        <v>-178211.701</v>
      </c>
      <c r="AH4632" s="32">
        <f t="shared" ref="AH4632:AH4639" si="12168">AH4633</f>
        <v>0</v>
      </c>
      <c r="AI4632" s="32">
        <f t="shared" ref="AI4632:AI4639" si="12169">AI4633</f>
        <v>0</v>
      </c>
      <c r="AJ4632" s="32">
        <f t="shared" ref="AJ4632:AJ4639" si="12170">AJ4633</f>
        <v>0</v>
      </c>
      <c r="AK4632" s="32">
        <f t="shared" ref="AK4632:AK4639" si="12171">AK4633</f>
        <v>0</v>
      </c>
      <c r="AL4632" s="32">
        <f t="shared" si="12013"/>
        <v>5731723.8330399999</v>
      </c>
      <c r="AM4632" s="32">
        <f t="shared" si="12014"/>
        <v>5108.8869599997997</v>
      </c>
    </row>
    <row r="4633" spans="2:40" ht="31.2" x14ac:dyDescent="0.3">
      <c r="B4633" s="30" t="s">
        <v>1228</v>
      </c>
      <c r="C4633" s="30" t="s">
        <v>104</v>
      </c>
      <c r="D4633" s="30" t="s">
        <v>392</v>
      </c>
      <c r="E4633" s="15" t="str">
        <f t="shared" si="12024"/>
        <v>0408</v>
      </c>
      <c r="F4633" s="30" t="s">
        <v>1233</v>
      </c>
      <c r="G4633" s="30" t="s">
        <v>50</v>
      </c>
      <c r="H4633" s="31" t="s">
        <v>51</v>
      </c>
      <c r="I4633" s="32">
        <f t="shared" si="12145"/>
        <v>6004254.2000000002</v>
      </c>
      <c r="J4633" s="32">
        <f t="shared" si="12146"/>
        <v>6086278.7999999998</v>
      </c>
      <c r="K4633" s="32">
        <f t="shared" si="12147"/>
        <v>6286278.7999999998</v>
      </c>
      <c r="L4633" s="32">
        <f t="shared" si="12148"/>
        <v>12883.305</v>
      </c>
      <c r="M4633" s="32">
        <f t="shared" si="12149"/>
        <v>26524.342000000001</v>
      </c>
      <c r="N4633" s="32">
        <f t="shared" si="12150"/>
        <v>-20815.97</v>
      </c>
      <c r="O4633" s="32">
        <f t="shared" si="12151"/>
        <v>-178211.701</v>
      </c>
      <c r="P4633" s="32">
        <f t="shared" si="12152"/>
        <v>0</v>
      </c>
      <c r="Q4633" s="32">
        <f t="shared" si="12153"/>
        <v>-41968.678999999996</v>
      </c>
      <c r="R4633" s="32">
        <f t="shared" si="12154"/>
        <v>-60124.404999999999</v>
      </c>
      <c r="S4633" s="32">
        <f t="shared" si="12155"/>
        <v>0</v>
      </c>
      <c r="T4633" s="32">
        <f t="shared" si="12156"/>
        <v>0</v>
      </c>
      <c r="U4633" s="32">
        <f t="shared" si="12157"/>
        <v>0</v>
      </c>
      <c r="V4633" s="32">
        <f t="shared" si="12025"/>
        <v>5736832.7199999997</v>
      </c>
      <c r="W4633" s="32">
        <f t="shared" si="12158"/>
        <v>0</v>
      </c>
      <c r="X4633" s="32">
        <f t="shared" si="12159"/>
        <v>0</v>
      </c>
      <c r="Y4633" s="32">
        <f t="shared" si="12160"/>
        <v>0</v>
      </c>
      <c r="Z4633" s="32">
        <f t="shared" si="12161"/>
        <v>0</v>
      </c>
      <c r="AA4633" s="32">
        <f t="shared" si="12162"/>
        <v>0</v>
      </c>
      <c r="AB4633" s="32">
        <f t="shared" si="12163"/>
        <v>4598061.0300599998</v>
      </c>
      <c r="AC4633" s="33">
        <f t="shared" si="12164"/>
        <v>5731288.6135999998</v>
      </c>
      <c r="AD4633" s="33">
        <f t="shared" si="12165"/>
        <v>5495309.2571299998</v>
      </c>
      <c r="AE4633" s="34">
        <f t="shared" si="12006"/>
        <v>95.882612578434191</v>
      </c>
      <c r="AF4633" s="32">
        <f t="shared" si="12166"/>
        <v>5909935.5340400003</v>
      </c>
      <c r="AG4633" s="32">
        <f t="shared" si="12167"/>
        <v>-178211.701</v>
      </c>
      <c r="AH4633" s="32">
        <f t="shared" si="12168"/>
        <v>0</v>
      </c>
      <c r="AI4633" s="32">
        <f t="shared" si="12169"/>
        <v>0</v>
      </c>
      <c r="AJ4633" s="32">
        <f t="shared" si="12170"/>
        <v>0</v>
      </c>
      <c r="AK4633" s="32">
        <f t="shared" si="12171"/>
        <v>0</v>
      </c>
      <c r="AL4633" s="32">
        <f t="shared" si="12013"/>
        <v>5731723.8330399999</v>
      </c>
      <c r="AM4633" s="32">
        <f t="shared" si="12014"/>
        <v>5108.8869599997997</v>
      </c>
    </row>
    <row r="4634" spans="2:40" ht="31.2" x14ac:dyDescent="0.3">
      <c r="B4634" s="30" t="s">
        <v>1228</v>
      </c>
      <c r="C4634" s="30" t="s">
        <v>104</v>
      </c>
      <c r="D4634" s="30" t="s">
        <v>392</v>
      </c>
      <c r="E4634" s="15" t="str">
        <f t="shared" si="12024"/>
        <v>0408</v>
      </c>
      <c r="F4634" s="30" t="s">
        <v>1233</v>
      </c>
      <c r="G4634" s="30" t="s">
        <v>52</v>
      </c>
      <c r="H4634" s="31" t="s">
        <v>53</v>
      </c>
      <c r="I4634" s="32">
        <v>6004254.2000000002</v>
      </c>
      <c r="J4634" s="32">
        <v>6086278.7999999998</v>
      </c>
      <c r="K4634" s="32">
        <v>6286278.7999999998</v>
      </c>
      <c r="L4634" s="32">
        <v>12883.305</v>
      </c>
      <c r="M4634" s="32">
        <v>26524.342000000001</v>
      </c>
      <c r="N4634" s="32">
        <v>-20815.97</v>
      </c>
      <c r="O4634" s="32">
        <f>-24339.242-153872.459</f>
        <v>-178211.701</v>
      </c>
      <c r="P4634" s="32">
        <v>0</v>
      </c>
      <c r="Q4634" s="32">
        <v>-41968.678999999996</v>
      </c>
      <c r="R4634" s="32">
        <v>-60124.404999999999</v>
      </c>
      <c r="S4634" s="32">
        <v>0</v>
      </c>
      <c r="T4634" s="32">
        <v>0</v>
      </c>
      <c r="U4634" s="32">
        <v>0</v>
      </c>
      <c r="V4634" s="32">
        <f t="shared" si="12025"/>
        <v>5736832.7199999997</v>
      </c>
      <c r="W4634" s="32"/>
      <c r="X4634" s="32"/>
      <c r="Y4634" s="32"/>
      <c r="Z4634" s="32"/>
      <c r="AA4634" s="32"/>
      <c r="AB4634" s="32">
        <v>4598061.0300599998</v>
      </c>
      <c r="AC4634" s="33">
        <v>5731288.6135999998</v>
      </c>
      <c r="AD4634" s="33">
        <v>5495309.2571299998</v>
      </c>
      <c r="AE4634" s="34">
        <f t="shared" si="12006"/>
        <v>95.882612578434191</v>
      </c>
      <c r="AF4634" s="32">
        <v>5909935.5340400003</v>
      </c>
      <c r="AG4634" s="32">
        <f>-24339.242-153872.459</f>
        <v>-178211.701</v>
      </c>
      <c r="AH4634" s="32">
        <v>0</v>
      </c>
      <c r="AI4634" s="32">
        <v>0</v>
      </c>
      <c r="AJ4634" s="32">
        <v>0</v>
      </c>
      <c r="AK4634" s="32">
        <v>0</v>
      </c>
      <c r="AL4634" s="32">
        <f t="shared" si="12013"/>
        <v>5731723.8330399999</v>
      </c>
      <c r="AM4634" s="32">
        <f t="shared" si="12014"/>
        <v>5108.8869599997997</v>
      </c>
      <c r="AN4634" s="12"/>
    </row>
    <row r="4635" spans="2:40" ht="62.4" x14ac:dyDescent="0.3">
      <c r="B4635" s="30" t="s">
        <v>1228</v>
      </c>
      <c r="C4635" s="30" t="s">
        <v>104</v>
      </c>
      <c r="D4635" s="30" t="s">
        <v>392</v>
      </c>
      <c r="E4635" s="15" t="str">
        <f t="shared" si="12024"/>
        <v>0408</v>
      </c>
      <c r="F4635" s="30" t="s">
        <v>1235</v>
      </c>
      <c r="G4635" s="30"/>
      <c r="H4635" s="31" t="s">
        <v>1236</v>
      </c>
      <c r="I4635" s="32">
        <f t="shared" si="12145"/>
        <v>891364.3</v>
      </c>
      <c r="J4635" s="32">
        <f t="shared" si="12146"/>
        <v>1009434.9</v>
      </c>
      <c r="K4635" s="32">
        <f t="shared" si="12147"/>
        <v>1009434.9</v>
      </c>
      <c r="L4635" s="32">
        <f t="shared" si="12148"/>
        <v>-15241.072</v>
      </c>
      <c r="M4635" s="32">
        <f t="shared" si="12149"/>
        <v>-26525.74</v>
      </c>
      <c r="N4635" s="32">
        <f t="shared" si="12150"/>
        <v>20748.3</v>
      </c>
      <c r="O4635" s="32">
        <f t="shared" ref="O4635:O4639" si="12172">O4636</f>
        <v>0</v>
      </c>
      <c r="P4635" s="32">
        <f t="shared" si="12152"/>
        <v>0</v>
      </c>
      <c r="Q4635" s="32">
        <f t="shared" si="12153"/>
        <v>37074.932000000001</v>
      </c>
      <c r="R4635" s="32">
        <f t="shared" si="12154"/>
        <v>0</v>
      </c>
      <c r="S4635" s="32">
        <f t="shared" si="12155"/>
        <v>0</v>
      </c>
      <c r="T4635" s="32">
        <f t="shared" si="12156"/>
        <v>0</v>
      </c>
      <c r="U4635" s="32">
        <f t="shared" si="12157"/>
        <v>0</v>
      </c>
      <c r="V4635" s="32">
        <f t="shared" si="12025"/>
        <v>913198.16</v>
      </c>
      <c r="W4635" s="32">
        <f t="shared" si="12158"/>
        <v>22962.86</v>
      </c>
      <c r="X4635" s="32">
        <f t="shared" si="12159"/>
        <v>0</v>
      </c>
      <c r="Y4635" s="32">
        <f t="shared" si="12160"/>
        <v>0</v>
      </c>
      <c r="Z4635" s="32">
        <f t="shared" si="12161"/>
        <v>0</v>
      </c>
      <c r="AA4635" s="32">
        <f t="shared" si="12162"/>
        <v>0</v>
      </c>
      <c r="AB4635" s="32">
        <f t="shared" si="12163"/>
        <v>774885.32664999994</v>
      </c>
      <c r="AC4635" s="33">
        <f t="shared" si="12164"/>
        <v>913198.16</v>
      </c>
      <c r="AD4635" s="33">
        <f t="shared" si="12165"/>
        <v>906180.98811000003</v>
      </c>
      <c r="AE4635" s="34">
        <f t="shared" si="12006"/>
        <v>99.231582782645987</v>
      </c>
      <c r="AF4635" s="32">
        <f t="shared" si="12166"/>
        <v>913198.16</v>
      </c>
      <c r="AG4635" s="32">
        <f t="shared" ref="AG4635:AG4639" si="12173">AG4636</f>
        <v>0</v>
      </c>
      <c r="AH4635" s="32">
        <f t="shared" si="12168"/>
        <v>0</v>
      </c>
      <c r="AI4635" s="32">
        <f t="shared" si="12169"/>
        <v>0</v>
      </c>
      <c r="AJ4635" s="32">
        <f t="shared" si="12170"/>
        <v>0</v>
      </c>
      <c r="AK4635" s="32">
        <f t="shared" si="12171"/>
        <v>0</v>
      </c>
      <c r="AL4635" s="32">
        <f t="shared" si="12013"/>
        <v>913198.16</v>
      </c>
      <c r="AM4635" s="32">
        <f t="shared" si="12014"/>
        <v>0</v>
      </c>
    </row>
    <row r="4636" spans="2:40" ht="31.2" x14ac:dyDescent="0.3">
      <c r="B4636" s="30" t="s">
        <v>1228</v>
      </c>
      <c r="C4636" s="30" t="s">
        <v>104</v>
      </c>
      <c r="D4636" s="30" t="s">
        <v>392</v>
      </c>
      <c r="E4636" s="15" t="str">
        <f t="shared" si="12024"/>
        <v>0408</v>
      </c>
      <c r="F4636" s="30" t="s">
        <v>1235</v>
      </c>
      <c r="G4636" s="30" t="s">
        <v>50</v>
      </c>
      <c r="H4636" s="31" t="s">
        <v>51</v>
      </c>
      <c r="I4636" s="32">
        <f t="shared" si="12145"/>
        <v>891364.3</v>
      </c>
      <c r="J4636" s="32">
        <f t="shared" si="12146"/>
        <v>1009434.9</v>
      </c>
      <c r="K4636" s="32">
        <f t="shared" si="12147"/>
        <v>1009434.9</v>
      </c>
      <c r="L4636" s="32">
        <f t="shared" si="12148"/>
        <v>-15241.072</v>
      </c>
      <c r="M4636" s="32">
        <f t="shared" si="12149"/>
        <v>-26525.74</v>
      </c>
      <c r="N4636" s="32">
        <f t="shared" si="12150"/>
        <v>20748.3</v>
      </c>
      <c r="O4636" s="32">
        <f t="shared" si="12172"/>
        <v>0</v>
      </c>
      <c r="P4636" s="32">
        <f t="shared" si="12152"/>
        <v>0</v>
      </c>
      <c r="Q4636" s="32">
        <f t="shared" si="12153"/>
        <v>37074.932000000001</v>
      </c>
      <c r="R4636" s="32">
        <f t="shared" si="12154"/>
        <v>0</v>
      </c>
      <c r="S4636" s="32">
        <f t="shared" si="12155"/>
        <v>0</v>
      </c>
      <c r="T4636" s="32">
        <f t="shared" si="12156"/>
        <v>0</v>
      </c>
      <c r="U4636" s="32">
        <f t="shared" si="12157"/>
        <v>0</v>
      </c>
      <c r="V4636" s="32">
        <f t="shared" si="12025"/>
        <v>913198.16</v>
      </c>
      <c r="W4636" s="32">
        <f t="shared" si="12158"/>
        <v>22962.86</v>
      </c>
      <c r="X4636" s="32">
        <f t="shared" si="12159"/>
        <v>0</v>
      </c>
      <c r="Y4636" s="32">
        <f t="shared" si="12160"/>
        <v>0</v>
      </c>
      <c r="Z4636" s="32">
        <f t="shared" si="12161"/>
        <v>0</v>
      </c>
      <c r="AA4636" s="32">
        <f t="shared" si="12162"/>
        <v>0</v>
      </c>
      <c r="AB4636" s="32">
        <f t="shared" si="12163"/>
        <v>774885.32664999994</v>
      </c>
      <c r="AC4636" s="33">
        <f t="shared" si="12164"/>
        <v>913198.16</v>
      </c>
      <c r="AD4636" s="33">
        <f t="shared" si="12165"/>
        <v>906180.98811000003</v>
      </c>
      <c r="AE4636" s="34">
        <f t="shared" si="12006"/>
        <v>99.231582782645987</v>
      </c>
      <c r="AF4636" s="32">
        <f t="shared" si="12166"/>
        <v>913198.16</v>
      </c>
      <c r="AG4636" s="32">
        <f t="shared" si="12173"/>
        <v>0</v>
      </c>
      <c r="AH4636" s="32">
        <f t="shared" si="12168"/>
        <v>0</v>
      </c>
      <c r="AI4636" s="32">
        <f t="shared" si="12169"/>
        <v>0</v>
      </c>
      <c r="AJ4636" s="32">
        <f t="shared" si="12170"/>
        <v>0</v>
      </c>
      <c r="AK4636" s="32">
        <f t="shared" si="12171"/>
        <v>0</v>
      </c>
      <c r="AL4636" s="32">
        <f t="shared" si="12013"/>
        <v>913198.16</v>
      </c>
      <c r="AM4636" s="32">
        <f t="shared" si="12014"/>
        <v>0</v>
      </c>
    </row>
    <row r="4637" spans="2:40" ht="31.2" x14ac:dyDescent="0.3">
      <c r="B4637" s="30" t="s">
        <v>1228</v>
      </c>
      <c r="C4637" s="30" t="s">
        <v>104</v>
      </c>
      <c r="D4637" s="30" t="s">
        <v>392</v>
      </c>
      <c r="E4637" s="15" t="str">
        <f t="shared" si="12024"/>
        <v>0408</v>
      </c>
      <c r="F4637" s="30" t="s">
        <v>1235</v>
      </c>
      <c r="G4637" s="30" t="s">
        <v>52</v>
      </c>
      <c r="H4637" s="31" t="s">
        <v>53</v>
      </c>
      <c r="I4637" s="32">
        <v>891364.3</v>
      </c>
      <c r="J4637" s="32">
        <v>1009434.9</v>
      </c>
      <c r="K4637" s="32">
        <v>1009434.9</v>
      </c>
      <c r="L4637" s="32">
        <v>-15241.072</v>
      </c>
      <c r="M4637" s="32">
        <v>-26525.74</v>
      </c>
      <c r="N4637" s="32">
        <v>20748.3</v>
      </c>
      <c r="O4637" s="32">
        <v>0</v>
      </c>
      <c r="P4637" s="32">
        <v>0</v>
      </c>
      <c r="Q4637" s="32">
        <v>37074.932000000001</v>
      </c>
      <c r="R4637" s="32">
        <v>0</v>
      </c>
      <c r="S4637" s="32">
        <v>0</v>
      </c>
      <c r="T4637" s="32">
        <v>0</v>
      </c>
      <c r="U4637" s="32">
        <f>22962.86-22962.86</f>
        <v>0</v>
      </c>
      <c r="V4637" s="32">
        <f t="shared" si="12025"/>
        <v>913198.16</v>
      </c>
      <c r="W4637" s="32">
        <v>22962.86</v>
      </c>
      <c r="X4637" s="32"/>
      <c r="Y4637" s="32"/>
      <c r="Z4637" s="32"/>
      <c r="AA4637" s="32"/>
      <c r="AB4637" s="32">
        <v>774885.32664999994</v>
      </c>
      <c r="AC4637" s="33">
        <v>913198.16</v>
      </c>
      <c r="AD4637" s="33">
        <v>906180.98811000003</v>
      </c>
      <c r="AE4637" s="34">
        <f t="shared" si="12006"/>
        <v>99.231582782645987</v>
      </c>
      <c r="AF4637" s="32">
        <v>913198.16</v>
      </c>
      <c r="AG4637" s="32">
        <v>0</v>
      </c>
      <c r="AH4637" s="32">
        <v>0</v>
      </c>
      <c r="AI4637" s="32">
        <v>0</v>
      </c>
      <c r="AJ4637" s="32">
        <v>0</v>
      </c>
      <c r="AK4637" s="32">
        <v>0</v>
      </c>
      <c r="AL4637" s="32">
        <f t="shared" si="12013"/>
        <v>913198.16</v>
      </c>
      <c r="AM4637" s="32">
        <f t="shared" si="12014"/>
        <v>0</v>
      </c>
    </row>
    <row r="4638" spans="2:40" ht="31.2" hidden="1" customHeight="1" x14ac:dyDescent="0.3">
      <c r="B4638" s="30" t="s">
        <v>1228</v>
      </c>
      <c r="C4638" s="30" t="s">
        <v>104</v>
      </c>
      <c r="D4638" s="30" t="s">
        <v>392</v>
      </c>
      <c r="E4638" s="15" t="str">
        <f t="shared" si="12024"/>
        <v>0408</v>
      </c>
      <c r="F4638" s="30" t="s">
        <v>1237</v>
      </c>
      <c r="G4638" s="30"/>
      <c r="H4638" s="31" t="s">
        <v>1238</v>
      </c>
      <c r="I4638" s="32"/>
      <c r="J4638" s="32"/>
      <c r="K4638" s="32"/>
      <c r="L4638" s="32"/>
      <c r="M4638" s="32"/>
      <c r="N4638" s="32"/>
      <c r="O4638" s="32">
        <f t="shared" si="12172"/>
        <v>0</v>
      </c>
      <c r="P4638" s="32">
        <f t="shared" si="12152"/>
        <v>0</v>
      </c>
      <c r="Q4638" s="32">
        <f t="shared" si="12153"/>
        <v>0</v>
      </c>
      <c r="R4638" s="32">
        <f t="shared" si="12154"/>
        <v>0</v>
      </c>
      <c r="S4638" s="32">
        <f t="shared" si="12155"/>
        <v>0</v>
      </c>
      <c r="T4638" s="32">
        <f t="shared" si="12156"/>
        <v>0</v>
      </c>
      <c r="U4638" s="32">
        <f t="shared" ref="U4638:U4639" si="12174">U4639</f>
        <v>0</v>
      </c>
      <c r="V4638" s="32">
        <f t="shared" si="12025"/>
        <v>0</v>
      </c>
      <c r="W4638" s="32">
        <f t="shared" si="12158"/>
        <v>3242</v>
      </c>
      <c r="X4638" s="32">
        <f t="shared" si="12159"/>
        <v>0</v>
      </c>
      <c r="Y4638" s="32">
        <f t="shared" si="12160"/>
        <v>0</v>
      </c>
      <c r="Z4638" s="32">
        <f t="shared" si="12161"/>
        <v>0</v>
      </c>
      <c r="AA4638" s="32">
        <f t="shared" si="12162"/>
        <v>0</v>
      </c>
      <c r="AB4638" s="32">
        <f t="shared" si="12163"/>
        <v>0</v>
      </c>
      <c r="AC4638" s="33">
        <f t="shared" si="12164"/>
        <v>0</v>
      </c>
      <c r="AD4638" s="33">
        <f t="shared" si="12165"/>
        <v>0</v>
      </c>
      <c r="AE4638" s="34" t="e">
        <f t="shared" si="12006"/>
        <v>#DIV/0!</v>
      </c>
      <c r="AF4638" s="35">
        <f t="shared" si="12166"/>
        <v>0</v>
      </c>
      <c r="AG4638" s="35">
        <f t="shared" si="12173"/>
        <v>0</v>
      </c>
      <c r="AH4638" s="36">
        <f t="shared" si="12168"/>
        <v>0</v>
      </c>
      <c r="AI4638" s="36">
        <f t="shared" si="12169"/>
        <v>0</v>
      </c>
      <c r="AJ4638" s="36">
        <f t="shared" si="12170"/>
        <v>0</v>
      </c>
      <c r="AK4638" s="36">
        <f t="shared" si="12171"/>
        <v>0</v>
      </c>
      <c r="AL4638" s="36">
        <f t="shared" si="12013"/>
        <v>0</v>
      </c>
      <c r="AM4638" s="36">
        <f t="shared" si="12014"/>
        <v>0</v>
      </c>
      <c r="AN4638" s="37" t="s">
        <v>35</v>
      </c>
    </row>
    <row r="4639" spans="2:40" ht="15.6" hidden="1" customHeight="1" x14ac:dyDescent="0.3">
      <c r="B4639" s="30" t="s">
        <v>1228</v>
      </c>
      <c r="C4639" s="30" t="s">
        <v>104</v>
      </c>
      <c r="D4639" s="30" t="s">
        <v>392</v>
      </c>
      <c r="E4639" s="15" t="str">
        <f t="shared" si="12024"/>
        <v>0408</v>
      </c>
      <c r="F4639" s="30" t="s">
        <v>1237</v>
      </c>
      <c r="G4639" s="30" t="s">
        <v>56</v>
      </c>
      <c r="H4639" s="31" t="s">
        <v>57</v>
      </c>
      <c r="I4639" s="32"/>
      <c r="J4639" s="32"/>
      <c r="K4639" s="32"/>
      <c r="L4639" s="32"/>
      <c r="M4639" s="32"/>
      <c r="N4639" s="32"/>
      <c r="O4639" s="32">
        <f t="shared" si="12172"/>
        <v>0</v>
      </c>
      <c r="P4639" s="32">
        <f t="shared" si="12152"/>
        <v>0</v>
      </c>
      <c r="Q4639" s="32">
        <f t="shared" si="12153"/>
        <v>0</v>
      </c>
      <c r="R4639" s="32">
        <f t="shared" si="12154"/>
        <v>0</v>
      </c>
      <c r="S4639" s="32">
        <f t="shared" si="12155"/>
        <v>0</v>
      </c>
      <c r="T4639" s="32">
        <f t="shared" si="12156"/>
        <v>0</v>
      </c>
      <c r="U4639" s="32">
        <f t="shared" si="12174"/>
        <v>0</v>
      </c>
      <c r="V4639" s="32">
        <f t="shared" si="12025"/>
        <v>0</v>
      </c>
      <c r="W4639" s="32">
        <f t="shared" si="12158"/>
        <v>3242</v>
      </c>
      <c r="X4639" s="32">
        <f t="shared" si="12159"/>
        <v>0</v>
      </c>
      <c r="Y4639" s="32">
        <f t="shared" si="12160"/>
        <v>0</v>
      </c>
      <c r="Z4639" s="32">
        <f t="shared" si="12161"/>
        <v>0</v>
      </c>
      <c r="AA4639" s="32">
        <f t="shared" si="12162"/>
        <v>0</v>
      </c>
      <c r="AB4639" s="32">
        <f t="shared" si="12163"/>
        <v>0</v>
      </c>
      <c r="AC4639" s="33">
        <f t="shared" si="12164"/>
        <v>0</v>
      </c>
      <c r="AD4639" s="33">
        <f t="shared" si="12165"/>
        <v>0</v>
      </c>
      <c r="AE4639" s="34" t="e">
        <f t="shared" si="12006"/>
        <v>#DIV/0!</v>
      </c>
      <c r="AF4639" s="35">
        <f t="shared" si="12166"/>
        <v>0</v>
      </c>
      <c r="AG4639" s="35">
        <f t="shared" si="12173"/>
        <v>0</v>
      </c>
      <c r="AH4639" s="36">
        <f t="shared" si="12168"/>
        <v>0</v>
      </c>
      <c r="AI4639" s="36">
        <f t="shared" si="12169"/>
        <v>0</v>
      </c>
      <c r="AJ4639" s="36">
        <f t="shared" si="12170"/>
        <v>0</v>
      </c>
      <c r="AK4639" s="36">
        <f t="shared" si="12171"/>
        <v>0</v>
      </c>
      <c r="AL4639" s="36">
        <f t="shared" si="12013"/>
        <v>0</v>
      </c>
      <c r="AM4639" s="36">
        <f t="shared" si="12014"/>
        <v>0</v>
      </c>
      <c r="AN4639" s="37" t="s">
        <v>35</v>
      </c>
    </row>
    <row r="4640" spans="2:40" ht="62.4" hidden="1" customHeight="1" x14ac:dyDescent="0.3">
      <c r="B4640" s="30" t="s">
        <v>1228</v>
      </c>
      <c r="C4640" s="30" t="s">
        <v>104</v>
      </c>
      <c r="D4640" s="30" t="s">
        <v>392</v>
      </c>
      <c r="E4640" s="15" t="str">
        <f t="shared" si="12024"/>
        <v>0408</v>
      </c>
      <c r="F4640" s="30" t="s">
        <v>1237</v>
      </c>
      <c r="G4640" s="30" t="s">
        <v>472</v>
      </c>
      <c r="H4640" s="31" t="s">
        <v>473</v>
      </c>
      <c r="I4640" s="32"/>
      <c r="J4640" s="32"/>
      <c r="K4640" s="32"/>
      <c r="L4640" s="32"/>
      <c r="M4640" s="32"/>
      <c r="N4640" s="32"/>
      <c r="O4640" s="32">
        <v>0</v>
      </c>
      <c r="P4640" s="32">
        <v>0</v>
      </c>
      <c r="Q4640" s="32">
        <v>0</v>
      </c>
      <c r="R4640" s="32">
        <v>0</v>
      </c>
      <c r="S4640" s="32">
        <v>0</v>
      </c>
      <c r="T4640" s="32">
        <v>0</v>
      </c>
      <c r="U4640" s="32">
        <f>3242-3242</f>
        <v>0</v>
      </c>
      <c r="V4640" s="32">
        <f t="shared" si="12025"/>
        <v>0</v>
      </c>
      <c r="W4640" s="32">
        <v>3242</v>
      </c>
      <c r="X4640" s="32"/>
      <c r="Y4640" s="32"/>
      <c r="Z4640" s="32"/>
      <c r="AA4640" s="32"/>
      <c r="AB4640" s="32">
        <v>0</v>
      </c>
      <c r="AC4640" s="33">
        <v>0</v>
      </c>
      <c r="AD4640" s="33">
        <v>0</v>
      </c>
      <c r="AE4640" s="34" t="e">
        <f t="shared" si="12006"/>
        <v>#DIV/0!</v>
      </c>
      <c r="AF4640" s="35">
        <v>0</v>
      </c>
      <c r="AG4640" s="35">
        <v>0</v>
      </c>
      <c r="AH4640" s="36">
        <v>0</v>
      </c>
      <c r="AI4640" s="36">
        <v>0</v>
      </c>
      <c r="AJ4640" s="36">
        <v>0</v>
      </c>
      <c r="AK4640" s="36">
        <v>0</v>
      </c>
      <c r="AL4640" s="36">
        <f t="shared" si="12013"/>
        <v>0</v>
      </c>
      <c r="AM4640" s="36">
        <f t="shared" si="12014"/>
        <v>0</v>
      </c>
      <c r="AN4640" s="37" t="s">
        <v>35</v>
      </c>
    </row>
    <row r="4641" spans="2:40" ht="31.2" x14ac:dyDescent="0.3">
      <c r="B4641" s="30" t="s">
        <v>1228</v>
      </c>
      <c r="C4641" s="30" t="s">
        <v>104</v>
      </c>
      <c r="D4641" s="30" t="s">
        <v>392</v>
      </c>
      <c r="E4641" s="15" t="str">
        <f t="shared" si="12024"/>
        <v>0408</v>
      </c>
      <c r="F4641" s="30" t="s">
        <v>1239</v>
      </c>
      <c r="G4641" s="30"/>
      <c r="H4641" s="31" t="s">
        <v>1240</v>
      </c>
      <c r="I4641" s="32">
        <f t="shared" ref="I4641:U4641" si="12175">I4642+I4652+I4649</f>
        <v>242699</v>
      </c>
      <c r="J4641" s="32">
        <f t="shared" si="12175"/>
        <v>252255.7</v>
      </c>
      <c r="K4641" s="32">
        <f t="shared" si="12175"/>
        <v>258534.7</v>
      </c>
      <c r="L4641" s="32">
        <f t="shared" si="12175"/>
        <v>0</v>
      </c>
      <c r="M4641" s="32">
        <f t="shared" si="12175"/>
        <v>0</v>
      </c>
      <c r="N4641" s="32">
        <f t="shared" si="12175"/>
        <v>0</v>
      </c>
      <c r="O4641" s="32">
        <f t="shared" si="12175"/>
        <v>13784.744999999999</v>
      </c>
      <c r="P4641" s="32">
        <f t="shared" si="12175"/>
        <v>0</v>
      </c>
      <c r="Q4641" s="32">
        <f t="shared" si="12175"/>
        <v>0</v>
      </c>
      <c r="R4641" s="32">
        <f t="shared" si="12175"/>
        <v>4084.7</v>
      </c>
      <c r="S4641" s="32">
        <f t="shared" si="12175"/>
        <v>0</v>
      </c>
      <c r="T4641" s="32">
        <f t="shared" si="12175"/>
        <v>0</v>
      </c>
      <c r="U4641" s="32">
        <f t="shared" si="12175"/>
        <v>8255.0360000000001</v>
      </c>
      <c r="V4641" s="32">
        <f t="shared" si="12025"/>
        <v>268823.48100000003</v>
      </c>
      <c r="W4641" s="32">
        <f t="shared" ref="W4641:AD4641" si="12176">W4642+W4652+W4649</f>
        <v>11505.036</v>
      </c>
      <c r="X4641" s="32">
        <f t="shared" si="12176"/>
        <v>0</v>
      </c>
      <c r="Y4641" s="32">
        <f t="shared" si="12176"/>
        <v>0</v>
      </c>
      <c r="Z4641" s="32">
        <f t="shared" si="12176"/>
        <v>0</v>
      </c>
      <c r="AA4641" s="32">
        <f t="shared" si="12176"/>
        <v>0</v>
      </c>
      <c r="AB4641" s="32">
        <f t="shared" si="12176"/>
        <v>194777.14133000001</v>
      </c>
      <c r="AC4641" s="33">
        <f t="shared" si="12176"/>
        <v>268823.48100000003</v>
      </c>
      <c r="AD4641" s="33">
        <f t="shared" si="12176"/>
        <v>265664.22966000001</v>
      </c>
      <c r="AE4641" s="34">
        <f t="shared" si="12006"/>
        <v>98.824785941969111</v>
      </c>
      <c r="AF4641" s="32">
        <f t="shared" ref="AF4641:AK4641" si="12177">AF4642+AF4652+AF4649</f>
        <v>255038.73599999998</v>
      </c>
      <c r="AG4641" s="32">
        <f t="shared" si="12177"/>
        <v>13784.744999999999</v>
      </c>
      <c r="AH4641" s="32">
        <f t="shared" si="12177"/>
        <v>0</v>
      </c>
      <c r="AI4641" s="32">
        <f t="shared" si="12177"/>
        <v>0</v>
      </c>
      <c r="AJ4641" s="32">
        <f t="shared" si="12177"/>
        <v>0</v>
      </c>
      <c r="AK4641" s="32">
        <f t="shared" si="12177"/>
        <v>0</v>
      </c>
      <c r="AL4641" s="32">
        <f t="shared" si="12013"/>
        <v>268823.48099999997</v>
      </c>
      <c r="AM4641" s="32">
        <f t="shared" si="12014"/>
        <v>0</v>
      </c>
    </row>
    <row r="4642" spans="2:40" ht="31.2" x14ac:dyDescent="0.3">
      <c r="B4642" s="30" t="s">
        <v>1228</v>
      </c>
      <c r="C4642" s="30" t="s">
        <v>104</v>
      </c>
      <c r="D4642" s="30" t="s">
        <v>392</v>
      </c>
      <c r="E4642" s="15" t="str">
        <f t="shared" si="12024"/>
        <v>0408</v>
      </c>
      <c r="F4642" s="30" t="s">
        <v>1241</v>
      </c>
      <c r="G4642" s="30"/>
      <c r="H4642" s="31" t="s">
        <v>67</v>
      </c>
      <c r="I4642" s="32">
        <f t="shared" ref="I4642:T4642" si="12178">I4643+I4645+I4647</f>
        <v>119397</v>
      </c>
      <c r="J4642" s="32">
        <f t="shared" si="12178"/>
        <v>123482.7</v>
      </c>
      <c r="K4642" s="32">
        <f t="shared" si="12178"/>
        <v>123482.7</v>
      </c>
      <c r="L4642" s="32">
        <f t="shared" si="12178"/>
        <v>0</v>
      </c>
      <c r="M4642" s="32">
        <f t="shared" si="12178"/>
        <v>0</v>
      </c>
      <c r="N4642" s="32">
        <f t="shared" si="12178"/>
        <v>0</v>
      </c>
      <c r="O4642" s="32">
        <f t="shared" si="12178"/>
        <v>-636.5</v>
      </c>
      <c r="P4642" s="32">
        <f t="shared" si="12178"/>
        <v>0</v>
      </c>
      <c r="Q4642" s="32">
        <f t="shared" si="12178"/>
        <v>0</v>
      </c>
      <c r="R4642" s="32">
        <f t="shared" si="12178"/>
        <v>4084.7</v>
      </c>
      <c r="S4642" s="32">
        <f t="shared" si="12178"/>
        <v>0</v>
      </c>
      <c r="T4642" s="32">
        <f t="shared" si="12178"/>
        <v>0</v>
      </c>
      <c r="U4642" s="32">
        <v>7005.0360000000001</v>
      </c>
      <c r="V4642" s="32">
        <f t="shared" si="12025"/>
        <v>129850.23599999999</v>
      </c>
      <c r="W4642" s="32">
        <f t="shared" ref="W4642:AD4642" si="12179">W4643+W4645+W4647</f>
        <v>7005.0360000000001</v>
      </c>
      <c r="X4642" s="32">
        <f t="shared" si="12179"/>
        <v>0</v>
      </c>
      <c r="Y4642" s="32">
        <f t="shared" si="12179"/>
        <v>0</v>
      </c>
      <c r="Z4642" s="32">
        <f t="shared" si="12179"/>
        <v>0</v>
      </c>
      <c r="AA4642" s="32">
        <f t="shared" si="12179"/>
        <v>0</v>
      </c>
      <c r="AB4642" s="32">
        <f t="shared" si="12179"/>
        <v>88228.414120000001</v>
      </c>
      <c r="AC4642" s="33">
        <f t="shared" si="12179"/>
        <v>129850.236</v>
      </c>
      <c r="AD4642" s="33">
        <f t="shared" si="12179"/>
        <v>127107.55606</v>
      </c>
      <c r="AE4642" s="34">
        <f t="shared" si="12006"/>
        <v>97.887812895465203</v>
      </c>
      <c r="AF4642" s="32">
        <f t="shared" ref="AF4642:AK4642" si="12180">AF4643+AF4645+AF4647</f>
        <v>130486.73599999999</v>
      </c>
      <c r="AG4642" s="32">
        <f t="shared" si="12180"/>
        <v>-636.5</v>
      </c>
      <c r="AH4642" s="32">
        <f t="shared" si="12180"/>
        <v>0</v>
      </c>
      <c r="AI4642" s="32">
        <f t="shared" si="12180"/>
        <v>0</v>
      </c>
      <c r="AJ4642" s="32">
        <f t="shared" si="12180"/>
        <v>0</v>
      </c>
      <c r="AK4642" s="32">
        <f t="shared" si="12180"/>
        <v>0</v>
      </c>
      <c r="AL4642" s="32">
        <f t="shared" si="12013"/>
        <v>129850.23599999999</v>
      </c>
      <c r="AM4642" s="32">
        <f t="shared" si="12014"/>
        <v>0</v>
      </c>
    </row>
    <row r="4643" spans="2:40" ht="78" x14ac:dyDescent="0.3">
      <c r="B4643" s="30" t="s">
        <v>1228</v>
      </c>
      <c r="C4643" s="30" t="s">
        <v>104</v>
      </c>
      <c r="D4643" s="30" t="s">
        <v>392</v>
      </c>
      <c r="E4643" s="15" t="str">
        <f t="shared" si="12024"/>
        <v>0408</v>
      </c>
      <c r="F4643" s="30" t="s">
        <v>1241</v>
      </c>
      <c r="G4643" s="30" t="s">
        <v>68</v>
      </c>
      <c r="H4643" s="31" t="s">
        <v>69</v>
      </c>
      <c r="I4643" s="32">
        <f t="shared" ref="I4643:T4643" si="12181">I4644</f>
        <v>112609</v>
      </c>
      <c r="J4643" s="32">
        <f t="shared" si="12181"/>
        <v>116694.7</v>
      </c>
      <c r="K4643" s="32">
        <f t="shared" si="12181"/>
        <v>116694.7</v>
      </c>
      <c r="L4643" s="32">
        <f t="shared" si="12181"/>
        <v>0</v>
      </c>
      <c r="M4643" s="32">
        <f t="shared" si="12181"/>
        <v>0</v>
      </c>
      <c r="N4643" s="32">
        <f t="shared" si="12181"/>
        <v>0</v>
      </c>
      <c r="O4643" s="32">
        <f t="shared" si="12181"/>
        <v>-636.5</v>
      </c>
      <c r="P4643" s="32">
        <f t="shared" si="12181"/>
        <v>0</v>
      </c>
      <c r="Q4643" s="32">
        <f t="shared" si="12181"/>
        <v>0</v>
      </c>
      <c r="R4643" s="32">
        <f t="shared" si="12181"/>
        <v>4084.7</v>
      </c>
      <c r="S4643" s="32">
        <f t="shared" si="12181"/>
        <v>0</v>
      </c>
      <c r="T4643" s="32">
        <f t="shared" si="12181"/>
        <v>0</v>
      </c>
      <c r="U4643" s="32">
        <v>7005.0360000000001</v>
      </c>
      <c r="V4643" s="32">
        <f t="shared" si="12025"/>
        <v>123062.23599999999</v>
      </c>
      <c r="W4643" s="32">
        <f t="shared" ref="W4643:AD4643" si="12182">W4644</f>
        <v>7005.0360000000001</v>
      </c>
      <c r="X4643" s="32">
        <f t="shared" si="12182"/>
        <v>0</v>
      </c>
      <c r="Y4643" s="32">
        <f t="shared" si="12182"/>
        <v>0</v>
      </c>
      <c r="Z4643" s="32">
        <f t="shared" si="12182"/>
        <v>0</v>
      </c>
      <c r="AA4643" s="32">
        <f t="shared" si="12182"/>
        <v>0</v>
      </c>
      <c r="AB4643" s="32">
        <f t="shared" si="12182"/>
        <v>83564.163549999997</v>
      </c>
      <c r="AC4643" s="33">
        <f t="shared" si="12182"/>
        <v>124185.60212</v>
      </c>
      <c r="AD4643" s="33">
        <f t="shared" si="12182"/>
        <v>121490.40525</v>
      </c>
      <c r="AE4643" s="34">
        <f t="shared" si="12006"/>
        <v>97.829702619313593</v>
      </c>
      <c r="AF4643" s="32">
        <f t="shared" ref="AF4643:AK4643" si="12183">AF4644</f>
        <v>123709.337</v>
      </c>
      <c r="AG4643" s="32">
        <f t="shared" si="12183"/>
        <v>-636.5</v>
      </c>
      <c r="AH4643" s="32">
        <f t="shared" si="12183"/>
        <v>0</v>
      </c>
      <c r="AI4643" s="32">
        <f t="shared" si="12183"/>
        <v>0</v>
      </c>
      <c r="AJ4643" s="32">
        <f t="shared" si="12183"/>
        <v>0</v>
      </c>
      <c r="AK4643" s="32">
        <f t="shared" si="12183"/>
        <v>0</v>
      </c>
      <c r="AL4643" s="32">
        <f t="shared" si="12013"/>
        <v>123072.837</v>
      </c>
      <c r="AM4643" s="32">
        <f t="shared" si="12014"/>
        <v>-10.601000000009662</v>
      </c>
    </row>
    <row r="4644" spans="2:40" x14ac:dyDescent="0.3">
      <c r="B4644" s="30" t="s">
        <v>1228</v>
      </c>
      <c r="C4644" s="30" t="s">
        <v>104</v>
      </c>
      <c r="D4644" s="30" t="s">
        <v>392</v>
      </c>
      <c r="E4644" s="15" t="str">
        <f t="shared" si="12024"/>
        <v>0408</v>
      </c>
      <c r="F4644" s="30" t="s">
        <v>1241</v>
      </c>
      <c r="G4644" s="30" t="s">
        <v>70</v>
      </c>
      <c r="H4644" s="31" t="s">
        <v>71</v>
      </c>
      <c r="I4644" s="32">
        <f>115641-3032</f>
        <v>112609</v>
      </c>
      <c r="J4644" s="32">
        <f>119836.8-3142.1</f>
        <v>116694.7</v>
      </c>
      <c r="K4644" s="32">
        <f>119836.8-3142.1</f>
        <v>116694.7</v>
      </c>
      <c r="L4644" s="32"/>
      <c r="M4644" s="32"/>
      <c r="N4644" s="32"/>
      <c r="O4644" s="32">
        <v>-636.5</v>
      </c>
      <c r="P4644" s="32">
        <v>0</v>
      </c>
      <c r="Q4644" s="32">
        <v>0</v>
      </c>
      <c r="R4644" s="32">
        <v>4084.7</v>
      </c>
      <c r="S4644" s="32">
        <v>0</v>
      </c>
      <c r="T4644" s="32">
        <v>0</v>
      </c>
      <c r="U4644" s="32">
        <v>7005.0360000000001</v>
      </c>
      <c r="V4644" s="32">
        <f t="shared" si="12025"/>
        <v>123062.23599999999</v>
      </c>
      <c r="W4644" s="32">
        <v>7005.0360000000001</v>
      </c>
      <c r="X4644" s="32"/>
      <c r="Y4644" s="32"/>
      <c r="Z4644" s="32"/>
      <c r="AA4644" s="32"/>
      <c r="AB4644" s="32">
        <v>83564.163549999997</v>
      </c>
      <c r="AC4644" s="33">
        <v>124185.60212</v>
      </c>
      <c r="AD4644" s="33">
        <v>121490.40525</v>
      </c>
      <c r="AE4644" s="34">
        <f t="shared" si="12006"/>
        <v>97.829702619313593</v>
      </c>
      <c r="AF4644" s="32">
        <v>123709.337</v>
      </c>
      <c r="AG4644" s="32">
        <v>-636.5</v>
      </c>
      <c r="AH4644" s="32">
        <v>0</v>
      </c>
      <c r="AI4644" s="32">
        <v>0</v>
      </c>
      <c r="AJ4644" s="32">
        <v>0</v>
      </c>
      <c r="AK4644" s="32">
        <v>0</v>
      </c>
      <c r="AL4644" s="32">
        <f t="shared" si="12013"/>
        <v>123072.837</v>
      </c>
      <c r="AM4644" s="32">
        <f t="shared" si="12014"/>
        <v>-10.601000000009662</v>
      </c>
    </row>
    <row r="4645" spans="2:40" ht="31.2" x14ac:dyDescent="0.3">
      <c r="B4645" s="30" t="s">
        <v>1228</v>
      </c>
      <c r="C4645" s="30" t="s">
        <v>104</v>
      </c>
      <c r="D4645" s="30" t="s">
        <v>392</v>
      </c>
      <c r="E4645" s="15" t="str">
        <f t="shared" si="12024"/>
        <v>0408</v>
      </c>
      <c r="F4645" s="30" t="s">
        <v>1241</v>
      </c>
      <c r="G4645" s="30" t="s">
        <v>50</v>
      </c>
      <c r="H4645" s="31" t="s">
        <v>51</v>
      </c>
      <c r="I4645" s="32">
        <f t="shared" ref="I4645:T4645" si="12184">I4646</f>
        <v>6777.1</v>
      </c>
      <c r="J4645" s="32">
        <f t="shared" si="12184"/>
        <v>6777.1</v>
      </c>
      <c r="K4645" s="32">
        <f t="shared" si="12184"/>
        <v>6777.1</v>
      </c>
      <c r="L4645" s="32">
        <f t="shared" si="12184"/>
        <v>0</v>
      </c>
      <c r="M4645" s="32">
        <f t="shared" si="12184"/>
        <v>0</v>
      </c>
      <c r="N4645" s="32">
        <f t="shared" si="12184"/>
        <v>0</v>
      </c>
      <c r="O4645" s="32">
        <f t="shared" si="12184"/>
        <v>0</v>
      </c>
      <c r="P4645" s="32">
        <f t="shared" si="12184"/>
        <v>0</v>
      </c>
      <c r="Q4645" s="32">
        <f t="shared" si="12184"/>
        <v>0</v>
      </c>
      <c r="R4645" s="32">
        <f t="shared" si="12184"/>
        <v>0</v>
      </c>
      <c r="S4645" s="32">
        <f t="shared" si="12184"/>
        <v>0</v>
      </c>
      <c r="T4645" s="32">
        <f t="shared" si="12184"/>
        <v>0</v>
      </c>
      <c r="U4645" s="32">
        <v>0</v>
      </c>
      <c r="V4645" s="32">
        <f t="shared" si="12025"/>
        <v>6777.1</v>
      </c>
      <c r="W4645" s="32">
        <f t="shared" ref="W4645:AD4645" si="12185">W4646</f>
        <v>0</v>
      </c>
      <c r="X4645" s="32">
        <f t="shared" si="12185"/>
        <v>0</v>
      </c>
      <c r="Y4645" s="32">
        <f t="shared" si="12185"/>
        <v>0</v>
      </c>
      <c r="Z4645" s="32">
        <f t="shared" si="12185"/>
        <v>0</v>
      </c>
      <c r="AA4645" s="32">
        <f t="shared" si="12185"/>
        <v>0</v>
      </c>
      <c r="AB4645" s="32">
        <f t="shared" si="12185"/>
        <v>4653.5415700000003</v>
      </c>
      <c r="AC4645" s="33">
        <f t="shared" si="12185"/>
        <v>5653.9248799999996</v>
      </c>
      <c r="AD4645" s="33">
        <f t="shared" si="12185"/>
        <v>5606.4418100000003</v>
      </c>
      <c r="AE4645" s="34">
        <f t="shared" si="12006"/>
        <v>99.160175081774355</v>
      </c>
      <c r="AF4645" s="32">
        <f t="shared" ref="AF4645:AK4645" si="12186">AF4646</f>
        <v>6766.4989999999998</v>
      </c>
      <c r="AG4645" s="32">
        <f t="shared" si="12186"/>
        <v>0</v>
      </c>
      <c r="AH4645" s="32">
        <f t="shared" si="12186"/>
        <v>0</v>
      </c>
      <c r="AI4645" s="32">
        <f t="shared" si="12186"/>
        <v>0</v>
      </c>
      <c r="AJ4645" s="32">
        <f t="shared" si="12186"/>
        <v>0</v>
      </c>
      <c r="AK4645" s="32">
        <f t="shared" si="12186"/>
        <v>0</v>
      </c>
      <c r="AL4645" s="32">
        <f t="shared" si="12013"/>
        <v>6766.4989999999998</v>
      </c>
      <c r="AM4645" s="32">
        <f t="shared" si="12014"/>
        <v>10.601000000000568</v>
      </c>
    </row>
    <row r="4646" spans="2:40" ht="31.2" x14ac:dyDescent="0.3">
      <c r="B4646" s="30" t="s">
        <v>1228</v>
      </c>
      <c r="C4646" s="30" t="s">
        <v>104</v>
      </c>
      <c r="D4646" s="30" t="s">
        <v>392</v>
      </c>
      <c r="E4646" s="15" t="str">
        <f t="shared" si="12024"/>
        <v>0408</v>
      </c>
      <c r="F4646" s="30" t="s">
        <v>1241</v>
      </c>
      <c r="G4646" s="30" t="s">
        <v>52</v>
      </c>
      <c r="H4646" s="31" t="s">
        <v>53</v>
      </c>
      <c r="I4646" s="32">
        <f>6994.6-217.5</f>
        <v>6777.1</v>
      </c>
      <c r="J4646" s="32">
        <f>6994.6-217.5</f>
        <v>6777.1</v>
      </c>
      <c r="K4646" s="32">
        <f>6994.6-217.5</f>
        <v>6777.1</v>
      </c>
      <c r="L4646" s="32"/>
      <c r="M4646" s="32"/>
      <c r="N4646" s="32"/>
      <c r="O4646" s="32">
        <v>0</v>
      </c>
      <c r="P4646" s="32">
        <v>0</v>
      </c>
      <c r="Q4646" s="32">
        <v>0</v>
      </c>
      <c r="R4646" s="32">
        <v>0</v>
      </c>
      <c r="S4646" s="32">
        <v>0</v>
      </c>
      <c r="T4646" s="32">
        <v>0</v>
      </c>
      <c r="U4646" s="32">
        <v>0</v>
      </c>
      <c r="V4646" s="32">
        <f t="shared" si="12025"/>
        <v>6777.1</v>
      </c>
      <c r="W4646" s="32"/>
      <c r="X4646" s="32"/>
      <c r="Y4646" s="32"/>
      <c r="Z4646" s="32"/>
      <c r="AA4646" s="32"/>
      <c r="AB4646" s="32">
        <v>4653.5415700000003</v>
      </c>
      <c r="AC4646" s="33">
        <v>5653.9248799999996</v>
      </c>
      <c r="AD4646" s="33">
        <v>5606.4418100000003</v>
      </c>
      <c r="AE4646" s="34">
        <f t="shared" si="12006"/>
        <v>99.160175081774355</v>
      </c>
      <c r="AF4646" s="32">
        <v>6766.4989999999998</v>
      </c>
      <c r="AG4646" s="32">
        <v>0</v>
      </c>
      <c r="AH4646" s="32">
        <v>0</v>
      </c>
      <c r="AI4646" s="32">
        <v>0</v>
      </c>
      <c r="AJ4646" s="32">
        <v>0</v>
      </c>
      <c r="AK4646" s="32">
        <v>0</v>
      </c>
      <c r="AL4646" s="32">
        <f t="shared" si="12013"/>
        <v>6766.4989999999998</v>
      </c>
      <c r="AM4646" s="32">
        <f t="shared" si="12014"/>
        <v>10.601000000000568</v>
      </c>
      <c r="AN4646" s="12"/>
    </row>
    <row r="4647" spans="2:40" x14ac:dyDescent="0.3">
      <c r="B4647" s="30" t="s">
        <v>1228</v>
      </c>
      <c r="C4647" s="30" t="s">
        <v>104</v>
      </c>
      <c r="D4647" s="30" t="s">
        <v>392</v>
      </c>
      <c r="E4647" s="15" t="str">
        <f t="shared" si="12024"/>
        <v>0408</v>
      </c>
      <c r="F4647" s="30" t="s">
        <v>1241</v>
      </c>
      <c r="G4647" s="30" t="s">
        <v>56</v>
      </c>
      <c r="H4647" s="31" t="s">
        <v>57</v>
      </c>
      <c r="I4647" s="32">
        <f t="shared" ref="I4647:T4647" si="12187">I4648</f>
        <v>10.9</v>
      </c>
      <c r="J4647" s="32">
        <f t="shared" si="12187"/>
        <v>10.9</v>
      </c>
      <c r="K4647" s="32">
        <f t="shared" si="12187"/>
        <v>10.9</v>
      </c>
      <c r="L4647" s="32">
        <f t="shared" si="12187"/>
        <v>0</v>
      </c>
      <c r="M4647" s="32">
        <f t="shared" si="12187"/>
        <v>0</v>
      </c>
      <c r="N4647" s="32">
        <f t="shared" si="12187"/>
        <v>0</v>
      </c>
      <c r="O4647" s="32">
        <f t="shared" si="12187"/>
        <v>0</v>
      </c>
      <c r="P4647" s="32">
        <f t="shared" si="12187"/>
        <v>0</v>
      </c>
      <c r="Q4647" s="32">
        <f t="shared" si="12187"/>
        <v>0</v>
      </c>
      <c r="R4647" s="32">
        <f t="shared" si="12187"/>
        <v>0</v>
      </c>
      <c r="S4647" s="32">
        <f t="shared" si="12187"/>
        <v>0</v>
      </c>
      <c r="T4647" s="32">
        <f t="shared" si="12187"/>
        <v>0</v>
      </c>
      <c r="U4647" s="32">
        <v>0</v>
      </c>
      <c r="V4647" s="32">
        <f t="shared" si="12025"/>
        <v>10.9</v>
      </c>
      <c r="W4647" s="32">
        <f t="shared" ref="W4647:AD4647" si="12188">W4648</f>
        <v>0</v>
      </c>
      <c r="X4647" s="32">
        <f t="shared" si="12188"/>
        <v>0</v>
      </c>
      <c r="Y4647" s="32">
        <f t="shared" si="12188"/>
        <v>0</v>
      </c>
      <c r="Z4647" s="32">
        <f t="shared" si="12188"/>
        <v>0</v>
      </c>
      <c r="AA4647" s="32">
        <f t="shared" si="12188"/>
        <v>0</v>
      </c>
      <c r="AB4647" s="32">
        <f t="shared" si="12188"/>
        <v>10.709</v>
      </c>
      <c r="AC4647" s="33">
        <f t="shared" si="12188"/>
        <v>10.709</v>
      </c>
      <c r="AD4647" s="33">
        <f t="shared" si="12188"/>
        <v>10.709</v>
      </c>
      <c r="AE4647" s="34">
        <f t="shared" si="12006"/>
        <v>100</v>
      </c>
      <c r="AF4647" s="32">
        <f t="shared" ref="AF4647:AK4647" si="12189">AF4648</f>
        <v>10.9</v>
      </c>
      <c r="AG4647" s="32">
        <f t="shared" si="12189"/>
        <v>0</v>
      </c>
      <c r="AH4647" s="32">
        <f t="shared" si="12189"/>
        <v>0</v>
      </c>
      <c r="AI4647" s="32">
        <f t="shared" si="12189"/>
        <v>0</v>
      </c>
      <c r="AJ4647" s="32">
        <f t="shared" si="12189"/>
        <v>0</v>
      </c>
      <c r="AK4647" s="32">
        <f t="shared" si="12189"/>
        <v>0</v>
      </c>
      <c r="AL4647" s="32">
        <f t="shared" si="12013"/>
        <v>10.9</v>
      </c>
      <c r="AM4647" s="32">
        <f t="shared" si="12014"/>
        <v>0</v>
      </c>
    </row>
    <row r="4648" spans="2:40" x14ac:dyDescent="0.3">
      <c r="B4648" s="30" t="s">
        <v>1228</v>
      </c>
      <c r="C4648" s="30" t="s">
        <v>104</v>
      </c>
      <c r="D4648" s="30" t="s">
        <v>392</v>
      </c>
      <c r="E4648" s="15" t="str">
        <f t="shared" si="12024"/>
        <v>0408</v>
      </c>
      <c r="F4648" s="30" t="s">
        <v>1241</v>
      </c>
      <c r="G4648" s="30" t="s">
        <v>60</v>
      </c>
      <c r="H4648" s="31" t="s">
        <v>61</v>
      </c>
      <c r="I4648" s="32">
        <v>10.9</v>
      </c>
      <c r="J4648" s="32">
        <v>10.9</v>
      </c>
      <c r="K4648" s="32">
        <v>10.9</v>
      </c>
      <c r="L4648" s="32"/>
      <c r="M4648" s="32"/>
      <c r="N4648" s="32"/>
      <c r="O4648" s="32">
        <v>0</v>
      </c>
      <c r="P4648" s="32">
        <v>0</v>
      </c>
      <c r="Q4648" s="32">
        <v>0</v>
      </c>
      <c r="R4648" s="32">
        <v>0</v>
      </c>
      <c r="S4648" s="32">
        <v>0</v>
      </c>
      <c r="T4648" s="32">
        <v>0</v>
      </c>
      <c r="U4648" s="32">
        <v>0</v>
      </c>
      <c r="V4648" s="32">
        <f t="shared" si="12025"/>
        <v>10.9</v>
      </c>
      <c r="W4648" s="32"/>
      <c r="X4648" s="32"/>
      <c r="Y4648" s="32"/>
      <c r="Z4648" s="32"/>
      <c r="AA4648" s="32"/>
      <c r="AB4648" s="32">
        <v>10.709</v>
      </c>
      <c r="AC4648" s="33">
        <v>10.709</v>
      </c>
      <c r="AD4648" s="33">
        <v>10.709</v>
      </c>
      <c r="AE4648" s="34">
        <f t="shared" si="12006"/>
        <v>100</v>
      </c>
      <c r="AF4648" s="32">
        <v>10.9</v>
      </c>
      <c r="AG4648" s="32">
        <v>0</v>
      </c>
      <c r="AH4648" s="32">
        <v>0</v>
      </c>
      <c r="AI4648" s="32">
        <v>0</v>
      </c>
      <c r="AJ4648" s="32">
        <v>0</v>
      </c>
      <c r="AK4648" s="32">
        <v>0</v>
      </c>
      <c r="AL4648" s="32">
        <f t="shared" si="12013"/>
        <v>10.9</v>
      </c>
      <c r="AM4648" s="32">
        <f t="shared" si="12014"/>
        <v>0</v>
      </c>
      <c r="AN4648" s="12"/>
    </row>
    <row r="4649" spans="2:40" ht="62.4" x14ac:dyDescent="0.3">
      <c r="B4649" s="30" t="s">
        <v>1228</v>
      </c>
      <c r="C4649" s="30" t="s">
        <v>104</v>
      </c>
      <c r="D4649" s="30" t="s">
        <v>392</v>
      </c>
      <c r="E4649" s="15" t="str">
        <f t="shared" si="12024"/>
        <v>0408</v>
      </c>
      <c r="F4649" s="30" t="s">
        <v>1242</v>
      </c>
      <c r="G4649" s="30"/>
      <c r="H4649" s="31" t="s">
        <v>1243</v>
      </c>
      <c r="I4649" s="32">
        <f t="shared" ref="I4649:I4657" si="12190">I4650</f>
        <v>123302</v>
      </c>
      <c r="J4649" s="32">
        <f t="shared" ref="J4649:J4657" si="12191">J4650</f>
        <v>128773</v>
      </c>
      <c r="K4649" s="32">
        <f t="shared" ref="K4649:K4657" si="12192">K4650</f>
        <v>135052</v>
      </c>
      <c r="L4649" s="32">
        <f t="shared" ref="L4649:L4657" si="12193">L4650</f>
        <v>-16980.07</v>
      </c>
      <c r="M4649" s="32">
        <f t="shared" ref="M4649:M4657" si="12194">M4650</f>
        <v>-18480.07</v>
      </c>
      <c r="N4649" s="32">
        <f t="shared" ref="N4649:N4657" si="12195">N4650</f>
        <v>-13480.07</v>
      </c>
      <c r="O4649" s="32">
        <f t="shared" ref="O4649:O4653" si="12196">O4650</f>
        <v>24339.241999999998</v>
      </c>
      <c r="P4649" s="32">
        <f t="shared" ref="P4649:P4657" si="12197">P4650</f>
        <v>0</v>
      </c>
      <c r="Q4649" s="32">
        <f t="shared" ref="Q4649:Q4657" si="12198">Q4650</f>
        <v>0</v>
      </c>
      <c r="R4649" s="32">
        <f t="shared" ref="R4649:R4657" si="12199">R4650</f>
        <v>0</v>
      </c>
      <c r="S4649" s="32">
        <f t="shared" ref="S4649:S4657" si="12200">S4650</f>
        <v>0</v>
      </c>
      <c r="T4649" s="32">
        <f t="shared" ref="T4649:T4657" si="12201">T4650</f>
        <v>0</v>
      </c>
      <c r="U4649" s="32">
        <v>0</v>
      </c>
      <c r="V4649" s="32">
        <f t="shared" si="12025"/>
        <v>130661.17199999999</v>
      </c>
      <c r="W4649" s="32">
        <f t="shared" ref="W4649:W4657" si="12202">W4650</f>
        <v>0</v>
      </c>
      <c r="X4649" s="32">
        <f t="shared" ref="X4649:X4657" si="12203">X4650</f>
        <v>0</v>
      </c>
      <c r="Y4649" s="32">
        <f t="shared" ref="Y4649:Y4657" si="12204">Y4650</f>
        <v>0</v>
      </c>
      <c r="Z4649" s="32">
        <f t="shared" ref="Z4649:Z4657" si="12205">Z4650</f>
        <v>0</v>
      </c>
      <c r="AA4649" s="32">
        <f t="shared" ref="AA4649:AA4657" si="12206">AA4650</f>
        <v>0</v>
      </c>
      <c r="AB4649" s="32">
        <f t="shared" ref="AB4649:AB4657" si="12207">AB4650</f>
        <v>100009.45576</v>
      </c>
      <c r="AC4649" s="33">
        <f t="shared" ref="AC4649:AC4657" si="12208">AC4650</f>
        <v>130661.17200000001</v>
      </c>
      <c r="AD4649" s="33">
        <f t="shared" ref="AD4649:AD4657" si="12209">AD4650</f>
        <v>130248.33680999999</v>
      </c>
      <c r="AE4649" s="34">
        <f t="shared" si="12006"/>
        <v>99.684041415149707</v>
      </c>
      <c r="AF4649" s="32">
        <f t="shared" ref="AF4649:AF4657" si="12210">AF4650</f>
        <v>106321.93</v>
      </c>
      <c r="AG4649" s="32">
        <f t="shared" ref="AG4649:AG4653" si="12211">AG4650</f>
        <v>24339.241999999998</v>
      </c>
      <c r="AH4649" s="32">
        <f t="shared" ref="AH4649:AH4657" si="12212">AH4650</f>
        <v>0</v>
      </c>
      <c r="AI4649" s="32">
        <f t="shared" ref="AI4649:AI4657" si="12213">AI4650</f>
        <v>0</v>
      </c>
      <c r="AJ4649" s="32">
        <f t="shared" ref="AJ4649:AJ4657" si="12214">AJ4650</f>
        <v>0</v>
      </c>
      <c r="AK4649" s="32">
        <f t="shared" ref="AK4649:AK4657" si="12215">AK4650</f>
        <v>0</v>
      </c>
      <c r="AL4649" s="32">
        <f t="shared" si="12013"/>
        <v>130661.17199999999</v>
      </c>
      <c r="AM4649" s="32">
        <f t="shared" si="12014"/>
        <v>0</v>
      </c>
    </row>
    <row r="4650" spans="2:40" ht="31.2" x14ac:dyDescent="0.3">
      <c r="B4650" s="30" t="s">
        <v>1228</v>
      </c>
      <c r="C4650" s="30" t="s">
        <v>104</v>
      </c>
      <c r="D4650" s="30" t="s">
        <v>392</v>
      </c>
      <c r="E4650" s="15" t="str">
        <f t="shared" si="12024"/>
        <v>0408</v>
      </c>
      <c r="F4650" s="30" t="s">
        <v>1242</v>
      </c>
      <c r="G4650" s="30" t="s">
        <v>50</v>
      </c>
      <c r="H4650" s="31" t="s">
        <v>51</v>
      </c>
      <c r="I4650" s="32">
        <f t="shared" si="12190"/>
        <v>123302</v>
      </c>
      <c r="J4650" s="32">
        <f t="shared" si="12191"/>
        <v>128773</v>
      </c>
      <c r="K4650" s="32">
        <f t="shared" si="12192"/>
        <v>135052</v>
      </c>
      <c r="L4650" s="32">
        <f t="shared" si="12193"/>
        <v>-16980.07</v>
      </c>
      <c r="M4650" s="32">
        <f t="shared" si="12194"/>
        <v>-18480.07</v>
      </c>
      <c r="N4650" s="32">
        <f t="shared" si="12195"/>
        <v>-13480.07</v>
      </c>
      <c r="O4650" s="32">
        <f t="shared" si="12196"/>
        <v>24339.241999999998</v>
      </c>
      <c r="P4650" s="32">
        <f t="shared" si="12197"/>
        <v>0</v>
      </c>
      <c r="Q4650" s="32">
        <f t="shared" si="12198"/>
        <v>0</v>
      </c>
      <c r="R4650" s="32">
        <f t="shared" si="12199"/>
        <v>0</v>
      </c>
      <c r="S4650" s="32">
        <f t="shared" si="12200"/>
        <v>0</v>
      </c>
      <c r="T4650" s="32">
        <f t="shared" si="12201"/>
        <v>0</v>
      </c>
      <c r="U4650" s="32">
        <v>0</v>
      </c>
      <c r="V4650" s="32">
        <f t="shared" si="12025"/>
        <v>130661.17199999999</v>
      </c>
      <c r="W4650" s="32">
        <f t="shared" si="12202"/>
        <v>0</v>
      </c>
      <c r="X4650" s="32">
        <f t="shared" si="12203"/>
        <v>0</v>
      </c>
      <c r="Y4650" s="32">
        <f t="shared" si="12204"/>
        <v>0</v>
      </c>
      <c r="Z4650" s="32">
        <f t="shared" si="12205"/>
        <v>0</v>
      </c>
      <c r="AA4650" s="32">
        <f t="shared" si="12206"/>
        <v>0</v>
      </c>
      <c r="AB4650" s="32">
        <f t="shared" si="12207"/>
        <v>100009.45576</v>
      </c>
      <c r="AC4650" s="33">
        <f t="shared" si="12208"/>
        <v>130661.17200000001</v>
      </c>
      <c r="AD4650" s="33">
        <f t="shared" si="12209"/>
        <v>130248.33680999999</v>
      </c>
      <c r="AE4650" s="34">
        <f t="shared" ref="AE4650:AE4713" si="12216">AD4650/AC4650*100</f>
        <v>99.684041415149707</v>
      </c>
      <c r="AF4650" s="32">
        <f t="shared" si="12210"/>
        <v>106321.93</v>
      </c>
      <c r="AG4650" s="32">
        <f t="shared" si="12211"/>
        <v>24339.241999999998</v>
      </c>
      <c r="AH4650" s="32">
        <f t="shared" si="12212"/>
        <v>0</v>
      </c>
      <c r="AI4650" s="32">
        <f t="shared" si="12213"/>
        <v>0</v>
      </c>
      <c r="AJ4650" s="32">
        <f t="shared" si="12214"/>
        <v>0</v>
      </c>
      <c r="AK4650" s="32">
        <f t="shared" si="12215"/>
        <v>0</v>
      </c>
      <c r="AL4650" s="32">
        <f t="shared" ref="AL4650:AL4713" si="12217">AF4650+AH4650+AK4650+AI4650+AJ4650+AG4650</f>
        <v>130661.17199999999</v>
      </c>
      <c r="AM4650" s="32">
        <f t="shared" ref="AM4650:AM4713" si="12218">V4650-AL4650</f>
        <v>0</v>
      </c>
    </row>
    <row r="4651" spans="2:40" ht="31.2" x14ac:dyDescent="0.3">
      <c r="B4651" s="30" t="s">
        <v>1228</v>
      </c>
      <c r="C4651" s="30" t="s">
        <v>104</v>
      </c>
      <c r="D4651" s="30" t="s">
        <v>392</v>
      </c>
      <c r="E4651" s="15" t="str">
        <f t="shared" si="12024"/>
        <v>0408</v>
      </c>
      <c r="F4651" s="30" t="s">
        <v>1242</v>
      </c>
      <c r="G4651" s="30" t="s">
        <v>52</v>
      </c>
      <c r="H4651" s="31" t="s">
        <v>53</v>
      </c>
      <c r="I4651" s="32">
        <v>123302</v>
      </c>
      <c r="J4651" s="32">
        <v>128773</v>
      </c>
      <c r="K4651" s="32">
        <v>135052</v>
      </c>
      <c r="L4651" s="32">
        <v>-16980.07</v>
      </c>
      <c r="M4651" s="32">
        <v>-18480.07</v>
      </c>
      <c r="N4651" s="32">
        <v>-13480.07</v>
      </c>
      <c r="O4651" s="32">
        <v>24339.241999999998</v>
      </c>
      <c r="P4651" s="32">
        <v>0</v>
      </c>
      <c r="Q4651" s="32">
        <v>0</v>
      </c>
      <c r="R4651" s="32">
        <v>0</v>
      </c>
      <c r="S4651" s="32">
        <v>0</v>
      </c>
      <c r="T4651" s="32">
        <v>0</v>
      </c>
      <c r="U4651" s="32">
        <v>0</v>
      </c>
      <c r="V4651" s="32">
        <f t="shared" si="12025"/>
        <v>130661.17199999999</v>
      </c>
      <c r="W4651" s="32"/>
      <c r="X4651" s="32"/>
      <c r="Y4651" s="32"/>
      <c r="Z4651" s="32"/>
      <c r="AA4651" s="32"/>
      <c r="AB4651" s="32">
        <v>100009.45576</v>
      </c>
      <c r="AC4651" s="33">
        <v>130661.17200000001</v>
      </c>
      <c r="AD4651" s="33">
        <v>130248.33680999999</v>
      </c>
      <c r="AE4651" s="34">
        <f t="shared" si="12216"/>
        <v>99.684041415149707</v>
      </c>
      <c r="AF4651" s="32">
        <v>106321.93</v>
      </c>
      <c r="AG4651" s="32">
        <v>24339.241999999998</v>
      </c>
      <c r="AH4651" s="32">
        <v>0</v>
      </c>
      <c r="AI4651" s="32">
        <v>0</v>
      </c>
      <c r="AJ4651" s="32">
        <v>0</v>
      </c>
      <c r="AK4651" s="32">
        <v>0</v>
      </c>
      <c r="AL4651" s="32">
        <f t="shared" si="12217"/>
        <v>130661.17199999999</v>
      </c>
      <c r="AM4651" s="32">
        <f t="shared" si="12218"/>
        <v>0</v>
      </c>
      <c r="AN4651" s="12"/>
    </row>
    <row r="4652" spans="2:40" ht="31.2" x14ac:dyDescent="0.3">
      <c r="B4652" s="30" t="s">
        <v>1228</v>
      </c>
      <c r="C4652" s="30" t="s">
        <v>104</v>
      </c>
      <c r="D4652" s="30" t="s">
        <v>392</v>
      </c>
      <c r="E4652" s="15" t="str">
        <f t="shared" si="12024"/>
        <v>0408</v>
      </c>
      <c r="F4652" s="30" t="s">
        <v>1244</v>
      </c>
      <c r="G4652" s="30"/>
      <c r="H4652" s="31" t="s">
        <v>1245</v>
      </c>
      <c r="I4652" s="32">
        <f t="shared" si="12190"/>
        <v>0</v>
      </c>
      <c r="J4652" s="32">
        <f t="shared" si="12191"/>
        <v>0</v>
      </c>
      <c r="K4652" s="32">
        <f t="shared" si="12192"/>
        <v>0</v>
      </c>
      <c r="L4652" s="32">
        <f t="shared" si="12193"/>
        <v>16980.07</v>
      </c>
      <c r="M4652" s="32">
        <f t="shared" si="12194"/>
        <v>18480.07</v>
      </c>
      <c r="N4652" s="32">
        <f t="shared" si="12195"/>
        <v>13480.07</v>
      </c>
      <c r="O4652" s="32">
        <f t="shared" si="12196"/>
        <v>-9917.9969999999994</v>
      </c>
      <c r="P4652" s="32">
        <f t="shared" si="12197"/>
        <v>0</v>
      </c>
      <c r="Q4652" s="32">
        <f t="shared" si="12198"/>
        <v>0</v>
      </c>
      <c r="R4652" s="32">
        <f t="shared" si="12199"/>
        <v>0</v>
      </c>
      <c r="S4652" s="32">
        <f t="shared" si="12200"/>
        <v>0</v>
      </c>
      <c r="T4652" s="32">
        <f t="shared" si="12201"/>
        <v>0</v>
      </c>
      <c r="U4652" s="32">
        <f t="shared" ref="U4652:U4653" si="12219">U4653</f>
        <v>1250</v>
      </c>
      <c r="V4652" s="32">
        <f t="shared" si="12025"/>
        <v>8312.0730000000003</v>
      </c>
      <c r="W4652" s="32">
        <f t="shared" si="12202"/>
        <v>4500</v>
      </c>
      <c r="X4652" s="32">
        <f t="shared" si="12203"/>
        <v>0</v>
      </c>
      <c r="Y4652" s="32">
        <f t="shared" si="12204"/>
        <v>0</v>
      </c>
      <c r="Z4652" s="32">
        <f t="shared" si="12205"/>
        <v>0</v>
      </c>
      <c r="AA4652" s="32">
        <f t="shared" si="12206"/>
        <v>0</v>
      </c>
      <c r="AB4652" s="32">
        <f t="shared" si="12207"/>
        <v>6539.2714500000002</v>
      </c>
      <c r="AC4652" s="33">
        <f t="shared" si="12208"/>
        <v>8312.0730000000003</v>
      </c>
      <c r="AD4652" s="33">
        <f t="shared" si="12209"/>
        <v>8308.3367899999994</v>
      </c>
      <c r="AE4652" s="34">
        <f t="shared" si="12216"/>
        <v>99.955050803812711</v>
      </c>
      <c r="AF4652" s="32">
        <f t="shared" si="12210"/>
        <v>18230.07</v>
      </c>
      <c r="AG4652" s="32">
        <f t="shared" si="12211"/>
        <v>-9917.9969999999994</v>
      </c>
      <c r="AH4652" s="32">
        <f t="shared" si="12212"/>
        <v>0</v>
      </c>
      <c r="AI4652" s="32">
        <f t="shared" si="12213"/>
        <v>0</v>
      </c>
      <c r="AJ4652" s="32">
        <f t="shared" si="12214"/>
        <v>0</v>
      </c>
      <c r="AK4652" s="32">
        <f t="shared" si="12215"/>
        <v>0</v>
      </c>
      <c r="AL4652" s="32">
        <f t="shared" si="12217"/>
        <v>8312.0730000000003</v>
      </c>
      <c r="AM4652" s="32">
        <f t="shared" si="12218"/>
        <v>0</v>
      </c>
    </row>
    <row r="4653" spans="2:40" ht="31.2" x14ac:dyDescent="0.3">
      <c r="B4653" s="30" t="s">
        <v>1228</v>
      </c>
      <c r="C4653" s="30" t="s">
        <v>104</v>
      </c>
      <c r="D4653" s="30" t="s">
        <v>392</v>
      </c>
      <c r="E4653" s="15" t="str">
        <f t="shared" si="12024"/>
        <v>0408</v>
      </c>
      <c r="F4653" s="30" t="s">
        <v>1244</v>
      </c>
      <c r="G4653" s="30" t="s">
        <v>50</v>
      </c>
      <c r="H4653" s="31" t="s">
        <v>51</v>
      </c>
      <c r="I4653" s="32">
        <f t="shared" si="12190"/>
        <v>0</v>
      </c>
      <c r="J4653" s="32">
        <f t="shared" si="12191"/>
        <v>0</v>
      </c>
      <c r="K4653" s="32">
        <f t="shared" si="12192"/>
        <v>0</v>
      </c>
      <c r="L4653" s="32">
        <f t="shared" si="12193"/>
        <v>16980.07</v>
      </c>
      <c r="M4653" s="32">
        <f t="shared" si="12194"/>
        <v>18480.07</v>
      </c>
      <c r="N4653" s="32">
        <f t="shared" si="12195"/>
        <v>13480.07</v>
      </c>
      <c r="O4653" s="32">
        <f t="shared" si="12196"/>
        <v>-9917.9969999999994</v>
      </c>
      <c r="P4653" s="32">
        <f t="shared" si="12197"/>
        <v>0</v>
      </c>
      <c r="Q4653" s="32">
        <f t="shared" si="12198"/>
        <v>0</v>
      </c>
      <c r="R4653" s="32">
        <f t="shared" si="12199"/>
        <v>0</v>
      </c>
      <c r="S4653" s="32">
        <f t="shared" si="12200"/>
        <v>0</v>
      </c>
      <c r="T4653" s="32">
        <f t="shared" si="12201"/>
        <v>0</v>
      </c>
      <c r="U4653" s="32">
        <f t="shared" si="12219"/>
        <v>1250</v>
      </c>
      <c r="V4653" s="32">
        <f t="shared" si="12025"/>
        <v>8312.0730000000003</v>
      </c>
      <c r="W4653" s="32">
        <f t="shared" si="12202"/>
        <v>4500</v>
      </c>
      <c r="X4653" s="32">
        <f t="shared" si="12203"/>
        <v>0</v>
      </c>
      <c r="Y4653" s="32">
        <f t="shared" si="12204"/>
        <v>0</v>
      </c>
      <c r="Z4653" s="32">
        <f t="shared" si="12205"/>
        <v>0</v>
      </c>
      <c r="AA4653" s="32">
        <f t="shared" si="12206"/>
        <v>0</v>
      </c>
      <c r="AB4653" s="32">
        <f t="shared" si="12207"/>
        <v>6539.2714500000002</v>
      </c>
      <c r="AC4653" s="33">
        <f t="shared" si="12208"/>
        <v>8312.0730000000003</v>
      </c>
      <c r="AD4653" s="33">
        <f t="shared" si="12209"/>
        <v>8308.3367899999994</v>
      </c>
      <c r="AE4653" s="34">
        <f t="shared" si="12216"/>
        <v>99.955050803812711</v>
      </c>
      <c r="AF4653" s="32">
        <f t="shared" si="12210"/>
        <v>18230.07</v>
      </c>
      <c r="AG4653" s="32">
        <f t="shared" si="12211"/>
        <v>-9917.9969999999994</v>
      </c>
      <c r="AH4653" s="32">
        <f t="shared" si="12212"/>
        <v>0</v>
      </c>
      <c r="AI4653" s="32">
        <f t="shared" si="12213"/>
        <v>0</v>
      </c>
      <c r="AJ4653" s="32">
        <f t="shared" si="12214"/>
        <v>0</v>
      </c>
      <c r="AK4653" s="32">
        <f t="shared" si="12215"/>
        <v>0</v>
      </c>
      <c r="AL4653" s="32">
        <f t="shared" si="12217"/>
        <v>8312.0730000000003</v>
      </c>
      <c r="AM4653" s="32">
        <f t="shared" si="12218"/>
        <v>0</v>
      </c>
    </row>
    <row r="4654" spans="2:40" ht="31.2" x14ac:dyDescent="0.3">
      <c r="B4654" s="30" t="s">
        <v>1228</v>
      </c>
      <c r="C4654" s="30" t="s">
        <v>104</v>
      </c>
      <c r="D4654" s="30" t="s">
        <v>392</v>
      </c>
      <c r="E4654" s="15" t="str">
        <f t="shared" si="12024"/>
        <v>0408</v>
      </c>
      <c r="F4654" s="30" t="s">
        <v>1244</v>
      </c>
      <c r="G4654" s="30" t="s">
        <v>52</v>
      </c>
      <c r="H4654" s="31" t="s">
        <v>53</v>
      </c>
      <c r="I4654" s="32"/>
      <c r="J4654" s="32"/>
      <c r="K4654" s="32"/>
      <c r="L4654" s="32">
        <v>16980.07</v>
      </c>
      <c r="M4654" s="32">
        <v>18480.07</v>
      </c>
      <c r="N4654" s="32">
        <v>13480.07</v>
      </c>
      <c r="O4654" s="32">
        <f>-5239.65-4678.347</f>
        <v>-9917.9969999999994</v>
      </c>
      <c r="P4654" s="32">
        <v>0</v>
      </c>
      <c r="Q4654" s="32">
        <v>0</v>
      </c>
      <c r="R4654" s="32">
        <v>0</v>
      </c>
      <c r="S4654" s="32">
        <v>0</v>
      </c>
      <c r="T4654" s="32">
        <v>0</v>
      </c>
      <c r="U4654" s="32">
        <f>4500-3250</f>
        <v>1250</v>
      </c>
      <c r="V4654" s="32">
        <f t="shared" si="12025"/>
        <v>8312.0730000000003</v>
      </c>
      <c r="W4654" s="32">
        <v>4500</v>
      </c>
      <c r="X4654" s="32"/>
      <c r="Y4654" s="32"/>
      <c r="Z4654" s="32"/>
      <c r="AA4654" s="32"/>
      <c r="AB4654" s="32">
        <v>6539.2714500000002</v>
      </c>
      <c r="AC4654" s="33">
        <v>8312.0730000000003</v>
      </c>
      <c r="AD4654" s="33">
        <v>8308.3367899999994</v>
      </c>
      <c r="AE4654" s="34">
        <f t="shared" si="12216"/>
        <v>99.955050803812711</v>
      </c>
      <c r="AF4654" s="32">
        <v>18230.07</v>
      </c>
      <c r="AG4654" s="32">
        <f>-5239.65-4678.347</f>
        <v>-9917.9969999999994</v>
      </c>
      <c r="AH4654" s="32">
        <v>0</v>
      </c>
      <c r="AI4654" s="32">
        <v>0</v>
      </c>
      <c r="AJ4654" s="32">
        <v>0</v>
      </c>
      <c r="AK4654" s="32">
        <v>0</v>
      </c>
      <c r="AL4654" s="32">
        <f t="shared" si="12217"/>
        <v>8312.0730000000003</v>
      </c>
      <c r="AM4654" s="32">
        <f t="shared" si="12218"/>
        <v>0</v>
      </c>
    </row>
    <row r="4655" spans="2:40" ht="46.8" x14ac:dyDescent="0.3">
      <c r="B4655" s="30" t="s">
        <v>1228</v>
      </c>
      <c r="C4655" s="30" t="s">
        <v>104</v>
      </c>
      <c r="D4655" s="30" t="s">
        <v>392</v>
      </c>
      <c r="E4655" s="15" t="str">
        <f t="shared" si="12024"/>
        <v>0408</v>
      </c>
      <c r="F4655" s="30" t="s">
        <v>1246</v>
      </c>
      <c r="G4655" s="30"/>
      <c r="H4655" s="31" t="s">
        <v>1247</v>
      </c>
      <c r="I4655" s="32">
        <f t="shared" si="12190"/>
        <v>17661.099999999999</v>
      </c>
      <c r="J4655" s="32">
        <f t="shared" si="12191"/>
        <v>17661.099999999999</v>
      </c>
      <c r="K4655" s="32">
        <f t="shared" si="12192"/>
        <v>17661.099999999999</v>
      </c>
      <c r="L4655" s="32">
        <f t="shared" si="12193"/>
        <v>0</v>
      </c>
      <c r="M4655" s="32">
        <f t="shared" si="12194"/>
        <v>0</v>
      </c>
      <c r="N4655" s="32">
        <f t="shared" si="12195"/>
        <v>0</v>
      </c>
      <c r="O4655" s="32">
        <f t="shared" ref="O4655:O4657" si="12220">O4656</f>
        <v>0</v>
      </c>
      <c r="P4655" s="32">
        <f t="shared" si="12197"/>
        <v>0</v>
      </c>
      <c r="Q4655" s="32">
        <f t="shared" si="12198"/>
        <v>0</v>
      </c>
      <c r="R4655" s="32">
        <f t="shared" si="12199"/>
        <v>0</v>
      </c>
      <c r="S4655" s="32">
        <f t="shared" si="12200"/>
        <v>0</v>
      </c>
      <c r="T4655" s="32">
        <f t="shared" si="12201"/>
        <v>0</v>
      </c>
      <c r="U4655" s="32">
        <v>0</v>
      </c>
      <c r="V4655" s="32">
        <f t="shared" si="12025"/>
        <v>17661.099999999999</v>
      </c>
      <c r="W4655" s="32">
        <f t="shared" si="12202"/>
        <v>0</v>
      </c>
      <c r="X4655" s="32">
        <f t="shared" si="12203"/>
        <v>0</v>
      </c>
      <c r="Y4655" s="32">
        <f t="shared" si="12204"/>
        <v>0</v>
      </c>
      <c r="Z4655" s="32">
        <f t="shared" si="12205"/>
        <v>0</v>
      </c>
      <c r="AA4655" s="32">
        <f t="shared" si="12206"/>
        <v>0</v>
      </c>
      <c r="AB4655" s="32">
        <f t="shared" si="12207"/>
        <v>12896.307510000001</v>
      </c>
      <c r="AC4655" s="33">
        <f t="shared" si="12208"/>
        <v>17661.099999999999</v>
      </c>
      <c r="AD4655" s="33">
        <f t="shared" si="12209"/>
        <v>16529.47911</v>
      </c>
      <c r="AE4655" s="34">
        <f t="shared" si="12216"/>
        <v>93.592579794010575</v>
      </c>
      <c r="AF4655" s="32">
        <f t="shared" si="12210"/>
        <v>17661.099999999999</v>
      </c>
      <c r="AG4655" s="32">
        <f t="shared" ref="AG4655:AG4657" si="12221">AG4656</f>
        <v>0</v>
      </c>
      <c r="AH4655" s="32">
        <f t="shared" si="12212"/>
        <v>0</v>
      </c>
      <c r="AI4655" s="32">
        <f t="shared" si="12213"/>
        <v>0</v>
      </c>
      <c r="AJ4655" s="32">
        <f t="shared" si="12214"/>
        <v>0</v>
      </c>
      <c r="AK4655" s="32">
        <f t="shared" si="12215"/>
        <v>0</v>
      </c>
      <c r="AL4655" s="32">
        <f t="shared" si="12217"/>
        <v>17661.099999999999</v>
      </c>
      <c r="AM4655" s="32">
        <f t="shared" si="12218"/>
        <v>0</v>
      </c>
    </row>
    <row r="4656" spans="2:40" ht="62.4" x14ac:dyDescent="0.3">
      <c r="B4656" s="30" t="s">
        <v>1228</v>
      </c>
      <c r="C4656" s="30" t="s">
        <v>104</v>
      </c>
      <c r="D4656" s="30" t="s">
        <v>392</v>
      </c>
      <c r="E4656" s="15" t="str">
        <f t="shared" si="12024"/>
        <v>0408</v>
      </c>
      <c r="F4656" s="30" t="s">
        <v>1248</v>
      </c>
      <c r="G4656" s="30"/>
      <c r="H4656" s="31" t="s">
        <v>1249</v>
      </c>
      <c r="I4656" s="32">
        <f t="shared" si="12190"/>
        <v>17661.099999999999</v>
      </c>
      <c r="J4656" s="32">
        <f t="shared" si="12191"/>
        <v>17661.099999999999</v>
      </c>
      <c r="K4656" s="32">
        <f t="shared" si="12192"/>
        <v>17661.099999999999</v>
      </c>
      <c r="L4656" s="32">
        <f t="shared" si="12193"/>
        <v>0</v>
      </c>
      <c r="M4656" s="32">
        <f t="shared" si="12194"/>
        <v>0</v>
      </c>
      <c r="N4656" s="32">
        <f t="shared" si="12195"/>
        <v>0</v>
      </c>
      <c r="O4656" s="32">
        <f t="shared" si="12220"/>
        <v>0</v>
      </c>
      <c r="P4656" s="32">
        <f t="shared" si="12197"/>
        <v>0</v>
      </c>
      <c r="Q4656" s="32">
        <f t="shared" si="12198"/>
        <v>0</v>
      </c>
      <c r="R4656" s="32">
        <f t="shared" si="12199"/>
        <v>0</v>
      </c>
      <c r="S4656" s="32">
        <f t="shared" si="12200"/>
        <v>0</v>
      </c>
      <c r="T4656" s="32">
        <f t="shared" si="12201"/>
        <v>0</v>
      </c>
      <c r="U4656" s="32">
        <v>0</v>
      </c>
      <c r="V4656" s="32">
        <f t="shared" si="12025"/>
        <v>17661.099999999999</v>
      </c>
      <c r="W4656" s="32">
        <f t="shared" si="12202"/>
        <v>0</v>
      </c>
      <c r="X4656" s="32">
        <f t="shared" si="12203"/>
        <v>0</v>
      </c>
      <c r="Y4656" s="32">
        <f t="shared" si="12204"/>
        <v>0</v>
      </c>
      <c r="Z4656" s="32">
        <f t="shared" si="12205"/>
        <v>0</v>
      </c>
      <c r="AA4656" s="32">
        <f t="shared" si="12206"/>
        <v>0</v>
      </c>
      <c r="AB4656" s="32">
        <f t="shared" si="12207"/>
        <v>12896.307510000001</v>
      </c>
      <c r="AC4656" s="33">
        <f t="shared" si="12208"/>
        <v>17661.099999999999</v>
      </c>
      <c r="AD4656" s="33">
        <f t="shared" si="12209"/>
        <v>16529.47911</v>
      </c>
      <c r="AE4656" s="34">
        <f t="shared" si="12216"/>
        <v>93.592579794010575</v>
      </c>
      <c r="AF4656" s="32">
        <f t="shared" si="12210"/>
        <v>17661.099999999999</v>
      </c>
      <c r="AG4656" s="32">
        <f t="shared" si="12221"/>
        <v>0</v>
      </c>
      <c r="AH4656" s="32">
        <f t="shared" si="12212"/>
        <v>0</v>
      </c>
      <c r="AI4656" s="32">
        <f t="shared" si="12213"/>
        <v>0</v>
      </c>
      <c r="AJ4656" s="32">
        <f t="shared" si="12214"/>
        <v>0</v>
      </c>
      <c r="AK4656" s="32">
        <f t="shared" si="12215"/>
        <v>0</v>
      </c>
      <c r="AL4656" s="32">
        <f t="shared" si="12217"/>
        <v>17661.099999999999</v>
      </c>
      <c r="AM4656" s="32">
        <f t="shared" si="12218"/>
        <v>0</v>
      </c>
    </row>
    <row r="4657" spans="2:40" ht="31.2" x14ac:dyDescent="0.3">
      <c r="B4657" s="30" t="s">
        <v>1228</v>
      </c>
      <c r="C4657" s="30" t="s">
        <v>104</v>
      </c>
      <c r="D4657" s="30" t="s">
        <v>392</v>
      </c>
      <c r="E4657" s="15" t="str">
        <f t="shared" ref="E4657:E4720" si="12222">CONCATENATE(C4657,D4657)</f>
        <v>0408</v>
      </c>
      <c r="F4657" s="30" t="s">
        <v>1248</v>
      </c>
      <c r="G4657" s="30" t="s">
        <v>50</v>
      </c>
      <c r="H4657" s="31" t="s">
        <v>51</v>
      </c>
      <c r="I4657" s="32">
        <f t="shared" si="12190"/>
        <v>17661.099999999999</v>
      </c>
      <c r="J4657" s="32">
        <f t="shared" si="12191"/>
        <v>17661.099999999999</v>
      </c>
      <c r="K4657" s="32">
        <f t="shared" si="12192"/>
        <v>17661.099999999999</v>
      </c>
      <c r="L4657" s="32">
        <f t="shared" si="12193"/>
        <v>0</v>
      </c>
      <c r="M4657" s="32">
        <f t="shared" si="12194"/>
        <v>0</v>
      </c>
      <c r="N4657" s="32">
        <f t="shared" si="12195"/>
        <v>0</v>
      </c>
      <c r="O4657" s="32">
        <f t="shared" si="12220"/>
        <v>0</v>
      </c>
      <c r="P4657" s="32">
        <f t="shared" si="12197"/>
        <v>0</v>
      </c>
      <c r="Q4657" s="32">
        <f t="shared" si="12198"/>
        <v>0</v>
      </c>
      <c r="R4657" s="32">
        <f t="shared" si="12199"/>
        <v>0</v>
      </c>
      <c r="S4657" s="32">
        <f t="shared" si="12200"/>
        <v>0</v>
      </c>
      <c r="T4657" s="32">
        <f t="shared" si="12201"/>
        <v>0</v>
      </c>
      <c r="U4657" s="32">
        <v>0</v>
      </c>
      <c r="V4657" s="32">
        <f t="shared" ref="V4657:V4720" si="12223">I4657+L4657+U4657+T4657+S4657+R4657+Q4657+P4657+O4657</f>
        <v>17661.099999999999</v>
      </c>
      <c r="W4657" s="32">
        <f t="shared" si="12202"/>
        <v>0</v>
      </c>
      <c r="X4657" s="32">
        <f t="shared" si="12203"/>
        <v>0</v>
      </c>
      <c r="Y4657" s="32">
        <f t="shared" si="12204"/>
        <v>0</v>
      </c>
      <c r="Z4657" s="32">
        <f t="shared" si="12205"/>
        <v>0</v>
      </c>
      <c r="AA4657" s="32">
        <f t="shared" si="12206"/>
        <v>0</v>
      </c>
      <c r="AB4657" s="32">
        <f t="shared" si="12207"/>
        <v>12896.307510000001</v>
      </c>
      <c r="AC4657" s="33">
        <f t="shared" si="12208"/>
        <v>17661.099999999999</v>
      </c>
      <c r="AD4657" s="33">
        <f t="shared" si="12209"/>
        <v>16529.47911</v>
      </c>
      <c r="AE4657" s="34">
        <f t="shared" si="12216"/>
        <v>93.592579794010575</v>
      </c>
      <c r="AF4657" s="32">
        <f t="shared" si="12210"/>
        <v>17661.099999999999</v>
      </c>
      <c r="AG4657" s="32">
        <f t="shared" si="12221"/>
        <v>0</v>
      </c>
      <c r="AH4657" s="32">
        <f t="shared" si="12212"/>
        <v>0</v>
      </c>
      <c r="AI4657" s="32">
        <f t="shared" si="12213"/>
        <v>0</v>
      </c>
      <c r="AJ4657" s="32">
        <f t="shared" si="12214"/>
        <v>0</v>
      </c>
      <c r="AK4657" s="32">
        <f t="shared" si="12215"/>
        <v>0</v>
      </c>
      <c r="AL4657" s="32">
        <f t="shared" si="12217"/>
        <v>17661.099999999999</v>
      </c>
      <c r="AM4657" s="32">
        <f t="shared" si="12218"/>
        <v>0</v>
      </c>
    </row>
    <row r="4658" spans="2:40" ht="31.2" x14ac:dyDescent="0.3">
      <c r="B4658" s="30" t="s">
        <v>1228</v>
      </c>
      <c r="C4658" s="30" t="s">
        <v>104</v>
      </c>
      <c r="D4658" s="30" t="s">
        <v>392</v>
      </c>
      <c r="E4658" s="15" t="str">
        <f t="shared" si="12222"/>
        <v>0408</v>
      </c>
      <c r="F4658" s="30" t="s">
        <v>1248</v>
      </c>
      <c r="G4658" s="30" t="s">
        <v>52</v>
      </c>
      <c r="H4658" s="31" t="s">
        <v>53</v>
      </c>
      <c r="I4658" s="32">
        <v>17661.099999999999</v>
      </c>
      <c r="J4658" s="32">
        <v>17661.099999999999</v>
      </c>
      <c r="K4658" s="32">
        <v>17661.099999999999</v>
      </c>
      <c r="L4658" s="32"/>
      <c r="M4658" s="32"/>
      <c r="N4658" s="32"/>
      <c r="O4658" s="32">
        <v>0</v>
      </c>
      <c r="P4658" s="32">
        <v>0</v>
      </c>
      <c r="Q4658" s="32">
        <v>0</v>
      </c>
      <c r="R4658" s="32">
        <v>0</v>
      </c>
      <c r="S4658" s="32">
        <v>0</v>
      </c>
      <c r="T4658" s="32">
        <v>0</v>
      </c>
      <c r="U4658" s="32">
        <v>0</v>
      </c>
      <c r="V4658" s="32">
        <f t="shared" si="12223"/>
        <v>17661.099999999999</v>
      </c>
      <c r="W4658" s="32"/>
      <c r="X4658" s="32"/>
      <c r="Y4658" s="32"/>
      <c r="Z4658" s="32"/>
      <c r="AA4658" s="32"/>
      <c r="AB4658" s="32">
        <v>12896.307510000001</v>
      </c>
      <c r="AC4658" s="33">
        <v>17661.099999999999</v>
      </c>
      <c r="AD4658" s="33">
        <v>16529.47911</v>
      </c>
      <c r="AE4658" s="34">
        <f t="shared" si="12216"/>
        <v>93.592579794010575</v>
      </c>
      <c r="AF4658" s="32">
        <v>17661.099999999999</v>
      </c>
      <c r="AG4658" s="32">
        <v>0</v>
      </c>
      <c r="AH4658" s="32">
        <v>0</v>
      </c>
      <c r="AI4658" s="32">
        <v>0</v>
      </c>
      <c r="AJ4658" s="32">
        <v>0</v>
      </c>
      <c r="AK4658" s="32">
        <v>0</v>
      </c>
      <c r="AL4658" s="32">
        <f t="shared" si="12217"/>
        <v>17661.099999999999</v>
      </c>
      <c r="AM4658" s="32">
        <f t="shared" si="12218"/>
        <v>0</v>
      </c>
      <c r="AN4658" s="12"/>
    </row>
    <row r="4659" spans="2:40" ht="62.4" x14ac:dyDescent="0.3">
      <c r="B4659" s="30" t="s">
        <v>1228</v>
      </c>
      <c r="C4659" s="30" t="s">
        <v>104</v>
      </c>
      <c r="D4659" s="30" t="s">
        <v>392</v>
      </c>
      <c r="E4659" s="15" t="str">
        <f t="shared" si="12222"/>
        <v>0408</v>
      </c>
      <c r="F4659" s="30" t="s">
        <v>1250</v>
      </c>
      <c r="G4659" s="30"/>
      <c r="H4659" s="31" t="s">
        <v>1251</v>
      </c>
      <c r="I4659" s="32">
        <f t="shared" ref="I4659:T4659" si="12224">I4663+I4660</f>
        <v>680368.8</v>
      </c>
      <c r="J4659" s="32">
        <f t="shared" si="12224"/>
        <v>1175481.7</v>
      </c>
      <c r="K4659" s="32">
        <f t="shared" si="12224"/>
        <v>1477029.9000000001</v>
      </c>
      <c r="L4659" s="32">
        <f t="shared" si="12224"/>
        <v>-31435.9</v>
      </c>
      <c r="M4659" s="32">
        <f t="shared" si="12224"/>
        <v>-96352</v>
      </c>
      <c r="N4659" s="32">
        <f t="shared" si="12224"/>
        <v>5500.3</v>
      </c>
      <c r="O4659" s="32">
        <f t="shared" si="12224"/>
        <v>0</v>
      </c>
      <c r="P4659" s="32">
        <f t="shared" si="12224"/>
        <v>0</v>
      </c>
      <c r="Q4659" s="32">
        <f t="shared" si="12224"/>
        <v>0</v>
      </c>
      <c r="R4659" s="32">
        <f t="shared" si="12224"/>
        <v>0</v>
      </c>
      <c r="S4659" s="32">
        <f t="shared" si="12224"/>
        <v>0</v>
      </c>
      <c r="T4659" s="32">
        <f t="shared" si="12224"/>
        <v>0</v>
      </c>
      <c r="U4659" s="32">
        <v>-8928.2000000000007</v>
      </c>
      <c r="V4659" s="32">
        <f t="shared" si="12223"/>
        <v>640004.70000000007</v>
      </c>
      <c r="W4659" s="32">
        <f t="shared" ref="W4659:AD4659" si="12225">W4663+W4660</f>
        <v>0</v>
      </c>
      <c r="X4659" s="32">
        <f t="shared" si="12225"/>
        <v>0</v>
      </c>
      <c r="Y4659" s="32">
        <f t="shared" si="12225"/>
        <v>-8928.2000000000007</v>
      </c>
      <c r="Z4659" s="32">
        <f t="shared" si="12225"/>
        <v>0</v>
      </c>
      <c r="AA4659" s="32">
        <f t="shared" si="12225"/>
        <v>0</v>
      </c>
      <c r="AB4659" s="32">
        <f t="shared" si="12225"/>
        <v>591310.61846999999</v>
      </c>
      <c r="AC4659" s="33">
        <f t="shared" si="12225"/>
        <v>608568.78471000004</v>
      </c>
      <c r="AD4659" s="33">
        <f t="shared" si="12225"/>
        <v>608568.76871999993</v>
      </c>
      <c r="AE4659" s="34">
        <f t="shared" si="12216"/>
        <v>99.999997372523779</v>
      </c>
      <c r="AF4659" s="32">
        <f t="shared" ref="AF4659:AK4659" si="12226">AF4663+AF4660</f>
        <v>608568.78471000004</v>
      </c>
      <c r="AG4659" s="32">
        <f t="shared" si="12226"/>
        <v>0</v>
      </c>
      <c r="AH4659" s="32">
        <f t="shared" si="12226"/>
        <v>0</v>
      </c>
      <c r="AI4659" s="32">
        <f t="shared" si="12226"/>
        <v>0</v>
      </c>
      <c r="AJ4659" s="32">
        <f t="shared" si="12226"/>
        <v>0</v>
      </c>
      <c r="AK4659" s="32">
        <f t="shared" si="12226"/>
        <v>0</v>
      </c>
      <c r="AL4659" s="32">
        <f t="shared" si="12217"/>
        <v>608568.78471000004</v>
      </c>
      <c r="AM4659" s="32">
        <f t="shared" si="12218"/>
        <v>31435.915290000034</v>
      </c>
    </row>
    <row r="4660" spans="2:40" ht="31.2" x14ac:dyDescent="0.3">
      <c r="B4660" s="30" t="s">
        <v>1228</v>
      </c>
      <c r="C4660" s="30" t="s">
        <v>104</v>
      </c>
      <c r="D4660" s="30" t="s">
        <v>392</v>
      </c>
      <c r="E4660" s="15" t="str">
        <f t="shared" si="12222"/>
        <v>0408</v>
      </c>
      <c r="F4660" s="30" t="s">
        <v>1252</v>
      </c>
      <c r="G4660" s="30"/>
      <c r="H4660" s="31" t="s">
        <v>1253</v>
      </c>
      <c r="I4660" s="32">
        <f t="shared" ref="I4660:I4666" si="12227">I4661</f>
        <v>117704.8</v>
      </c>
      <c r="J4660" s="32">
        <f t="shared" ref="J4660:J4666" si="12228">J4661</f>
        <v>104339.9</v>
      </c>
      <c r="K4660" s="32">
        <f t="shared" ref="K4660:K4666" si="12229">K4661</f>
        <v>88292.1</v>
      </c>
      <c r="L4660" s="32">
        <f t="shared" ref="L4660:L4666" si="12230">L4661</f>
        <v>0</v>
      </c>
      <c r="M4660" s="32">
        <f t="shared" ref="M4660:M4666" si="12231">M4661</f>
        <v>0</v>
      </c>
      <c r="N4660" s="32">
        <f t="shared" ref="N4660:N4666" si="12232">N4661</f>
        <v>0</v>
      </c>
      <c r="O4660" s="32">
        <f t="shared" ref="O4660:O4666" si="12233">O4661</f>
        <v>0</v>
      </c>
      <c r="P4660" s="32">
        <f t="shared" ref="P4660:P4666" si="12234">P4661</f>
        <v>0</v>
      </c>
      <c r="Q4660" s="32">
        <f t="shared" ref="Q4660:Q4666" si="12235">Q4661</f>
        <v>0</v>
      </c>
      <c r="R4660" s="32">
        <f t="shared" ref="R4660:R4666" si="12236">R4661</f>
        <v>0</v>
      </c>
      <c r="S4660" s="32">
        <f t="shared" ref="S4660:S4666" si="12237">S4661</f>
        <v>0</v>
      </c>
      <c r="T4660" s="32">
        <f t="shared" ref="T4660:T4666" si="12238">T4661</f>
        <v>0</v>
      </c>
      <c r="U4660" s="32">
        <v>-8928.2000000000007</v>
      </c>
      <c r="V4660" s="32">
        <f t="shared" si="12223"/>
        <v>108776.6</v>
      </c>
      <c r="W4660" s="32">
        <f t="shared" ref="W4660:W4666" si="12239">W4661</f>
        <v>0</v>
      </c>
      <c r="X4660" s="32">
        <f t="shared" ref="X4660:X4666" si="12240">X4661</f>
        <v>0</v>
      </c>
      <c r="Y4660" s="32">
        <f t="shared" ref="Y4660:Y4666" si="12241">Y4661</f>
        <v>-8928.2000000000007</v>
      </c>
      <c r="Z4660" s="32">
        <f t="shared" ref="Z4660:Z4666" si="12242">Z4661</f>
        <v>0</v>
      </c>
      <c r="AA4660" s="32">
        <f t="shared" ref="AA4660:AA4666" si="12243">AA4661</f>
        <v>0</v>
      </c>
      <c r="AB4660" s="32">
        <f t="shared" ref="AB4660:AB4666" si="12244">AB4661</f>
        <v>91518.449059999999</v>
      </c>
      <c r="AC4660" s="33">
        <f t="shared" ref="AC4660:AC4666" si="12245">AC4661</f>
        <v>108776.6</v>
      </c>
      <c r="AD4660" s="33">
        <f t="shared" ref="AD4660:AD4666" si="12246">AD4661</f>
        <v>108776.59931000001</v>
      </c>
      <c r="AE4660" s="34">
        <f t="shared" si="12216"/>
        <v>99.999999365672394</v>
      </c>
      <c r="AF4660" s="32">
        <f t="shared" ref="AF4660:AF4666" si="12247">AF4661</f>
        <v>108776.6</v>
      </c>
      <c r="AG4660" s="32">
        <f t="shared" ref="AG4660:AG4666" si="12248">AG4661</f>
        <v>0</v>
      </c>
      <c r="AH4660" s="32">
        <f t="shared" ref="AH4660:AH4666" si="12249">AH4661</f>
        <v>0</v>
      </c>
      <c r="AI4660" s="32">
        <f t="shared" ref="AI4660:AI4666" si="12250">AI4661</f>
        <v>0</v>
      </c>
      <c r="AJ4660" s="32">
        <f t="shared" ref="AJ4660:AJ4666" si="12251">AJ4661</f>
        <v>0</v>
      </c>
      <c r="AK4660" s="32">
        <f t="shared" ref="AK4660:AK4666" si="12252">AK4661</f>
        <v>0</v>
      </c>
      <c r="AL4660" s="32">
        <f t="shared" si="12217"/>
        <v>108776.6</v>
      </c>
      <c r="AM4660" s="32">
        <f t="shared" si="12218"/>
        <v>0</v>
      </c>
    </row>
    <row r="4661" spans="2:40" x14ac:dyDescent="0.3">
      <c r="B4661" s="30" t="s">
        <v>1228</v>
      </c>
      <c r="C4661" s="30" t="s">
        <v>104</v>
      </c>
      <c r="D4661" s="30" t="s">
        <v>392</v>
      </c>
      <c r="E4661" s="15" t="str">
        <f t="shared" si="12222"/>
        <v>0408</v>
      </c>
      <c r="F4661" s="30" t="s">
        <v>1252</v>
      </c>
      <c r="G4661" s="30" t="s">
        <v>56</v>
      </c>
      <c r="H4661" s="31" t="s">
        <v>57</v>
      </c>
      <c r="I4661" s="32">
        <f t="shared" si="12227"/>
        <v>117704.8</v>
      </c>
      <c r="J4661" s="32">
        <f t="shared" si="12228"/>
        <v>104339.9</v>
      </c>
      <c r="K4661" s="32">
        <f t="shared" si="12229"/>
        <v>88292.1</v>
      </c>
      <c r="L4661" s="32">
        <f t="shared" si="12230"/>
        <v>0</v>
      </c>
      <c r="M4661" s="32">
        <f t="shared" si="12231"/>
        <v>0</v>
      </c>
      <c r="N4661" s="32">
        <f t="shared" si="12232"/>
        <v>0</v>
      </c>
      <c r="O4661" s="32">
        <f t="shared" si="12233"/>
        <v>0</v>
      </c>
      <c r="P4661" s="32">
        <f t="shared" si="12234"/>
        <v>0</v>
      </c>
      <c r="Q4661" s="32">
        <f t="shared" si="12235"/>
        <v>0</v>
      </c>
      <c r="R4661" s="32">
        <f t="shared" si="12236"/>
        <v>0</v>
      </c>
      <c r="S4661" s="32">
        <f t="shared" si="12237"/>
        <v>0</v>
      </c>
      <c r="T4661" s="32">
        <f t="shared" si="12238"/>
        <v>0</v>
      </c>
      <c r="U4661" s="32">
        <v>-8928.2000000000007</v>
      </c>
      <c r="V4661" s="32">
        <f t="shared" si="12223"/>
        <v>108776.6</v>
      </c>
      <c r="W4661" s="32">
        <f t="shared" si="12239"/>
        <v>0</v>
      </c>
      <c r="X4661" s="32">
        <f t="shared" si="12240"/>
        <v>0</v>
      </c>
      <c r="Y4661" s="32">
        <f t="shared" si="12241"/>
        <v>-8928.2000000000007</v>
      </c>
      <c r="Z4661" s="32">
        <f t="shared" si="12242"/>
        <v>0</v>
      </c>
      <c r="AA4661" s="32">
        <f t="shared" si="12243"/>
        <v>0</v>
      </c>
      <c r="AB4661" s="32">
        <f t="shared" si="12244"/>
        <v>91518.449059999999</v>
      </c>
      <c r="AC4661" s="33">
        <f t="shared" si="12245"/>
        <v>108776.6</v>
      </c>
      <c r="AD4661" s="33">
        <f t="shared" si="12246"/>
        <v>108776.59931000001</v>
      </c>
      <c r="AE4661" s="34">
        <f t="shared" si="12216"/>
        <v>99.999999365672394</v>
      </c>
      <c r="AF4661" s="32">
        <f t="shared" si="12247"/>
        <v>108776.6</v>
      </c>
      <c r="AG4661" s="32">
        <f t="shared" si="12248"/>
        <v>0</v>
      </c>
      <c r="AH4661" s="32">
        <f t="shared" si="12249"/>
        <v>0</v>
      </c>
      <c r="AI4661" s="32">
        <f t="shared" si="12250"/>
        <v>0</v>
      </c>
      <c r="AJ4661" s="32">
        <f t="shared" si="12251"/>
        <v>0</v>
      </c>
      <c r="AK4661" s="32">
        <f t="shared" si="12252"/>
        <v>0</v>
      </c>
      <c r="AL4661" s="32">
        <f t="shared" si="12217"/>
        <v>108776.6</v>
      </c>
      <c r="AM4661" s="32">
        <f t="shared" si="12218"/>
        <v>0</v>
      </c>
    </row>
    <row r="4662" spans="2:40" ht="62.4" x14ac:dyDescent="0.3">
      <c r="B4662" s="30" t="s">
        <v>1228</v>
      </c>
      <c r="C4662" s="30" t="s">
        <v>104</v>
      </c>
      <c r="D4662" s="30" t="s">
        <v>392</v>
      </c>
      <c r="E4662" s="15" t="str">
        <f t="shared" si="12222"/>
        <v>0408</v>
      </c>
      <c r="F4662" s="30" t="s">
        <v>1252</v>
      </c>
      <c r="G4662" s="30" t="s">
        <v>472</v>
      </c>
      <c r="H4662" s="31" t="s">
        <v>473</v>
      </c>
      <c r="I4662" s="32">
        <v>117704.8</v>
      </c>
      <c r="J4662" s="32">
        <v>104339.9</v>
      </c>
      <c r="K4662" s="32">
        <v>88292.1</v>
      </c>
      <c r="L4662" s="32"/>
      <c r="M4662" s="32"/>
      <c r="N4662" s="32"/>
      <c r="O4662" s="32">
        <v>0</v>
      </c>
      <c r="P4662" s="32">
        <v>0</v>
      </c>
      <c r="Q4662" s="32">
        <v>0</v>
      </c>
      <c r="R4662" s="32">
        <v>0</v>
      </c>
      <c r="S4662" s="32">
        <v>0</v>
      </c>
      <c r="T4662" s="32">
        <v>0</v>
      </c>
      <c r="U4662" s="32">
        <v>-8928.2000000000007</v>
      </c>
      <c r="V4662" s="32">
        <f t="shared" si="12223"/>
        <v>108776.6</v>
      </c>
      <c r="W4662" s="32"/>
      <c r="X4662" s="32"/>
      <c r="Y4662" s="32">
        <v>-8928.2000000000007</v>
      </c>
      <c r="Z4662" s="32"/>
      <c r="AA4662" s="32"/>
      <c r="AB4662" s="32">
        <v>91518.449059999999</v>
      </c>
      <c r="AC4662" s="33">
        <v>108776.6</v>
      </c>
      <c r="AD4662" s="33">
        <v>108776.59931000001</v>
      </c>
      <c r="AE4662" s="34">
        <f t="shared" si="12216"/>
        <v>99.999999365672394</v>
      </c>
      <c r="AF4662" s="32">
        <v>108776.6</v>
      </c>
      <c r="AG4662" s="32">
        <v>0</v>
      </c>
      <c r="AH4662" s="32">
        <v>0</v>
      </c>
      <c r="AI4662" s="32">
        <v>0</v>
      </c>
      <c r="AJ4662" s="32">
        <v>0</v>
      </c>
      <c r="AK4662" s="32">
        <v>0</v>
      </c>
      <c r="AL4662" s="32">
        <f t="shared" si="12217"/>
        <v>108776.6</v>
      </c>
      <c r="AM4662" s="32">
        <f t="shared" si="12218"/>
        <v>0</v>
      </c>
    </row>
    <row r="4663" spans="2:40" ht="93.6" x14ac:dyDescent="0.3">
      <c r="B4663" s="30" t="s">
        <v>1228</v>
      </c>
      <c r="C4663" s="30" t="s">
        <v>104</v>
      </c>
      <c r="D4663" s="30" t="s">
        <v>392</v>
      </c>
      <c r="E4663" s="15" t="str">
        <f t="shared" si="12222"/>
        <v>0408</v>
      </c>
      <c r="F4663" s="30" t="s">
        <v>1254</v>
      </c>
      <c r="G4663" s="30"/>
      <c r="H4663" s="31" t="s">
        <v>1255</v>
      </c>
      <c r="I4663" s="32">
        <f t="shared" si="12227"/>
        <v>562664</v>
      </c>
      <c r="J4663" s="32">
        <f t="shared" si="12228"/>
        <v>1071141.8</v>
      </c>
      <c r="K4663" s="32">
        <f t="shared" si="12229"/>
        <v>1388737.8</v>
      </c>
      <c r="L4663" s="32">
        <f t="shared" si="12230"/>
        <v>-31435.9</v>
      </c>
      <c r="M4663" s="32">
        <f t="shared" si="12231"/>
        <v>-96352</v>
      </c>
      <c r="N4663" s="32">
        <f t="shared" si="12232"/>
        <v>5500.3</v>
      </c>
      <c r="O4663" s="32">
        <f t="shared" si="12233"/>
        <v>0</v>
      </c>
      <c r="P4663" s="32">
        <f t="shared" si="12234"/>
        <v>0</v>
      </c>
      <c r="Q4663" s="32">
        <f t="shared" si="12235"/>
        <v>0</v>
      </c>
      <c r="R4663" s="32">
        <f t="shared" si="12236"/>
        <v>0</v>
      </c>
      <c r="S4663" s="32">
        <f t="shared" si="12237"/>
        <v>0</v>
      </c>
      <c r="T4663" s="32">
        <f t="shared" si="12238"/>
        <v>0</v>
      </c>
      <c r="U4663" s="32">
        <v>0</v>
      </c>
      <c r="V4663" s="32">
        <f t="shared" si="12223"/>
        <v>531228.1</v>
      </c>
      <c r="W4663" s="32">
        <f t="shared" si="12239"/>
        <v>0</v>
      </c>
      <c r="X4663" s="32">
        <f t="shared" si="12240"/>
        <v>0</v>
      </c>
      <c r="Y4663" s="32">
        <f t="shared" si="12241"/>
        <v>0</v>
      </c>
      <c r="Z4663" s="32">
        <f t="shared" si="12242"/>
        <v>0</v>
      </c>
      <c r="AA4663" s="32">
        <f t="shared" si="12243"/>
        <v>0</v>
      </c>
      <c r="AB4663" s="32">
        <f t="shared" si="12244"/>
        <v>499792.16940999997</v>
      </c>
      <c r="AC4663" s="33">
        <f t="shared" si="12245"/>
        <v>499792.18471</v>
      </c>
      <c r="AD4663" s="33">
        <f t="shared" si="12246"/>
        <v>499792.16940999997</v>
      </c>
      <c r="AE4663" s="34">
        <f t="shared" si="12216"/>
        <v>99.999996938727634</v>
      </c>
      <c r="AF4663" s="32">
        <f t="shared" si="12247"/>
        <v>499792.18471</v>
      </c>
      <c r="AG4663" s="32">
        <f t="shared" si="12248"/>
        <v>0</v>
      </c>
      <c r="AH4663" s="32">
        <f t="shared" si="12249"/>
        <v>0</v>
      </c>
      <c r="AI4663" s="32">
        <f t="shared" si="12250"/>
        <v>0</v>
      </c>
      <c r="AJ4663" s="32">
        <f t="shared" si="12251"/>
        <v>0</v>
      </c>
      <c r="AK4663" s="32">
        <f t="shared" si="12252"/>
        <v>0</v>
      </c>
      <c r="AL4663" s="32">
        <f t="shared" si="12217"/>
        <v>499792.18471</v>
      </c>
      <c r="AM4663" s="32">
        <f t="shared" si="12218"/>
        <v>31435.915289999975</v>
      </c>
    </row>
    <row r="4664" spans="2:40" x14ac:dyDescent="0.3">
      <c r="B4664" s="30" t="s">
        <v>1228</v>
      </c>
      <c r="C4664" s="30" t="s">
        <v>104</v>
      </c>
      <c r="D4664" s="30" t="s">
        <v>392</v>
      </c>
      <c r="E4664" s="15" t="str">
        <f t="shared" si="12222"/>
        <v>0408</v>
      </c>
      <c r="F4664" s="30" t="s">
        <v>1254</v>
      </c>
      <c r="G4664" s="30" t="s">
        <v>56</v>
      </c>
      <c r="H4664" s="31" t="s">
        <v>57</v>
      </c>
      <c r="I4664" s="32">
        <f t="shared" si="12227"/>
        <v>562664</v>
      </c>
      <c r="J4664" s="32">
        <f t="shared" si="12228"/>
        <v>1071141.8</v>
      </c>
      <c r="K4664" s="32">
        <f t="shared" si="12229"/>
        <v>1388737.8</v>
      </c>
      <c r="L4664" s="32">
        <f t="shared" si="12230"/>
        <v>-31435.9</v>
      </c>
      <c r="M4664" s="32">
        <f t="shared" si="12231"/>
        <v>-96352</v>
      </c>
      <c r="N4664" s="32">
        <f t="shared" si="12232"/>
        <v>5500.3</v>
      </c>
      <c r="O4664" s="32">
        <f t="shared" si="12233"/>
        <v>0</v>
      </c>
      <c r="P4664" s="32">
        <f t="shared" si="12234"/>
        <v>0</v>
      </c>
      <c r="Q4664" s="32">
        <f t="shared" si="12235"/>
        <v>0</v>
      </c>
      <c r="R4664" s="32">
        <f t="shared" si="12236"/>
        <v>0</v>
      </c>
      <c r="S4664" s="32">
        <f t="shared" si="12237"/>
        <v>0</v>
      </c>
      <c r="T4664" s="32">
        <f t="shared" si="12238"/>
        <v>0</v>
      </c>
      <c r="U4664" s="32">
        <v>0</v>
      </c>
      <c r="V4664" s="32">
        <f t="shared" si="12223"/>
        <v>531228.1</v>
      </c>
      <c r="W4664" s="32">
        <f t="shared" si="12239"/>
        <v>0</v>
      </c>
      <c r="X4664" s="32">
        <f t="shared" si="12240"/>
        <v>0</v>
      </c>
      <c r="Y4664" s="32">
        <f t="shared" si="12241"/>
        <v>0</v>
      </c>
      <c r="Z4664" s="32">
        <f t="shared" si="12242"/>
        <v>0</v>
      </c>
      <c r="AA4664" s="32">
        <f t="shared" si="12243"/>
        <v>0</v>
      </c>
      <c r="AB4664" s="32">
        <f t="shared" si="12244"/>
        <v>499792.16940999997</v>
      </c>
      <c r="AC4664" s="33">
        <f t="shared" si="12245"/>
        <v>499792.18471</v>
      </c>
      <c r="AD4664" s="33">
        <f t="shared" si="12246"/>
        <v>499792.16940999997</v>
      </c>
      <c r="AE4664" s="34">
        <f t="shared" si="12216"/>
        <v>99.999996938727634</v>
      </c>
      <c r="AF4664" s="32">
        <f t="shared" si="12247"/>
        <v>499792.18471</v>
      </c>
      <c r="AG4664" s="32">
        <f t="shared" si="12248"/>
        <v>0</v>
      </c>
      <c r="AH4664" s="32">
        <f t="shared" si="12249"/>
        <v>0</v>
      </c>
      <c r="AI4664" s="32">
        <f t="shared" si="12250"/>
        <v>0</v>
      </c>
      <c r="AJ4664" s="32">
        <f t="shared" si="12251"/>
        <v>0</v>
      </c>
      <c r="AK4664" s="32">
        <f t="shared" si="12252"/>
        <v>0</v>
      </c>
      <c r="AL4664" s="32">
        <f t="shared" si="12217"/>
        <v>499792.18471</v>
      </c>
      <c r="AM4664" s="32">
        <f t="shared" si="12218"/>
        <v>31435.915289999975</v>
      </c>
    </row>
    <row r="4665" spans="2:40" ht="62.4" x14ac:dyDescent="0.3">
      <c r="B4665" s="30" t="s">
        <v>1228</v>
      </c>
      <c r="C4665" s="30" t="s">
        <v>104</v>
      </c>
      <c r="D4665" s="30" t="s">
        <v>392</v>
      </c>
      <c r="E4665" s="15" t="str">
        <f t="shared" si="12222"/>
        <v>0408</v>
      </c>
      <c r="F4665" s="30" t="s">
        <v>1254</v>
      </c>
      <c r="G4665" s="30" t="s">
        <v>472</v>
      </c>
      <c r="H4665" s="31" t="s">
        <v>473</v>
      </c>
      <c r="I4665" s="32">
        <v>562664</v>
      </c>
      <c r="J4665" s="32">
        <v>1071141.8</v>
      </c>
      <c r="K4665" s="32">
        <v>1388737.8</v>
      </c>
      <c r="L4665" s="32">
        <v>-31435.9</v>
      </c>
      <c r="M4665" s="32">
        <v>-96352</v>
      </c>
      <c r="N4665" s="32">
        <v>5500.3</v>
      </c>
      <c r="O4665" s="32">
        <v>0</v>
      </c>
      <c r="P4665" s="32">
        <v>0</v>
      </c>
      <c r="Q4665" s="32">
        <v>0</v>
      </c>
      <c r="R4665" s="32">
        <v>0</v>
      </c>
      <c r="S4665" s="32">
        <v>0</v>
      </c>
      <c r="T4665" s="32">
        <v>0</v>
      </c>
      <c r="U4665" s="32">
        <v>0</v>
      </c>
      <c r="V4665" s="32">
        <f t="shared" si="12223"/>
        <v>531228.1</v>
      </c>
      <c r="W4665" s="32"/>
      <c r="X4665" s="32"/>
      <c r="Y4665" s="32"/>
      <c r="Z4665" s="32"/>
      <c r="AA4665" s="32"/>
      <c r="AB4665" s="32">
        <v>499792.16940999997</v>
      </c>
      <c r="AC4665" s="33">
        <v>499792.18471</v>
      </c>
      <c r="AD4665" s="33">
        <v>499792.16940999997</v>
      </c>
      <c r="AE4665" s="34">
        <f t="shared" si="12216"/>
        <v>99.999996938727634</v>
      </c>
      <c r="AF4665" s="32">
        <v>499792.18471</v>
      </c>
      <c r="AG4665" s="32">
        <v>0</v>
      </c>
      <c r="AH4665" s="32">
        <v>0</v>
      </c>
      <c r="AI4665" s="32">
        <v>0</v>
      </c>
      <c r="AJ4665" s="32">
        <v>0</v>
      </c>
      <c r="AK4665" s="32">
        <v>0</v>
      </c>
      <c r="AL4665" s="32">
        <f t="shared" si="12217"/>
        <v>499792.18471</v>
      </c>
      <c r="AM4665" s="32">
        <f t="shared" si="12218"/>
        <v>31435.915289999975</v>
      </c>
      <c r="AN4665" s="12"/>
    </row>
    <row r="4666" spans="2:40" ht="62.4" x14ac:dyDescent="0.3">
      <c r="B4666" s="30" t="s">
        <v>1228</v>
      </c>
      <c r="C4666" s="30" t="s">
        <v>104</v>
      </c>
      <c r="D4666" s="30" t="s">
        <v>392</v>
      </c>
      <c r="E4666" s="15" t="str">
        <f t="shared" si="12222"/>
        <v>0408</v>
      </c>
      <c r="F4666" s="30" t="s">
        <v>1256</v>
      </c>
      <c r="G4666" s="30"/>
      <c r="H4666" s="31" t="s">
        <v>1257</v>
      </c>
      <c r="I4666" s="32">
        <f t="shared" si="12227"/>
        <v>1441243.4000000001</v>
      </c>
      <c r="J4666" s="32">
        <f t="shared" si="12228"/>
        <v>375557.5</v>
      </c>
      <c r="K4666" s="32">
        <f t="shared" si="12229"/>
        <v>0</v>
      </c>
      <c r="L4666" s="32">
        <f t="shared" si="12230"/>
        <v>-17300.919000000002</v>
      </c>
      <c r="M4666" s="32">
        <f t="shared" si="12231"/>
        <v>-4508.25</v>
      </c>
      <c r="N4666" s="32">
        <f t="shared" si="12232"/>
        <v>0</v>
      </c>
      <c r="O4666" s="32">
        <f t="shared" si="12233"/>
        <v>0</v>
      </c>
      <c r="P4666" s="32">
        <f t="shared" si="12234"/>
        <v>0</v>
      </c>
      <c r="Q4666" s="32">
        <f t="shared" si="12235"/>
        <v>0</v>
      </c>
      <c r="R4666" s="32">
        <f t="shared" si="12236"/>
        <v>0</v>
      </c>
      <c r="S4666" s="32">
        <f t="shared" si="12237"/>
        <v>0</v>
      </c>
      <c r="T4666" s="32">
        <f t="shared" si="12238"/>
        <v>0</v>
      </c>
      <c r="U4666" s="32">
        <v>1352.827</v>
      </c>
      <c r="V4666" s="32">
        <f t="shared" si="12223"/>
        <v>1425295.3080000002</v>
      </c>
      <c r="W4666" s="32">
        <f t="shared" si="12239"/>
        <v>0</v>
      </c>
      <c r="X4666" s="32">
        <f t="shared" si="12240"/>
        <v>0</v>
      </c>
      <c r="Y4666" s="32">
        <f t="shared" si="12241"/>
        <v>0</v>
      </c>
      <c r="Z4666" s="32">
        <f t="shared" si="12242"/>
        <v>0</v>
      </c>
      <c r="AA4666" s="32">
        <f t="shared" si="12243"/>
        <v>1352.827</v>
      </c>
      <c r="AB4666" s="32">
        <f t="shared" si="12244"/>
        <v>1423942.4834</v>
      </c>
      <c r="AC4666" s="33">
        <f t="shared" si="12245"/>
        <v>1423942.5220000001</v>
      </c>
      <c r="AD4666" s="33">
        <f t="shared" si="12246"/>
        <v>1423942.4834</v>
      </c>
      <c r="AE4666" s="34">
        <f t="shared" si="12216"/>
        <v>99.999997289216424</v>
      </c>
      <c r="AF4666" s="32">
        <f t="shared" si="12247"/>
        <v>1423942.5220000001</v>
      </c>
      <c r="AG4666" s="32">
        <f t="shared" si="12248"/>
        <v>0</v>
      </c>
      <c r="AH4666" s="32">
        <f t="shared" si="12249"/>
        <v>0</v>
      </c>
      <c r="AI4666" s="32">
        <f t="shared" si="12250"/>
        <v>0</v>
      </c>
      <c r="AJ4666" s="32">
        <f t="shared" si="12251"/>
        <v>0</v>
      </c>
      <c r="AK4666" s="32">
        <f t="shared" si="12252"/>
        <v>0</v>
      </c>
      <c r="AL4666" s="32">
        <f t="shared" si="12217"/>
        <v>1423942.5220000001</v>
      </c>
      <c r="AM4666" s="32">
        <f t="shared" si="12218"/>
        <v>1352.7860000000801</v>
      </c>
    </row>
    <row r="4667" spans="2:40" ht="124.8" x14ac:dyDescent="0.3">
      <c r="B4667" s="30" t="s">
        <v>1228</v>
      </c>
      <c r="C4667" s="30" t="s">
        <v>104</v>
      </c>
      <c r="D4667" s="30" t="s">
        <v>392</v>
      </c>
      <c r="E4667" s="15" t="str">
        <f t="shared" si="12222"/>
        <v>0408</v>
      </c>
      <c r="F4667" s="30" t="s">
        <v>1258</v>
      </c>
      <c r="G4667" s="30"/>
      <c r="H4667" s="31" t="s">
        <v>1259</v>
      </c>
      <c r="I4667" s="32">
        <f t="shared" ref="I4667:T4667" si="12253">I4668+I4670</f>
        <v>1441243.4000000001</v>
      </c>
      <c r="J4667" s="32">
        <f t="shared" si="12253"/>
        <v>375557.5</v>
      </c>
      <c r="K4667" s="32">
        <f t="shared" si="12253"/>
        <v>0</v>
      </c>
      <c r="L4667" s="32">
        <f t="shared" si="12253"/>
        <v>-17300.919000000002</v>
      </c>
      <c r="M4667" s="32">
        <f t="shared" si="12253"/>
        <v>-4508.25</v>
      </c>
      <c r="N4667" s="32">
        <f t="shared" si="12253"/>
        <v>0</v>
      </c>
      <c r="O4667" s="32">
        <f t="shared" si="12253"/>
        <v>0</v>
      </c>
      <c r="P4667" s="32">
        <f t="shared" si="12253"/>
        <v>0</v>
      </c>
      <c r="Q4667" s="32">
        <f t="shared" si="12253"/>
        <v>0</v>
      </c>
      <c r="R4667" s="32">
        <f t="shared" si="12253"/>
        <v>0</v>
      </c>
      <c r="S4667" s="32">
        <f t="shared" si="12253"/>
        <v>0</v>
      </c>
      <c r="T4667" s="32">
        <f t="shared" si="12253"/>
        <v>0</v>
      </c>
      <c r="U4667" s="32">
        <v>1352.827</v>
      </c>
      <c r="V4667" s="32">
        <f t="shared" si="12223"/>
        <v>1425295.3080000002</v>
      </c>
      <c r="W4667" s="32">
        <f t="shared" ref="W4667:AD4667" si="12254">W4668+W4670</f>
        <v>0</v>
      </c>
      <c r="X4667" s="32">
        <f t="shared" si="12254"/>
        <v>0</v>
      </c>
      <c r="Y4667" s="32">
        <f t="shared" si="12254"/>
        <v>0</v>
      </c>
      <c r="Z4667" s="32">
        <f t="shared" si="12254"/>
        <v>0</v>
      </c>
      <c r="AA4667" s="32">
        <f t="shared" si="12254"/>
        <v>1352.827</v>
      </c>
      <c r="AB4667" s="32">
        <f t="shared" si="12254"/>
        <v>1423942.4834</v>
      </c>
      <c r="AC4667" s="33">
        <f t="shared" si="12254"/>
        <v>1423942.5220000001</v>
      </c>
      <c r="AD4667" s="33">
        <f t="shared" si="12254"/>
        <v>1423942.4834</v>
      </c>
      <c r="AE4667" s="34">
        <f t="shared" si="12216"/>
        <v>99.999997289216424</v>
      </c>
      <c r="AF4667" s="32">
        <f t="shared" ref="AF4667:AK4667" si="12255">AF4668+AF4670</f>
        <v>1423942.5220000001</v>
      </c>
      <c r="AG4667" s="32">
        <f t="shared" si="12255"/>
        <v>0</v>
      </c>
      <c r="AH4667" s="32">
        <f t="shared" si="12255"/>
        <v>0</v>
      </c>
      <c r="AI4667" s="32">
        <f t="shared" si="12255"/>
        <v>0</v>
      </c>
      <c r="AJ4667" s="32">
        <f t="shared" si="12255"/>
        <v>0</v>
      </c>
      <c r="AK4667" s="32">
        <f t="shared" si="12255"/>
        <v>0</v>
      </c>
      <c r="AL4667" s="32">
        <f t="shared" si="12217"/>
        <v>1423942.5220000001</v>
      </c>
      <c r="AM4667" s="32">
        <f t="shared" si="12218"/>
        <v>1352.7860000000801</v>
      </c>
    </row>
    <row r="4668" spans="2:40" ht="31.2" hidden="1" customHeight="1" x14ac:dyDescent="0.3">
      <c r="B4668" s="30" t="s">
        <v>1228</v>
      </c>
      <c r="C4668" s="30" t="s">
        <v>104</v>
      </c>
      <c r="D4668" s="30" t="s">
        <v>392</v>
      </c>
      <c r="E4668" s="15" t="str">
        <f t="shared" si="12222"/>
        <v>0408</v>
      </c>
      <c r="F4668" s="30" t="s">
        <v>1258</v>
      </c>
      <c r="G4668" s="30" t="s">
        <v>547</v>
      </c>
      <c r="H4668" s="31" t="s">
        <v>548</v>
      </c>
      <c r="I4668" s="32">
        <f t="shared" ref="I4668:T4668" si="12256">I4669</f>
        <v>1087961.7000000002</v>
      </c>
      <c r="J4668" s="32">
        <f t="shared" si="12256"/>
        <v>375557.5</v>
      </c>
      <c r="K4668" s="32">
        <f t="shared" si="12256"/>
        <v>0</v>
      </c>
      <c r="L4668" s="32">
        <f t="shared" si="12256"/>
        <v>-17300.919000000002</v>
      </c>
      <c r="M4668" s="32">
        <f t="shared" si="12256"/>
        <v>-4508.25</v>
      </c>
      <c r="N4668" s="32">
        <f t="shared" si="12256"/>
        <v>0</v>
      </c>
      <c r="O4668" s="32">
        <f t="shared" si="12256"/>
        <v>0</v>
      </c>
      <c r="P4668" s="32">
        <f t="shared" si="12256"/>
        <v>0</v>
      </c>
      <c r="Q4668" s="32">
        <f t="shared" si="12256"/>
        <v>0</v>
      </c>
      <c r="R4668" s="32">
        <f t="shared" si="12256"/>
        <v>0</v>
      </c>
      <c r="S4668" s="32">
        <f t="shared" si="12256"/>
        <v>0</v>
      </c>
      <c r="T4668" s="32">
        <f t="shared" si="12256"/>
        <v>0</v>
      </c>
      <c r="U4668" s="32">
        <v>-1070660.781</v>
      </c>
      <c r="V4668" s="32">
        <f t="shared" si="12223"/>
        <v>2.3283064365386963E-10</v>
      </c>
      <c r="W4668" s="32">
        <f t="shared" ref="W4668:AD4668" si="12257">W4669</f>
        <v>0</v>
      </c>
      <c r="X4668" s="32">
        <f t="shared" si="12257"/>
        <v>0</v>
      </c>
      <c r="Y4668" s="32">
        <f t="shared" si="12257"/>
        <v>0</v>
      </c>
      <c r="Z4668" s="32">
        <f t="shared" si="12257"/>
        <v>-1070660.781</v>
      </c>
      <c r="AA4668" s="32">
        <f t="shared" si="12257"/>
        <v>0</v>
      </c>
      <c r="AB4668" s="32">
        <f t="shared" si="12257"/>
        <v>0</v>
      </c>
      <c r="AC4668" s="33">
        <f t="shared" si="12257"/>
        <v>0</v>
      </c>
      <c r="AD4668" s="33">
        <f t="shared" si="12257"/>
        <v>0</v>
      </c>
      <c r="AE4668" s="34" t="e">
        <f t="shared" si="12216"/>
        <v>#DIV/0!</v>
      </c>
      <c r="AF4668" s="35">
        <f t="shared" ref="AF4668:AK4668" si="12258">AF4669</f>
        <v>0</v>
      </c>
      <c r="AG4668" s="35">
        <f t="shared" si="12258"/>
        <v>0</v>
      </c>
      <c r="AH4668" s="36">
        <f t="shared" si="12258"/>
        <v>0</v>
      </c>
      <c r="AI4668" s="36">
        <f t="shared" si="12258"/>
        <v>0</v>
      </c>
      <c r="AJ4668" s="36">
        <f t="shared" si="12258"/>
        <v>0</v>
      </c>
      <c r="AK4668" s="36">
        <f t="shared" si="12258"/>
        <v>0</v>
      </c>
      <c r="AL4668" s="36">
        <f t="shared" si="12217"/>
        <v>0</v>
      </c>
      <c r="AM4668" s="36">
        <f t="shared" si="12218"/>
        <v>2.3283064365386963E-10</v>
      </c>
      <c r="AN4668" s="37" t="s">
        <v>35</v>
      </c>
    </row>
    <row r="4669" spans="2:40" ht="15.6" hidden="1" customHeight="1" x14ac:dyDescent="0.3">
      <c r="B4669" s="30" t="s">
        <v>1228</v>
      </c>
      <c r="C4669" s="30" t="s">
        <v>104</v>
      </c>
      <c r="D4669" s="30" t="s">
        <v>392</v>
      </c>
      <c r="E4669" s="15" t="str">
        <f t="shared" si="12222"/>
        <v>0408</v>
      </c>
      <c r="F4669" s="30" t="s">
        <v>1258</v>
      </c>
      <c r="G4669" s="30" t="s">
        <v>906</v>
      </c>
      <c r="H4669" s="31" t="s">
        <v>907</v>
      </c>
      <c r="I4669" s="32">
        <v>1087961.7000000002</v>
      </c>
      <c r="J4669" s="32">
        <v>375557.5</v>
      </c>
      <c r="K4669" s="32"/>
      <c r="L4669" s="32">
        <v>-17300.919000000002</v>
      </c>
      <c r="M4669" s="32">
        <v>-4508.25</v>
      </c>
      <c r="N4669" s="32"/>
      <c r="O4669" s="32">
        <v>0</v>
      </c>
      <c r="P4669" s="32">
        <v>0</v>
      </c>
      <c r="Q4669" s="32">
        <v>0</v>
      </c>
      <c r="R4669" s="32">
        <v>0</v>
      </c>
      <c r="S4669" s="32">
        <v>0</v>
      </c>
      <c r="T4669" s="32">
        <v>0</v>
      </c>
      <c r="U4669" s="32">
        <v>-1070660.781</v>
      </c>
      <c r="V4669" s="32">
        <f t="shared" si="12223"/>
        <v>2.3283064365386963E-10</v>
      </c>
      <c r="W4669" s="32"/>
      <c r="X4669" s="32"/>
      <c r="Y4669" s="32"/>
      <c r="Z4669" s="32">
        <f>-1070.681-53479.5-1016110.6</f>
        <v>-1070660.781</v>
      </c>
      <c r="AA4669" s="32"/>
      <c r="AB4669" s="32">
        <v>0</v>
      </c>
      <c r="AC4669" s="33">
        <v>0</v>
      </c>
      <c r="AD4669" s="33">
        <v>0</v>
      </c>
      <c r="AE4669" s="34" t="e">
        <f t="shared" si="12216"/>
        <v>#DIV/0!</v>
      </c>
      <c r="AF4669" s="35">
        <v>0</v>
      </c>
      <c r="AG4669" s="35">
        <v>0</v>
      </c>
      <c r="AH4669" s="36">
        <v>0</v>
      </c>
      <c r="AI4669" s="36">
        <v>0</v>
      </c>
      <c r="AJ4669" s="36">
        <v>0</v>
      </c>
      <c r="AK4669" s="36">
        <v>0</v>
      </c>
      <c r="AL4669" s="36">
        <f t="shared" si="12217"/>
        <v>0</v>
      </c>
      <c r="AM4669" s="36">
        <f t="shared" si="12218"/>
        <v>2.3283064365386963E-10</v>
      </c>
      <c r="AN4669" s="37" t="s">
        <v>35</v>
      </c>
    </row>
    <row r="4670" spans="2:40" x14ac:dyDescent="0.3">
      <c r="B4670" s="30" t="s">
        <v>1228</v>
      </c>
      <c r="C4670" s="30" t="s">
        <v>104</v>
      </c>
      <c r="D4670" s="30" t="s">
        <v>392</v>
      </c>
      <c r="E4670" s="15" t="str">
        <f t="shared" si="12222"/>
        <v>0408</v>
      </c>
      <c r="F4670" s="30" t="s">
        <v>1258</v>
      </c>
      <c r="G4670" s="30" t="s">
        <v>56</v>
      </c>
      <c r="H4670" s="31" t="s">
        <v>57</v>
      </c>
      <c r="I4670" s="32">
        <f t="shared" ref="I4670:T4670" si="12259">I4671</f>
        <v>353281.7</v>
      </c>
      <c r="J4670" s="32">
        <f t="shared" si="12259"/>
        <v>0</v>
      </c>
      <c r="K4670" s="32">
        <f t="shared" si="12259"/>
        <v>0</v>
      </c>
      <c r="L4670" s="32">
        <f t="shared" si="12259"/>
        <v>0</v>
      </c>
      <c r="M4670" s="32">
        <f t="shared" si="12259"/>
        <v>0</v>
      </c>
      <c r="N4670" s="32">
        <f t="shared" si="12259"/>
        <v>0</v>
      </c>
      <c r="O4670" s="32">
        <f t="shared" si="12259"/>
        <v>0</v>
      </c>
      <c r="P4670" s="32">
        <f t="shared" si="12259"/>
        <v>0</v>
      </c>
      <c r="Q4670" s="32">
        <f t="shared" si="12259"/>
        <v>0</v>
      </c>
      <c r="R4670" s="32">
        <f t="shared" si="12259"/>
        <v>0</v>
      </c>
      <c r="S4670" s="32">
        <f t="shared" si="12259"/>
        <v>0</v>
      </c>
      <c r="T4670" s="32">
        <f t="shared" si="12259"/>
        <v>0</v>
      </c>
      <c r="U4670" s="32">
        <v>1072013.608</v>
      </c>
      <c r="V4670" s="32">
        <f t="shared" si="12223"/>
        <v>1425295.308</v>
      </c>
      <c r="W4670" s="32">
        <f t="shared" ref="W4670:AD4670" si="12260">W4671</f>
        <v>0</v>
      </c>
      <c r="X4670" s="32">
        <f t="shared" si="12260"/>
        <v>0</v>
      </c>
      <c r="Y4670" s="32">
        <f t="shared" si="12260"/>
        <v>0</v>
      </c>
      <c r="Z4670" s="32">
        <f t="shared" si="12260"/>
        <v>1070660.781</v>
      </c>
      <c r="AA4670" s="32">
        <f t="shared" si="12260"/>
        <v>1352.827</v>
      </c>
      <c r="AB4670" s="32">
        <f t="shared" si="12260"/>
        <v>1423942.4834</v>
      </c>
      <c r="AC4670" s="33">
        <f t="shared" si="12260"/>
        <v>1423942.5220000001</v>
      </c>
      <c r="AD4670" s="33">
        <f t="shared" si="12260"/>
        <v>1423942.4834</v>
      </c>
      <c r="AE4670" s="34">
        <f t="shared" si="12216"/>
        <v>99.999997289216424</v>
      </c>
      <c r="AF4670" s="32">
        <f t="shared" ref="AF4670:AK4670" si="12261">AF4671</f>
        <v>1423942.5220000001</v>
      </c>
      <c r="AG4670" s="32">
        <f t="shared" si="12261"/>
        <v>0</v>
      </c>
      <c r="AH4670" s="32">
        <f t="shared" si="12261"/>
        <v>0</v>
      </c>
      <c r="AI4670" s="32">
        <f t="shared" si="12261"/>
        <v>0</v>
      </c>
      <c r="AJ4670" s="32">
        <f t="shared" si="12261"/>
        <v>0</v>
      </c>
      <c r="AK4670" s="32">
        <f t="shared" si="12261"/>
        <v>0</v>
      </c>
      <c r="AL4670" s="32">
        <f t="shared" si="12217"/>
        <v>1423942.5220000001</v>
      </c>
      <c r="AM4670" s="32">
        <f t="shared" si="12218"/>
        <v>1352.7859999998473</v>
      </c>
    </row>
    <row r="4671" spans="2:40" ht="62.4" x14ac:dyDescent="0.3">
      <c r="B4671" s="30" t="s">
        <v>1228</v>
      </c>
      <c r="C4671" s="30" t="s">
        <v>104</v>
      </c>
      <c r="D4671" s="30" t="s">
        <v>392</v>
      </c>
      <c r="E4671" s="15" t="str">
        <f t="shared" si="12222"/>
        <v>0408</v>
      </c>
      <c r="F4671" s="30" t="s">
        <v>1258</v>
      </c>
      <c r="G4671" s="30" t="s">
        <v>472</v>
      </c>
      <c r="H4671" s="31" t="s">
        <v>473</v>
      </c>
      <c r="I4671" s="32">
        <v>353281.7</v>
      </c>
      <c r="J4671" s="32"/>
      <c r="K4671" s="32"/>
      <c r="L4671" s="32"/>
      <c r="M4671" s="32"/>
      <c r="N4671" s="32"/>
      <c r="O4671" s="32">
        <v>0</v>
      </c>
      <c r="P4671" s="32">
        <v>0</v>
      </c>
      <c r="Q4671" s="32">
        <v>0</v>
      </c>
      <c r="R4671" s="32">
        <v>0</v>
      </c>
      <c r="S4671" s="32">
        <v>0</v>
      </c>
      <c r="T4671" s="32">
        <v>0</v>
      </c>
      <c r="U4671" s="32">
        <v>1072013.608</v>
      </c>
      <c r="V4671" s="32">
        <f t="shared" si="12223"/>
        <v>1425295.308</v>
      </c>
      <c r="W4671" s="32"/>
      <c r="X4671" s="32"/>
      <c r="Y4671" s="32"/>
      <c r="Z4671" s="32">
        <f>1070.681+53479.5+1016110.6</f>
        <v>1070660.781</v>
      </c>
      <c r="AA4671" s="32">
        <v>1352.827</v>
      </c>
      <c r="AB4671" s="32">
        <v>1423942.4834</v>
      </c>
      <c r="AC4671" s="33">
        <v>1423942.5220000001</v>
      </c>
      <c r="AD4671" s="33">
        <v>1423942.4834</v>
      </c>
      <c r="AE4671" s="34">
        <f t="shared" si="12216"/>
        <v>99.999997289216424</v>
      </c>
      <c r="AF4671" s="32">
        <v>1423942.5220000001</v>
      </c>
      <c r="AG4671" s="32">
        <v>0</v>
      </c>
      <c r="AH4671" s="32">
        <v>0</v>
      </c>
      <c r="AI4671" s="32">
        <v>0</v>
      </c>
      <c r="AJ4671" s="32">
        <v>0</v>
      </c>
      <c r="AK4671" s="32">
        <v>0</v>
      </c>
      <c r="AL4671" s="32">
        <f t="shared" si="12217"/>
        <v>1423942.5220000001</v>
      </c>
      <c r="AM4671" s="32">
        <f t="shared" si="12218"/>
        <v>1352.7859999998473</v>
      </c>
    </row>
    <row r="4672" spans="2:40" ht="31.2" x14ac:dyDescent="0.3">
      <c r="B4672" s="30" t="s">
        <v>1228</v>
      </c>
      <c r="C4672" s="30" t="s">
        <v>104</v>
      </c>
      <c r="D4672" s="30" t="s">
        <v>392</v>
      </c>
      <c r="E4672" s="15" t="str">
        <f t="shared" si="12222"/>
        <v>0408</v>
      </c>
      <c r="F4672" s="30" t="s">
        <v>78</v>
      </c>
      <c r="G4672" s="30"/>
      <c r="H4672" s="31" t="s">
        <v>79</v>
      </c>
      <c r="I4672" s="32">
        <f t="shared" ref="I4672:I4677" si="12262">I4673</f>
        <v>49.199999999999996</v>
      </c>
      <c r="J4672" s="32">
        <f t="shared" ref="J4672:J4677" si="12263">J4673</f>
        <v>51.199999999999996</v>
      </c>
      <c r="K4672" s="32">
        <f t="shared" ref="K4672:K4677" si="12264">K4673</f>
        <v>51.199999999999996</v>
      </c>
      <c r="L4672" s="32">
        <f t="shared" ref="L4672:L4677" si="12265">L4673</f>
        <v>0</v>
      </c>
      <c r="M4672" s="32">
        <f t="shared" ref="M4672:M4677" si="12266">M4673</f>
        <v>0</v>
      </c>
      <c r="N4672" s="32">
        <f t="shared" ref="N4672:N4677" si="12267">N4673</f>
        <v>0</v>
      </c>
      <c r="O4672" s="32">
        <f t="shared" ref="O4672:O4677" si="12268">O4673</f>
        <v>0</v>
      </c>
      <c r="P4672" s="32">
        <f t="shared" ref="P4672:P4677" si="12269">P4673</f>
        <v>0</v>
      </c>
      <c r="Q4672" s="32">
        <f t="shared" ref="Q4672:Q4677" si="12270">Q4673</f>
        <v>0</v>
      </c>
      <c r="R4672" s="32">
        <f t="shared" ref="R4672:R4677" si="12271">R4673</f>
        <v>0</v>
      </c>
      <c r="S4672" s="32">
        <f t="shared" ref="S4672:S4677" si="12272">S4673</f>
        <v>0</v>
      </c>
      <c r="T4672" s="32">
        <f t="shared" ref="T4672:T4677" si="12273">T4673</f>
        <v>0</v>
      </c>
      <c r="U4672" s="32">
        <v>0</v>
      </c>
      <c r="V4672" s="32">
        <f t="shared" si="12223"/>
        <v>49.199999999999996</v>
      </c>
      <c r="W4672" s="32">
        <f t="shared" ref="W4672:W4677" si="12274">W4673</f>
        <v>0</v>
      </c>
      <c r="X4672" s="32">
        <f t="shared" ref="X4672:X4677" si="12275">X4673</f>
        <v>0</v>
      </c>
      <c r="Y4672" s="32">
        <f t="shared" ref="Y4672:Y4677" si="12276">Y4673</f>
        <v>0</v>
      </c>
      <c r="Z4672" s="32">
        <f t="shared" ref="Z4672:Z4677" si="12277">Z4673</f>
        <v>0</v>
      </c>
      <c r="AA4672" s="32">
        <f t="shared" ref="AA4672:AA4677" si="12278">AA4673</f>
        <v>0</v>
      </c>
      <c r="AB4672" s="32">
        <f t="shared" ref="AB4672:AB4677" si="12279">AB4673</f>
        <v>49.2</v>
      </c>
      <c r="AC4672" s="33">
        <f t="shared" ref="AC4672:AC4677" si="12280">AC4673</f>
        <v>51.5</v>
      </c>
      <c r="AD4672" s="33">
        <f t="shared" ref="AD4672:AD4677" si="12281">AD4673</f>
        <v>51.5</v>
      </c>
      <c r="AE4672" s="34">
        <f t="shared" si="12216"/>
        <v>100</v>
      </c>
      <c r="AF4672" s="32">
        <f t="shared" ref="AF4672:AF4677" si="12282">AF4673</f>
        <v>51.5</v>
      </c>
      <c r="AG4672" s="32">
        <f t="shared" ref="AG4672:AG4677" si="12283">AG4673</f>
        <v>0</v>
      </c>
      <c r="AH4672" s="32">
        <f t="shared" ref="AH4672:AH4677" si="12284">AH4673</f>
        <v>0</v>
      </c>
      <c r="AI4672" s="32">
        <f t="shared" ref="AI4672:AI4677" si="12285">AI4673</f>
        <v>0</v>
      </c>
      <c r="AJ4672" s="32">
        <f t="shared" ref="AJ4672:AJ4677" si="12286">AJ4673</f>
        <v>0</v>
      </c>
      <c r="AK4672" s="32">
        <f t="shared" ref="AK4672:AK4677" si="12287">AK4673</f>
        <v>0</v>
      </c>
      <c r="AL4672" s="32">
        <f t="shared" si="12217"/>
        <v>51.5</v>
      </c>
      <c r="AM4672" s="32">
        <f t="shared" si="12218"/>
        <v>-2.3000000000000043</v>
      </c>
    </row>
    <row r="4673" spans="2:40" x14ac:dyDescent="0.3">
      <c r="B4673" s="30" t="s">
        <v>1228</v>
      </c>
      <c r="C4673" s="30" t="s">
        <v>104</v>
      </c>
      <c r="D4673" s="30" t="s">
        <v>392</v>
      </c>
      <c r="E4673" s="15" t="str">
        <f t="shared" si="12222"/>
        <v>0408</v>
      </c>
      <c r="F4673" s="30" t="s">
        <v>80</v>
      </c>
      <c r="G4673" s="30"/>
      <c r="H4673" s="31" t="s">
        <v>81</v>
      </c>
      <c r="I4673" s="32">
        <f t="shared" si="12262"/>
        <v>49.199999999999996</v>
      </c>
      <c r="J4673" s="32">
        <f t="shared" si="12263"/>
        <v>51.199999999999996</v>
      </c>
      <c r="K4673" s="32">
        <f t="shared" si="12264"/>
        <v>51.199999999999996</v>
      </c>
      <c r="L4673" s="32">
        <f t="shared" si="12265"/>
        <v>0</v>
      </c>
      <c r="M4673" s="32">
        <f t="shared" si="12266"/>
        <v>0</v>
      </c>
      <c r="N4673" s="32">
        <f t="shared" si="12267"/>
        <v>0</v>
      </c>
      <c r="O4673" s="32">
        <f t="shared" si="12268"/>
        <v>0</v>
      </c>
      <c r="P4673" s="32">
        <f t="shared" si="12269"/>
        <v>0</v>
      </c>
      <c r="Q4673" s="32">
        <f t="shared" si="12270"/>
        <v>0</v>
      </c>
      <c r="R4673" s="32">
        <f t="shared" si="12271"/>
        <v>0</v>
      </c>
      <c r="S4673" s="32">
        <f t="shared" si="12272"/>
        <v>0</v>
      </c>
      <c r="T4673" s="32">
        <f t="shared" si="12273"/>
        <v>0</v>
      </c>
      <c r="U4673" s="32">
        <v>0</v>
      </c>
      <c r="V4673" s="32">
        <f t="shared" si="12223"/>
        <v>49.199999999999996</v>
      </c>
      <c r="W4673" s="32">
        <f t="shared" si="12274"/>
        <v>0</v>
      </c>
      <c r="X4673" s="32">
        <f t="shared" si="12275"/>
        <v>0</v>
      </c>
      <c r="Y4673" s="32">
        <f t="shared" si="12276"/>
        <v>0</v>
      </c>
      <c r="Z4673" s="32">
        <f t="shared" si="12277"/>
        <v>0</v>
      </c>
      <c r="AA4673" s="32">
        <f t="shared" si="12278"/>
        <v>0</v>
      </c>
      <c r="AB4673" s="32">
        <f t="shared" si="12279"/>
        <v>49.2</v>
      </c>
      <c r="AC4673" s="33">
        <f t="shared" si="12280"/>
        <v>51.5</v>
      </c>
      <c r="AD4673" s="33">
        <f t="shared" si="12281"/>
        <v>51.5</v>
      </c>
      <c r="AE4673" s="34">
        <f t="shared" si="12216"/>
        <v>100</v>
      </c>
      <c r="AF4673" s="32">
        <f t="shared" si="12282"/>
        <v>51.5</v>
      </c>
      <c r="AG4673" s="32">
        <f t="shared" si="12283"/>
        <v>0</v>
      </c>
      <c r="AH4673" s="32">
        <f t="shared" si="12284"/>
        <v>0</v>
      </c>
      <c r="AI4673" s="32">
        <f t="shared" si="12285"/>
        <v>0</v>
      </c>
      <c r="AJ4673" s="32">
        <f t="shared" si="12286"/>
        <v>0</v>
      </c>
      <c r="AK4673" s="32">
        <f t="shared" si="12287"/>
        <v>0</v>
      </c>
      <c r="AL4673" s="32">
        <f t="shared" si="12217"/>
        <v>51.5</v>
      </c>
      <c r="AM4673" s="32">
        <f t="shared" si="12218"/>
        <v>-2.3000000000000043</v>
      </c>
    </row>
    <row r="4674" spans="2:40" ht="62.4" x14ac:dyDescent="0.3">
      <c r="B4674" s="30" t="s">
        <v>1228</v>
      </c>
      <c r="C4674" s="30" t="s">
        <v>104</v>
      </c>
      <c r="D4674" s="30" t="s">
        <v>392</v>
      </c>
      <c r="E4674" s="15" t="str">
        <f t="shared" si="12222"/>
        <v>0408</v>
      </c>
      <c r="F4674" s="30" t="s">
        <v>1260</v>
      </c>
      <c r="G4674" s="30"/>
      <c r="H4674" s="31" t="s">
        <v>1261</v>
      </c>
      <c r="I4674" s="32">
        <f t="shared" si="12262"/>
        <v>49.199999999999996</v>
      </c>
      <c r="J4674" s="32">
        <f t="shared" si="12263"/>
        <v>51.199999999999996</v>
      </c>
      <c r="K4674" s="32">
        <f t="shared" si="12264"/>
        <v>51.199999999999996</v>
      </c>
      <c r="L4674" s="32">
        <f t="shared" si="12265"/>
        <v>0</v>
      </c>
      <c r="M4674" s="32">
        <f t="shared" si="12266"/>
        <v>0</v>
      </c>
      <c r="N4674" s="32">
        <f t="shared" si="12267"/>
        <v>0</v>
      </c>
      <c r="O4674" s="32">
        <f t="shared" si="12268"/>
        <v>0</v>
      </c>
      <c r="P4674" s="32">
        <f t="shared" si="12269"/>
        <v>0</v>
      </c>
      <c r="Q4674" s="32">
        <f t="shared" si="12270"/>
        <v>0</v>
      </c>
      <c r="R4674" s="32">
        <f t="shared" si="12271"/>
        <v>0</v>
      </c>
      <c r="S4674" s="32">
        <f t="shared" si="12272"/>
        <v>0</v>
      </c>
      <c r="T4674" s="32">
        <f t="shared" si="12273"/>
        <v>0</v>
      </c>
      <c r="U4674" s="32">
        <v>0</v>
      </c>
      <c r="V4674" s="32">
        <f t="shared" si="12223"/>
        <v>49.199999999999996</v>
      </c>
      <c r="W4674" s="32">
        <f t="shared" si="12274"/>
        <v>0</v>
      </c>
      <c r="X4674" s="32">
        <f t="shared" si="12275"/>
        <v>0</v>
      </c>
      <c r="Y4674" s="32">
        <f t="shared" si="12276"/>
        <v>0</v>
      </c>
      <c r="Z4674" s="32">
        <f t="shared" si="12277"/>
        <v>0</v>
      </c>
      <c r="AA4674" s="32">
        <f t="shared" si="12278"/>
        <v>0</v>
      </c>
      <c r="AB4674" s="32">
        <f t="shared" si="12279"/>
        <v>49.2</v>
      </c>
      <c r="AC4674" s="33">
        <f t="shared" si="12280"/>
        <v>51.5</v>
      </c>
      <c r="AD4674" s="33">
        <f t="shared" si="12281"/>
        <v>51.5</v>
      </c>
      <c r="AE4674" s="34">
        <f t="shared" si="12216"/>
        <v>100</v>
      </c>
      <c r="AF4674" s="32">
        <f t="shared" si="12282"/>
        <v>51.5</v>
      </c>
      <c r="AG4674" s="32">
        <f t="shared" si="12283"/>
        <v>0</v>
      </c>
      <c r="AH4674" s="32">
        <f t="shared" si="12284"/>
        <v>0</v>
      </c>
      <c r="AI4674" s="32">
        <f t="shared" si="12285"/>
        <v>0</v>
      </c>
      <c r="AJ4674" s="32">
        <f t="shared" si="12286"/>
        <v>0</v>
      </c>
      <c r="AK4674" s="32">
        <f t="shared" si="12287"/>
        <v>0</v>
      </c>
      <c r="AL4674" s="32">
        <f t="shared" si="12217"/>
        <v>51.5</v>
      </c>
      <c r="AM4674" s="32">
        <f t="shared" si="12218"/>
        <v>-2.3000000000000043</v>
      </c>
    </row>
    <row r="4675" spans="2:40" ht="78" x14ac:dyDescent="0.3">
      <c r="B4675" s="30" t="s">
        <v>1228</v>
      </c>
      <c r="C4675" s="30" t="s">
        <v>104</v>
      </c>
      <c r="D4675" s="30" t="s">
        <v>392</v>
      </c>
      <c r="E4675" s="15" t="str">
        <f t="shared" si="12222"/>
        <v>0408</v>
      </c>
      <c r="F4675" s="30" t="s">
        <v>1260</v>
      </c>
      <c r="G4675" s="30" t="s">
        <v>68</v>
      </c>
      <c r="H4675" s="31" t="s">
        <v>69</v>
      </c>
      <c r="I4675" s="32">
        <f t="shared" si="12262"/>
        <v>49.199999999999996</v>
      </c>
      <c r="J4675" s="32">
        <f t="shared" si="12263"/>
        <v>51.199999999999996</v>
      </c>
      <c r="K4675" s="32">
        <f t="shared" si="12264"/>
        <v>51.199999999999996</v>
      </c>
      <c r="L4675" s="32">
        <f t="shared" si="12265"/>
        <v>0</v>
      </c>
      <c r="M4675" s="32">
        <f t="shared" si="12266"/>
        <v>0</v>
      </c>
      <c r="N4675" s="32">
        <f t="shared" si="12267"/>
        <v>0</v>
      </c>
      <c r="O4675" s="32">
        <f t="shared" si="12268"/>
        <v>0</v>
      </c>
      <c r="P4675" s="32">
        <f t="shared" si="12269"/>
        <v>0</v>
      </c>
      <c r="Q4675" s="32">
        <f t="shared" si="12270"/>
        <v>0</v>
      </c>
      <c r="R4675" s="32">
        <f t="shared" si="12271"/>
        <v>0</v>
      </c>
      <c r="S4675" s="32">
        <f t="shared" si="12272"/>
        <v>0</v>
      </c>
      <c r="T4675" s="32">
        <f t="shared" si="12273"/>
        <v>0</v>
      </c>
      <c r="U4675" s="32">
        <v>0</v>
      </c>
      <c r="V4675" s="32">
        <f t="shared" si="12223"/>
        <v>49.199999999999996</v>
      </c>
      <c r="W4675" s="32">
        <f t="shared" si="12274"/>
        <v>0</v>
      </c>
      <c r="X4675" s="32">
        <f t="shared" si="12275"/>
        <v>0</v>
      </c>
      <c r="Y4675" s="32">
        <f t="shared" si="12276"/>
        <v>0</v>
      </c>
      <c r="Z4675" s="32">
        <f t="shared" si="12277"/>
        <v>0</v>
      </c>
      <c r="AA4675" s="32">
        <f t="shared" si="12278"/>
        <v>0</v>
      </c>
      <c r="AB4675" s="32">
        <f t="shared" si="12279"/>
        <v>49.2</v>
      </c>
      <c r="AC4675" s="33">
        <f t="shared" si="12280"/>
        <v>51.5</v>
      </c>
      <c r="AD4675" s="33">
        <f t="shared" si="12281"/>
        <v>51.5</v>
      </c>
      <c r="AE4675" s="34">
        <f t="shared" si="12216"/>
        <v>100</v>
      </c>
      <c r="AF4675" s="32">
        <f t="shared" si="12282"/>
        <v>51.5</v>
      </c>
      <c r="AG4675" s="32">
        <f t="shared" si="12283"/>
        <v>0</v>
      </c>
      <c r="AH4675" s="32">
        <f t="shared" si="12284"/>
        <v>0</v>
      </c>
      <c r="AI4675" s="32">
        <f t="shared" si="12285"/>
        <v>0</v>
      </c>
      <c r="AJ4675" s="32">
        <f t="shared" si="12286"/>
        <v>0</v>
      </c>
      <c r="AK4675" s="32">
        <f t="shared" si="12287"/>
        <v>0</v>
      </c>
      <c r="AL4675" s="32">
        <f t="shared" si="12217"/>
        <v>51.5</v>
      </c>
      <c r="AM4675" s="32">
        <f t="shared" si="12218"/>
        <v>-2.3000000000000043</v>
      </c>
    </row>
    <row r="4676" spans="2:40" ht="31.2" x14ac:dyDescent="0.3">
      <c r="B4676" s="30" t="s">
        <v>1228</v>
      </c>
      <c r="C4676" s="30" t="s">
        <v>104</v>
      </c>
      <c r="D4676" s="30" t="s">
        <v>392</v>
      </c>
      <c r="E4676" s="15" t="str">
        <f t="shared" si="12222"/>
        <v>0408</v>
      </c>
      <c r="F4676" s="30" t="s">
        <v>1260</v>
      </c>
      <c r="G4676" s="30" t="s">
        <v>90</v>
      </c>
      <c r="H4676" s="31" t="s">
        <v>91</v>
      </c>
      <c r="I4676" s="32">
        <v>49.199999999999996</v>
      </c>
      <c r="J4676" s="32">
        <v>51.199999999999996</v>
      </c>
      <c r="K4676" s="32">
        <v>51.199999999999996</v>
      </c>
      <c r="L4676" s="32"/>
      <c r="M4676" s="32"/>
      <c r="N4676" s="32"/>
      <c r="O4676" s="32">
        <v>0</v>
      </c>
      <c r="P4676" s="32">
        <v>0</v>
      </c>
      <c r="Q4676" s="32">
        <v>0</v>
      </c>
      <c r="R4676" s="32">
        <v>0</v>
      </c>
      <c r="S4676" s="32">
        <v>0</v>
      </c>
      <c r="T4676" s="32">
        <v>0</v>
      </c>
      <c r="U4676" s="32">
        <v>0</v>
      </c>
      <c r="V4676" s="32">
        <f t="shared" si="12223"/>
        <v>49.199999999999996</v>
      </c>
      <c r="W4676" s="32"/>
      <c r="X4676" s="32"/>
      <c r="Y4676" s="32"/>
      <c r="Z4676" s="32"/>
      <c r="AA4676" s="32"/>
      <c r="AB4676" s="32">
        <v>49.2</v>
      </c>
      <c r="AC4676" s="33">
        <v>51.5</v>
      </c>
      <c r="AD4676" s="33">
        <v>51.5</v>
      </c>
      <c r="AE4676" s="34">
        <f t="shared" si="12216"/>
        <v>100</v>
      </c>
      <c r="AF4676" s="32">
        <v>51.5</v>
      </c>
      <c r="AG4676" s="32">
        <v>0</v>
      </c>
      <c r="AH4676" s="32">
        <v>0</v>
      </c>
      <c r="AI4676" s="32">
        <v>0</v>
      </c>
      <c r="AJ4676" s="32">
        <v>0</v>
      </c>
      <c r="AK4676" s="32">
        <v>0</v>
      </c>
      <c r="AL4676" s="32">
        <f t="shared" si="12217"/>
        <v>51.5</v>
      </c>
      <c r="AM4676" s="32">
        <f t="shared" si="12218"/>
        <v>-2.3000000000000043</v>
      </c>
      <c r="AN4676" s="12"/>
    </row>
    <row r="4677" spans="2:40" ht="31.2" x14ac:dyDescent="0.3">
      <c r="B4677" s="30" t="s">
        <v>1228</v>
      </c>
      <c r="C4677" s="30" t="s">
        <v>104</v>
      </c>
      <c r="D4677" s="30" t="s">
        <v>392</v>
      </c>
      <c r="E4677" s="15" t="str">
        <f t="shared" si="12222"/>
        <v>0408</v>
      </c>
      <c r="F4677" s="30" t="s">
        <v>84</v>
      </c>
      <c r="G4677" s="30"/>
      <c r="H4677" s="31" t="s">
        <v>85</v>
      </c>
      <c r="I4677" s="32">
        <f t="shared" si="12262"/>
        <v>23104.5</v>
      </c>
      <c r="J4677" s="32">
        <f t="shared" si="12263"/>
        <v>22851.599999999999</v>
      </c>
      <c r="K4677" s="32">
        <f t="shared" si="12264"/>
        <v>22851.599999999999</v>
      </c>
      <c r="L4677" s="32">
        <f t="shared" si="12265"/>
        <v>0</v>
      </c>
      <c r="M4677" s="32">
        <f t="shared" si="12266"/>
        <v>0</v>
      </c>
      <c r="N4677" s="32">
        <f t="shared" si="12267"/>
        <v>0</v>
      </c>
      <c r="O4677" s="32">
        <f t="shared" si="12268"/>
        <v>0</v>
      </c>
      <c r="P4677" s="32">
        <f t="shared" si="12269"/>
        <v>0</v>
      </c>
      <c r="Q4677" s="32">
        <f t="shared" si="12270"/>
        <v>0</v>
      </c>
      <c r="R4677" s="32">
        <f t="shared" si="12271"/>
        <v>0</v>
      </c>
      <c r="S4677" s="32">
        <f t="shared" si="12272"/>
        <v>0</v>
      </c>
      <c r="T4677" s="32">
        <f t="shared" si="12273"/>
        <v>0</v>
      </c>
      <c r="U4677" s="32">
        <v>0</v>
      </c>
      <c r="V4677" s="32">
        <f t="shared" si="12223"/>
        <v>23104.5</v>
      </c>
      <c r="W4677" s="32">
        <f t="shared" si="12274"/>
        <v>0</v>
      </c>
      <c r="X4677" s="32">
        <f t="shared" si="12275"/>
        <v>0</v>
      </c>
      <c r="Y4677" s="32">
        <f t="shared" si="12276"/>
        <v>0</v>
      </c>
      <c r="Z4677" s="32">
        <f t="shared" si="12277"/>
        <v>0</v>
      </c>
      <c r="AA4677" s="32">
        <f t="shared" si="12278"/>
        <v>0</v>
      </c>
      <c r="AB4677" s="32">
        <f t="shared" si="12279"/>
        <v>16034.700559999999</v>
      </c>
      <c r="AC4677" s="33">
        <f t="shared" si="12280"/>
        <v>22644.700000000004</v>
      </c>
      <c r="AD4677" s="33">
        <f t="shared" si="12281"/>
        <v>22644.699630000003</v>
      </c>
      <c r="AE4677" s="34">
        <f t="shared" si="12216"/>
        <v>99.999998366063579</v>
      </c>
      <c r="AF4677" s="32">
        <f t="shared" si="12282"/>
        <v>22644.7</v>
      </c>
      <c r="AG4677" s="32">
        <f t="shared" si="12283"/>
        <v>0</v>
      </c>
      <c r="AH4677" s="32">
        <f t="shared" si="12284"/>
        <v>0</v>
      </c>
      <c r="AI4677" s="32">
        <f t="shared" si="12285"/>
        <v>0</v>
      </c>
      <c r="AJ4677" s="32">
        <f t="shared" si="12286"/>
        <v>0</v>
      </c>
      <c r="AK4677" s="32">
        <f t="shared" si="12287"/>
        <v>0</v>
      </c>
      <c r="AL4677" s="32">
        <f t="shared" si="12217"/>
        <v>22644.7</v>
      </c>
      <c r="AM4677" s="32">
        <f t="shared" si="12218"/>
        <v>459.79999999999927</v>
      </c>
    </row>
    <row r="4678" spans="2:40" x14ac:dyDescent="0.3">
      <c r="B4678" s="30" t="s">
        <v>1228</v>
      </c>
      <c r="C4678" s="30" t="s">
        <v>104</v>
      </c>
      <c r="D4678" s="30" t="s">
        <v>392</v>
      </c>
      <c r="E4678" s="15" t="str">
        <f t="shared" si="12222"/>
        <v>0408</v>
      </c>
      <c r="F4678" s="30" t="s">
        <v>86</v>
      </c>
      <c r="G4678" s="30"/>
      <c r="H4678" s="31" t="s">
        <v>87</v>
      </c>
      <c r="I4678" s="32">
        <f t="shared" ref="I4678:T4678" si="12288">I4679+I4684</f>
        <v>23104.5</v>
      </c>
      <c r="J4678" s="32">
        <f t="shared" si="12288"/>
        <v>22851.599999999999</v>
      </c>
      <c r="K4678" s="32">
        <f t="shared" si="12288"/>
        <v>22851.599999999999</v>
      </c>
      <c r="L4678" s="32">
        <f t="shared" si="12288"/>
        <v>0</v>
      </c>
      <c r="M4678" s="32">
        <f t="shared" si="12288"/>
        <v>0</v>
      </c>
      <c r="N4678" s="32">
        <f t="shared" si="12288"/>
        <v>0</v>
      </c>
      <c r="O4678" s="32">
        <f t="shared" si="12288"/>
        <v>0</v>
      </c>
      <c r="P4678" s="32">
        <f t="shared" si="12288"/>
        <v>0</v>
      </c>
      <c r="Q4678" s="32">
        <f t="shared" si="12288"/>
        <v>0</v>
      </c>
      <c r="R4678" s="32">
        <f t="shared" si="12288"/>
        <v>0</v>
      </c>
      <c r="S4678" s="32">
        <f t="shared" si="12288"/>
        <v>0</v>
      </c>
      <c r="T4678" s="32">
        <f t="shared" si="12288"/>
        <v>0</v>
      </c>
      <c r="U4678" s="32">
        <v>0</v>
      </c>
      <c r="V4678" s="32">
        <f t="shared" si="12223"/>
        <v>23104.5</v>
      </c>
      <c r="W4678" s="32">
        <f t="shared" ref="W4678:AD4678" si="12289">W4679+W4684</f>
        <v>0</v>
      </c>
      <c r="X4678" s="32">
        <f t="shared" si="12289"/>
        <v>0</v>
      </c>
      <c r="Y4678" s="32">
        <f t="shared" si="12289"/>
        <v>0</v>
      </c>
      <c r="Z4678" s="32">
        <f t="shared" si="12289"/>
        <v>0</v>
      </c>
      <c r="AA4678" s="32">
        <f t="shared" si="12289"/>
        <v>0</v>
      </c>
      <c r="AB4678" s="32">
        <f t="shared" si="12289"/>
        <v>16034.700559999999</v>
      </c>
      <c r="AC4678" s="33">
        <f t="shared" si="12289"/>
        <v>22644.700000000004</v>
      </c>
      <c r="AD4678" s="33">
        <f t="shared" si="12289"/>
        <v>22644.699630000003</v>
      </c>
      <c r="AE4678" s="34">
        <f t="shared" si="12216"/>
        <v>99.999998366063579</v>
      </c>
      <c r="AF4678" s="32">
        <f t="shared" ref="AF4678:AK4678" si="12290">AF4679+AF4684</f>
        <v>22644.7</v>
      </c>
      <c r="AG4678" s="32">
        <f t="shared" si="12290"/>
        <v>0</v>
      </c>
      <c r="AH4678" s="32">
        <f t="shared" si="12290"/>
        <v>0</v>
      </c>
      <c r="AI4678" s="32">
        <f t="shared" si="12290"/>
        <v>0</v>
      </c>
      <c r="AJ4678" s="32">
        <f t="shared" si="12290"/>
        <v>0</v>
      </c>
      <c r="AK4678" s="32">
        <f t="shared" si="12290"/>
        <v>0</v>
      </c>
      <c r="AL4678" s="32">
        <f t="shared" si="12217"/>
        <v>22644.7</v>
      </c>
      <c r="AM4678" s="32">
        <f t="shared" si="12218"/>
        <v>459.79999999999927</v>
      </c>
    </row>
    <row r="4679" spans="2:40" ht="31.2" x14ac:dyDescent="0.3">
      <c r="B4679" s="30" t="s">
        <v>1228</v>
      </c>
      <c r="C4679" s="30" t="s">
        <v>104</v>
      </c>
      <c r="D4679" s="30" t="s">
        <v>392</v>
      </c>
      <c r="E4679" s="15" t="str">
        <f t="shared" si="12222"/>
        <v>0408</v>
      </c>
      <c r="F4679" s="30" t="s">
        <v>88</v>
      </c>
      <c r="G4679" s="30"/>
      <c r="H4679" s="31" t="s">
        <v>89</v>
      </c>
      <c r="I4679" s="32">
        <f t="shared" ref="I4679:I4680" si="12291">I4680</f>
        <v>20902.400000000001</v>
      </c>
      <c r="J4679" s="32">
        <f t="shared" ref="J4679:J4680" si="12292">J4680</f>
        <v>20649.5</v>
      </c>
      <c r="K4679" s="32">
        <f t="shared" ref="K4679:K4680" si="12293">K4680</f>
        <v>20649.5</v>
      </c>
      <c r="L4679" s="32">
        <f t="shared" ref="L4679:L4680" si="12294">L4680</f>
        <v>0</v>
      </c>
      <c r="M4679" s="32">
        <f t="shared" ref="M4679:M4680" si="12295">M4680</f>
        <v>0</v>
      </c>
      <c r="N4679" s="32">
        <f t="shared" ref="N4679:N4680" si="12296">N4680</f>
        <v>0</v>
      </c>
      <c r="O4679" s="32">
        <f>O4680+O4682</f>
        <v>0</v>
      </c>
      <c r="P4679" s="32">
        <f t="shared" ref="P4679:P4680" si="12297">P4680</f>
        <v>0</v>
      </c>
      <c r="Q4679" s="32">
        <f t="shared" ref="Q4679:Q4680" si="12298">Q4680</f>
        <v>0</v>
      </c>
      <c r="R4679" s="32">
        <f t="shared" ref="R4679:R4680" si="12299">R4680</f>
        <v>0</v>
      </c>
      <c r="S4679" s="32">
        <f t="shared" ref="S4679:S4680" si="12300">S4680</f>
        <v>0</v>
      </c>
      <c r="T4679" s="32">
        <f t="shared" ref="T4679:T4680" si="12301">T4680</f>
        <v>0</v>
      </c>
      <c r="U4679" s="32">
        <v>0</v>
      </c>
      <c r="V4679" s="32">
        <f t="shared" si="12223"/>
        <v>20902.400000000001</v>
      </c>
      <c r="W4679" s="32">
        <f t="shared" ref="W4679:W4680" si="12302">W4680</f>
        <v>0</v>
      </c>
      <c r="X4679" s="32">
        <f t="shared" ref="X4679:X4680" si="12303">X4680</f>
        <v>0</v>
      </c>
      <c r="Y4679" s="32">
        <f t="shared" ref="Y4679:Y4680" si="12304">Y4680</f>
        <v>0</v>
      </c>
      <c r="Z4679" s="32">
        <f t="shared" ref="Z4679:Z4680" si="12305">Z4680</f>
        <v>0</v>
      </c>
      <c r="AA4679" s="32">
        <f t="shared" ref="AA4679:AA4680" si="12306">AA4680</f>
        <v>0</v>
      </c>
      <c r="AB4679" s="32">
        <f>AB4680+AB4682</f>
        <v>14176.56337</v>
      </c>
      <c r="AC4679" s="33">
        <f>AC4680+AC4682</f>
        <v>20442.600000000002</v>
      </c>
      <c r="AD4679" s="33">
        <f>AD4680+AD4682</f>
        <v>20442.599630000001</v>
      </c>
      <c r="AE4679" s="34">
        <f t="shared" si="12216"/>
        <v>99.9999981900541</v>
      </c>
      <c r="AF4679" s="32">
        <f t="shared" ref="AF4679:AK4679" si="12307">AF4680+AF4682</f>
        <v>20442.600000000002</v>
      </c>
      <c r="AG4679" s="32">
        <f t="shared" si="12307"/>
        <v>0</v>
      </c>
      <c r="AH4679" s="32">
        <f t="shared" si="12307"/>
        <v>0</v>
      </c>
      <c r="AI4679" s="32">
        <f t="shared" si="12307"/>
        <v>0</v>
      </c>
      <c r="AJ4679" s="32">
        <f t="shared" si="12307"/>
        <v>0</v>
      </c>
      <c r="AK4679" s="32">
        <f t="shared" si="12307"/>
        <v>0</v>
      </c>
      <c r="AL4679" s="32">
        <f t="shared" si="12217"/>
        <v>20442.600000000002</v>
      </c>
      <c r="AM4679" s="32">
        <f t="shared" si="12218"/>
        <v>459.79999999999927</v>
      </c>
    </row>
    <row r="4680" spans="2:40" ht="78" x14ac:dyDescent="0.3">
      <c r="B4680" s="30" t="s">
        <v>1228</v>
      </c>
      <c r="C4680" s="30" t="s">
        <v>104</v>
      </c>
      <c r="D4680" s="30" t="s">
        <v>392</v>
      </c>
      <c r="E4680" s="15" t="str">
        <f t="shared" si="12222"/>
        <v>0408</v>
      </c>
      <c r="F4680" s="30" t="s">
        <v>88</v>
      </c>
      <c r="G4680" s="30" t="s">
        <v>68</v>
      </c>
      <c r="H4680" s="31" t="s">
        <v>69</v>
      </c>
      <c r="I4680" s="32">
        <f t="shared" si="12291"/>
        <v>20902.400000000001</v>
      </c>
      <c r="J4680" s="32">
        <f t="shared" si="12292"/>
        <v>20649.5</v>
      </c>
      <c r="K4680" s="32">
        <f t="shared" si="12293"/>
        <v>20649.5</v>
      </c>
      <c r="L4680" s="32">
        <f t="shared" si="12294"/>
        <v>0</v>
      </c>
      <c r="M4680" s="32">
        <f t="shared" si="12295"/>
        <v>0</v>
      </c>
      <c r="N4680" s="32">
        <f t="shared" si="12296"/>
        <v>0</v>
      </c>
      <c r="O4680" s="32">
        <f>O4681</f>
        <v>0</v>
      </c>
      <c r="P4680" s="32">
        <f t="shared" si="12297"/>
        <v>0</v>
      </c>
      <c r="Q4680" s="32">
        <f t="shared" si="12298"/>
        <v>0</v>
      </c>
      <c r="R4680" s="32">
        <f t="shared" si="12299"/>
        <v>0</v>
      </c>
      <c r="S4680" s="32">
        <f t="shared" si="12300"/>
        <v>0</v>
      </c>
      <c r="T4680" s="32">
        <f t="shared" si="12301"/>
        <v>0</v>
      </c>
      <c r="U4680" s="32">
        <v>0</v>
      </c>
      <c r="V4680" s="32">
        <f t="shared" si="12223"/>
        <v>20902.400000000001</v>
      </c>
      <c r="W4680" s="32">
        <f t="shared" si="12302"/>
        <v>0</v>
      </c>
      <c r="X4680" s="32">
        <f t="shared" si="12303"/>
        <v>0</v>
      </c>
      <c r="Y4680" s="32">
        <f t="shared" si="12304"/>
        <v>0</v>
      </c>
      <c r="Z4680" s="32">
        <f t="shared" si="12305"/>
        <v>0</v>
      </c>
      <c r="AA4680" s="32">
        <f t="shared" si="12306"/>
        <v>0</v>
      </c>
      <c r="AB4680" s="32">
        <f>AB4681</f>
        <v>14174.20426</v>
      </c>
      <c r="AC4680" s="33">
        <f>AC4681</f>
        <v>20440.240890000001</v>
      </c>
      <c r="AD4680" s="33">
        <f>AD4681</f>
        <v>20440.240519999999</v>
      </c>
      <c r="AE4680" s="34">
        <f t="shared" si="12216"/>
        <v>99.999998189845201</v>
      </c>
      <c r="AF4680" s="32">
        <f t="shared" ref="AF4680:AK4680" si="12308">AF4681</f>
        <v>20440.240890000001</v>
      </c>
      <c r="AG4680" s="32">
        <f t="shared" si="12308"/>
        <v>0</v>
      </c>
      <c r="AH4680" s="32">
        <f t="shared" si="12308"/>
        <v>0</v>
      </c>
      <c r="AI4680" s="32">
        <f t="shared" si="12308"/>
        <v>0</v>
      </c>
      <c r="AJ4680" s="32">
        <f t="shared" si="12308"/>
        <v>0</v>
      </c>
      <c r="AK4680" s="32">
        <f t="shared" si="12308"/>
        <v>0</v>
      </c>
      <c r="AL4680" s="32">
        <f t="shared" si="12217"/>
        <v>20440.240890000001</v>
      </c>
      <c r="AM4680" s="32">
        <f t="shared" si="12218"/>
        <v>462.15911000000051</v>
      </c>
    </row>
    <row r="4681" spans="2:40" ht="31.2" x14ac:dyDescent="0.3">
      <c r="B4681" s="30" t="s">
        <v>1228</v>
      </c>
      <c r="C4681" s="30" t="s">
        <v>104</v>
      </c>
      <c r="D4681" s="30" t="s">
        <v>392</v>
      </c>
      <c r="E4681" s="15" t="str">
        <f t="shared" si="12222"/>
        <v>0408</v>
      </c>
      <c r="F4681" s="30" t="s">
        <v>88</v>
      </c>
      <c r="G4681" s="30" t="s">
        <v>90</v>
      </c>
      <c r="H4681" s="31" t="s">
        <v>91</v>
      </c>
      <c r="I4681" s="32">
        <v>20902.400000000001</v>
      </c>
      <c r="J4681" s="32">
        <v>20649.5</v>
      </c>
      <c r="K4681" s="32">
        <v>20649.5</v>
      </c>
      <c r="L4681" s="32"/>
      <c r="M4681" s="32"/>
      <c r="N4681" s="32"/>
      <c r="O4681" s="32">
        <v>0</v>
      </c>
      <c r="P4681" s="32">
        <v>0</v>
      </c>
      <c r="Q4681" s="32">
        <v>0</v>
      </c>
      <c r="R4681" s="32">
        <v>0</v>
      </c>
      <c r="S4681" s="32">
        <v>0</v>
      </c>
      <c r="T4681" s="32">
        <v>0</v>
      </c>
      <c r="U4681" s="32">
        <v>0</v>
      </c>
      <c r="V4681" s="32">
        <f t="shared" si="12223"/>
        <v>20902.400000000001</v>
      </c>
      <c r="W4681" s="32"/>
      <c r="X4681" s="32"/>
      <c r="Y4681" s="32"/>
      <c r="Z4681" s="32"/>
      <c r="AA4681" s="32"/>
      <c r="AB4681" s="32">
        <v>14174.20426</v>
      </c>
      <c r="AC4681" s="33">
        <v>20440.240890000001</v>
      </c>
      <c r="AD4681" s="33">
        <v>20440.240519999999</v>
      </c>
      <c r="AE4681" s="34">
        <f t="shared" si="12216"/>
        <v>99.999998189845201</v>
      </c>
      <c r="AF4681" s="32">
        <v>20440.240890000001</v>
      </c>
      <c r="AG4681" s="32">
        <v>0</v>
      </c>
      <c r="AH4681" s="32">
        <v>0</v>
      </c>
      <c r="AI4681" s="32">
        <v>0</v>
      </c>
      <c r="AJ4681" s="32">
        <v>0</v>
      </c>
      <c r="AK4681" s="32">
        <v>0</v>
      </c>
      <c r="AL4681" s="32">
        <f t="shared" si="12217"/>
        <v>20440.240890000001</v>
      </c>
      <c r="AM4681" s="32">
        <f t="shared" si="12218"/>
        <v>462.15911000000051</v>
      </c>
      <c r="AN4681" s="12"/>
    </row>
    <row r="4682" spans="2:40" x14ac:dyDescent="0.3">
      <c r="B4682" s="30" t="s">
        <v>1228</v>
      </c>
      <c r="C4682" s="30" t="s">
        <v>104</v>
      </c>
      <c r="D4682" s="30" t="s">
        <v>392</v>
      </c>
      <c r="E4682" s="15" t="str">
        <f t="shared" si="12222"/>
        <v>0408</v>
      </c>
      <c r="F4682" s="30" t="s">
        <v>88</v>
      </c>
      <c r="G4682" s="30" t="s">
        <v>92</v>
      </c>
      <c r="H4682" s="31" t="s">
        <v>93</v>
      </c>
      <c r="I4682" s="32"/>
      <c r="J4682" s="32"/>
      <c r="K4682" s="32"/>
      <c r="L4682" s="32"/>
      <c r="M4682" s="32"/>
      <c r="N4682" s="32"/>
      <c r="O4682" s="32">
        <f>O4683</f>
        <v>0</v>
      </c>
      <c r="P4682" s="32"/>
      <c r="Q4682" s="32"/>
      <c r="R4682" s="32"/>
      <c r="S4682" s="32"/>
      <c r="T4682" s="32"/>
      <c r="U4682" s="32"/>
      <c r="V4682" s="32">
        <f t="shared" si="12223"/>
        <v>0</v>
      </c>
      <c r="W4682" s="32"/>
      <c r="X4682" s="32"/>
      <c r="Y4682" s="32"/>
      <c r="Z4682" s="32"/>
      <c r="AA4682" s="32"/>
      <c r="AB4682" s="32">
        <f>AB4683</f>
        <v>2.3591099999999998</v>
      </c>
      <c r="AC4682" s="33">
        <f>AC4683</f>
        <v>2.3591099999999998</v>
      </c>
      <c r="AD4682" s="33">
        <f>AD4683</f>
        <v>2.3591099999999998</v>
      </c>
      <c r="AE4682" s="34">
        <f t="shared" si="12216"/>
        <v>100</v>
      </c>
      <c r="AF4682" s="32">
        <f t="shared" ref="AF4682:AK4682" si="12309">AF4683</f>
        <v>2.3591099999999998</v>
      </c>
      <c r="AG4682" s="32">
        <f t="shared" si="12309"/>
        <v>0</v>
      </c>
      <c r="AH4682" s="32">
        <f t="shared" si="12309"/>
        <v>0</v>
      </c>
      <c r="AI4682" s="32">
        <f t="shared" si="12309"/>
        <v>0</v>
      </c>
      <c r="AJ4682" s="32">
        <f t="shared" si="12309"/>
        <v>0</v>
      </c>
      <c r="AK4682" s="32">
        <f t="shared" si="12309"/>
        <v>0</v>
      </c>
      <c r="AL4682" s="32">
        <f t="shared" si="12217"/>
        <v>2.3591099999999998</v>
      </c>
      <c r="AM4682" s="32">
        <f t="shared" si="12218"/>
        <v>-2.3591099999999998</v>
      </c>
      <c r="AN4682" s="12"/>
    </row>
    <row r="4683" spans="2:40" ht="31.2" x14ac:dyDescent="0.3">
      <c r="B4683" s="30" t="s">
        <v>1228</v>
      </c>
      <c r="C4683" s="30" t="s">
        <v>104</v>
      </c>
      <c r="D4683" s="30" t="s">
        <v>392</v>
      </c>
      <c r="E4683" s="15" t="str">
        <f t="shared" si="12222"/>
        <v>0408</v>
      </c>
      <c r="F4683" s="30" t="s">
        <v>88</v>
      </c>
      <c r="G4683" s="30" t="s">
        <v>94</v>
      </c>
      <c r="H4683" s="31" t="s">
        <v>95</v>
      </c>
      <c r="I4683" s="32"/>
      <c r="J4683" s="32"/>
      <c r="K4683" s="32"/>
      <c r="L4683" s="32"/>
      <c r="M4683" s="32"/>
      <c r="N4683" s="32"/>
      <c r="O4683" s="32">
        <v>0</v>
      </c>
      <c r="P4683" s="32"/>
      <c r="Q4683" s="32"/>
      <c r="R4683" s="32"/>
      <c r="S4683" s="32"/>
      <c r="T4683" s="32"/>
      <c r="U4683" s="32"/>
      <c r="V4683" s="32">
        <f t="shared" si="12223"/>
        <v>0</v>
      </c>
      <c r="W4683" s="32"/>
      <c r="X4683" s="32"/>
      <c r="Y4683" s="32"/>
      <c r="Z4683" s="32"/>
      <c r="AA4683" s="32"/>
      <c r="AB4683" s="32">
        <v>2.3591099999999998</v>
      </c>
      <c r="AC4683" s="33">
        <v>2.3591099999999998</v>
      </c>
      <c r="AD4683" s="33">
        <v>2.3591099999999998</v>
      </c>
      <c r="AE4683" s="34">
        <f t="shared" si="12216"/>
        <v>100</v>
      </c>
      <c r="AF4683" s="32">
        <v>2.3591099999999998</v>
      </c>
      <c r="AG4683" s="32">
        <v>0</v>
      </c>
      <c r="AH4683" s="32">
        <v>0</v>
      </c>
      <c r="AI4683" s="32">
        <v>0</v>
      </c>
      <c r="AJ4683" s="32">
        <v>0</v>
      </c>
      <c r="AK4683" s="32">
        <v>0</v>
      </c>
      <c r="AL4683" s="32">
        <f t="shared" si="12217"/>
        <v>2.3591099999999998</v>
      </c>
      <c r="AM4683" s="32">
        <f t="shared" si="12218"/>
        <v>-2.3591099999999998</v>
      </c>
      <c r="AN4683" s="12"/>
    </row>
    <row r="4684" spans="2:40" ht="31.2" x14ac:dyDescent="0.3">
      <c r="B4684" s="30" t="s">
        <v>1228</v>
      </c>
      <c r="C4684" s="30" t="s">
        <v>104</v>
      </c>
      <c r="D4684" s="30" t="s">
        <v>392</v>
      </c>
      <c r="E4684" s="15" t="str">
        <f t="shared" si="12222"/>
        <v>0408</v>
      </c>
      <c r="F4684" s="30" t="s">
        <v>96</v>
      </c>
      <c r="G4684" s="30"/>
      <c r="H4684" s="31" t="s">
        <v>97</v>
      </c>
      <c r="I4684" s="32">
        <f t="shared" ref="I4684:T4684" si="12310">I4685+I4687</f>
        <v>2202.1</v>
      </c>
      <c r="J4684" s="32">
        <f t="shared" si="12310"/>
        <v>2202.1</v>
      </c>
      <c r="K4684" s="32">
        <f t="shared" si="12310"/>
        <v>2202.1</v>
      </c>
      <c r="L4684" s="32">
        <f t="shared" si="12310"/>
        <v>0</v>
      </c>
      <c r="M4684" s="32">
        <f t="shared" si="12310"/>
        <v>0</v>
      </c>
      <c r="N4684" s="32">
        <f t="shared" si="12310"/>
        <v>0</v>
      </c>
      <c r="O4684" s="32">
        <f t="shared" si="12310"/>
        <v>0</v>
      </c>
      <c r="P4684" s="32">
        <f t="shared" si="12310"/>
        <v>0</v>
      </c>
      <c r="Q4684" s="32">
        <f t="shared" si="12310"/>
        <v>0</v>
      </c>
      <c r="R4684" s="32">
        <f t="shared" si="12310"/>
        <v>0</v>
      </c>
      <c r="S4684" s="32">
        <f t="shared" si="12310"/>
        <v>0</v>
      </c>
      <c r="T4684" s="32">
        <f t="shared" si="12310"/>
        <v>0</v>
      </c>
      <c r="U4684" s="32">
        <v>0</v>
      </c>
      <c r="V4684" s="32">
        <f t="shared" si="12223"/>
        <v>2202.1</v>
      </c>
      <c r="W4684" s="32">
        <f t="shared" ref="W4684:AB4684" si="12311">W4685+W4687</f>
        <v>0</v>
      </c>
      <c r="X4684" s="32">
        <f t="shared" si="12311"/>
        <v>0</v>
      </c>
      <c r="Y4684" s="32">
        <f t="shared" si="12311"/>
        <v>0</v>
      </c>
      <c r="Z4684" s="32">
        <f t="shared" si="12311"/>
        <v>0</v>
      </c>
      <c r="AA4684" s="32">
        <f t="shared" si="12311"/>
        <v>0</v>
      </c>
      <c r="AB4684" s="32">
        <f t="shared" si="12311"/>
        <v>1858.1371899999999</v>
      </c>
      <c r="AC4684" s="33">
        <f>AC4685+AC4687+AC4689</f>
        <v>2202.1000000000004</v>
      </c>
      <c r="AD4684" s="33">
        <f>AD4685+AD4687+AD4689</f>
        <v>2202.1000000000004</v>
      </c>
      <c r="AE4684" s="34">
        <f t="shared" si="12216"/>
        <v>100</v>
      </c>
      <c r="AF4684" s="32">
        <f t="shared" ref="AF4684:AK4684" si="12312">AF4685+AF4687</f>
        <v>2202.1</v>
      </c>
      <c r="AG4684" s="32">
        <f t="shared" si="12312"/>
        <v>0</v>
      </c>
      <c r="AH4684" s="32">
        <f t="shared" si="12312"/>
        <v>0</v>
      </c>
      <c r="AI4684" s="32">
        <f t="shared" si="12312"/>
        <v>0</v>
      </c>
      <c r="AJ4684" s="32">
        <f t="shared" si="12312"/>
        <v>0</v>
      </c>
      <c r="AK4684" s="32">
        <f t="shared" si="12312"/>
        <v>0</v>
      </c>
      <c r="AL4684" s="32">
        <f t="shared" si="12217"/>
        <v>2202.1</v>
      </c>
      <c r="AM4684" s="32">
        <f t="shared" si="12218"/>
        <v>0</v>
      </c>
    </row>
    <row r="4685" spans="2:40" ht="78" x14ac:dyDescent="0.3">
      <c r="B4685" s="30" t="s">
        <v>1228</v>
      </c>
      <c r="C4685" s="30" t="s">
        <v>104</v>
      </c>
      <c r="D4685" s="30" t="s">
        <v>392</v>
      </c>
      <c r="E4685" s="15" t="str">
        <f t="shared" si="12222"/>
        <v>0408</v>
      </c>
      <c r="F4685" s="30" t="s">
        <v>96</v>
      </c>
      <c r="G4685" s="30" t="s">
        <v>68</v>
      </c>
      <c r="H4685" s="31" t="s">
        <v>69</v>
      </c>
      <c r="I4685" s="32">
        <f t="shared" ref="I4685:T4685" si="12313">I4686</f>
        <v>162</v>
      </c>
      <c r="J4685" s="32">
        <f t="shared" si="12313"/>
        <v>162</v>
      </c>
      <c r="K4685" s="32">
        <f t="shared" si="12313"/>
        <v>162</v>
      </c>
      <c r="L4685" s="32">
        <f t="shared" si="12313"/>
        <v>0</v>
      </c>
      <c r="M4685" s="32">
        <f t="shared" si="12313"/>
        <v>0</v>
      </c>
      <c r="N4685" s="32">
        <f t="shared" si="12313"/>
        <v>0</v>
      </c>
      <c r="O4685" s="32">
        <f t="shared" si="12313"/>
        <v>0</v>
      </c>
      <c r="P4685" s="32">
        <f t="shared" si="12313"/>
        <v>0</v>
      </c>
      <c r="Q4685" s="32">
        <f t="shared" si="12313"/>
        <v>0</v>
      </c>
      <c r="R4685" s="32">
        <f t="shared" si="12313"/>
        <v>0</v>
      </c>
      <c r="S4685" s="32">
        <f t="shared" si="12313"/>
        <v>0</v>
      </c>
      <c r="T4685" s="32">
        <f t="shared" si="12313"/>
        <v>0</v>
      </c>
      <c r="U4685" s="32">
        <v>0</v>
      </c>
      <c r="V4685" s="32">
        <f t="shared" si="12223"/>
        <v>162</v>
      </c>
      <c r="W4685" s="32">
        <f t="shared" ref="W4685:AD4685" si="12314">W4686</f>
        <v>0</v>
      </c>
      <c r="X4685" s="32">
        <f t="shared" si="12314"/>
        <v>0</v>
      </c>
      <c r="Y4685" s="32">
        <f t="shared" si="12314"/>
        <v>0</v>
      </c>
      <c r="Z4685" s="32">
        <f t="shared" si="12314"/>
        <v>0</v>
      </c>
      <c r="AA4685" s="32">
        <f t="shared" si="12314"/>
        <v>0</v>
      </c>
      <c r="AB4685" s="32">
        <f t="shared" si="12314"/>
        <v>122.62031</v>
      </c>
      <c r="AC4685" s="33">
        <f t="shared" si="12314"/>
        <v>205.76669999999999</v>
      </c>
      <c r="AD4685" s="33">
        <f t="shared" si="12314"/>
        <v>205.76669999999999</v>
      </c>
      <c r="AE4685" s="34">
        <f t="shared" si="12216"/>
        <v>100</v>
      </c>
      <c r="AF4685" s="32">
        <f t="shared" ref="AF4685:AK4685" si="12315">AF4686</f>
        <v>162</v>
      </c>
      <c r="AG4685" s="32">
        <f t="shared" si="12315"/>
        <v>0</v>
      </c>
      <c r="AH4685" s="32">
        <f t="shared" si="12315"/>
        <v>0</v>
      </c>
      <c r="AI4685" s="32">
        <f t="shared" si="12315"/>
        <v>0</v>
      </c>
      <c r="AJ4685" s="32">
        <f t="shared" si="12315"/>
        <v>0</v>
      </c>
      <c r="AK4685" s="32">
        <f t="shared" si="12315"/>
        <v>0</v>
      </c>
      <c r="AL4685" s="32">
        <f t="shared" si="12217"/>
        <v>162</v>
      </c>
      <c r="AM4685" s="32">
        <f t="shared" si="12218"/>
        <v>0</v>
      </c>
    </row>
    <row r="4686" spans="2:40" ht="31.2" x14ac:dyDescent="0.3">
      <c r="B4686" s="30" t="s">
        <v>1228</v>
      </c>
      <c r="C4686" s="30" t="s">
        <v>104</v>
      </c>
      <c r="D4686" s="30" t="s">
        <v>392</v>
      </c>
      <c r="E4686" s="15" t="str">
        <f t="shared" si="12222"/>
        <v>0408</v>
      </c>
      <c r="F4686" s="30" t="s">
        <v>96</v>
      </c>
      <c r="G4686" s="30" t="s">
        <v>90</v>
      </c>
      <c r="H4686" s="31" t="s">
        <v>91</v>
      </c>
      <c r="I4686" s="32">
        <v>162</v>
      </c>
      <c r="J4686" s="32">
        <v>162</v>
      </c>
      <c r="K4686" s="32">
        <v>162</v>
      </c>
      <c r="L4686" s="32"/>
      <c r="M4686" s="32"/>
      <c r="N4686" s="32"/>
      <c r="O4686" s="32">
        <v>0</v>
      </c>
      <c r="P4686" s="32">
        <v>0</v>
      </c>
      <c r="Q4686" s="32">
        <v>0</v>
      </c>
      <c r="R4686" s="32">
        <v>0</v>
      </c>
      <c r="S4686" s="32">
        <v>0</v>
      </c>
      <c r="T4686" s="32">
        <v>0</v>
      </c>
      <c r="U4686" s="32">
        <v>0</v>
      </c>
      <c r="V4686" s="32">
        <f t="shared" si="12223"/>
        <v>162</v>
      </c>
      <c r="W4686" s="32"/>
      <c r="X4686" s="32"/>
      <c r="Y4686" s="32"/>
      <c r="Z4686" s="32"/>
      <c r="AA4686" s="32"/>
      <c r="AB4686" s="32">
        <v>122.62031</v>
      </c>
      <c r="AC4686" s="33">
        <v>205.76669999999999</v>
      </c>
      <c r="AD4686" s="33">
        <v>205.76669999999999</v>
      </c>
      <c r="AE4686" s="34">
        <f t="shared" si="12216"/>
        <v>100</v>
      </c>
      <c r="AF4686" s="32">
        <v>162</v>
      </c>
      <c r="AG4686" s="32">
        <v>0</v>
      </c>
      <c r="AH4686" s="32">
        <v>0</v>
      </c>
      <c r="AI4686" s="32">
        <v>0</v>
      </c>
      <c r="AJ4686" s="32">
        <v>0</v>
      </c>
      <c r="AK4686" s="32">
        <v>0</v>
      </c>
      <c r="AL4686" s="32">
        <f t="shared" si="12217"/>
        <v>162</v>
      </c>
      <c r="AM4686" s="32">
        <f t="shared" si="12218"/>
        <v>0</v>
      </c>
      <c r="AN4686" s="12"/>
    </row>
    <row r="4687" spans="2:40" ht="31.2" x14ac:dyDescent="0.3">
      <c r="B4687" s="30" t="s">
        <v>1228</v>
      </c>
      <c r="C4687" s="30" t="s">
        <v>104</v>
      </c>
      <c r="D4687" s="30" t="s">
        <v>392</v>
      </c>
      <c r="E4687" s="15" t="str">
        <f t="shared" si="12222"/>
        <v>0408</v>
      </c>
      <c r="F4687" s="30" t="s">
        <v>96</v>
      </c>
      <c r="G4687" s="30" t="s">
        <v>50</v>
      </c>
      <c r="H4687" s="31" t="s">
        <v>51</v>
      </c>
      <c r="I4687" s="32">
        <f t="shared" ref="I4687:T4687" si="12316">I4688</f>
        <v>2040.1</v>
      </c>
      <c r="J4687" s="32">
        <f t="shared" si="12316"/>
        <v>2040.1</v>
      </c>
      <c r="K4687" s="32">
        <f t="shared" si="12316"/>
        <v>2040.1</v>
      </c>
      <c r="L4687" s="32">
        <f t="shared" si="12316"/>
        <v>0</v>
      </c>
      <c r="M4687" s="32">
        <f t="shared" si="12316"/>
        <v>0</v>
      </c>
      <c r="N4687" s="32">
        <f t="shared" si="12316"/>
        <v>0</v>
      </c>
      <c r="O4687" s="32">
        <f t="shared" si="12316"/>
        <v>0</v>
      </c>
      <c r="P4687" s="32">
        <f t="shared" si="12316"/>
        <v>0</v>
      </c>
      <c r="Q4687" s="32">
        <f t="shared" si="12316"/>
        <v>0</v>
      </c>
      <c r="R4687" s="32">
        <f t="shared" si="12316"/>
        <v>0</v>
      </c>
      <c r="S4687" s="32">
        <f t="shared" si="12316"/>
        <v>0</v>
      </c>
      <c r="T4687" s="32">
        <f t="shared" si="12316"/>
        <v>0</v>
      </c>
      <c r="U4687" s="32">
        <v>0</v>
      </c>
      <c r="V4687" s="32">
        <f t="shared" si="12223"/>
        <v>2040.1</v>
      </c>
      <c r="W4687" s="32">
        <f t="shared" ref="W4687:AD4687" si="12317">W4688</f>
        <v>0</v>
      </c>
      <c r="X4687" s="32">
        <f t="shared" si="12317"/>
        <v>0</v>
      </c>
      <c r="Y4687" s="32">
        <f t="shared" si="12317"/>
        <v>0</v>
      </c>
      <c r="Z4687" s="32">
        <f t="shared" si="12317"/>
        <v>0</v>
      </c>
      <c r="AA4687" s="32">
        <f t="shared" si="12317"/>
        <v>0</v>
      </c>
      <c r="AB4687" s="32">
        <f t="shared" si="12317"/>
        <v>1735.5168799999999</v>
      </c>
      <c r="AC4687" s="33">
        <f t="shared" si="12317"/>
        <v>1993.90479</v>
      </c>
      <c r="AD4687" s="33">
        <f t="shared" si="12317"/>
        <v>1993.90479</v>
      </c>
      <c r="AE4687" s="34">
        <f t="shared" si="12216"/>
        <v>100</v>
      </c>
      <c r="AF4687" s="32">
        <f t="shared" ref="AF4687:AK4687" si="12318">AF4688</f>
        <v>2040.1</v>
      </c>
      <c r="AG4687" s="32">
        <f t="shared" si="12318"/>
        <v>0</v>
      </c>
      <c r="AH4687" s="32">
        <f t="shared" si="12318"/>
        <v>0</v>
      </c>
      <c r="AI4687" s="32">
        <f t="shared" si="12318"/>
        <v>0</v>
      </c>
      <c r="AJ4687" s="32">
        <f t="shared" si="12318"/>
        <v>0</v>
      </c>
      <c r="AK4687" s="32">
        <f t="shared" si="12318"/>
        <v>0</v>
      </c>
      <c r="AL4687" s="32">
        <f t="shared" si="12217"/>
        <v>2040.1</v>
      </c>
      <c r="AM4687" s="32">
        <f t="shared" si="12218"/>
        <v>0</v>
      </c>
    </row>
    <row r="4688" spans="2:40" ht="31.2" x14ac:dyDescent="0.3">
      <c r="B4688" s="30" t="s">
        <v>1228</v>
      </c>
      <c r="C4688" s="30" t="s">
        <v>104</v>
      </c>
      <c r="D4688" s="30" t="s">
        <v>392</v>
      </c>
      <c r="E4688" s="15" t="str">
        <f t="shared" si="12222"/>
        <v>0408</v>
      </c>
      <c r="F4688" s="30" t="s">
        <v>96</v>
      </c>
      <c r="G4688" s="30" t="s">
        <v>52</v>
      </c>
      <c r="H4688" s="31" t="s">
        <v>53</v>
      </c>
      <c r="I4688" s="32">
        <v>2040.1</v>
      </c>
      <c r="J4688" s="32">
        <v>2040.1</v>
      </c>
      <c r="K4688" s="32">
        <v>2040.1</v>
      </c>
      <c r="L4688" s="32"/>
      <c r="M4688" s="32"/>
      <c r="N4688" s="32"/>
      <c r="O4688" s="32">
        <v>0</v>
      </c>
      <c r="P4688" s="32">
        <v>0</v>
      </c>
      <c r="Q4688" s="32">
        <v>0</v>
      </c>
      <c r="R4688" s="32">
        <v>0</v>
      </c>
      <c r="S4688" s="32">
        <v>0</v>
      </c>
      <c r="T4688" s="32">
        <v>0</v>
      </c>
      <c r="U4688" s="32">
        <v>0</v>
      </c>
      <c r="V4688" s="32">
        <f t="shared" si="12223"/>
        <v>2040.1</v>
      </c>
      <c r="W4688" s="32"/>
      <c r="X4688" s="32"/>
      <c r="Y4688" s="32"/>
      <c r="Z4688" s="32"/>
      <c r="AA4688" s="32"/>
      <c r="AB4688" s="32">
        <v>1735.5168799999999</v>
      </c>
      <c r="AC4688" s="33">
        <v>1993.90479</v>
      </c>
      <c r="AD4688" s="33">
        <v>1993.90479</v>
      </c>
      <c r="AE4688" s="34">
        <f t="shared" si="12216"/>
        <v>100</v>
      </c>
      <c r="AF4688" s="32">
        <v>2040.1</v>
      </c>
      <c r="AG4688" s="32">
        <v>0</v>
      </c>
      <c r="AH4688" s="32">
        <v>0</v>
      </c>
      <c r="AI4688" s="32">
        <v>0</v>
      </c>
      <c r="AJ4688" s="32">
        <v>0</v>
      </c>
      <c r="AK4688" s="32">
        <v>0</v>
      </c>
      <c r="AL4688" s="32">
        <f t="shared" si="12217"/>
        <v>2040.1</v>
      </c>
      <c r="AM4688" s="32">
        <f t="shared" si="12218"/>
        <v>0</v>
      </c>
      <c r="AN4688" s="12"/>
    </row>
    <row r="4689" spans="2:40" x14ac:dyDescent="0.3">
      <c r="B4689" s="30" t="s">
        <v>1228</v>
      </c>
      <c r="C4689" s="30" t="s">
        <v>104</v>
      </c>
      <c r="D4689" s="30" t="s">
        <v>392</v>
      </c>
      <c r="E4689" s="15" t="str">
        <f t="shared" si="12222"/>
        <v>0408</v>
      </c>
      <c r="F4689" s="30" t="s">
        <v>96</v>
      </c>
      <c r="G4689" s="30" t="s">
        <v>56</v>
      </c>
      <c r="H4689" s="31" t="s">
        <v>57</v>
      </c>
      <c r="I4689" s="32"/>
      <c r="J4689" s="32"/>
      <c r="K4689" s="32"/>
      <c r="L4689" s="32"/>
      <c r="M4689" s="32"/>
      <c r="N4689" s="32"/>
      <c r="O4689" s="32"/>
      <c r="P4689" s="32"/>
      <c r="Q4689" s="32"/>
      <c r="R4689" s="32"/>
      <c r="S4689" s="32"/>
      <c r="T4689" s="32"/>
      <c r="U4689" s="32"/>
      <c r="V4689" s="32">
        <f>V4690</f>
        <v>0</v>
      </c>
      <c r="W4689" s="32"/>
      <c r="X4689" s="32"/>
      <c r="Y4689" s="32"/>
      <c r="Z4689" s="32"/>
      <c r="AA4689" s="32"/>
      <c r="AB4689" s="32"/>
      <c r="AC4689" s="33">
        <f>AC4690</f>
        <v>2.4285100000000002</v>
      </c>
      <c r="AD4689" s="33">
        <f>AD4690</f>
        <v>2.4285100000000002</v>
      </c>
      <c r="AE4689" s="34">
        <f t="shared" si="12216"/>
        <v>100</v>
      </c>
      <c r="AF4689" s="32"/>
      <c r="AG4689" s="32"/>
      <c r="AH4689" s="32"/>
      <c r="AI4689" s="32"/>
      <c r="AJ4689" s="32"/>
      <c r="AK4689" s="32"/>
      <c r="AL4689" s="32"/>
      <c r="AM4689" s="32"/>
      <c r="AN4689" s="12"/>
    </row>
    <row r="4690" spans="2:40" x14ac:dyDescent="0.3">
      <c r="B4690" s="30" t="s">
        <v>1228</v>
      </c>
      <c r="C4690" s="30" t="s">
        <v>104</v>
      </c>
      <c r="D4690" s="30" t="s">
        <v>392</v>
      </c>
      <c r="E4690" s="15" t="str">
        <f t="shared" si="12222"/>
        <v>0408</v>
      </c>
      <c r="F4690" s="30" t="s">
        <v>96</v>
      </c>
      <c r="G4690" s="30" t="s">
        <v>60</v>
      </c>
      <c r="H4690" s="31" t="s">
        <v>61</v>
      </c>
      <c r="I4690" s="32"/>
      <c r="J4690" s="32"/>
      <c r="K4690" s="32"/>
      <c r="L4690" s="32"/>
      <c r="M4690" s="32"/>
      <c r="N4690" s="32"/>
      <c r="O4690" s="32"/>
      <c r="P4690" s="32"/>
      <c r="Q4690" s="32"/>
      <c r="R4690" s="32"/>
      <c r="S4690" s="32"/>
      <c r="T4690" s="32"/>
      <c r="U4690" s="32"/>
      <c r="V4690" s="32">
        <v>0</v>
      </c>
      <c r="W4690" s="32"/>
      <c r="X4690" s="32"/>
      <c r="Y4690" s="32"/>
      <c r="Z4690" s="32"/>
      <c r="AA4690" s="32"/>
      <c r="AB4690" s="32"/>
      <c r="AC4690" s="33">
        <v>2.4285100000000002</v>
      </c>
      <c r="AD4690" s="33">
        <v>2.4285100000000002</v>
      </c>
      <c r="AE4690" s="34">
        <f t="shared" si="12216"/>
        <v>100</v>
      </c>
      <c r="AF4690" s="32"/>
      <c r="AG4690" s="32"/>
      <c r="AH4690" s="32"/>
      <c r="AI4690" s="32"/>
      <c r="AJ4690" s="32"/>
      <c r="AK4690" s="32"/>
      <c r="AL4690" s="32"/>
      <c r="AM4690" s="32"/>
      <c r="AN4690" s="12"/>
    </row>
    <row r="4691" spans="2:40" ht="46.8" x14ac:dyDescent="0.3">
      <c r="B4691" s="30" t="s">
        <v>1228</v>
      </c>
      <c r="C4691" s="30" t="s">
        <v>104</v>
      </c>
      <c r="D4691" s="30" t="s">
        <v>392</v>
      </c>
      <c r="E4691" s="15" t="str">
        <f t="shared" si="12222"/>
        <v>0408</v>
      </c>
      <c r="F4691" s="30" t="s">
        <v>98</v>
      </c>
      <c r="G4691" s="30"/>
      <c r="H4691" s="31" t="s">
        <v>99</v>
      </c>
      <c r="I4691" s="32"/>
      <c r="J4691" s="32"/>
      <c r="K4691" s="32"/>
      <c r="L4691" s="32"/>
      <c r="M4691" s="32"/>
      <c r="N4691" s="32"/>
      <c r="O4691" s="32">
        <f t="shared" ref="O4691:O4698" si="12319">O4692</f>
        <v>0</v>
      </c>
      <c r="P4691" s="32">
        <f t="shared" ref="P4691:P4698" si="12320">P4692</f>
        <v>0</v>
      </c>
      <c r="Q4691" s="32">
        <f t="shared" ref="Q4691:Q4698" si="12321">Q4692</f>
        <v>0</v>
      </c>
      <c r="R4691" s="32">
        <f t="shared" ref="R4691:R4698" si="12322">R4692</f>
        <v>0</v>
      </c>
      <c r="S4691" s="32">
        <f t="shared" ref="S4691:S4698" si="12323">S4692</f>
        <v>0</v>
      </c>
      <c r="T4691" s="32"/>
      <c r="U4691" s="32"/>
      <c r="V4691" s="32">
        <f t="shared" si="12223"/>
        <v>0</v>
      </c>
      <c r="W4691" s="32"/>
      <c r="X4691" s="32"/>
      <c r="Y4691" s="32"/>
      <c r="Z4691" s="32"/>
      <c r="AA4691" s="32"/>
      <c r="AB4691" s="32">
        <f t="shared" ref="AB4691:AB4698" si="12324">AB4692</f>
        <v>3661.1943299999998</v>
      </c>
      <c r="AC4691" s="33">
        <f t="shared" ref="AC4691:AC4698" si="12325">AC4692</f>
        <v>5544.1063999999997</v>
      </c>
      <c r="AD4691" s="33">
        <f t="shared" ref="AD4691:AD4698" si="12326">AD4692</f>
        <v>5544.1063999999997</v>
      </c>
      <c r="AE4691" s="34">
        <f t="shared" si="12216"/>
        <v>100</v>
      </c>
      <c r="AF4691" s="32">
        <f t="shared" ref="AF4691:AF4698" si="12327">AF4692</f>
        <v>5108.8869599999998</v>
      </c>
      <c r="AG4691" s="32">
        <f t="shared" ref="AG4691:AG4698" si="12328">AG4692</f>
        <v>0</v>
      </c>
      <c r="AH4691" s="32">
        <f t="shared" ref="AH4691:AH4698" si="12329">AH4692</f>
        <v>0</v>
      </c>
      <c r="AI4691" s="32">
        <f t="shared" ref="AI4691:AI4698" si="12330">AI4692</f>
        <v>0</v>
      </c>
      <c r="AJ4691" s="32">
        <f t="shared" ref="AJ4691:AJ4698" si="12331">AJ4692</f>
        <v>0</v>
      </c>
      <c r="AK4691" s="32">
        <f t="shared" ref="AK4691:AK4698" si="12332">AK4692</f>
        <v>0</v>
      </c>
      <c r="AL4691" s="32">
        <f t="shared" si="12217"/>
        <v>5108.8869599999998</v>
      </c>
      <c r="AM4691" s="32">
        <f t="shared" si="12218"/>
        <v>-5108.8869599999998</v>
      </c>
      <c r="AN4691" s="12"/>
    </row>
    <row r="4692" spans="2:40" ht="31.2" x14ac:dyDescent="0.3">
      <c r="B4692" s="30" t="s">
        <v>1228</v>
      </c>
      <c r="C4692" s="30" t="s">
        <v>104</v>
      </c>
      <c r="D4692" s="30" t="s">
        <v>392</v>
      </c>
      <c r="E4692" s="15" t="str">
        <f t="shared" si="12222"/>
        <v>0408</v>
      </c>
      <c r="F4692" s="30" t="s">
        <v>100</v>
      </c>
      <c r="G4692" s="30"/>
      <c r="H4692" s="31" t="s">
        <v>101</v>
      </c>
      <c r="I4692" s="32"/>
      <c r="J4692" s="32"/>
      <c r="K4692" s="32"/>
      <c r="L4692" s="32"/>
      <c r="M4692" s="32"/>
      <c r="N4692" s="32"/>
      <c r="O4692" s="32">
        <f t="shared" si="12319"/>
        <v>0</v>
      </c>
      <c r="P4692" s="32">
        <f t="shared" si="12320"/>
        <v>0</v>
      </c>
      <c r="Q4692" s="32">
        <f t="shared" si="12321"/>
        <v>0</v>
      </c>
      <c r="R4692" s="32">
        <f t="shared" si="12322"/>
        <v>0</v>
      </c>
      <c r="S4692" s="32">
        <f t="shared" si="12323"/>
        <v>0</v>
      </c>
      <c r="T4692" s="32"/>
      <c r="U4692" s="32"/>
      <c r="V4692" s="32">
        <f t="shared" si="12223"/>
        <v>0</v>
      </c>
      <c r="W4692" s="32"/>
      <c r="X4692" s="32"/>
      <c r="Y4692" s="32"/>
      <c r="Z4692" s="32"/>
      <c r="AA4692" s="32"/>
      <c r="AB4692" s="32">
        <f t="shared" si="12324"/>
        <v>3661.1943299999998</v>
      </c>
      <c r="AC4692" s="33">
        <f t="shared" si="12325"/>
        <v>5544.1063999999997</v>
      </c>
      <c r="AD4692" s="33">
        <f t="shared" si="12326"/>
        <v>5544.1063999999997</v>
      </c>
      <c r="AE4692" s="34">
        <f t="shared" si="12216"/>
        <v>100</v>
      </c>
      <c r="AF4692" s="32">
        <f t="shared" si="12327"/>
        <v>5108.8869599999998</v>
      </c>
      <c r="AG4692" s="32">
        <f t="shared" si="12328"/>
        <v>0</v>
      </c>
      <c r="AH4692" s="32">
        <f t="shared" si="12329"/>
        <v>0</v>
      </c>
      <c r="AI4692" s="32">
        <f t="shared" si="12330"/>
        <v>0</v>
      </c>
      <c r="AJ4692" s="32">
        <f t="shared" si="12331"/>
        <v>0</v>
      </c>
      <c r="AK4692" s="32">
        <f t="shared" si="12332"/>
        <v>0</v>
      </c>
      <c r="AL4692" s="32">
        <f t="shared" si="12217"/>
        <v>5108.8869599999998</v>
      </c>
      <c r="AM4692" s="32">
        <f t="shared" si="12218"/>
        <v>-5108.8869599999998</v>
      </c>
      <c r="AN4692" s="12"/>
    </row>
    <row r="4693" spans="2:40" ht="31.2" x14ac:dyDescent="0.3">
      <c r="B4693" s="30" t="s">
        <v>1228</v>
      </c>
      <c r="C4693" s="30" t="s">
        <v>104</v>
      </c>
      <c r="D4693" s="30" t="s">
        <v>392</v>
      </c>
      <c r="E4693" s="15" t="str">
        <f t="shared" si="12222"/>
        <v>0408</v>
      </c>
      <c r="F4693" s="30" t="s">
        <v>102</v>
      </c>
      <c r="G4693" s="30"/>
      <c r="H4693" s="31" t="s">
        <v>103</v>
      </c>
      <c r="I4693" s="32"/>
      <c r="J4693" s="32"/>
      <c r="K4693" s="32"/>
      <c r="L4693" s="32"/>
      <c r="M4693" s="32"/>
      <c r="N4693" s="32"/>
      <c r="O4693" s="32">
        <f t="shared" si="12319"/>
        <v>0</v>
      </c>
      <c r="P4693" s="32">
        <f t="shared" si="12320"/>
        <v>0</v>
      </c>
      <c r="Q4693" s="32">
        <f t="shared" si="12321"/>
        <v>0</v>
      </c>
      <c r="R4693" s="32">
        <f t="shared" si="12322"/>
        <v>0</v>
      </c>
      <c r="S4693" s="32">
        <f t="shared" si="12323"/>
        <v>0</v>
      </c>
      <c r="T4693" s="32"/>
      <c r="U4693" s="32"/>
      <c r="V4693" s="32">
        <f t="shared" si="12223"/>
        <v>0</v>
      </c>
      <c r="W4693" s="32"/>
      <c r="X4693" s="32"/>
      <c r="Y4693" s="32"/>
      <c r="Z4693" s="32"/>
      <c r="AA4693" s="32"/>
      <c r="AB4693" s="32">
        <f t="shared" si="12324"/>
        <v>3661.1943299999998</v>
      </c>
      <c r="AC4693" s="33">
        <f t="shared" si="12325"/>
        <v>5544.1063999999997</v>
      </c>
      <c r="AD4693" s="33">
        <f t="shared" si="12326"/>
        <v>5544.1063999999997</v>
      </c>
      <c r="AE4693" s="34">
        <f t="shared" si="12216"/>
        <v>100</v>
      </c>
      <c r="AF4693" s="32">
        <f t="shared" si="12327"/>
        <v>5108.8869599999998</v>
      </c>
      <c r="AG4693" s="32">
        <f t="shared" si="12328"/>
        <v>0</v>
      </c>
      <c r="AH4693" s="32">
        <f t="shared" si="12329"/>
        <v>0</v>
      </c>
      <c r="AI4693" s="32">
        <f t="shared" si="12330"/>
        <v>0</v>
      </c>
      <c r="AJ4693" s="32">
        <f t="shared" si="12331"/>
        <v>0</v>
      </c>
      <c r="AK4693" s="32">
        <f t="shared" si="12332"/>
        <v>0</v>
      </c>
      <c r="AL4693" s="32">
        <f t="shared" si="12217"/>
        <v>5108.8869599999998</v>
      </c>
      <c r="AM4693" s="32">
        <f t="shared" si="12218"/>
        <v>-5108.8869599999998</v>
      </c>
      <c r="AN4693" s="12"/>
    </row>
    <row r="4694" spans="2:40" x14ac:dyDescent="0.3">
      <c r="B4694" s="30" t="s">
        <v>1228</v>
      </c>
      <c r="C4694" s="30" t="s">
        <v>104</v>
      </c>
      <c r="D4694" s="30" t="s">
        <v>392</v>
      </c>
      <c r="E4694" s="15" t="str">
        <f t="shared" si="12222"/>
        <v>0408</v>
      </c>
      <c r="F4694" s="30" t="s">
        <v>102</v>
      </c>
      <c r="G4694" s="30" t="s">
        <v>56</v>
      </c>
      <c r="H4694" s="31" t="s">
        <v>57</v>
      </c>
      <c r="I4694" s="32"/>
      <c r="J4694" s="32"/>
      <c r="K4694" s="32"/>
      <c r="L4694" s="32"/>
      <c r="M4694" s="32"/>
      <c r="N4694" s="32"/>
      <c r="O4694" s="32">
        <f t="shared" si="12319"/>
        <v>0</v>
      </c>
      <c r="P4694" s="32">
        <f t="shared" si="12320"/>
        <v>0</v>
      </c>
      <c r="Q4694" s="32">
        <f t="shared" si="12321"/>
        <v>0</v>
      </c>
      <c r="R4694" s="32">
        <f t="shared" si="12322"/>
        <v>0</v>
      </c>
      <c r="S4694" s="32">
        <f t="shared" si="12323"/>
        <v>0</v>
      </c>
      <c r="T4694" s="32"/>
      <c r="U4694" s="32"/>
      <c r="V4694" s="32">
        <f t="shared" si="12223"/>
        <v>0</v>
      </c>
      <c r="W4694" s="32"/>
      <c r="X4694" s="32"/>
      <c r="Y4694" s="32"/>
      <c r="Z4694" s="32"/>
      <c r="AA4694" s="32"/>
      <c r="AB4694" s="32">
        <f t="shared" si="12324"/>
        <v>3661.1943299999998</v>
      </c>
      <c r="AC4694" s="33">
        <f t="shared" si="12325"/>
        <v>5544.1063999999997</v>
      </c>
      <c r="AD4694" s="33">
        <f t="shared" si="12326"/>
        <v>5544.1063999999997</v>
      </c>
      <c r="AE4694" s="34">
        <f t="shared" si="12216"/>
        <v>100</v>
      </c>
      <c r="AF4694" s="32">
        <f t="shared" si="12327"/>
        <v>5108.8869599999998</v>
      </c>
      <c r="AG4694" s="32">
        <f t="shared" si="12328"/>
        <v>0</v>
      </c>
      <c r="AH4694" s="32">
        <f t="shared" si="12329"/>
        <v>0</v>
      </c>
      <c r="AI4694" s="32">
        <f t="shared" si="12330"/>
        <v>0</v>
      </c>
      <c r="AJ4694" s="32">
        <f t="shared" si="12331"/>
        <v>0</v>
      </c>
      <c r="AK4694" s="32">
        <f t="shared" si="12332"/>
        <v>0</v>
      </c>
      <c r="AL4694" s="32">
        <f t="shared" si="12217"/>
        <v>5108.8869599999998</v>
      </c>
      <c r="AM4694" s="32">
        <f t="shared" si="12218"/>
        <v>-5108.8869599999998</v>
      </c>
      <c r="AN4694" s="12"/>
    </row>
    <row r="4695" spans="2:40" x14ac:dyDescent="0.3">
      <c r="B4695" s="30" t="s">
        <v>1228</v>
      </c>
      <c r="C4695" s="30" t="s">
        <v>104</v>
      </c>
      <c r="D4695" s="30" t="s">
        <v>392</v>
      </c>
      <c r="E4695" s="15" t="str">
        <f t="shared" si="12222"/>
        <v>0408</v>
      </c>
      <c r="F4695" s="30" t="s">
        <v>102</v>
      </c>
      <c r="G4695" s="30" t="s">
        <v>58</v>
      </c>
      <c r="H4695" s="31" t="s">
        <v>59</v>
      </c>
      <c r="I4695" s="32"/>
      <c r="J4695" s="32"/>
      <c r="K4695" s="32"/>
      <c r="L4695" s="32"/>
      <c r="M4695" s="32"/>
      <c r="N4695" s="32"/>
      <c r="O4695" s="32">
        <v>0</v>
      </c>
      <c r="P4695" s="32">
        <v>0</v>
      </c>
      <c r="Q4695" s="32">
        <v>0</v>
      </c>
      <c r="R4695" s="32">
        <v>0</v>
      </c>
      <c r="S4695" s="32">
        <v>0</v>
      </c>
      <c r="T4695" s="32"/>
      <c r="U4695" s="32"/>
      <c r="V4695" s="32">
        <f t="shared" si="12223"/>
        <v>0</v>
      </c>
      <c r="W4695" s="32"/>
      <c r="X4695" s="32"/>
      <c r="Y4695" s="32"/>
      <c r="Z4695" s="32"/>
      <c r="AA4695" s="32"/>
      <c r="AB4695" s="32">
        <v>3661.1943299999998</v>
      </c>
      <c r="AC4695" s="33">
        <v>5544.1063999999997</v>
      </c>
      <c r="AD4695" s="33">
        <v>5544.1063999999997</v>
      </c>
      <c r="AE4695" s="34">
        <f t="shared" si="12216"/>
        <v>100</v>
      </c>
      <c r="AF4695" s="32">
        <v>5108.8869599999998</v>
      </c>
      <c r="AG4695" s="32">
        <v>0</v>
      </c>
      <c r="AH4695" s="32">
        <v>0</v>
      </c>
      <c r="AI4695" s="32">
        <v>0</v>
      </c>
      <c r="AJ4695" s="32">
        <v>0</v>
      </c>
      <c r="AK4695" s="32">
        <v>0</v>
      </c>
      <c r="AL4695" s="32">
        <f t="shared" si="12217"/>
        <v>5108.8869599999998</v>
      </c>
      <c r="AM4695" s="32">
        <f t="shared" si="12218"/>
        <v>-5108.8869599999998</v>
      </c>
      <c r="AN4695" s="12"/>
    </row>
    <row r="4696" spans="2:40" s="22" customFormat="1" x14ac:dyDescent="0.3">
      <c r="B4696" s="23" t="s">
        <v>1228</v>
      </c>
      <c r="C4696" s="23" t="s">
        <v>104</v>
      </c>
      <c r="D4696" s="23" t="s">
        <v>106</v>
      </c>
      <c r="E4696" s="24" t="str">
        <f t="shared" si="12222"/>
        <v>0409</v>
      </c>
      <c r="F4696" s="23"/>
      <c r="G4696" s="23"/>
      <c r="H4696" s="25" t="s">
        <v>107</v>
      </c>
      <c r="I4696" s="26">
        <f t="shared" ref="I4696:I4698" si="12333">I4697</f>
        <v>95282.8</v>
      </c>
      <c r="J4696" s="26">
        <f t="shared" ref="J4696:J4698" si="12334">J4697</f>
        <v>95200.6</v>
      </c>
      <c r="K4696" s="26">
        <f t="shared" ref="K4696:K4698" si="12335">K4697</f>
        <v>95087.799999999988</v>
      </c>
      <c r="L4696" s="26">
        <f t="shared" ref="L4696:L4698" si="12336">L4697</f>
        <v>100000</v>
      </c>
      <c r="M4696" s="26">
        <f t="shared" ref="M4696:M4698" si="12337">M4697</f>
        <v>100000</v>
      </c>
      <c r="N4696" s="26">
        <f t="shared" ref="N4696:N4698" si="12338">N4697</f>
        <v>100000</v>
      </c>
      <c r="O4696" s="26">
        <f t="shared" si="12319"/>
        <v>5239.6499999999996</v>
      </c>
      <c r="P4696" s="26">
        <f t="shared" si="12320"/>
        <v>0</v>
      </c>
      <c r="Q4696" s="26">
        <f t="shared" si="12321"/>
        <v>0</v>
      </c>
      <c r="R4696" s="26">
        <f t="shared" si="12322"/>
        <v>55772.605000000003</v>
      </c>
      <c r="S4696" s="26">
        <f t="shared" si="12323"/>
        <v>-842.17</v>
      </c>
      <c r="T4696" s="26">
        <f t="shared" ref="T4696:T4698" si="12339">T4697</f>
        <v>0</v>
      </c>
      <c r="U4696" s="26">
        <v>17241.116999999998</v>
      </c>
      <c r="V4696" s="26">
        <f t="shared" si="12223"/>
        <v>272694.00199999998</v>
      </c>
      <c r="W4696" s="26">
        <f t="shared" ref="W4696:W4698" si="12340">W4697</f>
        <v>17241.116999999998</v>
      </c>
      <c r="X4696" s="26">
        <f t="shared" ref="X4696:X4698" si="12341">X4697</f>
        <v>0</v>
      </c>
      <c r="Y4696" s="26">
        <f t="shared" ref="Y4696:Y4698" si="12342">Y4697</f>
        <v>0</v>
      </c>
      <c r="Z4696" s="26">
        <f t="shared" ref="Z4696:Z4698" si="12343">Z4697</f>
        <v>0</v>
      </c>
      <c r="AA4696" s="26">
        <f t="shared" ref="AA4696:AA4698" si="12344">AA4697</f>
        <v>0</v>
      </c>
      <c r="AB4696" s="26">
        <f t="shared" si="12324"/>
        <v>117774.85396000001</v>
      </c>
      <c r="AC4696" s="27">
        <f t="shared" si="12325"/>
        <v>272373.24609999999</v>
      </c>
      <c r="AD4696" s="27">
        <f t="shared" si="12326"/>
        <v>171550.54316</v>
      </c>
      <c r="AE4696" s="28">
        <f t="shared" si="12216"/>
        <v>62.983624719520506</v>
      </c>
      <c r="AF4696" s="26">
        <f t="shared" si="12327"/>
        <v>267133.59600000002</v>
      </c>
      <c r="AG4696" s="26">
        <f t="shared" si="12328"/>
        <v>5239.6499999999996</v>
      </c>
      <c r="AH4696" s="26">
        <f t="shared" si="12329"/>
        <v>0</v>
      </c>
      <c r="AI4696" s="26">
        <f t="shared" si="12330"/>
        <v>0</v>
      </c>
      <c r="AJ4696" s="26">
        <f t="shared" si="12331"/>
        <v>0</v>
      </c>
      <c r="AK4696" s="26">
        <f t="shared" si="12332"/>
        <v>0</v>
      </c>
      <c r="AL4696" s="26">
        <f t="shared" si="12217"/>
        <v>272373.24600000004</v>
      </c>
      <c r="AM4696" s="26">
        <f t="shared" si="12218"/>
        <v>320.75599999993574</v>
      </c>
      <c r="AN4696" s="29"/>
    </row>
    <row r="4697" spans="2:40" ht="46.8" x14ac:dyDescent="0.3">
      <c r="B4697" s="30" t="s">
        <v>1228</v>
      </c>
      <c r="C4697" s="30" t="s">
        <v>104</v>
      </c>
      <c r="D4697" s="30" t="s">
        <v>106</v>
      </c>
      <c r="E4697" s="15" t="str">
        <f t="shared" si="12222"/>
        <v>0409</v>
      </c>
      <c r="F4697" s="30" t="s">
        <v>742</v>
      </c>
      <c r="G4697" s="30"/>
      <c r="H4697" s="31" t="s">
        <v>743</v>
      </c>
      <c r="I4697" s="32">
        <f t="shared" si="12333"/>
        <v>95282.8</v>
      </c>
      <c r="J4697" s="32">
        <f t="shared" si="12334"/>
        <v>95200.6</v>
      </c>
      <c r="K4697" s="32">
        <f t="shared" si="12335"/>
        <v>95087.799999999988</v>
      </c>
      <c r="L4697" s="32">
        <f t="shared" si="12336"/>
        <v>100000</v>
      </c>
      <c r="M4697" s="32">
        <f t="shared" si="12337"/>
        <v>100000</v>
      </c>
      <c r="N4697" s="32">
        <f t="shared" si="12338"/>
        <v>100000</v>
      </c>
      <c r="O4697" s="32">
        <f t="shared" si="12319"/>
        <v>5239.6499999999996</v>
      </c>
      <c r="P4697" s="32">
        <f t="shared" si="12320"/>
        <v>0</v>
      </c>
      <c r="Q4697" s="32">
        <f t="shared" si="12321"/>
        <v>0</v>
      </c>
      <c r="R4697" s="32">
        <f t="shared" si="12322"/>
        <v>55772.605000000003</v>
      </c>
      <c r="S4697" s="32">
        <f t="shared" si="12323"/>
        <v>-842.17</v>
      </c>
      <c r="T4697" s="32">
        <f t="shared" si="12339"/>
        <v>0</v>
      </c>
      <c r="U4697" s="32">
        <v>17241.116999999998</v>
      </c>
      <c r="V4697" s="32">
        <f t="shared" si="12223"/>
        <v>272694.00199999998</v>
      </c>
      <c r="W4697" s="32">
        <f t="shared" si="12340"/>
        <v>17241.116999999998</v>
      </c>
      <c r="X4697" s="32">
        <f t="shared" si="12341"/>
        <v>0</v>
      </c>
      <c r="Y4697" s="32">
        <f t="shared" si="12342"/>
        <v>0</v>
      </c>
      <c r="Z4697" s="32">
        <f t="shared" si="12343"/>
        <v>0</v>
      </c>
      <c r="AA4697" s="32">
        <f t="shared" si="12344"/>
        <v>0</v>
      </c>
      <c r="AB4697" s="32">
        <f t="shared" si="12324"/>
        <v>117774.85396000001</v>
      </c>
      <c r="AC4697" s="33">
        <f t="shared" si="12325"/>
        <v>272373.24609999999</v>
      </c>
      <c r="AD4697" s="33">
        <f t="shared" si="12326"/>
        <v>171550.54316</v>
      </c>
      <c r="AE4697" s="34">
        <f t="shared" si="12216"/>
        <v>62.983624719520506</v>
      </c>
      <c r="AF4697" s="32">
        <f t="shared" si="12327"/>
        <v>267133.59600000002</v>
      </c>
      <c r="AG4697" s="32">
        <f t="shared" si="12328"/>
        <v>5239.6499999999996</v>
      </c>
      <c r="AH4697" s="32">
        <f t="shared" si="12329"/>
        <v>0</v>
      </c>
      <c r="AI4697" s="32">
        <f t="shared" si="12330"/>
        <v>0</v>
      </c>
      <c r="AJ4697" s="32">
        <f t="shared" si="12331"/>
        <v>0</v>
      </c>
      <c r="AK4697" s="32">
        <f t="shared" si="12332"/>
        <v>0</v>
      </c>
      <c r="AL4697" s="32">
        <f t="shared" si="12217"/>
        <v>272373.24600000004</v>
      </c>
      <c r="AM4697" s="32">
        <f t="shared" si="12218"/>
        <v>320.75599999993574</v>
      </c>
    </row>
    <row r="4698" spans="2:40" ht="31.2" x14ac:dyDescent="0.3">
      <c r="B4698" s="30" t="s">
        <v>1228</v>
      </c>
      <c r="C4698" s="30" t="s">
        <v>104</v>
      </c>
      <c r="D4698" s="30" t="s">
        <v>106</v>
      </c>
      <c r="E4698" s="15" t="str">
        <f t="shared" si="12222"/>
        <v>0409</v>
      </c>
      <c r="F4698" s="30" t="s">
        <v>744</v>
      </c>
      <c r="G4698" s="30"/>
      <c r="H4698" s="31" t="s">
        <v>745</v>
      </c>
      <c r="I4698" s="32">
        <f t="shared" si="12333"/>
        <v>95282.8</v>
      </c>
      <c r="J4698" s="32">
        <f t="shared" si="12334"/>
        <v>95200.6</v>
      </c>
      <c r="K4698" s="32">
        <f t="shared" si="12335"/>
        <v>95087.799999999988</v>
      </c>
      <c r="L4698" s="32">
        <f t="shared" si="12336"/>
        <v>100000</v>
      </c>
      <c r="M4698" s="32">
        <f t="shared" si="12337"/>
        <v>100000</v>
      </c>
      <c r="N4698" s="32">
        <f t="shared" si="12338"/>
        <v>100000</v>
      </c>
      <c r="O4698" s="32">
        <f t="shared" si="12319"/>
        <v>5239.6499999999996</v>
      </c>
      <c r="P4698" s="32">
        <f t="shared" si="12320"/>
        <v>0</v>
      </c>
      <c r="Q4698" s="32">
        <f t="shared" si="12321"/>
        <v>0</v>
      </c>
      <c r="R4698" s="32">
        <f t="shared" si="12322"/>
        <v>55772.605000000003</v>
      </c>
      <c r="S4698" s="32">
        <f t="shared" si="12323"/>
        <v>-842.17</v>
      </c>
      <c r="T4698" s="32">
        <f t="shared" si="12339"/>
        <v>0</v>
      </c>
      <c r="U4698" s="32">
        <v>17241.116999999998</v>
      </c>
      <c r="V4698" s="32">
        <f t="shared" si="12223"/>
        <v>272694.00199999998</v>
      </c>
      <c r="W4698" s="32">
        <f t="shared" si="12340"/>
        <v>17241.116999999998</v>
      </c>
      <c r="X4698" s="32">
        <f t="shared" si="12341"/>
        <v>0</v>
      </c>
      <c r="Y4698" s="32">
        <f t="shared" si="12342"/>
        <v>0</v>
      </c>
      <c r="Z4698" s="32">
        <f t="shared" si="12343"/>
        <v>0</v>
      </c>
      <c r="AA4698" s="32">
        <f t="shared" si="12344"/>
        <v>0</v>
      </c>
      <c r="AB4698" s="32">
        <f t="shared" si="12324"/>
        <v>117774.85396000001</v>
      </c>
      <c r="AC4698" s="33">
        <f t="shared" si="12325"/>
        <v>272373.24609999999</v>
      </c>
      <c r="AD4698" s="33">
        <f t="shared" si="12326"/>
        <v>171550.54316</v>
      </c>
      <c r="AE4698" s="34">
        <f t="shared" si="12216"/>
        <v>62.983624719520506</v>
      </c>
      <c r="AF4698" s="32">
        <f t="shared" si="12327"/>
        <v>267133.59600000002</v>
      </c>
      <c r="AG4698" s="32">
        <f t="shared" si="12328"/>
        <v>5239.6499999999996</v>
      </c>
      <c r="AH4698" s="32">
        <f t="shared" si="12329"/>
        <v>0</v>
      </c>
      <c r="AI4698" s="32">
        <f t="shared" si="12330"/>
        <v>0</v>
      </c>
      <c r="AJ4698" s="32">
        <f t="shared" si="12331"/>
        <v>0</v>
      </c>
      <c r="AK4698" s="32">
        <f t="shared" si="12332"/>
        <v>0</v>
      </c>
      <c r="AL4698" s="32">
        <f t="shared" si="12217"/>
        <v>272373.24600000004</v>
      </c>
      <c r="AM4698" s="32">
        <f t="shared" si="12218"/>
        <v>320.75599999993574</v>
      </c>
    </row>
    <row r="4699" spans="2:40" ht="31.2" x14ac:dyDescent="0.3">
      <c r="B4699" s="30" t="s">
        <v>1228</v>
      </c>
      <c r="C4699" s="30" t="s">
        <v>104</v>
      </c>
      <c r="D4699" s="30" t="s">
        <v>106</v>
      </c>
      <c r="E4699" s="15" t="str">
        <f t="shared" si="12222"/>
        <v>0409</v>
      </c>
      <c r="F4699" s="30" t="s">
        <v>746</v>
      </c>
      <c r="G4699" s="30"/>
      <c r="H4699" s="31" t="s">
        <v>747</v>
      </c>
      <c r="I4699" s="32">
        <f t="shared" ref="I4699:T4699" si="12345">I4700+I4703</f>
        <v>95282.8</v>
      </c>
      <c r="J4699" s="32">
        <f t="shared" si="12345"/>
        <v>95200.6</v>
      </c>
      <c r="K4699" s="32">
        <f t="shared" si="12345"/>
        <v>95087.799999999988</v>
      </c>
      <c r="L4699" s="32">
        <f t="shared" si="12345"/>
        <v>100000</v>
      </c>
      <c r="M4699" s="32">
        <f t="shared" si="12345"/>
        <v>100000</v>
      </c>
      <c r="N4699" s="32">
        <f t="shared" si="12345"/>
        <v>100000</v>
      </c>
      <c r="O4699" s="32">
        <f t="shared" si="12345"/>
        <v>5239.6499999999996</v>
      </c>
      <c r="P4699" s="32">
        <f t="shared" si="12345"/>
        <v>0</v>
      </c>
      <c r="Q4699" s="32">
        <f t="shared" si="12345"/>
        <v>0</v>
      </c>
      <c r="R4699" s="32">
        <f t="shared" si="12345"/>
        <v>55772.605000000003</v>
      </c>
      <c r="S4699" s="32">
        <f t="shared" si="12345"/>
        <v>-842.17</v>
      </c>
      <c r="T4699" s="32">
        <f t="shared" si="12345"/>
        <v>0</v>
      </c>
      <c r="U4699" s="32">
        <v>17241.116999999998</v>
      </c>
      <c r="V4699" s="32">
        <f t="shared" si="12223"/>
        <v>272694.00199999998</v>
      </c>
      <c r="W4699" s="32">
        <f t="shared" ref="W4699:AD4699" si="12346">W4700+W4703</f>
        <v>17241.116999999998</v>
      </c>
      <c r="X4699" s="32">
        <f t="shared" si="12346"/>
        <v>0</v>
      </c>
      <c r="Y4699" s="32">
        <f t="shared" si="12346"/>
        <v>0</v>
      </c>
      <c r="Z4699" s="32">
        <f t="shared" si="12346"/>
        <v>0</v>
      </c>
      <c r="AA4699" s="32">
        <f t="shared" si="12346"/>
        <v>0</v>
      </c>
      <c r="AB4699" s="32">
        <f t="shared" si="12346"/>
        <v>117774.85396000001</v>
      </c>
      <c r="AC4699" s="33">
        <f t="shared" si="12346"/>
        <v>272373.24609999999</v>
      </c>
      <c r="AD4699" s="33">
        <f t="shared" si="12346"/>
        <v>171550.54316</v>
      </c>
      <c r="AE4699" s="34">
        <f t="shared" si="12216"/>
        <v>62.983624719520506</v>
      </c>
      <c r="AF4699" s="32">
        <f t="shared" ref="AF4699:AK4699" si="12347">AF4700+AF4703</f>
        <v>267133.59600000002</v>
      </c>
      <c r="AG4699" s="32">
        <f t="shared" si="12347"/>
        <v>5239.6499999999996</v>
      </c>
      <c r="AH4699" s="32">
        <f t="shared" si="12347"/>
        <v>0</v>
      </c>
      <c r="AI4699" s="32">
        <f t="shared" si="12347"/>
        <v>0</v>
      </c>
      <c r="AJ4699" s="32">
        <f t="shared" si="12347"/>
        <v>0</v>
      </c>
      <c r="AK4699" s="32">
        <f t="shared" si="12347"/>
        <v>0</v>
      </c>
      <c r="AL4699" s="32">
        <f t="shared" si="12217"/>
        <v>272373.24600000004</v>
      </c>
      <c r="AM4699" s="32">
        <f t="shared" si="12218"/>
        <v>320.75599999993574</v>
      </c>
    </row>
    <row r="4700" spans="2:40" ht="31.2" x14ac:dyDescent="0.3">
      <c r="B4700" s="30" t="s">
        <v>1228</v>
      </c>
      <c r="C4700" s="30" t="s">
        <v>104</v>
      </c>
      <c r="D4700" s="30" t="s">
        <v>106</v>
      </c>
      <c r="E4700" s="15" t="str">
        <f t="shared" si="12222"/>
        <v>0409</v>
      </c>
      <c r="F4700" s="30" t="s">
        <v>1262</v>
      </c>
      <c r="G4700" s="30"/>
      <c r="H4700" s="31" t="s">
        <v>1263</v>
      </c>
      <c r="I4700" s="32">
        <f t="shared" ref="I4700:I4704" si="12348">I4701</f>
        <v>54508</v>
      </c>
      <c r="J4700" s="32">
        <f t="shared" ref="J4700:J4704" si="12349">J4701</f>
        <v>54508</v>
      </c>
      <c r="K4700" s="32">
        <f t="shared" ref="K4700:K4704" si="12350">K4701</f>
        <v>54508</v>
      </c>
      <c r="L4700" s="32">
        <f t="shared" ref="L4700:L4704" si="12351">L4701</f>
        <v>70994.3</v>
      </c>
      <c r="M4700" s="32">
        <f t="shared" ref="M4700:M4704" si="12352">M4701</f>
        <v>66943</v>
      </c>
      <c r="N4700" s="32">
        <f t="shared" ref="N4700:N4704" si="12353">N4701</f>
        <v>62282.400000000001</v>
      </c>
      <c r="O4700" s="32">
        <f t="shared" ref="O4700:O4706" si="12354">O4701</f>
        <v>5239.6499999999996</v>
      </c>
      <c r="P4700" s="32">
        <f t="shared" ref="P4700:P4706" si="12355">P4701</f>
        <v>0</v>
      </c>
      <c r="Q4700" s="32">
        <f t="shared" ref="Q4700:Q4706" si="12356">Q4701</f>
        <v>2376.6669999999999</v>
      </c>
      <c r="R4700" s="32">
        <f t="shared" ref="R4700:R4701" si="12357">R4701</f>
        <v>57897.428</v>
      </c>
      <c r="S4700" s="32">
        <f t="shared" ref="S4700:S4712" si="12358">S4701</f>
        <v>0</v>
      </c>
      <c r="T4700" s="32">
        <f t="shared" ref="T4700:T4704" si="12359">T4701</f>
        <v>0</v>
      </c>
      <c r="U4700" s="32">
        <v>17241.116999999998</v>
      </c>
      <c r="V4700" s="32">
        <f t="shared" si="12223"/>
        <v>208257.16200000001</v>
      </c>
      <c r="W4700" s="32">
        <f t="shared" ref="W4700:W4704" si="12360">W4701</f>
        <v>17241.116999999998</v>
      </c>
      <c r="X4700" s="32">
        <f t="shared" ref="X4700:X4704" si="12361">X4701</f>
        <v>0</v>
      </c>
      <c r="Y4700" s="32">
        <f t="shared" ref="Y4700:Y4704" si="12362">Y4701</f>
        <v>0</v>
      </c>
      <c r="Z4700" s="32">
        <f t="shared" ref="Z4700:Z4704" si="12363">Z4701</f>
        <v>0</v>
      </c>
      <c r="AA4700" s="32">
        <f t="shared" ref="AA4700:AA4704" si="12364">AA4701</f>
        <v>0</v>
      </c>
      <c r="AB4700" s="32">
        <f t="shared" ref="AB4700:AB4706" si="12365">AB4701</f>
        <v>84032.886540000007</v>
      </c>
      <c r="AC4700" s="33">
        <f t="shared" ref="AC4700:AC4706" si="12366">AC4701</f>
        <v>207936.40609999999</v>
      </c>
      <c r="AD4700" s="33">
        <f t="shared" ref="AD4700:AD4706" si="12367">AD4701</f>
        <v>107724.27576999999</v>
      </c>
      <c r="AE4700" s="34">
        <f t="shared" si="12216"/>
        <v>51.806356467560398</v>
      </c>
      <c r="AF4700" s="32">
        <f t="shared" ref="AF4700:AF4706" si="12368">AF4701</f>
        <v>202696.75599999999</v>
      </c>
      <c r="AG4700" s="32">
        <f t="shared" ref="AG4700:AG4706" si="12369">AG4701</f>
        <v>5239.6499999999996</v>
      </c>
      <c r="AH4700" s="32">
        <f t="shared" ref="AH4700:AH4706" si="12370">AH4701</f>
        <v>0</v>
      </c>
      <c r="AI4700" s="32">
        <f t="shared" ref="AI4700:AI4706" si="12371">AI4701</f>
        <v>0</v>
      </c>
      <c r="AJ4700" s="32">
        <f t="shared" ref="AJ4700:AJ4706" si="12372">AJ4701</f>
        <v>0</v>
      </c>
      <c r="AK4700" s="32">
        <f t="shared" ref="AK4700:AK4706" si="12373">AK4701</f>
        <v>0</v>
      </c>
      <c r="AL4700" s="32">
        <f t="shared" si="12217"/>
        <v>207936.40599999999</v>
      </c>
      <c r="AM4700" s="32">
        <f t="shared" si="12218"/>
        <v>320.75600000002305</v>
      </c>
    </row>
    <row r="4701" spans="2:40" ht="31.2" x14ac:dyDescent="0.3">
      <c r="B4701" s="30" t="s">
        <v>1228</v>
      </c>
      <c r="C4701" s="30" t="s">
        <v>104</v>
      </c>
      <c r="D4701" s="30" t="s">
        <v>106</v>
      </c>
      <c r="E4701" s="15" t="str">
        <f t="shared" si="12222"/>
        <v>0409</v>
      </c>
      <c r="F4701" s="30" t="s">
        <v>1262</v>
      </c>
      <c r="G4701" s="30" t="s">
        <v>50</v>
      </c>
      <c r="H4701" s="31" t="s">
        <v>51</v>
      </c>
      <c r="I4701" s="32">
        <f t="shared" si="12348"/>
        <v>54508</v>
      </c>
      <c r="J4701" s="32">
        <f t="shared" si="12349"/>
        <v>54508</v>
      </c>
      <c r="K4701" s="32">
        <f t="shared" si="12350"/>
        <v>54508</v>
      </c>
      <c r="L4701" s="32">
        <f t="shared" si="12351"/>
        <v>70994.3</v>
      </c>
      <c r="M4701" s="32">
        <f t="shared" si="12352"/>
        <v>66943</v>
      </c>
      <c r="N4701" s="32">
        <f t="shared" si="12353"/>
        <v>62282.400000000001</v>
      </c>
      <c r="O4701" s="32">
        <f t="shared" si="12354"/>
        <v>5239.6499999999996</v>
      </c>
      <c r="P4701" s="32">
        <f t="shared" si="12355"/>
        <v>0</v>
      </c>
      <c r="Q4701" s="32">
        <f t="shared" si="12356"/>
        <v>2376.6669999999999</v>
      </c>
      <c r="R4701" s="32">
        <f t="shared" si="12357"/>
        <v>57897.428</v>
      </c>
      <c r="S4701" s="32">
        <f t="shared" si="12358"/>
        <v>0</v>
      </c>
      <c r="T4701" s="32">
        <f t="shared" si="12359"/>
        <v>0</v>
      </c>
      <c r="U4701" s="32">
        <v>17241.116999999998</v>
      </c>
      <c r="V4701" s="32">
        <f t="shared" si="12223"/>
        <v>208257.16200000001</v>
      </c>
      <c r="W4701" s="32">
        <f t="shared" si="12360"/>
        <v>17241.116999999998</v>
      </c>
      <c r="X4701" s="32">
        <f t="shared" si="12361"/>
        <v>0</v>
      </c>
      <c r="Y4701" s="32">
        <f t="shared" si="12362"/>
        <v>0</v>
      </c>
      <c r="Z4701" s="32">
        <f t="shared" si="12363"/>
        <v>0</v>
      </c>
      <c r="AA4701" s="32">
        <f t="shared" si="12364"/>
        <v>0</v>
      </c>
      <c r="AB4701" s="32">
        <f t="shared" si="12365"/>
        <v>84032.886540000007</v>
      </c>
      <c r="AC4701" s="33">
        <f t="shared" si="12366"/>
        <v>207936.40609999999</v>
      </c>
      <c r="AD4701" s="33">
        <f t="shared" si="12367"/>
        <v>107724.27576999999</v>
      </c>
      <c r="AE4701" s="34">
        <f t="shared" si="12216"/>
        <v>51.806356467560398</v>
      </c>
      <c r="AF4701" s="32">
        <f t="shared" si="12368"/>
        <v>202696.75599999999</v>
      </c>
      <c r="AG4701" s="32">
        <f t="shared" si="12369"/>
        <v>5239.6499999999996</v>
      </c>
      <c r="AH4701" s="32">
        <f t="shared" si="12370"/>
        <v>0</v>
      </c>
      <c r="AI4701" s="32">
        <f t="shared" si="12371"/>
        <v>0</v>
      </c>
      <c r="AJ4701" s="32">
        <f t="shared" si="12372"/>
        <v>0</v>
      </c>
      <c r="AK4701" s="32">
        <f t="shared" si="12373"/>
        <v>0</v>
      </c>
      <c r="AL4701" s="32">
        <f t="shared" si="12217"/>
        <v>207936.40599999999</v>
      </c>
      <c r="AM4701" s="32">
        <f t="shared" si="12218"/>
        <v>320.75600000002305</v>
      </c>
    </row>
    <row r="4702" spans="2:40" ht="31.2" x14ac:dyDescent="0.3">
      <c r="B4702" s="30" t="s">
        <v>1228</v>
      </c>
      <c r="C4702" s="30" t="s">
        <v>104</v>
      </c>
      <c r="D4702" s="30" t="s">
        <v>106</v>
      </c>
      <c r="E4702" s="15" t="str">
        <f t="shared" si="12222"/>
        <v>0409</v>
      </c>
      <c r="F4702" s="30" t="s">
        <v>1262</v>
      </c>
      <c r="G4702" s="30" t="s">
        <v>52</v>
      </c>
      <c r="H4702" s="31" t="s">
        <v>53</v>
      </c>
      <c r="I4702" s="32">
        <v>54508</v>
      </c>
      <c r="J4702" s="32">
        <v>54508</v>
      </c>
      <c r="K4702" s="32">
        <v>54508</v>
      </c>
      <c r="L4702" s="32">
        <v>70994.3</v>
      </c>
      <c r="M4702" s="32">
        <v>66943</v>
      </c>
      <c r="N4702" s="32">
        <v>62282.400000000001</v>
      </c>
      <c r="O4702" s="32">
        <v>5239.6499999999996</v>
      </c>
      <c r="P4702" s="32">
        <v>0</v>
      </c>
      <c r="Q4702" s="32">
        <v>2376.6669999999999</v>
      </c>
      <c r="R4702" s="32">
        <f>60124.405-2226.977</f>
        <v>57897.428</v>
      </c>
      <c r="S4702" s="32">
        <v>0</v>
      </c>
      <c r="T4702" s="32">
        <v>0</v>
      </c>
      <c r="U4702" s="32">
        <v>17241.116999999998</v>
      </c>
      <c r="V4702" s="32">
        <f t="shared" si="12223"/>
        <v>208257.16200000001</v>
      </c>
      <c r="W4702" s="32">
        <v>17241.116999999998</v>
      </c>
      <c r="X4702" s="32"/>
      <c r="Y4702" s="32"/>
      <c r="Z4702" s="32"/>
      <c r="AA4702" s="32"/>
      <c r="AB4702" s="32">
        <v>84032.886540000007</v>
      </c>
      <c r="AC4702" s="33">
        <v>207936.40609999999</v>
      </c>
      <c r="AD4702" s="33">
        <v>107724.27576999999</v>
      </c>
      <c r="AE4702" s="34">
        <f t="shared" si="12216"/>
        <v>51.806356467560398</v>
      </c>
      <c r="AF4702" s="32">
        <v>202696.75599999999</v>
      </c>
      <c r="AG4702" s="32">
        <v>5239.6499999999996</v>
      </c>
      <c r="AH4702" s="32">
        <v>0</v>
      </c>
      <c r="AI4702" s="32">
        <v>0</v>
      </c>
      <c r="AJ4702" s="32">
        <v>0</v>
      </c>
      <c r="AK4702" s="32">
        <v>0</v>
      </c>
      <c r="AL4702" s="32">
        <f t="shared" si="12217"/>
        <v>207936.40599999999</v>
      </c>
      <c r="AM4702" s="32">
        <f t="shared" si="12218"/>
        <v>320.75600000002305</v>
      </c>
    </row>
    <row r="4703" spans="2:40" ht="31.2" x14ac:dyDescent="0.3">
      <c r="B4703" s="30" t="s">
        <v>1228</v>
      </c>
      <c r="C4703" s="30" t="s">
        <v>104</v>
      </c>
      <c r="D4703" s="30" t="s">
        <v>106</v>
      </c>
      <c r="E4703" s="15" t="str">
        <f t="shared" si="12222"/>
        <v>0409</v>
      </c>
      <c r="F4703" s="30" t="s">
        <v>748</v>
      </c>
      <c r="G4703" s="30"/>
      <c r="H4703" s="31" t="s">
        <v>749</v>
      </c>
      <c r="I4703" s="32">
        <f t="shared" si="12348"/>
        <v>40774.800000000003</v>
      </c>
      <c r="J4703" s="32">
        <f t="shared" si="12349"/>
        <v>40692.6</v>
      </c>
      <c r="K4703" s="32">
        <f t="shared" si="12350"/>
        <v>40579.799999999996</v>
      </c>
      <c r="L4703" s="32">
        <f t="shared" si="12351"/>
        <v>29005.7</v>
      </c>
      <c r="M4703" s="32">
        <f t="shared" si="12352"/>
        <v>33057</v>
      </c>
      <c r="N4703" s="32">
        <f t="shared" si="12353"/>
        <v>37717.599999999999</v>
      </c>
      <c r="O4703" s="32">
        <f t="shared" si="12354"/>
        <v>0</v>
      </c>
      <c r="P4703" s="32">
        <f t="shared" si="12355"/>
        <v>0</v>
      </c>
      <c r="Q4703" s="32">
        <f t="shared" si="12356"/>
        <v>-2376.6669999999999</v>
      </c>
      <c r="R4703" s="32">
        <f t="shared" ref="R4703:R4712" si="12374">R4704</f>
        <v>-2124.8229999999999</v>
      </c>
      <c r="S4703" s="32">
        <f t="shared" si="12358"/>
        <v>-842.17</v>
      </c>
      <c r="T4703" s="32">
        <f t="shared" si="12359"/>
        <v>0</v>
      </c>
      <c r="U4703" s="32">
        <v>0</v>
      </c>
      <c r="V4703" s="32">
        <f t="shared" si="12223"/>
        <v>64436.84</v>
      </c>
      <c r="W4703" s="32">
        <f t="shared" si="12360"/>
        <v>0</v>
      </c>
      <c r="X4703" s="32">
        <f t="shared" si="12361"/>
        <v>0</v>
      </c>
      <c r="Y4703" s="32">
        <f t="shared" si="12362"/>
        <v>0</v>
      </c>
      <c r="Z4703" s="32">
        <f t="shared" si="12363"/>
        <v>0</v>
      </c>
      <c r="AA4703" s="32">
        <f t="shared" si="12364"/>
        <v>0</v>
      </c>
      <c r="AB4703" s="32">
        <f t="shared" si="12365"/>
        <v>33741.967420000001</v>
      </c>
      <c r="AC4703" s="33">
        <f t="shared" si="12366"/>
        <v>64436.84</v>
      </c>
      <c r="AD4703" s="33">
        <f t="shared" si="12367"/>
        <v>63826.267390000001</v>
      </c>
      <c r="AE4703" s="34">
        <f t="shared" si="12216"/>
        <v>99.052447931959435</v>
      </c>
      <c r="AF4703" s="32">
        <f t="shared" si="12368"/>
        <v>64436.84</v>
      </c>
      <c r="AG4703" s="32">
        <f t="shared" si="12369"/>
        <v>0</v>
      </c>
      <c r="AH4703" s="32">
        <f t="shared" si="12370"/>
        <v>0</v>
      </c>
      <c r="AI4703" s="32">
        <f t="shared" si="12371"/>
        <v>0</v>
      </c>
      <c r="AJ4703" s="32">
        <f t="shared" si="12372"/>
        <v>0</v>
      </c>
      <c r="AK4703" s="32">
        <f t="shared" si="12373"/>
        <v>0</v>
      </c>
      <c r="AL4703" s="32">
        <f t="shared" si="12217"/>
        <v>64436.84</v>
      </c>
      <c r="AM4703" s="32">
        <f t="shared" si="12218"/>
        <v>0</v>
      </c>
    </row>
    <row r="4704" spans="2:40" ht="31.2" x14ac:dyDescent="0.3">
      <c r="B4704" s="30" t="s">
        <v>1228</v>
      </c>
      <c r="C4704" s="30" t="s">
        <v>104</v>
      </c>
      <c r="D4704" s="30" t="s">
        <v>106</v>
      </c>
      <c r="E4704" s="15" t="str">
        <f t="shared" si="12222"/>
        <v>0409</v>
      </c>
      <c r="F4704" s="30" t="s">
        <v>748</v>
      </c>
      <c r="G4704" s="30" t="s">
        <v>50</v>
      </c>
      <c r="H4704" s="31" t="s">
        <v>51</v>
      </c>
      <c r="I4704" s="32">
        <f t="shared" si="12348"/>
        <v>40774.800000000003</v>
      </c>
      <c r="J4704" s="32">
        <f t="shared" si="12349"/>
        <v>40692.6</v>
      </c>
      <c r="K4704" s="32">
        <f t="shared" si="12350"/>
        <v>40579.799999999996</v>
      </c>
      <c r="L4704" s="32">
        <f t="shared" si="12351"/>
        <v>29005.7</v>
      </c>
      <c r="M4704" s="32">
        <f t="shared" si="12352"/>
        <v>33057</v>
      </c>
      <c r="N4704" s="32">
        <f t="shared" si="12353"/>
        <v>37717.599999999999</v>
      </c>
      <c r="O4704" s="32">
        <f t="shared" si="12354"/>
        <v>0</v>
      </c>
      <c r="P4704" s="32">
        <f t="shared" si="12355"/>
        <v>0</v>
      </c>
      <c r="Q4704" s="32">
        <f t="shared" si="12356"/>
        <v>-2376.6669999999999</v>
      </c>
      <c r="R4704" s="32">
        <f t="shared" si="12374"/>
        <v>-2124.8229999999999</v>
      </c>
      <c r="S4704" s="32">
        <f t="shared" si="12358"/>
        <v>-842.17</v>
      </c>
      <c r="T4704" s="32">
        <f t="shared" si="12359"/>
        <v>0</v>
      </c>
      <c r="U4704" s="32">
        <v>0</v>
      </c>
      <c r="V4704" s="32">
        <f t="shared" si="12223"/>
        <v>64436.84</v>
      </c>
      <c r="W4704" s="32">
        <f t="shared" si="12360"/>
        <v>0</v>
      </c>
      <c r="X4704" s="32">
        <f t="shared" si="12361"/>
        <v>0</v>
      </c>
      <c r="Y4704" s="32">
        <f t="shared" si="12362"/>
        <v>0</v>
      </c>
      <c r="Z4704" s="32">
        <f t="shared" si="12363"/>
        <v>0</v>
      </c>
      <c r="AA4704" s="32">
        <f t="shared" si="12364"/>
        <v>0</v>
      </c>
      <c r="AB4704" s="32">
        <f t="shared" si="12365"/>
        <v>33741.967420000001</v>
      </c>
      <c r="AC4704" s="33">
        <f t="shared" si="12366"/>
        <v>64436.84</v>
      </c>
      <c r="AD4704" s="33">
        <f t="shared" si="12367"/>
        <v>63826.267390000001</v>
      </c>
      <c r="AE4704" s="34">
        <f t="shared" si="12216"/>
        <v>99.052447931959435</v>
      </c>
      <c r="AF4704" s="32">
        <f t="shared" si="12368"/>
        <v>64436.84</v>
      </c>
      <c r="AG4704" s="32">
        <f t="shared" si="12369"/>
        <v>0</v>
      </c>
      <c r="AH4704" s="32">
        <f t="shared" si="12370"/>
        <v>0</v>
      </c>
      <c r="AI4704" s="32">
        <f t="shared" si="12371"/>
        <v>0</v>
      </c>
      <c r="AJ4704" s="32">
        <f t="shared" si="12372"/>
        <v>0</v>
      </c>
      <c r="AK4704" s="32">
        <f t="shared" si="12373"/>
        <v>0</v>
      </c>
      <c r="AL4704" s="32">
        <f t="shared" si="12217"/>
        <v>64436.84</v>
      </c>
      <c r="AM4704" s="32">
        <f t="shared" si="12218"/>
        <v>0</v>
      </c>
    </row>
    <row r="4705" spans="2:40" ht="31.2" x14ac:dyDescent="0.3">
      <c r="B4705" s="30" t="s">
        <v>1228</v>
      </c>
      <c r="C4705" s="30" t="s">
        <v>104</v>
      </c>
      <c r="D4705" s="30" t="s">
        <v>106</v>
      </c>
      <c r="E4705" s="15" t="str">
        <f t="shared" si="12222"/>
        <v>0409</v>
      </c>
      <c r="F4705" s="30" t="s">
        <v>748</v>
      </c>
      <c r="G4705" s="30" t="s">
        <v>52</v>
      </c>
      <c r="H4705" s="31" t="s">
        <v>53</v>
      </c>
      <c r="I4705" s="32">
        <f>40398.3+376.5</f>
        <v>40774.800000000003</v>
      </c>
      <c r="J4705" s="32">
        <f>40053.9+638.7</f>
        <v>40692.6</v>
      </c>
      <c r="K4705" s="32">
        <f>39661.7+918.1</f>
        <v>40579.799999999996</v>
      </c>
      <c r="L4705" s="32">
        <v>29005.7</v>
      </c>
      <c r="M4705" s="32">
        <v>33057</v>
      </c>
      <c r="N4705" s="32">
        <v>37717.599999999999</v>
      </c>
      <c r="O4705" s="32">
        <v>0</v>
      </c>
      <c r="P4705" s="32">
        <v>0</v>
      </c>
      <c r="Q4705" s="32">
        <v>-2376.6669999999999</v>
      </c>
      <c r="R4705" s="32">
        <v>-2124.8229999999999</v>
      </c>
      <c r="S4705" s="32">
        <v>-842.17</v>
      </c>
      <c r="T4705" s="32">
        <v>0</v>
      </c>
      <c r="U4705" s="32">
        <v>0</v>
      </c>
      <c r="V4705" s="32">
        <f t="shared" si="12223"/>
        <v>64436.84</v>
      </c>
      <c r="W4705" s="32"/>
      <c r="X4705" s="32"/>
      <c r="Y4705" s="32"/>
      <c r="Z4705" s="32"/>
      <c r="AA4705" s="32"/>
      <c r="AB4705" s="32">
        <v>33741.967420000001</v>
      </c>
      <c r="AC4705" s="33">
        <v>64436.84</v>
      </c>
      <c r="AD4705" s="33">
        <v>63826.267390000001</v>
      </c>
      <c r="AE4705" s="34">
        <f t="shared" si="12216"/>
        <v>99.052447931959435</v>
      </c>
      <c r="AF4705" s="32">
        <v>64436.84</v>
      </c>
      <c r="AG4705" s="32">
        <v>0</v>
      </c>
      <c r="AH4705" s="32">
        <v>0</v>
      </c>
      <c r="AI4705" s="32">
        <v>0</v>
      </c>
      <c r="AJ4705" s="32">
        <v>0</v>
      </c>
      <c r="AK4705" s="32">
        <v>0</v>
      </c>
      <c r="AL4705" s="32">
        <f t="shared" si="12217"/>
        <v>64436.84</v>
      </c>
      <c r="AM4705" s="32">
        <f t="shared" si="12218"/>
        <v>0</v>
      </c>
      <c r="AN4705" s="12"/>
    </row>
    <row r="4706" spans="2:40" s="13" customFormat="1" x14ac:dyDescent="0.3">
      <c r="B4706" s="14" t="s">
        <v>1228</v>
      </c>
      <c r="C4706" s="14" t="s">
        <v>443</v>
      </c>
      <c r="D4706" s="14"/>
      <c r="E4706" s="21" t="str">
        <f t="shared" si="12222"/>
        <v>10</v>
      </c>
      <c r="F4706" s="14"/>
      <c r="G4706" s="14"/>
      <c r="H4706" s="16" t="s">
        <v>444</v>
      </c>
      <c r="I4706" s="17"/>
      <c r="J4706" s="17"/>
      <c r="K4706" s="17"/>
      <c r="L4706" s="17"/>
      <c r="M4706" s="17"/>
      <c r="N4706" s="17"/>
      <c r="O4706" s="17">
        <f t="shared" si="12354"/>
        <v>0</v>
      </c>
      <c r="P4706" s="17">
        <f t="shared" si="12355"/>
        <v>0</v>
      </c>
      <c r="Q4706" s="17">
        <f t="shared" si="12356"/>
        <v>0</v>
      </c>
      <c r="R4706" s="17">
        <f t="shared" si="12374"/>
        <v>0</v>
      </c>
      <c r="S4706" s="17">
        <f t="shared" si="12358"/>
        <v>0</v>
      </c>
      <c r="T4706" s="17"/>
      <c r="U4706" s="17"/>
      <c r="V4706" s="17">
        <f t="shared" si="12223"/>
        <v>0</v>
      </c>
      <c r="W4706" s="17"/>
      <c r="X4706" s="17"/>
      <c r="Y4706" s="17"/>
      <c r="Z4706" s="17"/>
      <c r="AA4706" s="17"/>
      <c r="AB4706" s="17">
        <f t="shared" si="12365"/>
        <v>265964.88676999998</v>
      </c>
      <c r="AC4706" s="18">
        <f t="shared" si="12366"/>
        <v>383258.38909000001</v>
      </c>
      <c r="AD4706" s="18">
        <f t="shared" si="12367"/>
        <v>382779.55477000005</v>
      </c>
      <c r="AE4706" s="19">
        <f t="shared" si="12216"/>
        <v>99.87506227296501</v>
      </c>
      <c r="AF4706" s="17">
        <f t="shared" si="12368"/>
        <v>339562.42</v>
      </c>
      <c r="AG4706" s="17">
        <f t="shared" si="12369"/>
        <v>0</v>
      </c>
      <c r="AH4706" s="17">
        <f t="shared" si="12370"/>
        <v>0</v>
      </c>
      <c r="AI4706" s="17">
        <f t="shared" si="12371"/>
        <v>0</v>
      </c>
      <c r="AJ4706" s="17">
        <f t="shared" si="12372"/>
        <v>0</v>
      </c>
      <c r="AK4706" s="17">
        <f t="shared" si="12373"/>
        <v>0</v>
      </c>
      <c r="AL4706" s="17">
        <f t="shared" si="12217"/>
        <v>339562.42</v>
      </c>
      <c r="AM4706" s="17">
        <f t="shared" si="12218"/>
        <v>-339562.42</v>
      </c>
      <c r="AN4706" s="40"/>
    </row>
    <row r="4707" spans="2:40" s="22" customFormat="1" x14ac:dyDescent="0.3">
      <c r="B4707" s="23" t="s">
        <v>1228</v>
      </c>
      <c r="C4707" s="23" t="s">
        <v>443</v>
      </c>
      <c r="D4707" s="23" t="s">
        <v>114</v>
      </c>
      <c r="E4707" s="24" t="str">
        <f t="shared" si="12222"/>
        <v>1003</v>
      </c>
      <c r="F4707" s="23"/>
      <c r="G4707" s="23"/>
      <c r="H4707" s="25" t="s">
        <v>445</v>
      </c>
      <c r="I4707" s="26"/>
      <c r="J4707" s="26"/>
      <c r="K4707" s="26"/>
      <c r="L4707" s="26"/>
      <c r="M4707" s="26"/>
      <c r="N4707" s="26"/>
      <c r="O4707" s="26">
        <f>O4708+O4714</f>
        <v>0</v>
      </c>
      <c r="P4707" s="26">
        <f>P4708+P4714</f>
        <v>0</v>
      </c>
      <c r="Q4707" s="26">
        <f>Q4708+Q4714</f>
        <v>0</v>
      </c>
      <c r="R4707" s="26">
        <f t="shared" si="12374"/>
        <v>0</v>
      </c>
      <c r="S4707" s="26">
        <f t="shared" si="12358"/>
        <v>0</v>
      </c>
      <c r="T4707" s="26"/>
      <c r="U4707" s="26"/>
      <c r="V4707" s="26">
        <f t="shared" si="12223"/>
        <v>0</v>
      </c>
      <c r="W4707" s="26"/>
      <c r="X4707" s="26"/>
      <c r="Y4707" s="26"/>
      <c r="Z4707" s="26"/>
      <c r="AA4707" s="26"/>
      <c r="AB4707" s="26">
        <f>AB4708+AB4714</f>
        <v>265964.88676999998</v>
      </c>
      <c r="AC4707" s="27">
        <f>AC4708+AC4714</f>
        <v>383258.38909000001</v>
      </c>
      <c r="AD4707" s="27">
        <f>AD4708+AD4714</f>
        <v>382779.55477000005</v>
      </c>
      <c r="AE4707" s="28">
        <f t="shared" si="12216"/>
        <v>99.87506227296501</v>
      </c>
      <c r="AF4707" s="26">
        <f t="shared" ref="AF4707:AK4707" si="12375">AF4708+AF4714</f>
        <v>339562.42</v>
      </c>
      <c r="AG4707" s="26">
        <f t="shared" si="12375"/>
        <v>0</v>
      </c>
      <c r="AH4707" s="26">
        <f t="shared" si="12375"/>
        <v>0</v>
      </c>
      <c r="AI4707" s="26">
        <f t="shared" si="12375"/>
        <v>0</v>
      </c>
      <c r="AJ4707" s="26">
        <f t="shared" si="12375"/>
        <v>0</v>
      </c>
      <c r="AK4707" s="26">
        <f t="shared" si="12375"/>
        <v>0</v>
      </c>
      <c r="AL4707" s="26">
        <f t="shared" si="12217"/>
        <v>339562.42</v>
      </c>
      <c r="AM4707" s="26">
        <f t="shared" si="12218"/>
        <v>-339562.42</v>
      </c>
      <c r="AN4707" s="41"/>
    </row>
    <row r="4708" spans="2:40" ht="46.8" x14ac:dyDescent="0.3">
      <c r="B4708" s="30" t="s">
        <v>1228</v>
      </c>
      <c r="C4708" s="30" t="s">
        <v>443</v>
      </c>
      <c r="D4708" s="30" t="s">
        <v>114</v>
      </c>
      <c r="E4708" s="15" t="str">
        <f t="shared" si="12222"/>
        <v>1003</v>
      </c>
      <c r="F4708" s="30" t="s">
        <v>742</v>
      </c>
      <c r="G4708" s="30"/>
      <c r="H4708" s="31" t="s">
        <v>743</v>
      </c>
      <c r="I4708" s="32"/>
      <c r="J4708" s="32"/>
      <c r="K4708" s="32"/>
      <c r="L4708" s="32"/>
      <c r="M4708" s="32"/>
      <c r="N4708" s="32"/>
      <c r="O4708" s="32">
        <f t="shared" ref="O4708:O4717" si="12376">O4709</f>
        <v>0</v>
      </c>
      <c r="P4708" s="32">
        <f t="shared" ref="P4708:P4717" si="12377">P4709</f>
        <v>0</v>
      </c>
      <c r="Q4708" s="32">
        <f t="shared" ref="Q4708:Q4717" si="12378">Q4709</f>
        <v>0</v>
      </c>
      <c r="R4708" s="32">
        <f t="shared" si="12374"/>
        <v>0</v>
      </c>
      <c r="S4708" s="32">
        <f t="shared" si="12358"/>
        <v>0</v>
      </c>
      <c r="T4708" s="32"/>
      <c r="U4708" s="32"/>
      <c r="V4708" s="32">
        <f t="shared" si="12223"/>
        <v>0</v>
      </c>
      <c r="W4708" s="32"/>
      <c r="X4708" s="32"/>
      <c r="Y4708" s="32"/>
      <c r="Z4708" s="32"/>
      <c r="AA4708" s="32"/>
      <c r="AB4708" s="32">
        <f t="shared" ref="AB4708:AB4717" si="12379">AB4709</f>
        <v>265365.33796999999</v>
      </c>
      <c r="AC4708" s="33">
        <f t="shared" ref="AC4708:AC4717" si="12380">AC4709</f>
        <v>381470.43154000002</v>
      </c>
      <c r="AD4708" s="33">
        <f t="shared" ref="AD4708:AD4717" si="12381">AD4709</f>
        <v>381470.43154000002</v>
      </c>
      <c r="AE4708" s="34">
        <f t="shared" si="12216"/>
        <v>100</v>
      </c>
      <c r="AF4708" s="32">
        <f t="shared" ref="AF4708:AF4717" si="12382">AF4709</f>
        <v>337538.701</v>
      </c>
      <c r="AG4708" s="32">
        <f t="shared" ref="AG4708:AG4717" si="12383">AG4709</f>
        <v>0</v>
      </c>
      <c r="AH4708" s="32">
        <f t="shared" ref="AH4708:AH4717" si="12384">AH4709</f>
        <v>0</v>
      </c>
      <c r="AI4708" s="32">
        <f t="shared" ref="AI4708:AI4717" si="12385">AI4709</f>
        <v>0</v>
      </c>
      <c r="AJ4708" s="32">
        <f t="shared" ref="AJ4708:AJ4717" si="12386">AJ4709</f>
        <v>0</v>
      </c>
      <c r="AK4708" s="32">
        <f t="shared" ref="AK4708:AK4717" si="12387">AK4709</f>
        <v>0</v>
      </c>
      <c r="AL4708" s="32">
        <f t="shared" si="12217"/>
        <v>337538.701</v>
      </c>
      <c r="AM4708" s="32">
        <f t="shared" si="12218"/>
        <v>-337538.701</v>
      </c>
      <c r="AN4708" s="12"/>
    </row>
    <row r="4709" spans="2:40" ht="31.2" x14ac:dyDescent="0.3">
      <c r="B4709" s="30" t="s">
        <v>1228</v>
      </c>
      <c r="C4709" s="30" t="s">
        <v>443</v>
      </c>
      <c r="D4709" s="30" t="s">
        <v>114</v>
      </c>
      <c r="E4709" s="15" t="str">
        <f t="shared" si="12222"/>
        <v>1003</v>
      </c>
      <c r="F4709" s="30" t="s">
        <v>744</v>
      </c>
      <c r="G4709" s="30"/>
      <c r="H4709" s="31" t="s">
        <v>745</v>
      </c>
      <c r="I4709" s="32"/>
      <c r="J4709" s="32"/>
      <c r="K4709" s="32"/>
      <c r="L4709" s="32"/>
      <c r="M4709" s="32"/>
      <c r="N4709" s="32"/>
      <c r="O4709" s="32">
        <f t="shared" si="12376"/>
        <v>0</v>
      </c>
      <c r="P4709" s="32">
        <f t="shared" si="12377"/>
        <v>0</v>
      </c>
      <c r="Q4709" s="32">
        <f t="shared" si="12378"/>
        <v>0</v>
      </c>
      <c r="R4709" s="32">
        <f t="shared" si="12374"/>
        <v>0</v>
      </c>
      <c r="S4709" s="32">
        <f t="shared" si="12358"/>
        <v>0</v>
      </c>
      <c r="T4709" s="32"/>
      <c r="U4709" s="32"/>
      <c r="V4709" s="32">
        <f t="shared" si="12223"/>
        <v>0</v>
      </c>
      <c r="W4709" s="32"/>
      <c r="X4709" s="32"/>
      <c r="Y4709" s="32"/>
      <c r="Z4709" s="32"/>
      <c r="AA4709" s="32"/>
      <c r="AB4709" s="32">
        <f t="shared" si="12379"/>
        <v>265365.33796999999</v>
      </c>
      <c r="AC4709" s="33">
        <f t="shared" si="12380"/>
        <v>381470.43154000002</v>
      </c>
      <c r="AD4709" s="33">
        <f t="shared" si="12381"/>
        <v>381470.43154000002</v>
      </c>
      <c r="AE4709" s="34">
        <f t="shared" si="12216"/>
        <v>100</v>
      </c>
      <c r="AF4709" s="32">
        <f t="shared" si="12382"/>
        <v>337538.701</v>
      </c>
      <c r="AG4709" s="32">
        <f t="shared" si="12383"/>
        <v>0</v>
      </c>
      <c r="AH4709" s="32">
        <f t="shared" si="12384"/>
        <v>0</v>
      </c>
      <c r="AI4709" s="32">
        <f t="shared" si="12385"/>
        <v>0</v>
      </c>
      <c r="AJ4709" s="32">
        <f t="shared" si="12386"/>
        <v>0</v>
      </c>
      <c r="AK4709" s="32">
        <f t="shared" si="12387"/>
        <v>0</v>
      </c>
      <c r="AL4709" s="32">
        <f t="shared" si="12217"/>
        <v>337538.701</v>
      </c>
      <c r="AM4709" s="32">
        <f t="shared" si="12218"/>
        <v>-337538.701</v>
      </c>
      <c r="AN4709" s="12"/>
    </row>
    <row r="4710" spans="2:40" ht="31.2" x14ac:dyDescent="0.3">
      <c r="B4710" s="30" t="s">
        <v>1228</v>
      </c>
      <c r="C4710" s="30" t="s">
        <v>443</v>
      </c>
      <c r="D4710" s="30" t="s">
        <v>114</v>
      </c>
      <c r="E4710" s="15" t="str">
        <f t="shared" si="12222"/>
        <v>1003</v>
      </c>
      <c r="F4710" s="30" t="s">
        <v>1231</v>
      </c>
      <c r="G4710" s="30"/>
      <c r="H4710" s="31" t="s">
        <v>1232</v>
      </c>
      <c r="I4710" s="32"/>
      <c r="J4710" s="32"/>
      <c r="K4710" s="32"/>
      <c r="L4710" s="32"/>
      <c r="M4710" s="32"/>
      <c r="N4710" s="32"/>
      <c r="O4710" s="32">
        <f t="shared" si="12376"/>
        <v>0</v>
      </c>
      <c r="P4710" s="32">
        <f t="shared" si="12377"/>
        <v>0</v>
      </c>
      <c r="Q4710" s="32">
        <f t="shared" si="12378"/>
        <v>0</v>
      </c>
      <c r="R4710" s="32">
        <f t="shared" si="12374"/>
        <v>0</v>
      </c>
      <c r="S4710" s="32">
        <f t="shared" si="12358"/>
        <v>0</v>
      </c>
      <c r="T4710" s="32"/>
      <c r="U4710" s="32"/>
      <c r="V4710" s="32">
        <f t="shared" si="12223"/>
        <v>0</v>
      </c>
      <c r="W4710" s="32"/>
      <c r="X4710" s="32"/>
      <c r="Y4710" s="32"/>
      <c r="Z4710" s="32"/>
      <c r="AA4710" s="32"/>
      <c r="AB4710" s="32">
        <f t="shared" si="12379"/>
        <v>265365.33796999999</v>
      </c>
      <c r="AC4710" s="33">
        <f t="shared" si="12380"/>
        <v>381470.43154000002</v>
      </c>
      <c r="AD4710" s="33">
        <f t="shared" si="12381"/>
        <v>381470.43154000002</v>
      </c>
      <c r="AE4710" s="34">
        <f t="shared" si="12216"/>
        <v>100</v>
      </c>
      <c r="AF4710" s="32">
        <f t="shared" si="12382"/>
        <v>337538.701</v>
      </c>
      <c r="AG4710" s="32">
        <f t="shared" si="12383"/>
        <v>0</v>
      </c>
      <c r="AH4710" s="32">
        <f t="shared" si="12384"/>
        <v>0</v>
      </c>
      <c r="AI4710" s="32">
        <f t="shared" si="12385"/>
        <v>0</v>
      </c>
      <c r="AJ4710" s="32">
        <f t="shared" si="12386"/>
        <v>0</v>
      </c>
      <c r="AK4710" s="32">
        <f t="shared" si="12387"/>
        <v>0</v>
      </c>
      <c r="AL4710" s="32">
        <f t="shared" si="12217"/>
        <v>337538.701</v>
      </c>
      <c r="AM4710" s="32">
        <f t="shared" si="12218"/>
        <v>-337538.701</v>
      </c>
      <c r="AN4710" s="12"/>
    </row>
    <row r="4711" spans="2:40" ht="124.8" x14ac:dyDescent="0.3">
      <c r="B4711" s="30" t="s">
        <v>1228</v>
      </c>
      <c r="C4711" s="30" t="s">
        <v>443</v>
      </c>
      <c r="D4711" s="30" t="s">
        <v>114</v>
      </c>
      <c r="E4711" s="15" t="str">
        <f t="shared" si="12222"/>
        <v>1003</v>
      </c>
      <c r="F4711" s="30" t="s">
        <v>1264</v>
      </c>
      <c r="G4711" s="30"/>
      <c r="H4711" s="45" t="s">
        <v>1265</v>
      </c>
      <c r="I4711" s="32"/>
      <c r="J4711" s="32"/>
      <c r="K4711" s="32"/>
      <c r="L4711" s="32"/>
      <c r="M4711" s="32"/>
      <c r="N4711" s="32"/>
      <c r="O4711" s="32">
        <f t="shared" si="12376"/>
        <v>0</v>
      </c>
      <c r="P4711" s="32">
        <f t="shared" si="12377"/>
        <v>0</v>
      </c>
      <c r="Q4711" s="32">
        <f t="shared" si="12378"/>
        <v>0</v>
      </c>
      <c r="R4711" s="32">
        <f t="shared" si="12374"/>
        <v>0</v>
      </c>
      <c r="S4711" s="32">
        <f t="shared" si="12358"/>
        <v>0</v>
      </c>
      <c r="T4711" s="32"/>
      <c r="U4711" s="32"/>
      <c r="V4711" s="32">
        <f t="shared" si="12223"/>
        <v>0</v>
      </c>
      <c r="W4711" s="32"/>
      <c r="X4711" s="32"/>
      <c r="Y4711" s="32"/>
      <c r="Z4711" s="32"/>
      <c r="AA4711" s="32"/>
      <c r="AB4711" s="32">
        <f t="shared" si="12379"/>
        <v>265365.33796999999</v>
      </c>
      <c r="AC4711" s="33">
        <f t="shared" si="12380"/>
        <v>381470.43154000002</v>
      </c>
      <c r="AD4711" s="33">
        <f t="shared" si="12381"/>
        <v>381470.43154000002</v>
      </c>
      <c r="AE4711" s="34">
        <f t="shared" si="12216"/>
        <v>100</v>
      </c>
      <c r="AF4711" s="32">
        <f t="shared" si="12382"/>
        <v>337538.701</v>
      </c>
      <c r="AG4711" s="32">
        <f t="shared" si="12383"/>
        <v>0</v>
      </c>
      <c r="AH4711" s="32">
        <f t="shared" si="12384"/>
        <v>0</v>
      </c>
      <c r="AI4711" s="32">
        <f t="shared" si="12385"/>
        <v>0</v>
      </c>
      <c r="AJ4711" s="32">
        <f t="shared" si="12386"/>
        <v>0</v>
      </c>
      <c r="AK4711" s="32">
        <f t="shared" si="12387"/>
        <v>0</v>
      </c>
      <c r="AL4711" s="32">
        <f t="shared" si="12217"/>
        <v>337538.701</v>
      </c>
      <c r="AM4711" s="32">
        <f t="shared" si="12218"/>
        <v>-337538.701</v>
      </c>
      <c r="AN4711" s="12"/>
    </row>
    <row r="4712" spans="2:40" ht="31.2" x14ac:dyDescent="0.3">
      <c r="B4712" s="30" t="s">
        <v>1228</v>
      </c>
      <c r="C4712" s="30" t="s">
        <v>443</v>
      </c>
      <c r="D4712" s="30" t="s">
        <v>114</v>
      </c>
      <c r="E4712" s="15" t="str">
        <f t="shared" si="12222"/>
        <v>1003</v>
      </c>
      <c r="F4712" s="30" t="s">
        <v>1264</v>
      </c>
      <c r="G4712" s="30" t="s">
        <v>50</v>
      </c>
      <c r="H4712" s="31" t="s">
        <v>51</v>
      </c>
      <c r="I4712" s="32"/>
      <c r="J4712" s="32"/>
      <c r="K4712" s="32"/>
      <c r="L4712" s="32"/>
      <c r="M4712" s="32"/>
      <c r="N4712" s="32"/>
      <c r="O4712" s="32">
        <f t="shared" si="12376"/>
        <v>0</v>
      </c>
      <c r="P4712" s="32">
        <f t="shared" si="12377"/>
        <v>0</v>
      </c>
      <c r="Q4712" s="32">
        <f t="shared" si="12378"/>
        <v>0</v>
      </c>
      <c r="R4712" s="32">
        <f t="shared" si="12374"/>
        <v>0</v>
      </c>
      <c r="S4712" s="32">
        <f t="shared" si="12358"/>
        <v>0</v>
      </c>
      <c r="T4712" s="32"/>
      <c r="U4712" s="32"/>
      <c r="V4712" s="32">
        <f t="shared" si="12223"/>
        <v>0</v>
      </c>
      <c r="W4712" s="32"/>
      <c r="X4712" s="32"/>
      <c r="Y4712" s="32"/>
      <c r="Z4712" s="32"/>
      <c r="AA4712" s="32"/>
      <c r="AB4712" s="32">
        <f t="shared" si="12379"/>
        <v>265365.33796999999</v>
      </c>
      <c r="AC4712" s="33">
        <f t="shared" si="12380"/>
        <v>381470.43154000002</v>
      </c>
      <c r="AD4712" s="33">
        <f t="shared" si="12381"/>
        <v>381470.43154000002</v>
      </c>
      <c r="AE4712" s="34">
        <f t="shared" si="12216"/>
        <v>100</v>
      </c>
      <c r="AF4712" s="32">
        <f t="shared" si="12382"/>
        <v>337538.701</v>
      </c>
      <c r="AG4712" s="32">
        <f t="shared" si="12383"/>
        <v>0</v>
      </c>
      <c r="AH4712" s="32">
        <f t="shared" si="12384"/>
        <v>0</v>
      </c>
      <c r="AI4712" s="32">
        <f t="shared" si="12385"/>
        <v>0</v>
      </c>
      <c r="AJ4712" s="32">
        <f t="shared" si="12386"/>
        <v>0</v>
      </c>
      <c r="AK4712" s="32">
        <f t="shared" si="12387"/>
        <v>0</v>
      </c>
      <c r="AL4712" s="32">
        <f t="shared" si="12217"/>
        <v>337538.701</v>
      </c>
      <c r="AM4712" s="32">
        <f t="shared" si="12218"/>
        <v>-337538.701</v>
      </c>
      <c r="AN4712" s="12"/>
    </row>
    <row r="4713" spans="2:40" ht="31.2" x14ac:dyDescent="0.3">
      <c r="B4713" s="30" t="s">
        <v>1228</v>
      </c>
      <c r="C4713" s="30" t="s">
        <v>443</v>
      </c>
      <c r="D4713" s="30" t="s">
        <v>114</v>
      </c>
      <c r="E4713" s="15" t="str">
        <f t="shared" si="12222"/>
        <v>1003</v>
      </c>
      <c r="F4713" s="30" t="s">
        <v>1264</v>
      </c>
      <c r="G4713" s="30" t="s">
        <v>52</v>
      </c>
      <c r="H4713" s="31" t="s">
        <v>53</v>
      </c>
      <c r="I4713" s="32"/>
      <c r="J4713" s="32"/>
      <c r="K4713" s="32"/>
      <c r="L4713" s="32"/>
      <c r="M4713" s="32"/>
      <c r="N4713" s="32"/>
      <c r="O4713" s="32">
        <v>0</v>
      </c>
      <c r="P4713" s="32">
        <v>0</v>
      </c>
      <c r="Q4713" s="32">
        <v>0</v>
      </c>
      <c r="R4713" s="32">
        <v>0</v>
      </c>
      <c r="S4713" s="32">
        <v>0</v>
      </c>
      <c r="T4713" s="32"/>
      <c r="U4713" s="32"/>
      <c r="V4713" s="32">
        <f t="shared" si="12223"/>
        <v>0</v>
      </c>
      <c r="W4713" s="32"/>
      <c r="X4713" s="32"/>
      <c r="Y4713" s="32"/>
      <c r="Z4713" s="32"/>
      <c r="AA4713" s="32"/>
      <c r="AB4713" s="32">
        <v>265365.33796999999</v>
      </c>
      <c r="AC4713" s="33">
        <v>381470.43154000002</v>
      </c>
      <c r="AD4713" s="33">
        <v>381470.43154000002</v>
      </c>
      <c r="AE4713" s="34">
        <f t="shared" si="12216"/>
        <v>100</v>
      </c>
      <c r="AF4713" s="32">
        <v>337538.701</v>
      </c>
      <c r="AG4713" s="32">
        <v>0</v>
      </c>
      <c r="AH4713" s="32">
        <v>0</v>
      </c>
      <c r="AI4713" s="32">
        <v>0</v>
      </c>
      <c r="AJ4713" s="32">
        <v>0</v>
      </c>
      <c r="AK4713" s="32">
        <v>0</v>
      </c>
      <c r="AL4713" s="32">
        <f t="shared" si="12217"/>
        <v>337538.701</v>
      </c>
      <c r="AM4713" s="32">
        <f t="shared" si="12218"/>
        <v>-337538.701</v>
      </c>
      <c r="AN4713" s="12"/>
    </row>
    <row r="4714" spans="2:40" ht="46.8" x14ac:dyDescent="0.3">
      <c r="B4714" s="30" t="s">
        <v>1228</v>
      </c>
      <c r="C4714" s="30" t="s">
        <v>443</v>
      </c>
      <c r="D4714" s="30" t="s">
        <v>114</v>
      </c>
      <c r="E4714" s="15" t="str">
        <f t="shared" si="12222"/>
        <v>1003</v>
      </c>
      <c r="F4714" s="30" t="s">
        <v>98</v>
      </c>
      <c r="G4714" s="30"/>
      <c r="H4714" s="31" t="s">
        <v>99</v>
      </c>
      <c r="I4714" s="32"/>
      <c r="J4714" s="32"/>
      <c r="K4714" s="32"/>
      <c r="L4714" s="32"/>
      <c r="M4714" s="32"/>
      <c r="N4714" s="32"/>
      <c r="O4714" s="32">
        <f t="shared" si="12376"/>
        <v>0</v>
      </c>
      <c r="P4714" s="32">
        <f t="shared" si="12377"/>
        <v>0</v>
      </c>
      <c r="Q4714" s="32">
        <f t="shared" si="12378"/>
        <v>0</v>
      </c>
      <c r="R4714" s="32"/>
      <c r="S4714" s="32"/>
      <c r="T4714" s="32"/>
      <c r="U4714" s="32"/>
      <c r="V4714" s="32">
        <f t="shared" si="12223"/>
        <v>0</v>
      </c>
      <c r="W4714" s="32"/>
      <c r="X4714" s="32"/>
      <c r="Y4714" s="32"/>
      <c r="Z4714" s="32"/>
      <c r="AA4714" s="32"/>
      <c r="AB4714" s="32">
        <f t="shared" si="12379"/>
        <v>599.54880000000003</v>
      </c>
      <c r="AC4714" s="33">
        <f t="shared" si="12380"/>
        <v>1787.9575500000001</v>
      </c>
      <c r="AD4714" s="33">
        <f t="shared" si="12381"/>
        <v>1309.1232299999999</v>
      </c>
      <c r="AE4714" s="34">
        <f t="shared" ref="AE4714:AE4777" si="12388">AD4714/AC4714*100</f>
        <v>73.218921221032346</v>
      </c>
      <c r="AF4714" s="32">
        <f t="shared" si="12382"/>
        <v>2023.7190000000001</v>
      </c>
      <c r="AG4714" s="32">
        <f t="shared" si="12383"/>
        <v>0</v>
      </c>
      <c r="AH4714" s="32">
        <f t="shared" si="12384"/>
        <v>0</v>
      </c>
      <c r="AI4714" s="32">
        <f t="shared" si="12385"/>
        <v>0</v>
      </c>
      <c r="AJ4714" s="32">
        <f t="shared" si="12386"/>
        <v>0</v>
      </c>
      <c r="AK4714" s="32">
        <f t="shared" si="12387"/>
        <v>0</v>
      </c>
      <c r="AL4714" s="32">
        <f t="shared" ref="AL4714:AL4777" si="12389">AF4714+AH4714+AK4714+AI4714+AJ4714+AG4714</f>
        <v>2023.7190000000001</v>
      </c>
      <c r="AM4714" s="32">
        <f t="shared" ref="AM4714:AM4777" si="12390">V4714-AL4714</f>
        <v>-2023.7190000000001</v>
      </c>
      <c r="AN4714" s="12"/>
    </row>
    <row r="4715" spans="2:40" x14ac:dyDescent="0.3">
      <c r="B4715" s="30" t="s">
        <v>1228</v>
      </c>
      <c r="C4715" s="30" t="s">
        <v>443</v>
      </c>
      <c r="D4715" s="30" t="s">
        <v>114</v>
      </c>
      <c r="E4715" s="15" t="str">
        <f t="shared" si="12222"/>
        <v>1003</v>
      </c>
      <c r="F4715" s="30" t="s">
        <v>108</v>
      </c>
      <c r="G4715" s="30"/>
      <c r="H4715" s="31" t="s">
        <v>109</v>
      </c>
      <c r="I4715" s="32"/>
      <c r="J4715" s="32"/>
      <c r="K4715" s="32"/>
      <c r="L4715" s="32"/>
      <c r="M4715" s="32"/>
      <c r="N4715" s="32"/>
      <c r="O4715" s="32">
        <f t="shared" si="12376"/>
        <v>0</v>
      </c>
      <c r="P4715" s="32">
        <f t="shared" si="12377"/>
        <v>0</v>
      </c>
      <c r="Q4715" s="32">
        <f t="shared" si="12378"/>
        <v>0</v>
      </c>
      <c r="R4715" s="32"/>
      <c r="S4715" s="32"/>
      <c r="T4715" s="32"/>
      <c r="U4715" s="32"/>
      <c r="V4715" s="32">
        <f t="shared" si="12223"/>
        <v>0</v>
      </c>
      <c r="W4715" s="32"/>
      <c r="X4715" s="32"/>
      <c r="Y4715" s="32"/>
      <c r="Z4715" s="32"/>
      <c r="AA4715" s="32"/>
      <c r="AB4715" s="32">
        <f t="shared" si="12379"/>
        <v>599.54880000000003</v>
      </c>
      <c r="AC4715" s="33">
        <f t="shared" si="12380"/>
        <v>1787.9575500000001</v>
      </c>
      <c r="AD4715" s="33">
        <f t="shared" si="12381"/>
        <v>1309.1232299999999</v>
      </c>
      <c r="AE4715" s="34">
        <f t="shared" si="12388"/>
        <v>73.218921221032346</v>
      </c>
      <c r="AF4715" s="32">
        <f t="shared" si="12382"/>
        <v>2023.7190000000001</v>
      </c>
      <c r="AG4715" s="32">
        <f t="shared" si="12383"/>
        <v>0</v>
      </c>
      <c r="AH4715" s="32">
        <f t="shared" si="12384"/>
        <v>0</v>
      </c>
      <c r="AI4715" s="32">
        <f t="shared" si="12385"/>
        <v>0</v>
      </c>
      <c r="AJ4715" s="32">
        <f t="shared" si="12386"/>
        <v>0</v>
      </c>
      <c r="AK4715" s="32">
        <f t="shared" si="12387"/>
        <v>0</v>
      </c>
      <c r="AL4715" s="32">
        <f t="shared" si="12389"/>
        <v>2023.7190000000001</v>
      </c>
      <c r="AM4715" s="32">
        <f t="shared" si="12390"/>
        <v>-2023.7190000000001</v>
      </c>
      <c r="AN4715" s="12"/>
    </row>
    <row r="4716" spans="2:40" x14ac:dyDescent="0.3">
      <c r="B4716" s="30" t="s">
        <v>1228</v>
      </c>
      <c r="C4716" s="30" t="s">
        <v>443</v>
      </c>
      <c r="D4716" s="30" t="s">
        <v>114</v>
      </c>
      <c r="E4716" s="15" t="str">
        <f t="shared" si="12222"/>
        <v>1003</v>
      </c>
      <c r="F4716" s="30" t="s">
        <v>110</v>
      </c>
      <c r="G4716" s="30"/>
      <c r="H4716" s="31" t="s">
        <v>111</v>
      </c>
      <c r="I4716" s="32"/>
      <c r="J4716" s="32"/>
      <c r="K4716" s="32"/>
      <c r="L4716" s="32"/>
      <c r="M4716" s="32"/>
      <c r="N4716" s="32"/>
      <c r="O4716" s="32">
        <f t="shared" si="12376"/>
        <v>0</v>
      </c>
      <c r="P4716" s="32">
        <f t="shared" si="12377"/>
        <v>0</v>
      </c>
      <c r="Q4716" s="32">
        <f t="shared" si="12378"/>
        <v>0</v>
      </c>
      <c r="R4716" s="32"/>
      <c r="S4716" s="32"/>
      <c r="T4716" s="32"/>
      <c r="U4716" s="32"/>
      <c r="V4716" s="32">
        <f t="shared" si="12223"/>
        <v>0</v>
      </c>
      <c r="W4716" s="32"/>
      <c r="X4716" s="32"/>
      <c r="Y4716" s="32"/>
      <c r="Z4716" s="32"/>
      <c r="AA4716" s="32"/>
      <c r="AB4716" s="32">
        <f t="shared" si="12379"/>
        <v>599.54880000000003</v>
      </c>
      <c r="AC4716" s="33">
        <f t="shared" si="12380"/>
        <v>1787.9575500000001</v>
      </c>
      <c r="AD4716" s="33">
        <f t="shared" si="12381"/>
        <v>1309.1232299999999</v>
      </c>
      <c r="AE4716" s="34">
        <f t="shared" si="12388"/>
        <v>73.218921221032346</v>
      </c>
      <c r="AF4716" s="32">
        <f t="shared" si="12382"/>
        <v>2023.7190000000001</v>
      </c>
      <c r="AG4716" s="32">
        <f t="shared" si="12383"/>
        <v>0</v>
      </c>
      <c r="AH4716" s="32">
        <f t="shared" si="12384"/>
        <v>0</v>
      </c>
      <c r="AI4716" s="32">
        <f t="shared" si="12385"/>
        <v>0</v>
      </c>
      <c r="AJ4716" s="32">
        <f t="shared" si="12386"/>
        <v>0</v>
      </c>
      <c r="AK4716" s="32">
        <f t="shared" si="12387"/>
        <v>0</v>
      </c>
      <c r="AL4716" s="32">
        <f t="shared" si="12389"/>
        <v>2023.7190000000001</v>
      </c>
      <c r="AM4716" s="32">
        <f t="shared" si="12390"/>
        <v>-2023.7190000000001</v>
      </c>
      <c r="AN4716" s="12"/>
    </row>
    <row r="4717" spans="2:40" ht="31.2" x14ac:dyDescent="0.3">
      <c r="B4717" s="30" t="s">
        <v>1228</v>
      </c>
      <c r="C4717" s="30" t="s">
        <v>443</v>
      </c>
      <c r="D4717" s="30" t="s">
        <v>114</v>
      </c>
      <c r="E4717" s="15" t="str">
        <f t="shared" si="12222"/>
        <v>1003</v>
      </c>
      <c r="F4717" s="30" t="s">
        <v>110</v>
      </c>
      <c r="G4717" s="30" t="s">
        <v>50</v>
      </c>
      <c r="H4717" s="31" t="s">
        <v>51</v>
      </c>
      <c r="I4717" s="32"/>
      <c r="J4717" s="32"/>
      <c r="K4717" s="32"/>
      <c r="L4717" s="32"/>
      <c r="M4717" s="32"/>
      <c r="N4717" s="32"/>
      <c r="O4717" s="32">
        <f t="shared" si="12376"/>
        <v>0</v>
      </c>
      <c r="P4717" s="32">
        <f t="shared" si="12377"/>
        <v>0</v>
      </c>
      <c r="Q4717" s="32">
        <f t="shared" si="12378"/>
        <v>0</v>
      </c>
      <c r="R4717" s="32"/>
      <c r="S4717" s="32"/>
      <c r="T4717" s="32"/>
      <c r="U4717" s="32"/>
      <c r="V4717" s="32">
        <f t="shared" si="12223"/>
        <v>0</v>
      </c>
      <c r="W4717" s="32"/>
      <c r="X4717" s="32"/>
      <c r="Y4717" s="32"/>
      <c r="Z4717" s="32"/>
      <c r="AA4717" s="32"/>
      <c r="AB4717" s="32">
        <f t="shared" si="12379"/>
        <v>599.54880000000003</v>
      </c>
      <c r="AC4717" s="33">
        <f t="shared" si="12380"/>
        <v>1787.9575500000001</v>
      </c>
      <c r="AD4717" s="33">
        <f t="shared" si="12381"/>
        <v>1309.1232299999999</v>
      </c>
      <c r="AE4717" s="34">
        <f t="shared" si="12388"/>
        <v>73.218921221032346</v>
      </c>
      <c r="AF4717" s="32">
        <f t="shared" si="12382"/>
        <v>2023.7190000000001</v>
      </c>
      <c r="AG4717" s="32">
        <f t="shared" si="12383"/>
        <v>0</v>
      </c>
      <c r="AH4717" s="32">
        <f t="shared" si="12384"/>
        <v>0</v>
      </c>
      <c r="AI4717" s="32">
        <f t="shared" si="12385"/>
        <v>0</v>
      </c>
      <c r="AJ4717" s="32">
        <f t="shared" si="12386"/>
        <v>0</v>
      </c>
      <c r="AK4717" s="32">
        <f t="shared" si="12387"/>
        <v>0</v>
      </c>
      <c r="AL4717" s="32">
        <f t="shared" si="12389"/>
        <v>2023.7190000000001</v>
      </c>
      <c r="AM4717" s="32">
        <f t="shared" si="12390"/>
        <v>-2023.7190000000001</v>
      </c>
      <c r="AN4717" s="12"/>
    </row>
    <row r="4718" spans="2:40" ht="31.2" x14ac:dyDescent="0.3">
      <c r="B4718" s="30" t="s">
        <v>1228</v>
      </c>
      <c r="C4718" s="30" t="s">
        <v>443</v>
      </c>
      <c r="D4718" s="30" t="s">
        <v>114</v>
      </c>
      <c r="E4718" s="15" t="str">
        <f t="shared" si="12222"/>
        <v>1003</v>
      </c>
      <c r="F4718" s="30" t="s">
        <v>110</v>
      </c>
      <c r="G4718" s="30" t="s">
        <v>52</v>
      </c>
      <c r="H4718" s="31" t="s">
        <v>53</v>
      </c>
      <c r="I4718" s="32"/>
      <c r="J4718" s="32"/>
      <c r="K4718" s="32"/>
      <c r="L4718" s="32"/>
      <c r="M4718" s="32"/>
      <c r="N4718" s="32"/>
      <c r="O4718" s="32">
        <v>0</v>
      </c>
      <c r="P4718" s="32">
        <v>0</v>
      </c>
      <c r="Q4718" s="32">
        <v>0</v>
      </c>
      <c r="R4718" s="32"/>
      <c r="S4718" s="32"/>
      <c r="T4718" s="32"/>
      <c r="U4718" s="32"/>
      <c r="V4718" s="32">
        <f t="shared" si="12223"/>
        <v>0</v>
      </c>
      <c r="W4718" s="32"/>
      <c r="X4718" s="32"/>
      <c r="Y4718" s="32"/>
      <c r="Z4718" s="32"/>
      <c r="AA4718" s="32"/>
      <c r="AB4718" s="32">
        <v>599.54880000000003</v>
      </c>
      <c r="AC4718" s="33">
        <v>1787.9575500000001</v>
      </c>
      <c r="AD4718" s="33">
        <v>1309.1232299999999</v>
      </c>
      <c r="AE4718" s="34">
        <f t="shared" si="12388"/>
        <v>73.218921221032346</v>
      </c>
      <c r="AF4718" s="32">
        <v>2023.7190000000001</v>
      </c>
      <c r="AG4718" s="32">
        <v>0</v>
      </c>
      <c r="AH4718" s="32">
        <v>0</v>
      </c>
      <c r="AI4718" s="32">
        <v>0</v>
      </c>
      <c r="AJ4718" s="32">
        <v>0</v>
      </c>
      <c r="AK4718" s="32">
        <v>0</v>
      </c>
      <c r="AL4718" s="32">
        <f t="shared" si="12389"/>
        <v>2023.7190000000001</v>
      </c>
      <c r="AM4718" s="32">
        <f t="shared" si="12390"/>
        <v>-2023.7190000000001</v>
      </c>
      <c r="AN4718" s="12"/>
    </row>
    <row r="4719" spans="2:40" s="13" customFormat="1" ht="31.2" x14ac:dyDescent="0.3">
      <c r="B4719" s="14" t="s">
        <v>1266</v>
      </c>
      <c r="C4719" s="14"/>
      <c r="D4719" s="14"/>
      <c r="E4719" s="15" t="str">
        <f t="shared" si="12222"/>
        <v/>
      </c>
      <c r="F4719" s="14"/>
      <c r="G4719" s="14"/>
      <c r="H4719" s="16" t="s">
        <v>1267</v>
      </c>
      <c r="I4719" s="17">
        <f t="shared" ref="I4719:T4719" si="12391">I4720+I4741</f>
        <v>120694.3</v>
      </c>
      <c r="J4719" s="17">
        <f t="shared" si="12391"/>
        <v>123546.00000000001</v>
      </c>
      <c r="K4719" s="17">
        <f t="shared" si="12391"/>
        <v>123546.00000000001</v>
      </c>
      <c r="L4719" s="17">
        <f t="shared" si="12391"/>
        <v>0</v>
      </c>
      <c r="M4719" s="17">
        <f t="shared" si="12391"/>
        <v>0</v>
      </c>
      <c r="N4719" s="17">
        <f t="shared" si="12391"/>
        <v>0</v>
      </c>
      <c r="O4719" s="17">
        <f t="shared" si="12391"/>
        <v>-424.5</v>
      </c>
      <c r="P4719" s="17">
        <f t="shared" si="12391"/>
        <v>0</v>
      </c>
      <c r="Q4719" s="17">
        <f t="shared" si="12391"/>
        <v>0</v>
      </c>
      <c r="R4719" s="17">
        <f t="shared" si="12391"/>
        <v>0</v>
      </c>
      <c r="S4719" s="17">
        <f t="shared" si="12391"/>
        <v>0</v>
      </c>
      <c r="T4719" s="17">
        <f t="shared" si="12391"/>
        <v>0</v>
      </c>
      <c r="U4719" s="17">
        <v>0</v>
      </c>
      <c r="V4719" s="17">
        <f t="shared" si="12223"/>
        <v>120269.8</v>
      </c>
      <c r="W4719" s="17">
        <f t="shared" ref="W4719:AD4719" si="12392">W4720+W4741</f>
        <v>0</v>
      </c>
      <c r="X4719" s="17">
        <f t="shared" si="12392"/>
        <v>0</v>
      </c>
      <c r="Y4719" s="17">
        <f t="shared" si="12392"/>
        <v>0</v>
      </c>
      <c r="Z4719" s="17">
        <f t="shared" si="12392"/>
        <v>0</v>
      </c>
      <c r="AA4719" s="17">
        <f t="shared" si="12392"/>
        <v>0</v>
      </c>
      <c r="AB4719" s="17">
        <f t="shared" si="12392"/>
        <v>89292.120649999997</v>
      </c>
      <c r="AC4719" s="18">
        <f t="shared" si="12392"/>
        <v>125809.37499999999</v>
      </c>
      <c r="AD4719" s="18">
        <f t="shared" si="12392"/>
        <v>125803.58571999999</v>
      </c>
      <c r="AE4719" s="19">
        <f t="shared" si="12388"/>
        <v>99.995398371544255</v>
      </c>
      <c r="AF4719" s="17">
        <f t="shared" ref="AF4719:AK4719" si="12393">AF4720+AF4741</f>
        <v>126233.87500000001</v>
      </c>
      <c r="AG4719" s="17">
        <f t="shared" si="12393"/>
        <v>-424.5</v>
      </c>
      <c r="AH4719" s="17">
        <f t="shared" si="12393"/>
        <v>0</v>
      </c>
      <c r="AI4719" s="17">
        <f t="shared" si="12393"/>
        <v>0</v>
      </c>
      <c r="AJ4719" s="17">
        <f t="shared" si="12393"/>
        <v>0</v>
      </c>
      <c r="AK4719" s="17">
        <f t="shared" si="12393"/>
        <v>0</v>
      </c>
      <c r="AL4719" s="17">
        <f t="shared" si="12389"/>
        <v>125809.37500000001</v>
      </c>
      <c r="AM4719" s="17">
        <f t="shared" si="12390"/>
        <v>-5539.5750000000116</v>
      </c>
      <c r="AN4719" s="20"/>
    </row>
    <row r="4720" spans="2:40" s="13" customFormat="1" x14ac:dyDescent="0.3">
      <c r="B4720" s="14" t="s">
        <v>1266</v>
      </c>
      <c r="C4720" s="14" t="s">
        <v>38</v>
      </c>
      <c r="D4720" s="14"/>
      <c r="E4720" s="21" t="str">
        <f t="shared" si="12222"/>
        <v>01</v>
      </c>
      <c r="F4720" s="14"/>
      <c r="G4720" s="14"/>
      <c r="H4720" s="16" t="s">
        <v>39</v>
      </c>
      <c r="I4720" s="17">
        <f t="shared" ref="I4720:T4720" si="12394">I4721</f>
        <v>120346</v>
      </c>
      <c r="J4720" s="17">
        <f t="shared" si="12394"/>
        <v>123197.70000000001</v>
      </c>
      <c r="K4720" s="17">
        <f t="shared" si="12394"/>
        <v>123197.70000000001</v>
      </c>
      <c r="L4720" s="17">
        <f t="shared" si="12394"/>
        <v>0</v>
      </c>
      <c r="M4720" s="17">
        <f t="shared" si="12394"/>
        <v>0</v>
      </c>
      <c r="N4720" s="17">
        <f t="shared" si="12394"/>
        <v>0</v>
      </c>
      <c r="O4720" s="17">
        <f t="shared" si="12394"/>
        <v>-424.5</v>
      </c>
      <c r="P4720" s="17">
        <f t="shared" si="12394"/>
        <v>0</v>
      </c>
      <c r="Q4720" s="17">
        <f t="shared" si="12394"/>
        <v>0</v>
      </c>
      <c r="R4720" s="17">
        <f t="shared" si="12394"/>
        <v>0</v>
      </c>
      <c r="S4720" s="17">
        <f t="shared" si="12394"/>
        <v>0</v>
      </c>
      <c r="T4720" s="17">
        <f t="shared" si="12394"/>
        <v>0</v>
      </c>
      <c r="U4720" s="17">
        <v>0</v>
      </c>
      <c r="V4720" s="17">
        <f t="shared" si="12223"/>
        <v>119921.5</v>
      </c>
      <c r="W4720" s="17">
        <f t="shared" ref="W4720:AD4720" si="12395">W4721</f>
        <v>0</v>
      </c>
      <c r="X4720" s="17">
        <f t="shared" si="12395"/>
        <v>0</v>
      </c>
      <c r="Y4720" s="17">
        <f t="shared" si="12395"/>
        <v>0</v>
      </c>
      <c r="Z4720" s="17">
        <f t="shared" si="12395"/>
        <v>0</v>
      </c>
      <c r="AA4720" s="17">
        <f t="shared" si="12395"/>
        <v>0</v>
      </c>
      <c r="AB4720" s="17">
        <f t="shared" si="12395"/>
        <v>89022.977809999997</v>
      </c>
      <c r="AC4720" s="18">
        <f t="shared" si="12395"/>
        <v>125461.07499999998</v>
      </c>
      <c r="AD4720" s="18">
        <f t="shared" si="12395"/>
        <v>125455.28571999999</v>
      </c>
      <c r="AE4720" s="19">
        <f t="shared" si="12388"/>
        <v>99.995385596688052</v>
      </c>
      <c r="AF4720" s="17">
        <f t="shared" ref="AF4720:AK4720" si="12396">AF4721</f>
        <v>125885.57500000001</v>
      </c>
      <c r="AG4720" s="17">
        <f t="shared" si="12396"/>
        <v>-424.5</v>
      </c>
      <c r="AH4720" s="17">
        <f t="shared" si="12396"/>
        <v>0</v>
      </c>
      <c r="AI4720" s="17">
        <f t="shared" si="12396"/>
        <v>0</v>
      </c>
      <c r="AJ4720" s="17">
        <f t="shared" si="12396"/>
        <v>0</v>
      </c>
      <c r="AK4720" s="17">
        <f t="shared" si="12396"/>
        <v>0</v>
      </c>
      <c r="AL4720" s="17">
        <f t="shared" si="12389"/>
        <v>125461.07500000001</v>
      </c>
      <c r="AM4720" s="17">
        <f t="shared" si="12390"/>
        <v>-5539.5750000000116</v>
      </c>
      <c r="AN4720" s="20"/>
    </row>
    <row r="4721" spans="2:40" s="22" customFormat="1" x14ac:dyDescent="0.3">
      <c r="B4721" s="23" t="s">
        <v>1266</v>
      </c>
      <c r="C4721" s="23" t="s">
        <v>38</v>
      </c>
      <c r="D4721" s="23" t="s">
        <v>40</v>
      </c>
      <c r="E4721" s="24" t="str">
        <f t="shared" ref="E4721:E4784" si="12397">CONCATENATE(C4721,D4721)</f>
        <v>0113</v>
      </c>
      <c r="F4721" s="23"/>
      <c r="G4721" s="23"/>
      <c r="H4721" s="25" t="s">
        <v>41</v>
      </c>
      <c r="I4721" s="26">
        <f t="shared" ref="I4721:T4721" si="12398">I4731+I4722</f>
        <v>120346</v>
      </c>
      <c r="J4721" s="26">
        <f t="shared" si="12398"/>
        <v>123197.70000000001</v>
      </c>
      <c r="K4721" s="26">
        <f t="shared" si="12398"/>
        <v>123197.70000000001</v>
      </c>
      <c r="L4721" s="26">
        <f t="shared" si="12398"/>
        <v>0</v>
      </c>
      <c r="M4721" s="26">
        <f t="shared" si="12398"/>
        <v>0</v>
      </c>
      <c r="N4721" s="26">
        <f t="shared" si="12398"/>
        <v>0</v>
      </c>
      <c r="O4721" s="26">
        <f t="shared" si="12398"/>
        <v>-424.5</v>
      </c>
      <c r="P4721" s="26">
        <f t="shared" si="12398"/>
        <v>0</v>
      </c>
      <c r="Q4721" s="26">
        <f t="shared" si="12398"/>
        <v>0</v>
      </c>
      <c r="R4721" s="26">
        <f t="shared" si="12398"/>
        <v>0</v>
      </c>
      <c r="S4721" s="26">
        <f t="shared" si="12398"/>
        <v>0</v>
      </c>
      <c r="T4721" s="26">
        <f t="shared" si="12398"/>
        <v>0</v>
      </c>
      <c r="U4721" s="26">
        <v>0</v>
      </c>
      <c r="V4721" s="26">
        <f t="shared" ref="V4721:V4784" si="12399">I4721+L4721+U4721+T4721+S4721+R4721+Q4721+P4721+O4721</f>
        <v>119921.5</v>
      </c>
      <c r="W4721" s="26">
        <f t="shared" ref="W4721:AD4721" si="12400">W4731+W4722</f>
        <v>0</v>
      </c>
      <c r="X4721" s="26">
        <f t="shared" si="12400"/>
        <v>0</v>
      </c>
      <c r="Y4721" s="26">
        <f t="shared" si="12400"/>
        <v>0</v>
      </c>
      <c r="Z4721" s="26">
        <f t="shared" si="12400"/>
        <v>0</v>
      </c>
      <c r="AA4721" s="26">
        <f t="shared" si="12400"/>
        <v>0</v>
      </c>
      <c r="AB4721" s="26">
        <f t="shared" si="12400"/>
        <v>89022.977809999997</v>
      </c>
      <c r="AC4721" s="27">
        <f t="shared" si="12400"/>
        <v>125461.07499999998</v>
      </c>
      <c r="AD4721" s="27">
        <f t="shared" si="12400"/>
        <v>125455.28571999999</v>
      </c>
      <c r="AE4721" s="28">
        <f t="shared" si="12388"/>
        <v>99.995385596688052</v>
      </c>
      <c r="AF4721" s="26">
        <f t="shared" ref="AF4721:AK4721" si="12401">AF4731+AF4722</f>
        <v>125885.57500000001</v>
      </c>
      <c r="AG4721" s="26">
        <f t="shared" si="12401"/>
        <v>-424.5</v>
      </c>
      <c r="AH4721" s="26">
        <f t="shared" si="12401"/>
        <v>0</v>
      </c>
      <c r="AI4721" s="26">
        <f t="shared" si="12401"/>
        <v>0</v>
      </c>
      <c r="AJ4721" s="26">
        <f t="shared" si="12401"/>
        <v>0</v>
      </c>
      <c r="AK4721" s="26">
        <f t="shared" si="12401"/>
        <v>0</v>
      </c>
      <c r="AL4721" s="26">
        <f t="shared" si="12389"/>
        <v>125461.07500000001</v>
      </c>
      <c r="AM4721" s="26">
        <f t="shared" si="12390"/>
        <v>-5539.5750000000116</v>
      </c>
      <c r="AN4721" s="29"/>
    </row>
    <row r="4722" spans="2:40" ht="31.2" x14ac:dyDescent="0.3">
      <c r="B4722" s="30" t="s">
        <v>1266</v>
      </c>
      <c r="C4722" s="30" t="s">
        <v>38</v>
      </c>
      <c r="D4722" s="30" t="s">
        <v>40</v>
      </c>
      <c r="E4722" s="15" t="str">
        <f t="shared" si="12397"/>
        <v>0113</v>
      </c>
      <c r="F4722" s="30" t="s">
        <v>78</v>
      </c>
      <c r="G4722" s="30"/>
      <c r="H4722" s="31" t="s">
        <v>79</v>
      </c>
      <c r="I4722" s="32">
        <f t="shared" ref="I4722:I4723" si="12402">I4723</f>
        <v>96993.8</v>
      </c>
      <c r="J4722" s="32">
        <f t="shared" ref="J4722:J4723" si="12403">J4723</f>
        <v>100112.6</v>
      </c>
      <c r="K4722" s="32">
        <f t="shared" ref="K4722:K4723" si="12404">K4723</f>
        <v>100112.6</v>
      </c>
      <c r="L4722" s="32">
        <f t="shared" ref="L4722:L4723" si="12405">L4723</f>
        <v>0</v>
      </c>
      <c r="M4722" s="32">
        <f t="shared" ref="M4722:M4723" si="12406">M4723</f>
        <v>0</v>
      </c>
      <c r="N4722" s="32">
        <f t="shared" ref="N4722:N4723" si="12407">N4723</f>
        <v>0</v>
      </c>
      <c r="O4722" s="32">
        <f t="shared" ref="O4722:O4723" si="12408">O4723</f>
        <v>-424.5</v>
      </c>
      <c r="P4722" s="32">
        <f t="shared" ref="P4722:P4723" si="12409">P4723</f>
        <v>0</v>
      </c>
      <c r="Q4722" s="32">
        <f t="shared" ref="Q4722:Q4723" si="12410">Q4723</f>
        <v>0</v>
      </c>
      <c r="R4722" s="32">
        <f t="shared" ref="R4722:R4723" si="12411">R4723</f>
        <v>0</v>
      </c>
      <c r="S4722" s="32">
        <f t="shared" ref="S4722:S4723" si="12412">S4723</f>
        <v>0</v>
      </c>
      <c r="T4722" s="32">
        <f t="shared" ref="T4722:T4723" si="12413">T4723</f>
        <v>0</v>
      </c>
      <c r="U4722" s="32">
        <v>0</v>
      </c>
      <c r="V4722" s="32">
        <f t="shared" si="12399"/>
        <v>96569.3</v>
      </c>
      <c r="W4722" s="32">
        <f t="shared" ref="W4722:W4723" si="12414">W4723</f>
        <v>0</v>
      </c>
      <c r="X4722" s="32">
        <f t="shared" ref="X4722:X4723" si="12415">X4723</f>
        <v>0</v>
      </c>
      <c r="Y4722" s="32">
        <f t="shared" ref="Y4722:Y4723" si="12416">Y4723</f>
        <v>0</v>
      </c>
      <c r="Z4722" s="32">
        <f t="shared" ref="Z4722:Z4723" si="12417">Z4723</f>
        <v>0</v>
      </c>
      <c r="AA4722" s="32">
        <f t="shared" ref="AA4722:AA4723" si="12418">AA4723</f>
        <v>0</v>
      </c>
      <c r="AB4722" s="32">
        <f t="shared" ref="AB4722:AB4723" si="12419">AB4723</f>
        <v>69099.480599999995</v>
      </c>
      <c r="AC4722" s="33">
        <f t="shared" ref="AC4722:AC4723" si="12420">AC4723</f>
        <v>96569.299999999988</v>
      </c>
      <c r="AD4722" s="33">
        <f t="shared" ref="AD4722:AD4723" si="12421">AD4723</f>
        <v>96565.828089999995</v>
      </c>
      <c r="AE4722" s="34">
        <f t="shared" si="12388"/>
        <v>99.996404747678611</v>
      </c>
      <c r="AF4722" s="32">
        <f t="shared" ref="AF4722:AF4723" si="12422">AF4723</f>
        <v>96993.8</v>
      </c>
      <c r="AG4722" s="32">
        <f t="shared" ref="AG4722:AG4723" si="12423">AG4723</f>
        <v>-424.5</v>
      </c>
      <c r="AH4722" s="32">
        <f t="shared" ref="AH4722:AH4723" si="12424">AH4723</f>
        <v>0</v>
      </c>
      <c r="AI4722" s="32">
        <f t="shared" ref="AI4722:AI4723" si="12425">AI4723</f>
        <v>0</v>
      </c>
      <c r="AJ4722" s="32">
        <f t="shared" ref="AJ4722:AJ4723" si="12426">AJ4723</f>
        <v>0</v>
      </c>
      <c r="AK4722" s="32">
        <f t="shared" ref="AK4722:AK4723" si="12427">AK4723</f>
        <v>0</v>
      </c>
      <c r="AL4722" s="32">
        <f t="shared" si="12389"/>
        <v>96569.3</v>
      </c>
      <c r="AM4722" s="32">
        <f t="shared" si="12390"/>
        <v>0</v>
      </c>
    </row>
    <row r="4723" spans="2:40" ht="31.2" x14ac:dyDescent="0.3">
      <c r="B4723" s="30" t="s">
        <v>1266</v>
      </c>
      <c r="C4723" s="30" t="s">
        <v>38</v>
      </c>
      <c r="D4723" s="30" t="s">
        <v>40</v>
      </c>
      <c r="E4723" s="15" t="str">
        <f t="shared" si="12397"/>
        <v>0113</v>
      </c>
      <c r="F4723" s="30" t="s">
        <v>1268</v>
      </c>
      <c r="G4723" s="30"/>
      <c r="H4723" s="31" t="s">
        <v>1269</v>
      </c>
      <c r="I4723" s="32">
        <f t="shared" si="12402"/>
        <v>96993.8</v>
      </c>
      <c r="J4723" s="32">
        <f t="shared" si="12403"/>
        <v>100112.6</v>
      </c>
      <c r="K4723" s="32">
        <f t="shared" si="12404"/>
        <v>100112.6</v>
      </c>
      <c r="L4723" s="32">
        <f t="shared" si="12405"/>
        <v>0</v>
      </c>
      <c r="M4723" s="32">
        <f t="shared" si="12406"/>
        <v>0</v>
      </c>
      <c r="N4723" s="32">
        <f t="shared" si="12407"/>
        <v>0</v>
      </c>
      <c r="O4723" s="32">
        <f t="shared" si="12408"/>
        <v>-424.5</v>
      </c>
      <c r="P4723" s="32">
        <f t="shared" si="12409"/>
        <v>0</v>
      </c>
      <c r="Q4723" s="32">
        <f t="shared" si="12410"/>
        <v>0</v>
      </c>
      <c r="R4723" s="32">
        <f t="shared" si="12411"/>
        <v>0</v>
      </c>
      <c r="S4723" s="32">
        <f t="shared" si="12412"/>
        <v>0</v>
      </c>
      <c r="T4723" s="32">
        <f t="shared" si="12413"/>
        <v>0</v>
      </c>
      <c r="U4723" s="32">
        <v>0</v>
      </c>
      <c r="V4723" s="32">
        <f t="shared" si="12399"/>
        <v>96569.3</v>
      </c>
      <c r="W4723" s="32">
        <f t="shared" si="12414"/>
        <v>0</v>
      </c>
      <c r="X4723" s="32">
        <f t="shared" si="12415"/>
        <v>0</v>
      </c>
      <c r="Y4723" s="32">
        <f t="shared" si="12416"/>
        <v>0</v>
      </c>
      <c r="Z4723" s="32">
        <f t="shared" si="12417"/>
        <v>0</v>
      </c>
      <c r="AA4723" s="32">
        <f t="shared" si="12418"/>
        <v>0</v>
      </c>
      <c r="AB4723" s="32">
        <f t="shared" si="12419"/>
        <v>69099.480599999995</v>
      </c>
      <c r="AC4723" s="33">
        <f t="shared" si="12420"/>
        <v>96569.299999999988</v>
      </c>
      <c r="AD4723" s="33">
        <f t="shared" si="12421"/>
        <v>96565.828089999995</v>
      </c>
      <c r="AE4723" s="34">
        <f t="shared" si="12388"/>
        <v>99.996404747678611</v>
      </c>
      <c r="AF4723" s="32">
        <f t="shared" si="12422"/>
        <v>96993.8</v>
      </c>
      <c r="AG4723" s="32">
        <f t="shared" si="12423"/>
        <v>-424.5</v>
      </c>
      <c r="AH4723" s="32">
        <f t="shared" si="12424"/>
        <v>0</v>
      </c>
      <c r="AI4723" s="32">
        <f t="shared" si="12425"/>
        <v>0</v>
      </c>
      <c r="AJ4723" s="32">
        <f t="shared" si="12426"/>
        <v>0</v>
      </c>
      <c r="AK4723" s="32">
        <f t="shared" si="12427"/>
        <v>0</v>
      </c>
      <c r="AL4723" s="32">
        <f t="shared" si="12389"/>
        <v>96569.3</v>
      </c>
      <c r="AM4723" s="32">
        <f t="shared" si="12390"/>
        <v>0</v>
      </c>
    </row>
    <row r="4724" spans="2:40" ht="31.2" x14ac:dyDescent="0.3">
      <c r="B4724" s="30" t="s">
        <v>1266</v>
      </c>
      <c r="C4724" s="30" t="s">
        <v>38</v>
      </c>
      <c r="D4724" s="30" t="s">
        <v>40</v>
      </c>
      <c r="E4724" s="15" t="str">
        <f t="shared" si="12397"/>
        <v>0113</v>
      </c>
      <c r="F4724" s="30" t="s">
        <v>1270</v>
      </c>
      <c r="G4724" s="30"/>
      <c r="H4724" s="31" t="s">
        <v>67</v>
      </c>
      <c r="I4724" s="32">
        <f t="shared" ref="I4724:T4724" si="12428">I4725+I4727+I4729</f>
        <v>96993.8</v>
      </c>
      <c r="J4724" s="32">
        <f t="shared" si="12428"/>
        <v>100112.6</v>
      </c>
      <c r="K4724" s="32">
        <f t="shared" si="12428"/>
        <v>100112.6</v>
      </c>
      <c r="L4724" s="32">
        <f t="shared" si="12428"/>
        <v>0</v>
      </c>
      <c r="M4724" s="32">
        <f t="shared" si="12428"/>
        <v>0</v>
      </c>
      <c r="N4724" s="32">
        <f t="shared" si="12428"/>
        <v>0</v>
      </c>
      <c r="O4724" s="32">
        <f t="shared" si="12428"/>
        <v>-424.5</v>
      </c>
      <c r="P4724" s="32">
        <f t="shared" si="12428"/>
        <v>0</v>
      </c>
      <c r="Q4724" s="32">
        <f t="shared" si="12428"/>
        <v>0</v>
      </c>
      <c r="R4724" s="32">
        <f t="shared" si="12428"/>
        <v>0</v>
      </c>
      <c r="S4724" s="32">
        <f t="shared" si="12428"/>
        <v>0</v>
      </c>
      <c r="T4724" s="32">
        <f t="shared" si="12428"/>
        <v>0</v>
      </c>
      <c r="U4724" s="32">
        <v>0</v>
      </c>
      <c r="V4724" s="32">
        <f t="shared" si="12399"/>
        <v>96569.3</v>
      </c>
      <c r="W4724" s="32">
        <f t="shared" ref="W4724:AD4724" si="12429">W4725+W4727+W4729</f>
        <v>0</v>
      </c>
      <c r="X4724" s="32">
        <f t="shared" si="12429"/>
        <v>0</v>
      </c>
      <c r="Y4724" s="32">
        <f t="shared" si="12429"/>
        <v>0</v>
      </c>
      <c r="Z4724" s="32">
        <f t="shared" si="12429"/>
        <v>0</v>
      </c>
      <c r="AA4724" s="32">
        <f t="shared" si="12429"/>
        <v>0</v>
      </c>
      <c r="AB4724" s="32">
        <f t="shared" si="12429"/>
        <v>69099.480599999995</v>
      </c>
      <c r="AC4724" s="33">
        <f t="shared" si="12429"/>
        <v>96569.299999999988</v>
      </c>
      <c r="AD4724" s="33">
        <f t="shared" si="12429"/>
        <v>96565.828089999995</v>
      </c>
      <c r="AE4724" s="34">
        <f t="shared" si="12388"/>
        <v>99.996404747678611</v>
      </c>
      <c r="AF4724" s="32">
        <f t="shared" ref="AF4724:AK4724" si="12430">AF4725+AF4727+AF4729</f>
        <v>96993.8</v>
      </c>
      <c r="AG4724" s="32">
        <f t="shared" si="12430"/>
        <v>-424.5</v>
      </c>
      <c r="AH4724" s="32">
        <f t="shared" si="12430"/>
        <v>0</v>
      </c>
      <c r="AI4724" s="32">
        <f t="shared" si="12430"/>
        <v>0</v>
      </c>
      <c r="AJ4724" s="32">
        <f t="shared" si="12430"/>
        <v>0</v>
      </c>
      <c r="AK4724" s="32">
        <f t="shared" si="12430"/>
        <v>0</v>
      </c>
      <c r="AL4724" s="32">
        <f t="shared" si="12389"/>
        <v>96569.3</v>
      </c>
      <c r="AM4724" s="32">
        <f t="shared" si="12390"/>
        <v>0</v>
      </c>
    </row>
    <row r="4725" spans="2:40" ht="78" x14ac:dyDescent="0.3">
      <c r="B4725" s="30" t="s">
        <v>1266</v>
      </c>
      <c r="C4725" s="30" t="s">
        <v>38</v>
      </c>
      <c r="D4725" s="30" t="s">
        <v>40</v>
      </c>
      <c r="E4725" s="15" t="str">
        <f t="shared" si="12397"/>
        <v>0113</v>
      </c>
      <c r="F4725" s="30" t="s">
        <v>1270</v>
      </c>
      <c r="G4725" s="30" t="s">
        <v>68</v>
      </c>
      <c r="H4725" s="31" t="s">
        <v>69</v>
      </c>
      <c r="I4725" s="32">
        <f t="shared" ref="I4725:T4725" si="12431">I4726</f>
        <v>85899.8</v>
      </c>
      <c r="J4725" s="32">
        <f t="shared" si="12431"/>
        <v>89018.6</v>
      </c>
      <c r="K4725" s="32">
        <f t="shared" si="12431"/>
        <v>89018.6</v>
      </c>
      <c r="L4725" s="32">
        <f t="shared" si="12431"/>
        <v>0</v>
      </c>
      <c r="M4725" s="32">
        <f t="shared" si="12431"/>
        <v>0</v>
      </c>
      <c r="N4725" s="32">
        <f t="shared" si="12431"/>
        <v>0</v>
      </c>
      <c r="O4725" s="32">
        <f t="shared" si="12431"/>
        <v>-424.5</v>
      </c>
      <c r="P4725" s="32">
        <f t="shared" si="12431"/>
        <v>0</v>
      </c>
      <c r="Q4725" s="32">
        <f t="shared" si="12431"/>
        <v>0</v>
      </c>
      <c r="R4725" s="32">
        <f t="shared" si="12431"/>
        <v>0</v>
      </c>
      <c r="S4725" s="32">
        <f t="shared" si="12431"/>
        <v>0</v>
      </c>
      <c r="T4725" s="32">
        <f t="shared" si="12431"/>
        <v>0</v>
      </c>
      <c r="U4725" s="32">
        <v>0</v>
      </c>
      <c r="V4725" s="32">
        <f t="shared" si="12399"/>
        <v>85475.3</v>
      </c>
      <c r="W4725" s="32">
        <f t="shared" ref="W4725:AD4725" si="12432">W4726</f>
        <v>0</v>
      </c>
      <c r="X4725" s="32">
        <f t="shared" si="12432"/>
        <v>0</v>
      </c>
      <c r="Y4725" s="32">
        <f t="shared" si="12432"/>
        <v>0</v>
      </c>
      <c r="Z4725" s="32">
        <f t="shared" si="12432"/>
        <v>0</v>
      </c>
      <c r="AA4725" s="32">
        <f t="shared" si="12432"/>
        <v>0</v>
      </c>
      <c r="AB4725" s="32">
        <f t="shared" si="12432"/>
        <v>61259.219299999997</v>
      </c>
      <c r="AC4725" s="33">
        <f t="shared" si="12432"/>
        <v>86059.536129999993</v>
      </c>
      <c r="AD4725" s="33">
        <f t="shared" si="12432"/>
        <v>86056.06422</v>
      </c>
      <c r="AE4725" s="34">
        <f t="shared" si="12388"/>
        <v>99.995965688224544</v>
      </c>
      <c r="AF4725" s="32">
        <f t="shared" ref="AF4725:AK4725" si="12433">AF4726</f>
        <v>86032.778000000006</v>
      </c>
      <c r="AG4725" s="32">
        <f t="shared" si="12433"/>
        <v>-424.5</v>
      </c>
      <c r="AH4725" s="32">
        <f t="shared" si="12433"/>
        <v>0</v>
      </c>
      <c r="AI4725" s="32">
        <f t="shared" si="12433"/>
        <v>0</v>
      </c>
      <c r="AJ4725" s="32">
        <f t="shared" si="12433"/>
        <v>0</v>
      </c>
      <c r="AK4725" s="32">
        <f t="shared" si="12433"/>
        <v>0</v>
      </c>
      <c r="AL4725" s="32">
        <f t="shared" si="12389"/>
        <v>85608.278000000006</v>
      </c>
      <c r="AM4725" s="32">
        <f t="shared" si="12390"/>
        <v>-132.97800000000279</v>
      </c>
    </row>
    <row r="4726" spans="2:40" x14ac:dyDescent="0.3">
      <c r="B4726" s="30" t="s">
        <v>1266</v>
      </c>
      <c r="C4726" s="30" t="s">
        <v>38</v>
      </c>
      <c r="D4726" s="30" t="s">
        <v>40</v>
      </c>
      <c r="E4726" s="15" t="str">
        <f t="shared" si="12397"/>
        <v>0113</v>
      </c>
      <c r="F4726" s="30" t="s">
        <v>1270</v>
      </c>
      <c r="G4726" s="30" t="s">
        <v>70</v>
      </c>
      <c r="H4726" s="31" t="s">
        <v>71</v>
      </c>
      <c r="I4726" s="32">
        <f>89983.7-4083.9</f>
        <v>85899.8</v>
      </c>
      <c r="J4726" s="32">
        <f>93250.8-4232.2</f>
        <v>89018.6</v>
      </c>
      <c r="K4726" s="32">
        <f>93250.8-4232.2</f>
        <v>89018.6</v>
      </c>
      <c r="L4726" s="32"/>
      <c r="M4726" s="32"/>
      <c r="N4726" s="32"/>
      <c r="O4726" s="32">
        <v>-424.5</v>
      </c>
      <c r="P4726" s="32">
        <v>0</v>
      </c>
      <c r="Q4726" s="32">
        <v>0</v>
      </c>
      <c r="R4726" s="32">
        <v>0</v>
      </c>
      <c r="S4726" s="32">
        <v>0</v>
      </c>
      <c r="T4726" s="32">
        <v>0</v>
      </c>
      <c r="U4726" s="32">
        <v>0</v>
      </c>
      <c r="V4726" s="32">
        <f t="shared" si="12399"/>
        <v>85475.3</v>
      </c>
      <c r="W4726" s="32"/>
      <c r="X4726" s="32"/>
      <c r="Y4726" s="32"/>
      <c r="Z4726" s="32"/>
      <c r="AA4726" s="32"/>
      <c r="AB4726" s="32">
        <v>61259.219299999997</v>
      </c>
      <c r="AC4726" s="33">
        <v>86059.536129999993</v>
      </c>
      <c r="AD4726" s="33">
        <v>86056.06422</v>
      </c>
      <c r="AE4726" s="34">
        <f t="shared" si="12388"/>
        <v>99.995965688224544</v>
      </c>
      <c r="AF4726" s="32">
        <v>86032.778000000006</v>
      </c>
      <c r="AG4726" s="32">
        <v>-424.5</v>
      </c>
      <c r="AH4726" s="32">
        <v>0</v>
      </c>
      <c r="AI4726" s="32">
        <v>0</v>
      </c>
      <c r="AJ4726" s="32">
        <v>0</v>
      </c>
      <c r="AK4726" s="32">
        <v>0</v>
      </c>
      <c r="AL4726" s="32">
        <f t="shared" si="12389"/>
        <v>85608.278000000006</v>
      </c>
      <c r="AM4726" s="32">
        <f t="shared" si="12390"/>
        <v>-132.97800000000279</v>
      </c>
      <c r="AN4726" s="12"/>
    </row>
    <row r="4727" spans="2:40" ht="31.2" x14ac:dyDescent="0.3">
      <c r="B4727" s="30" t="s">
        <v>1266</v>
      </c>
      <c r="C4727" s="30" t="s">
        <v>38</v>
      </c>
      <c r="D4727" s="30" t="s">
        <v>40</v>
      </c>
      <c r="E4727" s="15" t="str">
        <f t="shared" si="12397"/>
        <v>0113</v>
      </c>
      <c r="F4727" s="30" t="s">
        <v>1270</v>
      </c>
      <c r="G4727" s="30" t="s">
        <v>50</v>
      </c>
      <c r="H4727" s="31" t="s">
        <v>51</v>
      </c>
      <c r="I4727" s="32">
        <f t="shared" ref="I4727:T4727" si="12434">I4728</f>
        <v>11072</v>
      </c>
      <c r="J4727" s="32">
        <f t="shared" si="12434"/>
        <v>11072</v>
      </c>
      <c r="K4727" s="32">
        <f t="shared" si="12434"/>
        <v>11072</v>
      </c>
      <c r="L4727" s="32">
        <f t="shared" si="12434"/>
        <v>0</v>
      </c>
      <c r="M4727" s="32">
        <f t="shared" si="12434"/>
        <v>0</v>
      </c>
      <c r="N4727" s="32">
        <f t="shared" si="12434"/>
        <v>0</v>
      </c>
      <c r="O4727" s="32">
        <f t="shared" si="12434"/>
        <v>0</v>
      </c>
      <c r="P4727" s="32">
        <f t="shared" si="12434"/>
        <v>0</v>
      </c>
      <c r="Q4727" s="32">
        <f t="shared" si="12434"/>
        <v>0</v>
      </c>
      <c r="R4727" s="32">
        <f t="shared" si="12434"/>
        <v>0</v>
      </c>
      <c r="S4727" s="32">
        <f t="shared" si="12434"/>
        <v>0</v>
      </c>
      <c r="T4727" s="32">
        <f t="shared" si="12434"/>
        <v>0</v>
      </c>
      <c r="U4727" s="32">
        <v>0</v>
      </c>
      <c r="V4727" s="32">
        <f t="shared" si="12399"/>
        <v>11072</v>
      </c>
      <c r="W4727" s="32">
        <f t="shared" ref="W4727:AD4727" si="12435">W4728</f>
        <v>0</v>
      </c>
      <c r="X4727" s="32">
        <f t="shared" si="12435"/>
        <v>0</v>
      </c>
      <c r="Y4727" s="32">
        <f t="shared" si="12435"/>
        <v>0</v>
      </c>
      <c r="Z4727" s="32">
        <f t="shared" si="12435"/>
        <v>0</v>
      </c>
      <c r="AA4727" s="32">
        <f t="shared" si="12435"/>
        <v>0</v>
      </c>
      <c r="AB4727" s="32">
        <f t="shared" si="12435"/>
        <v>7839.0772999999999</v>
      </c>
      <c r="AC4727" s="33">
        <f t="shared" si="12435"/>
        <v>10508.57987</v>
      </c>
      <c r="AD4727" s="33">
        <f t="shared" si="12435"/>
        <v>10508.57987</v>
      </c>
      <c r="AE4727" s="34">
        <f t="shared" si="12388"/>
        <v>100</v>
      </c>
      <c r="AF4727" s="32">
        <f t="shared" ref="AF4727:AK4727" si="12436">AF4728</f>
        <v>10939.022000000001</v>
      </c>
      <c r="AG4727" s="32">
        <f t="shared" si="12436"/>
        <v>0</v>
      </c>
      <c r="AH4727" s="32">
        <f t="shared" si="12436"/>
        <v>0</v>
      </c>
      <c r="AI4727" s="32">
        <f t="shared" si="12436"/>
        <v>0</v>
      </c>
      <c r="AJ4727" s="32">
        <f t="shared" si="12436"/>
        <v>0</v>
      </c>
      <c r="AK4727" s="32">
        <f t="shared" si="12436"/>
        <v>0</v>
      </c>
      <c r="AL4727" s="32">
        <f t="shared" si="12389"/>
        <v>10939.022000000001</v>
      </c>
      <c r="AM4727" s="32">
        <f t="shared" si="12390"/>
        <v>132.97799999999916</v>
      </c>
    </row>
    <row r="4728" spans="2:40" ht="31.2" x14ac:dyDescent="0.3">
      <c r="B4728" s="30" t="s">
        <v>1266</v>
      </c>
      <c r="C4728" s="30" t="s">
        <v>38</v>
      </c>
      <c r="D4728" s="30" t="s">
        <v>40</v>
      </c>
      <c r="E4728" s="15" t="str">
        <f t="shared" si="12397"/>
        <v>0113</v>
      </c>
      <c r="F4728" s="30" t="s">
        <v>1270</v>
      </c>
      <c r="G4728" s="30" t="s">
        <v>52</v>
      </c>
      <c r="H4728" s="31" t="s">
        <v>53</v>
      </c>
      <c r="I4728" s="32">
        <f>11289.5-217.5</f>
        <v>11072</v>
      </c>
      <c r="J4728" s="32">
        <f>11289.5-217.5</f>
        <v>11072</v>
      </c>
      <c r="K4728" s="32">
        <f>11289.5-217.5</f>
        <v>11072</v>
      </c>
      <c r="L4728" s="32"/>
      <c r="M4728" s="32"/>
      <c r="N4728" s="32"/>
      <c r="O4728" s="32">
        <v>0</v>
      </c>
      <c r="P4728" s="32">
        <v>0</v>
      </c>
      <c r="Q4728" s="32">
        <v>0</v>
      </c>
      <c r="R4728" s="32">
        <v>0</v>
      </c>
      <c r="S4728" s="32">
        <v>0</v>
      </c>
      <c r="T4728" s="32">
        <v>0</v>
      </c>
      <c r="U4728" s="32">
        <v>0</v>
      </c>
      <c r="V4728" s="32">
        <f t="shared" si="12399"/>
        <v>11072</v>
      </c>
      <c r="W4728" s="32"/>
      <c r="X4728" s="32"/>
      <c r="Y4728" s="32"/>
      <c r="Z4728" s="32"/>
      <c r="AA4728" s="32"/>
      <c r="AB4728" s="32">
        <v>7839.0772999999999</v>
      </c>
      <c r="AC4728" s="33">
        <v>10508.57987</v>
      </c>
      <c r="AD4728" s="33">
        <v>10508.57987</v>
      </c>
      <c r="AE4728" s="34">
        <f t="shared" si="12388"/>
        <v>100</v>
      </c>
      <c r="AF4728" s="32">
        <v>10939.022000000001</v>
      </c>
      <c r="AG4728" s="32">
        <v>0</v>
      </c>
      <c r="AH4728" s="32">
        <v>0</v>
      </c>
      <c r="AI4728" s="32">
        <v>0</v>
      </c>
      <c r="AJ4728" s="32">
        <v>0</v>
      </c>
      <c r="AK4728" s="32">
        <v>0</v>
      </c>
      <c r="AL4728" s="32">
        <f t="shared" si="12389"/>
        <v>10939.022000000001</v>
      </c>
      <c r="AM4728" s="32">
        <f t="shared" si="12390"/>
        <v>132.97799999999916</v>
      </c>
      <c r="AN4728" s="12"/>
    </row>
    <row r="4729" spans="2:40" x14ac:dyDescent="0.3">
      <c r="B4729" s="30" t="s">
        <v>1266</v>
      </c>
      <c r="C4729" s="30" t="s">
        <v>38</v>
      </c>
      <c r="D4729" s="30" t="s">
        <v>40</v>
      </c>
      <c r="E4729" s="15" t="str">
        <f t="shared" si="12397"/>
        <v>0113</v>
      </c>
      <c r="F4729" s="30" t="s">
        <v>1270</v>
      </c>
      <c r="G4729" s="30" t="s">
        <v>56</v>
      </c>
      <c r="H4729" s="31" t="s">
        <v>57</v>
      </c>
      <c r="I4729" s="32">
        <f t="shared" ref="I4729:T4729" si="12437">I4730</f>
        <v>22</v>
      </c>
      <c r="J4729" s="32">
        <f t="shared" si="12437"/>
        <v>22</v>
      </c>
      <c r="K4729" s="32">
        <f t="shared" si="12437"/>
        <v>22</v>
      </c>
      <c r="L4729" s="32">
        <f t="shared" si="12437"/>
        <v>0</v>
      </c>
      <c r="M4729" s="32">
        <f t="shared" si="12437"/>
        <v>0</v>
      </c>
      <c r="N4729" s="32">
        <f t="shared" si="12437"/>
        <v>0</v>
      </c>
      <c r="O4729" s="32">
        <f t="shared" si="12437"/>
        <v>0</v>
      </c>
      <c r="P4729" s="32">
        <f t="shared" si="12437"/>
        <v>0</v>
      </c>
      <c r="Q4729" s="32">
        <f t="shared" si="12437"/>
        <v>0</v>
      </c>
      <c r="R4729" s="32">
        <f t="shared" si="12437"/>
        <v>0</v>
      </c>
      <c r="S4729" s="32">
        <f t="shared" si="12437"/>
        <v>0</v>
      </c>
      <c r="T4729" s="32">
        <f t="shared" si="12437"/>
        <v>0</v>
      </c>
      <c r="U4729" s="32">
        <v>0</v>
      </c>
      <c r="V4729" s="32">
        <f t="shared" si="12399"/>
        <v>22</v>
      </c>
      <c r="W4729" s="32">
        <f t="shared" ref="W4729:AD4729" si="12438">W4730</f>
        <v>0</v>
      </c>
      <c r="X4729" s="32">
        <f t="shared" si="12438"/>
        <v>0</v>
      </c>
      <c r="Y4729" s="32">
        <f t="shared" si="12438"/>
        <v>0</v>
      </c>
      <c r="Z4729" s="32">
        <f t="shared" si="12438"/>
        <v>0</v>
      </c>
      <c r="AA4729" s="32">
        <f t="shared" si="12438"/>
        <v>0</v>
      </c>
      <c r="AB4729" s="32">
        <f t="shared" si="12438"/>
        <v>1.1839999999999999</v>
      </c>
      <c r="AC4729" s="33">
        <f t="shared" si="12438"/>
        <v>1.1839999999999999</v>
      </c>
      <c r="AD4729" s="33">
        <f t="shared" si="12438"/>
        <v>1.1839999999999999</v>
      </c>
      <c r="AE4729" s="34">
        <f t="shared" si="12388"/>
        <v>100</v>
      </c>
      <c r="AF4729" s="32">
        <f t="shared" ref="AF4729:AK4729" si="12439">AF4730</f>
        <v>22</v>
      </c>
      <c r="AG4729" s="32">
        <f t="shared" si="12439"/>
        <v>0</v>
      </c>
      <c r="AH4729" s="32">
        <f t="shared" si="12439"/>
        <v>0</v>
      </c>
      <c r="AI4729" s="32">
        <f t="shared" si="12439"/>
        <v>0</v>
      </c>
      <c r="AJ4729" s="32">
        <f t="shared" si="12439"/>
        <v>0</v>
      </c>
      <c r="AK4729" s="32">
        <f t="shared" si="12439"/>
        <v>0</v>
      </c>
      <c r="AL4729" s="32">
        <f t="shared" si="12389"/>
        <v>22</v>
      </c>
      <c r="AM4729" s="32">
        <f t="shared" si="12390"/>
        <v>0</v>
      </c>
    </row>
    <row r="4730" spans="2:40" x14ac:dyDescent="0.3">
      <c r="B4730" s="30" t="s">
        <v>1266</v>
      </c>
      <c r="C4730" s="30" t="s">
        <v>38</v>
      </c>
      <c r="D4730" s="30" t="s">
        <v>40</v>
      </c>
      <c r="E4730" s="15" t="str">
        <f t="shared" si="12397"/>
        <v>0113</v>
      </c>
      <c r="F4730" s="30" t="s">
        <v>1270</v>
      </c>
      <c r="G4730" s="30" t="s">
        <v>60</v>
      </c>
      <c r="H4730" s="31" t="s">
        <v>61</v>
      </c>
      <c r="I4730" s="32">
        <v>22</v>
      </c>
      <c r="J4730" s="32">
        <v>22</v>
      </c>
      <c r="K4730" s="32">
        <v>22</v>
      </c>
      <c r="L4730" s="32"/>
      <c r="M4730" s="32"/>
      <c r="N4730" s="32"/>
      <c r="O4730" s="32">
        <v>0</v>
      </c>
      <c r="P4730" s="32">
        <v>0</v>
      </c>
      <c r="Q4730" s="32">
        <v>0</v>
      </c>
      <c r="R4730" s="32">
        <v>0</v>
      </c>
      <c r="S4730" s="32">
        <v>0</v>
      </c>
      <c r="T4730" s="32">
        <v>0</v>
      </c>
      <c r="U4730" s="32">
        <v>0</v>
      </c>
      <c r="V4730" s="32">
        <f t="shared" si="12399"/>
        <v>22</v>
      </c>
      <c r="W4730" s="32"/>
      <c r="X4730" s="32"/>
      <c r="Y4730" s="32"/>
      <c r="Z4730" s="32"/>
      <c r="AA4730" s="32"/>
      <c r="AB4730" s="32">
        <v>1.1839999999999999</v>
      </c>
      <c r="AC4730" s="33">
        <v>1.1839999999999999</v>
      </c>
      <c r="AD4730" s="33">
        <v>1.1839999999999999</v>
      </c>
      <c r="AE4730" s="34">
        <f t="shared" si="12388"/>
        <v>100</v>
      </c>
      <c r="AF4730" s="32">
        <v>22</v>
      </c>
      <c r="AG4730" s="32">
        <v>0</v>
      </c>
      <c r="AH4730" s="32">
        <v>0</v>
      </c>
      <c r="AI4730" s="32">
        <v>0</v>
      </c>
      <c r="AJ4730" s="32">
        <v>0</v>
      </c>
      <c r="AK4730" s="32">
        <v>0</v>
      </c>
      <c r="AL4730" s="32">
        <f t="shared" si="12389"/>
        <v>22</v>
      </c>
      <c r="AM4730" s="32">
        <f t="shared" si="12390"/>
        <v>0</v>
      </c>
      <c r="AN4730" s="12"/>
    </row>
    <row r="4731" spans="2:40" ht="31.2" x14ac:dyDescent="0.3">
      <c r="B4731" s="30" t="s">
        <v>1266</v>
      </c>
      <c r="C4731" s="30" t="s">
        <v>38</v>
      </c>
      <c r="D4731" s="30" t="s">
        <v>40</v>
      </c>
      <c r="E4731" s="15" t="str">
        <f t="shared" si="12397"/>
        <v>0113</v>
      </c>
      <c r="F4731" s="30" t="s">
        <v>84</v>
      </c>
      <c r="G4731" s="30"/>
      <c r="H4731" s="31" t="s">
        <v>85</v>
      </c>
      <c r="I4731" s="32">
        <f t="shared" ref="I4731:T4731" si="12440">I4732</f>
        <v>23352.2</v>
      </c>
      <c r="J4731" s="32">
        <f t="shared" si="12440"/>
        <v>23085.1</v>
      </c>
      <c r="K4731" s="32">
        <f t="shared" si="12440"/>
        <v>23085.1</v>
      </c>
      <c r="L4731" s="32">
        <f t="shared" si="12440"/>
        <v>0</v>
      </c>
      <c r="M4731" s="32">
        <f t="shared" si="12440"/>
        <v>0</v>
      </c>
      <c r="N4731" s="32">
        <f t="shared" si="12440"/>
        <v>0</v>
      </c>
      <c r="O4731" s="32">
        <f t="shared" si="12440"/>
        <v>0</v>
      </c>
      <c r="P4731" s="32">
        <f t="shared" si="12440"/>
        <v>0</v>
      </c>
      <c r="Q4731" s="32">
        <f t="shared" si="12440"/>
        <v>0</v>
      </c>
      <c r="R4731" s="32">
        <f t="shared" si="12440"/>
        <v>0</v>
      </c>
      <c r="S4731" s="32">
        <f t="shared" si="12440"/>
        <v>0</v>
      </c>
      <c r="T4731" s="32">
        <f t="shared" si="12440"/>
        <v>0</v>
      </c>
      <c r="U4731" s="32">
        <v>0</v>
      </c>
      <c r="V4731" s="32">
        <f t="shared" si="12399"/>
        <v>23352.2</v>
      </c>
      <c r="W4731" s="32">
        <f t="shared" ref="W4731:AD4731" si="12441">W4732</f>
        <v>0</v>
      </c>
      <c r="X4731" s="32">
        <f t="shared" si="12441"/>
        <v>0</v>
      </c>
      <c r="Y4731" s="32">
        <f t="shared" si="12441"/>
        <v>0</v>
      </c>
      <c r="Z4731" s="32">
        <f t="shared" si="12441"/>
        <v>0</v>
      </c>
      <c r="AA4731" s="32">
        <f t="shared" si="12441"/>
        <v>0</v>
      </c>
      <c r="AB4731" s="32">
        <f t="shared" si="12441"/>
        <v>19923.497210000001</v>
      </c>
      <c r="AC4731" s="33">
        <f t="shared" si="12441"/>
        <v>28891.774999999998</v>
      </c>
      <c r="AD4731" s="33">
        <f t="shared" si="12441"/>
        <v>28889.457629999997</v>
      </c>
      <c r="AE4731" s="34">
        <f t="shared" si="12388"/>
        <v>99.991979135930549</v>
      </c>
      <c r="AF4731" s="32">
        <f t="shared" ref="AF4731:AK4731" si="12442">AF4732</f>
        <v>28891.775000000001</v>
      </c>
      <c r="AG4731" s="32">
        <f t="shared" si="12442"/>
        <v>0</v>
      </c>
      <c r="AH4731" s="32">
        <f t="shared" si="12442"/>
        <v>0</v>
      </c>
      <c r="AI4731" s="32">
        <f t="shared" si="12442"/>
        <v>0</v>
      </c>
      <c r="AJ4731" s="32">
        <f t="shared" si="12442"/>
        <v>0</v>
      </c>
      <c r="AK4731" s="32">
        <f t="shared" si="12442"/>
        <v>0</v>
      </c>
      <c r="AL4731" s="32">
        <f t="shared" si="12389"/>
        <v>28891.775000000001</v>
      </c>
      <c r="AM4731" s="32">
        <f t="shared" si="12390"/>
        <v>-5539.5750000000007</v>
      </c>
    </row>
    <row r="4732" spans="2:40" x14ac:dyDescent="0.3">
      <c r="B4732" s="30" t="s">
        <v>1266</v>
      </c>
      <c r="C4732" s="30" t="s">
        <v>38</v>
      </c>
      <c r="D4732" s="30" t="s">
        <v>40</v>
      </c>
      <c r="E4732" s="15" t="str">
        <f t="shared" si="12397"/>
        <v>0113</v>
      </c>
      <c r="F4732" s="30" t="s">
        <v>86</v>
      </c>
      <c r="G4732" s="30"/>
      <c r="H4732" s="31" t="s">
        <v>87</v>
      </c>
      <c r="I4732" s="32">
        <f t="shared" ref="I4732:T4732" si="12443">I4733+I4736</f>
        <v>23352.2</v>
      </c>
      <c r="J4732" s="32">
        <f t="shared" si="12443"/>
        <v>23085.1</v>
      </c>
      <c r="K4732" s="32">
        <f t="shared" si="12443"/>
        <v>23085.1</v>
      </c>
      <c r="L4732" s="32">
        <f t="shared" si="12443"/>
        <v>0</v>
      </c>
      <c r="M4732" s="32">
        <f t="shared" si="12443"/>
        <v>0</v>
      </c>
      <c r="N4732" s="32">
        <f t="shared" si="12443"/>
        <v>0</v>
      </c>
      <c r="O4732" s="32">
        <f t="shared" si="12443"/>
        <v>0</v>
      </c>
      <c r="P4732" s="32">
        <f t="shared" si="12443"/>
        <v>0</v>
      </c>
      <c r="Q4732" s="32">
        <f t="shared" si="12443"/>
        <v>0</v>
      </c>
      <c r="R4732" s="32">
        <f t="shared" si="12443"/>
        <v>0</v>
      </c>
      <c r="S4732" s="32">
        <f t="shared" si="12443"/>
        <v>0</v>
      </c>
      <c r="T4732" s="32">
        <f t="shared" si="12443"/>
        <v>0</v>
      </c>
      <c r="U4732" s="32">
        <v>0</v>
      </c>
      <c r="V4732" s="32">
        <f t="shared" si="12399"/>
        <v>23352.2</v>
      </c>
      <c r="W4732" s="32">
        <f t="shared" ref="W4732:AD4732" si="12444">W4733+W4736</f>
        <v>0</v>
      </c>
      <c r="X4732" s="32">
        <f t="shared" si="12444"/>
        <v>0</v>
      </c>
      <c r="Y4732" s="32">
        <f t="shared" si="12444"/>
        <v>0</v>
      </c>
      <c r="Z4732" s="32">
        <f t="shared" si="12444"/>
        <v>0</v>
      </c>
      <c r="AA4732" s="32">
        <f t="shared" si="12444"/>
        <v>0</v>
      </c>
      <c r="AB4732" s="32">
        <f t="shared" si="12444"/>
        <v>19923.497210000001</v>
      </c>
      <c r="AC4732" s="33">
        <f t="shared" si="12444"/>
        <v>28891.774999999998</v>
      </c>
      <c r="AD4732" s="33">
        <f t="shared" si="12444"/>
        <v>28889.457629999997</v>
      </c>
      <c r="AE4732" s="34">
        <f t="shared" si="12388"/>
        <v>99.991979135930549</v>
      </c>
      <c r="AF4732" s="32">
        <f t="shared" ref="AF4732:AK4732" si="12445">AF4733+AF4736</f>
        <v>28891.775000000001</v>
      </c>
      <c r="AG4732" s="32">
        <f t="shared" si="12445"/>
        <v>0</v>
      </c>
      <c r="AH4732" s="32">
        <f t="shared" si="12445"/>
        <v>0</v>
      </c>
      <c r="AI4732" s="32">
        <f t="shared" si="12445"/>
        <v>0</v>
      </c>
      <c r="AJ4732" s="32">
        <f t="shared" si="12445"/>
        <v>0</v>
      </c>
      <c r="AK4732" s="32">
        <f t="shared" si="12445"/>
        <v>0</v>
      </c>
      <c r="AL4732" s="32">
        <f t="shared" si="12389"/>
        <v>28891.775000000001</v>
      </c>
      <c r="AM4732" s="32">
        <f t="shared" si="12390"/>
        <v>-5539.5750000000007</v>
      </c>
    </row>
    <row r="4733" spans="2:40" ht="31.2" x14ac:dyDescent="0.3">
      <c r="B4733" s="30" t="s">
        <v>1266</v>
      </c>
      <c r="C4733" s="30" t="s">
        <v>38</v>
      </c>
      <c r="D4733" s="30" t="s">
        <v>40</v>
      </c>
      <c r="E4733" s="15" t="str">
        <f t="shared" si="12397"/>
        <v>0113</v>
      </c>
      <c r="F4733" s="30" t="s">
        <v>88</v>
      </c>
      <c r="G4733" s="30"/>
      <c r="H4733" s="31" t="s">
        <v>89</v>
      </c>
      <c r="I4733" s="32">
        <f t="shared" ref="I4733:I4734" si="12446">I4734</f>
        <v>22076.7</v>
      </c>
      <c r="J4733" s="32">
        <f t="shared" ref="J4733:J4734" si="12447">J4734</f>
        <v>21809.599999999999</v>
      </c>
      <c r="K4733" s="32">
        <f t="shared" ref="K4733:K4734" si="12448">K4734</f>
        <v>21809.599999999999</v>
      </c>
      <c r="L4733" s="32">
        <f t="shared" ref="L4733:L4734" si="12449">L4734</f>
        <v>0</v>
      </c>
      <c r="M4733" s="32">
        <f t="shared" ref="M4733:M4734" si="12450">M4734</f>
        <v>0</v>
      </c>
      <c r="N4733" s="32">
        <f t="shared" ref="N4733:N4734" si="12451">N4734</f>
        <v>0</v>
      </c>
      <c r="O4733" s="32">
        <f t="shared" ref="O4733:O4734" si="12452">O4734</f>
        <v>0</v>
      </c>
      <c r="P4733" s="32">
        <f t="shared" ref="P4733:P4734" si="12453">P4734</f>
        <v>0</v>
      </c>
      <c r="Q4733" s="32">
        <f t="shared" ref="Q4733:Q4734" si="12454">Q4734</f>
        <v>0</v>
      </c>
      <c r="R4733" s="32">
        <f t="shared" ref="R4733:R4734" si="12455">R4734</f>
        <v>0</v>
      </c>
      <c r="S4733" s="32">
        <f t="shared" ref="S4733:S4734" si="12456">S4734</f>
        <v>0</v>
      </c>
      <c r="T4733" s="32">
        <f t="shared" ref="T4733:T4734" si="12457">T4734</f>
        <v>0</v>
      </c>
      <c r="U4733" s="32">
        <v>0</v>
      </c>
      <c r="V4733" s="32">
        <f t="shared" si="12399"/>
        <v>22076.7</v>
      </c>
      <c r="W4733" s="32">
        <f t="shared" ref="W4733:W4734" si="12458">W4734</f>
        <v>0</v>
      </c>
      <c r="X4733" s="32">
        <f t="shared" ref="X4733:X4734" si="12459">X4734</f>
        <v>0</v>
      </c>
      <c r="Y4733" s="32">
        <f t="shared" ref="Y4733:Y4734" si="12460">Y4734</f>
        <v>0</v>
      </c>
      <c r="Z4733" s="32">
        <f t="shared" ref="Z4733:Z4734" si="12461">Z4734</f>
        <v>0</v>
      </c>
      <c r="AA4733" s="32">
        <f t="shared" ref="AA4733:AA4734" si="12462">AA4734</f>
        <v>0</v>
      </c>
      <c r="AB4733" s="32">
        <f t="shared" ref="AB4733:AB4734" si="12463">AB4734</f>
        <v>18746.70407</v>
      </c>
      <c r="AC4733" s="33">
        <f t="shared" ref="AC4733:AC4734" si="12464">AC4734</f>
        <v>27551.392449999999</v>
      </c>
      <c r="AD4733" s="33">
        <f t="shared" ref="AD4733:AD4734" si="12465">AD4734</f>
        <v>27549.075079999999</v>
      </c>
      <c r="AE4733" s="34">
        <f t="shared" si="12388"/>
        <v>99.99158891876624</v>
      </c>
      <c r="AF4733" s="32">
        <f t="shared" ref="AF4733:AF4734" si="12466">AF4734</f>
        <v>27387.9</v>
      </c>
      <c r="AG4733" s="32">
        <f t="shared" ref="AG4733:AG4734" si="12467">AG4734</f>
        <v>0</v>
      </c>
      <c r="AH4733" s="32">
        <f t="shared" ref="AH4733:AH4734" si="12468">AH4734</f>
        <v>0</v>
      </c>
      <c r="AI4733" s="32">
        <f t="shared" ref="AI4733:AI4734" si="12469">AI4734</f>
        <v>0</v>
      </c>
      <c r="AJ4733" s="32">
        <f t="shared" ref="AJ4733:AJ4734" si="12470">AJ4734</f>
        <v>0</v>
      </c>
      <c r="AK4733" s="32">
        <f t="shared" ref="AK4733:AK4734" si="12471">AK4734</f>
        <v>0</v>
      </c>
      <c r="AL4733" s="32">
        <f t="shared" si="12389"/>
        <v>27387.9</v>
      </c>
      <c r="AM4733" s="32">
        <f t="shared" si="12390"/>
        <v>-5311.2000000000007</v>
      </c>
    </row>
    <row r="4734" spans="2:40" ht="78" x14ac:dyDescent="0.3">
      <c r="B4734" s="30" t="s">
        <v>1266</v>
      </c>
      <c r="C4734" s="30" t="s">
        <v>38</v>
      </c>
      <c r="D4734" s="30" t="s">
        <v>40</v>
      </c>
      <c r="E4734" s="15" t="str">
        <f t="shared" si="12397"/>
        <v>0113</v>
      </c>
      <c r="F4734" s="30" t="s">
        <v>88</v>
      </c>
      <c r="G4734" s="30" t="s">
        <v>68</v>
      </c>
      <c r="H4734" s="31" t="s">
        <v>69</v>
      </c>
      <c r="I4734" s="32">
        <f t="shared" si="12446"/>
        <v>22076.7</v>
      </c>
      <c r="J4734" s="32">
        <f t="shared" si="12447"/>
        <v>21809.599999999999</v>
      </c>
      <c r="K4734" s="32">
        <f t="shared" si="12448"/>
        <v>21809.599999999999</v>
      </c>
      <c r="L4734" s="32">
        <f t="shared" si="12449"/>
        <v>0</v>
      </c>
      <c r="M4734" s="32">
        <f t="shared" si="12450"/>
        <v>0</v>
      </c>
      <c r="N4734" s="32">
        <f t="shared" si="12451"/>
        <v>0</v>
      </c>
      <c r="O4734" s="32">
        <f t="shared" si="12452"/>
        <v>0</v>
      </c>
      <c r="P4734" s="32">
        <f t="shared" si="12453"/>
        <v>0</v>
      </c>
      <c r="Q4734" s="32">
        <f t="shared" si="12454"/>
        <v>0</v>
      </c>
      <c r="R4734" s="32">
        <f t="shared" si="12455"/>
        <v>0</v>
      </c>
      <c r="S4734" s="32">
        <f t="shared" si="12456"/>
        <v>0</v>
      </c>
      <c r="T4734" s="32">
        <f t="shared" si="12457"/>
        <v>0</v>
      </c>
      <c r="U4734" s="32">
        <v>0</v>
      </c>
      <c r="V4734" s="32">
        <f t="shared" si="12399"/>
        <v>22076.7</v>
      </c>
      <c r="W4734" s="32">
        <f t="shared" si="12458"/>
        <v>0</v>
      </c>
      <c r="X4734" s="32">
        <f t="shared" si="12459"/>
        <v>0</v>
      </c>
      <c r="Y4734" s="32">
        <f t="shared" si="12460"/>
        <v>0</v>
      </c>
      <c r="Z4734" s="32">
        <f t="shared" si="12461"/>
        <v>0</v>
      </c>
      <c r="AA4734" s="32">
        <f t="shared" si="12462"/>
        <v>0</v>
      </c>
      <c r="AB4734" s="32">
        <f t="shared" si="12463"/>
        <v>18746.70407</v>
      </c>
      <c r="AC4734" s="33">
        <f t="shared" si="12464"/>
        <v>27551.392449999999</v>
      </c>
      <c r="AD4734" s="33">
        <f t="shared" si="12465"/>
        <v>27549.075079999999</v>
      </c>
      <c r="AE4734" s="34">
        <f t="shared" si="12388"/>
        <v>99.99158891876624</v>
      </c>
      <c r="AF4734" s="32">
        <f t="shared" si="12466"/>
        <v>27387.9</v>
      </c>
      <c r="AG4734" s="32">
        <f t="shared" si="12467"/>
        <v>0</v>
      </c>
      <c r="AH4734" s="32">
        <f t="shared" si="12468"/>
        <v>0</v>
      </c>
      <c r="AI4734" s="32">
        <f t="shared" si="12469"/>
        <v>0</v>
      </c>
      <c r="AJ4734" s="32">
        <f t="shared" si="12470"/>
        <v>0</v>
      </c>
      <c r="AK4734" s="32">
        <f t="shared" si="12471"/>
        <v>0</v>
      </c>
      <c r="AL4734" s="32">
        <f t="shared" si="12389"/>
        <v>27387.9</v>
      </c>
      <c r="AM4734" s="32">
        <f t="shared" si="12390"/>
        <v>-5311.2000000000007</v>
      </c>
    </row>
    <row r="4735" spans="2:40" ht="31.2" x14ac:dyDescent="0.3">
      <c r="B4735" s="30" t="s">
        <v>1266</v>
      </c>
      <c r="C4735" s="30" t="s">
        <v>38</v>
      </c>
      <c r="D4735" s="30" t="s">
        <v>40</v>
      </c>
      <c r="E4735" s="15" t="str">
        <f t="shared" si="12397"/>
        <v>0113</v>
      </c>
      <c r="F4735" s="30" t="s">
        <v>88</v>
      </c>
      <c r="G4735" s="30" t="s">
        <v>90</v>
      </c>
      <c r="H4735" s="31" t="s">
        <v>91</v>
      </c>
      <c r="I4735" s="32">
        <v>22076.7</v>
      </c>
      <c r="J4735" s="32">
        <v>21809.599999999999</v>
      </c>
      <c r="K4735" s="32">
        <v>21809.599999999999</v>
      </c>
      <c r="L4735" s="32"/>
      <c r="M4735" s="32"/>
      <c r="N4735" s="32"/>
      <c r="O4735" s="32">
        <v>0</v>
      </c>
      <c r="P4735" s="32">
        <v>0</v>
      </c>
      <c r="Q4735" s="32">
        <v>0</v>
      </c>
      <c r="R4735" s="32">
        <v>0</v>
      </c>
      <c r="S4735" s="32">
        <v>0</v>
      </c>
      <c r="T4735" s="32">
        <v>0</v>
      </c>
      <c r="U4735" s="32">
        <v>0</v>
      </c>
      <c r="V4735" s="32">
        <f t="shared" si="12399"/>
        <v>22076.7</v>
      </c>
      <c r="W4735" s="32"/>
      <c r="X4735" s="32"/>
      <c r="Y4735" s="32"/>
      <c r="Z4735" s="32"/>
      <c r="AA4735" s="32"/>
      <c r="AB4735" s="32">
        <v>18746.70407</v>
      </c>
      <c r="AC4735" s="33">
        <v>27551.392449999999</v>
      </c>
      <c r="AD4735" s="33">
        <v>27549.075079999999</v>
      </c>
      <c r="AE4735" s="34">
        <f t="shared" si="12388"/>
        <v>99.99158891876624</v>
      </c>
      <c r="AF4735" s="32">
        <f>22076.7+4079.3+1231.9</f>
        <v>27387.9</v>
      </c>
      <c r="AG4735" s="32">
        <v>0</v>
      </c>
      <c r="AH4735" s="32">
        <v>0</v>
      </c>
      <c r="AI4735" s="32">
        <v>0</v>
      </c>
      <c r="AJ4735" s="32">
        <v>0</v>
      </c>
      <c r="AK4735" s="32">
        <v>0</v>
      </c>
      <c r="AL4735" s="32">
        <f t="shared" si="12389"/>
        <v>27387.9</v>
      </c>
      <c r="AM4735" s="32">
        <f t="shared" si="12390"/>
        <v>-5311.2000000000007</v>
      </c>
      <c r="AN4735" s="12"/>
    </row>
    <row r="4736" spans="2:40" ht="31.2" x14ac:dyDescent="0.3">
      <c r="B4736" s="30" t="s">
        <v>1266</v>
      </c>
      <c r="C4736" s="30" t="s">
        <v>38</v>
      </c>
      <c r="D4736" s="30" t="s">
        <v>40</v>
      </c>
      <c r="E4736" s="15" t="str">
        <f t="shared" si="12397"/>
        <v>0113</v>
      </c>
      <c r="F4736" s="30" t="s">
        <v>96</v>
      </c>
      <c r="G4736" s="30"/>
      <c r="H4736" s="31" t="s">
        <v>97</v>
      </c>
      <c r="I4736" s="32">
        <f t="shared" ref="I4736:N4736" si="12472">I4739</f>
        <v>1275.5</v>
      </c>
      <c r="J4736" s="32">
        <f t="shared" si="12472"/>
        <v>1275.5</v>
      </c>
      <c r="K4736" s="32">
        <f t="shared" si="12472"/>
        <v>1275.5</v>
      </c>
      <c r="L4736" s="32">
        <f t="shared" si="12472"/>
        <v>0</v>
      </c>
      <c r="M4736" s="32">
        <f t="shared" si="12472"/>
        <v>0</v>
      </c>
      <c r="N4736" s="32">
        <f t="shared" si="12472"/>
        <v>0</v>
      </c>
      <c r="O4736" s="32">
        <f>O4739+O4737</f>
        <v>0</v>
      </c>
      <c r="P4736" s="32">
        <f>P4739+P4737</f>
        <v>0</v>
      </c>
      <c r="Q4736" s="32">
        <f>Q4739+Q4737</f>
        <v>0</v>
      </c>
      <c r="R4736" s="32">
        <f>R4739+R4737</f>
        <v>0</v>
      </c>
      <c r="S4736" s="32">
        <f>S4739</f>
        <v>0</v>
      </c>
      <c r="T4736" s="32">
        <f>T4739</f>
        <v>0</v>
      </c>
      <c r="U4736" s="32">
        <v>0</v>
      </c>
      <c r="V4736" s="32">
        <f t="shared" si="12399"/>
        <v>1275.5</v>
      </c>
      <c r="W4736" s="32">
        <f>W4739</f>
        <v>0</v>
      </c>
      <c r="X4736" s="32">
        <f>X4739</f>
        <v>0</v>
      </c>
      <c r="Y4736" s="32">
        <f>Y4739</f>
        <v>0</v>
      </c>
      <c r="Z4736" s="32">
        <f>Z4739</f>
        <v>0</v>
      </c>
      <c r="AA4736" s="32">
        <f>AA4739</f>
        <v>0</v>
      </c>
      <c r="AB4736" s="32">
        <f>AB4739+AB4737</f>
        <v>1176.79314</v>
      </c>
      <c r="AC4736" s="33">
        <f>AC4739+AC4737</f>
        <v>1340.38255</v>
      </c>
      <c r="AD4736" s="33">
        <f>AD4739+AD4737</f>
        <v>1340.38255</v>
      </c>
      <c r="AE4736" s="34">
        <f t="shared" si="12388"/>
        <v>100</v>
      </c>
      <c r="AF4736" s="32">
        <f t="shared" ref="AF4736:AK4736" si="12473">AF4739+AF4737</f>
        <v>1503.875</v>
      </c>
      <c r="AG4736" s="32">
        <f t="shared" si="12473"/>
        <v>0</v>
      </c>
      <c r="AH4736" s="32">
        <f t="shared" si="12473"/>
        <v>0</v>
      </c>
      <c r="AI4736" s="32">
        <f t="shared" si="12473"/>
        <v>0</v>
      </c>
      <c r="AJ4736" s="32">
        <f t="shared" si="12473"/>
        <v>0</v>
      </c>
      <c r="AK4736" s="32">
        <f t="shared" si="12473"/>
        <v>0</v>
      </c>
      <c r="AL4736" s="32">
        <f t="shared" si="12389"/>
        <v>1503.875</v>
      </c>
      <c r="AM4736" s="32">
        <f t="shared" si="12390"/>
        <v>-228.375</v>
      </c>
    </row>
    <row r="4737" spans="2:40" ht="78" x14ac:dyDescent="0.3">
      <c r="B4737" s="30" t="s">
        <v>1266</v>
      </c>
      <c r="C4737" s="30" t="s">
        <v>38</v>
      </c>
      <c r="D4737" s="30" t="s">
        <v>40</v>
      </c>
      <c r="E4737" s="15" t="str">
        <f t="shared" si="12397"/>
        <v>0113</v>
      </c>
      <c r="F4737" s="30" t="s">
        <v>96</v>
      </c>
      <c r="G4737" s="30" t="s">
        <v>68</v>
      </c>
      <c r="H4737" s="31" t="s">
        <v>69</v>
      </c>
      <c r="I4737" s="32"/>
      <c r="J4737" s="32"/>
      <c r="K4737" s="32"/>
      <c r="L4737" s="32"/>
      <c r="M4737" s="32"/>
      <c r="N4737" s="32"/>
      <c r="O4737" s="32">
        <f>O4738</f>
        <v>0</v>
      </c>
      <c r="P4737" s="32">
        <f>P4738</f>
        <v>0</v>
      </c>
      <c r="Q4737" s="32">
        <f>Q4738</f>
        <v>0</v>
      </c>
      <c r="R4737" s="32">
        <f>R4738</f>
        <v>0</v>
      </c>
      <c r="S4737" s="32"/>
      <c r="T4737" s="32"/>
      <c r="U4737" s="32"/>
      <c r="V4737" s="32">
        <f t="shared" si="12399"/>
        <v>0</v>
      </c>
      <c r="W4737" s="32"/>
      <c r="X4737" s="32"/>
      <c r="Y4737" s="32"/>
      <c r="Z4737" s="32"/>
      <c r="AA4737" s="32"/>
      <c r="AB4737" s="32">
        <f>AB4738</f>
        <v>53.085999999999999</v>
      </c>
      <c r="AC4737" s="33">
        <f>AC4738</f>
        <v>53.085999999999999</v>
      </c>
      <c r="AD4737" s="33">
        <f>AD4738</f>
        <v>53.085999999999999</v>
      </c>
      <c r="AE4737" s="34">
        <f t="shared" si="12388"/>
        <v>100</v>
      </c>
      <c r="AF4737" s="32">
        <f t="shared" ref="AF4737:AK4737" si="12474">AF4738</f>
        <v>53.085999999999999</v>
      </c>
      <c r="AG4737" s="32">
        <f t="shared" si="12474"/>
        <v>0</v>
      </c>
      <c r="AH4737" s="32">
        <f t="shared" si="12474"/>
        <v>0</v>
      </c>
      <c r="AI4737" s="32">
        <f t="shared" si="12474"/>
        <v>0</v>
      </c>
      <c r="AJ4737" s="32">
        <f t="shared" si="12474"/>
        <v>0</v>
      </c>
      <c r="AK4737" s="32">
        <f t="shared" si="12474"/>
        <v>0</v>
      </c>
      <c r="AL4737" s="32">
        <f t="shared" si="12389"/>
        <v>53.085999999999999</v>
      </c>
      <c r="AM4737" s="32">
        <f t="shared" si="12390"/>
        <v>-53.085999999999999</v>
      </c>
    </row>
    <row r="4738" spans="2:40" ht="31.2" x14ac:dyDescent="0.3">
      <c r="B4738" s="30" t="s">
        <v>1266</v>
      </c>
      <c r="C4738" s="30" t="s">
        <v>38</v>
      </c>
      <c r="D4738" s="30" t="s">
        <v>40</v>
      </c>
      <c r="E4738" s="15" t="str">
        <f t="shared" si="12397"/>
        <v>0113</v>
      </c>
      <c r="F4738" s="30" t="s">
        <v>96</v>
      </c>
      <c r="G4738" s="30" t="s">
        <v>90</v>
      </c>
      <c r="H4738" s="31" t="s">
        <v>91</v>
      </c>
      <c r="I4738" s="32"/>
      <c r="J4738" s="32"/>
      <c r="K4738" s="32"/>
      <c r="L4738" s="32"/>
      <c r="M4738" s="32"/>
      <c r="N4738" s="32"/>
      <c r="O4738" s="32">
        <v>0</v>
      </c>
      <c r="P4738" s="32">
        <v>0</v>
      </c>
      <c r="Q4738" s="32">
        <v>0</v>
      </c>
      <c r="R4738" s="32">
        <v>0</v>
      </c>
      <c r="S4738" s="32"/>
      <c r="T4738" s="32"/>
      <c r="U4738" s="32"/>
      <c r="V4738" s="32">
        <f t="shared" si="12399"/>
        <v>0</v>
      </c>
      <c r="W4738" s="32"/>
      <c r="X4738" s="32"/>
      <c r="Y4738" s="32"/>
      <c r="Z4738" s="32"/>
      <c r="AA4738" s="32"/>
      <c r="AB4738" s="32">
        <v>53.085999999999999</v>
      </c>
      <c r="AC4738" s="33">
        <v>53.085999999999999</v>
      </c>
      <c r="AD4738" s="33">
        <v>53.085999999999999</v>
      </c>
      <c r="AE4738" s="34">
        <f t="shared" si="12388"/>
        <v>100</v>
      </c>
      <c r="AF4738" s="32">
        <v>53.085999999999999</v>
      </c>
      <c r="AG4738" s="32">
        <v>0</v>
      </c>
      <c r="AH4738" s="32">
        <v>0</v>
      </c>
      <c r="AI4738" s="32">
        <v>0</v>
      </c>
      <c r="AJ4738" s="32">
        <v>0</v>
      </c>
      <c r="AK4738" s="32">
        <v>0</v>
      </c>
      <c r="AL4738" s="32">
        <f t="shared" si="12389"/>
        <v>53.085999999999999</v>
      </c>
      <c r="AM4738" s="32">
        <f t="shared" si="12390"/>
        <v>-53.085999999999999</v>
      </c>
    </row>
    <row r="4739" spans="2:40" ht="31.2" x14ac:dyDescent="0.3">
      <c r="B4739" s="30" t="s">
        <v>1266</v>
      </c>
      <c r="C4739" s="30" t="s">
        <v>38</v>
      </c>
      <c r="D4739" s="30" t="s">
        <v>40</v>
      </c>
      <c r="E4739" s="15" t="str">
        <f t="shared" si="12397"/>
        <v>0113</v>
      </c>
      <c r="F4739" s="30" t="s">
        <v>96</v>
      </c>
      <c r="G4739" s="30" t="s">
        <v>50</v>
      </c>
      <c r="H4739" s="31" t="s">
        <v>51</v>
      </c>
      <c r="I4739" s="32">
        <f t="shared" ref="I4739:T4739" si="12475">I4740</f>
        <v>1275.5</v>
      </c>
      <c r="J4739" s="32">
        <f t="shared" si="12475"/>
        <v>1275.5</v>
      </c>
      <c r="K4739" s="32">
        <f t="shared" si="12475"/>
        <v>1275.5</v>
      </c>
      <c r="L4739" s="32">
        <f t="shared" si="12475"/>
        <v>0</v>
      </c>
      <c r="M4739" s="32">
        <f t="shared" si="12475"/>
        <v>0</v>
      </c>
      <c r="N4739" s="32">
        <f t="shared" si="12475"/>
        <v>0</v>
      </c>
      <c r="O4739" s="32">
        <f t="shared" si="12475"/>
        <v>0</v>
      </c>
      <c r="P4739" s="32">
        <f t="shared" si="12475"/>
        <v>0</v>
      </c>
      <c r="Q4739" s="32">
        <f t="shared" si="12475"/>
        <v>0</v>
      </c>
      <c r="R4739" s="32">
        <f t="shared" si="12475"/>
        <v>0</v>
      </c>
      <c r="S4739" s="32">
        <f t="shared" si="12475"/>
        <v>0</v>
      </c>
      <c r="T4739" s="32">
        <f t="shared" si="12475"/>
        <v>0</v>
      </c>
      <c r="U4739" s="32">
        <v>0</v>
      </c>
      <c r="V4739" s="32">
        <f t="shared" si="12399"/>
        <v>1275.5</v>
      </c>
      <c r="W4739" s="32">
        <f t="shared" ref="W4739:AD4739" si="12476">W4740</f>
        <v>0</v>
      </c>
      <c r="X4739" s="32">
        <f t="shared" si="12476"/>
        <v>0</v>
      </c>
      <c r="Y4739" s="32">
        <f t="shared" si="12476"/>
        <v>0</v>
      </c>
      <c r="Z4739" s="32">
        <f t="shared" si="12476"/>
        <v>0</v>
      </c>
      <c r="AA4739" s="32">
        <f t="shared" si="12476"/>
        <v>0</v>
      </c>
      <c r="AB4739" s="32">
        <f t="shared" si="12476"/>
        <v>1123.70714</v>
      </c>
      <c r="AC4739" s="33">
        <f t="shared" si="12476"/>
        <v>1287.29655</v>
      </c>
      <c r="AD4739" s="33">
        <f t="shared" si="12476"/>
        <v>1287.29655</v>
      </c>
      <c r="AE4739" s="34">
        <f t="shared" si="12388"/>
        <v>100</v>
      </c>
      <c r="AF4739" s="32">
        <f t="shared" ref="AF4739:AK4739" si="12477">AF4740</f>
        <v>1450.789</v>
      </c>
      <c r="AG4739" s="32">
        <f t="shared" si="12477"/>
        <v>0</v>
      </c>
      <c r="AH4739" s="32">
        <f t="shared" si="12477"/>
        <v>0</v>
      </c>
      <c r="AI4739" s="32">
        <f t="shared" si="12477"/>
        <v>0</v>
      </c>
      <c r="AJ4739" s="32">
        <f t="shared" si="12477"/>
        <v>0</v>
      </c>
      <c r="AK4739" s="32">
        <f t="shared" si="12477"/>
        <v>0</v>
      </c>
      <c r="AL4739" s="32">
        <f t="shared" si="12389"/>
        <v>1450.789</v>
      </c>
      <c r="AM4739" s="32">
        <f t="shared" si="12390"/>
        <v>-175.28899999999999</v>
      </c>
    </row>
    <row r="4740" spans="2:40" ht="31.2" x14ac:dyDescent="0.3">
      <c r="B4740" s="30" t="s">
        <v>1266</v>
      </c>
      <c r="C4740" s="30" t="s">
        <v>38</v>
      </c>
      <c r="D4740" s="30" t="s">
        <v>40</v>
      </c>
      <c r="E4740" s="15" t="str">
        <f t="shared" si="12397"/>
        <v>0113</v>
      </c>
      <c r="F4740" s="30" t="s">
        <v>96</v>
      </c>
      <c r="G4740" s="30" t="s">
        <v>52</v>
      </c>
      <c r="H4740" s="31" t="s">
        <v>53</v>
      </c>
      <c r="I4740" s="32">
        <v>1275.5</v>
      </c>
      <c r="J4740" s="32">
        <v>1275.5</v>
      </c>
      <c r="K4740" s="32">
        <v>1275.5</v>
      </c>
      <c r="L4740" s="32"/>
      <c r="M4740" s="32"/>
      <c r="N4740" s="32"/>
      <c r="O4740" s="32">
        <v>0</v>
      </c>
      <c r="P4740" s="32">
        <v>0</v>
      </c>
      <c r="Q4740" s="32">
        <v>0</v>
      </c>
      <c r="R4740" s="32">
        <v>0</v>
      </c>
      <c r="S4740" s="32">
        <v>0</v>
      </c>
      <c r="T4740" s="32">
        <v>0</v>
      </c>
      <c r="U4740" s="32">
        <v>0</v>
      </c>
      <c r="V4740" s="32">
        <f t="shared" si="12399"/>
        <v>1275.5</v>
      </c>
      <c r="W4740" s="32"/>
      <c r="X4740" s="32"/>
      <c r="Y4740" s="32"/>
      <c r="Z4740" s="32"/>
      <c r="AA4740" s="32"/>
      <c r="AB4740" s="32">
        <v>1123.70714</v>
      </c>
      <c r="AC4740" s="33">
        <v>1287.29655</v>
      </c>
      <c r="AD4740" s="33">
        <v>1287.29655</v>
      </c>
      <c r="AE4740" s="34">
        <f t="shared" si="12388"/>
        <v>100</v>
      </c>
      <c r="AF4740" s="32">
        <v>1450.789</v>
      </c>
      <c r="AG4740" s="32">
        <v>0</v>
      </c>
      <c r="AH4740" s="32">
        <v>0</v>
      </c>
      <c r="AI4740" s="32">
        <v>0</v>
      </c>
      <c r="AJ4740" s="32">
        <v>0</v>
      </c>
      <c r="AK4740" s="32">
        <v>0</v>
      </c>
      <c r="AL4740" s="32">
        <f t="shared" si="12389"/>
        <v>1450.789</v>
      </c>
      <c r="AM4740" s="32">
        <f t="shared" si="12390"/>
        <v>-175.28899999999999</v>
      </c>
      <c r="AN4740" s="12"/>
    </row>
    <row r="4741" spans="2:40" s="13" customFormat="1" ht="31.2" x14ac:dyDescent="0.3">
      <c r="B4741" s="14" t="s">
        <v>1266</v>
      </c>
      <c r="C4741" s="14" t="s">
        <v>114</v>
      </c>
      <c r="D4741" s="14"/>
      <c r="E4741" s="21" t="str">
        <f t="shared" si="12397"/>
        <v>03</v>
      </c>
      <c r="F4741" s="14"/>
      <c r="G4741" s="14"/>
      <c r="H4741" s="16" t="s">
        <v>196</v>
      </c>
      <c r="I4741" s="17">
        <f t="shared" ref="I4741:I4743" si="12478">I4742</f>
        <v>348.3</v>
      </c>
      <c r="J4741" s="17">
        <f t="shared" ref="J4741:J4743" si="12479">J4742</f>
        <v>348.3</v>
      </c>
      <c r="K4741" s="17">
        <f t="shared" ref="K4741:K4743" si="12480">K4742</f>
        <v>348.3</v>
      </c>
      <c r="L4741" s="17">
        <f t="shared" ref="L4741:L4743" si="12481">L4742</f>
        <v>0</v>
      </c>
      <c r="M4741" s="17">
        <f t="shared" ref="M4741:M4743" si="12482">M4742</f>
        <v>0</v>
      </c>
      <c r="N4741" s="17">
        <f t="shared" ref="N4741:N4743" si="12483">N4742</f>
        <v>0</v>
      </c>
      <c r="O4741" s="17">
        <f t="shared" ref="O4741:O4743" si="12484">O4742</f>
        <v>0</v>
      </c>
      <c r="P4741" s="17">
        <f t="shared" ref="P4741:P4743" si="12485">P4742</f>
        <v>0</v>
      </c>
      <c r="Q4741" s="17">
        <f t="shared" ref="Q4741:Q4743" si="12486">Q4742</f>
        <v>0</v>
      </c>
      <c r="R4741" s="17">
        <f t="shared" ref="R4741:R4743" si="12487">R4742</f>
        <v>0</v>
      </c>
      <c r="S4741" s="17">
        <f t="shared" ref="S4741:S4743" si="12488">S4742</f>
        <v>0</v>
      </c>
      <c r="T4741" s="17">
        <f t="shared" ref="T4741:T4743" si="12489">T4742</f>
        <v>0</v>
      </c>
      <c r="U4741" s="17">
        <v>0</v>
      </c>
      <c r="V4741" s="17">
        <f t="shared" si="12399"/>
        <v>348.3</v>
      </c>
      <c r="W4741" s="17">
        <f t="shared" ref="W4741:W4743" si="12490">W4742</f>
        <v>0</v>
      </c>
      <c r="X4741" s="17">
        <f t="shared" ref="X4741:X4743" si="12491">X4742</f>
        <v>0</v>
      </c>
      <c r="Y4741" s="17">
        <f t="shared" ref="Y4741:Y4743" si="12492">Y4742</f>
        <v>0</v>
      </c>
      <c r="Z4741" s="17">
        <f t="shared" ref="Z4741:Z4743" si="12493">Z4742</f>
        <v>0</v>
      </c>
      <c r="AA4741" s="17">
        <f t="shared" ref="AA4741:AA4743" si="12494">AA4742</f>
        <v>0</v>
      </c>
      <c r="AB4741" s="17">
        <f t="shared" ref="AB4741:AB4743" si="12495">AB4742</f>
        <v>269.14283999999998</v>
      </c>
      <c r="AC4741" s="18">
        <f t="shared" ref="AC4741:AC4743" si="12496">AC4742</f>
        <v>348.3</v>
      </c>
      <c r="AD4741" s="18">
        <f t="shared" ref="AD4741:AD4743" si="12497">AD4742</f>
        <v>348.3</v>
      </c>
      <c r="AE4741" s="19">
        <f t="shared" si="12388"/>
        <v>100</v>
      </c>
      <c r="AF4741" s="17">
        <f t="shared" ref="AF4741:AF4743" si="12498">AF4742</f>
        <v>348.3</v>
      </c>
      <c r="AG4741" s="17">
        <f t="shared" ref="AG4741:AG4743" si="12499">AG4742</f>
        <v>0</v>
      </c>
      <c r="AH4741" s="17">
        <f t="shared" ref="AH4741:AH4743" si="12500">AH4742</f>
        <v>0</v>
      </c>
      <c r="AI4741" s="17">
        <f t="shared" ref="AI4741:AI4743" si="12501">AI4742</f>
        <v>0</v>
      </c>
      <c r="AJ4741" s="17">
        <f t="shared" ref="AJ4741:AJ4743" si="12502">AJ4742</f>
        <v>0</v>
      </c>
      <c r="AK4741" s="17">
        <f t="shared" ref="AK4741:AK4743" si="12503">AK4742</f>
        <v>0</v>
      </c>
      <c r="AL4741" s="17">
        <f t="shared" si="12389"/>
        <v>348.3</v>
      </c>
      <c r="AM4741" s="17">
        <f t="shared" si="12390"/>
        <v>0</v>
      </c>
      <c r="AN4741" s="2"/>
    </row>
    <row r="4742" spans="2:40" s="22" customFormat="1" ht="31.2" x14ac:dyDescent="0.3">
      <c r="B4742" s="23" t="s">
        <v>1266</v>
      </c>
      <c r="C4742" s="23" t="s">
        <v>114</v>
      </c>
      <c r="D4742" s="23" t="s">
        <v>197</v>
      </c>
      <c r="E4742" s="24" t="str">
        <f t="shared" si="12397"/>
        <v>0314</v>
      </c>
      <c r="F4742" s="23"/>
      <c r="G4742" s="23"/>
      <c r="H4742" s="25" t="s">
        <v>198</v>
      </c>
      <c r="I4742" s="26">
        <f t="shared" si="12478"/>
        <v>348.3</v>
      </c>
      <c r="J4742" s="26">
        <f t="shared" si="12479"/>
        <v>348.3</v>
      </c>
      <c r="K4742" s="26">
        <f t="shared" si="12480"/>
        <v>348.3</v>
      </c>
      <c r="L4742" s="26">
        <f t="shared" si="12481"/>
        <v>0</v>
      </c>
      <c r="M4742" s="26">
        <f t="shared" si="12482"/>
        <v>0</v>
      </c>
      <c r="N4742" s="26">
        <f t="shared" si="12483"/>
        <v>0</v>
      </c>
      <c r="O4742" s="26">
        <f t="shared" si="12484"/>
        <v>0</v>
      </c>
      <c r="P4742" s="26">
        <f t="shared" si="12485"/>
        <v>0</v>
      </c>
      <c r="Q4742" s="26">
        <f t="shared" si="12486"/>
        <v>0</v>
      </c>
      <c r="R4742" s="26">
        <f t="shared" si="12487"/>
        <v>0</v>
      </c>
      <c r="S4742" s="26">
        <f t="shared" si="12488"/>
        <v>0</v>
      </c>
      <c r="T4742" s="26">
        <f t="shared" si="12489"/>
        <v>0</v>
      </c>
      <c r="U4742" s="26">
        <v>0</v>
      </c>
      <c r="V4742" s="26">
        <f t="shared" si="12399"/>
        <v>348.3</v>
      </c>
      <c r="W4742" s="26">
        <f t="shared" si="12490"/>
        <v>0</v>
      </c>
      <c r="X4742" s="26">
        <f t="shared" si="12491"/>
        <v>0</v>
      </c>
      <c r="Y4742" s="26">
        <f t="shared" si="12492"/>
        <v>0</v>
      </c>
      <c r="Z4742" s="26">
        <f t="shared" si="12493"/>
        <v>0</v>
      </c>
      <c r="AA4742" s="26">
        <f t="shared" si="12494"/>
        <v>0</v>
      </c>
      <c r="AB4742" s="26">
        <f t="shared" si="12495"/>
        <v>269.14283999999998</v>
      </c>
      <c r="AC4742" s="27">
        <f t="shared" si="12496"/>
        <v>348.3</v>
      </c>
      <c r="AD4742" s="27">
        <f t="shared" si="12497"/>
        <v>348.3</v>
      </c>
      <c r="AE4742" s="28">
        <f t="shared" si="12388"/>
        <v>100</v>
      </c>
      <c r="AF4742" s="26">
        <f t="shared" si="12498"/>
        <v>348.3</v>
      </c>
      <c r="AG4742" s="26">
        <f t="shared" si="12499"/>
        <v>0</v>
      </c>
      <c r="AH4742" s="26">
        <f t="shared" si="12500"/>
        <v>0</v>
      </c>
      <c r="AI4742" s="26">
        <f t="shared" si="12501"/>
        <v>0</v>
      </c>
      <c r="AJ4742" s="26">
        <f t="shared" si="12502"/>
        <v>0</v>
      </c>
      <c r="AK4742" s="26">
        <f t="shared" si="12503"/>
        <v>0</v>
      </c>
      <c r="AL4742" s="26">
        <f t="shared" si="12389"/>
        <v>348.3</v>
      </c>
      <c r="AM4742" s="26">
        <f t="shared" si="12390"/>
        <v>0</v>
      </c>
      <c r="AN4742" s="29"/>
    </row>
    <row r="4743" spans="2:40" ht="31.2" x14ac:dyDescent="0.3">
      <c r="B4743" s="30" t="s">
        <v>1266</v>
      </c>
      <c r="C4743" s="30" t="s">
        <v>114</v>
      </c>
      <c r="D4743" s="30" t="s">
        <v>197</v>
      </c>
      <c r="E4743" s="15" t="str">
        <f t="shared" si="12397"/>
        <v>0314</v>
      </c>
      <c r="F4743" s="30" t="s">
        <v>78</v>
      </c>
      <c r="G4743" s="30"/>
      <c r="H4743" s="31" t="s">
        <v>79</v>
      </c>
      <c r="I4743" s="32">
        <f t="shared" si="12478"/>
        <v>348.3</v>
      </c>
      <c r="J4743" s="32">
        <f t="shared" si="12479"/>
        <v>348.3</v>
      </c>
      <c r="K4743" s="32">
        <f t="shared" si="12480"/>
        <v>348.3</v>
      </c>
      <c r="L4743" s="32">
        <f t="shared" si="12481"/>
        <v>0</v>
      </c>
      <c r="M4743" s="32">
        <f t="shared" si="12482"/>
        <v>0</v>
      </c>
      <c r="N4743" s="32">
        <f t="shared" si="12483"/>
        <v>0</v>
      </c>
      <c r="O4743" s="32">
        <f t="shared" si="12484"/>
        <v>0</v>
      </c>
      <c r="P4743" s="32">
        <f t="shared" si="12485"/>
        <v>0</v>
      </c>
      <c r="Q4743" s="32">
        <f t="shared" si="12486"/>
        <v>0</v>
      </c>
      <c r="R4743" s="32">
        <f t="shared" si="12487"/>
        <v>0</v>
      </c>
      <c r="S4743" s="32">
        <f t="shared" si="12488"/>
        <v>0</v>
      </c>
      <c r="T4743" s="32">
        <f t="shared" si="12489"/>
        <v>0</v>
      </c>
      <c r="U4743" s="32">
        <v>0</v>
      </c>
      <c r="V4743" s="32">
        <f t="shared" si="12399"/>
        <v>348.3</v>
      </c>
      <c r="W4743" s="32">
        <f t="shared" si="12490"/>
        <v>0</v>
      </c>
      <c r="X4743" s="32">
        <f t="shared" si="12491"/>
        <v>0</v>
      </c>
      <c r="Y4743" s="32">
        <f t="shared" si="12492"/>
        <v>0</v>
      </c>
      <c r="Z4743" s="32">
        <f t="shared" si="12493"/>
        <v>0</v>
      </c>
      <c r="AA4743" s="32">
        <f t="shared" si="12494"/>
        <v>0</v>
      </c>
      <c r="AB4743" s="32">
        <f t="shared" si="12495"/>
        <v>269.14283999999998</v>
      </c>
      <c r="AC4743" s="33">
        <f t="shared" si="12496"/>
        <v>348.3</v>
      </c>
      <c r="AD4743" s="33">
        <f t="shared" si="12497"/>
        <v>348.3</v>
      </c>
      <c r="AE4743" s="34">
        <f t="shared" si="12388"/>
        <v>100</v>
      </c>
      <c r="AF4743" s="32">
        <f t="shared" si="12498"/>
        <v>348.3</v>
      </c>
      <c r="AG4743" s="32">
        <f t="shared" si="12499"/>
        <v>0</v>
      </c>
      <c r="AH4743" s="32">
        <f t="shared" si="12500"/>
        <v>0</v>
      </c>
      <c r="AI4743" s="32">
        <f t="shared" si="12501"/>
        <v>0</v>
      </c>
      <c r="AJ4743" s="32">
        <f t="shared" si="12502"/>
        <v>0</v>
      </c>
      <c r="AK4743" s="32">
        <f t="shared" si="12503"/>
        <v>0</v>
      </c>
      <c r="AL4743" s="32">
        <f t="shared" si="12389"/>
        <v>348.3</v>
      </c>
      <c r="AM4743" s="32">
        <f t="shared" si="12390"/>
        <v>0</v>
      </c>
    </row>
    <row r="4744" spans="2:40" x14ac:dyDescent="0.3">
      <c r="B4744" s="30" t="s">
        <v>1266</v>
      </c>
      <c r="C4744" s="30" t="s">
        <v>114</v>
      </c>
      <c r="D4744" s="30" t="s">
        <v>197</v>
      </c>
      <c r="E4744" s="15" t="str">
        <f t="shared" si="12397"/>
        <v>0314</v>
      </c>
      <c r="F4744" s="30" t="s">
        <v>80</v>
      </c>
      <c r="G4744" s="30"/>
      <c r="H4744" s="31" t="s">
        <v>81</v>
      </c>
      <c r="I4744" s="32">
        <f t="shared" ref="I4744:T4744" si="12504">I4748+I4745</f>
        <v>348.3</v>
      </c>
      <c r="J4744" s="32">
        <f t="shared" si="12504"/>
        <v>348.3</v>
      </c>
      <c r="K4744" s="32">
        <f t="shared" si="12504"/>
        <v>348.3</v>
      </c>
      <c r="L4744" s="32">
        <f t="shared" si="12504"/>
        <v>0</v>
      </c>
      <c r="M4744" s="32">
        <f t="shared" si="12504"/>
        <v>0</v>
      </c>
      <c r="N4744" s="32">
        <f t="shared" si="12504"/>
        <v>0</v>
      </c>
      <c r="O4744" s="32">
        <f t="shared" si="12504"/>
        <v>0</v>
      </c>
      <c r="P4744" s="32">
        <f t="shared" si="12504"/>
        <v>0</v>
      </c>
      <c r="Q4744" s="32">
        <f t="shared" si="12504"/>
        <v>0</v>
      </c>
      <c r="R4744" s="32">
        <f t="shared" si="12504"/>
        <v>0</v>
      </c>
      <c r="S4744" s="32">
        <f t="shared" si="12504"/>
        <v>0</v>
      </c>
      <c r="T4744" s="32">
        <f t="shared" si="12504"/>
        <v>0</v>
      </c>
      <c r="U4744" s="32">
        <v>0</v>
      </c>
      <c r="V4744" s="32">
        <f t="shared" si="12399"/>
        <v>348.3</v>
      </c>
      <c r="W4744" s="32">
        <f t="shared" ref="W4744:AD4744" si="12505">W4748+W4745</f>
        <v>0</v>
      </c>
      <c r="X4744" s="32">
        <f t="shared" si="12505"/>
        <v>0</v>
      </c>
      <c r="Y4744" s="32">
        <f t="shared" si="12505"/>
        <v>0</v>
      </c>
      <c r="Z4744" s="32">
        <f t="shared" si="12505"/>
        <v>0</v>
      </c>
      <c r="AA4744" s="32">
        <f t="shared" si="12505"/>
        <v>0</v>
      </c>
      <c r="AB4744" s="32">
        <f t="shared" si="12505"/>
        <v>269.14283999999998</v>
      </c>
      <c r="AC4744" s="33">
        <f t="shared" si="12505"/>
        <v>348.3</v>
      </c>
      <c r="AD4744" s="33">
        <f t="shared" si="12505"/>
        <v>348.3</v>
      </c>
      <c r="AE4744" s="34">
        <f t="shared" si="12388"/>
        <v>100</v>
      </c>
      <c r="AF4744" s="32">
        <f t="shared" ref="AF4744:AK4744" si="12506">AF4748+AF4745</f>
        <v>348.3</v>
      </c>
      <c r="AG4744" s="32">
        <f t="shared" si="12506"/>
        <v>0</v>
      </c>
      <c r="AH4744" s="32">
        <f t="shared" si="12506"/>
        <v>0</v>
      </c>
      <c r="AI4744" s="32">
        <f t="shared" si="12506"/>
        <v>0</v>
      </c>
      <c r="AJ4744" s="32">
        <f t="shared" si="12506"/>
        <v>0</v>
      </c>
      <c r="AK4744" s="32">
        <f t="shared" si="12506"/>
        <v>0</v>
      </c>
      <c r="AL4744" s="32">
        <f t="shared" si="12389"/>
        <v>348.3</v>
      </c>
      <c r="AM4744" s="32">
        <f t="shared" si="12390"/>
        <v>0</v>
      </c>
    </row>
    <row r="4745" spans="2:40" ht="46.8" hidden="1" customHeight="1" x14ac:dyDescent="0.3">
      <c r="B4745" s="30" t="s">
        <v>1266</v>
      </c>
      <c r="C4745" s="30" t="s">
        <v>114</v>
      </c>
      <c r="D4745" s="30" t="s">
        <v>197</v>
      </c>
      <c r="E4745" s="15" t="str">
        <f t="shared" si="12397"/>
        <v>0314</v>
      </c>
      <c r="F4745" s="30" t="s">
        <v>199</v>
      </c>
      <c r="G4745" s="30"/>
      <c r="H4745" s="31" t="s">
        <v>200</v>
      </c>
      <c r="I4745" s="32">
        <f t="shared" ref="I4745:I4749" si="12507">I4746</f>
        <v>0</v>
      </c>
      <c r="J4745" s="32">
        <f t="shared" ref="J4745:J4749" si="12508">J4746</f>
        <v>0</v>
      </c>
      <c r="K4745" s="32">
        <f t="shared" ref="K4745:K4749" si="12509">K4746</f>
        <v>0</v>
      </c>
      <c r="L4745" s="32">
        <f t="shared" ref="L4745:L4749" si="12510">L4746</f>
        <v>0</v>
      </c>
      <c r="M4745" s="32">
        <f t="shared" ref="M4745:M4749" si="12511">M4746</f>
        <v>0</v>
      </c>
      <c r="N4745" s="32">
        <f t="shared" ref="N4745:N4749" si="12512">N4746</f>
        <v>0</v>
      </c>
      <c r="O4745" s="32">
        <f t="shared" ref="O4745:O4749" si="12513">O4746</f>
        <v>0</v>
      </c>
      <c r="P4745" s="32">
        <f t="shared" ref="P4745:P4749" si="12514">P4746</f>
        <v>0</v>
      </c>
      <c r="Q4745" s="32">
        <f t="shared" ref="Q4745:Q4749" si="12515">Q4746</f>
        <v>0</v>
      </c>
      <c r="R4745" s="32">
        <f t="shared" ref="R4745:R4749" si="12516">R4746</f>
        <v>0</v>
      </c>
      <c r="S4745" s="32">
        <f t="shared" ref="S4745:S4749" si="12517">S4746</f>
        <v>0</v>
      </c>
      <c r="T4745" s="32">
        <f t="shared" ref="T4745:T4749" si="12518">T4746</f>
        <v>0</v>
      </c>
      <c r="U4745" s="32">
        <v>0</v>
      </c>
      <c r="V4745" s="32">
        <f t="shared" si="12399"/>
        <v>0</v>
      </c>
      <c r="W4745" s="32">
        <f t="shared" ref="W4745:W4749" si="12519">W4746</f>
        <v>0</v>
      </c>
      <c r="X4745" s="32">
        <f t="shared" ref="X4745:X4749" si="12520">X4746</f>
        <v>0</v>
      </c>
      <c r="Y4745" s="32">
        <f t="shared" ref="Y4745:Y4749" si="12521">Y4746</f>
        <v>0</v>
      </c>
      <c r="Z4745" s="32">
        <f t="shared" ref="Z4745:Z4749" si="12522">Z4746</f>
        <v>0</v>
      </c>
      <c r="AA4745" s="32">
        <f t="shared" ref="AA4745:AA4749" si="12523">AA4746</f>
        <v>0</v>
      </c>
      <c r="AB4745" s="32">
        <f t="shared" ref="AB4745:AB4749" si="12524">AB4746</f>
        <v>0</v>
      </c>
      <c r="AC4745" s="33">
        <f t="shared" ref="AC4745:AC4749" si="12525">AC4746</f>
        <v>0</v>
      </c>
      <c r="AD4745" s="33">
        <f t="shared" ref="AD4745:AD4749" si="12526">AD4746</f>
        <v>0</v>
      </c>
      <c r="AE4745" s="34" t="e">
        <f t="shared" si="12388"/>
        <v>#DIV/0!</v>
      </c>
      <c r="AF4745" s="35">
        <f t="shared" ref="AF4745:AF4749" si="12527">AF4746</f>
        <v>0</v>
      </c>
      <c r="AG4745" s="35">
        <f t="shared" ref="AG4745:AG4749" si="12528">AG4746</f>
        <v>0</v>
      </c>
      <c r="AH4745" s="36">
        <f t="shared" ref="AH4745:AH4749" si="12529">AH4746</f>
        <v>0</v>
      </c>
      <c r="AI4745" s="36">
        <f t="shared" ref="AI4745:AI4749" si="12530">AI4746</f>
        <v>0</v>
      </c>
      <c r="AJ4745" s="36">
        <f t="shared" ref="AJ4745:AJ4749" si="12531">AJ4746</f>
        <v>0</v>
      </c>
      <c r="AK4745" s="36">
        <f t="shared" ref="AK4745:AK4749" si="12532">AK4746</f>
        <v>0</v>
      </c>
      <c r="AL4745" s="36">
        <f t="shared" si="12389"/>
        <v>0</v>
      </c>
      <c r="AM4745" s="36">
        <f t="shared" si="12390"/>
        <v>0</v>
      </c>
      <c r="AN4745" s="37" t="s">
        <v>35</v>
      </c>
    </row>
    <row r="4746" spans="2:40" ht="31.2" hidden="1" customHeight="1" x14ac:dyDescent="0.3">
      <c r="B4746" s="30" t="s">
        <v>1266</v>
      </c>
      <c r="C4746" s="30" t="s">
        <v>114</v>
      </c>
      <c r="D4746" s="30" t="s">
        <v>197</v>
      </c>
      <c r="E4746" s="15" t="str">
        <f t="shared" si="12397"/>
        <v>0314</v>
      </c>
      <c r="F4746" s="30" t="s">
        <v>199</v>
      </c>
      <c r="G4746" s="30" t="s">
        <v>50</v>
      </c>
      <c r="H4746" s="31" t="s">
        <v>51</v>
      </c>
      <c r="I4746" s="32">
        <f t="shared" si="12507"/>
        <v>0</v>
      </c>
      <c r="J4746" s="32">
        <f t="shared" si="12508"/>
        <v>0</v>
      </c>
      <c r="K4746" s="32">
        <f t="shared" si="12509"/>
        <v>0</v>
      </c>
      <c r="L4746" s="32">
        <f t="shared" si="12510"/>
        <v>0</v>
      </c>
      <c r="M4746" s="32">
        <f t="shared" si="12511"/>
        <v>0</v>
      </c>
      <c r="N4746" s="32">
        <f t="shared" si="12512"/>
        <v>0</v>
      </c>
      <c r="O4746" s="32">
        <f t="shared" si="12513"/>
        <v>0</v>
      </c>
      <c r="P4746" s="32">
        <f t="shared" si="12514"/>
        <v>0</v>
      </c>
      <c r="Q4746" s="32">
        <f t="shared" si="12515"/>
        <v>0</v>
      </c>
      <c r="R4746" s="32">
        <f t="shared" si="12516"/>
        <v>0</v>
      </c>
      <c r="S4746" s="32">
        <f t="shared" si="12517"/>
        <v>0</v>
      </c>
      <c r="T4746" s="32">
        <f t="shared" si="12518"/>
        <v>0</v>
      </c>
      <c r="U4746" s="32">
        <v>0</v>
      </c>
      <c r="V4746" s="32">
        <f t="shared" si="12399"/>
        <v>0</v>
      </c>
      <c r="W4746" s="32">
        <f t="shared" si="12519"/>
        <v>0</v>
      </c>
      <c r="X4746" s="32">
        <f t="shared" si="12520"/>
        <v>0</v>
      </c>
      <c r="Y4746" s="32">
        <f t="shared" si="12521"/>
        <v>0</v>
      </c>
      <c r="Z4746" s="32">
        <f t="shared" si="12522"/>
        <v>0</v>
      </c>
      <c r="AA4746" s="32">
        <f t="shared" si="12523"/>
        <v>0</v>
      </c>
      <c r="AB4746" s="32">
        <f t="shared" si="12524"/>
        <v>0</v>
      </c>
      <c r="AC4746" s="33">
        <f t="shared" si="12525"/>
        <v>0</v>
      </c>
      <c r="AD4746" s="33">
        <f t="shared" si="12526"/>
        <v>0</v>
      </c>
      <c r="AE4746" s="34" t="e">
        <f t="shared" si="12388"/>
        <v>#DIV/0!</v>
      </c>
      <c r="AF4746" s="35">
        <f t="shared" si="12527"/>
        <v>0</v>
      </c>
      <c r="AG4746" s="35">
        <f t="shared" si="12528"/>
        <v>0</v>
      </c>
      <c r="AH4746" s="36">
        <f t="shared" si="12529"/>
        <v>0</v>
      </c>
      <c r="AI4746" s="36">
        <f t="shared" si="12530"/>
        <v>0</v>
      </c>
      <c r="AJ4746" s="36">
        <f t="shared" si="12531"/>
        <v>0</v>
      </c>
      <c r="AK4746" s="36">
        <f t="shared" si="12532"/>
        <v>0</v>
      </c>
      <c r="AL4746" s="36">
        <f t="shared" si="12389"/>
        <v>0</v>
      </c>
      <c r="AM4746" s="36">
        <f t="shared" si="12390"/>
        <v>0</v>
      </c>
      <c r="AN4746" s="37" t="s">
        <v>35</v>
      </c>
    </row>
    <row r="4747" spans="2:40" ht="31.2" hidden="1" customHeight="1" x14ac:dyDescent="0.3">
      <c r="B4747" s="30" t="s">
        <v>1266</v>
      </c>
      <c r="C4747" s="30" t="s">
        <v>114</v>
      </c>
      <c r="D4747" s="30" t="s">
        <v>197</v>
      </c>
      <c r="E4747" s="15" t="str">
        <f t="shared" si="12397"/>
        <v>0314</v>
      </c>
      <c r="F4747" s="30" t="s">
        <v>199</v>
      </c>
      <c r="G4747" s="30" t="s">
        <v>52</v>
      </c>
      <c r="H4747" s="31" t="s">
        <v>53</v>
      </c>
      <c r="I4747" s="32"/>
      <c r="J4747" s="32"/>
      <c r="K4747" s="32"/>
      <c r="L4747" s="32"/>
      <c r="M4747" s="32"/>
      <c r="N4747" s="32"/>
      <c r="O4747" s="32">
        <v>0</v>
      </c>
      <c r="P4747" s="32">
        <v>0</v>
      </c>
      <c r="Q4747" s="32">
        <v>0</v>
      </c>
      <c r="R4747" s="32">
        <v>0</v>
      </c>
      <c r="S4747" s="32">
        <v>0</v>
      </c>
      <c r="T4747" s="32">
        <v>0</v>
      </c>
      <c r="U4747" s="32">
        <v>0</v>
      </c>
      <c r="V4747" s="32">
        <f t="shared" si="12399"/>
        <v>0</v>
      </c>
      <c r="W4747" s="32"/>
      <c r="X4747" s="32"/>
      <c r="Y4747" s="32"/>
      <c r="Z4747" s="32"/>
      <c r="AA4747" s="32"/>
      <c r="AB4747" s="32">
        <v>0</v>
      </c>
      <c r="AC4747" s="33">
        <v>0</v>
      </c>
      <c r="AD4747" s="33">
        <v>0</v>
      </c>
      <c r="AE4747" s="34" t="e">
        <f t="shared" si="12388"/>
        <v>#DIV/0!</v>
      </c>
      <c r="AF4747" s="35">
        <v>0</v>
      </c>
      <c r="AG4747" s="35">
        <v>0</v>
      </c>
      <c r="AH4747" s="36">
        <v>0</v>
      </c>
      <c r="AI4747" s="36">
        <v>0</v>
      </c>
      <c r="AJ4747" s="36">
        <v>0</v>
      </c>
      <c r="AK4747" s="36">
        <v>0</v>
      </c>
      <c r="AL4747" s="36">
        <f t="shared" si="12389"/>
        <v>0</v>
      </c>
      <c r="AM4747" s="36">
        <f t="shared" si="12390"/>
        <v>0</v>
      </c>
      <c r="AN4747" s="37" t="s">
        <v>35</v>
      </c>
    </row>
    <row r="4748" spans="2:40" ht="31.2" x14ac:dyDescent="0.3">
      <c r="B4748" s="30" t="s">
        <v>1266</v>
      </c>
      <c r="C4748" s="30" t="s">
        <v>114</v>
      </c>
      <c r="D4748" s="30" t="s">
        <v>197</v>
      </c>
      <c r="E4748" s="15" t="str">
        <f t="shared" si="12397"/>
        <v>0314</v>
      </c>
      <c r="F4748" s="30" t="s">
        <v>201</v>
      </c>
      <c r="G4748" s="30"/>
      <c r="H4748" s="31" t="s">
        <v>202</v>
      </c>
      <c r="I4748" s="32">
        <f t="shared" si="12507"/>
        <v>348.3</v>
      </c>
      <c r="J4748" s="32">
        <f t="shared" si="12508"/>
        <v>348.3</v>
      </c>
      <c r="K4748" s="32">
        <f t="shared" si="12509"/>
        <v>348.3</v>
      </c>
      <c r="L4748" s="32">
        <f t="shared" si="12510"/>
        <v>0</v>
      </c>
      <c r="M4748" s="32">
        <f t="shared" si="12511"/>
        <v>0</v>
      </c>
      <c r="N4748" s="32">
        <f t="shared" si="12512"/>
        <v>0</v>
      </c>
      <c r="O4748" s="32">
        <f t="shared" si="12513"/>
        <v>0</v>
      </c>
      <c r="P4748" s="32">
        <f t="shared" si="12514"/>
        <v>0</v>
      </c>
      <c r="Q4748" s="32">
        <f t="shared" si="12515"/>
        <v>0</v>
      </c>
      <c r="R4748" s="32">
        <f t="shared" si="12516"/>
        <v>0</v>
      </c>
      <c r="S4748" s="32">
        <f t="shared" si="12517"/>
        <v>0</v>
      </c>
      <c r="T4748" s="32">
        <f t="shared" si="12518"/>
        <v>0</v>
      </c>
      <c r="U4748" s="32">
        <v>0</v>
      </c>
      <c r="V4748" s="32">
        <f t="shared" si="12399"/>
        <v>348.3</v>
      </c>
      <c r="W4748" s="32">
        <f t="shared" si="12519"/>
        <v>0</v>
      </c>
      <c r="X4748" s="32">
        <f t="shared" si="12520"/>
        <v>0</v>
      </c>
      <c r="Y4748" s="32">
        <f t="shared" si="12521"/>
        <v>0</v>
      </c>
      <c r="Z4748" s="32">
        <f t="shared" si="12522"/>
        <v>0</v>
      </c>
      <c r="AA4748" s="32">
        <f t="shared" si="12523"/>
        <v>0</v>
      </c>
      <c r="AB4748" s="32">
        <f t="shared" si="12524"/>
        <v>269.14283999999998</v>
      </c>
      <c r="AC4748" s="33">
        <f t="shared" si="12525"/>
        <v>348.3</v>
      </c>
      <c r="AD4748" s="33">
        <f t="shared" si="12526"/>
        <v>348.3</v>
      </c>
      <c r="AE4748" s="34">
        <f t="shared" si="12388"/>
        <v>100</v>
      </c>
      <c r="AF4748" s="32">
        <f t="shared" si="12527"/>
        <v>348.3</v>
      </c>
      <c r="AG4748" s="32">
        <f t="shared" si="12528"/>
        <v>0</v>
      </c>
      <c r="AH4748" s="32">
        <f t="shared" si="12529"/>
        <v>0</v>
      </c>
      <c r="AI4748" s="32">
        <f t="shared" si="12530"/>
        <v>0</v>
      </c>
      <c r="AJ4748" s="32">
        <f t="shared" si="12531"/>
        <v>0</v>
      </c>
      <c r="AK4748" s="32">
        <f t="shared" si="12532"/>
        <v>0</v>
      </c>
      <c r="AL4748" s="32">
        <f t="shared" si="12389"/>
        <v>348.3</v>
      </c>
      <c r="AM4748" s="32">
        <f t="shared" si="12390"/>
        <v>0</v>
      </c>
    </row>
    <row r="4749" spans="2:40" ht="31.2" x14ac:dyDescent="0.3">
      <c r="B4749" s="30" t="s">
        <v>1266</v>
      </c>
      <c r="C4749" s="30" t="s">
        <v>114</v>
      </c>
      <c r="D4749" s="30" t="s">
        <v>197</v>
      </c>
      <c r="E4749" s="15" t="str">
        <f t="shared" si="12397"/>
        <v>0314</v>
      </c>
      <c r="F4749" s="30" t="s">
        <v>201</v>
      </c>
      <c r="G4749" s="30" t="s">
        <v>50</v>
      </c>
      <c r="H4749" s="31" t="s">
        <v>51</v>
      </c>
      <c r="I4749" s="32">
        <f t="shared" si="12507"/>
        <v>348.3</v>
      </c>
      <c r="J4749" s="32">
        <f t="shared" si="12508"/>
        <v>348.3</v>
      </c>
      <c r="K4749" s="32">
        <f t="shared" si="12509"/>
        <v>348.3</v>
      </c>
      <c r="L4749" s="32">
        <f t="shared" si="12510"/>
        <v>0</v>
      </c>
      <c r="M4749" s="32">
        <f t="shared" si="12511"/>
        <v>0</v>
      </c>
      <c r="N4749" s="32">
        <f t="shared" si="12512"/>
        <v>0</v>
      </c>
      <c r="O4749" s="32">
        <f t="shared" si="12513"/>
        <v>0</v>
      </c>
      <c r="P4749" s="32">
        <f t="shared" si="12514"/>
        <v>0</v>
      </c>
      <c r="Q4749" s="32">
        <f t="shared" si="12515"/>
        <v>0</v>
      </c>
      <c r="R4749" s="32">
        <f t="shared" si="12516"/>
        <v>0</v>
      </c>
      <c r="S4749" s="32">
        <f t="shared" si="12517"/>
        <v>0</v>
      </c>
      <c r="T4749" s="32">
        <f t="shared" si="12518"/>
        <v>0</v>
      </c>
      <c r="U4749" s="32">
        <v>0</v>
      </c>
      <c r="V4749" s="32">
        <f t="shared" si="12399"/>
        <v>348.3</v>
      </c>
      <c r="W4749" s="32">
        <f t="shared" si="12519"/>
        <v>0</v>
      </c>
      <c r="X4749" s="32">
        <f t="shared" si="12520"/>
        <v>0</v>
      </c>
      <c r="Y4749" s="32">
        <f t="shared" si="12521"/>
        <v>0</v>
      </c>
      <c r="Z4749" s="32">
        <f t="shared" si="12522"/>
        <v>0</v>
      </c>
      <c r="AA4749" s="32">
        <f t="shared" si="12523"/>
        <v>0</v>
      </c>
      <c r="AB4749" s="32">
        <f t="shared" si="12524"/>
        <v>269.14283999999998</v>
      </c>
      <c r="AC4749" s="33">
        <f t="shared" si="12525"/>
        <v>348.3</v>
      </c>
      <c r="AD4749" s="33">
        <f t="shared" si="12526"/>
        <v>348.3</v>
      </c>
      <c r="AE4749" s="34">
        <f t="shared" si="12388"/>
        <v>100</v>
      </c>
      <c r="AF4749" s="32">
        <f t="shared" si="12527"/>
        <v>348.3</v>
      </c>
      <c r="AG4749" s="32">
        <f t="shared" si="12528"/>
        <v>0</v>
      </c>
      <c r="AH4749" s="32">
        <f t="shared" si="12529"/>
        <v>0</v>
      </c>
      <c r="AI4749" s="32">
        <f t="shared" si="12530"/>
        <v>0</v>
      </c>
      <c r="AJ4749" s="32">
        <f t="shared" si="12531"/>
        <v>0</v>
      </c>
      <c r="AK4749" s="32">
        <f t="shared" si="12532"/>
        <v>0</v>
      </c>
      <c r="AL4749" s="32">
        <f t="shared" si="12389"/>
        <v>348.3</v>
      </c>
      <c r="AM4749" s="32">
        <f t="shared" si="12390"/>
        <v>0</v>
      </c>
    </row>
    <row r="4750" spans="2:40" ht="31.2" x14ac:dyDescent="0.3">
      <c r="B4750" s="30" t="s">
        <v>1266</v>
      </c>
      <c r="C4750" s="30" t="s">
        <v>114</v>
      </c>
      <c r="D4750" s="30" t="s">
        <v>197</v>
      </c>
      <c r="E4750" s="15" t="str">
        <f t="shared" si="12397"/>
        <v>0314</v>
      </c>
      <c r="F4750" s="30" t="s">
        <v>201</v>
      </c>
      <c r="G4750" s="30" t="s">
        <v>52</v>
      </c>
      <c r="H4750" s="31" t="s">
        <v>53</v>
      </c>
      <c r="I4750" s="32">
        <v>348.3</v>
      </c>
      <c r="J4750" s="32">
        <v>348.3</v>
      </c>
      <c r="K4750" s="32">
        <v>348.3</v>
      </c>
      <c r="L4750" s="32"/>
      <c r="M4750" s="32"/>
      <c r="N4750" s="32"/>
      <c r="O4750" s="32">
        <v>0</v>
      </c>
      <c r="P4750" s="32">
        <v>0</v>
      </c>
      <c r="Q4750" s="32">
        <v>0</v>
      </c>
      <c r="R4750" s="32">
        <v>0</v>
      </c>
      <c r="S4750" s="32">
        <v>0</v>
      </c>
      <c r="T4750" s="32">
        <v>0</v>
      </c>
      <c r="U4750" s="32">
        <v>0</v>
      </c>
      <c r="V4750" s="32">
        <f t="shared" si="12399"/>
        <v>348.3</v>
      </c>
      <c r="W4750" s="32"/>
      <c r="X4750" s="32"/>
      <c r="Y4750" s="32"/>
      <c r="Z4750" s="32"/>
      <c r="AA4750" s="32"/>
      <c r="AB4750" s="32">
        <v>269.14283999999998</v>
      </c>
      <c r="AC4750" s="33">
        <v>348.3</v>
      </c>
      <c r="AD4750" s="33">
        <v>348.3</v>
      </c>
      <c r="AE4750" s="34">
        <f t="shared" si="12388"/>
        <v>100</v>
      </c>
      <c r="AF4750" s="32">
        <v>348.3</v>
      </c>
      <c r="AG4750" s="32">
        <v>0</v>
      </c>
      <c r="AH4750" s="32">
        <v>0</v>
      </c>
      <c r="AI4750" s="32">
        <v>0</v>
      </c>
      <c r="AJ4750" s="32">
        <v>0</v>
      </c>
      <c r="AK4750" s="32">
        <v>0</v>
      </c>
      <c r="AL4750" s="32">
        <f t="shared" si="12389"/>
        <v>348.3</v>
      </c>
      <c r="AM4750" s="32">
        <f t="shared" si="12390"/>
        <v>0</v>
      </c>
      <c r="AN4750" s="12"/>
    </row>
    <row r="4751" spans="2:40" s="13" customFormat="1" ht="31.2" x14ac:dyDescent="0.3">
      <c r="B4751" s="14" t="s">
        <v>1271</v>
      </c>
      <c r="C4751" s="14"/>
      <c r="D4751" s="14"/>
      <c r="E4751" s="15" t="str">
        <f t="shared" si="12397"/>
        <v/>
      </c>
      <c r="F4751" s="14"/>
      <c r="G4751" s="14"/>
      <c r="H4751" s="16" t="s">
        <v>1272</v>
      </c>
      <c r="I4751" s="17">
        <f t="shared" ref="I4751:T4751" si="12533">I4752+I4784+I4792</f>
        <v>87687.200000000012</v>
      </c>
      <c r="J4751" s="17">
        <f t="shared" si="12533"/>
        <v>79535.3</v>
      </c>
      <c r="K4751" s="17">
        <f t="shared" si="12533"/>
        <v>79535.3</v>
      </c>
      <c r="L4751" s="17">
        <f t="shared" si="12533"/>
        <v>-1354.5</v>
      </c>
      <c r="M4751" s="17">
        <f t="shared" si="12533"/>
        <v>-1354.5</v>
      </c>
      <c r="N4751" s="17">
        <f t="shared" si="12533"/>
        <v>-1354.5</v>
      </c>
      <c r="O4751" s="17">
        <f t="shared" si="12533"/>
        <v>-10.7</v>
      </c>
      <c r="P4751" s="17">
        <f t="shared" si="12533"/>
        <v>194.185</v>
      </c>
      <c r="Q4751" s="17">
        <f t="shared" si="12533"/>
        <v>1579.616</v>
      </c>
      <c r="R4751" s="17">
        <f t="shared" si="12533"/>
        <v>1821.9729999999997</v>
      </c>
      <c r="S4751" s="17">
        <f t="shared" si="12533"/>
        <v>-5.4</v>
      </c>
      <c r="T4751" s="17">
        <f t="shared" si="12533"/>
        <v>0</v>
      </c>
      <c r="U4751" s="17">
        <v>2136.63</v>
      </c>
      <c r="V4751" s="17">
        <f t="shared" si="12399"/>
        <v>92049.004000000015</v>
      </c>
      <c r="W4751" s="17">
        <f t="shared" ref="W4751:AD4751" si="12534">W4752+W4784+W4792</f>
        <v>2136.63</v>
      </c>
      <c r="X4751" s="17">
        <f t="shared" si="12534"/>
        <v>0</v>
      </c>
      <c r="Y4751" s="17">
        <f t="shared" si="12534"/>
        <v>0</v>
      </c>
      <c r="Z4751" s="17">
        <f t="shared" si="12534"/>
        <v>0</v>
      </c>
      <c r="AA4751" s="17">
        <f t="shared" si="12534"/>
        <v>0</v>
      </c>
      <c r="AB4751" s="17">
        <f t="shared" si="12534"/>
        <v>66600.797480000008</v>
      </c>
      <c r="AC4751" s="18">
        <f t="shared" si="12534"/>
        <v>93138.57746</v>
      </c>
      <c r="AD4751" s="18">
        <f t="shared" si="12534"/>
        <v>92508.932250000013</v>
      </c>
      <c r="AE4751" s="19">
        <f t="shared" si="12388"/>
        <v>99.323969479488355</v>
      </c>
      <c r="AF4751" s="17">
        <f t="shared" ref="AF4751:AK4751" si="12535">AF4752+AF4784+AF4792</f>
        <v>92727.604000000007</v>
      </c>
      <c r="AG4751" s="17">
        <f t="shared" si="12535"/>
        <v>-10.7</v>
      </c>
      <c r="AH4751" s="17">
        <f t="shared" si="12535"/>
        <v>0</v>
      </c>
      <c r="AI4751" s="17">
        <f t="shared" si="12535"/>
        <v>0</v>
      </c>
      <c r="AJ4751" s="17">
        <f t="shared" si="12535"/>
        <v>0</v>
      </c>
      <c r="AK4751" s="17">
        <f t="shared" si="12535"/>
        <v>0</v>
      </c>
      <c r="AL4751" s="17">
        <f t="shared" si="12389"/>
        <v>92716.90400000001</v>
      </c>
      <c r="AM4751" s="17">
        <f t="shared" si="12390"/>
        <v>-667.89999999999418</v>
      </c>
      <c r="AN4751" s="20"/>
    </row>
    <row r="4752" spans="2:40" s="13" customFormat="1" x14ac:dyDescent="0.3">
      <c r="B4752" s="14" t="s">
        <v>1271</v>
      </c>
      <c r="C4752" s="14" t="s">
        <v>38</v>
      </c>
      <c r="D4752" s="14"/>
      <c r="E4752" s="21" t="str">
        <f t="shared" si="12397"/>
        <v>01</v>
      </c>
      <c r="F4752" s="14"/>
      <c r="G4752" s="14"/>
      <c r="H4752" s="16" t="s">
        <v>39</v>
      </c>
      <c r="I4752" s="17">
        <f t="shared" ref="I4752:T4752" si="12536">I4753</f>
        <v>48503.600000000006</v>
      </c>
      <c r="J4752" s="17">
        <f t="shared" si="12536"/>
        <v>47966.3</v>
      </c>
      <c r="K4752" s="17">
        <f t="shared" si="12536"/>
        <v>47966.3</v>
      </c>
      <c r="L4752" s="17">
        <f t="shared" si="12536"/>
        <v>-1354.5</v>
      </c>
      <c r="M4752" s="17">
        <f t="shared" si="12536"/>
        <v>-1354.5</v>
      </c>
      <c r="N4752" s="17">
        <f t="shared" si="12536"/>
        <v>-1354.5</v>
      </c>
      <c r="O4752" s="17">
        <f t="shared" si="12536"/>
        <v>-10.7</v>
      </c>
      <c r="P4752" s="17">
        <f t="shared" si="12536"/>
        <v>194.185</v>
      </c>
      <c r="Q4752" s="17">
        <f t="shared" si="12536"/>
        <v>0</v>
      </c>
      <c r="R4752" s="17">
        <f t="shared" si="12536"/>
        <v>611.29999999999995</v>
      </c>
      <c r="S4752" s="17">
        <f t="shared" si="12536"/>
        <v>0</v>
      </c>
      <c r="T4752" s="17">
        <f t="shared" si="12536"/>
        <v>0</v>
      </c>
      <c r="U4752" s="17">
        <v>0</v>
      </c>
      <c r="V4752" s="17">
        <f t="shared" si="12399"/>
        <v>47943.885000000009</v>
      </c>
      <c r="W4752" s="17">
        <f t="shared" ref="W4752:AD4752" si="12537">W4753</f>
        <v>0</v>
      </c>
      <c r="X4752" s="17">
        <f t="shared" si="12537"/>
        <v>0</v>
      </c>
      <c r="Y4752" s="17">
        <f t="shared" si="12537"/>
        <v>0</v>
      </c>
      <c r="Z4752" s="17">
        <f t="shared" si="12537"/>
        <v>0</v>
      </c>
      <c r="AA4752" s="17">
        <f t="shared" si="12537"/>
        <v>0</v>
      </c>
      <c r="AB4752" s="17">
        <f t="shared" si="12537"/>
        <v>35949.1077</v>
      </c>
      <c r="AC4752" s="18">
        <f t="shared" si="12537"/>
        <v>49331.522300000004</v>
      </c>
      <c r="AD4752" s="18">
        <f t="shared" si="12537"/>
        <v>49284.342010000008</v>
      </c>
      <c r="AE4752" s="19">
        <f t="shared" si="12388"/>
        <v>99.904360766097838</v>
      </c>
      <c r="AF4752" s="17">
        <f t="shared" ref="AF4752:AK4752" si="12538">AF4753</f>
        <v>48914.485000000001</v>
      </c>
      <c r="AG4752" s="17">
        <f t="shared" si="12538"/>
        <v>-10.7</v>
      </c>
      <c r="AH4752" s="17">
        <f t="shared" si="12538"/>
        <v>0</v>
      </c>
      <c r="AI4752" s="17">
        <f t="shared" si="12538"/>
        <v>0</v>
      </c>
      <c r="AJ4752" s="17">
        <f t="shared" si="12538"/>
        <v>0</v>
      </c>
      <c r="AK4752" s="17">
        <f t="shared" si="12538"/>
        <v>0</v>
      </c>
      <c r="AL4752" s="17">
        <f t="shared" si="12389"/>
        <v>48903.785000000003</v>
      </c>
      <c r="AM4752" s="17">
        <f t="shared" si="12390"/>
        <v>-959.89999999999418</v>
      </c>
      <c r="AN4752" s="20"/>
    </row>
    <row r="4753" spans="2:40" s="22" customFormat="1" x14ac:dyDescent="0.3">
      <c r="B4753" s="23" t="s">
        <v>1271</v>
      </c>
      <c r="C4753" s="23" t="s">
        <v>38</v>
      </c>
      <c r="D4753" s="23" t="s">
        <v>40</v>
      </c>
      <c r="E4753" s="24" t="str">
        <f t="shared" si="12397"/>
        <v>0113</v>
      </c>
      <c r="F4753" s="23"/>
      <c r="G4753" s="23"/>
      <c r="H4753" s="25" t="s">
        <v>41</v>
      </c>
      <c r="I4753" s="26">
        <f t="shared" ref="I4753:N4753" si="12539">I4760+I4765+I4754</f>
        <v>48503.600000000006</v>
      </c>
      <c r="J4753" s="26">
        <f t="shared" si="12539"/>
        <v>47966.3</v>
      </c>
      <c r="K4753" s="26">
        <f t="shared" si="12539"/>
        <v>47966.3</v>
      </c>
      <c r="L4753" s="26">
        <f t="shared" si="12539"/>
        <v>-1354.5</v>
      </c>
      <c r="M4753" s="26">
        <f t="shared" si="12539"/>
        <v>-1354.5</v>
      </c>
      <c r="N4753" s="26">
        <f t="shared" si="12539"/>
        <v>-1354.5</v>
      </c>
      <c r="O4753" s="26">
        <f t="shared" ref="O4753:T4753" si="12540">O4760+O4765+O4754+O4779</f>
        <v>-10.7</v>
      </c>
      <c r="P4753" s="26">
        <f t="shared" si="12540"/>
        <v>194.185</v>
      </c>
      <c r="Q4753" s="26">
        <f t="shared" si="12540"/>
        <v>0</v>
      </c>
      <c r="R4753" s="26">
        <f t="shared" si="12540"/>
        <v>611.29999999999995</v>
      </c>
      <c r="S4753" s="26">
        <f t="shared" si="12540"/>
        <v>0</v>
      </c>
      <c r="T4753" s="26">
        <f t="shared" si="12540"/>
        <v>0</v>
      </c>
      <c r="U4753" s="26">
        <v>0</v>
      </c>
      <c r="V4753" s="26">
        <f t="shared" si="12399"/>
        <v>47943.885000000009</v>
      </c>
      <c r="W4753" s="26">
        <f>W4760+W4765+W4754</f>
        <v>0</v>
      </c>
      <c r="X4753" s="26">
        <f>X4760+X4765+X4754</f>
        <v>0</v>
      </c>
      <c r="Y4753" s="26">
        <f>Y4760+Y4765+Y4754</f>
        <v>0</v>
      </c>
      <c r="Z4753" s="26">
        <f>Z4760+Z4765+Z4754</f>
        <v>0</v>
      </c>
      <c r="AA4753" s="26">
        <f>AA4760+AA4765+AA4754</f>
        <v>0</v>
      </c>
      <c r="AB4753" s="26">
        <f>AB4760+AB4765+AB4754+AB4779</f>
        <v>35949.1077</v>
      </c>
      <c r="AC4753" s="27">
        <f>AC4760+AC4765+AC4754+AC4779</f>
        <v>49331.522300000004</v>
      </c>
      <c r="AD4753" s="27">
        <f>AD4760+AD4765+AD4754+AD4779</f>
        <v>49284.342010000008</v>
      </c>
      <c r="AE4753" s="28">
        <f t="shared" si="12388"/>
        <v>99.904360766097838</v>
      </c>
      <c r="AF4753" s="26">
        <f t="shared" ref="AF4753:AK4753" si="12541">AF4760+AF4765+AF4754+AF4779</f>
        <v>48914.485000000001</v>
      </c>
      <c r="AG4753" s="26">
        <f t="shared" si="12541"/>
        <v>-10.7</v>
      </c>
      <c r="AH4753" s="26">
        <f t="shared" si="12541"/>
        <v>0</v>
      </c>
      <c r="AI4753" s="26">
        <f t="shared" si="12541"/>
        <v>0</v>
      </c>
      <c r="AJ4753" s="26">
        <f t="shared" si="12541"/>
        <v>0</v>
      </c>
      <c r="AK4753" s="26">
        <f t="shared" si="12541"/>
        <v>0</v>
      </c>
      <c r="AL4753" s="26">
        <f t="shared" si="12389"/>
        <v>48903.785000000003</v>
      </c>
      <c r="AM4753" s="26">
        <f t="shared" si="12390"/>
        <v>-959.89999999999418</v>
      </c>
      <c r="AN4753" s="29"/>
    </row>
    <row r="4754" spans="2:40" ht="31.2" hidden="1" customHeight="1" x14ac:dyDescent="0.3">
      <c r="B4754" s="30" t="s">
        <v>1271</v>
      </c>
      <c r="C4754" s="30" t="s">
        <v>38</v>
      </c>
      <c r="D4754" s="30" t="s">
        <v>40</v>
      </c>
      <c r="E4754" s="15" t="str">
        <f t="shared" si="12397"/>
        <v>0113</v>
      </c>
      <c r="F4754" s="30" t="s">
        <v>1273</v>
      </c>
      <c r="G4754" s="30"/>
      <c r="H4754" s="31" t="s">
        <v>1274</v>
      </c>
      <c r="I4754" s="32">
        <f t="shared" ref="I4754:I4765" si="12542">I4755</f>
        <v>1354.5</v>
      </c>
      <c r="J4754" s="32">
        <f t="shared" ref="J4754:J4765" si="12543">J4755</f>
        <v>1354.5</v>
      </c>
      <c r="K4754" s="32">
        <f t="shared" ref="K4754:K4765" si="12544">K4755</f>
        <v>1354.5</v>
      </c>
      <c r="L4754" s="32">
        <f t="shared" ref="L4754:L4765" si="12545">L4755</f>
        <v>-1354.5</v>
      </c>
      <c r="M4754" s="32">
        <f t="shared" ref="M4754:M4765" si="12546">M4755</f>
        <v>-1354.5</v>
      </c>
      <c r="N4754" s="32">
        <f t="shared" ref="N4754:N4765" si="12547">N4755</f>
        <v>-1354.5</v>
      </c>
      <c r="O4754" s="32">
        <f t="shared" ref="O4754:O4765" si="12548">O4755</f>
        <v>0</v>
      </c>
      <c r="P4754" s="32">
        <f t="shared" ref="P4754:P4765" si="12549">P4755</f>
        <v>0</v>
      </c>
      <c r="Q4754" s="32">
        <f t="shared" ref="Q4754:Q4765" si="12550">Q4755</f>
        <v>0</v>
      </c>
      <c r="R4754" s="32">
        <f t="shared" ref="R4754:R4765" si="12551">R4755</f>
        <v>0</v>
      </c>
      <c r="S4754" s="32">
        <f t="shared" ref="S4754:S4765" si="12552">S4755</f>
        <v>0</v>
      </c>
      <c r="T4754" s="32">
        <f t="shared" ref="T4754:T4765" si="12553">T4755</f>
        <v>0</v>
      </c>
      <c r="U4754" s="32">
        <v>0</v>
      </c>
      <c r="V4754" s="32">
        <f t="shared" si="12399"/>
        <v>0</v>
      </c>
      <c r="W4754" s="32">
        <f t="shared" ref="W4754:W4765" si="12554">W4755</f>
        <v>0</v>
      </c>
      <c r="X4754" s="32">
        <f t="shared" ref="X4754:X4765" si="12555">X4755</f>
        <v>0</v>
      </c>
      <c r="Y4754" s="32">
        <f t="shared" ref="Y4754:Y4765" si="12556">Y4755</f>
        <v>0</v>
      </c>
      <c r="Z4754" s="32">
        <f t="shared" ref="Z4754:Z4765" si="12557">Z4755</f>
        <v>0</v>
      </c>
      <c r="AA4754" s="32">
        <f t="shared" ref="AA4754:AA4765" si="12558">AA4755</f>
        <v>0</v>
      </c>
      <c r="AB4754" s="32">
        <f t="shared" ref="AB4754:AB4765" si="12559">AB4755</f>
        <v>0</v>
      </c>
      <c r="AC4754" s="33">
        <f t="shared" ref="AC4754:AC4765" si="12560">AC4755</f>
        <v>0</v>
      </c>
      <c r="AD4754" s="33">
        <f t="shared" ref="AD4754:AD4765" si="12561">AD4755</f>
        <v>0</v>
      </c>
      <c r="AE4754" s="34" t="e">
        <f t="shared" si="12388"/>
        <v>#DIV/0!</v>
      </c>
      <c r="AF4754" s="35">
        <f t="shared" ref="AF4754:AF4765" si="12562">AF4755</f>
        <v>0</v>
      </c>
      <c r="AG4754" s="35">
        <f t="shared" ref="AG4754:AG4765" si="12563">AG4755</f>
        <v>0</v>
      </c>
      <c r="AH4754" s="36">
        <f t="shared" ref="AH4754:AH4765" si="12564">AH4755</f>
        <v>0</v>
      </c>
      <c r="AI4754" s="36">
        <f t="shared" ref="AI4754:AI4765" si="12565">AI4755</f>
        <v>0</v>
      </c>
      <c r="AJ4754" s="36">
        <f t="shared" ref="AJ4754:AJ4765" si="12566">AJ4755</f>
        <v>0</v>
      </c>
      <c r="AK4754" s="36">
        <f t="shared" ref="AK4754:AK4765" si="12567">AK4755</f>
        <v>0</v>
      </c>
      <c r="AL4754" s="36">
        <f t="shared" si="12389"/>
        <v>0</v>
      </c>
      <c r="AM4754" s="36">
        <f t="shared" si="12390"/>
        <v>0</v>
      </c>
      <c r="AN4754" s="37" t="s">
        <v>35</v>
      </c>
    </row>
    <row r="4755" spans="2:40" ht="15.6" hidden="1" customHeight="1" x14ac:dyDescent="0.3">
      <c r="B4755" s="30" t="s">
        <v>1271</v>
      </c>
      <c r="C4755" s="30" t="s">
        <v>38</v>
      </c>
      <c r="D4755" s="30" t="s">
        <v>40</v>
      </c>
      <c r="E4755" s="15" t="str">
        <f t="shared" si="12397"/>
        <v>0113</v>
      </c>
      <c r="F4755" s="30" t="s">
        <v>1275</v>
      </c>
      <c r="G4755" s="30"/>
      <c r="H4755" s="31" t="s">
        <v>1276</v>
      </c>
      <c r="I4755" s="32">
        <f t="shared" si="12542"/>
        <v>1354.5</v>
      </c>
      <c r="J4755" s="32">
        <f t="shared" si="12543"/>
        <v>1354.5</v>
      </c>
      <c r="K4755" s="32">
        <f t="shared" si="12544"/>
        <v>1354.5</v>
      </c>
      <c r="L4755" s="32">
        <f t="shared" si="12545"/>
        <v>-1354.5</v>
      </c>
      <c r="M4755" s="32">
        <f t="shared" si="12546"/>
        <v>-1354.5</v>
      </c>
      <c r="N4755" s="32">
        <f t="shared" si="12547"/>
        <v>-1354.5</v>
      </c>
      <c r="O4755" s="32">
        <f t="shared" si="12548"/>
        <v>0</v>
      </c>
      <c r="P4755" s="32">
        <f t="shared" si="12549"/>
        <v>0</v>
      </c>
      <c r="Q4755" s="32">
        <f t="shared" si="12550"/>
        <v>0</v>
      </c>
      <c r="R4755" s="32">
        <f t="shared" si="12551"/>
        <v>0</v>
      </c>
      <c r="S4755" s="32">
        <f t="shared" si="12552"/>
        <v>0</v>
      </c>
      <c r="T4755" s="32">
        <f t="shared" si="12553"/>
        <v>0</v>
      </c>
      <c r="U4755" s="32">
        <v>0</v>
      </c>
      <c r="V4755" s="32">
        <f t="shared" si="12399"/>
        <v>0</v>
      </c>
      <c r="W4755" s="32">
        <f t="shared" si="12554"/>
        <v>0</v>
      </c>
      <c r="X4755" s="32">
        <f t="shared" si="12555"/>
        <v>0</v>
      </c>
      <c r="Y4755" s="32">
        <f t="shared" si="12556"/>
        <v>0</v>
      </c>
      <c r="Z4755" s="32">
        <f t="shared" si="12557"/>
        <v>0</v>
      </c>
      <c r="AA4755" s="32">
        <f t="shared" si="12558"/>
        <v>0</v>
      </c>
      <c r="AB4755" s="32">
        <f t="shared" si="12559"/>
        <v>0</v>
      </c>
      <c r="AC4755" s="33">
        <f t="shared" si="12560"/>
        <v>0</v>
      </c>
      <c r="AD4755" s="33">
        <f t="shared" si="12561"/>
        <v>0</v>
      </c>
      <c r="AE4755" s="34" t="e">
        <f t="shared" si="12388"/>
        <v>#DIV/0!</v>
      </c>
      <c r="AF4755" s="35">
        <f t="shared" si="12562"/>
        <v>0</v>
      </c>
      <c r="AG4755" s="35">
        <f t="shared" si="12563"/>
        <v>0</v>
      </c>
      <c r="AH4755" s="36">
        <f t="shared" si="12564"/>
        <v>0</v>
      </c>
      <c r="AI4755" s="36">
        <f t="shared" si="12565"/>
        <v>0</v>
      </c>
      <c r="AJ4755" s="36">
        <f t="shared" si="12566"/>
        <v>0</v>
      </c>
      <c r="AK4755" s="36">
        <f t="shared" si="12567"/>
        <v>0</v>
      </c>
      <c r="AL4755" s="36">
        <f t="shared" si="12389"/>
        <v>0</v>
      </c>
      <c r="AM4755" s="36">
        <f t="shared" si="12390"/>
        <v>0</v>
      </c>
      <c r="AN4755" s="37" t="s">
        <v>35</v>
      </c>
    </row>
    <row r="4756" spans="2:40" ht="46.8" hidden="1" customHeight="1" x14ac:dyDescent="0.3">
      <c r="B4756" s="30" t="s">
        <v>1271</v>
      </c>
      <c r="C4756" s="30" t="s">
        <v>38</v>
      </c>
      <c r="D4756" s="30" t="s">
        <v>40</v>
      </c>
      <c r="E4756" s="15" t="str">
        <f t="shared" si="12397"/>
        <v>0113</v>
      </c>
      <c r="F4756" s="30" t="s">
        <v>1277</v>
      </c>
      <c r="G4756" s="30"/>
      <c r="H4756" s="31" t="s">
        <v>1278</v>
      </c>
      <c r="I4756" s="32">
        <f t="shared" si="12542"/>
        <v>1354.5</v>
      </c>
      <c r="J4756" s="32">
        <f t="shared" si="12543"/>
        <v>1354.5</v>
      </c>
      <c r="K4756" s="32">
        <f t="shared" si="12544"/>
        <v>1354.5</v>
      </c>
      <c r="L4756" s="32">
        <f t="shared" si="12545"/>
        <v>-1354.5</v>
      </c>
      <c r="M4756" s="32">
        <f t="shared" si="12546"/>
        <v>-1354.5</v>
      </c>
      <c r="N4756" s="32">
        <f t="shared" si="12547"/>
        <v>-1354.5</v>
      </c>
      <c r="O4756" s="32">
        <f t="shared" si="12548"/>
        <v>0</v>
      </c>
      <c r="P4756" s="32">
        <f t="shared" si="12549"/>
        <v>0</v>
      </c>
      <c r="Q4756" s="32">
        <f t="shared" si="12550"/>
        <v>0</v>
      </c>
      <c r="R4756" s="32">
        <f t="shared" si="12551"/>
        <v>0</v>
      </c>
      <c r="S4756" s="32">
        <f t="shared" si="12552"/>
        <v>0</v>
      </c>
      <c r="T4756" s="32">
        <f t="shared" si="12553"/>
        <v>0</v>
      </c>
      <c r="U4756" s="32">
        <v>0</v>
      </c>
      <c r="V4756" s="32">
        <f t="shared" si="12399"/>
        <v>0</v>
      </c>
      <c r="W4756" s="32">
        <f t="shared" si="12554"/>
        <v>0</v>
      </c>
      <c r="X4756" s="32">
        <f t="shared" si="12555"/>
        <v>0</v>
      </c>
      <c r="Y4756" s="32">
        <f t="shared" si="12556"/>
        <v>0</v>
      </c>
      <c r="Z4756" s="32">
        <f t="shared" si="12557"/>
        <v>0</v>
      </c>
      <c r="AA4756" s="32">
        <f t="shared" si="12558"/>
        <v>0</v>
      </c>
      <c r="AB4756" s="32">
        <f t="shared" si="12559"/>
        <v>0</v>
      </c>
      <c r="AC4756" s="33">
        <f t="shared" si="12560"/>
        <v>0</v>
      </c>
      <c r="AD4756" s="33">
        <f t="shared" si="12561"/>
        <v>0</v>
      </c>
      <c r="AE4756" s="34" t="e">
        <f t="shared" si="12388"/>
        <v>#DIV/0!</v>
      </c>
      <c r="AF4756" s="35">
        <f t="shared" si="12562"/>
        <v>0</v>
      </c>
      <c r="AG4756" s="35">
        <f t="shared" si="12563"/>
        <v>0</v>
      </c>
      <c r="AH4756" s="36">
        <f t="shared" si="12564"/>
        <v>0</v>
      </c>
      <c r="AI4756" s="36">
        <f t="shared" si="12565"/>
        <v>0</v>
      </c>
      <c r="AJ4756" s="36">
        <f t="shared" si="12566"/>
        <v>0</v>
      </c>
      <c r="AK4756" s="36">
        <f t="shared" si="12567"/>
        <v>0</v>
      </c>
      <c r="AL4756" s="36">
        <f t="shared" si="12389"/>
        <v>0</v>
      </c>
      <c r="AM4756" s="36">
        <f t="shared" si="12390"/>
        <v>0</v>
      </c>
      <c r="AN4756" s="37" t="s">
        <v>35</v>
      </c>
    </row>
    <row r="4757" spans="2:40" ht="15.6" hidden="1" customHeight="1" x14ac:dyDescent="0.3">
      <c r="B4757" s="30" t="s">
        <v>1271</v>
      </c>
      <c r="C4757" s="30" t="s">
        <v>38</v>
      </c>
      <c r="D4757" s="30" t="s">
        <v>40</v>
      </c>
      <c r="E4757" s="15" t="str">
        <f t="shared" si="12397"/>
        <v>0113</v>
      </c>
      <c r="F4757" s="30" t="s">
        <v>1279</v>
      </c>
      <c r="G4757" s="30"/>
      <c r="H4757" s="31" t="s">
        <v>1280</v>
      </c>
      <c r="I4757" s="32">
        <f t="shared" si="12542"/>
        <v>1354.5</v>
      </c>
      <c r="J4757" s="32">
        <f t="shared" si="12543"/>
        <v>1354.5</v>
      </c>
      <c r="K4757" s="32">
        <f t="shared" si="12544"/>
        <v>1354.5</v>
      </c>
      <c r="L4757" s="32">
        <f t="shared" si="12545"/>
        <v>-1354.5</v>
      </c>
      <c r="M4757" s="32">
        <f t="shared" si="12546"/>
        <v>-1354.5</v>
      </c>
      <c r="N4757" s="32">
        <f t="shared" si="12547"/>
        <v>-1354.5</v>
      </c>
      <c r="O4757" s="32">
        <f t="shared" si="12548"/>
        <v>0</v>
      </c>
      <c r="P4757" s="32">
        <f t="shared" si="12549"/>
        <v>0</v>
      </c>
      <c r="Q4757" s="32">
        <f t="shared" si="12550"/>
        <v>0</v>
      </c>
      <c r="R4757" s="32">
        <f t="shared" si="12551"/>
        <v>0</v>
      </c>
      <c r="S4757" s="32">
        <f t="shared" si="12552"/>
        <v>0</v>
      </c>
      <c r="T4757" s="32">
        <f t="shared" si="12553"/>
        <v>0</v>
      </c>
      <c r="U4757" s="32">
        <v>0</v>
      </c>
      <c r="V4757" s="32">
        <f t="shared" si="12399"/>
        <v>0</v>
      </c>
      <c r="W4757" s="32">
        <f t="shared" si="12554"/>
        <v>0</v>
      </c>
      <c r="X4757" s="32">
        <f t="shared" si="12555"/>
        <v>0</v>
      </c>
      <c r="Y4757" s="32">
        <f t="shared" si="12556"/>
        <v>0</v>
      </c>
      <c r="Z4757" s="32">
        <f t="shared" si="12557"/>
        <v>0</v>
      </c>
      <c r="AA4757" s="32">
        <f t="shared" si="12558"/>
        <v>0</v>
      </c>
      <c r="AB4757" s="32">
        <f t="shared" si="12559"/>
        <v>0</v>
      </c>
      <c r="AC4757" s="33">
        <f t="shared" si="12560"/>
        <v>0</v>
      </c>
      <c r="AD4757" s="33">
        <f t="shared" si="12561"/>
        <v>0</v>
      </c>
      <c r="AE4757" s="34" t="e">
        <f t="shared" si="12388"/>
        <v>#DIV/0!</v>
      </c>
      <c r="AF4757" s="35">
        <f t="shared" si="12562"/>
        <v>0</v>
      </c>
      <c r="AG4757" s="35">
        <f t="shared" si="12563"/>
        <v>0</v>
      </c>
      <c r="AH4757" s="36">
        <f t="shared" si="12564"/>
        <v>0</v>
      </c>
      <c r="AI4757" s="36">
        <f t="shared" si="12565"/>
        <v>0</v>
      </c>
      <c r="AJ4757" s="36">
        <f t="shared" si="12566"/>
        <v>0</v>
      </c>
      <c r="AK4757" s="36">
        <f t="shared" si="12567"/>
        <v>0</v>
      </c>
      <c r="AL4757" s="36">
        <f t="shared" si="12389"/>
        <v>0</v>
      </c>
      <c r="AM4757" s="36">
        <f t="shared" si="12390"/>
        <v>0</v>
      </c>
      <c r="AN4757" s="37" t="s">
        <v>35</v>
      </c>
    </row>
    <row r="4758" spans="2:40" s="22" customFormat="1" ht="31.2" hidden="1" customHeight="1" x14ac:dyDescent="0.3">
      <c r="B4758" s="30" t="s">
        <v>1271</v>
      </c>
      <c r="C4758" s="30" t="s">
        <v>38</v>
      </c>
      <c r="D4758" s="30" t="s">
        <v>40</v>
      </c>
      <c r="E4758" s="15" t="str">
        <f t="shared" si="12397"/>
        <v>0113</v>
      </c>
      <c r="F4758" s="30" t="s">
        <v>1279</v>
      </c>
      <c r="G4758" s="30" t="s">
        <v>50</v>
      </c>
      <c r="H4758" s="31" t="s">
        <v>51</v>
      </c>
      <c r="I4758" s="32">
        <f t="shared" si="12542"/>
        <v>1354.5</v>
      </c>
      <c r="J4758" s="32">
        <f t="shared" si="12543"/>
        <v>1354.5</v>
      </c>
      <c r="K4758" s="32">
        <f t="shared" si="12544"/>
        <v>1354.5</v>
      </c>
      <c r="L4758" s="32">
        <f t="shared" si="12545"/>
        <v>-1354.5</v>
      </c>
      <c r="M4758" s="32">
        <f t="shared" si="12546"/>
        <v>-1354.5</v>
      </c>
      <c r="N4758" s="32">
        <f t="shared" si="12547"/>
        <v>-1354.5</v>
      </c>
      <c r="O4758" s="32">
        <f t="shared" si="12548"/>
        <v>0</v>
      </c>
      <c r="P4758" s="32">
        <f t="shared" si="12549"/>
        <v>0</v>
      </c>
      <c r="Q4758" s="32">
        <f t="shared" si="12550"/>
        <v>0</v>
      </c>
      <c r="R4758" s="32">
        <f t="shared" si="12551"/>
        <v>0</v>
      </c>
      <c r="S4758" s="32">
        <f t="shared" si="12552"/>
        <v>0</v>
      </c>
      <c r="T4758" s="32">
        <f t="shared" si="12553"/>
        <v>0</v>
      </c>
      <c r="U4758" s="32">
        <v>0</v>
      </c>
      <c r="V4758" s="32">
        <f t="shared" si="12399"/>
        <v>0</v>
      </c>
      <c r="W4758" s="32">
        <f t="shared" si="12554"/>
        <v>0</v>
      </c>
      <c r="X4758" s="32">
        <f t="shared" si="12555"/>
        <v>0</v>
      </c>
      <c r="Y4758" s="32">
        <f t="shared" si="12556"/>
        <v>0</v>
      </c>
      <c r="Z4758" s="32">
        <f t="shared" si="12557"/>
        <v>0</v>
      </c>
      <c r="AA4758" s="32">
        <f t="shared" si="12558"/>
        <v>0</v>
      </c>
      <c r="AB4758" s="32">
        <f t="shared" si="12559"/>
        <v>0</v>
      </c>
      <c r="AC4758" s="33">
        <f t="shared" si="12560"/>
        <v>0</v>
      </c>
      <c r="AD4758" s="33">
        <f t="shared" si="12561"/>
        <v>0</v>
      </c>
      <c r="AE4758" s="34" t="e">
        <f t="shared" si="12388"/>
        <v>#DIV/0!</v>
      </c>
      <c r="AF4758" s="35">
        <f t="shared" si="12562"/>
        <v>0</v>
      </c>
      <c r="AG4758" s="35">
        <f t="shared" si="12563"/>
        <v>0</v>
      </c>
      <c r="AH4758" s="36">
        <f t="shared" si="12564"/>
        <v>0</v>
      </c>
      <c r="AI4758" s="36">
        <f t="shared" si="12565"/>
        <v>0</v>
      </c>
      <c r="AJ4758" s="36">
        <f t="shared" si="12566"/>
        <v>0</v>
      </c>
      <c r="AK4758" s="36">
        <f t="shared" si="12567"/>
        <v>0</v>
      </c>
      <c r="AL4758" s="36">
        <f t="shared" si="12389"/>
        <v>0</v>
      </c>
      <c r="AM4758" s="36">
        <f t="shared" si="12390"/>
        <v>0</v>
      </c>
      <c r="AN4758" s="37" t="s">
        <v>35</v>
      </c>
    </row>
    <row r="4759" spans="2:40" s="22" customFormat="1" ht="31.2" hidden="1" customHeight="1" x14ac:dyDescent="0.3">
      <c r="B4759" s="30" t="s">
        <v>1271</v>
      </c>
      <c r="C4759" s="30" t="s">
        <v>38</v>
      </c>
      <c r="D4759" s="30" t="s">
        <v>40</v>
      </c>
      <c r="E4759" s="15" t="str">
        <f t="shared" si="12397"/>
        <v>0113</v>
      </c>
      <c r="F4759" s="30" t="s">
        <v>1279</v>
      </c>
      <c r="G4759" s="30" t="s">
        <v>52</v>
      </c>
      <c r="H4759" s="31" t="s">
        <v>53</v>
      </c>
      <c r="I4759" s="32">
        <v>1354.5</v>
      </c>
      <c r="J4759" s="32">
        <v>1354.5</v>
      </c>
      <c r="K4759" s="32">
        <v>1354.5</v>
      </c>
      <c r="L4759" s="32">
        <v>-1354.5</v>
      </c>
      <c r="M4759" s="32">
        <v>-1354.5</v>
      </c>
      <c r="N4759" s="32">
        <v>-1354.5</v>
      </c>
      <c r="O4759" s="32">
        <v>0</v>
      </c>
      <c r="P4759" s="32">
        <v>0</v>
      </c>
      <c r="Q4759" s="32">
        <v>0</v>
      </c>
      <c r="R4759" s="32">
        <v>0</v>
      </c>
      <c r="S4759" s="32">
        <v>0</v>
      </c>
      <c r="T4759" s="32">
        <v>0</v>
      </c>
      <c r="U4759" s="32">
        <v>0</v>
      </c>
      <c r="V4759" s="32">
        <f t="shared" si="12399"/>
        <v>0</v>
      </c>
      <c r="W4759" s="32"/>
      <c r="X4759" s="32"/>
      <c r="Y4759" s="32"/>
      <c r="Z4759" s="32"/>
      <c r="AA4759" s="32"/>
      <c r="AB4759" s="32">
        <v>0</v>
      </c>
      <c r="AC4759" s="33">
        <v>0</v>
      </c>
      <c r="AD4759" s="33">
        <v>0</v>
      </c>
      <c r="AE4759" s="34" t="e">
        <f t="shared" si="12388"/>
        <v>#DIV/0!</v>
      </c>
      <c r="AF4759" s="35">
        <v>0</v>
      </c>
      <c r="AG4759" s="35">
        <v>0</v>
      </c>
      <c r="AH4759" s="36">
        <v>0</v>
      </c>
      <c r="AI4759" s="36">
        <v>0</v>
      </c>
      <c r="AJ4759" s="36">
        <v>0</v>
      </c>
      <c r="AK4759" s="36">
        <v>0</v>
      </c>
      <c r="AL4759" s="36">
        <f t="shared" si="12389"/>
        <v>0</v>
      </c>
      <c r="AM4759" s="36">
        <f t="shared" si="12390"/>
        <v>0</v>
      </c>
      <c r="AN4759" s="37" t="s">
        <v>35</v>
      </c>
    </row>
    <row r="4760" spans="2:40" ht="31.2" x14ac:dyDescent="0.3">
      <c r="B4760" s="30" t="s">
        <v>1271</v>
      </c>
      <c r="C4760" s="30" t="s">
        <v>38</v>
      </c>
      <c r="D4760" s="30" t="s">
        <v>40</v>
      </c>
      <c r="E4760" s="15" t="str">
        <f t="shared" si="12397"/>
        <v>0113</v>
      </c>
      <c r="F4760" s="30" t="s">
        <v>78</v>
      </c>
      <c r="G4760" s="30"/>
      <c r="H4760" s="31" t="s">
        <v>79</v>
      </c>
      <c r="I4760" s="32">
        <f t="shared" si="12542"/>
        <v>58.5</v>
      </c>
      <c r="J4760" s="32">
        <f t="shared" si="12543"/>
        <v>58.5</v>
      </c>
      <c r="K4760" s="32">
        <f t="shared" si="12544"/>
        <v>58.5</v>
      </c>
      <c r="L4760" s="32">
        <f t="shared" si="12545"/>
        <v>0</v>
      </c>
      <c r="M4760" s="32">
        <f t="shared" si="12546"/>
        <v>0</v>
      </c>
      <c r="N4760" s="32">
        <f t="shared" si="12547"/>
        <v>0</v>
      </c>
      <c r="O4760" s="32">
        <f t="shared" si="12548"/>
        <v>-10.7</v>
      </c>
      <c r="P4760" s="32">
        <f t="shared" si="12549"/>
        <v>0</v>
      </c>
      <c r="Q4760" s="32">
        <f t="shared" si="12550"/>
        <v>0</v>
      </c>
      <c r="R4760" s="32">
        <f t="shared" si="12551"/>
        <v>0</v>
      </c>
      <c r="S4760" s="32">
        <f t="shared" si="12552"/>
        <v>0</v>
      </c>
      <c r="T4760" s="32">
        <f t="shared" si="12553"/>
        <v>0</v>
      </c>
      <c r="U4760" s="32">
        <v>0</v>
      </c>
      <c r="V4760" s="32">
        <f t="shared" si="12399"/>
        <v>47.8</v>
      </c>
      <c r="W4760" s="32">
        <f t="shared" si="12554"/>
        <v>0</v>
      </c>
      <c r="X4760" s="32">
        <f t="shared" si="12555"/>
        <v>0</v>
      </c>
      <c r="Y4760" s="32">
        <f t="shared" si="12556"/>
        <v>0</v>
      </c>
      <c r="Z4760" s="32">
        <f t="shared" si="12557"/>
        <v>0</v>
      </c>
      <c r="AA4760" s="32">
        <f t="shared" si="12558"/>
        <v>0</v>
      </c>
      <c r="AB4760" s="32">
        <f t="shared" si="12559"/>
        <v>47.72</v>
      </c>
      <c r="AC4760" s="33">
        <f t="shared" si="12560"/>
        <v>47.8</v>
      </c>
      <c r="AD4760" s="33">
        <f t="shared" si="12561"/>
        <v>47.72</v>
      </c>
      <c r="AE4760" s="34">
        <f t="shared" si="12388"/>
        <v>99.8326359832636</v>
      </c>
      <c r="AF4760" s="32">
        <f t="shared" si="12562"/>
        <v>58.5</v>
      </c>
      <c r="AG4760" s="32">
        <f t="shared" si="12563"/>
        <v>-10.7</v>
      </c>
      <c r="AH4760" s="32">
        <f t="shared" si="12564"/>
        <v>0</v>
      </c>
      <c r="AI4760" s="32">
        <f t="shared" si="12565"/>
        <v>0</v>
      </c>
      <c r="AJ4760" s="32">
        <f t="shared" si="12566"/>
        <v>0</v>
      </c>
      <c r="AK4760" s="32">
        <f t="shared" si="12567"/>
        <v>0</v>
      </c>
      <c r="AL4760" s="32">
        <f t="shared" si="12389"/>
        <v>47.8</v>
      </c>
      <c r="AM4760" s="32">
        <f t="shared" si="12390"/>
        <v>0</v>
      </c>
    </row>
    <row r="4761" spans="2:40" x14ac:dyDescent="0.3">
      <c r="B4761" s="30" t="s">
        <v>1271</v>
      </c>
      <c r="C4761" s="30" t="s">
        <v>38</v>
      </c>
      <c r="D4761" s="30" t="s">
        <v>40</v>
      </c>
      <c r="E4761" s="15" t="str">
        <f t="shared" si="12397"/>
        <v>0113</v>
      </c>
      <c r="F4761" s="30" t="s">
        <v>80</v>
      </c>
      <c r="G4761" s="30"/>
      <c r="H4761" s="31" t="s">
        <v>81</v>
      </c>
      <c r="I4761" s="32">
        <f t="shared" si="12542"/>
        <v>58.5</v>
      </c>
      <c r="J4761" s="32">
        <f t="shared" si="12543"/>
        <v>58.5</v>
      </c>
      <c r="K4761" s="32">
        <f t="shared" si="12544"/>
        <v>58.5</v>
      </c>
      <c r="L4761" s="32">
        <f t="shared" si="12545"/>
        <v>0</v>
      </c>
      <c r="M4761" s="32">
        <f t="shared" si="12546"/>
        <v>0</v>
      </c>
      <c r="N4761" s="32">
        <f t="shared" si="12547"/>
        <v>0</v>
      </c>
      <c r="O4761" s="32">
        <f t="shared" si="12548"/>
        <v>-10.7</v>
      </c>
      <c r="P4761" s="32">
        <f t="shared" si="12549"/>
        <v>0</v>
      </c>
      <c r="Q4761" s="32">
        <f t="shared" si="12550"/>
        <v>0</v>
      </c>
      <c r="R4761" s="32">
        <f t="shared" si="12551"/>
        <v>0</v>
      </c>
      <c r="S4761" s="32">
        <f t="shared" si="12552"/>
        <v>0</v>
      </c>
      <c r="T4761" s="32">
        <f t="shared" si="12553"/>
        <v>0</v>
      </c>
      <c r="U4761" s="32">
        <v>0</v>
      </c>
      <c r="V4761" s="32">
        <f t="shared" si="12399"/>
        <v>47.8</v>
      </c>
      <c r="W4761" s="32">
        <f t="shared" si="12554"/>
        <v>0</v>
      </c>
      <c r="X4761" s="32">
        <f t="shared" si="12555"/>
        <v>0</v>
      </c>
      <c r="Y4761" s="32">
        <f t="shared" si="12556"/>
        <v>0</v>
      </c>
      <c r="Z4761" s="32">
        <f t="shared" si="12557"/>
        <v>0</v>
      </c>
      <c r="AA4761" s="32">
        <f t="shared" si="12558"/>
        <v>0</v>
      </c>
      <c r="AB4761" s="32">
        <f t="shared" si="12559"/>
        <v>47.72</v>
      </c>
      <c r="AC4761" s="33">
        <f t="shared" si="12560"/>
        <v>47.8</v>
      </c>
      <c r="AD4761" s="33">
        <f t="shared" si="12561"/>
        <v>47.72</v>
      </c>
      <c r="AE4761" s="34">
        <f t="shared" si="12388"/>
        <v>99.8326359832636</v>
      </c>
      <c r="AF4761" s="32">
        <f t="shared" si="12562"/>
        <v>58.5</v>
      </c>
      <c r="AG4761" s="32">
        <f t="shared" si="12563"/>
        <v>-10.7</v>
      </c>
      <c r="AH4761" s="32">
        <f t="shared" si="12564"/>
        <v>0</v>
      </c>
      <c r="AI4761" s="32">
        <f t="shared" si="12565"/>
        <v>0</v>
      </c>
      <c r="AJ4761" s="32">
        <f t="shared" si="12566"/>
        <v>0</v>
      </c>
      <c r="AK4761" s="32">
        <f t="shared" si="12567"/>
        <v>0</v>
      </c>
      <c r="AL4761" s="32">
        <f t="shared" si="12389"/>
        <v>47.8</v>
      </c>
      <c r="AM4761" s="32">
        <f t="shared" si="12390"/>
        <v>0</v>
      </c>
    </row>
    <row r="4762" spans="2:40" ht="46.8" x14ac:dyDescent="0.3">
      <c r="B4762" s="30" t="s">
        <v>1271</v>
      </c>
      <c r="C4762" s="30" t="s">
        <v>38</v>
      </c>
      <c r="D4762" s="30" t="s">
        <v>40</v>
      </c>
      <c r="E4762" s="15" t="str">
        <f t="shared" si="12397"/>
        <v>0113</v>
      </c>
      <c r="F4762" s="30" t="s">
        <v>1281</v>
      </c>
      <c r="G4762" s="30"/>
      <c r="H4762" s="31" t="s">
        <v>1282</v>
      </c>
      <c r="I4762" s="32">
        <f t="shared" si="12542"/>
        <v>58.5</v>
      </c>
      <c r="J4762" s="32">
        <f t="shared" si="12543"/>
        <v>58.5</v>
      </c>
      <c r="K4762" s="32">
        <f t="shared" si="12544"/>
        <v>58.5</v>
      </c>
      <c r="L4762" s="32">
        <f t="shared" si="12545"/>
        <v>0</v>
      </c>
      <c r="M4762" s="32">
        <f t="shared" si="12546"/>
        <v>0</v>
      </c>
      <c r="N4762" s="32">
        <f t="shared" si="12547"/>
        <v>0</v>
      </c>
      <c r="O4762" s="32">
        <f t="shared" si="12548"/>
        <v>-10.7</v>
      </c>
      <c r="P4762" s="32">
        <f t="shared" si="12549"/>
        <v>0</v>
      </c>
      <c r="Q4762" s="32">
        <f t="shared" si="12550"/>
        <v>0</v>
      </c>
      <c r="R4762" s="32">
        <f t="shared" si="12551"/>
        <v>0</v>
      </c>
      <c r="S4762" s="32">
        <f t="shared" si="12552"/>
        <v>0</v>
      </c>
      <c r="T4762" s="32">
        <f t="shared" si="12553"/>
        <v>0</v>
      </c>
      <c r="U4762" s="32">
        <v>0</v>
      </c>
      <c r="V4762" s="32">
        <f t="shared" si="12399"/>
        <v>47.8</v>
      </c>
      <c r="W4762" s="32">
        <f t="shared" si="12554"/>
        <v>0</v>
      </c>
      <c r="X4762" s="32">
        <f t="shared" si="12555"/>
        <v>0</v>
      </c>
      <c r="Y4762" s="32">
        <f t="shared" si="12556"/>
        <v>0</v>
      </c>
      <c r="Z4762" s="32">
        <f t="shared" si="12557"/>
        <v>0</v>
      </c>
      <c r="AA4762" s="32">
        <f t="shared" si="12558"/>
        <v>0</v>
      </c>
      <c r="AB4762" s="32">
        <f t="shared" si="12559"/>
        <v>47.72</v>
      </c>
      <c r="AC4762" s="33">
        <f t="shared" si="12560"/>
        <v>47.8</v>
      </c>
      <c r="AD4762" s="33">
        <f t="shared" si="12561"/>
        <v>47.72</v>
      </c>
      <c r="AE4762" s="34">
        <f t="shared" si="12388"/>
        <v>99.8326359832636</v>
      </c>
      <c r="AF4762" s="32">
        <f t="shared" si="12562"/>
        <v>58.5</v>
      </c>
      <c r="AG4762" s="32">
        <f t="shared" si="12563"/>
        <v>-10.7</v>
      </c>
      <c r="AH4762" s="32">
        <f t="shared" si="12564"/>
        <v>0</v>
      </c>
      <c r="AI4762" s="32">
        <f t="shared" si="12565"/>
        <v>0</v>
      </c>
      <c r="AJ4762" s="32">
        <f t="shared" si="12566"/>
        <v>0</v>
      </c>
      <c r="AK4762" s="32">
        <f t="shared" si="12567"/>
        <v>0</v>
      </c>
      <c r="AL4762" s="32">
        <f t="shared" si="12389"/>
        <v>47.8</v>
      </c>
      <c r="AM4762" s="32">
        <f t="shared" si="12390"/>
        <v>0</v>
      </c>
    </row>
    <row r="4763" spans="2:40" ht="31.2" x14ac:dyDescent="0.3">
      <c r="B4763" s="30" t="s">
        <v>1271</v>
      </c>
      <c r="C4763" s="30" t="s">
        <v>38</v>
      </c>
      <c r="D4763" s="30" t="s">
        <v>40</v>
      </c>
      <c r="E4763" s="15" t="str">
        <f t="shared" si="12397"/>
        <v>0113</v>
      </c>
      <c r="F4763" s="30" t="s">
        <v>1281</v>
      </c>
      <c r="G4763" s="30" t="s">
        <v>50</v>
      </c>
      <c r="H4763" s="31" t="s">
        <v>51</v>
      </c>
      <c r="I4763" s="32">
        <f t="shared" si="12542"/>
        <v>58.5</v>
      </c>
      <c r="J4763" s="32">
        <f t="shared" si="12543"/>
        <v>58.5</v>
      </c>
      <c r="K4763" s="32">
        <f t="shared" si="12544"/>
        <v>58.5</v>
      </c>
      <c r="L4763" s="32">
        <f t="shared" si="12545"/>
        <v>0</v>
      </c>
      <c r="M4763" s="32">
        <f t="shared" si="12546"/>
        <v>0</v>
      </c>
      <c r="N4763" s="32">
        <f t="shared" si="12547"/>
        <v>0</v>
      </c>
      <c r="O4763" s="32">
        <f t="shared" si="12548"/>
        <v>-10.7</v>
      </c>
      <c r="P4763" s="32">
        <f t="shared" si="12549"/>
        <v>0</v>
      </c>
      <c r="Q4763" s="32">
        <f t="shared" si="12550"/>
        <v>0</v>
      </c>
      <c r="R4763" s="32">
        <f t="shared" si="12551"/>
        <v>0</v>
      </c>
      <c r="S4763" s="32">
        <f t="shared" si="12552"/>
        <v>0</v>
      </c>
      <c r="T4763" s="32">
        <f t="shared" si="12553"/>
        <v>0</v>
      </c>
      <c r="U4763" s="32">
        <v>0</v>
      </c>
      <c r="V4763" s="32">
        <f t="shared" si="12399"/>
        <v>47.8</v>
      </c>
      <c r="W4763" s="32">
        <f t="shared" si="12554"/>
        <v>0</v>
      </c>
      <c r="X4763" s="32">
        <f t="shared" si="12555"/>
        <v>0</v>
      </c>
      <c r="Y4763" s="32">
        <f t="shared" si="12556"/>
        <v>0</v>
      </c>
      <c r="Z4763" s="32">
        <f t="shared" si="12557"/>
        <v>0</v>
      </c>
      <c r="AA4763" s="32">
        <f t="shared" si="12558"/>
        <v>0</v>
      </c>
      <c r="AB4763" s="32">
        <f t="shared" si="12559"/>
        <v>47.72</v>
      </c>
      <c r="AC4763" s="33">
        <f t="shared" si="12560"/>
        <v>47.8</v>
      </c>
      <c r="AD4763" s="33">
        <f t="shared" si="12561"/>
        <v>47.72</v>
      </c>
      <c r="AE4763" s="34">
        <f t="shared" si="12388"/>
        <v>99.8326359832636</v>
      </c>
      <c r="AF4763" s="32">
        <f t="shared" si="12562"/>
        <v>58.5</v>
      </c>
      <c r="AG4763" s="32">
        <f t="shared" si="12563"/>
        <v>-10.7</v>
      </c>
      <c r="AH4763" s="32">
        <f t="shared" si="12564"/>
        <v>0</v>
      </c>
      <c r="AI4763" s="32">
        <f t="shared" si="12565"/>
        <v>0</v>
      </c>
      <c r="AJ4763" s="32">
        <f t="shared" si="12566"/>
        <v>0</v>
      </c>
      <c r="AK4763" s="32">
        <f t="shared" si="12567"/>
        <v>0</v>
      </c>
      <c r="AL4763" s="32">
        <f t="shared" si="12389"/>
        <v>47.8</v>
      </c>
      <c r="AM4763" s="32">
        <f t="shared" si="12390"/>
        <v>0</v>
      </c>
    </row>
    <row r="4764" spans="2:40" ht="31.2" x14ac:dyDescent="0.3">
      <c r="B4764" s="30" t="s">
        <v>1271</v>
      </c>
      <c r="C4764" s="30" t="s">
        <v>38</v>
      </c>
      <c r="D4764" s="30" t="s">
        <v>40</v>
      </c>
      <c r="E4764" s="15" t="str">
        <f t="shared" si="12397"/>
        <v>0113</v>
      </c>
      <c r="F4764" s="30" t="s">
        <v>1281</v>
      </c>
      <c r="G4764" s="30" t="s">
        <v>52</v>
      </c>
      <c r="H4764" s="31" t="s">
        <v>53</v>
      </c>
      <c r="I4764" s="32">
        <v>58.5</v>
      </c>
      <c r="J4764" s="32">
        <v>58.5</v>
      </c>
      <c r="K4764" s="32">
        <v>58.5</v>
      </c>
      <c r="L4764" s="32"/>
      <c r="M4764" s="32"/>
      <c r="N4764" s="32"/>
      <c r="O4764" s="32">
        <v>-10.7</v>
      </c>
      <c r="P4764" s="32">
        <v>0</v>
      </c>
      <c r="Q4764" s="32">
        <v>0</v>
      </c>
      <c r="R4764" s="32">
        <v>0</v>
      </c>
      <c r="S4764" s="32">
        <v>0</v>
      </c>
      <c r="T4764" s="32">
        <v>0</v>
      </c>
      <c r="U4764" s="32">
        <v>0</v>
      </c>
      <c r="V4764" s="32">
        <f t="shared" si="12399"/>
        <v>47.8</v>
      </c>
      <c r="W4764" s="32"/>
      <c r="X4764" s="32"/>
      <c r="Y4764" s="32"/>
      <c r="Z4764" s="32"/>
      <c r="AA4764" s="32"/>
      <c r="AB4764" s="32">
        <v>47.72</v>
      </c>
      <c r="AC4764" s="33">
        <v>47.8</v>
      </c>
      <c r="AD4764" s="33">
        <v>47.72</v>
      </c>
      <c r="AE4764" s="34">
        <f t="shared" si="12388"/>
        <v>99.8326359832636</v>
      </c>
      <c r="AF4764" s="32">
        <v>58.5</v>
      </c>
      <c r="AG4764" s="32">
        <v>-10.7</v>
      </c>
      <c r="AH4764" s="32">
        <v>0</v>
      </c>
      <c r="AI4764" s="32">
        <v>0</v>
      </c>
      <c r="AJ4764" s="32">
        <v>0</v>
      </c>
      <c r="AK4764" s="32">
        <v>0</v>
      </c>
      <c r="AL4764" s="32">
        <f t="shared" si="12389"/>
        <v>47.8</v>
      </c>
      <c r="AM4764" s="32">
        <f t="shared" si="12390"/>
        <v>0</v>
      </c>
      <c r="AN4764" s="12"/>
    </row>
    <row r="4765" spans="2:40" ht="31.2" x14ac:dyDescent="0.3">
      <c r="B4765" s="30" t="s">
        <v>1271</v>
      </c>
      <c r="C4765" s="30" t="s">
        <v>38</v>
      </c>
      <c r="D4765" s="30" t="s">
        <v>40</v>
      </c>
      <c r="E4765" s="15" t="str">
        <f t="shared" si="12397"/>
        <v>0113</v>
      </c>
      <c r="F4765" s="30" t="s">
        <v>84</v>
      </c>
      <c r="G4765" s="30"/>
      <c r="H4765" s="31" t="s">
        <v>85</v>
      </c>
      <c r="I4765" s="32">
        <f t="shared" si="12542"/>
        <v>47090.600000000006</v>
      </c>
      <c r="J4765" s="32">
        <f t="shared" si="12543"/>
        <v>46553.3</v>
      </c>
      <c r="K4765" s="32">
        <f t="shared" si="12544"/>
        <v>46553.3</v>
      </c>
      <c r="L4765" s="32">
        <f t="shared" si="12545"/>
        <v>0</v>
      </c>
      <c r="M4765" s="32">
        <f t="shared" si="12546"/>
        <v>0</v>
      </c>
      <c r="N4765" s="32">
        <f t="shared" si="12547"/>
        <v>0</v>
      </c>
      <c r="O4765" s="32">
        <f t="shared" si="12548"/>
        <v>0</v>
      </c>
      <c r="P4765" s="32">
        <f t="shared" si="12549"/>
        <v>194.185</v>
      </c>
      <c r="Q4765" s="32">
        <f t="shared" si="12550"/>
        <v>0</v>
      </c>
      <c r="R4765" s="32">
        <f t="shared" si="12551"/>
        <v>611.29999999999995</v>
      </c>
      <c r="S4765" s="32">
        <f t="shared" si="12552"/>
        <v>0</v>
      </c>
      <c r="T4765" s="32">
        <f t="shared" si="12553"/>
        <v>0</v>
      </c>
      <c r="U4765" s="32">
        <v>0</v>
      </c>
      <c r="V4765" s="32">
        <f t="shared" si="12399"/>
        <v>47896.085000000006</v>
      </c>
      <c r="W4765" s="32">
        <f t="shared" si="12554"/>
        <v>0</v>
      </c>
      <c r="X4765" s="32">
        <f t="shared" si="12555"/>
        <v>0</v>
      </c>
      <c r="Y4765" s="32">
        <f t="shared" si="12556"/>
        <v>0</v>
      </c>
      <c r="Z4765" s="32">
        <f t="shared" si="12557"/>
        <v>0</v>
      </c>
      <c r="AA4765" s="32">
        <f t="shared" si="12558"/>
        <v>0</v>
      </c>
      <c r="AB4765" s="32">
        <f t="shared" si="12559"/>
        <v>34764.887699999999</v>
      </c>
      <c r="AC4765" s="33">
        <f t="shared" si="12560"/>
        <v>47719.485000000001</v>
      </c>
      <c r="AD4765" s="33">
        <f t="shared" si="12561"/>
        <v>47673.384710000006</v>
      </c>
      <c r="AE4765" s="34">
        <f t="shared" si="12388"/>
        <v>99.903393152713207</v>
      </c>
      <c r="AF4765" s="32">
        <f t="shared" si="12562"/>
        <v>47719.485000000001</v>
      </c>
      <c r="AG4765" s="32">
        <f t="shared" si="12563"/>
        <v>0</v>
      </c>
      <c r="AH4765" s="32">
        <f t="shared" si="12564"/>
        <v>0</v>
      </c>
      <c r="AI4765" s="32">
        <f t="shared" si="12565"/>
        <v>0</v>
      </c>
      <c r="AJ4765" s="32">
        <f t="shared" si="12566"/>
        <v>0</v>
      </c>
      <c r="AK4765" s="32">
        <f t="shared" si="12567"/>
        <v>0</v>
      </c>
      <c r="AL4765" s="32">
        <f t="shared" si="12389"/>
        <v>47719.485000000001</v>
      </c>
      <c r="AM4765" s="32">
        <f t="shared" si="12390"/>
        <v>176.60000000000582</v>
      </c>
    </row>
    <row r="4766" spans="2:40" x14ac:dyDescent="0.3">
      <c r="B4766" s="30" t="s">
        <v>1271</v>
      </c>
      <c r="C4766" s="30" t="s">
        <v>38</v>
      </c>
      <c r="D4766" s="30" t="s">
        <v>40</v>
      </c>
      <c r="E4766" s="15" t="str">
        <f t="shared" si="12397"/>
        <v>0113</v>
      </c>
      <c r="F4766" s="30" t="s">
        <v>86</v>
      </c>
      <c r="G4766" s="30"/>
      <c r="H4766" s="31" t="s">
        <v>87</v>
      </c>
      <c r="I4766" s="32">
        <f t="shared" ref="I4766:T4766" si="12568">I4767+I4772</f>
        <v>47090.600000000006</v>
      </c>
      <c r="J4766" s="32">
        <f t="shared" si="12568"/>
        <v>46553.3</v>
      </c>
      <c r="K4766" s="32">
        <f t="shared" si="12568"/>
        <v>46553.3</v>
      </c>
      <c r="L4766" s="32">
        <f t="shared" si="12568"/>
        <v>0</v>
      </c>
      <c r="M4766" s="32">
        <f t="shared" si="12568"/>
        <v>0</v>
      </c>
      <c r="N4766" s="32">
        <f t="shared" si="12568"/>
        <v>0</v>
      </c>
      <c r="O4766" s="32">
        <f t="shared" si="12568"/>
        <v>0</v>
      </c>
      <c r="P4766" s="32">
        <f t="shared" si="12568"/>
        <v>194.185</v>
      </c>
      <c r="Q4766" s="32">
        <f t="shared" si="12568"/>
        <v>0</v>
      </c>
      <c r="R4766" s="32">
        <f t="shared" si="12568"/>
        <v>611.29999999999995</v>
      </c>
      <c r="S4766" s="32">
        <f t="shared" si="12568"/>
        <v>0</v>
      </c>
      <c r="T4766" s="32">
        <f t="shared" si="12568"/>
        <v>0</v>
      </c>
      <c r="U4766" s="32">
        <v>0</v>
      </c>
      <c r="V4766" s="32">
        <f t="shared" si="12399"/>
        <v>47896.085000000006</v>
      </c>
      <c r="W4766" s="32">
        <f t="shared" ref="W4766:AD4766" si="12569">W4767+W4772</f>
        <v>0</v>
      </c>
      <c r="X4766" s="32">
        <f t="shared" si="12569"/>
        <v>0</v>
      </c>
      <c r="Y4766" s="32">
        <f t="shared" si="12569"/>
        <v>0</v>
      </c>
      <c r="Z4766" s="32">
        <f t="shared" si="12569"/>
        <v>0</v>
      </c>
      <c r="AA4766" s="32">
        <f t="shared" si="12569"/>
        <v>0</v>
      </c>
      <c r="AB4766" s="32">
        <f t="shared" si="12569"/>
        <v>34764.887699999999</v>
      </c>
      <c r="AC4766" s="33">
        <f t="shared" si="12569"/>
        <v>47719.485000000001</v>
      </c>
      <c r="AD4766" s="33">
        <f t="shared" si="12569"/>
        <v>47673.384710000006</v>
      </c>
      <c r="AE4766" s="34">
        <f t="shared" si="12388"/>
        <v>99.903393152713207</v>
      </c>
      <c r="AF4766" s="32">
        <f t="shared" ref="AF4766:AK4766" si="12570">AF4767+AF4772</f>
        <v>47719.485000000001</v>
      </c>
      <c r="AG4766" s="32">
        <f t="shared" si="12570"/>
        <v>0</v>
      </c>
      <c r="AH4766" s="32">
        <f t="shared" si="12570"/>
        <v>0</v>
      </c>
      <c r="AI4766" s="32">
        <f t="shared" si="12570"/>
        <v>0</v>
      </c>
      <c r="AJ4766" s="32">
        <f t="shared" si="12570"/>
        <v>0</v>
      </c>
      <c r="AK4766" s="32">
        <f t="shared" si="12570"/>
        <v>0</v>
      </c>
      <c r="AL4766" s="32">
        <f t="shared" si="12389"/>
        <v>47719.485000000001</v>
      </c>
      <c r="AM4766" s="32">
        <f t="shared" si="12390"/>
        <v>176.60000000000582</v>
      </c>
    </row>
    <row r="4767" spans="2:40" ht="31.2" x14ac:dyDescent="0.3">
      <c r="B4767" s="30" t="s">
        <v>1271</v>
      </c>
      <c r="C4767" s="30" t="s">
        <v>38</v>
      </c>
      <c r="D4767" s="30" t="s">
        <v>40</v>
      </c>
      <c r="E4767" s="15" t="str">
        <f t="shared" si="12397"/>
        <v>0113</v>
      </c>
      <c r="F4767" s="30" t="s">
        <v>88</v>
      </c>
      <c r="G4767" s="30"/>
      <c r="H4767" s="31" t="s">
        <v>89</v>
      </c>
      <c r="I4767" s="32">
        <f t="shared" ref="I4767:I4768" si="12571">I4768</f>
        <v>44412.3</v>
      </c>
      <c r="J4767" s="32">
        <f t="shared" ref="J4767:J4768" si="12572">J4768</f>
        <v>43875</v>
      </c>
      <c r="K4767" s="32">
        <f t="shared" ref="K4767:K4768" si="12573">K4768</f>
        <v>43875</v>
      </c>
      <c r="L4767" s="32">
        <f t="shared" ref="L4767:L4768" si="12574">L4768</f>
        <v>0</v>
      </c>
      <c r="M4767" s="32">
        <f t="shared" ref="M4767:M4768" si="12575">M4768</f>
        <v>0</v>
      </c>
      <c r="N4767" s="32">
        <f t="shared" ref="N4767:N4768" si="12576">N4768</f>
        <v>0</v>
      </c>
      <c r="O4767" s="32">
        <f>O4768+O4770</f>
        <v>0</v>
      </c>
      <c r="P4767" s="32">
        <f>P4768+P4770</f>
        <v>0</v>
      </c>
      <c r="Q4767" s="32">
        <f>Q4768+Q4770</f>
        <v>0</v>
      </c>
      <c r="R4767" s="32">
        <f t="shared" ref="R4767:R4768" si="12577">R4768</f>
        <v>611.29999999999995</v>
      </c>
      <c r="S4767" s="32">
        <f t="shared" ref="S4767:S4768" si="12578">S4768</f>
        <v>0</v>
      </c>
      <c r="T4767" s="32">
        <f t="shared" ref="T4767:T4768" si="12579">T4768</f>
        <v>0</v>
      </c>
      <c r="U4767" s="32">
        <v>0</v>
      </c>
      <c r="V4767" s="32">
        <f t="shared" si="12399"/>
        <v>45023.600000000006</v>
      </c>
      <c r="W4767" s="32">
        <f t="shared" ref="W4767:W4768" si="12580">W4768</f>
        <v>0</v>
      </c>
      <c r="X4767" s="32">
        <f t="shared" ref="X4767:X4768" si="12581">X4768</f>
        <v>0</v>
      </c>
      <c r="Y4767" s="32">
        <f t="shared" ref="Y4767:Y4768" si="12582">Y4768</f>
        <v>0</v>
      </c>
      <c r="Z4767" s="32">
        <f t="shared" ref="Z4767:Z4768" si="12583">Z4768</f>
        <v>0</v>
      </c>
      <c r="AA4767" s="32">
        <f t="shared" ref="AA4767:AA4768" si="12584">AA4768</f>
        <v>0</v>
      </c>
      <c r="AB4767" s="32">
        <f>AB4768+AB4770</f>
        <v>32870.481319999999</v>
      </c>
      <c r="AC4767" s="33">
        <f>AC4768+AC4770</f>
        <v>44915.98042</v>
      </c>
      <c r="AD4767" s="33">
        <f>AD4768+AD4770</f>
        <v>44915.388920000005</v>
      </c>
      <c r="AE4767" s="34">
        <f t="shared" si="12388"/>
        <v>99.998683096763202</v>
      </c>
      <c r="AF4767" s="32">
        <f t="shared" ref="AF4767:AK4767" si="12585">AF4768+AF4770</f>
        <v>44797</v>
      </c>
      <c r="AG4767" s="32">
        <f t="shared" si="12585"/>
        <v>0</v>
      </c>
      <c r="AH4767" s="32">
        <f t="shared" si="12585"/>
        <v>0</v>
      </c>
      <c r="AI4767" s="32">
        <f t="shared" si="12585"/>
        <v>0</v>
      </c>
      <c r="AJ4767" s="32">
        <f t="shared" si="12585"/>
        <v>0</v>
      </c>
      <c r="AK4767" s="32">
        <f t="shared" si="12585"/>
        <v>0</v>
      </c>
      <c r="AL4767" s="32">
        <f t="shared" si="12389"/>
        <v>44797</v>
      </c>
      <c r="AM4767" s="32">
        <f t="shared" si="12390"/>
        <v>226.60000000000582</v>
      </c>
    </row>
    <row r="4768" spans="2:40" ht="78" x14ac:dyDescent="0.3">
      <c r="B4768" s="30" t="s">
        <v>1271</v>
      </c>
      <c r="C4768" s="30" t="s">
        <v>38</v>
      </c>
      <c r="D4768" s="30" t="s">
        <v>40</v>
      </c>
      <c r="E4768" s="15" t="str">
        <f t="shared" si="12397"/>
        <v>0113</v>
      </c>
      <c r="F4768" s="30" t="s">
        <v>88</v>
      </c>
      <c r="G4768" s="30" t="s">
        <v>68</v>
      </c>
      <c r="H4768" s="31" t="s">
        <v>69</v>
      </c>
      <c r="I4768" s="32">
        <f t="shared" si="12571"/>
        <v>44412.3</v>
      </c>
      <c r="J4768" s="32">
        <f t="shared" si="12572"/>
        <v>43875</v>
      </c>
      <c r="K4768" s="32">
        <f t="shared" si="12573"/>
        <v>43875</v>
      </c>
      <c r="L4768" s="32">
        <f t="shared" si="12574"/>
        <v>0</v>
      </c>
      <c r="M4768" s="32">
        <f t="shared" si="12575"/>
        <v>0</v>
      </c>
      <c r="N4768" s="32">
        <f t="shared" si="12576"/>
        <v>0</v>
      </c>
      <c r="O4768" s="32">
        <f>O4769</f>
        <v>0</v>
      </c>
      <c r="P4768" s="32">
        <f>P4769</f>
        <v>0</v>
      </c>
      <c r="Q4768" s="32">
        <f>Q4769</f>
        <v>0</v>
      </c>
      <c r="R4768" s="32">
        <f t="shared" si="12577"/>
        <v>611.29999999999995</v>
      </c>
      <c r="S4768" s="32">
        <f t="shared" si="12578"/>
        <v>0</v>
      </c>
      <c r="T4768" s="32">
        <f t="shared" si="12579"/>
        <v>0</v>
      </c>
      <c r="U4768" s="32">
        <v>0</v>
      </c>
      <c r="V4768" s="32">
        <f t="shared" si="12399"/>
        <v>45023.600000000006</v>
      </c>
      <c r="W4768" s="32">
        <f t="shared" si="12580"/>
        <v>0</v>
      </c>
      <c r="X4768" s="32">
        <f t="shared" si="12581"/>
        <v>0</v>
      </c>
      <c r="Y4768" s="32">
        <f t="shared" si="12582"/>
        <v>0</v>
      </c>
      <c r="Z4768" s="32">
        <f t="shared" si="12583"/>
        <v>0</v>
      </c>
      <c r="AA4768" s="32">
        <f t="shared" si="12584"/>
        <v>0</v>
      </c>
      <c r="AB4768" s="32">
        <f>AB4769</f>
        <v>32863.209799999997</v>
      </c>
      <c r="AC4768" s="33">
        <f>AC4769</f>
        <v>44908.708899999998</v>
      </c>
      <c r="AD4768" s="33">
        <f>AD4769</f>
        <v>44908.117400000003</v>
      </c>
      <c r="AE4768" s="34">
        <f t="shared" si="12388"/>
        <v>99.998682883533093</v>
      </c>
      <c r="AF4768" s="32">
        <f t="shared" ref="AF4768:AK4768" si="12586">AF4769</f>
        <v>44789.710480000002</v>
      </c>
      <c r="AG4768" s="32">
        <f t="shared" si="12586"/>
        <v>0</v>
      </c>
      <c r="AH4768" s="32">
        <f t="shared" si="12586"/>
        <v>0</v>
      </c>
      <c r="AI4768" s="32">
        <f t="shared" si="12586"/>
        <v>0</v>
      </c>
      <c r="AJ4768" s="32">
        <f t="shared" si="12586"/>
        <v>0</v>
      </c>
      <c r="AK4768" s="32">
        <f t="shared" si="12586"/>
        <v>0</v>
      </c>
      <c r="AL4768" s="32">
        <f t="shared" si="12389"/>
        <v>44789.710480000002</v>
      </c>
      <c r="AM4768" s="32">
        <f t="shared" si="12390"/>
        <v>233.88952000000427</v>
      </c>
    </row>
    <row r="4769" spans="2:40" ht="31.2" x14ac:dyDescent="0.3">
      <c r="B4769" s="30" t="s">
        <v>1271</v>
      </c>
      <c r="C4769" s="30" t="s">
        <v>38</v>
      </c>
      <c r="D4769" s="30" t="s">
        <v>40</v>
      </c>
      <c r="E4769" s="15" t="str">
        <f t="shared" si="12397"/>
        <v>0113</v>
      </c>
      <c r="F4769" s="30" t="s">
        <v>88</v>
      </c>
      <c r="G4769" s="30" t="s">
        <v>90</v>
      </c>
      <c r="H4769" s="31" t="s">
        <v>91</v>
      </c>
      <c r="I4769" s="32">
        <v>44412.3</v>
      </c>
      <c r="J4769" s="32">
        <v>43875</v>
      </c>
      <c r="K4769" s="32">
        <v>43875</v>
      </c>
      <c r="L4769" s="32"/>
      <c r="M4769" s="32"/>
      <c r="N4769" s="32"/>
      <c r="O4769" s="32">
        <v>0</v>
      </c>
      <c r="P4769" s="32">
        <v>0</v>
      </c>
      <c r="Q4769" s="32">
        <v>0</v>
      </c>
      <c r="R4769" s="32">
        <v>611.29999999999995</v>
      </c>
      <c r="S4769" s="32">
        <v>0</v>
      </c>
      <c r="T4769" s="32">
        <v>0</v>
      </c>
      <c r="U4769" s="32">
        <v>0</v>
      </c>
      <c r="V4769" s="32">
        <f t="shared" si="12399"/>
        <v>45023.600000000006</v>
      </c>
      <c r="W4769" s="32"/>
      <c r="X4769" s="32"/>
      <c r="Y4769" s="32"/>
      <c r="Z4769" s="32"/>
      <c r="AA4769" s="32"/>
      <c r="AB4769" s="32">
        <v>32863.209799999997</v>
      </c>
      <c r="AC4769" s="33">
        <v>44908.708899999998</v>
      </c>
      <c r="AD4769" s="33">
        <v>44908.117400000003</v>
      </c>
      <c r="AE4769" s="34">
        <f t="shared" si="12388"/>
        <v>99.998682883533093</v>
      </c>
      <c r="AF4769" s="32">
        <v>44789.710480000002</v>
      </c>
      <c r="AG4769" s="32">
        <v>0</v>
      </c>
      <c r="AH4769" s="32">
        <v>0</v>
      </c>
      <c r="AI4769" s="32">
        <v>0</v>
      </c>
      <c r="AJ4769" s="32">
        <v>0</v>
      </c>
      <c r="AK4769" s="32">
        <v>0</v>
      </c>
      <c r="AL4769" s="32">
        <f t="shared" si="12389"/>
        <v>44789.710480000002</v>
      </c>
      <c r="AM4769" s="32">
        <f t="shared" si="12390"/>
        <v>233.88952000000427</v>
      </c>
      <c r="AN4769" s="12"/>
    </row>
    <row r="4770" spans="2:40" x14ac:dyDescent="0.3">
      <c r="B4770" s="30" t="s">
        <v>1271</v>
      </c>
      <c r="C4770" s="30" t="s">
        <v>38</v>
      </c>
      <c r="D4770" s="30" t="s">
        <v>40</v>
      </c>
      <c r="E4770" s="15" t="str">
        <f t="shared" si="12397"/>
        <v>0113</v>
      </c>
      <c r="F4770" s="30" t="s">
        <v>88</v>
      </c>
      <c r="G4770" s="30" t="s">
        <v>92</v>
      </c>
      <c r="H4770" s="31" t="s">
        <v>93</v>
      </c>
      <c r="I4770" s="32"/>
      <c r="J4770" s="32"/>
      <c r="K4770" s="32"/>
      <c r="L4770" s="32"/>
      <c r="M4770" s="32"/>
      <c r="N4770" s="32"/>
      <c r="O4770" s="32">
        <f>O4771</f>
        <v>0</v>
      </c>
      <c r="P4770" s="32">
        <f>P4771</f>
        <v>0</v>
      </c>
      <c r="Q4770" s="32">
        <f>Q4771</f>
        <v>0</v>
      </c>
      <c r="R4770" s="32"/>
      <c r="S4770" s="32"/>
      <c r="T4770" s="32"/>
      <c r="U4770" s="32"/>
      <c r="V4770" s="32">
        <f t="shared" si="12399"/>
        <v>0</v>
      </c>
      <c r="W4770" s="32"/>
      <c r="X4770" s="32"/>
      <c r="Y4770" s="32"/>
      <c r="Z4770" s="32"/>
      <c r="AA4770" s="32"/>
      <c r="AB4770" s="32">
        <f>AB4771</f>
        <v>7.2715199999999998</v>
      </c>
      <c r="AC4770" s="33">
        <f>AC4771</f>
        <v>7.2715199999999998</v>
      </c>
      <c r="AD4770" s="33">
        <f>AD4771</f>
        <v>7.2715199999999998</v>
      </c>
      <c r="AE4770" s="34">
        <f t="shared" si="12388"/>
        <v>100</v>
      </c>
      <c r="AF4770" s="32">
        <f t="shared" ref="AF4770:AK4770" si="12587">AF4771</f>
        <v>7.2895200000000004</v>
      </c>
      <c r="AG4770" s="32">
        <f t="shared" si="12587"/>
        <v>0</v>
      </c>
      <c r="AH4770" s="32">
        <f t="shared" si="12587"/>
        <v>0</v>
      </c>
      <c r="AI4770" s="32">
        <f t="shared" si="12587"/>
        <v>0</v>
      </c>
      <c r="AJ4770" s="32">
        <f t="shared" si="12587"/>
        <v>0</v>
      </c>
      <c r="AK4770" s="32">
        <f t="shared" si="12587"/>
        <v>0</v>
      </c>
      <c r="AL4770" s="32">
        <f t="shared" si="12389"/>
        <v>7.2895200000000004</v>
      </c>
      <c r="AM4770" s="32">
        <f t="shared" si="12390"/>
        <v>-7.2895200000000004</v>
      </c>
      <c r="AN4770" s="12"/>
    </row>
    <row r="4771" spans="2:40" ht="31.2" x14ac:dyDescent="0.3">
      <c r="B4771" s="30" t="s">
        <v>1271</v>
      </c>
      <c r="C4771" s="30" t="s">
        <v>38</v>
      </c>
      <c r="D4771" s="30" t="s">
        <v>40</v>
      </c>
      <c r="E4771" s="15" t="str">
        <f t="shared" si="12397"/>
        <v>0113</v>
      </c>
      <c r="F4771" s="30" t="s">
        <v>88</v>
      </c>
      <c r="G4771" s="30" t="s">
        <v>94</v>
      </c>
      <c r="H4771" s="31" t="s">
        <v>95</v>
      </c>
      <c r="I4771" s="32"/>
      <c r="J4771" s="32"/>
      <c r="K4771" s="32"/>
      <c r="L4771" s="32"/>
      <c r="M4771" s="32"/>
      <c r="N4771" s="32"/>
      <c r="O4771" s="32">
        <v>0</v>
      </c>
      <c r="P4771" s="32">
        <v>0</v>
      </c>
      <c r="Q4771" s="32">
        <v>0</v>
      </c>
      <c r="R4771" s="32"/>
      <c r="S4771" s="32"/>
      <c r="T4771" s="32"/>
      <c r="U4771" s="32"/>
      <c r="V4771" s="32">
        <f t="shared" si="12399"/>
        <v>0</v>
      </c>
      <c r="W4771" s="32"/>
      <c r="X4771" s="32"/>
      <c r="Y4771" s="32"/>
      <c r="Z4771" s="32"/>
      <c r="AA4771" s="32"/>
      <c r="AB4771" s="32">
        <v>7.2715199999999998</v>
      </c>
      <c r="AC4771" s="33">
        <v>7.2715199999999998</v>
      </c>
      <c r="AD4771" s="33">
        <v>7.2715199999999998</v>
      </c>
      <c r="AE4771" s="34">
        <f t="shared" si="12388"/>
        <v>100</v>
      </c>
      <c r="AF4771" s="32">
        <v>7.2895200000000004</v>
      </c>
      <c r="AG4771" s="32">
        <v>0</v>
      </c>
      <c r="AH4771" s="32">
        <v>0</v>
      </c>
      <c r="AI4771" s="32">
        <v>0</v>
      </c>
      <c r="AJ4771" s="32">
        <v>0</v>
      </c>
      <c r="AK4771" s="32">
        <v>0</v>
      </c>
      <c r="AL4771" s="32">
        <f t="shared" si="12389"/>
        <v>7.2895200000000004</v>
      </c>
      <c r="AM4771" s="32">
        <f t="shared" si="12390"/>
        <v>-7.2895200000000004</v>
      </c>
      <c r="AN4771" s="12"/>
    </row>
    <row r="4772" spans="2:40" ht="31.2" x14ac:dyDescent="0.3">
      <c r="B4772" s="30" t="s">
        <v>1271</v>
      </c>
      <c r="C4772" s="30" t="s">
        <v>38</v>
      </c>
      <c r="D4772" s="30" t="s">
        <v>40</v>
      </c>
      <c r="E4772" s="15" t="str">
        <f t="shared" si="12397"/>
        <v>0113</v>
      </c>
      <c r="F4772" s="30" t="s">
        <v>96</v>
      </c>
      <c r="G4772" s="30"/>
      <c r="H4772" s="31" t="s">
        <v>97</v>
      </c>
      <c r="I4772" s="32">
        <f t="shared" ref="I4772:N4772" si="12588">I4773+I4775</f>
        <v>2678.3</v>
      </c>
      <c r="J4772" s="32">
        <f t="shared" si="12588"/>
        <v>2678.3</v>
      </c>
      <c r="K4772" s="32">
        <f t="shared" si="12588"/>
        <v>2678.3</v>
      </c>
      <c r="L4772" s="32">
        <f t="shared" si="12588"/>
        <v>0</v>
      </c>
      <c r="M4772" s="32">
        <f t="shared" si="12588"/>
        <v>0</v>
      </c>
      <c r="N4772" s="32">
        <f t="shared" si="12588"/>
        <v>0</v>
      </c>
      <c r="O4772" s="32">
        <f>O4773+O4775+O4777</f>
        <v>0</v>
      </c>
      <c r="P4772" s="32">
        <f>P4773+P4775+P4777</f>
        <v>194.185</v>
      </c>
      <c r="Q4772" s="32">
        <f>Q4773+Q4775+Q4777</f>
        <v>0</v>
      </c>
      <c r="R4772" s="32">
        <f>R4773+R4775+R4777</f>
        <v>0</v>
      </c>
      <c r="S4772" s="32">
        <f>S4773+S4775+S4777</f>
        <v>0</v>
      </c>
      <c r="T4772" s="32">
        <f>T4773+T4775</f>
        <v>0</v>
      </c>
      <c r="U4772" s="32">
        <v>0</v>
      </c>
      <c r="V4772" s="32">
        <f t="shared" si="12399"/>
        <v>2872.4850000000001</v>
      </c>
      <c r="W4772" s="32">
        <f>W4773+W4775</f>
        <v>0</v>
      </c>
      <c r="X4772" s="32">
        <f>X4773+X4775</f>
        <v>0</v>
      </c>
      <c r="Y4772" s="32">
        <f>Y4773+Y4775</f>
        <v>0</v>
      </c>
      <c r="Z4772" s="32">
        <f>Z4773+Z4775</f>
        <v>0</v>
      </c>
      <c r="AA4772" s="32">
        <f>AA4773+AA4775</f>
        <v>0</v>
      </c>
      <c r="AB4772" s="32">
        <f>AB4773+AB4775+AB4777</f>
        <v>1894.4063799999999</v>
      </c>
      <c r="AC4772" s="33">
        <f>AC4773+AC4775+AC4777</f>
        <v>2803.5045799999998</v>
      </c>
      <c r="AD4772" s="33">
        <f>AD4773+AD4775+AD4777</f>
        <v>2757.9957899999999</v>
      </c>
      <c r="AE4772" s="34">
        <f t="shared" si="12388"/>
        <v>98.376717829367692</v>
      </c>
      <c r="AF4772" s="32">
        <f t="shared" ref="AF4772:AK4772" si="12589">AF4773+AF4775+AF4777</f>
        <v>2922.4850000000001</v>
      </c>
      <c r="AG4772" s="32">
        <f t="shared" si="12589"/>
        <v>0</v>
      </c>
      <c r="AH4772" s="32">
        <f t="shared" si="12589"/>
        <v>0</v>
      </c>
      <c r="AI4772" s="32">
        <f t="shared" si="12589"/>
        <v>0</v>
      </c>
      <c r="AJ4772" s="32">
        <f t="shared" si="12589"/>
        <v>0</v>
      </c>
      <c r="AK4772" s="32">
        <f t="shared" si="12589"/>
        <v>0</v>
      </c>
      <c r="AL4772" s="32">
        <f t="shared" si="12389"/>
        <v>2922.4850000000001</v>
      </c>
      <c r="AM4772" s="32">
        <f t="shared" si="12390"/>
        <v>-50</v>
      </c>
    </row>
    <row r="4773" spans="2:40" ht="78" x14ac:dyDescent="0.3">
      <c r="B4773" s="30" t="s">
        <v>1271</v>
      </c>
      <c r="C4773" s="30" t="s">
        <v>38</v>
      </c>
      <c r="D4773" s="30" t="s">
        <v>40</v>
      </c>
      <c r="E4773" s="15" t="str">
        <f t="shared" si="12397"/>
        <v>0113</v>
      </c>
      <c r="F4773" s="30" t="s">
        <v>96</v>
      </c>
      <c r="G4773" s="30" t="s">
        <v>68</v>
      </c>
      <c r="H4773" s="31" t="s">
        <v>69</v>
      </c>
      <c r="I4773" s="32">
        <f t="shared" ref="I4773:T4773" si="12590">I4774</f>
        <v>445.8</v>
      </c>
      <c r="J4773" s="32">
        <f t="shared" si="12590"/>
        <v>445.8</v>
      </c>
      <c r="K4773" s="32">
        <f t="shared" si="12590"/>
        <v>445.8</v>
      </c>
      <c r="L4773" s="32">
        <f t="shared" si="12590"/>
        <v>0</v>
      </c>
      <c r="M4773" s="32">
        <f t="shared" si="12590"/>
        <v>0</v>
      </c>
      <c r="N4773" s="32">
        <f t="shared" si="12590"/>
        <v>0</v>
      </c>
      <c r="O4773" s="32">
        <f t="shared" si="12590"/>
        <v>0</v>
      </c>
      <c r="P4773" s="32">
        <f t="shared" si="12590"/>
        <v>194.185</v>
      </c>
      <c r="Q4773" s="32">
        <f t="shared" si="12590"/>
        <v>0</v>
      </c>
      <c r="R4773" s="32">
        <f t="shared" si="12590"/>
        <v>0</v>
      </c>
      <c r="S4773" s="32">
        <f t="shared" si="12590"/>
        <v>0</v>
      </c>
      <c r="T4773" s="32">
        <f t="shared" si="12590"/>
        <v>0</v>
      </c>
      <c r="U4773" s="32">
        <v>0</v>
      </c>
      <c r="V4773" s="32">
        <f t="shared" si="12399"/>
        <v>639.98500000000001</v>
      </c>
      <c r="W4773" s="32">
        <f t="shared" ref="W4773:AD4773" si="12591">W4774</f>
        <v>0</v>
      </c>
      <c r="X4773" s="32">
        <f t="shared" si="12591"/>
        <v>0</v>
      </c>
      <c r="Y4773" s="32">
        <f t="shared" si="12591"/>
        <v>0</v>
      </c>
      <c r="Z4773" s="32">
        <f t="shared" si="12591"/>
        <v>0</v>
      </c>
      <c r="AA4773" s="32">
        <f t="shared" si="12591"/>
        <v>0</v>
      </c>
      <c r="AB4773" s="32">
        <f t="shared" si="12591"/>
        <v>431.09379999999999</v>
      </c>
      <c r="AC4773" s="33">
        <f t="shared" si="12591"/>
        <v>637.6558</v>
      </c>
      <c r="AD4773" s="33">
        <f t="shared" si="12591"/>
        <v>634.09280000000001</v>
      </c>
      <c r="AE4773" s="34">
        <f t="shared" si="12388"/>
        <v>99.44123459709769</v>
      </c>
      <c r="AF4773" s="32">
        <f t="shared" ref="AF4773:AK4773" si="12592">AF4774</f>
        <v>639.98500000000001</v>
      </c>
      <c r="AG4773" s="32">
        <f t="shared" si="12592"/>
        <v>0</v>
      </c>
      <c r="AH4773" s="32">
        <f t="shared" si="12592"/>
        <v>0</v>
      </c>
      <c r="AI4773" s="32">
        <f t="shared" si="12592"/>
        <v>0</v>
      </c>
      <c r="AJ4773" s="32">
        <f t="shared" si="12592"/>
        <v>0</v>
      </c>
      <c r="AK4773" s="32">
        <f t="shared" si="12592"/>
        <v>0</v>
      </c>
      <c r="AL4773" s="32">
        <f t="shared" si="12389"/>
        <v>639.98500000000001</v>
      </c>
      <c r="AM4773" s="32">
        <f t="shared" si="12390"/>
        <v>0</v>
      </c>
    </row>
    <row r="4774" spans="2:40" ht="31.2" x14ac:dyDescent="0.3">
      <c r="B4774" s="30" t="s">
        <v>1271</v>
      </c>
      <c r="C4774" s="30" t="s">
        <v>38</v>
      </c>
      <c r="D4774" s="30" t="s">
        <v>40</v>
      </c>
      <c r="E4774" s="15" t="str">
        <f t="shared" si="12397"/>
        <v>0113</v>
      </c>
      <c r="F4774" s="30" t="s">
        <v>96</v>
      </c>
      <c r="G4774" s="30" t="s">
        <v>90</v>
      </c>
      <c r="H4774" s="31" t="s">
        <v>91</v>
      </c>
      <c r="I4774" s="32">
        <v>445.8</v>
      </c>
      <c r="J4774" s="32">
        <v>445.8</v>
      </c>
      <c r="K4774" s="32">
        <v>445.8</v>
      </c>
      <c r="L4774" s="32"/>
      <c r="M4774" s="32"/>
      <c r="N4774" s="32"/>
      <c r="O4774" s="32">
        <v>0</v>
      </c>
      <c r="P4774" s="32">
        <v>194.185</v>
      </c>
      <c r="Q4774" s="32">
        <v>0</v>
      </c>
      <c r="R4774" s="32">
        <v>0</v>
      </c>
      <c r="S4774" s="32">
        <v>0</v>
      </c>
      <c r="T4774" s="32">
        <v>0</v>
      </c>
      <c r="U4774" s="32">
        <v>0</v>
      </c>
      <c r="V4774" s="32">
        <f t="shared" si="12399"/>
        <v>639.98500000000001</v>
      </c>
      <c r="W4774" s="32"/>
      <c r="X4774" s="32"/>
      <c r="Y4774" s="32"/>
      <c r="Z4774" s="32"/>
      <c r="AA4774" s="32"/>
      <c r="AB4774" s="32">
        <v>431.09379999999999</v>
      </c>
      <c r="AC4774" s="33">
        <v>637.6558</v>
      </c>
      <c r="AD4774" s="33">
        <v>634.09280000000001</v>
      </c>
      <c r="AE4774" s="34">
        <f t="shared" si="12388"/>
        <v>99.44123459709769</v>
      </c>
      <c r="AF4774" s="32">
        <v>639.98500000000001</v>
      </c>
      <c r="AG4774" s="32">
        <v>0</v>
      </c>
      <c r="AH4774" s="32">
        <v>0</v>
      </c>
      <c r="AI4774" s="32">
        <v>0</v>
      </c>
      <c r="AJ4774" s="32">
        <v>0</v>
      </c>
      <c r="AK4774" s="32">
        <v>0</v>
      </c>
      <c r="AL4774" s="32">
        <f t="shared" si="12389"/>
        <v>639.98500000000001</v>
      </c>
      <c r="AM4774" s="32">
        <f t="shared" si="12390"/>
        <v>0</v>
      </c>
      <c r="AN4774" s="12"/>
    </row>
    <row r="4775" spans="2:40" ht="31.2" x14ac:dyDescent="0.3">
      <c r="B4775" s="30" t="s">
        <v>1271</v>
      </c>
      <c r="C4775" s="30" t="s">
        <v>38</v>
      </c>
      <c r="D4775" s="30" t="s">
        <v>40</v>
      </c>
      <c r="E4775" s="15" t="str">
        <f t="shared" si="12397"/>
        <v>0113</v>
      </c>
      <c r="F4775" s="30" t="s">
        <v>96</v>
      </c>
      <c r="G4775" s="30" t="s">
        <v>50</v>
      </c>
      <c r="H4775" s="31" t="s">
        <v>51</v>
      </c>
      <c r="I4775" s="32">
        <f t="shared" ref="I4775:T4775" si="12593">I4776</f>
        <v>2232.5</v>
      </c>
      <c r="J4775" s="32">
        <f t="shared" si="12593"/>
        <v>2232.5</v>
      </c>
      <c r="K4775" s="32">
        <f t="shared" si="12593"/>
        <v>2232.5</v>
      </c>
      <c r="L4775" s="32">
        <f t="shared" si="12593"/>
        <v>0</v>
      </c>
      <c r="M4775" s="32">
        <f t="shared" si="12593"/>
        <v>0</v>
      </c>
      <c r="N4775" s="32">
        <f t="shared" si="12593"/>
        <v>0</v>
      </c>
      <c r="O4775" s="32">
        <f t="shared" si="12593"/>
        <v>0</v>
      </c>
      <c r="P4775" s="32">
        <f t="shared" si="12593"/>
        <v>0</v>
      </c>
      <c r="Q4775" s="32">
        <f t="shared" si="12593"/>
        <v>0</v>
      </c>
      <c r="R4775" s="32">
        <f t="shared" si="12593"/>
        <v>0</v>
      </c>
      <c r="S4775" s="32">
        <f t="shared" si="12593"/>
        <v>0</v>
      </c>
      <c r="T4775" s="32">
        <f t="shared" si="12593"/>
        <v>0</v>
      </c>
      <c r="U4775" s="32">
        <v>0</v>
      </c>
      <c r="V4775" s="32">
        <f t="shared" si="12399"/>
        <v>2232.5</v>
      </c>
      <c r="W4775" s="32">
        <f t="shared" ref="W4775:AD4775" si="12594">W4776</f>
        <v>0</v>
      </c>
      <c r="X4775" s="32">
        <f t="shared" si="12594"/>
        <v>0</v>
      </c>
      <c r="Y4775" s="32">
        <f t="shared" si="12594"/>
        <v>0</v>
      </c>
      <c r="Z4775" s="32">
        <f t="shared" si="12594"/>
        <v>0</v>
      </c>
      <c r="AA4775" s="32">
        <f t="shared" si="12594"/>
        <v>0</v>
      </c>
      <c r="AB4775" s="32">
        <f t="shared" si="12594"/>
        <v>1413.31258</v>
      </c>
      <c r="AC4775" s="33">
        <f t="shared" si="12594"/>
        <v>2115.8487799999998</v>
      </c>
      <c r="AD4775" s="33">
        <f t="shared" si="12594"/>
        <v>2073.90299</v>
      </c>
      <c r="AE4775" s="34">
        <f t="shared" si="12388"/>
        <v>98.017543106270594</v>
      </c>
      <c r="AF4775" s="32">
        <f t="shared" ref="AF4775:AK4775" si="12595">AF4776</f>
        <v>2232.5</v>
      </c>
      <c r="AG4775" s="32">
        <f t="shared" si="12595"/>
        <v>0</v>
      </c>
      <c r="AH4775" s="32">
        <f t="shared" si="12595"/>
        <v>0</v>
      </c>
      <c r="AI4775" s="32">
        <f t="shared" si="12595"/>
        <v>0</v>
      </c>
      <c r="AJ4775" s="32">
        <f t="shared" si="12595"/>
        <v>0</v>
      </c>
      <c r="AK4775" s="32">
        <f t="shared" si="12595"/>
        <v>0</v>
      </c>
      <c r="AL4775" s="32">
        <f t="shared" si="12389"/>
        <v>2232.5</v>
      </c>
      <c r="AM4775" s="32">
        <f t="shared" si="12390"/>
        <v>0</v>
      </c>
    </row>
    <row r="4776" spans="2:40" ht="31.2" x14ac:dyDescent="0.3">
      <c r="B4776" s="30" t="s">
        <v>1271</v>
      </c>
      <c r="C4776" s="30" t="s">
        <v>38</v>
      </c>
      <c r="D4776" s="30" t="s">
        <v>40</v>
      </c>
      <c r="E4776" s="15" t="str">
        <f t="shared" si="12397"/>
        <v>0113</v>
      </c>
      <c r="F4776" s="30" t="s">
        <v>96</v>
      </c>
      <c r="G4776" s="30" t="s">
        <v>52</v>
      </c>
      <c r="H4776" s="31" t="s">
        <v>53</v>
      </c>
      <c r="I4776" s="32">
        <v>2232.5</v>
      </c>
      <c r="J4776" s="32">
        <v>2232.5</v>
      </c>
      <c r="K4776" s="32">
        <v>2232.5</v>
      </c>
      <c r="L4776" s="32"/>
      <c r="M4776" s="32"/>
      <c r="N4776" s="32"/>
      <c r="O4776" s="32">
        <v>0</v>
      </c>
      <c r="P4776" s="32">
        <v>0</v>
      </c>
      <c r="Q4776" s="32">
        <v>0</v>
      </c>
      <c r="R4776" s="32">
        <v>0</v>
      </c>
      <c r="S4776" s="32">
        <v>0</v>
      </c>
      <c r="T4776" s="32">
        <v>0</v>
      </c>
      <c r="U4776" s="32">
        <v>0</v>
      </c>
      <c r="V4776" s="32">
        <f t="shared" si="12399"/>
        <v>2232.5</v>
      </c>
      <c r="W4776" s="32"/>
      <c r="X4776" s="32"/>
      <c r="Y4776" s="32"/>
      <c r="Z4776" s="32"/>
      <c r="AA4776" s="32"/>
      <c r="AB4776" s="32">
        <v>1413.31258</v>
      </c>
      <c r="AC4776" s="33">
        <v>2115.8487799999998</v>
      </c>
      <c r="AD4776" s="33">
        <v>2073.90299</v>
      </c>
      <c r="AE4776" s="34">
        <f t="shared" si="12388"/>
        <v>98.017543106270594</v>
      </c>
      <c r="AF4776" s="32">
        <v>2232.5</v>
      </c>
      <c r="AG4776" s="32">
        <v>0</v>
      </c>
      <c r="AH4776" s="32">
        <v>0</v>
      </c>
      <c r="AI4776" s="32">
        <v>0</v>
      </c>
      <c r="AJ4776" s="32">
        <v>0</v>
      </c>
      <c r="AK4776" s="32">
        <v>0</v>
      </c>
      <c r="AL4776" s="32">
        <f t="shared" si="12389"/>
        <v>2232.5</v>
      </c>
      <c r="AM4776" s="32">
        <f t="shared" si="12390"/>
        <v>0</v>
      </c>
      <c r="AN4776" s="12"/>
    </row>
    <row r="4777" spans="2:40" x14ac:dyDescent="0.3">
      <c r="B4777" s="30" t="s">
        <v>1271</v>
      </c>
      <c r="C4777" s="30" t="s">
        <v>38</v>
      </c>
      <c r="D4777" s="30" t="s">
        <v>40</v>
      </c>
      <c r="E4777" s="15" t="str">
        <f t="shared" si="12397"/>
        <v>0113</v>
      </c>
      <c r="F4777" s="30" t="s">
        <v>96</v>
      </c>
      <c r="G4777" s="30" t="s">
        <v>56</v>
      </c>
      <c r="H4777" s="31" t="s">
        <v>57</v>
      </c>
      <c r="I4777" s="32"/>
      <c r="J4777" s="32"/>
      <c r="K4777" s="32"/>
      <c r="L4777" s="32"/>
      <c r="M4777" s="32"/>
      <c r="N4777" s="32"/>
      <c r="O4777" s="32">
        <f>O4778</f>
        <v>0</v>
      </c>
      <c r="P4777" s="32">
        <f>P4778</f>
        <v>0</v>
      </c>
      <c r="Q4777" s="32">
        <f>Q4778</f>
        <v>0</v>
      </c>
      <c r="R4777" s="32">
        <f>R4778</f>
        <v>0</v>
      </c>
      <c r="S4777" s="32">
        <f>S4778</f>
        <v>0</v>
      </c>
      <c r="T4777" s="32"/>
      <c r="U4777" s="32"/>
      <c r="V4777" s="32">
        <f t="shared" si="12399"/>
        <v>0</v>
      </c>
      <c r="W4777" s="32"/>
      <c r="X4777" s="32"/>
      <c r="Y4777" s="32"/>
      <c r="Z4777" s="32"/>
      <c r="AA4777" s="32"/>
      <c r="AB4777" s="32">
        <f>AB4778</f>
        <v>50</v>
      </c>
      <c r="AC4777" s="33">
        <f>AC4778</f>
        <v>50</v>
      </c>
      <c r="AD4777" s="33">
        <f>AD4778</f>
        <v>50</v>
      </c>
      <c r="AE4777" s="34">
        <f t="shared" si="12388"/>
        <v>100</v>
      </c>
      <c r="AF4777" s="32">
        <f t="shared" ref="AF4777:AK4777" si="12596">AF4778</f>
        <v>50</v>
      </c>
      <c r="AG4777" s="32">
        <f t="shared" si="12596"/>
        <v>0</v>
      </c>
      <c r="AH4777" s="32">
        <f t="shared" si="12596"/>
        <v>0</v>
      </c>
      <c r="AI4777" s="32">
        <f t="shared" si="12596"/>
        <v>0</v>
      </c>
      <c r="AJ4777" s="32">
        <f t="shared" si="12596"/>
        <v>0</v>
      </c>
      <c r="AK4777" s="32">
        <f t="shared" si="12596"/>
        <v>0</v>
      </c>
      <c r="AL4777" s="32">
        <f t="shared" si="12389"/>
        <v>50</v>
      </c>
      <c r="AM4777" s="32">
        <f t="shared" si="12390"/>
        <v>-50</v>
      </c>
      <c r="AN4777" s="12"/>
    </row>
    <row r="4778" spans="2:40" x14ac:dyDescent="0.3">
      <c r="B4778" s="30" t="s">
        <v>1271</v>
      </c>
      <c r="C4778" s="30" t="s">
        <v>38</v>
      </c>
      <c r="D4778" s="30" t="s">
        <v>40</v>
      </c>
      <c r="E4778" s="15" t="str">
        <f t="shared" si="12397"/>
        <v>0113</v>
      </c>
      <c r="F4778" s="30" t="s">
        <v>96</v>
      </c>
      <c r="G4778" s="30" t="s">
        <v>60</v>
      </c>
      <c r="H4778" s="31" t="s">
        <v>61</v>
      </c>
      <c r="I4778" s="32"/>
      <c r="J4778" s="32"/>
      <c r="K4778" s="32"/>
      <c r="L4778" s="32"/>
      <c r="M4778" s="32"/>
      <c r="N4778" s="32"/>
      <c r="O4778" s="32">
        <v>0</v>
      </c>
      <c r="P4778" s="32">
        <v>0</v>
      </c>
      <c r="Q4778" s="32">
        <v>0</v>
      </c>
      <c r="R4778" s="32">
        <v>0</v>
      </c>
      <c r="S4778" s="32">
        <v>0</v>
      </c>
      <c r="T4778" s="32"/>
      <c r="U4778" s="32"/>
      <c r="V4778" s="32">
        <f t="shared" si="12399"/>
        <v>0</v>
      </c>
      <c r="W4778" s="32"/>
      <c r="X4778" s="32"/>
      <c r="Y4778" s="32"/>
      <c r="Z4778" s="32"/>
      <c r="AA4778" s="32"/>
      <c r="AB4778" s="32">
        <v>50</v>
      </c>
      <c r="AC4778" s="33">
        <v>50</v>
      </c>
      <c r="AD4778" s="33">
        <v>50</v>
      </c>
      <c r="AE4778" s="34">
        <f t="shared" ref="AE4778:AE4841" si="12597">AD4778/AC4778*100</f>
        <v>100</v>
      </c>
      <c r="AF4778" s="32">
        <v>50</v>
      </c>
      <c r="AG4778" s="32">
        <v>0</v>
      </c>
      <c r="AH4778" s="32">
        <v>0</v>
      </c>
      <c r="AI4778" s="32">
        <v>0</v>
      </c>
      <c r="AJ4778" s="32">
        <v>0</v>
      </c>
      <c r="AK4778" s="32">
        <v>0</v>
      </c>
      <c r="AL4778" s="32">
        <f t="shared" ref="AL4778:AL4841" si="12598">AF4778+AH4778+AK4778+AI4778+AJ4778+AG4778</f>
        <v>50</v>
      </c>
      <c r="AM4778" s="32">
        <f t="shared" ref="AM4778:AM4841" si="12599">V4778-AL4778</f>
        <v>-50</v>
      </c>
      <c r="AN4778" s="12"/>
    </row>
    <row r="4779" spans="2:40" ht="46.8" x14ac:dyDescent="0.3">
      <c r="B4779" s="30" t="s">
        <v>1271</v>
      </c>
      <c r="C4779" s="30" t="s">
        <v>38</v>
      </c>
      <c r="D4779" s="30" t="s">
        <v>40</v>
      </c>
      <c r="E4779" s="15" t="str">
        <f t="shared" si="12397"/>
        <v>0113</v>
      </c>
      <c r="F4779" s="30" t="s">
        <v>98</v>
      </c>
      <c r="G4779" s="30"/>
      <c r="H4779" s="31" t="s">
        <v>99</v>
      </c>
      <c r="I4779" s="32"/>
      <c r="J4779" s="32"/>
      <c r="K4779" s="32"/>
      <c r="L4779" s="32"/>
      <c r="M4779" s="32"/>
      <c r="N4779" s="32"/>
      <c r="O4779" s="32">
        <f t="shared" ref="O4779:O4792" si="12600">O4780</f>
        <v>0</v>
      </c>
      <c r="P4779" s="32">
        <f t="shared" ref="P4779:P4792" si="12601">P4780</f>
        <v>0</v>
      </c>
      <c r="Q4779" s="32">
        <f t="shared" ref="Q4779:Q4792" si="12602">Q4780</f>
        <v>0</v>
      </c>
      <c r="R4779" s="32">
        <f t="shared" ref="R4779:R4792" si="12603">R4780</f>
        <v>0</v>
      </c>
      <c r="S4779" s="32">
        <f t="shared" ref="S4779:S4792" si="12604">S4780</f>
        <v>0</v>
      </c>
      <c r="T4779" s="32">
        <f t="shared" ref="T4779:T4793" si="12605">T4780</f>
        <v>0</v>
      </c>
      <c r="U4779" s="32"/>
      <c r="V4779" s="32">
        <f t="shared" si="12399"/>
        <v>0</v>
      </c>
      <c r="W4779" s="32"/>
      <c r="X4779" s="32"/>
      <c r="Y4779" s="32"/>
      <c r="Z4779" s="32"/>
      <c r="AA4779" s="32"/>
      <c r="AB4779" s="32">
        <f t="shared" ref="AB4779:AB4792" si="12606">AB4780</f>
        <v>1136.5</v>
      </c>
      <c r="AC4779" s="33">
        <f t="shared" ref="AC4779:AC4792" si="12607">AC4780</f>
        <v>1564.2373</v>
      </c>
      <c r="AD4779" s="33">
        <f t="shared" ref="AD4779:AD4792" si="12608">AD4780</f>
        <v>1563.2373</v>
      </c>
      <c r="AE4779" s="34">
        <f t="shared" si="12597"/>
        <v>99.936071080775278</v>
      </c>
      <c r="AF4779" s="32">
        <f t="shared" ref="AF4779:AF4792" si="12609">AF4780</f>
        <v>1136.5</v>
      </c>
      <c r="AG4779" s="32">
        <f t="shared" ref="AG4779:AG4792" si="12610">AG4780</f>
        <v>0</v>
      </c>
      <c r="AH4779" s="32">
        <f t="shared" ref="AH4779:AH4792" si="12611">AH4780</f>
        <v>0</v>
      </c>
      <c r="AI4779" s="32">
        <f t="shared" ref="AI4779:AI4792" si="12612">AI4780</f>
        <v>0</v>
      </c>
      <c r="AJ4779" s="32">
        <f t="shared" ref="AJ4779:AJ4792" si="12613">AJ4780</f>
        <v>0</v>
      </c>
      <c r="AK4779" s="32">
        <f t="shared" ref="AK4779:AK4792" si="12614">AK4780</f>
        <v>0</v>
      </c>
      <c r="AL4779" s="32">
        <f t="shared" si="12598"/>
        <v>1136.5</v>
      </c>
      <c r="AM4779" s="32">
        <f t="shared" si="12599"/>
        <v>-1136.5</v>
      </c>
      <c r="AN4779" s="12"/>
    </row>
    <row r="4780" spans="2:40" ht="31.2" x14ac:dyDescent="0.3">
      <c r="B4780" s="30" t="s">
        <v>1271</v>
      </c>
      <c r="C4780" s="30" t="s">
        <v>38</v>
      </c>
      <c r="D4780" s="30" t="s">
        <v>40</v>
      </c>
      <c r="E4780" s="15" t="str">
        <f t="shared" si="12397"/>
        <v>0113</v>
      </c>
      <c r="F4780" s="30" t="s">
        <v>100</v>
      </c>
      <c r="G4780" s="30"/>
      <c r="H4780" s="31" t="s">
        <v>101</v>
      </c>
      <c r="I4780" s="32"/>
      <c r="J4780" s="32"/>
      <c r="K4780" s="32"/>
      <c r="L4780" s="32"/>
      <c r="M4780" s="32"/>
      <c r="N4780" s="32"/>
      <c r="O4780" s="32">
        <f t="shared" si="12600"/>
        <v>0</v>
      </c>
      <c r="P4780" s="32">
        <f t="shared" si="12601"/>
        <v>0</v>
      </c>
      <c r="Q4780" s="32">
        <f t="shared" si="12602"/>
        <v>0</v>
      </c>
      <c r="R4780" s="32">
        <f t="shared" si="12603"/>
        <v>0</v>
      </c>
      <c r="S4780" s="32">
        <f t="shared" si="12604"/>
        <v>0</v>
      </c>
      <c r="T4780" s="32">
        <f t="shared" si="12605"/>
        <v>0</v>
      </c>
      <c r="U4780" s="32"/>
      <c r="V4780" s="32">
        <f t="shared" si="12399"/>
        <v>0</v>
      </c>
      <c r="W4780" s="32"/>
      <c r="X4780" s="32"/>
      <c r="Y4780" s="32"/>
      <c r="Z4780" s="32"/>
      <c r="AA4780" s="32"/>
      <c r="AB4780" s="32">
        <f t="shared" si="12606"/>
        <v>1136.5</v>
      </c>
      <c r="AC4780" s="33">
        <f t="shared" si="12607"/>
        <v>1564.2373</v>
      </c>
      <c r="AD4780" s="33">
        <f t="shared" si="12608"/>
        <v>1563.2373</v>
      </c>
      <c r="AE4780" s="34">
        <f t="shared" si="12597"/>
        <v>99.936071080775278</v>
      </c>
      <c r="AF4780" s="32">
        <f t="shared" si="12609"/>
        <v>1136.5</v>
      </c>
      <c r="AG4780" s="32">
        <f t="shared" si="12610"/>
        <v>0</v>
      </c>
      <c r="AH4780" s="32">
        <f t="shared" si="12611"/>
        <v>0</v>
      </c>
      <c r="AI4780" s="32">
        <f t="shared" si="12612"/>
        <v>0</v>
      </c>
      <c r="AJ4780" s="32">
        <f t="shared" si="12613"/>
        <v>0</v>
      </c>
      <c r="AK4780" s="32">
        <f t="shared" si="12614"/>
        <v>0</v>
      </c>
      <c r="AL4780" s="32">
        <f t="shared" si="12598"/>
        <v>1136.5</v>
      </c>
      <c r="AM4780" s="32">
        <f t="shared" si="12599"/>
        <v>-1136.5</v>
      </c>
      <c r="AN4780" s="12"/>
    </row>
    <row r="4781" spans="2:40" ht="31.2" x14ac:dyDescent="0.3">
      <c r="B4781" s="30" t="s">
        <v>1271</v>
      </c>
      <c r="C4781" s="30" t="s">
        <v>38</v>
      </c>
      <c r="D4781" s="30" t="s">
        <v>40</v>
      </c>
      <c r="E4781" s="15" t="str">
        <f t="shared" si="12397"/>
        <v>0113</v>
      </c>
      <c r="F4781" s="30" t="s">
        <v>102</v>
      </c>
      <c r="G4781" s="30"/>
      <c r="H4781" s="31" t="s">
        <v>103</v>
      </c>
      <c r="I4781" s="32"/>
      <c r="J4781" s="32"/>
      <c r="K4781" s="32"/>
      <c r="L4781" s="32"/>
      <c r="M4781" s="32"/>
      <c r="N4781" s="32"/>
      <c r="O4781" s="32">
        <f t="shared" si="12600"/>
        <v>0</v>
      </c>
      <c r="P4781" s="32">
        <f t="shared" si="12601"/>
        <v>0</v>
      </c>
      <c r="Q4781" s="32">
        <f t="shared" si="12602"/>
        <v>0</v>
      </c>
      <c r="R4781" s="32">
        <f t="shared" si="12603"/>
        <v>0</v>
      </c>
      <c r="S4781" s="32">
        <f t="shared" si="12604"/>
        <v>0</v>
      </c>
      <c r="T4781" s="32">
        <f t="shared" si="12605"/>
        <v>0</v>
      </c>
      <c r="U4781" s="32"/>
      <c r="V4781" s="32">
        <f t="shared" si="12399"/>
        <v>0</v>
      </c>
      <c r="W4781" s="32"/>
      <c r="X4781" s="32"/>
      <c r="Y4781" s="32"/>
      <c r="Z4781" s="32"/>
      <c r="AA4781" s="32"/>
      <c r="AB4781" s="32">
        <f t="shared" si="12606"/>
        <v>1136.5</v>
      </c>
      <c r="AC4781" s="33">
        <f t="shared" si="12607"/>
        <v>1564.2373</v>
      </c>
      <c r="AD4781" s="33">
        <f t="shared" si="12608"/>
        <v>1563.2373</v>
      </c>
      <c r="AE4781" s="34">
        <f t="shared" si="12597"/>
        <v>99.936071080775278</v>
      </c>
      <c r="AF4781" s="32">
        <f t="shared" si="12609"/>
        <v>1136.5</v>
      </c>
      <c r="AG4781" s="32">
        <f t="shared" si="12610"/>
        <v>0</v>
      </c>
      <c r="AH4781" s="32">
        <f t="shared" si="12611"/>
        <v>0</v>
      </c>
      <c r="AI4781" s="32">
        <f t="shared" si="12612"/>
        <v>0</v>
      </c>
      <c r="AJ4781" s="32">
        <f t="shared" si="12613"/>
        <v>0</v>
      </c>
      <c r="AK4781" s="32">
        <f t="shared" si="12614"/>
        <v>0</v>
      </c>
      <c r="AL4781" s="32">
        <f t="shared" si="12598"/>
        <v>1136.5</v>
      </c>
      <c r="AM4781" s="32">
        <f t="shared" si="12599"/>
        <v>-1136.5</v>
      </c>
      <c r="AN4781" s="12"/>
    </row>
    <row r="4782" spans="2:40" x14ac:dyDescent="0.3">
      <c r="B4782" s="30" t="s">
        <v>1271</v>
      </c>
      <c r="C4782" s="30" t="s">
        <v>38</v>
      </c>
      <c r="D4782" s="30" t="s">
        <v>40</v>
      </c>
      <c r="E4782" s="15" t="str">
        <f t="shared" si="12397"/>
        <v>0113</v>
      </c>
      <c r="F4782" s="30" t="s">
        <v>102</v>
      </c>
      <c r="G4782" s="30" t="s">
        <v>56</v>
      </c>
      <c r="H4782" s="31" t="s">
        <v>57</v>
      </c>
      <c r="I4782" s="32"/>
      <c r="J4782" s="32"/>
      <c r="K4782" s="32"/>
      <c r="L4782" s="32"/>
      <c r="M4782" s="32"/>
      <c r="N4782" s="32"/>
      <c r="O4782" s="32">
        <f t="shared" si="12600"/>
        <v>0</v>
      </c>
      <c r="P4782" s="32">
        <f t="shared" si="12601"/>
        <v>0</v>
      </c>
      <c r="Q4782" s="32">
        <f t="shared" si="12602"/>
        <v>0</v>
      </c>
      <c r="R4782" s="32">
        <f t="shared" si="12603"/>
        <v>0</v>
      </c>
      <c r="S4782" s="32">
        <f t="shared" si="12604"/>
        <v>0</v>
      </c>
      <c r="T4782" s="32">
        <f t="shared" si="12605"/>
        <v>0</v>
      </c>
      <c r="U4782" s="32"/>
      <c r="V4782" s="32">
        <f t="shared" si="12399"/>
        <v>0</v>
      </c>
      <c r="W4782" s="32"/>
      <c r="X4782" s="32"/>
      <c r="Y4782" s="32"/>
      <c r="Z4782" s="32"/>
      <c r="AA4782" s="32"/>
      <c r="AB4782" s="32">
        <f t="shared" si="12606"/>
        <v>1136.5</v>
      </c>
      <c r="AC4782" s="33">
        <f t="shared" si="12607"/>
        <v>1564.2373</v>
      </c>
      <c r="AD4782" s="33">
        <f t="shared" si="12608"/>
        <v>1563.2373</v>
      </c>
      <c r="AE4782" s="34">
        <f t="shared" si="12597"/>
        <v>99.936071080775278</v>
      </c>
      <c r="AF4782" s="32">
        <f t="shared" si="12609"/>
        <v>1136.5</v>
      </c>
      <c r="AG4782" s="32">
        <f t="shared" si="12610"/>
        <v>0</v>
      </c>
      <c r="AH4782" s="32">
        <f t="shared" si="12611"/>
        <v>0</v>
      </c>
      <c r="AI4782" s="32">
        <f t="shared" si="12612"/>
        <v>0</v>
      </c>
      <c r="AJ4782" s="32">
        <f t="shared" si="12613"/>
        <v>0</v>
      </c>
      <c r="AK4782" s="32">
        <f t="shared" si="12614"/>
        <v>0</v>
      </c>
      <c r="AL4782" s="32">
        <f t="shared" si="12598"/>
        <v>1136.5</v>
      </c>
      <c r="AM4782" s="32">
        <f t="shared" si="12599"/>
        <v>-1136.5</v>
      </c>
      <c r="AN4782" s="12"/>
    </row>
    <row r="4783" spans="2:40" x14ac:dyDescent="0.3">
      <c r="B4783" s="30" t="s">
        <v>1271</v>
      </c>
      <c r="C4783" s="30" t="s">
        <v>38</v>
      </c>
      <c r="D4783" s="30" t="s">
        <v>40</v>
      </c>
      <c r="E4783" s="15" t="str">
        <f t="shared" si="12397"/>
        <v>0113</v>
      </c>
      <c r="F4783" s="30" t="s">
        <v>102</v>
      </c>
      <c r="G4783" s="30" t="s">
        <v>58</v>
      </c>
      <c r="H4783" s="31" t="s">
        <v>59</v>
      </c>
      <c r="I4783" s="32"/>
      <c r="J4783" s="32"/>
      <c r="K4783" s="32"/>
      <c r="L4783" s="32"/>
      <c r="M4783" s="32"/>
      <c r="N4783" s="32"/>
      <c r="O4783" s="32">
        <v>0</v>
      </c>
      <c r="P4783" s="32">
        <v>0</v>
      </c>
      <c r="Q4783" s="32">
        <v>0</v>
      </c>
      <c r="R4783" s="32">
        <v>0</v>
      </c>
      <c r="S4783" s="32">
        <v>0</v>
      </c>
      <c r="T4783" s="32">
        <v>0</v>
      </c>
      <c r="U4783" s="32"/>
      <c r="V4783" s="32">
        <f t="shared" si="12399"/>
        <v>0</v>
      </c>
      <c r="W4783" s="32"/>
      <c r="X4783" s="32"/>
      <c r="Y4783" s="32"/>
      <c r="Z4783" s="32"/>
      <c r="AA4783" s="32"/>
      <c r="AB4783" s="32">
        <v>1136.5</v>
      </c>
      <c r="AC4783" s="33">
        <v>1564.2373</v>
      </c>
      <c r="AD4783" s="33">
        <v>1563.2373</v>
      </c>
      <c r="AE4783" s="34">
        <f t="shared" si="12597"/>
        <v>99.936071080775278</v>
      </c>
      <c r="AF4783" s="32">
        <v>1136.5</v>
      </c>
      <c r="AG4783" s="32">
        <v>0</v>
      </c>
      <c r="AH4783" s="32">
        <v>0</v>
      </c>
      <c r="AI4783" s="32">
        <v>0</v>
      </c>
      <c r="AJ4783" s="32">
        <v>0</v>
      </c>
      <c r="AK4783" s="32">
        <v>0</v>
      </c>
      <c r="AL4783" s="32">
        <f t="shared" si="12598"/>
        <v>1136.5</v>
      </c>
      <c r="AM4783" s="32">
        <f t="shared" si="12599"/>
        <v>-1136.5</v>
      </c>
      <c r="AN4783" s="12"/>
    </row>
    <row r="4784" spans="2:40" s="13" customFormat="1" ht="31.2" x14ac:dyDescent="0.3">
      <c r="B4784" s="14" t="s">
        <v>1271</v>
      </c>
      <c r="C4784" s="14" t="s">
        <v>114</v>
      </c>
      <c r="D4784" s="14"/>
      <c r="E4784" s="21" t="str">
        <f t="shared" si="12397"/>
        <v>03</v>
      </c>
      <c r="F4784" s="14"/>
      <c r="G4784" s="14"/>
      <c r="H4784" s="16" t="s">
        <v>196</v>
      </c>
      <c r="I4784" s="17">
        <f t="shared" ref="I4784:I4793" si="12615">I4785</f>
        <v>13087</v>
      </c>
      <c r="J4784" s="17">
        <f t="shared" ref="J4784:J4793" si="12616">J4785</f>
        <v>5172.8999999999996</v>
      </c>
      <c r="K4784" s="17">
        <f t="shared" ref="K4784:K4793" si="12617">K4785</f>
        <v>5172.8999999999996</v>
      </c>
      <c r="L4784" s="17">
        <f t="shared" ref="L4784:L4793" si="12618">L4785</f>
        <v>0</v>
      </c>
      <c r="M4784" s="17">
        <f t="shared" ref="M4784:M4793" si="12619">M4785</f>
        <v>0</v>
      </c>
      <c r="N4784" s="17">
        <f t="shared" ref="N4784:N4793" si="12620">N4785</f>
        <v>0</v>
      </c>
      <c r="O4784" s="17">
        <f t="shared" si="12600"/>
        <v>0</v>
      </c>
      <c r="P4784" s="17">
        <f t="shared" si="12601"/>
        <v>0</v>
      </c>
      <c r="Q4784" s="17">
        <f t="shared" si="12602"/>
        <v>0</v>
      </c>
      <c r="R4784" s="17">
        <f t="shared" si="12603"/>
        <v>-2284.9899999999998</v>
      </c>
      <c r="S4784" s="17">
        <f t="shared" si="12604"/>
        <v>0</v>
      </c>
      <c r="T4784" s="17">
        <f t="shared" si="12605"/>
        <v>0</v>
      </c>
      <c r="U4784" s="17">
        <v>0</v>
      </c>
      <c r="V4784" s="17">
        <f t="shared" si="12399"/>
        <v>10802.01</v>
      </c>
      <c r="W4784" s="17">
        <f t="shared" ref="W4784:W4793" si="12621">W4785</f>
        <v>0</v>
      </c>
      <c r="X4784" s="17">
        <f t="shared" ref="X4784:X4793" si="12622">X4785</f>
        <v>0</v>
      </c>
      <c r="Y4784" s="17">
        <f t="shared" ref="Y4784:Y4793" si="12623">Y4785</f>
        <v>0</v>
      </c>
      <c r="Z4784" s="17">
        <f t="shared" ref="Z4784:Z4793" si="12624">Z4785</f>
        <v>0</v>
      </c>
      <c r="AA4784" s="17">
        <f t="shared" ref="AA4784:AA4793" si="12625">AA4785</f>
        <v>0</v>
      </c>
      <c r="AB4784" s="17">
        <f t="shared" si="12606"/>
        <v>7462.7788300000002</v>
      </c>
      <c r="AC4784" s="18">
        <f t="shared" si="12607"/>
        <v>10538.64616</v>
      </c>
      <c r="AD4784" s="18">
        <f t="shared" si="12608"/>
        <v>10534.763580000001</v>
      </c>
      <c r="AE4784" s="19">
        <f t="shared" si="12597"/>
        <v>99.963158645417522</v>
      </c>
      <c r="AF4784" s="17">
        <f t="shared" si="12609"/>
        <v>10551.01</v>
      </c>
      <c r="AG4784" s="17">
        <f t="shared" si="12610"/>
        <v>0</v>
      </c>
      <c r="AH4784" s="17">
        <f t="shared" si="12611"/>
        <v>0</v>
      </c>
      <c r="AI4784" s="17">
        <f t="shared" si="12612"/>
        <v>0</v>
      </c>
      <c r="AJ4784" s="17">
        <f t="shared" si="12613"/>
        <v>0</v>
      </c>
      <c r="AK4784" s="17">
        <f t="shared" si="12614"/>
        <v>0</v>
      </c>
      <c r="AL4784" s="17">
        <f t="shared" si="12598"/>
        <v>10551.01</v>
      </c>
      <c r="AM4784" s="17">
        <f t="shared" si="12599"/>
        <v>251</v>
      </c>
      <c r="AN4784" s="20"/>
    </row>
    <row r="4785" spans="2:40" s="22" customFormat="1" x14ac:dyDescent="0.3">
      <c r="B4785" s="23" t="s">
        <v>1271</v>
      </c>
      <c r="C4785" s="23" t="s">
        <v>114</v>
      </c>
      <c r="D4785" s="23" t="s">
        <v>106</v>
      </c>
      <c r="E4785" s="24" t="str">
        <f t="shared" ref="E4785:E4848" si="12626">CONCATENATE(C4785,D4785)</f>
        <v>0309</v>
      </c>
      <c r="F4785" s="23"/>
      <c r="G4785" s="23"/>
      <c r="H4785" s="25" t="s">
        <v>1283</v>
      </c>
      <c r="I4785" s="26">
        <f t="shared" si="12615"/>
        <v>13087</v>
      </c>
      <c r="J4785" s="26">
        <f t="shared" si="12616"/>
        <v>5172.8999999999996</v>
      </c>
      <c r="K4785" s="26">
        <f t="shared" si="12617"/>
        <v>5172.8999999999996</v>
      </c>
      <c r="L4785" s="26">
        <f t="shared" si="12618"/>
        <v>0</v>
      </c>
      <c r="M4785" s="26">
        <f t="shared" si="12619"/>
        <v>0</v>
      </c>
      <c r="N4785" s="26">
        <f t="shared" si="12620"/>
        <v>0</v>
      </c>
      <c r="O4785" s="26">
        <f t="shared" si="12600"/>
        <v>0</v>
      </c>
      <c r="P4785" s="26">
        <f t="shared" si="12601"/>
        <v>0</v>
      </c>
      <c r="Q4785" s="26">
        <f t="shared" si="12602"/>
        <v>0</v>
      </c>
      <c r="R4785" s="26">
        <f t="shared" si="12603"/>
        <v>-2284.9899999999998</v>
      </c>
      <c r="S4785" s="26">
        <f t="shared" si="12604"/>
        <v>0</v>
      </c>
      <c r="T4785" s="26">
        <f t="shared" si="12605"/>
        <v>0</v>
      </c>
      <c r="U4785" s="26">
        <v>0</v>
      </c>
      <c r="V4785" s="26">
        <f t="shared" ref="V4785:V4848" si="12627">I4785+L4785+U4785+T4785+S4785+R4785+Q4785+P4785+O4785</f>
        <v>10802.01</v>
      </c>
      <c r="W4785" s="26">
        <f t="shared" si="12621"/>
        <v>0</v>
      </c>
      <c r="X4785" s="26">
        <f t="shared" si="12622"/>
        <v>0</v>
      </c>
      <c r="Y4785" s="26">
        <f t="shared" si="12623"/>
        <v>0</v>
      </c>
      <c r="Z4785" s="26">
        <f t="shared" si="12624"/>
        <v>0</v>
      </c>
      <c r="AA4785" s="26">
        <f t="shared" si="12625"/>
        <v>0</v>
      </c>
      <c r="AB4785" s="26">
        <f t="shared" si="12606"/>
        <v>7462.7788300000002</v>
      </c>
      <c r="AC4785" s="27">
        <f t="shared" si="12607"/>
        <v>10538.64616</v>
      </c>
      <c r="AD4785" s="27">
        <f t="shared" si="12608"/>
        <v>10534.763580000001</v>
      </c>
      <c r="AE4785" s="28">
        <f t="shared" si="12597"/>
        <v>99.963158645417522</v>
      </c>
      <c r="AF4785" s="26">
        <f t="shared" si="12609"/>
        <v>10551.01</v>
      </c>
      <c r="AG4785" s="26">
        <f t="shared" si="12610"/>
        <v>0</v>
      </c>
      <c r="AH4785" s="26">
        <f t="shared" si="12611"/>
        <v>0</v>
      </c>
      <c r="AI4785" s="26">
        <f t="shared" si="12612"/>
        <v>0</v>
      </c>
      <c r="AJ4785" s="26">
        <f t="shared" si="12613"/>
        <v>0</v>
      </c>
      <c r="AK4785" s="26">
        <f t="shared" si="12614"/>
        <v>0</v>
      </c>
      <c r="AL4785" s="26">
        <f t="shared" si="12598"/>
        <v>10551.01</v>
      </c>
      <c r="AM4785" s="26">
        <f t="shared" si="12599"/>
        <v>251</v>
      </c>
      <c r="AN4785" s="29"/>
    </row>
    <row r="4786" spans="2:40" x14ac:dyDescent="0.3">
      <c r="B4786" s="30" t="s">
        <v>1271</v>
      </c>
      <c r="C4786" s="30" t="s">
        <v>114</v>
      </c>
      <c r="D4786" s="30" t="s">
        <v>106</v>
      </c>
      <c r="E4786" s="15" t="str">
        <f t="shared" si="12626"/>
        <v>0309</v>
      </c>
      <c r="F4786" s="30" t="s">
        <v>348</v>
      </c>
      <c r="G4786" s="30"/>
      <c r="H4786" s="31" t="s">
        <v>349</v>
      </c>
      <c r="I4786" s="32">
        <f t="shared" si="12615"/>
        <v>13087</v>
      </c>
      <c r="J4786" s="32">
        <f t="shared" si="12616"/>
        <v>5172.8999999999996</v>
      </c>
      <c r="K4786" s="32">
        <f t="shared" si="12617"/>
        <v>5172.8999999999996</v>
      </c>
      <c r="L4786" s="32">
        <f t="shared" si="12618"/>
        <v>0</v>
      </c>
      <c r="M4786" s="32">
        <f t="shared" si="12619"/>
        <v>0</v>
      </c>
      <c r="N4786" s="32">
        <f t="shared" si="12620"/>
        <v>0</v>
      </c>
      <c r="O4786" s="32">
        <f t="shared" si="12600"/>
        <v>0</v>
      </c>
      <c r="P4786" s="32">
        <f t="shared" si="12601"/>
        <v>0</v>
      </c>
      <c r="Q4786" s="32">
        <f t="shared" si="12602"/>
        <v>0</v>
      </c>
      <c r="R4786" s="32">
        <f t="shared" si="12603"/>
        <v>-2284.9899999999998</v>
      </c>
      <c r="S4786" s="32">
        <f t="shared" si="12604"/>
        <v>0</v>
      </c>
      <c r="T4786" s="32">
        <f t="shared" si="12605"/>
        <v>0</v>
      </c>
      <c r="U4786" s="32">
        <v>0</v>
      </c>
      <c r="V4786" s="32">
        <f t="shared" si="12627"/>
        <v>10802.01</v>
      </c>
      <c r="W4786" s="32">
        <f t="shared" si="12621"/>
        <v>0</v>
      </c>
      <c r="X4786" s="32">
        <f t="shared" si="12622"/>
        <v>0</v>
      </c>
      <c r="Y4786" s="32">
        <f t="shared" si="12623"/>
        <v>0</v>
      </c>
      <c r="Z4786" s="32">
        <f t="shared" si="12624"/>
        <v>0</v>
      </c>
      <c r="AA4786" s="32">
        <f t="shared" si="12625"/>
        <v>0</v>
      </c>
      <c r="AB4786" s="32">
        <f t="shared" si="12606"/>
        <v>7462.7788300000002</v>
      </c>
      <c r="AC4786" s="33">
        <f t="shared" si="12607"/>
        <v>10538.64616</v>
      </c>
      <c r="AD4786" s="33">
        <f t="shared" si="12608"/>
        <v>10534.763580000001</v>
      </c>
      <c r="AE4786" s="34">
        <f t="shared" si="12597"/>
        <v>99.963158645417522</v>
      </c>
      <c r="AF4786" s="32">
        <f t="shared" si="12609"/>
        <v>10551.01</v>
      </c>
      <c r="AG4786" s="32">
        <f t="shared" si="12610"/>
        <v>0</v>
      </c>
      <c r="AH4786" s="32">
        <f t="shared" si="12611"/>
        <v>0</v>
      </c>
      <c r="AI4786" s="32">
        <f t="shared" si="12612"/>
        <v>0</v>
      </c>
      <c r="AJ4786" s="32">
        <f t="shared" si="12613"/>
        <v>0</v>
      </c>
      <c r="AK4786" s="32">
        <f t="shared" si="12614"/>
        <v>0</v>
      </c>
      <c r="AL4786" s="32">
        <f t="shared" si="12598"/>
        <v>10551.01</v>
      </c>
      <c r="AM4786" s="32">
        <f t="shared" si="12599"/>
        <v>251</v>
      </c>
    </row>
    <row r="4787" spans="2:40" ht="62.4" x14ac:dyDescent="0.3">
      <c r="B4787" s="30" t="s">
        <v>1271</v>
      </c>
      <c r="C4787" s="30" t="s">
        <v>114</v>
      </c>
      <c r="D4787" s="30" t="s">
        <v>106</v>
      </c>
      <c r="E4787" s="15" t="str">
        <f t="shared" si="12626"/>
        <v>0309</v>
      </c>
      <c r="F4787" s="30" t="s">
        <v>698</v>
      </c>
      <c r="G4787" s="30"/>
      <c r="H4787" s="31" t="s">
        <v>699</v>
      </c>
      <c r="I4787" s="32">
        <f t="shared" si="12615"/>
        <v>13087</v>
      </c>
      <c r="J4787" s="32">
        <f t="shared" si="12616"/>
        <v>5172.8999999999996</v>
      </c>
      <c r="K4787" s="32">
        <f t="shared" si="12617"/>
        <v>5172.8999999999996</v>
      </c>
      <c r="L4787" s="32">
        <f t="shared" si="12618"/>
        <v>0</v>
      </c>
      <c r="M4787" s="32">
        <f t="shared" si="12619"/>
        <v>0</v>
      </c>
      <c r="N4787" s="32">
        <f t="shared" si="12620"/>
        <v>0</v>
      </c>
      <c r="O4787" s="32">
        <f t="shared" si="12600"/>
        <v>0</v>
      </c>
      <c r="P4787" s="32">
        <f t="shared" si="12601"/>
        <v>0</v>
      </c>
      <c r="Q4787" s="32">
        <f t="shared" si="12602"/>
        <v>0</v>
      </c>
      <c r="R4787" s="32">
        <f t="shared" si="12603"/>
        <v>-2284.9899999999998</v>
      </c>
      <c r="S4787" s="32">
        <f t="shared" si="12604"/>
        <v>0</v>
      </c>
      <c r="T4787" s="32">
        <f t="shared" si="12605"/>
        <v>0</v>
      </c>
      <c r="U4787" s="32">
        <v>0</v>
      </c>
      <c r="V4787" s="32">
        <f t="shared" si="12627"/>
        <v>10802.01</v>
      </c>
      <c r="W4787" s="32">
        <f t="shared" si="12621"/>
        <v>0</v>
      </c>
      <c r="X4787" s="32">
        <f t="shared" si="12622"/>
        <v>0</v>
      </c>
      <c r="Y4787" s="32">
        <f t="shared" si="12623"/>
        <v>0</v>
      </c>
      <c r="Z4787" s="32">
        <f t="shared" si="12624"/>
        <v>0</v>
      </c>
      <c r="AA4787" s="32">
        <f t="shared" si="12625"/>
        <v>0</v>
      </c>
      <c r="AB4787" s="32">
        <f t="shared" si="12606"/>
        <v>7462.7788300000002</v>
      </c>
      <c r="AC4787" s="33">
        <f t="shared" si="12607"/>
        <v>10538.64616</v>
      </c>
      <c r="AD4787" s="33">
        <f t="shared" si="12608"/>
        <v>10534.763580000001</v>
      </c>
      <c r="AE4787" s="34">
        <f t="shared" si="12597"/>
        <v>99.963158645417522</v>
      </c>
      <c r="AF4787" s="32">
        <f t="shared" si="12609"/>
        <v>10551.01</v>
      </c>
      <c r="AG4787" s="32">
        <f t="shared" si="12610"/>
        <v>0</v>
      </c>
      <c r="AH4787" s="32">
        <f t="shared" si="12611"/>
        <v>0</v>
      </c>
      <c r="AI4787" s="32">
        <f t="shared" si="12612"/>
        <v>0</v>
      </c>
      <c r="AJ4787" s="32">
        <f t="shared" si="12613"/>
        <v>0</v>
      </c>
      <c r="AK4787" s="32">
        <f t="shared" si="12614"/>
        <v>0</v>
      </c>
      <c r="AL4787" s="32">
        <f t="shared" si="12598"/>
        <v>10551.01</v>
      </c>
      <c r="AM4787" s="32">
        <f t="shared" si="12599"/>
        <v>251</v>
      </c>
    </row>
    <row r="4788" spans="2:40" ht="62.4" x14ac:dyDescent="0.3">
      <c r="B4788" s="30" t="s">
        <v>1271</v>
      </c>
      <c r="C4788" s="30" t="s">
        <v>114</v>
      </c>
      <c r="D4788" s="30" t="s">
        <v>106</v>
      </c>
      <c r="E4788" s="15" t="str">
        <f t="shared" si="12626"/>
        <v>0309</v>
      </c>
      <c r="F4788" s="30" t="s">
        <v>1284</v>
      </c>
      <c r="G4788" s="30"/>
      <c r="H4788" s="31" t="s">
        <v>1285</v>
      </c>
      <c r="I4788" s="32">
        <f t="shared" si="12615"/>
        <v>13087</v>
      </c>
      <c r="J4788" s="32">
        <f t="shared" si="12616"/>
        <v>5172.8999999999996</v>
      </c>
      <c r="K4788" s="32">
        <f t="shared" si="12617"/>
        <v>5172.8999999999996</v>
      </c>
      <c r="L4788" s="32">
        <f t="shared" si="12618"/>
        <v>0</v>
      </c>
      <c r="M4788" s="32">
        <f t="shared" si="12619"/>
        <v>0</v>
      </c>
      <c r="N4788" s="32">
        <f t="shared" si="12620"/>
        <v>0</v>
      </c>
      <c r="O4788" s="32">
        <f t="shared" si="12600"/>
        <v>0</v>
      </c>
      <c r="P4788" s="32">
        <f t="shared" si="12601"/>
        <v>0</v>
      </c>
      <c r="Q4788" s="32">
        <f t="shared" si="12602"/>
        <v>0</v>
      </c>
      <c r="R4788" s="32">
        <f t="shared" si="12603"/>
        <v>-2284.9899999999998</v>
      </c>
      <c r="S4788" s="32">
        <f t="shared" si="12604"/>
        <v>0</v>
      </c>
      <c r="T4788" s="32">
        <f t="shared" si="12605"/>
        <v>0</v>
      </c>
      <c r="U4788" s="32">
        <v>0</v>
      </c>
      <c r="V4788" s="32">
        <f t="shared" si="12627"/>
        <v>10802.01</v>
      </c>
      <c r="W4788" s="32">
        <f t="shared" si="12621"/>
        <v>0</v>
      </c>
      <c r="X4788" s="32">
        <f t="shared" si="12622"/>
        <v>0</v>
      </c>
      <c r="Y4788" s="32">
        <f t="shared" si="12623"/>
        <v>0</v>
      </c>
      <c r="Z4788" s="32">
        <f t="shared" si="12624"/>
        <v>0</v>
      </c>
      <c r="AA4788" s="32">
        <f t="shared" si="12625"/>
        <v>0</v>
      </c>
      <c r="AB4788" s="32">
        <f t="shared" si="12606"/>
        <v>7462.7788300000002</v>
      </c>
      <c r="AC4788" s="33">
        <f t="shared" si="12607"/>
        <v>10538.64616</v>
      </c>
      <c r="AD4788" s="33">
        <f t="shared" si="12608"/>
        <v>10534.763580000001</v>
      </c>
      <c r="AE4788" s="34">
        <f t="shared" si="12597"/>
        <v>99.963158645417522</v>
      </c>
      <c r="AF4788" s="32">
        <f t="shared" si="12609"/>
        <v>10551.01</v>
      </c>
      <c r="AG4788" s="32">
        <f t="shared" si="12610"/>
        <v>0</v>
      </c>
      <c r="AH4788" s="32">
        <f t="shared" si="12611"/>
        <v>0</v>
      </c>
      <c r="AI4788" s="32">
        <f t="shared" si="12612"/>
        <v>0</v>
      </c>
      <c r="AJ4788" s="32">
        <f t="shared" si="12613"/>
        <v>0</v>
      </c>
      <c r="AK4788" s="32">
        <f t="shared" si="12614"/>
        <v>0</v>
      </c>
      <c r="AL4788" s="32">
        <f t="shared" si="12598"/>
        <v>10551.01</v>
      </c>
      <c r="AM4788" s="32">
        <f t="shared" si="12599"/>
        <v>251</v>
      </c>
    </row>
    <row r="4789" spans="2:40" ht="46.8" x14ac:dyDescent="0.3">
      <c r="B4789" s="30" t="s">
        <v>1271</v>
      </c>
      <c r="C4789" s="30" t="s">
        <v>114</v>
      </c>
      <c r="D4789" s="30" t="s">
        <v>106</v>
      </c>
      <c r="E4789" s="15" t="str">
        <f t="shared" si="12626"/>
        <v>0309</v>
      </c>
      <c r="F4789" s="30" t="s">
        <v>1286</v>
      </c>
      <c r="G4789" s="30"/>
      <c r="H4789" s="31" t="s">
        <v>1287</v>
      </c>
      <c r="I4789" s="32">
        <f t="shared" si="12615"/>
        <v>13087</v>
      </c>
      <c r="J4789" s="32">
        <f t="shared" si="12616"/>
        <v>5172.8999999999996</v>
      </c>
      <c r="K4789" s="32">
        <f t="shared" si="12617"/>
        <v>5172.8999999999996</v>
      </c>
      <c r="L4789" s="32">
        <f t="shared" si="12618"/>
        <v>0</v>
      </c>
      <c r="M4789" s="32">
        <f t="shared" si="12619"/>
        <v>0</v>
      </c>
      <c r="N4789" s="32">
        <f t="shared" si="12620"/>
        <v>0</v>
      </c>
      <c r="O4789" s="32">
        <f t="shared" si="12600"/>
        <v>0</v>
      </c>
      <c r="P4789" s="32">
        <f t="shared" si="12601"/>
        <v>0</v>
      </c>
      <c r="Q4789" s="32">
        <f t="shared" si="12602"/>
        <v>0</v>
      </c>
      <c r="R4789" s="32">
        <f t="shared" si="12603"/>
        <v>-2284.9899999999998</v>
      </c>
      <c r="S4789" s="32">
        <f t="shared" si="12604"/>
        <v>0</v>
      </c>
      <c r="T4789" s="32">
        <f t="shared" si="12605"/>
        <v>0</v>
      </c>
      <c r="U4789" s="32">
        <v>0</v>
      </c>
      <c r="V4789" s="32">
        <f t="shared" si="12627"/>
        <v>10802.01</v>
      </c>
      <c r="W4789" s="32">
        <f t="shared" si="12621"/>
        <v>0</v>
      </c>
      <c r="X4789" s="32">
        <f t="shared" si="12622"/>
        <v>0</v>
      </c>
      <c r="Y4789" s="32">
        <f t="shared" si="12623"/>
        <v>0</v>
      </c>
      <c r="Z4789" s="32">
        <f t="shared" si="12624"/>
        <v>0</v>
      </c>
      <c r="AA4789" s="32">
        <f t="shared" si="12625"/>
        <v>0</v>
      </c>
      <c r="AB4789" s="32">
        <f t="shared" si="12606"/>
        <v>7462.7788300000002</v>
      </c>
      <c r="AC4789" s="33">
        <f t="shared" si="12607"/>
        <v>10538.64616</v>
      </c>
      <c r="AD4789" s="33">
        <f t="shared" si="12608"/>
        <v>10534.763580000001</v>
      </c>
      <c r="AE4789" s="34">
        <f t="shared" si="12597"/>
        <v>99.963158645417522</v>
      </c>
      <c r="AF4789" s="32">
        <f t="shared" si="12609"/>
        <v>10551.01</v>
      </c>
      <c r="AG4789" s="32">
        <f t="shared" si="12610"/>
        <v>0</v>
      </c>
      <c r="AH4789" s="32">
        <f t="shared" si="12611"/>
        <v>0</v>
      </c>
      <c r="AI4789" s="32">
        <f t="shared" si="12612"/>
        <v>0</v>
      </c>
      <c r="AJ4789" s="32">
        <f t="shared" si="12613"/>
        <v>0</v>
      </c>
      <c r="AK4789" s="32">
        <f t="shared" si="12614"/>
        <v>0</v>
      </c>
      <c r="AL4789" s="32">
        <f t="shared" si="12598"/>
        <v>10551.01</v>
      </c>
      <c r="AM4789" s="32">
        <f t="shared" si="12599"/>
        <v>251</v>
      </c>
    </row>
    <row r="4790" spans="2:40" ht="31.2" x14ac:dyDescent="0.3">
      <c r="B4790" s="30" t="s">
        <v>1271</v>
      </c>
      <c r="C4790" s="30" t="s">
        <v>114</v>
      </c>
      <c r="D4790" s="30" t="s">
        <v>106</v>
      </c>
      <c r="E4790" s="15" t="str">
        <f t="shared" si="12626"/>
        <v>0309</v>
      </c>
      <c r="F4790" s="30" t="s">
        <v>1286</v>
      </c>
      <c r="G4790" s="30" t="s">
        <v>50</v>
      </c>
      <c r="H4790" s="31" t="s">
        <v>51</v>
      </c>
      <c r="I4790" s="32">
        <f t="shared" si="12615"/>
        <v>13087</v>
      </c>
      <c r="J4790" s="32">
        <f t="shared" si="12616"/>
        <v>5172.8999999999996</v>
      </c>
      <c r="K4790" s="32">
        <f t="shared" si="12617"/>
        <v>5172.8999999999996</v>
      </c>
      <c r="L4790" s="32">
        <f t="shared" si="12618"/>
        <v>0</v>
      </c>
      <c r="M4790" s="32">
        <f t="shared" si="12619"/>
        <v>0</v>
      </c>
      <c r="N4790" s="32">
        <f t="shared" si="12620"/>
        <v>0</v>
      </c>
      <c r="O4790" s="32">
        <f t="shared" si="12600"/>
        <v>0</v>
      </c>
      <c r="P4790" s="32">
        <f t="shared" si="12601"/>
        <v>0</v>
      </c>
      <c r="Q4790" s="32">
        <f t="shared" si="12602"/>
        <v>0</v>
      </c>
      <c r="R4790" s="32">
        <f t="shared" si="12603"/>
        <v>-2284.9899999999998</v>
      </c>
      <c r="S4790" s="32">
        <f t="shared" si="12604"/>
        <v>0</v>
      </c>
      <c r="T4790" s="32">
        <f t="shared" si="12605"/>
        <v>0</v>
      </c>
      <c r="U4790" s="32">
        <v>0</v>
      </c>
      <c r="V4790" s="32">
        <f t="shared" si="12627"/>
        <v>10802.01</v>
      </c>
      <c r="W4790" s="32">
        <f t="shared" si="12621"/>
        <v>0</v>
      </c>
      <c r="X4790" s="32">
        <f t="shared" si="12622"/>
        <v>0</v>
      </c>
      <c r="Y4790" s="32">
        <f t="shared" si="12623"/>
        <v>0</v>
      </c>
      <c r="Z4790" s="32">
        <f t="shared" si="12624"/>
        <v>0</v>
      </c>
      <c r="AA4790" s="32">
        <f t="shared" si="12625"/>
        <v>0</v>
      </c>
      <c r="AB4790" s="32">
        <f t="shared" si="12606"/>
        <v>7462.7788300000002</v>
      </c>
      <c r="AC4790" s="33">
        <f t="shared" si="12607"/>
        <v>10538.64616</v>
      </c>
      <c r="AD4790" s="33">
        <f t="shared" si="12608"/>
        <v>10534.763580000001</v>
      </c>
      <c r="AE4790" s="34">
        <f t="shared" si="12597"/>
        <v>99.963158645417522</v>
      </c>
      <c r="AF4790" s="32">
        <f t="shared" si="12609"/>
        <v>10551.01</v>
      </c>
      <c r="AG4790" s="32">
        <f t="shared" si="12610"/>
        <v>0</v>
      </c>
      <c r="AH4790" s="32">
        <f t="shared" si="12611"/>
        <v>0</v>
      </c>
      <c r="AI4790" s="32">
        <f t="shared" si="12612"/>
        <v>0</v>
      </c>
      <c r="AJ4790" s="32">
        <f t="shared" si="12613"/>
        <v>0</v>
      </c>
      <c r="AK4790" s="32">
        <f t="shared" si="12614"/>
        <v>0</v>
      </c>
      <c r="AL4790" s="32">
        <f t="shared" si="12598"/>
        <v>10551.01</v>
      </c>
      <c r="AM4790" s="32">
        <f t="shared" si="12599"/>
        <v>251</v>
      </c>
    </row>
    <row r="4791" spans="2:40" ht="31.2" x14ac:dyDescent="0.3">
      <c r="B4791" s="30" t="s">
        <v>1271</v>
      </c>
      <c r="C4791" s="30" t="s">
        <v>114</v>
      </c>
      <c r="D4791" s="30" t="s">
        <v>106</v>
      </c>
      <c r="E4791" s="15" t="str">
        <f t="shared" si="12626"/>
        <v>0309</v>
      </c>
      <c r="F4791" s="30" t="s">
        <v>1286</v>
      </c>
      <c r="G4791" s="30" t="s">
        <v>52</v>
      </c>
      <c r="H4791" s="31" t="s">
        <v>53</v>
      </c>
      <c r="I4791" s="32">
        <v>13087</v>
      </c>
      <c r="J4791" s="32">
        <v>5172.8999999999996</v>
      </c>
      <c r="K4791" s="32">
        <v>5172.8999999999996</v>
      </c>
      <c r="L4791" s="32"/>
      <c r="M4791" s="32"/>
      <c r="N4791" s="32"/>
      <c r="O4791" s="32">
        <v>0</v>
      </c>
      <c r="P4791" s="32">
        <v>0</v>
      </c>
      <c r="Q4791" s="32">
        <v>0</v>
      </c>
      <c r="R4791" s="32">
        <v>-2284.9899999999998</v>
      </c>
      <c r="S4791" s="32">
        <v>0</v>
      </c>
      <c r="T4791" s="32">
        <v>0</v>
      </c>
      <c r="U4791" s="32">
        <v>0</v>
      </c>
      <c r="V4791" s="32">
        <f t="shared" si="12627"/>
        <v>10802.01</v>
      </c>
      <c r="W4791" s="32"/>
      <c r="X4791" s="32"/>
      <c r="Y4791" s="32"/>
      <c r="Z4791" s="32"/>
      <c r="AA4791" s="32"/>
      <c r="AB4791" s="32">
        <v>7462.7788300000002</v>
      </c>
      <c r="AC4791" s="33">
        <v>10538.64616</v>
      </c>
      <c r="AD4791" s="33">
        <v>10534.763580000001</v>
      </c>
      <c r="AE4791" s="34">
        <f t="shared" si="12597"/>
        <v>99.963158645417522</v>
      </c>
      <c r="AF4791" s="32">
        <v>10551.01</v>
      </c>
      <c r="AG4791" s="32">
        <v>0</v>
      </c>
      <c r="AH4791" s="32">
        <v>0</v>
      </c>
      <c r="AI4791" s="32">
        <v>0</v>
      </c>
      <c r="AJ4791" s="32">
        <v>0</v>
      </c>
      <c r="AK4791" s="32">
        <v>0</v>
      </c>
      <c r="AL4791" s="32">
        <f t="shared" si="12598"/>
        <v>10551.01</v>
      </c>
      <c r="AM4791" s="32">
        <f t="shared" si="12599"/>
        <v>251</v>
      </c>
      <c r="AN4791" s="12"/>
    </row>
    <row r="4792" spans="2:40" s="13" customFormat="1" x14ac:dyDescent="0.3">
      <c r="B4792" s="14" t="s">
        <v>1271</v>
      </c>
      <c r="C4792" s="14" t="s">
        <v>104</v>
      </c>
      <c r="D4792" s="14"/>
      <c r="E4792" s="21" t="str">
        <f t="shared" si="12626"/>
        <v>04</v>
      </c>
      <c r="F4792" s="14"/>
      <c r="G4792" s="14"/>
      <c r="H4792" s="16" t="s">
        <v>105</v>
      </c>
      <c r="I4792" s="17">
        <f t="shared" si="12615"/>
        <v>26096.600000000002</v>
      </c>
      <c r="J4792" s="17">
        <f t="shared" si="12616"/>
        <v>26396.100000000002</v>
      </c>
      <c r="K4792" s="17">
        <f t="shared" si="12617"/>
        <v>26396.100000000002</v>
      </c>
      <c r="L4792" s="17">
        <f t="shared" si="12618"/>
        <v>0</v>
      </c>
      <c r="M4792" s="17">
        <f t="shared" si="12619"/>
        <v>0</v>
      </c>
      <c r="N4792" s="17">
        <f t="shared" si="12620"/>
        <v>0</v>
      </c>
      <c r="O4792" s="17">
        <f t="shared" si="12600"/>
        <v>0</v>
      </c>
      <c r="P4792" s="17">
        <f t="shared" si="12601"/>
        <v>0</v>
      </c>
      <c r="Q4792" s="17">
        <f t="shared" si="12602"/>
        <v>1579.616</v>
      </c>
      <c r="R4792" s="17">
        <f t="shared" si="12603"/>
        <v>3495.6629999999996</v>
      </c>
      <c r="S4792" s="17">
        <f t="shared" si="12604"/>
        <v>-5.4</v>
      </c>
      <c r="T4792" s="17">
        <f t="shared" si="12605"/>
        <v>0</v>
      </c>
      <c r="U4792" s="17">
        <v>2136.63</v>
      </c>
      <c r="V4792" s="17">
        <f t="shared" si="12627"/>
        <v>33303.109000000004</v>
      </c>
      <c r="W4792" s="17">
        <f t="shared" si="12621"/>
        <v>2136.63</v>
      </c>
      <c r="X4792" s="17">
        <f t="shared" si="12622"/>
        <v>0</v>
      </c>
      <c r="Y4792" s="17">
        <f t="shared" si="12623"/>
        <v>0</v>
      </c>
      <c r="Z4792" s="17">
        <f t="shared" si="12624"/>
        <v>0</v>
      </c>
      <c r="AA4792" s="17">
        <f t="shared" si="12625"/>
        <v>0</v>
      </c>
      <c r="AB4792" s="17">
        <f t="shared" si="12606"/>
        <v>23188.910950000001</v>
      </c>
      <c r="AC4792" s="18">
        <f t="shared" si="12607"/>
        <v>33268.409</v>
      </c>
      <c r="AD4792" s="18">
        <f t="shared" si="12608"/>
        <v>32689.826659999999</v>
      </c>
      <c r="AE4792" s="19">
        <f t="shared" si="12597"/>
        <v>98.260865615785832</v>
      </c>
      <c r="AF4792" s="17">
        <f t="shared" si="12609"/>
        <v>33262.109000000004</v>
      </c>
      <c r="AG4792" s="17">
        <f t="shared" si="12610"/>
        <v>0</v>
      </c>
      <c r="AH4792" s="17">
        <f t="shared" si="12611"/>
        <v>0</v>
      </c>
      <c r="AI4792" s="17">
        <f t="shared" si="12612"/>
        <v>0</v>
      </c>
      <c r="AJ4792" s="17">
        <f t="shared" si="12613"/>
        <v>0</v>
      </c>
      <c r="AK4792" s="17">
        <f t="shared" si="12614"/>
        <v>0</v>
      </c>
      <c r="AL4792" s="17">
        <f t="shared" si="12598"/>
        <v>33262.109000000004</v>
      </c>
      <c r="AM4792" s="17">
        <f t="shared" si="12599"/>
        <v>41</v>
      </c>
      <c r="AN4792" s="20"/>
    </row>
    <row r="4793" spans="2:40" s="22" customFormat="1" x14ac:dyDescent="0.3">
      <c r="B4793" s="23" t="s">
        <v>1271</v>
      </c>
      <c r="C4793" s="23" t="s">
        <v>104</v>
      </c>
      <c r="D4793" s="23" t="s">
        <v>152</v>
      </c>
      <c r="E4793" s="24" t="str">
        <f t="shared" si="12626"/>
        <v>0412</v>
      </c>
      <c r="F4793" s="23"/>
      <c r="G4793" s="23"/>
      <c r="H4793" s="25" t="s">
        <v>153</v>
      </c>
      <c r="I4793" s="26">
        <f t="shared" si="12615"/>
        <v>26096.600000000002</v>
      </c>
      <c r="J4793" s="26">
        <f t="shared" si="12616"/>
        <v>26396.100000000002</v>
      </c>
      <c r="K4793" s="26">
        <f t="shared" si="12617"/>
        <v>26396.100000000002</v>
      </c>
      <c r="L4793" s="26">
        <f t="shared" si="12618"/>
        <v>0</v>
      </c>
      <c r="M4793" s="26">
        <f t="shared" si="12619"/>
        <v>0</v>
      </c>
      <c r="N4793" s="26">
        <f t="shared" si="12620"/>
        <v>0</v>
      </c>
      <c r="O4793" s="26">
        <f>O4794+O4846</f>
        <v>0</v>
      </c>
      <c r="P4793" s="26">
        <f>P4794+P4846</f>
        <v>0</v>
      </c>
      <c r="Q4793" s="26">
        <f>Q4794+Q4846</f>
        <v>1579.616</v>
      </c>
      <c r="R4793" s="26">
        <f>R4794+R4846</f>
        <v>3495.6629999999996</v>
      </c>
      <c r="S4793" s="26">
        <f>S4794+S4846</f>
        <v>-5.4</v>
      </c>
      <c r="T4793" s="26">
        <f t="shared" si="12605"/>
        <v>0</v>
      </c>
      <c r="U4793" s="26">
        <v>2136.63</v>
      </c>
      <c r="V4793" s="26">
        <f t="shared" si="12627"/>
        <v>33303.109000000004</v>
      </c>
      <c r="W4793" s="26">
        <f t="shared" si="12621"/>
        <v>2136.63</v>
      </c>
      <c r="X4793" s="26">
        <f t="shared" si="12622"/>
        <v>0</v>
      </c>
      <c r="Y4793" s="26">
        <f t="shared" si="12623"/>
        <v>0</v>
      </c>
      <c r="Z4793" s="26">
        <f t="shared" si="12624"/>
        <v>0</v>
      </c>
      <c r="AA4793" s="26">
        <f t="shared" si="12625"/>
        <v>0</v>
      </c>
      <c r="AB4793" s="26">
        <f>AB4794+AB4846</f>
        <v>23188.910950000001</v>
      </c>
      <c r="AC4793" s="27">
        <f>AC4794+AC4846</f>
        <v>33268.409</v>
      </c>
      <c r="AD4793" s="27">
        <f>AD4794+AD4846</f>
        <v>32689.826659999999</v>
      </c>
      <c r="AE4793" s="28">
        <f t="shared" si="12597"/>
        <v>98.260865615785832</v>
      </c>
      <c r="AF4793" s="26">
        <f t="shared" ref="AF4793:AK4793" si="12628">AF4794+AF4846</f>
        <v>33262.109000000004</v>
      </c>
      <c r="AG4793" s="26">
        <f t="shared" si="12628"/>
        <v>0</v>
      </c>
      <c r="AH4793" s="26">
        <f t="shared" si="12628"/>
        <v>0</v>
      </c>
      <c r="AI4793" s="26">
        <f t="shared" si="12628"/>
        <v>0</v>
      </c>
      <c r="AJ4793" s="26">
        <f t="shared" si="12628"/>
        <v>0</v>
      </c>
      <c r="AK4793" s="26">
        <f t="shared" si="12628"/>
        <v>0</v>
      </c>
      <c r="AL4793" s="26">
        <f t="shared" si="12598"/>
        <v>33262.109000000004</v>
      </c>
      <c r="AM4793" s="26">
        <f t="shared" si="12599"/>
        <v>41</v>
      </c>
      <c r="AN4793" s="29"/>
    </row>
    <row r="4794" spans="2:40" ht="31.2" x14ac:dyDescent="0.3">
      <c r="B4794" s="30" t="s">
        <v>1271</v>
      </c>
      <c r="C4794" s="30" t="s">
        <v>104</v>
      </c>
      <c r="D4794" s="30" t="s">
        <v>152</v>
      </c>
      <c r="E4794" s="15" t="str">
        <f t="shared" si="12626"/>
        <v>0412</v>
      </c>
      <c r="F4794" s="30" t="s">
        <v>1273</v>
      </c>
      <c r="G4794" s="30"/>
      <c r="H4794" s="31" t="s">
        <v>1274</v>
      </c>
      <c r="I4794" s="32">
        <f t="shared" ref="I4794:T4794" si="12629">I4795+I4800+I4808+I4841+I4829</f>
        <v>26096.600000000002</v>
      </c>
      <c r="J4794" s="32">
        <f t="shared" si="12629"/>
        <v>26396.100000000002</v>
      </c>
      <c r="K4794" s="32">
        <f t="shared" si="12629"/>
        <v>26396.100000000002</v>
      </c>
      <c r="L4794" s="32">
        <f t="shared" si="12629"/>
        <v>0</v>
      </c>
      <c r="M4794" s="32">
        <f t="shared" si="12629"/>
        <v>0</v>
      </c>
      <c r="N4794" s="32">
        <f t="shared" si="12629"/>
        <v>0</v>
      </c>
      <c r="O4794" s="32">
        <f t="shared" si="12629"/>
        <v>0</v>
      </c>
      <c r="P4794" s="32">
        <f t="shared" si="12629"/>
        <v>0</v>
      </c>
      <c r="Q4794" s="32">
        <f t="shared" si="12629"/>
        <v>1579.616</v>
      </c>
      <c r="R4794" s="32">
        <f t="shared" si="12629"/>
        <v>3495.6629999999996</v>
      </c>
      <c r="S4794" s="32">
        <f t="shared" si="12629"/>
        <v>-5.4</v>
      </c>
      <c r="T4794" s="32">
        <f t="shared" si="12629"/>
        <v>0</v>
      </c>
      <c r="U4794" s="32">
        <v>2136.63</v>
      </c>
      <c r="V4794" s="32">
        <f t="shared" si="12627"/>
        <v>33303.109000000004</v>
      </c>
      <c r="W4794" s="32">
        <f t="shared" ref="W4794:AD4794" si="12630">W4795+W4800+W4808+W4841+W4829</f>
        <v>2136.63</v>
      </c>
      <c r="X4794" s="32">
        <f t="shared" si="12630"/>
        <v>0</v>
      </c>
      <c r="Y4794" s="32">
        <f t="shared" si="12630"/>
        <v>0</v>
      </c>
      <c r="Z4794" s="32">
        <f t="shared" si="12630"/>
        <v>0</v>
      </c>
      <c r="AA4794" s="32">
        <f t="shared" si="12630"/>
        <v>0</v>
      </c>
      <c r="AB4794" s="32">
        <f t="shared" si="12630"/>
        <v>23173.610950000002</v>
      </c>
      <c r="AC4794" s="33">
        <f t="shared" si="12630"/>
        <v>33246.809000000001</v>
      </c>
      <c r="AD4794" s="33">
        <f t="shared" si="12630"/>
        <v>32668.22666</v>
      </c>
      <c r="AE4794" s="34">
        <f t="shared" si="12597"/>
        <v>98.259735723810365</v>
      </c>
      <c r="AF4794" s="32">
        <f t="shared" ref="AF4794:AK4794" si="12631">AF4795+AF4800+AF4808+AF4841+AF4829</f>
        <v>33246.809000000001</v>
      </c>
      <c r="AG4794" s="32">
        <f t="shared" si="12631"/>
        <v>0</v>
      </c>
      <c r="AH4794" s="32">
        <f t="shared" si="12631"/>
        <v>0</v>
      </c>
      <c r="AI4794" s="32">
        <f t="shared" si="12631"/>
        <v>0</v>
      </c>
      <c r="AJ4794" s="32">
        <f t="shared" si="12631"/>
        <v>0</v>
      </c>
      <c r="AK4794" s="32">
        <f t="shared" si="12631"/>
        <v>0</v>
      </c>
      <c r="AL4794" s="32">
        <f t="shared" si="12598"/>
        <v>33246.809000000001</v>
      </c>
      <c r="AM4794" s="32">
        <f t="shared" si="12599"/>
        <v>56.30000000000291</v>
      </c>
    </row>
    <row r="4795" spans="2:40" ht="31.2" x14ac:dyDescent="0.3">
      <c r="B4795" s="30" t="s">
        <v>1271</v>
      </c>
      <c r="C4795" s="30" t="s">
        <v>104</v>
      </c>
      <c r="D4795" s="30" t="s">
        <v>152</v>
      </c>
      <c r="E4795" s="15" t="str">
        <f t="shared" si="12626"/>
        <v>0412</v>
      </c>
      <c r="F4795" s="30" t="s">
        <v>1288</v>
      </c>
      <c r="G4795" s="30"/>
      <c r="H4795" s="31" t="s">
        <v>1289</v>
      </c>
      <c r="I4795" s="32">
        <f t="shared" ref="I4795:I4800" si="12632">I4796</f>
        <v>237.5</v>
      </c>
      <c r="J4795" s="32">
        <f t="shared" ref="J4795:J4800" si="12633">J4796</f>
        <v>237.5</v>
      </c>
      <c r="K4795" s="32">
        <f t="shared" ref="K4795:K4800" si="12634">K4796</f>
        <v>237.5</v>
      </c>
      <c r="L4795" s="32">
        <f t="shared" ref="L4795:L4800" si="12635">L4796</f>
        <v>0</v>
      </c>
      <c r="M4795" s="32">
        <f t="shared" ref="M4795:M4800" si="12636">M4796</f>
        <v>0</v>
      </c>
      <c r="N4795" s="32">
        <f t="shared" ref="N4795:N4800" si="12637">N4796</f>
        <v>0</v>
      </c>
      <c r="O4795" s="32">
        <f t="shared" ref="O4795:O4800" si="12638">O4796</f>
        <v>0</v>
      </c>
      <c r="P4795" s="32">
        <f t="shared" ref="P4795:P4800" si="12639">P4796</f>
        <v>0</v>
      </c>
      <c r="Q4795" s="32">
        <f t="shared" ref="Q4795:Q4800" si="12640">Q4796</f>
        <v>0</v>
      </c>
      <c r="R4795" s="32">
        <f t="shared" ref="R4795:R4800" si="12641">R4796</f>
        <v>0</v>
      </c>
      <c r="S4795" s="32">
        <f t="shared" ref="S4795:S4800" si="12642">S4796</f>
        <v>0</v>
      </c>
      <c r="T4795" s="32">
        <f t="shared" ref="T4795:T4800" si="12643">T4796</f>
        <v>0</v>
      </c>
      <c r="U4795" s="32">
        <v>0</v>
      </c>
      <c r="V4795" s="32">
        <f t="shared" si="12627"/>
        <v>237.5</v>
      </c>
      <c r="W4795" s="32">
        <f t="shared" ref="W4795:W4800" si="12644">W4796</f>
        <v>0</v>
      </c>
      <c r="X4795" s="32">
        <f t="shared" ref="X4795:X4800" si="12645">X4796</f>
        <v>0</v>
      </c>
      <c r="Y4795" s="32">
        <f t="shared" ref="Y4795:Y4800" si="12646">Y4796</f>
        <v>0</v>
      </c>
      <c r="Z4795" s="32">
        <f t="shared" ref="Z4795:Z4800" si="12647">Z4796</f>
        <v>0</v>
      </c>
      <c r="AA4795" s="32">
        <f t="shared" ref="AA4795:AA4800" si="12648">AA4796</f>
        <v>0</v>
      </c>
      <c r="AB4795" s="32">
        <f t="shared" ref="AB4795:AB4800" si="12649">AB4796</f>
        <v>237.5</v>
      </c>
      <c r="AC4795" s="33">
        <f t="shared" ref="AC4795:AC4800" si="12650">AC4796</f>
        <v>237.5</v>
      </c>
      <c r="AD4795" s="33">
        <f t="shared" ref="AD4795:AD4800" si="12651">AD4796</f>
        <v>237.5</v>
      </c>
      <c r="AE4795" s="34">
        <f t="shared" si="12597"/>
        <v>100</v>
      </c>
      <c r="AF4795" s="32">
        <f t="shared" ref="AF4795:AF4800" si="12652">AF4796</f>
        <v>237.5</v>
      </c>
      <c r="AG4795" s="32">
        <f t="shared" ref="AG4795:AG4800" si="12653">AG4796</f>
        <v>0</v>
      </c>
      <c r="AH4795" s="32">
        <f t="shared" ref="AH4795:AH4800" si="12654">AH4796</f>
        <v>0</v>
      </c>
      <c r="AI4795" s="32">
        <f t="shared" ref="AI4795:AI4800" si="12655">AI4796</f>
        <v>0</v>
      </c>
      <c r="AJ4795" s="32">
        <f t="shared" ref="AJ4795:AJ4800" si="12656">AJ4796</f>
        <v>0</v>
      </c>
      <c r="AK4795" s="32">
        <f t="shared" ref="AK4795:AK4800" si="12657">AK4796</f>
        <v>0</v>
      </c>
      <c r="AL4795" s="32">
        <f t="shared" si="12598"/>
        <v>237.5</v>
      </c>
      <c r="AM4795" s="32">
        <f t="shared" si="12599"/>
        <v>0</v>
      </c>
    </row>
    <row r="4796" spans="2:40" ht="62.4" x14ac:dyDescent="0.3">
      <c r="B4796" s="30" t="s">
        <v>1271</v>
      </c>
      <c r="C4796" s="30" t="s">
        <v>104</v>
      </c>
      <c r="D4796" s="30" t="s">
        <v>152</v>
      </c>
      <c r="E4796" s="15" t="str">
        <f t="shared" si="12626"/>
        <v>0412</v>
      </c>
      <c r="F4796" s="30" t="s">
        <v>1290</v>
      </c>
      <c r="G4796" s="30"/>
      <c r="H4796" s="31" t="s">
        <v>1291</v>
      </c>
      <c r="I4796" s="32">
        <f t="shared" si="12632"/>
        <v>237.5</v>
      </c>
      <c r="J4796" s="32">
        <f t="shared" si="12633"/>
        <v>237.5</v>
      </c>
      <c r="K4796" s="32">
        <f t="shared" si="12634"/>
        <v>237.5</v>
      </c>
      <c r="L4796" s="32">
        <f t="shared" si="12635"/>
        <v>0</v>
      </c>
      <c r="M4796" s="32">
        <f t="shared" si="12636"/>
        <v>0</v>
      </c>
      <c r="N4796" s="32">
        <f t="shared" si="12637"/>
        <v>0</v>
      </c>
      <c r="O4796" s="32">
        <f t="shared" si="12638"/>
        <v>0</v>
      </c>
      <c r="P4796" s="32">
        <f t="shared" si="12639"/>
        <v>0</v>
      </c>
      <c r="Q4796" s="32">
        <f t="shared" si="12640"/>
        <v>0</v>
      </c>
      <c r="R4796" s="32">
        <f t="shared" si="12641"/>
        <v>0</v>
      </c>
      <c r="S4796" s="32">
        <f t="shared" si="12642"/>
        <v>0</v>
      </c>
      <c r="T4796" s="32">
        <f t="shared" si="12643"/>
        <v>0</v>
      </c>
      <c r="U4796" s="32">
        <v>0</v>
      </c>
      <c r="V4796" s="32">
        <f t="shared" si="12627"/>
        <v>237.5</v>
      </c>
      <c r="W4796" s="32">
        <f t="shared" si="12644"/>
        <v>0</v>
      </c>
      <c r="X4796" s="32">
        <f t="shared" si="12645"/>
        <v>0</v>
      </c>
      <c r="Y4796" s="32">
        <f t="shared" si="12646"/>
        <v>0</v>
      </c>
      <c r="Z4796" s="32">
        <f t="shared" si="12647"/>
        <v>0</v>
      </c>
      <c r="AA4796" s="32">
        <f t="shared" si="12648"/>
        <v>0</v>
      </c>
      <c r="AB4796" s="32">
        <f t="shared" si="12649"/>
        <v>237.5</v>
      </c>
      <c r="AC4796" s="33">
        <f t="shared" si="12650"/>
        <v>237.5</v>
      </c>
      <c r="AD4796" s="33">
        <f t="shared" si="12651"/>
        <v>237.5</v>
      </c>
      <c r="AE4796" s="34">
        <f t="shared" si="12597"/>
        <v>100</v>
      </c>
      <c r="AF4796" s="32">
        <f t="shared" si="12652"/>
        <v>237.5</v>
      </c>
      <c r="AG4796" s="32">
        <f t="shared" si="12653"/>
        <v>0</v>
      </c>
      <c r="AH4796" s="32">
        <f t="shared" si="12654"/>
        <v>0</v>
      </c>
      <c r="AI4796" s="32">
        <f t="shared" si="12655"/>
        <v>0</v>
      </c>
      <c r="AJ4796" s="32">
        <f t="shared" si="12656"/>
        <v>0</v>
      </c>
      <c r="AK4796" s="32">
        <f t="shared" si="12657"/>
        <v>0</v>
      </c>
      <c r="AL4796" s="32">
        <f t="shared" si="12598"/>
        <v>237.5</v>
      </c>
      <c r="AM4796" s="32">
        <f t="shared" si="12599"/>
        <v>0</v>
      </c>
    </row>
    <row r="4797" spans="2:40" ht="62.4" x14ac:dyDescent="0.3">
      <c r="B4797" s="30" t="s">
        <v>1271</v>
      </c>
      <c r="C4797" s="30" t="s">
        <v>104</v>
      </c>
      <c r="D4797" s="30" t="s">
        <v>152</v>
      </c>
      <c r="E4797" s="15" t="str">
        <f t="shared" si="12626"/>
        <v>0412</v>
      </c>
      <c r="F4797" s="30" t="s">
        <v>1292</v>
      </c>
      <c r="G4797" s="30"/>
      <c r="H4797" s="31" t="s">
        <v>1293</v>
      </c>
      <c r="I4797" s="32">
        <f t="shared" si="12632"/>
        <v>237.5</v>
      </c>
      <c r="J4797" s="32">
        <f t="shared" si="12633"/>
        <v>237.5</v>
      </c>
      <c r="K4797" s="32">
        <f t="shared" si="12634"/>
        <v>237.5</v>
      </c>
      <c r="L4797" s="32">
        <f t="shared" si="12635"/>
        <v>0</v>
      </c>
      <c r="M4797" s="32">
        <f t="shared" si="12636"/>
        <v>0</v>
      </c>
      <c r="N4797" s="32">
        <f t="shared" si="12637"/>
        <v>0</v>
      </c>
      <c r="O4797" s="32">
        <f t="shared" si="12638"/>
        <v>0</v>
      </c>
      <c r="P4797" s="32">
        <f t="shared" si="12639"/>
        <v>0</v>
      </c>
      <c r="Q4797" s="32">
        <f t="shared" si="12640"/>
        <v>0</v>
      </c>
      <c r="R4797" s="32">
        <f t="shared" si="12641"/>
        <v>0</v>
      </c>
      <c r="S4797" s="32">
        <f t="shared" si="12642"/>
        <v>0</v>
      </c>
      <c r="T4797" s="32">
        <f t="shared" si="12643"/>
        <v>0</v>
      </c>
      <c r="U4797" s="32">
        <v>0</v>
      </c>
      <c r="V4797" s="32">
        <f t="shared" si="12627"/>
        <v>237.5</v>
      </c>
      <c r="W4797" s="32">
        <f t="shared" si="12644"/>
        <v>0</v>
      </c>
      <c r="X4797" s="32">
        <f t="shared" si="12645"/>
        <v>0</v>
      </c>
      <c r="Y4797" s="32">
        <f t="shared" si="12646"/>
        <v>0</v>
      </c>
      <c r="Z4797" s="32">
        <f t="shared" si="12647"/>
        <v>0</v>
      </c>
      <c r="AA4797" s="32">
        <f t="shared" si="12648"/>
        <v>0</v>
      </c>
      <c r="AB4797" s="32">
        <f t="shared" si="12649"/>
        <v>237.5</v>
      </c>
      <c r="AC4797" s="33">
        <f t="shared" si="12650"/>
        <v>237.5</v>
      </c>
      <c r="AD4797" s="33">
        <f t="shared" si="12651"/>
        <v>237.5</v>
      </c>
      <c r="AE4797" s="34">
        <f t="shared" si="12597"/>
        <v>100</v>
      </c>
      <c r="AF4797" s="32">
        <f t="shared" si="12652"/>
        <v>237.5</v>
      </c>
      <c r="AG4797" s="32">
        <f t="shared" si="12653"/>
        <v>0</v>
      </c>
      <c r="AH4797" s="32">
        <f t="shared" si="12654"/>
        <v>0</v>
      </c>
      <c r="AI4797" s="32">
        <f t="shared" si="12655"/>
        <v>0</v>
      </c>
      <c r="AJ4797" s="32">
        <f t="shared" si="12656"/>
        <v>0</v>
      </c>
      <c r="AK4797" s="32">
        <f t="shared" si="12657"/>
        <v>0</v>
      </c>
      <c r="AL4797" s="32">
        <f t="shared" si="12598"/>
        <v>237.5</v>
      </c>
      <c r="AM4797" s="32">
        <f t="shared" si="12599"/>
        <v>0</v>
      </c>
    </row>
    <row r="4798" spans="2:40" ht="31.2" x14ac:dyDescent="0.3">
      <c r="B4798" s="30" t="s">
        <v>1271</v>
      </c>
      <c r="C4798" s="30" t="s">
        <v>104</v>
      </c>
      <c r="D4798" s="30" t="s">
        <v>152</v>
      </c>
      <c r="E4798" s="15" t="str">
        <f t="shared" si="12626"/>
        <v>0412</v>
      </c>
      <c r="F4798" s="30" t="s">
        <v>1292</v>
      </c>
      <c r="G4798" s="30" t="s">
        <v>174</v>
      </c>
      <c r="H4798" s="31" t="s">
        <v>175</v>
      </c>
      <c r="I4798" s="32">
        <f t="shared" si="12632"/>
        <v>237.5</v>
      </c>
      <c r="J4798" s="32">
        <f t="shared" si="12633"/>
        <v>237.5</v>
      </c>
      <c r="K4798" s="32">
        <f t="shared" si="12634"/>
        <v>237.5</v>
      </c>
      <c r="L4798" s="32">
        <f t="shared" si="12635"/>
        <v>0</v>
      </c>
      <c r="M4798" s="32">
        <f t="shared" si="12636"/>
        <v>0</v>
      </c>
      <c r="N4798" s="32">
        <f t="shared" si="12637"/>
        <v>0</v>
      </c>
      <c r="O4798" s="32">
        <f t="shared" si="12638"/>
        <v>0</v>
      </c>
      <c r="P4798" s="32">
        <f t="shared" si="12639"/>
        <v>0</v>
      </c>
      <c r="Q4798" s="32">
        <f t="shared" si="12640"/>
        <v>0</v>
      </c>
      <c r="R4798" s="32">
        <f t="shared" si="12641"/>
        <v>0</v>
      </c>
      <c r="S4798" s="32">
        <f t="shared" si="12642"/>
        <v>0</v>
      </c>
      <c r="T4798" s="32">
        <f t="shared" si="12643"/>
        <v>0</v>
      </c>
      <c r="U4798" s="32">
        <v>0</v>
      </c>
      <c r="V4798" s="32">
        <f t="shared" si="12627"/>
        <v>237.5</v>
      </c>
      <c r="W4798" s="32">
        <f t="shared" si="12644"/>
        <v>0</v>
      </c>
      <c r="X4798" s="32">
        <f t="shared" si="12645"/>
        <v>0</v>
      </c>
      <c r="Y4798" s="32">
        <f t="shared" si="12646"/>
        <v>0</v>
      </c>
      <c r="Z4798" s="32">
        <f t="shared" si="12647"/>
        <v>0</v>
      </c>
      <c r="AA4798" s="32">
        <f t="shared" si="12648"/>
        <v>0</v>
      </c>
      <c r="AB4798" s="32">
        <f t="shared" si="12649"/>
        <v>237.5</v>
      </c>
      <c r="AC4798" s="33">
        <f t="shared" si="12650"/>
        <v>237.5</v>
      </c>
      <c r="AD4798" s="33">
        <f t="shared" si="12651"/>
        <v>237.5</v>
      </c>
      <c r="AE4798" s="34">
        <f t="shared" si="12597"/>
        <v>100</v>
      </c>
      <c r="AF4798" s="32">
        <f t="shared" si="12652"/>
        <v>237.5</v>
      </c>
      <c r="AG4798" s="32">
        <f t="shared" si="12653"/>
        <v>0</v>
      </c>
      <c r="AH4798" s="32">
        <f t="shared" si="12654"/>
        <v>0</v>
      </c>
      <c r="AI4798" s="32">
        <f t="shared" si="12655"/>
        <v>0</v>
      </c>
      <c r="AJ4798" s="32">
        <f t="shared" si="12656"/>
        <v>0</v>
      </c>
      <c r="AK4798" s="32">
        <f t="shared" si="12657"/>
        <v>0</v>
      </c>
      <c r="AL4798" s="32">
        <f t="shared" si="12598"/>
        <v>237.5</v>
      </c>
      <c r="AM4798" s="32">
        <f t="shared" si="12599"/>
        <v>0</v>
      </c>
    </row>
    <row r="4799" spans="2:40" ht="62.4" x14ac:dyDescent="0.3">
      <c r="B4799" s="30" t="s">
        <v>1271</v>
      </c>
      <c r="C4799" s="30" t="s">
        <v>104</v>
      </c>
      <c r="D4799" s="30" t="s">
        <v>152</v>
      </c>
      <c r="E4799" s="15" t="str">
        <f t="shared" si="12626"/>
        <v>0412</v>
      </c>
      <c r="F4799" s="30" t="s">
        <v>1292</v>
      </c>
      <c r="G4799" s="30" t="s">
        <v>370</v>
      </c>
      <c r="H4799" s="31" t="s">
        <v>371</v>
      </c>
      <c r="I4799" s="32">
        <v>237.5</v>
      </c>
      <c r="J4799" s="32">
        <v>237.5</v>
      </c>
      <c r="K4799" s="32">
        <v>237.5</v>
      </c>
      <c r="L4799" s="32"/>
      <c r="M4799" s="32"/>
      <c r="N4799" s="32"/>
      <c r="O4799" s="32">
        <v>0</v>
      </c>
      <c r="P4799" s="32">
        <v>0</v>
      </c>
      <c r="Q4799" s="32">
        <v>0</v>
      </c>
      <c r="R4799" s="32">
        <v>0</v>
      </c>
      <c r="S4799" s="32">
        <v>0</v>
      </c>
      <c r="T4799" s="32">
        <v>0</v>
      </c>
      <c r="U4799" s="32">
        <v>0</v>
      </c>
      <c r="V4799" s="32">
        <f t="shared" si="12627"/>
        <v>237.5</v>
      </c>
      <c r="W4799" s="32"/>
      <c r="X4799" s="32"/>
      <c r="Y4799" s="32"/>
      <c r="Z4799" s="32"/>
      <c r="AA4799" s="32"/>
      <c r="AB4799" s="32">
        <v>237.5</v>
      </c>
      <c r="AC4799" s="33">
        <v>237.5</v>
      </c>
      <c r="AD4799" s="33">
        <v>237.5</v>
      </c>
      <c r="AE4799" s="34">
        <f t="shared" si="12597"/>
        <v>100</v>
      </c>
      <c r="AF4799" s="32">
        <v>237.5</v>
      </c>
      <c r="AG4799" s="32">
        <v>0</v>
      </c>
      <c r="AH4799" s="32">
        <v>0</v>
      </c>
      <c r="AI4799" s="32">
        <v>0</v>
      </c>
      <c r="AJ4799" s="32">
        <v>0</v>
      </c>
      <c r="AK4799" s="32">
        <v>0</v>
      </c>
      <c r="AL4799" s="32">
        <f t="shared" si="12598"/>
        <v>237.5</v>
      </c>
      <c r="AM4799" s="32">
        <f t="shared" si="12599"/>
        <v>0</v>
      </c>
      <c r="AN4799" s="12"/>
    </row>
    <row r="4800" spans="2:40" ht="31.2" x14ac:dyDescent="0.3">
      <c r="B4800" s="30" t="s">
        <v>1271</v>
      </c>
      <c r="C4800" s="30" t="s">
        <v>104</v>
      </c>
      <c r="D4800" s="30" t="s">
        <v>152</v>
      </c>
      <c r="E4800" s="15" t="str">
        <f t="shared" si="12626"/>
        <v>0412</v>
      </c>
      <c r="F4800" s="30" t="s">
        <v>1294</v>
      </c>
      <c r="G4800" s="30"/>
      <c r="H4800" s="31" t="s">
        <v>1295</v>
      </c>
      <c r="I4800" s="32">
        <f t="shared" si="12632"/>
        <v>760</v>
      </c>
      <c r="J4800" s="32">
        <f t="shared" si="12633"/>
        <v>760</v>
      </c>
      <c r="K4800" s="32">
        <f t="shared" si="12634"/>
        <v>760</v>
      </c>
      <c r="L4800" s="32">
        <f t="shared" si="12635"/>
        <v>0</v>
      </c>
      <c r="M4800" s="32">
        <f t="shared" si="12636"/>
        <v>0</v>
      </c>
      <c r="N4800" s="32">
        <f t="shared" si="12637"/>
        <v>0</v>
      </c>
      <c r="O4800" s="32">
        <f t="shared" si="12638"/>
        <v>0</v>
      </c>
      <c r="P4800" s="32">
        <f t="shared" si="12639"/>
        <v>0</v>
      </c>
      <c r="Q4800" s="32">
        <f t="shared" si="12640"/>
        <v>0</v>
      </c>
      <c r="R4800" s="32">
        <f t="shared" si="12641"/>
        <v>-291.20000000000005</v>
      </c>
      <c r="S4800" s="32">
        <f t="shared" si="12642"/>
        <v>0</v>
      </c>
      <c r="T4800" s="32">
        <f t="shared" si="12643"/>
        <v>0</v>
      </c>
      <c r="U4800" s="32">
        <v>0</v>
      </c>
      <c r="V4800" s="32">
        <f t="shared" si="12627"/>
        <v>468.79999999999995</v>
      </c>
      <c r="W4800" s="32">
        <f t="shared" si="12644"/>
        <v>0</v>
      </c>
      <c r="X4800" s="32">
        <f t="shared" si="12645"/>
        <v>0</v>
      </c>
      <c r="Y4800" s="32">
        <f t="shared" si="12646"/>
        <v>0</v>
      </c>
      <c r="Z4800" s="32">
        <f t="shared" si="12647"/>
        <v>0</v>
      </c>
      <c r="AA4800" s="32">
        <f t="shared" si="12648"/>
        <v>0</v>
      </c>
      <c r="AB4800" s="32">
        <f t="shared" si="12649"/>
        <v>388.22300000000001</v>
      </c>
      <c r="AC4800" s="33">
        <f t="shared" si="12650"/>
        <v>418.8</v>
      </c>
      <c r="AD4800" s="33">
        <f t="shared" si="12651"/>
        <v>418.8</v>
      </c>
      <c r="AE4800" s="34">
        <f t="shared" si="12597"/>
        <v>100</v>
      </c>
      <c r="AF4800" s="32">
        <f t="shared" si="12652"/>
        <v>418.8</v>
      </c>
      <c r="AG4800" s="32">
        <f t="shared" si="12653"/>
        <v>0</v>
      </c>
      <c r="AH4800" s="32">
        <f t="shared" si="12654"/>
        <v>0</v>
      </c>
      <c r="AI4800" s="32">
        <f t="shared" si="12655"/>
        <v>0</v>
      </c>
      <c r="AJ4800" s="32">
        <f t="shared" si="12656"/>
        <v>0</v>
      </c>
      <c r="AK4800" s="32">
        <f t="shared" si="12657"/>
        <v>0</v>
      </c>
      <c r="AL4800" s="32">
        <f t="shared" si="12598"/>
        <v>418.8</v>
      </c>
      <c r="AM4800" s="32">
        <f t="shared" si="12599"/>
        <v>49.999999999999943</v>
      </c>
    </row>
    <row r="4801" spans="2:40" ht="62.4" x14ac:dyDescent="0.3">
      <c r="B4801" s="30" t="s">
        <v>1271</v>
      </c>
      <c r="C4801" s="30" t="s">
        <v>104</v>
      </c>
      <c r="D4801" s="30" t="s">
        <v>152</v>
      </c>
      <c r="E4801" s="15" t="str">
        <f t="shared" si="12626"/>
        <v>0412</v>
      </c>
      <c r="F4801" s="30" t="s">
        <v>1296</v>
      </c>
      <c r="G4801" s="30"/>
      <c r="H4801" s="31" t="s">
        <v>1297</v>
      </c>
      <c r="I4801" s="32">
        <f t="shared" ref="I4801:T4801" si="12658">I4802+I4805</f>
        <v>760</v>
      </c>
      <c r="J4801" s="32">
        <f t="shared" si="12658"/>
        <v>760</v>
      </c>
      <c r="K4801" s="32">
        <f t="shared" si="12658"/>
        <v>760</v>
      </c>
      <c r="L4801" s="32">
        <f t="shared" si="12658"/>
        <v>0</v>
      </c>
      <c r="M4801" s="32">
        <f t="shared" si="12658"/>
        <v>0</v>
      </c>
      <c r="N4801" s="32">
        <f t="shared" si="12658"/>
        <v>0</v>
      </c>
      <c r="O4801" s="32">
        <f t="shared" si="12658"/>
        <v>0</v>
      </c>
      <c r="P4801" s="32">
        <f t="shared" si="12658"/>
        <v>0</v>
      </c>
      <c r="Q4801" s="32">
        <f t="shared" si="12658"/>
        <v>0</v>
      </c>
      <c r="R4801" s="32">
        <f t="shared" si="12658"/>
        <v>-291.20000000000005</v>
      </c>
      <c r="S4801" s="32">
        <f t="shared" si="12658"/>
        <v>0</v>
      </c>
      <c r="T4801" s="32">
        <f t="shared" si="12658"/>
        <v>0</v>
      </c>
      <c r="U4801" s="32">
        <v>0</v>
      </c>
      <c r="V4801" s="32">
        <f t="shared" si="12627"/>
        <v>468.79999999999995</v>
      </c>
      <c r="W4801" s="32">
        <f t="shared" ref="W4801:AD4801" si="12659">W4802+W4805</f>
        <v>0</v>
      </c>
      <c r="X4801" s="32">
        <f t="shared" si="12659"/>
        <v>0</v>
      </c>
      <c r="Y4801" s="32">
        <f t="shared" si="12659"/>
        <v>0</v>
      </c>
      <c r="Z4801" s="32">
        <f t="shared" si="12659"/>
        <v>0</v>
      </c>
      <c r="AA4801" s="32">
        <f t="shared" si="12659"/>
        <v>0</v>
      </c>
      <c r="AB4801" s="32">
        <f t="shared" si="12659"/>
        <v>388.22300000000001</v>
      </c>
      <c r="AC4801" s="33">
        <f t="shared" si="12659"/>
        <v>418.8</v>
      </c>
      <c r="AD4801" s="33">
        <f t="shared" si="12659"/>
        <v>418.8</v>
      </c>
      <c r="AE4801" s="34">
        <f t="shared" si="12597"/>
        <v>100</v>
      </c>
      <c r="AF4801" s="32">
        <f t="shared" ref="AF4801:AK4801" si="12660">AF4802+AF4805</f>
        <v>418.8</v>
      </c>
      <c r="AG4801" s="32">
        <f t="shared" si="12660"/>
        <v>0</v>
      </c>
      <c r="AH4801" s="32">
        <f t="shared" si="12660"/>
        <v>0</v>
      </c>
      <c r="AI4801" s="32">
        <f t="shared" si="12660"/>
        <v>0</v>
      </c>
      <c r="AJ4801" s="32">
        <f t="shared" si="12660"/>
        <v>0</v>
      </c>
      <c r="AK4801" s="32">
        <f t="shared" si="12660"/>
        <v>0</v>
      </c>
      <c r="AL4801" s="32">
        <f t="shared" si="12598"/>
        <v>418.8</v>
      </c>
      <c r="AM4801" s="32">
        <f t="shared" si="12599"/>
        <v>49.999999999999943</v>
      </c>
    </row>
    <row r="4802" spans="2:40" ht="62.4" x14ac:dyDescent="0.3">
      <c r="B4802" s="30" t="s">
        <v>1271</v>
      </c>
      <c r="C4802" s="30" t="s">
        <v>104</v>
      </c>
      <c r="D4802" s="30" t="s">
        <v>152</v>
      </c>
      <c r="E4802" s="15" t="str">
        <f t="shared" si="12626"/>
        <v>0412</v>
      </c>
      <c r="F4802" s="30" t="s">
        <v>1298</v>
      </c>
      <c r="G4802" s="30"/>
      <c r="H4802" s="31" t="s">
        <v>1299</v>
      </c>
      <c r="I4802" s="32">
        <f t="shared" ref="I4802:I4806" si="12661">I4803</f>
        <v>661</v>
      </c>
      <c r="J4802" s="32">
        <f t="shared" ref="J4802:J4806" si="12662">J4803</f>
        <v>661</v>
      </c>
      <c r="K4802" s="32">
        <f t="shared" ref="K4802:K4806" si="12663">K4803</f>
        <v>661</v>
      </c>
      <c r="L4802" s="32">
        <f t="shared" ref="L4802:L4806" si="12664">L4803</f>
        <v>0</v>
      </c>
      <c r="M4802" s="32">
        <f t="shared" ref="M4802:M4806" si="12665">M4803</f>
        <v>0</v>
      </c>
      <c r="N4802" s="32">
        <f t="shared" ref="N4802:N4806" si="12666">N4803</f>
        <v>0</v>
      </c>
      <c r="O4802" s="32">
        <f t="shared" ref="O4802:O4806" si="12667">O4803</f>
        <v>0</v>
      </c>
      <c r="P4802" s="32">
        <f t="shared" ref="P4802:P4806" si="12668">P4803</f>
        <v>0</v>
      </c>
      <c r="Q4802" s="32">
        <f t="shared" ref="Q4802:Q4806" si="12669">Q4803</f>
        <v>0</v>
      </c>
      <c r="R4802" s="32">
        <f t="shared" ref="R4802:R4803" si="12670">R4803</f>
        <v>-291.20000000000005</v>
      </c>
      <c r="S4802" s="32">
        <f t="shared" ref="S4802:S4806" si="12671">S4803</f>
        <v>0</v>
      </c>
      <c r="T4802" s="32">
        <f t="shared" ref="T4802:T4806" si="12672">T4803</f>
        <v>0</v>
      </c>
      <c r="U4802" s="32">
        <v>0</v>
      </c>
      <c r="V4802" s="32">
        <f t="shared" si="12627"/>
        <v>369.79999999999995</v>
      </c>
      <c r="W4802" s="32">
        <f t="shared" ref="W4802:W4806" si="12673">W4803</f>
        <v>0</v>
      </c>
      <c r="X4802" s="32">
        <f t="shared" ref="X4802:X4806" si="12674">X4803</f>
        <v>0</v>
      </c>
      <c r="Y4802" s="32">
        <f t="shared" ref="Y4802:Y4806" si="12675">Y4803</f>
        <v>0</v>
      </c>
      <c r="Z4802" s="32">
        <f t="shared" ref="Z4802:Z4806" si="12676">Z4803</f>
        <v>0</v>
      </c>
      <c r="AA4802" s="32">
        <f t="shared" ref="AA4802:AA4806" si="12677">AA4803</f>
        <v>0</v>
      </c>
      <c r="AB4802" s="32">
        <f t="shared" ref="AB4802:AB4806" si="12678">AB4803</f>
        <v>289.22300000000001</v>
      </c>
      <c r="AC4802" s="33">
        <f t="shared" ref="AC4802:AC4806" si="12679">AC4803</f>
        <v>319.8</v>
      </c>
      <c r="AD4802" s="33">
        <f t="shared" ref="AD4802:AD4806" si="12680">AD4803</f>
        <v>319.8</v>
      </c>
      <c r="AE4802" s="34">
        <f t="shared" si="12597"/>
        <v>100</v>
      </c>
      <c r="AF4802" s="32">
        <f t="shared" ref="AF4802:AF4806" si="12681">AF4803</f>
        <v>319.8</v>
      </c>
      <c r="AG4802" s="32">
        <f t="shared" ref="AG4802:AG4806" si="12682">AG4803</f>
        <v>0</v>
      </c>
      <c r="AH4802" s="32">
        <f t="shared" ref="AH4802:AH4806" si="12683">AH4803</f>
        <v>0</v>
      </c>
      <c r="AI4802" s="32">
        <f t="shared" ref="AI4802:AI4806" si="12684">AI4803</f>
        <v>0</v>
      </c>
      <c r="AJ4802" s="32">
        <f t="shared" ref="AJ4802:AJ4806" si="12685">AJ4803</f>
        <v>0</v>
      </c>
      <c r="AK4802" s="32">
        <f t="shared" ref="AK4802:AK4806" si="12686">AK4803</f>
        <v>0</v>
      </c>
      <c r="AL4802" s="32">
        <f t="shared" si="12598"/>
        <v>319.8</v>
      </c>
      <c r="AM4802" s="32">
        <f t="shared" si="12599"/>
        <v>49.999999999999943</v>
      </c>
    </row>
    <row r="4803" spans="2:40" ht="31.2" x14ac:dyDescent="0.3">
      <c r="B4803" s="30" t="s">
        <v>1271</v>
      </c>
      <c r="C4803" s="30" t="s">
        <v>104</v>
      </c>
      <c r="D4803" s="30" t="s">
        <v>152</v>
      </c>
      <c r="E4803" s="15" t="str">
        <f t="shared" si="12626"/>
        <v>0412</v>
      </c>
      <c r="F4803" s="30" t="s">
        <v>1298</v>
      </c>
      <c r="G4803" s="30" t="s">
        <v>50</v>
      </c>
      <c r="H4803" s="31" t="s">
        <v>51</v>
      </c>
      <c r="I4803" s="32">
        <f t="shared" si="12661"/>
        <v>661</v>
      </c>
      <c r="J4803" s="32">
        <f t="shared" si="12662"/>
        <v>661</v>
      </c>
      <c r="K4803" s="32">
        <f t="shared" si="12663"/>
        <v>661</v>
      </c>
      <c r="L4803" s="32">
        <f t="shared" si="12664"/>
        <v>0</v>
      </c>
      <c r="M4803" s="32">
        <f t="shared" si="12665"/>
        <v>0</v>
      </c>
      <c r="N4803" s="32">
        <f t="shared" si="12666"/>
        <v>0</v>
      </c>
      <c r="O4803" s="32">
        <f t="shared" si="12667"/>
        <v>0</v>
      </c>
      <c r="P4803" s="32">
        <f t="shared" si="12668"/>
        <v>0</v>
      </c>
      <c r="Q4803" s="32">
        <f t="shared" si="12669"/>
        <v>0</v>
      </c>
      <c r="R4803" s="32">
        <f t="shared" si="12670"/>
        <v>-291.20000000000005</v>
      </c>
      <c r="S4803" s="32">
        <f t="shared" si="12671"/>
        <v>0</v>
      </c>
      <c r="T4803" s="32">
        <f t="shared" si="12672"/>
        <v>0</v>
      </c>
      <c r="U4803" s="32">
        <v>0</v>
      </c>
      <c r="V4803" s="32">
        <f t="shared" si="12627"/>
        <v>369.79999999999995</v>
      </c>
      <c r="W4803" s="32">
        <f t="shared" si="12673"/>
        <v>0</v>
      </c>
      <c r="X4803" s="32">
        <f t="shared" si="12674"/>
        <v>0</v>
      </c>
      <c r="Y4803" s="32">
        <f t="shared" si="12675"/>
        <v>0</v>
      </c>
      <c r="Z4803" s="32">
        <f t="shared" si="12676"/>
        <v>0</v>
      </c>
      <c r="AA4803" s="32">
        <f t="shared" si="12677"/>
        <v>0</v>
      </c>
      <c r="AB4803" s="32">
        <f t="shared" si="12678"/>
        <v>289.22300000000001</v>
      </c>
      <c r="AC4803" s="33">
        <f t="shared" si="12679"/>
        <v>319.8</v>
      </c>
      <c r="AD4803" s="33">
        <f t="shared" si="12680"/>
        <v>319.8</v>
      </c>
      <c r="AE4803" s="34">
        <f t="shared" si="12597"/>
        <v>100</v>
      </c>
      <c r="AF4803" s="32">
        <f t="shared" si="12681"/>
        <v>319.8</v>
      </c>
      <c r="AG4803" s="32">
        <f t="shared" si="12682"/>
        <v>0</v>
      </c>
      <c r="AH4803" s="32">
        <f t="shared" si="12683"/>
        <v>0</v>
      </c>
      <c r="AI4803" s="32">
        <f t="shared" si="12684"/>
        <v>0</v>
      </c>
      <c r="AJ4803" s="32">
        <f t="shared" si="12685"/>
        <v>0</v>
      </c>
      <c r="AK4803" s="32">
        <f t="shared" si="12686"/>
        <v>0</v>
      </c>
      <c r="AL4803" s="32">
        <f t="shared" si="12598"/>
        <v>319.8</v>
      </c>
      <c r="AM4803" s="32">
        <f t="shared" si="12599"/>
        <v>49.999999999999943</v>
      </c>
    </row>
    <row r="4804" spans="2:40" ht="31.2" x14ac:dyDescent="0.3">
      <c r="B4804" s="30" t="s">
        <v>1271</v>
      </c>
      <c r="C4804" s="30" t="s">
        <v>104</v>
      </c>
      <c r="D4804" s="30" t="s">
        <v>152</v>
      </c>
      <c r="E4804" s="15" t="str">
        <f t="shared" si="12626"/>
        <v>0412</v>
      </c>
      <c r="F4804" s="30" t="s">
        <v>1298</v>
      </c>
      <c r="G4804" s="30" t="s">
        <v>52</v>
      </c>
      <c r="H4804" s="31" t="s">
        <v>53</v>
      </c>
      <c r="I4804" s="32">
        <v>661</v>
      </c>
      <c r="J4804" s="32">
        <v>661</v>
      </c>
      <c r="K4804" s="32">
        <v>661</v>
      </c>
      <c r="L4804" s="32"/>
      <c r="M4804" s="32"/>
      <c r="N4804" s="32"/>
      <c r="O4804" s="32">
        <v>0</v>
      </c>
      <c r="P4804" s="32">
        <v>0</v>
      </c>
      <c r="Q4804" s="32">
        <v>0</v>
      </c>
      <c r="R4804" s="32">
        <f>-259.737-31.463</f>
        <v>-291.20000000000005</v>
      </c>
      <c r="S4804" s="32">
        <v>0</v>
      </c>
      <c r="T4804" s="32">
        <v>0</v>
      </c>
      <c r="U4804" s="32">
        <v>0</v>
      </c>
      <c r="V4804" s="32">
        <f t="shared" si="12627"/>
        <v>369.79999999999995</v>
      </c>
      <c r="W4804" s="32"/>
      <c r="X4804" s="32"/>
      <c r="Y4804" s="32"/>
      <c r="Z4804" s="32"/>
      <c r="AA4804" s="32"/>
      <c r="AB4804" s="32">
        <v>289.22300000000001</v>
      </c>
      <c r="AC4804" s="33">
        <v>319.8</v>
      </c>
      <c r="AD4804" s="33">
        <v>319.8</v>
      </c>
      <c r="AE4804" s="34">
        <f t="shared" si="12597"/>
        <v>100</v>
      </c>
      <c r="AF4804" s="32">
        <v>319.8</v>
      </c>
      <c r="AG4804" s="32">
        <v>0</v>
      </c>
      <c r="AH4804" s="32">
        <v>0</v>
      </c>
      <c r="AI4804" s="32">
        <v>0</v>
      </c>
      <c r="AJ4804" s="32">
        <v>0</v>
      </c>
      <c r="AK4804" s="32">
        <v>0</v>
      </c>
      <c r="AL4804" s="32">
        <f t="shared" si="12598"/>
        <v>319.8</v>
      </c>
      <c r="AM4804" s="32">
        <f t="shared" si="12599"/>
        <v>49.999999999999943</v>
      </c>
      <c r="AN4804" s="12"/>
    </row>
    <row r="4805" spans="2:40" ht="62.4" x14ac:dyDescent="0.3">
      <c r="B4805" s="30" t="s">
        <v>1271</v>
      </c>
      <c r="C4805" s="30" t="s">
        <v>104</v>
      </c>
      <c r="D4805" s="30" t="s">
        <v>152</v>
      </c>
      <c r="E4805" s="15" t="str">
        <f t="shared" si="12626"/>
        <v>0412</v>
      </c>
      <c r="F4805" s="30" t="s">
        <v>1300</v>
      </c>
      <c r="G4805" s="30"/>
      <c r="H4805" s="31" t="s">
        <v>1301</v>
      </c>
      <c r="I4805" s="32">
        <f t="shared" si="12661"/>
        <v>99</v>
      </c>
      <c r="J4805" s="32">
        <f t="shared" si="12662"/>
        <v>99</v>
      </c>
      <c r="K4805" s="32">
        <f t="shared" si="12663"/>
        <v>99</v>
      </c>
      <c r="L4805" s="32">
        <f t="shared" si="12664"/>
        <v>0</v>
      </c>
      <c r="M4805" s="32">
        <f t="shared" si="12665"/>
        <v>0</v>
      </c>
      <c r="N4805" s="32">
        <f t="shared" si="12666"/>
        <v>0</v>
      </c>
      <c r="O4805" s="32">
        <f t="shared" si="12667"/>
        <v>0</v>
      </c>
      <c r="P4805" s="32">
        <f t="shared" si="12668"/>
        <v>0</v>
      </c>
      <c r="Q4805" s="32">
        <f t="shared" si="12669"/>
        <v>0</v>
      </c>
      <c r="R4805" s="32">
        <f t="shared" ref="R4805:R4806" si="12687">R4806</f>
        <v>0</v>
      </c>
      <c r="S4805" s="32">
        <f t="shared" si="12671"/>
        <v>0</v>
      </c>
      <c r="T4805" s="32">
        <f t="shared" si="12672"/>
        <v>0</v>
      </c>
      <c r="U4805" s="32">
        <v>0</v>
      </c>
      <c r="V4805" s="32">
        <f t="shared" si="12627"/>
        <v>99</v>
      </c>
      <c r="W4805" s="32">
        <f t="shared" si="12673"/>
        <v>0</v>
      </c>
      <c r="X4805" s="32">
        <f t="shared" si="12674"/>
        <v>0</v>
      </c>
      <c r="Y4805" s="32">
        <f t="shared" si="12675"/>
        <v>0</v>
      </c>
      <c r="Z4805" s="32">
        <f t="shared" si="12676"/>
        <v>0</v>
      </c>
      <c r="AA4805" s="32">
        <f t="shared" si="12677"/>
        <v>0</v>
      </c>
      <c r="AB4805" s="32">
        <f t="shared" si="12678"/>
        <v>99</v>
      </c>
      <c r="AC4805" s="33">
        <f t="shared" si="12679"/>
        <v>99</v>
      </c>
      <c r="AD4805" s="33">
        <f t="shared" si="12680"/>
        <v>99</v>
      </c>
      <c r="AE4805" s="34">
        <f t="shared" si="12597"/>
        <v>100</v>
      </c>
      <c r="AF4805" s="32">
        <f t="shared" si="12681"/>
        <v>99</v>
      </c>
      <c r="AG4805" s="32">
        <f t="shared" si="12682"/>
        <v>0</v>
      </c>
      <c r="AH4805" s="32">
        <f t="shared" si="12683"/>
        <v>0</v>
      </c>
      <c r="AI4805" s="32">
        <f t="shared" si="12684"/>
        <v>0</v>
      </c>
      <c r="AJ4805" s="32">
        <f t="shared" si="12685"/>
        <v>0</v>
      </c>
      <c r="AK4805" s="32">
        <f t="shared" si="12686"/>
        <v>0</v>
      </c>
      <c r="AL4805" s="32">
        <f t="shared" si="12598"/>
        <v>99</v>
      </c>
      <c r="AM4805" s="32">
        <f t="shared" si="12599"/>
        <v>0</v>
      </c>
    </row>
    <row r="4806" spans="2:40" ht="31.2" x14ac:dyDescent="0.3">
      <c r="B4806" s="30" t="s">
        <v>1271</v>
      </c>
      <c r="C4806" s="30" t="s">
        <v>104</v>
      </c>
      <c r="D4806" s="30" t="s">
        <v>152</v>
      </c>
      <c r="E4806" s="15" t="str">
        <f t="shared" si="12626"/>
        <v>0412</v>
      </c>
      <c r="F4806" s="30" t="s">
        <v>1300</v>
      </c>
      <c r="G4806" s="30" t="s">
        <v>50</v>
      </c>
      <c r="H4806" s="31" t="s">
        <v>51</v>
      </c>
      <c r="I4806" s="32">
        <f t="shared" si="12661"/>
        <v>99</v>
      </c>
      <c r="J4806" s="32">
        <f t="shared" si="12662"/>
        <v>99</v>
      </c>
      <c r="K4806" s="32">
        <f t="shared" si="12663"/>
        <v>99</v>
      </c>
      <c r="L4806" s="32">
        <f t="shared" si="12664"/>
        <v>0</v>
      </c>
      <c r="M4806" s="32">
        <f t="shared" si="12665"/>
        <v>0</v>
      </c>
      <c r="N4806" s="32">
        <f t="shared" si="12666"/>
        <v>0</v>
      </c>
      <c r="O4806" s="32">
        <f t="shared" si="12667"/>
        <v>0</v>
      </c>
      <c r="P4806" s="32">
        <f t="shared" si="12668"/>
        <v>0</v>
      </c>
      <c r="Q4806" s="32">
        <f t="shared" si="12669"/>
        <v>0</v>
      </c>
      <c r="R4806" s="32">
        <f t="shared" si="12687"/>
        <v>0</v>
      </c>
      <c r="S4806" s="32">
        <f t="shared" si="12671"/>
        <v>0</v>
      </c>
      <c r="T4806" s="32">
        <f t="shared" si="12672"/>
        <v>0</v>
      </c>
      <c r="U4806" s="32">
        <v>0</v>
      </c>
      <c r="V4806" s="32">
        <f t="shared" si="12627"/>
        <v>99</v>
      </c>
      <c r="W4806" s="32">
        <f t="shared" si="12673"/>
        <v>0</v>
      </c>
      <c r="X4806" s="32">
        <f t="shared" si="12674"/>
        <v>0</v>
      </c>
      <c r="Y4806" s="32">
        <f t="shared" si="12675"/>
        <v>0</v>
      </c>
      <c r="Z4806" s="32">
        <f t="shared" si="12676"/>
        <v>0</v>
      </c>
      <c r="AA4806" s="32">
        <f t="shared" si="12677"/>
        <v>0</v>
      </c>
      <c r="AB4806" s="32">
        <f t="shared" si="12678"/>
        <v>99</v>
      </c>
      <c r="AC4806" s="33">
        <f t="shared" si="12679"/>
        <v>99</v>
      </c>
      <c r="AD4806" s="33">
        <f t="shared" si="12680"/>
        <v>99</v>
      </c>
      <c r="AE4806" s="34">
        <f t="shared" si="12597"/>
        <v>100</v>
      </c>
      <c r="AF4806" s="32">
        <f t="shared" si="12681"/>
        <v>99</v>
      </c>
      <c r="AG4806" s="32">
        <f t="shared" si="12682"/>
        <v>0</v>
      </c>
      <c r="AH4806" s="32">
        <f t="shared" si="12683"/>
        <v>0</v>
      </c>
      <c r="AI4806" s="32">
        <f t="shared" si="12684"/>
        <v>0</v>
      </c>
      <c r="AJ4806" s="32">
        <f t="shared" si="12685"/>
        <v>0</v>
      </c>
      <c r="AK4806" s="32">
        <f t="shared" si="12686"/>
        <v>0</v>
      </c>
      <c r="AL4806" s="32">
        <f t="shared" si="12598"/>
        <v>99</v>
      </c>
      <c r="AM4806" s="32">
        <f t="shared" si="12599"/>
        <v>0</v>
      </c>
    </row>
    <row r="4807" spans="2:40" ht="31.2" x14ac:dyDescent="0.3">
      <c r="B4807" s="30" t="s">
        <v>1271</v>
      </c>
      <c r="C4807" s="30" t="s">
        <v>104</v>
      </c>
      <c r="D4807" s="30" t="s">
        <v>152</v>
      </c>
      <c r="E4807" s="15" t="str">
        <f t="shared" si="12626"/>
        <v>0412</v>
      </c>
      <c r="F4807" s="30" t="s">
        <v>1300</v>
      </c>
      <c r="G4807" s="30" t="s">
        <v>52</v>
      </c>
      <c r="H4807" s="31" t="s">
        <v>53</v>
      </c>
      <c r="I4807" s="32">
        <v>99</v>
      </c>
      <c r="J4807" s="32">
        <v>99</v>
      </c>
      <c r="K4807" s="32">
        <v>99</v>
      </c>
      <c r="L4807" s="32"/>
      <c r="M4807" s="32"/>
      <c r="N4807" s="32"/>
      <c r="O4807" s="32">
        <v>0</v>
      </c>
      <c r="P4807" s="32">
        <v>0</v>
      </c>
      <c r="Q4807" s="32">
        <v>0</v>
      </c>
      <c r="R4807" s="32">
        <v>0</v>
      </c>
      <c r="S4807" s="32">
        <v>0</v>
      </c>
      <c r="T4807" s="32">
        <v>0</v>
      </c>
      <c r="U4807" s="32">
        <v>0</v>
      </c>
      <c r="V4807" s="32">
        <f t="shared" si="12627"/>
        <v>99</v>
      </c>
      <c r="W4807" s="32"/>
      <c r="X4807" s="32"/>
      <c r="Y4807" s="32"/>
      <c r="Z4807" s="32"/>
      <c r="AA4807" s="32"/>
      <c r="AB4807" s="32">
        <v>99</v>
      </c>
      <c r="AC4807" s="33">
        <v>99</v>
      </c>
      <c r="AD4807" s="33">
        <v>99</v>
      </c>
      <c r="AE4807" s="34">
        <f t="shared" si="12597"/>
        <v>100</v>
      </c>
      <c r="AF4807" s="32">
        <v>99</v>
      </c>
      <c r="AG4807" s="32">
        <v>0</v>
      </c>
      <c r="AH4807" s="32">
        <v>0</v>
      </c>
      <c r="AI4807" s="32">
        <v>0</v>
      </c>
      <c r="AJ4807" s="32">
        <v>0</v>
      </c>
      <c r="AK4807" s="32">
        <v>0</v>
      </c>
      <c r="AL4807" s="32">
        <f t="shared" si="12598"/>
        <v>99</v>
      </c>
      <c r="AM4807" s="32">
        <f t="shared" si="12599"/>
        <v>0</v>
      </c>
      <c r="AN4807" s="12"/>
    </row>
    <row r="4808" spans="2:40" ht="31.2" x14ac:dyDescent="0.3">
      <c r="B4808" s="30" t="s">
        <v>1271</v>
      </c>
      <c r="C4808" s="30" t="s">
        <v>104</v>
      </c>
      <c r="D4808" s="30" t="s">
        <v>152</v>
      </c>
      <c r="E4808" s="15" t="str">
        <f t="shared" si="12626"/>
        <v>0412</v>
      </c>
      <c r="F4808" s="30" t="s">
        <v>1302</v>
      </c>
      <c r="G4808" s="30"/>
      <c r="H4808" s="31" t="s">
        <v>1303</v>
      </c>
      <c r="I4808" s="32">
        <f t="shared" ref="I4808:T4808" si="12688">I4809+I4822</f>
        <v>10570.000000000002</v>
      </c>
      <c r="J4808" s="32">
        <f t="shared" si="12688"/>
        <v>10831.500000000002</v>
      </c>
      <c r="K4808" s="32">
        <f t="shared" si="12688"/>
        <v>10831.500000000002</v>
      </c>
      <c r="L4808" s="32">
        <f t="shared" si="12688"/>
        <v>0</v>
      </c>
      <c r="M4808" s="32">
        <f t="shared" si="12688"/>
        <v>0</v>
      </c>
      <c r="N4808" s="32">
        <f t="shared" si="12688"/>
        <v>0</v>
      </c>
      <c r="O4808" s="32">
        <f t="shared" si="12688"/>
        <v>0</v>
      </c>
      <c r="P4808" s="32">
        <f t="shared" si="12688"/>
        <v>0</v>
      </c>
      <c r="Q4808" s="32">
        <f t="shared" si="12688"/>
        <v>879.61599999999999</v>
      </c>
      <c r="R4808" s="32">
        <f t="shared" si="12688"/>
        <v>3439.828</v>
      </c>
      <c r="S4808" s="32">
        <f t="shared" si="12688"/>
        <v>0</v>
      </c>
      <c r="T4808" s="32">
        <f t="shared" si="12688"/>
        <v>0</v>
      </c>
      <c r="U4808" s="32">
        <v>0</v>
      </c>
      <c r="V4808" s="32">
        <f t="shared" si="12627"/>
        <v>14889.444000000001</v>
      </c>
      <c r="W4808" s="32">
        <f t="shared" ref="W4808:AD4808" si="12689">W4809+W4822</f>
        <v>0</v>
      </c>
      <c r="X4808" s="32">
        <f t="shared" si="12689"/>
        <v>0</v>
      </c>
      <c r="Y4808" s="32">
        <f t="shared" si="12689"/>
        <v>0</v>
      </c>
      <c r="Z4808" s="32">
        <f t="shared" si="12689"/>
        <v>0</v>
      </c>
      <c r="AA4808" s="32">
        <f t="shared" si="12689"/>
        <v>0</v>
      </c>
      <c r="AB4808" s="32">
        <f t="shared" si="12689"/>
        <v>10230.741780000002</v>
      </c>
      <c r="AC4808" s="33">
        <f t="shared" si="12689"/>
        <v>14889.444</v>
      </c>
      <c r="AD4808" s="33">
        <f t="shared" si="12689"/>
        <v>14623.017350000002</v>
      </c>
      <c r="AE4808" s="34">
        <f t="shared" si="12597"/>
        <v>98.210633990093939</v>
      </c>
      <c r="AF4808" s="32">
        <f t="shared" ref="AF4808:AK4808" si="12690">AF4809+AF4822</f>
        <v>14889.444</v>
      </c>
      <c r="AG4808" s="32">
        <f t="shared" si="12690"/>
        <v>0</v>
      </c>
      <c r="AH4808" s="32">
        <f t="shared" si="12690"/>
        <v>0</v>
      </c>
      <c r="AI4808" s="32">
        <f t="shared" si="12690"/>
        <v>0</v>
      </c>
      <c r="AJ4808" s="32">
        <f t="shared" si="12690"/>
        <v>0</v>
      </c>
      <c r="AK4808" s="32">
        <f t="shared" si="12690"/>
        <v>0</v>
      </c>
      <c r="AL4808" s="32">
        <f t="shared" si="12598"/>
        <v>14889.444</v>
      </c>
      <c r="AM4808" s="32">
        <f t="shared" si="12599"/>
        <v>0</v>
      </c>
    </row>
    <row r="4809" spans="2:40" ht="46.8" x14ac:dyDescent="0.3">
      <c r="B4809" s="30" t="s">
        <v>1271</v>
      </c>
      <c r="C4809" s="30" t="s">
        <v>104</v>
      </c>
      <c r="D4809" s="30" t="s">
        <v>152</v>
      </c>
      <c r="E4809" s="15" t="str">
        <f t="shared" si="12626"/>
        <v>0412</v>
      </c>
      <c r="F4809" s="30" t="s">
        <v>1304</v>
      </c>
      <c r="G4809" s="30"/>
      <c r="H4809" s="31" t="s">
        <v>1305</v>
      </c>
      <c r="I4809" s="32">
        <f t="shared" ref="I4809:N4809" si="12691">I4810</f>
        <v>8697.3000000000011</v>
      </c>
      <c r="J4809" s="32">
        <f t="shared" si="12691"/>
        <v>8958.8000000000011</v>
      </c>
      <c r="K4809" s="32">
        <f t="shared" si="12691"/>
        <v>8958.8000000000011</v>
      </c>
      <c r="L4809" s="32">
        <f t="shared" si="12691"/>
        <v>0</v>
      </c>
      <c r="M4809" s="32">
        <f t="shared" si="12691"/>
        <v>0</v>
      </c>
      <c r="N4809" s="32">
        <f t="shared" si="12691"/>
        <v>0</v>
      </c>
      <c r="O4809" s="32">
        <f>O4810+O4819</f>
        <v>0</v>
      </c>
      <c r="P4809" s="32">
        <f>P4810+P4819</f>
        <v>0</v>
      </c>
      <c r="Q4809" s="32">
        <f>Q4810+Q4819</f>
        <v>879.61599999999999</v>
      </c>
      <c r="R4809" s="32">
        <f>R4810+R4819</f>
        <v>3439.828</v>
      </c>
      <c r="S4809" s="32">
        <f>S4810</f>
        <v>0</v>
      </c>
      <c r="T4809" s="32">
        <f>T4810</f>
        <v>0</v>
      </c>
      <c r="U4809" s="32">
        <v>0</v>
      </c>
      <c r="V4809" s="32">
        <f t="shared" si="12627"/>
        <v>13016.744000000001</v>
      </c>
      <c r="W4809" s="32">
        <f>W4810</f>
        <v>0</v>
      </c>
      <c r="X4809" s="32">
        <f>X4810</f>
        <v>0</v>
      </c>
      <c r="Y4809" s="32">
        <f>Y4810</f>
        <v>0</v>
      </c>
      <c r="Z4809" s="32">
        <f>Z4810</f>
        <v>0</v>
      </c>
      <c r="AA4809" s="32">
        <f>AA4810</f>
        <v>0</v>
      </c>
      <c r="AB4809" s="32">
        <f>AB4810+AB4819</f>
        <v>8358.0417800000014</v>
      </c>
      <c r="AC4809" s="33">
        <f>AC4810+AC4819</f>
        <v>13016.743999999999</v>
      </c>
      <c r="AD4809" s="33">
        <f>AD4810+AD4819</f>
        <v>12750.317350000001</v>
      </c>
      <c r="AE4809" s="34">
        <f t="shared" si="12597"/>
        <v>97.953200508514286</v>
      </c>
      <c r="AF4809" s="32">
        <f t="shared" ref="AF4809:AK4809" si="12692">AF4810+AF4819</f>
        <v>13016.743999999999</v>
      </c>
      <c r="AG4809" s="32">
        <f t="shared" si="12692"/>
        <v>0</v>
      </c>
      <c r="AH4809" s="32">
        <f t="shared" si="12692"/>
        <v>0</v>
      </c>
      <c r="AI4809" s="32">
        <f t="shared" si="12692"/>
        <v>0</v>
      </c>
      <c r="AJ4809" s="32">
        <f t="shared" si="12692"/>
        <v>0</v>
      </c>
      <c r="AK4809" s="32">
        <f t="shared" si="12692"/>
        <v>0</v>
      </c>
      <c r="AL4809" s="32">
        <f t="shared" si="12598"/>
        <v>13016.743999999999</v>
      </c>
      <c r="AM4809" s="32">
        <f t="shared" si="12599"/>
        <v>0</v>
      </c>
    </row>
    <row r="4810" spans="2:40" ht="31.2" x14ac:dyDescent="0.3">
      <c r="B4810" s="30" t="s">
        <v>1271</v>
      </c>
      <c r="C4810" s="30" t="s">
        <v>104</v>
      </c>
      <c r="D4810" s="30" t="s">
        <v>152</v>
      </c>
      <c r="E4810" s="15" t="str">
        <f t="shared" si="12626"/>
        <v>0412</v>
      </c>
      <c r="F4810" s="30" t="s">
        <v>1306</v>
      </c>
      <c r="G4810" s="30"/>
      <c r="H4810" s="31" t="s">
        <v>67</v>
      </c>
      <c r="I4810" s="32">
        <f t="shared" ref="I4810:T4810" si="12693">I4811+I4813+I4817</f>
        <v>8697.3000000000011</v>
      </c>
      <c r="J4810" s="32">
        <f t="shared" si="12693"/>
        <v>8958.8000000000011</v>
      </c>
      <c r="K4810" s="32">
        <f t="shared" si="12693"/>
        <v>8958.8000000000011</v>
      </c>
      <c r="L4810" s="32">
        <f t="shared" si="12693"/>
        <v>0</v>
      </c>
      <c r="M4810" s="32">
        <f t="shared" si="12693"/>
        <v>0</v>
      </c>
      <c r="N4810" s="32">
        <f t="shared" si="12693"/>
        <v>0</v>
      </c>
      <c r="O4810" s="32">
        <f t="shared" si="12693"/>
        <v>0</v>
      </c>
      <c r="P4810" s="32">
        <f t="shared" si="12693"/>
        <v>0</v>
      </c>
      <c r="Q4810" s="32">
        <f t="shared" si="12693"/>
        <v>879.61599999999999</v>
      </c>
      <c r="R4810" s="32">
        <f t="shared" si="12693"/>
        <v>792.78800000000001</v>
      </c>
      <c r="S4810" s="32">
        <f t="shared" si="12693"/>
        <v>0</v>
      </c>
      <c r="T4810" s="32">
        <f t="shared" si="12693"/>
        <v>0</v>
      </c>
      <c r="U4810" s="32">
        <v>0</v>
      </c>
      <c r="V4810" s="32">
        <f t="shared" si="12627"/>
        <v>10369.704000000002</v>
      </c>
      <c r="W4810" s="32">
        <f t="shared" ref="W4810:AB4810" si="12694">W4811+W4813+W4817</f>
        <v>0</v>
      </c>
      <c r="X4810" s="32">
        <f t="shared" si="12694"/>
        <v>0</v>
      </c>
      <c r="Y4810" s="32">
        <f t="shared" si="12694"/>
        <v>0</v>
      </c>
      <c r="Z4810" s="32">
        <f t="shared" si="12694"/>
        <v>0</v>
      </c>
      <c r="AA4810" s="32">
        <f t="shared" si="12694"/>
        <v>0</v>
      </c>
      <c r="AB4810" s="32">
        <f t="shared" si="12694"/>
        <v>7538.3132600000008</v>
      </c>
      <c r="AC4810" s="33">
        <f>AC4811+AC4813+AC4817+AC4815</f>
        <v>10369.704</v>
      </c>
      <c r="AD4810" s="33">
        <f>AD4811+AD4813+AD4817+AD4815</f>
        <v>10342.36483</v>
      </c>
      <c r="AE4810" s="34">
        <f t="shared" si="12597"/>
        <v>99.736355348233673</v>
      </c>
      <c r="AF4810" s="32">
        <f t="shared" ref="AF4810:AK4810" si="12695">AF4811+AF4813+AF4817</f>
        <v>10369.704</v>
      </c>
      <c r="AG4810" s="32">
        <f t="shared" si="12695"/>
        <v>0</v>
      </c>
      <c r="AH4810" s="32">
        <f t="shared" si="12695"/>
        <v>0</v>
      </c>
      <c r="AI4810" s="32">
        <f t="shared" si="12695"/>
        <v>0</v>
      </c>
      <c r="AJ4810" s="32">
        <f t="shared" si="12695"/>
        <v>0</v>
      </c>
      <c r="AK4810" s="32">
        <f t="shared" si="12695"/>
        <v>0</v>
      </c>
      <c r="AL4810" s="32">
        <f t="shared" si="12598"/>
        <v>10369.704</v>
      </c>
      <c r="AM4810" s="32">
        <f t="shared" si="12599"/>
        <v>0</v>
      </c>
    </row>
    <row r="4811" spans="2:40" ht="78" x14ac:dyDescent="0.3">
      <c r="B4811" s="30" t="s">
        <v>1271</v>
      </c>
      <c r="C4811" s="30" t="s">
        <v>104</v>
      </c>
      <c r="D4811" s="30" t="s">
        <v>152</v>
      </c>
      <c r="E4811" s="15" t="str">
        <f t="shared" si="12626"/>
        <v>0412</v>
      </c>
      <c r="F4811" s="30" t="s">
        <v>1306</v>
      </c>
      <c r="G4811" s="30" t="s">
        <v>68</v>
      </c>
      <c r="H4811" s="31" t="s">
        <v>69</v>
      </c>
      <c r="I4811" s="32">
        <f t="shared" ref="I4811:T4811" si="12696">I4812</f>
        <v>7198</v>
      </c>
      <c r="J4811" s="32">
        <f t="shared" si="12696"/>
        <v>7459.3</v>
      </c>
      <c r="K4811" s="32">
        <f t="shared" si="12696"/>
        <v>7459.3</v>
      </c>
      <c r="L4811" s="32">
        <f t="shared" si="12696"/>
        <v>0</v>
      </c>
      <c r="M4811" s="32">
        <f t="shared" si="12696"/>
        <v>0</v>
      </c>
      <c r="N4811" s="32">
        <f t="shared" si="12696"/>
        <v>0</v>
      </c>
      <c r="O4811" s="32">
        <f t="shared" si="12696"/>
        <v>0</v>
      </c>
      <c r="P4811" s="32">
        <f t="shared" si="12696"/>
        <v>0</v>
      </c>
      <c r="Q4811" s="32">
        <f t="shared" si="12696"/>
        <v>879.61599999999999</v>
      </c>
      <c r="R4811" s="32">
        <f t="shared" si="12696"/>
        <v>794.4</v>
      </c>
      <c r="S4811" s="32">
        <f t="shared" si="12696"/>
        <v>0</v>
      </c>
      <c r="T4811" s="32">
        <f t="shared" si="12696"/>
        <v>0</v>
      </c>
      <c r="U4811" s="32">
        <v>0</v>
      </c>
      <c r="V4811" s="32">
        <f t="shared" si="12627"/>
        <v>8872.0159999999996</v>
      </c>
      <c r="W4811" s="32">
        <f t="shared" ref="W4811:AD4811" si="12697">W4812</f>
        <v>0</v>
      </c>
      <c r="X4811" s="32">
        <f t="shared" si="12697"/>
        <v>0</v>
      </c>
      <c r="Y4811" s="32">
        <f t="shared" si="12697"/>
        <v>0</v>
      </c>
      <c r="Z4811" s="32">
        <f t="shared" si="12697"/>
        <v>0</v>
      </c>
      <c r="AA4811" s="32">
        <f t="shared" si="12697"/>
        <v>0</v>
      </c>
      <c r="AB4811" s="32">
        <f t="shared" si="12697"/>
        <v>6302.2413500000002</v>
      </c>
      <c r="AC4811" s="33">
        <f t="shared" si="12697"/>
        <v>8869.8031699999992</v>
      </c>
      <c r="AD4811" s="33">
        <f t="shared" si="12697"/>
        <v>8869.3518199999999</v>
      </c>
      <c r="AE4811" s="34">
        <f t="shared" si="12597"/>
        <v>99.994911386517288</v>
      </c>
      <c r="AF4811" s="32">
        <f t="shared" ref="AF4811:AK4811" si="12698">AF4812</f>
        <v>8872.0159999999996</v>
      </c>
      <c r="AG4811" s="32">
        <f t="shared" si="12698"/>
        <v>0</v>
      </c>
      <c r="AH4811" s="32">
        <f t="shared" si="12698"/>
        <v>0</v>
      </c>
      <c r="AI4811" s="32">
        <f t="shared" si="12698"/>
        <v>0</v>
      </c>
      <c r="AJ4811" s="32">
        <f t="shared" si="12698"/>
        <v>0</v>
      </c>
      <c r="AK4811" s="32">
        <f t="shared" si="12698"/>
        <v>0</v>
      </c>
      <c r="AL4811" s="32">
        <f t="shared" si="12598"/>
        <v>8872.0159999999996</v>
      </c>
      <c r="AM4811" s="32">
        <f t="shared" si="12599"/>
        <v>0</v>
      </c>
    </row>
    <row r="4812" spans="2:40" x14ac:dyDescent="0.3">
      <c r="B4812" s="30" t="s">
        <v>1271</v>
      </c>
      <c r="C4812" s="30" t="s">
        <v>104</v>
      </c>
      <c r="D4812" s="30" t="s">
        <v>152</v>
      </c>
      <c r="E4812" s="15" t="str">
        <f t="shared" si="12626"/>
        <v>0412</v>
      </c>
      <c r="F4812" s="30" t="s">
        <v>1306</v>
      </c>
      <c r="G4812" s="30" t="s">
        <v>70</v>
      </c>
      <c r="H4812" s="31" t="s">
        <v>71</v>
      </c>
      <c r="I4812" s="32">
        <v>7198</v>
      </c>
      <c r="J4812" s="32">
        <f>7459.5-0.2</f>
        <v>7459.3</v>
      </c>
      <c r="K4812" s="32">
        <f>7459.5-0.2</f>
        <v>7459.3</v>
      </c>
      <c r="L4812" s="32"/>
      <c r="M4812" s="32"/>
      <c r="N4812" s="32"/>
      <c r="O4812" s="32">
        <v>0</v>
      </c>
      <c r="P4812" s="32">
        <v>0</v>
      </c>
      <c r="Q4812" s="32">
        <v>879.61599999999999</v>
      </c>
      <c r="R4812" s="32">
        <v>794.4</v>
      </c>
      <c r="S4812" s="32">
        <v>0</v>
      </c>
      <c r="T4812" s="32">
        <v>0</v>
      </c>
      <c r="U4812" s="32">
        <v>0</v>
      </c>
      <c r="V4812" s="32">
        <f t="shared" si="12627"/>
        <v>8872.0159999999996</v>
      </c>
      <c r="W4812" s="32"/>
      <c r="X4812" s="32"/>
      <c r="Y4812" s="32"/>
      <c r="Z4812" s="32"/>
      <c r="AA4812" s="32"/>
      <c r="AB4812" s="32">
        <v>6302.2413500000002</v>
      </c>
      <c r="AC4812" s="33">
        <v>8869.8031699999992</v>
      </c>
      <c r="AD4812" s="33">
        <v>8869.3518199999999</v>
      </c>
      <c r="AE4812" s="34">
        <f t="shared" si="12597"/>
        <v>99.994911386517288</v>
      </c>
      <c r="AF4812" s="32">
        <v>8872.0159999999996</v>
      </c>
      <c r="AG4812" s="32">
        <v>0</v>
      </c>
      <c r="AH4812" s="32">
        <v>0</v>
      </c>
      <c r="AI4812" s="32">
        <v>0</v>
      </c>
      <c r="AJ4812" s="32">
        <v>0</v>
      </c>
      <c r="AK4812" s="32">
        <v>0</v>
      </c>
      <c r="AL4812" s="32">
        <f t="shared" si="12598"/>
        <v>8872.0159999999996</v>
      </c>
      <c r="AM4812" s="32">
        <f t="shared" si="12599"/>
        <v>0</v>
      </c>
      <c r="AN4812" s="12"/>
    </row>
    <row r="4813" spans="2:40" ht="31.2" x14ac:dyDescent="0.3">
      <c r="B4813" s="30" t="s">
        <v>1271</v>
      </c>
      <c r="C4813" s="30" t="s">
        <v>104</v>
      </c>
      <c r="D4813" s="30" t="s">
        <v>152</v>
      </c>
      <c r="E4813" s="15" t="str">
        <f t="shared" si="12626"/>
        <v>0412</v>
      </c>
      <c r="F4813" s="30" t="s">
        <v>1306</v>
      </c>
      <c r="G4813" s="30" t="s">
        <v>50</v>
      </c>
      <c r="H4813" s="31" t="s">
        <v>51</v>
      </c>
      <c r="I4813" s="32">
        <f t="shared" ref="I4813:T4813" si="12699">I4814</f>
        <v>1493.1</v>
      </c>
      <c r="J4813" s="32">
        <f t="shared" si="12699"/>
        <v>1493.3</v>
      </c>
      <c r="K4813" s="32">
        <f t="shared" si="12699"/>
        <v>1493.3</v>
      </c>
      <c r="L4813" s="32">
        <f t="shared" si="12699"/>
        <v>0</v>
      </c>
      <c r="M4813" s="32">
        <f t="shared" si="12699"/>
        <v>0</v>
      </c>
      <c r="N4813" s="32">
        <f t="shared" si="12699"/>
        <v>0</v>
      </c>
      <c r="O4813" s="32">
        <f t="shared" si="12699"/>
        <v>0</v>
      </c>
      <c r="P4813" s="32">
        <f t="shared" si="12699"/>
        <v>0</v>
      </c>
      <c r="Q4813" s="32">
        <f t="shared" si="12699"/>
        <v>0</v>
      </c>
      <c r="R4813" s="32">
        <f t="shared" si="12699"/>
        <v>-1.6120000000000001</v>
      </c>
      <c r="S4813" s="32">
        <f t="shared" si="12699"/>
        <v>0</v>
      </c>
      <c r="T4813" s="32">
        <f t="shared" si="12699"/>
        <v>0</v>
      </c>
      <c r="U4813" s="32">
        <v>0</v>
      </c>
      <c r="V4813" s="32">
        <f t="shared" si="12627"/>
        <v>1491.4879999999998</v>
      </c>
      <c r="W4813" s="32">
        <f t="shared" ref="W4813:AD4813" si="12700">W4814</f>
        <v>0</v>
      </c>
      <c r="X4813" s="32">
        <f t="shared" si="12700"/>
        <v>0</v>
      </c>
      <c r="Y4813" s="32">
        <f t="shared" si="12700"/>
        <v>0</v>
      </c>
      <c r="Z4813" s="32">
        <f t="shared" si="12700"/>
        <v>0</v>
      </c>
      <c r="AA4813" s="32">
        <f t="shared" si="12700"/>
        <v>0</v>
      </c>
      <c r="AB4813" s="32">
        <f t="shared" si="12700"/>
        <v>1230.43191</v>
      </c>
      <c r="AC4813" s="33">
        <f t="shared" si="12700"/>
        <v>1492.048</v>
      </c>
      <c r="AD4813" s="33">
        <f t="shared" si="12700"/>
        <v>1465.1601800000001</v>
      </c>
      <c r="AE4813" s="34">
        <f t="shared" si="12597"/>
        <v>98.197925267819812</v>
      </c>
      <c r="AF4813" s="32">
        <f t="shared" ref="AF4813:AK4813" si="12701">AF4814</f>
        <v>1491.4880000000001</v>
      </c>
      <c r="AG4813" s="32">
        <f t="shared" si="12701"/>
        <v>0</v>
      </c>
      <c r="AH4813" s="32">
        <f t="shared" si="12701"/>
        <v>0</v>
      </c>
      <c r="AI4813" s="32">
        <f t="shared" si="12701"/>
        <v>0</v>
      </c>
      <c r="AJ4813" s="32">
        <f t="shared" si="12701"/>
        <v>0</v>
      </c>
      <c r="AK4813" s="32">
        <f t="shared" si="12701"/>
        <v>0</v>
      </c>
      <c r="AL4813" s="32">
        <f t="shared" si="12598"/>
        <v>1491.4880000000001</v>
      </c>
      <c r="AM4813" s="32">
        <f t="shared" si="12599"/>
        <v>0</v>
      </c>
    </row>
    <row r="4814" spans="2:40" ht="31.2" x14ac:dyDescent="0.3">
      <c r="B4814" s="30" t="s">
        <v>1271</v>
      </c>
      <c r="C4814" s="30" t="s">
        <v>104</v>
      </c>
      <c r="D4814" s="30" t="s">
        <v>152</v>
      </c>
      <c r="E4814" s="15" t="str">
        <f t="shared" si="12626"/>
        <v>0412</v>
      </c>
      <c r="F4814" s="30" t="s">
        <v>1306</v>
      </c>
      <c r="G4814" s="30" t="s">
        <v>52</v>
      </c>
      <c r="H4814" s="31" t="s">
        <v>53</v>
      </c>
      <c r="I4814" s="32">
        <v>1493.1</v>
      </c>
      <c r="J4814" s="32">
        <f>1493.1+0.2</f>
        <v>1493.3</v>
      </c>
      <c r="K4814" s="32">
        <f>1493.1+0.2</f>
        <v>1493.3</v>
      </c>
      <c r="L4814" s="32"/>
      <c r="M4814" s="32"/>
      <c r="N4814" s="32"/>
      <c r="O4814" s="32">
        <v>0</v>
      </c>
      <c r="P4814" s="32">
        <v>0</v>
      </c>
      <c r="Q4814" s="32">
        <v>0</v>
      </c>
      <c r="R4814" s="32">
        <v>-1.6120000000000001</v>
      </c>
      <c r="S4814" s="32">
        <v>0</v>
      </c>
      <c r="T4814" s="32">
        <v>0</v>
      </c>
      <c r="U4814" s="32">
        <v>0</v>
      </c>
      <c r="V4814" s="32">
        <f t="shared" si="12627"/>
        <v>1491.4879999999998</v>
      </c>
      <c r="W4814" s="32"/>
      <c r="X4814" s="32"/>
      <c r="Y4814" s="32"/>
      <c r="Z4814" s="32"/>
      <c r="AA4814" s="32"/>
      <c r="AB4814" s="32">
        <v>1230.43191</v>
      </c>
      <c r="AC4814" s="33">
        <v>1492.048</v>
      </c>
      <c r="AD4814" s="33">
        <v>1465.1601800000001</v>
      </c>
      <c r="AE4814" s="34">
        <f t="shared" si="12597"/>
        <v>98.197925267819812</v>
      </c>
      <c r="AF4814" s="32">
        <v>1491.4880000000001</v>
      </c>
      <c r="AG4814" s="32">
        <v>0</v>
      </c>
      <c r="AH4814" s="32">
        <v>0</v>
      </c>
      <c r="AI4814" s="32">
        <v>0</v>
      </c>
      <c r="AJ4814" s="32">
        <v>0</v>
      </c>
      <c r="AK4814" s="32">
        <v>0</v>
      </c>
      <c r="AL4814" s="32">
        <f t="shared" si="12598"/>
        <v>1491.4880000000001</v>
      </c>
      <c r="AM4814" s="32">
        <f t="shared" si="12599"/>
        <v>0</v>
      </c>
      <c r="AN4814" s="12"/>
    </row>
    <row r="4815" spans="2:40" x14ac:dyDescent="0.3">
      <c r="B4815" s="30" t="s">
        <v>1271</v>
      </c>
      <c r="C4815" s="30" t="s">
        <v>104</v>
      </c>
      <c r="D4815" s="30" t="s">
        <v>152</v>
      </c>
      <c r="E4815" s="15" t="str">
        <f t="shared" si="12626"/>
        <v>0412</v>
      </c>
      <c r="F4815" s="30" t="s">
        <v>1306</v>
      </c>
      <c r="G4815" s="30" t="s">
        <v>92</v>
      </c>
      <c r="H4815" s="31" t="s">
        <v>93</v>
      </c>
      <c r="I4815" s="32"/>
      <c r="J4815" s="32"/>
      <c r="K4815" s="32"/>
      <c r="L4815" s="32"/>
      <c r="M4815" s="32"/>
      <c r="N4815" s="32"/>
      <c r="O4815" s="32"/>
      <c r="P4815" s="32"/>
      <c r="Q4815" s="32"/>
      <c r="R4815" s="32"/>
      <c r="S4815" s="32"/>
      <c r="T4815" s="32"/>
      <c r="U4815" s="32"/>
      <c r="V4815" s="32">
        <f>V4816</f>
        <v>0</v>
      </c>
      <c r="W4815" s="32"/>
      <c r="X4815" s="32"/>
      <c r="Y4815" s="32"/>
      <c r="Z4815" s="32"/>
      <c r="AA4815" s="32"/>
      <c r="AB4815" s="32"/>
      <c r="AC4815" s="33">
        <f>AC4816</f>
        <v>2.2128299999999999</v>
      </c>
      <c r="AD4815" s="33">
        <f>AD4816</f>
        <v>2.2128299999999999</v>
      </c>
      <c r="AE4815" s="34">
        <f t="shared" si="12597"/>
        <v>100</v>
      </c>
      <c r="AF4815" s="32"/>
      <c r="AG4815" s="32"/>
      <c r="AH4815" s="32"/>
      <c r="AI4815" s="32"/>
      <c r="AJ4815" s="32"/>
      <c r="AK4815" s="32"/>
      <c r="AL4815" s="32"/>
      <c r="AM4815" s="32"/>
      <c r="AN4815" s="12"/>
    </row>
    <row r="4816" spans="2:40" ht="31.2" x14ac:dyDescent="0.3">
      <c r="B4816" s="30" t="s">
        <v>1271</v>
      </c>
      <c r="C4816" s="30" t="s">
        <v>104</v>
      </c>
      <c r="D4816" s="30" t="s">
        <v>152</v>
      </c>
      <c r="E4816" s="15" t="str">
        <f t="shared" si="12626"/>
        <v>0412</v>
      </c>
      <c r="F4816" s="30" t="s">
        <v>1306</v>
      </c>
      <c r="G4816" s="30" t="s">
        <v>94</v>
      </c>
      <c r="H4816" s="31" t="s">
        <v>95</v>
      </c>
      <c r="I4816" s="32"/>
      <c r="J4816" s="32"/>
      <c r="K4816" s="32"/>
      <c r="L4816" s="32"/>
      <c r="M4816" s="32"/>
      <c r="N4816" s="32"/>
      <c r="O4816" s="32"/>
      <c r="P4816" s="32"/>
      <c r="Q4816" s="32"/>
      <c r="R4816" s="32"/>
      <c r="S4816" s="32"/>
      <c r="T4816" s="32"/>
      <c r="U4816" s="32"/>
      <c r="V4816" s="32">
        <v>0</v>
      </c>
      <c r="W4816" s="32"/>
      <c r="X4816" s="32"/>
      <c r="Y4816" s="32"/>
      <c r="Z4816" s="32"/>
      <c r="AA4816" s="32"/>
      <c r="AB4816" s="32"/>
      <c r="AC4816" s="33">
        <v>2.2128299999999999</v>
      </c>
      <c r="AD4816" s="33">
        <v>2.2128299999999999</v>
      </c>
      <c r="AE4816" s="34">
        <f t="shared" si="12597"/>
        <v>100</v>
      </c>
      <c r="AF4816" s="32"/>
      <c r="AG4816" s="32"/>
      <c r="AH4816" s="32"/>
      <c r="AI4816" s="32"/>
      <c r="AJ4816" s="32"/>
      <c r="AK4816" s="32"/>
      <c r="AL4816" s="32"/>
      <c r="AM4816" s="32"/>
      <c r="AN4816" s="12"/>
    </row>
    <row r="4817" spans="2:40" x14ac:dyDescent="0.3">
      <c r="B4817" s="30" t="s">
        <v>1271</v>
      </c>
      <c r="C4817" s="30" t="s">
        <v>104</v>
      </c>
      <c r="D4817" s="30" t="s">
        <v>152</v>
      </c>
      <c r="E4817" s="15" t="str">
        <f t="shared" si="12626"/>
        <v>0412</v>
      </c>
      <c r="F4817" s="30" t="s">
        <v>1306</v>
      </c>
      <c r="G4817" s="30" t="s">
        <v>56</v>
      </c>
      <c r="H4817" s="31" t="s">
        <v>57</v>
      </c>
      <c r="I4817" s="32">
        <f t="shared" ref="I4817:T4817" si="12702">I4818</f>
        <v>6.2</v>
      </c>
      <c r="J4817" s="32">
        <f t="shared" si="12702"/>
        <v>6.2</v>
      </c>
      <c r="K4817" s="32">
        <f t="shared" si="12702"/>
        <v>6.2</v>
      </c>
      <c r="L4817" s="32">
        <f t="shared" si="12702"/>
        <v>0</v>
      </c>
      <c r="M4817" s="32">
        <f t="shared" si="12702"/>
        <v>0</v>
      </c>
      <c r="N4817" s="32">
        <f t="shared" si="12702"/>
        <v>0</v>
      </c>
      <c r="O4817" s="32">
        <f t="shared" si="12702"/>
        <v>0</v>
      </c>
      <c r="P4817" s="32">
        <f t="shared" si="12702"/>
        <v>0</v>
      </c>
      <c r="Q4817" s="32">
        <f t="shared" si="12702"/>
        <v>0</v>
      </c>
      <c r="R4817" s="32">
        <f t="shared" si="12702"/>
        <v>0</v>
      </c>
      <c r="S4817" s="32">
        <f t="shared" si="12702"/>
        <v>0</v>
      </c>
      <c r="T4817" s="32">
        <f t="shared" si="12702"/>
        <v>0</v>
      </c>
      <c r="U4817" s="32">
        <v>0</v>
      </c>
      <c r="V4817" s="32">
        <f t="shared" si="12627"/>
        <v>6.2</v>
      </c>
      <c r="W4817" s="32">
        <f t="shared" ref="W4817:AD4817" si="12703">W4818</f>
        <v>0</v>
      </c>
      <c r="X4817" s="32">
        <f t="shared" si="12703"/>
        <v>0</v>
      </c>
      <c r="Y4817" s="32">
        <f t="shared" si="12703"/>
        <v>0</v>
      </c>
      <c r="Z4817" s="32">
        <f t="shared" si="12703"/>
        <v>0</v>
      </c>
      <c r="AA4817" s="32">
        <f t="shared" si="12703"/>
        <v>0</v>
      </c>
      <c r="AB4817" s="32">
        <f t="shared" si="12703"/>
        <v>5.64</v>
      </c>
      <c r="AC4817" s="33">
        <f t="shared" si="12703"/>
        <v>5.64</v>
      </c>
      <c r="AD4817" s="33">
        <f t="shared" si="12703"/>
        <v>5.64</v>
      </c>
      <c r="AE4817" s="34">
        <f t="shared" si="12597"/>
        <v>100</v>
      </c>
      <c r="AF4817" s="32">
        <f t="shared" ref="AF4817:AK4817" si="12704">AF4818</f>
        <v>6.2</v>
      </c>
      <c r="AG4817" s="32">
        <f t="shared" si="12704"/>
        <v>0</v>
      </c>
      <c r="AH4817" s="32">
        <f t="shared" si="12704"/>
        <v>0</v>
      </c>
      <c r="AI4817" s="32">
        <f t="shared" si="12704"/>
        <v>0</v>
      </c>
      <c r="AJ4817" s="32">
        <f t="shared" si="12704"/>
        <v>0</v>
      </c>
      <c r="AK4817" s="32">
        <f t="shared" si="12704"/>
        <v>0</v>
      </c>
      <c r="AL4817" s="32">
        <f t="shared" si="12598"/>
        <v>6.2</v>
      </c>
      <c r="AM4817" s="32">
        <f t="shared" si="12599"/>
        <v>0</v>
      </c>
    </row>
    <row r="4818" spans="2:40" x14ac:dyDescent="0.3">
      <c r="B4818" s="30" t="s">
        <v>1271</v>
      </c>
      <c r="C4818" s="30" t="s">
        <v>104</v>
      </c>
      <c r="D4818" s="30" t="s">
        <v>152</v>
      </c>
      <c r="E4818" s="15" t="str">
        <f t="shared" si="12626"/>
        <v>0412</v>
      </c>
      <c r="F4818" s="30" t="s">
        <v>1306</v>
      </c>
      <c r="G4818" s="30" t="s">
        <v>60</v>
      </c>
      <c r="H4818" s="31" t="s">
        <v>61</v>
      </c>
      <c r="I4818" s="32">
        <v>6.2</v>
      </c>
      <c r="J4818" s="32">
        <v>6.2</v>
      </c>
      <c r="K4818" s="32">
        <v>6.2</v>
      </c>
      <c r="L4818" s="32"/>
      <c r="M4818" s="32"/>
      <c r="N4818" s="32"/>
      <c r="O4818" s="32">
        <v>0</v>
      </c>
      <c r="P4818" s="32">
        <v>0</v>
      </c>
      <c r="Q4818" s="32">
        <v>0</v>
      </c>
      <c r="R4818" s="32">
        <v>0</v>
      </c>
      <c r="S4818" s="32">
        <v>0</v>
      </c>
      <c r="T4818" s="32">
        <v>0</v>
      </c>
      <c r="U4818" s="32">
        <v>0</v>
      </c>
      <c r="V4818" s="32">
        <f t="shared" si="12627"/>
        <v>6.2</v>
      </c>
      <c r="W4818" s="32"/>
      <c r="X4818" s="32"/>
      <c r="Y4818" s="32"/>
      <c r="Z4818" s="32"/>
      <c r="AA4818" s="32"/>
      <c r="AB4818" s="32">
        <v>5.64</v>
      </c>
      <c r="AC4818" s="33">
        <v>5.64</v>
      </c>
      <c r="AD4818" s="33">
        <v>5.64</v>
      </c>
      <c r="AE4818" s="34">
        <f t="shared" si="12597"/>
        <v>100</v>
      </c>
      <c r="AF4818" s="32">
        <v>6.2</v>
      </c>
      <c r="AG4818" s="32">
        <v>0</v>
      </c>
      <c r="AH4818" s="32">
        <v>0</v>
      </c>
      <c r="AI4818" s="32">
        <v>0</v>
      </c>
      <c r="AJ4818" s="32">
        <v>0</v>
      </c>
      <c r="AK4818" s="32">
        <v>0</v>
      </c>
      <c r="AL4818" s="32">
        <f t="shared" si="12598"/>
        <v>6.2</v>
      </c>
      <c r="AM4818" s="32">
        <f t="shared" si="12599"/>
        <v>0</v>
      </c>
      <c r="AN4818" s="12"/>
    </row>
    <row r="4819" spans="2:40" ht="46.8" x14ac:dyDescent="0.3">
      <c r="B4819" s="30" t="s">
        <v>1271</v>
      </c>
      <c r="C4819" s="30" t="s">
        <v>104</v>
      </c>
      <c r="D4819" s="30" t="s">
        <v>152</v>
      </c>
      <c r="E4819" s="15" t="str">
        <f t="shared" si="12626"/>
        <v>0412</v>
      </c>
      <c r="F4819" s="30" t="s">
        <v>1307</v>
      </c>
      <c r="G4819" s="30"/>
      <c r="H4819" s="31" t="s">
        <v>1308</v>
      </c>
      <c r="I4819" s="32"/>
      <c r="J4819" s="32"/>
      <c r="K4819" s="32"/>
      <c r="L4819" s="32"/>
      <c r="M4819" s="32"/>
      <c r="N4819" s="32"/>
      <c r="O4819" s="32">
        <f t="shared" ref="O4819:O4820" si="12705">O4820</f>
        <v>0</v>
      </c>
      <c r="P4819" s="32">
        <f t="shared" ref="P4819:P4820" si="12706">P4820</f>
        <v>0</v>
      </c>
      <c r="Q4819" s="32">
        <f t="shared" ref="Q4819:Q4820" si="12707">Q4820</f>
        <v>0</v>
      </c>
      <c r="R4819" s="32">
        <f t="shared" ref="R4819:R4820" si="12708">R4820</f>
        <v>2647.04</v>
      </c>
      <c r="S4819" s="32"/>
      <c r="T4819" s="32"/>
      <c r="U4819" s="32"/>
      <c r="V4819" s="32">
        <f t="shared" si="12627"/>
        <v>2647.04</v>
      </c>
      <c r="W4819" s="32"/>
      <c r="X4819" s="32"/>
      <c r="Y4819" s="32"/>
      <c r="Z4819" s="32"/>
      <c r="AA4819" s="32"/>
      <c r="AB4819" s="32">
        <f t="shared" ref="AB4819:AB4820" si="12709">AB4820</f>
        <v>819.72852</v>
      </c>
      <c r="AC4819" s="33">
        <f t="shared" ref="AC4819:AC4820" si="12710">AC4820</f>
        <v>2647.04</v>
      </c>
      <c r="AD4819" s="33">
        <f t="shared" ref="AD4819:AD4820" si="12711">AD4820</f>
        <v>2407.9525199999998</v>
      </c>
      <c r="AE4819" s="34">
        <f t="shared" si="12597"/>
        <v>90.967742081721468</v>
      </c>
      <c r="AF4819" s="32">
        <f t="shared" ref="AF4819:AF4820" si="12712">AF4820</f>
        <v>2647.04</v>
      </c>
      <c r="AG4819" s="32">
        <f t="shared" ref="AG4819:AG4820" si="12713">AG4820</f>
        <v>0</v>
      </c>
      <c r="AH4819" s="32">
        <f t="shared" ref="AH4819:AH4820" si="12714">AH4820</f>
        <v>0</v>
      </c>
      <c r="AI4819" s="32">
        <f t="shared" ref="AI4819:AI4820" si="12715">AI4820</f>
        <v>0</v>
      </c>
      <c r="AJ4819" s="32">
        <f t="shared" ref="AJ4819:AJ4820" si="12716">AJ4820</f>
        <v>0</v>
      </c>
      <c r="AK4819" s="32">
        <f t="shared" ref="AK4819:AK4820" si="12717">AK4820</f>
        <v>0</v>
      </c>
      <c r="AL4819" s="32">
        <f t="shared" si="12598"/>
        <v>2647.04</v>
      </c>
      <c r="AM4819" s="32">
        <f t="shared" si="12599"/>
        <v>0</v>
      </c>
      <c r="AN4819" s="12"/>
    </row>
    <row r="4820" spans="2:40" ht="31.2" x14ac:dyDescent="0.3">
      <c r="B4820" s="30" t="s">
        <v>1271</v>
      </c>
      <c r="C4820" s="30" t="s">
        <v>104</v>
      </c>
      <c r="D4820" s="30" t="s">
        <v>152</v>
      </c>
      <c r="E4820" s="15" t="str">
        <f t="shared" si="12626"/>
        <v>0412</v>
      </c>
      <c r="F4820" s="30" t="s">
        <v>1307</v>
      </c>
      <c r="G4820" s="30" t="s">
        <v>50</v>
      </c>
      <c r="H4820" s="31" t="s">
        <v>51</v>
      </c>
      <c r="I4820" s="32"/>
      <c r="J4820" s="32"/>
      <c r="K4820" s="32"/>
      <c r="L4820" s="32"/>
      <c r="M4820" s="32"/>
      <c r="N4820" s="32"/>
      <c r="O4820" s="32">
        <f t="shared" si="12705"/>
        <v>0</v>
      </c>
      <c r="P4820" s="32">
        <f t="shared" si="12706"/>
        <v>0</v>
      </c>
      <c r="Q4820" s="32">
        <f t="shared" si="12707"/>
        <v>0</v>
      </c>
      <c r="R4820" s="32">
        <f t="shared" si="12708"/>
        <v>2647.04</v>
      </c>
      <c r="S4820" s="32"/>
      <c r="T4820" s="32"/>
      <c r="U4820" s="32"/>
      <c r="V4820" s="32">
        <f t="shared" si="12627"/>
        <v>2647.04</v>
      </c>
      <c r="W4820" s="32"/>
      <c r="X4820" s="32"/>
      <c r="Y4820" s="32"/>
      <c r="Z4820" s="32"/>
      <c r="AA4820" s="32"/>
      <c r="AB4820" s="32">
        <f t="shared" si="12709"/>
        <v>819.72852</v>
      </c>
      <c r="AC4820" s="33">
        <f t="shared" si="12710"/>
        <v>2647.04</v>
      </c>
      <c r="AD4820" s="33">
        <f t="shared" si="12711"/>
        <v>2407.9525199999998</v>
      </c>
      <c r="AE4820" s="34">
        <f t="shared" si="12597"/>
        <v>90.967742081721468</v>
      </c>
      <c r="AF4820" s="32">
        <f t="shared" si="12712"/>
        <v>2647.04</v>
      </c>
      <c r="AG4820" s="32">
        <f t="shared" si="12713"/>
        <v>0</v>
      </c>
      <c r="AH4820" s="32">
        <f t="shared" si="12714"/>
        <v>0</v>
      </c>
      <c r="AI4820" s="32">
        <f t="shared" si="12715"/>
        <v>0</v>
      </c>
      <c r="AJ4820" s="32">
        <f t="shared" si="12716"/>
        <v>0</v>
      </c>
      <c r="AK4820" s="32">
        <f t="shared" si="12717"/>
        <v>0</v>
      </c>
      <c r="AL4820" s="32">
        <f t="shared" si="12598"/>
        <v>2647.04</v>
      </c>
      <c r="AM4820" s="32">
        <f t="shared" si="12599"/>
        <v>0</v>
      </c>
      <c r="AN4820" s="12"/>
    </row>
    <row r="4821" spans="2:40" ht="31.2" x14ac:dyDescent="0.3">
      <c r="B4821" s="30" t="s">
        <v>1271</v>
      </c>
      <c r="C4821" s="30" t="s">
        <v>104</v>
      </c>
      <c r="D4821" s="30" t="s">
        <v>152</v>
      </c>
      <c r="E4821" s="15" t="str">
        <f t="shared" si="12626"/>
        <v>0412</v>
      </c>
      <c r="F4821" s="30" t="s">
        <v>1307</v>
      </c>
      <c r="G4821" s="30" t="s">
        <v>52</v>
      </c>
      <c r="H4821" s="31" t="s">
        <v>53</v>
      </c>
      <c r="I4821" s="32"/>
      <c r="J4821" s="32"/>
      <c r="K4821" s="32"/>
      <c r="L4821" s="32"/>
      <c r="M4821" s="32"/>
      <c r="N4821" s="32"/>
      <c r="O4821" s="32">
        <v>0</v>
      </c>
      <c r="P4821" s="32">
        <v>0</v>
      </c>
      <c r="Q4821" s="32">
        <v>0</v>
      </c>
      <c r="R4821" s="32">
        <v>2647.04</v>
      </c>
      <c r="S4821" s="32"/>
      <c r="T4821" s="32"/>
      <c r="U4821" s="32"/>
      <c r="V4821" s="32">
        <f t="shared" si="12627"/>
        <v>2647.04</v>
      </c>
      <c r="W4821" s="32"/>
      <c r="X4821" s="32"/>
      <c r="Y4821" s="32"/>
      <c r="Z4821" s="32"/>
      <c r="AA4821" s="32"/>
      <c r="AB4821" s="32">
        <v>819.72852</v>
      </c>
      <c r="AC4821" s="33">
        <v>2647.04</v>
      </c>
      <c r="AD4821" s="33">
        <v>2407.9525199999998</v>
      </c>
      <c r="AE4821" s="34">
        <f t="shared" si="12597"/>
        <v>90.967742081721468</v>
      </c>
      <c r="AF4821" s="32">
        <v>2647.04</v>
      </c>
      <c r="AG4821" s="32">
        <v>0</v>
      </c>
      <c r="AH4821" s="32">
        <v>0</v>
      </c>
      <c r="AI4821" s="32">
        <v>0</v>
      </c>
      <c r="AJ4821" s="32">
        <v>0</v>
      </c>
      <c r="AK4821" s="32">
        <v>0</v>
      </c>
      <c r="AL4821" s="32">
        <f t="shared" si="12598"/>
        <v>2647.04</v>
      </c>
      <c r="AM4821" s="32">
        <f t="shared" si="12599"/>
        <v>0</v>
      </c>
      <c r="AN4821" s="12"/>
    </row>
    <row r="4822" spans="2:40" ht="62.4" x14ac:dyDescent="0.3">
      <c r="B4822" s="30" t="s">
        <v>1271</v>
      </c>
      <c r="C4822" s="30" t="s">
        <v>104</v>
      </c>
      <c r="D4822" s="30" t="s">
        <v>152</v>
      </c>
      <c r="E4822" s="15" t="str">
        <f t="shared" si="12626"/>
        <v>0412</v>
      </c>
      <c r="F4822" s="30" t="s">
        <v>1309</v>
      </c>
      <c r="G4822" s="30"/>
      <c r="H4822" s="31" t="s">
        <v>1310</v>
      </c>
      <c r="I4822" s="32">
        <f t="shared" ref="I4822:T4822" si="12718">I4823+I4826</f>
        <v>1872.7</v>
      </c>
      <c r="J4822" s="32">
        <f t="shared" si="12718"/>
        <v>1872.7</v>
      </c>
      <c r="K4822" s="32">
        <f t="shared" si="12718"/>
        <v>1872.7</v>
      </c>
      <c r="L4822" s="32">
        <f t="shared" si="12718"/>
        <v>0</v>
      </c>
      <c r="M4822" s="32">
        <f t="shared" si="12718"/>
        <v>0</v>
      </c>
      <c r="N4822" s="32">
        <f t="shared" si="12718"/>
        <v>0</v>
      </c>
      <c r="O4822" s="32">
        <f t="shared" si="12718"/>
        <v>0</v>
      </c>
      <c r="P4822" s="32">
        <f t="shared" si="12718"/>
        <v>0</v>
      </c>
      <c r="Q4822" s="32">
        <f t="shared" si="12718"/>
        <v>0</v>
      </c>
      <c r="R4822" s="32">
        <f t="shared" si="12718"/>
        <v>0</v>
      </c>
      <c r="S4822" s="32">
        <f t="shared" si="12718"/>
        <v>0</v>
      </c>
      <c r="T4822" s="32">
        <f t="shared" si="12718"/>
        <v>0</v>
      </c>
      <c r="U4822" s="32">
        <v>0</v>
      </c>
      <c r="V4822" s="32">
        <f t="shared" si="12627"/>
        <v>1872.7</v>
      </c>
      <c r="W4822" s="32">
        <f t="shared" ref="W4822:AD4822" si="12719">W4823+W4826</f>
        <v>0</v>
      </c>
      <c r="X4822" s="32">
        <f t="shared" si="12719"/>
        <v>0</v>
      </c>
      <c r="Y4822" s="32">
        <f t="shared" si="12719"/>
        <v>0</v>
      </c>
      <c r="Z4822" s="32">
        <f t="shared" si="12719"/>
        <v>0</v>
      </c>
      <c r="AA4822" s="32">
        <f t="shared" si="12719"/>
        <v>0</v>
      </c>
      <c r="AB4822" s="32">
        <f t="shared" si="12719"/>
        <v>1872.7</v>
      </c>
      <c r="AC4822" s="33">
        <f t="shared" si="12719"/>
        <v>1872.7</v>
      </c>
      <c r="AD4822" s="33">
        <f t="shared" si="12719"/>
        <v>1872.7</v>
      </c>
      <c r="AE4822" s="34">
        <f t="shared" si="12597"/>
        <v>100</v>
      </c>
      <c r="AF4822" s="32">
        <f t="shared" ref="AF4822:AK4822" si="12720">AF4823+AF4826</f>
        <v>1872.7</v>
      </c>
      <c r="AG4822" s="32">
        <f t="shared" si="12720"/>
        <v>0</v>
      </c>
      <c r="AH4822" s="32">
        <f t="shared" si="12720"/>
        <v>0</v>
      </c>
      <c r="AI4822" s="32">
        <f t="shared" si="12720"/>
        <v>0</v>
      </c>
      <c r="AJ4822" s="32">
        <f t="shared" si="12720"/>
        <v>0</v>
      </c>
      <c r="AK4822" s="32">
        <f t="shared" si="12720"/>
        <v>0</v>
      </c>
      <c r="AL4822" s="32">
        <f t="shared" si="12598"/>
        <v>1872.7</v>
      </c>
      <c r="AM4822" s="32">
        <f t="shared" si="12599"/>
        <v>0</v>
      </c>
    </row>
    <row r="4823" spans="2:40" ht="31.2" x14ac:dyDescent="0.3">
      <c r="B4823" s="30" t="s">
        <v>1271</v>
      </c>
      <c r="C4823" s="30" t="s">
        <v>104</v>
      </c>
      <c r="D4823" s="30" t="s">
        <v>152</v>
      </c>
      <c r="E4823" s="15" t="str">
        <f t="shared" si="12626"/>
        <v>0412</v>
      </c>
      <c r="F4823" s="30" t="s">
        <v>1311</v>
      </c>
      <c r="G4823" s="30"/>
      <c r="H4823" s="31" t="s">
        <v>1312</v>
      </c>
      <c r="I4823" s="32">
        <f t="shared" ref="I4823:I4827" si="12721">I4824</f>
        <v>1672.7</v>
      </c>
      <c r="J4823" s="32">
        <f t="shared" ref="J4823:J4827" si="12722">J4824</f>
        <v>1672.7</v>
      </c>
      <c r="K4823" s="32">
        <f t="shared" ref="K4823:K4827" si="12723">K4824</f>
        <v>1672.7</v>
      </c>
      <c r="L4823" s="32">
        <f t="shared" ref="L4823:L4827" si="12724">L4824</f>
        <v>0</v>
      </c>
      <c r="M4823" s="32">
        <f t="shared" ref="M4823:M4827" si="12725">M4824</f>
        <v>0</v>
      </c>
      <c r="N4823" s="32">
        <f t="shared" ref="N4823:N4827" si="12726">N4824</f>
        <v>0</v>
      </c>
      <c r="O4823" s="32">
        <f t="shared" ref="O4823:O4827" si="12727">O4824</f>
        <v>0</v>
      </c>
      <c r="P4823" s="32">
        <f t="shared" ref="P4823:P4827" si="12728">P4824</f>
        <v>0</v>
      </c>
      <c r="Q4823" s="32">
        <f t="shared" ref="Q4823:Q4827" si="12729">Q4824</f>
        <v>0</v>
      </c>
      <c r="R4823" s="32">
        <f t="shared" ref="R4823:R4827" si="12730">R4824</f>
        <v>0</v>
      </c>
      <c r="S4823" s="32">
        <f t="shared" ref="S4823:S4827" si="12731">S4824</f>
        <v>0</v>
      </c>
      <c r="T4823" s="32">
        <f t="shared" ref="T4823:T4827" si="12732">T4824</f>
        <v>0</v>
      </c>
      <c r="U4823" s="32">
        <v>0</v>
      </c>
      <c r="V4823" s="32">
        <f t="shared" si="12627"/>
        <v>1672.7</v>
      </c>
      <c r="W4823" s="32">
        <f t="shared" ref="W4823:W4827" si="12733">W4824</f>
        <v>0</v>
      </c>
      <c r="X4823" s="32">
        <f t="shared" ref="X4823:X4827" si="12734">X4824</f>
        <v>0</v>
      </c>
      <c r="Y4823" s="32">
        <f t="shared" ref="Y4823:Y4827" si="12735">Y4824</f>
        <v>0</v>
      </c>
      <c r="Z4823" s="32">
        <f t="shared" ref="Z4823:Z4827" si="12736">Z4824</f>
        <v>0</v>
      </c>
      <c r="AA4823" s="32">
        <f t="shared" ref="AA4823:AA4827" si="12737">AA4824</f>
        <v>0</v>
      </c>
      <c r="AB4823" s="32">
        <f t="shared" ref="AB4823:AB4827" si="12738">AB4824</f>
        <v>1672.7</v>
      </c>
      <c r="AC4823" s="33">
        <f t="shared" ref="AC4823:AC4827" si="12739">AC4824</f>
        <v>1672.7</v>
      </c>
      <c r="AD4823" s="33">
        <f t="shared" ref="AD4823:AD4827" si="12740">AD4824</f>
        <v>1672.7</v>
      </c>
      <c r="AE4823" s="34">
        <f t="shared" si="12597"/>
        <v>100</v>
      </c>
      <c r="AF4823" s="32">
        <f t="shared" ref="AF4823:AF4827" si="12741">AF4824</f>
        <v>1672.7</v>
      </c>
      <c r="AG4823" s="32">
        <f t="shared" ref="AG4823:AG4827" si="12742">AG4824</f>
        <v>0</v>
      </c>
      <c r="AH4823" s="32">
        <f t="shared" ref="AH4823:AH4827" si="12743">AH4824</f>
        <v>0</v>
      </c>
      <c r="AI4823" s="32">
        <f t="shared" ref="AI4823:AI4827" si="12744">AI4824</f>
        <v>0</v>
      </c>
      <c r="AJ4823" s="32">
        <f t="shared" ref="AJ4823:AJ4827" si="12745">AJ4824</f>
        <v>0</v>
      </c>
      <c r="AK4823" s="32">
        <f t="shared" ref="AK4823:AK4827" si="12746">AK4824</f>
        <v>0</v>
      </c>
      <c r="AL4823" s="32">
        <f t="shared" si="12598"/>
        <v>1672.7</v>
      </c>
      <c r="AM4823" s="32">
        <f t="shared" si="12599"/>
        <v>0</v>
      </c>
    </row>
    <row r="4824" spans="2:40" ht="31.2" x14ac:dyDescent="0.3">
      <c r="B4824" s="30" t="s">
        <v>1271</v>
      </c>
      <c r="C4824" s="30" t="s">
        <v>104</v>
      </c>
      <c r="D4824" s="30" t="s">
        <v>152</v>
      </c>
      <c r="E4824" s="15" t="str">
        <f t="shared" si="12626"/>
        <v>0412</v>
      </c>
      <c r="F4824" s="30" t="s">
        <v>1311</v>
      </c>
      <c r="G4824" s="30" t="s">
        <v>50</v>
      </c>
      <c r="H4824" s="31" t="s">
        <v>51</v>
      </c>
      <c r="I4824" s="32">
        <f t="shared" si="12721"/>
        <v>1672.7</v>
      </c>
      <c r="J4824" s="32">
        <f t="shared" si="12722"/>
        <v>1672.7</v>
      </c>
      <c r="K4824" s="32">
        <f t="shared" si="12723"/>
        <v>1672.7</v>
      </c>
      <c r="L4824" s="32">
        <f t="shared" si="12724"/>
        <v>0</v>
      </c>
      <c r="M4824" s="32">
        <f t="shared" si="12725"/>
        <v>0</v>
      </c>
      <c r="N4824" s="32">
        <f t="shared" si="12726"/>
        <v>0</v>
      </c>
      <c r="O4824" s="32">
        <f t="shared" si="12727"/>
        <v>0</v>
      </c>
      <c r="P4824" s="32">
        <f t="shared" si="12728"/>
        <v>0</v>
      </c>
      <c r="Q4824" s="32">
        <f t="shared" si="12729"/>
        <v>0</v>
      </c>
      <c r="R4824" s="32">
        <f t="shared" si="12730"/>
        <v>0</v>
      </c>
      <c r="S4824" s="32">
        <f t="shared" si="12731"/>
        <v>0</v>
      </c>
      <c r="T4824" s="32">
        <f t="shared" si="12732"/>
        <v>0</v>
      </c>
      <c r="U4824" s="32">
        <v>0</v>
      </c>
      <c r="V4824" s="32">
        <f t="shared" si="12627"/>
        <v>1672.7</v>
      </c>
      <c r="W4824" s="32">
        <f t="shared" si="12733"/>
        <v>0</v>
      </c>
      <c r="X4824" s="32">
        <f t="shared" si="12734"/>
        <v>0</v>
      </c>
      <c r="Y4824" s="32">
        <f t="shared" si="12735"/>
        <v>0</v>
      </c>
      <c r="Z4824" s="32">
        <f t="shared" si="12736"/>
        <v>0</v>
      </c>
      <c r="AA4824" s="32">
        <f t="shared" si="12737"/>
        <v>0</v>
      </c>
      <c r="AB4824" s="32">
        <f t="shared" si="12738"/>
        <v>1672.7</v>
      </c>
      <c r="AC4824" s="33">
        <f t="shared" si="12739"/>
        <v>1672.7</v>
      </c>
      <c r="AD4824" s="33">
        <f t="shared" si="12740"/>
        <v>1672.7</v>
      </c>
      <c r="AE4824" s="34">
        <f t="shared" si="12597"/>
        <v>100</v>
      </c>
      <c r="AF4824" s="32">
        <f t="shared" si="12741"/>
        <v>1672.7</v>
      </c>
      <c r="AG4824" s="32">
        <f t="shared" si="12742"/>
        <v>0</v>
      </c>
      <c r="AH4824" s="32">
        <f t="shared" si="12743"/>
        <v>0</v>
      </c>
      <c r="AI4824" s="32">
        <f t="shared" si="12744"/>
        <v>0</v>
      </c>
      <c r="AJ4824" s="32">
        <f t="shared" si="12745"/>
        <v>0</v>
      </c>
      <c r="AK4824" s="32">
        <f t="shared" si="12746"/>
        <v>0</v>
      </c>
      <c r="AL4824" s="32">
        <f t="shared" si="12598"/>
        <v>1672.7</v>
      </c>
      <c r="AM4824" s="32">
        <f t="shared" si="12599"/>
        <v>0</v>
      </c>
    </row>
    <row r="4825" spans="2:40" ht="31.2" x14ac:dyDescent="0.3">
      <c r="B4825" s="30" t="s">
        <v>1271</v>
      </c>
      <c r="C4825" s="30" t="s">
        <v>104</v>
      </c>
      <c r="D4825" s="30" t="s">
        <v>152</v>
      </c>
      <c r="E4825" s="15" t="str">
        <f t="shared" si="12626"/>
        <v>0412</v>
      </c>
      <c r="F4825" s="30" t="s">
        <v>1311</v>
      </c>
      <c r="G4825" s="30" t="s">
        <v>52</v>
      </c>
      <c r="H4825" s="31" t="s">
        <v>53</v>
      </c>
      <c r="I4825" s="32">
        <v>1672.7</v>
      </c>
      <c r="J4825" s="32">
        <v>1672.7</v>
      </c>
      <c r="K4825" s="32">
        <v>1672.7</v>
      </c>
      <c r="L4825" s="32"/>
      <c r="M4825" s="32"/>
      <c r="N4825" s="32"/>
      <c r="O4825" s="32">
        <v>0</v>
      </c>
      <c r="P4825" s="32">
        <v>0</v>
      </c>
      <c r="Q4825" s="32">
        <v>0</v>
      </c>
      <c r="R4825" s="32">
        <v>0</v>
      </c>
      <c r="S4825" s="32">
        <v>0</v>
      </c>
      <c r="T4825" s="32">
        <v>0</v>
      </c>
      <c r="U4825" s="32">
        <v>0</v>
      </c>
      <c r="V4825" s="32">
        <f t="shared" si="12627"/>
        <v>1672.7</v>
      </c>
      <c r="W4825" s="32"/>
      <c r="X4825" s="32"/>
      <c r="Y4825" s="32"/>
      <c r="Z4825" s="32"/>
      <c r="AA4825" s="32"/>
      <c r="AB4825" s="32">
        <v>1672.7</v>
      </c>
      <c r="AC4825" s="33">
        <v>1672.7</v>
      </c>
      <c r="AD4825" s="33">
        <v>1672.7</v>
      </c>
      <c r="AE4825" s="34">
        <f t="shared" si="12597"/>
        <v>100</v>
      </c>
      <c r="AF4825" s="32">
        <v>1672.7</v>
      </c>
      <c r="AG4825" s="32">
        <v>0</v>
      </c>
      <c r="AH4825" s="32">
        <v>0</v>
      </c>
      <c r="AI4825" s="32">
        <v>0</v>
      </c>
      <c r="AJ4825" s="32">
        <v>0</v>
      </c>
      <c r="AK4825" s="32">
        <v>0</v>
      </c>
      <c r="AL4825" s="32">
        <f t="shared" si="12598"/>
        <v>1672.7</v>
      </c>
      <c r="AM4825" s="32">
        <f t="shared" si="12599"/>
        <v>0</v>
      </c>
      <c r="AN4825" s="12"/>
    </row>
    <row r="4826" spans="2:40" ht="62.4" x14ac:dyDescent="0.3">
      <c r="B4826" s="30" t="s">
        <v>1271</v>
      </c>
      <c r="C4826" s="30" t="s">
        <v>104</v>
      </c>
      <c r="D4826" s="30" t="s">
        <v>152</v>
      </c>
      <c r="E4826" s="15" t="str">
        <f t="shared" si="12626"/>
        <v>0412</v>
      </c>
      <c r="F4826" s="30" t="s">
        <v>1313</v>
      </c>
      <c r="G4826" s="30"/>
      <c r="H4826" s="31" t="s">
        <v>1314</v>
      </c>
      <c r="I4826" s="32">
        <f t="shared" si="12721"/>
        <v>200</v>
      </c>
      <c r="J4826" s="32">
        <f t="shared" si="12722"/>
        <v>200</v>
      </c>
      <c r="K4826" s="32">
        <f t="shared" si="12723"/>
        <v>200</v>
      </c>
      <c r="L4826" s="32">
        <f t="shared" si="12724"/>
        <v>0</v>
      </c>
      <c r="M4826" s="32">
        <f t="shared" si="12725"/>
        <v>0</v>
      </c>
      <c r="N4826" s="32">
        <f t="shared" si="12726"/>
        <v>0</v>
      </c>
      <c r="O4826" s="32">
        <f t="shared" si="12727"/>
        <v>0</v>
      </c>
      <c r="P4826" s="32">
        <f t="shared" si="12728"/>
        <v>0</v>
      </c>
      <c r="Q4826" s="32">
        <f t="shared" si="12729"/>
        <v>0</v>
      </c>
      <c r="R4826" s="32">
        <f t="shared" si="12730"/>
        <v>0</v>
      </c>
      <c r="S4826" s="32">
        <f t="shared" si="12731"/>
        <v>0</v>
      </c>
      <c r="T4826" s="32">
        <f t="shared" si="12732"/>
        <v>0</v>
      </c>
      <c r="U4826" s="32">
        <v>0</v>
      </c>
      <c r="V4826" s="32">
        <f t="shared" si="12627"/>
        <v>200</v>
      </c>
      <c r="W4826" s="32">
        <f t="shared" si="12733"/>
        <v>0</v>
      </c>
      <c r="X4826" s="32">
        <f t="shared" si="12734"/>
        <v>0</v>
      </c>
      <c r="Y4826" s="32">
        <f t="shared" si="12735"/>
        <v>0</v>
      </c>
      <c r="Z4826" s="32">
        <f t="shared" si="12736"/>
        <v>0</v>
      </c>
      <c r="AA4826" s="32">
        <f t="shared" si="12737"/>
        <v>0</v>
      </c>
      <c r="AB4826" s="32">
        <f t="shared" si="12738"/>
        <v>200</v>
      </c>
      <c r="AC4826" s="33">
        <f t="shared" si="12739"/>
        <v>200</v>
      </c>
      <c r="AD4826" s="33">
        <f t="shared" si="12740"/>
        <v>200</v>
      </c>
      <c r="AE4826" s="34">
        <f t="shared" si="12597"/>
        <v>100</v>
      </c>
      <c r="AF4826" s="32">
        <f t="shared" si="12741"/>
        <v>200</v>
      </c>
      <c r="AG4826" s="32">
        <f t="shared" si="12742"/>
        <v>0</v>
      </c>
      <c r="AH4826" s="32">
        <f t="shared" si="12743"/>
        <v>0</v>
      </c>
      <c r="AI4826" s="32">
        <f t="shared" si="12744"/>
        <v>0</v>
      </c>
      <c r="AJ4826" s="32">
        <f t="shared" si="12745"/>
        <v>0</v>
      </c>
      <c r="AK4826" s="32">
        <f t="shared" si="12746"/>
        <v>0</v>
      </c>
      <c r="AL4826" s="32">
        <f t="shared" si="12598"/>
        <v>200</v>
      </c>
      <c r="AM4826" s="32">
        <f t="shared" si="12599"/>
        <v>0</v>
      </c>
    </row>
    <row r="4827" spans="2:40" ht="31.2" x14ac:dyDescent="0.3">
      <c r="B4827" s="30" t="s">
        <v>1271</v>
      </c>
      <c r="C4827" s="30" t="s">
        <v>104</v>
      </c>
      <c r="D4827" s="30" t="s">
        <v>152</v>
      </c>
      <c r="E4827" s="15" t="str">
        <f t="shared" si="12626"/>
        <v>0412</v>
      </c>
      <c r="F4827" s="30" t="s">
        <v>1313</v>
      </c>
      <c r="G4827" s="30" t="s">
        <v>50</v>
      </c>
      <c r="H4827" s="31" t="s">
        <v>51</v>
      </c>
      <c r="I4827" s="32">
        <f t="shared" si="12721"/>
        <v>200</v>
      </c>
      <c r="J4827" s="32">
        <f t="shared" si="12722"/>
        <v>200</v>
      </c>
      <c r="K4827" s="32">
        <f t="shared" si="12723"/>
        <v>200</v>
      </c>
      <c r="L4827" s="32">
        <f t="shared" si="12724"/>
        <v>0</v>
      </c>
      <c r="M4827" s="32">
        <f t="shared" si="12725"/>
        <v>0</v>
      </c>
      <c r="N4827" s="32">
        <f t="shared" si="12726"/>
        <v>0</v>
      </c>
      <c r="O4827" s="32">
        <f t="shared" si="12727"/>
        <v>0</v>
      </c>
      <c r="P4827" s="32">
        <f t="shared" si="12728"/>
        <v>0</v>
      </c>
      <c r="Q4827" s="32">
        <f t="shared" si="12729"/>
        <v>0</v>
      </c>
      <c r="R4827" s="32">
        <f t="shared" si="12730"/>
        <v>0</v>
      </c>
      <c r="S4827" s="32">
        <f t="shared" si="12731"/>
        <v>0</v>
      </c>
      <c r="T4827" s="32">
        <f t="shared" si="12732"/>
        <v>0</v>
      </c>
      <c r="U4827" s="32">
        <v>0</v>
      </c>
      <c r="V4827" s="32">
        <f t="shared" si="12627"/>
        <v>200</v>
      </c>
      <c r="W4827" s="32">
        <f t="shared" si="12733"/>
        <v>0</v>
      </c>
      <c r="X4827" s="32">
        <f t="shared" si="12734"/>
        <v>0</v>
      </c>
      <c r="Y4827" s="32">
        <f t="shared" si="12735"/>
        <v>0</v>
      </c>
      <c r="Z4827" s="32">
        <f t="shared" si="12736"/>
        <v>0</v>
      </c>
      <c r="AA4827" s="32">
        <f t="shared" si="12737"/>
        <v>0</v>
      </c>
      <c r="AB4827" s="32">
        <f t="shared" si="12738"/>
        <v>200</v>
      </c>
      <c r="AC4827" s="33">
        <f t="shared" si="12739"/>
        <v>200</v>
      </c>
      <c r="AD4827" s="33">
        <f t="shared" si="12740"/>
        <v>200</v>
      </c>
      <c r="AE4827" s="34">
        <f t="shared" si="12597"/>
        <v>100</v>
      </c>
      <c r="AF4827" s="32">
        <f t="shared" si="12741"/>
        <v>200</v>
      </c>
      <c r="AG4827" s="32">
        <f t="shared" si="12742"/>
        <v>0</v>
      </c>
      <c r="AH4827" s="32">
        <f t="shared" si="12743"/>
        <v>0</v>
      </c>
      <c r="AI4827" s="32">
        <f t="shared" si="12744"/>
        <v>0</v>
      </c>
      <c r="AJ4827" s="32">
        <f t="shared" si="12745"/>
        <v>0</v>
      </c>
      <c r="AK4827" s="32">
        <f t="shared" si="12746"/>
        <v>0</v>
      </c>
      <c r="AL4827" s="32">
        <f t="shared" si="12598"/>
        <v>200</v>
      </c>
      <c r="AM4827" s="32">
        <f t="shared" si="12599"/>
        <v>0</v>
      </c>
    </row>
    <row r="4828" spans="2:40" ht="31.2" x14ac:dyDescent="0.3">
      <c r="B4828" s="30" t="s">
        <v>1271</v>
      </c>
      <c r="C4828" s="30" t="s">
        <v>104</v>
      </c>
      <c r="D4828" s="30" t="s">
        <v>152</v>
      </c>
      <c r="E4828" s="15" t="str">
        <f t="shared" si="12626"/>
        <v>0412</v>
      </c>
      <c r="F4828" s="30" t="s">
        <v>1313</v>
      </c>
      <c r="G4828" s="30" t="s">
        <v>52</v>
      </c>
      <c r="H4828" s="31" t="s">
        <v>53</v>
      </c>
      <c r="I4828" s="32">
        <v>200</v>
      </c>
      <c r="J4828" s="32">
        <v>200</v>
      </c>
      <c r="K4828" s="32">
        <v>200</v>
      </c>
      <c r="L4828" s="32"/>
      <c r="M4828" s="32"/>
      <c r="N4828" s="32"/>
      <c r="O4828" s="32">
        <v>0</v>
      </c>
      <c r="P4828" s="32">
        <v>0</v>
      </c>
      <c r="Q4828" s="32">
        <v>0</v>
      </c>
      <c r="R4828" s="32">
        <v>0</v>
      </c>
      <c r="S4828" s="32">
        <v>0</v>
      </c>
      <c r="T4828" s="32">
        <v>0</v>
      </c>
      <c r="U4828" s="32">
        <v>0</v>
      </c>
      <c r="V4828" s="32">
        <f t="shared" si="12627"/>
        <v>200</v>
      </c>
      <c r="W4828" s="32"/>
      <c r="X4828" s="32"/>
      <c r="Y4828" s="32"/>
      <c r="Z4828" s="32"/>
      <c r="AA4828" s="32"/>
      <c r="AB4828" s="32">
        <v>200</v>
      </c>
      <c r="AC4828" s="33">
        <v>200</v>
      </c>
      <c r="AD4828" s="33">
        <v>200</v>
      </c>
      <c r="AE4828" s="34">
        <f t="shared" si="12597"/>
        <v>100</v>
      </c>
      <c r="AF4828" s="32">
        <v>200</v>
      </c>
      <c r="AG4828" s="32">
        <v>0</v>
      </c>
      <c r="AH4828" s="32">
        <v>0</v>
      </c>
      <c r="AI4828" s="32">
        <v>0</v>
      </c>
      <c r="AJ4828" s="32">
        <v>0</v>
      </c>
      <c r="AK4828" s="32">
        <v>0</v>
      </c>
      <c r="AL4828" s="32">
        <f t="shared" si="12598"/>
        <v>200</v>
      </c>
      <c r="AM4828" s="32">
        <f t="shared" si="12599"/>
        <v>0</v>
      </c>
      <c r="AN4828" s="12"/>
    </row>
    <row r="4829" spans="2:40" x14ac:dyDescent="0.3">
      <c r="B4829" s="30" t="s">
        <v>1271</v>
      </c>
      <c r="C4829" s="30" t="s">
        <v>104</v>
      </c>
      <c r="D4829" s="30" t="s">
        <v>152</v>
      </c>
      <c r="E4829" s="15" t="str">
        <f t="shared" si="12626"/>
        <v>0412</v>
      </c>
      <c r="F4829" s="30" t="s">
        <v>1275</v>
      </c>
      <c r="G4829" s="30"/>
      <c r="H4829" s="31" t="s">
        <v>1276</v>
      </c>
      <c r="I4829" s="32">
        <f t="shared" ref="I4829:T4829" si="12747">I4830+I4834</f>
        <v>10878.1</v>
      </c>
      <c r="J4829" s="32">
        <f t="shared" si="12747"/>
        <v>10916.1</v>
      </c>
      <c r="K4829" s="32">
        <f t="shared" si="12747"/>
        <v>10916.1</v>
      </c>
      <c r="L4829" s="32">
        <f t="shared" si="12747"/>
        <v>0</v>
      </c>
      <c r="M4829" s="32">
        <f t="shared" si="12747"/>
        <v>0</v>
      </c>
      <c r="N4829" s="32">
        <f t="shared" si="12747"/>
        <v>0</v>
      </c>
      <c r="O4829" s="32">
        <f t="shared" si="12747"/>
        <v>0</v>
      </c>
      <c r="P4829" s="32">
        <f t="shared" si="12747"/>
        <v>0</v>
      </c>
      <c r="Q4829" s="32">
        <f t="shared" si="12747"/>
        <v>0</v>
      </c>
      <c r="R4829" s="32">
        <f t="shared" si="12747"/>
        <v>347.03500000000003</v>
      </c>
      <c r="S4829" s="32">
        <f t="shared" si="12747"/>
        <v>-5.4</v>
      </c>
      <c r="T4829" s="32">
        <f t="shared" si="12747"/>
        <v>0</v>
      </c>
      <c r="U4829" s="32">
        <v>2136.63</v>
      </c>
      <c r="V4829" s="32">
        <f t="shared" si="12627"/>
        <v>13356.365</v>
      </c>
      <c r="W4829" s="32">
        <f t="shared" ref="W4829:AD4829" si="12748">W4830+W4834</f>
        <v>2136.63</v>
      </c>
      <c r="X4829" s="32">
        <f t="shared" si="12748"/>
        <v>0</v>
      </c>
      <c r="Y4829" s="32">
        <f t="shared" si="12748"/>
        <v>0</v>
      </c>
      <c r="Z4829" s="32">
        <f t="shared" si="12748"/>
        <v>0</v>
      </c>
      <c r="AA4829" s="32">
        <f t="shared" si="12748"/>
        <v>0</v>
      </c>
      <c r="AB4829" s="32">
        <f t="shared" si="12748"/>
        <v>9894.5901700000013</v>
      </c>
      <c r="AC4829" s="33">
        <f t="shared" si="12748"/>
        <v>13350.065000000001</v>
      </c>
      <c r="AD4829" s="33">
        <f t="shared" si="12748"/>
        <v>13037.94851</v>
      </c>
      <c r="AE4829" s="34">
        <f t="shared" si="12597"/>
        <v>97.662060147272683</v>
      </c>
      <c r="AF4829" s="32">
        <f t="shared" ref="AF4829:AK4829" si="12749">AF4830+AF4834</f>
        <v>13350.065000000001</v>
      </c>
      <c r="AG4829" s="32">
        <f t="shared" si="12749"/>
        <v>0</v>
      </c>
      <c r="AH4829" s="32">
        <f t="shared" si="12749"/>
        <v>0</v>
      </c>
      <c r="AI4829" s="32">
        <f t="shared" si="12749"/>
        <v>0</v>
      </c>
      <c r="AJ4829" s="32">
        <f t="shared" si="12749"/>
        <v>0</v>
      </c>
      <c r="AK4829" s="32">
        <f t="shared" si="12749"/>
        <v>0</v>
      </c>
      <c r="AL4829" s="32">
        <f t="shared" si="12598"/>
        <v>13350.065000000001</v>
      </c>
      <c r="AM4829" s="32">
        <f t="shared" si="12599"/>
        <v>6.2999999999992724</v>
      </c>
    </row>
    <row r="4830" spans="2:40" ht="46.8" x14ac:dyDescent="0.3">
      <c r="B4830" s="30" t="s">
        <v>1271</v>
      </c>
      <c r="C4830" s="30" t="s">
        <v>104</v>
      </c>
      <c r="D4830" s="30" t="s">
        <v>152</v>
      </c>
      <c r="E4830" s="15" t="str">
        <f t="shared" si="12626"/>
        <v>0412</v>
      </c>
      <c r="F4830" s="30" t="s">
        <v>1315</v>
      </c>
      <c r="G4830" s="30"/>
      <c r="H4830" s="31" t="s">
        <v>1316</v>
      </c>
      <c r="I4830" s="32">
        <f t="shared" ref="I4830:I4832" si="12750">I4831</f>
        <v>462</v>
      </c>
      <c r="J4830" s="32">
        <f t="shared" ref="J4830:J4832" si="12751">J4831</f>
        <v>500</v>
      </c>
      <c r="K4830" s="32">
        <f t="shared" ref="K4830:K4832" si="12752">K4831</f>
        <v>500</v>
      </c>
      <c r="L4830" s="32">
        <f t="shared" ref="L4830:L4832" si="12753">L4831</f>
        <v>0</v>
      </c>
      <c r="M4830" s="32">
        <f t="shared" ref="M4830:M4832" si="12754">M4831</f>
        <v>0</v>
      </c>
      <c r="N4830" s="32">
        <f t="shared" ref="N4830:N4832" si="12755">N4831</f>
        <v>0</v>
      </c>
      <c r="O4830" s="32">
        <f t="shared" ref="O4830:O4832" si="12756">O4831</f>
        <v>0</v>
      </c>
      <c r="P4830" s="32">
        <f t="shared" ref="P4830:P4832" si="12757">P4831</f>
        <v>0</v>
      </c>
      <c r="Q4830" s="32">
        <f t="shared" ref="Q4830:Q4832" si="12758">Q4831</f>
        <v>0</v>
      </c>
      <c r="R4830" s="32">
        <f t="shared" ref="R4830:R4832" si="12759">R4831</f>
        <v>-20.76</v>
      </c>
      <c r="S4830" s="32">
        <f t="shared" ref="S4830:S4832" si="12760">S4831</f>
        <v>0</v>
      </c>
      <c r="T4830" s="32">
        <f t="shared" ref="T4830:T4832" si="12761">T4831</f>
        <v>0</v>
      </c>
      <c r="U4830" s="32">
        <v>0</v>
      </c>
      <c r="V4830" s="32">
        <f t="shared" si="12627"/>
        <v>441.24</v>
      </c>
      <c r="W4830" s="32">
        <f t="shared" ref="W4830:W4832" si="12762">W4831</f>
        <v>0</v>
      </c>
      <c r="X4830" s="32">
        <f t="shared" ref="X4830:X4832" si="12763">X4831</f>
        <v>0</v>
      </c>
      <c r="Y4830" s="32">
        <f t="shared" ref="Y4830:Y4832" si="12764">Y4831</f>
        <v>0</v>
      </c>
      <c r="Z4830" s="32">
        <f t="shared" ref="Z4830:Z4832" si="12765">Z4831</f>
        <v>0</v>
      </c>
      <c r="AA4830" s="32">
        <f t="shared" ref="AA4830:AA4832" si="12766">AA4831</f>
        <v>0</v>
      </c>
      <c r="AB4830" s="32">
        <f t="shared" ref="AB4830:AB4832" si="12767">AB4831</f>
        <v>366.315</v>
      </c>
      <c r="AC4830" s="33">
        <f t="shared" ref="AC4830:AC4832" si="12768">AC4831</f>
        <v>440.94</v>
      </c>
      <c r="AD4830" s="33">
        <f t="shared" ref="AD4830:AD4832" si="12769">AD4831</f>
        <v>440.94</v>
      </c>
      <c r="AE4830" s="34">
        <f t="shared" si="12597"/>
        <v>100</v>
      </c>
      <c r="AF4830" s="32">
        <f t="shared" ref="AF4830:AF4832" si="12770">AF4831</f>
        <v>440.94</v>
      </c>
      <c r="AG4830" s="32">
        <f t="shared" ref="AG4830:AG4832" si="12771">AG4831</f>
        <v>0</v>
      </c>
      <c r="AH4830" s="32">
        <f t="shared" ref="AH4830:AH4832" si="12772">AH4831</f>
        <v>0</v>
      </c>
      <c r="AI4830" s="32">
        <f t="shared" ref="AI4830:AI4832" si="12773">AI4831</f>
        <v>0</v>
      </c>
      <c r="AJ4830" s="32">
        <f t="shared" ref="AJ4830:AJ4832" si="12774">AJ4831</f>
        <v>0</v>
      </c>
      <c r="AK4830" s="32">
        <f t="shared" ref="AK4830:AK4832" si="12775">AK4831</f>
        <v>0</v>
      </c>
      <c r="AL4830" s="32">
        <f t="shared" si="12598"/>
        <v>440.94</v>
      </c>
      <c r="AM4830" s="32">
        <f t="shared" si="12599"/>
        <v>0.30000000000001137</v>
      </c>
    </row>
    <row r="4831" spans="2:40" ht="31.2" x14ac:dyDescent="0.3">
      <c r="B4831" s="30" t="s">
        <v>1271</v>
      </c>
      <c r="C4831" s="30" t="s">
        <v>104</v>
      </c>
      <c r="D4831" s="30" t="s">
        <v>152</v>
      </c>
      <c r="E4831" s="15" t="str">
        <f t="shared" si="12626"/>
        <v>0412</v>
      </c>
      <c r="F4831" s="30" t="s">
        <v>1317</v>
      </c>
      <c r="G4831" s="30"/>
      <c r="H4831" s="31" t="s">
        <v>1318</v>
      </c>
      <c r="I4831" s="32">
        <f t="shared" si="12750"/>
        <v>462</v>
      </c>
      <c r="J4831" s="32">
        <f t="shared" si="12751"/>
        <v>500</v>
      </c>
      <c r="K4831" s="32">
        <f t="shared" si="12752"/>
        <v>500</v>
      </c>
      <c r="L4831" s="32">
        <f t="shared" si="12753"/>
        <v>0</v>
      </c>
      <c r="M4831" s="32">
        <f t="shared" si="12754"/>
        <v>0</v>
      </c>
      <c r="N4831" s="32">
        <f t="shared" si="12755"/>
        <v>0</v>
      </c>
      <c r="O4831" s="32">
        <f t="shared" si="12756"/>
        <v>0</v>
      </c>
      <c r="P4831" s="32">
        <f t="shared" si="12757"/>
        <v>0</v>
      </c>
      <c r="Q4831" s="32">
        <f t="shared" si="12758"/>
        <v>0</v>
      </c>
      <c r="R4831" s="32">
        <f t="shared" si="12759"/>
        <v>-20.76</v>
      </c>
      <c r="S4831" s="32">
        <f t="shared" si="12760"/>
        <v>0</v>
      </c>
      <c r="T4831" s="32">
        <f t="shared" si="12761"/>
        <v>0</v>
      </c>
      <c r="U4831" s="32">
        <v>0</v>
      </c>
      <c r="V4831" s="32">
        <f t="shared" si="12627"/>
        <v>441.24</v>
      </c>
      <c r="W4831" s="32">
        <f t="shared" si="12762"/>
        <v>0</v>
      </c>
      <c r="X4831" s="32">
        <f t="shared" si="12763"/>
        <v>0</v>
      </c>
      <c r="Y4831" s="32">
        <f t="shared" si="12764"/>
        <v>0</v>
      </c>
      <c r="Z4831" s="32">
        <f t="shared" si="12765"/>
        <v>0</v>
      </c>
      <c r="AA4831" s="32">
        <f t="shared" si="12766"/>
        <v>0</v>
      </c>
      <c r="AB4831" s="32">
        <f t="shared" si="12767"/>
        <v>366.315</v>
      </c>
      <c r="AC4831" s="33">
        <f t="shared" si="12768"/>
        <v>440.94</v>
      </c>
      <c r="AD4831" s="33">
        <f t="shared" si="12769"/>
        <v>440.94</v>
      </c>
      <c r="AE4831" s="34">
        <f t="shared" si="12597"/>
        <v>100</v>
      </c>
      <c r="AF4831" s="32">
        <f t="shared" si="12770"/>
        <v>440.94</v>
      </c>
      <c r="AG4831" s="32">
        <f t="shared" si="12771"/>
        <v>0</v>
      </c>
      <c r="AH4831" s="32">
        <f t="shared" si="12772"/>
        <v>0</v>
      </c>
      <c r="AI4831" s="32">
        <f t="shared" si="12773"/>
        <v>0</v>
      </c>
      <c r="AJ4831" s="32">
        <f t="shared" si="12774"/>
        <v>0</v>
      </c>
      <c r="AK4831" s="32">
        <f t="shared" si="12775"/>
        <v>0</v>
      </c>
      <c r="AL4831" s="32">
        <f t="shared" si="12598"/>
        <v>440.94</v>
      </c>
      <c r="AM4831" s="32">
        <f t="shared" si="12599"/>
        <v>0.30000000000001137</v>
      </c>
    </row>
    <row r="4832" spans="2:40" ht="31.2" x14ac:dyDescent="0.3">
      <c r="B4832" s="30" t="s">
        <v>1271</v>
      </c>
      <c r="C4832" s="30" t="s">
        <v>104</v>
      </c>
      <c r="D4832" s="30" t="s">
        <v>152</v>
      </c>
      <c r="E4832" s="15" t="str">
        <f t="shared" si="12626"/>
        <v>0412</v>
      </c>
      <c r="F4832" s="30" t="s">
        <v>1317</v>
      </c>
      <c r="G4832" s="30" t="s">
        <v>50</v>
      </c>
      <c r="H4832" s="31" t="s">
        <v>51</v>
      </c>
      <c r="I4832" s="32">
        <f t="shared" si="12750"/>
        <v>462</v>
      </c>
      <c r="J4832" s="32">
        <f t="shared" si="12751"/>
        <v>500</v>
      </c>
      <c r="K4832" s="32">
        <f t="shared" si="12752"/>
        <v>500</v>
      </c>
      <c r="L4832" s="32">
        <f t="shared" si="12753"/>
        <v>0</v>
      </c>
      <c r="M4832" s="32">
        <f t="shared" si="12754"/>
        <v>0</v>
      </c>
      <c r="N4832" s="32">
        <f t="shared" si="12755"/>
        <v>0</v>
      </c>
      <c r="O4832" s="32">
        <f t="shared" si="12756"/>
        <v>0</v>
      </c>
      <c r="P4832" s="32">
        <f t="shared" si="12757"/>
        <v>0</v>
      </c>
      <c r="Q4832" s="32">
        <f t="shared" si="12758"/>
        <v>0</v>
      </c>
      <c r="R4832" s="32">
        <f t="shared" si="12759"/>
        <v>-20.76</v>
      </c>
      <c r="S4832" s="32">
        <f t="shared" si="12760"/>
        <v>0</v>
      </c>
      <c r="T4832" s="32">
        <f t="shared" si="12761"/>
        <v>0</v>
      </c>
      <c r="U4832" s="32">
        <v>0</v>
      </c>
      <c r="V4832" s="32">
        <f t="shared" si="12627"/>
        <v>441.24</v>
      </c>
      <c r="W4832" s="32">
        <f t="shared" si="12762"/>
        <v>0</v>
      </c>
      <c r="X4832" s="32">
        <f t="shared" si="12763"/>
        <v>0</v>
      </c>
      <c r="Y4832" s="32">
        <f t="shared" si="12764"/>
        <v>0</v>
      </c>
      <c r="Z4832" s="32">
        <f t="shared" si="12765"/>
        <v>0</v>
      </c>
      <c r="AA4832" s="32">
        <f t="shared" si="12766"/>
        <v>0</v>
      </c>
      <c r="AB4832" s="32">
        <f t="shared" si="12767"/>
        <v>366.315</v>
      </c>
      <c r="AC4832" s="33">
        <f t="shared" si="12768"/>
        <v>440.94</v>
      </c>
      <c r="AD4832" s="33">
        <f t="shared" si="12769"/>
        <v>440.94</v>
      </c>
      <c r="AE4832" s="34">
        <f t="shared" si="12597"/>
        <v>100</v>
      </c>
      <c r="AF4832" s="32">
        <f t="shared" si="12770"/>
        <v>440.94</v>
      </c>
      <c r="AG4832" s="32">
        <f t="shared" si="12771"/>
        <v>0</v>
      </c>
      <c r="AH4832" s="32">
        <f t="shared" si="12772"/>
        <v>0</v>
      </c>
      <c r="AI4832" s="32">
        <f t="shared" si="12773"/>
        <v>0</v>
      </c>
      <c r="AJ4832" s="32">
        <f t="shared" si="12774"/>
        <v>0</v>
      </c>
      <c r="AK4832" s="32">
        <f t="shared" si="12775"/>
        <v>0</v>
      </c>
      <c r="AL4832" s="32">
        <f t="shared" si="12598"/>
        <v>440.94</v>
      </c>
      <c r="AM4832" s="32">
        <f t="shared" si="12599"/>
        <v>0.30000000000001137</v>
      </c>
    </row>
    <row r="4833" spans="2:40" ht="31.2" x14ac:dyDescent="0.3">
      <c r="B4833" s="30" t="s">
        <v>1271</v>
      </c>
      <c r="C4833" s="30" t="s">
        <v>104</v>
      </c>
      <c r="D4833" s="30" t="s">
        <v>152</v>
      </c>
      <c r="E4833" s="15" t="str">
        <f t="shared" si="12626"/>
        <v>0412</v>
      </c>
      <c r="F4833" s="30" t="s">
        <v>1317</v>
      </c>
      <c r="G4833" s="30" t="s">
        <v>52</v>
      </c>
      <c r="H4833" s="31" t="s">
        <v>53</v>
      </c>
      <c r="I4833" s="32">
        <v>462</v>
      </c>
      <c r="J4833" s="32">
        <v>500</v>
      </c>
      <c r="K4833" s="32">
        <v>500</v>
      </c>
      <c r="L4833" s="32"/>
      <c r="M4833" s="32"/>
      <c r="N4833" s="32"/>
      <c r="O4833" s="32">
        <v>0</v>
      </c>
      <c r="P4833" s="32">
        <v>0</v>
      </c>
      <c r="Q4833" s="32">
        <v>0</v>
      </c>
      <c r="R4833" s="32">
        <v>-20.76</v>
      </c>
      <c r="S4833" s="32">
        <v>0</v>
      </c>
      <c r="T4833" s="32">
        <v>0</v>
      </c>
      <c r="U4833" s="32">
        <v>0</v>
      </c>
      <c r="V4833" s="32">
        <f t="shared" si="12627"/>
        <v>441.24</v>
      </c>
      <c r="W4833" s="32"/>
      <c r="X4833" s="32"/>
      <c r="Y4833" s="32"/>
      <c r="Z4833" s="32"/>
      <c r="AA4833" s="32"/>
      <c r="AB4833" s="32">
        <v>366.315</v>
      </c>
      <c r="AC4833" s="33">
        <v>440.94</v>
      </c>
      <c r="AD4833" s="33">
        <v>440.94</v>
      </c>
      <c r="AE4833" s="34">
        <f t="shared" si="12597"/>
        <v>100</v>
      </c>
      <c r="AF4833" s="32">
        <v>440.94</v>
      </c>
      <c r="AG4833" s="32">
        <v>0</v>
      </c>
      <c r="AH4833" s="32">
        <v>0</v>
      </c>
      <c r="AI4833" s="32">
        <v>0</v>
      </c>
      <c r="AJ4833" s="32">
        <v>0</v>
      </c>
      <c r="AK4833" s="32">
        <v>0</v>
      </c>
      <c r="AL4833" s="32">
        <f t="shared" si="12598"/>
        <v>440.94</v>
      </c>
      <c r="AM4833" s="32">
        <f t="shared" si="12599"/>
        <v>0.30000000000001137</v>
      </c>
      <c r="AN4833" s="12"/>
    </row>
    <row r="4834" spans="2:40" ht="46.8" x14ac:dyDescent="0.3">
      <c r="B4834" s="30" t="s">
        <v>1271</v>
      </c>
      <c r="C4834" s="30" t="s">
        <v>104</v>
      </c>
      <c r="D4834" s="30" t="s">
        <v>152</v>
      </c>
      <c r="E4834" s="15" t="str">
        <f t="shared" si="12626"/>
        <v>0412</v>
      </c>
      <c r="F4834" s="30" t="s">
        <v>1319</v>
      </c>
      <c r="G4834" s="30"/>
      <c r="H4834" s="31" t="s">
        <v>1320</v>
      </c>
      <c r="I4834" s="32">
        <f t="shared" ref="I4834:T4834" si="12776">I4835+I4838</f>
        <v>10416.1</v>
      </c>
      <c r="J4834" s="32">
        <f t="shared" si="12776"/>
        <v>10416.1</v>
      </c>
      <c r="K4834" s="32">
        <f t="shared" si="12776"/>
        <v>10416.1</v>
      </c>
      <c r="L4834" s="32">
        <f t="shared" si="12776"/>
        <v>0</v>
      </c>
      <c r="M4834" s="32">
        <f t="shared" si="12776"/>
        <v>0</v>
      </c>
      <c r="N4834" s="32">
        <f t="shared" si="12776"/>
        <v>0</v>
      </c>
      <c r="O4834" s="32">
        <f t="shared" si="12776"/>
        <v>0</v>
      </c>
      <c r="P4834" s="32">
        <f t="shared" si="12776"/>
        <v>0</v>
      </c>
      <c r="Q4834" s="32">
        <f t="shared" si="12776"/>
        <v>0</v>
      </c>
      <c r="R4834" s="32">
        <f t="shared" si="12776"/>
        <v>367.79500000000002</v>
      </c>
      <c r="S4834" s="32">
        <f t="shared" si="12776"/>
        <v>-5.4</v>
      </c>
      <c r="T4834" s="32">
        <f t="shared" si="12776"/>
        <v>0</v>
      </c>
      <c r="U4834" s="32">
        <v>2136.63</v>
      </c>
      <c r="V4834" s="32">
        <f t="shared" si="12627"/>
        <v>12915.125</v>
      </c>
      <c r="W4834" s="32">
        <f t="shared" ref="W4834:AD4834" si="12777">W4835+W4838</f>
        <v>2136.63</v>
      </c>
      <c r="X4834" s="32">
        <f t="shared" si="12777"/>
        <v>0</v>
      </c>
      <c r="Y4834" s="32">
        <f t="shared" si="12777"/>
        <v>0</v>
      </c>
      <c r="Z4834" s="32">
        <f t="shared" si="12777"/>
        <v>0</v>
      </c>
      <c r="AA4834" s="32">
        <f t="shared" si="12777"/>
        <v>0</v>
      </c>
      <c r="AB4834" s="32">
        <f t="shared" si="12777"/>
        <v>9528.2751700000008</v>
      </c>
      <c r="AC4834" s="33">
        <f t="shared" si="12777"/>
        <v>12909.125</v>
      </c>
      <c r="AD4834" s="33">
        <f t="shared" si="12777"/>
        <v>12597.00851</v>
      </c>
      <c r="AE4834" s="34">
        <f t="shared" si="12597"/>
        <v>97.582202589253725</v>
      </c>
      <c r="AF4834" s="32">
        <f t="shared" ref="AF4834:AK4834" si="12778">AF4835+AF4838</f>
        <v>12909.125</v>
      </c>
      <c r="AG4834" s="32">
        <f t="shared" si="12778"/>
        <v>0</v>
      </c>
      <c r="AH4834" s="32">
        <f t="shared" si="12778"/>
        <v>0</v>
      </c>
      <c r="AI4834" s="32">
        <f t="shared" si="12778"/>
        <v>0</v>
      </c>
      <c r="AJ4834" s="32">
        <f t="shared" si="12778"/>
        <v>0</v>
      </c>
      <c r="AK4834" s="32">
        <f t="shared" si="12778"/>
        <v>0</v>
      </c>
      <c r="AL4834" s="32">
        <f t="shared" si="12598"/>
        <v>12909.125</v>
      </c>
      <c r="AM4834" s="32">
        <f t="shared" si="12599"/>
        <v>6</v>
      </c>
    </row>
    <row r="4835" spans="2:40" ht="93.6" x14ac:dyDescent="0.3">
      <c r="B4835" s="30" t="s">
        <v>1271</v>
      </c>
      <c r="C4835" s="30" t="s">
        <v>104</v>
      </c>
      <c r="D4835" s="30" t="s">
        <v>152</v>
      </c>
      <c r="E4835" s="15" t="str">
        <f t="shared" si="12626"/>
        <v>0412</v>
      </c>
      <c r="F4835" s="30" t="s">
        <v>1321</v>
      </c>
      <c r="G4835" s="30"/>
      <c r="H4835" s="31" t="s">
        <v>1322</v>
      </c>
      <c r="I4835" s="32">
        <f t="shared" ref="I4835:I4844" si="12779">I4836</f>
        <v>1955.1</v>
      </c>
      <c r="J4835" s="32">
        <f t="shared" ref="J4835:J4844" si="12780">J4836</f>
        <v>1955.1</v>
      </c>
      <c r="K4835" s="32">
        <f t="shared" ref="K4835:K4844" si="12781">K4836</f>
        <v>1955.1</v>
      </c>
      <c r="L4835" s="32">
        <f t="shared" ref="L4835:L4844" si="12782">L4836</f>
        <v>0</v>
      </c>
      <c r="M4835" s="32">
        <f t="shared" ref="M4835:M4844" si="12783">M4836</f>
        <v>0</v>
      </c>
      <c r="N4835" s="32">
        <f t="shared" ref="N4835:N4844" si="12784">N4836</f>
        <v>0</v>
      </c>
      <c r="O4835" s="32">
        <f t="shared" ref="O4835:O4849" si="12785">O4836</f>
        <v>0</v>
      </c>
      <c r="P4835" s="32">
        <f t="shared" ref="P4835:P4849" si="12786">P4836</f>
        <v>0</v>
      </c>
      <c r="Q4835" s="32">
        <f t="shared" ref="Q4835:Q4849" si="12787">Q4836</f>
        <v>0</v>
      </c>
      <c r="R4835" s="32">
        <f t="shared" ref="R4835:R4836" si="12788">R4836</f>
        <v>-39.350999999999999</v>
      </c>
      <c r="S4835" s="32">
        <f t="shared" ref="S4835:S4849" si="12789">S4836</f>
        <v>0</v>
      </c>
      <c r="T4835" s="32">
        <f t="shared" ref="T4835:T4844" si="12790">T4836</f>
        <v>0</v>
      </c>
      <c r="U4835" s="32">
        <v>2136.63</v>
      </c>
      <c r="V4835" s="32">
        <f t="shared" si="12627"/>
        <v>4052.3789999999999</v>
      </c>
      <c r="W4835" s="32">
        <f t="shared" ref="W4835:W4844" si="12791">W4836</f>
        <v>2136.63</v>
      </c>
      <c r="X4835" s="32">
        <f t="shared" ref="X4835:X4844" si="12792">X4836</f>
        <v>0</v>
      </c>
      <c r="Y4835" s="32">
        <f t="shared" ref="Y4835:Y4844" si="12793">Y4836</f>
        <v>0</v>
      </c>
      <c r="Z4835" s="32">
        <f t="shared" ref="Z4835:Z4844" si="12794">Z4836</f>
        <v>0</v>
      </c>
      <c r="AA4835" s="32">
        <f t="shared" ref="AA4835:AA4844" si="12795">AA4836</f>
        <v>0</v>
      </c>
      <c r="AB4835" s="32">
        <f t="shared" ref="AB4835:AB4849" si="12796">AB4836</f>
        <v>3405.3487599999999</v>
      </c>
      <c r="AC4835" s="33">
        <f t="shared" ref="AC4835:AC4849" si="12797">AC4836</f>
        <v>4052.3789999999999</v>
      </c>
      <c r="AD4835" s="33">
        <f t="shared" ref="AD4835:AD4849" si="12798">AD4836</f>
        <v>3771.68714</v>
      </c>
      <c r="AE4835" s="34">
        <f t="shared" si="12597"/>
        <v>93.073405523027347</v>
      </c>
      <c r="AF4835" s="32">
        <f t="shared" ref="AF4835:AF4849" si="12799">AF4836</f>
        <v>4052.3789999999999</v>
      </c>
      <c r="AG4835" s="32">
        <f t="shared" ref="AG4835:AG4849" si="12800">AG4836</f>
        <v>0</v>
      </c>
      <c r="AH4835" s="32">
        <f t="shared" ref="AH4835:AH4849" si="12801">AH4836</f>
        <v>0</v>
      </c>
      <c r="AI4835" s="32">
        <f t="shared" ref="AI4835:AI4849" si="12802">AI4836</f>
        <v>0</v>
      </c>
      <c r="AJ4835" s="32">
        <f t="shared" ref="AJ4835:AJ4849" si="12803">AJ4836</f>
        <v>0</v>
      </c>
      <c r="AK4835" s="32">
        <f t="shared" ref="AK4835:AK4849" si="12804">AK4836</f>
        <v>0</v>
      </c>
      <c r="AL4835" s="32">
        <f t="shared" si="12598"/>
        <v>4052.3789999999999</v>
      </c>
      <c r="AM4835" s="32">
        <f t="shared" si="12599"/>
        <v>0</v>
      </c>
    </row>
    <row r="4836" spans="2:40" ht="31.2" x14ac:dyDescent="0.3">
      <c r="B4836" s="30" t="s">
        <v>1271</v>
      </c>
      <c r="C4836" s="30" t="s">
        <v>104</v>
      </c>
      <c r="D4836" s="30" t="s">
        <v>152</v>
      </c>
      <c r="E4836" s="15" t="str">
        <f t="shared" si="12626"/>
        <v>0412</v>
      </c>
      <c r="F4836" s="30" t="s">
        <v>1321</v>
      </c>
      <c r="G4836" s="30" t="s">
        <v>50</v>
      </c>
      <c r="H4836" s="31" t="s">
        <v>51</v>
      </c>
      <c r="I4836" s="32">
        <f t="shared" si="12779"/>
        <v>1955.1</v>
      </c>
      <c r="J4836" s="32">
        <f t="shared" si="12780"/>
        <v>1955.1</v>
      </c>
      <c r="K4836" s="32">
        <f t="shared" si="12781"/>
        <v>1955.1</v>
      </c>
      <c r="L4836" s="32">
        <f t="shared" si="12782"/>
        <v>0</v>
      </c>
      <c r="M4836" s="32">
        <f t="shared" si="12783"/>
        <v>0</v>
      </c>
      <c r="N4836" s="32">
        <f t="shared" si="12784"/>
        <v>0</v>
      </c>
      <c r="O4836" s="32">
        <f t="shared" si="12785"/>
        <v>0</v>
      </c>
      <c r="P4836" s="32">
        <f t="shared" si="12786"/>
        <v>0</v>
      </c>
      <c r="Q4836" s="32">
        <f t="shared" si="12787"/>
        <v>0</v>
      </c>
      <c r="R4836" s="32">
        <f t="shared" si="12788"/>
        <v>-39.350999999999999</v>
      </c>
      <c r="S4836" s="32">
        <f t="shared" si="12789"/>
        <v>0</v>
      </c>
      <c r="T4836" s="32">
        <f t="shared" si="12790"/>
        <v>0</v>
      </c>
      <c r="U4836" s="32">
        <v>2136.63</v>
      </c>
      <c r="V4836" s="32">
        <f t="shared" si="12627"/>
        <v>4052.3789999999999</v>
      </c>
      <c r="W4836" s="32">
        <f t="shared" si="12791"/>
        <v>2136.63</v>
      </c>
      <c r="X4836" s="32">
        <f t="shared" si="12792"/>
        <v>0</v>
      </c>
      <c r="Y4836" s="32">
        <f t="shared" si="12793"/>
        <v>0</v>
      </c>
      <c r="Z4836" s="32">
        <f t="shared" si="12794"/>
        <v>0</v>
      </c>
      <c r="AA4836" s="32">
        <f t="shared" si="12795"/>
        <v>0</v>
      </c>
      <c r="AB4836" s="32">
        <f t="shared" si="12796"/>
        <v>3405.3487599999999</v>
      </c>
      <c r="AC4836" s="33">
        <f t="shared" si="12797"/>
        <v>4052.3789999999999</v>
      </c>
      <c r="AD4836" s="33">
        <f t="shared" si="12798"/>
        <v>3771.68714</v>
      </c>
      <c r="AE4836" s="34">
        <f t="shared" si="12597"/>
        <v>93.073405523027347</v>
      </c>
      <c r="AF4836" s="32">
        <f t="shared" si="12799"/>
        <v>4052.3789999999999</v>
      </c>
      <c r="AG4836" s="32">
        <f t="shared" si="12800"/>
        <v>0</v>
      </c>
      <c r="AH4836" s="32">
        <f t="shared" si="12801"/>
        <v>0</v>
      </c>
      <c r="AI4836" s="32">
        <f t="shared" si="12802"/>
        <v>0</v>
      </c>
      <c r="AJ4836" s="32">
        <f t="shared" si="12803"/>
        <v>0</v>
      </c>
      <c r="AK4836" s="32">
        <f t="shared" si="12804"/>
        <v>0</v>
      </c>
      <c r="AL4836" s="32">
        <f t="shared" si="12598"/>
        <v>4052.3789999999999</v>
      </c>
      <c r="AM4836" s="32">
        <f t="shared" si="12599"/>
        <v>0</v>
      </c>
    </row>
    <row r="4837" spans="2:40" ht="31.2" x14ac:dyDescent="0.3">
      <c r="B4837" s="30" t="s">
        <v>1271</v>
      </c>
      <c r="C4837" s="30" t="s">
        <v>104</v>
      </c>
      <c r="D4837" s="30" t="s">
        <v>152</v>
      </c>
      <c r="E4837" s="15" t="str">
        <f t="shared" si="12626"/>
        <v>0412</v>
      </c>
      <c r="F4837" s="30" t="s">
        <v>1321</v>
      </c>
      <c r="G4837" s="30" t="s">
        <v>52</v>
      </c>
      <c r="H4837" s="31" t="s">
        <v>53</v>
      </c>
      <c r="I4837" s="32">
        <v>1955.1</v>
      </c>
      <c r="J4837" s="32">
        <v>1955.1</v>
      </c>
      <c r="K4837" s="32">
        <v>1955.1</v>
      </c>
      <c r="L4837" s="32"/>
      <c r="M4837" s="32"/>
      <c r="N4837" s="32"/>
      <c r="O4837" s="32">
        <v>0</v>
      </c>
      <c r="P4837" s="32">
        <v>0</v>
      </c>
      <c r="Q4837" s="32">
        <v>0</v>
      </c>
      <c r="R4837" s="32">
        <f>259.737-299.088</f>
        <v>-39.350999999999999</v>
      </c>
      <c r="S4837" s="32">
        <v>0</v>
      </c>
      <c r="T4837" s="32">
        <v>0</v>
      </c>
      <c r="U4837" s="32">
        <v>2136.63</v>
      </c>
      <c r="V4837" s="32">
        <f t="shared" si="12627"/>
        <v>4052.3789999999999</v>
      </c>
      <c r="W4837" s="32">
        <v>2136.63</v>
      </c>
      <c r="X4837" s="32"/>
      <c r="Y4837" s="32"/>
      <c r="Z4837" s="32"/>
      <c r="AA4837" s="32"/>
      <c r="AB4837" s="32">
        <v>3405.3487599999999</v>
      </c>
      <c r="AC4837" s="33">
        <v>4052.3789999999999</v>
      </c>
      <c r="AD4837" s="33">
        <v>3771.68714</v>
      </c>
      <c r="AE4837" s="34">
        <f t="shared" si="12597"/>
        <v>93.073405523027347</v>
      </c>
      <c r="AF4837" s="32">
        <v>4052.3789999999999</v>
      </c>
      <c r="AG4837" s="32">
        <v>0</v>
      </c>
      <c r="AH4837" s="32">
        <v>0</v>
      </c>
      <c r="AI4837" s="32">
        <v>0</v>
      </c>
      <c r="AJ4837" s="32">
        <v>0</v>
      </c>
      <c r="AK4837" s="32">
        <v>0</v>
      </c>
      <c r="AL4837" s="32">
        <f t="shared" si="12598"/>
        <v>4052.3789999999999</v>
      </c>
      <c r="AM4837" s="32">
        <f t="shared" si="12599"/>
        <v>0</v>
      </c>
    </row>
    <row r="4838" spans="2:40" ht="46.8" x14ac:dyDescent="0.3">
      <c r="B4838" s="30" t="s">
        <v>1271</v>
      </c>
      <c r="C4838" s="30" t="s">
        <v>104</v>
      </c>
      <c r="D4838" s="30" t="s">
        <v>152</v>
      </c>
      <c r="E4838" s="15" t="str">
        <f t="shared" si="12626"/>
        <v>0412</v>
      </c>
      <c r="F4838" s="30" t="s">
        <v>1323</v>
      </c>
      <c r="G4838" s="30"/>
      <c r="H4838" s="31" t="s">
        <v>1324</v>
      </c>
      <c r="I4838" s="32">
        <f t="shared" si="12779"/>
        <v>8461</v>
      </c>
      <c r="J4838" s="32">
        <f t="shared" si="12780"/>
        <v>8461</v>
      </c>
      <c r="K4838" s="32">
        <f t="shared" si="12781"/>
        <v>8461</v>
      </c>
      <c r="L4838" s="32">
        <f t="shared" si="12782"/>
        <v>0</v>
      </c>
      <c r="M4838" s="32">
        <f t="shared" si="12783"/>
        <v>0</v>
      </c>
      <c r="N4838" s="32">
        <f t="shared" si="12784"/>
        <v>0</v>
      </c>
      <c r="O4838" s="32">
        <f t="shared" si="12785"/>
        <v>0</v>
      </c>
      <c r="P4838" s="32">
        <f t="shared" si="12786"/>
        <v>0</v>
      </c>
      <c r="Q4838" s="32">
        <f t="shared" si="12787"/>
        <v>0</v>
      </c>
      <c r="R4838" s="32">
        <f t="shared" ref="R4838:R4849" si="12805">R4839</f>
        <v>407.14600000000002</v>
      </c>
      <c r="S4838" s="32">
        <f t="shared" si="12789"/>
        <v>-5.4</v>
      </c>
      <c r="T4838" s="32">
        <f t="shared" si="12790"/>
        <v>0</v>
      </c>
      <c r="U4838" s="32">
        <v>0</v>
      </c>
      <c r="V4838" s="32">
        <f t="shared" si="12627"/>
        <v>8862.746000000001</v>
      </c>
      <c r="W4838" s="32">
        <f t="shared" si="12791"/>
        <v>0</v>
      </c>
      <c r="X4838" s="32">
        <f t="shared" si="12792"/>
        <v>0</v>
      </c>
      <c r="Y4838" s="32">
        <f t="shared" si="12793"/>
        <v>0</v>
      </c>
      <c r="Z4838" s="32">
        <f t="shared" si="12794"/>
        <v>0</v>
      </c>
      <c r="AA4838" s="32">
        <f t="shared" si="12795"/>
        <v>0</v>
      </c>
      <c r="AB4838" s="32">
        <f t="shared" si="12796"/>
        <v>6122.92641</v>
      </c>
      <c r="AC4838" s="33">
        <f t="shared" si="12797"/>
        <v>8856.7459999999992</v>
      </c>
      <c r="AD4838" s="33">
        <f t="shared" si="12798"/>
        <v>8825.3213699999997</v>
      </c>
      <c r="AE4838" s="34">
        <f t="shared" si="12597"/>
        <v>99.645189892540671</v>
      </c>
      <c r="AF4838" s="32">
        <f t="shared" si="12799"/>
        <v>8856.7459999999992</v>
      </c>
      <c r="AG4838" s="32">
        <f t="shared" si="12800"/>
        <v>0</v>
      </c>
      <c r="AH4838" s="32">
        <f t="shared" si="12801"/>
        <v>0</v>
      </c>
      <c r="AI4838" s="32">
        <f t="shared" si="12802"/>
        <v>0</v>
      </c>
      <c r="AJ4838" s="32">
        <f t="shared" si="12803"/>
        <v>0</v>
      </c>
      <c r="AK4838" s="32">
        <f t="shared" si="12804"/>
        <v>0</v>
      </c>
      <c r="AL4838" s="32">
        <f t="shared" si="12598"/>
        <v>8856.7459999999992</v>
      </c>
      <c r="AM4838" s="32">
        <f t="shared" si="12599"/>
        <v>6.000000000001819</v>
      </c>
    </row>
    <row r="4839" spans="2:40" ht="31.2" x14ac:dyDescent="0.3">
      <c r="B4839" s="30" t="s">
        <v>1271</v>
      </c>
      <c r="C4839" s="30" t="s">
        <v>104</v>
      </c>
      <c r="D4839" s="30" t="s">
        <v>152</v>
      </c>
      <c r="E4839" s="15" t="str">
        <f t="shared" si="12626"/>
        <v>0412</v>
      </c>
      <c r="F4839" s="30" t="s">
        <v>1323</v>
      </c>
      <c r="G4839" s="30" t="s">
        <v>50</v>
      </c>
      <c r="H4839" s="31" t="s">
        <v>51</v>
      </c>
      <c r="I4839" s="32">
        <f t="shared" si="12779"/>
        <v>8461</v>
      </c>
      <c r="J4839" s="32">
        <f t="shared" si="12780"/>
        <v>8461</v>
      </c>
      <c r="K4839" s="32">
        <f t="shared" si="12781"/>
        <v>8461</v>
      </c>
      <c r="L4839" s="32">
        <f t="shared" si="12782"/>
        <v>0</v>
      </c>
      <c r="M4839" s="32">
        <f t="shared" si="12783"/>
        <v>0</v>
      </c>
      <c r="N4839" s="32">
        <f t="shared" si="12784"/>
        <v>0</v>
      </c>
      <c r="O4839" s="32">
        <f t="shared" si="12785"/>
        <v>0</v>
      </c>
      <c r="P4839" s="32">
        <f t="shared" si="12786"/>
        <v>0</v>
      </c>
      <c r="Q4839" s="32">
        <f t="shared" si="12787"/>
        <v>0</v>
      </c>
      <c r="R4839" s="32">
        <f t="shared" si="12805"/>
        <v>407.14600000000002</v>
      </c>
      <c r="S4839" s="32">
        <f t="shared" si="12789"/>
        <v>-5.4</v>
      </c>
      <c r="T4839" s="32">
        <f t="shared" si="12790"/>
        <v>0</v>
      </c>
      <c r="U4839" s="32">
        <v>0</v>
      </c>
      <c r="V4839" s="32">
        <f t="shared" si="12627"/>
        <v>8862.746000000001</v>
      </c>
      <c r="W4839" s="32">
        <f t="shared" si="12791"/>
        <v>0</v>
      </c>
      <c r="X4839" s="32">
        <f t="shared" si="12792"/>
        <v>0</v>
      </c>
      <c r="Y4839" s="32">
        <f t="shared" si="12793"/>
        <v>0</v>
      </c>
      <c r="Z4839" s="32">
        <f t="shared" si="12794"/>
        <v>0</v>
      </c>
      <c r="AA4839" s="32">
        <f t="shared" si="12795"/>
        <v>0</v>
      </c>
      <c r="AB4839" s="32">
        <f t="shared" si="12796"/>
        <v>6122.92641</v>
      </c>
      <c r="AC4839" s="33">
        <f t="shared" si="12797"/>
        <v>8856.7459999999992</v>
      </c>
      <c r="AD4839" s="33">
        <f t="shared" si="12798"/>
        <v>8825.3213699999997</v>
      </c>
      <c r="AE4839" s="34">
        <f t="shared" si="12597"/>
        <v>99.645189892540671</v>
      </c>
      <c r="AF4839" s="32">
        <f t="shared" si="12799"/>
        <v>8856.7459999999992</v>
      </c>
      <c r="AG4839" s="32">
        <f t="shared" si="12800"/>
        <v>0</v>
      </c>
      <c r="AH4839" s="32">
        <f t="shared" si="12801"/>
        <v>0</v>
      </c>
      <c r="AI4839" s="32">
        <f t="shared" si="12802"/>
        <v>0</v>
      </c>
      <c r="AJ4839" s="32">
        <f t="shared" si="12803"/>
        <v>0</v>
      </c>
      <c r="AK4839" s="32">
        <f t="shared" si="12804"/>
        <v>0</v>
      </c>
      <c r="AL4839" s="32">
        <f t="shared" si="12598"/>
        <v>8856.7459999999992</v>
      </c>
      <c r="AM4839" s="32">
        <f t="shared" si="12599"/>
        <v>6.000000000001819</v>
      </c>
    </row>
    <row r="4840" spans="2:40" ht="31.2" x14ac:dyDescent="0.3">
      <c r="B4840" s="30" t="s">
        <v>1271</v>
      </c>
      <c r="C4840" s="30" t="s">
        <v>104</v>
      </c>
      <c r="D4840" s="30" t="s">
        <v>152</v>
      </c>
      <c r="E4840" s="15" t="str">
        <f t="shared" si="12626"/>
        <v>0412</v>
      </c>
      <c r="F4840" s="30" t="s">
        <v>1323</v>
      </c>
      <c r="G4840" s="30" t="s">
        <v>52</v>
      </c>
      <c r="H4840" s="31" t="s">
        <v>53</v>
      </c>
      <c r="I4840" s="32">
        <v>8461</v>
      </c>
      <c r="J4840" s="32">
        <v>8461</v>
      </c>
      <c r="K4840" s="32">
        <v>8461</v>
      </c>
      <c r="L4840" s="32"/>
      <c r="M4840" s="32"/>
      <c r="N4840" s="32"/>
      <c r="O4840" s="32">
        <v>0</v>
      </c>
      <c r="P4840" s="32">
        <v>0</v>
      </c>
      <c r="Q4840" s="32">
        <v>0</v>
      </c>
      <c r="R4840" s="32">
        <v>407.14600000000002</v>
      </c>
      <c r="S4840" s="32">
        <v>-5.4</v>
      </c>
      <c r="T4840" s="32">
        <v>0</v>
      </c>
      <c r="U4840" s="32">
        <v>0</v>
      </c>
      <c r="V4840" s="32">
        <f t="shared" si="12627"/>
        <v>8862.746000000001</v>
      </c>
      <c r="W4840" s="32"/>
      <c r="X4840" s="32"/>
      <c r="Y4840" s="32"/>
      <c r="Z4840" s="32"/>
      <c r="AA4840" s="32"/>
      <c r="AB4840" s="32">
        <v>6122.92641</v>
      </c>
      <c r="AC4840" s="33">
        <v>8856.7459999999992</v>
      </c>
      <c r="AD4840" s="33">
        <v>8825.3213699999997</v>
      </c>
      <c r="AE4840" s="34">
        <f t="shared" si="12597"/>
        <v>99.645189892540671</v>
      </c>
      <c r="AF4840" s="32">
        <v>8856.7459999999992</v>
      </c>
      <c r="AG4840" s="32">
        <v>0</v>
      </c>
      <c r="AH4840" s="32">
        <v>0</v>
      </c>
      <c r="AI4840" s="32">
        <v>0</v>
      </c>
      <c r="AJ4840" s="32">
        <v>0</v>
      </c>
      <c r="AK4840" s="32">
        <v>0</v>
      </c>
      <c r="AL4840" s="32">
        <f t="shared" si="12598"/>
        <v>8856.7459999999992</v>
      </c>
      <c r="AM4840" s="32">
        <f t="shared" si="12599"/>
        <v>6.000000000001819</v>
      </c>
      <c r="AN4840" s="12"/>
    </row>
    <row r="4841" spans="2:40" x14ac:dyDescent="0.3">
      <c r="B4841" s="30" t="s">
        <v>1271</v>
      </c>
      <c r="C4841" s="30" t="s">
        <v>104</v>
      </c>
      <c r="D4841" s="30" t="s">
        <v>152</v>
      </c>
      <c r="E4841" s="15" t="str">
        <f t="shared" si="12626"/>
        <v>0412</v>
      </c>
      <c r="F4841" s="30" t="s">
        <v>1325</v>
      </c>
      <c r="G4841" s="30"/>
      <c r="H4841" s="31" t="s">
        <v>1326</v>
      </c>
      <c r="I4841" s="32">
        <f t="shared" si="12779"/>
        <v>3651</v>
      </c>
      <c r="J4841" s="32">
        <f t="shared" si="12780"/>
        <v>3651</v>
      </c>
      <c r="K4841" s="32">
        <f t="shared" si="12781"/>
        <v>3651</v>
      </c>
      <c r="L4841" s="32">
        <f t="shared" si="12782"/>
        <v>0</v>
      </c>
      <c r="M4841" s="32">
        <f t="shared" si="12783"/>
        <v>0</v>
      </c>
      <c r="N4841" s="32">
        <f t="shared" si="12784"/>
        <v>0</v>
      </c>
      <c r="O4841" s="32">
        <f t="shared" si="12785"/>
        <v>0</v>
      </c>
      <c r="P4841" s="32">
        <f t="shared" si="12786"/>
        <v>0</v>
      </c>
      <c r="Q4841" s="32">
        <f t="shared" si="12787"/>
        <v>700</v>
      </c>
      <c r="R4841" s="32">
        <f t="shared" si="12805"/>
        <v>0</v>
      </c>
      <c r="S4841" s="32">
        <f t="shared" si="12789"/>
        <v>0</v>
      </c>
      <c r="T4841" s="32">
        <f t="shared" si="12790"/>
        <v>0</v>
      </c>
      <c r="U4841" s="32">
        <v>0</v>
      </c>
      <c r="V4841" s="32">
        <f t="shared" si="12627"/>
        <v>4351</v>
      </c>
      <c r="W4841" s="32">
        <f t="shared" si="12791"/>
        <v>0</v>
      </c>
      <c r="X4841" s="32">
        <f t="shared" si="12792"/>
        <v>0</v>
      </c>
      <c r="Y4841" s="32">
        <f t="shared" si="12793"/>
        <v>0</v>
      </c>
      <c r="Z4841" s="32">
        <f t="shared" si="12794"/>
        <v>0</v>
      </c>
      <c r="AA4841" s="32">
        <f t="shared" si="12795"/>
        <v>0</v>
      </c>
      <c r="AB4841" s="32">
        <f t="shared" si="12796"/>
        <v>2422.556</v>
      </c>
      <c r="AC4841" s="33">
        <f t="shared" si="12797"/>
        <v>4351</v>
      </c>
      <c r="AD4841" s="33">
        <f t="shared" si="12798"/>
        <v>4350.9607999999998</v>
      </c>
      <c r="AE4841" s="34">
        <f t="shared" si="12597"/>
        <v>99.999099057687886</v>
      </c>
      <c r="AF4841" s="32">
        <f t="shared" si="12799"/>
        <v>4351</v>
      </c>
      <c r="AG4841" s="32">
        <f t="shared" si="12800"/>
        <v>0</v>
      </c>
      <c r="AH4841" s="32">
        <f t="shared" si="12801"/>
        <v>0</v>
      </c>
      <c r="AI4841" s="32">
        <f t="shared" si="12802"/>
        <v>0</v>
      </c>
      <c r="AJ4841" s="32">
        <f t="shared" si="12803"/>
        <v>0</v>
      </c>
      <c r="AK4841" s="32">
        <f t="shared" si="12804"/>
        <v>0</v>
      </c>
      <c r="AL4841" s="32">
        <f t="shared" si="12598"/>
        <v>4351</v>
      </c>
      <c r="AM4841" s="32">
        <f t="shared" si="12599"/>
        <v>0</v>
      </c>
    </row>
    <row r="4842" spans="2:40" ht="46.8" x14ac:dyDescent="0.3">
      <c r="B4842" s="30" t="s">
        <v>1271</v>
      </c>
      <c r="C4842" s="30" t="s">
        <v>104</v>
      </c>
      <c r="D4842" s="30" t="s">
        <v>152</v>
      </c>
      <c r="E4842" s="15" t="str">
        <f t="shared" si="12626"/>
        <v>0412</v>
      </c>
      <c r="F4842" s="30" t="s">
        <v>1327</v>
      </c>
      <c r="G4842" s="30"/>
      <c r="H4842" s="31" t="s">
        <v>1328</v>
      </c>
      <c r="I4842" s="32">
        <f t="shared" si="12779"/>
        <v>3651</v>
      </c>
      <c r="J4842" s="32">
        <f t="shared" si="12780"/>
        <v>3651</v>
      </c>
      <c r="K4842" s="32">
        <f t="shared" si="12781"/>
        <v>3651</v>
      </c>
      <c r="L4842" s="32">
        <f t="shared" si="12782"/>
        <v>0</v>
      </c>
      <c r="M4842" s="32">
        <f t="shared" si="12783"/>
        <v>0</v>
      </c>
      <c r="N4842" s="32">
        <f t="shared" si="12784"/>
        <v>0</v>
      </c>
      <c r="O4842" s="32">
        <f t="shared" si="12785"/>
        <v>0</v>
      </c>
      <c r="P4842" s="32">
        <f t="shared" si="12786"/>
        <v>0</v>
      </c>
      <c r="Q4842" s="32">
        <f t="shared" si="12787"/>
        <v>700</v>
      </c>
      <c r="R4842" s="32">
        <f t="shared" si="12805"/>
        <v>0</v>
      </c>
      <c r="S4842" s="32">
        <f t="shared" si="12789"/>
        <v>0</v>
      </c>
      <c r="T4842" s="32">
        <f t="shared" si="12790"/>
        <v>0</v>
      </c>
      <c r="U4842" s="32">
        <v>0</v>
      </c>
      <c r="V4842" s="32">
        <f t="shared" si="12627"/>
        <v>4351</v>
      </c>
      <c r="W4842" s="32">
        <f t="shared" si="12791"/>
        <v>0</v>
      </c>
      <c r="X4842" s="32">
        <f t="shared" si="12792"/>
        <v>0</v>
      </c>
      <c r="Y4842" s="32">
        <f t="shared" si="12793"/>
        <v>0</v>
      </c>
      <c r="Z4842" s="32">
        <f t="shared" si="12794"/>
        <v>0</v>
      </c>
      <c r="AA4842" s="32">
        <f t="shared" si="12795"/>
        <v>0</v>
      </c>
      <c r="AB4842" s="32">
        <f t="shared" si="12796"/>
        <v>2422.556</v>
      </c>
      <c r="AC4842" s="33">
        <f t="shared" si="12797"/>
        <v>4351</v>
      </c>
      <c r="AD4842" s="33">
        <f t="shared" si="12798"/>
        <v>4350.9607999999998</v>
      </c>
      <c r="AE4842" s="34">
        <f t="shared" ref="AE4842:AE4905" si="12806">AD4842/AC4842*100</f>
        <v>99.999099057687886</v>
      </c>
      <c r="AF4842" s="32">
        <f t="shared" si="12799"/>
        <v>4351</v>
      </c>
      <c r="AG4842" s="32">
        <f t="shared" si="12800"/>
        <v>0</v>
      </c>
      <c r="AH4842" s="32">
        <f t="shared" si="12801"/>
        <v>0</v>
      </c>
      <c r="AI4842" s="32">
        <f t="shared" si="12802"/>
        <v>0</v>
      </c>
      <c r="AJ4842" s="32">
        <f t="shared" si="12803"/>
        <v>0</v>
      </c>
      <c r="AK4842" s="32">
        <f t="shared" si="12804"/>
        <v>0</v>
      </c>
      <c r="AL4842" s="32">
        <f t="shared" ref="AL4842:AL4905" si="12807">AF4842+AH4842+AK4842+AI4842+AJ4842+AG4842</f>
        <v>4351</v>
      </c>
      <c r="AM4842" s="32">
        <f t="shared" ref="AM4842:AM4905" si="12808">V4842-AL4842</f>
        <v>0</v>
      </c>
    </row>
    <row r="4843" spans="2:40" ht="78" x14ac:dyDescent="0.3">
      <c r="B4843" s="30" t="s">
        <v>1271</v>
      </c>
      <c r="C4843" s="30" t="s">
        <v>104</v>
      </c>
      <c r="D4843" s="30" t="s">
        <v>152</v>
      </c>
      <c r="E4843" s="15" t="str">
        <f t="shared" si="12626"/>
        <v>0412</v>
      </c>
      <c r="F4843" s="30" t="s">
        <v>1329</v>
      </c>
      <c r="G4843" s="30"/>
      <c r="H4843" s="31" t="s">
        <v>1330</v>
      </c>
      <c r="I4843" s="32">
        <f t="shared" si="12779"/>
        <v>3651</v>
      </c>
      <c r="J4843" s="32">
        <f t="shared" si="12780"/>
        <v>3651</v>
      </c>
      <c r="K4843" s="32">
        <f t="shared" si="12781"/>
        <v>3651</v>
      </c>
      <c r="L4843" s="32">
        <f t="shared" si="12782"/>
        <v>0</v>
      </c>
      <c r="M4843" s="32">
        <f t="shared" si="12783"/>
        <v>0</v>
      </c>
      <c r="N4843" s="32">
        <f t="shared" si="12784"/>
        <v>0</v>
      </c>
      <c r="O4843" s="32">
        <f t="shared" si="12785"/>
        <v>0</v>
      </c>
      <c r="P4843" s="32">
        <f t="shared" si="12786"/>
        <v>0</v>
      </c>
      <c r="Q4843" s="32">
        <f t="shared" si="12787"/>
        <v>700</v>
      </c>
      <c r="R4843" s="32">
        <f t="shared" si="12805"/>
        <v>0</v>
      </c>
      <c r="S4843" s="32">
        <f t="shared" si="12789"/>
        <v>0</v>
      </c>
      <c r="T4843" s="32">
        <f t="shared" si="12790"/>
        <v>0</v>
      </c>
      <c r="U4843" s="32">
        <v>0</v>
      </c>
      <c r="V4843" s="32">
        <f t="shared" si="12627"/>
        <v>4351</v>
      </c>
      <c r="W4843" s="32">
        <f t="shared" si="12791"/>
        <v>0</v>
      </c>
      <c r="X4843" s="32">
        <f t="shared" si="12792"/>
        <v>0</v>
      </c>
      <c r="Y4843" s="32">
        <f t="shared" si="12793"/>
        <v>0</v>
      </c>
      <c r="Z4843" s="32">
        <f t="shared" si="12794"/>
        <v>0</v>
      </c>
      <c r="AA4843" s="32">
        <f t="shared" si="12795"/>
        <v>0</v>
      </c>
      <c r="AB4843" s="32">
        <f t="shared" si="12796"/>
        <v>2422.556</v>
      </c>
      <c r="AC4843" s="33">
        <f t="shared" si="12797"/>
        <v>4351</v>
      </c>
      <c r="AD4843" s="33">
        <f t="shared" si="12798"/>
        <v>4350.9607999999998</v>
      </c>
      <c r="AE4843" s="34">
        <f t="shared" si="12806"/>
        <v>99.999099057687886</v>
      </c>
      <c r="AF4843" s="32">
        <f t="shared" si="12799"/>
        <v>4351</v>
      </c>
      <c r="AG4843" s="32">
        <f t="shared" si="12800"/>
        <v>0</v>
      </c>
      <c r="AH4843" s="32">
        <f t="shared" si="12801"/>
        <v>0</v>
      </c>
      <c r="AI4843" s="32">
        <f t="shared" si="12802"/>
        <v>0</v>
      </c>
      <c r="AJ4843" s="32">
        <f t="shared" si="12803"/>
        <v>0</v>
      </c>
      <c r="AK4843" s="32">
        <f t="shared" si="12804"/>
        <v>0</v>
      </c>
      <c r="AL4843" s="32">
        <f t="shared" si="12807"/>
        <v>4351</v>
      </c>
      <c r="AM4843" s="32">
        <f t="shared" si="12808"/>
        <v>0</v>
      </c>
    </row>
    <row r="4844" spans="2:40" ht="31.2" x14ac:dyDescent="0.3">
      <c r="B4844" s="30" t="s">
        <v>1271</v>
      </c>
      <c r="C4844" s="30" t="s">
        <v>104</v>
      </c>
      <c r="D4844" s="30" t="s">
        <v>152</v>
      </c>
      <c r="E4844" s="15" t="str">
        <f t="shared" si="12626"/>
        <v>0412</v>
      </c>
      <c r="F4844" s="30" t="s">
        <v>1329</v>
      </c>
      <c r="G4844" s="30" t="s">
        <v>50</v>
      </c>
      <c r="H4844" s="31" t="s">
        <v>51</v>
      </c>
      <c r="I4844" s="32">
        <f t="shared" si="12779"/>
        <v>3651</v>
      </c>
      <c r="J4844" s="32">
        <f t="shared" si="12780"/>
        <v>3651</v>
      </c>
      <c r="K4844" s="32">
        <f t="shared" si="12781"/>
        <v>3651</v>
      </c>
      <c r="L4844" s="32">
        <f t="shared" si="12782"/>
        <v>0</v>
      </c>
      <c r="M4844" s="32">
        <f t="shared" si="12783"/>
        <v>0</v>
      </c>
      <c r="N4844" s="32">
        <f t="shared" si="12784"/>
        <v>0</v>
      </c>
      <c r="O4844" s="32">
        <f t="shared" si="12785"/>
        <v>0</v>
      </c>
      <c r="P4844" s="32">
        <f t="shared" si="12786"/>
        <v>0</v>
      </c>
      <c r="Q4844" s="32">
        <f t="shared" si="12787"/>
        <v>700</v>
      </c>
      <c r="R4844" s="32">
        <f t="shared" si="12805"/>
        <v>0</v>
      </c>
      <c r="S4844" s="32">
        <f t="shared" si="12789"/>
        <v>0</v>
      </c>
      <c r="T4844" s="32">
        <f t="shared" si="12790"/>
        <v>0</v>
      </c>
      <c r="U4844" s="32">
        <v>0</v>
      </c>
      <c r="V4844" s="32">
        <f t="shared" si="12627"/>
        <v>4351</v>
      </c>
      <c r="W4844" s="32">
        <f t="shared" si="12791"/>
        <v>0</v>
      </c>
      <c r="X4844" s="32">
        <f t="shared" si="12792"/>
        <v>0</v>
      </c>
      <c r="Y4844" s="32">
        <f t="shared" si="12793"/>
        <v>0</v>
      </c>
      <c r="Z4844" s="32">
        <f t="shared" si="12794"/>
        <v>0</v>
      </c>
      <c r="AA4844" s="32">
        <f t="shared" si="12795"/>
        <v>0</v>
      </c>
      <c r="AB4844" s="32">
        <f t="shared" si="12796"/>
        <v>2422.556</v>
      </c>
      <c r="AC4844" s="33">
        <f t="shared" si="12797"/>
        <v>4351</v>
      </c>
      <c r="AD4844" s="33">
        <f t="shared" si="12798"/>
        <v>4350.9607999999998</v>
      </c>
      <c r="AE4844" s="34">
        <f t="shared" si="12806"/>
        <v>99.999099057687886</v>
      </c>
      <c r="AF4844" s="32">
        <f t="shared" si="12799"/>
        <v>4351</v>
      </c>
      <c r="AG4844" s="32">
        <f t="shared" si="12800"/>
        <v>0</v>
      </c>
      <c r="AH4844" s="32">
        <f t="shared" si="12801"/>
        <v>0</v>
      </c>
      <c r="AI4844" s="32">
        <f t="shared" si="12802"/>
        <v>0</v>
      </c>
      <c r="AJ4844" s="32">
        <f t="shared" si="12803"/>
        <v>0</v>
      </c>
      <c r="AK4844" s="32">
        <f t="shared" si="12804"/>
        <v>0</v>
      </c>
      <c r="AL4844" s="32">
        <f t="shared" si="12807"/>
        <v>4351</v>
      </c>
      <c r="AM4844" s="32">
        <f t="shared" si="12808"/>
        <v>0</v>
      </c>
    </row>
    <row r="4845" spans="2:40" ht="31.2" x14ac:dyDescent="0.3">
      <c r="B4845" s="30" t="s">
        <v>1271</v>
      </c>
      <c r="C4845" s="30" t="s">
        <v>104</v>
      </c>
      <c r="D4845" s="30" t="s">
        <v>152</v>
      </c>
      <c r="E4845" s="15" t="str">
        <f t="shared" si="12626"/>
        <v>0412</v>
      </c>
      <c r="F4845" s="30" t="s">
        <v>1329</v>
      </c>
      <c r="G4845" s="30" t="s">
        <v>52</v>
      </c>
      <c r="H4845" s="31" t="s">
        <v>53</v>
      </c>
      <c r="I4845" s="32">
        <v>3651</v>
      </c>
      <c r="J4845" s="32">
        <v>3651</v>
      </c>
      <c r="K4845" s="32">
        <v>3651</v>
      </c>
      <c r="L4845" s="32"/>
      <c r="M4845" s="32"/>
      <c r="N4845" s="32"/>
      <c r="O4845" s="32">
        <v>0</v>
      </c>
      <c r="P4845" s="32">
        <v>0</v>
      </c>
      <c r="Q4845" s="32">
        <v>700</v>
      </c>
      <c r="R4845" s="32">
        <v>0</v>
      </c>
      <c r="S4845" s="32">
        <v>0</v>
      </c>
      <c r="T4845" s="32">
        <v>0</v>
      </c>
      <c r="U4845" s="32">
        <v>0</v>
      </c>
      <c r="V4845" s="32">
        <f t="shared" si="12627"/>
        <v>4351</v>
      </c>
      <c r="W4845" s="32"/>
      <c r="X4845" s="32"/>
      <c r="Y4845" s="32"/>
      <c r="Z4845" s="32"/>
      <c r="AA4845" s="32"/>
      <c r="AB4845" s="32">
        <v>2422.556</v>
      </c>
      <c r="AC4845" s="33">
        <v>4351</v>
      </c>
      <c r="AD4845" s="33">
        <v>4350.9607999999998</v>
      </c>
      <c r="AE4845" s="34">
        <f t="shared" si="12806"/>
        <v>99.999099057687886</v>
      </c>
      <c r="AF4845" s="32">
        <v>4351</v>
      </c>
      <c r="AG4845" s="32">
        <v>0</v>
      </c>
      <c r="AH4845" s="32">
        <v>0</v>
      </c>
      <c r="AI4845" s="32">
        <v>0</v>
      </c>
      <c r="AJ4845" s="32">
        <v>0</v>
      </c>
      <c r="AK4845" s="32">
        <v>0</v>
      </c>
      <c r="AL4845" s="32">
        <f t="shared" si="12807"/>
        <v>4351</v>
      </c>
      <c r="AM4845" s="32">
        <f t="shared" si="12808"/>
        <v>0</v>
      </c>
      <c r="AN4845" s="12"/>
    </row>
    <row r="4846" spans="2:40" ht="46.8" x14ac:dyDescent="0.3">
      <c r="B4846" s="30" t="s">
        <v>1271</v>
      </c>
      <c r="C4846" s="30" t="s">
        <v>104</v>
      </c>
      <c r="D4846" s="30" t="s">
        <v>152</v>
      </c>
      <c r="E4846" s="15" t="str">
        <f t="shared" si="12626"/>
        <v>0412</v>
      </c>
      <c r="F4846" s="30" t="s">
        <v>98</v>
      </c>
      <c r="G4846" s="30"/>
      <c r="H4846" s="31" t="s">
        <v>99</v>
      </c>
      <c r="I4846" s="32"/>
      <c r="J4846" s="32"/>
      <c r="K4846" s="32"/>
      <c r="L4846" s="32"/>
      <c r="M4846" s="32"/>
      <c r="N4846" s="32"/>
      <c r="O4846" s="32">
        <f t="shared" si="12785"/>
        <v>0</v>
      </c>
      <c r="P4846" s="32">
        <f t="shared" si="12786"/>
        <v>0</v>
      </c>
      <c r="Q4846" s="32">
        <f t="shared" si="12787"/>
        <v>0</v>
      </c>
      <c r="R4846" s="32">
        <f t="shared" si="12805"/>
        <v>0</v>
      </c>
      <c r="S4846" s="32">
        <f t="shared" si="12789"/>
        <v>0</v>
      </c>
      <c r="T4846" s="32"/>
      <c r="U4846" s="32"/>
      <c r="V4846" s="32">
        <f t="shared" si="12627"/>
        <v>0</v>
      </c>
      <c r="W4846" s="32"/>
      <c r="X4846" s="32"/>
      <c r="Y4846" s="32"/>
      <c r="Z4846" s="32"/>
      <c r="AA4846" s="32"/>
      <c r="AB4846" s="32">
        <f t="shared" si="12796"/>
        <v>15.3</v>
      </c>
      <c r="AC4846" s="33">
        <f t="shared" si="12797"/>
        <v>21.6</v>
      </c>
      <c r="AD4846" s="33">
        <f t="shared" si="12798"/>
        <v>21.6</v>
      </c>
      <c r="AE4846" s="34">
        <f t="shared" si="12806"/>
        <v>100</v>
      </c>
      <c r="AF4846" s="32">
        <f t="shared" si="12799"/>
        <v>15.3</v>
      </c>
      <c r="AG4846" s="32">
        <f t="shared" si="12800"/>
        <v>0</v>
      </c>
      <c r="AH4846" s="32">
        <f t="shared" si="12801"/>
        <v>0</v>
      </c>
      <c r="AI4846" s="32">
        <f t="shared" si="12802"/>
        <v>0</v>
      </c>
      <c r="AJ4846" s="32">
        <f t="shared" si="12803"/>
        <v>0</v>
      </c>
      <c r="AK4846" s="32">
        <f t="shared" si="12804"/>
        <v>0</v>
      </c>
      <c r="AL4846" s="32">
        <f t="shared" si="12807"/>
        <v>15.3</v>
      </c>
      <c r="AM4846" s="32">
        <f t="shared" si="12808"/>
        <v>-15.3</v>
      </c>
      <c r="AN4846" s="12"/>
    </row>
    <row r="4847" spans="2:40" ht="31.2" x14ac:dyDescent="0.3">
      <c r="B4847" s="30" t="s">
        <v>1271</v>
      </c>
      <c r="C4847" s="30" t="s">
        <v>104</v>
      </c>
      <c r="D4847" s="30" t="s">
        <v>152</v>
      </c>
      <c r="E4847" s="15" t="str">
        <f t="shared" si="12626"/>
        <v>0412</v>
      </c>
      <c r="F4847" s="30" t="s">
        <v>100</v>
      </c>
      <c r="G4847" s="30"/>
      <c r="H4847" s="31" t="s">
        <v>101</v>
      </c>
      <c r="I4847" s="32"/>
      <c r="J4847" s="32"/>
      <c r="K4847" s="32"/>
      <c r="L4847" s="32"/>
      <c r="M4847" s="32"/>
      <c r="N4847" s="32"/>
      <c r="O4847" s="32">
        <f t="shared" si="12785"/>
        <v>0</v>
      </c>
      <c r="P4847" s="32">
        <f t="shared" si="12786"/>
        <v>0</v>
      </c>
      <c r="Q4847" s="32">
        <f t="shared" si="12787"/>
        <v>0</v>
      </c>
      <c r="R4847" s="32">
        <f t="shared" si="12805"/>
        <v>0</v>
      </c>
      <c r="S4847" s="32">
        <f t="shared" si="12789"/>
        <v>0</v>
      </c>
      <c r="T4847" s="32"/>
      <c r="U4847" s="32"/>
      <c r="V4847" s="32">
        <f t="shared" si="12627"/>
        <v>0</v>
      </c>
      <c r="W4847" s="32"/>
      <c r="X4847" s="32"/>
      <c r="Y4847" s="32"/>
      <c r="Z4847" s="32"/>
      <c r="AA4847" s="32"/>
      <c r="AB4847" s="32">
        <f t="shared" si="12796"/>
        <v>15.3</v>
      </c>
      <c r="AC4847" s="33">
        <f t="shared" si="12797"/>
        <v>21.6</v>
      </c>
      <c r="AD4847" s="33">
        <f t="shared" si="12798"/>
        <v>21.6</v>
      </c>
      <c r="AE4847" s="34">
        <f t="shared" si="12806"/>
        <v>100</v>
      </c>
      <c r="AF4847" s="32">
        <f t="shared" si="12799"/>
        <v>15.3</v>
      </c>
      <c r="AG4847" s="32">
        <f t="shared" si="12800"/>
        <v>0</v>
      </c>
      <c r="AH4847" s="32">
        <f t="shared" si="12801"/>
        <v>0</v>
      </c>
      <c r="AI4847" s="32">
        <f t="shared" si="12802"/>
        <v>0</v>
      </c>
      <c r="AJ4847" s="32">
        <f t="shared" si="12803"/>
        <v>0</v>
      </c>
      <c r="AK4847" s="32">
        <f t="shared" si="12804"/>
        <v>0</v>
      </c>
      <c r="AL4847" s="32">
        <f t="shared" si="12807"/>
        <v>15.3</v>
      </c>
      <c r="AM4847" s="32">
        <f t="shared" si="12808"/>
        <v>-15.3</v>
      </c>
      <c r="AN4847" s="12"/>
    </row>
    <row r="4848" spans="2:40" ht="31.2" x14ac:dyDescent="0.3">
      <c r="B4848" s="30" t="s">
        <v>1271</v>
      </c>
      <c r="C4848" s="30" t="s">
        <v>104</v>
      </c>
      <c r="D4848" s="30" t="s">
        <v>152</v>
      </c>
      <c r="E4848" s="15" t="str">
        <f t="shared" si="12626"/>
        <v>0412</v>
      </c>
      <c r="F4848" s="30" t="s">
        <v>102</v>
      </c>
      <c r="G4848" s="30"/>
      <c r="H4848" s="31" t="s">
        <v>103</v>
      </c>
      <c r="I4848" s="32"/>
      <c r="J4848" s="32"/>
      <c r="K4848" s="32"/>
      <c r="L4848" s="32"/>
      <c r="M4848" s="32"/>
      <c r="N4848" s="32"/>
      <c r="O4848" s="32">
        <f t="shared" si="12785"/>
        <v>0</v>
      </c>
      <c r="P4848" s="32">
        <f t="shared" si="12786"/>
        <v>0</v>
      </c>
      <c r="Q4848" s="32">
        <f t="shared" si="12787"/>
        <v>0</v>
      </c>
      <c r="R4848" s="32">
        <f t="shared" si="12805"/>
        <v>0</v>
      </c>
      <c r="S4848" s="32">
        <f t="shared" si="12789"/>
        <v>0</v>
      </c>
      <c r="T4848" s="32"/>
      <c r="U4848" s="32"/>
      <c r="V4848" s="32">
        <f t="shared" si="12627"/>
        <v>0</v>
      </c>
      <c r="W4848" s="32"/>
      <c r="X4848" s="32"/>
      <c r="Y4848" s="32"/>
      <c r="Z4848" s="32"/>
      <c r="AA4848" s="32"/>
      <c r="AB4848" s="32">
        <f t="shared" si="12796"/>
        <v>15.3</v>
      </c>
      <c r="AC4848" s="33">
        <f t="shared" si="12797"/>
        <v>21.6</v>
      </c>
      <c r="AD4848" s="33">
        <f t="shared" si="12798"/>
        <v>21.6</v>
      </c>
      <c r="AE4848" s="34">
        <f t="shared" si="12806"/>
        <v>100</v>
      </c>
      <c r="AF4848" s="32">
        <f t="shared" si="12799"/>
        <v>15.3</v>
      </c>
      <c r="AG4848" s="32">
        <f t="shared" si="12800"/>
        <v>0</v>
      </c>
      <c r="AH4848" s="32">
        <f t="shared" si="12801"/>
        <v>0</v>
      </c>
      <c r="AI4848" s="32">
        <f t="shared" si="12802"/>
        <v>0</v>
      </c>
      <c r="AJ4848" s="32">
        <f t="shared" si="12803"/>
        <v>0</v>
      </c>
      <c r="AK4848" s="32">
        <f t="shared" si="12804"/>
        <v>0</v>
      </c>
      <c r="AL4848" s="32">
        <f t="shared" si="12807"/>
        <v>15.3</v>
      </c>
      <c r="AM4848" s="32">
        <f t="shared" si="12808"/>
        <v>-15.3</v>
      </c>
      <c r="AN4848" s="12"/>
    </row>
    <row r="4849" spans="2:40" x14ac:dyDescent="0.3">
      <c r="B4849" s="30" t="s">
        <v>1271</v>
      </c>
      <c r="C4849" s="30" t="s">
        <v>104</v>
      </c>
      <c r="D4849" s="30" t="s">
        <v>152</v>
      </c>
      <c r="E4849" s="15" t="str">
        <f t="shared" ref="E4849:E4912" si="12809">CONCATENATE(C4849,D4849)</f>
        <v>0412</v>
      </c>
      <c r="F4849" s="30" t="s">
        <v>102</v>
      </c>
      <c r="G4849" s="30" t="s">
        <v>56</v>
      </c>
      <c r="H4849" s="31" t="s">
        <v>57</v>
      </c>
      <c r="I4849" s="32"/>
      <c r="J4849" s="32"/>
      <c r="K4849" s="32"/>
      <c r="L4849" s="32"/>
      <c r="M4849" s="32"/>
      <c r="N4849" s="32"/>
      <c r="O4849" s="32">
        <f t="shared" si="12785"/>
        <v>0</v>
      </c>
      <c r="P4849" s="32">
        <f t="shared" si="12786"/>
        <v>0</v>
      </c>
      <c r="Q4849" s="32">
        <f t="shared" si="12787"/>
        <v>0</v>
      </c>
      <c r="R4849" s="32">
        <f t="shared" si="12805"/>
        <v>0</v>
      </c>
      <c r="S4849" s="32">
        <f t="shared" si="12789"/>
        <v>0</v>
      </c>
      <c r="T4849" s="32"/>
      <c r="U4849" s="32"/>
      <c r="V4849" s="32">
        <f t="shared" ref="V4849:V4912" si="12810">I4849+L4849+U4849+T4849+S4849+R4849+Q4849+P4849+O4849</f>
        <v>0</v>
      </c>
      <c r="W4849" s="32"/>
      <c r="X4849" s="32"/>
      <c r="Y4849" s="32"/>
      <c r="Z4849" s="32"/>
      <c r="AA4849" s="32"/>
      <c r="AB4849" s="32">
        <f t="shared" si="12796"/>
        <v>15.3</v>
      </c>
      <c r="AC4849" s="33">
        <f t="shared" si="12797"/>
        <v>21.6</v>
      </c>
      <c r="AD4849" s="33">
        <f t="shared" si="12798"/>
        <v>21.6</v>
      </c>
      <c r="AE4849" s="34">
        <f t="shared" si="12806"/>
        <v>100</v>
      </c>
      <c r="AF4849" s="32">
        <f t="shared" si="12799"/>
        <v>15.3</v>
      </c>
      <c r="AG4849" s="32">
        <f t="shared" si="12800"/>
        <v>0</v>
      </c>
      <c r="AH4849" s="32">
        <f t="shared" si="12801"/>
        <v>0</v>
      </c>
      <c r="AI4849" s="32">
        <f t="shared" si="12802"/>
        <v>0</v>
      </c>
      <c r="AJ4849" s="32">
        <f t="shared" si="12803"/>
        <v>0</v>
      </c>
      <c r="AK4849" s="32">
        <f t="shared" si="12804"/>
        <v>0</v>
      </c>
      <c r="AL4849" s="32">
        <f t="shared" si="12807"/>
        <v>15.3</v>
      </c>
      <c r="AM4849" s="32">
        <f t="shared" si="12808"/>
        <v>-15.3</v>
      </c>
      <c r="AN4849" s="12"/>
    </row>
    <row r="4850" spans="2:40" x14ac:dyDescent="0.3">
      <c r="B4850" s="30" t="s">
        <v>1271</v>
      </c>
      <c r="C4850" s="30" t="s">
        <v>104</v>
      </c>
      <c r="D4850" s="30" t="s">
        <v>152</v>
      </c>
      <c r="E4850" s="15" t="str">
        <f t="shared" si="12809"/>
        <v>0412</v>
      </c>
      <c r="F4850" s="30" t="s">
        <v>102</v>
      </c>
      <c r="G4850" s="30" t="s">
        <v>58</v>
      </c>
      <c r="H4850" s="31" t="s">
        <v>59</v>
      </c>
      <c r="I4850" s="32"/>
      <c r="J4850" s="32"/>
      <c r="K4850" s="32"/>
      <c r="L4850" s="32"/>
      <c r="M4850" s="32"/>
      <c r="N4850" s="32"/>
      <c r="O4850" s="32">
        <v>0</v>
      </c>
      <c r="P4850" s="32">
        <v>0</v>
      </c>
      <c r="Q4850" s="32">
        <v>0</v>
      </c>
      <c r="R4850" s="32">
        <v>0</v>
      </c>
      <c r="S4850" s="32">
        <v>0</v>
      </c>
      <c r="T4850" s="32"/>
      <c r="U4850" s="32"/>
      <c r="V4850" s="32">
        <f t="shared" si="12810"/>
        <v>0</v>
      </c>
      <c r="W4850" s="32"/>
      <c r="X4850" s="32"/>
      <c r="Y4850" s="32"/>
      <c r="Z4850" s="32"/>
      <c r="AA4850" s="32"/>
      <c r="AB4850" s="32">
        <v>15.3</v>
      </c>
      <c r="AC4850" s="33">
        <v>21.6</v>
      </c>
      <c r="AD4850" s="33">
        <v>21.6</v>
      </c>
      <c r="AE4850" s="34">
        <f t="shared" si="12806"/>
        <v>100</v>
      </c>
      <c r="AF4850" s="32">
        <v>15.3</v>
      </c>
      <c r="AG4850" s="32">
        <v>0</v>
      </c>
      <c r="AH4850" s="32">
        <v>0</v>
      </c>
      <c r="AI4850" s="32">
        <v>0</v>
      </c>
      <c r="AJ4850" s="32">
        <v>0</v>
      </c>
      <c r="AK4850" s="32">
        <v>0</v>
      </c>
      <c r="AL4850" s="32">
        <f t="shared" si="12807"/>
        <v>15.3</v>
      </c>
      <c r="AM4850" s="32">
        <f t="shared" si="12808"/>
        <v>-15.3</v>
      </c>
      <c r="AN4850" s="12"/>
    </row>
    <row r="4851" spans="2:40" s="13" customFormat="1" ht="31.2" x14ac:dyDescent="0.3">
      <c r="B4851" s="14" t="s">
        <v>1331</v>
      </c>
      <c r="C4851" s="14"/>
      <c r="D4851" s="14"/>
      <c r="E4851" s="15" t="str">
        <f t="shared" si="12809"/>
        <v/>
      </c>
      <c r="F4851" s="14"/>
      <c r="G4851" s="14"/>
      <c r="H4851" s="16" t="s">
        <v>1332</v>
      </c>
      <c r="I4851" s="17">
        <f t="shared" ref="I4851:T4851" si="12811">I4852+I4867+I4894</f>
        <v>624696.69999999995</v>
      </c>
      <c r="J4851" s="17">
        <f t="shared" si="12811"/>
        <v>736836.20000000007</v>
      </c>
      <c r="K4851" s="17">
        <f t="shared" si="12811"/>
        <v>696946.4</v>
      </c>
      <c r="L4851" s="17">
        <f t="shared" si="12811"/>
        <v>0</v>
      </c>
      <c r="M4851" s="17">
        <f t="shared" si="12811"/>
        <v>0</v>
      </c>
      <c r="N4851" s="17">
        <f t="shared" si="12811"/>
        <v>0</v>
      </c>
      <c r="O4851" s="17">
        <f t="shared" si="12811"/>
        <v>7.0343730840249918E-13</v>
      </c>
      <c r="P4851" s="17">
        <f t="shared" si="12811"/>
        <v>-5188.0529999999999</v>
      </c>
      <c r="Q4851" s="17">
        <f t="shared" si="12811"/>
        <v>402.84000000000003</v>
      </c>
      <c r="R4851" s="17">
        <f t="shared" si="12811"/>
        <v>3360.4719999999993</v>
      </c>
      <c r="S4851" s="17">
        <f t="shared" si="12811"/>
        <v>-572.06399999999996</v>
      </c>
      <c r="T4851" s="17">
        <f t="shared" si="12811"/>
        <v>0</v>
      </c>
      <c r="U4851" s="17">
        <v>250</v>
      </c>
      <c r="V4851" s="17">
        <f t="shared" si="12810"/>
        <v>622949.8949999999</v>
      </c>
      <c r="W4851" s="17">
        <f t="shared" ref="W4851:AD4851" si="12812">W4852+W4867+W4894</f>
        <v>250</v>
      </c>
      <c r="X4851" s="17">
        <f t="shared" si="12812"/>
        <v>0</v>
      </c>
      <c r="Y4851" s="17">
        <f t="shared" si="12812"/>
        <v>0</v>
      </c>
      <c r="Z4851" s="17">
        <f t="shared" si="12812"/>
        <v>0</v>
      </c>
      <c r="AA4851" s="17">
        <f t="shared" si="12812"/>
        <v>0</v>
      </c>
      <c r="AB4851" s="17">
        <f t="shared" si="12812"/>
        <v>675323.03563000006</v>
      </c>
      <c r="AC4851" s="18">
        <f t="shared" si="12812"/>
        <v>866102.27998999995</v>
      </c>
      <c r="AD4851" s="18">
        <f t="shared" si="12812"/>
        <v>854604.71086000022</v>
      </c>
      <c r="AE4851" s="19">
        <f t="shared" si="12806"/>
        <v>98.672492915024719</v>
      </c>
      <c r="AF4851" s="17">
        <f t="shared" ref="AF4851:AK4851" si="12813">AF4852+AF4867+AF4894</f>
        <v>943923.01808000007</v>
      </c>
      <c r="AG4851" s="17">
        <f t="shared" si="12813"/>
        <v>7.0343730840249918E-13</v>
      </c>
      <c r="AH4851" s="17">
        <f t="shared" si="12813"/>
        <v>0</v>
      </c>
      <c r="AI4851" s="17">
        <f t="shared" si="12813"/>
        <v>0</v>
      </c>
      <c r="AJ4851" s="17">
        <f t="shared" si="12813"/>
        <v>0</v>
      </c>
      <c r="AK4851" s="17">
        <f t="shared" si="12813"/>
        <v>0</v>
      </c>
      <c r="AL4851" s="17">
        <f t="shared" si="12807"/>
        <v>943923.01808000007</v>
      </c>
      <c r="AM4851" s="17">
        <f t="shared" si="12808"/>
        <v>-320973.12308000016</v>
      </c>
      <c r="AN4851" s="20"/>
    </row>
    <row r="4852" spans="2:40" s="13" customFormat="1" x14ac:dyDescent="0.3">
      <c r="B4852" s="14" t="s">
        <v>1331</v>
      </c>
      <c r="C4852" s="14" t="s">
        <v>38</v>
      </c>
      <c r="D4852" s="14"/>
      <c r="E4852" s="21" t="str">
        <f t="shared" si="12809"/>
        <v>01</v>
      </c>
      <c r="F4852" s="14"/>
      <c r="G4852" s="14"/>
      <c r="H4852" s="16" t="s">
        <v>39</v>
      </c>
      <c r="I4852" s="17">
        <f t="shared" ref="I4852:I4856" si="12814">I4853</f>
        <v>740.7</v>
      </c>
      <c r="J4852" s="17">
        <f t="shared" ref="J4852:J4856" si="12815">J4853</f>
        <v>766.4</v>
      </c>
      <c r="K4852" s="17">
        <f t="shared" ref="K4852:K4856" si="12816">K4853</f>
        <v>766.4</v>
      </c>
      <c r="L4852" s="17">
        <f t="shared" ref="L4852:L4856" si="12817">L4853</f>
        <v>0</v>
      </c>
      <c r="M4852" s="17">
        <f t="shared" ref="M4852:M4856" si="12818">M4853</f>
        <v>0</v>
      </c>
      <c r="N4852" s="17">
        <f t="shared" ref="N4852:N4856" si="12819">N4853</f>
        <v>0</v>
      </c>
      <c r="O4852" s="17">
        <f t="shared" ref="O4852:O4856" si="12820">O4853</f>
        <v>0</v>
      </c>
      <c r="P4852" s="17">
        <f t="shared" ref="P4852:P4856" si="12821">P4853</f>
        <v>0</v>
      </c>
      <c r="Q4852" s="17">
        <f t="shared" ref="Q4852:Q4856" si="12822">Q4853</f>
        <v>0</v>
      </c>
      <c r="R4852" s="17">
        <f t="shared" ref="R4852:R4856" si="12823">R4853</f>
        <v>0</v>
      </c>
      <c r="S4852" s="17">
        <f t="shared" ref="S4852:S4856" si="12824">S4853</f>
        <v>0</v>
      </c>
      <c r="T4852" s="17">
        <f t="shared" ref="T4852:T4856" si="12825">T4853</f>
        <v>0</v>
      </c>
      <c r="U4852" s="17">
        <v>0</v>
      </c>
      <c r="V4852" s="17">
        <f t="shared" si="12810"/>
        <v>740.7</v>
      </c>
      <c r="W4852" s="17">
        <f t="shared" ref="W4852:W4856" si="12826">W4853</f>
        <v>0</v>
      </c>
      <c r="X4852" s="17">
        <f t="shared" ref="X4852:X4856" si="12827">X4853</f>
        <v>0</v>
      </c>
      <c r="Y4852" s="17">
        <f t="shared" ref="Y4852:Y4856" si="12828">Y4853</f>
        <v>0</v>
      </c>
      <c r="Z4852" s="17">
        <f t="shared" ref="Z4852:Z4856" si="12829">Z4853</f>
        <v>0</v>
      </c>
      <c r="AA4852" s="17">
        <f t="shared" ref="AA4852:AA4856" si="12830">AA4853</f>
        <v>0</v>
      </c>
      <c r="AB4852" s="17">
        <f t="shared" ref="AB4852:AB4856" si="12831">AB4853</f>
        <v>545.04632000000004</v>
      </c>
      <c r="AC4852" s="18">
        <f t="shared" ref="AC4852:AC4855" si="12832">AC4853</f>
        <v>740.69999999999993</v>
      </c>
      <c r="AD4852" s="18">
        <f t="shared" ref="AD4852:AD4855" si="12833">AD4853</f>
        <v>740.69999999999993</v>
      </c>
      <c r="AE4852" s="19">
        <f t="shared" si="12806"/>
        <v>100</v>
      </c>
      <c r="AF4852" s="17">
        <f t="shared" ref="AF4852:AF4856" si="12834">AF4853</f>
        <v>740.7</v>
      </c>
      <c r="AG4852" s="17">
        <f t="shared" ref="AG4852:AG4856" si="12835">AG4853</f>
        <v>0</v>
      </c>
      <c r="AH4852" s="17">
        <f t="shared" ref="AH4852:AH4856" si="12836">AH4853</f>
        <v>0</v>
      </c>
      <c r="AI4852" s="17">
        <f t="shared" ref="AI4852:AI4856" si="12837">AI4853</f>
        <v>0</v>
      </c>
      <c r="AJ4852" s="17">
        <f t="shared" ref="AJ4852:AJ4856" si="12838">AJ4853</f>
        <v>0</v>
      </c>
      <c r="AK4852" s="17">
        <f t="shared" ref="AK4852:AK4856" si="12839">AK4853</f>
        <v>0</v>
      </c>
      <c r="AL4852" s="17">
        <f t="shared" si="12807"/>
        <v>740.7</v>
      </c>
      <c r="AM4852" s="17">
        <f t="shared" si="12808"/>
        <v>0</v>
      </c>
      <c r="AN4852" s="2"/>
    </row>
    <row r="4853" spans="2:40" s="22" customFormat="1" ht="46.8" x14ac:dyDescent="0.3">
      <c r="B4853" s="23" t="s">
        <v>1331</v>
      </c>
      <c r="C4853" s="23" t="s">
        <v>38</v>
      </c>
      <c r="D4853" s="23" t="s">
        <v>104</v>
      </c>
      <c r="E4853" s="24" t="str">
        <f t="shared" si="12809"/>
        <v>0104</v>
      </c>
      <c r="F4853" s="23"/>
      <c r="G4853" s="23"/>
      <c r="H4853" s="25" t="s">
        <v>669</v>
      </c>
      <c r="I4853" s="26">
        <f t="shared" si="12814"/>
        <v>740.7</v>
      </c>
      <c r="J4853" s="26">
        <f t="shared" si="12815"/>
        <v>766.4</v>
      </c>
      <c r="K4853" s="26">
        <f t="shared" si="12816"/>
        <v>766.4</v>
      </c>
      <c r="L4853" s="26">
        <f t="shared" si="12817"/>
        <v>0</v>
      </c>
      <c r="M4853" s="26">
        <f t="shared" si="12818"/>
        <v>0</v>
      </c>
      <c r="N4853" s="26">
        <f t="shared" si="12819"/>
        <v>0</v>
      </c>
      <c r="O4853" s="26">
        <f t="shared" si="12820"/>
        <v>0</v>
      </c>
      <c r="P4853" s="26">
        <f t="shared" si="12821"/>
        <v>0</v>
      </c>
      <c r="Q4853" s="26">
        <f t="shared" si="12822"/>
        <v>0</v>
      </c>
      <c r="R4853" s="26">
        <f t="shared" si="12823"/>
        <v>0</v>
      </c>
      <c r="S4853" s="26">
        <f t="shared" si="12824"/>
        <v>0</v>
      </c>
      <c r="T4853" s="26">
        <f t="shared" si="12825"/>
        <v>0</v>
      </c>
      <c r="U4853" s="26">
        <v>0</v>
      </c>
      <c r="V4853" s="26">
        <f t="shared" si="12810"/>
        <v>740.7</v>
      </c>
      <c r="W4853" s="26">
        <f t="shared" si="12826"/>
        <v>0</v>
      </c>
      <c r="X4853" s="26">
        <f t="shared" si="12827"/>
        <v>0</v>
      </c>
      <c r="Y4853" s="26">
        <f t="shared" si="12828"/>
        <v>0</v>
      </c>
      <c r="Z4853" s="26">
        <f t="shared" si="12829"/>
        <v>0</v>
      </c>
      <c r="AA4853" s="26">
        <f t="shared" si="12830"/>
        <v>0</v>
      </c>
      <c r="AB4853" s="26">
        <f t="shared" si="12831"/>
        <v>545.04632000000004</v>
      </c>
      <c r="AC4853" s="27">
        <f t="shared" si="12832"/>
        <v>740.69999999999993</v>
      </c>
      <c r="AD4853" s="27">
        <f t="shared" si="12833"/>
        <v>740.69999999999993</v>
      </c>
      <c r="AE4853" s="28">
        <f t="shared" si="12806"/>
        <v>100</v>
      </c>
      <c r="AF4853" s="26">
        <f t="shared" si="12834"/>
        <v>740.7</v>
      </c>
      <c r="AG4853" s="26">
        <f t="shared" si="12835"/>
        <v>0</v>
      </c>
      <c r="AH4853" s="26">
        <f t="shared" si="12836"/>
        <v>0</v>
      </c>
      <c r="AI4853" s="26">
        <f t="shared" si="12837"/>
        <v>0</v>
      </c>
      <c r="AJ4853" s="26">
        <f t="shared" si="12838"/>
        <v>0</v>
      </c>
      <c r="AK4853" s="26">
        <f t="shared" si="12839"/>
        <v>0</v>
      </c>
      <c r="AL4853" s="26">
        <f t="shared" si="12807"/>
        <v>740.7</v>
      </c>
      <c r="AM4853" s="26">
        <f t="shared" si="12808"/>
        <v>0</v>
      </c>
      <c r="AN4853" s="29"/>
    </row>
    <row r="4854" spans="2:40" ht="46.8" x14ac:dyDescent="0.3">
      <c r="B4854" s="30" t="s">
        <v>1331</v>
      </c>
      <c r="C4854" s="30" t="s">
        <v>38</v>
      </c>
      <c r="D4854" s="30" t="s">
        <v>104</v>
      </c>
      <c r="E4854" s="15" t="str">
        <f t="shared" si="12809"/>
        <v>0104</v>
      </c>
      <c r="F4854" s="30" t="s">
        <v>325</v>
      </c>
      <c r="G4854" s="30"/>
      <c r="H4854" s="31" t="s">
        <v>326</v>
      </c>
      <c r="I4854" s="32">
        <f t="shared" si="12814"/>
        <v>740.7</v>
      </c>
      <c r="J4854" s="32">
        <f t="shared" si="12815"/>
        <v>766.4</v>
      </c>
      <c r="K4854" s="32">
        <f t="shared" si="12816"/>
        <v>766.4</v>
      </c>
      <c r="L4854" s="32">
        <f t="shared" si="12817"/>
        <v>0</v>
      </c>
      <c r="M4854" s="32">
        <f t="shared" si="12818"/>
        <v>0</v>
      </c>
      <c r="N4854" s="32">
        <f t="shared" si="12819"/>
        <v>0</v>
      </c>
      <c r="O4854" s="32">
        <f t="shared" si="12820"/>
        <v>0</v>
      </c>
      <c r="P4854" s="32">
        <f t="shared" si="12821"/>
        <v>0</v>
      </c>
      <c r="Q4854" s="32">
        <f t="shared" si="12822"/>
        <v>0</v>
      </c>
      <c r="R4854" s="32">
        <f t="shared" si="12823"/>
        <v>0</v>
      </c>
      <c r="S4854" s="32">
        <f t="shared" si="12824"/>
        <v>0</v>
      </c>
      <c r="T4854" s="32">
        <f t="shared" si="12825"/>
        <v>0</v>
      </c>
      <c r="U4854" s="32">
        <v>0</v>
      </c>
      <c r="V4854" s="32">
        <f t="shared" si="12810"/>
        <v>740.7</v>
      </c>
      <c r="W4854" s="32">
        <f t="shared" si="12826"/>
        <v>0</v>
      </c>
      <c r="X4854" s="32">
        <f t="shared" si="12827"/>
        <v>0</v>
      </c>
      <c r="Y4854" s="32">
        <f t="shared" si="12828"/>
        <v>0</v>
      </c>
      <c r="Z4854" s="32">
        <f t="shared" si="12829"/>
        <v>0</v>
      </c>
      <c r="AA4854" s="32">
        <f t="shared" si="12830"/>
        <v>0</v>
      </c>
      <c r="AB4854" s="32">
        <f t="shared" si="12831"/>
        <v>545.04632000000004</v>
      </c>
      <c r="AC4854" s="33">
        <f t="shared" si="12832"/>
        <v>740.69999999999993</v>
      </c>
      <c r="AD4854" s="33">
        <f t="shared" si="12833"/>
        <v>740.69999999999993</v>
      </c>
      <c r="AE4854" s="34">
        <f t="shared" si="12806"/>
        <v>100</v>
      </c>
      <c r="AF4854" s="32">
        <f t="shared" si="12834"/>
        <v>740.7</v>
      </c>
      <c r="AG4854" s="32">
        <f t="shared" si="12835"/>
        <v>0</v>
      </c>
      <c r="AH4854" s="32">
        <f t="shared" si="12836"/>
        <v>0</v>
      </c>
      <c r="AI4854" s="32">
        <f t="shared" si="12837"/>
        <v>0</v>
      </c>
      <c r="AJ4854" s="32">
        <f t="shared" si="12838"/>
        <v>0</v>
      </c>
      <c r="AK4854" s="32">
        <f t="shared" si="12839"/>
        <v>0</v>
      </c>
      <c r="AL4854" s="32">
        <f t="shared" si="12807"/>
        <v>740.7</v>
      </c>
      <c r="AM4854" s="32">
        <f t="shared" si="12808"/>
        <v>0</v>
      </c>
    </row>
    <row r="4855" spans="2:40" ht="31.2" x14ac:dyDescent="0.3">
      <c r="B4855" s="30" t="s">
        <v>1331</v>
      </c>
      <c r="C4855" s="30" t="s">
        <v>38</v>
      </c>
      <c r="D4855" s="30" t="s">
        <v>104</v>
      </c>
      <c r="E4855" s="15" t="str">
        <f t="shared" si="12809"/>
        <v>0104</v>
      </c>
      <c r="F4855" s="30" t="s">
        <v>610</v>
      </c>
      <c r="G4855" s="30"/>
      <c r="H4855" s="31" t="s">
        <v>611</v>
      </c>
      <c r="I4855" s="32">
        <f t="shared" si="12814"/>
        <v>740.7</v>
      </c>
      <c r="J4855" s="32">
        <f t="shared" si="12815"/>
        <v>766.4</v>
      </c>
      <c r="K4855" s="32">
        <f t="shared" si="12816"/>
        <v>766.4</v>
      </c>
      <c r="L4855" s="32">
        <f t="shared" si="12817"/>
        <v>0</v>
      </c>
      <c r="M4855" s="32">
        <f t="shared" si="12818"/>
        <v>0</v>
      </c>
      <c r="N4855" s="32">
        <f t="shared" si="12819"/>
        <v>0</v>
      </c>
      <c r="O4855" s="32">
        <f t="shared" si="12820"/>
        <v>0</v>
      </c>
      <c r="P4855" s="32">
        <f t="shared" si="12821"/>
        <v>0</v>
      </c>
      <c r="Q4855" s="32">
        <f t="shared" si="12822"/>
        <v>0</v>
      </c>
      <c r="R4855" s="32">
        <f t="shared" si="12823"/>
        <v>0</v>
      </c>
      <c r="S4855" s="32">
        <f t="shared" si="12824"/>
        <v>0</v>
      </c>
      <c r="T4855" s="32">
        <f t="shared" si="12825"/>
        <v>0</v>
      </c>
      <c r="U4855" s="32">
        <v>0</v>
      </c>
      <c r="V4855" s="32">
        <f t="shared" si="12810"/>
        <v>740.7</v>
      </c>
      <c r="W4855" s="32">
        <f t="shared" si="12826"/>
        <v>0</v>
      </c>
      <c r="X4855" s="32">
        <f t="shared" si="12827"/>
        <v>0</v>
      </c>
      <c r="Y4855" s="32">
        <f t="shared" si="12828"/>
        <v>0</v>
      </c>
      <c r="Z4855" s="32">
        <f t="shared" si="12829"/>
        <v>0</v>
      </c>
      <c r="AA4855" s="32">
        <f t="shared" si="12830"/>
        <v>0</v>
      </c>
      <c r="AB4855" s="32">
        <f t="shared" si="12831"/>
        <v>545.04632000000004</v>
      </c>
      <c r="AC4855" s="33">
        <f t="shared" si="12832"/>
        <v>740.69999999999993</v>
      </c>
      <c r="AD4855" s="33">
        <f t="shared" si="12833"/>
        <v>740.69999999999993</v>
      </c>
      <c r="AE4855" s="34">
        <f t="shared" si="12806"/>
        <v>100</v>
      </c>
      <c r="AF4855" s="32">
        <f t="shared" si="12834"/>
        <v>740.7</v>
      </c>
      <c r="AG4855" s="32">
        <f t="shared" si="12835"/>
        <v>0</v>
      </c>
      <c r="AH4855" s="32">
        <f t="shared" si="12836"/>
        <v>0</v>
      </c>
      <c r="AI4855" s="32">
        <f t="shared" si="12837"/>
        <v>0</v>
      </c>
      <c r="AJ4855" s="32">
        <f t="shared" si="12838"/>
        <v>0</v>
      </c>
      <c r="AK4855" s="32">
        <f t="shared" si="12839"/>
        <v>0</v>
      </c>
      <c r="AL4855" s="32">
        <f t="shared" si="12807"/>
        <v>740.7</v>
      </c>
      <c r="AM4855" s="32">
        <f t="shared" si="12808"/>
        <v>0</v>
      </c>
    </row>
    <row r="4856" spans="2:40" ht="46.8" x14ac:dyDescent="0.3">
      <c r="B4856" s="30" t="s">
        <v>1331</v>
      </c>
      <c r="C4856" s="30" t="s">
        <v>38</v>
      </c>
      <c r="D4856" s="30" t="s">
        <v>104</v>
      </c>
      <c r="E4856" s="15" t="str">
        <f t="shared" si="12809"/>
        <v>0104</v>
      </c>
      <c r="F4856" s="30" t="s">
        <v>670</v>
      </c>
      <c r="G4856" s="30"/>
      <c r="H4856" s="31" t="s">
        <v>671</v>
      </c>
      <c r="I4856" s="32">
        <f t="shared" si="12814"/>
        <v>740.7</v>
      </c>
      <c r="J4856" s="32">
        <f t="shared" si="12815"/>
        <v>766.4</v>
      </c>
      <c r="K4856" s="32">
        <f t="shared" si="12816"/>
        <v>766.4</v>
      </c>
      <c r="L4856" s="32">
        <f t="shared" si="12817"/>
        <v>0</v>
      </c>
      <c r="M4856" s="32">
        <f t="shared" si="12818"/>
        <v>0</v>
      </c>
      <c r="N4856" s="32">
        <f t="shared" si="12819"/>
        <v>0</v>
      </c>
      <c r="O4856" s="32">
        <f t="shared" si="12820"/>
        <v>0</v>
      </c>
      <c r="P4856" s="32">
        <f t="shared" si="12821"/>
        <v>0</v>
      </c>
      <c r="Q4856" s="32">
        <f t="shared" si="12822"/>
        <v>0</v>
      </c>
      <c r="R4856" s="32">
        <f t="shared" si="12823"/>
        <v>0</v>
      </c>
      <c r="S4856" s="32">
        <f t="shared" si="12824"/>
        <v>0</v>
      </c>
      <c r="T4856" s="32">
        <f t="shared" si="12825"/>
        <v>0</v>
      </c>
      <c r="U4856" s="32">
        <v>0</v>
      </c>
      <c r="V4856" s="32">
        <f t="shared" si="12810"/>
        <v>740.7</v>
      </c>
      <c r="W4856" s="32">
        <f t="shared" si="12826"/>
        <v>0</v>
      </c>
      <c r="X4856" s="32">
        <f t="shared" si="12827"/>
        <v>0</v>
      </c>
      <c r="Y4856" s="32">
        <f t="shared" si="12828"/>
        <v>0</v>
      </c>
      <c r="Z4856" s="32">
        <f t="shared" si="12829"/>
        <v>0</v>
      </c>
      <c r="AA4856" s="32">
        <f t="shared" si="12830"/>
        <v>0</v>
      </c>
      <c r="AB4856" s="32">
        <f t="shared" si="12831"/>
        <v>545.04632000000004</v>
      </c>
      <c r="AC4856" s="33">
        <f>AC4857+AC4862</f>
        <v>740.69999999999993</v>
      </c>
      <c r="AD4856" s="33">
        <f>AD4857+AD4862</f>
        <v>740.69999999999993</v>
      </c>
      <c r="AE4856" s="34">
        <f t="shared" si="12806"/>
        <v>100</v>
      </c>
      <c r="AF4856" s="32">
        <f t="shared" si="12834"/>
        <v>740.7</v>
      </c>
      <c r="AG4856" s="32">
        <f t="shared" si="12835"/>
        <v>0</v>
      </c>
      <c r="AH4856" s="32">
        <f t="shared" si="12836"/>
        <v>0</v>
      </c>
      <c r="AI4856" s="32">
        <f t="shared" si="12837"/>
        <v>0</v>
      </c>
      <c r="AJ4856" s="32">
        <f t="shared" si="12838"/>
        <v>0</v>
      </c>
      <c r="AK4856" s="32">
        <f t="shared" si="12839"/>
        <v>0</v>
      </c>
      <c r="AL4856" s="32">
        <f t="shared" si="12807"/>
        <v>740.7</v>
      </c>
      <c r="AM4856" s="32">
        <f t="shared" si="12808"/>
        <v>0</v>
      </c>
    </row>
    <row r="4857" spans="2:40" ht="31.2" hidden="1" customHeight="1" x14ac:dyDescent="0.3">
      <c r="B4857" s="30" t="s">
        <v>1331</v>
      </c>
      <c r="C4857" s="30" t="s">
        <v>38</v>
      </c>
      <c r="D4857" s="30" t="s">
        <v>104</v>
      </c>
      <c r="E4857" s="15" t="str">
        <f t="shared" si="12809"/>
        <v>0104</v>
      </c>
      <c r="F4857" s="30" t="s">
        <v>672</v>
      </c>
      <c r="G4857" s="30"/>
      <c r="H4857" s="31" t="s">
        <v>673</v>
      </c>
      <c r="I4857" s="32">
        <f t="shared" ref="I4857:T4857" si="12840">I4858+I4860</f>
        <v>740.7</v>
      </c>
      <c r="J4857" s="32">
        <f t="shared" si="12840"/>
        <v>766.4</v>
      </c>
      <c r="K4857" s="32">
        <f t="shared" si="12840"/>
        <v>766.4</v>
      </c>
      <c r="L4857" s="32">
        <f t="shared" si="12840"/>
        <v>0</v>
      </c>
      <c r="M4857" s="32">
        <f t="shared" si="12840"/>
        <v>0</v>
      </c>
      <c r="N4857" s="32">
        <f t="shared" si="12840"/>
        <v>0</v>
      </c>
      <c r="O4857" s="32">
        <f t="shared" si="12840"/>
        <v>0</v>
      </c>
      <c r="P4857" s="32">
        <f t="shared" si="12840"/>
        <v>0</v>
      </c>
      <c r="Q4857" s="32">
        <f t="shared" si="12840"/>
        <v>0</v>
      </c>
      <c r="R4857" s="32">
        <f t="shared" si="12840"/>
        <v>0</v>
      </c>
      <c r="S4857" s="32">
        <f t="shared" si="12840"/>
        <v>0</v>
      </c>
      <c r="T4857" s="32">
        <f t="shared" si="12840"/>
        <v>0</v>
      </c>
      <c r="U4857" s="32">
        <v>0</v>
      </c>
      <c r="V4857" s="32">
        <f t="shared" si="12810"/>
        <v>740.7</v>
      </c>
      <c r="W4857" s="32">
        <f t="shared" ref="W4857:AD4857" si="12841">W4858+W4860</f>
        <v>0</v>
      </c>
      <c r="X4857" s="32">
        <f t="shared" si="12841"/>
        <v>0</v>
      </c>
      <c r="Y4857" s="32">
        <f t="shared" si="12841"/>
        <v>0</v>
      </c>
      <c r="Z4857" s="32">
        <f t="shared" si="12841"/>
        <v>0</v>
      </c>
      <c r="AA4857" s="32">
        <f t="shared" si="12841"/>
        <v>0</v>
      </c>
      <c r="AB4857" s="32">
        <f t="shared" si="12841"/>
        <v>545.04632000000004</v>
      </c>
      <c r="AC4857" s="33">
        <f t="shared" si="12841"/>
        <v>0</v>
      </c>
      <c r="AD4857" s="33">
        <f t="shared" si="12841"/>
        <v>0</v>
      </c>
      <c r="AE4857" s="34" t="e">
        <f t="shared" si="12806"/>
        <v>#DIV/0!</v>
      </c>
      <c r="AF4857" s="32">
        <f t="shared" ref="AF4857:AK4857" si="12842">AF4858+AF4860</f>
        <v>740.7</v>
      </c>
      <c r="AG4857" s="32">
        <f t="shared" si="12842"/>
        <v>0</v>
      </c>
      <c r="AH4857" s="32">
        <f t="shared" si="12842"/>
        <v>0</v>
      </c>
      <c r="AI4857" s="32">
        <f t="shared" si="12842"/>
        <v>0</v>
      </c>
      <c r="AJ4857" s="32">
        <f t="shared" si="12842"/>
        <v>0</v>
      </c>
      <c r="AK4857" s="32">
        <f t="shared" si="12842"/>
        <v>0</v>
      </c>
      <c r="AL4857" s="32">
        <f t="shared" si="12807"/>
        <v>740.7</v>
      </c>
      <c r="AM4857" s="32">
        <f t="shared" si="12808"/>
        <v>0</v>
      </c>
      <c r="AN4857" s="12" t="s">
        <v>35</v>
      </c>
    </row>
    <row r="4858" spans="2:40" ht="78" hidden="1" customHeight="1" x14ac:dyDescent="0.3">
      <c r="B4858" s="30" t="s">
        <v>1331</v>
      </c>
      <c r="C4858" s="30" t="s">
        <v>38</v>
      </c>
      <c r="D4858" s="30" t="s">
        <v>104</v>
      </c>
      <c r="E4858" s="15" t="str">
        <f t="shared" si="12809"/>
        <v>0104</v>
      </c>
      <c r="F4858" s="30" t="s">
        <v>672</v>
      </c>
      <c r="G4858" s="30" t="s">
        <v>68</v>
      </c>
      <c r="H4858" s="31" t="s">
        <v>69</v>
      </c>
      <c r="I4858" s="32">
        <f t="shared" ref="I4858:T4858" si="12843">I4859</f>
        <v>698.5</v>
      </c>
      <c r="J4858" s="32">
        <f t="shared" si="12843"/>
        <v>723.9</v>
      </c>
      <c r="K4858" s="32">
        <f t="shared" si="12843"/>
        <v>723.9</v>
      </c>
      <c r="L4858" s="32">
        <f t="shared" si="12843"/>
        <v>0</v>
      </c>
      <c r="M4858" s="32">
        <f t="shared" si="12843"/>
        <v>0</v>
      </c>
      <c r="N4858" s="32">
        <f t="shared" si="12843"/>
        <v>0</v>
      </c>
      <c r="O4858" s="32">
        <f t="shared" si="12843"/>
        <v>0</v>
      </c>
      <c r="P4858" s="32">
        <f t="shared" si="12843"/>
        <v>0</v>
      </c>
      <c r="Q4858" s="32">
        <f t="shared" si="12843"/>
        <v>0</v>
      </c>
      <c r="R4858" s="32">
        <f t="shared" si="12843"/>
        <v>0</v>
      </c>
      <c r="S4858" s="32">
        <f t="shared" si="12843"/>
        <v>0</v>
      </c>
      <c r="T4858" s="32">
        <f t="shared" si="12843"/>
        <v>0</v>
      </c>
      <c r="U4858" s="32">
        <v>0</v>
      </c>
      <c r="V4858" s="32">
        <f t="shared" si="12810"/>
        <v>698.5</v>
      </c>
      <c r="W4858" s="32">
        <f t="shared" ref="W4858:AD4858" si="12844">W4859</f>
        <v>0</v>
      </c>
      <c r="X4858" s="32">
        <f t="shared" si="12844"/>
        <v>0</v>
      </c>
      <c r="Y4858" s="32">
        <f t="shared" si="12844"/>
        <v>0</v>
      </c>
      <c r="Z4858" s="32">
        <f t="shared" si="12844"/>
        <v>0</v>
      </c>
      <c r="AA4858" s="32">
        <f t="shared" si="12844"/>
        <v>0</v>
      </c>
      <c r="AB4858" s="32">
        <f t="shared" si="12844"/>
        <v>471.95571000000001</v>
      </c>
      <c r="AC4858" s="33">
        <f t="shared" si="12844"/>
        <v>0</v>
      </c>
      <c r="AD4858" s="33">
        <f t="shared" si="12844"/>
        <v>0</v>
      </c>
      <c r="AE4858" s="34" t="e">
        <f t="shared" si="12806"/>
        <v>#DIV/0!</v>
      </c>
      <c r="AF4858" s="32">
        <f t="shared" ref="AF4858:AK4858" si="12845">AF4859</f>
        <v>631.67681000000005</v>
      </c>
      <c r="AG4858" s="32">
        <f t="shared" si="12845"/>
        <v>0</v>
      </c>
      <c r="AH4858" s="32">
        <f t="shared" si="12845"/>
        <v>0</v>
      </c>
      <c r="AI4858" s="32">
        <f t="shared" si="12845"/>
        <v>0</v>
      </c>
      <c r="AJ4858" s="32">
        <f t="shared" si="12845"/>
        <v>0</v>
      </c>
      <c r="AK4858" s="32">
        <f t="shared" si="12845"/>
        <v>0</v>
      </c>
      <c r="AL4858" s="32">
        <f t="shared" si="12807"/>
        <v>631.67681000000005</v>
      </c>
      <c r="AM4858" s="32">
        <f t="shared" si="12808"/>
        <v>66.823189999999954</v>
      </c>
      <c r="AN4858" s="12" t="s">
        <v>35</v>
      </c>
    </row>
    <row r="4859" spans="2:40" ht="31.2" hidden="1" customHeight="1" x14ac:dyDescent="0.3">
      <c r="B4859" s="30" t="s">
        <v>1331</v>
      </c>
      <c r="C4859" s="30" t="s">
        <v>38</v>
      </c>
      <c r="D4859" s="30" t="s">
        <v>104</v>
      </c>
      <c r="E4859" s="15" t="str">
        <f t="shared" si="12809"/>
        <v>0104</v>
      </c>
      <c r="F4859" s="30" t="s">
        <v>672</v>
      </c>
      <c r="G4859" s="30" t="s">
        <v>90</v>
      </c>
      <c r="H4859" s="31" t="s">
        <v>91</v>
      </c>
      <c r="I4859" s="32">
        <v>698.5</v>
      </c>
      <c r="J4859" s="32">
        <v>723.9</v>
      </c>
      <c r="K4859" s="32">
        <v>723.9</v>
      </c>
      <c r="L4859" s="32"/>
      <c r="M4859" s="32"/>
      <c r="N4859" s="32"/>
      <c r="O4859" s="32">
        <v>0</v>
      </c>
      <c r="P4859" s="32">
        <v>0</v>
      </c>
      <c r="Q4859" s="32">
        <v>0</v>
      </c>
      <c r="R4859" s="32">
        <v>0</v>
      </c>
      <c r="S4859" s="32">
        <v>0</v>
      </c>
      <c r="T4859" s="32">
        <v>0</v>
      </c>
      <c r="U4859" s="32">
        <v>0</v>
      </c>
      <c r="V4859" s="32">
        <f t="shared" si="12810"/>
        <v>698.5</v>
      </c>
      <c r="W4859" s="32"/>
      <c r="X4859" s="32"/>
      <c r="Y4859" s="32"/>
      <c r="Z4859" s="32"/>
      <c r="AA4859" s="32"/>
      <c r="AB4859" s="32">
        <v>471.95571000000001</v>
      </c>
      <c r="AC4859" s="33">
        <v>0</v>
      </c>
      <c r="AD4859" s="33">
        <v>0</v>
      </c>
      <c r="AE4859" s="34" t="e">
        <f t="shared" si="12806"/>
        <v>#DIV/0!</v>
      </c>
      <c r="AF4859" s="32">
        <v>631.67681000000005</v>
      </c>
      <c r="AG4859" s="32">
        <v>0</v>
      </c>
      <c r="AH4859" s="32">
        <v>0</v>
      </c>
      <c r="AI4859" s="32">
        <v>0</v>
      </c>
      <c r="AJ4859" s="32">
        <v>0</v>
      </c>
      <c r="AK4859" s="32">
        <v>0</v>
      </c>
      <c r="AL4859" s="32">
        <f t="shared" si="12807"/>
        <v>631.67681000000005</v>
      </c>
      <c r="AM4859" s="32">
        <f t="shared" si="12808"/>
        <v>66.823189999999954</v>
      </c>
      <c r="AN4859" s="12" t="s">
        <v>35</v>
      </c>
    </row>
    <row r="4860" spans="2:40" ht="31.2" hidden="1" customHeight="1" x14ac:dyDescent="0.3">
      <c r="B4860" s="30" t="s">
        <v>1331</v>
      </c>
      <c r="C4860" s="30" t="s">
        <v>38</v>
      </c>
      <c r="D4860" s="30" t="s">
        <v>104</v>
      </c>
      <c r="E4860" s="15" t="str">
        <f t="shared" si="12809"/>
        <v>0104</v>
      </c>
      <c r="F4860" s="30" t="s">
        <v>672</v>
      </c>
      <c r="G4860" s="30" t="s">
        <v>50</v>
      </c>
      <c r="H4860" s="31" t="s">
        <v>51</v>
      </c>
      <c r="I4860" s="32">
        <f t="shared" ref="I4860:T4860" si="12846">I4861</f>
        <v>42.2</v>
      </c>
      <c r="J4860" s="32">
        <f t="shared" si="12846"/>
        <v>42.5</v>
      </c>
      <c r="K4860" s="32">
        <f t="shared" si="12846"/>
        <v>42.5</v>
      </c>
      <c r="L4860" s="32">
        <f t="shared" si="12846"/>
        <v>0</v>
      </c>
      <c r="M4860" s="32">
        <f t="shared" si="12846"/>
        <v>0</v>
      </c>
      <c r="N4860" s="32">
        <f t="shared" si="12846"/>
        <v>0</v>
      </c>
      <c r="O4860" s="32">
        <f t="shared" si="12846"/>
        <v>0</v>
      </c>
      <c r="P4860" s="32">
        <f t="shared" si="12846"/>
        <v>0</v>
      </c>
      <c r="Q4860" s="32">
        <f t="shared" si="12846"/>
        <v>0</v>
      </c>
      <c r="R4860" s="32">
        <f t="shared" si="12846"/>
        <v>0</v>
      </c>
      <c r="S4860" s="32">
        <f t="shared" si="12846"/>
        <v>0</v>
      </c>
      <c r="T4860" s="32">
        <f t="shared" si="12846"/>
        <v>0</v>
      </c>
      <c r="U4860" s="32">
        <v>0</v>
      </c>
      <c r="V4860" s="32">
        <f t="shared" si="12810"/>
        <v>42.2</v>
      </c>
      <c r="W4860" s="32">
        <f t="shared" ref="W4860:AD4860" si="12847">W4861</f>
        <v>0</v>
      </c>
      <c r="X4860" s="32">
        <f t="shared" si="12847"/>
        <v>0</v>
      </c>
      <c r="Y4860" s="32">
        <f t="shared" si="12847"/>
        <v>0</v>
      </c>
      <c r="Z4860" s="32">
        <f t="shared" si="12847"/>
        <v>0</v>
      </c>
      <c r="AA4860" s="32">
        <f t="shared" si="12847"/>
        <v>0</v>
      </c>
      <c r="AB4860" s="32">
        <f t="shared" si="12847"/>
        <v>73.090609999999998</v>
      </c>
      <c r="AC4860" s="33">
        <f t="shared" si="12847"/>
        <v>0</v>
      </c>
      <c r="AD4860" s="33">
        <f t="shared" si="12847"/>
        <v>0</v>
      </c>
      <c r="AE4860" s="34" t="e">
        <f t="shared" si="12806"/>
        <v>#DIV/0!</v>
      </c>
      <c r="AF4860" s="32">
        <f t="shared" ref="AF4860:AK4860" si="12848">AF4861</f>
        <v>109.02319</v>
      </c>
      <c r="AG4860" s="32">
        <f t="shared" si="12848"/>
        <v>0</v>
      </c>
      <c r="AH4860" s="32">
        <f t="shared" si="12848"/>
        <v>0</v>
      </c>
      <c r="AI4860" s="32">
        <f t="shared" si="12848"/>
        <v>0</v>
      </c>
      <c r="AJ4860" s="32">
        <f t="shared" si="12848"/>
        <v>0</v>
      </c>
      <c r="AK4860" s="32">
        <f t="shared" si="12848"/>
        <v>0</v>
      </c>
      <c r="AL4860" s="32">
        <f t="shared" si="12807"/>
        <v>109.02319</v>
      </c>
      <c r="AM4860" s="32">
        <f t="shared" si="12808"/>
        <v>-66.823189999999997</v>
      </c>
      <c r="AN4860" s="12" t="s">
        <v>35</v>
      </c>
    </row>
    <row r="4861" spans="2:40" ht="31.2" hidden="1" customHeight="1" x14ac:dyDescent="0.3">
      <c r="B4861" s="30" t="s">
        <v>1331</v>
      </c>
      <c r="C4861" s="30" t="s">
        <v>38</v>
      </c>
      <c r="D4861" s="30" t="s">
        <v>104</v>
      </c>
      <c r="E4861" s="15" t="str">
        <f t="shared" si="12809"/>
        <v>0104</v>
      </c>
      <c r="F4861" s="30" t="s">
        <v>672</v>
      </c>
      <c r="G4861" s="30" t="s">
        <v>52</v>
      </c>
      <c r="H4861" s="31" t="s">
        <v>53</v>
      </c>
      <c r="I4861" s="32">
        <v>42.2</v>
      </c>
      <c r="J4861" s="32">
        <v>42.5</v>
      </c>
      <c r="K4861" s="32">
        <v>42.5</v>
      </c>
      <c r="L4861" s="32"/>
      <c r="M4861" s="32"/>
      <c r="N4861" s="32"/>
      <c r="O4861" s="32">
        <v>0</v>
      </c>
      <c r="P4861" s="32">
        <v>0</v>
      </c>
      <c r="Q4861" s="32">
        <v>0</v>
      </c>
      <c r="R4861" s="32">
        <v>0</v>
      </c>
      <c r="S4861" s="32">
        <v>0</v>
      </c>
      <c r="T4861" s="32">
        <v>0</v>
      </c>
      <c r="U4861" s="32">
        <v>0</v>
      </c>
      <c r="V4861" s="32">
        <f t="shared" si="12810"/>
        <v>42.2</v>
      </c>
      <c r="W4861" s="32"/>
      <c r="X4861" s="32"/>
      <c r="Y4861" s="32"/>
      <c r="Z4861" s="32"/>
      <c r="AA4861" s="32"/>
      <c r="AB4861" s="32">
        <v>73.090609999999998</v>
      </c>
      <c r="AC4861" s="33">
        <v>0</v>
      </c>
      <c r="AD4861" s="33">
        <v>0</v>
      </c>
      <c r="AE4861" s="34" t="e">
        <f t="shared" si="12806"/>
        <v>#DIV/0!</v>
      </c>
      <c r="AF4861" s="32">
        <v>109.02319</v>
      </c>
      <c r="AG4861" s="32">
        <v>0</v>
      </c>
      <c r="AH4861" s="32">
        <v>0</v>
      </c>
      <c r="AI4861" s="32">
        <v>0</v>
      </c>
      <c r="AJ4861" s="32">
        <v>0</v>
      </c>
      <c r="AK4861" s="32">
        <v>0</v>
      </c>
      <c r="AL4861" s="32">
        <f t="shared" si="12807"/>
        <v>109.02319</v>
      </c>
      <c r="AM4861" s="32">
        <f t="shared" si="12808"/>
        <v>-66.823189999999997</v>
      </c>
      <c r="AN4861" s="12" t="s">
        <v>35</v>
      </c>
    </row>
    <row r="4862" spans="2:40" ht="31.2" x14ac:dyDescent="0.3">
      <c r="B4862" s="30" t="s">
        <v>1331</v>
      </c>
      <c r="C4862" s="30" t="s">
        <v>38</v>
      </c>
      <c r="D4862" s="30" t="s">
        <v>104</v>
      </c>
      <c r="E4862" s="15" t="str">
        <f t="shared" si="12809"/>
        <v>0104</v>
      </c>
      <c r="F4862" s="30" t="s">
        <v>676</v>
      </c>
      <c r="G4862" s="30"/>
      <c r="H4862" s="31" t="s">
        <v>673</v>
      </c>
      <c r="I4862" s="32"/>
      <c r="J4862" s="32"/>
      <c r="K4862" s="32"/>
      <c r="L4862" s="32"/>
      <c r="M4862" s="32"/>
      <c r="N4862" s="32"/>
      <c r="O4862" s="32"/>
      <c r="P4862" s="32"/>
      <c r="Q4862" s="32"/>
      <c r="R4862" s="32"/>
      <c r="S4862" s="32"/>
      <c r="T4862" s="32"/>
      <c r="U4862" s="32"/>
      <c r="V4862" s="32">
        <f>V4863+V4865</f>
        <v>0</v>
      </c>
      <c r="W4862" s="32"/>
      <c r="X4862" s="32"/>
      <c r="Y4862" s="32"/>
      <c r="Z4862" s="32"/>
      <c r="AA4862" s="32"/>
      <c r="AB4862" s="32"/>
      <c r="AC4862" s="33">
        <f>AC4863+AC4865</f>
        <v>740.69999999999993</v>
      </c>
      <c r="AD4862" s="33">
        <f>AD4863+AD4865</f>
        <v>740.69999999999993</v>
      </c>
      <c r="AE4862" s="34">
        <f t="shared" si="12806"/>
        <v>100</v>
      </c>
      <c r="AF4862" s="32"/>
      <c r="AG4862" s="32"/>
      <c r="AH4862" s="32"/>
      <c r="AI4862" s="32"/>
      <c r="AJ4862" s="32"/>
      <c r="AK4862" s="32"/>
      <c r="AL4862" s="32"/>
      <c r="AM4862" s="32"/>
      <c r="AN4862" s="12"/>
    </row>
    <row r="4863" spans="2:40" ht="78" x14ac:dyDescent="0.3">
      <c r="B4863" s="30" t="s">
        <v>1331</v>
      </c>
      <c r="C4863" s="30" t="s">
        <v>38</v>
      </c>
      <c r="D4863" s="30" t="s">
        <v>104</v>
      </c>
      <c r="E4863" s="15" t="str">
        <f t="shared" si="12809"/>
        <v>0104</v>
      </c>
      <c r="F4863" s="30" t="s">
        <v>676</v>
      </c>
      <c r="G4863" s="30" t="s">
        <v>68</v>
      </c>
      <c r="H4863" s="31" t="s">
        <v>69</v>
      </c>
      <c r="I4863" s="32"/>
      <c r="J4863" s="32"/>
      <c r="K4863" s="32"/>
      <c r="L4863" s="32"/>
      <c r="M4863" s="32"/>
      <c r="N4863" s="32"/>
      <c r="O4863" s="32"/>
      <c r="P4863" s="32"/>
      <c r="Q4863" s="32"/>
      <c r="R4863" s="32"/>
      <c r="S4863" s="32"/>
      <c r="T4863" s="32"/>
      <c r="U4863" s="32"/>
      <c r="V4863" s="32">
        <f>V4864</f>
        <v>0</v>
      </c>
      <c r="W4863" s="32"/>
      <c r="X4863" s="32"/>
      <c r="Y4863" s="32"/>
      <c r="Z4863" s="32"/>
      <c r="AA4863" s="32"/>
      <c r="AB4863" s="32"/>
      <c r="AC4863" s="33">
        <f>AC4864</f>
        <v>649.56309999999996</v>
      </c>
      <c r="AD4863" s="33">
        <f>AD4864</f>
        <v>649.56309999999996</v>
      </c>
      <c r="AE4863" s="34">
        <f t="shared" si="12806"/>
        <v>100</v>
      </c>
      <c r="AF4863" s="32"/>
      <c r="AG4863" s="32"/>
      <c r="AH4863" s="32"/>
      <c r="AI4863" s="32"/>
      <c r="AJ4863" s="32"/>
      <c r="AK4863" s="32"/>
      <c r="AL4863" s="32"/>
      <c r="AM4863" s="32"/>
      <c r="AN4863" s="12"/>
    </row>
    <row r="4864" spans="2:40" ht="31.2" x14ac:dyDescent="0.3">
      <c r="B4864" s="30" t="s">
        <v>1331</v>
      </c>
      <c r="C4864" s="30" t="s">
        <v>38</v>
      </c>
      <c r="D4864" s="30" t="s">
        <v>104</v>
      </c>
      <c r="E4864" s="15" t="str">
        <f t="shared" si="12809"/>
        <v>0104</v>
      </c>
      <c r="F4864" s="30" t="s">
        <v>676</v>
      </c>
      <c r="G4864" s="30" t="s">
        <v>90</v>
      </c>
      <c r="H4864" s="31" t="s">
        <v>91</v>
      </c>
      <c r="I4864" s="32"/>
      <c r="J4864" s="32"/>
      <c r="K4864" s="32"/>
      <c r="L4864" s="32"/>
      <c r="M4864" s="32"/>
      <c r="N4864" s="32"/>
      <c r="O4864" s="32"/>
      <c r="P4864" s="32"/>
      <c r="Q4864" s="32"/>
      <c r="R4864" s="32"/>
      <c r="S4864" s="32"/>
      <c r="T4864" s="32"/>
      <c r="U4864" s="32"/>
      <c r="V4864" s="32">
        <v>0</v>
      </c>
      <c r="W4864" s="32"/>
      <c r="X4864" s="32"/>
      <c r="Y4864" s="32"/>
      <c r="Z4864" s="32"/>
      <c r="AA4864" s="32"/>
      <c r="AB4864" s="32"/>
      <c r="AC4864" s="33">
        <v>649.56309999999996</v>
      </c>
      <c r="AD4864" s="33">
        <v>649.56309999999996</v>
      </c>
      <c r="AE4864" s="34">
        <f t="shared" si="12806"/>
        <v>100</v>
      </c>
      <c r="AF4864" s="32"/>
      <c r="AG4864" s="32"/>
      <c r="AH4864" s="32"/>
      <c r="AI4864" s="32"/>
      <c r="AJ4864" s="32"/>
      <c r="AK4864" s="32"/>
      <c r="AL4864" s="32"/>
      <c r="AM4864" s="32"/>
      <c r="AN4864" s="12"/>
    </row>
    <row r="4865" spans="2:40" ht="31.2" x14ac:dyDescent="0.3">
      <c r="B4865" s="30" t="s">
        <v>1331</v>
      </c>
      <c r="C4865" s="30" t="s">
        <v>38</v>
      </c>
      <c r="D4865" s="30" t="s">
        <v>104</v>
      </c>
      <c r="E4865" s="15" t="str">
        <f t="shared" si="12809"/>
        <v>0104</v>
      </c>
      <c r="F4865" s="30" t="s">
        <v>676</v>
      </c>
      <c r="G4865" s="30" t="s">
        <v>50</v>
      </c>
      <c r="H4865" s="31" t="s">
        <v>51</v>
      </c>
      <c r="I4865" s="32"/>
      <c r="J4865" s="32"/>
      <c r="K4865" s="32"/>
      <c r="L4865" s="32"/>
      <c r="M4865" s="32"/>
      <c r="N4865" s="32"/>
      <c r="O4865" s="32"/>
      <c r="P4865" s="32"/>
      <c r="Q4865" s="32"/>
      <c r="R4865" s="32"/>
      <c r="S4865" s="32"/>
      <c r="T4865" s="32"/>
      <c r="U4865" s="32"/>
      <c r="V4865" s="32">
        <f>V4866</f>
        <v>0</v>
      </c>
      <c r="W4865" s="32"/>
      <c r="X4865" s="32"/>
      <c r="Y4865" s="32"/>
      <c r="Z4865" s="32"/>
      <c r="AA4865" s="32"/>
      <c r="AB4865" s="32"/>
      <c r="AC4865" s="33">
        <f>AC4866</f>
        <v>91.136899999999997</v>
      </c>
      <c r="AD4865" s="33">
        <f>AD4866</f>
        <v>91.136899999999997</v>
      </c>
      <c r="AE4865" s="34">
        <f t="shared" si="12806"/>
        <v>100</v>
      </c>
      <c r="AF4865" s="32"/>
      <c r="AG4865" s="32"/>
      <c r="AH4865" s="32"/>
      <c r="AI4865" s="32"/>
      <c r="AJ4865" s="32"/>
      <c r="AK4865" s="32"/>
      <c r="AL4865" s="32"/>
      <c r="AM4865" s="32"/>
      <c r="AN4865" s="12"/>
    </row>
    <row r="4866" spans="2:40" ht="31.2" x14ac:dyDescent="0.3">
      <c r="B4866" s="30" t="s">
        <v>1331</v>
      </c>
      <c r="C4866" s="30" t="s">
        <v>38</v>
      </c>
      <c r="D4866" s="30" t="s">
        <v>104</v>
      </c>
      <c r="E4866" s="15" t="str">
        <f t="shared" si="12809"/>
        <v>0104</v>
      </c>
      <c r="F4866" s="30" t="s">
        <v>676</v>
      </c>
      <c r="G4866" s="30" t="s">
        <v>52</v>
      </c>
      <c r="H4866" s="31" t="s">
        <v>53</v>
      </c>
      <c r="I4866" s="32"/>
      <c r="J4866" s="32"/>
      <c r="K4866" s="32"/>
      <c r="L4866" s="32"/>
      <c r="M4866" s="32"/>
      <c r="N4866" s="32"/>
      <c r="O4866" s="32"/>
      <c r="P4866" s="32"/>
      <c r="Q4866" s="32"/>
      <c r="R4866" s="32"/>
      <c r="S4866" s="32"/>
      <c r="T4866" s="32"/>
      <c r="U4866" s="32"/>
      <c r="V4866" s="32">
        <v>0</v>
      </c>
      <c r="W4866" s="32"/>
      <c r="X4866" s="32"/>
      <c r="Y4866" s="32"/>
      <c r="Z4866" s="32"/>
      <c r="AA4866" s="32"/>
      <c r="AB4866" s="32"/>
      <c r="AC4866" s="33">
        <v>91.136899999999997</v>
      </c>
      <c r="AD4866" s="33">
        <v>91.136899999999997</v>
      </c>
      <c r="AE4866" s="34">
        <f t="shared" si="12806"/>
        <v>100</v>
      </c>
      <c r="AF4866" s="32"/>
      <c r="AG4866" s="32"/>
      <c r="AH4866" s="32"/>
      <c r="AI4866" s="32"/>
      <c r="AJ4866" s="32"/>
      <c r="AK4866" s="32"/>
      <c r="AL4866" s="32"/>
      <c r="AM4866" s="32"/>
      <c r="AN4866" s="12"/>
    </row>
    <row r="4867" spans="2:40" s="13" customFormat="1" x14ac:dyDescent="0.3">
      <c r="B4867" s="14" t="s">
        <v>1331</v>
      </c>
      <c r="C4867" s="14" t="s">
        <v>224</v>
      </c>
      <c r="D4867" s="14"/>
      <c r="E4867" s="21" t="str">
        <f t="shared" si="12809"/>
        <v>07</v>
      </c>
      <c r="F4867" s="14"/>
      <c r="G4867" s="14"/>
      <c r="H4867" s="16" t="s">
        <v>292</v>
      </c>
      <c r="I4867" s="17">
        <f t="shared" ref="I4867:I4869" si="12849">I4868</f>
        <v>250733.4</v>
      </c>
      <c r="J4867" s="17">
        <f t="shared" ref="J4867:J4869" si="12850">J4868</f>
        <v>270146.40000000002</v>
      </c>
      <c r="K4867" s="17">
        <f t="shared" ref="K4867:K4869" si="12851">K4868</f>
        <v>270146.40000000002</v>
      </c>
      <c r="L4867" s="17">
        <f t="shared" ref="L4867:L4869" si="12852">L4868</f>
        <v>0</v>
      </c>
      <c r="M4867" s="17">
        <f t="shared" ref="M4867:M4869" si="12853">M4868</f>
        <v>0</v>
      </c>
      <c r="N4867" s="17">
        <f t="shared" ref="N4867:N4869" si="12854">N4868</f>
        <v>0</v>
      </c>
      <c r="O4867" s="17">
        <f t="shared" ref="O4867:O4869" si="12855">O4868</f>
        <v>-49.128999999999998</v>
      </c>
      <c r="P4867" s="17">
        <f t="shared" ref="P4867:P4869" si="12856">P4868</f>
        <v>-3612.7079999999996</v>
      </c>
      <c r="Q4867" s="17">
        <f t="shared" ref="Q4867:Q4869" si="12857">Q4868</f>
        <v>0</v>
      </c>
      <c r="R4867" s="17">
        <f t="shared" ref="R4867:R4869" si="12858">R4868</f>
        <v>394.07</v>
      </c>
      <c r="S4867" s="17">
        <f t="shared" ref="S4867:S4869" si="12859">S4868</f>
        <v>0</v>
      </c>
      <c r="T4867" s="17">
        <f t="shared" ref="T4867:T4869" si="12860">T4868</f>
        <v>0</v>
      </c>
      <c r="U4867" s="17">
        <v>0</v>
      </c>
      <c r="V4867" s="17">
        <f t="shared" si="12810"/>
        <v>247465.633</v>
      </c>
      <c r="W4867" s="17">
        <f t="shared" ref="W4867:W4869" si="12861">W4868</f>
        <v>0</v>
      </c>
      <c r="X4867" s="17">
        <f t="shared" ref="X4867:X4869" si="12862">X4868</f>
        <v>0</v>
      </c>
      <c r="Y4867" s="17">
        <f t="shared" ref="Y4867:Y4869" si="12863">Y4868</f>
        <v>0</v>
      </c>
      <c r="Z4867" s="17">
        <f t="shared" ref="Z4867:Z4869" si="12864">Z4868</f>
        <v>0</v>
      </c>
      <c r="AA4867" s="17">
        <f t="shared" ref="AA4867:AA4869" si="12865">AA4868</f>
        <v>0</v>
      </c>
      <c r="AB4867" s="17">
        <f t="shared" ref="AB4867:AB4869" si="12866">AB4868</f>
        <v>126859.61226000001</v>
      </c>
      <c r="AC4867" s="18">
        <f t="shared" ref="AC4867:AC4869" si="12867">AC4868</f>
        <v>134520.05300000001</v>
      </c>
      <c r="AD4867" s="18">
        <f t="shared" ref="AD4867:AD4869" si="12868">AD4868</f>
        <v>133692.17420000001</v>
      </c>
      <c r="AE4867" s="19">
        <f t="shared" si="12806"/>
        <v>99.384568485116489</v>
      </c>
      <c r="AF4867" s="17">
        <f t="shared" ref="AF4867:AF4869" si="12869">AF4868</f>
        <v>246444.182</v>
      </c>
      <c r="AG4867" s="17">
        <f t="shared" ref="AG4867:AG4869" si="12870">AG4868</f>
        <v>-49.128999999999998</v>
      </c>
      <c r="AH4867" s="17">
        <f t="shared" ref="AH4867:AH4869" si="12871">AH4868</f>
        <v>0</v>
      </c>
      <c r="AI4867" s="17">
        <f t="shared" ref="AI4867:AI4869" si="12872">AI4868</f>
        <v>0</v>
      </c>
      <c r="AJ4867" s="17">
        <f t="shared" ref="AJ4867:AJ4869" si="12873">AJ4868</f>
        <v>0</v>
      </c>
      <c r="AK4867" s="17">
        <f t="shared" ref="AK4867:AK4869" si="12874">AK4868</f>
        <v>0</v>
      </c>
      <c r="AL4867" s="17">
        <f t="shared" si="12807"/>
        <v>246395.05300000001</v>
      </c>
      <c r="AM4867" s="17">
        <f t="shared" si="12808"/>
        <v>1070.5799999999872</v>
      </c>
      <c r="AN4867" s="2"/>
    </row>
    <row r="4868" spans="2:40" s="22" customFormat="1" x14ac:dyDescent="0.3">
      <c r="B4868" s="23" t="s">
        <v>1331</v>
      </c>
      <c r="C4868" s="23" t="s">
        <v>224</v>
      </c>
      <c r="D4868" s="23" t="s">
        <v>106</v>
      </c>
      <c r="E4868" s="24" t="str">
        <f t="shared" si="12809"/>
        <v>0709</v>
      </c>
      <c r="F4868" s="23"/>
      <c r="G4868" s="23"/>
      <c r="H4868" s="25" t="s">
        <v>380</v>
      </c>
      <c r="I4868" s="26">
        <f t="shared" si="12849"/>
        <v>250733.4</v>
      </c>
      <c r="J4868" s="26">
        <f t="shared" si="12850"/>
        <v>270146.40000000002</v>
      </c>
      <c r="K4868" s="26">
        <f t="shared" si="12851"/>
        <v>270146.40000000002</v>
      </c>
      <c r="L4868" s="26">
        <f t="shared" si="12852"/>
        <v>0</v>
      </c>
      <c r="M4868" s="26">
        <f t="shared" si="12853"/>
        <v>0</v>
      </c>
      <c r="N4868" s="26">
        <f t="shared" si="12854"/>
        <v>0</v>
      </c>
      <c r="O4868" s="26">
        <f t="shared" si="12855"/>
        <v>-49.128999999999998</v>
      </c>
      <c r="P4868" s="26">
        <f t="shared" si="12856"/>
        <v>-3612.7079999999996</v>
      </c>
      <c r="Q4868" s="26">
        <f t="shared" si="12857"/>
        <v>0</v>
      </c>
      <c r="R4868" s="26">
        <f t="shared" si="12858"/>
        <v>394.07</v>
      </c>
      <c r="S4868" s="26">
        <f t="shared" si="12859"/>
        <v>0</v>
      </c>
      <c r="T4868" s="26">
        <f t="shared" si="12860"/>
        <v>0</v>
      </c>
      <c r="U4868" s="26">
        <v>0</v>
      </c>
      <c r="V4868" s="26">
        <f t="shared" si="12810"/>
        <v>247465.633</v>
      </c>
      <c r="W4868" s="26">
        <f t="shared" si="12861"/>
        <v>0</v>
      </c>
      <c r="X4868" s="26">
        <f t="shared" si="12862"/>
        <v>0</v>
      </c>
      <c r="Y4868" s="26">
        <f t="shared" si="12863"/>
        <v>0</v>
      </c>
      <c r="Z4868" s="26">
        <f t="shared" si="12864"/>
        <v>0</v>
      </c>
      <c r="AA4868" s="26">
        <f t="shared" si="12865"/>
        <v>0</v>
      </c>
      <c r="AB4868" s="26">
        <f t="shared" si="12866"/>
        <v>126859.61226000001</v>
      </c>
      <c r="AC4868" s="27">
        <f t="shared" si="12867"/>
        <v>134520.05300000001</v>
      </c>
      <c r="AD4868" s="27">
        <f t="shared" si="12868"/>
        <v>133692.17420000001</v>
      </c>
      <c r="AE4868" s="28">
        <f t="shared" si="12806"/>
        <v>99.384568485116489</v>
      </c>
      <c r="AF4868" s="26">
        <f t="shared" si="12869"/>
        <v>246444.182</v>
      </c>
      <c r="AG4868" s="26">
        <f t="shared" si="12870"/>
        <v>-49.128999999999998</v>
      </c>
      <c r="AH4868" s="26">
        <f t="shared" si="12871"/>
        <v>0</v>
      </c>
      <c r="AI4868" s="26">
        <f t="shared" si="12872"/>
        <v>0</v>
      </c>
      <c r="AJ4868" s="26">
        <f t="shared" si="12873"/>
        <v>0</v>
      </c>
      <c r="AK4868" s="26">
        <f t="shared" si="12874"/>
        <v>0</v>
      </c>
      <c r="AL4868" s="26">
        <f t="shared" si="12807"/>
        <v>246395.05300000001</v>
      </c>
      <c r="AM4868" s="26">
        <f t="shared" si="12808"/>
        <v>1070.5799999999872</v>
      </c>
      <c r="AN4868" s="29"/>
    </row>
    <row r="4869" spans="2:40" ht="46.8" x14ac:dyDescent="0.3">
      <c r="B4869" s="30" t="s">
        <v>1331</v>
      </c>
      <c r="C4869" s="30" t="s">
        <v>224</v>
      </c>
      <c r="D4869" s="30" t="s">
        <v>106</v>
      </c>
      <c r="E4869" s="15" t="str">
        <f t="shared" si="12809"/>
        <v>0709</v>
      </c>
      <c r="F4869" s="30" t="s">
        <v>325</v>
      </c>
      <c r="G4869" s="30"/>
      <c r="H4869" s="31" t="s">
        <v>326</v>
      </c>
      <c r="I4869" s="32">
        <f t="shared" si="12849"/>
        <v>250733.4</v>
      </c>
      <c r="J4869" s="32">
        <f t="shared" si="12850"/>
        <v>270146.40000000002</v>
      </c>
      <c r="K4869" s="32">
        <f t="shared" si="12851"/>
        <v>270146.40000000002</v>
      </c>
      <c r="L4869" s="32">
        <f t="shared" si="12852"/>
        <v>0</v>
      </c>
      <c r="M4869" s="32">
        <f t="shared" si="12853"/>
        <v>0</v>
      </c>
      <c r="N4869" s="32">
        <f t="shared" si="12854"/>
        <v>0</v>
      </c>
      <c r="O4869" s="32">
        <f t="shared" si="12855"/>
        <v>-49.128999999999998</v>
      </c>
      <c r="P4869" s="32">
        <f t="shared" si="12856"/>
        <v>-3612.7079999999996</v>
      </c>
      <c r="Q4869" s="32">
        <f t="shared" si="12857"/>
        <v>0</v>
      </c>
      <c r="R4869" s="32">
        <f t="shared" si="12858"/>
        <v>394.07</v>
      </c>
      <c r="S4869" s="32">
        <f t="shared" si="12859"/>
        <v>0</v>
      </c>
      <c r="T4869" s="32">
        <f t="shared" si="12860"/>
        <v>0</v>
      </c>
      <c r="U4869" s="32">
        <v>0</v>
      </c>
      <c r="V4869" s="32">
        <f t="shared" si="12810"/>
        <v>247465.633</v>
      </c>
      <c r="W4869" s="32">
        <f t="shared" si="12861"/>
        <v>0</v>
      </c>
      <c r="X4869" s="32">
        <f t="shared" si="12862"/>
        <v>0</v>
      </c>
      <c r="Y4869" s="32">
        <f t="shared" si="12863"/>
        <v>0</v>
      </c>
      <c r="Z4869" s="32">
        <f t="shared" si="12864"/>
        <v>0</v>
      </c>
      <c r="AA4869" s="32">
        <f t="shared" si="12865"/>
        <v>0</v>
      </c>
      <c r="AB4869" s="32">
        <f t="shared" si="12866"/>
        <v>126859.61226000001</v>
      </c>
      <c r="AC4869" s="33">
        <f t="shared" si="12867"/>
        <v>134520.05300000001</v>
      </c>
      <c r="AD4869" s="33">
        <f t="shared" si="12868"/>
        <v>133692.17420000001</v>
      </c>
      <c r="AE4869" s="34">
        <f t="shared" si="12806"/>
        <v>99.384568485116489</v>
      </c>
      <c r="AF4869" s="32">
        <f t="shared" si="12869"/>
        <v>246444.182</v>
      </c>
      <c r="AG4869" s="32">
        <f t="shared" si="12870"/>
        <v>-49.128999999999998</v>
      </c>
      <c r="AH4869" s="32">
        <f t="shared" si="12871"/>
        <v>0</v>
      </c>
      <c r="AI4869" s="32">
        <f t="shared" si="12872"/>
        <v>0</v>
      </c>
      <c r="AJ4869" s="32">
        <f t="shared" si="12873"/>
        <v>0</v>
      </c>
      <c r="AK4869" s="32">
        <f t="shared" si="12874"/>
        <v>0</v>
      </c>
      <c r="AL4869" s="32">
        <f t="shared" si="12807"/>
        <v>246395.05300000001</v>
      </c>
      <c r="AM4869" s="32">
        <f t="shared" si="12808"/>
        <v>1070.5799999999872</v>
      </c>
    </row>
    <row r="4870" spans="2:40" ht="31.2" x14ac:dyDescent="0.3">
      <c r="B4870" s="30" t="s">
        <v>1331</v>
      </c>
      <c r="C4870" s="30" t="s">
        <v>224</v>
      </c>
      <c r="D4870" s="30" t="s">
        <v>106</v>
      </c>
      <c r="E4870" s="15" t="str">
        <f t="shared" si="12809"/>
        <v>0709</v>
      </c>
      <c r="F4870" s="30" t="s">
        <v>387</v>
      </c>
      <c r="G4870" s="30"/>
      <c r="H4870" s="31" t="s">
        <v>388</v>
      </c>
      <c r="I4870" s="32">
        <f t="shared" ref="I4870:T4870" si="12875">I4879+I4888+I4871</f>
        <v>250733.4</v>
      </c>
      <c r="J4870" s="32">
        <f t="shared" si="12875"/>
        <v>270146.40000000002</v>
      </c>
      <c r="K4870" s="32">
        <f t="shared" si="12875"/>
        <v>270146.40000000002</v>
      </c>
      <c r="L4870" s="32">
        <f t="shared" si="12875"/>
        <v>0</v>
      </c>
      <c r="M4870" s="32">
        <f t="shared" si="12875"/>
        <v>0</v>
      </c>
      <c r="N4870" s="32">
        <f t="shared" si="12875"/>
        <v>0</v>
      </c>
      <c r="O4870" s="32">
        <f t="shared" si="12875"/>
        <v>-49.128999999999998</v>
      </c>
      <c r="P4870" s="32">
        <f t="shared" si="12875"/>
        <v>-3612.7079999999996</v>
      </c>
      <c r="Q4870" s="32">
        <f t="shared" si="12875"/>
        <v>0</v>
      </c>
      <c r="R4870" s="32">
        <f t="shared" si="12875"/>
        <v>394.07</v>
      </c>
      <c r="S4870" s="32">
        <f t="shared" si="12875"/>
        <v>0</v>
      </c>
      <c r="T4870" s="32">
        <f t="shared" si="12875"/>
        <v>0</v>
      </c>
      <c r="U4870" s="32">
        <v>0</v>
      </c>
      <c r="V4870" s="32">
        <f t="shared" si="12810"/>
        <v>247465.633</v>
      </c>
      <c r="W4870" s="32">
        <f t="shared" ref="W4870:AD4870" si="12876">W4879+W4888+W4871</f>
        <v>0</v>
      </c>
      <c r="X4870" s="32">
        <f t="shared" si="12876"/>
        <v>0</v>
      </c>
      <c r="Y4870" s="32">
        <f t="shared" si="12876"/>
        <v>0</v>
      </c>
      <c r="Z4870" s="32">
        <f t="shared" si="12876"/>
        <v>0</v>
      </c>
      <c r="AA4870" s="32">
        <f t="shared" si="12876"/>
        <v>0</v>
      </c>
      <c r="AB4870" s="32">
        <f t="shared" si="12876"/>
        <v>126859.61226000001</v>
      </c>
      <c r="AC4870" s="33">
        <f t="shared" si="12876"/>
        <v>134520.05300000001</v>
      </c>
      <c r="AD4870" s="33">
        <f t="shared" si="12876"/>
        <v>133692.17420000001</v>
      </c>
      <c r="AE4870" s="34">
        <f t="shared" si="12806"/>
        <v>99.384568485116489</v>
      </c>
      <c r="AF4870" s="32">
        <f t="shared" ref="AF4870:AK4870" si="12877">AF4879+AF4888+AF4871</f>
        <v>246444.182</v>
      </c>
      <c r="AG4870" s="32">
        <f t="shared" si="12877"/>
        <v>-49.128999999999998</v>
      </c>
      <c r="AH4870" s="32">
        <f t="shared" si="12877"/>
        <v>0</v>
      </c>
      <c r="AI4870" s="32">
        <f t="shared" si="12877"/>
        <v>0</v>
      </c>
      <c r="AJ4870" s="32">
        <f t="shared" si="12877"/>
        <v>0</v>
      </c>
      <c r="AK4870" s="32">
        <f t="shared" si="12877"/>
        <v>0</v>
      </c>
      <c r="AL4870" s="32">
        <f t="shared" si="12807"/>
        <v>246395.05300000001</v>
      </c>
      <c r="AM4870" s="32">
        <f t="shared" si="12808"/>
        <v>1070.5799999999872</v>
      </c>
    </row>
    <row r="4871" spans="2:40" ht="93.6" x14ac:dyDescent="0.3">
      <c r="B4871" s="30" t="s">
        <v>1331</v>
      </c>
      <c r="C4871" s="30" t="s">
        <v>224</v>
      </c>
      <c r="D4871" s="30" t="s">
        <v>106</v>
      </c>
      <c r="E4871" s="15" t="str">
        <f t="shared" si="12809"/>
        <v>0709</v>
      </c>
      <c r="F4871" s="30" t="s">
        <v>616</v>
      </c>
      <c r="G4871" s="30"/>
      <c r="H4871" s="31" t="s">
        <v>617</v>
      </c>
      <c r="I4871" s="32">
        <f t="shared" ref="I4871:T4871" si="12878">I4872</f>
        <v>237595.1</v>
      </c>
      <c r="J4871" s="32">
        <f t="shared" si="12878"/>
        <v>256987</v>
      </c>
      <c r="K4871" s="32">
        <f t="shared" si="12878"/>
        <v>256987</v>
      </c>
      <c r="L4871" s="32">
        <f t="shared" si="12878"/>
        <v>0</v>
      </c>
      <c r="M4871" s="32">
        <f t="shared" si="12878"/>
        <v>0</v>
      </c>
      <c r="N4871" s="32">
        <f t="shared" si="12878"/>
        <v>0</v>
      </c>
      <c r="O4871" s="32">
        <f t="shared" si="12878"/>
        <v>0</v>
      </c>
      <c r="P4871" s="32">
        <f t="shared" si="12878"/>
        <v>0</v>
      </c>
      <c r="Q4871" s="32">
        <f t="shared" si="12878"/>
        <v>0</v>
      </c>
      <c r="R4871" s="32">
        <f t="shared" si="12878"/>
        <v>0</v>
      </c>
      <c r="S4871" s="32">
        <f t="shared" si="12878"/>
        <v>0</v>
      </c>
      <c r="T4871" s="32">
        <f t="shared" si="12878"/>
        <v>0</v>
      </c>
      <c r="U4871" s="32">
        <v>0</v>
      </c>
      <c r="V4871" s="32">
        <f t="shared" si="12810"/>
        <v>237595.1</v>
      </c>
      <c r="W4871" s="32">
        <f t="shared" ref="W4871:AD4871" si="12879">W4872</f>
        <v>0</v>
      </c>
      <c r="X4871" s="32">
        <f t="shared" si="12879"/>
        <v>0</v>
      </c>
      <c r="Y4871" s="32">
        <f t="shared" si="12879"/>
        <v>0</v>
      </c>
      <c r="Z4871" s="32">
        <f t="shared" si="12879"/>
        <v>0</v>
      </c>
      <c r="AA4871" s="32">
        <f t="shared" si="12879"/>
        <v>0</v>
      </c>
      <c r="AB4871" s="32">
        <f t="shared" si="12879"/>
        <v>117051.58794000001</v>
      </c>
      <c r="AC4871" s="33">
        <f t="shared" si="12879"/>
        <v>124649.52</v>
      </c>
      <c r="AD4871" s="33">
        <f t="shared" si="12879"/>
        <v>123821.64284</v>
      </c>
      <c r="AE4871" s="34">
        <f t="shared" si="12806"/>
        <v>99.335836062585713</v>
      </c>
      <c r="AF4871" s="32">
        <f t="shared" ref="AF4871:AK4871" si="12880">AF4872</f>
        <v>236524.52</v>
      </c>
      <c r="AG4871" s="32">
        <f t="shared" si="12880"/>
        <v>0</v>
      </c>
      <c r="AH4871" s="32">
        <f t="shared" si="12880"/>
        <v>0</v>
      </c>
      <c r="AI4871" s="32">
        <f t="shared" si="12880"/>
        <v>0</v>
      </c>
      <c r="AJ4871" s="32">
        <f t="shared" si="12880"/>
        <v>0</v>
      </c>
      <c r="AK4871" s="32">
        <f t="shared" si="12880"/>
        <v>0</v>
      </c>
      <c r="AL4871" s="32">
        <f t="shared" si="12807"/>
        <v>236524.52</v>
      </c>
      <c r="AM4871" s="32">
        <f t="shared" si="12808"/>
        <v>1070.5800000000163</v>
      </c>
    </row>
    <row r="4872" spans="2:40" x14ac:dyDescent="0.3">
      <c r="B4872" s="30" t="s">
        <v>1331</v>
      </c>
      <c r="C4872" s="30" t="s">
        <v>224</v>
      </c>
      <c r="D4872" s="30" t="s">
        <v>106</v>
      </c>
      <c r="E4872" s="15" t="str">
        <f t="shared" si="12809"/>
        <v>0709</v>
      </c>
      <c r="F4872" s="30" t="s">
        <v>618</v>
      </c>
      <c r="G4872" s="30"/>
      <c r="H4872" s="49" t="s">
        <v>619</v>
      </c>
      <c r="I4872" s="32">
        <f t="shared" ref="I4872:T4872" si="12881">I4873+I4875+I4877</f>
        <v>237595.1</v>
      </c>
      <c r="J4872" s="32">
        <f t="shared" si="12881"/>
        <v>256987</v>
      </c>
      <c r="K4872" s="32">
        <f t="shared" si="12881"/>
        <v>256987</v>
      </c>
      <c r="L4872" s="32">
        <f t="shared" si="12881"/>
        <v>0</v>
      </c>
      <c r="M4872" s="32">
        <f t="shared" si="12881"/>
        <v>0</v>
      </c>
      <c r="N4872" s="32">
        <f t="shared" si="12881"/>
        <v>0</v>
      </c>
      <c r="O4872" s="32">
        <f t="shared" si="12881"/>
        <v>0</v>
      </c>
      <c r="P4872" s="32">
        <f t="shared" si="12881"/>
        <v>0</v>
      </c>
      <c r="Q4872" s="32">
        <f t="shared" si="12881"/>
        <v>0</v>
      </c>
      <c r="R4872" s="32">
        <f t="shared" si="12881"/>
        <v>0</v>
      </c>
      <c r="S4872" s="32">
        <f t="shared" si="12881"/>
        <v>0</v>
      </c>
      <c r="T4872" s="32">
        <f t="shared" si="12881"/>
        <v>0</v>
      </c>
      <c r="U4872" s="32">
        <v>0</v>
      </c>
      <c r="V4872" s="32">
        <f t="shared" si="12810"/>
        <v>237595.1</v>
      </c>
      <c r="W4872" s="32">
        <f t="shared" ref="W4872:AD4872" si="12882">W4873+W4875+W4877</f>
        <v>0</v>
      </c>
      <c r="X4872" s="32">
        <f t="shared" si="12882"/>
        <v>0</v>
      </c>
      <c r="Y4872" s="32">
        <f t="shared" si="12882"/>
        <v>0</v>
      </c>
      <c r="Z4872" s="32">
        <f t="shared" si="12882"/>
        <v>0</v>
      </c>
      <c r="AA4872" s="32">
        <f t="shared" si="12882"/>
        <v>0</v>
      </c>
      <c r="AB4872" s="32">
        <f t="shared" si="12882"/>
        <v>117051.58794000001</v>
      </c>
      <c r="AC4872" s="33">
        <f t="shared" si="12882"/>
        <v>124649.52</v>
      </c>
      <c r="AD4872" s="33">
        <f t="shared" si="12882"/>
        <v>123821.64284</v>
      </c>
      <c r="AE4872" s="34">
        <f t="shared" si="12806"/>
        <v>99.335836062585713</v>
      </c>
      <c r="AF4872" s="32">
        <f t="shared" ref="AF4872:AK4872" si="12883">AF4873+AF4875+AF4877</f>
        <v>236524.52</v>
      </c>
      <c r="AG4872" s="32">
        <f t="shared" si="12883"/>
        <v>0</v>
      </c>
      <c r="AH4872" s="32">
        <f t="shared" si="12883"/>
        <v>0</v>
      </c>
      <c r="AI4872" s="32">
        <f t="shared" si="12883"/>
        <v>0</v>
      </c>
      <c r="AJ4872" s="32">
        <f t="shared" si="12883"/>
        <v>0</v>
      </c>
      <c r="AK4872" s="32">
        <f t="shared" si="12883"/>
        <v>0</v>
      </c>
      <c r="AL4872" s="32">
        <f t="shared" si="12807"/>
        <v>236524.52</v>
      </c>
      <c r="AM4872" s="32">
        <f t="shared" si="12808"/>
        <v>1070.5800000000163</v>
      </c>
    </row>
    <row r="4873" spans="2:40" x14ac:dyDescent="0.3">
      <c r="B4873" s="30" t="s">
        <v>1331</v>
      </c>
      <c r="C4873" s="30" t="s">
        <v>224</v>
      </c>
      <c r="D4873" s="30" t="s">
        <v>106</v>
      </c>
      <c r="E4873" s="15" t="str">
        <f t="shared" si="12809"/>
        <v>0709</v>
      </c>
      <c r="F4873" s="30" t="s">
        <v>618</v>
      </c>
      <c r="G4873" s="30" t="s">
        <v>92</v>
      </c>
      <c r="H4873" s="31" t="s">
        <v>93</v>
      </c>
      <c r="I4873" s="32">
        <f t="shared" ref="I4873:T4873" si="12884">I4874</f>
        <v>14122.5</v>
      </c>
      <c r="J4873" s="32">
        <f t="shared" si="12884"/>
        <v>14108.2</v>
      </c>
      <c r="K4873" s="32">
        <f t="shared" si="12884"/>
        <v>14108.2</v>
      </c>
      <c r="L4873" s="32">
        <f t="shared" si="12884"/>
        <v>0</v>
      </c>
      <c r="M4873" s="32">
        <f t="shared" si="12884"/>
        <v>0</v>
      </c>
      <c r="N4873" s="32">
        <f t="shared" si="12884"/>
        <v>0</v>
      </c>
      <c r="O4873" s="32">
        <f t="shared" si="12884"/>
        <v>0</v>
      </c>
      <c r="P4873" s="32">
        <f t="shared" si="12884"/>
        <v>0</v>
      </c>
      <c r="Q4873" s="32">
        <f t="shared" si="12884"/>
        <v>0</v>
      </c>
      <c r="R4873" s="32">
        <f t="shared" si="12884"/>
        <v>0</v>
      </c>
      <c r="S4873" s="32">
        <f t="shared" si="12884"/>
        <v>0</v>
      </c>
      <c r="T4873" s="32">
        <f t="shared" si="12884"/>
        <v>0</v>
      </c>
      <c r="U4873" s="32">
        <v>0</v>
      </c>
      <c r="V4873" s="32">
        <f t="shared" si="12810"/>
        <v>14122.5</v>
      </c>
      <c r="W4873" s="32">
        <f t="shared" ref="W4873:AD4873" si="12885">W4874</f>
        <v>0</v>
      </c>
      <c r="X4873" s="32">
        <f t="shared" si="12885"/>
        <v>0</v>
      </c>
      <c r="Y4873" s="32">
        <f t="shared" si="12885"/>
        <v>0</v>
      </c>
      <c r="Z4873" s="32">
        <f t="shared" si="12885"/>
        <v>0</v>
      </c>
      <c r="AA4873" s="32">
        <f t="shared" si="12885"/>
        <v>0</v>
      </c>
      <c r="AB4873" s="32">
        <f t="shared" si="12885"/>
        <v>8715.6942799999997</v>
      </c>
      <c r="AC4873" s="33">
        <f t="shared" si="12885"/>
        <v>8965.4539299999997</v>
      </c>
      <c r="AD4873" s="33">
        <f t="shared" si="12885"/>
        <v>8965.4539299999997</v>
      </c>
      <c r="AE4873" s="34">
        <f t="shared" si="12806"/>
        <v>100</v>
      </c>
      <c r="AF4873" s="32">
        <f t="shared" ref="AF4873:AK4873" si="12886">AF4874</f>
        <v>14122.5</v>
      </c>
      <c r="AG4873" s="32">
        <f t="shared" si="12886"/>
        <v>0</v>
      </c>
      <c r="AH4873" s="32">
        <f t="shared" si="12886"/>
        <v>0</v>
      </c>
      <c r="AI4873" s="32">
        <f t="shared" si="12886"/>
        <v>0</v>
      </c>
      <c r="AJ4873" s="32">
        <f t="shared" si="12886"/>
        <v>0</v>
      </c>
      <c r="AK4873" s="32">
        <f t="shared" si="12886"/>
        <v>0</v>
      </c>
      <c r="AL4873" s="32">
        <f t="shared" si="12807"/>
        <v>14122.5</v>
      </c>
      <c r="AM4873" s="32">
        <f t="shared" si="12808"/>
        <v>0</v>
      </c>
    </row>
    <row r="4874" spans="2:40" ht="31.2" x14ac:dyDescent="0.3">
      <c r="B4874" s="30" t="s">
        <v>1331</v>
      </c>
      <c r="C4874" s="30" t="s">
        <v>224</v>
      </c>
      <c r="D4874" s="30" t="s">
        <v>106</v>
      </c>
      <c r="E4874" s="15" t="str">
        <f t="shared" si="12809"/>
        <v>0709</v>
      </c>
      <c r="F4874" s="30" t="s">
        <v>618</v>
      </c>
      <c r="G4874" s="30" t="s">
        <v>94</v>
      </c>
      <c r="H4874" s="31" t="s">
        <v>95</v>
      </c>
      <c r="I4874" s="32">
        <v>14122.5</v>
      </c>
      <c r="J4874" s="32">
        <v>14108.2</v>
      </c>
      <c r="K4874" s="32">
        <v>14108.2</v>
      </c>
      <c r="L4874" s="32"/>
      <c r="M4874" s="32"/>
      <c r="N4874" s="32"/>
      <c r="O4874" s="32">
        <v>0</v>
      </c>
      <c r="P4874" s="32">
        <v>0</v>
      </c>
      <c r="Q4874" s="32">
        <v>0</v>
      </c>
      <c r="R4874" s="32">
        <v>0</v>
      </c>
      <c r="S4874" s="32">
        <v>0</v>
      </c>
      <c r="T4874" s="32">
        <v>0</v>
      </c>
      <c r="U4874" s="32">
        <v>0</v>
      </c>
      <c r="V4874" s="32">
        <f t="shared" si="12810"/>
        <v>14122.5</v>
      </c>
      <c r="W4874" s="32"/>
      <c r="X4874" s="32"/>
      <c r="Y4874" s="32"/>
      <c r="Z4874" s="32"/>
      <c r="AA4874" s="32"/>
      <c r="AB4874" s="32">
        <v>8715.6942799999997</v>
      </c>
      <c r="AC4874" s="33">
        <v>8965.4539299999997</v>
      </c>
      <c r="AD4874" s="33">
        <v>8965.4539299999997</v>
      </c>
      <c r="AE4874" s="34">
        <f t="shared" si="12806"/>
        <v>100</v>
      </c>
      <c r="AF4874" s="32">
        <v>14122.5</v>
      </c>
      <c r="AG4874" s="32">
        <v>0</v>
      </c>
      <c r="AH4874" s="32">
        <v>0</v>
      </c>
      <c r="AI4874" s="32">
        <v>0</v>
      </c>
      <c r="AJ4874" s="32">
        <v>0</v>
      </c>
      <c r="AK4874" s="32">
        <v>0</v>
      </c>
      <c r="AL4874" s="32">
        <f t="shared" si="12807"/>
        <v>14122.5</v>
      </c>
      <c r="AM4874" s="32">
        <f t="shared" si="12808"/>
        <v>0</v>
      </c>
      <c r="AN4874" s="12"/>
    </row>
    <row r="4875" spans="2:40" ht="31.2" x14ac:dyDescent="0.3">
      <c r="B4875" s="30" t="s">
        <v>1331</v>
      </c>
      <c r="C4875" s="30" t="s">
        <v>224</v>
      </c>
      <c r="D4875" s="30" t="s">
        <v>106</v>
      </c>
      <c r="E4875" s="15" t="str">
        <f t="shared" si="12809"/>
        <v>0709</v>
      </c>
      <c r="F4875" s="30" t="s">
        <v>618</v>
      </c>
      <c r="G4875" s="30" t="s">
        <v>174</v>
      </c>
      <c r="H4875" s="31" t="s">
        <v>175</v>
      </c>
      <c r="I4875" s="32">
        <f t="shared" ref="I4875:T4875" si="12887">I4876</f>
        <v>17800.900000000001</v>
      </c>
      <c r="J4875" s="32">
        <f t="shared" si="12887"/>
        <v>19587.599999999999</v>
      </c>
      <c r="K4875" s="32">
        <f t="shared" si="12887"/>
        <v>19587.599999999999</v>
      </c>
      <c r="L4875" s="32">
        <f t="shared" si="12887"/>
        <v>0</v>
      </c>
      <c r="M4875" s="32">
        <f t="shared" si="12887"/>
        <v>0</v>
      </c>
      <c r="N4875" s="32">
        <f t="shared" si="12887"/>
        <v>0</v>
      </c>
      <c r="O4875" s="32">
        <f t="shared" si="12887"/>
        <v>0</v>
      </c>
      <c r="P4875" s="32">
        <f t="shared" si="12887"/>
        <v>0</v>
      </c>
      <c r="Q4875" s="32">
        <f t="shared" si="12887"/>
        <v>0</v>
      </c>
      <c r="R4875" s="32">
        <f t="shared" si="12887"/>
        <v>0</v>
      </c>
      <c r="S4875" s="32">
        <f t="shared" si="12887"/>
        <v>0</v>
      </c>
      <c r="T4875" s="32">
        <f t="shared" si="12887"/>
        <v>0</v>
      </c>
      <c r="U4875" s="32">
        <v>0</v>
      </c>
      <c r="V4875" s="32">
        <f t="shared" si="12810"/>
        <v>17800.900000000001</v>
      </c>
      <c r="W4875" s="32">
        <f t="shared" ref="W4875:AD4875" si="12888">W4876</f>
        <v>0</v>
      </c>
      <c r="X4875" s="32">
        <f t="shared" si="12888"/>
        <v>0</v>
      </c>
      <c r="Y4875" s="32">
        <f t="shared" si="12888"/>
        <v>0</v>
      </c>
      <c r="Z4875" s="32">
        <f t="shared" si="12888"/>
        <v>0</v>
      </c>
      <c r="AA4875" s="32">
        <f t="shared" si="12888"/>
        <v>0</v>
      </c>
      <c r="AB4875" s="32">
        <f t="shared" si="12888"/>
        <v>2728.6200399999998</v>
      </c>
      <c r="AC4875" s="33">
        <f t="shared" si="12888"/>
        <v>2896.9268900000002</v>
      </c>
      <c r="AD4875" s="33">
        <f t="shared" si="12888"/>
        <v>2896.9268900000002</v>
      </c>
      <c r="AE4875" s="34">
        <f t="shared" si="12806"/>
        <v>100</v>
      </c>
      <c r="AF4875" s="32">
        <f t="shared" ref="AF4875:AK4875" si="12889">AF4876</f>
        <v>17663.5</v>
      </c>
      <c r="AG4875" s="32">
        <f t="shared" si="12889"/>
        <v>0</v>
      </c>
      <c r="AH4875" s="32">
        <f t="shared" si="12889"/>
        <v>0</v>
      </c>
      <c r="AI4875" s="32">
        <f t="shared" si="12889"/>
        <v>0</v>
      </c>
      <c r="AJ4875" s="32">
        <f t="shared" si="12889"/>
        <v>0</v>
      </c>
      <c r="AK4875" s="32">
        <f t="shared" si="12889"/>
        <v>0</v>
      </c>
      <c r="AL4875" s="32">
        <f t="shared" si="12807"/>
        <v>17663.5</v>
      </c>
      <c r="AM4875" s="32">
        <f t="shared" si="12808"/>
        <v>137.40000000000146</v>
      </c>
    </row>
    <row r="4876" spans="2:40" ht="62.4" x14ac:dyDescent="0.3">
      <c r="B4876" s="30" t="s">
        <v>1331</v>
      </c>
      <c r="C4876" s="30" t="s">
        <v>224</v>
      </c>
      <c r="D4876" s="30" t="s">
        <v>106</v>
      </c>
      <c r="E4876" s="15" t="str">
        <f t="shared" si="12809"/>
        <v>0709</v>
      </c>
      <c r="F4876" s="30" t="s">
        <v>618</v>
      </c>
      <c r="G4876" s="30" t="s">
        <v>370</v>
      </c>
      <c r="H4876" s="31" t="s">
        <v>371</v>
      </c>
      <c r="I4876" s="32">
        <v>17800.900000000001</v>
      </c>
      <c r="J4876" s="32">
        <v>19587.599999999999</v>
      </c>
      <c r="K4876" s="32">
        <v>19587.599999999999</v>
      </c>
      <c r="L4876" s="32"/>
      <c r="M4876" s="32"/>
      <c r="N4876" s="32"/>
      <c r="O4876" s="32">
        <v>0</v>
      </c>
      <c r="P4876" s="32">
        <v>0</v>
      </c>
      <c r="Q4876" s="32">
        <v>0</v>
      </c>
      <c r="R4876" s="32">
        <v>0</v>
      </c>
      <c r="S4876" s="32">
        <v>0</v>
      </c>
      <c r="T4876" s="32">
        <v>0</v>
      </c>
      <c r="U4876" s="32">
        <v>0</v>
      </c>
      <c r="V4876" s="32">
        <f t="shared" si="12810"/>
        <v>17800.900000000001</v>
      </c>
      <c r="W4876" s="32"/>
      <c r="X4876" s="32"/>
      <c r="Y4876" s="32"/>
      <c r="Z4876" s="32"/>
      <c r="AA4876" s="32"/>
      <c r="AB4876" s="32">
        <v>2728.6200399999998</v>
      </c>
      <c r="AC4876" s="33">
        <v>2896.9268900000002</v>
      </c>
      <c r="AD4876" s="33">
        <v>2896.9268900000002</v>
      </c>
      <c r="AE4876" s="34">
        <f t="shared" si="12806"/>
        <v>100</v>
      </c>
      <c r="AF4876" s="32">
        <v>17663.5</v>
      </c>
      <c r="AG4876" s="32">
        <v>0</v>
      </c>
      <c r="AH4876" s="32">
        <v>0</v>
      </c>
      <c r="AI4876" s="32">
        <v>0</v>
      </c>
      <c r="AJ4876" s="32">
        <v>0</v>
      </c>
      <c r="AK4876" s="32">
        <v>0</v>
      </c>
      <c r="AL4876" s="32">
        <f t="shared" si="12807"/>
        <v>17663.5</v>
      </c>
      <c r="AM4876" s="32">
        <f t="shared" si="12808"/>
        <v>137.40000000000146</v>
      </c>
      <c r="AN4876" s="12"/>
    </row>
    <row r="4877" spans="2:40" x14ac:dyDescent="0.3">
      <c r="B4877" s="30" t="s">
        <v>1331</v>
      </c>
      <c r="C4877" s="30" t="s">
        <v>224</v>
      </c>
      <c r="D4877" s="30" t="s">
        <v>106</v>
      </c>
      <c r="E4877" s="15" t="str">
        <f t="shared" si="12809"/>
        <v>0709</v>
      </c>
      <c r="F4877" s="30" t="s">
        <v>618</v>
      </c>
      <c r="G4877" s="30" t="s">
        <v>56</v>
      </c>
      <c r="H4877" s="31" t="s">
        <v>57</v>
      </c>
      <c r="I4877" s="32">
        <f t="shared" ref="I4877:T4877" si="12890">I4878</f>
        <v>205671.7</v>
      </c>
      <c r="J4877" s="32">
        <f t="shared" si="12890"/>
        <v>223291.2</v>
      </c>
      <c r="K4877" s="32">
        <f t="shared" si="12890"/>
        <v>223291.2</v>
      </c>
      <c r="L4877" s="32">
        <f t="shared" si="12890"/>
        <v>0</v>
      </c>
      <c r="M4877" s="32">
        <f t="shared" si="12890"/>
        <v>0</v>
      </c>
      <c r="N4877" s="32">
        <f t="shared" si="12890"/>
        <v>0</v>
      </c>
      <c r="O4877" s="32">
        <f t="shared" si="12890"/>
        <v>0</v>
      </c>
      <c r="P4877" s="32">
        <f t="shared" si="12890"/>
        <v>0</v>
      </c>
      <c r="Q4877" s="32">
        <f t="shared" si="12890"/>
        <v>0</v>
      </c>
      <c r="R4877" s="32">
        <f t="shared" si="12890"/>
        <v>0</v>
      </c>
      <c r="S4877" s="32">
        <f t="shared" si="12890"/>
        <v>0</v>
      </c>
      <c r="T4877" s="32">
        <f t="shared" si="12890"/>
        <v>0</v>
      </c>
      <c r="U4877" s="32">
        <v>0</v>
      </c>
      <c r="V4877" s="32">
        <f t="shared" si="12810"/>
        <v>205671.7</v>
      </c>
      <c r="W4877" s="32">
        <f t="shared" ref="W4877:AD4877" si="12891">W4878</f>
        <v>0</v>
      </c>
      <c r="X4877" s="32">
        <f t="shared" si="12891"/>
        <v>0</v>
      </c>
      <c r="Y4877" s="32">
        <f t="shared" si="12891"/>
        <v>0</v>
      </c>
      <c r="Z4877" s="32">
        <f t="shared" si="12891"/>
        <v>0</v>
      </c>
      <c r="AA4877" s="32">
        <f t="shared" si="12891"/>
        <v>0</v>
      </c>
      <c r="AB4877" s="32">
        <f t="shared" si="12891"/>
        <v>105607.27362000001</v>
      </c>
      <c r="AC4877" s="33">
        <f t="shared" si="12891"/>
        <v>112787.13918</v>
      </c>
      <c r="AD4877" s="33">
        <f t="shared" si="12891"/>
        <v>111959.26201999999</v>
      </c>
      <c r="AE4877" s="34">
        <f t="shared" si="12806"/>
        <v>99.265982658999121</v>
      </c>
      <c r="AF4877" s="32">
        <f t="shared" ref="AF4877:AK4877" si="12892">AF4878</f>
        <v>204738.52</v>
      </c>
      <c r="AG4877" s="32">
        <f t="shared" si="12892"/>
        <v>0</v>
      </c>
      <c r="AH4877" s="32">
        <f t="shared" si="12892"/>
        <v>0</v>
      </c>
      <c r="AI4877" s="32">
        <f t="shared" si="12892"/>
        <v>0</v>
      </c>
      <c r="AJ4877" s="32">
        <f t="shared" si="12892"/>
        <v>0</v>
      </c>
      <c r="AK4877" s="32">
        <f t="shared" si="12892"/>
        <v>0</v>
      </c>
      <c r="AL4877" s="32">
        <f t="shared" si="12807"/>
        <v>204738.52</v>
      </c>
      <c r="AM4877" s="32">
        <f t="shared" si="12808"/>
        <v>933.18000000002212</v>
      </c>
    </row>
    <row r="4878" spans="2:40" ht="62.4" x14ac:dyDescent="0.3">
      <c r="B4878" s="30" t="s">
        <v>1331</v>
      </c>
      <c r="C4878" s="30" t="s">
        <v>224</v>
      </c>
      <c r="D4878" s="30" t="s">
        <v>106</v>
      </c>
      <c r="E4878" s="15" t="str">
        <f t="shared" si="12809"/>
        <v>0709</v>
      </c>
      <c r="F4878" s="30" t="s">
        <v>618</v>
      </c>
      <c r="G4878" s="30" t="s">
        <v>472</v>
      </c>
      <c r="H4878" s="31" t="s">
        <v>473</v>
      </c>
      <c r="I4878" s="32">
        <v>205671.7</v>
      </c>
      <c r="J4878" s="32">
        <v>223291.2</v>
      </c>
      <c r="K4878" s="32">
        <v>223291.2</v>
      </c>
      <c r="L4878" s="32"/>
      <c r="M4878" s="32"/>
      <c r="N4878" s="32"/>
      <c r="O4878" s="32">
        <v>0</v>
      </c>
      <c r="P4878" s="32">
        <v>0</v>
      </c>
      <c r="Q4878" s="32">
        <v>0</v>
      </c>
      <c r="R4878" s="32">
        <v>0</v>
      </c>
      <c r="S4878" s="32">
        <v>0</v>
      </c>
      <c r="T4878" s="32">
        <v>0</v>
      </c>
      <c r="U4878" s="32">
        <v>0</v>
      </c>
      <c r="V4878" s="32">
        <f t="shared" si="12810"/>
        <v>205671.7</v>
      </c>
      <c r="W4878" s="32"/>
      <c r="X4878" s="32"/>
      <c r="Y4878" s="32"/>
      <c r="Z4878" s="32"/>
      <c r="AA4878" s="32"/>
      <c r="AB4878" s="32">
        <v>105607.27362000001</v>
      </c>
      <c r="AC4878" s="33">
        <v>112787.13918</v>
      </c>
      <c r="AD4878" s="33">
        <v>111959.26201999999</v>
      </c>
      <c r="AE4878" s="34">
        <f t="shared" si="12806"/>
        <v>99.265982658999121</v>
      </c>
      <c r="AF4878" s="32">
        <v>204738.52</v>
      </c>
      <c r="AG4878" s="32">
        <v>0</v>
      </c>
      <c r="AH4878" s="32">
        <v>0</v>
      </c>
      <c r="AI4878" s="32">
        <v>0</v>
      </c>
      <c r="AJ4878" s="32">
        <v>0</v>
      </c>
      <c r="AK4878" s="32">
        <v>0</v>
      </c>
      <c r="AL4878" s="32">
        <f t="shared" si="12807"/>
        <v>204738.52</v>
      </c>
      <c r="AM4878" s="32">
        <f t="shared" si="12808"/>
        <v>933.18000000002212</v>
      </c>
      <c r="AN4878" s="12"/>
    </row>
    <row r="4879" spans="2:40" ht="46.8" x14ac:dyDescent="0.3">
      <c r="B4879" s="30" t="s">
        <v>1331</v>
      </c>
      <c r="C4879" s="30" t="s">
        <v>224</v>
      </c>
      <c r="D4879" s="30" t="s">
        <v>106</v>
      </c>
      <c r="E4879" s="15" t="str">
        <f t="shared" si="12809"/>
        <v>0709</v>
      </c>
      <c r="F4879" s="30" t="s">
        <v>389</v>
      </c>
      <c r="G4879" s="30"/>
      <c r="H4879" s="31" t="s">
        <v>390</v>
      </c>
      <c r="I4879" s="32">
        <f t="shared" ref="I4879:T4879" si="12893">I4880+I4883</f>
        <v>2855.8</v>
      </c>
      <c r="J4879" s="32">
        <f t="shared" si="12893"/>
        <v>2876.8999999999996</v>
      </c>
      <c r="K4879" s="32">
        <f t="shared" si="12893"/>
        <v>2876.8999999999996</v>
      </c>
      <c r="L4879" s="32">
        <f t="shared" si="12893"/>
        <v>0</v>
      </c>
      <c r="M4879" s="32">
        <f t="shared" si="12893"/>
        <v>0</v>
      </c>
      <c r="N4879" s="32">
        <f t="shared" si="12893"/>
        <v>0</v>
      </c>
      <c r="O4879" s="32">
        <f t="shared" si="12893"/>
        <v>0</v>
      </c>
      <c r="P4879" s="32">
        <f t="shared" si="12893"/>
        <v>-21.138000000000002</v>
      </c>
      <c r="Q4879" s="32">
        <f t="shared" si="12893"/>
        <v>0</v>
      </c>
      <c r="R4879" s="32">
        <f t="shared" si="12893"/>
        <v>394.07</v>
      </c>
      <c r="S4879" s="32">
        <f t="shared" si="12893"/>
        <v>0</v>
      </c>
      <c r="T4879" s="32">
        <f t="shared" si="12893"/>
        <v>0</v>
      </c>
      <c r="U4879" s="32">
        <v>0</v>
      </c>
      <c r="V4879" s="32">
        <f t="shared" si="12810"/>
        <v>3228.7320000000004</v>
      </c>
      <c r="W4879" s="32">
        <f t="shared" ref="W4879:AD4879" si="12894">W4880+W4883</f>
        <v>0</v>
      </c>
      <c r="X4879" s="32">
        <f t="shared" si="12894"/>
        <v>0</v>
      </c>
      <c r="Y4879" s="32">
        <f t="shared" si="12894"/>
        <v>0</v>
      </c>
      <c r="Z4879" s="32">
        <f t="shared" si="12894"/>
        <v>0</v>
      </c>
      <c r="AA4879" s="32">
        <f t="shared" si="12894"/>
        <v>0</v>
      </c>
      <c r="AB4879" s="32">
        <f t="shared" si="12894"/>
        <v>3228.73164</v>
      </c>
      <c r="AC4879" s="33">
        <f t="shared" si="12894"/>
        <v>3228.732</v>
      </c>
      <c r="AD4879" s="33">
        <f t="shared" si="12894"/>
        <v>3228.73164</v>
      </c>
      <c r="AE4879" s="34">
        <f t="shared" si="12806"/>
        <v>99.999988850112061</v>
      </c>
      <c r="AF4879" s="32">
        <f t="shared" ref="AF4879:AK4879" si="12895">AF4880+AF4883</f>
        <v>3228.732</v>
      </c>
      <c r="AG4879" s="32">
        <f t="shared" si="12895"/>
        <v>0</v>
      </c>
      <c r="AH4879" s="32">
        <f t="shared" si="12895"/>
        <v>0</v>
      </c>
      <c r="AI4879" s="32">
        <f t="shared" si="12895"/>
        <v>0</v>
      </c>
      <c r="AJ4879" s="32">
        <f t="shared" si="12895"/>
        <v>0</v>
      </c>
      <c r="AK4879" s="32">
        <f t="shared" si="12895"/>
        <v>0</v>
      </c>
      <c r="AL4879" s="32">
        <f t="shared" si="12807"/>
        <v>3228.732</v>
      </c>
      <c r="AM4879" s="32">
        <f t="shared" si="12808"/>
        <v>0</v>
      </c>
    </row>
    <row r="4880" spans="2:40" ht="31.2" x14ac:dyDescent="0.3">
      <c r="B4880" s="30" t="s">
        <v>1331</v>
      </c>
      <c r="C4880" s="30" t="s">
        <v>224</v>
      </c>
      <c r="D4880" s="30" t="s">
        <v>106</v>
      </c>
      <c r="E4880" s="15" t="str">
        <f t="shared" si="12809"/>
        <v>0709</v>
      </c>
      <c r="F4880" s="30" t="s">
        <v>1333</v>
      </c>
      <c r="G4880" s="30"/>
      <c r="H4880" s="31" t="s">
        <v>1334</v>
      </c>
      <c r="I4880" s="32">
        <f t="shared" ref="I4880:I4881" si="12896">I4881</f>
        <v>85.5</v>
      </c>
      <c r="J4880" s="32">
        <f t="shared" ref="J4880:J4881" si="12897">J4881</f>
        <v>85.5</v>
      </c>
      <c r="K4880" s="32">
        <f t="shared" ref="K4880:K4881" si="12898">K4881</f>
        <v>85.5</v>
      </c>
      <c r="L4880" s="32">
        <f t="shared" ref="L4880:L4881" si="12899">L4881</f>
        <v>0</v>
      </c>
      <c r="M4880" s="32">
        <f t="shared" ref="M4880:M4881" si="12900">M4881</f>
        <v>0</v>
      </c>
      <c r="N4880" s="32">
        <f t="shared" ref="N4880:N4881" si="12901">N4881</f>
        <v>0</v>
      </c>
      <c r="O4880" s="32">
        <f t="shared" ref="O4880:O4881" si="12902">O4881</f>
        <v>0</v>
      </c>
      <c r="P4880" s="32">
        <f t="shared" ref="P4880:P4881" si="12903">P4881</f>
        <v>0</v>
      </c>
      <c r="Q4880" s="32">
        <f t="shared" ref="Q4880:Q4881" si="12904">Q4881</f>
        <v>0</v>
      </c>
      <c r="R4880" s="32">
        <f t="shared" ref="R4880:R4881" si="12905">R4881</f>
        <v>0</v>
      </c>
      <c r="S4880" s="32">
        <f t="shared" ref="S4880:S4881" si="12906">S4881</f>
        <v>0</v>
      </c>
      <c r="T4880" s="32">
        <f t="shared" ref="T4880:T4881" si="12907">T4881</f>
        <v>0</v>
      </c>
      <c r="U4880" s="32">
        <v>0</v>
      </c>
      <c r="V4880" s="32">
        <f t="shared" si="12810"/>
        <v>85.5</v>
      </c>
      <c r="W4880" s="32">
        <f t="shared" ref="W4880:W4881" si="12908">W4881</f>
        <v>0</v>
      </c>
      <c r="X4880" s="32">
        <f t="shared" ref="X4880:X4881" si="12909">X4881</f>
        <v>0</v>
      </c>
      <c r="Y4880" s="32">
        <f t="shared" ref="Y4880:Y4881" si="12910">Y4881</f>
        <v>0</v>
      </c>
      <c r="Z4880" s="32">
        <f t="shared" ref="Z4880:Z4881" si="12911">Z4881</f>
        <v>0</v>
      </c>
      <c r="AA4880" s="32">
        <f t="shared" ref="AA4880:AA4881" si="12912">AA4881</f>
        <v>0</v>
      </c>
      <c r="AB4880" s="32">
        <f t="shared" ref="AB4880:AB4881" si="12913">AB4881</f>
        <v>85.5</v>
      </c>
      <c r="AC4880" s="33">
        <f t="shared" ref="AC4880:AC4881" si="12914">AC4881</f>
        <v>85.5</v>
      </c>
      <c r="AD4880" s="33">
        <f t="shared" ref="AD4880:AD4881" si="12915">AD4881</f>
        <v>85.5</v>
      </c>
      <c r="AE4880" s="34">
        <f t="shared" si="12806"/>
        <v>100</v>
      </c>
      <c r="AF4880" s="32">
        <f t="shared" ref="AF4880:AF4881" si="12916">AF4881</f>
        <v>85.5</v>
      </c>
      <c r="AG4880" s="32">
        <f t="shared" ref="AG4880:AG4881" si="12917">AG4881</f>
        <v>0</v>
      </c>
      <c r="AH4880" s="32">
        <f t="shared" ref="AH4880:AH4881" si="12918">AH4881</f>
        <v>0</v>
      </c>
      <c r="AI4880" s="32">
        <f t="shared" ref="AI4880:AI4881" si="12919">AI4881</f>
        <v>0</v>
      </c>
      <c r="AJ4880" s="32">
        <f t="shared" ref="AJ4880:AJ4881" si="12920">AJ4881</f>
        <v>0</v>
      </c>
      <c r="AK4880" s="32">
        <f t="shared" ref="AK4880:AK4881" si="12921">AK4881</f>
        <v>0</v>
      </c>
      <c r="AL4880" s="32">
        <f t="shared" si="12807"/>
        <v>85.5</v>
      </c>
      <c r="AM4880" s="32">
        <f t="shared" si="12808"/>
        <v>0</v>
      </c>
    </row>
    <row r="4881" spans="2:40" ht="31.2" x14ac:dyDescent="0.3">
      <c r="B4881" s="30" t="s">
        <v>1331</v>
      </c>
      <c r="C4881" s="30" t="s">
        <v>224</v>
      </c>
      <c r="D4881" s="30" t="s">
        <v>106</v>
      </c>
      <c r="E4881" s="15" t="str">
        <f t="shared" si="12809"/>
        <v>0709</v>
      </c>
      <c r="F4881" s="30" t="s">
        <v>1333</v>
      </c>
      <c r="G4881" s="30" t="s">
        <v>50</v>
      </c>
      <c r="H4881" s="31" t="s">
        <v>51</v>
      </c>
      <c r="I4881" s="32">
        <f t="shared" si="12896"/>
        <v>85.5</v>
      </c>
      <c r="J4881" s="32">
        <f t="shared" si="12897"/>
        <v>85.5</v>
      </c>
      <c r="K4881" s="32">
        <f t="shared" si="12898"/>
        <v>85.5</v>
      </c>
      <c r="L4881" s="32">
        <f t="shared" si="12899"/>
        <v>0</v>
      </c>
      <c r="M4881" s="32">
        <f t="shared" si="12900"/>
        <v>0</v>
      </c>
      <c r="N4881" s="32">
        <f t="shared" si="12901"/>
        <v>0</v>
      </c>
      <c r="O4881" s="32">
        <f t="shared" si="12902"/>
        <v>0</v>
      </c>
      <c r="P4881" s="32">
        <f t="shared" si="12903"/>
        <v>0</v>
      </c>
      <c r="Q4881" s="32">
        <f t="shared" si="12904"/>
        <v>0</v>
      </c>
      <c r="R4881" s="32">
        <f t="shared" si="12905"/>
        <v>0</v>
      </c>
      <c r="S4881" s="32">
        <f t="shared" si="12906"/>
        <v>0</v>
      </c>
      <c r="T4881" s="32">
        <f t="shared" si="12907"/>
        <v>0</v>
      </c>
      <c r="U4881" s="32">
        <v>0</v>
      </c>
      <c r="V4881" s="32">
        <f t="shared" si="12810"/>
        <v>85.5</v>
      </c>
      <c r="W4881" s="32">
        <f t="shared" si="12908"/>
        <v>0</v>
      </c>
      <c r="X4881" s="32">
        <f t="shared" si="12909"/>
        <v>0</v>
      </c>
      <c r="Y4881" s="32">
        <f t="shared" si="12910"/>
        <v>0</v>
      </c>
      <c r="Z4881" s="32">
        <f t="shared" si="12911"/>
        <v>0</v>
      </c>
      <c r="AA4881" s="32">
        <f t="shared" si="12912"/>
        <v>0</v>
      </c>
      <c r="AB4881" s="32">
        <f t="shared" si="12913"/>
        <v>85.5</v>
      </c>
      <c r="AC4881" s="33">
        <f t="shared" si="12914"/>
        <v>85.5</v>
      </c>
      <c r="AD4881" s="33">
        <f t="shared" si="12915"/>
        <v>85.5</v>
      </c>
      <c r="AE4881" s="34">
        <f t="shared" si="12806"/>
        <v>100</v>
      </c>
      <c r="AF4881" s="32">
        <f t="shared" si="12916"/>
        <v>85.5</v>
      </c>
      <c r="AG4881" s="32">
        <f t="shared" si="12917"/>
        <v>0</v>
      </c>
      <c r="AH4881" s="32">
        <f t="shared" si="12918"/>
        <v>0</v>
      </c>
      <c r="AI4881" s="32">
        <f t="shared" si="12919"/>
        <v>0</v>
      </c>
      <c r="AJ4881" s="32">
        <f t="shared" si="12920"/>
        <v>0</v>
      </c>
      <c r="AK4881" s="32">
        <f t="shared" si="12921"/>
        <v>0</v>
      </c>
      <c r="AL4881" s="32">
        <f t="shared" si="12807"/>
        <v>85.5</v>
      </c>
      <c r="AM4881" s="32">
        <f t="shared" si="12808"/>
        <v>0</v>
      </c>
    </row>
    <row r="4882" spans="2:40" ht="31.2" x14ac:dyDescent="0.3">
      <c r="B4882" s="30" t="s">
        <v>1331</v>
      </c>
      <c r="C4882" s="30" t="s">
        <v>224</v>
      </c>
      <c r="D4882" s="30" t="s">
        <v>106</v>
      </c>
      <c r="E4882" s="15" t="str">
        <f t="shared" si="12809"/>
        <v>0709</v>
      </c>
      <c r="F4882" s="30" t="s">
        <v>1333</v>
      </c>
      <c r="G4882" s="30" t="s">
        <v>52</v>
      </c>
      <c r="H4882" s="31" t="s">
        <v>53</v>
      </c>
      <c r="I4882" s="32">
        <v>85.5</v>
      </c>
      <c r="J4882" s="32">
        <v>85.5</v>
      </c>
      <c r="K4882" s="32">
        <v>85.5</v>
      </c>
      <c r="L4882" s="32"/>
      <c r="M4882" s="32"/>
      <c r="N4882" s="32"/>
      <c r="O4882" s="32">
        <v>0</v>
      </c>
      <c r="P4882" s="32">
        <v>0</v>
      </c>
      <c r="Q4882" s="32">
        <v>0</v>
      </c>
      <c r="R4882" s="32">
        <v>0</v>
      </c>
      <c r="S4882" s="32">
        <v>0</v>
      </c>
      <c r="T4882" s="32">
        <v>0</v>
      </c>
      <c r="U4882" s="32">
        <v>0</v>
      </c>
      <c r="V4882" s="32">
        <f t="shared" si="12810"/>
        <v>85.5</v>
      </c>
      <c r="W4882" s="32"/>
      <c r="X4882" s="32"/>
      <c r="Y4882" s="32"/>
      <c r="Z4882" s="32"/>
      <c r="AA4882" s="32"/>
      <c r="AB4882" s="32">
        <v>85.5</v>
      </c>
      <c r="AC4882" s="33">
        <v>85.5</v>
      </c>
      <c r="AD4882" s="33">
        <v>85.5</v>
      </c>
      <c r="AE4882" s="34">
        <f t="shared" si="12806"/>
        <v>100</v>
      </c>
      <c r="AF4882" s="32">
        <v>85.5</v>
      </c>
      <c r="AG4882" s="32">
        <v>0</v>
      </c>
      <c r="AH4882" s="32">
        <v>0</v>
      </c>
      <c r="AI4882" s="32">
        <v>0</v>
      </c>
      <c r="AJ4882" s="32">
        <v>0</v>
      </c>
      <c r="AK4882" s="32">
        <v>0</v>
      </c>
      <c r="AL4882" s="32">
        <f t="shared" si="12807"/>
        <v>85.5</v>
      </c>
      <c r="AM4882" s="32">
        <f t="shared" si="12808"/>
        <v>0</v>
      </c>
      <c r="AN4882" s="12"/>
    </row>
    <row r="4883" spans="2:40" ht="62.4" x14ac:dyDescent="0.3">
      <c r="B4883" s="30" t="s">
        <v>1331</v>
      </c>
      <c r="C4883" s="30" t="s">
        <v>224</v>
      </c>
      <c r="D4883" s="30" t="s">
        <v>106</v>
      </c>
      <c r="E4883" s="15" t="str">
        <f t="shared" si="12809"/>
        <v>0709</v>
      </c>
      <c r="F4883" s="30" t="s">
        <v>1335</v>
      </c>
      <c r="G4883" s="30"/>
      <c r="H4883" s="31" t="s">
        <v>1336</v>
      </c>
      <c r="I4883" s="32">
        <f t="shared" ref="I4883:T4883" si="12922">I4884+I4886</f>
        <v>2770.3</v>
      </c>
      <c r="J4883" s="32">
        <f t="shared" si="12922"/>
        <v>2791.3999999999996</v>
      </c>
      <c r="K4883" s="32">
        <f t="shared" si="12922"/>
        <v>2791.3999999999996</v>
      </c>
      <c r="L4883" s="32">
        <f t="shared" si="12922"/>
        <v>0</v>
      </c>
      <c r="M4883" s="32">
        <f t="shared" si="12922"/>
        <v>0</v>
      </c>
      <c r="N4883" s="32">
        <f t="shared" si="12922"/>
        <v>0</v>
      </c>
      <c r="O4883" s="32">
        <f t="shared" si="12922"/>
        <v>0</v>
      </c>
      <c r="P4883" s="32">
        <f t="shared" si="12922"/>
        <v>-21.138000000000002</v>
      </c>
      <c r="Q4883" s="32">
        <f t="shared" si="12922"/>
        <v>0</v>
      </c>
      <c r="R4883" s="32">
        <f t="shared" si="12922"/>
        <v>394.07</v>
      </c>
      <c r="S4883" s="32">
        <f t="shared" si="12922"/>
        <v>0</v>
      </c>
      <c r="T4883" s="32">
        <f t="shared" si="12922"/>
        <v>0</v>
      </c>
      <c r="U4883" s="32">
        <v>0</v>
      </c>
      <c r="V4883" s="32">
        <f t="shared" si="12810"/>
        <v>3143.2320000000004</v>
      </c>
      <c r="W4883" s="32">
        <f t="shared" ref="W4883:AD4883" si="12923">W4884+W4886</f>
        <v>0</v>
      </c>
      <c r="X4883" s="32">
        <f t="shared" si="12923"/>
        <v>0</v>
      </c>
      <c r="Y4883" s="32">
        <f t="shared" si="12923"/>
        <v>0</v>
      </c>
      <c r="Z4883" s="32">
        <f t="shared" si="12923"/>
        <v>0</v>
      </c>
      <c r="AA4883" s="32">
        <f t="shared" si="12923"/>
        <v>0</v>
      </c>
      <c r="AB4883" s="32">
        <f t="shared" si="12923"/>
        <v>3143.23164</v>
      </c>
      <c r="AC4883" s="33">
        <f t="shared" si="12923"/>
        <v>3143.232</v>
      </c>
      <c r="AD4883" s="33">
        <f t="shared" si="12923"/>
        <v>3143.23164</v>
      </c>
      <c r="AE4883" s="34">
        <f t="shared" si="12806"/>
        <v>99.999988546820589</v>
      </c>
      <c r="AF4883" s="32">
        <f t="shared" ref="AF4883:AK4883" si="12924">AF4884+AF4886</f>
        <v>3143.232</v>
      </c>
      <c r="AG4883" s="32">
        <f t="shared" si="12924"/>
        <v>0</v>
      </c>
      <c r="AH4883" s="32">
        <f t="shared" si="12924"/>
        <v>0</v>
      </c>
      <c r="AI4883" s="32">
        <f t="shared" si="12924"/>
        <v>0</v>
      </c>
      <c r="AJ4883" s="32">
        <f t="shared" si="12924"/>
        <v>0</v>
      </c>
      <c r="AK4883" s="32">
        <f t="shared" si="12924"/>
        <v>0</v>
      </c>
      <c r="AL4883" s="32">
        <f t="shared" si="12807"/>
        <v>3143.232</v>
      </c>
      <c r="AM4883" s="32">
        <f t="shared" si="12808"/>
        <v>0</v>
      </c>
    </row>
    <row r="4884" spans="2:40" ht="31.2" x14ac:dyDescent="0.3">
      <c r="B4884" s="30" t="s">
        <v>1331</v>
      </c>
      <c r="C4884" s="30" t="s">
        <v>224</v>
      </c>
      <c r="D4884" s="30" t="s">
        <v>106</v>
      </c>
      <c r="E4884" s="15" t="str">
        <f t="shared" si="12809"/>
        <v>0709</v>
      </c>
      <c r="F4884" s="30" t="s">
        <v>1335</v>
      </c>
      <c r="G4884" s="30" t="s">
        <v>174</v>
      </c>
      <c r="H4884" s="31" t="s">
        <v>175</v>
      </c>
      <c r="I4884" s="32">
        <f t="shared" ref="I4884:T4884" si="12925">I4885</f>
        <v>1044</v>
      </c>
      <c r="J4884" s="32">
        <f t="shared" si="12925"/>
        <v>1050.3</v>
      </c>
      <c r="K4884" s="32">
        <f t="shared" si="12925"/>
        <v>1050.3</v>
      </c>
      <c r="L4884" s="32">
        <f t="shared" si="12925"/>
        <v>0</v>
      </c>
      <c r="M4884" s="32">
        <f t="shared" si="12925"/>
        <v>0</v>
      </c>
      <c r="N4884" s="32">
        <f t="shared" si="12925"/>
        <v>0</v>
      </c>
      <c r="O4884" s="32">
        <f t="shared" si="12925"/>
        <v>0</v>
      </c>
      <c r="P4884" s="32">
        <f t="shared" si="12925"/>
        <v>0</v>
      </c>
      <c r="Q4884" s="32">
        <f t="shared" si="12925"/>
        <v>0</v>
      </c>
      <c r="R4884" s="32">
        <f t="shared" si="12925"/>
        <v>0</v>
      </c>
      <c r="S4884" s="32">
        <f t="shared" si="12925"/>
        <v>0</v>
      </c>
      <c r="T4884" s="32">
        <f t="shared" si="12925"/>
        <v>0</v>
      </c>
      <c r="U4884" s="32">
        <v>0</v>
      </c>
      <c r="V4884" s="32">
        <f t="shared" si="12810"/>
        <v>1044</v>
      </c>
      <c r="W4884" s="32">
        <f t="shared" ref="W4884:AD4884" si="12926">W4885</f>
        <v>0</v>
      </c>
      <c r="X4884" s="32">
        <f t="shared" si="12926"/>
        <v>0</v>
      </c>
      <c r="Y4884" s="32">
        <f t="shared" si="12926"/>
        <v>0</v>
      </c>
      <c r="Z4884" s="32">
        <f t="shared" si="12926"/>
        <v>0</v>
      </c>
      <c r="AA4884" s="32">
        <f t="shared" si="12926"/>
        <v>0</v>
      </c>
      <c r="AB4884" s="32">
        <f t="shared" si="12926"/>
        <v>2265.5668799999999</v>
      </c>
      <c r="AC4884" s="33">
        <f t="shared" si="12926"/>
        <v>2265.5668799999999</v>
      </c>
      <c r="AD4884" s="33">
        <f t="shared" si="12926"/>
        <v>2265.5668799999999</v>
      </c>
      <c r="AE4884" s="34">
        <f t="shared" si="12806"/>
        <v>100</v>
      </c>
      <c r="AF4884" s="32">
        <f t="shared" ref="AF4884:AK4884" si="12927">AF4885</f>
        <v>2265.5668799999999</v>
      </c>
      <c r="AG4884" s="32">
        <f t="shared" si="12927"/>
        <v>0</v>
      </c>
      <c r="AH4884" s="32">
        <f t="shared" si="12927"/>
        <v>0</v>
      </c>
      <c r="AI4884" s="32">
        <f t="shared" si="12927"/>
        <v>0</v>
      </c>
      <c r="AJ4884" s="32">
        <f t="shared" si="12927"/>
        <v>0</v>
      </c>
      <c r="AK4884" s="32">
        <f t="shared" si="12927"/>
        <v>0</v>
      </c>
      <c r="AL4884" s="32">
        <f t="shared" si="12807"/>
        <v>2265.5668799999999</v>
      </c>
      <c r="AM4884" s="32">
        <f t="shared" si="12808"/>
        <v>-1221.5668799999999</v>
      </c>
    </row>
    <row r="4885" spans="2:40" ht="62.4" x14ac:dyDescent="0.3">
      <c r="B4885" s="30" t="s">
        <v>1331</v>
      </c>
      <c r="C4885" s="30" t="s">
        <v>224</v>
      </c>
      <c r="D4885" s="30" t="s">
        <v>106</v>
      </c>
      <c r="E4885" s="15" t="str">
        <f t="shared" si="12809"/>
        <v>0709</v>
      </c>
      <c r="F4885" s="30" t="s">
        <v>1335</v>
      </c>
      <c r="G4885" s="30" t="s">
        <v>370</v>
      </c>
      <c r="H4885" s="31" t="s">
        <v>371</v>
      </c>
      <c r="I4885" s="32">
        <v>1044</v>
      </c>
      <c r="J4885" s="32">
        <v>1050.3</v>
      </c>
      <c r="K4885" s="32">
        <v>1050.3</v>
      </c>
      <c r="L4885" s="32"/>
      <c r="M4885" s="32"/>
      <c r="N4885" s="32"/>
      <c r="O4885" s="32">
        <v>0</v>
      </c>
      <c r="P4885" s="32">
        <v>0</v>
      </c>
      <c r="Q4885" s="32">
        <v>0</v>
      </c>
      <c r="R4885" s="32">
        <v>0</v>
      </c>
      <c r="S4885" s="32">
        <v>0</v>
      </c>
      <c r="T4885" s="32">
        <v>0</v>
      </c>
      <c r="U4885" s="32">
        <v>0</v>
      </c>
      <c r="V4885" s="32">
        <f t="shared" si="12810"/>
        <v>1044</v>
      </c>
      <c r="W4885" s="32"/>
      <c r="X4885" s="32"/>
      <c r="Y4885" s="32"/>
      <c r="Z4885" s="32"/>
      <c r="AA4885" s="32"/>
      <c r="AB4885" s="32">
        <v>2265.5668799999999</v>
      </c>
      <c r="AC4885" s="33">
        <v>2265.5668799999999</v>
      </c>
      <c r="AD4885" s="33">
        <v>2265.5668799999999</v>
      </c>
      <c r="AE4885" s="34">
        <f t="shared" si="12806"/>
        <v>100</v>
      </c>
      <c r="AF4885" s="32">
        <v>2265.5668799999999</v>
      </c>
      <c r="AG4885" s="32">
        <v>0</v>
      </c>
      <c r="AH4885" s="32">
        <v>0</v>
      </c>
      <c r="AI4885" s="32">
        <v>0</v>
      </c>
      <c r="AJ4885" s="32">
        <v>0</v>
      </c>
      <c r="AK4885" s="32">
        <v>0</v>
      </c>
      <c r="AL4885" s="32">
        <f t="shared" si="12807"/>
        <v>2265.5668799999999</v>
      </c>
      <c r="AM4885" s="32">
        <f t="shared" si="12808"/>
        <v>-1221.5668799999999</v>
      </c>
      <c r="AN4885" s="12"/>
    </row>
    <row r="4886" spans="2:40" x14ac:dyDescent="0.3">
      <c r="B4886" s="30" t="s">
        <v>1331</v>
      </c>
      <c r="C4886" s="30" t="s">
        <v>224</v>
      </c>
      <c r="D4886" s="30" t="s">
        <v>106</v>
      </c>
      <c r="E4886" s="15" t="str">
        <f t="shared" si="12809"/>
        <v>0709</v>
      </c>
      <c r="F4886" s="30" t="s">
        <v>1335</v>
      </c>
      <c r="G4886" s="30" t="s">
        <v>56</v>
      </c>
      <c r="H4886" s="31" t="s">
        <v>57</v>
      </c>
      <c r="I4886" s="32">
        <f t="shared" ref="I4886:T4886" si="12928">I4887</f>
        <v>1726.3</v>
      </c>
      <c r="J4886" s="32">
        <f t="shared" si="12928"/>
        <v>1741.1</v>
      </c>
      <c r="K4886" s="32">
        <f t="shared" si="12928"/>
        <v>1741.1</v>
      </c>
      <c r="L4886" s="32">
        <f t="shared" si="12928"/>
        <v>0</v>
      </c>
      <c r="M4886" s="32">
        <f t="shared" si="12928"/>
        <v>0</v>
      </c>
      <c r="N4886" s="32">
        <f t="shared" si="12928"/>
        <v>0</v>
      </c>
      <c r="O4886" s="32">
        <f t="shared" si="12928"/>
        <v>0</v>
      </c>
      <c r="P4886" s="32">
        <f t="shared" si="12928"/>
        <v>-21.138000000000002</v>
      </c>
      <c r="Q4886" s="32">
        <f t="shared" si="12928"/>
        <v>0</v>
      </c>
      <c r="R4886" s="32">
        <f t="shared" si="12928"/>
        <v>394.07</v>
      </c>
      <c r="S4886" s="32">
        <f t="shared" si="12928"/>
        <v>0</v>
      </c>
      <c r="T4886" s="32">
        <f t="shared" si="12928"/>
        <v>0</v>
      </c>
      <c r="U4886" s="32">
        <v>0</v>
      </c>
      <c r="V4886" s="32">
        <f t="shared" si="12810"/>
        <v>2099.232</v>
      </c>
      <c r="W4886" s="32">
        <f t="shared" ref="W4886:AD4886" si="12929">W4887</f>
        <v>0</v>
      </c>
      <c r="X4886" s="32">
        <f t="shared" si="12929"/>
        <v>0</v>
      </c>
      <c r="Y4886" s="32">
        <f t="shared" si="12929"/>
        <v>0</v>
      </c>
      <c r="Z4886" s="32">
        <f t="shared" si="12929"/>
        <v>0</v>
      </c>
      <c r="AA4886" s="32">
        <f t="shared" si="12929"/>
        <v>0</v>
      </c>
      <c r="AB4886" s="32">
        <f t="shared" si="12929"/>
        <v>877.66476</v>
      </c>
      <c r="AC4886" s="33">
        <f t="shared" si="12929"/>
        <v>877.66512</v>
      </c>
      <c r="AD4886" s="33">
        <f t="shared" si="12929"/>
        <v>877.66476</v>
      </c>
      <c r="AE4886" s="34">
        <f t="shared" si="12806"/>
        <v>99.999958982077359</v>
      </c>
      <c r="AF4886" s="32">
        <f t="shared" ref="AF4886:AK4886" si="12930">AF4887</f>
        <v>877.66512</v>
      </c>
      <c r="AG4886" s="32">
        <f t="shared" si="12930"/>
        <v>0</v>
      </c>
      <c r="AH4886" s="32">
        <f t="shared" si="12930"/>
        <v>0</v>
      </c>
      <c r="AI4886" s="32">
        <f t="shared" si="12930"/>
        <v>0</v>
      </c>
      <c r="AJ4886" s="32">
        <f t="shared" si="12930"/>
        <v>0</v>
      </c>
      <c r="AK4886" s="32">
        <f t="shared" si="12930"/>
        <v>0</v>
      </c>
      <c r="AL4886" s="32">
        <f t="shared" si="12807"/>
        <v>877.66512</v>
      </c>
      <c r="AM4886" s="32">
        <f t="shared" si="12808"/>
        <v>1221.5668799999999</v>
      </c>
    </row>
    <row r="4887" spans="2:40" ht="62.4" x14ac:dyDescent="0.3">
      <c r="B4887" s="30" t="s">
        <v>1331</v>
      </c>
      <c r="C4887" s="30" t="s">
        <v>224</v>
      </c>
      <c r="D4887" s="30" t="s">
        <v>106</v>
      </c>
      <c r="E4887" s="15" t="str">
        <f t="shared" si="12809"/>
        <v>0709</v>
      </c>
      <c r="F4887" s="30" t="s">
        <v>1335</v>
      </c>
      <c r="G4887" s="30" t="s">
        <v>472</v>
      </c>
      <c r="H4887" s="31" t="s">
        <v>473</v>
      </c>
      <c r="I4887" s="32">
        <v>1726.3</v>
      </c>
      <c r="J4887" s="32">
        <v>1741.1</v>
      </c>
      <c r="K4887" s="32">
        <v>1741.1</v>
      </c>
      <c r="L4887" s="32"/>
      <c r="M4887" s="32"/>
      <c r="N4887" s="32"/>
      <c r="O4887" s="32">
        <v>0</v>
      </c>
      <c r="P4887" s="32">
        <v>-21.138000000000002</v>
      </c>
      <c r="Q4887" s="32">
        <v>0</v>
      </c>
      <c r="R4887" s="32">
        <v>394.07</v>
      </c>
      <c r="S4887" s="32">
        <v>0</v>
      </c>
      <c r="T4887" s="32">
        <v>0</v>
      </c>
      <c r="U4887" s="32">
        <v>0</v>
      </c>
      <c r="V4887" s="32">
        <f t="shared" si="12810"/>
        <v>2099.232</v>
      </c>
      <c r="W4887" s="32"/>
      <c r="X4887" s="32"/>
      <c r="Y4887" s="32"/>
      <c r="Z4887" s="32"/>
      <c r="AA4887" s="32"/>
      <c r="AB4887" s="32">
        <v>877.66476</v>
      </c>
      <c r="AC4887" s="33">
        <v>877.66512</v>
      </c>
      <c r="AD4887" s="33">
        <v>877.66476</v>
      </c>
      <c r="AE4887" s="34">
        <f t="shared" si="12806"/>
        <v>99.999958982077359</v>
      </c>
      <c r="AF4887" s="32">
        <v>877.66512</v>
      </c>
      <c r="AG4887" s="32">
        <v>0</v>
      </c>
      <c r="AH4887" s="32">
        <v>0</v>
      </c>
      <c r="AI4887" s="32">
        <v>0</v>
      </c>
      <c r="AJ4887" s="32">
        <v>0</v>
      </c>
      <c r="AK4887" s="32">
        <v>0</v>
      </c>
      <c r="AL4887" s="32">
        <f t="shared" si="12807"/>
        <v>877.66512</v>
      </c>
      <c r="AM4887" s="32">
        <f t="shared" si="12808"/>
        <v>1221.5668799999999</v>
      </c>
      <c r="AN4887" s="12"/>
    </row>
    <row r="4888" spans="2:40" ht="46.8" x14ac:dyDescent="0.3">
      <c r="B4888" s="30" t="s">
        <v>1331</v>
      </c>
      <c r="C4888" s="30" t="s">
        <v>224</v>
      </c>
      <c r="D4888" s="30" t="s">
        <v>106</v>
      </c>
      <c r="E4888" s="15" t="str">
        <f t="shared" si="12809"/>
        <v>0709</v>
      </c>
      <c r="F4888" s="30" t="s">
        <v>1337</v>
      </c>
      <c r="G4888" s="30"/>
      <c r="H4888" s="31" t="s">
        <v>1338</v>
      </c>
      <c r="I4888" s="32">
        <f t="shared" ref="I4888:T4888" si="12931">I4889</f>
        <v>10282.5</v>
      </c>
      <c r="J4888" s="32">
        <f t="shared" si="12931"/>
        <v>10282.5</v>
      </c>
      <c r="K4888" s="32">
        <f t="shared" si="12931"/>
        <v>10282.5</v>
      </c>
      <c r="L4888" s="32">
        <f t="shared" si="12931"/>
        <v>0</v>
      </c>
      <c r="M4888" s="32">
        <f t="shared" si="12931"/>
        <v>0</v>
      </c>
      <c r="N4888" s="32">
        <f t="shared" si="12931"/>
        <v>0</v>
      </c>
      <c r="O4888" s="32">
        <f t="shared" si="12931"/>
        <v>-49.128999999999998</v>
      </c>
      <c r="P4888" s="32">
        <f t="shared" si="12931"/>
        <v>-3591.5699999999997</v>
      </c>
      <c r="Q4888" s="32">
        <f t="shared" si="12931"/>
        <v>0</v>
      </c>
      <c r="R4888" s="32">
        <f t="shared" si="12931"/>
        <v>0</v>
      </c>
      <c r="S4888" s="32">
        <f t="shared" si="12931"/>
        <v>0</v>
      </c>
      <c r="T4888" s="32">
        <f t="shared" si="12931"/>
        <v>0</v>
      </c>
      <c r="U4888" s="32">
        <v>0</v>
      </c>
      <c r="V4888" s="32">
        <f t="shared" si="12810"/>
        <v>6641.8010000000004</v>
      </c>
      <c r="W4888" s="32">
        <f t="shared" ref="W4888:AD4888" si="12932">W4889</f>
        <v>0</v>
      </c>
      <c r="X4888" s="32">
        <f t="shared" si="12932"/>
        <v>0</v>
      </c>
      <c r="Y4888" s="32">
        <f t="shared" si="12932"/>
        <v>0</v>
      </c>
      <c r="Z4888" s="32">
        <f t="shared" si="12932"/>
        <v>0</v>
      </c>
      <c r="AA4888" s="32">
        <f t="shared" si="12932"/>
        <v>0</v>
      </c>
      <c r="AB4888" s="32">
        <f t="shared" si="12932"/>
        <v>6579.2926799999996</v>
      </c>
      <c r="AC4888" s="33">
        <f t="shared" si="12932"/>
        <v>6641.8009999999995</v>
      </c>
      <c r="AD4888" s="33">
        <f t="shared" si="12932"/>
        <v>6641.79972</v>
      </c>
      <c r="AE4888" s="34">
        <f t="shared" si="12806"/>
        <v>99.999980728118786</v>
      </c>
      <c r="AF4888" s="32">
        <f t="shared" ref="AF4888:AK4888" si="12933">AF4889</f>
        <v>6690.93</v>
      </c>
      <c r="AG4888" s="32">
        <f t="shared" si="12933"/>
        <v>-49.128999999999998</v>
      </c>
      <c r="AH4888" s="32">
        <f t="shared" si="12933"/>
        <v>0</v>
      </c>
      <c r="AI4888" s="32">
        <f t="shared" si="12933"/>
        <v>0</v>
      </c>
      <c r="AJ4888" s="32">
        <f t="shared" si="12933"/>
        <v>0</v>
      </c>
      <c r="AK4888" s="32">
        <f t="shared" si="12933"/>
        <v>0</v>
      </c>
      <c r="AL4888" s="32">
        <f t="shared" si="12807"/>
        <v>6641.8010000000004</v>
      </c>
      <c r="AM4888" s="32">
        <f t="shared" si="12808"/>
        <v>0</v>
      </c>
    </row>
    <row r="4889" spans="2:40" ht="46.8" x14ac:dyDescent="0.3">
      <c r="B4889" s="30" t="s">
        <v>1331</v>
      </c>
      <c r="C4889" s="30" t="s">
        <v>224</v>
      </c>
      <c r="D4889" s="30" t="s">
        <v>106</v>
      </c>
      <c r="E4889" s="15" t="str">
        <f t="shared" si="12809"/>
        <v>0709</v>
      </c>
      <c r="F4889" s="30" t="s">
        <v>1339</v>
      </c>
      <c r="G4889" s="30"/>
      <c r="H4889" s="31" t="s">
        <v>1340</v>
      </c>
      <c r="I4889" s="32">
        <f t="shared" ref="I4889:T4889" si="12934">I4890+I4892</f>
        <v>10282.5</v>
      </c>
      <c r="J4889" s="32">
        <f t="shared" si="12934"/>
        <v>10282.5</v>
      </c>
      <c r="K4889" s="32">
        <f t="shared" si="12934"/>
        <v>10282.5</v>
      </c>
      <c r="L4889" s="32">
        <f t="shared" si="12934"/>
        <v>0</v>
      </c>
      <c r="M4889" s="32">
        <f t="shared" si="12934"/>
        <v>0</v>
      </c>
      <c r="N4889" s="32">
        <f t="shared" si="12934"/>
        <v>0</v>
      </c>
      <c r="O4889" s="32">
        <f t="shared" si="12934"/>
        <v>-49.128999999999998</v>
      </c>
      <c r="P4889" s="32">
        <f t="shared" si="12934"/>
        <v>-3591.5699999999997</v>
      </c>
      <c r="Q4889" s="32">
        <f t="shared" si="12934"/>
        <v>0</v>
      </c>
      <c r="R4889" s="32">
        <f t="shared" si="12934"/>
        <v>0</v>
      </c>
      <c r="S4889" s="32">
        <f t="shared" si="12934"/>
        <v>0</v>
      </c>
      <c r="T4889" s="32">
        <f t="shared" si="12934"/>
        <v>0</v>
      </c>
      <c r="U4889" s="32">
        <v>0</v>
      </c>
      <c r="V4889" s="32">
        <f t="shared" si="12810"/>
        <v>6641.8010000000004</v>
      </c>
      <c r="W4889" s="32">
        <f t="shared" ref="W4889:AD4889" si="12935">W4890+W4892</f>
        <v>0</v>
      </c>
      <c r="X4889" s="32">
        <f t="shared" si="12935"/>
        <v>0</v>
      </c>
      <c r="Y4889" s="32">
        <f t="shared" si="12935"/>
        <v>0</v>
      </c>
      <c r="Z4889" s="32">
        <f t="shared" si="12935"/>
        <v>0</v>
      </c>
      <c r="AA4889" s="32">
        <f t="shared" si="12935"/>
        <v>0</v>
      </c>
      <c r="AB4889" s="32">
        <f t="shared" si="12935"/>
        <v>6579.2926799999996</v>
      </c>
      <c r="AC4889" s="33">
        <f t="shared" si="12935"/>
        <v>6641.8009999999995</v>
      </c>
      <c r="AD4889" s="33">
        <f t="shared" si="12935"/>
        <v>6641.79972</v>
      </c>
      <c r="AE4889" s="34">
        <f t="shared" si="12806"/>
        <v>99.999980728118786</v>
      </c>
      <c r="AF4889" s="32">
        <f t="shared" ref="AF4889:AK4889" si="12936">AF4890+AF4892</f>
        <v>6690.93</v>
      </c>
      <c r="AG4889" s="32">
        <f t="shared" si="12936"/>
        <v>-49.128999999999998</v>
      </c>
      <c r="AH4889" s="32">
        <f t="shared" si="12936"/>
        <v>0</v>
      </c>
      <c r="AI4889" s="32">
        <f t="shared" si="12936"/>
        <v>0</v>
      </c>
      <c r="AJ4889" s="32">
        <f t="shared" si="12936"/>
        <v>0</v>
      </c>
      <c r="AK4889" s="32">
        <f t="shared" si="12936"/>
        <v>0</v>
      </c>
      <c r="AL4889" s="32">
        <f t="shared" si="12807"/>
        <v>6641.8010000000004</v>
      </c>
      <c r="AM4889" s="32">
        <f t="shared" si="12808"/>
        <v>0</v>
      </c>
    </row>
    <row r="4890" spans="2:40" ht="31.2" x14ac:dyDescent="0.3">
      <c r="B4890" s="30" t="s">
        <v>1331</v>
      </c>
      <c r="C4890" s="30" t="s">
        <v>224</v>
      </c>
      <c r="D4890" s="30" t="s">
        <v>106</v>
      </c>
      <c r="E4890" s="15" t="str">
        <f t="shared" si="12809"/>
        <v>0709</v>
      </c>
      <c r="F4890" s="30" t="s">
        <v>1339</v>
      </c>
      <c r="G4890" s="30" t="s">
        <v>174</v>
      </c>
      <c r="H4890" s="31" t="s">
        <v>175</v>
      </c>
      <c r="I4890" s="32">
        <f t="shared" ref="I4890:T4890" si="12937">I4891</f>
        <v>648.70000000000005</v>
      </c>
      <c r="J4890" s="32">
        <f t="shared" si="12937"/>
        <v>648.70000000000005</v>
      </c>
      <c r="K4890" s="32">
        <f t="shared" si="12937"/>
        <v>648.70000000000005</v>
      </c>
      <c r="L4890" s="32">
        <f t="shared" si="12937"/>
        <v>0</v>
      </c>
      <c r="M4890" s="32">
        <f t="shared" si="12937"/>
        <v>0</v>
      </c>
      <c r="N4890" s="32">
        <f t="shared" si="12937"/>
        <v>0</v>
      </c>
      <c r="O4890" s="32">
        <f t="shared" si="12937"/>
        <v>-17.510999999999999</v>
      </c>
      <c r="P4890" s="32">
        <f t="shared" si="12937"/>
        <v>-597.62400000000002</v>
      </c>
      <c r="Q4890" s="32">
        <f t="shared" si="12937"/>
        <v>0</v>
      </c>
      <c r="R4890" s="32">
        <f t="shared" si="12937"/>
        <v>0</v>
      </c>
      <c r="S4890" s="32">
        <f t="shared" si="12937"/>
        <v>0</v>
      </c>
      <c r="T4890" s="32">
        <f t="shared" si="12937"/>
        <v>0</v>
      </c>
      <c r="U4890" s="32">
        <v>0</v>
      </c>
      <c r="V4890" s="32">
        <f t="shared" si="12810"/>
        <v>33.565000000000026</v>
      </c>
      <c r="W4890" s="32">
        <f t="shared" ref="W4890:AD4890" si="12938">W4891</f>
        <v>0</v>
      </c>
      <c r="X4890" s="32">
        <f t="shared" si="12938"/>
        <v>0</v>
      </c>
      <c r="Y4890" s="32">
        <f t="shared" si="12938"/>
        <v>0</v>
      </c>
      <c r="Z4890" s="32">
        <f t="shared" si="12938"/>
        <v>0</v>
      </c>
      <c r="AA4890" s="32">
        <f t="shared" si="12938"/>
        <v>0</v>
      </c>
      <c r="AB4890" s="32">
        <f t="shared" si="12938"/>
        <v>0</v>
      </c>
      <c r="AC4890" s="33">
        <f t="shared" si="12938"/>
        <v>33.564999999999998</v>
      </c>
      <c r="AD4890" s="33">
        <f t="shared" si="12938"/>
        <v>33.56409</v>
      </c>
      <c r="AE4890" s="34">
        <f t="shared" si="12806"/>
        <v>99.997288842544336</v>
      </c>
      <c r="AF4890" s="32">
        <f t="shared" ref="AF4890:AK4890" si="12939">AF4891</f>
        <v>51.076000000000001</v>
      </c>
      <c r="AG4890" s="32">
        <f t="shared" si="12939"/>
        <v>-17.510999999999999</v>
      </c>
      <c r="AH4890" s="32">
        <f t="shared" si="12939"/>
        <v>0</v>
      </c>
      <c r="AI4890" s="32">
        <f t="shared" si="12939"/>
        <v>0</v>
      </c>
      <c r="AJ4890" s="32">
        <f t="shared" si="12939"/>
        <v>0</v>
      </c>
      <c r="AK4890" s="32">
        <f t="shared" si="12939"/>
        <v>0</v>
      </c>
      <c r="AL4890" s="32">
        <f t="shared" si="12807"/>
        <v>33.564999999999998</v>
      </c>
      <c r="AM4890" s="32">
        <f t="shared" si="12808"/>
        <v>0</v>
      </c>
    </row>
    <row r="4891" spans="2:40" ht="62.4" x14ac:dyDescent="0.3">
      <c r="B4891" s="30" t="s">
        <v>1331</v>
      </c>
      <c r="C4891" s="30" t="s">
        <v>224</v>
      </c>
      <c r="D4891" s="30" t="s">
        <v>106</v>
      </c>
      <c r="E4891" s="15" t="str">
        <f t="shared" si="12809"/>
        <v>0709</v>
      </c>
      <c r="F4891" s="30" t="s">
        <v>1339</v>
      </c>
      <c r="G4891" s="30" t="s">
        <v>370</v>
      </c>
      <c r="H4891" s="31" t="s">
        <v>371</v>
      </c>
      <c r="I4891" s="32">
        <v>648.70000000000005</v>
      </c>
      <c r="J4891" s="32">
        <v>648.70000000000005</v>
      </c>
      <c r="K4891" s="32">
        <v>648.70000000000005</v>
      </c>
      <c r="L4891" s="32"/>
      <c r="M4891" s="32"/>
      <c r="N4891" s="32"/>
      <c r="O4891" s="32">
        <v>-17.510999999999999</v>
      </c>
      <c r="P4891" s="32">
        <v>-597.62400000000002</v>
      </c>
      <c r="Q4891" s="32">
        <v>0</v>
      </c>
      <c r="R4891" s="32">
        <v>0</v>
      </c>
      <c r="S4891" s="32">
        <v>0</v>
      </c>
      <c r="T4891" s="32">
        <v>0</v>
      </c>
      <c r="U4891" s="32">
        <v>0</v>
      </c>
      <c r="V4891" s="32">
        <f t="shared" si="12810"/>
        <v>33.565000000000026</v>
      </c>
      <c r="W4891" s="32"/>
      <c r="X4891" s="32"/>
      <c r="Y4891" s="32"/>
      <c r="Z4891" s="32"/>
      <c r="AA4891" s="32"/>
      <c r="AB4891" s="32">
        <v>0</v>
      </c>
      <c r="AC4891" s="33">
        <v>33.564999999999998</v>
      </c>
      <c r="AD4891" s="33">
        <v>33.56409</v>
      </c>
      <c r="AE4891" s="34">
        <f t="shared" si="12806"/>
        <v>99.997288842544336</v>
      </c>
      <c r="AF4891" s="32">
        <v>51.076000000000001</v>
      </c>
      <c r="AG4891" s="32">
        <v>-17.510999999999999</v>
      </c>
      <c r="AH4891" s="32">
        <v>0</v>
      </c>
      <c r="AI4891" s="32">
        <v>0</v>
      </c>
      <c r="AJ4891" s="32">
        <v>0</v>
      </c>
      <c r="AK4891" s="32">
        <v>0</v>
      </c>
      <c r="AL4891" s="32">
        <f t="shared" si="12807"/>
        <v>33.564999999999998</v>
      </c>
      <c r="AM4891" s="32">
        <f t="shared" si="12808"/>
        <v>0</v>
      </c>
      <c r="AN4891" s="12"/>
    </row>
    <row r="4892" spans="2:40" x14ac:dyDescent="0.3">
      <c r="B4892" s="30" t="s">
        <v>1331</v>
      </c>
      <c r="C4892" s="30" t="s">
        <v>224</v>
      </c>
      <c r="D4892" s="30" t="s">
        <v>106</v>
      </c>
      <c r="E4892" s="15" t="str">
        <f t="shared" si="12809"/>
        <v>0709</v>
      </c>
      <c r="F4892" s="30" t="s">
        <v>1339</v>
      </c>
      <c r="G4892" s="30" t="s">
        <v>56</v>
      </c>
      <c r="H4892" s="31" t="s">
        <v>57</v>
      </c>
      <c r="I4892" s="32">
        <f t="shared" ref="I4892:T4892" si="12940">I4893</f>
        <v>9633.7999999999993</v>
      </c>
      <c r="J4892" s="32">
        <f t="shared" si="12940"/>
        <v>9633.7999999999993</v>
      </c>
      <c r="K4892" s="32">
        <f t="shared" si="12940"/>
        <v>9633.7999999999993</v>
      </c>
      <c r="L4892" s="32">
        <f t="shared" si="12940"/>
        <v>0</v>
      </c>
      <c r="M4892" s="32">
        <f t="shared" si="12940"/>
        <v>0</v>
      </c>
      <c r="N4892" s="32">
        <f t="shared" si="12940"/>
        <v>0</v>
      </c>
      <c r="O4892" s="32">
        <f t="shared" si="12940"/>
        <v>-31.617999999999999</v>
      </c>
      <c r="P4892" s="32">
        <f t="shared" si="12940"/>
        <v>-2993.9459999999999</v>
      </c>
      <c r="Q4892" s="32">
        <f t="shared" si="12940"/>
        <v>0</v>
      </c>
      <c r="R4892" s="32">
        <f t="shared" si="12940"/>
        <v>0</v>
      </c>
      <c r="S4892" s="32">
        <f t="shared" si="12940"/>
        <v>0</v>
      </c>
      <c r="T4892" s="32">
        <f t="shared" si="12940"/>
        <v>0</v>
      </c>
      <c r="U4892" s="32">
        <v>0</v>
      </c>
      <c r="V4892" s="32">
        <f t="shared" si="12810"/>
        <v>6608.235999999999</v>
      </c>
      <c r="W4892" s="32">
        <f t="shared" ref="W4892:AD4892" si="12941">W4893</f>
        <v>0</v>
      </c>
      <c r="X4892" s="32">
        <f t="shared" si="12941"/>
        <v>0</v>
      </c>
      <c r="Y4892" s="32">
        <f t="shared" si="12941"/>
        <v>0</v>
      </c>
      <c r="Z4892" s="32">
        <f t="shared" si="12941"/>
        <v>0</v>
      </c>
      <c r="AA4892" s="32">
        <f t="shared" si="12941"/>
        <v>0</v>
      </c>
      <c r="AB4892" s="32">
        <f t="shared" si="12941"/>
        <v>6579.2926799999996</v>
      </c>
      <c r="AC4892" s="33">
        <f t="shared" si="12941"/>
        <v>6608.2359999999999</v>
      </c>
      <c r="AD4892" s="33">
        <f t="shared" si="12941"/>
        <v>6608.2356300000001</v>
      </c>
      <c r="AE4892" s="34">
        <f t="shared" si="12806"/>
        <v>99.999994400926369</v>
      </c>
      <c r="AF4892" s="32">
        <f t="shared" ref="AF4892:AK4892" si="12942">AF4893</f>
        <v>6639.8540000000003</v>
      </c>
      <c r="AG4892" s="32">
        <f t="shared" si="12942"/>
        <v>-31.617999999999999</v>
      </c>
      <c r="AH4892" s="32">
        <f t="shared" si="12942"/>
        <v>0</v>
      </c>
      <c r="AI4892" s="32">
        <f t="shared" si="12942"/>
        <v>0</v>
      </c>
      <c r="AJ4892" s="32">
        <f t="shared" si="12942"/>
        <v>0</v>
      </c>
      <c r="AK4892" s="32">
        <f t="shared" si="12942"/>
        <v>0</v>
      </c>
      <c r="AL4892" s="32">
        <f t="shared" si="12807"/>
        <v>6608.2359999999999</v>
      </c>
      <c r="AM4892" s="32">
        <f t="shared" si="12808"/>
        <v>0</v>
      </c>
    </row>
    <row r="4893" spans="2:40" ht="62.4" x14ac:dyDescent="0.3">
      <c r="B4893" s="30" t="s">
        <v>1331</v>
      </c>
      <c r="C4893" s="30" t="s">
        <v>224</v>
      </c>
      <c r="D4893" s="30" t="s">
        <v>106</v>
      </c>
      <c r="E4893" s="15" t="str">
        <f t="shared" si="12809"/>
        <v>0709</v>
      </c>
      <c r="F4893" s="30" t="s">
        <v>1339</v>
      </c>
      <c r="G4893" s="30" t="s">
        <v>472</v>
      </c>
      <c r="H4893" s="31" t="s">
        <v>473</v>
      </c>
      <c r="I4893" s="32">
        <v>9633.7999999999993</v>
      </c>
      <c r="J4893" s="32">
        <v>9633.7999999999993</v>
      </c>
      <c r="K4893" s="32">
        <v>9633.7999999999993</v>
      </c>
      <c r="L4893" s="32"/>
      <c r="M4893" s="32"/>
      <c r="N4893" s="32"/>
      <c r="O4893" s="32">
        <v>-31.617999999999999</v>
      </c>
      <c r="P4893" s="32">
        <v>-2993.9459999999999</v>
      </c>
      <c r="Q4893" s="32">
        <v>0</v>
      </c>
      <c r="R4893" s="32">
        <v>0</v>
      </c>
      <c r="S4893" s="32">
        <v>0</v>
      </c>
      <c r="T4893" s="32">
        <v>0</v>
      </c>
      <c r="U4893" s="32">
        <v>0</v>
      </c>
      <c r="V4893" s="32">
        <f t="shared" si="12810"/>
        <v>6608.235999999999</v>
      </c>
      <c r="W4893" s="32"/>
      <c r="X4893" s="32"/>
      <c r="Y4893" s="32"/>
      <c r="Z4893" s="32"/>
      <c r="AA4893" s="32"/>
      <c r="AB4893" s="32">
        <v>6579.2926799999996</v>
      </c>
      <c r="AC4893" s="33">
        <v>6608.2359999999999</v>
      </c>
      <c r="AD4893" s="33">
        <v>6608.2356300000001</v>
      </c>
      <c r="AE4893" s="34">
        <f t="shared" si="12806"/>
        <v>99.999994400926369</v>
      </c>
      <c r="AF4893" s="32">
        <v>6639.8540000000003</v>
      </c>
      <c r="AG4893" s="32">
        <v>-31.617999999999999</v>
      </c>
      <c r="AH4893" s="32">
        <v>0</v>
      </c>
      <c r="AI4893" s="32">
        <v>0</v>
      </c>
      <c r="AJ4893" s="32">
        <v>0</v>
      </c>
      <c r="AK4893" s="32">
        <v>0</v>
      </c>
      <c r="AL4893" s="32">
        <f t="shared" si="12807"/>
        <v>6608.2359999999999</v>
      </c>
      <c r="AM4893" s="32">
        <f t="shared" si="12808"/>
        <v>0</v>
      </c>
      <c r="AN4893" s="12"/>
    </row>
    <row r="4894" spans="2:40" s="13" customFormat="1" x14ac:dyDescent="0.3">
      <c r="B4894" s="14" t="s">
        <v>1331</v>
      </c>
      <c r="C4894" s="14" t="s">
        <v>443</v>
      </c>
      <c r="D4894" s="14"/>
      <c r="E4894" s="21" t="str">
        <f t="shared" si="12809"/>
        <v>10</v>
      </c>
      <c r="F4894" s="14"/>
      <c r="G4894" s="14"/>
      <c r="H4894" s="16" t="s">
        <v>444</v>
      </c>
      <c r="I4894" s="17">
        <f t="shared" ref="I4894:T4894" si="12943">I4895+I4903+I4951+I4941</f>
        <v>373222.6</v>
      </c>
      <c r="J4894" s="17">
        <f t="shared" si="12943"/>
        <v>465923.4</v>
      </c>
      <c r="K4894" s="17">
        <f t="shared" si="12943"/>
        <v>426033.6</v>
      </c>
      <c r="L4894" s="17">
        <f t="shared" si="12943"/>
        <v>0</v>
      </c>
      <c r="M4894" s="17">
        <f t="shared" si="12943"/>
        <v>0</v>
      </c>
      <c r="N4894" s="17">
        <f t="shared" si="12943"/>
        <v>0</v>
      </c>
      <c r="O4894" s="17">
        <f t="shared" si="12943"/>
        <v>49.129000000000701</v>
      </c>
      <c r="P4894" s="17">
        <f t="shared" si="12943"/>
        <v>-1575.3449999999998</v>
      </c>
      <c r="Q4894" s="17">
        <f t="shared" si="12943"/>
        <v>402.84000000000003</v>
      </c>
      <c r="R4894" s="17">
        <f t="shared" si="12943"/>
        <v>2966.4019999999991</v>
      </c>
      <c r="S4894" s="17">
        <f t="shared" si="12943"/>
        <v>-572.06399999999996</v>
      </c>
      <c r="T4894" s="17">
        <f t="shared" si="12943"/>
        <v>0</v>
      </c>
      <c r="U4894" s="17">
        <v>250</v>
      </c>
      <c r="V4894" s="17">
        <f t="shared" si="12810"/>
        <v>374743.56200000003</v>
      </c>
      <c r="W4894" s="17">
        <f t="shared" ref="W4894:AD4894" si="12944">W4895+W4903+W4951+W4941</f>
        <v>250</v>
      </c>
      <c r="X4894" s="17">
        <f t="shared" si="12944"/>
        <v>0</v>
      </c>
      <c r="Y4894" s="17">
        <f t="shared" si="12944"/>
        <v>0</v>
      </c>
      <c r="Z4894" s="17">
        <f t="shared" si="12944"/>
        <v>0</v>
      </c>
      <c r="AA4894" s="17">
        <f t="shared" si="12944"/>
        <v>0</v>
      </c>
      <c r="AB4894" s="17">
        <f t="shared" si="12944"/>
        <v>547918.37705000001</v>
      </c>
      <c r="AC4894" s="18">
        <f t="shared" si="12944"/>
        <v>730841.52698999993</v>
      </c>
      <c r="AD4894" s="18">
        <f t="shared" si="12944"/>
        <v>720171.83666000015</v>
      </c>
      <c r="AE4894" s="19">
        <f t="shared" si="12806"/>
        <v>98.54008154490846</v>
      </c>
      <c r="AF4894" s="17">
        <f t="shared" ref="AF4894:AK4894" si="12945">AF4895+AF4903+AF4951+AF4941</f>
        <v>696738.13608000008</v>
      </c>
      <c r="AG4894" s="17">
        <f t="shared" si="12945"/>
        <v>49.129000000000701</v>
      </c>
      <c r="AH4894" s="17">
        <f t="shared" si="12945"/>
        <v>0</v>
      </c>
      <c r="AI4894" s="17">
        <f t="shared" si="12945"/>
        <v>0</v>
      </c>
      <c r="AJ4894" s="17">
        <f t="shared" si="12945"/>
        <v>0</v>
      </c>
      <c r="AK4894" s="17">
        <f t="shared" si="12945"/>
        <v>0</v>
      </c>
      <c r="AL4894" s="17">
        <f t="shared" si="12807"/>
        <v>696787.26508000004</v>
      </c>
      <c r="AM4894" s="17">
        <f t="shared" si="12808"/>
        <v>-322043.70308000001</v>
      </c>
      <c r="AN4894" s="20"/>
    </row>
    <row r="4895" spans="2:40" s="22" customFormat="1" x14ac:dyDescent="0.3">
      <c r="B4895" s="23" t="s">
        <v>1331</v>
      </c>
      <c r="C4895" s="23" t="s">
        <v>443</v>
      </c>
      <c r="D4895" s="23" t="s">
        <v>38</v>
      </c>
      <c r="E4895" s="24" t="str">
        <f t="shared" si="12809"/>
        <v>1001</v>
      </c>
      <c r="F4895" s="23"/>
      <c r="G4895" s="23"/>
      <c r="H4895" s="25" t="s">
        <v>1341</v>
      </c>
      <c r="I4895" s="26">
        <f t="shared" ref="I4895:I4897" si="12946">I4896</f>
        <v>142589.70000000001</v>
      </c>
      <c r="J4895" s="26">
        <f t="shared" ref="J4895:J4897" si="12947">J4896</f>
        <v>147766.39999999999</v>
      </c>
      <c r="K4895" s="26">
        <f t="shared" ref="K4895:K4897" si="12948">K4896</f>
        <v>147766.39999999999</v>
      </c>
      <c r="L4895" s="26">
        <f t="shared" ref="L4895:L4897" si="12949">L4896</f>
        <v>0</v>
      </c>
      <c r="M4895" s="26">
        <f t="shared" ref="M4895:M4897" si="12950">M4896</f>
        <v>0</v>
      </c>
      <c r="N4895" s="26">
        <f t="shared" ref="N4895:N4897" si="12951">N4896</f>
        <v>0</v>
      </c>
      <c r="O4895" s="26">
        <f t="shared" ref="O4895:O4897" si="12952">O4896</f>
        <v>0</v>
      </c>
      <c r="P4895" s="26">
        <f t="shared" ref="P4895:P4897" si="12953">P4896</f>
        <v>0</v>
      </c>
      <c r="Q4895" s="26">
        <f t="shared" ref="Q4895:Q4897" si="12954">Q4896</f>
        <v>0</v>
      </c>
      <c r="R4895" s="26">
        <f t="shared" ref="R4895:R4897" si="12955">R4896</f>
        <v>0</v>
      </c>
      <c r="S4895" s="26">
        <f t="shared" ref="S4895:S4897" si="12956">S4896</f>
        <v>0</v>
      </c>
      <c r="T4895" s="26">
        <f t="shared" ref="T4895:T4897" si="12957">T4896</f>
        <v>0</v>
      </c>
      <c r="U4895" s="26">
        <v>0</v>
      </c>
      <c r="V4895" s="26">
        <f t="shared" si="12810"/>
        <v>142589.70000000001</v>
      </c>
      <c r="W4895" s="26">
        <f t="shared" ref="W4895:W4897" si="12958">W4896</f>
        <v>0</v>
      </c>
      <c r="X4895" s="26">
        <f t="shared" ref="X4895:X4897" si="12959">X4896</f>
        <v>0</v>
      </c>
      <c r="Y4895" s="26">
        <f t="shared" ref="Y4895:Y4897" si="12960">Y4896</f>
        <v>0</v>
      </c>
      <c r="Z4895" s="26">
        <f t="shared" ref="Z4895:Z4897" si="12961">Z4896</f>
        <v>0</v>
      </c>
      <c r="AA4895" s="26">
        <f t="shared" ref="AA4895:AA4897" si="12962">AA4896</f>
        <v>0</v>
      </c>
      <c r="AB4895" s="26">
        <f t="shared" ref="AB4895:AB4897" si="12963">AB4896</f>
        <v>117816.14627000001</v>
      </c>
      <c r="AC4895" s="27">
        <f t="shared" ref="AC4895:AC4897" si="12964">AC4896</f>
        <v>143179.55600000001</v>
      </c>
      <c r="AD4895" s="27">
        <f t="shared" ref="AD4895:AD4897" si="12965">AD4896</f>
        <v>143078.39194</v>
      </c>
      <c r="AE4895" s="28">
        <f t="shared" si="12806"/>
        <v>99.929344619562855</v>
      </c>
      <c r="AF4895" s="26">
        <f t="shared" ref="AF4895:AF4897" si="12966">AF4896</f>
        <v>142589.70000000001</v>
      </c>
      <c r="AG4895" s="26">
        <f t="shared" ref="AG4895:AG4897" si="12967">AG4896</f>
        <v>0</v>
      </c>
      <c r="AH4895" s="26">
        <f t="shared" ref="AH4895:AH4897" si="12968">AH4896</f>
        <v>0</v>
      </c>
      <c r="AI4895" s="26">
        <f t="shared" ref="AI4895:AI4897" si="12969">AI4896</f>
        <v>0</v>
      </c>
      <c r="AJ4895" s="26">
        <f t="shared" ref="AJ4895:AJ4897" si="12970">AJ4896</f>
        <v>0</v>
      </c>
      <c r="AK4895" s="26">
        <f t="shared" ref="AK4895:AK4897" si="12971">AK4896</f>
        <v>0</v>
      </c>
      <c r="AL4895" s="26">
        <f t="shared" si="12807"/>
        <v>142589.70000000001</v>
      </c>
      <c r="AM4895" s="26">
        <f t="shared" si="12808"/>
        <v>0</v>
      </c>
      <c r="AN4895" s="2"/>
    </row>
    <row r="4896" spans="2:40" ht="31.2" x14ac:dyDescent="0.3">
      <c r="B4896" s="30" t="s">
        <v>1331</v>
      </c>
      <c r="C4896" s="30" t="s">
        <v>443</v>
      </c>
      <c r="D4896" s="30" t="s">
        <v>38</v>
      </c>
      <c r="E4896" s="15" t="str">
        <f t="shared" si="12809"/>
        <v>1001</v>
      </c>
      <c r="F4896" s="30" t="s">
        <v>78</v>
      </c>
      <c r="G4896" s="30"/>
      <c r="H4896" s="31" t="s">
        <v>79</v>
      </c>
      <c r="I4896" s="32">
        <f t="shared" si="12946"/>
        <v>142589.70000000001</v>
      </c>
      <c r="J4896" s="32">
        <f t="shared" si="12947"/>
        <v>147766.39999999999</v>
      </c>
      <c r="K4896" s="32">
        <f t="shared" si="12948"/>
        <v>147766.39999999999</v>
      </c>
      <c r="L4896" s="32">
        <f t="shared" si="12949"/>
        <v>0</v>
      </c>
      <c r="M4896" s="32">
        <f t="shared" si="12950"/>
        <v>0</v>
      </c>
      <c r="N4896" s="32">
        <f t="shared" si="12951"/>
        <v>0</v>
      </c>
      <c r="O4896" s="32">
        <f t="shared" si="12952"/>
        <v>0</v>
      </c>
      <c r="P4896" s="32">
        <f t="shared" si="12953"/>
        <v>0</v>
      </c>
      <c r="Q4896" s="32">
        <f t="shared" si="12954"/>
        <v>0</v>
      </c>
      <c r="R4896" s="32">
        <f t="shared" si="12955"/>
        <v>0</v>
      </c>
      <c r="S4896" s="32">
        <f t="shared" si="12956"/>
        <v>0</v>
      </c>
      <c r="T4896" s="32">
        <f t="shared" si="12957"/>
        <v>0</v>
      </c>
      <c r="U4896" s="32">
        <v>0</v>
      </c>
      <c r="V4896" s="32">
        <f t="shared" si="12810"/>
        <v>142589.70000000001</v>
      </c>
      <c r="W4896" s="32">
        <f t="shared" si="12958"/>
        <v>0</v>
      </c>
      <c r="X4896" s="32">
        <f t="shared" si="12959"/>
        <v>0</v>
      </c>
      <c r="Y4896" s="32">
        <f t="shared" si="12960"/>
        <v>0</v>
      </c>
      <c r="Z4896" s="32">
        <f t="shared" si="12961"/>
        <v>0</v>
      </c>
      <c r="AA4896" s="32">
        <f t="shared" si="12962"/>
        <v>0</v>
      </c>
      <c r="AB4896" s="32">
        <f t="shared" si="12963"/>
        <v>117816.14627000001</v>
      </c>
      <c r="AC4896" s="33">
        <f t="shared" si="12964"/>
        <v>143179.55600000001</v>
      </c>
      <c r="AD4896" s="33">
        <f t="shared" si="12965"/>
        <v>143078.39194</v>
      </c>
      <c r="AE4896" s="34">
        <f t="shared" si="12806"/>
        <v>99.929344619562855</v>
      </c>
      <c r="AF4896" s="32">
        <f t="shared" si="12966"/>
        <v>142589.70000000001</v>
      </c>
      <c r="AG4896" s="32">
        <f t="shared" si="12967"/>
        <v>0</v>
      </c>
      <c r="AH4896" s="32">
        <f t="shared" si="12968"/>
        <v>0</v>
      </c>
      <c r="AI4896" s="32">
        <f t="shared" si="12969"/>
        <v>0</v>
      </c>
      <c r="AJ4896" s="32">
        <f t="shared" si="12970"/>
        <v>0</v>
      </c>
      <c r="AK4896" s="32">
        <f t="shared" si="12971"/>
        <v>0</v>
      </c>
      <c r="AL4896" s="32">
        <f t="shared" si="12807"/>
        <v>142589.70000000001</v>
      </c>
      <c r="AM4896" s="32">
        <f t="shared" si="12808"/>
        <v>0</v>
      </c>
    </row>
    <row r="4897" spans="2:40" x14ac:dyDescent="0.3">
      <c r="B4897" s="30" t="s">
        <v>1331</v>
      </c>
      <c r="C4897" s="30" t="s">
        <v>443</v>
      </c>
      <c r="D4897" s="30" t="s">
        <v>38</v>
      </c>
      <c r="E4897" s="15" t="str">
        <f t="shared" si="12809"/>
        <v>1001</v>
      </c>
      <c r="F4897" s="30" t="s">
        <v>80</v>
      </c>
      <c r="G4897" s="30"/>
      <c r="H4897" s="31" t="s">
        <v>81</v>
      </c>
      <c r="I4897" s="32">
        <f t="shared" si="12946"/>
        <v>142589.70000000001</v>
      </c>
      <c r="J4897" s="32">
        <f t="shared" si="12947"/>
        <v>147766.39999999999</v>
      </c>
      <c r="K4897" s="32">
        <f t="shared" si="12948"/>
        <v>147766.39999999999</v>
      </c>
      <c r="L4897" s="32">
        <f t="shared" si="12949"/>
        <v>0</v>
      </c>
      <c r="M4897" s="32">
        <f t="shared" si="12950"/>
        <v>0</v>
      </c>
      <c r="N4897" s="32">
        <f t="shared" si="12951"/>
        <v>0</v>
      </c>
      <c r="O4897" s="32">
        <f t="shared" si="12952"/>
        <v>0</v>
      </c>
      <c r="P4897" s="32">
        <f t="shared" si="12953"/>
        <v>0</v>
      </c>
      <c r="Q4897" s="32">
        <f t="shared" si="12954"/>
        <v>0</v>
      </c>
      <c r="R4897" s="32">
        <f t="shared" si="12955"/>
        <v>0</v>
      </c>
      <c r="S4897" s="32">
        <f t="shared" si="12956"/>
        <v>0</v>
      </c>
      <c r="T4897" s="32">
        <f t="shared" si="12957"/>
        <v>0</v>
      </c>
      <c r="U4897" s="32">
        <v>0</v>
      </c>
      <c r="V4897" s="32">
        <f t="shared" si="12810"/>
        <v>142589.70000000001</v>
      </c>
      <c r="W4897" s="32">
        <f t="shared" si="12958"/>
        <v>0</v>
      </c>
      <c r="X4897" s="32">
        <f t="shared" si="12959"/>
        <v>0</v>
      </c>
      <c r="Y4897" s="32">
        <f t="shared" si="12960"/>
        <v>0</v>
      </c>
      <c r="Z4897" s="32">
        <f t="shared" si="12961"/>
        <v>0</v>
      </c>
      <c r="AA4897" s="32">
        <f t="shared" si="12962"/>
        <v>0</v>
      </c>
      <c r="AB4897" s="32">
        <f t="shared" si="12963"/>
        <v>117816.14627000001</v>
      </c>
      <c r="AC4897" s="33">
        <f t="shared" si="12964"/>
        <v>143179.55600000001</v>
      </c>
      <c r="AD4897" s="33">
        <f t="shared" si="12965"/>
        <v>143078.39194</v>
      </c>
      <c r="AE4897" s="34">
        <f t="shared" si="12806"/>
        <v>99.929344619562855</v>
      </c>
      <c r="AF4897" s="32">
        <f t="shared" si="12966"/>
        <v>142589.70000000001</v>
      </c>
      <c r="AG4897" s="32">
        <f t="shared" si="12967"/>
        <v>0</v>
      </c>
      <c r="AH4897" s="32">
        <f t="shared" si="12968"/>
        <v>0</v>
      </c>
      <c r="AI4897" s="32">
        <f t="shared" si="12969"/>
        <v>0</v>
      </c>
      <c r="AJ4897" s="32">
        <f t="shared" si="12970"/>
        <v>0</v>
      </c>
      <c r="AK4897" s="32">
        <f t="shared" si="12971"/>
        <v>0</v>
      </c>
      <c r="AL4897" s="32">
        <f t="shared" si="12807"/>
        <v>142589.70000000001</v>
      </c>
      <c r="AM4897" s="32">
        <f t="shared" si="12808"/>
        <v>0</v>
      </c>
    </row>
    <row r="4898" spans="2:40" ht="78" x14ac:dyDescent="0.3">
      <c r="B4898" s="30" t="s">
        <v>1331</v>
      </c>
      <c r="C4898" s="30" t="s">
        <v>443</v>
      </c>
      <c r="D4898" s="30" t="s">
        <v>38</v>
      </c>
      <c r="E4898" s="15" t="str">
        <f t="shared" si="12809"/>
        <v>1001</v>
      </c>
      <c r="F4898" s="30" t="s">
        <v>1342</v>
      </c>
      <c r="G4898" s="30"/>
      <c r="H4898" s="31" t="s">
        <v>1343</v>
      </c>
      <c r="I4898" s="32">
        <f t="shared" ref="I4898:T4898" si="12972">I4899+I4901</f>
        <v>142589.70000000001</v>
      </c>
      <c r="J4898" s="32">
        <f t="shared" si="12972"/>
        <v>147766.39999999999</v>
      </c>
      <c r="K4898" s="32">
        <f t="shared" si="12972"/>
        <v>147766.39999999999</v>
      </c>
      <c r="L4898" s="32">
        <f t="shared" si="12972"/>
        <v>0</v>
      </c>
      <c r="M4898" s="32">
        <f t="shared" si="12972"/>
        <v>0</v>
      </c>
      <c r="N4898" s="32">
        <f t="shared" si="12972"/>
        <v>0</v>
      </c>
      <c r="O4898" s="32">
        <f t="shared" si="12972"/>
        <v>0</v>
      </c>
      <c r="P4898" s="32">
        <f t="shared" si="12972"/>
        <v>0</v>
      </c>
      <c r="Q4898" s="32">
        <f t="shared" si="12972"/>
        <v>0</v>
      </c>
      <c r="R4898" s="32">
        <f t="shared" si="12972"/>
        <v>0</v>
      </c>
      <c r="S4898" s="32">
        <f t="shared" si="12972"/>
        <v>0</v>
      </c>
      <c r="T4898" s="32">
        <f t="shared" si="12972"/>
        <v>0</v>
      </c>
      <c r="U4898" s="32">
        <v>0</v>
      </c>
      <c r="V4898" s="32">
        <f t="shared" si="12810"/>
        <v>142589.70000000001</v>
      </c>
      <c r="W4898" s="32">
        <f t="shared" ref="W4898:AD4898" si="12973">W4899+W4901</f>
        <v>0</v>
      </c>
      <c r="X4898" s="32">
        <f t="shared" si="12973"/>
        <v>0</v>
      </c>
      <c r="Y4898" s="32">
        <f t="shared" si="12973"/>
        <v>0</v>
      </c>
      <c r="Z4898" s="32">
        <f t="shared" si="12973"/>
        <v>0</v>
      </c>
      <c r="AA4898" s="32">
        <f t="shared" si="12973"/>
        <v>0</v>
      </c>
      <c r="AB4898" s="32">
        <f t="shared" si="12973"/>
        <v>117816.14627000001</v>
      </c>
      <c r="AC4898" s="33">
        <f t="shared" si="12973"/>
        <v>143179.55600000001</v>
      </c>
      <c r="AD4898" s="33">
        <f t="shared" si="12973"/>
        <v>143078.39194</v>
      </c>
      <c r="AE4898" s="34">
        <f t="shared" si="12806"/>
        <v>99.929344619562855</v>
      </c>
      <c r="AF4898" s="32">
        <f t="shared" ref="AF4898:AK4898" si="12974">AF4899+AF4901</f>
        <v>142589.70000000001</v>
      </c>
      <c r="AG4898" s="32">
        <f t="shared" si="12974"/>
        <v>0</v>
      </c>
      <c r="AH4898" s="32">
        <f t="shared" si="12974"/>
        <v>0</v>
      </c>
      <c r="AI4898" s="32">
        <f t="shared" si="12974"/>
        <v>0</v>
      </c>
      <c r="AJ4898" s="32">
        <f t="shared" si="12974"/>
        <v>0</v>
      </c>
      <c r="AK4898" s="32">
        <f t="shared" si="12974"/>
        <v>0</v>
      </c>
      <c r="AL4898" s="32">
        <f t="shared" si="12807"/>
        <v>142589.70000000001</v>
      </c>
      <c r="AM4898" s="32">
        <f t="shared" si="12808"/>
        <v>0</v>
      </c>
    </row>
    <row r="4899" spans="2:40" ht="31.2" x14ac:dyDescent="0.3">
      <c r="B4899" s="30" t="s">
        <v>1331</v>
      </c>
      <c r="C4899" s="30" t="s">
        <v>443</v>
      </c>
      <c r="D4899" s="30" t="s">
        <v>38</v>
      </c>
      <c r="E4899" s="15" t="str">
        <f t="shared" si="12809"/>
        <v>1001</v>
      </c>
      <c r="F4899" s="30" t="s">
        <v>1342</v>
      </c>
      <c r="G4899" s="30" t="s">
        <v>50</v>
      </c>
      <c r="H4899" s="31" t="s">
        <v>51</v>
      </c>
      <c r="I4899" s="32">
        <f t="shared" ref="I4899:T4899" si="12975">I4900</f>
        <v>426.5</v>
      </c>
      <c r="J4899" s="32">
        <f t="shared" si="12975"/>
        <v>442</v>
      </c>
      <c r="K4899" s="32">
        <f t="shared" si="12975"/>
        <v>442</v>
      </c>
      <c r="L4899" s="32">
        <f t="shared" si="12975"/>
        <v>0</v>
      </c>
      <c r="M4899" s="32">
        <f t="shared" si="12975"/>
        <v>0</v>
      </c>
      <c r="N4899" s="32">
        <f t="shared" si="12975"/>
        <v>0</v>
      </c>
      <c r="O4899" s="32">
        <f t="shared" si="12975"/>
        <v>0</v>
      </c>
      <c r="P4899" s="32">
        <f t="shared" si="12975"/>
        <v>0</v>
      </c>
      <c r="Q4899" s="32">
        <f t="shared" si="12975"/>
        <v>0</v>
      </c>
      <c r="R4899" s="32">
        <f t="shared" si="12975"/>
        <v>0</v>
      </c>
      <c r="S4899" s="32">
        <f t="shared" si="12975"/>
        <v>0</v>
      </c>
      <c r="T4899" s="32">
        <f t="shared" si="12975"/>
        <v>0</v>
      </c>
      <c r="U4899" s="32">
        <v>0</v>
      </c>
      <c r="V4899" s="32">
        <f t="shared" si="12810"/>
        <v>426.5</v>
      </c>
      <c r="W4899" s="32">
        <f t="shared" ref="W4899:AD4899" si="12976">W4900</f>
        <v>0</v>
      </c>
      <c r="X4899" s="32">
        <f t="shared" si="12976"/>
        <v>0</v>
      </c>
      <c r="Y4899" s="32">
        <f t="shared" si="12976"/>
        <v>0</v>
      </c>
      <c r="Z4899" s="32">
        <f t="shared" si="12976"/>
        <v>0</v>
      </c>
      <c r="AA4899" s="32">
        <f t="shared" si="12976"/>
        <v>0</v>
      </c>
      <c r="AB4899" s="32">
        <f t="shared" si="12976"/>
        <v>297.18369000000001</v>
      </c>
      <c r="AC4899" s="33">
        <f t="shared" si="12976"/>
        <v>426.5</v>
      </c>
      <c r="AD4899" s="33">
        <f t="shared" si="12976"/>
        <v>404.04115000000002</v>
      </c>
      <c r="AE4899" s="34">
        <f t="shared" si="12806"/>
        <v>94.734150058616649</v>
      </c>
      <c r="AF4899" s="32">
        <f t="shared" ref="AF4899:AK4899" si="12977">AF4900</f>
        <v>426.5</v>
      </c>
      <c r="AG4899" s="32">
        <f t="shared" si="12977"/>
        <v>0</v>
      </c>
      <c r="AH4899" s="32">
        <f t="shared" si="12977"/>
        <v>0</v>
      </c>
      <c r="AI4899" s="32">
        <f t="shared" si="12977"/>
        <v>0</v>
      </c>
      <c r="AJ4899" s="32">
        <f t="shared" si="12977"/>
        <v>0</v>
      </c>
      <c r="AK4899" s="32">
        <f t="shared" si="12977"/>
        <v>0</v>
      </c>
      <c r="AL4899" s="32">
        <f t="shared" si="12807"/>
        <v>426.5</v>
      </c>
      <c r="AM4899" s="32">
        <f t="shared" si="12808"/>
        <v>0</v>
      </c>
    </row>
    <row r="4900" spans="2:40" ht="31.2" x14ac:dyDescent="0.3">
      <c r="B4900" s="30" t="s">
        <v>1331</v>
      </c>
      <c r="C4900" s="30" t="s">
        <v>443</v>
      </c>
      <c r="D4900" s="30" t="s">
        <v>38</v>
      </c>
      <c r="E4900" s="15" t="str">
        <f t="shared" si="12809"/>
        <v>1001</v>
      </c>
      <c r="F4900" s="30" t="s">
        <v>1342</v>
      </c>
      <c r="G4900" s="30" t="s">
        <v>52</v>
      </c>
      <c r="H4900" s="31" t="s">
        <v>53</v>
      </c>
      <c r="I4900" s="32">
        <v>426.5</v>
      </c>
      <c r="J4900" s="32">
        <v>442</v>
      </c>
      <c r="K4900" s="32">
        <v>442</v>
      </c>
      <c r="L4900" s="32"/>
      <c r="M4900" s="32"/>
      <c r="N4900" s="32"/>
      <c r="O4900" s="32">
        <v>0</v>
      </c>
      <c r="P4900" s="32">
        <v>0</v>
      </c>
      <c r="Q4900" s="32">
        <v>0</v>
      </c>
      <c r="R4900" s="32">
        <v>0</v>
      </c>
      <c r="S4900" s="32">
        <v>0</v>
      </c>
      <c r="T4900" s="32">
        <v>0</v>
      </c>
      <c r="U4900" s="32">
        <v>0</v>
      </c>
      <c r="V4900" s="32">
        <f t="shared" si="12810"/>
        <v>426.5</v>
      </c>
      <c r="W4900" s="32"/>
      <c r="X4900" s="32"/>
      <c r="Y4900" s="32"/>
      <c r="Z4900" s="32"/>
      <c r="AA4900" s="32"/>
      <c r="AB4900" s="32">
        <v>297.18369000000001</v>
      </c>
      <c r="AC4900" s="33">
        <v>426.5</v>
      </c>
      <c r="AD4900" s="33">
        <v>404.04115000000002</v>
      </c>
      <c r="AE4900" s="34">
        <f t="shared" si="12806"/>
        <v>94.734150058616649</v>
      </c>
      <c r="AF4900" s="32">
        <v>426.5</v>
      </c>
      <c r="AG4900" s="32">
        <v>0</v>
      </c>
      <c r="AH4900" s="32">
        <v>0</v>
      </c>
      <c r="AI4900" s="32">
        <v>0</v>
      </c>
      <c r="AJ4900" s="32">
        <v>0</v>
      </c>
      <c r="AK4900" s="32">
        <v>0</v>
      </c>
      <c r="AL4900" s="32">
        <f t="shared" si="12807"/>
        <v>426.5</v>
      </c>
      <c r="AM4900" s="32">
        <f t="shared" si="12808"/>
        <v>0</v>
      </c>
      <c r="AN4900" s="12"/>
    </row>
    <row r="4901" spans="2:40" x14ac:dyDescent="0.3">
      <c r="B4901" s="30" t="s">
        <v>1331</v>
      </c>
      <c r="C4901" s="30" t="s">
        <v>443</v>
      </c>
      <c r="D4901" s="30" t="s">
        <v>38</v>
      </c>
      <c r="E4901" s="15" t="str">
        <f t="shared" si="12809"/>
        <v>1001</v>
      </c>
      <c r="F4901" s="30" t="s">
        <v>1342</v>
      </c>
      <c r="G4901" s="30" t="s">
        <v>92</v>
      </c>
      <c r="H4901" s="31" t="s">
        <v>93</v>
      </c>
      <c r="I4901" s="32">
        <f t="shared" ref="I4901:T4901" si="12978">I4902</f>
        <v>142163.20000000001</v>
      </c>
      <c r="J4901" s="32">
        <f t="shared" si="12978"/>
        <v>147324.4</v>
      </c>
      <c r="K4901" s="32">
        <f t="shared" si="12978"/>
        <v>147324.4</v>
      </c>
      <c r="L4901" s="32">
        <f t="shared" si="12978"/>
        <v>0</v>
      </c>
      <c r="M4901" s="32">
        <f t="shared" si="12978"/>
        <v>0</v>
      </c>
      <c r="N4901" s="32">
        <f t="shared" si="12978"/>
        <v>0</v>
      </c>
      <c r="O4901" s="32">
        <f t="shared" si="12978"/>
        <v>0</v>
      </c>
      <c r="P4901" s="32">
        <f t="shared" si="12978"/>
        <v>0</v>
      </c>
      <c r="Q4901" s="32">
        <f t="shared" si="12978"/>
        <v>0</v>
      </c>
      <c r="R4901" s="32">
        <f t="shared" si="12978"/>
        <v>0</v>
      </c>
      <c r="S4901" s="32">
        <f t="shared" si="12978"/>
        <v>0</v>
      </c>
      <c r="T4901" s="32">
        <f t="shared" si="12978"/>
        <v>0</v>
      </c>
      <c r="U4901" s="32">
        <v>0</v>
      </c>
      <c r="V4901" s="32">
        <f t="shared" si="12810"/>
        <v>142163.20000000001</v>
      </c>
      <c r="W4901" s="32">
        <f t="shared" ref="W4901:AD4901" si="12979">W4902</f>
        <v>0</v>
      </c>
      <c r="X4901" s="32">
        <f t="shared" si="12979"/>
        <v>0</v>
      </c>
      <c r="Y4901" s="32">
        <f t="shared" si="12979"/>
        <v>0</v>
      </c>
      <c r="Z4901" s="32">
        <f t="shared" si="12979"/>
        <v>0</v>
      </c>
      <c r="AA4901" s="32">
        <f t="shared" si="12979"/>
        <v>0</v>
      </c>
      <c r="AB4901" s="32">
        <f t="shared" si="12979"/>
        <v>117518.96258000001</v>
      </c>
      <c r="AC4901" s="33">
        <f t="shared" si="12979"/>
        <v>142753.05600000001</v>
      </c>
      <c r="AD4901" s="33">
        <f t="shared" si="12979"/>
        <v>142674.35079</v>
      </c>
      <c r="AE4901" s="34">
        <f t="shared" si="12806"/>
        <v>99.944866182059172</v>
      </c>
      <c r="AF4901" s="32">
        <f t="shared" ref="AF4901:AK4901" si="12980">AF4902</f>
        <v>142163.20000000001</v>
      </c>
      <c r="AG4901" s="32">
        <f t="shared" si="12980"/>
        <v>0</v>
      </c>
      <c r="AH4901" s="32">
        <f t="shared" si="12980"/>
        <v>0</v>
      </c>
      <c r="AI4901" s="32">
        <f t="shared" si="12980"/>
        <v>0</v>
      </c>
      <c r="AJ4901" s="32">
        <f t="shared" si="12980"/>
        <v>0</v>
      </c>
      <c r="AK4901" s="32">
        <f t="shared" si="12980"/>
        <v>0</v>
      </c>
      <c r="AL4901" s="32">
        <f t="shared" si="12807"/>
        <v>142163.20000000001</v>
      </c>
      <c r="AM4901" s="32">
        <f t="shared" si="12808"/>
        <v>0</v>
      </c>
    </row>
    <row r="4902" spans="2:40" ht="31.2" x14ac:dyDescent="0.3">
      <c r="B4902" s="30" t="s">
        <v>1331</v>
      </c>
      <c r="C4902" s="30" t="s">
        <v>443</v>
      </c>
      <c r="D4902" s="30" t="s">
        <v>38</v>
      </c>
      <c r="E4902" s="15" t="str">
        <f t="shared" si="12809"/>
        <v>1001</v>
      </c>
      <c r="F4902" s="30" t="s">
        <v>1342</v>
      </c>
      <c r="G4902" s="30" t="s">
        <v>1344</v>
      </c>
      <c r="H4902" s="31" t="s">
        <v>1345</v>
      </c>
      <c r="I4902" s="32">
        <v>142163.20000000001</v>
      </c>
      <c r="J4902" s="32">
        <v>147324.4</v>
      </c>
      <c r="K4902" s="32">
        <v>147324.4</v>
      </c>
      <c r="L4902" s="32"/>
      <c r="M4902" s="32"/>
      <c r="N4902" s="32"/>
      <c r="O4902" s="32">
        <v>0</v>
      </c>
      <c r="P4902" s="32">
        <v>0</v>
      </c>
      <c r="Q4902" s="32">
        <v>0</v>
      </c>
      <c r="R4902" s="32">
        <v>0</v>
      </c>
      <c r="S4902" s="32">
        <v>0</v>
      </c>
      <c r="T4902" s="32">
        <v>0</v>
      </c>
      <c r="U4902" s="32">
        <v>0</v>
      </c>
      <c r="V4902" s="32">
        <f t="shared" si="12810"/>
        <v>142163.20000000001</v>
      </c>
      <c r="W4902" s="32"/>
      <c r="X4902" s="32"/>
      <c r="Y4902" s="32"/>
      <c r="Z4902" s="32"/>
      <c r="AA4902" s="32"/>
      <c r="AB4902" s="32">
        <v>117518.96258000001</v>
      </c>
      <c r="AC4902" s="33">
        <v>142753.05600000001</v>
      </c>
      <c r="AD4902" s="33">
        <v>142674.35079</v>
      </c>
      <c r="AE4902" s="34">
        <f t="shared" si="12806"/>
        <v>99.944866182059172</v>
      </c>
      <c r="AF4902" s="32">
        <v>142163.20000000001</v>
      </c>
      <c r="AG4902" s="32">
        <v>0</v>
      </c>
      <c r="AH4902" s="32">
        <v>0</v>
      </c>
      <c r="AI4902" s="32">
        <v>0</v>
      </c>
      <c r="AJ4902" s="32">
        <v>0</v>
      </c>
      <c r="AK4902" s="32">
        <v>0</v>
      </c>
      <c r="AL4902" s="32">
        <f t="shared" si="12807"/>
        <v>142163.20000000001</v>
      </c>
      <c r="AM4902" s="32">
        <f t="shared" si="12808"/>
        <v>0</v>
      </c>
      <c r="AN4902" s="12"/>
    </row>
    <row r="4903" spans="2:40" s="22" customFormat="1" x14ac:dyDescent="0.3">
      <c r="B4903" s="23" t="s">
        <v>1331</v>
      </c>
      <c r="C4903" s="23" t="s">
        <v>443</v>
      </c>
      <c r="D4903" s="23" t="s">
        <v>114</v>
      </c>
      <c r="E4903" s="24" t="str">
        <f t="shared" si="12809"/>
        <v>1003</v>
      </c>
      <c r="F4903" s="23"/>
      <c r="G4903" s="23"/>
      <c r="H4903" s="25" t="s">
        <v>445</v>
      </c>
      <c r="I4903" s="26">
        <f t="shared" ref="I4903:T4903" si="12981">I4904+I4923</f>
        <v>132524.59999999998</v>
      </c>
      <c r="J4903" s="26">
        <f t="shared" si="12981"/>
        <v>183853.9</v>
      </c>
      <c r="K4903" s="26">
        <f t="shared" si="12981"/>
        <v>179981.7</v>
      </c>
      <c r="L4903" s="26">
        <f t="shared" si="12981"/>
        <v>0</v>
      </c>
      <c r="M4903" s="26">
        <f t="shared" si="12981"/>
        <v>0</v>
      </c>
      <c r="N4903" s="26">
        <f t="shared" si="12981"/>
        <v>0</v>
      </c>
      <c r="O4903" s="26">
        <f t="shared" si="12981"/>
        <v>5368.9960000000001</v>
      </c>
      <c r="P4903" s="26">
        <f t="shared" si="12981"/>
        <v>-2298.85</v>
      </c>
      <c r="Q4903" s="26">
        <f t="shared" si="12981"/>
        <v>665.24</v>
      </c>
      <c r="R4903" s="26">
        <f t="shared" si="12981"/>
        <v>-1159.425</v>
      </c>
      <c r="S4903" s="26">
        <f t="shared" si="12981"/>
        <v>0</v>
      </c>
      <c r="T4903" s="26">
        <f t="shared" si="12981"/>
        <v>0</v>
      </c>
      <c r="U4903" s="26">
        <v>250</v>
      </c>
      <c r="V4903" s="26">
        <f t="shared" si="12810"/>
        <v>135350.56099999999</v>
      </c>
      <c r="W4903" s="26">
        <f t="shared" ref="W4903:AD4903" si="12982">W4904+W4923</f>
        <v>250</v>
      </c>
      <c r="X4903" s="26">
        <f t="shared" si="12982"/>
        <v>0</v>
      </c>
      <c r="Y4903" s="26">
        <f t="shared" si="12982"/>
        <v>0</v>
      </c>
      <c r="Z4903" s="26">
        <f t="shared" si="12982"/>
        <v>0</v>
      </c>
      <c r="AA4903" s="26">
        <f t="shared" si="12982"/>
        <v>0</v>
      </c>
      <c r="AB4903" s="32">
        <f t="shared" si="12982"/>
        <v>65171.370459999998</v>
      </c>
      <c r="AC4903" s="27">
        <f t="shared" si="12982"/>
        <v>121315.70499999999</v>
      </c>
      <c r="AD4903" s="33">
        <f t="shared" si="12982"/>
        <v>120920.09114</v>
      </c>
      <c r="AE4903" s="28">
        <f t="shared" si="12806"/>
        <v>99.673897241911106</v>
      </c>
      <c r="AF4903" s="26">
        <f t="shared" ref="AF4903:AK4903" si="12983">AF4904+AF4923</f>
        <v>118342.06499999999</v>
      </c>
      <c r="AG4903" s="26">
        <f t="shared" si="12983"/>
        <v>5368.9960000000001</v>
      </c>
      <c r="AH4903" s="26">
        <f t="shared" si="12983"/>
        <v>0</v>
      </c>
      <c r="AI4903" s="26">
        <f t="shared" si="12983"/>
        <v>0</v>
      </c>
      <c r="AJ4903" s="26">
        <f t="shared" si="12983"/>
        <v>0</v>
      </c>
      <c r="AK4903" s="26">
        <f t="shared" si="12983"/>
        <v>0</v>
      </c>
      <c r="AL4903" s="26">
        <f t="shared" si="12807"/>
        <v>123711.06099999999</v>
      </c>
      <c r="AM4903" s="26">
        <f t="shared" si="12808"/>
        <v>11639.5</v>
      </c>
      <c r="AN4903" s="29"/>
    </row>
    <row r="4904" spans="2:40" ht="46.8" x14ac:dyDescent="0.3">
      <c r="B4904" s="30" t="s">
        <v>1331</v>
      </c>
      <c r="C4904" s="30" t="s">
        <v>443</v>
      </c>
      <c r="D4904" s="30" t="s">
        <v>114</v>
      </c>
      <c r="E4904" s="15" t="str">
        <f t="shared" si="12809"/>
        <v>1003</v>
      </c>
      <c r="F4904" s="30" t="s">
        <v>325</v>
      </c>
      <c r="G4904" s="30"/>
      <c r="H4904" s="31" t="s">
        <v>326</v>
      </c>
      <c r="I4904" s="32">
        <f t="shared" ref="I4904:T4904" si="12984">I4905</f>
        <v>119079.59999999999</v>
      </c>
      <c r="J4904" s="32">
        <f t="shared" si="12984"/>
        <v>169079.6</v>
      </c>
      <c r="K4904" s="32">
        <f t="shared" si="12984"/>
        <v>169079.6</v>
      </c>
      <c r="L4904" s="32">
        <f t="shared" si="12984"/>
        <v>0</v>
      </c>
      <c r="M4904" s="32">
        <f t="shared" si="12984"/>
        <v>0</v>
      </c>
      <c r="N4904" s="32">
        <f t="shared" si="12984"/>
        <v>0</v>
      </c>
      <c r="O4904" s="32">
        <f t="shared" si="12984"/>
        <v>5368.9960000000001</v>
      </c>
      <c r="P4904" s="32">
        <f t="shared" si="12984"/>
        <v>-2298.85</v>
      </c>
      <c r="Q4904" s="32">
        <f t="shared" si="12984"/>
        <v>665.24</v>
      </c>
      <c r="R4904" s="32">
        <f t="shared" si="12984"/>
        <v>-1159.425</v>
      </c>
      <c r="S4904" s="32">
        <f t="shared" si="12984"/>
        <v>0</v>
      </c>
      <c r="T4904" s="32">
        <f t="shared" si="12984"/>
        <v>0</v>
      </c>
      <c r="U4904" s="32">
        <v>250</v>
      </c>
      <c r="V4904" s="32">
        <f t="shared" si="12810"/>
        <v>121905.56099999999</v>
      </c>
      <c r="W4904" s="32">
        <f t="shared" ref="W4904:AD4904" si="12985">W4905</f>
        <v>250</v>
      </c>
      <c r="X4904" s="32">
        <f t="shared" si="12985"/>
        <v>0</v>
      </c>
      <c r="Y4904" s="32">
        <f t="shared" si="12985"/>
        <v>0</v>
      </c>
      <c r="Z4904" s="32">
        <f t="shared" si="12985"/>
        <v>0</v>
      </c>
      <c r="AA4904" s="32">
        <f t="shared" si="12985"/>
        <v>0</v>
      </c>
      <c r="AB4904" s="32">
        <f t="shared" si="12985"/>
        <v>65171.370459999998</v>
      </c>
      <c r="AC4904" s="33">
        <f t="shared" si="12985"/>
        <v>121315.70499999999</v>
      </c>
      <c r="AD4904" s="33">
        <f t="shared" si="12985"/>
        <v>120920.09114</v>
      </c>
      <c r="AE4904" s="34">
        <f t="shared" si="12806"/>
        <v>99.673897241911106</v>
      </c>
      <c r="AF4904" s="32">
        <f t="shared" ref="AF4904:AK4904" si="12986">AF4905</f>
        <v>116536.56499999999</v>
      </c>
      <c r="AG4904" s="32">
        <f t="shared" si="12986"/>
        <v>5368.9960000000001</v>
      </c>
      <c r="AH4904" s="32">
        <f t="shared" si="12986"/>
        <v>0</v>
      </c>
      <c r="AI4904" s="32">
        <f t="shared" si="12986"/>
        <v>0</v>
      </c>
      <c r="AJ4904" s="32">
        <f t="shared" si="12986"/>
        <v>0</v>
      </c>
      <c r="AK4904" s="32">
        <f t="shared" si="12986"/>
        <v>0</v>
      </c>
      <c r="AL4904" s="32">
        <f t="shared" si="12807"/>
        <v>121905.56099999999</v>
      </c>
      <c r="AM4904" s="32">
        <f t="shared" si="12808"/>
        <v>0</v>
      </c>
    </row>
    <row r="4905" spans="2:40" ht="62.4" x14ac:dyDescent="0.3">
      <c r="B4905" s="30" t="s">
        <v>1331</v>
      </c>
      <c r="C4905" s="30" t="s">
        <v>443</v>
      </c>
      <c r="D4905" s="30" t="s">
        <v>114</v>
      </c>
      <c r="E4905" s="15" t="str">
        <f t="shared" si="12809"/>
        <v>1003</v>
      </c>
      <c r="F4905" s="30" t="s">
        <v>436</v>
      </c>
      <c r="G4905" s="30"/>
      <c r="H4905" s="31" t="s">
        <v>437</v>
      </c>
      <c r="I4905" s="32">
        <f t="shared" ref="I4905:T4905" si="12987">I4906+I4919</f>
        <v>119079.59999999999</v>
      </c>
      <c r="J4905" s="32">
        <f t="shared" si="12987"/>
        <v>169079.6</v>
      </c>
      <c r="K4905" s="32">
        <f t="shared" si="12987"/>
        <v>169079.6</v>
      </c>
      <c r="L4905" s="32">
        <f t="shared" si="12987"/>
        <v>0</v>
      </c>
      <c r="M4905" s="32">
        <f t="shared" si="12987"/>
        <v>0</v>
      </c>
      <c r="N4905" s="32">
        <f t="shared" si="12987"/>
        <v>0</v>
      </c>
      <c r="O4905" s="32">
        <f t="shared" si="12987"/>
        <v>5368.9960000000001</v>
      </c>
      <c r="P4905" s="32">
        <f t="shared" si="12987"/>
        <v>-2298.85</v>
      </c>
      <c r="Q4905" s="32">
        <f t="shared" si="12987"/>
        <v>665.24</v>
      </c>
      <c r="R4905" s="32">
        <f t="shared" si="12987"/>
        <v>-1159.425</v>
      </c>
      <c r="S4905" s="32">
        <f t="shared" si="12987"/>
        <v>0</v>
      </c>
      <c r="T4905" s="32">
        <f t="shared" si="12987"/>
        <v>0</v>
      </c>
      <c r="U4905" s="32">
        <v>250</v>
      </c>
      <c r="V4905" s="32">
        <f t="shared" si="12810"/>
        <v>121905.56099999999</v>
      </c>
      <c r="W4905" s="32">
        <f t="shared" ref="W4905:AD4905" si="12988">W4906+W4919</f>
        <v>250</v>
      </c>
      <c r="X4905" s="32">
        <f t="shared" si="12988"/>
        <v>0</v>
      </c>
      <c r="Y4905" s="32">
        <f t="shared" si="12988"/>
        <v>0</v>
      </c>
      <c r="Z4905" s="32">
        <f t="shared" si="12988"/>
        <v>0</v>
      </c>
      <c r="AA4905" s="32">
        <f t="shared" si="12988"/>
        <v>0</v>
      </c>
      <c r="AB4905" s="32">
        <f t="shared" si="12988"/>
        <v>65171.370459999998</v>
      </c>
      <c r="AC4905" s="33">
        <f t="shared" si="12988"/>
        <v>121315.70499999999</v>
      </c>
      <c r="AD4905" s="33">
        <f t="shared" si="12988"/>
        <v>120920.09114</v>
      </c>
      <c r="AE4905" s="34">
        <f t="shared" si="12806"/>
        <v>99.673897241911106</v>
      </c>
      <c r="AF4905" s="32">
        <f t="shared" ref="AF4905:AK4905" si="12989">AF4906+AF4919</f>
        <v>116536.56499999999</v>
      </c>
      <c r="AG4905" s="32">
        <f t="shared" si="12989"/>
        <v>5368.9960000000001</v>
      </c>
      <c r="AH4905" s="32">
        <f t="shared" si="12989"/>
        <v>0</v>
      </c>
      <c r="AI4905" s="32">
        <f t="shared" si="12989"/>
        <v>0</v>
      </c>
      <c r="AJ4905" s="32">
        <f t="shared" si="12989"/>
        <v>0</v>
      </c>
      <c r="AK4905" s="32">
        <f t="shared" si="12989"/>
        <v>0</v>
      </c>
      <c r="AL4905" s="32">
        <f t="shared" si="12807"/>
        <v>121905.56099999999</v>
      </c>
      <c r="AM4905" s="32">
        <f t="shared" si="12808"/>
        <v>0</v>
      </c>
    </row>
    <row r="4906" spans="2:40" ht="46.8" x14ac:dyDescent="0.3">
      <c r="B4906" s="30" t="s">
        <v>1331</v>
      </c>
      <c r="C4906" s="30" t="s">
        <v>443</v>
      </c>
      <c r="D4906" s="30" t="s">
        <v>114</v>
      </c>
      <c r="E4906" s="15" t="str">
        <f t="shared" si="12809"/>
        <v>1003</v>
      </c>
      <c r="F4906" s="30" t="s">
        <v>446</v>
      </c>
      <c r="G4906" s="30"/>
      <c r="H4906" s="31" t="s">
        <v>447</v>
      </c>
      <c r="I4906" s="32">
        <f t="shared" ref="I4906:T4906" si="12990">I4907+I4910+I4916+I4913</f>
        <v>118734.7</v>
      </c>
      <c r="J4906" s="32">
        <f t="shared" si="12990"/>
        <v>168734.7</v>
      </c>
      <c r="K4906" s="32">
        <f t="shared" si="12990"/>
        <v>168734.7</v>
      </c>
      <c r="L4906" s="32">
        <f t="shared" si="12990"/>
        <v>0</v>
      </c>
      <c r="M4906" s="32">
        <f t="shared" si="12990"/>
        <v>0</v>
      </c>
      <c r="N4906" s="32">
        <f t="shared" si="12990"/>
        <v>0</v>
      </c>
      <c r="O4906" s="32">
        <f t="shared" si="12990"/>
        <v>5368.9960000000001</v>
      </c>
      <c r="P4906" s="32">
        <f t="shared" si="12990"/>
        <v>-2298.85</v>
      </c>
      <c r="Q4906" s="32">
        <f t="shared" si="12990"/>
        <v>665.24</v>
      </c>
      <c r="R4906" s="32">
        <f t="shared" si="12990"/>
        <v>-1159.425</v>
      </c>
      <c r="S4906" s="32">
        <f t="shared" si="12990"/>
        <v>0</v>
      </c>
      <c r="T4906" s="32">
        <f t="shared" si="12990"/>
        <v>0</v>
      </c>
      <c r="U4906" s="32">
        <v>250</v>
      </c>
      <c r="V4906" s="32">
        <f t="shared" si="12810"/>
        <v>121560.66099999999</v>
      </c>
      <c r="W4906" s="32">
        <f t="shared" ref="W4906:AD4906" si="12991">W4907+W4910+W4916+W4913</f>
        <v>250</v>
      </c>
      <c r="X4906" s="32">
        <f t="shared" si="12991"/>
        <v>0</v>
      </c>
      <c r="Y4906" s="32">
        <f t="shared" si="12991"/>
        <v>0</v>
      </c>
      <c r="Z4906" s="32">
        <f t="shared" si="12991"/>
        <v>0</v>
      </c>
      <c r="AA4906" s="32">
        <f t="shared" si="12991"/>
        <v>0</v>
      </c>
      <c r="AB4906" s="32">
        <f t="shared" si="12991"/>
        <v>65171.370459999998</v>
      </c>
      <c r="AC4906" s="33">
        <f t="shared" si="12991"/>
        <v>120970.80499999999</v>
      </c>
      <c r="AD4906" s="33">
        <f t="shared" si="12991"/>
        <v>120575.26514</v>
      </c>
      <c r="AE4906" s="34">
        <f t="shared" ref="AE4906:AE4969" si="12992">AD4906/AC4906*100</f>
        <v>99.673028661750251</v>
      </c>
      <c r="AF4906" s="32">
        <f t="shared" ref="AF4906:AK4906" si="12993">AF4907+AF4910+AF4916+AF4913</f>
        <v>116191.66499999999</v>
      </c>
      <c r="AG4906" s="32">
        <f t="shared" si="12993"/>
        <v>5368.9960000000001</v>
      </c>
      <c r="AH4906" s="32">
        <f t="shared" si="12993"/>
        <v>0</v>
      </c>
      <c r="AI4906" s="32">
        <f t="shared" si="12993"/>
        <v>0</v>
      </c>
      <c r="AJ4906" s="32">
        <f t="shared" si="12993"/>
        <v>0</v>
      </c>
      <c r="AK4906" s="32">
        <f t="shared" si="12993"/>
        <v>0</v>
      </c>
      <c r="AL4906" s="32">
        <f t="shared" ref="AL4906:AL4969" si="12994">AF4906+AH4906+AK4906+AI4906+AJ4906+AG4906</f>
        <v>121560.66099999999</v>
      </c>
      <c r="AM4906" s="32">
        <f t="shared" ref="AM4906:AM4969" si="12995">V4906-AL4906</f>
        <v>0</v>
      </c>
    </row>
    <row r="4907" spans="2:40" ht="93.6" x14ac:dyDescent="0.3">
      <c r="B4907" s="30" t="s">
        <v>1331</v>
      </c>
      <c r="C4907" s="30" t="s">
        <v>443</v>
      </c>
      <c r="D4907" s="30" t="s">
        <v>114</v>
      </c>
      <c r="E4907" s="15" t="str">
        <f t="shared" si="12809"/>
        <v>1003</v>
      </c>
      <c r="F4907" s="30" t="s">
        <v>1346</v>
      </c>
      <c r="G4907" s="30"/>
      <c r="H4907" s="31" t="s">
        <v>1347</v>
      </c>
      <c r="I4907" s="32">
        <f t="shared" ref="I4907:I4924" si="12996">I4908</f>
        <v>11791</v>
      </c>
      <c r="J4907" s="32">
        <f t="shared" ref="J4907:J4924" si="12997">J4908</f>
        <v>11791</v>
      </c>
      <c r="K4907" s="32">
        <f t="shared" ref="K4907:K4924" si="12998">K4908</f>
        <v>11791</v>
      </c>
      <c r="L4907" s="32">
        <f t="shared" ref="L4907:L4924" si="12999">L4908</f>
        <v>0</v>
      </c>
      <c r="M4907" s="32">
        <f t="shared" ref="M4907:M4924" si="13000">M4908</f>
        <v>0</v>
      </c>
      <c r="N4907" s="32">
        <f t="shared" ref="N4907:N4924" si="13001">N4908</f>
        <v>0</v>
      </c>
      <c r="O4907" s="32">
        <f t="shared" ref="O4907:O4924" si="13002">O4908</f>
        <v>0</v>
      </c>
      <c r="P4907" s="32">
        <f t="shared" ref="P4907:P4924" si="13003">P4908</f>
        <v>0</v>
      </c>
      <c r="Q4907" s="32">
        <f t="shared" ref="Q4907:Q4924" si="13004">Q4908</f>
        <v>0</v>
      </c>
      <c r="R4907" s="32">
        <f t="shared" ref="R4907:R4924" si="13005">R4908</f>
        <v>0</v>
      </c>
      <c r="S4907" s="32">
        <f t="shared" ref="S4907:S4924" si="13006">S4908</f>
        <v>0</v>
      </c>
      <c r="T4907" s="32">
        <f t="shared" ref="T4907:T4924" si="13007">T4908</f>
        <v>0</v>
      </c>
      <c r="U4907" s="32">
        <v>0</v>
      </c>
      <c r="V4907" s="32">
        <f t="shared" si="12810"/>
        <v>11791</v>
      </c>
      <c r="W4907" s="32">
        <f t="shared" ref="W4907:W4924" si="13008">W4908</f>
        <v>0</v>
      </c>
      <c r="X4907" s="32">
        <f t="shared" ref="X4907:X4924" si="13009">X4908</f>
        <v>0</v>
      </c>
      <c r="Y4907" s="32">
        <f t="shared" ref="Y4907:Y4924" si="13010">Y4908</f>
        <v>0</v>
      </c>
      <c r="Z4907" s="32">
        <f t="shared" ref="Z4907:Z4924" si="13011">Z4908</f>
        <v>0</v>
      </c>
      <c r="AA4907" s="32">
        <f t="shared" ref="AA4907:AA4924" si="13012">AA4908</f>
        <v>0</v>
      </c>
      <c r="AB4907" s="32">
        <f t="shared" ref="AB4907:AB4924" si="13013">AB4908</f>
        <v>10531.75995</v>
      </c>
      <c r="AC4907" s="33">
        <f t="shared" ref="AC4907:AC4924" si="13014">AC4908</f>
        <v>12664.453</v>
      </c>
      <c r="AD4907" s="33">
        <f t="shared" ref="AD4907:AD4924" si="13015">AD4908</f>
        <v>12661.230939999999</v>
      </c>
      <c r="AE4907" s="34">
        <f t="shared" si="12992"/>
        <v>99.974558237927852</v>
      </c>
      <c r="AF4907" s="32">
        <f t="shared" ref="AF4907:AF4924" si="13016">AF4908</f>
        <v>11791</v>
      </c>
      <c r="AG4907" s="32">
        <f t="shared" ref="AG4907:AG4924" si="13017">AG4908</f>
        <v>0</v>
      </c>
      <c r="AH4907" s="32">
        <f t="shared" ref="AH4907:AH4924" si="13018">AH4908</f>
        <v>0</v>
      </c>
      <c r="AI4907" s="32">
        <f t="shared" ref="AI4907:AI4924" si="13019">AI4908</f>
        <v>0</v>
      </c>
      <c r="AJ4907" s="32">
        <f t="shared" ref="AJ4907:AJ4924" si="13020">AJ4908</f>
        <v>0</v>
      </c>
      <c r="AK4907" s="32">
        <f t="shared" ref="AK4907:AK4924" si="13021">AK4908</f>
        <v>0</v>
      </c>
      <c r="AL4907" s="32">
        <f t="shared" si="12994"/>
        <v>11791</v>
      </c>
      <c r="AM4907" s="32">
        <f t="shared" si="12995"/>
        <v>0</v>
      </c>
    </row>
    <row r="4908" spans="2:40" x14ac:dyDescent="0.3">
      <c r="B4908" s="30" t="s">
        <v>1331</v>
      </c>
      <c r="C4908" s="30" t="s">
        <v>443</v>
      </c>
      <c r="D4908" s="30" t="s">
        <v>114</v>
      </c>
      <c r="E4908" s="15" t="str">
        <f t="shared" si="12809"/>
        <v>1003</v>
      </c>
      <c r="F4908" s="30" t="s">
        <v>1346</v>
      </c>
      <c r="G4908" s="30" t="s">
        <v>92</v>
      </c>
      <c r="H4908" s="31" t="s">
        <v>93</v>
      </c>
      <c r="I4908" s="32">
        <f t="shared" si="12996"/>
        <v>11791</v>
      </c>
      <c r="J4908" s="32">
        <f t="shared" si="12997"/>
        <v>11791</v>
      </c>
      <c r="K4908" s="32">
        <f t="shared" si="12998"/>
        <v>11791</v>
      </c>
      <c r="L4908" s="32">
        <f t="shared" si="12999"/>
        <v>0</v>
      </c>
      <c r="M4908" s="32">
        <f t="shared" si="13000"/>
        <v>0</v>
      </c>
      <c r="N4908" s="32">
        <f t="shared" si="13001"/>
        <v>0</v>
      </c>
      <c r="O4908" s="32">
        <f t="shared" si="13002"/>
        <v>0</v>
      </c>
      <c r="P4908" s="32">
        <f t="shared" si="13003"/>
        <v>0</v>
      </c>
      <c r="Q4908" s="32">
        <f t="shared" si="13004"/>
        <v>0</v>
      </c>
      <c r="R4908" s="32">
        <f t="shared" si="13005"/>
        <v>0</v>
      </c>
      <c r="S4908" s="32">
        <f t="shared" si="13006"/>
        <v>0</v>
      </c>
      <c r="T4908" s="32">
        <f t="shared" si="13007"/>
        <v>0</v>
      </c>
      <c r="U4908" s="32">
        <v>0</v>
      </c>
      <c r="V4908" s="32">
        <f t="shared" si="12810"/>
        <v>11791</v>
      </c>
      <c r="W4908" s="32">
        <f t="shared" si="13008"/>
        <v>0</v>
      </c>
      <c r="X4908" s="32">
        <f t="shared" si="13009"/>
        <v>0</v>
      </c>
      <c r="Y4908" s="32">
        <f t="shared" si="13010"/>
        <v>0</v>
      </c>
      <c r="Z4908" s="32">
        <f t="shared" si="13011"/>
        <v>0</v>
      </c>
      <c r="AA4908" s="32">
        <f t="shared" si="13012"/>
        <v>0</v>
      </c>
      <c r="AB4908" s="32">
        <f t="shared" si="13013"/>
        <v>10531.75995</v>
      </c>
      <c r="AC4908" s="33">
        <f t="shared" si="13014"/>
        <v>12664.453</v>
      </c>
      <c r="AD4908" s="33">
        <f t="shared" si="13015"/>
        <v>12661.230939999999</v>
      </c>
      <c r="AE4908" s="34">
        <f t="shared" si="12992"/>
        <v>99.974558237927852</v>
      </c>
      <c r="AF4908" s="32">
        <f t="shared" si="13016"/>
        <v>11791</v>
      </c>
      <c r="AG4908" s="32">
        <f t="shared" si="13017"/>
        <v>0</v>
      </c>
      <c r="AH4908" s="32">
        <f t="shared" si="13018"/>
        <v>0</v>
      </c>
      <c r="AI4908" s="32">
        <f t="shared" si="13019"/>
        <v>0</v>
      </c>
      <c r="AJ4908" s="32">
        <f t="shared" si="13020"/>
        <v>0</v>
      </c>
      <c r="AK4908" s="32">
        <f t="shared" si="13021"/>
        <v>0</v>
      </c>
      <c r="AL4908" s="32">
        <f t="shared" si="12994"/>
        <v>11791</v>
      </c>
      <c r="AM4908" s="32">
        <f t="shared" si="12995"/>
        <v>0</v>
      </c>
    </row>
    <row r="4909" spans="2:40" ht="31.2" x14ac:dyDescent="0.3">
      <c r="B4909" s="30" t="s">
        <v>1331</v>
      </c>
      <c r="C4909" s="30" t="s">
        <v>443</v>
      </c>
      <c r="D4909" s="30" t="s">
        <v>114</v>
      </c>
      <c r="E4909" s="15" t="str">
        <f t="shared" si="12809"/>
        <v>1003</v>
      </c>
      <c r="F4909" s="30" t="s">
        <v>1346</v>
      </c>
      <c r="G4909" s="30" t="s">
        <v>1344</v>
      </c>
      <c r="H4909" s="31" t="s">
        <v>1345</v>
      </c>
      <c r="I4909" s="32">
        <v>11791</v>
      </c>
      <c r="J4909" s="32">
        <v>11791</v>
      </c>
      <c r="K4909" s="32">
        <v>11791</v>
      </c>
      <c r="L4909" s="32"/>
      <c r="M4909" s="32"/>
      <c r="N4909" s="32"/>
      <c r="O4909" s="32">
        <v>0</v>
      </c>
      <c r="P4909" s="32">
        <v>0</v>
      </c>
      <c r="Q4909" s="32">
        <v>0</v>
      </c>
      <c r="R4909" s="32">
        <v>0</v>
      </c>
      <c r="S4909" s="32">
        <v>0</v>
      </c>
      <c r="T4909" s="32">
        <v>0</v>
      </c>
      <c r="U4909" s="32">
        <v>0</v>
      </c>
      <c r="V4909" s="32">
        <f t="shared" si="12810"/>
        <v>11791</v>
      </c>
      <c r="W4909" s="32"/>
      <c r="X4909" s="32"/>
      <c r="Y4909" s="32"/>
      <c r="Z4909" s="32"/>
      <c r="AA4909" s="32"/>
      <c r="AB4909" s="32">
        <v>10531.75995</v>
      </c>
      <c r="AC4909" s="33">
        <v>12664.453</v>
      </c>
      <c r="AD4909" s="33">
        <v>12661.230939999999</v>
      </c>
      <c r="AE4909" s="34">
        <f t="shared" si="12992"/>
        <v>99.974558237927852</v>
      </c>
      <c r="AF4909" s="32">
        <v>11791</v>
      </c>
      <c r="AG4909" s="32">
        <v>0</v>
      </c>
      <c r="AH4909" s="32">
        <v>0</v>
      </c>
      <c r="AI4909" s="32">
        <v>0</v>
      </c>
      <c r="AJ4909" s="32">
        <v>0</v>
      </c>
      <c r="AK4909" s="32">
        <v>0</v>
      </c>
      <c r="AL4909" s="32">
        <f t="shared" si="12994"/>
        <v>11791</v>
      </c>
      <c r="AM4909" s="32">
        <f t="shared" si="12995"/>
        <v>0</v>
      </c>
      <c r="AN4909" s="12"/>
    </row>
    <row r="4910" spans="2:40" ht="62.4" x14ac:dyDescent="0.3">
      <c r="B4910" s="30" t="s">
        <v>1331</v>
      </c>
      <c r="C4910" s="30" t="s">
        <v>443</v>
      </c>
      <c r="D4910" s="30" t="s">
        <v>114</v>
      </c>
      <c r="E4910" s="15" t="str">
        <f t="shared" si="12809"/>
        <v>1003</v>
      </c>
      <c r="F4910" s="30" t="s">
        <v>1348</v>
      </c>
      <c r="G4910" s="30"/>
      <c r="H4910" s="31" t="s">
        <v>1349</v>
      </c>
      <c r="I4910" s="32">
        <f t="shared" si="12996"/>
        <v>2346</v>
      </c>
      <c r="J4910" s="32">
        <f t="shared" si="12997"/>
        <v>2346</v>
      </c>
      <c r="K4910" s="32">
        <f t="shared" si="12998"/>
        <v>2346</v>
      </c>
      <c r="L4910" s="32">
        <f t="shared" si="12999"/>
        <v>0</v>
      </c>
      <c r="M4910" s="32">
        <f t="shared" si="13000"/>
        <v>0</v>
      </c>
      <c r="N4910" s="32">
        <f t="shared" si="13001"/>
        <v>0</v>
      </c>
      <c r="O4910" s="32">
        <f t="shared" si="13002"/>
        <v>0</v>
      </c>
      <c r="P4910" s="32">
        <f t="shared" si="13003"/>
        <v>0</v>
      </c>
      <c r="Q4910" s="32">
        <f t="shared" si="13004"/>
        <v>665.24</v>
      </c>
      <c r="R4910" s="32">
        <f t="shared" si="13005"/>
        <v>0</v>
      </c>
      <c r="S4910" s="32">
        <f t="shared" si="13006"/>
        <v>0</v>
      </c>
      <c r="T4910" s="32">
        <f t="shared" si="13007"/>
        <v>0</v>
      </c>
      <c r="U4910" s="32">
        <v>0</v>
      </c>
      <c r="V4910" s="32">
        <f t="shared" si="12810"/>
        <v>3011.24</v>
      </c>
      <c r="W4910" s="32">
        <f t="shared" si="13008"/>
        <v>0</v>
      </c>
      <c r="X4910" s="32">
        <f t="shared" si="13009"/>
        <v>0</v>
      </c>
      <c r="Y4910" s="32">
        <f t="shared" si="13010"/>
        <v>0</v>
      </c>
      <c r="Z4910" s="32">
        <f t="shared" si="13011"/>
        <v>0</v>
      </c>
      <c r="AA4910" s="32">
        <f t="shared" si="13012"/>
        <v>0</v>
      </c>
      <c r="AB4910" s="32">
        <f t="shared" si="13013"/>
        <v>2280.61528</v>
      </c>
      <c r="AC4910" s="33">
        <f t="shared" si="13014"/>
        <v>2697.3560000000002</v>
      </c>
      <c r="AD4910" s="33">
        <f t="shared" si="13015"/>
        <v>2697.3558899999998</v>
      </c>
      <c r="AE4910" s="34">
        <f t="shared" si="12992"/>
        <v>99.999995921932424</v>
      </c>
      <c r="AF4910" s="32">
        <f t="shared" si="13016"/>
        <v>3011.24</v>
      </c>
      <c r="AG4910" s="32">
        <f t="shared" si="13017"/>
        <v>0</v>
      </c>
      <c r="AH4910" s="32">
        <f t="shared" si="13018"/>
        <v>0</v>
      </c>
      <c r="AI4910" s="32">
        <f t="shared" si="13019"/>
        <v>0</v>
      </c>
      <c r="AJ4910" s="32">
        <f t="shared" si="13020"/>
        <v>0</v>
      </c>
      <c r="AK4910" s="32">
        <f t="shared" si="13021"/>
        <v>0</v>
      </c>
      <c r="AL4910" s="32">
        <f t="shared" si="12994"/>
        <v>3011.24</v>
      </c>
      <c r="AM4910" s="32">
        <f t="shared" si="12995"/>
        <v>0</v>
      </c>
    </row>
    <row r="4911" spans="2:40" x14ac:dyDescent="0.3">
      <c r="B4911" s="30" t="s">
        <v>1331</v>
      </c>
      <c r="C4911" s="30" t="s">
        <v>443</v>
      </c>
      <c r="D4911" s="30" t="s">
        <v>114</v>
      </c>
      <c r="E4911" s="15" t="str">
        <f t="shared" si="12809"/>
        <v>1003</v>
      </c>
      <c r="F4911" s="30" t="s">
        <v>1348</v>
      </c>
      <c r="G4911" s="30" t="s">
        <v>92</v>
      </c>
      <c r="H4911" s="31" t="s">
        <v>93</v>
      </c>
      <c r="I4911" s="32">
        <f t="shared" si="12996"/>
        <v>2346</v>
      </c>
      <c r="J4911" s="32">
        <f t="shared" si="12997"/>
        <v>2346</v>
      </c>
      <c r="K4911" s="32">
        <f t="shared" si="12998"/>
        <v>2346</v>
      </c>
      <c r="L4911" s="32">
        <f t="shared" si="12999"/>
        <v>0</v>
      </c>
      <c r="M4911" s="32">
        <f t="shared" si="13000"/>
        <v>0</v>
      </c>
      <c r="N4911" s="32">
        <f t="shared" si="13001"/>
        <v>0</v>
      </c>
      <c r="O4911" s="32">
        <f t="shared" si="13002"/>
        <v>0</v>
      </c>
      <c r="P4911" s="32">
        <f t="shared" si="13003"/>
        <v>0</v>
      </c>
      <c r="Q4911" s="32">
        <f t="shared" si="13004"/>
        <v>665.24</v>
      </c>
      <c r="R4911" s="32">
        <f t="shared" si="13005"/>
        <v>0</v>
      </c>
      <c r="S4911" s="32">
        <f t="shared" si="13006"/>
        <v>0</v>
      </c>
      <c r="T4911" s="32">
        <f t="shared" si="13007"/>
        <v>0</v>
      </c>
      <c r="U4911" s="32">
        <v>0</v>
      </c>
      <c r="V4911" s="32">
        <f t="shared" si="12810"/>
        <v>3011.24</v>
      </c>
      <c r="W4911" s="32">
        <f t="shared" si="13008"/>
        <v>0</v>
      </c>
      <c r="X4911" s="32">
        <f t="shared" si="13009"/>
        <v>0</v>
      </c>
      <c r="Y4911" s="32">
        <f t="shared" si="13010"/>
        <v>0</v>
      </c>
      <c r="Z4911" s="32">
        <f t="shared" si="13011"/>
        <v>0</v>
      </c>
      <c r="AA4911" s="32">
        <f t="shared" si="13012"/>
        <v>0</v>
      </c>
      <c r="AB4911" s="32">
        <f t="shared" si="13013"/>
        <v>2280.61528</v>
      </c>
      <c r="AC4911" s="33">
        <f t="shared" si="13014"/>
        <v>2697.3560000000002</v>
      </c>
      <c r="AD4911" s="33">
        <f t="shared" si="13015"/>
        <v>2697.3558899999998</v>
      </c>
      <c r="AE4911" s="34">
        <f t="shared" si="12992"/>
        <v>99.999995921932424</v>
      </c>
      <c r="AF4911" s="32">
        <f t="shared" si="13016"/>
        <v>3011.24</v>
      </c>
      <c r="AG4911" s="32">
        <f t="shared" si="13017"/>
        <v>0</v>
      </c>
      <c r="AH4911" s="32">
        <f t="shared" si="13018"/>
        <v>0</v>
      </c>
      <c r="AI4911" s="32">
        <f t="shared" si="13019"/>
        <v>0</v>
      </c>
      <c r="AJ4911" s="32">
        <f t="shared" si="13020"/>
        <v>0</v>
      </c>
      <c r="AK4911" s="32">
        <f t="shared" si="13021"/>
        <v>0</v>
      </c>
      <c r="AL4911" s="32">
        <f t="shared" si="12994"/>
        <v>3011.24</v>
      </c>
      <c r="AM4911" s="32">
        <f t="shared" si="12995"/>
        <v>0</v>
      </c>
    </row>
    <row r="4912" spans="2:40" ht="31.2" x14ac:dyDescent="0.3">
      <c r="B4912" s="30" t="s">
        <v>1331</v>
      </c>
      <c r="C4912" s="30" t="s">
        <v>443</v>
      </c>
      <c r="D4912" s="30" t="s">
        <v>114</v>
      </c>
      <c r="E4912" s="15" t="str">
        <f t="shared" si="12809"/>
        <v>1003</v>
      </c>
      <c r="F4912" s="30" t="s">
        <v>1348</v>
      </c>
      <c r="G4912" s="30" t="s">
        <v>1344</v>
      </c>
      <c r="H4912" s="31" t="s">
        <v>1345</v>
      </c>
      <c r="I4912" s="32">
        <v>2346</v>
      </c>
      <c r="J4912" s="32">
        <v>2346</v>
      </c>
      <c r="K4912" s="32">
        <v>2346</v>
      </c>
      <c r="L4912" s="32"/>
      <c r="M4912" s="32"/>
      <c r="N4912" s="32"/>
      <c r="O4912" s="32">
        <v>0</v>
      </c>
      <c r="P4912" s="32">
        <v>0</v>
      </c>
      <c r="Q4912" s="32">
        <v>665.24</v>
      </c>
      <c r="R4912" s="32">
        <v>0</v>
      </c>
      <c r="S4912" s="32">
        <v>0</v>
      </c>
      <c r="T4912" s="32">
        <v>0</v>
      </c>
      <c r="U4912" s="32">
        <v>0</v>
      </c>
      <c r="V4912" s="32">
        <f t="shared" si="12810"/>
        <v>3011.24</v>
      </c>
      <c r="W4912" s="32"/>
      <c r="X4912" s="32"/>
      <c r="Y4912" s="32"/>
      <c r="Z4912" s="32"/>
      <c r="AA4912" s="32"/>
      <c r="AB4912" s="32">
        <v>2280.61528</v>
      </c>
      <c r="AC4912" s="33">
        <v>2697.3560000000002</v>
      </c>
      <c r="AD4912" s="33">
        <v>2697.3558899999998</v>
      </c>
      <c r="AE4912" s="34">
        <f t="shared" si="12992"/>
        <v>99.999995921932424</v>
      </c>
      <c r="AF4912" s="32">
        <v>3011.24</v>
      </c>
      <c r="AG4912" s="32">
        <v>0</v>
      </c>
      <c r="AH4912" s="32">
        <v>0</v>
      </c>
      <c r="AI4912" s="32">
        <v>0</v>
      </c>
      <c r="AJ4912" s="32">
        <v>0</v>
      </c>
      <c r="AK4912" s="32">
        <v>0</v>
      </c>
      <c r="AL4912" s="32">
        <f t="shared" si="12994"/>
        <v>3011.24</v>
      </c>
      <c r="AM4912" s="32">
        <f t="shared" si="12995"/>
        <v>0</v>
      </c>
      <c r="AN4912" s="12"/>
    </row>
    <row r="4913" spans="2:40" ht="46.8" x14ac:dyDescent="0.3">
      <c r="B4913" s="30" t="s">
        <v>1331</v>
      </c>
      <c r="C4913" s="30" t="s">
        <v>443</v>
      </c>
      <c r="D4913" s="30" t="s">
        <v>114</v>
      </c>
      <c r="E4913" s="15" t="str">
        <f t="shared" ref="E4913:E4976" si="13022">CONCATENATE(C4913,D4913)</f>
        <v>1003</v>
      </c>
      <c r="F4913" s="30" t="s">
        <v>1350</v>
      </c>
      <c r="G4913" s="30"/>
      <c r="H4913" s="31" t="s">
        <v>1351</v>
      </c>
      <c r="I4913" s="32">
        <f t="shared" si="12996"/>
        <v>100000</v>
      </c>
      <c r="J4913" s="32">
        <f t="shared" si="12997"/>
        <v>150000</v>
      </c>
      <c r="K4913" s="32">
        <f t="shared" si="12998"/>
        <v>150000</v>
      </c>
      <c r="L4913" s="32">
        <f t="shared" si="12999"/>
        <v>0</v>
      </c>
      <c r="M4913" s="32">
        <f t="shared" si="13000"/>
        <v>0</v>
      </c>
      <c r="N4913" s="32">
        <f t="shared" si="13001"/>
        <v>0</v>
      </c>
      <c r="O4913" s="32">
        <f t="shared" si="13002"/>
        <v>5368.9960000000001</v>
      </c>
      <c r="P4913" s="32">
        <f t="shared" si="13003"/>
        <v>0</v>
      </c>
      <c r="Q4913" s="32">
        <f t="shared" si="13004"/>
        <v>0</v>
      </c>
      <c r="R4913" s="32">
        <f t="shared" si="13005"/>
        <v>-10</v>
      </c>
      <c r="S4913" s="32">
        <f t="shared" si="13006"/>
        <v>0</v>
      </c>
      <c r="T4913" s="32">
        <f t="shared" si="13007"/>
        <v>0</v>
      </c>
      <c r="U4913" s="32">
        <v>250</v>
      </c>
      <c r="V4913" s="32">
        <f t="shared" ref="V4913:V4976" si="13023">I4913+L4913+U4913+T4913+S4913+R4913+Q4913+P4913+O4913</f>
        <v>105608.996</v>
      </c>
      <c r="W4913" s="32">
        <f t="shared" si="13008"/>
        <v>250</v>
      </c>
      <c r="X4913" s="32">
        <f t="shared" si="13009"/>
        <v>0</v>
      </c>
      <c r="Y4913" s="32">
        <f t="shared" si="13010"/>
        <v>0</v>
      </c>
      <c r="Z4913" s="32">
        <f t="shared" si="13011"/>
        <v>0</v>
      </c>
      <c r="AA4913" s="32">
        <f t="shared" si="13012"/>
        <v>0</v>
      </c>
      <c r="AB4913" s="32">
        <f t="shared" si="13013"/>
        <v>52358.99523</v>
      </c>
      <c r="AC4913" s="33">
        <f t="shared" si="13014"/>
        <v>105608.996</v>
      </c>
      <c r="AD4913" s="33">
        <f t="shared" si="13015"/>
        <v>105216.67831</v>
      </c>
      <c r="AE4913" s="34">
        <f t="shared" si="12992"/>
        <v>99.628518682253173</v>
      </c>
      <c r="AF4913" s="32">
        <f t="shared" si="13016"/>
        <v>100240</v>
      </c>
      <c r="AG4913" s="32">
        <f t="shared" si="13017"/>
        <v>5368.9960000000001</v>
      </c>
      <c r="AH4913" s="32">
        <f t="shared" si="13018"/>
        <v>0</v>
      </c>
      <c r="AI4913" s="32">
        <f t="shared" si="13019"/>
        <v>0</v>
      </c>
      <c r="AJ4913" s="32">
        <f t="shared" si="13020"/>
        <v>0</v>
      </c>
      <c r="AK4913" s="32">
        <f t="shared" si="13021"/>
        <v>0</v>
      </c>
      <c r="AL4913" s="32">
        <f t="shared" si="12994"/>
        <v>105608.996</v>
      </c>
      <c r="AM4913" s="32">
        <f t="shared" si="12995"/>
        <v>0</v>
      </c>
    </row>
    <row r="4914" spans="2:40" x14ac:dyDescent="0.3">
      <c r="B4914" s="30" t="s">
        <v>1331</v>
      </c>
      <c r="C4914" s="30" t="s">
        <v>443</v>
      </c>
      <c r="D4914" s="30" t="s">
        <v>114</v>
      </c>
      <c r="E4914" s="15" t="str">
        <f t="shared" si="13022"/>
        <v>1003</v>
      </c>
      <c r="F4914" s="30" t="s">
        <v>1350</v>
      </c>
      <c r="G4914" s="30" t="s">
        <v>92</v>
      </c>
      <c r="H4914" s="31" t="s">
        <v>93</v>
      </c>
      <c r="I4914" s="32">
        <f t="shared" si="12996"/>
        <v>100000</v>
      </c>
      <c r="J4914" s="32">
        <f t="shared" si="12997"/>
        <v>150000</v>
      </c>
      <c r="K4914" s="32">
        <f t="shared" si="12998"/>
        <v>150000</v>
      </c>
      <c r="L4914" s="32">
        <f t="shared" si="12999"/>
        <v>0</v>
      </c>
      <c r="M4914" s="32">
        <f t="shared" si="13000"/>
        <v>0</v>
      </c>
      <c r="N4914" s="32">
        <f t="shared" si="13001"/>
        <v>0</v>
      </c>
      <c r="O4914" s="32">
        <f t="shared" si="13002"/>
        <v>5368.9960000000001</v>
      </c>
      <c r="P4914" s="32">
        <f t="shared" si="13003"/>
        <v>0</v>
      </c>
      <c r="Q4914" s="32">
        <f t="shared" si="13004"/>
        <v>0</v>
      </c>
      <c r="R4914" s="32">
        <f t="shared" si="13005"/>
        <v>-10</v>
      </c>
      <c r="S4914" s="32">
        <f t="shared" si="13006"/>
        <v>0</v>
      </c>
      <c r="T4914" s="32">
        <f t="shared" si="13007"/>
        <v>0</v>
      </c>
      <c r="U4914" s="32">
        <v>250</v>
      </c>
      <c r="V4914" s="32">
        <f t="shared" si="13023"/>
        <v>105608.996</v>
      </c>
      <c r="W4914" s="32">
        <f t="shared" si="13008"/>
        <v>250</v>
      </c>
      <c r="X4914" s="32">
        <f t="shared" si="13009"/>
        <v>0</v>
      </c>
      <c r="Y4914" s="32">
        <f t="shared" si="13010"/>
        <v>0</v>
      </c>
      <c r="Z4914" s="32">
        <f t="shared" si="13011"/>
        <v>0</v>
      </c>
      <c r="AA4914" s="32">
        <f t="shared" si="13012"/>
        <v>0</v>
      </c>
      <c r="AB4914" s="32">
        <f t="shared" si="13013"/>
        <v>52358.99523</v>
      </c>
      <c r="AC4914" s="33">
        <f t="shared" si="13014"/>
        <v>105608.996</v>
      </c>
      <c r="AD4914" s="33">
        <f t="shared" si="13015"/>
        <v>105216.67831</v>
      </c>
      <c r="AE4914" s="34">
        <f t="shared" si="12992"/>
        <v>99.628518682253173</v>
      </c>
      <c r="AF4914" s="32">
        <f t="shared" si="13016"/>
        <v>100240</v>
      </c>
      <c r="AG4914" s="32">
        <f t="shared" si="13017"/>
        <v>5368.9960000000001</v>
      </c>
      <c r="AH4914" s="32">
        <f t="shared" si="13018"/>
        <v>0</v>
      </c>
      <c r="AI4914" s="32">
        <f t="shared" si="13019"/>
        <v>0</v>
      </c>
      <c r="AJ4914" s="32">
        <f t="shared" si="13020"/>
        <v>0</v>
      </c>
      <c r="AK4914" s="32">
        <f t="shared" si="13021"/>
        <v>0</v>
      </c>
      <c r="AL4914" s="32">
        <f t="shared" si="12994"/>
        <v>105608.996</v>
      </c>
      <c r="AM4914" s="32">
        <f t="shared" si="12995"/>
        <v>0</v>
      </c>
    </row>
    <row r="4915" spans="2:40" x14ac:dyDescent="0.3">
      <c r="B4915" s="30" t="s">
        <v>1331</v>
      </c>
      <c r="C4915" s="30" t="s">
        <v>443</v>
      </c>
      <c r="D4915" s="30" t="s">
        <v>114</v>
      </c>
      <c r="E4915" s="15" t="str">
        <f t="shared" si="13022"/>
        <v>1003</v>
      </c>
      <c r="F4915" s="30" t="s">
        <v>1350</v>
      </c>
      <c r="G4915" s="30" t="s">
        <v>194</v>
      </c>
      <c r="H4915" s="31" t="s">
        <v>195</v>
      </c>
      <c r="I4915" s="32">
        <v>100000</v>
      </c>
      <c r="J4915" s="32">
        <v>150000</v>
      </c>
      <c r="K4915" s="32">
        <v>150000</v>
      </c>
      <c r="L4915" s="32"/>
      <c r="M4915" s="32"/>
      <c r="N4915" s="32"/>
      <c r="O4915" s="32">
        <v>5368.9960000000001</v>
      </c>
      <c r="P4915" s="32">
        <v>0</v>
      </c>
      <c r="Q4915" s="32">
        <v>0</v>
      </c>
      <c r="R4915" s="32">
        <v>-10</v>
      </c>
      <c r="S4915" s="32">
        <v>0</v>
      </c>
      <c r="T4915" s="32">
        <v>0</v>
      </c>
      <c r="U4915" s="32">
        <v>250</v>
      </c>
      <c r="V4915" s="32">
        <f t="shared" si="13023"/>
        <v>105608.996</v>
      </c>
      <c r="W4915" s="32">
        <v>250</v>
      </c>
      <c r="X4915" s="32"/>
      <c r="Y4915" s="32"/>
      <c r="Z4915" s="32"/>
      <c r="AA4915" s="32"/>
      <c r="AB4915" s="32">
        <v>52358.99523</v>
      </c>
      <c r="AC4915" s="33">
        <v>105608.996</v>
      </c>
      <c r="AD4915" s="33">
        <v>105216.67831</v>
      </c>
      <c r="AE4915" s="34">
        <f t="shared" si="12992"/>
        <v>99.628518682253173</v>
      </c>
      <c r="AF4915" s="32">
        <v>100240</v>
      </c>
      <c r="AG4915" s="32">
        <v>5368.9960000000001</v>
      </c>
      <c r="AH4915" s="32">
        <v>0</v>
      </c>
      <c r="AI4915" s="32">
        <v>0</v>
      </c>
      <c r="AJ4915" s="32">
        <v>0</v>
      </c>
      <c r="AK4915" s="32">
        <v>0</v>
      </c>
      <c r="AL4915" s="32">
        <f t="shared" si="12994"/>
        <v>105608.996</v>
      </c>
      <c r="AM4915" s="32">
        <f t="shared" si="12995"/>
        <v>0</v>
      </c>
    </row>
    <row r="4916" spans="2:40" ht="46.8" hidden="1" customHeight="1" x14ac:dyDescent="0.3">
      <c r="B4916" s="30" t="s">
        <v>1331</v>
      </c>
      <c r="C4916" s="30" t="s">
        <v>443</v>
      </c>
      <c r="D4916" s="30" t="s">
        <v>114</v>
      </c>
      <c r="E4916" s="15" t="str">
        <f t="shared" si="13022"/>
        <v>1003</v>
      </c>
      <c r="F4916" s="30" t="s">
        <v>1352</v>
      </c>
      <c r="G4916" s="30"/>
      <c r="H4916" s="31" t="s">
        <v>1353</v>
      </c>
      <c r="I4916" s="32">
        <f t="shared" si="12996"/>
        <v>4597.7</v>
      </c>
      <c r="J4916" s="32">
        <f t="shared" si="12997"/>
        <v>4597.7</v>
      </c>
      <c r="K4916" s="32">
        <f t="shared" si="12998"/>
        <v>4597.7</v>
      </c>
      <c r="L4916" s="32">
        <f t="shared" si="12999"/>
        <v>0</v>
      </c>
      <c r="M4916" s="32">
        <f t="shared" si="13000"/>
        <v>0</v>
      </c>
      <c r="N4916" s="32">
        <f t="shared" si="13001"/>
        <v>0</v>
      </c>
      <c r="O4916" s="32">
        <f t="shared" si="13002"/>
        <v>0</v>
      </c>
      <c r="P4916" s="32">
        <f t="shared" si="13003"/>
        <v>-2298.85</v>
      </c>
      <c r="Q4916" s="32">
        <f t="shared" si="13004"/>
        <v>0</v>
      </c>
      <c r="R4916" s="32">
        <f t="shared" si="13005"/>
        <v>-1149.425</v>
      </c>
      <c r="S4916" s="32">
        <f t="shared" si="13006"/>
        <v>0</v>
      </c>
      <c r="T4916" s="32">
        <f t="shared" si="13007"/>
        <v>0</v>
      </c>
      <c r="U4916" s="32">
        <v>0</v>
      </c>
      <c r="V4916" s="32">
        <f t="shared" si="13023"/>
        <v>1149.4249999999997</v>
      </c>
      <c r="W4916" s="32">
        <f t="shared" si="13008"/>
        <v>0</v>
      </c>
      <c r="X4916" s="32">
        <f t="shared" si="13009"/>
        <v>0</v>
      </c>
      <c r="Y4916" s="32">
        <f t="shared" si="13010"/>
        <v>0</v>
      </c>
      <c r="Z4916" s="32">
        <f t="shared" si="13011"/>
        <v>0</v>
      </c>
      <c r="AA4916" s="32">
        <f t="shared" si="13012"/>
        <v>0</v>
      </c>
      <c r="AB4916" s="32">
        <f t="shared" si="13013"/>
        <v>0</v>
      </c>
      <c r="AC4916" s="33">
        <f t="shared" si="13014"/>
        <v>0</v>
      </c>
      <c r="AD4916" s="33">
        <f t="shared" si="13015"/>
        <v>0</v>
      </c>
      <c r="AE4916" s="34" t="e">
        <f t="shared" si="12992"/>
        <v>#DIV/0!</v>
      </c>
      <c r="AF4916" s="32">
        <f t="shared" si="13016"/>
        <v>1149.425</v>
      </c>
      <c r="AG4916" s="32">
        <f t="shared" si="13017"/>
        <v>0</v>
      </c>
      <c r="AH4916" s="32">
        <f t="shared" si="13018"/>
        <v>0</v>
      </c>
      <c r="AI4916" s="32">
        <f t="shared" si="13019"/>
        <v>0</v>
      </c>
      <c r="AJ4916" s="32">
        <f t="shared" si="13020"/>
        <v>0</v>
      </c>
      <c r="AK4916" s="32">
        <f t="shared" si="13021"/>
        <v>0</v>
      </c>
      <c r="AL4916" s="32">
        <f t="shared" si="12994"/>
        <v>1149.425</v>
      </c>
      <c r="AM4916" s="32">
        <f t="shared" si="12995"/>
        <v>0</v>
      </c>
      <c r="AN4916" s="12" t="s">
        <v>35</v>
      </c>
    </row>
    <row r="4917" spans="2:40" ht="15.6" hidden="1" customHeight="1" x14ac:dyDescent="0.3">
      <c r="B4917" s="30" t="s">
        <v>1331</v>
      </c>
      <c r="C4917" s="30" t="s">
        <v>443</v>
      </c>
      <c r="D4917" s="30" t="s">
        <v>114</v>
      </c>
      <c r="E4917" s="15" t="str">
        <f t="shared" si="13022"/>
        <v>1003</v>
      </c>
      <c r="F4917" s="30" t="s">
        <v>1352</v>
      </c>
      <c r="G4917" s="30" t="s">
        <v>92</v>
      </c>
      <c r="H4917" s="31" t="s">
        <v>93</v>
      </c>
      <c r="I4917" s="32">
        <f t="shared" si="12996"/>
        <v>4597.7</v>
      </c>
      <c r="J4917" s="32">
        <f t="shared" si="12997"/>
        <v>4597.7</v>
      </c>
      <c r="K4917" s="32">
        <f t="shared" si="12998"/>
        <v>4597.7</v>
      </c>
      <c r="L4917" s="32">
        <f t="shared" si="12999"/>
        <v>0</v>
      </c>
      <c r="M4917" s="32">
        <f t="shared" si="13000"/>
        <v>0</v>
      </c>
      <c r="N4917" s="32">
        <f t="shared" si="13001"/>
        <v>0</v>
      </c>
      <c r="O4917" s="32">
        <f t="shared" si="13002"/>
        <v>0</v>
      </c>
      <c r="P4917" s="32">
        <f t="shared" si="13003"/>
        <v>-2298.85</v>
      </c>
      <c r="Q4917" s="32">
        <f t="shared" si="13004"/>
        <v>0</v>
      </c>
      <c r="R4917" s="32">
        <f t="shared" si="13005"/>
        <v>-1149.425</v>
      </c>
      <c r="S4917" s="32">
        <f t="shared" si="13006"/>
        <v>0</v>
      </c>
      <c r="T4917" s="32">
        <f t="shared" si="13007"/>
        <v>0</v>
      </c>
      <c r="U4917" s="32">
        <v>0</v>
      </c>
      <c r="V4917" s="32">
        <f t="shared" si="13023"/>
        <v>1149.4249999999997</v>
      </c>
      <c r="W4917" s="32">
        <f t="shared" si="13008"/>
        <v>0</v>
      </c>
      <c r="X4917" s="32">
        <f t="shared" si="13009"/>
        <v>0</v>
      </c>
      <c r="Y4917" s="32">
        <f t="shared" si="13010"/>
        <v>0</v>
      </c>
      <c r="Z4917" s="32">
        <f t="shared" si="13011"/>
        <v>0</v>
      </c>
      <c r="AA4917" s="32">
        <f t="shared" si="13012"/>
        <v>0</v>
      </c>
      <c r="AB4917" s="32">
        <f t="shared" si="13013"/>
        <v>0</v>
      </c>
      <c r="AC4917" s="33">
        <f t="shared" si="13014"/>
        <v>0</v>
      </c>
      <c r="AD4917" s="33">
        <f t="shared" si="13015"/>
        <v>0</v>
      </c>
      <c r="AE4917" s="34" t="e">
        <f t="shared" si="12992"/>
        <v>#DIV/0!</v>
      </c>
      <c r="AF4917" s="32">
        <f t="shared" si="13016"/>
        <v>1149.425</v>
      </c>
      <c r="AG4917" s="32">
        <f t="shared" si="13017"/>
        <v>0</v>
      </c>
      <c r="AH4917" s="32">
        <f t="shared" si="13018"/>
        <v>0</v>
      </c>
      <c r="AI4917" s="32">
        <f t="shared" si="13019"/>
        <v>0</v>
      </c>
      <c r="AJ4917" s="32">
        <f t="shared" si="13020"/>
        <v>0</v>
      </c>
      <c r="AK4917" s="32">
        <f t="shared" si="13021"/>
        <v>0</v>
      </c>
      <c r="AL4917" s="32">
        <f t="shared" si="12994"/>
        <v>1149.425</v>
      </c>
      <c r="AM4917" s="32">
        <f t="shared" si="12995"/>
        <v>0</v>
      </c>
      <c r="AN4917" s="12" t="s">
        <v>35</v>
      </c>
    </row>
    <row r="4918" spans="2:40" ht="31.2" hidden="1" customHeight="1" x14ac:dyDescent="0.3">
      <c r="B4918" s="30" t="s">
        <v>1331</v>
      </c>
      <c r="C4918" s="30" t="s">
        <v>443</v>
      </c>
      <c r="D4918" s="30" t="s">
        <v>114</v>
      </c>
      <c r="E4918" s="15" t="str">
        <f t="shared" si="13022"/>
        <v>1003</v>
      </c>
      <c r="F4918" s="30" t="s">
        <v>1352</v>
      </c>
      <c r="G4918" s="30" t="s">
        <v>1344</v>
      </c>
      <c r="H4918" s="31" t="s">
        <v>1345</v>
      </c>
      <c r="I4918" s="32">
        <v>4597.7</v>
      </c>
      <c r="J4918" s="32">
        <v>4597.7</v>
      </c>
      <c r="K4918" s="32">
        <v>4597.7</v>
      </c>
      <c r="L4918" s="32"/>
      <c r="M4918" s="32"/>
      <c r="N4918" s="32"/>
      <c r="O4918" s="32">
        <v>0</v>
      </c>
      <c r="P4918" s="32">
        <v>-2298.85</v>
      </c>
      <c r="Q4918" s="32">
        <v>0</v>
      </c>
      <c r="R4918" s="32">
        <v>-1149.425</v>
      </c>
      <c r="S4918" s="32">
        <v>0</v>
      </c>
      <c r="T4918" s="32">
        <v>0</v>
      </c>
      <c r="U4918" s="32">
        <v>0</v>
      </c>
      <c r="V4918" s="32">
        <f t="shared" si="13023"/>
        <v>1149.4249999999997</v>
      </c>
      <c r="W4918" s="32"/>
      <c r="X4918" s="32"/>
      <c r="Y4918" s="32"/>
      <c r="Z4918" s="32"/>
      <c r="AA4918" s="32"/>
      <c r="AB4918" s="32">
        <v>0</v>
      </c>
      <c r="AC4918" s="33">
        <v>0</v>
      </c>
      <c r="AD4918" s="33">
        <v>0</v>
      </c>
      <c r="AE4918" s="34" t="e">
        <f t="shared" si="12992"/>
        <v>#DIV/0!</v>
      </c>
      <c r="AF4918" s="32">
        <v>1149.425</v>
      </c>
      <c r="AG4918" s="32">
        <v>0</v>
      </c>
      <c r="AH4918" s="32">
        <v>0</v>
      </c>
      <c r="AI4918" s="32">
        <v>0</v>
      </c>
      <c r="AJ4918" s="32">
        <v>0</v>
      </c>
      <c r="AK4918" s="32">
        <v>0</v>
      </c>
      <c r="AL4918" s="32">
        <f t="shared" si="12994"/>
        <v>1149.425</v>
      </c>
      <c r="AM4918" s="32">
        <f t="shared" si="12995"/>
        <v>0</v>
      </c>
      <c r="AN4918" s="12" t="s">
        <v>35</v>
      </c>
    </row>
    <row r="4919" spans="2:40" ht="46.8" x14ac:dyDescent="0.3">
      <c r="B4919" s="30" t="s">
        <v>1331</v>
      </c>
      <c r="C4919" s="30" t="s">
        <v>443</v>
      </c>
      <c r="D4919" s="30" t="s">
        <v>114</v>
      </c>
      <c r="E4919" s="15" t="str">
        <f t="shared" si="13022"/>
        <v>1003</v>
      </c>
      <c r="F4919" s="30" t="s">
        <v>438</v>
      </c>
      <c r="G4919" s="30"/>
      <c r="H4919" s="31" t="s">
        <v>439</v>
      </c>
      <c r="I4919" s="32">
        <f t="shared" si="12996"/>
        <v>344.9</v>
      </c>
      <c r="J4919" s="32">
        <f t="shared" si="12997"/>
        <v>344.9</v>
      </c>
      <c r="K4919" s="32">
        <f t="shared" si="12998"/>
        <v>344.9</v>
      </c>
      <c r="L4919" s="32">
        <f t="shared" si="12999"/>
        <v>0</v>
      </c>
      <c r="M4919" s="32">
        <f t="shared" si="13000"/>
        <v>0</v>
      </c>
      <c r="N4919" s="32">
        <f t="shared" si="13001"/>
        <v>0</v>
      </c>
      <c r="O4919" s="32">
        <f t="shared" si="13002"/>
        <v>0</v>
      </c>
      <c r="P4919" s="32">
        <f t="shared" si="13003"/>
        <v>0</v>
      </c>
      <c r="Q4919" s="32">
        <f t="shared" si="13004"/>
        <v>0</v>
      </c>
      <c r="R4919" s="32">
        <f t="shared" si="13005"/>
        <v>0</v>
      </c>
      <c r="S4919" s="32">
        <f t="shared" si="13006"/>
        <v>0</v>
      </c>
      <c r="T4919" s="32">
        <f t="shared" si="13007"/>
        <v>0</v>
      </c>
      <c r="U4919" s="32">
        <v>0</v>
      </c>
      <c r="V4919" s="32">
        <f t="shared" si="13023"/>
        <v>344.9</v>
      </c>
      <c r="W4919" s="32">
        <f t="shared" si="13008"/>
        <v>0</v>
      </c>
      <c r="X4919" s="32">
        <f t="shared" si="13009"/>
        <v>0</v>
      </c>
      <c r="Y4919" s="32">
        <f t="shared" si="13010"/>
        <v>0</v>
      </c>
      <c r="Z4919" s="32">
        <f t="shared" si="13011"/>
        <v>0</v>
      </c>
      <c r="AA4919" s="32">
        <f t="shared" si="13012"/>
        <v>0</v>
      </c>
      <c r="AB4919" s="32">
        <f t="shared" si="13013"/>
        <v>0</v>
      </c>
      <c r="AC4919" s="33">
        <f t="shared" si="13014"/>
        <v>344.9</v>
      </c>
      <c r="AD4919" s="33">
        <f t="shared" si="13015"/>
        <v>344.82600000000002</v>
      </c>
      <c r="AE4919" s="34">
        <f t="shared" si="12992"/>
        <v>99.978544505653815</v>
      </c>
      <c r="AF4919" s="32">
        <f t="shared" si="13016"/>
        <v>344.9</v>
      </c>
      <c r="AG4919" s="32">
        <f t="shared" si="13017"/>
        <v>0</v>
      </c>
      <c r="AH4919" s="32">
        <f t="shared" si="13018"/>
        <v>0</v>
      </c>
      <c r="AI4919" s="32">
        <f t="shared" si="13019"/>
        <v>0</v>
      </c>
      <c r="AJ4919" s="32">
        <f t="shared" si="13020"/>
        <v>0</v>
      </c>
      <c r="AK4919" s="32">
        <f t="shared" si="13021"/>
        <v>0</v>
      </c>
      <c r="AL4919" s="32">
        <f t="shared" si="12994"/>
        <v>344.9</v>
      </c>
      <c r="AM4919" s="32">
        <f t="shared" si="12995"/>
        <v>0</v>
      </c>
    </row>
    <row r="4920" spans="2:40" x14ac:dyDescent="0.3">
      <c r="B4920" s="30" t="s">
        <v>1331</v>
      </c>
      <c r="C4920" s="30" t="s">
        <v>443</v>
      </c>
      <c r="D4920" s="30" t="s">
        <v>114</v>
      </c>
      <c r="E4920" s="15" t="str">
        <f t="shared" si="13022"/>
        <v>1003</v>
      </c>
      <c r="F4920" s="30" t="s">
        <v>1354</v>
      </c>
      <c r="G4920" s="30"/>
      <c r="H4920" s="31" t="s">
        <v>1355</v>
      </c>
      <c r="I4920" s="32">
        <f t="shared" si="12996"/>
        <v>344.9</v>
      </c>
      <c r="J4920" s="32">
        <f t="shared" si="12997"/>
        <v>344.9</v>
      </c>
      <c r="K4920" s="32">
        <f t="shared" si="12998"/>
        <v>344.9</v>
      </c>
      <c r="L4920" s="32">
        <f t="shared" si="12999"/>
        <v>0</v>
      </c>
      <c r="M4920" s="32">
        <f t="shared" si="13000"/>
        <v>0</v>
      </c>
      <c r="N4920" s="32">
        <f t="shared" si="13001"/>
        <v>0</v>
      </c>
      <c r="O4920" s="32">
        <f t="shared" si="13002"/>
        <v>0</v>
      </c>
      <c r="P4920" s="32">
        <f t="shared" si="13003"/>
        <v>0</v>
      </c>
      <c r="Q4920" s="32">
        <f t="shared" si="13004"/>
        <v>0</v>
      </c>
      <c r="R4920" s="32">
        <f t="shared" si="13005"/>
        <v>0</v>
      </c>
      <c r="S4920" s="32">
        <f t="shared" si="13006"/>
        <v>0</v>
      </c>
      <c r="T4920" s="32">
        <f t="shared" si="13007"/>
        <v>0</v>
      </c>
      <c r="U4920" s="32">
        <v>0</v>
      </c>
      <c r="V4920" s="32">
        <f t="shared" si="13023"/>
        <v>344.9</v>
      </c>
      <c r="W4920" s="32">
        <f t="shared" si="13008"/>
        <v>0</v>
      </c>
      <c r="X4920" s="32">
        <f t="shared" si="13009"/>
        <v>0</v>
      </c>
      <c r="Y4920" s="32">
        <f t="shared" si="13010"/>
        <v>0</v>
      </c>
      <c r="Z4920" s="32">
        <f t="shared" si="13011"/>
        <v>0</v>
      </c>
      <c r="AA4920" s="32">
        <f t="shared" si="13012"/>
        <v>0</v>
      </c>
      <c r="AB4920" s="32">
        <f t="shared" si="13013"/>
        <v>0</v>
      </c>
      <c r="AC4920" s="33">
        <f t="shared" si="13014"/>
        <v>344.9</v>
      </c>
      <c r="AD4920" s="33">
        <f t="shared" si="13015"/>
        <v>344.82600000000002</v>
      </c>
      <c r="AE4920" s="34">
        <f t="shared" si="12992"/>
        <v>99.978544505653815</v>
      </c>
      <c r="AF4920" s="32">
        <f t="shared" si="13016"/>
        <v>344.9</v>
      </c>
      <c r="AG4920" s="32">
        <f t="shared" si="13017"/>
        <v>0</v>
      </c>
      <c r="AH4920" s="32">
        <f t="shared" si="13018"/>
        <v>0</v>
      </c>
      <c r="AI4920" s="32">
        <f t="shared" si="13019"/>
        <v>0</v>
      </c>
      <c r="AJ4920" s="32">
        <f t="shared" si="13020"/>
        <v>0</v>
      </c>
      <c r="AK4920" s="32">
        <f t="shared" si="13021"/>
        <v>0</v>
      </c>
      <c r="AL4920" s="32">
        <f t="shared" si="12994"/>
        <v>344.9</v>
      </c>
      <c r="AM4920" s="32">
        <f t="shared" si="12995"/>
        <v>0</v>
      </c>
    </row>
    <row r="4921" spans="2:40" x14ac:dyDescent="0.3">
      <c r="B4921" s="30" t="s">
        <v>1331</v>
      </c>
      <c r="C4921" s="30" t="s">
        <v>443</v>
      </c>
      <c r="D4921" s="30" t="s">
        <v>114</v>
      </c>
      <c r="E4921" s="15" t="str">
        <f t="shared" si="13022"/>
        <v>1003</v>
      </c>
      <c r="F4921" s="30" t="s">
        <v>1354</v>
      </c>
      <c r="G4921" s="30" t="s">
        <v>92</v>
      </c>
      <c r="H4921" s="31" t="s">
        <v>93</v>
      </c>
      <c r="I4921" s="32">
        <f t="shared" si="12996"/>
        <v>344.9</v>
      </c>
      <c r="J4921" s="32">
        <f t="shared" si="12997"/>
        <v>344.9</v>
      </c>
      <c r="K4921" s="32">
        <f t="shared" si="12998"/>
        <v>344.9</v>
      </c>
      <c r="L4921" s="32">
        <f t="shared" si="12999"/>
        <v>0</v>
      </c>
      <c r="M4921" s="32">
        <f t="shared" si="13000"/>
        <v>0</v>
      </c>
      <c r="N4921" s="32">
        <f t="shared" si="13001"/>
        <v>0</v>
      </c>
      <c r="O4921" s="32">
        <f t="shared" si="13002"/>
        <v>0</v>
      </c>
      <c r="P4921" s="32">
        <f t="shared" si="13003"/>
        <v>0</v>
      </c>
      <c r="Q4921" s="32">
        <f t="shared" si="13004"/>
        <v>0</v>
      </c>
      <c r="R4921" s="32">
        <f t="shared" si="13005"/>
        <v>0</v>
      </c>
      <c r="S4921" s="32">
        <f t="shared" si="13006"/>
        <v>0</v>
      </c>
      <c r="T4921" s="32">
        <f t="shared" si="13007"/>
        <v>0</v>
      </c>
      <c r="U4921" s="32">
        <v>0</v>
      </c>
      <c r="V4921" s="32">
        <f t="shared" si="13023"/>
        <v>344.9</v>
      </c>
      <c r="W4921" s="32">
        <f t="shared" si="13008"/>
        <v>0</v>
      </c>
      <c r="X4921" s="32">
        <f t="shared" si="13009"/>
        <v>0</v>
      </c>
      <c r="Y4921" s="32">
        <f t="shared" si="13010"/>
        <v>0</v>
      </c>
      <c r="Z4921" s="32">
        <f t="shared" si="13011"/>
        <v>0</v>
      </c>
      <c r="AA4921" s="32">
        <f t="shared" si="13012"/>
        <v>0</v>
      </c>
      <c r="AB4921" s="32">
        <f t="shared" si="13013"/>
        <v>0</v>
      </c>
      <c r="AC4921" s="33">
        <f t="shared" si="13014"/>
        <v>344.9</v>
      </c>
      <c r="AD4921" s="33">
        <f t="shared" si="13015"/>
        <v>344.82600000000002</v>
      </c>
      <c r="AE4921" s="34">
        <f t="shared" si="12992"/>
        <v>99.978544505653815</v>
      </c>
      <c r="AF4921" s="32">
        <f t="shared" si="13016"/>
        <v>344.9</v>
      </c>
      <c r="AG4921" s="32">
        <f t="shared" si="13017"/>
        <v>0</v>
      </c>
      <c r="AH4921" s="32">
        <f t="shared" si="13018"/>
        <v>0</v>
      </c>
      <c r="AI4921" s="32">
        <f t="shared" si="13019"/>
        <v>0</v>
      </c>
      <c r="AJ4921" s="32">
        <f t="shared" si="13020"/>
        <v>0</v>
      </c>
      <c r="AK4921" s="32">
        <f t="shared" si="13021"/>
        <v>0</v>
      </c>
      <c r="AL4921" s="32">
        <f t="shared" si="12994"/>
        <v>344.9</v>
      </c>
      <c r="AM4921" s="32">
        <f t="shared" si="12995"/>
        <v>0</v>
      </c>
    </row>
    <row r="4922" spans="2:40" x14ac:dyDescent="0.3">
      <c r="B4922" s="30" t="s">
        <v>1331</v>
      </c>
      <c r="C4922" s="30" t="s">
        <v>443</v>
      </c>
      <c r="D4922" s="30" t="s">
        <v>114</v>
      </c>
      <c r="E4922" s="15" t="str">
        <f t="shared" si="13022"/>
        <v>1003</v>
      </c>
      <c r="F4922" s="30" t="s">
        <v>1354</v>
      </c>
      <c r="G4922" s="30" t="s">
        <v>366</v>
      </c>
      <c r="H4922" s="31" t="s">
        <v>367</v>
      </c>
      <c r="I4922" s="32">
        <v>344.9</v>
      </c>
      <c r="J4922" s="32">
        <v>344.9</v>
      </c>
      <c r="K4922" s="32">
        <v>344.9</v>
      </c>
      <c r="L4922" s="32"/>
      <c r="M4922" s="32"/>
      <c r="N4922" s="32"/>
      <c r="O4922" s="32">
        <v>0</v>
      </c>
      <c r="P4922" s="32">
        <v>0</v>
      </c>
      <c r="Q4922" s="32">
        <v>0</v>
      </c>
      <c r="R4922" s="32">
        <v>0</v>
      </c>
      <c r="S4922" s="32">
        <v>0</v>
      </c>
      <c r="T4922" s="32">
        <v>0</v>
      </c>
      <c r="U4922" s="32">
        <v>0</v>
      </c>
      <c r="V4922" s="32">
        <f t="shared" si="13023"/>
        <v>344.9</v>
      </c>
      <c r="W4922" s="32"/>
      <c r="X4922" s="32"/>
      <c r="Y4922" s="32"/>
      <c r="Z4922" s="32"/>
      <c r="AA4922" s="32"/>
      <c r="AB4922" s="32">
        <v>0</v>
      </c>
      <c r="AC4922" s="33">
        <v>344.9</v>
      </c>
      <c r="AD4922" s="33">
        <v>344.82600000000002</v>
      </c>
      <c r="AE4922" s="34">
        <f t="shared" si="12992"/>
        <v>99.978544505653815</v>
      </c>
      <c r="AF4922" s="32">
        <v>344.9</v>
      </c>
      <c r="AG4922" s="32">
        <v>0</v>
      </c>
      <c r="AH4922" s="32">
        <v>0</v>
      </c>
      <c r="AI4922" s="32">
        <v>0</v>
      </c>
      <c r="AJ4922" s="32">
        <v>0</v>
      </c>
      <c r="AK4922" s="32">
        <v>0</v>
      </c>
      <c r="AL4922" s="32">
        <f t="shared" si="12994"/>
        <v>344.9</v>
      </c>
      <c r="AM4922" s="32">
        <f t="shared" si="12995"/>
        <v>0</v>
      </c>
      <c r="AN4922" s="12"/>
    </row>
    <row r="4923" spans="2:40" ht="31.2" hidden="1" customHeight="1" x14ac:dyDescent="0.3">
      <c r="B4923" s="30" t="s">
        <v>1331</v>
      </c>
      <c r="C4923" s="30" t="s">
        <v>443</v>
      </c>
      <c r="D4923" s="30" t="s">
        <v>114</v>
      </c>
      <c r="E4923" s="15" t="str">
        <f t="shared" si="13022"/>
        <v>1003</v>
      </c>
      <c r="F4923" s="30" t="s">
        <v>959</v>
      </c>
      <c r="G4923" s="30"/>
      <c r="H4923" s="31" t="s">
        <v>960</v>
      </c>
      <c r="I4923" s="32">
        <f t="shared" si="12996"/>
        <v>13445</v>
      </c>
      <c r="J4923" s="32">
        <f t="shared" si="12997"/>
        <v>14774.3</v>
      </c>
      <c r="K4923" s="32">
        <f t="shared" si="12998"/>
        <v>10902.099999999999</v>
      </c>
      <c r="L4923" s="32">
        <f t="shared" si="12999"/>
        <v>0</v>
      </c>
      <c r="M4923" s="32">
        <f t="shared" si="13000"/>
        <v>0</v>
      </c>
      <c r="N4923" s="32">
        <f t="shared" si="13001"/>
        <v>0</v>
      </c>
      <c r="O4923" s="32">
        <f t="shared" si="13002"/>
        <v>0</v>
      </c>
      <c r="P4923" s="32">
        <f t="shared" si="13003"/>
        <v>0</v>
      </c>
      <c r="Q4923" s="32">
        <f t="shared" si="13004"/>
        <v>0</v>
      </c>
      <c r="R4923" s="32">
        <f t="shared" si="13005"/>
        <v>0</v>
      </c>
      <c r="S4923" s="32">
        <f t="shared" si="13006"/>
        <v>0</v>
      </c>
      <c r="T4923" s="32">
        <f t="shared" si="13007"/>
        <v>0</v>
      </c>
      <c r="U4923" s="32">
        <v>0</v>
      </c>
      <c r="V4923" s="32">
        <f t="shared" si="13023"/>
        <v>13445</v>
      </c>
      <c r="W4923" s="32">
        <f t="shared" si="13008"/>
        <v>0</v>
      </c>
      <c r="X4923" s="32">
        <f t="shared" si="13009"/>
        <v>0</v>
      </c>
      <c r="Y4923" s="32">
        <f t="shared" si="13010"/>
        <v>0</v>
      </c>
      <c r="Z4923" s="32">
        <f t="shared" si="13011"/>
        <v>0</v>
      </c>
      <c r="AA4923" s="32">
        <f t="shared" si="13012"/>
        <v>0</v>
      </c>
      <c r="AB4923" s="32">
        <f t="shared" si="13013"/>
        <v>0</v>
      </c>
      <c r="AC4923" s="33">
        <f t="shared" si="13014"/>
        <v>0</v>
      </c>
      <c r="AD4923" s="33">
        <f t="shared" si="13015"/>
        <v>0</v>
      </c>
      <c r="AE4923" s="34" t="e">
        <f t="shared" si="12992"/>
        <v>#DIV/0!</v>
      </c>
      <c r="AF4923" s="32">
        <f t="shared" si="13016"/>
        <v>1805.5</v>
      </c>
      <c r="AG4923" s="32">
        <f t="shared" si="13017"/>
        <v>0</v>
      </c>
      <c r="AH4923" s="32">
        <f t="shared" si="13018"/>
        <v>0</v>
      </c>
      <c r="AI4923" s="32">
        <f t="shared" si="13019"/>
        <v>0</v>
      </c>
      <c r="AJ4923" s="32">
        <f t="shared" si="13020"/>
        <v>0</v>
      </c>
      <c r="AK4923" s="32">
        <f t="shared" si="13021"/>
        <v>0</v>
      </c>
      <c r="AL4923" s="32">
        <f t="shared" si="12994"/>
        <v>1805.5</v>
      </c>
      <c r="AM4923" s="32">
        <f t="shared" si="12995"/>
        <v>11639.5</v>
      </c>
      <c r="AN4923" s="12" t="s">
        <v>35</v>
      </c>
    </row>
    <row r="4924" spans="2:40" ht="15.6" hidden="1" customHeight="1" x14ac:dyDescent="0.3">
      <c r="B4924" s="30" t="s">
        <v>1331</v>
      </c>
      <c r="C4924" s="30" t="s">
        <v>443</v>
      </c>
      <c r="D4924" s="30" t="s">
        <v>114</v>
      </c>
      <c r="E4924" s="15" t="str">
        <f t="shared" si="13022"/>
        <v>1003</v>
      </c>
      <c r="F4924" s="30" t="s">
        <v>961</v>
      </c>
      <c r="G4924" s="30"/>
      <c r="H4924" s="31" t="s">
        <v>962</v>
      </c>
      <c r="I4924" s="32">
        <f t="shared" si="12996"/>
        <v>13445</v>
      </c>
      <c r="J4924" s="32">
        <f t="shared" si="12997"/>
        <v>14774.3</v>
      </c>
      <c r="K4924" s="32">
        <f t="shared" si="12998"/>
        <v>10902.099999999999</v>
      </c>
      <c r="L4924" s="32">
        <f t="shared" si="12999"/>
        <v>0</v>
      </c>
      <c r="M4924" s="32">
        <f t="shared" si="13000"/>
        <v>0</v>
      </c>
      <c r="N4924" s="32">
        <f t="shared" si="13001"/>
        <v>0</v>
      </c>
      <c r="O4924" s="32">
        <f t="shared" si="13002"/>
        <v>0</v>
      </c>
      <c r="P4924" s="32">
        <f t="shared" si="13003"/>
        <v>0</v>
      </c>
      <c r="Q4924" s="32">
        <f t="shared" si="13004"/>
        <v>0</v>
      </c>
      <c r="R4924" s="32">
        <f t="shared" si="13005"/>
        <v>0</v>
      </c>
      <c r="S4924" s="32">
        <f t="shared" si="13006"/>
        <v>0</v>
      </c>
      <c r="T4924" s="32">
        <f t="shared" si="13007"/>
        <v>0</v>
      </c>
      <c r="U4924" s="32">
        <v>0</v>
      </c>
      <c r="V4924" s="32">
        <f t="shared" si="13023"/>
        <v>13445</v>
      </c>
      <c r="W4924" s="32">
        <f t="shared" si="13008"/>
        <v>0</v>
      </c>
      <c r="X4924" s="32">
        <f t="shared" si="13009"/>
        <v>0</v>
      </c>
      <c r="Y4924" s="32">
        <f t="shared" si="13010"/>
        <v>0</v>
      </c>
      <c r="Z4924" s="32">
        <f t="shared" si="13011"/>
        <v>0</v>
      </c>
      <c r="AA4924" s="32">
        <f t="shared" si="13012"/>
        <v>0</v>
      </c>
      <c r="AB4924" s="32">
        <f t="shared" si="13013"/>
        <v>0</v>
      </c>
      <c r="AC4924" s="33">
        <f t="shared" si="13014"/>
        <v>0</v>
      </c>
      <c r="AD4924" s="33">
        <f t="shared" si="13015"/>
        <v>0</v>
      </c>
      <c r="AE4924" s="34" t="e">
        <f t="shared" si="12992"/>
        <v>#DIV/0!</v>
      </c>
      <c r="AF4924" s="32">
        <f t="shared" si="13016"/>
        <v>1805.5</v>
      </c>
      <c r="AG4924" s="32">
        <f t="shared" si="13017"/>
        <v>0</v>
      </c>
      <c r="AH4924" s="32">
        <f t="shared" si="13018"/>
        <v>0</v>
      </c>
      <c r="AI4924" s="32">
        <f t="shared" si="13019"/>
        <v>0</v>
      </c>
      <c r="AJ4924" s="32">
        <f t="shared" si="13020"/>
        <v>0</v>
      </c>
      <c r="AK4924" s="32">
        <f t="shared" si="13021"/>
        <v>0</v>
      </c>
      <c r="AL4924" s="32">
        <f t="shared" si="12994"/>
        <v>1805.5</v>
      </c>
      <c r="AM4924" s="32">
        <f t="shared" si="12995"/>
        <v>11639.5</v>
      </c>
      <c r="AN4924" s="12" t="s">
        <v>35</v>
      </c>
    </row>
    <row r="4925" spans="2:40" ht="46.8" hidden="1" customHeight="1" x14ac:dyDescent="0.3">
      <c r="B4925" s="30" t="s">
        <v>1331</v>
      </c>
      <c r="C4925" s="30" t="s">
        <v>443</v>
      </c>
      <c r="D4925" s="30" t="s">
        <v>114</v>
      </c>
      <c r="E4925" s="15" t="str">
        <f t="shared" si="13022"/>
        <v>1003</v>
      </c>
      <c r="F4925" s="30" t="s">
        <v>1356</v>
      </c>
      <c r="G4925" s="30"/>
      <c r="H4925" s="31" t="s">
        <v>1357</v>
      </c>
      <c r="I4925" s="32">
        <f t="shared" ref="I4925:T4925" si="13024">I4938+I4926+I4929+I4932+I4935</f>
        <v>13445</v>
      </c>
      <c r="J4925" s="32">
        <f t="shared" si="13024"/>
        <v>14774.3</v>
      </c>
      <c r="K4925" s="32">
        <f t="shared" si="13024"/>
        <v>10902.099999999999</v>
      </c>
      <c r="L4925" s="32">
        <f t="shared" si="13024"/>
        <v>0</v>
      </c>
      <c r="M4925" s="32">
        <f t="shared" si="13024"/>
        <v>0</v>
      </c>
      <c r="N4925" s="32">
        <f t="shared" si="13024"/>
        <v>0</v>
      </c>
      <c r="O4925" s="32">
        <f t="shared" si="13024"/>
        <v>0</v>
      </c>
      <c r="P4925" s="32">
        <f t="shared" si="13024"/>
        <v>0</v>
      </c>
      <c r="Q4925" s="32">
        <f t="shared" si="13024"/>
        <v>0</v>
      </c>
      <c r="R4925" s="32">
        <f t="shared" si="13024"/>
        <v>0</v>
      </c>
      <c r="S4925" s="32">
        <f t="shared" si="13024"/>
        <v>0</v>
      </c>
      <c r="T4925" s="32">
        <f t="shared" si="13024"/>
        <v>0</v>
      </c>
      <c r="U4925" s="32">
        <v>0</v>
      </c>
      <c r="V4925" s="32">
        <f t="shared" si="13023"/>
        <v>13445</v>
      </c>
      <c r="W4925" s="32">
        <f t="shared" ref="W4925:AD4925" si="13025">W4938+W4926+W4929+W4932+W4935</f>
        <v>0</v>
      </c>
      <c r="X4925" s="32">
        <f t="shared" si="13025"/>
        <v>0</v>
      </c>
      <c r="Y4925" s="32">
        <f t="shared" si="13025"/>
        <v>0</v>
      </c>
      <c r="Z4925" s="32">
        <f t="shared" si="13025"/>
        <v>0</v>
      </c>
      <c r="AA4925" s="32">
        <f t="shared" si="13025"/>
        <v>0</v>
      </c>
      <c r="AB4925" s="32">
        <f t="shared" si="13025"/>
        <v>0</v>
      </c>
      <c r="AC4925" s="33">
        <f t="shared" si="13025"/>
        <v>0</v>
      </c>
      <c r="AD4925" s="33">
        <f t="shared" si="13025"/>
        <v>0</v>
      </c>
      <c r="AE4925" s="34" t="e">
        <f t="shared" si="12992"/>
        <v>#DIV/0!</v>
      </c>
      <c r="AF4925" s="32">
        <f t="shared" ref="AF4925:AK4925" si="13026">AF4938+AF4926+AF4929+AF4932+AF4935</f>
        <v>1805.5</v>
      </c>
      <c r="AG4925" s="32">
        <f t="shared" si="13026"/>
        <v>0</v>
      </c>
      <c r="AH4925" s="32">
        <f t="shared" si="13026"/>
        <v>0</v>
      </c>
      <c r="AI4925" s="32">
        <f t="shared" si="13026"/>
        <v>0</v>
      </c>
      <c r="AJ4925" s="32">
        <f t="shared" si="13026"/>
        <v>0</v>
      </c>
      <c r="AK4925" s="32">
        <f t="shared" si="13026"/>
        <v>0</v>
      </c>
      <c r="AL4925" s="32">
        <f t="shared" si="12994"/>
        <v>1805.5</v>
      </c>
      <c r="AM4925" s="32">
        <f t="shared" si="12995"/>
        <v>11639.5</v>
      </c>
      <c r="AN4925" s="12" t="s">
        <v>35</v>
      </c>
    </row>
    <row r="4926" spans="2:40" ht="62.4" hidden="1" customHeight="1" x14ac:dyDescent="0.3">
      <c r="B4926" s="30" t="s">
        <v>1331</v>
      </c>
      <c r="C4926" s="30" t="s">
        <v>443</v>
      </c>
      <c r="D4926" s="30" t="s">
        <v>114</v>
      </c>
      <c r="E4926" s="15" t="str">
        <f t="shared" si="13022"/>
        <v>1003</v>
      </c>
      <c r="F4926" s="30" t="s">
        <v>1358</v>
      </c>
      <c r="G4926" s="30"/>
      <c r="H4926" s="31" t="s">
        <v>1359</v>
      </c>
      <c r="I4926" s="32">
        <f t="shared" ref="I4926:I4943" si="13027">I4927</f>
        <v>0</v>
      </c>
      <c r="J4926" s="32">
        <f t="shared" ref="J4926:J4943" si="13028">J4927</f>
        <v>0</v>
      </c>
      <c r="K4926" s="32">
        <f t="shared" ref="K4926:K4943" si="13029">K4927</f>
        <v>0</v>
      </c>
      <c r="L4926" s="32">
        <f t="shared" ref="L4926:L4943" si="13030">L4927</f>
        <v>0</v>
      </c>
      <c r="M4926" s="32">
        <f t="shared" ref="M4926:M4943" si="13031">M4927</f>
        <v>0</v>
      </c>
      <c r="N4926" s="32">
        <f t="shared" ref="N4926:N4943" si="13032">N4927</f>
        <v>0</v>
      </c>
      <c r="O4926" s="32">
        <f t="shared" ref="O4926:O4943" si="13033">O4927</f>
        <v>0</v>
      </c>
      <c r="P4926" s="32">
        <f t="shared" ref="P4926:P4943" si="13034">P4927</f>
        <v>0</v>
      </c>
      <c r="Q4926" s="32">
        <f t="shared" ref="Q4926:Q4943" si="13035">Q4927</f>
        <v>0</v>
      </c>
      <c r="R4926" s="32">
        <f t="shared" ref="R4926:R4943" si="13036">R4927</f>
        <v>0</v>
      </c>
      <c r="S4926" s="32">
        <f t="shared" ref="S4926:S4943" si="13037">S4927</f>
        <v>0</v>
      </c>
      <c r="T4926" s="32">
        <f t="shared" ref="T4926:T4943" si="13038">T4927</f>
        <v>0</v>
      </c>
      <c r="U4926" s="32">
        <v>0</v>
      </c>
      <c r="V4926" s="32">
        <f t="shared" si="13023"/>
        <v>0</v>
      </c>
      <c r="W4926" s="32">
        <f t="shared" ref="W4926:W4943" si="13039">W4927</f>
        <v>0</v>
      </c>
      <c r="X4926" s="32">
        <f t="shared" ref="X4926:X4943" si="13040">X4927</f>
        <v>0</v>
      </c>
      <c r="Y4926" s="32">
        <f t="shared" ref="Y4926:Y4943" si="13041">Y4927</f>
        <v>0</v>
      </c>
      <c r="Z4926" s="32">
        <f t="shared" ref="Z4926:Z4943" si="13042">Z4927</f>
        <v>0</v>
      </c>
      <c r="AA4926" s="32">
        <f t="shared" ref="AA4926:AA4943" si="13043">AA4927</f>
        <v>0</v>
      </c>
      <c r="AB4926" s="32">
        <f t="shared" ref="AB4926:AB4943" si="13044">AB4927</f>
        <v>0</v>
      </c>
      <c r="AC4926" s="33">
        <f t="shared" ref="AC4926:AC4943" si="13045">AC4927</f>
        <v>0</v>
      </c>
      <c r="AD4926" s="33">
        <f t="shared" ref="AD4926:AD4943" si="13046">AD4927</f>
        <v>0</v>
      </c>
      <c r="AE4926" s="34" t="e">
        <f t="shared" si="12992"/>
        <v>#DIV/0!</v>
      </c>
      <c r="AF4926" s="35">
        <f t="shared" ref="AF4926:AF4943" si="13047">AF4927</f>
        <v>0</v>
      </c>
      <c r="AG4926" s="35">
        <f t="shared" ref="AG4926:AG4943" si="13048">AG4927</f>
        <v>0</v>
      </c>
      <c r="AH4926" s="36">
        <f t="shared" ref="AH4926:AH4943" si="13049">AH4927</f>
        <v>0</v>
      </c>
      <c r="AI4926" s="36">
        <f t="shared" ref="AI4926:AI4943" si="13050">AI4927</f>
        <v>0</v>
      </c>
      <c r="AJ4926" s="36">
        <f t="shared" ref="AJ4926:AJ4943" si="13051">AJ4927</f>
        <v>0</v>
      </c>
      <c r="AK4926" s="36">
        <f t="shared" ref="AK4926:AK4943" si="13052">AK4927</f>
        <v>0</v>
      </c>
      <c r="AL4926" s="36">
        <f t="shared" si="12994"/>
        <v>0</v>
      </c>
      <c r="AM4926" s="36">
        <f t="shared" si="12995"/>
        <v>0</v>
      </c>
      <c r="AN4926" s="37" t="s">
        <v>35</v>
      </c>
    </row>
    <row r="4927" spans="2:40" ht="15.6" hidden="1" customHeight="1" x14ac:dyDescent="0.3">
      <c r="B4927" s="30" t="s">
        <v>1331</v>
      </c>
      <c r="C4927" s="30" t="s">
        <v>443</v>
      </c>
      <c r="D4927" s="30" t="s">
        <v>114</v>
      </c>
      <c r="E4927" s="15" t="str">
        <f t="shared" si="13022"/>
        <v>1003</v>
      </c>
      <c r="F4927" s="30" t="s">
        <v>1358</v>
      </c>
      <c r="G4927" s="30" t="s">
        <v>92</v>
      </c>
      <c r="H4927" s="31" t="s">
        <v>93</v>
      </c>
      <c r="I4927" s="32">
        <f t="shared" si="13027"/>
        <v>0</v>
      </c>
      <c r="J4927" s="32">
        <f t="shared" si="13028"/>
        <v>0</v>
      </c>
      <c r="K4927" s="32">
        <f t="shared" si="13029"/>
        <v>0</v>
      </c>
      <c r="L4927" s="32">
        <f t="shared" si="13030"/>
        <v>0</v>
      </c>
      <c r="M4927" s="32">
        <f t="shared" si="13031"/>
        <v>0</v>
      </c>
      <c r="N4927" s="32">
        <f t="shared" si="13032"/>
        <v>0</v>
      </c>
      <c r="O4927" s="32">
        <f t="shared" si="13033"/>
        <v>0</v>
      </c>
      <c r="P4927" s="32">
        <f t="shared" si="13034"/>
        <v>0</v>
      </c>
      <c r="Q4927" s="32">
        <f t="shared" si="13035"/>
        <v>0</v>
      </c>
      <c r="R4927" s="32">
        <f t="shared" si="13036"/>
        <v>0</v>
      </c>
      <c r="S4927" s="32">
        <f t="shared" si="13037"/>
        <v>0</v>
      </c>
      <c r="T4927" s="32">
        <f t="shared" si="13038"/>
        <v>0</v>
      </c>
      <c r="U4927" s="32">
        <v>0</v>
      </c>
      <c r="V4927" s="32">
        <f t="shared" si="13023"/>
        <v>0</v>
      </c>
      <c r="W4927" s="32">
        <f t="shared" si="13039"/>
        <v>0</v>
      </c>
      <c r="X4927" s="32">
        <f t="shared" si="13040"/>
        <v>0</v>
      </c>
      <c r="Y4927" s="32">
        <f t="shared" si="13041"/>
        <v>0</v>
      </c>
      <c r="Z4927" s="32">
        <f t="shared" si="13042"/>
        <v>0</v>
      </c>
      <c r="AA4927" s="32">
        <f t="shared" si="13043"/>
        <v>0</v>
      </c>
      <c r="AB4927" s="32">
        <f t="shared" si="13044"/>
        <v>0</v>
      </c>
      <c r="AC4927" s="33">
        <f t="shared" si="13045"/>
        <v>0</v>
      </c>
      <c r="AD4927" s="33">
        <f t="shared" si="13046"/>
        <v>0</v>
      </c>
      <c r="AE4927" s="34" t="e">
        <f t="shared" si="12992"/>
        <v>#DIV/0!</v>
      </c>
      <c r="AF4927" s="35">
        <f t="shared" si="13047"/>
        <v>0</v>
      </c>
      <c r="AG4927" s="35">
        <f t="shared" si="13048"/>
        <v>0</v>
      </c>
      <c r="AH4927" s="36">
        <f t="shared" si="13049"/>
        <v>0</v>
      </c>
      <c r="AI4927" s="36">
        <f t="shared" si="13050"/>
        <v>0</v>
      </c>
      <c r="AJ4927" s="36">
        <f t="shared" si="13051"/>
        <v>0</v>
      </c>
      <c r="AK4927" s="36">
        <f t="shared" si="13052"/>
        <v>0</v>
      </c>
      <c r="AL4927" s="36">
        <f t="shared" si="12994"/>
        <v>0</v>
      </c>
      <c r="AM4927" s="36">
        <f t="shared" si="12995"/>
        <v>0</v>
      </c>
      <c r="AN4927" s="37" t="s">
        <v>35</v>
      </c>
    </row>
    <row r="4928" spans="2:40" ht="31.2" hidden="1" customHeight="1" x14ac:dyDescent="0.3">
      <c r="B4928" s="30" t="s">
        <v>1331</v>
      </c>
      <c r="C4928" s="30" t="s">
        <v>443</v>
      </c>
      <c r="D4928" s="30" t="s">
        <v>114</v>
      </c>
      <c r="E4928" s="15" t="str">
        <f t="shared" si="13022"/>
        <v>1003</v>
      </c>
      <c r="F4928" s="30" t="s">
        <v>1358</v>
      </c>
      <c r="G4928" s="30" t="s">
        <v>94</v>
      </c>
      <c r="H4928" s="31" t="s">
        <v>95</v>
      </c>
      <c r="I4928" s="32"/>
      <c r="J4928" s="32"/>
      <c r="K4928" s="32"/>
      <c r="L4928" s="32"/>
      <c r="M4928" s="32"/>
      <c r="N4928" s="32"/>
      <c r="O4928" s="32">
        <v>0</v>
      </c>
      <c r="P4928" s="32">
        <v>0</v>
      </c>
      <c r="Q4928" s="32">
        <v>0</v>
      </c>
      <c r="R4928" s="32">
        <v>0</v>
      </c>
      <c r="S4928" s="32">
        <v>0</v>
      </c>
      <c r="T4928" s="32">
        <v>0</v>
      </c>
      <c r="U4928" s="32">
        <v>0</v>
      </c>
      <c r="V4928" s="32">
        <f t="shared" si="13023"/>
        <v>0</v>
      </c>
      <c r="W4928" s="32"/>
      <c r="X4928" s="32"/>
      <c r="Y4928" s="32"/>
      <c r="Z4928" s="32"/>
      <c r="AA4928" s="32"/>
      <c r="AB4928" s="32">
        <v>0</v>
      </c>
      <c r="AC4928" s="33">
        <v>0</v>
      </c>
      <c r="AD4928" s="33">
        <v>0</v>
      </c>
      <c r="AE4928" s="34" t="e">
        <f t="shared" si="12992"/>
        <v>#DIV/0!</v>
      </c>
      <c r="AF4928" s="35">
        <v>0</v>
      </c>
      <c r="AG4928" s="35">
        <v>0</v>
      </c>
      <c r="AH4928" s="36">
        <v>0</v>
      </c>
      <c r="AI4928" s="36">
        <v>0</v>
      </c>
      <c r="AJ4928" s="36">
        <v>0</v>
      </c>
      <c r="AK4928" s="36">
        <v>0</v>
      </c>
      <c r="AL4928" s="36">
        <f t="shared" si="12994"/>
        <v>0</v>
      </c>
      <c r="AM4928" s="36">
        <f t="shared" si="12995"/>
        <v>0</v>
      </c>
      <c r="AN4928" s="37" t="s">
        <v>35</v>
      </c>
    </row>
    <row r="4929" spans="2:40" ht="93.6" hidden="1" customHeight="1" x14ac:dyDescent="0.3">
      <c r="B4929" s="30" t="s">
        <v>1331</v>
      </c>
      <c r="C4929" s="30" t="s">
        <v>443</v>
      </c>
      <c r="D4929" s="30" t="s">
        <v>114</v>
      </c>
      <c r="E4929" s="15" t="str">
        <f t="shared" si="13022"/>
        <v>1003</v>
      </c>
      <c r="F4929" s="30" t="s">
        <v>1360</v>
      </c>
      <c r="G4929" s="30"/>
      <c r="H4929" s="31" t="s">
        <v>1361</v>
      </c>
      <c r="I4929" s="32">
        <f t="shared" si="13027"/>
        <v>7041.8</v>
      </c>
      <c r="J4929" s="32">
        <f t="shared" si="13028"/>
        <v>7029.9</v>
      </c>
      <c r="K4929" s="32">
        <f t="shared" si="13029"/>
        <v>7029.9</v>
      </c>
      <c r="L4929" s="32">
        <f t="shared" si="13030"/>
        <v>0</v>
      </c>
      <c r="M4929" s="32">
        <f t="shared" si="13031"/>
        <v>0</v>
      </c>
      <c r="N4929" s="32">
        <f t="shared" si="13032"/>
        <v>0</v>
      </c>
      <c r="O4929" s="32">
        <f t="shared" si="13033"/>
        <v>0</v>
      </c>
      <c r="P4929" s="32">
        <f t="shared" si="13034"/>
        <v>0</v>
      </c>
      <c r="Q4929" s="32">
        <f t="shared" si="13035"/>
        <v>0</v>
      </c>
      <c r="R4929" s="32">
        <f t="shared" si="13036"/>
        <v>0</v>
      </c>
      <c r="S4929" s="32">
        <f t="shared" si="13037"/>
        <v>0</v>
      </c>
      <c r="T4929" s="32">
        <f t="shared" si="13038"/>
        <v>0</v>
      </c>
      <c r="U4929" s="32">
        <v>0</v>
      </c>
      <c r="V4929" s="32">
        <f t="shared" si="13023"/>
        <v>7041.8</v>
      </c>
      <c r="W4929" s="32">
        <f t="shared" si="13039"/>
        <v>0</v>
      </c>
      <c r="X4929" s="32">
        <f t="shared" si="13040"/>
        <v>0</v>
      </c>
      <c r="Y4929" s="32">
        <f t="shared" si="13041"/>
        <v>0</v>
      </c>
      <c r="Z4929" s="32">
        <f t="shared" si="13042"/>
        <v>0</v>
      </c>
      <c r="AA4929" s="32">
        <f t="shared" si="13043"/>
        <v>0</v>
      </c>
      <c r="AB4929" s="32">
        <f t="shared" si="13044"/>
        <v>0</v>
      </c>
      <c r="AC4929" s="33">
        <f t="shared" si="13045"/>
        <v>0</v>
      </c>
      <c r="AD4929" s="33">
        <f t="shared" si="13046"/>
        <v>0</v>
      </c>
      <c r="AE4929" s="34" t="e">
        <f t="shared" si="12992"/>
        <v>#DIV/0!</v>
      </c>
      <c r="AF4929" s="32">
        <f t="shared" si="13047"/>
        <v>0</v>
      </c>
      <c r="AG4929" s="32">
        <f t="shared" si="13048"/>
        <v>0</v>
      </c>
      <c r="AH4929" s="32">
        <f t="shared" si="13049"/>
        <v>0</v>
      </c>
      <c r="AI4929" s="32">
        <f t="shared" si="13050"/>
        <v>0</v>
      </c>
      <c r="AJ4929" s="32">
        <f t="shared" si="13051"/>
        <v>0</v>
      </c>
      <c r="AK4929" s="32">
        <f t="shared" si="13052"/>
        <v>0</v>
      </c>
      <c r="AL4929" s="32">
        <f t="shared" si="12994"/>
        <v>0</v>
      </c>
      <c r="AM4929" s="32">
        <f t="shared" si="12995"/>
        <v>7041.8</v>
      </c>
      <c r="AN4929" s="12" t="s">
        <v>35</v>
      </c>
    </row>
    <row r="4930" spans="2:40" ht="15.6" hidden="1" customHeight="1" x14ac:dyDescent="0.3">
      <c r="B4930" s="30" t="s">
        <v>1331</v>
      </c>
      <c r="C4930" s="30" t="s">
        <v>443</v>
      </c>
      <c r="D4930" s="30" t="s">
        <v>114</v>
      </c>
      <c r="E4930" s="15" t="str">
        <f t="shared" si="13022"/>
        <v>1003</v>
      </c>
      <c r="F4930" s="30" t="s">
        <v>1360</v>
      </c>
      <c r="G4930" s="30" t="s">
        <v>92</v>
      </c>
      <c r="H4930" s="31" t="s">
        <v>93</v>
      </c>
      <c r="I4930" s="32">
        <f t="shared" si="13027"/>
        <v>7041.8</v>
      </c>
      <c r="J4930" s="32">
        <f t="shared" si="13028"/>
        <v>7029.9</v>
      </c>
      <c r="K4930" s="32">
        <f t="shared" si="13029"/>
        <v>7029.9</v>
      </c>
      <c r="L4930" s="32">
        <f t="shared" si="13030"/>
        <v>0</v>
      </c>
      <c r="M4930" s="32">
        <f t="shared" si="13031"/>
        <v>0</v>
      </c>
      <c r="N4930" s="32">
        <f t="shared" si="13032"/>
        <v>0</v>
      </c>
      <c r="O4930" s="32">
        <f t="shared" si="13033"/>
        <v>0</v>
      </c>
      <c r="P4930" s="32">
        <f t="shared" si="13034"/>
        <v>0</v>
      </c>
      <c r="Q4930" s="32">
        <f t="shared" si="13035"/>
        <v>0</v>
      </c>
      <c r="R4930" s="32">
        <f t="shared" si="13036"/>
        <v>0</v>
      </c>
      <c r="S4930" s="32">
        <f t="shared" si="13037"/>
        <v>0</v>
      </c>
      <c r="T4930" s="32">
        <f t="shared" si="13038"/>
        <v>0</v>
      </c>
      <c r="U4930" s="32">
        <v>0</v>
      </c>
      <c r="V4930" s="32">
        <f t="shared" si="13023"/>
        <v>7041.8</v>
      </c>
      <c r="W4930" s="32">
        <f t="shared" si="13039"/>
        <v>0</v>
      </c>
      <c r="X4930" s="32">
        <f t="shared" si="13040"/>
        <v>0</v>
      </c>
      <c r="Y4930" s="32">
        <f t="shared" si="13041"/>
        <v>0</v>
      </c>
      <c r="Z4930" s="32">
        <f t="shared" si="13042"/>
        <v>0</v>
      </c>
      <c r="AA4930" s="32">
        <f t="shared" si="13043"/>
        <v>0</v>
      </c>
      <c r="AB4930" s="32">
        <f t="shared" si="13044"/>
        <v>0</v>
      </c>
      <c r="AC4930" s="33">
        <f t="shared" si="13045"/>
        <v>0</v>
      </c>
      <c r="AD4930" s="33">
        <f t="shared" si="13046"/>
        <v>0</v>
      </c>
      <c r="AE4930" s="34" t="e">
        <f t="shared" si="12992"/>
        <v>#DIV/0!</v>
      </c>
      <c r="AF4930" s="32">
        <f t="shared" si="13047"/>
        <v>0</v>
      </c>
      <c r="AG4930" s="32">
        <f t="shared" si="13048"/>
        <v>0</v>
      </c>
      <c r="AH4930" s="32">
        <f t="shared" si="13049"/>
        <v>0</v>
      </c>
      <c r="AI4930" s="32">
        <f t="shared" si="13050"/>
        <v>0</v>
      </c>
      <c r="AJ4930" s="32">
        <f t="shared" si="13051"/>
        <v>0</v>
      </c>
      <c r="AK4930" s="32">
        <f t="shared" si="13052"/>
        <v>0</v>
      </c>
      <c r="AL4930" s="32">
        <f t="shared" si="12994"/>
        <v>0</v>
      </c>
      <c r="AM4930" s="32">
        <f t="shared" si="12995"/>
        <v>7041.8</v>
      </c>
      <c r="AN4930" s="12" t="s">
        <v>35</v>
      </c>
    </row>
    <row r="4931" spans="2:40" ht="31.2" hidden="1" customHeight="1" x14ac:dyDescent="0.3">
      <c r="B4931" s="30" t="s">
        <v>1331</v>
      </c>
      <c r="C4931" s="30" t="s">
        <v>443</v>
      </c>
      <c r="D4931" s="30" t="s">
        <v>114</v>
      </c>
      <c r="E4931" s="15" t="str">
        <f t="shared" si="13022"/>
        <v>1003</v>
      </c>
      <c r="F4931" s="30" t="s">
        <v>1360</v>
      </c>
      <c r="G4931" s="30" t="s">
        <v>94</v>
      </c>
      <c r="H4931" s="31" t="s">
        <v>95</v>
      </c>
      <c r="I4931" s="32">
        <v>7041.8</v>
      </c>
      <c r="J4931" s="32">
        <v>7029.9</v>
      </c>
      <c r="K4931" s="32">
        <v>7029.9</v>
      </c>
      <c r="L4931" s="32"/>
      <c r="M4931" s="32"/>
      <c r="N4931" s="32"/>
      <c r="O4931" s="32">
        <v>0</v>
      </c>
      <c r="P4931" s="32">
        <v>0</v>
      </c>
      <c r="Q4931" s="32">
        <v>0</v>
      </c>
      <c r="R4931" s="32">
        <v>0</v>
      </c>
      <c r="S4931" s="32">
        <v>0</v>
      </c>
      <c r="T4931" s="32">
        <v>0</v>
      </c>
      <c r="U4931" s="32">
        <v>0</v>
      </c>
      <c r="V4931" s="32">
        <f t="shared" si="13023"/>
        <v>7041.8</v>
      </c>
      <c r="W4931" s="32"/>
      <c r="X4931" s="32"/>
      <c r="Y4931" s="32"/>
      <c r="Z4931" s="32"/>
      <c r="AA4931" s="32"/>
      <c r="AB4931" s="32">
        <v>0</v>
      </c>
      <c r="AC4931" s="33">
        <v>0</v>
      </c>
      <c r="AD4931" s="33">
        <v>0</v>
      </c>
      <c r="AE4931" s="34" t="e">
        <f t="shared" si="12992"/>
        <v>#DIV/0!</v>
      </c>
      <c r="AF4931" s="32">
        <v>0</v>
      </c>
      <c r="AG4931" s="32">
        <v>0</v>
      </c>
      <c r="AH4931" s="32">
        <v>0</v>
      </c>
      <c r="AI4931" s="32">
        <v>0</v>
      </c>
      <c r="AJ4931" s="32">
        <v>0</v>
      </c>
      <c r="AK4931" s="32">
        <v>0</v>
      </c>
      <c r="AL4931" s="32">
        <f t="shared" si="12994"/>
        <v>0</v>
      </c>
      <c r="AM4931" s="32">
        <f t="shared" si="12995"/>
        <v>7041.8</v>
      </c>
      <c r="AN4931" s="12" t="s">
        <v>35</v>
      </c>
    </row>
    <row r="4932" spans="2:40" ht="46.8" hidden="1" customHeight="1" x14ac:dyDescent="0.3">
      <c r="B4932" s="30" t="s">
        <v>1331</v>
      </c>
      <c r="C4932" s="30" t="s">
        <v>443</v>
      </c>
      <c r="D4932" s="30" t="s">
        <v>114</v>
      </c>
      <c r="E4932" s="15" t="str">
        <f t="shared" si="13022"/>
        <v>1003</v>
      </c>
      <c r="F4932" s="30" t="s">
        <v>1362</v>
      </c>
      <c r="G4932" s="30"/>
      <c r="H4932" s="31" t="s">
        <v>1363</v>
      </c>
      <c r="I4932" s="32">
        <f t="shared" si="13027"/>
        <v>2488.3000000000002</v>
      </c>
      <c r="J4932" s="32">
        <f t="shared" si="13028"/>
        <v>0</v>
      </c>
      <c r="K4932" s="32">
        <f t="shared" si="13029"/>
        <v>0</v>
      </c>
      <c r="L4932" s="32">
        <f t="shared" si="13030"/>
        <v>0</v>
      </c>
      <c r="M4932" s="32">
        <f t="shared" si="13031"/>
        <v>0</v>
      </c>
      <c r="N4932" s="32">
        <f t="shared" si="13032"/>
        <v>0</v>
      </c>
      <c r="O4932" s="32">
        <f t="shared" si="13033"/>
        <v>0</v>
      </c>
      <c r="P4932" s="32">
        <f t="shared" si="13034"/>
        <v>0</v>
      </c>
      <c r="Q4932" s="32">
        <f t="shared" si="13035"/>
        <v>0</v>
      </c>
      <c r="R4932" s="32">
        <f t="shared" si="13036"/>
        <v>0</v>
      </c>
      <c r="S4932" s="32">
        <f t="shared" si="13037"/>
        <v>0</v>
      </c>
      <c r="T4932" s="32">
        <f t="shared" si="13038"/>
        <v>0</v>
      </c>
      <c r="U4932" s="32">
        <v>0</v>
      </c>
      <c r="V4932" s="32">
        <f t="shared" si="13023"/>
        <v>2488.3000000000002</v>
      </c>
      <c r="W4932" s="32">
        <f t="shared" si="13039"/>
        <v>0</v>
      </c>
      <c r="X4932" s="32">
        <f t="shared" si="13040"/>
        <v>0</v>
      </c>
      <c r="Y4932" s="32">
        <f t="shared" si="13041"/>
        <v>0</v>
      </c>
      <c r="Z4932" s="32">
        <f t="shared" si="13042"/>
        <v>0</v>
      </c>
      <c r="AA4932" s="32">
        <f t="shared" si="13043"/>
        <v>0</v>
      </c>
      <c r="AB4932" s="32">
        <f t="shared" si="13044"/>
        <v>0</v>
      </c>
      <c r="AC4932" s="33">
        <f t="shared" si="13045"/>
        <v>0</v>
      </c>
      <c r="AD4932" s="33">
        <f t="shared" si="13046"/>
        <v>0</v>
      </c>
      <c r="AE4932" s="34" t="e">
        <f t="shared" si="12992"/>
        <v>#DIV/0!</v>
      </c>
      <c r="AF4932" s="32">
        <f t="shared" si="13047"/>
        <v>1805.5</v>
      </c>
      <c r="AG4932" s="32">
        <f t="shared" si="13048"/>
        <v>0</v>
      </c>
      <c r="AH4932" s="32">
        <f t="shared" si="13049"/>
        <v>0</v>
      </c>
      <c r="AI4932" s="32">
        <f t="shared" si="13050"/>
        <v>0</v>
      </c>
      <c r="AJ4932" s="32">
        <f t="shared" si="13051"/>
        <v>0</v>
      </c>
      <c r="AK4932" s="32">
        <f t="shared" si="13052"/>
        <v>0</v>
      </c>
      <c r="AL4932" s="32">
        <f t="shared" si="12994"/>
        <v>1805.5</v>
      </c>
      <c r="AM4932" s="32">
        <f t="shared" si="12995"/>
        <v>682.80000000000018</v>
      </c>
      <c r="AN4932" s="12" t="s">
        <v>35</v>
      </c>
    </row>
    <row r="4933" spans="2:40" ht="15.6" hidden="1" customHeight="1" x14ac:dyDescent="0.3">
      <c r="B4933" s="30" t="s">
        <v>1331</v>
      </c>
      <c r="C4933" s="30" t="s">
        <v>443</v>
      </c>
      <c r="D4933" s="30" t="s">
        <v>114</v>
      </c>
      <c r="E4933" s="15" t="str">
        <f t="shared" si="13022"/>
        <v>1003</v>
      </c>
      <c r="F4933" s="30" t="s">
        <v>1362</v>
      </c>
      <c r="G4933" s="30" t="s">
        <v>92</v>
      </c>
      <c r="H4933" s="31" t="s">
        <v>93</v>
      </c>
      <c r="I4933" s="32">
        <f t="shared" si="13027"/>
        <v>2488.3000000000002</v>
      </c>
      <c r="J4933" s="32">
        <f t="shared" si="13028"/>
        <v>0</v>
      </c>
      <c r="K4933" s="32">
        <f t="shared" si="13029"/>
        <v>0</v>
      </c>
      <c r="L4933" s="32">
        <f t="shared" si="13030"/>
        <v>0</v>
      </c>
      <c r="M4933" s="32">
        <f t="shared" si="13031"/>
        <v>0</v>
      </c>
      <c r="N4933" s="32">
        <f t="shared" si="13032"/>
        <v>0</v>
      </c>
      <c r="O4933" s="32">
        <f t="shared" si="13033"/>
        <v>0</v>
      </c>
      <c r="P4933" s="32">
        <f t="shared" si="13034"/>
        <v>0</v>
      </c>
      <c r="Q4933" s="32">
        <f t="shared" si="13035"/>
        <v>0</v>
      </c>
      <c r="R4933" s="32">
        <f t="shared" si="13036"/>
        <v>0</v>
      </c>
      <c r="S4933" s="32">
        <f t="shared" si="13037"/>
        <v>0</v>
      </c>
      <c r="T4933" s="32">
        <f t="shared" si="13038"/>
        <v>0</v>
      </c>
      <c r="U4933" s="32">
        <v>0</v>
      </c>
      <c r="V4933" s="32">
        <f t="shared" si="13023"/>
        <v>2488.3000000000002</v>
      </c>
      <c r="W4933" s="32">
        <f t="shared" si="13039"/>
        <v>0</v>
      </c>
      <c r="X4933" s="32">
        <f t="shared" si="13040"/>
        <v>0</v>
      </c>
      <c r="Y4933" s="32">
        <f t="shared" si="13041"/>
        <v>0</v>
      </c>
      <c r="Z4933" s="32">
        <f t="shared" si="13042"/>
        <v>0</v>
      </c>
      <c r="AA4933" s="32">
        <f t="shared" si="13043"/>
        <v>0</v>
      </c>
      <c r="AB4933" s="32">
        <f t="shared" si="13044"/>
        <v>0</v>
      </c>
      <c r="AC4933" s="33">
        <f t="shared" si="13045"/>
        <v>0</v>
      </c>
      <c r="AD4933" s="33">
        <f t="shared" si="13046"/>
        <v>0</v>
      </c>
      <c r="AE4933" s="34" t="e">
        <f t="shared" si="12992"/>
        <v>#DIV/0!</v>
      </c>
      <c r="AF4933" s="32">
        <f t="shared" si="13047"/>
        <v>1805.5</v>
      </c>
      <c r="AG4933" s="32">
        <f t="shared" si="13048"/>
        <v>0</v>
      </c>
      <c r="AH4933" s="32">
        <f t="shared" si="13049"/>
        <v>0</v>
      </c>
      <c r="AI4933" s="32">
        <f t="shared" si="13050"/>
        <v>0</v>
      </c>
      <c r="AJ4933" s="32">
        <f t="shared" si="13051"/>
        <v>0</v>
      </c>
      <c r="AK4933" s="32">
        <f t="shared" si="13052"/>
        <v>0</v>
      </c>
      <c r="AL4933" s="32">
        <f t="shared" si="12994"/>
        <v>1805.5</v>
      </c>
      <c r="AM4933" s="32">
        <f t="shared" si="12995"/>
        <v>682.80000000000018</v>
      </c>
      <c r="AN4933" s="12" t="s">
        <v>35</v>
      </c>
    </row>
    <row r="4934" spans="2:40" ht="31.2" hidden="1" customHeight="1" x14ac:dyDescent="0.3">
      <c r="B4934" s="30" t="s">
        <v>1331</v>
      </c>
      <c r="C4934" s="30" t="s">
        <v>443</v>
      </c>
      <c r="D4934" s="30" t="s">
        <v>114</v>
      </c>
      <c r="E4934" s="15" t="str">
        <f t="shared" si="13022"/>
        <v>1003</v>
      </c>
      <c r="F4934" s="30" t="s">
        <v>1362</v>
      </c>
      <c r="G4934" s="30" t="s">
        <v>94</v>
      </c>
      <c r="H4934" s="31" t="s">
        <v>95</v>
      </c>
      <c r="I4934" s="32">
        <v>2488.3000000000002</v>
      </c>
      <c r="J4934" s="32"/>
      <c r="K4934" s="32"/>
      <c r="L4934" s="32"/>
      <c r="M4934" s="32"/>
      <c r="N4934" s="32"/>
      <c r="O4934" s="32">
        <v>0</v>
      </c>
      <c r="P4934" s="32">
        <v>0</v>
      </c>
      <c r="Q4934" s="32">
        <v>0</v>
      </c>
      <c r="R4934" s="32">
        <v>0</v>
      </c>
      <c r="S4934" s="32">
        <v>0</v>
      </c>
      <c r="T4934" s="32">
        <v>0</v>
      </c>
      <c r="U4934" s="32">
        <v>0</v>
      </c>
      <c r="V4934" s="32">
        <f t="shared" si="13023"/>
        <v>2488.3000000000002</v>
      </c>
      <c r="W4934" s="32"/>
      <c r="X4934" s="32"/>
      <c r="Y4934" s="32"/>
      <c r="Z4934" s="32"/>
      <c r="AA4934" s="32"/>
      <c r="AB4934" s="32">
        <v>0</v>
      </c>
      <c r="AC4934" s="33">
        <v>0</v>
      </c>
      <c r="AD4934" s="33">
        <v>0</v>
      </c>
      <c r="AE4934" s="34" t="e">
        <f t="shared" si="12992"/>
        <v>#DIV/0!</v>
      </c>
      <c r="AF4934" s="32">
        <v>1805.5</v>
      </c>
      <c r="AG4934" s="32">
        <v>0</v>
      </c>
      <c r="AH4934" s="32">
        <v>0</v>
      </c>
      <c r="AI4934" s="32">
        <v>0</v>
      </c>
      <c r="AJ4934" s="32">
        <v>0</v>
      </c>
      <c r="AK4934" s="32">
        <v>0</v>
      </c>
      <c r="AL4934" s="32">
        <f t="shared" si="12994"/>
        <v>1805.5</v>
      </c>
      <c r="AM4934" s="32">
        <f t="shared" si="12995"/>
        <v>682.80000000000018</v>
      </c>
      <c r="AN4934" s="12" t="s">
        <v>35</v>
      </c>
    </row>
    <row r="4935" spans="2:40" ht="62.4" hidden="1" customHeight="1" x14ac:dyDescent="0.3">
      <c r="B4935" s="30" t="s">
        <v>1331</v>
      </c>
      <c r="C4935" s="30" t="s">
        <v>443</v>
      </c>
      <c r="D4935" s="30" t="s">
        <v>114</v>
      </c>
      <c r="E4935" s="15" t="str">
        <f t="shared" si="13022"/>
        <v>1003</v>
      </c>
      <c r="F4935" s="30" t="s">
        <v>1364</v>
      </c>
      <c r="G4935" s="30"/>
      <c r="H4935" s="31" t="s">
        <v>1365</v>
      </c>
      <c r="I4935" s="32">
        <f t="shared" si="13027"/>
        <v>3914.9</v>
      </c>
      <c r="J4935" s="32">
        <f t="shared" si="13028"/>
        <v>7744.4</v>
      </c>
      <c r="K4935" s="32">
        <f t="shared" si="13029"/>
        <v>3872.2</v>
      </c>
      <c r="L4935" s="32">
        <f t="shared" si="13030"/>
        <v>0</v>
      </c>
      <c r="M4935" s="32">
        <f t="shared" si="13031"/>
        <v>0</v>
      </c>
      <c r="N4935" s="32">
        <f t="shared" si="13032"/>
        <v>0</v>
      </c>
      <c r="O4935" s="32">
        <f t="shared" si="13033"/>
        <v>0</v>
      </c>
      <c r="P4935" s="32">
        <f t="shared" si="13034"/>
        <v>0</v>
      </c>
      <c r="Q4935" s="32">
        <f t="shared" si="13035"/>
        <v>0</v>
      </c>
      <c r="R4935" s="32">
        <f t="shared" si="13036"/>
        <v>0</v>
      </c>
      <c r="S4935" s="32">
        <f t="shared" si="13037"/>
        <v>0</v>
      </c>
      <c r="T4935" s="32">
        <f t="shared" si="13038"/>
        <v>0</v>
      </c>
      <c r="U4935" s="32">
        <v>0</v>
      </c>
      <c r="V4935" s="32">
        <f t="shared" si="13023"/>
        <v>3914.9</v>
      </c>
      <c r="W4935" s="32">
        <f t="shared" si="13039"/>
        <v>0</v>
      </c>
      <c r="X4935" s="32">
        <f t="shared" si="13040"/>
        <v>0</v>
      </c>
      <c r="Y4935" s="32">
        <f t="shared" si="13041"/>
        <v>0</v>
      </c>
      <c r="Z4935" s="32">
        <f t="shared" si="13042"/>
        <v>0</v>
      </c>
      <c r="AA4935" s="32">
        <f t="shared" si="13043"/>
        <v>0</v>
      </c>
      <c r="AB4935" s="32">
        <f t="shared" si="13044"/>
        <v>0</v>
      </c>
      <c r="AC4935" s="33">
        <f t="shared" si="13045"/>
        <v>0</v>
      </c>
      <c r="AD4935" s="33">
        <f t="shared" si="13046"/>
        <v>0</v>
      </c>
      <c r="AE4935" s="34" t="e">
        <f t="shared" si="12992"/>
        <v>#DIV/0!</v>
      </c>
      <c r="AF4935" s="32">
        <f t="shared" si="13047"/>
        <v>0</v>
      </c>
      <c r="AG4935" s="32">
        <f t="shared" si="13048"/>
        <v>0</v>
      </c>
      <c r="AH4935" s="32">
        <f t="shared" si="13049"/>
        <v>0</v>
      </c>
      <c r="AI4935" s="32">
        <f t="shared" si="13050"/>
        <v>0</v>
      </c>
      <c r="AJ4935" s="32">
        <f t="shared" si="13051"/>
        <v>0</v>
      </c>
      <c r="AK4935" s="32">
        <f t="shared" si="13052"/>
        <v>0</v>
      </c>
      <c r="AL4935" s="32">
        <f t="shared" si="12994"/>
        <v>0</v>
      </c>
      <c r="AM4935" s="32">
        <f t="shared" si="12995"/>
        <v>3914.9</v>
      </c>
      <c r="AN4935" s="12" t="s">
        <v>35</v>
      </c>
    </row>
    <row r="4936" spans="2:40" ht="15.6" hidden="1" customHeight="1" x14ac:dyDescent="0.3">
      <c r="B4936" s="30" t="s">
        <v>1331</v>
      </c>
      <c r="C4936" s="30" t="s">
        <v>443</v>
      </c>
      <c r="D4936" s="30" t="s">
        <v>114</v>
      </c>
      <c r="E4936" s="15" t="str">
        <f t="shared" si="13022"/>
        <v>1003</v>
      </c>
      <c r="F4936" s="30" t="s">
        <v>1364</v>
      </c>
      <c r="G4936" s="30" t="s">
        <v>92</v>
      </c>
      <c r="H4936" s="31" t="s">
        <v>93</v>
      </c>
      <c r="I4936" s="32">
        <f t="shared" si="13027"/>
        <v>3914.9</v>
      </c>
      <c r="J4936" s="32">
        <f t="shared" si="13028"/>
        <v>7744.4</v>
      </c>
      <c r="K4936" s="32">
        <f t="shared" si="13029"/>
        <v>3872.2</v>
      </c>
      <c r="L4936" s="32">
        <f t="shared" si="13030"/>
        <v>0</v>
      </c>
      <c r="M4936" s="32">
        <f t="shared" si="13031"/>
        <v>0</v>
      </c>
      <c r="N4936" s="32">
        <f t="shared" si="13032"/>
        <v>0</v>
      </c>
      <c r="O4936" s="32">
        <f t="shared" si="13033"/>
        <v>0</v>
      </c>
      <c r="P4936" s="32">
        <f t="shared" si="13034"/>
        <v>0</v>
      </c>
      <c r="Q4936" s="32">
        <f t="shared" si="13035"/>
        <v>0</v>
      </c>
      <c r="R4936" s="32">
        <f t="shared" si="13036"/>
        <v>0</v>
      </c>
      <c r="S4936" s="32">
        <f t="shared" si="13037"/>
        <v>0</v>
      </c>
      <c r="T4936" s="32">
        <f t="shared" si="13038"/>
        <v>0</v>
      </c>
      <c r="U4936" s="32">
        <v>0</v>
      </c>
      <c r="V4936" s="32">
        <f t="shared" si="13023"/>
        <v>3914.9</v>
      </c>
      <c r="W4936" s="32">
        <f t="shared" si="13039"/>
        <v>0</v>
      </c>
      <c r="X4936" s="32">
        <f t="shared" si="13040"/>
        <v>0</v>
      </c>
      <c r="Y4936" s="32">
        <f t="shared" si="13041"/>
        <v>0</v>
      </c>
      <c r="Z4936" s="32">
        <f t="shared" si="13042"/>
        <v>0</v>
      </c>
      <c r="AA4936" s="32">
        <f t="shared" si="13043"/>
        <v>0</v>
      </c>
      <c r="AB4936" s="32">
        <f t="shared" si="13044"/>
        <v>0</v>
      </c>
      <c r="AC4936" s="33">
        <f t="shared" si="13045"/>
        <v>0</v>
      </c>
      <c r="AD4936" s="33">
        <f t="shared" si="13046"/>
        <v>0</v>
      </c>
      <c r="AE4936" s="34" t="e">
        <f t="shared" si="12992"/>
        <v>#DIV/0!</v>
      </c>
      <c r="AF4936" s="32">
        <f t="shared" si="13047"/>
        <v>0</v>
      </c>
      <c r="AG4936" s="32">
        <f t="shared" si="13048"/>
        <v>0</v>
      </c>
      <c r="AH4936" s="32">
        <f t="shared" si="13049"/>
        <v>0</v>
      </c>
      <c r="AI4936" s="32">
        <f t="shared" si="13050"/>
        <v>0</v>
      </c>
      <c r="AJ4936" s="32">
        <f t="shared" si="13051"/>
        <v>0</v>
      </c>
      <c r="AK4936" s="32">
        <f t="shared" si="13052"/>
        <v>0</v>
      </c>
      <c r="AL4936" s="32">
        <f t="shared" si="12994"/>
        <v>0</v>
      </c>
      <c r="AM4936" s="32">
        <f t="shared" si="12995"/>
        <v>3914.9</v>
      </c>
      <c r="AN4936" s="12" t="s">
        <v>35</v>
      </c>
    </row>
    <row r="4937" spans="2:40" ht="31.2" hidden="1" customHeight="1" x14ac:dyDescent="0.3">
      <c r="B4937" s="30" t="s">
        <v>1331</v>
      </c>
      <c r="C4937" s="30" t="s">
        <v>443</v>
      </c>
      <c r="D4937" s="30" t="s">
        <v>114</v>
      </c>
      <c r="E4937" s="15" t="str">
        <f t="shared" si="13022"/>
        <v>1003</v>
      </c>
      <c r="F4937" s="30" t="s">
        <v>1364</v>
      </c>
      <c r="G4937" s="30" t="s">
        <v>94</v>
      </c>
      <c r="H4937" s="31" t="s">
        <v>95</v>
      </c>
      <c r="I4937" s="32">
        <v>3914.9</v>
      </c>
      <c r="J4937" s="32">
        <v>7744.4</v>
      </c>
      <c r="K4937" s="32">
        <v>3872.2</v>
      </c>
      <c r="L4937" s="32"/>
      <c r="M4937" s="32"/>
      <c r="N4937" s="32"/>
      <c r="O4937" s="32">
        <v>0</v>
      </c>
      <c r="P4937" s="32">
        <v>0</v>
      </c>
      <c r="Q4937" s="32">
        <v>0</v>
      </c>
      <c r="R4937" s="32">
        <v>0</v>
      </c>
      <c r="S4937" s="32">
        <v>0</v>
      </c>
      <c r="T4937" s="32">
        <v>0</v>
      </c>
      <c r="U4937" s="32">
        <v>0</v>
      </c>
      <c r="V4937" s="32">
        <f t="shared" si="13023"/>
        <v>3914.9</v>
      </c>
      <c r="W4937" s="32"/>
      <c r="X4937" s="32"/>
      <c r="Y4937" s="32"/>
      <c r="Z4937" s="32"/>
      <c r="AA4937" s="32"/>
      <c r="AB4937" s="32">
        <v>0</v>
      </c>
      <c r="AC4937" s="33">
        <v>0</v>
      </c>
      <c r="AD4937" s="33">
        <v>0</v>
      </c>
      <c r="AE4937" s="34" t="e">
        <f t="shared" si="12992"/>
        <v>#DIV/0!</v>
      </c>
      <c r="AF4937" s="32">
        <v>0</v>
      </c>
      <c r="AG4937" s="32">
        <v>0</v>
      </c>
      <c r="AH4937" s="32">
        <v>0</v>
      </c>
      <c r="AI4937" s="32">
        <v>0</v>
      </c>
      <c r="AJ4937" s="32">
        <v>0</v>
      </c>
      <c r="AK4937" s="32">
        <v>0</v>
      </c>
      <c r="AL4937" s="32">
        <f t="shared" si="12994"/>
        <v>0</v>
      </c>
      <c r="AM4937" s="32">
        <f t="shared" si="12995"/>
        <v>3914.9</v>
      </c>
      <c r="AN4937" s="12" t="s">
        <v>35</v>
      </c>
    </row>
    <row r="4938" spans="2:40" ht="78" hidden="1" customHeight="1" x14ac:dyDescent="0.3">
      <c r="B4938" s="30" t="s">
        <v>1331</v>
      </c>
      <c r="C4938" s="30" t="s">
        <v>443</v>
      </c>
      <c r="D4938" s="30" t="s">
        <v>114</v>
      </c>
      <c r="E4938" s="15" t="str">
        <f t="shared" si="13022"/>
        <v>1003</v>
      </c>
      <c r="F4938" s="30" t="s">
        <v>1366</v>
      </c>
      <c r="G4938" s="30"/>
      <c r="H4938" s="31" t="s">
        <v>1367</v>
      </c>
      <c r="I4938" s="32">
        <f t="shared" si="13027"/>
        <v>0</v>
      </c>
      <c r="J4938" s="32">
        <f t="shared" si="13028"/>
        <v>0</v>
      </c>
      <c r="K4938" s="32">
        <f t="shared" si="13029"/>
        <v>0</v>
      </c>
      <c r="L4938" s="32">
        <f t="shared" si="13030"/>
        <v>0</v>
      </c>
      <c r="M4938" s="32">
        <f t="shared" si="13031"/>
        <v>0</v>
      </c>
      <c r="N4938" s="32">
        <f t="shared" si="13032"/>
        <v>0</v>
      </c>
      <c r="O4938" s="32">
        <f t="shared" si="13033"/>
        <v>0</v>
      </c>
      <c r="P4938" s="32">
        <f t="shared" si="13034"/>
        <v>0</v>
      </c>
      <c r="Q4938" s="32">
        <f t="shared" si="13035"/>
        <v>0</v>
      </c>
      <c r="R4938" s="32">
        <f t="shared" si="13036"/>
        <v>0</v>
      </c>
      <c r="S4938" s="32">
        <f t="shared" si="13037"/>
        <v>0</v>
      </c>
      <c r="T4938" s="32">
        <f t="shared" si="13038"/>
        <v>0</v>
      </c>
      <c r="U4938" s="32">
        <v>0</v>
      </c>
      <c r="V4938" s="32">
        <f t="shared" si="13023"/>
        <v>0</v>
      </c>
      <c r="W4938" s="32">
        <f t="shared" si="13039"/>
        <v>0</v>
      </c>
      <c r="X4938" s="32">
        <f t="shared" si="13040"/>
        <v>0</v>
      </c>
      <c r="Y4938" s="32">
        <f t="shared" si="13041"/>
        <v>0</v>
      </c>
      <c r="Z4938" s="32">
        <f t="shared" si="13042"/>
        <v>0</v>
      </c>
      <c r="AA4938" s="32">
        <f t="shared" si="13043"/>
        <v>0</v>
      </c>
      <c r="AB4938" s="32">
        <f t="shared" si="13044"/>
        <v>0</v>
      </c>
      <c r="AC4938" s="33">
        <f t="shared" si="13045"/>
        <v>0</v>
      </c>
      <c r="AD4938" s="33">
        <f t="shared" si="13046"/>
        <v>0</v>
      </c>
      <c r="AE4938" s="34" t="e">
        <f t="shared" si="12992"/>
        <v>#DIV/0!</v>
      </c>
      <c r="AF4938" s="35">
        <f t="shared" si="13047"/>
        <v>0</v>
      </c>
      <c r="AG4938" s="35">
        <f t="shared" si="13048"/>
        <v>0</v>
      </c>
      <c r="AH4938" s="36">
        <f t="shared" si="13049"/>
        <v>0</v>
      </c>
      <c r="AI4938" s="36">
        <f t="shared" si="13050"/>
        <v>0</v>
      </c>
      <c r="AJ4938" s="36">
        <f t="shared" si="13051"/>
        <v>0</v>
      </c>
      <c r="AK4938" s="36">
        <f t="shared" si="13052"/>
        <v>0</v>
      </c>
      <c r="AL4938" s="36">
        <f t="shared" si="12994"/>
        <v>0</v>
      </c>
      <c r="AM4938" s="36">
        <f t="shared" si="12995"/>
        <v>0</v>
      </c>
      <c r="AN4938" s="37" t="s">
        <v>35</v>
      </c>
    </row>
    <row r="4939" spans="2:40" ht="15.6" hidden="1" customHeight="1" x14ac:dyDescent="0.3">
      <c r="B4939" s="30" t="s">
        <v>1331</v>
      </c>
      <c r="C4939" s="30" t="s">
        <v>443</v>
      </c>
      <c r="D4939" s="30" t="s">
        <v>114</v>
      </c>
      <c r="E4939" s="15" t="str">
        <f t="shared" si="13022"/>
        <v>1003</v>
      </c>
      <c r="F4939" s="30" t="s">
        <v>1366</v>
      </c>
      <c r="G4939" s="30" t="s">
        <v>92</v>
      </c>
      <c r="H4939" s="31" t="s">
        <v>93</v>
      </c>
      <c r="I4939" s="32">
        <f t="shared" si="13027"/>
        <v>0</v>
      </c>
      <c r="J4939" s="32">
        <f t="shared" si="13028"/>
        <v>0</v>
      </c>
      <c r="K4939" s="32">
        <f t="shared" si="13029"/>
        <v>0</v>
      </c>
      <c r="L4939" s="32">
        <f t="shared" si="13030"/>
        <v>0</v>
      </c>
      <c r="M4939" s="32">
        <f t="shared" si="13031"/>
        <v>0</v>
      </c>
      <c r="N4939" s="32">
        <f t="shared" si="13032"/>
        <v>0</v>
      </c>
      <c r="O4939" s="32">
        <f t="shared" si="13033"/>
        <v>0</v>
      </c>
      <c r="P4939" s="32">
        <f t="shared" si="13034"/>
        <v>0</v>
      </c>
      <c r="Q4939" s="32">
        <f t="shared" si="13035"/>
        <v>0</v>
      </c>
      <c r="R4939" s="32">
        <f t="shared" si="13036"/>
        <v>0</v>
      </c>
      <c r="S4939" s="32">
        <f t="shared" si="13037"/>
        <v>0</v>
      </c>
      <c r="T4939" s="32">
        <f t="shared" si="13038"/>
        <v>0</v>
      </c>
      <c r="U4939" s="32">
        <v>0</v>
      </c>
      <c r="V4939" s="32">
        <f t="shared" si="13023"/>
        <v>0</v>
      </c>
      <c r="W4939" s="32">
        <f t="shared" si="13039"/>
        <v>0</v>
      </c>
      <c r="X4939" s="32">
        <f t="shared" si="13040"/>
        <v>0</v>
      </c>
      <c r="Y4939" s="32">
        <f t="shared" si="13041"/>
        <v>0</v>
      </c>
      <c r="Z4939" s="32">
        <f t="shared" si="13042"/>
        <v>0</v>
      </c>
      <c r="AA4939" s="32">
        <f t="shared" si="13043"/>
        <v>0</v>
      </c>
      <c r="AB4939" s="32">
        <f t="shared" si="13044"/>
        <v>0</v>
      </c>
      <c r="AC4939" s="33">
        <f t="shared" si="13045"/>
        <v>0</v>
      </c>
      <c r="AD4939" s="33">
        <f t="shared" si="13046"/>
        <v>0</v>
      </c>
      <c r="AE4939" s="34" t="e">
        <f t="shared" si="12992"/>
        <v>#DIV/0!</v>
      </c>
      <c r="AF4939" s="35">
        <f t="shared" si="13047"/>
        <v>0</v>
      </c>
      <c r="AG4939" s="35">
        <f t="shared" si="13048"/>
        <v>0</v>
      </c>
      <c r="AH4939" s="36">
        <f t="shared" si="13049"/>
        <v>0</v>
      </c>
      <c r="AI4939" s="36">
        <f t="shared" si="13050"/>
        <v>0</v>
      </c>
      <c r="AJ4939" s="36">
        <f t="shared" si="13051"/>
        <v>0</v>
      </c>
      <c r="AK4939" s="36">
        <f t="shared" si="13052"/>
        <v>0</v>
      </c>
      <c r="AL4939" s="36">
        <f t="shared" si="12994"/>
        <v>0</v>
      </c>
      <c r="AM4939" s="36">
        <f t="shared" si="12995"/>
        <v>0</v>
      </c>
      <c r="AN4939" s="37" t="s">
        <v>35</v>
      </c>
    </row>
    <row r="4940" spans="2:40" ht="31.2" hidden="1" customHeight="1" x14ac:dyDescent="0.3">
      <c r="B4940" s="30" t="s">
        <v>1331</v>
      </c>
      <c r="C4940" s="30" t="s">
        <v>443</v>
      </c>
      <c r="D4940" s="30" t="s">
        <v>114</v>
      </c>
      <c r="E4940" s="15" t="str">
        <f t="shared" si="13022"/>
        <v>1003</v>
      </c>
      <c r="F4940" s="30" t="s">
        <v>1366</v>
      </c>
      <c r="G4940" s="30" t="s">
        <v>94</v>
      </c>
      <c r="H4940" s="31" t="s">
        <v>95</v>
      </c>
      <c r="I4940" s="32"/>
      <c r="J4940" s="32"/>
      <c r="K4940" s="32"/>
      <c r="L4940" s="32"/>
      <c r="M4940" s="32"/>
      <c r="N4940" s="32"/>
      <c r="O4940" s="32">
        <v>0</v>
      </c>
      <c r="P4940" s="32">
        <v>0</v>
      </c>
      <c r="Q4940" s="32">
        <v>0</v>
      </c>
      <c r="R4940" s="32">
        <v>0</v>
      </c>
      <c r="S4940" s="32">
        <v>0</v>
      </c>
      <c r="T4940" s="32">
        <v>0</v>
      </c>
      <c r="U4940" s="32">
        <v>0</v>
      </c>
      <c r="V4940" s="32">
        <f t="shared" si="13023"/>
        <v>0</v>
      </c>
      <c r="W4940" s="32"/>
      <c r="X4940" s="32"/>
      <c r="Y4940" s="32"/>
      <c r="Z4940" s="32"/>
      <c r="AA4940" s="32"/>
      <c r="AB4940" s="32">
        <v>0</v>
      </c>
      <c r="AC4940" s="33">
        <v>0</v>
      </c>
      <c r="AD4940" s="33">
        <v>0</v>
      </c>
      <c r="AE4940" s="34" t="e">
        <f t="shared" si="12992"/>
        <v>#DIV/0!</v>
      </c>
      <c r="AF4940" s="35">
        <v>0</v>
      </c>
      <c r="AG4940" s="35">
        <v>0</v>
      </c>
      <c r="AH4940" s="36">
        <v>0</v>
      </c>
      <c r="AI4940" s="36">
        <v>0</v>
      </c>
      <c r="AJ4940" s="36">
        <v>0</v>
      </c>
      <c r="AK4940" s="36">
        <v>0</v>
      </c>
      <c r="AL4940" s="36">
        <f t="shared" si="12994"/>
        <v>0</v>
      </c>
      <c r="AM4940" s="36">
        <f t="shared" si="12995"/>
        <v>0</v>
      </c>
      <c r="AN4940" s="37" t="s">
        <v>35</v>
      </c>
    </row>
    <row r="4941" spans="2:40" s="22" customFormat="1" x14ac:dyDescent="0.3">
      <c r="B4941" s="23" t="s">
        <v>1331</v>
      </c>
      <c r="C4941" s="23" t="s">
        <v>443</v>
      </c>
      <c r="D4941" s="23" t="s">
        <v>104</v>
      </c>
      <c r="E4941" s="24" t="str">
        <f t="shared" si="13022"/>
        <v>1004</v>
      </c>
      <c r="F4941" s="23"/>
      <c r="G4941" s="23"/>
      <c r="H4941" s="25" t="s">
        <v>642</v>
      </c>
      <c r="I4941" s="26">
        <f t="shared" si="13027"/>
        <v>42000</v>
      </c>
      <c r="J4941" s="26">
        <f t="shared" si="13028"/>
        <v>42000</v>
      </c>
      <c r="K4941" s="26">
        <f t="shared" si="13029"/>
        <v>42000</v>
      </c>
      <c r="L4941" s="26">
        <f t="shared" si="13030"/>
        <v>0</v>
      </c>
      <c r="M4941" s="26">
        <f t="shared" si="13031"/>
        <v>0</v>
      </c>
      <c r="N4941" s="26">
        <f t="shared" si="13032"/>
        <v>0</v>
      </c>
      <c r="O4941" s="26">
        <f t="shared" si="13033"/>
        <v>-167.12</v>
      </c>
      <c r="P4941" s="26">
        <f t="shared" si="13034"/>
        <v>0</v>
      </c>
      <c r="Q4941" s="26">
        <f t="shared" si="13035"/>
        <v>0</v>
      </c>
      <c r="R4941" s="26">
        <f t="shared" si="13036"/>
        <v>0</v>
      </c>
      <c r="S4941" s="26">
        <f t="shared" si="13037"/>
        <v>0</v>
      </c>
      <c r="T4941" s="26">
        <f t="shared" si="13038"/>
        <v>0</v>
      </c>
      <c r="U4941" s="26">
        <v>0</v>
      </c>
      <c r="V4941" s="26">
        <f t="shared" si="13023"/>
        <v>41832.879999999997</v>
      </c>
      <c r="W4941" s="26">
        <f t="shared" si="13039"/>
        <v>0</v>
      </c>
      <c r="X4941" s="26">
        <f t="shared" si="13040"/>
        <v>0</v>
      </c>
      <c r="Y4941" s="26">
        <f t="shared" si="13041"/>
        <v>0</v>
      </c>
      <c r="Z4941" s="26">
        <f t="shared" si="13042"/>
        <v>0</v>
      </c>
      <c r="AA4941" s="26">
        <f t="shared" si="13043"/>
        <v>0</v>
      </c>
      <c r="AB4941" s="26">
        <f t="shared" si="13044"/>
        <v>156674.25938</v>
      </c>
      <c r="AC4941" s="27">
        <f t="shared" si="13045"/>
        <v>194188.47</v>
      </c>
      <c r="AD4941" s="27">
        <f t="shared" si="13046"/>
        <v>184949.44177</v>
      </c>
      <c r="AE4941" s="28">
        <f t="shared" si="12992"/>
        <v>95.242236457190273</v>
      </c>
      <c r="AF4941" s="26">
        <f t="shared" si="13047"/>
        <v>194355.59000000003</v>
      </c>
      <c r="AG4941" s="26">
        <f t="shared" si="13048"/>
        <v>-167.12</v>
      </c>
      <c r="AH4941" s="26">
        <f t="shared" si="13049"/>
        <v>0</v>
      </c>
      <c r="AI4941" s="26">
        <f t="shared" si="13050"/>
        <v>0</v>
      </c>
      <c r="AJ4941" s="26">
        <f t="shared" si="13051"/>
        <v>0</v>
      </c>
      <c r="AK4941" s="26">
        <f t="shared" si="13052"/>
        <v>0</v>
      </c>
      <c r="AL4941" s="26">
        <f t="shared" si="12994"/>
        <v>194188.47000000003</v>
      </c>
      <c r="AM4941" s="26">
        <f t="shared" si="12995"/>
        <v>-152355.59000000003</v>
      </c>
      <c r="AN4941" s="29"/>
    </row>
    <row r="4942" spans="2:40" ht="31.2" x14ac:dyDescent="0.3">
      <c r="B4942" s="30" t="s">
        <v>1331</v>
      </c>
      <c r="C4942" s="30" t="s">
        <v>443</v>
      </c>
      <c r="D4942" s="30" t="s">
        <v>104</v>
      </c>
      <c r="E4942" s="15" t="str">
        <f t="shared" si="13022"/>
        <v>1004</v>
      </c>
      <c r="F4942" s="30" t="s">
        <v>959</v>
      </c>
      <c r="G4942" s="30"/>
      <c r="H4942" s="31" t="s">
        <v>960</v>
      </c>
      <c r="I4942" s="32">
        <f t="shared" si="13027"/>
        <v>42000</v>
      </c>
      <c r="J4942" s="32">
        <f t="shared" si="13028"/>
        <v>42000</v>
      </c>
      <c r="K4942" s="32">
        <f t="shared" si="13029"/>
        <v>42000</v>
      </c>
      <c r="L4942" s="32">
        <f t="shared" si="13030"/>
        <v>0</v>
      </c>
      <c r="M4942" s="32">
        <f t="shared" si="13031"/>
        <v>0</v>
      </c>
      <c r="N4942" s="32">
        <f t="shared" si="13032"/>
        <v>0</v>
      </c>
      <c r="O4942" s="32">
        <f t="shared" si="13033"/>
        <v>-167.12</v>
      </c>
      <c r="P4942" s="32">
        <f t="shared" si="13034"/>
        <v>0</v>
      </c>
      <c r="Q4942" s="32">
        <f t="shared" si="13035"/>
        <v>0</v>
      </c>
      <c r="R4942" s="32">
        <f t="shared" si="13036"/>
        <v>0</v>
      </c>
      <c r="S4942" s="32">
        <f t="shared" si="13037"/>
        <v>0</v>
      </c>
      <c r="T4942" s="32">
        <f t="shared" si="13038"/>
        <v>0</v>
      </c>
      <c r="U4942" s="32">
        <v>0</v>
      </c>
      <c r="V4942" s="32">
        <f t="shared" si="13023"/>
        <v>41832.879999999997</v>
      </c>
      <c r="W4942" s="32">
        <f t="shared" si="13039"/>
        <v>0</v>
      </c>
      <c r="X4942" s="32">
        <f t="shared" si="13040"/>
        <v>0</v>
      </c>
      <c r="Y4942" s="32">
        <f t="shared" si="13041"/>
        <v>0</v>
      </c>
      <c r="Z4942" s="32">
        <f t="shared" si="13042"/>
        <v>0</v>
      </c>
      <c r="AA4942" s="32">
        <f t="shared" si="13043"/>
        <v>0</v>
      </c>
      <c r="AB4942" s="32">
        <f t="shared" si="13044"/>
        <v>156674.25938</v>
      </c>
      <c r="AC4942" s="33">
        <f t="shared" si="13045"/>
        <v>194188.47</v>
      </c>
      <c r="AD4942" s="33">
        <f t="shared" si="13046"/>
        <v>184949.44177</v>
      </c>
      <c r="AE4942" s="34">
        <f t="shared" si="12992"/>
        <v>95.242236457190273</v>
      </c>
      <c r="AF4942" s="32">
        <f t="shared" si="13047"/>
        <v>194355.59000000003</v>
      </c>
      <c r="AG4942" s="32">
        <f t="shared" si="13048"/>
        <v>-167.12</v>
      </c>
      <c r="AH4942" s="32">
        <f t="shared" si="13049"/>
        <v>0</v>
      </c>
      <c r="AI4942" s="32">
        <f t="shared" si="13050"/>
        <v>0</v>
      </c>
      <c r="AJ4942" s="32">
        <f t="shared" si="13051"/>
        <v>0</v>
      </c>
      <c r="AK4942" s="32">
        <f t="shared" si="13052"/>
        <v>0</v>
      </c>
      <c r="AL4942" s="32">
        <f t="shared" si="12994"/>
        <v>194188.47000000003</v>
      </c>
      <c r="AM4942" s="32">
        <f t="shared" si="12995"/>
        <v>-152355.59000000003</v>
      </c>
    </row>
    <row r="4943" spans="2:40" x14ac:dyDescent="0.3">
      <c r="B4943" s="30" t="s">
        <v>1331</v>
      </c>
      <c r="C4943" s="30" t="s">
        <v>443</v>
      </c>
      <c r="D4943" s="30" t="s">
        <v>104</v>
      </c>
      <c r="E4943" s="15" t="str">
        <f t="shared" si="13022"/>
        <v>1004</v>
      </c>
      <c r="F4943" s="30" t="s">
        <v>961</v>
      </c>
      <c r="G4943" s="30"/>
      <c r="H4943" s="31" t="s">
        <v>962</v>
      </c>
      <c r="I4943" s="32">
        <f t="shared" si="13027"/>
        <v>42000</v>
      </c>
      <c r="J4943" s="32">
        <f t="shared" si="13028"/>
        <v>42000</v>
      </c>
      <c r="K4943" s="32">
        <f t="shared" si="13029"/>
        <v>42000</v>
      </c>
      <c r="L4943" s="32">
        <f t="shared" si="13030"/>
        <v>0</v>
      </c>
      <c r="M4943" s="32">
        <f t="shared" si="13031"/>
        <v>0</v>
      </c>
      <c r="N4943" s="32">
        <f t="shared" si="13032"/>
        <v>0</v>
      </c>
      <c r="O4943" s="32">
        <f t="shared" si="13033"/>
        <v>-167.12</v>
      </c>
      <c r="P4943" s="32">
        <f t="shared" si="13034"/>
        <v>0</v>
      </c>
      <c r="Q4943" s="32">
        <f t="shared" si="13035"/>
        <v>0</v>
      </c>
      <c r="R4943" s="32">
        <f t="shared" si="13036"/>
        <v>0</v>
      </c>
      <c r="S4943" s="32">
        <f t="shared" si="13037"/>
        <v>0</v>
      </c>
      <c r="T4943" s="32">
        <f t="shared" si="13038"/>
        <v>0</v>
      </c>
      <c r="U4943" s="32">
        <v>0</v>
      </c>
      <c r="V4943" s="32">
        <f t="shared" si="13023"/>
        <v>41832.879999999997</v>
      </c>
      <c r="W4943" s="32">
        <f t="shared" si="13039"/>
        <v>0</v>
      </c>
      <c r="X4943" s="32">
        <f t="shared" si="13040"/>
        <v>0</v>
      </c>
      <c r="Y4943" s="32">
        <f t="shared" si="13041"/>
        <v>0</v>
      </c>
      <c r="Z4943" s="32">
        <f t="shared" si="13042"/>
        <v>0</v>
      </c>
      <c r="AA4943" s="32">
        <f t="shared" si="13043"/>
        <v>0</v>
      </c>
      <c r="AB4943" s="32">
        <f t="shared" si="13044"/>
        <v>156674.25938</v>
      </c>
      <c r="AC4943" s="33">
        <f t="shared" si="13045"/>
        <v>194188.47</v>
      </c>
      <c r="AD4943" s="33">
        <f t="shared" si="13046"/>
        <v>184949.44177</v>
      </c>
      <c r="AE4943" s="34">
        <f t="shared" si="12992"/>
        <v>95.242236457190273</v>
      </c>
      <c r="AF4943" s="32">
        <f t="shared" si="13047"/>
        <v>194355.59000000003</v>
      </c>
      <c r="AG4943" s="32">
        <f t="shared" si="13048"/>
        <v>-167.12</v>
      </c>
      <c r="AH4943" s="32">
        <f t="shared" si="13049"/>
        <v>0</v>
      </c>
      <c r="AI4943" s="32">
        <f t="shared" si="13050"/>
        <v>0</v>
      </c>
      <c r="AJ4943" s="32">
        <f t="shared" si="13051"/>
        <v>0</v>
      </c>
      <c r="AK4943" s="32">
        <f t="shared" si="13052"/>
        <v>0</v>
      </c>
      <c r="AL4943" s="32">
        <f t="shared" si="12994"/>
        <v>194188.47000000003</v>
      </c>
      <c r="AM4943" s="32">
        <f t="shared" si="12995"/>
        <v>-152355.59000000003</v>
      </c>
    </row>
    <row r="4944" spans="2:40" ht="46.8" x14ac:dyDescent="0.3">
      <c r="B4944" s="30" t="s">
        <v>1331</v>
      </c>
      <c r="C4944" s="30" t="s">
        <v>443</v>
      </c>
      <c r="D4944" s="30" t="s">
        <v>104</v>
      </c>
      <c r="E4944" s="15" t="str">
        <f t="shared" si="13022"/>
        <v>1004</v>
      </c>
      <c r="F4944" s="30" t="s">
        <v>1356</v>
      </c>
      <c r="G4944" s="30"/>
      <c r="H4944" s="31" t="s">
        <v>1357</v>
      </c>
      <c r="I4944" s="32">
        <f t="shared" ref="I4944:N4944" si="13053">I4948</f>
        <v>42000</v>
      </c>
      <c r="J4944" s="32">
        <f t="shared" si="13053"/>
        <v>42000</v>
      </c>
      <c r="K4944" s="32">
        <f t="shared" si="13053"/>
        <v>42000</v>
      </c>
      <c r="L4944" s="32">
        <f t="shared" si="13053"/>
        <v>0</v>
      </c>
      <c r="M4944" s="32">
        <f t="shared" si="13053"/>
        <v>0</v>
      </c>
      <c r="N4944" s="32">
        <f t="shared" si="13053"/>
        <v>0</v>
      </c>
      <c r="O4944" s="32">
        <f t="shared" ref="O4944:T4944" si="13054">O4948+O4945</f>
        <v>-167.12</v>
      </c>
      <c r="P4944" s="32">
        <f t="shared" si="13054"/>
        <v>0</v>
      </c>
      <c r="Q4944" s="32">
        <f t="shared" si="13054"/>
        <v>0</v>
      </c>
      <c r="R4944" s="32">
        <f t="shared" si="13054"/>
        <v>0</v>
      </c>
      <c r="S4944" s="32">
        <f t="shared" si="13054"/>
        <v>0</v>
      </c>
      <c r="T4944" s="32">
        <f t="shared" si="13054"/>
        <v>0</v>
      </c>
      <c r="U4944" s="32">
        <v>0</v>
      </c>
      <c r="V4944" s="32">
        <f t="shared" si="13023"/>
        <v>41832.879999999997</v>
      </c>
      <c r="W4944" s="32">
        <f>W4948</f>
        <v>0</v>
      </c>
      <c r="X4944" s="32">
        <f>X4948</f>
        <v>0</v>
      </c>
      <c r="Y4944" s="32">
        <f>Y4948</f>
        <v>0</v>
      </c>
      <c r="Z4944" s="32">
        <f>Z4948</f>
        <v>0</v>
      </c>
      <c r="AA4944" s="32">
        <f>AA4948</f>
        <v>0</v>
      </c>
      <c r="AB4944" s="32">
        <f>AB4948+AB4945</f>
        <v>156674.25938</v>
      </c>
      <c r="AC4944" s="33">
        <f>AC4948+AC4945</f>
        <v>194188.47</v>
      </c>
      <c r="AD4944" s="33">
        <f>AD4948+AD4945</f>
        <v>184949.44177</v>
      </c>
      <c r="AE4944" s="34">
        <f t="shared" si="12992"/>
        <v>95.242236457190273</v>
      </c>
      <c r="AF4944" s="32">
        <f t="shared" ref="AF4944:AK4944" si="13055">AF4948+AF4945</f>
        <v>194355.59000000003</v>
      </c>
      <c r="AG4944" s="32">
        <f t="shared" si="13055"/>
        <v>-167.12</v>
      </c>
      <c r="AH4944" s="32">
        <f t="shared" si="13055"/>
        <v>0</v>
      </c>
      <c r="AI4944" s="32">
        <f t="shared" si="13055"/>
        <v>0</v>
      </c>
      <c r="AJ4944" s="32">
        <f t="shared" si="13055"/>
        <v>0</v>
      </c>
      <c r="AK4944" s="32">
        <f t="shared" si="13055"/>
        <v>0</v>
      </c>
      <c r="AL4944" s="32">
        <f t="shared" si="12994"/>
        <v>194188.47000000003</v>
      </c>
      <c r="AM4944" s="32">
        <f t="shared" si="12995"/>
        <v>-152355.59000000003</v>
      </c>
    </row>
    <row r="4945" spans="2:40" x14ac:dyDescent="0.3">
      <c r="B4945" s="30" t="s">
        <v>1331</v>
      </c>
      <c r="C4945" s="30" t="s">
        <v>443</v>
      </c>
      <c r="D4945" s="30" t="s">
        <v>104</v>
      </c>
      <c r="E4945" s="15" t="str">
        <f t="shared" si="13022"/>
        <v>1004</v>
      </c>
      <c r="F4945" s="30" t="s">
        <v>1368</v>
      </c>
      <c r="G4945" s="64"/>
      <c r="H4945" s="31" t="s">
        <v>1369</v>
      </c>
      <c r="I4945" s="32"/>
      <c r="J4945" s="32"/>
      <c r="K4945" s="32"/>
      <c r="L4945" s="32"/>
      <c r="M4945" s="32"/>
      <c r="N4945" s="32"/>
      <c r="O4945" s="32">
        <f t="shared" ref="O4945:O4949" si="13056">O4946</f>
        <v>0</v>
      </c>
      <c r="P4945" s="32">
        <f t="shared" ref="P4945:P4949" si="13057">P4946</f>
        <v>0</v>
      </c>
      <c r="Q4945" s="32">
        <f t="shared" ref="Q4945:Q4949" si="13058">Q4946</f>
        <v>0</v>
      </c>
      <c r="R4945" s="32">
        <f t="shared" ref="R4945:R4949" si="13059">R4946</f>
        <v>0</v>
      </c>
      <c r="S4945" s="32">
        <f t="shared" ref="S4945:S4949" si="13060">S4946</f>
        <v>0</v>
      </c>
      <c r="T4945" s="32">
        <f t="shared" ref="T4945:T4949" si="13061">T4946</f>
        <v>0</v>
      </c>
      <c r="U4945" s="32"/>
      <c r="V4945" s="32">
        <f t="shared" si="13023"/>
        <v>0</v>
      </c>
      <c r="W4945" s="32"/>
      <c r="X4945" s="32"/>
      <c r="Y4945" s="32"/>
      <c r="Z4945" s="32"/>
      <c r="AA4945" s="32"/>
      <c r="AB4945" s="32">
        <f t="shared" ref="AB4945:AB4949" si="13062">AB4946</f>
        <v>60592.768709999997</v>
      </c>
      <c r="AC4945" s="33">
        <f t="shared" ref="AC4945:AC4949" si="13063">AC4946</f>
        <v>94299.505000000005</v>
      </c>
      <c r="AD4945" s="33">
        <f t="shared" ref="AD4945:AD4949" si="13064">AD4946</f>
        <v>85689.065100000007</v>
      </c>
      <c r="AE4945" s="34">
        <f t="shared" si="12992"/>
        <v>90.869050797244384</v>
      </c>
      <c r="AF4945" s="32">
        <f t="shared" ref="AF4945:AF4949" si="13065">AF4946</f>
        <v>94299.505000000005</v>
      </c>
      <c r="AG4945" s="32">
        <f t="shared" ref="AG4945:AG4949" si="13066">AG4946</f>
        <v>0</v>
      </c>
      <c r="AH4945" s="32">
        <f t="shared" ref="AH4945:AH4949" si="13067">AH4946</f>
        <v>0</v>
      </c>
      <c r="AI4945" s="32">
        <f t="shared" ref="AI4945:AI4949" si="13068">AI4946</f>
        <v>0</v>
      </c>
      <c r="AJ4945" s="32">
        <f t="shared" ref="AJ4945:AJ4949" si="13069">AJ4946</f>
        <v>0</v>
      </c>
      <c r="AK4945" s="32">
        <f t="shared" ref="AK4945:AK4949" si="13070">AK4946</f>
        <v>0</v>
      </c>
      <c r="AL4945" s="32">
        <f t="shared" si="12994"/>
        <v>94299.505000000005</v>
      </c>
      <c r="AM4945" s="32">
        <f t="shared" si="12995"/>
        <v>-94299.505000000005</v>
      </c>
    </row>
    <row r="4946" spans="2:40" x14ac:dyDescent="0.3">
      <c r="B4946" s="30" t="s">
        <v>1331</v>
      </c>
      <c r="C4946" s="30" t="s">
        <v>443</v>
      </c>
      <c r="D4946" s="30" t="s">
        <v>104</v>
      </c>
      <c r="E4946" s="15" t="str">
        <f t="shared" si="13022"/>
        <v>1004</v>
      </c>
      <c r="F4946" s="30" t="s">
        <v>1368</v>
      </c>
      <c r="G4946" s="30" t="s">
        <v>92</v>
      </c>
      <c r="H4946" s="31" t="s">
        <v>93</v>
      </c>
      <c r="I4946" s="32"/>
      <c r="J4946" s="32"/>
      <c r="K4946" s="32"/>
      <c r="L4946" s="32"/>
      <c r="M4946" s="32"/>
      <c r="N4946" s="32"/>
      <c r="O4946" s="32">
        <f t="shared" si="13056"/>
        <v>0</v>
      </c>
      <c r="P4946" s="32">
        <f t="shared" si="13057"/>
        <v>0</v>
      </c>
      <c r="Q4946" s="32">
        <f t="shared" si="13058"/>
        <v>0</v>
      </c>
      <c r="R4946" s="32">
        <f t="shared" si="13059"/>
        <v>0</v>
      </c>
      <c r="S4946" s="32">
        <f t="shared" si="13060"/>
        <v>0</v>
      </c>
      <c r="T4946" s="32">
        <f t="shared" si="13061"/>
        <v>0</v>
      </c>
      <c r="U4946" s="32"/>
      <c r="V4946" s="32">
        <f t="shared" si="13023"/>
        <v>0</v>
      </c>
      <c r="W4946" s="32"/>
      <c r="X4946" s="32"/>
      <c r="Y4946" s="32"/>
      <c r="Z4946" s="32"/>
      <c r="AA4946" s="32"/>
      <c r="AB4946" s="32">
        <f t="shared" si="13062"/>
        <v>60592.768709999997</v>
      </c>
      <c r="AC4946" s="33">
        <f t="shared" si="13063"/>
        <v>94299.505000000005</v>
      </c>
      <c r="AD4946" s="33">
        <f t="shared" si="13064"/>
        <v>85689.065100000007</v>
      </c>
      <c r="AE4946" s="34">
        <f t="shared" si="12992"/>
        <v>90.869050797244384</v>
      </c>
      <c r="AF4946" s="32">
        <f t="shared" si="13065"/>
        <v>94299.505000000005</v>
      </c>
      <c r="AG4946" s="32">
        <f t="shared" si="13066"/>
        <v>0</v>
      </c>
      <c r="AH4946" s="32">
        <f t="shared" si="13067"/>
        <v>0</v>
      </c>
      <c r="AI4946" s="32">
        <f t="shared" si="13068"/>
        <v>0</v>
      </c>
      <c r="AJ4946" s="32">
        <f t="shared" si="13069"/>
        <v>0</v>
      </c>
      <c r="AK4946" s="32">
        <f t="shared" si="13070"/>
        <v>0</v>
      </c>
      <c r="AL4946" s="32">
        <f t="shared" si="12994"/>
        <v>94299.505000000005</v>
      </c>
      <c r="AM4946" s="32">
        <f t="shared" si="12995"/>
        <v>-94299.505000000005</v>
      </c>
    </row>
    <row r="4947" spans="2:40" ht="31.2" x14ac:dyDescent="0.3">
      <c r="B4947" s="30" t="s">
        <v>1331</v>
      </c>
      <c r="C4947" s="30" t="s">
        <v>443</v>
      </c>
      <c r="D4947" s="30" t="s">
        <v>104</v>
      </c>
      <c r="E4947" s="15" t="str">
        <f t="shared" si="13022"/>
        <v>1004</v>
      </c>
      <c r="F4947" s="30" t="s">
        <v>1368</v>
      </c>
      <c r="G4947" s="30" t="s">
        <v>94</v>
      </c>
      <c r="H4947" s="31" t="s">
        <v>95</v>
      </c>
      <c r="I4947" s="32"/>
      <c r="J4947" s="32"/>
      <c r="K4947" s="32"/>
      <c r="L4947" s="32"/>
      <c r="M4947" s="32"/>
      <c r="N4947" s="32"/>
      <c r="O4947" s="32">
        <v>0</v>
      </c>
      <c r="P4947" s="32">
        <v>0</v>
      </c>
      <c r="Q4947" s="32">
        <v>0</v>
      </c>
      <c r="R4947" s="32">
        <v>0</v>
      </c>
      <c r="S4947" s="32">
        <v>0</v>
      </c>
      <c r="T4947" s="32">
        <v>0</v>
      </c>
      <c r="U4947" s="32"/>
      <c r="V4947" s="32">
        <f t="shared" si="13023"/>
        <v>0</v>
      </c>
      <c r="W4947" s="32"/>
      <c r="X4947" s="32"/>
      <c r="Y4947" s="32"/>
      <c r="Z4947" s="32"/>
      <c r="AA4947" s="32"/>
      <c r="AB4947" s="32">
        <v>60592.768709999997</v>
      </c>
      <c r="AC4947" s="33">
        <v>94299.505000000005</v>
      </c>
      <c r="AD4947" s="33">
        <v>85689.065100000007</v>
      </c>
      <c r="AE4947" s="34">
        <f t="shared" si="12992"/>
        <v>90.869050797244384</v>
      </c>
      <c r="AF4947" s="32">
        <v>94299.505000000005</v>
      </c>
      <c r="AG4947" s="32">
        <v>0</v>
      </c>
      <c r="AH4947" s="32">
        <v>0</v>
      </c>
      <c r="AI4947" s="32">
        <v>0</v>
      </c>
      <c r="AJ4947" s="32">
        <v>0</v>
      </c>
      <c r="AK4947" s="32">
        <v>0</v>
      </c>
      <c r="AL4947" s="32">
        <f t="shared" si="12994"/>
        <v>94299.505000000005</v>
      </c>
      <c r="AM4947" s="32">
        <f t="shared" si="12995"/>
        <v>-94299.505000000005</v>
      </c>
    </row>
    <row r="4948" spans="2:40" ht="78" x14ac:dyDescent="0.3">
      <c r="B4948" s="30" t="s">
        <v>1331</v>
      </c>
      <c r="C4948" s="30" t="s">
        <v>443</v>
      </c>
      <c r="D4948" s="30" t="s">
        <v>104</v>
      </c>
      <c r="E4948" s="15" t="str">
        <f t="shared" si="13022"/>
        <v>1004</v>
      </c>
      <c r="F4948" s="30" t="s">
        <v>1366</v>
      </c>
      <c r="G4948" s="30"/>
      <c r="H4948" s="31" t="s">
        <v>1367</v>
      </c>
      <c r="I4948" s="32">
        <f t="shared" ref="I4948:I4949" si="13071">I4949</f>
        <v>42000</v>
      </c>
      <c r="J4948" s="32">
        <f t="shared" ref="J4948:J4949" si="13072">J4949</f>
        <v>42000</v>
      </c>
      <c r="K4948" s="32">
        <f t="shared" ref="K4948:K4949" si="13073">K4949</f>
        <v>42000</v>
      </c>
      <c r="L4948" s="32">
        <f t="shared" ref="L4948:L4949" si="13074">L4949</f>
        <v>0</v>
      </c>
      <c r="M4948" s="32">
        <f t="shared" ref="M4948:M4949" si="13075">M4949</f>
        <v>0</v>
      </c>
      <c r="N4948" s="32">
        <f t="shared" ref="N4948:N4949" si="13076">N4949</f>
        <v>0</v>
      </c>
      <c r="O4948" s="32">
        <f t="shared" si="13056"/>
        <v>-167.12</v>
      </c>
      <c r="P4948" s="32">
        <f t="shared" si="13057"/>
        <v>0</v>
      </c>
      <c r="Q4948" s="32">
        <f t="shared" si="13058"/>
        <v>0</v>
      </c>
      <c r="R4948" s="32">
        <f t="shared" si="13059"/>
        <v>0</v>
      </c>
      <c r="S4948" s="32">
        <f t="shared" si="13060"/>
        <v>0</v>
      </c>
      <c r="T4948" s="32">
        <f t="shared" si="13061"/>
        <v>0</v>
      </c>
      <c r="U4948" s="32">
        <v>0</v>
      </c>
      <c r="V4948" s="32">
        <f t="shared" si="13023"/>
        <v>41832.879999999997</v>
      </c>
      <c r="W4948" s="32">
        <f t="shared" ref="W4948:W4949" si="13077">W4949</f>
        <v>0</v>
      </c>
      <c r="X4948" s="32">
        <f t="shared" ref="X4948:X4949" si="13078">X4949</f>
        <v>0</v>
      </c>
      <c r="Y4948" s="32">
        <f t="shared" ref="Y4948:Y4949" si="13079">Y4949</f>
        <v>0</v>
      </c>
      <c r="Z4948" s="32">
        <f t="shared" ref="Z4948:Z4949" si="13080">Z4949</f>
        <v>0</v>
      </c>
      <c r="AA4948" s="32">
        <f t="shared" ref="AA4948:AA4949" si="13081">AA4949</f>
        <v>0</v>
      </c>
      <c r="AB4948" s="32">
        <f t="shared" si="13062"/>
        <v>96081.490669999999</v>
      </c>
      <c r="AC4948" s="33">
        <f t="shared" si="13063"/>
        <v>99888.964999999997</v>
      </c>
      <c r="AD4948" s="33">
        <f t="shared" si="13064"/>
        <v>99260.376669999998</v>
      </c>
      <c r="AE4948" s="34">
        <f t="shared" si="12992"/>
        <v>99.370712941114164</v>
      </c>
      <c r="AF4948" s="32">
        <f t="shared" si="13065"/>
        <v>100056.08500000001</v>
      </c>
      <c r="AG4948" s="32">
        <f t="shared" si="13066"/>
        <v>-167.12</v>
      </c>
      <c r="AH4948" s="32">
        <f t="shared" si="13067"/>
        <v>0</v>
      </c>
      <c r="AI4948" s="32">
        <f t="shared" si="13068"/>
        <v>0</v>
      </c>
      <c r="AJ4948" s="32">
        <f t="shared" si="13069"/>
        <v>0</v>
      </c>
      <c r="AK4948" s="32">
        <f t="shared" si="13070"/>
        <v>0</v>
      </c>
      <c r="AL4948" s="32">
        <f t="shared" si="12994"/>
        <v>99888.965000000011</v>
      </c>
      <c r="AM4948" s="32">
        <f t="shared" si="12995"/>
        <v>-58056.085000000014</v>
      </c>
    </row>
    <row r="4949" spans="2:40" x14ac:dyDescent="0.3">
      <c r="B4949" s="30" t="s">
        <v>1331</v>
      </c>
      <c r="C4949" s="30" t="s">
        <v>443</v>
      </c>
      <c r="D4949" s="30" t="s">
        <v>104</v>
      </c>
      <c r="E4949" s="15" t="str">
        <f t="shared" si="13022"/>
        <v>1004</v>
      </c>
      <c r="F4949" s="30" t="s">
        <v>1366</v>
      </c>
      <c r="G4949" s="30" t="s">
        <v>92</v>
      </c>
      <c r="H4949" s="31" t="s">
        <v>93</v>
      </c>
      <c r="I4949" s="32">
        <f t="shared" si="13071"/>
        <v>42000</v>
      </c>
      <c r="J4949" s="32">
        <f t="shared" si="13072"/>
        <v>42000</v>
      </c>
      <c r="K4949" s="32">
        <f t="shared" si="13073"/>
        <v>42000</v>
      </c>
      <c r="L4949" s="32">
        <f t="shared" si="13074"/>
        <v>0</v>
      </c>
      <c r="M4949" s="32">
        <f t="shared" si="13075"/>
        <v>0</v>
      </c>
      <c r="N4949" s="32">
        <f t="shared" si="13076"/>
        <v>0</v>
      </c>
      <c r="O4949" s="32">
        <f t="shared" si="13056"/>
        <v>-167.12</v>
      </c>
      <c r="P4949" s="32">
        <f t="shared" si="13057"/>
        <v>0</v>
      </c>
      <c r="Q4949" s="32">
        <f t="shared" si="13058"/>
        <v>0</v>
      </c>
      <c r="R4949" s="32">
        <f t="shared" si="13059"/>
        <v>0</v>
      </c>
      <c r="S4949" s="32">
        <f t="shared" si="13060"/>
        <v>0</v>
      </c>
      <c r="T4949" s="32">
        <f t="shared" si="13061"/>
        <v>0</v>
      </c>
      <c r="U4949" s="32">
        <v>0</v>
      </c>
      <c r="V4949" s="32">
        <f t="shared" si="13023"/>
        <v>41832.879999999997</v>
      </c>
      <c r="W4949" s="32">
        <f t="shared" si="13077"/>
        <v>0</v>
      </c>
      <c r="X4949" s="32">
        <f t="shared" si="13078"/>
        <v>0</v>
      </c>
      <c r="Y4949" s="32">
        <f t="shared" si="13079"/>
        <v>0</v>
      </c>
      <c r="Z4949" s="32">
        <f t="shared" si="13080"/>
        <v>0</v>
      </c>
      <c r="AA4949" s="32">
        <f t="shared" si="13081"/>
        <v>0</v>
      </c>
      <c r="AB4949" s="32">
        <f t="shared" si="13062"/>
        <v>96081.490669999999</v>
      </c>
      <c r="AC4949" s="33">
        <f t="shared" si="13063"/>
        <v>99888.964999999997</v>
      </c>
      <c r="AD4949" s="33">
        <f t="shared" si="13064"/>
        <v>99260.376669999998</v>
      </c>
      <c r="AE4949" s="34">
        <f t="shared" si="12992"/>
        <v>99.370712941114164</v>
      </c>
      <c r="AF4949" s="32">
        <f t="shared" si="13065"/>
        <v>100056.08500000001</v>
      </c>
      <c r="AG4949" s="32">
        <f t="shared" si="13066"/>
        <v>-167.12</v>
      </c>
      <c r="AH4949" s="32">
        <f t="shared" si="13067"/>
        <v>0</v>
      </c>
      <c r="AI4949" s="32">
        <f t="shared" si="13068"/>
        <v>0</v>
      </c>
      <c r="AJ4949" s="32">
        <f t="shared" si="13069"/>
        <v>0</v>
      </c>
      <c r="AK4949" s="32">
        <f t="shared" si="13070"/>
        <v>0</v>
      </c>
      <c r="AL4949" s="32">
        <f t="shared" si="12994"/>
        <v>99888.965000000011</v>
      </c>
      <c r="AM4949" s="32">
        <f t="shared" si="12995"/>
        <v>-58056.085000000014</v>
      </c>
    </row>
    <row r="4950" spans="2:40" ht="31.2" x14ac:dyDescent="0.3">
      <c r="B4950" s="30" t="s">
        <v>1331</v>
      </c>
      <c r="C4950" s="30" t="s">
        <v>443</v>
      </c>
      <c r="D4950" s="30" t="s">
        <v>104</v>
      </c>
      <c r="E4950" s="15" t="str">
        <f t="shared" si="13022"/>
        <v>1004</v>
      </c>
      <c r="F4950" s="30" t="s">
        <v>1366</v>
      </c>
      <c r="G4950" s="30" t="s">
        <v>94</v>
      </c>
      <c r="H4950" s="31" t="s">
        <v>95</v>
      </c>
      <c r="I4950" s="32">
        <v>42000</v>
      </c>
      <c r="J4950" s="32">
        <v>42000</v>
      </c>
      <c r="K4950" s="32">
        <v>42000</v>
      </c>
      <c r="L4950" s="32"/>
      <c r="M4950" s="32"/>
      <c r="N4950" s="32"/>
      <c r="O4950" s="32">
        <v>-167.12</v>
      </c>
      <c r="P4950" s="32">
        <v>0</v>
      </c>
      <c r="Q4950" s="32">
        <v>0</v>
      </c>
      <c r="R4950" s="32">
        <v>0</v>
      </c>
      <c r="S4950" s="32">
        <v>0</v>
      </c>
      <c r="T4950" s="32">
        <v>0</v>
      </c>
      <c r="U4950" s="32">
        <v>0</v>
      </c>
      <c r="V4950" s="32">
        <f t="shared" si="13023"/>
        <v>41832.879999999997</v>
      </c>
      <c r="W4950" s="32"/>
      <c r="X4950" s="32"/>
      <c r="Y4950" s="32"/>
      <c r="Z4950" s="32"/>
      <c r="AA4950" s="32"/>
      <c r="AB4950" s="32">
        <v>96081.490669999999</v>
      </c>
      <c r="AC4950" s="33">
        <v>99888.964999999997</v>
      </c>
      <c r="AD4950" s="33">
        <v>99260.376669999998</v>
      </c>
      <c r="AE4950" s="34">
        <f t="shared" si="12992"/>
        <v>99.370712941114164</v>
      </c>
      <c r="AF4950" s="32">
        <v>100056.08500000001</v>
      </c>
      <c r="AG4950" s="32">
        <v>-167.12</v>
      </c>
      <c r="AH4950" s="32">
        <v>0</v>
      </c>
      <c r="AI4950" s="32">
        <v>0</v>
      </c>
      <c r="AJ4950" s="32">
        <v>0</v>
      </c>
      <c r="AK4950" s="32">
        <v>0</v>
      </c>
      <c r="AL4950" s="32">
        <f t="shared" si="12994"/>
        <v>99888.965000000011</v>
      </c>
      <c r="AM4950" s="32">
        <f t="shared" si="12995"/>
        <v>-58056.085000000014</v>
      </c>
      <c r="AN4950" s="12"/>
    </row>
    <row r="4951" spans="2:40" s="22" customFormat="1" x14ac:dyDescent="0.3">
      <c r="B4951" s="23" t="s">
        <v>1331</v>
      </c>
      <c r="C4951" s="23" t="s">
        <v>443</v>
      </c>
      <c r="D4951" s="23" t="s">
        <v>132</v>
      </c>
      <c r="E4951" s="24" t="str">
        <f t="shared" si="13022"/>
        <v>1006</v>
      </c>
      <c r="F4951" s="23"/>
      <c r="G4951" s="23"/>
      <c r="H4951" s="25" t="s">
        <v>643</v>
      </c>
      <c r="I4951" s="26">
        <f t="shared" ref="I4951:N4951" si="13082">I4952+I5000+I4994</f>
        <v>56108.3</v>
      </c>
      <c r="J4951" s="26">
        <f t="shared" si="13082"/>
        <v>92303.1</v>
      </c>
      <c r="K4951" s="26">
        <f t="shared" si="13082"/>
        <v>56285.5</v>
      </c>
      <c r="L4951" s="26">
        <f t="shared" si="13082"/>
        <v>0</v>
      </c>
      <c r="M4951" s="26">
        <f t="shared" si="13082"/>
        <v>0</v>
      </c>
      <c r="N4951" s="26">
        <f t="shared" si="13082"/>
        <v>0</v>
      </c>
      <c r="O4951" s="26">
        <f t="shared" ref="O4951:T4951" si="13083">O4952+O5000+O4994+O5010</f>
        <v>-5152.7469999999994</v>
      </c>
      <c r="P4951" s="26">
        <f t="shared" si="13083"/>
        <v>723.505</v>
      </c>
      <c r="Q4951" s="26">
        <f t="shared" si="13083"/>
        <v>-262.39999999999998</v>
      </c>
      <c r="R4951" s="26">
        <f t="shared" si="13083"/>
        <v>4125.8269999999993</v>
      </c>
      <c r="S4951" s="26">
        <f t="shared" si="13083"/>
        <v>-572.06399999999996</v>
      </c>
      <c r="T4951" s="26">
        <f t="shared" si="13083"/>
        <v>0</v>
      </c>
      <c r="U4951" s="26">
        <v>0</v>
      </c>
      <c r="V4951" s="26">
        <f t="shared" si="13023"/>
        <v>54970.421000000002</v>
      </c>
      <c r="W4951" s="26">
        <f>W4952+W5000+W4994</f>
        <v>0</v>
      </c>
      <c r="X4951" s="26">
        <f>X4952+X5000+X4994</f>
        <v>0</v>
      </c>
      <c r="Y4951" s="26">
        <f>Y4952+Y5000+Y4994</f>
        <v>0</v>
      </c>
      <c r="Z4951" s="26">
        <f>Z4952+Z5000+Z4994</f>
        <v>0</v>
      </c>
      <c r="AA4951" s="26">
        <f>AA4952+AA5000+AA4994</f>
        <v>0</v>
      </c>
      <c r="AB4951" s="26">
        <f>AB4952+AB5000+AB4994+AB5010</f>
        <v>208256.60093999997</v>
      </c>
      <c r="AC4951" s="27">
        <f>AC4952+AC5000+AC4994+AC5010</f>
        <v>272157.79599000001</v>
      </c>
      <c r="AD4951" s="27">
        <f>AD4952+AD5000+AD4994+AD5010</f>
        <v>271223.91181000002</v>
      </c>
      <c r="AE4951" s="28">
        <f t="shared" si="12992"/>
        <v>99.656859294953165</v>
      </c>
      <c r="AF4951" s="26">
        <f t="shared" ref="AF4951:AK4951" si="13084">AF4952+AF5000+AF4994+AF5010</f>
        <v>241450.78107999999</v>
      </c>
      <c r="AG4951" s="26">
        <f t="shared" si="13084"/>
        <v>-5152.7469999999994</v>
      </c>
      <c r="AH4951" s="26">
        <f t="shared" si="13084"/>
        <v>0</v>
      </c>
      <c r="AI4951" s="26">
        <f t="shared" si="13084"/>
        <v>0</v>
      </c>
      <c r="AJ4951" s="26">
        <f t="shared" si="13084"/>
        <v>0</v>
      </c>
      <c r="AK4951" s="26">
        <f t="shared" si="13084"/>
        <v>0</v>
      </c>
      <c r="AL4951" s="26">
        <f t="shared" si="12994"/>
        <v>236298.03407999998</v>
      </c>
      <c r="AM4951" s="26">
        <f t="shared" si="12995"/>
        <v>-181327.61307999998</v>
      </c>
      <c r="AN4951" s="29"/>
    </row>
    <row r="4952" spans="2:40" ht="46.8" x14ac:dyDescent="0.3">
      <c r="B4952" s="30" t="s">
        <v>1331</v>
      </c>
      <c r="C4952" s="30" t="s">
        <v>443</v>
      </c>
      <c r="D4952" s="30" t="s">
        <v>132</v>
      </c>
      <c r="E4952" s="15" t="str">
        <f t="shared" si="13022"/>
        <v>1006</v>
      </c>
      <c r="F4952" s="30" t="s">
        <v>325</v>
      </c>
      <c r="G4952" s="30"/>
      <c r="H4952" s="31" t="s">
        <v>326</v>
      </c>
      <c r="I4952" s="32">
        <f t="shared" ref="I4952:T4952" si="13085">I4953+I4982+I4987+I4977</f>
        <v>21024.399999999998</v>
      </c>
      <c r="J4952" s="32">
        <f t="shared" si="13085"/>
        <v>57621.900000000009</v>
      </c>
      <c r="K4952" s="32">
        <f t="shared" si="13085"/>
        <v>21604.3</v>
      </c>
      <c r="L4952" s="32">
        <f t="shared" si="13085"/>
        <v>0</v>
      </c>
      <c r="M4952" s="32">
        <f t="shared" si="13085"/>
        <v>0</v>
      </c>
      <c r="N4952" s="32">
        <f t="shared" si="13085"/>
        <v>0</v>
      </c>
      <c r="O4952" s="32">
        <f t="shared" si="13085"/>
        <v>-5152.7469999999994</v>
      </c>
      <c r="P4952" s="32">
        <f t="shared" si="13085"/>
        <v>723.505</v>
      </c>
      <c r="Q4952" s="32">
        <f t="shared" si="13085"/>
        <v>-262.39999999999998</v>
      </c>
      <c r="R4952" s="32">
        <f t="shared" si="13085"/>
        <v>3166.6269999999995</v>
      </c>
      <c r="S4952" s="32">
        <f t="shared" si="13085"/>
        <v>-572.06399999999996</v>
      </c>
      <c r="T4952" s="32">
        <f t="shared" si="13085"/>
        <v>0</v>
      </c>
      <c r="U4952" s="32">
        <v>0</v>
      </c>
      <c r="V4952" s="32">
        <f t="shared" si="13023"/>
        <v>18927.321</v>
      </c>
      <c r="W4952" s="32">
        <f t="shared" ref="W4952:AD4952" si="13086">W4953+W4982+W4987+W4977</f>
        <v>0</v>
      </c>
      <c r="X4952" s="32">
        <f t="shared" si="13086"/>
        <v>0</v>
      </c>
      <c r="Y4952" s="32">
        <f t="shared" si="13086"/>
        <v>0</v>
      </c>
      <c r="Z4952" s="32">
        <f t="shared" si="13086"/>
        <v>0</v>
      </c>
      <c r="AA4952" s="32">
        <f t="shared" si="13086"/>
        <v>0</v>
      </c>
      <c r="AB4952" s="32">
        <f t="shared" si="13086"/>
        <v>8404.9278599999998</v>
      </c>
      <c r="AC4952" s="33">
        <f t="shared" si="13086"/>
        <v>15464.285</v>
      </c>
      <c r="AD4952" s="33">
        <f t="shared" si="13086"/>
        <v>14534.060229999999</v>
      </c>
      <c r="AE4952" s="34">
        <f t="shared" si="12992"/>
        <v>93.984689431163488</v>
      </c>
      <c r="AF4952" s="32">
        <f t="shared" ref="AF4952:AK4952" si="13087">AF4953+AF4982+AF4987+AF4977</f>
        <v>20783.072</v>
      </c>
      <c r="AG4952" s="32">
        <f t="shared" si="13087"/>
        <v>-5152.7469999999994</v>
      </c>
      <c r="AH4952" s="32">
        <f t="shared" si="13087"/>
        <v>0</v>
      </c>
      <c r="AI4952" s="32">
        <f t="shared" si="13087"/>
        <v>0</v>
      </c>
      <c r="AJ4952" s="32">
        <f t="shared" si="13087"/>
        <v>0</v>
      </c>
      <c r="AK4952" s="32">
        <f t="shared" si="13087"/>
        <v>0</v>
      </c>
      <c r="AL4952" s="32">
        <f t="shared" si="12994"/>
        <v>15630.325000000001</v>
      </c>
      <c r="AM4952" s="32">
        <f t="shared" si="12995"/>
        <v>3296.9959999999992</v>
      </c>
    </row>
    <row r="4953" spans="2:40" ht="62.4" x14ac:dyDescent="0.3">
      <c r="B4953" s="30" t="s">
        <v>1331</v>
      </c>
      <c r="C4953" s="30" t="s">
        <v>443</v>
      </c>
      <c r="D4953" s="30" t="s">
        <v>132</v>
      </c>
      <c r="E4953" s="15" t="str">
        <f t="shared" si="13022"/>
        <v>1006</v>
      </c>
      <c r="F4953" s="30" t="s">
        <v>436</v>
      </c>
      <c r="G4953" s="30"/>
      <c r="H4953" s="31" t="s">
        <v>437</v>
      </c>
      <c r="I4953" s="32">
        <f t="shared" ref="I4953:T4953" si="13088">I4954+I4970</f>
        <v>13053.400000000001</v>
      </c>
      <c r="J4953" s="32">
        <f t="shared" si="13088"/>
        <v>49071.000000000007</v>
      </c>
      <c r="K4953" s="32">
        <f t="shared" si="13088"/>
        <v>13053.400000000001</v>
      </c>
      <c r="L4953" s="32">
        <f t="shared" si="13088"/>
        <v>0</v>
      </c>
      <c r="M4953" s="32">
        <f t="shared" si="13088"/>
        <v>0</v>
      </c>
      <c r="N4953" s="32">
        <f t="shared" si="13088"/>
        <v>0</v>
      </c>
      <c r="O4953" s="32">
        <f t="shared" si="13088"/>
        <v>-5152.7469999999994</v>
      </c>
      <c r="P4953" s="32">
        <f t="shared" si="13088"/>
        <v>723.505</v>
      </c>
      <c r="Q4953" s="32">
        <f t="shared" si="13088"/>
        <v>-262.39999999999998</v>
      </c>
      <c r="R4953" s="32">
        <f t="shared" si="13088"/>
        <v>3212.2269999999994</v>
      </c>
      <c r="S4953" s="32">
        <f t="shared" si="13088"/>
        <v>-572.06399999999996</v>
      </c>
      <c r="T4953" s="32">
        <f t="shared" si="13088"/>
        <v>0</v>
      </c>
      <c r="U4953" s="32">
        <v>0</v>
      </c>
      <c r="V4953" s="32">
        <f t="shared" si="13023"/>
        <v>11001.921</v>
      </c>
      <c r="W4953" s="32">
        <f t="shared" ref="W4953:AD4953" si="13089">W4954+W4970</f>
        <v>0</v>
      </c>
      <c r="X4953" s="32">
        <f t="shared" si="13089"/>
        <v>0</v>
      </c>
      <c r="Y4953" s="32">
        <f t="shared" si="13089"/>
        <v>0</v>
      </c>
      <c r="Z4953" s="32">
        <f t="shared" si="13089"/>
        <v>0</v>
      </c>
      <c r="AA4953" s="32">
        <f t="shared" si="13089"/>
        <v>0</v>
      </c>
      <c r="AB4953" s="32">
        <f t="shared" si="13089"/>
        <v>4706.04565</v>
      </c>
      <c r="AC4953" s="33">
        <f t="shared" si="13089"/>
        <v>10872.505000000001</v>
      </c>
      <c r="AD4953" s="33">
        <f t="shared" si="13089"/>
        <v>9942.2808599999989</v>
      </c>
      <c r="AE4953" s="34">
        <f t="shared" si="12992"/>
        <v>91.444251899631212</v>
      </c>
      <c r="AF4953" s="32">
        <f t="shared" ref="AF4953:AK4953" si="13090">AF4954+AF4970</f>
        <v>16066.292000000001</v>
      </c>
      <c r="AG4953" s="32">
        <f t="shared" si="13090"/>
        <v>-5152.7469999999994</v>
      </c>
      <c r="AH4953" s="32">
        <f t="shared" si="13090"/>
        <v>0</v>
      </c>
      <c r="AI4953" s="32">
        <f t="shared" si="13090"/>
        <v>0</v>
      </c>
      <c r="AJ4953" s="32">
        <f t="shared" si="13090"/>
        <v>0</v>
      </c>
      <c r="AK4953" s="32">
        <f t="shared" si="13090"/>
        <v>0</v>
      </c>
      <c r="AL4953" s="32">
        <f t="shared" si="12994"/>
        <v>10913.545000000002</v>
      </c>
      <c r="AM4953" s="32">
        <f t="shared" si="12995"/>
        <v>88.375999999998385</v>
      </c>
    </row>
    <row r="4954" spans="2:40" ht="46.8" x14ac:dyDescent="0.3">
      <c r="B4954" s="30" t="s">
        <v>1331</v>
      </c>
      <c r="C4954" s="30" t="s">
        <v>443</v>
      </c>
      <c r="D4954" s="30" t="s">
        <v>132</v>
      </c>
      <c r="E4954" s="15" t="str">
        <f t="shared" si="13022"/>
        <v>1006</v>
      </c>
      <c r="F4954" s="30" t="s">
        <v>446</v>
      </c>
      <c r="G4954" s="30"/>
      <c r="H4954" s="31" t="s">
        <v>447</v>
      </c>
      <c r="I4954" s="32">
        <f t="shared" ref="I4954:N4954" si="13091">I4955+I4961+I4964+I4967</f>
        <v>10694.800000000001</v>
      </c>
      <c r="J4954" s="32">
        <f t="shared" si="13091"/>
        <v>46712.400000000009</v>
      </c>
      <c r="K4954" s="32">
        <f t="shared" si="13091"/>
        <v>10694.800000000001</v>
      </c>
      <c r="L4954" s="32">
        <f t="shared" si="13091"/>
        <v>0</v>
      </c>
      <c r="M4954" s="32">
        <f t="shared" si="13091"/>
        <v>0</v>
      </c>
      <c r="N4954" s="32">
        <f t="shared" si="13091"/>
        <v>0</v>
      </c>
      <c r="O4954" s="32">
        <f>O4955+O4961+O4964+O4967+O4958</f>
        <v>-4975.9489999999996</v>
      </c>
      <c r="P4954" s="32">
        <f>P4955+P4961+P4964+P4967+P4958</f>
        <v>723.505</v>
      </c>
      <c r="Q4954" s="32">
        <f>Q4955+Q4961+Q4964+Q4967+Q4958</f>
        <v>-587</v>
      </c>
      <c r="R4954" s="32">
        <f>R4955+R4961+R4964+R4967+R4958</f>
        <v>3420.9869999999996</v>
      </c>
      <c r="S4954" s="32">
        <f>S4955+S4961+S4964+S4967</f>
        <v>-647.06399999999996</v>
      </c>
      <c r="T4954" s="32">
        <f>T4955+T4961+T4964+T4967</f>
        <v>0</v>
      </c>
      <c r="U4954" s="32">
        <v>0</v>
      </c>
      <c r="V4954" s="32">
        <f t="shared" si="13023"/>
        <v>8629.2789999999986</v>
      </c>
      <c r="W4954" s="32">
        <f>W4955+W4961+W4964+W4967</f>
        <v>0</v>
      </c>
      <c r="X4954" s="32">
        <f>X4955+X4961+X4964+X4967</f>
        <v>0</v>
      </c>
      <c r="Y4954" s="32">
        <f>Y4955+Y4961+Y4964+Y4967</f>
        <v>0</v>
      </c>
      <c r="Z4954" s="32">
        <f>Z4955+Z4961+Z4964+Z4967</f>
        <v>0</v>
      </c>
      <c r="AA4954" s="32">
        <f>AA4955+AA4961+AA4964+AA4967</f>
        <v>0</v>
      </c>
      <c r="AB4954" s="32">
        <f>AB4955+AB4961+AB4964+AB4967+AB4958</f>
        <v>4254.4199900000003</v>
      </c>
      <c r="AC4954" s="33">
        <f>AC4955+AC4961+AC4964+AC4967+AC4958</f>
        <v>8499.8630000000012</v>
      </c>
      <c r="AD4954" s="33">
        <f>AD4955+AD4961+AD4964+AD4967+AD4958</f>
        <v>7569.6391100000001</v>
      </c>
      <c r="AE4954" s="34">
        <f t="shared" si="12992"/>
        <v>89.056013138094087</v>
      </c>
      <c r="AF4954" s="32">
        <f t="shared" ref="AF4954:AK4954" si="13092">AF4955+AF4961+AF4964+AF4967+AF4958</f>
        <v>13516.852000000001</v>
      </c>
      <c r="AG4954" s="32">
        <f t="shared" si="13092"/>
        <v>-4975.9489999999996</v>
      </c>
      <c r="AH4954" s="32">
        <f t="shared" si="13092"/>
        <v>0</v>
      </c>
      <c r="AI4954" s="32">
        <f t="shared" si="13092"/>
        <v>0</v>
      </c>
      <c r="AJ4954" s="32">
        <f t="shared" si="13092"/>
        <v>0</v>
      </c>
      <c r="AK4954" s="32">
        <f t="shared" si="13092"/>
        <v>0</v>
      </c>
      <c r="AL4954" s="32">
        <f t="shared" si="12994"/>
        <v>8540.9030000000021</v>
      </c>
      <c r="AM4954" s="32">
        <f t="shared" si="12995"/>
        <v>88.375999999996566</v>
      </c>
    </row>
    <row r="4955" spans="2:40" ht="46.8" x14ac:dyDescent="0.3">
      <c r="B4955" s="30" t="s">
        <v>1331</v>
      </c>
      <c r="C4955" s="30" t="s">
        <v>443</v>
      </c>
      <c r="D4955" s="30" t="s">
        <v>132</v>
      </c>
      <c r="E4955" s="15" t="str">
        <f t="shared" si="13022"/>
        <v>1006</v>
      </c>
      <c r="F4955" s="30" t="s">
        <v>1370</v>
      </c>
      <c r="G4955" s="30"/>
      <c r="H4955" s="31" t="s">
        <v>1371</v>
      </c>
      <c r="I4955" s="32">
        <f t="shared" ref="I4955:I4968" si="13093">I4956</f>
        <v>1297.2</v>
      </c>
      <c r="J4955" s="32">
        <f t="shared" ref="J4955:J4968" si="13094">J4956</f>
        <v>37314.800000000003</v>
      </c>
      <c r="K4955" s="32">
        <f t="shared" ref="K4955:K4968" si="13095">K4956</f>
        <v>1297.2</v>
      </c>
      <c r="L4955" s="32">
        <f t="shared" ref="L4955:L4968" si="13096">L4956</f>
        <v>0</v>
      </c>
      <c r="M4955" s="32">
        <f t="shared" ref="M4955:M4968" si="13097">M4956</f>
        <v>0</v>
      </c>
      <c r="N4955" s="32">
        <f t="shared" ref="N4955:N4968" si="13098">N4956</f>
        <v>0</v>
      </c>
      <c r="O4955" s="32">
        <f t="shared" ref="O4955:O4968" si="13099">O4956</f>
        <v>-4.633</v>
      </c>
      <c r="P4955" s="32">
        <f t="shared" ref="P4955:P4968" si="13100">P4956</f>
        <v>723.505</v>
      </c>
      <c r="Q4955" s="32">
        <f t="shared" ref="Q4955:Q4968" si="13101">Q4956</f>
        <v>0</v>
      </c>
      <c r="R4955" s="32">
        <f t="shared" ref="R4955:R4968" si="13102">R4956</f>
        <v>467</v>
      </c>
      <c r="S4955" s="32">
        <f t="shared" ref="S4955:S4968" si="13103">S4956</f>
        <v>-19.824000000000002</v>
      </c>
      <c r="T4955" s="32">
        <f t="shared" ref="T4955:T4968" si="13104">T4956</f>
        <v>0</v>
      </c>
      <c r="U4955" s="32">
        <v>0</v>
      </c>
      <c r="V4955" s="32">
        <f t="shared" si="13023"/>
        <v>2463.248</v>
      </c>
      <c r="W4955" s="32">
        <f t="shared" ref="W4955:W4968" si="13105">W4956</f>
        <v>0</v>
      </c>
      <c r="X4955" s="32">
        <f t="shared" ref="X4955:X4968" si="13106">X4956</f>
        <v>0</v>
      </c>
      <c r="Y4955" s="32">
        <f t="shared" ref="Y4955:Y4968" si="13107">Y4956</f>
        <v>0</v>
      </c>
      <c r="Z4955" s="32">
        <f t="shared" ref="Z4955:Z4968" si="13108">Z4956</f>
        <v>0</v>
      </c>
      <c r="AA4955" s="32">
        <f t="shared" ref="AA4955:AA4968" si="13109">AA4956</f>
        <v>0</v>
      </c>
      <c r="AB4955" s="32">
        <f t="shared" ref="AB4955:AB4968" si="13110">AB4956</f>
        <v>1208.67166</v>
      </c>
      <c r="AC4955" s="33">
        <f t="shared" ref="AC4955:AC4968" si="13111">AC4956</f>
        <v>2352.6320000000001</v>
      </c>
      <c r="AD4955" s="33">
        <f t="shared" ref="AD4955:AD4968" si="13112">AD4956</f>
        <v>1424.87166</v>
      </c>
      <c r="AE4955" s="34">
        <f t="shared" si="12992"/>
        <v>60.565003791498206</v>
      </c>
      <c r="AF4955" s="32">
        <f t="shared" ref="AF4955:AF4968" si="13113">AF4956</f>
        <v>2379.5050000000001</v>
      </c>
      <c r="AG4955" s="32">
        <f t="shared" ref="AG4955:AG4968" si="13114">AG4956</f>
        <v>-4.633</v>
      </c>
      <c r="AH4955" s="32">
        <f t="shared" ref="AH4955:AH4968" si="13115">AH4956</f>
        <v>0</v>
      </c>
      <c r="AI4955" s="32">
        <f t="shared" ref="AI4955:AI4968" si="13116">AI4956</f>
        <v>0</v>
      </c>
      <c r="AJ4955" s="32">
        <f t="shared" ref="AJ4955:AJ4968" si="13117">AJ4956</f>
        <v>0</v>
      </c>
      <c r="AK4955" s="32">
        <f t="shared" ref="AK4955:AK4968" si="13118">AK4956</f>
        <v>0</v>
      </c>
      <c r="AL4955" s="32">
        <f t="shared" si="12994"/>
        <v>2374.8720000000003</v>
      </c>
      <c r="AM4955" s="32">
        <f t="shared" si="12995"/>
        <v>88.375999999999749</v>
      </c>
    </row>
    <row r="4956" spans="2:40" ht="31.2" x14ac:dyDescent="0.3">
      <c r="B4956" s="30" t="s">
        <v>1331</v>
      </c>
      <c r="C4956" s="30" t="s">
        <v>443</v>
      </c>
      <c r="D4956" s="30" t="s">
        <v>132</v>
      </c>
      <c r="E4956" s="15" t="str">
        <f t="shared" si="13022"/>
        <v>1006</v>
      </c>
      <c r="F4956" s="30" t="s">
        <v>1370</v>
      </c>
      <c r="G4956" s="30" t="s">
        <v>50</v>
      </c>
      <c r="H4956" s="31" t="s">
        <v>51</v>
      </c>
      <c r="I4956" s="32">
        <f t="shared" si="13093"/>
        <v>1297.2</v>
      </c>
      <c r="J4956" s="32">
        <f t="shared" si="13094"/>
        <v>37314.800000000003</v>
      </c>
      <c r="K4956" s="32">
        <f t="shared" si="13095"/>
        <v>1297.2</v>
      </c>
      <c r="L4956" s="32">
        <f t="shared" si="13096"/>
        <v>0</v>
      </c>
      <c r="M4956" s="32">
        <f t="shared" si="13097"/>
        <v>0</v>
      </c>
      <c r="N4956" s="32">
        <f t="shared" si="13098"/>
        <v>0</v>
      </c>
      <c r="O4956" s="32">
        <f t="shared" si="13099"/>
        <v>-4.633</v>
      </c>
      <c r="P4956" s="32">
        <f t="shared" si="13100"/>
        <v>723.505</v>
      </c>
      <c r="Q4956" s="32">
        <f t="shared" si="13101"/>
        <v>0</v>
      </c>
      <c r="R4956" s="32">
        <f t="shared" si="13102"/>
        <v>467</v>
      </c>
      <c r="S4956" s="32">
        <f t="shared" si="13103"/>
        <v>-19.824000000000002</v>
      </c>
      <c r="T4956" s="32">
        <f t="shared" si="13104"/>
        <v>0</v>
      </c>
      <c r="U4956" s="32">
        <v>0</v>
      </c>
      <c r="V4956" s="32">
        <f t="shared" si="13023"/>
        <v>2463.248</v>
      </c>
      <c r="W4956" s="32">
        <f t="shared" si="13105"/>
        <v>0</v>
      </c>
      <c r="X4956" s="32">
        <f t="shared" si="13106"/>
        <v>0</v>
      </c>
      <c r="Y4956" s="32">
        <f t="shared" si="13107"/>
        <v>0</v>
      </c>
      <c r="Z4956" s="32">
        <f t="shared" si="13108"/>
        <v>0</v>
      </c>
      <c r="AA4956" s="32">
        <f t="shared" si="13109"/>
        <v>0</v>
      </c>
      <c r="AB4956" s="32">
        <f t="shared" si="13110"/>
        <v>1208.67166</v>
      </c>
      <c r="AC4956" s="33">
        <f t="shared" si="13111"/>
        <v>2352.6320000000001</v>
      </c>
      <c r="AD4956" s="33">
        <f t="shared" si="13112"/>
        <v>1424.87166</v>
      </c>
      <c r="AE4956" s="34">
        <f t="shared" si="12992"/>
        <v>60.565003791498206</v>
      </c>
      <c r="AF4956" s="32">
        <f t="shared" si="13113"/>
        <v>2379.5050000000001</v>
      </c>
      <c r="AG4956" s="32">
        <f t="shared" si="13114"/>
        <v>-4.633</v>
      </c>
      <c r="AH4956" s="32">
        <f t="shared" si="13115"/>
        <v>0</v>
      </c>
      <c r="AI4956" s="32">
        <f t="shared" si="13116"/>
        <v>0</v>
      </c>
      <c r="AJ4956" s="32">
        <f t="shared" si="13117"/>
        <v>0</v>
      </c>
      <c r="AK4956" s="32">
        <f t="shared" si="13118"/>
        <v>0</v>
      </c>
      <c r="AL4956" s="32">
        <f t="shared" si="12994"/>
        <v>2374.8720000000003</v>
      </c>
      <c r="AM4956" s="32">
        <f t="shared" si="12995"/>
        <v>88.375999999999749</v>
      </c>
    </row>
    <row r="4957" spans="2:40" ht="31.2" x14ac:dyDescent="0.3">
      <c r="B4957" s="30" t="s">
        <v>1331</v>
      </c>
      <c r="C4957" s="30" t="s">
        <v>443</v>
      </c>
      <c r="D4957" s="30" t="s">
        <v>132</v>
      </c>
      <c r="E4957" s="15" t="str">
        <f t="shared" si="13022"/>
        <v>1006</v>
      </c>
      <c r="F4957" s="30" t="s">
        <v>1370</v>
      </c>
      <c r="G4957" s="30" t="s">
        <v>52</v>
      </c>
      <c r="H4957" s="31" t="s">
        <v>53</v>
      </c>
      <c r="I4957" s="32">
        <v>1297.2</v>
      </c>
      <c r="J4957" s="32">
        <v>37314.800000000003</v>
      </c>
      <c r="K4957" s="32">
        <v>1297.2</v>
      </c>
      <c r="L4957" s="32"/>
      <c r="M4957" s="32"/>
      <c r="N4957" s="32"/>
      <c r="O4957" s="32">
        <v>-4.633</v>
      </c>
      <c r="P4957" s="32">
        <v>723.505</v>
      </c>
      <c r="Q4957" s="32">
        <v>0</v>
      </c>
      <c r="R4957" s="32">
        <v>467</v>
      </c>
      <c r="S4957" s="32">
        <v>-19.824000000000002</v>
      </c>
      <c r="T4957" s="32">
        <v>0</v>
      </c>
      <c r="U4957" s="32">
        <v>0</v>
      </c>
      <c r="V4957" s="32">
        <f t="shared" si="13023"/>
        <v>2463.248</v>
      </c>
      <c r="W4957" s="32"/>
      <c r="X4957" s="32"/>
      <c r="Y4957" s="32"/>
      <c r="Z4957" s="32"/>
      <c r="AA4957" s="32"/>
      <c r="AB4957" s="32">
        <v>1208.67166</v>
      </c>
      <c r="AC4957" s="33">
        <v>2352.6320000000001</v>
      </c>
      <c r="AD4957" s="33">
        <v>1424.87166</v>
      </c>
      <c r="AE4957" s="34">
        <f t="shared" si="12992"/>
        <v>60.565003791498206</v>
      </c>
      <c r="AF4957" s="32">
        <v>2379.5050000000001</v>
      </c>
      <c r="AG4957" s="32">
        <v>-4.633</v>
      </c>
      <c r="AH4957" s="32">
        <v>0</v>
      </c>
      <c r="AI4957" s="32">
        <v>0</v>
      </c>
      <c r="AJ4957" s="32">
        <v>0</v>
      </c>
      <c r="AK4957" s="32">
        <v>0</v>
      </c>
      <c r="AL4957" s="32">
        <f t="shared" si="12994"/>
        <v>2374.8720000000003</v>
      </c>
      <c r="AM4957" s="32">
        <f t="shared" si="12995"/>
        <v>88.375999999999749</v>
      </c>
      <c r="AN4957" s="12"/>
    </row>
    <row r="4958" spans="2:40" ht="46.8" x14ac:dyDescent="0.3">
      <c r="B4958" s="30" t="s">
        <v>1331</v>
      </c>
      <c r="C4958" s="30" t="s">
        <v>443</v>
      </c>
      <c r="D4958" s="30" t="s">
        <v>132</v>
      </c>
      <c r="E4958" s="15" t="str">
        <f t="shared" si="13022"/>
        <v>1006</v>
      </c>
      <c r="F4958" s="30" t="s">
        <v>1372</v>
      </c>
      <c r="G4958" s="30"/>
      <c r="H4958" s="31" t="s">
        <v>1373</v>
      </c>
      <c r="I4958" s="32"/>
      <c r="J4958" s="32"/>
      <c r="K4958" s="32"/>
      <c r="L4958" s="32"/>
      <c r="M4958" s="32"/>
      <c r="N4958" s="32"/>
      <c r="O4958" s="32">
        <f t="shared" si="13099"/>
        <v>-960.75699999999995</v>
      </c>
      <c r="P4958" s="32">
        <f t="shared" si="13100"/>
        <v>0</v>
      </c>
      <c r="Q4958" s="32">
        <f t="shared" si="13101"/>
        <v>0</v>
      </c>
      <c r="R4958" s="32">
        <f t="shared" si="13102"/>
        <v>3151.7869999999998</v>
      </c>
      <c r="S4958" s="32"/>
      <c r="T4958" s="32"/>
      <c r="U4958" s="32"/>
      <c r="V4958" s="32">
        <f t="shared" si="13023"/>
        <v>2191.0299999999997</v>
      </c>
      <c r="W4958" s="32"/>
      <c r="X4958" s="32"/>
      <c r="Y4958" s="32"/>
      <c r="Z4958" s="32"/>
      <c r="AA4958" s="32"/>
      <c r="AB4958" s="32">
        <f t="shared" si="13110"/>
        <v>0</v>
      </c>
      <c r="AC4958" s="33">
        <f t="shared" si="13111"/>
        <v>2191.0300000000002</v>
      </c>
      <c r="AD4958" s="33">
        <f t="shared" si="13112"/>
        <v>2191.02909</v>
      </c>
      <c r="AE4958" s="34">
        <f t="shared" si="12992"/>
        <v>99.999958467022353</v>
      </c>
      <c r="AF4958" s="32">
        <f t="shared" si="13113"/>
        <v>3151.7869999999998</v>
      </c>
      <c r="AG4958" s="32">
        <f t="shared" si="13114"/>
        <v>-960.75699999999995</v>
      </c>
      <c r="AH4958" s="32">
        <f t="shared" si="13115"/>
        <v>0</v>
      </c>
      <c r="AI4958" s="32">
        <f t="shared" si="13116"/>
        <v>0</v>
      </c>
      <c r="AJ4958" s="32">
        <f t="shared" si="13117"/>
        <v>0</v>
      </c>
      <c r="AK4958" s="32">
        <f t="shared" si="13118"/>
        <v>0</v>
      </c>
      <c r="AL4958" s="32">
        <f t="shared" si="12994"/>
        <v>2191.0299999999997</v>
      </c>
      <c r="AM4958" s="32">
        <f t="shared" si="12995"/>
        <v>0</v>
      </c>
      <c r="AN4958" s="12"/>
    </row>
    <row r="4959" spans="2:40" ht="31.2" x14ac:dyDescent="0.3">
      <c r="B4959" s="30" t="s">
        <v>1331</v>
      </c>
      <c r="C4959" s="30" t="s">
        <v>443</v>
      </c>
      <c r="D4959" s="30" t="s">
        <v>132</v>
      </c>
      <c r="E4959" s="15" t="str">
        <f t="shared" si="13022"/>
        <v>1006</v>
      </c>
      <c r="F4959" s="30" t="s">
        <v>1372</v>
      </c>
      <c r="G4959" s="30" t="s">
        <v>50</v>
      </c>
      <c r="H4959" s="31" t="s">
        <v>51</v>
      </c>
      <c r="I4959" s="32"/>
      <c r="J4959" s="32"/>
      <c r="K4959" s="32"/>
      <c r="L4959" s="32"/>
      <c r="M4959" s="32"/>
      <c r="N4959" s="32"/>
      <c r="O4959" s="32">
        <f t="shared" si="13099"/>
        <v>-960.75699999999995</v>
      </c>
      <c r="P4959" s="32">
        <f t="shared" si="13100"/>
        <v>0</v>
      </c>
      <c r="Q4959" s="32">
        <f t="shared" si="13101"/>
        <v>0</v>
      </c>
      <c r="R4959" s="32">
        <f t="shared" si="13102"/>
        <v>3151.7869999999998</v>
      </c>
      <c r="S4959" s="32"/>
      <c r="T4959" s="32"/>
      <c r="U4959" s="32"/>
      <c r="V4959" s="32">
        <f t="shared" si="13023"/>
        <v>2191.0299999999997</v>
      </c>
      <c r="W4959" s="32"/>
      <c r="X4959" s="32"/>
      <c r="Y4959" s="32"/>
      <c r="Z4959" s="32"/>
      <c r="AA4959" s="32"/>
      <c r="AB4959" s="32">
        <f t="shared" si="13110"/>
        <v>0</v>
      </c>
      <c r="AC4959" s="33">
        <f t="shared" si="13111"/>
        <v>2191.0300000000002</v>
      </c>
      <c r="AD4959" s="33">
        <f t="shared" si="13112"/>
        <v>2191.02909</v>
      </c>
      <c r="AE4959" s="34">
        <f t="shared" si="12992"/>
        <v>99.999958467022353</v>
      </c>
      <c r="AF4959" s="32">
        <f t="shared" si="13113"/>
        <v>3151.7869999999998</v>
      </c>
      <c r="AG4959" s="32">
        <f t="shared" si="13114"/>
        <v>-960.75699999999995</v>
      </c>
      <c r="AH4959" s="32">
        <f t="shared" si="13115"/>
        <v>0</v>
      </c>
      <c r="AI4959" s="32">
        <f t="shared" si="13116"/>
        <v>0</v>
      </c>
      <c r="AJ4959" s="32">
        <f t="shared" si="13117"/>
        <v>0</v>
      </c>
      <c r="AK4959" s="32">
        <f t="shared" si="13118"/>
        <v>0</v>
      </c>
      <c r="AL4959" s="32">
        <f t="shared" si="12994"/>
        <v>2191.0299999999997</v>
      </c>
      <c r="AM4959" s="32">
        <f t="shared" si="12995"/>
        <v>0</v>
      </c>
      <c r="AN4959" s="12"/>
    </row>
    <row r="4960" spans="2:40" ht="31.2" x14ac:dyDescent="0.3">
      <c r="B4960" s="30" t="s">
        <v>1331</v>
      </c>
      <c r="C4960" s="30" t="s">
        <v>443</v>
      </c>
      <c r="D4960" s="30" t="s">
        <v>132</v>
      </c>
      <c r="E4960" s="15" t="str">
        <f t="shared" si="13022"/>
        <v>1006</v>
      </c>
      <c r="F4960" s="30" t="s">
        <v>1372</v>
      </c>
      <c r="G4960" s="30" t="s">
        <v>52</v>
      </c>
      <c r="H4960" s="31" t="s">
        <v>53</v>
      </c>
      <c r="I4960" s="32"/>
      <c r="J4960" s="32"/>
      <c r="K4960" s="32"/>
      <c r="L4960" s="32"/>
      <c r="M4960" s="32"/>
      <c r="N4960" s="32"/>
      <c r="O4960" s="32">
        <v>-960.75699999999995</v>
      </c>
      <c r="P4960" s="32">
        <v>0</v>
      </c>
      <c r="Q4960" s="32">
        <v>0</v>
      </c>
      <c r="R4960" s="32">
        <v>3151.7869999999998</v>
      </c>
      <c r="S4960" s="32"/>
      <c r="T4960" s="32"/>
      <c r="U4960" s="32"/>
      <c r="V4960" s="32">
        <f t="shared" si="13023"/>
        <v>2191.0299999999997</v>
      </c>
      <c r="W4960" s="32"/>
      <c r="X4960" s="32"/>
      <c r="Y4960" s="32"/>
      <c r="Z4960" s="32"/>
      <c r="AA4960" s="32"/>
      <c r="AB4960" s="32">
        <v>0</v>
      </c>
      <c r="AC4960" s="33">
        <v>2191.0300000000002</v>
      </c>
      <c r="AD4960" s="33">
        <v>2191.02909</v>
      </c>
      <c r="AE4960" s="34">
        <f t="shared" si="12992"/>
        <v>99.999958467022353</v>
      </c>
      <c r="AF4960" s="32">
        <v>3151.7869999999998</v>
      </c>
      <c r="AG4960" s="32">
        <v>-960.75699999999995</v>
      </c>
      <c r="AH4960" s="32">
        <v>0</v>
      </c>
      <c r="AI4960" s="32">
        <v>0</v>
      </c>
      <c r="AJ4960" s="32">
        <v>0</v>
      </c>
      <c r="AK4960" s="32">
        <v>0</v>
      </c>
      <c r="AL4960" s="32">
        <f t="shared" si="12994"/>
        <v>2191.0299999999997</v>
      </c>
      <c r="AM4960" s="32">
        <f t="shared" si="12995"/>
        <v>0</v>
      </c>
      <c r="AN4960" s="12"/>
    </row>
    <row r="4961" spans="2:40" ht="93.6" x14ac:dyDescent="0.3">
      <c r="B4961" s="30" t="s">
        <v>1331</v>
      </c>
      <c r="C4961" s="30" t="s">
        <v>443</v>
      </c>
      <c r="D4961" s="30" t="s">
        <v>132</v>
      </c>
      <c r="E4961" s="15" t="str">
        <f t="shared" si="13022"/>
        <v>1006</v>
      </c>
      <c r="F4961" s="30" t="s">
        <v>1346</v>
      </c>
      <c r="G4961" s="30"/>
      <c r="H4961" s="31" t="s">
        <v>1347</v>
      </c>
      <c r="I4961" s="32">
        <f t="shared" si="13093"/>
        <v>30.8</v>
      </c>
      <c r="J4961" s="32">
        <f t="shared" si="13094"/>
        <v>30.8</v>
      </c>
      <c r="K4961" s="32">
        <f t="shared" si="13095"/>
        <v>30.8</v>
      </c>
      <c r="L4961" s="32">
        <f t="shared" si="13096"/>
        <v>0</v>
      </c>
      <c r="M4961" s="32">
        <f t="shared" si="13097"/>
        <v>0</v>
      </c>
      <c r="N4961" s="32">
        <f t="shared" si="13098"/>
        <v>0</v>
      </c>
      <c r="O4961" s="32">
        <f t="shared" si="13099"/>
        <v>0</v>
      </c>
      <c r="P4961" s="32">
        <f t="shared" si="13100"/>
        <v>0</v>
      </c>
      <c r="Q4961" s="32">
        <f t="shared" si="13101"/>
        <v>0</v>
      </c>
      <c r="R4961" s="32">
        <f t="shared" si="13102"/>
        <v>0</v>
      </c>
      <c r="S4961" s="32">
        <f t="shared" si="13103"/>
        <v>0</v>
      </c>
      <c r="T4961" s="32">
        <f t="shared" si="13104"/>
        <v>0</v>
      </c>
      <c r="U4961" s="32">
        <v>0</v>
      </c>
      <c r="V4961" s="32">
        <f t="shared" si="13023"/>
        <v>30.8</v>
      </c>
      <c r="W4961" s="32">
        <f t="shared" si="13105"/>
        <v>0</v>
      </c>
      <c r="X4961" s="32">
        <f t="shared" si="13106"/>
        <v>0</v>
      </c>
      <c r="Y4961" s="32">
        <f t="shared" si="13107"/>
        <v>0</v>
      </c>
      <c r="Z4961" s="32">
        <f t="shared" si="13108"/>
        <v>0</v>
      </c>
      <c r="AA4961" s="32">
        <f t="shared" si="13109"/>
        <v>0</v>
      </c>
      <c r="AB4961" s="32">
        <f t="shared" si="13110"/>
        <v>22.99465</v>
      </c>
      <c r="AC4961" s="33">
        <f t="shared" si="13111"/>
        <v>30.8</v>
      </c>
      <c r="AD4961" s="33">
        <f t="shared" si="13112"/>
        <v>30.697019999999998</v>
      </c>
      <c r="AE4961" s="34">
        <f t="shared" si="12992"/>
        <v>99.665649350649346</v>
      </c>
      <c r="AF4961" s="32">
        <f t="shared" si="13113"/>
        <v>30.8</v>
      </c>
      <c r="AG4961" s="32">
        <f t="shared" si="13114"/>
        <v>0</v>
      </c>
      <c r="AH4961" s="32">
        <f t="shared" si="13115"/>
        <v>0</v>
      </c>
      <c r="AI4961" s="32">
        <f t="shared" si="13116"/>
        <v>0</v>
      </c>
      <c r="AJ4961" s="32">
        <f t="shared" si="13117"/>
        <v>0</v>
      </c>
      <c r="AK4961" s="32">
        <f t="shared" si="13118"/>
        <v>0</v>
      </c>
      <c r="AL4961" s="32">
        <f t="shared" si="12994"/>
        <v>30.8</v>
      </c>
      <c r="AM4961" s="32">
        <f t="shared" si="12995"/>
        <v>0</v>
      </c>
    </row>
    <row r="4962" spans="2:40" ht="31.2" x14ac:dyDescent="0.3">
      <c r="B4962" s="30" t="s">
        <v>1331</v>
      </c>
      <c r="C4962" s="30" t="s">
        <v>443</v>
      </c>
      <c r="D4962" s="30" t="s">
        <v>132</v>
      </c>
      <c r="E4962" s="15" t="str">
        <f t="shared" si="13022"/>
        <v>1006</v>
      </c>
      <c r="F4962" s="30" t="s">
        <v>1346</v>
      </c>
      <c r="G4962" s="30" t="s">
        <v>50</v>
      </c>
      <c r="H4962" s="31" t="s">
        <v>51</v>
      </c>
      <c r="I4962" s="32">
        <f t="shared" si="13093"/>
        <v>30.8</v>
      </c>
      <c r="J4962" s="32">
        <f t="shared" si="13094"/>
        <v>30.8</v>
      </c>
      <c r="K4962" s="32">
        <f t="shared" si="13095"/>
        <v>30.8</v>
      </c>
      <c r="L4962" s="32">
        <f t="shared" si="13096"/>
        <v>0</v>
      </c>
      <c r="M4962" s="32">
        <f t="shared" si="13097"/>
        <v>0</v>
      </c>
      <c r="N4962" s="32">
        <f t="shared" si="13098"/>
        <v>0</v>
      </c>
      <c r="O4962" s="32">
        <f t="shared" si="13099"/>
        <v>0</v>
      </c>
      <c r="P4962" s="32">
        <f t="shared" si="13100"/>
        <v>0</v>
      </c>
      <c r="Q4962" s="32">
        <f t="shared" si="13101"/>
        <v>0</v>
      </c>
      <c r="R4962" s="32">
        <f t="shared" si="13102"/>
        <v>0</v>
      </c>
      <c r="S4962" s="32">
        <f t="shared" si="13103"/>
        <v>0</v>
      </c>
      <c r="T4962" s="32">
        <f t="shared" si="13104"/>
        <v>0</v>
      </c>
      <c r="U4962" s="32">
        <v>0</v>
      </c>
      <c r="V4962" s="32">
        <f t="shared" si="13023"/>
        <v>30.8</v>
      </c>
      <c r="W4962" s="32">
        <f t="shared" si="13105"/>
        <v>0</v>
      </c>
      <c r="X4962" s="32">
        <f t="shared" si="13106"/>
        <v>0</v>
      </c>
      <c r="Y4962" s="32">
        <f t="shared" si="13107"/>
        <v>0</v>
      </c>
      <c r="Z4962" s="32">
        <f t="shared" si="13108"/>
        <v>0</v>
      </c>
      <c r="AA4962" s="32">
        <f t="shared" si="13109"/>
        <v>0</v>
      </c>
      <c r="AB4962" s="32">
        <f t="shared" si="13110"/>
        <v>22.99465</v>
      </c>
      <c r="AC4962" s="33">
        <f t="shared" si="13111"/>
        <v>30.8</v>
      </c>
      <c r="AD4962" s="33">
        <f t="shared" si="13112"/>
        <v>30.697019999999998</v>
      </c>
      <c r="AE4962" s="34">
        <f t="shared" si="12992"/>
        <v>99.665649350649346</v>
      </c>
      <c r="AF4962" s="32">
        <f t="shared" si="13113"/>
        <v>30.8</v>
      </c>
      <c r="AG4962" s="32">
        <f t="shared" si="13114"/>
        <v>0</v>
      </c>
      <c r="AH4962" s="32">
        <f t="shared" si="13115"/>
        <v>0</v>
      </c>
      <c r="AI4962" s="32">
        <f t="shared" si="13116"/>
        <v>0</v>
      </c>
      <c r="AJ4962" s="32">
        <f t="shared" si="13117"/>
        <v>0</v>
      </c>
      <c r="AK4962" s="32">
        <f t="shared" si="13118"/>
        <v>0</v>
      </c>
      <c r="AL4962" s="32">
        <f t="shared" si="12994"/>
        <v>30.8</v>
      </c>
      <c r="AM4962" s="32">
        <f t="shared" si="12995"/>
        <v>0</v>
      </c>
    </row>
    <row r="4963" spans="2:40" ht="31.2" x14ac:dyDescent="0.3">
      <c r="B4963" s="30" t="s">
        <v>1331</v>
      </c>
      <c r="C4963" s="30" t="s">
        <v>443</v>
      </c>
      <c r="D4963" s="30" t="s">
        <v>132</v>
      </c>
      <c r="E4963" s="15" t="str">
        <f t="shared" si="13022"/>
        <v>1006</v>
      </c>
      <c r="F4963" s="30" t="s">
        <v>1346</v>
      </c>
      <c r="G4963" s="30" t="s">
        <v>52</v>
      </c>
      <c r="H4963" s="31" t="s">
        <v>53</v>
      </c>
      <c r="I4963" s="32">
        <v>30.8</v>
      </c>
      <c r="J4963" s="32">
        <v>30.8</v>
      </c>
      <c r="K4963" s="32">
        <v>30.8</v>
      </c>
      <c r="L4963" s="32"/>
      <c r="M4963" s="32"/>
      <c r="N4963" s="32"/>
      <c r="O4963" s="32">
        <v>0</v>
      </c>
      <c r="P4963" s="32">
        <v>0</v>
      </c>
      <c r="Q4963" s="32">
        <v>0</v>
      </c>
      <c r="R4963" s="32">
        <v>0</v>
      </c>
      <c r="S4963" s="32">
        <v>0</v>
      </c>
      <c r="T4963" s="32">
        <v>0</v>
      </c>
      <c r="U4963" s="32">
        <v>0</v>
      </c>
      <c r="V4963" s="32">
        <f t="shared" si="13023"/>
        <v>30.8</v>
      </c>
      <c r="W4963" s="32"/>
      <c r="X4963" s="32"/>
      <c r="Y4963" s="32"/>
      <c r="Z4963" s="32"/>
      <c r="AA4963" s="32"/>
      <c r="AB4963" s="32">
        <v>22.99465</v>
      </c>
      <c r="AC4963" s="33">
        <v>30.8</v>
      </c>
      <c r="AD4963" s="33">
        <v>30.697019999999998</v>
      </c>
      <c r="AE4963" s="34">
        <f t="shared" si="12992"/>
        <v>99.665649350649346</v>
      </c>
      <c r="AF4963" s="32">
        <v>30.8</v>
      </c>
      <c r="AG4963" s="32">
        <v>0</v>
      </c>
      <c r="AH4963" s="32">
        <v>0</v>
      </c>
      <c r="AI4963" s="32">
        <v>0</v>
      </c>
      <c r="AJ4963" s="32">
        <v>0</v>
      </c>
      <c r="AK4963" s="32">
        <v>0</v>
      </c>
      <c r="AL4963" s="32">
        <f t="shared" si="12994"/>
        <v>30.8</v>
      </c>
      <c r="AM4963" s="32">
        <f t="shared" si="12995"/>
        <v>0</v>
      </c>
      <c r="AN4963" s="12"/>
    </row>
    <row r="4964" spans="2:40" ht="62.4" x14ac:dyDescent="0.3">
      <c r="B4964" s="30" t="s">
        <v>1331</v>
      </c>
      <c r="C4964" s="30" t="s">
        <v>443</v>
      </c>
      <c r="D4964" s="30" t="s">
        <v>132</v>
      </c>
      <c r="E4964" s="15" t="str">
        <f t="shared" si="13022"/>
        <v>1006</v>
      </c>
      <c r="F4964" s="30" t="s">
        <v>1348</v>
      </c>
      <c r="G4964" s="30"/>
      <c r="H4964" s="31" t="s">
        <v>1349</v>
      </c>
      <c r="I4964" s="32">
        <f t="shared" si="13093"/>
        <v>6.1</v>
      </c>
      <c r="J4964" s="32">
        <f t="shared" si="13094"/>
        <v>6.1</v>
      </c>
      <c r="K4964" s="32">
        <f t="shared" si="13095"/>
        <v>6.1</v>
      </c>
      <c r="L4964" s="32">
        <f t="shared" si="13096"/>
        <v>0</v>
      </c>
      <c r="M4964" s="32">
        <f t="shared" si="13097"/>
        <v>0</v>
      </c>
      <c r="N4964" s="32">
        <f t="shared" si="13098"/>
        <v>0</v>
      </c>
      <c r="O4964" s="32">
        <f t="shared" si="13099"/>
        <v>0</v>
      </c>
      <c r="P4964" s="32">
        <f t="shared" si="13100"/>
        <v>0</v>
      </c>
      <c r="Q4964" s="32">
        <f t="shared" si="13101"/>
        <v>0</v>
      </c>
      <c r="R4964" s="32">
        <f t="shared" si="13102"/>
        <v>0</v>
      </c>
      <c r="S4964" s="32">
        <f t="shared" si="13103"/>
        <v>0</v>
      </c>
      <c r="T4964" s="32">
        <f t="shared" si="13104"/>
        <v>0</v>
      </c>
      <c r="U4964" s="32">
        <v>0</v>
      </c>
      <c r="V4964" s="32">
        <f t="shared" si="13023"/>
        <v>6.1</v>
      </c>
      <c r="W4964" s="32">
        <f t="shared" si="13105"/>
        <v>0</v>
      </c>
      <c r="X4964" s="32">
        <f t="shared" si="13106"/>
        <v>0</v>
      </c>
      <c r="Y4964" s="32">
        <f t="shared" si="13107"/>
        <v>0</v>
      </c>
      <c r="Z4964" s="32">
        <f t="shared" si="13108"/>
        <v>0</v>
      </c>
      <c r="AA4964" s="32">
        <f t="shared" si="13109"/>
        <v>0</v>
      </c>
      <c r="AB4964" s="32">
        <f t="shared" si="13110"/>
        <v>2.8207399999999998</v>
      </c>
      <c r="AC4964" s="33">
        <f t="shared" si="13111"/>
        <v>6.1</v>
      </c>
      <c r="AD4964" s="33">
        <f t="shared" si="13112"/>
        <v>3.7413599999999998</v>
      </c>
      <c r="AE4964" s="34">
        <f t="shared" si="12992"/>
        <v>61.333770491803271</v>
      </c>
      <c r="AF4964" s="32">
        <f t="shared" si="13113"/>
        <v>6.1</v>
      </c>
      <c r="AG4964" s="32">
        <f t="shared" si="13114"/>
        <v>0</v>
      </c>
      <c r="AH4964" s="32">
        <f t="shared" si="13115"/>
        <v>0</v>
      </c>
      <c r="AI4964" s="32">
        <f t="shared" si="13116"/>
        <v>0</v>
      </c>
      <c r="AJ4964" s="32">
        <f t="shared" si="13117"/>
        <v>0</v>
      </c>
      <c r="AK4964" s="32">
        <f t="shared" si="13118"/>
        <v>0</v>
      </c>
      <c r="AL4964" s="32">
        <f t="shared" si="12994"/>
        <v>6.1</v>
      </c>
      <c r="AM4964" s="32">
        <f t="shared" si="12995"/>
        <v>0</v>
      </c>
    </row>
    <row r="4965" spans="2:40" ht="31.2" x14ac:dyDescent="0.3">
      <c r="B4965" s="30" t="s">
        <v>1331</v>
      </c>
      <c r="C4965" s="30" t="s">
        <v>443</v>
      </c>
      <c r="D4965" s="30" t="s">
        <v>132</v>
      </c>
      <c r="E4965" s="15" t="str">
        <f t="shared" si="13022"/>
        <v>1006</v>
      </c>
      <c r="F4965" s="30" t="s">
        <v>1348</v>
      </c>
      <c r="G4965" s="30" t="s">
        <v>50</v>
      </c>
      <c r="H4965" s="31" t="s">
        <v>51</v>
      </c>
      <c r="I4965" s="32">
        <f t="shared" si="13093"/>
        <v>6.1</v>
      </c>
      <c r="J4965" s="32">
        <f t="shared" si="13094"/>
        <v>6.1</v>
      </c>
      <c r="K4965" s="32">
        <f t="shared" si="13095"/>
        <v>6.1</v>
      </c>
      <c r="L4965" s="32">
        <f t="shared" si="13096"/>
        <v>0</v>
      </c>
      <c r="M4965" s="32">
        <f t="shared" si="13097"/>
        <v>0</v>
      </c>
      <c r="N4965" s="32">
        <f t="shared" si="13098"/>
        <v>0</v>
      </c>
      <c r="O4965" s="32">
        <f t="shared" si="13099"/>
        <v>0</v>
      </c>
      <c r="P4965" s="32">
        <f t="shared" si="13100"/>
        <v>0</v>
      </c>
      <c r="Q4965" s="32">
        <f t="shared" si="13101"/>
        <v>0</v>
      </c>
      <c r="R4965" s="32">
        <f t="shared" si="13102"/>
        <v>0</v>
      </c>
      <c r="S4965" s="32">
        <f t="shared" si="13103"/>
        <v>0</v>
      </c>
      <c r="T4965" s="32">
        <f t="shared" si="13104"/>
        <v>0</v>
      </c>
      <c r="U4965" s="32">
        <v>0</v>
      </c>
      <c r="V4965" s="32">
        <f t="shared" si="13023"/>
        <v>6.1</v>
      </c>
      <c r="W4965" s="32">
        <f t="shared" si="13105"/>
        <v>0</v>
      </c>
      <c r="X4965" s="32">
        <f t="shared" si="13106"/>
        <v>0</v>
      </c>
      <c r="Y4965" s="32">
        <f t="shared" si="13107"/>
        <v>0</v>
      </c>
      <c r="Z4965" s="32">
        <f t="shared" si="13108"/>
        <v>0</v>
      </c>
      <c r="AA4965" s="32">
        <f t="shared" si="13109"/>
        <v>0</v>
      </c>
      <c r="AB4965" s="32">
        <f t="shared" si="13110"/>
        <v>2.8207399999999998</v>
      </c>
      <c r="AC4965" s="33">
        <f t="shared" si="13111"/>
        <v>6.1</v>
      </c>
      <c r="AD4965" s="33">
        <f t="shared" si="13112"/>
        <v>3.7413599999999998</v>
      </c>
      <c r="AE4965" s="34">
        <f t="shared" si="12992"/>
        <v>61.333770491803271</v>
      </c>
      <c r="AF4965" s="32">
        <f t="shared" si="13113"/>
        <v>6.1</v>
      </c>
      <c r="AG4965" s="32">
        <f t="shared" si="13114"/>
        <v>0</v>
      </c>
      <c r="AH4965" s="32">
        <f t="shared" si="13115"/>
        <v>0</v>
      </c>
      <c r="AI4965" s="32">
        <f t="shared" si="13116"/>
        <v>0</v>
      </c>
      <c r="AJ4965" s="32">
        <f t="shared" si="13117"/>
        <v>0</v>
      </c>
      <c r="AK4965" s="32">
        <f t="shared" si="13118"/>
        <v>0</v>
      </c>
      <c r="AL4965" s="32">
        <f t="shared" si="12994"/>
        <v>6.1</v>
      </c>
      <c r="AM4965" s="32">
        <f t="shared" si="12995"/>
        <v>0</v>
      </c>
    </row>
    <row r="4966" spans="2:40" ht="31.2" x14ac:dyDescent="0.3">
      <c r="B4966" s="30" t="s">
        <v>1331</v>
      </c>
      <c r="C4966" s="30" t="s">
        <v>443</v>
      </c>
      <c r="D4966" s="30" t="s">
        <v>132</v>
      </c>
      <c r="E4966" s="15" t="str">
        <f t="shared" si="13022"/>
        <v>1006</v>
      </c>
      <c r="F4966" s="30" t="s">
        <v>1348</v>
      </c>
      <c r="G4966" s="30" t="s">
        <v>52</v>
      </c>
      <c r="H4966" s="31" t="s">
        <v>53</v>
      </c>
      <c r="I4966" s="32">
        <v>6.1</v>
      </c>
      <c r="J4966" s="32">
        <v>6.1</v>
      </c>
      <c r="K4966" s="32">
        <v>6.1</v>
      </c>
      <c r="L4966" s="32"/>
      <c r="M4966" s="32"/>
      <c r="N4966" s="32"/>
      <c r="O4966" s="32">
        <v>0</v>
      </c>
      <c r="P4966" s="32">
        <v>0</v>
      </c>
      <c r="Q4966" s="32">
        <v>0</v>
      </c>
      <c r="R4966" s="32">
        <v>0</v>
      </c>
      <c r="S4966" s="32">
        <v>0</v>
      </c>
      <c r="T4966" s="32">
        <v>0</v>
      </c>
      <c r="U4966" s="32">
        <v>0</v>
      </c>
      <c r="V4966" s="32">
        <f t="shared" si="13023"/>
        <v>6.1</v>
      </c>
      <c r="W4966" s="32"/>
      <c r="X4966" s="32"/>
      <c r="Y4966" s="32"/>
      <c r="Z4966" s="32"/>
      <c r="AA4966" s="32"/>
      <c r="AB4966" s="32">
        <v>2.8207399999999998</v>
      </c>
      <c r="AC4966" s="33">
        <v>6.1</v>
      </c>
      <c r="AD4966" s="33">
        <v>3.7413599999999998</v>
      </c>
      <c r="AE4966" s="34">
        <f t="shared" si="12992"/>
        <v>61.333770491803271</v>
      </c>
      <c r="AF4966" s="32">
        <v>6.1</v>
      </c>
      <c r="AG4966" s="32">
        <v>0</v>
      </c>
      <c r="AH4966" s="32">
        <v>0</v>
      </c>
      <c r="AI4966" s="32">
        <v>0</v>
      </c>
      <c r="AJ4966" s="32">
        <v>0</v>
      </c>
      <c r="AK4966" s="32">
        <v>0</v>
      </c>
      <c r="AL4966" s="32">
        <f t="shared" si="12994"/>
        <v>6.1</v>
      </c>
      <c r="AM4966" s="32">
        <f t="shared" si="12995"/>
        <v>0</v>
      </c>
      <c r="AN4966" s="12"/>
    </row>
    <row r="4967" spans="2:40" x14ac:dyDescent="0.3">
      <c r="B4967" s="30" t="s">
        <v>1331</v>
      </c>
      <c r="C4967" s="30" t="s">
        <v>443</v>
      </c>
      <c r="D4967" s="30" t="s">
        <v>132</v>
      </c>
      <c r="E4967" s="15" t="str">
        <f t="shared" si="13022"/>
        <v>1006</v>
      </c>
      <c r="F4967" s="30" t="s">
        <v>1374</v>
      </c>
      <c r="G4967" s="30"/>
      <c r="H4967" s="31" t="s">
        <v>1375</v>
      </c>
      <c r="I4967" s="32">
        <f t="shared" si="13093"/>
        <v>9360.7000000000007</v>
      </c>
      <c r="J4967" s="32">
        <f t="shared" si="13094"/>
        <v>9360.7000000000007</v>
      </c>
      <c r="K4967" s="32">
        <f t="shared" si="13095"/>
        <v>9360.7000000000007</v>
      </c>
      <c r="L4967" s="32">
        <f t="shared" si="13096"/>
        <v>0</v>
      </c>
      <c r="M4967" s="32">
        <f t="shared" si="13097"/>
        <v>0</v>
      </c>
      <c r="N4967" s="32">
        <f t="shared" si="13098"/>
        <v>0</v>
      </c>
      <c r="O4967" s="32">
        <f t="shared" si="13099"/>
        <v>-4010.5590000000002</v>
      </c>
      <c r="P4967" s="32">
        <f t="shared" si="13100"/>
        <v>0</v>
      </c>
      <c r="Q4967" s="32">
        <f t="shared" si="13101"/>
        <v>-587</v>
      </c>
      <c r="R4967" s="32">
        <f t="shared" si="13102"/>
        <v>-197.8</v>
      </c>
      <c r="S4967" s="32">
        <f t="shared" si="13103"/>
        <v>-627.24</v>
      </c>
      <c r="T4967" s="32">
        <f t="shared" si="13104"/>
        <v>0</v>
      </c>
      <c r="U4967" s="32">
        <v>0</v>
      </c>
      <c r="V4967" s="32">
        <f t="shared" si="13023"/>
        <v>3938.1010000000015</v>
      </c>
      <c r="W4967" s="32">
        <f t="shared" si="13105"/>
        <v>0</v>
      </c>
      <c r="X4967" s="32">
        <f t="shared" si="13106"/>
        <v>0</v>
      </c>
      <c r="Y4967" s="32">
        <f t="shared" si="13107"/>
        <v>0</v>
      </c>
      <c r="Z4967" s="32">
        <f t="shared" si="13108"/>
        <v>0</v>
      </c>
      <c r="AA4967" s="32">
        <f t="shared" si="13109"/>
        <v>0</v>
      </c>
      <c r="AB4967" s="32">
        <f t="shared" si="13110"/>
        <v>3019.9329400000001</v>
      </c>
      <c r="AC4967" s="33">
        <f t="shared" si="13111"/>
        <v>3919.3009999999999</v>
      </c>
      <c r="AD4967" s="33">
        <f t="shared" si="13112"/>
        <v>3919.2999799999998</v>
      </c>
      <c r="AE4967" s="34">
        <f t="shared" si="12992"/>
        <v>99.999973974951146</v>
      </c>
      <c r="AF4967" s="32">
        <f t="shared" si="13113"/>
        <v>7948.66</v>
      </c>
      <c r="AG4967" s="32">
        <f t="shared" si="13114"/>
        <v>-4010.5590000000002</v>
      </c>
      <c r="AH4967" s="32">
        <f t="shared" si="13115"/>
        <v>0</v>
      </c>
      <c r="AI4967" s="32">
        <f t="shared" si="13116"/>
        <v>0</v>
      </c>
      <c r="AJ4967" s="32">
        <f t="shared" si="13117"/>
        <v>0</v>
      </c>
      <c r="AK4967" s="32">
        <f t="shared" si="13118"/>
        <v>0</v>
      </c>
      <c r="AL4967" s="32">
        <f t="shared" si="12994"/>
        <v>3938.1009999999997</v>
      </c>
      <c r="AM4967" s="32">
        <f t="shared" si="12995"/>
        <v>0</v>
      </c>
    </row>
    <row r="4968" spans="2:40" x14ac:dyDescent="0.3">
      <c r="B4968" s="30" t="s">
        <v>1331</v>
      </c>
      <c r="C4968" s="30" t="s">
        <v>443</v>
      </c>
      <c r="D4968" s="30" t="s">
        <v>132</v>
      </c>
      <c r="E4968" s="15" t="str">
        <f t="shared" si="13022"/>
        <v>1006</v>
      </c>
      <c r="F4968" s="30" t="s">
        <v>1374</v>
      </c>
      <c r="G4968" s="30" t="s">
        <v>92</v>
      </c>
      <c r="H4968" s="31" t="s">
        <v>93</v>
      </c>
      <c r="I4968" s="32">
        <f t="shared" si="13093"/>
        <v>9360.7000000000007</v>
      </c>
      <c r="J4968" s="32">
        <f t="shared" si="13094"/>
        <v>9360.7000000000007</v>
      </c>
      <c r="K4968" s="32">
        <f t="shared" si="13095"/>
        <v>9360.7000000000007</v>
      </c>
      <c r="L4968" s="32">
        <f t="shared" si="13096"/>
        <v>0</v>
      </c>
      <c r="M4968" s="32">
        <f t="shared" si="13097"/>
        <v>0</v>
      </c>
      <c r="N4968" s="32">
        <f t="shared" si="13098"/>
        <v>0</v>
      </c>
      <c r="O4968" s="32">
        <f t="shared" si="13099"/>
        <v>-4010.5590000000002</v>
      </c>
      <c r="P4968" s="32">
        <f t="shared" si="13100"/>
        <v>0</v>
      </c>
      <c r="Q4968" s="32">
        <f t="shared" si="13101"/>
        <v>-587</v>
      </c>
      <c r="R4968" s="32">
        <f t="shared" si="13102"/>
        <v>-197.8</v>
      </c>
      <c r="S4968" s="32">
        <f t="shared" si="13103"/>
        <v>-627.24</v>
      </c>
      <c r="T4968" s="32">
        <f t="shared" si="13104"/>
        <v>0</v>
      </c>
      <c r="U4968" s="32">
        <v>0</v>
      </c>
      <c r="V4968" s="32">
        <f t="shared" si="13023"/>
        <v>3938.1010000000015</v>
      </c>
      <c r="W4968" s="32">
        <f t="shared" si="13105"/>
        <v>0</v>
      </c>
      <c r="X4968" s="32">
        <f t="shared" si="13106"/>
        <v>0</v>
      </c>
      <c r="Y4968" s="32">
        <f t="shared" si="13107"/>
        <v>0</v>
      </c>
      <c r="Z4968" s="32">
        <f t="shared" si="13108"/>
        <v>0</v>
      </c>
      <c r="AA4968" s="32">
        <f t="shared" si="13109"/>
        <v>0</v>
      </c>
      <c r="AB4968" s="32">
        <f t="shared" si="13110"/>
        <v>3019.9329400000001</v>
      </c>
      <c r="AC4968" s="33">
        <f t="shared" si="13111"/>
        <v>3919.3009999999999</v>
      </c>
      <c r="AD4968" s="33">
        <f t="shared" si="13112"/>
        <v>3919.2999799999998</v>
      </c>
      <c r="AE4968" s="34">
        <f t="shared" si="12992"/>
        <v>99.999973974951146</v>
      </c>
      <c r="AF4968" s="32">
        <f t="shared" si="13113"/>
        <v>7948.66</v>
      </c>
      <c r="AG4968" s="32">
        <f t="shared" si="13114"/>
        <v>-4010.5590000000002</v>
      </c>
      <c r="AH4968" s="32">
        <f t="shared" si="13115"/>
        <v>0</v>
      </c>
      <c r="AI4968" s="32">
        <f t="shared" si="13116"/>
        <v>0</v>
      </c>
      <c r="AJ4968" s="32">
        <f t="shared" si="13117"/>
        <v>0</v>
      </c>
      <c r="AK4968" s="32">
        <f t="shared" si="13118"/>
        <v>0</v>
      </c>
      <c r="AL4968" s="32">
        <f t="shared" si="12994"/>
        <v>3938.1009999999997</v>
      </c>
      <c r="AM4968" s="32">
        <f t="shared" si="12995"/>
        <v>0</v>
      </c>
    </row>
    <row r="4969" spans="2:40" ht="31.2" x14ac:dyDescent="0.3">
      <c r="B4969" s="30" t="s">
        <v>1331</v>
      </c>
      <c r="C4969" s="30" t="s">
        <v>443</v>
      </c>
      <c r="D4969" s="30" t="s">
        <v>132</v>
      </c>
      <c r="E4969" s="15" t="str">
        <f t="shared" si="13022"/>
        <v>1006</v>
      </c>
      <c r="F4969" s="30" t="s">
        <v>1374</v>
      </c>
      <c r="G4969" s="30" t="s">
        <v>94</v>
      </c>
      <c r="H4969" s="31" t="s">
        <v>95</v>
      </c>
      <c r="I4969" s="32">
        <v>9360.7000000000007</v>
      </c>
      <c r="J4969" s="32">
        <v>9360.7000000000007</v>
      </c>
      <c r="K4969" s="32">
        <v>9360.7000000000007</v>
      </c>
      <c r="L4969" s="32"/>
      <c r="M4969" s="32"/>
      <c r="N4969" s="32"/>
      <c r="O4969" s="32">
        <v>-4010.5590000000002</v>
      </c>
      <c r="P4969" s="32">
        <v>0</v>
      </c>
      <c r="Q4969" s="32">
        <v>-587</v>
      </c>
      <c r="R4969" s="32">
        <v>-197.8</v>
      </c>
      <c r="S4969" s="32">
        <f>-75-552.24</f>
        <v>-627.24</v>
      </c>
      <c r="T4969" s="32">
        <v>0</v>
      </c>
      <c r="U4969" s="32">
        <v>0</v>
      </c>
      <c r="V4969" s="32">
        <f t="shared" si="13023"/>
        <v>3938.1010000000015</v>
      </c>
      <c r="W4969" s="32"/>
      <c r="X4969" s="32"/>
      <c r="Y4969" s="32"/>
      <c r="Z4969" s="32"/>
      <c r="AA4969" s="32"/>
      <c r="AB4969" s="32">
        <v>3019.9329400000001</v>
      </c>
      <c r="AC4969" s="33">
        <v>3919.3009999999999</v>
      </c>
      <c r="AD4969" s="33">
        <v>3919.2999799999998</v>
      </c>
      <c r="AE4969" s="34">
        <f t="shared" si="12992"/>
        <v>99.999973974951146</v>
      </c>
      <c r="AF4969" s="32">
        <v>7948.66</v>
      </c>
      <c r="AG4969" s="32">
        <v>-4010.5590000000002</v>
      </c>
      <c r="AH4969" s="32">
        <v>0</v>
      </c>
      <c r="AI4969" s="32">
        <v>0</v>
      </c>
      <c r="AJ4969" s="32">
        <v>0</v>
      </c>
      <c r="AK4969" s="32">
        <v>0</v>
      </c>
      <c r="AL4969" s="32">
        <f t="shared" si="12994"/>
        <v>3938.1009999999997</v>
      </c>
      <c r="AM4969" s="32">
        <f t="shared" si="12995"/>
        <v>0</v>
      </c>
      <c r="AN4969" s="12"/>
    </row>
    <row r="4970" spans="2:40" ht="46.8" x14ac:dyDescent="0.3">
      <c r="B4970" s="30" t="s">
        <v>1331</v>
      </c>
      <c r="C4970" s="30" t="s">
        <v>443</v>
      </c>
      <c r="D4970" s="30" t="s">
        <v>132</v>
      </c>
      <c r="E4970" s="15" t="str">
        <f t="shared" si="13022"/>
        <v>1006</v>
      </c>
      <c r="F4970" s="30" t="s">
        <v>438</v>
      </c>
      <c r="G4970" s="30"/>
      <c r="H4970" s="31" t="s">
        <v>439</v>
      </c>
      <c r="I4970" s="32">
        <f t="shared" ref="I4970:T4970" si="13119">I4971+I4974</f>
        <v>2358.6</v>
      </c>
      <c r="J4970" s="32">
        <f t="shared" si="13119"/>
        <v>2358.6</v>
      </c>
      <c r="K4970" s="32">
        <f t="shared" si="13119"/>
        <v>2358.6</v>
      </c>
      <c r="L4970" s="32">
        <f t="shared" si="13119"/>
        <v>0</v>
      </c>
      <c r="M4970" s="32">
        <f t="shared" si="13119"/>
        <v>0</v>
      </c>
      <c r="N4970" s="32">
        <f t="shared" si="13119"/>
        <v>0</v>
      </c>
      <c r="O4970" s="32">
        <f t="shared" si="13119"/>
        <v>-176.798</v>
      </c>
      <c r="P4970" s="32">
        <f t="shared" si="13119"/>
        <v>0</v>
      </c>
      <c r="Q4970" s="32">
        <f t="shared" si="13119"/>
        <v>324.60000000000002</v>
      </c>
      <c r="R4970" s="32">
        <f t="shared" si="13119"/>
        <v>-208.76000000000022</v>
      </c>
      <c r="S4970" s="32">
        <f t="shared" si="13119"/>
        <v>75</v>
      </c>
      <c r="T4970" s="32">
        <f t="shared" si="13119"/>
        <v>0</v>
      </c>
      <c r="U4970" s="32">
        <v>0</v>
      </c>
      <c r="V4970" s="32">
        <f t="shared" si="13023"/>
        <v>2372.6419999999998</v>
      </c>
      <c r="W4970" s="32">
        <f t="shared" ref="W4970:AD4970" si="13120">W4971+W4974</f>
        <v>0</v>
      </c>
      <c r="X4970" s="32">
        <f t="shared" si="13120"/>
        <v>0</v>
      </c>
      <c r="Y4970" s="32">
        <f t="shared" si="13120"/>
        <v>0</v>
      </c>
      <c r="Z4970" s="32">
        <f t="shared" si="13120"/>
        <v>0</v>
      </c>
      <c r="AA4970" s="32">
        <f t="shared" si="13120"/>
        <v>0</v>
      </c>
      <c r="AB4970" s="32">
        <f t="shared" si="13120"/>
        <v>451.62565999999998</v>
      </c>
      <c r="AC4970" s="33">
        <f t="shared" si="13120"/>
        <v>2372.6419999999998</v>
      </c>
      <c r="AD4970" s="33">
        <f t="shared" si="13120"/>
        <v>2372.6417499999998</v>
      </c>
      <c r="AE4970" s="34">
        <f t="shared" ref="AE4970:AE5033" si="13121">AD4970/AC4970*100</f>
        <v>99.999989463222846</v>
      </c>
      <c r="AF4970" s="32">
        <f t="shared" ref="AF4970:AK4970" si="13122">AF4971+AF4974</f>
        <v>2549.44</v>
      </c>
      <c r="AG4970" s="32">
        <f t="shared" si="13122"/>
        <v>-176.798</v>
      </c>
      <c r="AH4970" s="32">
        <f t="shared" si="13122"/>
        <v>0</v>
      </c>
      <c r="AI4970" s="32">
        <f t="shared" si="13122"/>
        <v>0</v>
      </c>
      <c r="AJ4970" s="32">
        <f t="shared" si="13122"/>
        <v>0</v>
      </c>
      <c r="AK4970" s="32">
        <f t="shared" si="13122"/>
        <v>0</v>
      </c>
      <c r="AL4970" s="32">
        <f t="shared" ref="AL4970:AL5033" si="13123">AF4970+AH4970+AK4970+AI4970+AJ4970+AG4970</f>
        <v>2372.6419999999998</v>
      </c>
      <c r="AM4970" s="32">
        <f t="shared" ref="AM4970:AM5033" si="13124">V4970-AL4970</f>
        <v>0</v>
      </c>
    </row>
    <row r="4971" spans="2:40" x14ac:dyDescent="0.3">
      <c r="B4971" s="30" t="s">
        <v>1331</v>
      </c>
      <c r="C4971" s="30" t="s">
        <v>443</v>
      </c>
      <c r="D4971" s="30" t="s">
        <v>132</v>
      </c>
      <c r="E4971" s="15" t="str">
        <f t="shared" si="13022"/>
        <v>1006</v>
      </c>
      <c r="F4971" s="30" t="s">
        <v>440</v>
      </c>
      <c r="G4971" s="30"/>
      <c r="H4971" s="31" t="s">
        <v>441</v>
      </c>
      <c r="I4971" s="32">
        <f t="shared" ref="I4971:I4988" si="13125">I4972</f>
        <v>2196.6</v>
      </c>
      <c r="J4971" s="32">
        <f t="shared" ref="J4971:J4988" si="13126">J4972</f>
        <v>2196.6</v>
      </c>
      <c r="K4971" s="32">
        <f t="shared" ref="K4971:K4988" si="13127">K4972</f>
        <v>2196.6</v>
      </c>
      <c r="L4971" s="32">
        <f t="shared" ref="L4971:L4988" si="13128">L4972</f>
        <v>0</v>
      </c>
      <c r="M4971" s="32">
        <f t="shared" ref="M4971:M4988" si="13129">M4972</f>
        <v>0</v>
      </c>
      <c r="N4971" s="32">
        <f t="shared" ref="N4971:N4988" si="13130">N4972</f>
        <v>0</v>
      </c>
      <c r="O4971" s="32">
        <f t="shared" ref="O4971:O4988" si="13131">O4972</f>
        <v>-14.798</v>
      </c>
      <c r="P4971" s="32">
        <f t="shared" ref="P4971:P4988" si="13132">P4972</f>
        <v>0</v>
      </c>
      <c r="Q4971" s="32">
        <f t="shared" ref="Q4971:Q4988" si="13133">Q4972</f>
        <v>324.60000000000002</v>
      </c>
      <c r="R4971" s="32">
        <f t="shared" ref="R4971:R4972" si="13134">R4972</f>
        <v>-208.76000000000022</v>
      </c>
      <c r="S4971" s="32">
        <f t="shared" ref="S4971:S4988" si="13135">S4972</f>
        <v>75</v>
      </c>
      <c r="T4971" s="32">
        <f t="shared" ref="T4971:T4988" si="13136">T4972</f>
        <v>0</v>
      </c>
      <c r="U4971" s="32">
        <v>0</v>
      </c>
      <c r="V4971" s="32">
        <f t="shared" si="13023"/>
        <v>2372.6419999999998</v>
      </c>
      <c r="W4971" s="32">
        <f t="shared" ref="W4971:W4988" si="13137">W4972</f>
        <v>0</v>
      </c>
      <c r="X4971" s="32">
        <f t="shared" ref="X4971:X4988" si="13138">X4972</f>
        <v>0</v>
      </c>
      <c r="Y4971" s="32">
        <f t="shared" ref="Y4971:Y4988" si="13139">Y4972</f>
        <v>0</v>
      </c>
      <c r="Z4971" s="32">
        <f t="shared" ref="Z4971:Z4988" si="13140">Z4972</f>
        <v>0</v>
      </c>
      <c r="AA4971" s="32">
        <f t="shared" ref="AA4971:AA4988" si="13141">AA4972</f>
        <v>0</v>
      </c>
      <c r="AB4971" s="32">
        <f t="shared" ref="AB4971:AB4988" si="13142">AB4972</f>
        <v>451.62565999999998</v>
      </c>
      <c r="AC4971" s="33">
        <f t="shared" ref="AC4971:AC4988" si="13143">AC4972</f>
        <v>2372.6419999999998</v>
      </c>
      <c r="AD4971" s="33">
        <f t="shared" ref="AD4971:AD4988" si="13144">AD4972</f>
        <v>2372.6417499999998</v>
      </c>
      <c r="AE4971" s="34">
        <f t="shared" si="13121"/>
        <v>99.999989463222846</v>
      </c>
      <c r="AF4971" s="32">
        <f t="shared" ref="AF4971:AF4988" si="13145">AF4972</f>
        <v>2387.44</v>
      </c>
      <c r="AG4971" s="32">
        <f t="shared" ref="AG4971:AG4988" si="13146">AG4972</f>
        <v>-14.798</v>
      </c>
      <c r="AH4971" s="32">
        <f t="shared" ref="AH4971:AH4988" si="13147">AH4972</f>
        <v>0</v>
      </c>
      <c r="AI4971" s="32">
        <f t="shared" ref="AI4971:AI4988" si="13148">AI4972</f>
        <v>0</v>
      </c>
      <c r="AJ4971" s="32">
        <f t="shared" ref="AJ4971:AJ4988" si="13149">AJ4972</f>
        <v>0</v>
      </c>
      <c r="AK4971" s="32">
        <f t="shared" ref="AK4971:AK4988" si="13150">AK4972</f>
        <v>0</v>
      </c>
      <c r="AL4971" s="32">
        <f t="shared" si="13123"/>
        <v>2372.6420000000003</v>
      </c>
      <c r="AM4971" s="32">
        <f t="shared" si="13124"/>
        <v>0</v>
      </c>
    </row>
    <row r="4972" spans="2:40" ht="31.2" x14ac:dyDescent="0.3">
      <c r="B4972" s="30" t="s">
        <v>1331</v>
      </c>
      <c r="C4972" s="30" t="s">
        <v>443</v>
      </c>
      <c r="D4972" s="30" t="s">
        <v>132</v>
      </c>
      <c r="E4972" s="15" t="str">
        <f t="shared" si="13022"/>
        <v>1006</v>
      </c>
      <c r="F4972" s="30" t="s">
        <v>440</v>
      </c>
      <c r="G4972" s="30" t="s">
        <v>50</v>
      </c>
      <c r="H4972" s="31" t="s">
        <v>51</v>
      </c>
      <c r="I4972" s="32">
        <f t="shared" si="13125"/>
        <v>2196.6</v>
      </c>
      <c r="J4972" s="32">
        <f t="shared" si="13126"/>
        <v>2196.6</v>
      </c>
      <c r="K4972" s="32">
        <f t="shared" si="13127"/>
        <v>2196.6</v>
      </c>
      <c r="L4972" s="32">
        <f t="shared" si="13128"/>
        <v>0</v>
      </c>
      <c r="M4972" s="32">
        <f t="shared" si="13129"/>
        <v>0</v>
      </c>
      <c r="N4972" s="32">
        <f t="shared" si="13130"/>
        <v>0</v>
      </c>
      <c r="O4972" s="32">
        <f t="shared" si="13131"/>
        <v>-14.798</v>
      </c>
      <c r="P4972" s="32">
        <f t="shared" si="13132"/>
        <v>0</v>
      </c>
      <c r="Q4972" s="32">
        <f t="shared" si="13133"/>
        <v>324.60000000000002</v>
      </c>
      <c r="R4972" s="32">
        <f t="shared" si="13134"/>
        <v>-208.76000000000022</v>
      </c>
      <c r="S4972" s="32">
        <f t="shared" si="13135"/>
        <v>75</v>
      </c>
      <c r="T4972" s="32">
        <f t="shared" si="13136"/>
        <v>0</v>
      </c>
      <c r="U4972" s="32">
        <v>0</v>
      </c>
      <c r="V4972" s="32">
        <f t="shared" si="13023"/>
        <v>2372.6419999999998</v>
      </c>
      <c r="W4972" s="32">
        <f t="shared" si="13137"/>
        <v>0</v>
      </c>
      <c r="X4972" s="32">
        <f t="shared" si="13138"/>
        <v>0</v>
      </c>
      <c r="Y4972" s="32">
        <f t="shared" si="13139"/>
        <v>0</v>
      </c>
      <c r="Z4972" s="32">
        <f t="shared" si="13140"/>
        <v>0</v>
      </c>
      <c r="AA4972" s="32">
        <f t="shared" si="13141"/>
        <v>0</v>
      </c>
      <c r="AB4972" s="32">
        <f t="shared" si="13142"/>
        <v>451.62565999999998</v>
      </c>
      <c r="AC4972" s="33">
        <f t="shared" si="13143"/>
        <v>2372.6419999999998</v>
      </c>
      <c r="AD4972" s="33">
        <f t="shared" si="13144"/>
        <v>2372.6417499999998</v>
      </c>
      <c r="AE4972" s="34">
        <f t="shared" si="13121"/>
        <v>99.999989463222846</v>
      </c>
      <c r="AF4972" s="32">
        <f t="shared" si="13145"/>
        <v>2387.44</v>
      </c>
      <c r="AG4972" s="32">
        <f t="shared" si="13146"/>
        <v>-14.798</v>
      </c>
      <c r="AH4972" s="32">
        <f t="shared" si="13147"/>
        <v>0</v>
      </c>
      <c r="AI4972" s="32">
        <f t="shared" si="13148"/>
        <v>0</v>
      </c>
      <c r="AJ4972" s="32">
        <f t="shared" si="13149"/>
        <v>0</v>
      </c>
      <c r="AK4972" s="32">
        <f t="shared" si="13150"/>
        <v>0</v>
      </c>
      <c r="AL4972" s="32">
        <f t="shared" si="13123"/>
        <v>2372.6420000000003</v>
      </c>
      <c r="AM4972" s="32">
        <f t="shared" si="13124"/>
        <v>0</v>
      </c>
    </row>
    <row r="4973" spans="2:40" ht="31.2" x14ac:dyDescent="0.3">
      <c r="B4973" s="30" t="s">
        <v>1331</v>
      </c>
      <c r="C4973" s="30" t="s">
        <v>443</v>
      </c>
      <c r="D4973" s="30" t="s">
        <v>132</v>
      </c>
      <c r="E4973" s="15" t="str">
        <f t="shared" si="13022"/>
        <v>1006</v>
      </c>
      <c r="F4973" s="30" t="s">
        <v>440</v>
      </c>
      <c r="G4973" s="30" t="s">
        <v>52</v>
      </c>
      <c r="H4973" s="31" t="s">
        <v>53</v>
      </c>
      <c r="I4973" s="32">
        <v>2196.6</v>
      </c>
      <c r="J4973" s="32">
        <v>2196.6</v>
      </c>
      <c r="K4973" s="32">
        <v>2196.6</v>
      </c>
      <c r="L4973" s="32"/>
      <c r="M4973" s="32"/>
      <c r="N4973" s="32"/>
      <c r="O4973" s="32">
        <v>-14.798</v>
      </c>
      <c r="P4973" s="32">
        <v>0</v>
      </c>
      <c r="Q4973" s="32">
        <v>324.60000000000002</v>
      </c>
      <c r="R4973" s="32">
        <f>4745.4-208.76-4745.4</f>
        <v>-208.76000000000022</v>
      </c>
      <c r="S4973" s="32">
        <v>75</v>
      </c>
      <c r="T4973" s="32">
        <v>0</v>
      </c>
      <c r="U4973" s="32">
        <v>0</v>
      </c>
      <c r="V4973" s="32">
        <f t="shared" si="13023"/>
        <v>2372.6419999999998</v>
      </c>
      <c r="W4973" s="32"/>
      <c r="X4973" s="32"/>
      <c r="Y4973" s="32"/>
      <c r="Z4973" s="32"/>
      <c r="AA4973" s="32"/>
      <c r="AB4973" s="32">
        <v>451.62565999999998</v>
      </c>
      <c r="AC4973" s="33">
        <v>2372.6419999999998</v>
      </c>
      <c r="AD4973" s="33">
        <v>2372.6417499999998</v>
      </c>
      <c r="AE4973" s="34">
        <f t="shared" si="13121"/>
        <v>99.999989463222846</v>
      </c>
      <c r="AF4973" s="32">
        <v>2387.44</v>
      </c>
      <c r="AG4973" s="32">
        <v>-14.798</v>
      </c>
      <c r="AH4973" s="32">
        <v>0</v>
      </c>
      <c r="AI4973" s="32">
        <v>0</v>
      </c>
      <c r="AJ4973" s="32">
        <v>0</v>
      </c>
      <c r="AK4973" s="32">
        <v>0</v>
      </c>
      <c r="AL4973" s="32">
        <f t="shared" si="13123"/>
        <v>2372.6420000000003</v>
      </c>
      <c r="AM4973" s="32">
        <f t="shared" si="13124"/>
        <v>0</v>
      </c>
      <c r="AN4973" s="12"/>
    </row>
    <row r="4974" spans="2:40" ht="46.8" hidden="1" customHeight="1" x14ac:dyDescent="0.3">
      <c r="B4974" s="30" t="s">
        <v>1331</v>
      </c>
      <c r="C4974" s="30" t="s">
        <v>443</v>
      </c>
      <c r="D4974" s="30" t="s">
        <v>132</v>
      </c>
      <c r="E4974" s="15" t="str">
        <f t="shared" si="13022"/>
        <v>1006</v>
      </c>
      <c r="F4974" s="30" t="s">
        <v>1376</v>
      </c>
      <c r="G4974" s="30"/>
      <c r="H4974" s="31" t="s">
        <v>1377</v>
      </c>
      <c r="I4974" s="32">
        <f t="shared" si="13125"/>
        <v>162</v>
      </c>
      <c r="J4974" s="32">
        <f t="shared" si="13126"/>
        <v>162</v>
      </c>
      <c r="K4974" s="32">
        <f t="shared" si="13127"/>
        <v>162</v>
      </c>
      <c r="L4974" s="32">
        <f t="shared" si="13128"/>
        <v>0</v>
      </c>
      <c r="M4974" s="32">
        <f t="shared" si="13129"/>
        <v>0</v>
      </c>
      <c r="N4974" s="32">
        <f t="shared" si="13130"/>
        <v>0</v>
      </c>
      <c r="O4974" s="32">
        <f t="shared" si="13131"/>
        <v>-162</v>
      </c>
      <c r="P4974" s="32">
        <f t="shared" si="13132"/>
        <v>0</v>
      </c>
      <c r="Q4974" s="32">
        <f t="shared" si="13133"/>
        <v>0</v>
      </c>
      <c r="R4974" s="32">
        <f t="shared" ref="R4974:R4988" si="13151">R4975</f>
        <v>0</v>
      </c>
      <c r="S4974" s="32">
        <f t="shared" si="13135"/>
        <v>0</v>
      </c>
      <c r="T4974" s="32">
        <f t="shared" si="13136"/>
        <v>0</v>
      </c>
      <c r="U4974" s="32">
        <v>0</v>
      </c>
      <c r="V4974" s="32">
        <f t="shared" si="13023"/>
        <v>0</v>
      </c>
      <c r="W4974" s="32">
        <f t="shared" si="13137"/>
        <v>0</v>
      </c>
      <c r="X4974" s="32">
        <f t="shared" si="13138"/>
        <v>0</v>
      </c>
      <c r="Y4974" s="32">
        <f t="shared" si="13139"/>
        <v>0</v>
      </c>
      <c r="Z4974" s="32">
        <f t="shared" si="13140"/>
        <v>0</v>
      </c>
      <c r="AA4974" s="32">
        <f t="shared" si="13141"/>
        <v>0</v>
      </c>
      <c r="AB4974" s="32">
        <f t="shared" si="13142"/>
        <v>0</v>
      </c>
      <c r="AC4974" s="33">
        <f t="shared" si="13143"/>
        <v>0</v>
      </c>
      <c r="AD4974" s="33">
        <f t="shared" si="13144"/>
        <v>0</v>
      </c>
      <c r="AE4974" s="34" t="e">
        <f t="shared" si="13121"/>
        <v>#DIV/0!</v>
      </c>
      <c r="AF4974" s="32">
        <f t="shared" si="13145"/>
        <v>162</v>
      </c>
      <c r="AG4974" s="32">
        <f t="shared" si="13146"/>
        <v>-162</v>
      </c>
      <c r="AH4974" s="32">
        <f t="shared" si="13147"/>
        <v>0</v>
      </c>
      <c r="AI4974" s="32">
        <f t="shared" si="13148"/>
        <v>0</v>
      </c>
      <c r="AJ4974" s="32">
        <f t="shared" si="13149"/>
        <v>0</v>
      </c>
      <c r="AK4974" s="32">
        <f t="shared" si="13150"/>
        <v>0</v>
      </c>
      <c r="AL4974" s="32">
        <f t="shared" si="13123"/>
        <v>0</v>
      </c>
      <c r="AM4974" s="32">
        <f t="shared" si="13124"/>
        <v>0</v>
      </c>
      <c r="AN4974" s="12" t="s">
        <v>35</v>
      </c>
    </row>
    <row r="4975" spans="2:40" ht="31.2" hidden="1" customHeight="1" x14ac:dyDescent="0.3">
      <c r="B4975" s="30" t="s">
        <v>1331</v>
      </c>
      <c r="C4975" s="30" t="s">
        <v>443</v>
      </c>
      <c r="D4975" s="30" t="s">
        <v>132</v>
      </c>
      <c r="E4975" s="15" t="str">
        <f t="shared" si="13022"/>
        <v>1006</v>
      </c>
      <c r="F4975" s="30" t="s">
        <v>1376</v>
      </c>
      <c r="G4975" s="30" t="s">
        <v>174</v>
      </c>
      <c r="H4975" s="31" t="s">
        <v>175</v>
      </c>
      <c r="I4975" s="32">
        <f t="shared" si="13125"/>
        <v>162</v>
      </c>
      <c r="J4975" s="32">
        <f t="shared" si="13126"/>
        <v>162</v>
      </c>
      <c r="K4975" s="32">
        <f t="shared" si="13127"/>
        <v>162</v>
      </c>
      <c r="L4975" s="32">
        <f t="shared" si="13128"/>
        <v>0</v>
      </c>
      <c r="M4975" s="32">
        <f t="shared" si="13129"/>
        <v>0</v>
      </c>
      <c r="N4975" s="32">
        <f t="shared" si="13130"/>
        <v>0</v>
      </c>
      <c r="O4975" s="32">
        <f t="shared" si="13131"/>
        <v>-162</v>
      </c>
      <c r="P4975" s="32">
        <f t="shared" si="13132"/>
        <v>0</v>
      </c>
      <c r="Q4975" s="32">
        <f t="shared" si="13133"/>
        <v>0</v>
      </c>
      <c r="R4975" s="32">
        <f t="shared" si="13151"/>
        <v>0</v>
      </c>
      <c r="S4975" s="32">
        <f t="shared" si="13135"/>
        <v>0</v>
      </c>
      <c r="T4975" s="32">
        <f t="shared" si="13136"/>
        <v>0</v>
      </c>
      <c r="U4975" s="32">
        <v>0</v>
      </c>
      <c r="V4975" s="32">
        <f t="shared" si="13023"/>
        <v>0</v>
      </c>
      <c r="W4975" s="32">
        <f t="shared" si="13137"/>
        <v>0</v>
      </c>
      <c r="X4975" s="32">
        <f t="shared" si="13138"/>
        <v>0</v>
      </c>
      <c r="Y4975" s="32">
        <f t="shared" si="13139"/>
        <v>0</v>
      </c>
      <c r="Z4975" s="32">
        <f t="shared" si="13140"/>
        <v>0</v>
      </c>
      <c r="AA4975" s="32">
        <f t="shared" si="13141"/>
        <v>0</v>
      </c>
      <c r="AB4975" s="32">
        <f t="shared" si="13142"/>
        <v>0</v>
      </c>
      <c r="AC4975" s="33">
        <f t="shared" si="13143"/>
        <v>0</v>
      </c>
      <c r="AD4975" s="33">
        <f t="shared" si="13144"/>
        <v>0</v>
      </c>
      <c r="AE4975" s="34" t="e">
        <f t="shared" si="13121"/>
        <v>#DIV/0!</v>
      </c>
      <c r="AF4975" s="32">
        <f t="shared" si="13145"/>
        <v>162</v>
      </c>
      <c r="AG4975" s="32">
        <f t="shared" si="13146"/>
        <v>-162</v>
      </c>
      <c r="AH4975" s="32">
        <f t="shared" si="13147"/>
        <v>0</v>
      </c>
      <c r="AI4975" s="32">
        <f t="shared" si="13148"/>
        <v>0</v>
      </c>
      <c r="AJ4975" s="32">
        <f t="shared" si="13149"/>
        <v>0</v>
      </c>
      <c r="AK4975" s="32">
        <f t="shared" si="13150"/>
        <v>0</v>
      </c>
      <c r="AL4975" s="32">
        <f t="shared" si="13123"/>
        <v>0</v>
      </c>
      <c r="AM4975" s="32">
        <f t="shared" si="13124"/>
        <v>0</v>
      </c>
      <c r="AN4975" s="12" t="s">
        <v>35</v>
      </c>
    </row>
    <row r="4976" spans="2:40" ht="62.4" hidden="1" customHeight="1" x14ac:dyDescent="0.3">
      <c r="B4976" s="30" t="s">
        <v>1331</v>
      </c>
      <c r="C4976" s="30" t="s">
        <v>443</v>
      </c>
      <c r="D4976" s="30" t="s">
        <v>132</v>
      </c>
      <c r="E4976" s="15" t="str">
        <f t="shared" si="13022"/>
        <v>1006</v>
      </c>
      <c r="F4976" s="30" t="s">
        <v>1376</v>
      </c>
      <c r="G4976" s="30" t="s">
        <v>370</v>
      </c>
      <c r="H4976" s="31" t="s">
        <v>371</v>
      </c>
      <c r="I4976" s="32">
        <v>162</v>
      </c>
      <c r="J4976" s="32">
        <v>162</v>
      </c>
      <c r="K4976" s="32">
        <v>162</v>
      </c>
      <c r="L4976" s="32"/>
      <c r="M4976" s="32"/>
      <c r="N4976" s="32"/>
      <c r="O4976" s="32">
        <v>-162</v>
      </c>
      <c r="P4976" s="32">
        <v>0</v>
      </c>
      <c r="Q4976" s="32">
        <v>0</v>
      </c>
      <c r="R4976" s="32">
        <v>0</v>
      </c>
      <c r="S4976" s="32">
        <v>0</v>
      </c>
      <c r="T4976" s="32">
        <v>0</v>
      </c>
      <c r="U4976" s="32">
        <v>0</v>
      </c>
      <c r="V4976" s="32">
        <f t="shared" si="13023"/>
        <v>0</v>
      </c>
      <c r="W4976" s="32"/>
      <c r="X4976" s="32"/>
      <c r="Y4976" s="32"/>
      <c r="Z4976" s="32"/>
      <c r="AA4976" s="32"/>
      <c r="AB4976" s="32">
        <v>0</v>
      </c>
      <c r="AC4976" s="33">
        <v>0</v>
      </c>
      <c r="AD4976" s="33">
        <v>0</v>
      </c>
      <c r="AE4976" s="34" t="e">
        <f t="shared" si="13121"/>
        <v>#DIV/0!</v>
      </c>
      <c r="AF4976" s="32">
        <v>162</v>
      </c>
      <c r="AG4976" s="32">
        <v>-162</v>
      </c>
      <c r="AH4976" s="32">
        <v>0</v>
      </c>
      <c r="AI4976" s="32">
        <v>0</v>
      </c>
      <c r="AJ4976" s="32">
        <v>0</v>
      </c>
      <c r="AK4976" s="32">
        <v>0</v>
      </c>
      <c r="AL4976" s="32">
        <f t="shared" si="13123"/>
        <v>0</v>
      </c>
      <c r="AM4976" s="32">
        <f t="shared" si="13124"/>
        <v>0</v>
      </c>
      <c r="AN4976" s="12" t="s">
        <v>35</v>
      </c>
    </row>
    <row r="4977" spans="2:40" ht="31.2" x14ac:dyDescent="0.3">
      <c r="B4977" s="30" t="s">
        <v>1331</v>
      </c>
      <c r="C4977" s="30" t="s">
        <v>443</v>
      </c>
      <c r="D4977" s="30" t="s">
        <v>132</v>
      </c>
      <c r="E4977" s="15" t="str">
        <f t="shared" ref="E4977:E5040" si="13152">CONCATENATE(C4977,D4977)</f>
        <v>1006</v>
      </c>
      <c r="F4977" s="30" t="s">
        <v>327</v>
      </c>
      <c r="G4977" s="30"/>
      <c r="H4977" s="31" t="s">
        <v>328</v>
      </c>
      <c r="I4977" s="32">
        <f t="shared" si="13125"/>
        <v>395.8</v>
      </c>
      <c r="J4977" s="32">
        <f t="shared" si="13126"/>
        <v>395.8</v>
      </c>
      <c r="K4977" s="32">
        <f t="shared" si="13127"/>
        <v>395.8</v>
      </c>
      <c r="L4977" s="32">
        <f t="shared" si="13128"/>
        <v>0</v>
      </c>
      <c r="M4977" s="32">
        <f t="shared" si="13129"/>
        <v>0</v>
      </c>
      <c r="N4977" s="32">
        <f t="shared" si="13130"/>
        <v>0</v>
      </c>
      <c r="O4977" s="32">
        <f t="shared" si="13131"/>
        <v>0</v>
      </c>
      <c r="P4977" s="32">
        <f t="shared" si="13132"/>
        <v>0</v>
      </c>
      <c r="Q4977" s="32">
        <f t="shared" si="13133"/>
        <v>0</v>
      </c>
      <c r="R4977" s="32">
        <f t="shared" si="13151"/>
        <v>0</v>
      </c>
      <c r="S4977" s="32">
        <f t="shared" si="13135"/>
        <v>0</v>
      </c>
      <c r="T4977" s="32">
        <f t="shared" si="13136"/>
        <v>0</v>
      </c>
      <c r="U4977" s="32">
        <v>0</v>
      </c>
      <c r="V4977" s="32">
        <f t="shared" ref="V4977:V5040" si="13153">I4977+L4977+U4977+T4977+S4977+R4977+Q4977+P4977+O4977</f>
        <v>395.8</v>
      </c>
      <c r="W4977" s="32">
        <f t="shared" si="13137"/>
        <v>0</v>
      </c>
      <c r="X4977" s="32">
        <f t="shared" si="13138"/>
        <v>0</v>
      </c>
      <c r="Y4977" s="32">
        <f t="shared" si="13139"/>
        <v>0</v>
      </c>
      <c r="Z4977" s="32">
        <f t="shared" si="13140"/>
        <v>0</v>
      </c>
      <c r="AA4977" s="32">
        <f t="shared" si="13141"/>
        <v>0</v>
      </c>
      <c r="AB4977" s="32">
        <f t="shared" si="13142"/>
        <v>0</v>
      </c>
      <c r="AC4977" s="33">
        <f t="shared" si="13143"/>
        <v>395.8</v>
      </c>
      <c r="AD4977" s="33">
        <f t="shared" si="13144"/>
        <v>395.8</v>
      </c>
      <c r="AE4977" s="34">
        <f t="shared" si="13121"/>
        <v>100</v>
      </c>
      <c r="AF4977" s="32">
        <f t="shared" si="13145"/>
        <v>395.8</v>
      </c>
      <c r="AG4977" s="32">
        <f t="shared" si="13146"/>
        <v>0</v>
      </c>
      <c r="AH4977" s="32">
        <f t="shared" si="13147"/>
        <v>0</v>
      </c>
      <c r="AI4977" s="32">
        <f t="shared" si="13148"/>
        <v>0</v>
      </c>
      <c r="AJ4977" s="32">
        <f t="shared" si="13149"/>
        <v>0</v>
      </c>
      <c r="AK4977" s="32">
        <f t="shared" si="13150"/>
        <v>0</v>
      </c>
      <c r="AL4977" s="32">
        <f t="shared" si="13123"/>
        <v>395.8</v>
      </c>
      <c r="AM4977" s="32">
        <f t="shared" si="13124"/>
        <v>0</v>
      </c>
    </row>
    <row r="4978" spans="2:40" ht="62.4" x14ac:dyDescent="0.3">
      <c r="B4978" s="30" t="s">
        <v>1331</v>
      </c>
      <c r="C4978" s="30" t="s">
        <v>443</v>
      </c>
      <c r="D4978" s="30" t="s">
        <v>132</v>
      </c>
      <c r="E4978" s="15" t="str">
        <f t="shared" si="13152"/>
        <v>1006</v>
      </c>
      <c r="F4978" s="30" t="s">
        <v>329</v>
      </c>
      <c r="G4978" s="30"/>
      <c r="H4978" s="31" t="s">
        <v>330</v>
      </c>
      <c r="I4978" s="32">
        <f t="shared" si="13125"/>
        <v>395.8</v>
      </c>
      <c r="J4978" s="32">
        <f t="shared" si="13126"/>
        <v>395.8</v>
      </c>
      <c r="K4978" s="32">
        <f t="shared" si="13127"/>
        <v>395.8</v>
      </c>
      <c r="L4978" s="32">
        <f t="shared" si="13128"/>
        <v>0</v>
      </c>
      <c r="M4978" s="32">
        <f t="shared" si="13129"/>
        <v>0</v>
      </c>
      <c r="N4978" s="32">
        <f t="shared" si="13130"/>
        <v>0</v>
      </c>
      <c r="O4978" s="32">
        <f t="shared" si="13131"/>
        <v>0</v>
      </c>
      <c r="P4978" s="32">
        <f t="shared" si="13132"/>
        <v>0</v>
      </c>
      <c r="Q4978" s="32">
        <f t="shared" si="13133"/>
        <v>0</v>
      </c>
      <c r="R4978" s="32">
        <f t="shared" si="13151"/>
        <v>0</v>
      </c>
      <c r="S4978" s="32">
        <f t="shared" si="13135"/>
        <v>0</v>
      </c>
      <c r="T4978" s="32">
        <f t="shared" si="13136"/>
        <v>0</v>
      </c>
      <c r="U4978" s="32">
        <v>0</v>
      </c>
      <c r="V4978" s="32">
        <f t="shared" si="13153"/>
        <v>395.8</v>
      </c>
      <c r="W4978" s="32">
        <f t="shared" si="13137"/>
        <v>0</v>
      </c>
      <c r="X4978" s="32">
        <f t="shared" si="13138"/>
        <v>0</v>
      </c>
      <c r="Y4978" s="32">
        <f t="shared" si="13139"/>
        <v>0</v>
      </c>
      <c r="Z4978" s="32">
        <f t="shared" si="13140"/>
        <v>0</v>
      </c>
      <c r="AA4978" s="32">
        <f t="shared" si="13141"/>
        <v>0</v>
      </c>
      <c r="AB4978" s="32">
        <f t="shared" si="13142"/>
        <v>0</v>
      </c>
      <c r="AC4978" s="33">
        <f t="shared" si="13143"/>
        <v>395.8</v>
      </c>
      <c r="AD4978" s="33">
        <f t="shared" si="13144"/>
        <v>395.8</v>
      </c>
      <c r="AE4978" s="34">
        <f t="shared" si="13121"/>
        <v>100</v>
      </c>
      <c r="AF4978" s="32">
        <f t="shared" si="13145"/>
        <v>395.8</v>
      </c>
      <c r="AG4978" s="32">
        <f t="shared" si="13146"/>
        <v>0</v>
      </c>
      <c r="AH4978" s="32">
        <f t="shared" si="13147"/>
        <v>0</v>
      </c>
      <c r="AI4978" s="32">
        <f t="shared" si="13148"/>
        <v>0</v>
      </c>
      <c r="AJ4978" s="32">
        <f t="shared" si="13149"/>
        <v>0</v>
      </c>
      <c r="AK4978" s="32">
        <f t="shared" si="13150"/>
        <v>0</v>
      </c>
      <c r="AL4978" s="32">
        <f t="shared" si="13123"/>
        <v>395.8</v>
      </c>
      <c r="AM4978" s="32">
        <f t="shared" si="13124"/>
        <v>0</v>
      </c>
    </row>
    <row r="4979" spans="2:40" ht="46.8" x14ac:dyDescent="0.3">
      <c r="B4979" s="30" t="s">
        <v>1331</v>
      </c>
      <c r="C4979" s="30" t="s">
        <v>443</v>
      </c>
      <c r="D4979" s="30" t="s">
        <v>132</v>
      </c>
      <c r="E4979" s="15" t="str">
        <f t="shared" si="13152"/>
        <v>1006</v>
      </c>
      <c r="F4979" s="30" t="s">
        <v>331</v>
      </c>
      <c r="G4979" s="30"/>
      <c r="H4979" s="31" t="s">
        <v>332</v>
      </c>
      <c r="I4979" s="32">
        <f t="shared" si="13125"/>
        <v>395.8</v>
      </c>
      <c r="J4979" s="32">
        <f t="shared" si="13126"/>
        <v>395.8</v>
      </c>
      <c r="K4979" s="32">
        <f t="shared" si="13127"/>
        <v>395.8</v>
      </c>
      <c r="L4979" s="32">
        <f t="shared" si="13128"/>
        <v>0</v>
      </c>
      <c r="M4979" s="32">
        <f t="shared" si="13129"/>
        <v>0</v>
      </c>
      <c r="N4979" s="32">
        <f t="shared" si="13130"/>
        <v>0</v>
      </c>
      <c r="O4979" s="32">
        <f t="shared" si="13131"/>
        <v>0</v>
      </c>
      <c r="P4979" s="32">
        <f t="shared" si="13132"/>
        <v>0</v>
      </c>
      <c r="Q4979" s="32">
        <f t="shared" si="13133"/>
        <v>0</v>
      </c>
      <c r="R4979" s="32">
        <f t="shared" si="13151"/>
        <v>0</v>
      </c>
      <c r="S4979" s="32">
        <f t="shared" si="13135"/>
        <v>0</v>
      </c>
      <c r="T4979" s="32">
        <f t="shared" si="13136"/>
        <v>0</v>
      </c>
      <c r="U4979" s="32">
        <v>0</v>
      </c>
      <c r="V4979" s="32">
        <f t="shared" si="13153"/>
        <v>395.8</v>
      </c>
      <c r="W4979" s="32">
        <f t="shared" si="13137"/>
        <v>0</v>
      </c>
      <c r="X4979" s="32">
        <f t="shared" si="13138"/>
        <v>0</v>
      </c>
      <c r="Y4979" s="32">
        <f t="shared" si="13139"/>
        <v>0</v>
      </c>
      <c r="Z4979" s="32">
        <f t="shared" si="13140"/>
        <v>0</v>
      </c>
      <c r="AA4979" s="32">
        <f t="shared" si="13141"/>
        <v>0</v>
      </c>
      <c r="AB4979" s="32">
        <f t="shared" si="13142"/>
        <v>0</v>
      </c>
      <c r="AC4979" s="33">
        <f t="shared" si="13143"/>
        <v>395.8</v>
      </c>
      <c r="AD4979" s="33">
        <f t="shared" si="13144"/>
        <v>395.8</v>
      </c>
      <c r="AE4979" s="34">
        <f t="shared" si="13121"/>
        <v>100</v>
      </c>
      <c r="AF4979" s="32">
        <f t="shared" si="13145"/>
        <v>395.8</v>
      </c>
      <c r="AG4979" s="32">
        <f t="shared" si="13146"/>
        <v>0</v>
      </c>
      <c r="AH4979" s="32">
        <f t="shared" si="13147"/>
        <v>0</v>
      </c>
      <c r="AI4979" s="32">
        <f t="shared" si="13148"/>
        <v>0</v>
      </c>
      <c r="AJ4979" s="32">
        <f t="shared" si="13149"/>
        <v>0</v>
      </c>
      <c r="AK4979" s="32">
        <f t="shared" si="13150"/>
        <v>0</v>
      </c>
      <c r="AL4979" s="32">
        <f t="shared" si="13123"/>
        <v>395.8</v>
      </c>
      <c r="AM4979" s="32">
        <f t="shared" si="13124"/>
        <v>0</v>
      </c>
    </row>
    <row r="4980" spans="2:40" ht="31.2" x14ac:dyDescent="0.3">
      <c r="B4980" s="30" t="s">
        <v>1331</v>
      </c>
      <c r="C4980" s="30" t="s">
        <v>443</v>
      </c>
      <c r="D4980" s="30" t="s">
        <v>132</v>
      </c>
      <c r="E4980" s="15" t="str">
        <f t="shared" si="13152"/>
        <v>1006</v>
      </c>
      <c r="F4980" s="30" t="s">
        <v>331</v>
      </c>
      <c r="G4980" s="30" t="s">
        <v>50</v>
      </c>
      <c r="H4980" s="31" t="s">
        <v>51</v>
      </c>
      <c r="I4980" s="32">
        <f t="shared" si="13125"/>
        <v>395.8</v>
      </c>
      <c r="J4980" s="32">
        <f t="shared" si="13126"/>
        <v>395.8</v>
      </c>
      <c r="K4980" s="32">
        <f t="shared" si="13127"/>
        <v>395.8</v>
      </c>
      <c r="L4980" s="32">
        <f t="shared" si="13128"/>
        <v>0</v>
      </c>
      <c r="M4980" s="32">
        <f t="shared" si="13129"/>
        <v>0</v>
      </c>
      <c r="N4980" s="32">
        <f t="shared" si="13130"/>
        <v>0</v>
      </c>
      <c r="O4980" s="32">
        <f t="shared" si="13131"/>
        <v>0</v>
      </c>
      <c r="P4980" s="32">
        <f t="shared" si="13132"/>
        <v>0</v>
      </c>
      <c r="Q4980" s="32">
        <f t="shared" si="13133"/>
        <v>0</v>
      </c>
      <c r="R4980" s="32">
        <f t="shared" si="13151"/>
        <v>0</v>
      </c>
      <c r="S4980" s="32">
        <f t="shared" si="13135"/>
        <v>0</v>
      </c>
      <c r="T4980" s="32">
        <f t="shared" si="13136"/>
        <v>0</v>
      </c>
      <c r="U4980" s="32">
        <v>0</v>
      </c>
      <c r="V4980" s="32">
        <f t="shared" si="13153"/>
        <v>395.8</v>
      </c>
      <c r="W4980" s="32">
        <f t="shared" si="13137"/>
        <v>0</v>
      </c>
      <c r="X4980" s="32">
        <f t="shared" si="13138"/>
        <v>0</v>
      </c>
      <c r="Y4980" s="32">
        <f t="shared" si="13139"/>
        <v>0</v>
      </c>
      <c r="Z4980" s="32">
        <f t="shared" si="13140"/>
        <v>0</v>
      </c>
      <c r="AA4980" s="32">
        <f t="shared" si="13141"/>
        <v>0</v>
      </c>
      <c r="AB4980" s="32">
        <f t="shared" si="13142"/>
        <v>0</v>
      </c>
      <c r="AC4980" s="33">
        <f t="shared" si="13143"/>
        <v>395.8</v>
      </c>
      <c r="AD4980" s="33">
        <f t="shared" si="13144"/>
        <v>395.8</v>
      </c>
      <c r="AE4980" s="34">
        <f t="shared" si="13121"/>
        <v>100</v>
      </c>
      <c r="AF4980" s="32">
        <f t="shared" si="13145"/>
        <v>395.8</v>
      </c>
      <c r="AG4980" s="32">
        <f t="shared" si="13146"/>
        <v>0</v>
      </c>
      <c r="AH4980" s="32">
        <f t="shared" si="13147"/>
        <v>0</v>
      </c>
      <c r="AI4980" s="32">
        <f t="shared" si="13148"/>
        <v>0</v>
      </c>
      <c r="AJ4980" s="32">
        <f t="shared" si="13149"/>
        <v>0</v>
      </c>
      <c r="AK4980" s="32">
        <f t="shared" si="13150"/>
        <v>0</v>
      </c>
      <c r="AL4980" s="32">
        <f t="shared" si="13123"/>
        <v>395.8</v>
      </c>
      <c r="AM4980" s="32">
        <f t="shared" si="13124"/>
        <v>0</v>
      </c>
    </row>
    <row r="4981" spans="2:40" ht="31.2" x14ac:dyDescent="0.3">
      <c r="B4981" s="30" t="s">
        <v>1331</v>
      </c>
      <c r="C4981" s="30" t="s">
        <v>443</v>
      </c>
      <c r="D4981" s="30" t="s">
        <v>132</v>
      </c>
      <c r="E4981" s="15" t="str">
        <f t="shared" si="13152"/>
        <v>1006</v>
      </c>
      <c r="F4981" s="30" t="s">
        <v>331</v>
      </c>
      <c r="G4981" s="30" t="s">
        <v>52</v>
      </c>
      <c r="H4981" s="31" t="s">
        <v>53</v>
      </c>
      <c r="I4981" s="32">
        <v>395.8</v>
      </c>
      <c r="J4981" s="32">
        <v>395.8</v>
      </c>
      <c r="K4981" s="32">
        <v>395.8</v>
      </c>
      <c r="L4981" s="32"/>
      <c r="M4981" s="32"/>
      <c r="N4981" s="32"/>
      <c r="O4981" s="32">
        <v>0</v>
      </c>
      <c r="P4981" s="32">
        <v>0</v>
      </c>
      <c r="Q4981" s="32">
        <v>0</v>
      </c>
      <c r="R4981" s="32">
        <v>0</v>
      </c>
      <c r="S4981" s="32">
        <v>0</v>
      </c>
      <c r="T4981" s="32">
        <v>0</v>
      </c>
      <c r="U4981" s="32">
        <v>0</v>
      </c>
      <c r="V4981" s="32">
        <f t="shared" si="13153"/>
        <v>395.8</v>
      </c>
      <c r="W4981" s="32"/>
      <c r="X4981" s="32"/>
      <c r="Y4981" s="32"/>
      <c r="Z4981" s="32"/>
      <c r="AA4981" s="32"/>
      <c r="AB4981" s="32">
        <v>0</v>
      </c>
      <c r="AC4981" s="33">
        <v>395.8</v>
      </c>
      <c r="AD4981" s="33">
        <v>395.8</v>
      </c>
      <c r="AE4981" s="34">
        <f t="shared" si="13121"/>
        <v>100</v>
      </c>
      <c r="AF4981" s="32">
        <v>395.8</v>
      </c>
      <c r="AG4981" s="32">
        <v>0</v>
      </c>
      <c r="AH4981" s="32">
        <v>0</v>
      </c>
      <c r="AI4981" s="32">
        <v>0</v>
      </c>
      <c r="AJ4981" s="32">
        <v>0</v>
      </c>
      <c r="AK4981" s="32">
        <v>0</v>
      </c>
      <c r="AL4981" s="32">
        <f t="shared" si="13123"/>
        <v>395.8</v>
      </c>
      <c r="AM4981" s="32">
        <f t="shared" si="13124"/>
        <v>0</v>
      </c>
      <c r="AN4981" s="12"/>
    </row>
    <row r="4982" spans="2:40" ht="31.2" x14ac:dyDescent="0.3">
      <c r="B4982" s="30" t="s">
        <v>1331</v>
      </c>
      <c r="C4982" s="30" t="s">
        <v>443</v>
      </c>
      <c r="D4982" s="30" t="s">
        <v>132</v>
      </c>
      <c r="E4982" s="15" t="str">
        <f t="shared" si="13152"/>
        <v>1006</v>
      </c>
      <c r="F4982" s="30" t="s">
        <v>610</v>
      </c>
      <c r="G4982" s="30"/>
      <c r="H4982" s="31" t="s">
        <v>611</v>
      </c>
      <c r="I4982" s="32">
        <f t="shared" si="13125"/>
        <v>142.5</v>
      </c>
      <c r="J4982" s="32">
        <f t="shared" si="13126"/>
        <v>142.5</v>
      </c>
      <c r="K4982" s="32">
        <f t="shared" si="13127"/>
        <v>142.5</v>
      </c>
      <c r="L4982" s="32">
        <f t="shared" si="13128"/>
        <v>0</v>
      </c>
      <c r="M4982" s="32">
        <f t="shared" si="13129"/>
        <v>0</v>
      </c>
      <c r="N4982" s="32">
        <f t="shared" si="13130"/>
        <v>0</v>
      </c>
      <c r="O4982" s="32">
        <f t="shared" si="13131"/>
        <v>0</v>
      </c>
      <c r="P4982" s="32">
        <f t="shared" si="13132"/>
        <v>0</v>
      </c>
      <c r="Q4982" s="32">
        <f t="shared" si="13133"/>
        <v>0</v>
      </c>
      <c r="R4982" s="32">
        <f t="shared" si="13151"/>
        <v>-45.6</v>
      </c>
      <c r="S4982" s="32">
        <f t="shared" si="13135"/>
        <v>0</v>
      </c>
      <c r="T4982" s="32">
        <f t="shared" si="13136"/>
        <v>0</v>
      </c>
      <c r="U4982" s="32">
        <v>0</v>
      </c>
      <c r="V4982" s="32">
        <f t="shared" si="13153"/>
        <v>96.9</v>
      </c>
      <c r="W4982" s="32">
        <f t="shared" si="13137"/>
        <v>0</v>
      </c>
      <c r="X4982" s="32">
        <f t="shared" si="13138"/>
        <v>0</v>
      </c>
      <c r="Y4982" s="32">
        <f t="shared" si="13139"/>
        <v>0</v>
      </c>
      <c r="Z4982" s="32">
        <f t="shared" si="13140"/>
        <v>0</v>
      </c>
      <c r="AA4982" s="32">
        <f t="shared" si="13141"/>
        <v>0</v>
      </c>
      <c r="AB4982" s="32">
        <f t="shared" si="13142"/>
        <v>0</v>
      </c>
      <c r="AC4982" s="33">
        <f t="shared" si="13143"/>
        <v>96.9</v>
      </c>
      <c r="AD4982" s="33">
        <f t="shared" si="13144"/>
        <v>96.9</v>
      </c>
      <c r="AE4982" s="34">
        <f t="shared" si="13121"/>
        <v>100</v>
      </c>
      <c r="AF4982" s="32">
        <f t="shared" si="13145"/>
        <v>96.9</v>
      </c>
      <c r="AG4982" s="32">
        <f t="shared" si="13146"/>
        <v>0</v>
      </c>
      <c r="AH4982" s="32">
        <f t="shared" si="13147"/>
        <v>0</v>
      </c>
      <c r="AI4982" s="32">
        <f t="shared" si="13148"/>
        <v>0</v>
      </c>
      <c r="AJ4982" s="32">
        <f t="shared" si="13149"/>
        <v>0</v>
      </c>
      <c r="AK4982" s="32">
        <f t="shared" si="13150"/>
        <v>0</v>
      </c>
      <c r="AL4982" s="32">
        <f t="shared" si="13123"/>
        <v>96.9</v>
      </c>
      <c r="AM4982" s="32">
        <f t="shared" si="13124"/>
        <v>0</v>
      </c>
    </row>
    <row r="4983" spans="2:40" ht="46.8" x14ac:dyDescent="0.3">
      <c r="B4983" s="30" t="s">
        <v>1331</v>
      </c>
      <c r="C4983" s="30" t="s">
        <v>443</v>
      </c>
      <c r="D4983" s="30" t="s">
        <v>132</v>
      </c>
      <c r="E4983" s="15" t="str">
        <f t="shared" si="13152"/>
        <v>1006</v>
      </c>
      <c r="F4983" s="30" t="s">
        <v>1378</v>
      </c>
      <c r="G4983" s="30"/>
      <c r="H4983" s="31" t="s">
        <v>1379</v>
      </c>
      <c r="I4983" s="32">
        <f t="shared" si="13125"/>
        <v>142.5</v>
      </c>
      <c r="J4983" s="32">
        <f t="shared" si="13126"/>
        <v>142.5</v>
      </c>
      <c r="K4983" s="32">
        <f t="shared" si="13127"/>
        <v>142.5</v>
      </c>
      <c r="L4983" s="32">
        <f t="shared" si="13128"/>
        <v>0</v>
      </c>
      <c r="M4983" s="32">
        <f t="shared" si="13129"/>
        <v>0</v>
      </c>
      <c r="N4983" s="32">
        <f t="shared" si="13130"/>
        <v>0</v>
      </c>
      <c r="O4983" s="32">
        <f t="shared" si="13131"/>
        <v>0</v>
      </c>
      <c r="P4983" s="32">
        <f t="shared" si="13132"/>
        <v>0</v>
      </c>
      <c r="Q4983" s="32">
        <f t="shared" si="13133"/>
        <v>0</v>
      </c>
      <c r="R4983" s="32">
        <f t="shared" si="13151"/>
        <v>-45.6</v>
      </c>
      <c r="S4983" s="32">
        <f t="shared" si="13135"/>
        <v>0</v>
      </c>
      <c r="T4983" s="32">
        <f t="shared" si="13136"/>
        <v>0</v>
      </c>
      <c r="U4983" s="32">
        <v>0</v>
      </c>
      <c r="V4983" s="32">
        <f t="shared" si="13153"/>
        <v>96.9</v>
      </c>
      <c r="W4983" s="32">
        <f t="shared" si="13137"/>
        <v>0</v>
      </c>
      <c r="X4983" s="32">
        <f t="shared" si="13138"/>
        <v>0</v>
      </c>
      <c r="Y4983" s="32">
        <f t="shared" si="13139"/>
        <v>0</v>
      </c>
      <c r="Z4983" s="32">
        <f t="shared" si="13140"/>
        <v>0</v>
      </c>
      <c r="AA4983" s="32">
        <f t="shared" si="13141"/>
        <v>0</v>
      </c>
      <c r="AB4983" s="32">
        <f t="shared" si="13142"/>
        <v>0</v>
      </c>
      <c r="AC4983" s="33">
        <f t="shared" si="13143"/>
        <v>96.9</v>
      </c>
      <c r="AD4983" s="33">
        <f t="shared" si="13144"/>
        <v>96.9</v>
      </c>
      <c r="AE4983" s="34">
        <f t="shared" si="13121"/>
        <v>100</v>
      </c>
      <c r="AF4983" s="32">
        <f t="shared" si="13145"/>
        <v>96.9</v>
      </c>
      <c r="AG4983" s="32">
        <f t="shared" si="13146"/>
        <v>0</v>
      </c>
      <c r="AH4983" s="32">
        <f t="shared" si="13147"/>
        <v>0</v>
      </c>
      <c r="AI4983" s="32">
        <f t="shared" si="13148"/>
        <v>0</v>
      </c>
      <c r="AJ4983" s="32">
        <f t="shared" si="13149"/>
        <v>0</v>
      </c>
      <c r="AK4983" s="32">
        <f t="shared" si="13150"/>
        <v>0</v>
      </c>
      <c r="AL4983" s="32">
        <f t="shared" si="13123"/>
        <v>96.9</v>
      </c>
      <c r="AM4983" s="32">
        <f t="shared" si="13124"/>
        <v>0</v>
      </c>
    </row>
    <row r="4984" spans="2:40" ht="31.2" x14ac:dyDescent="0.3">
      <c r="B4984" s="30" t="s">
        <v>1331</v>
      </c>
      <c r="C4984" s="30" t="s">
        <v>443</v>
      </c>
      <c r="D4984" s="30" t="s">
        <v>132</v>
      </c>
      <c r="E4984" s="15" t="str">
        <f t="shared" si="13152"/>
        <v>1006</v>
      </c>
      <c r="F4984" s="30" t="s">
        <v>1380</v>
      </c>
      <c r="G4984" s="30"/>
      <c r="H4984" s="31" t="s">
        <v>1381</v>
      </c>
      <c r="I4984" s="32">
        <f t="shared" si="13125"/>
        <v>142.5</v>
      </c>
      <c r="J4984" s="32">
        <f t="shared" si="13126"/>
        <v>142.5</v>
      </c>
      <c r="K4984" s="32">
        <f t="shared" si="13127"/>
        <v>142.5</v>
      </c>
      <c r="L4984" s="32">
        <f t="shared" si="13128"/>
        <v>0</v>
      </c>
      <c r="M4984" s="32">
        <f t="shared" si="13129"/>
        <v>0</v>
      </c>
      <c r="N4984" s="32">
        <f t="shared" si="13130"/>
        <v>0</v>
      </c>
      <c r="O4984" s="32">
        <f t="shared" si="13131"/>
        <v>0</v>
      </c>
      <c r="P4984" s="32">
        <f t="shared" si="13132"/>
        <v>0</v>
      </c>
      <c r="Q4984" s="32">
        <f t="shared" si="13133"/>
        <v>0</v>
      </c>
      <c r="R4984" s="32">
        <f t="shared" si="13151"/>
        <v>-45.6</v>
      </c>
      <c r="S4984" s="32">
        <f t="shared" si="13135"/>
        <v>0</v>
      </c>
      <c r="T4984" s="32">
        <f t="shared" si="13136"/>
        <v>0</v>
      </c>
      <c r="U4984" s="32">
        <v>0</v>
      </c>
      <c r="V4984" s="32">
        <f t="shared" si="13153"/>
        <v>96.9</v>
      </c>
      <c r="W4984" s="32">
        <f t="shared" si="13137"/>
        <v>0</v>
      </c>
      <c r="X4984" s="32">
        <f t="shared" si="13138"/>
        <v>0</v>
      </c>
      <c r="Y4984" s="32">
        <f t="shared" si="13139"/>
        <v>0</v>
      </c>
      <c r="Z4984" s="32">
        <f t="shared" si="13140"/>
        <v>0</v>
      </c>
      <c r="AA4984" s="32">
        <f t="shared" si="13141"/>
        <v>0</v>
      </c>
      <c r="AB4984" s="32">
        <f t="shared" si="13142"/>
        <v>0</v>
      </c>
      <c r="AC4984" s="33">
        <f t="shared" si="13143"/>
        <v>96.9</v>
      </c>
      <c r="AD4984" s="33">
        <f t="shared" si="13144"/>
        <v>96.9</v>
      </c>
      <c r="AE4984" s="34">
        <f t="shared" si="13121"/>
        <v>100</v>
      </c>
      <c r="AF4984" s="32">
        <f t="shared" si="13145"/>
        <v>96.9</v>
      </c>
      <c r="AG4984" s="32">
        <f t="shared" si="13146"/>
        <v>0</v>
      </c>
      <c r="AH4984" s="32">
        <f t="shared" si="13147"/>
        <v>0</v>
      </c>
      <c r="AI4984" s="32">
        <f t="shared" si="13148"/>
        <v>0</v>
      </c>
      <c r="AJ4984" s="32">
        <f t="shared" si="13149"/>
        <v>0</v>
      </c>
      <c r="AK4984" s="32">
        <f t="shared" si="13150"/>
        <v>0</v>
      </c>
      <c r="AL4984" s="32">
        <f t="shared" si="13123"/>
        <v>96.9</v>
      </c>
      <c r="AM4984" s="32">
        <f t="shared" si="13124"/>
        <v>0</v>
      </c>
    </row>
    <row r="4985" spans="2:40" ht="31.2" x14ac:dyDescent="0.3">
      <c r="B4985" s="30" t="s">
        <v>1331</v>
      </c>
      <c r="C4985" s="30" t="s">
        <v>443</v>
      </c>
      <c r="D4985" s="30" t="s">
        <v>132</v>
      </c>
      <c r="E4985" s="15" t="str">
        <f t="shared" si="13152"/>
        <v>1006</v>
      </c>
      <c r="F4985" s="30" t="s">
        <v>1380</v>
      </c>
      <c r="G4985" s="30" t="s">
        <v>50</v>
      </c>
      <c r="H4985" s="31" t="s">
        <v>51</v>
      </c>
      <c r="I4985" s="32">
        <f t="shared" si="13125"/>
        <v>142.5</v>
      </c>
      <c r="J4985" s="32">
        <f t="shared" si="13126"/>
        <v>142.5</v>
      </c>
      <c r="K4985" s="32">
        <f t="shared" si="13127"/>
        <v>142.5</v>
      </c>
      <c r="L4985" s="32">
        <f t="shared" si="13128"/>
        <v>0</v>
      </c>
      <c r="M4985" s="32">
        <f t="shared" si="13129"/>
        <v>0</v>
      </c>
      <c r="N4985" s="32">
        <f t="shared" si="13130"/>
        <v>0</v>
      </c>
      <c r="O4985" s="32">
        <f t="shared" si="13131"/>
        <v>0</v>
      </c>
      <c r="P4985" s="32">
        <f t="shared" si="13132"/>
        <v>0</v>
      </c>
      <c r="Q4985" s="32">
        <f t="shared" si="13133"/>
        <v>0</v>
      </c>
      <c r="R4985" s="32">
        <f t="shared" si="13151"/>
        <v>-45.6</v>
      </c>
      <c r="S4985" s="32">
        <f t="shared" si="13135"/>
        <v>0</v>
      </c>
      <c r="T4985" s="32">
        <f t="shared" si="13136"/>
        <v>0</v>
      </c>
      <c r="U4985" s="32">
        <v>0</v>
      </c>
      <c r="V4985" s="32">
        <f t="shared" si="13153"/>
        <v>96.9</v>
      </c>
      <c r="W4985" s="32">
        <f t="shared" si="13137"/>
        <v>0</v>
      </c>
      <c r="X4985" s="32">
        <f t="shared" si="13138"/>
        <v>0</v>
      </c>
      <c r="Y4985" s="32">
        <f t="shared" si="13139"/>
        <v>0</v>
      </c>
      <c r="Z4985" s="32">
        <f t="shared" si="13140"/>
        <v>0</v>
      </c>
      <c r="AA4985" s="32">
        <f t="shared" si="13141"/>
        <v>0</v>
      </c>
      <c r="AB4985" s="32">
        <f t="shared" si="13142"/>
        <v>0</v>
      </c>
      <c r="AC4985" s="33">
        <f t="shared" si="13143"/>
        <v>96.9</v>
      </c>
      <c r="AD4985" s="33">
        <f t="shared" si="13144"/>
        <v>96.9</v>
      </c>
      <c r="AE4985" s="34">
        <f t="shared" si="13121"/>
        <v>100</v>
      </c>
      <c r="AF4985" s="32">
        <f t="shared" si="13145"/>
        <v>96.9</v>
      </c>
      <c r="AG4985" s="32">
        <f t="shared" si="13146"/>
        <v>0</v>
      </c>
      <c r="AH4985" s="32">
        <f t="shared" si="13147"/>
        <v>0</v>
      </c>
      <c r="AI4985" s="32">
        <f t="shared" si="13148"/>
        <v>0</v>
      </c>
      <c r="AJ4985" s="32">
        <f t="shared" si="13149"/>
        <v>0</v>
      </c>
      <c r="AK4985" s="32">
        <f t="shared" si="13150"/>
        <v>0</v>
      </c>
      <c r="AL4985" s="32">
        <f t="shared" si="13123"/>
        <v>96.9</v>
      </c>
      <c r="AM4985" s="32">
        <f t="shared" si="13124"/>
        <v>0</v>
      </c>
    </row>
    <row r="4986" spans="2:40" ht="31.2" x14ac:dyDescent="0.3">
      <c r="B4986" s="30" t="s">
        <v>1331</v>
      </c>
      <c r="C4986" s="30" t="s">
        <v>443</v>
      </c>
      <c r="D4986" s="30" t="s">
        <v>132</v>
      </c>
      <c r="E4986" s="15" t="str">
        <f t="shared" si="13152"/>
        <v>1006</v>
      </c>
      <c r="F4986" s="30" t="s">
        <v>1380</v>
      </c>
      <c r="G4986" s="30" t="s">
        <v>52</v>
      </c>
      <c r="H4986" s="31" t="s">
        <v>53</v>
      </c>
      <c r="I4986" s="32">
        <v>142.5</v>
      </c>
      <c r="J4986" s="32">
        <v>142.5</v>
      </c>
      <c r="K4986" s="32">
        <v>142.5</v>
      </c>
      <c r="L4986" s="32"/>
      <c r="M4986" s="32"/>
      <c r="N4986" s="32"/>
      <c r="O4986" s="32">
        <v>0</v>
      </c>
      <c r="P4986" s="32">
        <v>0</v>
      </c>
      <c r="Q4986" s="32">
        <v>0</v>
      </c>
      <c r="R4986" s="32">
        <v>-45.6</v>
      </c>
      <c r="S4986" s="32">
        <v>0</v>
      </c>
      <c r="T4986" s="32">
        <v>0</v>
      </c>
      <c r="U4986" s="32">
        <v>0</v>
      </c>
      <c r="V4986" s="32">
        <f t="shared" si="13153"/>
        <v>96.9</v>
      </c>
      <c r="W4986" s="32"/>
      <c r="X4986" s="32"/>
      <c r="Y4986" s="32"/>
      <c r="Z4986" s="32"/>
      <c r="AA4986" s="32"/>
      <c r="AB4986" s="32">
        <v>0</v>
      </c>
      <c r="AC4986" s="33">
        <v>96.9</v>
      </c>
      <c r="AD4986" s="33">
        <v>96.9</v>
      </c>
      <c r="AE4986" s="34">
        <f t="shared" si="13121"/>
        <v>100</v>
      </c>
      <c r="AF4986" s="32">
        <v>96.9</v>
      </c>
      <c r="AG4986" s="32">
        <v>0</v>
      </c>
      <c r="AH4986" s="32">
        <v>0</v>
      </c>
      <c r="AI4986" s="32">
        <v>0</v>
      </c>
      <c r="AJ4986" s="32">
        <v>0</v>
      </c>
      <c r="AK4986" s="32">
        <v>0</v>
      </c>
      <c r="AL4986" s="32">
        <f t="shared" si="13123"/>
        <v>96.9</v>
      </c>
      <c r="AM4986" s="32">
        <f t="shared" si="13124"/>
        <v>0</v>
      </c>
      <c r="AN4986" s="12"/>
    </row>
    <row r="4987" spans="2:40" ht="31.2" x14ac:dyDescent="0.3">
      <c r="B4987" s="30" t="s">
        <v>1331</v>
      </c>
      <c r="C4987" s="30" t="s">
        <v>443</v>
      </c>
      <c r="D4987" s="30" t="s">
        <v>132</v>
      </c>
      <c r="E4987" s="15" t="str">
        <f t="shared" si="13152"/>
        <v>1006</v>
      </c>
      <c r="F4987" s="30" t="s">
        <v>387</v>
      </c>
      <c r="G4987" s="30"/>
      <c r="H4987" s="31" t="s">
        <v>388</v>
      </c>
      <c r="I4987" s="32">
        <f t="shared" si="13125"/>
        <v>7432.6999999999989</v>
      </c>
      <c r="J4987" s="32">
        <f t="shared" si="13126"/>
        <v>8012.6</v>
      </c>
      <c r="K4987" s="32">
        <f t="shared" si="13127"/>
        <v>8012.6</v>
      </c>
      <c r="L4987" s="32">
        <f t="shared" si="13128"/>
        <v>0</v>
      </c>
      <c r="M4987" s="32">
        <f t="shared" si="13129"/>
        <v>0</v>
      </c>
      <c r="N4987" s="32">
        <f t="shared" si="13130"/>
        <v>0</v>
      </c>
      <c r="O4987" s="32">
        <f t="shared" si="13131"/>
        <v>0</v>
      </c>
      <c r="P4987" s="32">
        <f t="shared" si="13132"/>
        <v>0</v>
      </c>
      <c r="Q4987" s="32">
        <f t="shared" si="13133"/>
        <v>0</v>
      </c>
      <c r="R4987" s="32">
        <f t="shared" si="13151"/>
        <v>0</v>
      </c>
      <c r="S4987" s="32">
        <f t="shared" si="13135"/>
        <v>0</v>
      </c>
      <c r="T4987" s="32">
        <f t="shared" si="13136"/>
        <v>0</v>
      </c>
      <c r="U4987" s="32">
        <v>0</v>
      </c>
      <c r="V4987" s="32">
        <f t="shared" si="13153"/>
        <v>7432.6999999999989</v>
      </c>
      <c r="W4987" s="32">
        <f t="shared" si="13137"/>
        <v>0</v>
      </c>
      <c r="X4987" s="32">
        <f t="shared" si="13138"/>
        <v>0</v>
      </c>
      <c r="Y4987" s="32">
        <f t="shared" si="13139"/>
        <v>0</v>
      </c>
      <c r="Z4987" s="32">
        <f t="shared" si="13140"/>
        <v>0</v>
      </c>
      <c r="AA4987" s="32">
        <f t="shared" si="13141"/>
        <v>0</v>
      </c>
      <c r="AB4987" s="32">
        <f t="shared" si="13142"/>
        <v>3698.8822099999998</v>
      </c>
      <c r="AC4987" s="33">
        <f t="shared" si="13143"/>
        <v>4099.08</v>
      </c>
      <c r="AD4987" s="33">
        <f t="shared" si="13144"/>
        <v>4099.0793700000004</v>
      </c>
      <c r="AE4987" s="34">
        <f t="shared" si="13121"/>
        <v>99.999984630697639</v>
      </c>
      <c r="AF4987" s="32">
        <f t="shared" si="13145"/>
        <v>4224.08</v>
      </c>
      <c r="AG4987" s="32">
        <f t="shared" si="13146"/>
        <v>0</v>
      </c>
      <c r="AH4987" s="32">
        <f t="shared" si="13147"/>
        <v>0</v>
      </c>
      <c r="AI4987" s="32">
        <f t="shared" si="13148"/>
        <v>0</v>
      </c>
      <c r="AJ4987" s="32">
        <f t="shared" si="13149"/>
        <v>0</v>
      </c>
      <c r="AK4987" s="32">
        <f t="shared" si="13150"/>
        <v>0</v>
      </c>
      <c r="AL4987" s="32">
        <f t="shared" si="13123"/>
        <v>4224.08</v>
      </c>
      <c r="AM4987" s="32">
        <f t="shared" si="13124"/>
        <v>3208.619999999999</v>
      </c>
    </row>
    <row r="4988" spans="2:40" ht="93.6" x14ac:dyDescent="0.3">
      <c r="B4988" s="30" t="s">
        <v>1331</v>
      </c>
      <c r="C4988" s="30" t="s">
        <v>443</v>
      </c>
      <c r="D4988" s="30" t="s">
        <v>132</v>
      </c>
      <c r="E4988" s="15" t="str">
        <f t="shared" si="13152"/>
        <v>1006</v>
      </c>
      <c r="F4988" s="30" t="s">
        <v>616</v>
      </c>
      <c r="G4988" s="30"/>
      <c r="H4988" s="31" t="s">
        <v>617</v>
      </c>
      <c r="I4988" s="32">
        <f t="shared" si="13125"/>
        <v>7432.6999999999989</v>
      </c>
      <c r="J4988" s="32">
        <f t="shared" si="13126"/>
        <v>8012.6</v>
      </c>
      <c r="K4988" s="32">
        <f t="shared" si="13127"/>
        <v>8012.6</v>
      </c>
      <c r="L4988" s="32">
        <f t="shared" si="13128"/>
        <v>0</v>
      </c>
      <c r="M4988" s="32">
        <f t="shared" si="13129"/>
        <v>0</v>
      </c>
      <c r="N4988" s="32">
        <f t="shared" si="13130"/>
        <v>0</v>
      </c>
      <c r="O4988" s="32">
        <f t="shared" si="13131"/>
        <v>0</v>
      </c>
      <c r="P4988" s="32">
        <f t="shared" si="13132"/>
        <v>0</v>
      </c>
      <c r="Q4988" s="32">
        <f t="shared" si="13133"/>
        <v>0</v>
      </c>
      <c r="R4988" s="32">
        <f t="shared" si="13151"/>
        <v>0</v>
      </c>
      <c r="S4988" s="32">
        <f t="shared" si="13135"/>
        <v>0</v>
      </c>
      <c r="T4988" s="32">
        <f t="shared" si="13136"/>
        <v>0</v>
      </c>
      <c r="U4988" s="32">
        <v>0</v>
      </c>
      <c r="V4988" s="32">
        <f t="shared" si="13153"/>
        <v>7432.6999999999989</v>
      </c>
      <c r="W4988" s="32">
        <f t="shared" si="13137"/>
        <v>0</v>
      </c>
      <c r="X4988" s="32">
        <f t="shared" si="13138"/>
        <v>0</v>
      </c>
      <c r="Y4988" s="32">
        <f t="shared" si="13139"/>
        <v>0</v>
      </c>
      <c r="Z4988" s="32">
        <f t="shared" si="13140"/>
        <v>0</v>
      </c>
      <c r="AA4988" s="32">
        <f t="shared" si="13141"/>
        <v>0</v>
      </c>
      <c r="AB4988" s="32">
        <f t="shared" si="13142"/>
        <v>3698.8822099999998</v>
      </c>
      <c r="AC4988" s="33">
        <f t="shared" si="13143"/>
        <v>4099.08</v>
      </c>
      <c r="AD4988" s="33">
        <f t="shared" si="13144"/>
        <v>4099.0793700000004</v>
      </c>
      <c r="AE4988" s="34">
        <f t="shared" si="13121"/>
        <v>99.999984630697639</v>
      </c>
      <c r="AF4988" s="32">
        <f t="shared" si="13145"/>
        <v>4224.08</v>
      </c>
      <c r="AG4988" s="32">
        <f t="shared" si="13146"/>
        <v>0</v>
      </c>
      <c r="AH4988" s="32">
        <f t="shared" si="13147"/>
        <v>0</v>
      </c>
      <c r="AI4988" s="32">
        <f t="shared" si="13148"/>
        <v>0</v>
      </c>
      <c r="AJ4988" s="32">
        <f t="shared" si="13149"/>
        <v>0</v>
      </c>
      <c r="AK4988" s="32">
        <f t="shared" si="13150"/>
        <v>0</v>
      </c>
      <c r="AL4988" s="32">
        <f t="shared" si="13123"/>
        <v>4224.08</v>
      </c>
      <c r="AM4988" s="32">
        <f t="shared" si="13124"/>
        <v>3208.619999999999</v>
      </c>
    </row>
    <row r="4989" spans="2:40" x14ac:dyDescent="0.3">
      <c r="B4989" s="30" t="s">
        <v>1331</v>
      </c>
      <c r="C4989" s="30" t="s">
        <v>443</v>
      </c>
      <c r="D4989" s="30" t="s">
        <v>132</v>
      </c>
      <c r="E4989" s="15" t="str">
        <f t="shared" si="13152"/>
        <v>1006</v>
      </c>
      <c r="F4989" s="30" t="s">
        <v>618</v>
      </c>
      <c r="G4989" s="30"/>
      <c r="H4989" s="49" t="s">
        <v>619</v>
      </c>
      <c r="I4989" s="32">
        <f t="shared" ref="I4989:T4989" si="13154">I4990+I4992</f>
        <v>7432.6999999999989</v>
      </c>
      <c r="J4989" s="32">
        <f t="shared" si="13154"/>
        <v>8012.6</v>
      </c>
      <c r="K4989" s="32">
        <f t="shared" si="13154"/>
        <v>8012.6</v>
      </c>
      <c r="L4989" s="32">
        <f t="shared" si="13154"/>
        <v>0</v>
      </c>
      <c r="M4989" s="32">
        <f t="shared" si="13154"/>
        <v>0</v>
      </c>
      <c r="N4989" s="32">
        <f t="shared" si="13154"/>
        <v>0</v>
      </c>
      <c r="O4989" s="32">
        <f t="shared" si="13154"/>
        <v>0</v>
      </c>
      <c r="P4989" s="32">
        <f t="shared" si="13154"/>
        <v>0</v>
      </c>
      <c r="Q4989" s="32">
        <f t="shared" si="13154"/>
        <v>0</v>
      </c>
      <c r="R4989" s="32">
        <f t="shared" si="13154"/>
        <v>0</v>
      </c>
      <c r="S4989" s="32">
        <f t="shared" si="13154"/>
        <v>0</v>
      </c>
      <c r="T4989" s="32">
        <f t="shared" si="13154"/>
        <v>0</v>
      </c>
      <c r="U4989" s="32">
        <v>0</v>
      </c>
      <c r="V4989" s="32">
        <f t="shared" si="13153"/>
        <v>7432.6999999999989</v>
      </c>
      <c r="W4989" s="32">
        <f t="shared" ref="W4989:AD4989" si="13155">W4990+W4992</f>
        <v>0</v>
      </c>
      <c r="X4989" s="32">
        <f t="shared" si="13155"/>
        <v>0</v>
      </c>
      <c r="Y4989" s="32">
        <f t="shared" si="13155"/>
        <v>0</v>
      </c>
      <c r="Z4989" s="32">
        <f t="shared" si="13155"/>
        <v>0</v>
      </c>
      <c r="AA4989" s="32">
        <f t="shared" si="13155"/>
        <v>0</v>
      </c>
      <c r="AB4989" s="32">
        <f t="shared" si="13155"/>
        <v>3698.8822099999998</v>
      </c>
      <c r="AC4989" s="33">
        <f t="shared" si="13155"/>
        <v>4099.08</v>
      </c>
      <c r="AD4989" s="33">
        <f t="shared" si="13155"/>
        <v>4099.0793700000004</v>
      </c>
      <c r="AE4989" s="34">
        <f t="shared" si="13121"/>
        <v>99.999984630697639</v>
      </c>
      <c r="AF4989" s="32">
        <f t="shared" ref="AF4989:AK4989" si="13156">AF4990+AF4992</f>
        <v>4224.08</v>
      </c>
      <c r="AG4989" s="32">
        <f t="shared" si="13156"/>
        <v>0</v>
      </c>
      <c r="AH4989" s="32">
        <f t="shared" si="13156"/>
        <v>0</v>
      </c>
      <c r="AI4989" s="32">
        <f t="shared" si="13156"/>
        <v>0</v>
      </c>
      <c r="AJ4989" s="32">
        <f t="shared" si="13156"/>
        <v>0</v>
      </c>
      <c r="AK4989" s="32">
        <f t="shared" si="13156"/>
        <v>0</v>
      </c>
      <c r="AL4989" s="32">
        <f t="shared" si="13123"/>
        <v>4224.08</v>
      </c>
      <c r="AM4989" s="32">
        <f t="shared" si="13124"/>
        <v>3208.619999999999</v>
      </c>
    </row>
    <row r="4990" spans="2:40" ht="78" x14ac:dyDescent="0.3">
      <c r="B4990" s="30" t="s">
        <v>1331</v>
      </c>
      <c r="C4990" s="30" t="s">
        <v>443</v>
      </c>
      <c r="D4990" s="30" t="s">
        <v>132</v>
      </c>
      <c r="E4990" s="15" t="str">
        <f t="shared" si="13152"/>
        <v>1006</v>
      </c>
      <c r="F4990" s="30" t="s">
        <v>618</v>
      </c>
      <c r="G4990" s="30" t="s">
        <v>68</v>
      </c>
      <c r="H4990" s="31" t="s">
        <v>69</v>
      </c>
      <c r="I4990" s="32">
        <f t="shared" ref="I4990:T4990" si="13157">I4991</f>
        <v>5569.7999999999993</v>
      </c>
      <c r="J4990" s="32">
        <f t="shared" si="13157"/>
        <v>5772</v>
      </c>
      <c r="K4990" s="32">
        <f t="shared" si="13157"/>
        <v>5772</v>
      </c>
      <c r="L4990" s="32">
        <f t="shared" si="13157"/>
        <v>0</v>
      </c>
      <c r="M4990" s="32">
        <f t="shared" si="13157"/>
        <v>0</v>
      </c>
      <c r="N4990" s="32">
        <f t="shared" si="13157"/>
        <v>0</v>
      </c>
      <c r="O4990" s="32">
        <f t="shared" si="13157"/>
        <v>0</v>
      </c>
      <c r="P4990" s="32">
        <f t="shared" si="13157"/>
        <v>0</v>
      </c>
      <c r="Q4990" s="32">
        <f t="shared" si="13157"/>
        <v>0</v>
      </c>
      <c r="R4990" s="32">
        <f t="shared" si="13157"/>
        <v>0</v>
      </c>
      <c r="S4990" s="32">
        <f t="shared" si="13157"/>
        <v>0</v>
      </c>
      <c r="T4990" s="32">
        <f t="shared" si="13157"/>
        <v>0</v>
      </c>
      <c r="U4990" s="32">
        <v>0</v>
      </c>
      <c r="V4990" s="32">
        <f t="shared" si="13153"/>
        <v>5569.7999999999993</v>
      </c>
      <c r="W4990" s="32">
        <f t="shared" ref="W4990:AD4990" si="13158">W4991</f>
        <v>0</v>
      </c>
      <c r="X4990" s="32">
        <f t="shared" si="13158"/>
        <v>0</v>
      </c>
      <c r="Y4990" s="32">
        <f t="shared" si="13158"/>
        <v>0</v>
      </c>
      <c r="Z4990" s="32">
        <f t="shared" si="13158"/>
        <v>0</v>
      </c>
      <c r="AA4990" s="32">
        <f t="shared" si="13158"/>
        <v>0</v>
      </c>
      <c r="AB4990" s="32">
        <f t="shared" si="13158"/>
        <v>2805.8425299999999</v>
      </c>
      <c r="AC4990" s="33">
        <f t="shared" si="13158"/>
        <v>3128.6000300000001</v>
      </c>
      <c r="AD4990" s="33">
        <f t="shared" si="13158"/>
        <v>3128.5994000000001</v>
      </c>
      <c r="AE4990" s="34">
        <f t="shared" si="13121"/>
        <v>99.99997986319778</v>
      </c>
      <c r="AF4990" s="32">
        <f t="shared" ref="AF4990:AK4990" si="13159">AF4991</f>
        <v>2898.9413100000002</v>
      </c>
      <c r="AG4990" s="32">
        <f t="shared" si="13159"/>
        <v>0</v>
      </c>
      <c r="AH4990" s="32">
        <f t="shared" si="13159"/>
        <v>0</v>
      </c>
      <c r="AI4990" s="32">
        <f t="shared" si="13159"/>
        <v>0</v>
      </c>
      <c r="AJ4990" s="32">
        <f t="shared" si="13159"/>
        <v>0</v>
      </c>
      <c r="AK4990" s="32">
        <f t="shared" si="13159"/>
        <v>0</v>
      </c>
      <c r="AL4990" s="32">
        <f t="shared" si="13123"/>
        <v>2898.9413100000002</v>
      </c>
      <c r="AM4990" s="32">
        <f t="shared" si="13124"/>
        <v>2670.8586899999991</v>
      </c>
    </row>
    <row r="4991" spans="2:40" ht="31.2" x14ac:dyDescent="0.3">
      <c r="B4991" s="30" t="s">
        <v>1331</v>
      </c>
      <c r="C4991" s="30" t="s">
        <v>443</v>
      </c>
      <c r="D4991" s="30" t="s">
        <v>132</v>
      </c>
      <c r="E4991" s="15" t="str">
        <f t="shared" si="13152"/>
        <v>1006</v>
      </c>
      <c r="F4991" s="30" t="s">
        <v>618</v>
      </c>
      <c r="G4991" s="30" t="s">
        <v>90</v>
      </c>
      <c r="H4991" s="31" t="s">
        <v>91</v>
      </c>
      <c r="I4991" s="32">
        <v>5569.7999999999993</v>
      </c>
      <c r="J4991" s="32">
        <v>5772</v>
      </c>
      <c r="K4991" s="32">
        <v>5772</v>
      </c>
      <c r="L4991" s="32"/>
      <c r="M4991" s="32"/>
      <c r="N4991" s="32"/>
      <c r="O4991" s="32">
        <v>0</v>
      </c>
      <c r="P4991" s="32">
        <v>0</v>
      </c>
      <c r="Q4991" s="32">
        <v>0</v>
      </c>
      <c r="R4991" s="32">
        <v>0</v>
      </c>
      <c r="S4991" s="32">
        <v>0</v>
      </c>
      <c r="T4991" s="32">
        <v>0</v>
      </c>
      <c r="U4991" s="32">
        <v>0</v>
      </c>
      <c r="V4991" s="32">
        <f t="shared" si="13153"/>
        <v>5569.7999999999993</v>
      </c>
      <c r="W4991" s="32"/>
      <c r="X4991" s="32"/>
      <c r="Y4991" s="32"/>
      <c r="Z4991" s="32"/>
      <c r="AA4991" s="32"/>
      <c r="AB4991" s="32">
        <v>2805.8425299999999</v>
      </c>
      <c r="AC4991" s="33">
        <v>3128.6000300000001</v>
      </c>
      <c r="AD4991" s="33">
        <v>3128.5994000000001</v>
      </c>
      <c r="AE4991" s="34">
        <f t="shared" si="13121"/>
        <v>99.99997986319778</v>
      </c>
      <c r="AF4991" s="32">
        <v>2898.9413100000002</v>
      </c>
      <c r="AG4991" s="32">
        <v>0</v>
      </c>
      <c r="AH4991" s="32">
        <v>0</v>
      </c>
      <c r="AI4991" s="32">
        <v>0</v>
      </c>
      <c r="AJ4991" s="32">
        <v>0</v>
      </c>
      <c r="AK4991" s="32">
        <v>0</v>
      </c>
      <c r="AL4991" s="32">
        <f t="shared" si="13123"/>
        <v>2898.9413100000002</v>
      </c>
      <c r="AM4991" s="32">
        <f t="shared" si="13124"/>
        <v>2670.8586899999991</v>
      </c>
      <c r="AN4991" s="12"/>
    </row>
    <row r="4992" spans="2:40" ht="31.2" x14ac:dyDescent="0.3">
      <c r="B4992" s="30" t="s">
        <v>1331</v>
      </c>
      <c r="C4992" s="30" t="s">
        <v>443</v>
      </c>
      <c r="D4992" s="30" t="s">
        <v>132</v>
      </c>
      <c r="E4992" s="15" t="str">
        <f t="shared" si="13152"/>
        <v>1006</v>
      </c>
      <c r="F4992" s="30" t="s">
        <v>618</v>
      </c>
      <c r="G4992" s="30" t="s">
        <v>50</v>
      </c>
      <c r="H4992" s="31" t="s">
        <v>51</v>
      </c>
      <c r="I4992" s="32">
        <f t="shared" ref="I4992:T4992" si="13160">I4993</f>
        <v>1862.9</v>
      </c>
      <c r="J4992" s="32">
        <f t="shared" si="13160"/>
        <v>2240.6</v>
      </c>
      <c r="K4992" s="32">
        <f t="shared" si="13160"/>
        <v>2240.6</v>
      </c>
      <c r="L4992" s="32">
        <f t="shared" si="13160"/>
        <v>0</v>
      </c>
      <c r="M4992" s="32">
        <f t="shared" si="13160"/>
        <v>0</v>
      </c>
      <c r="N4992" s="32">
        <f t="shared" si="13160"/>
        <v>0</v>
      </c>
      <c r="O4992" s="32">
        <f t="shared" si="13160"/>
        <v>0</v>
      </c>
      <c r="P4992" s="32">
        <f t="shared" si="13160"/>
        <v>0</v>
      </c>
      <c r="Q4992" s="32">
        <f t="shared" si="13160"/>
        <v>0</v>
      </c>
      <c r="R4992" s="32">
        <f t="shared" si="13160"/>
        <v>0</v>
      </c>
      <c r="S4992" s="32">
        <f t="shared" si="13160"/>
        <v>0</v>
      </c>
      <c r="T4992" s="32">
        <f t="shared" si="13160"/>
        <v>0</v>
      </c>
      <c r="U4992" s="32">
        <v>0</v>
      </c>
      <c r="V4992" s="32">
        <f t="shared" si="13153"/>
        <v>1862.9</v>
      </c>
      <c r="W4992" s="32">
        <f t="shared" ref="W4992:AD4992" si="13161">W4993</f>
        <v>0</v>
      </c>
      <c r="X4992" s="32">
        <f t="shared" si="13161"/>
        <v>0</v>
      </c>
      <c r="Y4992" s="32">
        <f t="shared" si="13161"/>
        <v>0</v>
      </c>
      <c r="Z4992" s="32">
        <f t="shared" si="13161"/>
        <v>0</v>
      </c>
      <c r="AA4992" s="32">
        <f t="shared" si="13161"/>
        <v>0</v>
      </c>
      <c r="AB4992" s="32">
        <f t="shared" si="13161"/>
        <v>893.03967999999998</v>
      </c>
      <c r="AC4992" s="33">
        <f t="shared" si="13161"/>
        <v>970.47996999999998</v>
      </c>
      <c r="AD4992" s="33">
        <f t="shared" si="13161"/>
        <v>970.47996999999998</v>
      </c>
      <c r="AE4992" s="34">
        <f t="shared" si="13121"/>
        <v>100</v>
      </c>
      <c r="AF4992" s="32">
        <f t="shared" ref="AF4992:AK4992" si="13162">AF4993</f>
        <v>1325.13869</v>
      </c>
      <c r="AG4992" s="32">
        <f t="shared" si="13162"/>
        <v>0</v>
      </c>
      <c r="AH4992" s="32">
        <f t="shared" si="13162"/>
        <v>0</v>
      </c>
      <c r="AI4992" s="32">
        <f t="shared" si="13162"/>
        <v>0</v>
      </c>
      <c r="AJ4992" s="32">
        <f t="shared" si="13162"/>
        <v>0</v>
      </c>
      <c r="AK4992" s="32">
        <f t="shared" si="13162"/>
        <v>0</v>
      </c>
      <c r="AL4992" s="32">
        <f t="shared" si="13123"/>
        <v>1325.13869</v>
      </c>
      <c r="AM4992" s="32">
        <f t="shared" si="13124"/>
        <v>537.76131000000009</v>
      </c>
    </row>
    <row r="4993" spans="2:40" ht="31.2" x14ac:dyDescent="0.3">
      <c r="B4993" s="30" t="s">
        <v>1331</v>
      </c>
      <c r="C4993" s="30" t="s">
        <v>443</v>
      </c>
      <c r="D4993" s="30" t="s">
        <v>132</v>
      </c>
      <c r="E4993" s="15" t="str">
        <f t="shared" si="13152"/>
        <v>1006</v>
      </c>
      <c r="F4993" s="30" t="s">
        <v>618</v>
      </c>
      <c r="G4993" s="30" t="s">
        <v>52</v>
      </c>
      <c r="H4993" s="31" t="s">
        <v>53</v>
      </c>
      <c r="I4993" s="32">
        <v>1862.9</v>
      </c>
      <c r="J4993" s="32">
        <v>2240.6</v>
      </c>
      <c r="K4993" s="32">
        <v>2240.6</v>
      </c>
      <c r="L4993" s="32"/>
      <c r="M4993" s="32"/>
      <c r="N4993" s="32"/>
      <c r="O4993" s="32">
        <v>0</v>
      </c>
      <c r="P4993" s="32">
        <v>0</v>
      </c>
      <c r="Q4993" s="32">
        <v>0</v>
      </c>
      <c r="R4993" s="32">
        <v>0</v>
      </c>
      <c r="S4993" s="32">
        <v>0</v>
      </c>
      <c r="T4993" s="32">
        <v>0</v>
      </c>
      <c r="U4993" s="32">
        <v>0</v>
      </c>
      <c r="V4993" s="32">
        <f t="shared" si="13153"/>
        <v>1862.9</v>
      </c>
      <c r="W4993" s="32"/>
      <c r="X4993" s="32"/>
      <c r="Y4993" s="32"/>
      <c r="Z4993" s="32"/>
      <c r="AA4993" s="32"/>
      <c r="AB4993" s="32">
        <v>893.03967999999998</v>
      </c>
      <c r="AC4993" s="33">
        <v>970.47996999999998</v>
      </c>
      <c r="AD4993" s="33">
        <v>970.47996999999998</v>
      </c>
      <c r="AE4993" s="34">
        <f t="shared" si="13121"/>
        <v>100</v>
      </c>
      <c r="AF4993" s="32">
        <v>1325.13869</v>
      </c>
      <c r="AG4993" s="32">
        <v>0</v>
      </c>
      <c r="AH4993" s="32">
        <v>0</v>
      </c>
      <c r="AI4993" s="32">
        <v>0</v>
      </c>
      <c r="AJ4993" s="32">
        <v>0</v>
      </c>
      <c r="AK4993" s="32">
        <v>0</v>
      </c>
      <c r="AL4993" s="32">
        <f t="shared" si="13123"/>
        <v>1325.13869</v>
      </c>
      <c r="AM4993" s="32">
        <f t="shared" si="13124"/>
        <v>537.76131000000009</v>
      </c>
      <c r="AN4993" s="12"/>
    </row>
    <row r="4994" spans="2:40" ht="31.2" hidden="1" customHeight="1" x14ac:dyDescent="0.3">
      <c r="B4994" s="30" t="s">
        <v>1331</v>
      </c>
      <c r="C4994" s="30" t="s">
        <v>443</v>
      </c>
      <c r="D4994" s="30" t="s">
        <v>132</v>
      </c>
      <c r="E4994" s="15" t="str">
        <f t="shared" si="13152"/>
        <v>1006</v>
      </c>
      <c r="F4994" s="30" t="s">
        <v>760</v>
      </c>
      <c r="G4994" s="30"/>
      <c r="H4994" s="31" t="s">
        <v>761</v>
      </c>
      <c r="I4994" s="32">
        <f t="shared" ref="I4994:I5000" si="13163">I4995</f>
        <v>0</v>
      </c>
      <c r="J4994" s="32">
        <f t="shared" ref="J4994:J5000" si="13164">J4995</f>
        <v>0</v>
      </c>
      <c r="K4994" s="32">
        <f t="shared" ref="K4994:K5000" si="13165">K4995</f>
        <v>0</v>
      </c>
      <c r="L4994" s="32">
        <f t="shared" ref="L4994:L5000" si="13166">L4995</f>
        <v>0</v>
      </c>
      <c r="M4994" s="32">
        <f t="shared" ref="M4994:M5000" si="13167">M4995</f>
        <v>0</v>
      </c>
      <c r="N4994" s="32">
        <f t="shared" ref="N4994:N5000" si="13168">N4995</f>
        <v>0</v>
      </c>
      <c r="O4994" s="32">
        <f t="shared" ref="O4994:O5000" si="13169">O4995</f>
        <v>0</v>
      </c>
      <c r="P4994" s="32">
        <f t="shared" ref="P4994:P5000" si="13170">P4995</f>
        <v>0</v>
      </c>
      <c r="Q4994" s="32">
        <f t="shared" ref="Q4994:Q5000" si="13171">Q4995</f>
        <v>0</v>
      </c>
      <c r="R4994" s="32">
        <f t="shared" ref="R4994:R5000" si="13172">R4995</f>
        <v>0</v>
      </c>
      <c r="S4994" s="32">
        <f t="shared" ref="S4994:S5000" si="13173">S4995</f>
        <v>0</v>
      </c>
      <c r="T4994" s="32">
        <f t="shared" ref="T4994:T5000" si="13174">T4995</f>
        <v>0</v>
      </c>
      <c r="U4994" s="32">
        <v>0</v>
      </c>
      <c r="V4994" s="32">
        <f t="shared" si="13153"/>
        <v>0</v>
      </c>
      <c r="W4994" s="32">
        <f t="shared" ref="W4994:W5000" si="13175">W4995</f>
        <v>0</v>
      </c>
      <c r="X4994" s="32">
        <f t="shared" ref="X4994:X5000" si="13176">X4995</f>
        <v>0</v>
      </c>
      <c r="Y4994" s="32">
        <f t="shared" ref="Y4994:Y5000" si="13177">Y4995</f>
        <v>0</v>
      </c>
      <c r="Z4994" s="32">
        <f t="shared" ref="Z4994:Z5000" si="13178">Z4995</f>
        <v>0</v>
      </c>
      <c r="AA4994" s="32">
        <f t="shared" ref="AA4994:AA5000" si="13179">AA4995</f>
        <v>0</v>
      </c>
      <c r="AB4994" s="32">
        <f t="shared" ref="AB4994:AB5000" si="13180">AB4995</f>
        <v>0</v>
      </c>
      <c r="AC4994" s="33">
        <f t="shared" ref="AC4994:AC5000" si="13181">AC4995</f>
        <v>0</v>
      </c>
      <c r="AD4994" s="33">
        <f t="shared" ref="AD4994:AD5000" si="13182">AD4995</f>
        <v>0</v>
      </c>
      <c r="AE4994" s="34" t="e">
        <f t="shared" si="13121"/>
        <v>#DIV/0!</v>
      </c>
      <c r="AF4994" s="35">
        <f t="shared" ref="AF4994:AF5000" si="13183">AF4995</f>
        <v>0</v>
      </c>
      <c r="AG4994" s="35">
        <f t="shared" ref="AG4994:AG5000" si="13184">AG4995</f>
        <v>0</v>
      </c>
      <c r="AH4994" s="36">
        <f t="shared" ref="AH4994:AH5000" si="13185">AH4995</f>
        <v>0</v>
      </c>
      <c r="AI4994" s="36">
        <f t="shared" ref="AI4994:AI5000" si="13186">AI4995</f>
        <v>0</v>
      </c>
      <c r="AJ4994" s="36">
        <f t="shared" ref="AJ4994:AJ5000" si="13187">AJ4995</f>
        <v>0</v>
      </c>
      <c r="AK4994" s="36">
        <f t="shared" ref="AK4994:AK5000" si="13188">AK4995</f>
        <v>0</v>
      </c>
      <c r="AL4994" s="36">
        <f t="shared" si="13123"/>
        <v>0</v>
      </c>
      <c r="AM4994" s="36">
        <f t="shared" si="13124"/>
        <v>0</v>
      </c>
      <c r="AN4994" s="37" t="s">
        <v>35</v>
      </c>
    </row>
    <row r="4995" spans="2:40" ht="31.2" hidden="1" customHeight="1" x14ac:dyDescent="0.3">
      <c r="B4995" s="30" t="s">
        <v>1331</v>
      </c>
      <c r="C4995" s="30" t="s">
        <v>443</v>
      </c>
      <c r="D4995" s="30" t="s">
        <v>132</v>
      </c>
      <c r="E4995" s="15" t="str">
        <f t="shared" si="13152"/>
        <v>1006</v>
      </c>
      <c r="F4995" s="30" t="s">
        <v>898</v>
      </c>
      <c r="G4995" s="30"/>
      <c r="H4995" s="31" t="s">
        <v>899</v>
      </c>
      <c r="I4995" s="32">
        <f t="shared" si="13163"/>
        <v>0</v>
      </c>
      <c r="J4995" s="32">
        <f t="shared" si="13164"/>
        <v>0</v>
      </c>
      <c r="K4995" s="32">
        <f t="shared" si="13165"/>
        <v>0</v>
      </c>
      <c r="L4995" s="32">
        <f t="shared" si="13166"/>
        <v>0</v>
      </c>
      <c r="M4995" s="32">
        <f t="shared" si="13167"/>
        <v>0</v>
      </c>
      <c r="N4995" s="32">
        <f t="shared" si="13168"/>
        <v>0</v>
      </c>
      <c r="O4995" s="32">
        <f t="shared" si="13169"/>
        <v>0</v>
      </c>
      <c r="P4995" s="32">
        <f t="shared" si="13170"/>
        <v>0</v>
      </c>
      <c r="Q4995" s="32">
        <f t="shared" si="13171"/>
        <v>0</v>
      </c>
      <c r="R4995" s="32">
        <f t="shared" si="13172"/>
        <v>0</v>
      </c>
      <c r="S4995" s="32">
        <f t="shared" si="13173"/>
        <v>0</v>
      </c>
      <c r="T4995" s="32">
        <f t="shared" si="13174"/>
        <v>0</v>
      </c>
      <c r="U4995" s="32">
        <v>0</v>
      </c>
      <c r="V4995" s="32">
        <f t="shared" si="13153"/>
        <v>0</v>
      </c>
      <c r="W4995" s="32">
        <f t="shared" si="13175"/>
        <v>0</v>
      </c>
      <c r="X4995" s="32">
        <f t="shared" si="13176"/>
        <v>0</v>
      </c>
      <c r="Y4995" s="32">
        <f t="shared" si="13177"/>
        <v>0</v>
      </c>
      <c r="Z4995" s="32">
        <f t="shared" si="13178"/>
        <v>0</v>
      </c>
      <c r="AA4995" s="32">
        <f t="shared" si="13179"/>
        <v>0</v>
      </c>
      <c r="AB4995" s="32">
        <f t="shared" si="13180"/>
        <v>0</v>
      </c>
      <c r="AC4995" s="33">
        <f t="shared" si="13181"/>
        <v>0</v>
      </c>
      <c r="AD4995" s="33">
        <f t="shared" si="13182"/>
        <v>0</v>
      </c>
      <c r="AE4995" s="34" t="e">
        <f t="shared" si="13121"/>
        <v>#DIV/0!</v>
      </c>
      <c r="AF4995" s="35">
        <f t="shared" si="13183"/>
        <v>0</v>
      </c>
      <c r="AG4995" s="35">
        <f t="shared" si="13184"/>
        <v>0</v>
      </c>
      <c r="AH4995" s="36">
        <f t="shared" si="13185"/>
        <v>0</v>
      </c>
      <c r="AI4995" s="36">
        <f t="shared" si="13186"/>
        <v>0</v>
      </c>
      <c r="AJ4995" s="36">
        <f t="shared" si="13187"/>
        <v>0</v>
      </c>
      <c r="AK4995" s="36">
        <f t="shared" si="13188"/>
        <v>0</v>
      </c>
      <c r="AL4995" s="36">
        <f t="shared" si="13123"/>
        <v>0</v>
      </c>
      <c r="AM4995" s="36">
        <f t="shared" si="13124"/>
        <v>0</v>
      </c>
      <c r="AN4995" s="37" t="s">
        <v>35</v>
      </c>
    </row>
    <row r="4996" spans="2:40" ht="46.8" hidden="1" customHeight="1" x14ac:dyDescent="0.3">
      <c r="B4996" s="30" t="s">
        <v>1331</v>
      </c>
      <c r="C4996" s="30" t="s">
        <v>443</v>
      </c>
      <c r="D4996" s="30" t="s">
        <v>132</v>
      </c>
      <c r="E4996" s="15" t="str">
        <f t="shared" si="13152"/>
        <v>1006</v>
      </c>
      <c r="F4996" s="30" t="s">
        <v>924</v>
      </c>
      <c r="G4996" s="30"/>
      <c r="H4996" s="31" t="s">
        <v>925</v>
      </c>
      <c r="I4996" s="32">
        <f t="shared" si="13163"/>
        <v>0</v>
      </c>
      <c r="J4996" s="32">
        <f t="shared" si="13164"/>
        <v>0</v>
      </c>
      <c r="K4996" s="32">
        <f t="shared" si="13165"/>
        <v>0</v>
      </c>
      <c r="L4996" s="32">
        <f t="shared" si="13166"/>
        <v>0</v>
      </c>
      <c r="M4996" s="32">
        <f t="shared" si="13167"/>
        <v>0</v>
      </c>
      <c r="N4996" s="32">
        <f t="shared" si="13168"/>
        <v>0</v>
      </c>
      <c r="O4996" s="32">
        <f t="shared" si="13169"/>
        <v>0</v>
      </c>
      <c r="P4996" s="32">
        <f t="shared" si="13170"/>
        <v>0</v>
      </c>
      <c r="Q4996" s="32">
        <f t="shared" si="13171"/>
        <v>0</v>
      </c>
      <c r="R4996" s="32">
        <f t="shared" si="13172"/>
        <v>0</v>
      </c>
      <c r="S4996" s="32">
        <f t="shared" si="13173"/>
        <v>0</v>
      </c>
      <c r="T4996" s="32">
        <f t="shared" si="13174"/>
        <v>0</v>
      </c>
      <c r="U4996" s="32">
        <v>0</v>
      </c>
      <c r="V4996" s="32">
        <f t="shared" si="13153"/>
        <v>0</v>
      </c>
      <c r="W4996" s="32">
        <f t="shared" si="13175"/>
        <v>0</v>
      </c>
      <c r="X4996" s="32">
        <f t="shared" si="13176"/>
        <v>0</v>
      </c>
      <c r="Y4996" s="32">
        <f t="shared" si="13177"/>
        <v>0</v>
      </c>
      <c r="Z4996" s="32">
        <f t="shared" si="13178"/>
        <v>0</v>
      </c>
      <c r="AA4996" s="32">
        <f t="shared" si="13179"/>
        <v>0</v>
      </c>
      <c r="AB4996" s="32">
        <f t="shared" si="13180"/>
        <v>0</v>
      </c>
      <c r="AC4996" s="33">
        <f t="shared" si="13181"/>
        <v>0</v>
      </c>
      <c r="AD4996" s="33">
        <f t="shared" si="13182"/>
        <v>0</v>
      </c>
      <c r="AE4996" s="34" t="e">
        <f t="shared" si="13121"/>
        <v>#DIV/0!</v>
      </c>
      <c r="AF4996" s="35">
        <f t="shared" si="13183"/>
        <v>0</v>
      </c>
      <c r="AG4996" s="35">
        <f t="shared" si="13184"/>
        <v>0</v>
      </c>
      <c r="AH4996" s="36">
        <f t="shared" si="13185"/>
        <v>0</v>
      </c>
      <c r="AI4996" s="36">
        <f t="shared" si="13186"/>
        <v>0</v>
      </c>
      <c r="AJ4996" s="36">
        <f t="shared" si="13187"/>
        <v>0</v>
      </c>
      <c r="AK4996" s="36">
        <f t="shared" si="13188"/>
        <v>0</v>
      </c>
      <c r="AL4996" s="36">
        <f t="shared" si="13123"/>
        <v>0</v>
      </c>
      <c r="AM4996" s="36">
        <f t="shared" si="13124"/>
        <v>0</v>
      </c>
      <c r="AN4996" s="37" t="s">
        <v>35</v>
      </c>
    </row>
    <row r="4997" spans="2:40" ht="46.8" hidden="1" customHeight="1" x14ac:dyDescent="0.3">
      <c r="B4997" s="30" t="s">
        <v>1331</v>
      </c>
      <c r="C4997" s="30" t="s">
        <v>443</v>
      </c>
      <c r="D4997" s="30" t="s">
        <v>132</v>
      </c>
      <c r="E4997" s="15" t="str">
        <f t="shared" si="13152"/>
        <v>1006</v>
      </c>
      <c r="F4997" s="30" t="s">
        <v>926</v>
      </c>
      <c r="G4997" s="30"/>
      <c r="H4997" s="31" t="s">
        <v>927</v>
      </c>
      <c r="I4997" s="32">
        <f t="shared" si="13163"/>
        <v>0</v>
      </c>
      <c r="J4997" s="32">
        <f t="shared" si="13164"/>
        <v>0</v>
      </c>
      <c r="K4997" s="32">
        <f t="shared" si="13165"/>
        <v>0</v>
      </c>
      <c r="L4997" s="32">
        <f t="shared" si="13166"/>
        <v>0</v>
      </c>
      <c r="M4997" s="32">
        <f t="shared" si="13167"/>
        <v>0</v>
      </c>
      <c r="N4997" s="32">
        <f t="shared" si="13168"/>
        <v>0</v>
      </c>
      <c r="O4997" s="32">
        <f t="shared" si="13169"/>
        <v>0</v>
      </c>
      <c r="P4997" s="32">
        <f t="shared" si="13170"/>
        <v>0</v>
      </c>
      <c r="Q4997" s="32">
        <f t="shared" si="13171"/>
        <v>0</v>
      </c>
      <c r="R4997" s="32">
        <f t="shared" si="13172"/>
        <v>0</v>
      </c>
      <c r="S4997" s="32">
        <f t="shared" si="13173"/>
        <v>0</v>
      </c>
      <c r="T4997" s="32">
        <f t="shared" si="13174"/>
        <v>0</v>
      </c>
      <c r="U4997" s="32">
        <v>0</v>
      </c>
      <c r="V4997" s="32">
        <f t="shared" si="13153"/>
        <v>0</v>
      </c>
      <c r="W4997" s="32">
        <f t="shared" si="13175"/>
        <v>0</v>
      </c>
      <c r="X4997" s="32">
        <f t="shared" si="13176"/>
        <v>0</v>
      </c>
      <c r="Y4997" s="32">
        <f t="shared" si="13177"/>
        <v>0</v>
      </c>
      <c r="Z4997" s="32">
        <f t="shared" si="13178"/>
        <v>0</v>
      </c>
      <c r="AA4997" s="32">
        <f t="shared" si="13179"/>
        <v>0</v>
      </c>
      <c r="AB4997" s="32">
        <f t="shared" si="13180"/>
        <v>0</v>
      </c>
      <c r="AC4997" s="33">
        <f t="shared" si="13181"/>
        <v>0</v>
      </c>
      <c r="AD4997" s="33">
        <f t="shared" si="13182"/>
        <v>0</v>
      </c>
      <c r="AE4997" s="34" t="e">
        <f t="shared" si="13121"/>
        <v>#DIV/0!</v>
      </c>
      <c r="AF4997" s="35">
        <f t="shared" si="13183"/>
        <v>0</v>
      </c>
      <c r="AG4997" s="35">
        <f t="shared" si="13184"/>
        <v>0</v>
      </c>
      <c r="AH4997" s="36">
        <f t="shared" si="13185"/>
        <v>0</v>
      </c>
      <c r="AI4997" s="36">
        <f t="shared" si="13186"/>
        <v>0</v>
      </c>
      <c r="AJ4997" s="36">
        <f t="shared" si="13187"/>
        <v>0</v>
      </c>
      <c r="AK4997" s="36">
        <f t="shared" si="13188"/>
        <v>0</v>
      </c>
      <c r="AL4997" s="36">
        <f t="shared" si="13123"/>
        <v>0</v>
      </c>
      <c r="AM4997" s="36">
        <f t="shared" si="13124"/>
        <v>0</v>
      </c>
      <c r="AN4997" s="37" t="s">
        <v>35</v>
      </c>
    </row>
    <row r="4998" spans="2:40" ht="15.6" hidden="1" customHeight="1" x14ac:dyDescent="0.3">
      <c r="B4998" s="30" t="s">
        <v>1331</v>
      </c>
      <c r="C4998" s="30" t="s">
        <v>443</v>
      </c>
      <c r="D4998" s="30" t="s">
        <v>132</v>
      </c>
      <c r="E4998" s="15" t="str">
        <f t="shared" si="13152"/>
        <v>1006</v>
      </c>
      <c r="F4998" s="30" t="s">
        <v>926</v>
      </c>
      <c r="G4998" s="30" t="s">
        <v>92</v>
      </c>
      <c r="H4998" s="31" t="s">
        <v>93</v>
      </c>
      <c r="I4998" s="32">
        <f t="shared" si="13163"/>
        <v>0</v>
      </c>
      <c r="J4998" s="32">
        <f t="shared" si="13164"/>
        <v>0</v>
      </c>
      <c r="K4998" s="32">
        <f t="shared" si="13165"/>
        <v>0</v>
      </c>
      <c r="L4998" s="32">
        <f t="shared" si="13166"/>
        <v>0</v>
      </c>
      <c r="M4998" s="32">
        <f t="shared" si="13167"/>
        <v>0</v>
      </c>
      <c r="N4998" s="32">
        <f t="shared" si="13168"/>
        <v>0</v>
      </c>
      <c r="O4998" s="32">
        <f t="shared" si="13169"/>
        <v>0</v>
      </c>
      <c r="P4998" s="32">
        <f t="shared" si="13170"/>
        <v>0</v>
      </c>
      <c r="Q4998" s="32">
        <f t="shared" si="13171"/>
        <v>0</v>
      </c>
      <c r="R4998" s="32">
        <f t="shared" si="13172"/>
        <v>0</v>
      </c>
      <c r="S4998" s="32">
        <f t="shared" si="13173"/>
        <v>0</v>
      </c>
      <c r="T4998" s="32">
        <f t="shared" si="13174"/>
        <v>0</v>
      </c>
      <c r="U4998" s="32">
        <v>0</v>
      </c>
      <c r="V4998" s="32">
        <f t="shared" si="13153"/>
        <v>0</v>
      </c>
      <c r="W4998" s="32">
        <f t="shared" si="13175"/>
        <v>0</v>
      </c>
      <c r="X4998" s="32">
        <f t="shared" si="13176"/>
        <v>0</v>
      </c>
      <c r="Y4998" s="32">
        <f t="shared" si="13177"/>
        <v>0</v>
      </c>
      <c r="Z4998" s="32">
        <f t="shared" si="13178"/>
        <v>0</v>
      </c>
      <c r="AA4998" s="32">
        <f t="shared" si="13179"/>
        <v>0</v>
      </c>
      <c r="AB4998" s="32">
        <f t="shared" si="13180"/>
        <v>0</v>
      </c>
      <c r="AC4998" s="33">
        <f t="shared" si="13181"/>
        <v>0</v>
      </c>
      <c r="AD4998" s="33">
        <f t="shared" si="13182"/>
        <v>0</v>
      </c>
      <c r="AE4998" s="34" t="e">
        <f t="shared" si="13121"/>
        <v>#DIV/0!</v>
      </c>
      <c r="AF4998" s="35">
        <f t="shared" si="13183"/>
        <v>0</v>
      </c>
      <c r="AG4998" s="35">
        <f t="shared" si="13184"/>
        <v>0</v>
      </c>
      <c r="AH4998" s="36">
        <f t="shared" si="13185"/>
        <v>0</v>
      </c>
      <c r="AI4998" s="36">
        <f t="shared" si="13186"/>
        <v>0</v>
      </c>
      <c r="AJ4998" s="36">
        <f t="shared" si="13187"/>
        <v>0</v>
      </c>
      <c r="AK4998" s="36">
        <f t="shared" si="13188"/>
        <v>0</v>
      </c>
      <c r="AL4998" s="36">
        <f t="shared" si="13123"/>
        <v>0</v>
      </c>
      <c r="AM4998" s="36">
        <f t="shared" si="13124"/>
        <v>0</v>
      </c>
      <c r="AN4998" s="37" t="s">
        <v>35</v>
      </c>
    </row>
    <row r="4999" spans="2:40" ht="31.2" hidden="1" customHeight="1" x14ac:dyDescent="0.3">
      <c r="B4999" s="30" t="s">
        <v>1331</v>
      </c>
      <c r="C4999" s="30" t="s">
        <v>443</v>
      </c>
      <c r="D4999" s="30" t="s">
        <v>132</v>
      </c>
      <c r="E4999" s="15" t="str">
        <f t="shared" si="13152"/>
        <v>1006</v>
      </c>
      <c r="F4999" s="30" t="s">
        <v>926</v>
      </c>
      <c r="G4999" s="30" t="s">
        <v>94</v>
      </c>
      <c r="H4999" s="31" t="s">
        <v>95</v>
      </c>
      <c r="I4999" s="32"/>
      <c r="J4999" s="32"/>
      <c r="K4999" s="32"/>
      <c r="L4999" s="32"/>
      <c r="M4999" s="32"/>
      <c r="N4999" s="32"/>
      <c r="O4999" s="32">
        <v>0</v>
      </c>
      <c r="P4999" s="32">
        <v>0</v>
      </c>
      <c r="Q4999" s="32">
        <v>0</v>
      </c>
      <c r="R4999" s="32">
        <v>0</v>
      </c>
      <c r="S4999" s="32">
        <v>0</v>
      </c>
      <c r="T4999" s="32">
        <v>0</v>
      </c>
      <c r="U4999" s="32">
        <v>0</v>
      </c>
      <c r="V4999" s="32">
        <f t="shared" si="13153"/>
        <v>0</v>
      </c>
      <c r="W4999" s="32"/>
      <c r="X4999" s="32"/>
      <c r="Y4999" s="32"/>
      <c r="Z4999" s="32"/>
      <c r="AA4999" s="32"/>
      <c r="AB4999" s="32">
        <v>0</v>
      </c>
      <c r="AC4999" s="33">
        <v>0</v>
      </c>
      <c r="AD4999" s="33">
        <v>0</v>
      </c>
      <c r="AE4999" s="34" t="e">
        <f t="shared" si="13121"/>
        <v>#DIV/0!</v>
      </c>
      <c r="AF4999" s="35">
        <v>0</v>
      </c>
      <c r="AG4999" s="35">
        <v>0</v>
      </c>
      <c r="AH4999" s="36">
        <v>0</v>
      </c>
      <c r="AI4999" s="36">
        <v>0</v>
      </c>
      <c r="AJ4999" s="36">
        <v>0</v>
      </c>
      <c r="AK4999" s="36">
        <v>0</v>
      </c>
      <c r="AL4999" s="36">
        <f t="shared" si="13123"/>
        <v>0</v>
      </c>
      <c r="AM4999" s="36">
        <f t="shared" si="13124"/>
        <v>0</v>
      </c>
      <c r="AN4999" s="37" t="s">
        <v>35</v>
      </c>
    </row>
    <row r="5000" spans="2:40" ht="31.2" x14ac:dyDescent="0.3">
      <c r="B5000" s="30" t="s">
        <v>1331</v>
      </c>
      <c r="C5000" s="30" t="s">
        <v>443</v>
      </c>
      <c r="D5000" s="30" t="s">
        <v>132</v>
      </c>
      <c r="E5000" s="15" t="str">
        <f t="shared" si="13152"/>
        <v>1006</v>
      </c>
      <c r="F5000" s="30" t="s">
        <v>84</v>
      </c>
      <c r="G5000" s="30"/>
      <c r="H5000" s="31" t="s">
        <v>85</v>
      </c>
      <c r="I5000" s="32">
        <f t="shared" si="13163"/>
        <v>35083.9</v>
      </c>
      <c r="J5000" s="32">
        <f t="shared" si="13164"/>
        <v>34681.199999999997</v>
      </c>
      <c r="K5000" s="32">
        <f t="shared" si="13165"/>
        <v>34681.199999999997</v>
      </c>
      <c r="L5000" s="32">
        <f t="shared" si="13166"/>
        <v>0</v>
      </c>
      <c r="M5000" s="32">
        <f t="shared" si="13167"/>
        <v>0</v>
      </c>
      <c r="N5000" s="32">
        <f t="shared" si="13168"/>
        <v>0</v>
      </c>
      <c r="O5000" s="32">
        <f t="shared" si="13169"/>
        <v>0</v>
      </c>
      <c r="P5000" s="32">
        <f t="shared" si="13170"/>
        <v>0</v>
      </c>
      <c r="Q5000" s="32">
        <f t="shared" si="13171"/>
        <v>0</v>
      </c>
      <c r="R5000" s="32">
        <f t="shared" si="13172"/>
        <v>959.2</v>
      </c>
      <c r="S5000" s="32">
        <f t="shared" si="13173"/>
        <v>0</v>
      </c>
      <c r="T5000" s="32">
        <f t="shared" si="13174"/>
        <v>0</v>
      </c>
      <c r="U5000" s="32">
        <v>0</v>
      </c>
      <c r="V5000" s="32">
        <f t="shared" si="13153"/>
        <v>36043.1</v>
      </c>
      <c r="W5000" s="32">
        <f t="shared" si="13175"/>
        <v>0</v>
      </c>
      <c r="X5000" s="32">
        <f t="shared" si="13176"/>
        <v>0</v>
      </c>
      <c r="Y5000" s="32">
        <f t="shared" si="13177"/>
        <v>0</v>
      </c>
      <c r="Z5000" s="32">
        <f t="shared" si="13178"/>
        <v>0</v>
      </c>
      <c r="AA5000" s="32">
        <f t="shared" si="13179"/>
        <v>0</v>
      </c>
      <c r="AB5000" s="32">
        <f t="shared" si="13180"/>
        <v>25600.415089999999</v>
      </c>
      <c r="AC5000" s="33">
        <f t="shared" si="13181"/>
        <v>35814</v>
      </c>
      <c r="AD5000" s="33">
        <f t="shared" si="13182"/>
        <v>35810.34059</v>
      </c>
      <c r="AE5000" s="34">
        <f t="shared" si="13121"/>
        <v>99.989782180153014</v>
      </c>
      <c r="AF5000" s="32">
        <f t="shared" si="13183"/>
        <v>35814</v>
      </c>
      <c r="AG5000" s="32">
        <f t="shared" si="13184"/>
        <v>0</v>
      </c>
      <c r="AH5000" s="32">
        <f t="shared" si="13185"/>
        <v>0</v>
      </c>
      <c r="AI5000" s="32">
        <f t="shared" si="13186"/>
        <v>0</v>
      </c>
      <c r="AJ5000" s="32">
        <f t="shared" si="13187"/>
        <v>0</v>
      </c>
      <c r="AK5000" s="32">
        <f t="shared" si="13188"/>
        <v>0</v>
      </c>
      <c r="AL5000" s="32">
        <f t="shared" si="13123"/>
        <v>35814</v>
      </c>
      <c r="AM5000" s="32">
        <f t="shared" si="13124"/>
        <v>229.09999999999854</v>
      </c>
    </row>
    <row r="5001" spans="2:40" x14ac:dyDescent="0.3">
      <c r="B5001" s="30" t="s">
        <v>1331</v>
      </c>
      <c r="C5001" s="30" t="s">
        <v>443</v>
      </c>
      <c r="D5001" s="30" t="s">
        <v>132</v>
      </c>
      <c r="E5001" s="15" t="str">
        <f t="shared" si="13152"/>
        <v>1006</v>
      </c>
      <c r="F5001" s="30" t="s">
        <v>86</v>
      </c>
      <c r="G5001" s="30"/>
      <c r="H5001" s="31" t="s">
        <v>87</v>
      </c>
      <c r="I5001" s="32">
        <f t="shared" ref="I5001:T5001" si="13189">I5002+I5005</f>
        <v>35083.9</v>
      </c>
      <c r="J5001" s="32">
        <f t="shared" si="13189"/>
        <v>34681.199999999997</v>
      </c>
      <c r="K5001" s="32">
        <f t="shared" si="13189"/>
        <v>34681.199999999997</v>
      </c>
      <c r="L5001" s="32">
        <f t="shared" si="13189"/>
        <v>0</v>
      </c>
      <c r="M5001" s="32">
        <f t="shared" si="13189"/>
        <v>0</v>
      </c>
      <c r="N5001" s="32">
        <f t="shared" si="13189"/>
        <v>0</v>
      </c>
      <c r="O5001" s="32">
        <f t="shared" si="13189"/>
        <v>0</v>
      </c>
      <c r="P5001" s="32">
        <f t="shared" si="13189"/>
        <v>0</v>
      </c>
      <c r="Q5001" s="32">
        <f t="shared" si="13189"/>
        <v>0</v>
      </c>
      <c r="R5001" s="32">
        <f t="shared" si="13189"/>
        <v>959.2</v>
      </c>
      <c r="S5001" s="32">
        <f t="shared" si="13189"/>
        <v>0</v>
      </c>
      <c r="T5001" s="32">
        <f t="shared" si="13189"/>
        <v>0</v>
      </c>
      <c r="U5001" s="32">
        <v>0</v>
      </c>
      <c r="V5001" s="32">
        <f t="shared" si="13153"/>
        <v>36043.1</v>
      </c>
      <c r="W5001" s="32">
        <f t="shared" ref="W5001:AD5001" si="13190">W5002+W5005</f>
        <v>0</v>
      </c>
      <c r="X5001" s="32">
        <f t="shared" si="13190"/>
        <v>0</v>
      </c>
      <c r="Y5001" s="32">
        <f t="shared" si="13190"/>
        <v>0</v>
      </c>
      <c r="Z5001" s="32">
        <f t="shared" si="13190"/>
        <v>0</v>
      </c>
      <c r="AA5001" s="32">
        <f t="shared" si="13190"/>
        <v>0</v>
      </c>
      <c r="AB5001" s="32">
        <f t="shared" si="13190"/>
        <v>25600.415089999999</v>
      </c>
      <c r="AC5001" s="33">
        <f t="shared" si="13190"/>
        <v>35814</v>
      </c>
      <c r="AD5001" s="33">
        <f t="shared" si="13190"/>
        <v>35810.34059</v>
      </c>
      <c r="AE5001" s="34">
        <f t="shared" si="13121"/>
        <v>99.989782180153014</v>
      </c>
      <c r="AF5001" s="32">
        <f t="shared" ref="AF5001:AK5001" si="13191">AF5002+AF5005</f>
        <v>35814</v>
      </c>
      <c r="AG5001" s="32">
        <f t="shared" si="13191"/>
        <v>0</v>
      </c>
      <c r="AH5001" s="32">
        <f t="shared" si="13191"/>
        <v>0</v>
      </c>
      <c r="AI5001" s="32">
        <f t="shared" si="13191"/>
        <v>0</v>
      </c>
      <c r="AJ5001" s="32">
        <f t="shared" si="13191"/>
        <v>0</v>
      </c>
      <c r="AK5001" s="32">
        <f t="shared" si="13191"/>
        <v>0</v>
      </c>
      <c r="AL5001" s="32">
        <f t="shared" si="13123"/>
        <v>35814</v>
      </c>
      <c r="AM5001" s="32">
        <f t="shared" si="13124"/>
        <v>229.09999999999854</v>
      </c>
    </row>
    <row r="5002" spans="2:40" ht="31.2" x14ac:dyDescent="0.3">
      <c r="B5002" s="30" t="s">
        <v>1331</v>
      </c>
      <c r="C5002" s="30" t="s">
        <v>443</v>
      </c>
      <c r="D5002" s="30" t="s">
        <v>132</v>
      </c>
      <c r="E5002" s="15" t="str">
        <f t="shared" si="13152"/>
        <v>1006</v>
      </c>
      <c r="F5002" s="30" t="s">
        <v>88</v>
      </c>
      <c r="G5002" s="30"/>
      <c r="H5002" s="31" t="s">
        <v>89</v>
      </c>
      <c r="I5002" s="32">
        <f t="shared" ref="I5002:I5003" si="13192">I5003</f>
        <v>33286.400000000001</v>
      </c>
      <c r="J5002" s="32">
        <f t="shared" ref="J5002:J5003" si="13193">J5003</f>
        <v>32883.699999999997</v>
      </c>
      <c r="K5002" s="32">
        <f t="shared" ref="K5002:K5003" si="13194">K5003</f>
        <v>32883.699999999997</v>
      </c>
      <c r="L5002" s="32">
        <f t="shared" ref="L5002:L5003" si="13195">L5003</f>
        <v>0</v>
      </c>
      <c r="M5002" s="32">
        <f t="shared" ref="M5002:M5003" si="13196">M5003</f>
        <v>0</v>
      </c>
      <c r="N5002" s="32">
        <f t="shared" ref="N5002:N5003" si="13197">N5003</f>
        <v>0</v>
      </c>
      <c r="O5002" s="32">
        <f t="shared" ref="O5002:O5003" si="13198">O5003</f>
        <v>0</v>
      </c>
      <c r="P5002" s="32">
        <f t="shared" ref="P5002:P5003" si="13199">P5003</f>
        <v>0</v>
      </c>
      <c r="Q5002" s="32">
        <f t="shared" ref="Q5002:Q5003" si="13200">Q5003</f>
        <v>0</v>
      </c>
      <c r="R5002" s="32">
        <f t="shared" ref="R5002:R5003" si="13201">R5003</f>
        <v>959.2</v>
      </c>
      <c r="S5002" s="32">
        <f t="shared" ref="S5002:S5003" si="13202">S5003</f>
        <v>0</v>
      </c>
      <c r="T5002" s="32">
        <f t="shared" ref="T5002:T5003" si="13203">T5003</f>
        <v>0</v>
      </c>
      <c r="U5002" s="32">
        <v>0</v>
      </c>
      <c r="V5002" s="32">
        <f t="shared" si="13153"/>
        <v>34245.599999999999</v>
      </c>
      <c r="W5002" s="32">
        <f t="shared" ref="W5002:W5003" si="13204">W5003</f>
        <v>0</v>
      </c>
      <c r="X5002" s="32">
        <f t="shared" ref="X5002:X5003" si="13205">X5003</f>
        <v>0</v>
      </c>
      <c r="Y5002" s="32">
        <f t="shared" ref="Y5002:Y5003" si="13206">Y5003</f>
        <v>0</v>
      </c>
      <c r="Z5002" s="32">
        <f t="shared" ref="Z5002:Z5003" si="13207">Z5003</f>
        <v>0</v>
      </c>
      <c r="AA5002" s="32">
        <f t="shared" ref="AA5002:AA5003" si="13208">AA5003</f>
        <v>0</v>
      </c>
      <c r="AB5002" s="32">
        <f t="shared" ref="AB5002:AB5003" si="13209">AB5003</f>
        <v>24180.720539999998</v>
      </c>
      <c r="AC5002" s="33">
        <f t="shared" ref="AC5002:AC5003" si="13210">AC5003</f>
        <v>34019.151919999997</v>
      </c>
      <c r="AD5002" s="33">
        <f t="shared" ref="AD5002:AD5003" si="13211">AD5003</f>
        <v>34015.492509999996</v>
      </c>
      <c r="AE5002" s="34">
        <f t="shared" si="13121"/>
        <v>99.98924308869131</v>
      </c>
      <c r="AF5002" s="32">
        <f t="shared" ref="AF5002:AF5003" si="13212">AF5003</f>
        <v>34016.5</v>
      </c>
      <c r="AG5002" s="32">
        <f t="shared" ref="AG5002:AG5003" si="13213">AG5003</f>
        <v>0</v>
      </c>
      <c r="AH5002" s="32">
        <f t="shared" ref="AH5002:AH5003" si="13214">AH5003</f>
        <v>0</v>
      </c>
      <c r="AI5002" s="32">
        <f t="shared" ref="AI5002:AI5003" si="13215">AI5003</f>
        <v>0</v>
      </c>
      <c r="AJ5002" s="32">
        <f t="shared" ref="AJ5002:AJ5003" si="13216">AJ5003</f>
        <v>0</v>
      </c>
      <c r="AK5002" s="32">
        <f t="shared" ref="AK5002:AK5003" si="13217">AK5003</f>
        <v>0</v>
      </c>
      <c r="AL5002" s="32">
        <f t="shared" si="13123"/>
        <v>34016.5</v>
      </c>
      <c r="AM5002" s="32">
        <f t="shared" si="13124"/>
        <v>229.09999999999854</v>
      </c>
    </row>
    <row r="5003" spans="2:40" ht="78" x14ac:dyDescent="0.3">
      <c r="B5003" s="30" t="s">
        <v>1331</v>
      </c>
      <c r="C5003" s="30" t="s">
        <v>443</v>
      </c>
      <c r="D5003" s="30" t="s">
        <v>132</v>
      </c>
      <c r="E5003" s="15" t="str">
        <f t="shared" si="13152"/>
        <v>1006</v>
      </c>
      <c r="F5003" s="30" t="s">
        <v>88</v>
      </c>
      <c r="G5003" s="30" t="s">
        <v>68</v>
      </c>
      <c r="H5003" s="31" t="s">
        <v>69</v>
      </c>
      <c r="I5003" s="32">
        <f t="shared" si="13192"/>
        <v>33286.400000000001</v>
      </c>
      <c r="J5003" s="32">
        <f t="shared" si="13193"/>
        <v>32883.699999999997</v>
      </c>
      <c r="K5003" s="32">
        <f t="shared" si="13194"/>
        <v>32883.699999999997</v>
      </c>
      <c r="L5003" s="32">
        <f t="shared" si="13195"/>
        <v>0</v>
      </c>
      <c r="M5003" s="32">
        <f t="shared" si="13196"/>
        <v>0</v>
      </c>
      <c r="N5003" s="32">
        <f t="shared" si="13197"/>
        <v>0</v>
      </c>
      <c r="O5003" s="32">
        <f t="shared" si="13198"/>
        <v>0</v>
      </c>
      <c r="P5003" s="32">
        <f t="shared" si="13199"/>
        <v>0</v>
      </c>
      <c r="Q5003" s="32">
        <f t="shared" si="13200"/>
        <v>0</v>
      </c>
      <c r="R5003" s="32">
        <f t="shared" si="13201"/>
        <v>959.2</v>
      </c>
      <c r="S5003" s="32">
        <f t="shared" si="13202"/>
        <v>0</v>
      </c>
      <c r="T5003" s="32">
        <f t="shared" si="13203"/>
        <v>0</v>
      </c>
      <c r="U5003" s="32">
        <v>0</v>
      </c>
      <c r="V5003" s="32">
        <f t="shared" si="13153"/>
        <v>34245.599999999999</v>
      </c>
      <c r="W5003" s="32">
        <f t="shared" si="13204"/>
        <v>0</v>
      </c>
      <c r="X5003" s="32">
        <f t="shared" si="13205"/>
        <v>0</v>
      </c>
      <c r="Y5003" s="32">
        <f t="shared" si="13206"/>
        <v>0</v>
      </c>
      <c r="Z5003" s="32">
        <f t="shared" si="13207"/>
        <v>0</v>
      </c>
      <c r="AA5003" s="32">
        <f t="shared" si="13208"/>
        <v>0</v>
      </c>
      <c r="AB5003" s="32">
        <f t="shared" si="13209"/>
        <v>24180.720539999998</v>
      </c>
      <c r="AC5003" s="33">
        <f t="shared" si="13210"/>
        <v>34019.151919999997</v>
      </c>
      <c r="AD5003" s="33">
        <f t="shared" si="13211"/>
        <v>34015.492509999996</v>
      </c>
      <c r="AE5003" s="34">
        <f t="shared" si="13121"/>
        <v>99.98924308869131</v>
      </c>
      <c r="AF5003" s="32">
        <f t="shared" si="13212"/>
        <v>34016.5</v>
      </c>
      <c r="AG5003" s="32">
        <f t="shared" si="13213"/>
        <v>0</v>
      </c>
      <c r="AH5003" s="32">
        <f t="shared" si="13214"/>
        <v>0</v>
      </c>
      <c r="AI5003" s="32">
        <f t="shared" si="13215"/>
        <v>0</v>
      </c>
      <c r="AJ5003" s="32">
        <f t="shared" si="13216"/>
        <v>0</v>
      </c>
      <c r="AK5003" s="32">
        <f t="shared" si="13217"/>
        <v>0</v>
      </c>
      <c r="AL5003" s="32">
        <f t="shared" si="13123"/>
        <v>34016.5</v>
      </c>
      <c r="AM5003" s="32">
        <f t="shared" si="13124"/>
        <v>229.09999999999854</v>
      </c>
    </row>
    <row r="5004" spans="2:40" ht="31.2" x14ac:dyDescent="0.3">
      <c r="B5004" s="30" t="s">
        <v>1331</v>
      </c>
      <c r="C5004" s="30" t="s">
        <v>443</v>
      </c>
      <c r="D5004" s="30" t="s">
        <v>132</v>
      </c>
      <c r="E5004" s="15" t="str">
        <f t="shared" si="13152"/>
        <v>1006</v>
      </c>
      <c r="F5004" s="30" t="s">
        <v>88</v>
      </c>
      <c r="G5004" s="30" t="s">
        <v>90</v>
      </c>
      <c r="H5004" s="31" t="s">
        <v>91</v>
      </c>
      <c r="I5004" s="32">
        <v>33286.400000000001</v>
      </c>
      <c r="J5004" s="32">
        <v>32883.699999999997</v>
      </c>
      <c r="K5004" s="32">
        <v>32883.699999999997</v>
      </c>
      <c r="L5004" s="32"/>
      <c r="M5004" s="32"/>
      <c r="N5004" s="32"/>
      <c r="O5004" s="32">
        <v>0</v>
      </c>
      <c r="P5004" s="32">
        <v>0</v>
      </c>
      <c r="Q5004" s="32">
        <v>0</v>
      </c>
      <c r="R5004" s="32">
        <v>959.2</v>
      </c>
      <c r="S5004" s="32">
        <v>0</v>
      </c>
      <c r="T5004" s="32">
        <v>0</v>
      </c>
      <c r="U5004" s="32">
        <v>0</v>
      </c>
      <c r="V5004" s="32">
        <f t="shared" si="13153"/>
        <v>34245.599999999999</v>
      </c>
      <c r="W5004" s="32"/>
      <c r="X5004" s="32"/>
      <c r="Y5004" s="32"/>
      <c r="Z5004" s="32"/>
      <c r="AA5004" s="32"/>
      <c r="AB5004" s="32">
        <v>24180.720539999998</v>
      </c>
      <c r="AC5004" s="33">
        <v>34019.151919999997</v>
      </c>
      <c r="AD5004" s="33">
        <v>34015.492509999996</v>
      </c>
      <c r="AE5004" s="34">
        <f t="shared" si="13121"/>
        <v>99.98924308869131</v>
      </c>
      <c r="AF5004" s="32">
        <v>34016.5</v>
      </c>
      <c r="AG5004" s="32">
        <v>0</v>
      </c>
      <c r="AH5004" s="32">
        <v>0</v>
      </c>
      <c r="AI5004" s="32">
        <v>0</v>
      </c>
      <c r="AJ5004" s="32">
        <v>0</v>
      </c>
      <c r="AK5004" s="32">
        <v>0</v>
      </c>
      <c r="AL5004" s="32">
        <f t="shared" si="13123"/>
        <v>34016.5</v>
      </c>
      <c r="AM5004" s="32">
        <f t="shared" si="13124"/>
        <v>229.09999999999854</v>
      </c>
      <c r="AN5004" s="12"/>
    </row>
    <row r="5005" spans="2:40" ht="31.2" x14ac:dyDescent="0.3">
      <c r="B5005" s="30" t="s">
        <v>1331</v>
      </c>
      <c r="C5005" s="30" t="s">
        <v>443</v>
      </c>
      <c r="D5005" s="30" t="s">
        <v>132</v>
      </c>
      <c r="E5005" s="15" t="str">
        <f t="shared" si="13152"/>
        <v>1006</v>
      </c>
      <c r="F5005" s="30" t="s">
        <v>96</v>
      </c>
      <c r="G5005" s="30"/>
      <c r="H5005" s="31" t="s">
        <v>97</v>
      </c>
      <c r="I5005" s="32">
        <f t="shared" ref="I5005:N5005" si="13218">I5008</f>
        <v>1797.5</v>
      </c>
      <c r="J5005" s="32">
        <f t="shared" si="13218"/>
        <v>1797.5</v>
      </c>
      <c r="K5005" s="32">
        <f t="shared" si="13218"/>
        <v>1797.5</v>
      </c>
      <c r="L5005" s="32">
        <f t="shared" si="13218"/>
        <v>0</v>
      </c>
      <c r="M5005" s="32">
        <f t="shared" si="13218"/>
        <v>0</v>
      </c>
      <c r="N5005" s="32">
        <f t="shared" si="13218"/>
        <v>0</v>
      </c>
      <c r="O5005" s="32">
        <f>O5008+O5006</f>
        <v>0</v>
      </c>
      <c r="P5005" s="32">
        <f>P5008+P5006</f>
        <v>0</v>
      </c>
      <c r="Q5005" s="32">
        <f>Q5008+Q5006</f>
        <v>0</v>
      </c>
      <c r="R5005" s="32">
        <f>R5008+R5006</f>
        <v>0</v>
      </c>
      <c r="S5005" s="32">
        <f>S5008+S5006</f>
        <v>0</v>
      </c>
      <c r="T5005" s="32">
        <f>T5008</f>
        <v>0</v>
      </c>
      <c r="U5005" s="32">
        <v>0</v>
      </c>
      <c r="V5005" s="32">
        <f t="shared" si="13153"/>
        <v>1797.5</v>
      </c>
      <c r="W5005" s="32">
        <f>W5008</f>
        <v>0</v>
      </c>
      <c r="X5005" s="32">
        <f>X5008</f>
        <v>0</v>
      </c>
      <c r="Y5005" s="32">
        <f>Y5008</f>
        <v>0</v>
      </c>
      <c r="Z5005" s="32">
        <f>Z5008</f>
        <v>0</v>
      </c>
      <c r="AA5005" s="32">
        <f>AA5008</f>
        <v>0</v>
      </c>
      <c r="AB5005" s="32">
        <f>AB5008+AB5006</f>
        <v>1419.6945499999999</v>
      </c>
      <c r="AC5005" s="33">
        <f>AC5008+AC5006</f>
        <v>1794.84808</v>
      </c>
      <c r="AD5005" s="33">
        <f>AD5008+AD5006</f>
        <v>1794.84808</v>
      </c>
      <c r="AE5005" s="34">
        <f t="shared" si="13121"/>
        <v>100</v>
      </c>
      <c r="AF5005" s="32">
        <f t="shared" ref="AF5005:AK5005" si="13219">AF5008+AF5006</f>
        <v>1797.5</v>
      </c>
      <c r="AG5005" s="32">
        <f t="shared" si="13219"/>
        <v>0</v>
      </c>
      <c r="AH5005" s="32">
        <f t="shared" si="13219"/>
        <v>0</v>
      </c>
      <c r="AI5005" s="32">
        <f t="shared" si="13219"/>
        <v>0</v>
      </c>
      <c r="AJ5005" s="32">
        <f t="shared" si="13219"/>
        <v>0</v>
      </c>
      <c r="AK5005" s="32">
        <f t="shared" si="13219"/>
        <v>0</v>
      </c>
      <c r="AL5005" s="32">
        <f t="shared" si="13123"/>
        <v>1797.5</v>
      </c>
      <c r="AM5005" s="32">
        <f t="shared" si="13124"/>
        <v>0</v>
      </c>
    </row>
    <row r="5006" spans="2:40" ht="78" x14ac:dyDescent="0.3">
      <c r="B5006" s="30" t="s">
        <v>1331</v>
      </c>
      <c r="C5006" s="30" t="s">
        <v>443</v>
      </c>
      <c r="D5006" s="30" t="s">
        <v>132</v>
      </c>
      <c r="E5006" s="15" t="str">
        <f t="shared" si="13152"/>
        <v>1006</v>
      </c>
      <c r="F5006" s="30" t="s">
        <v>96</v>
      </c>
      <c r="G5006" s="30" t="s">
        <v>68</v>
      </c>
      <c r="H5006" s="31" t="s">
        <v>69</v>
      </c>
      <c r="I5006" s="32"/>
      <c r="J5006" s="32"/>
      <c r="K5006" s="32"/>
      <c r="L5006" s="32"/>
      <c r="M5006" s="32"/>
      <c r="N5006" s="32"/>
      <c r="O5006" s="32">
        <f>O5007</f>
        <v>0</v>
      </c>
      <c r="P5006" s="32">
        <f>P5007</f>
        <v>0</v>
      </c>
      <c r="Q5006" s="32">
        <f>Q5007</f>
        <v>0</v>
      </c>
      <c r="R5006" s="32">
        <f>R5007</f>
        <v>0</v>
      </c>
      <c r="S5006" s="32">
        <f>S5007</f>
        <v>0</v>
      </c>
      <c r="T5006" s="32"/>
      <c r="U5006" s="32"/>
      <c r="V5006" s="32">
        <f t="shared" si="13153"/>
        <v>0</v>
      </c>
      <c r="W5006" s="32"/>
      <c r="X5006" s="32"/>
      <c r="Y5006" s="32"/>
      <c r="Z5006" s="32"/>
      <c r="AA5006" s="32"/>
      <c r="AB5006" s="32">
        <f>AB5007</f>
        <v>63.466799999999999</v>
      </c>
      <c r="AC5006" s="33">
        <f>AC5007</f>
        <v>73.566800000000001</v>
      </c>
      <c r="AD5006" s="33">
        <f>AD5007</f>
        <v>73.566800000000001</v>
      </c>
      <c r="AE5006" s="34">
        <f t="shared" si="13121"/>
        <v>100</v>
      </c>
      <c r="AF5006" s="32">
        <f t="shared" ref="AF5006:AK5006" si="13220">AF5007</f>
        <v>73.566800000000001</v>
      </c>
      <c r="AG5006" s="32">
        <f t="shared" si="13220"/>
        <v>0</v>
      </c>
      <c r="AH5006" s="32">
        <f t="shared" si="13220"/>
        <v>0</v>
      </c>
      <c r="AI5006" s="32">
        <f t="shared" si="13220"/>
        <v>0</v>
      </c>
      <c r="AJ5006" s="32">
        <f t="shared" si="13220"/>
        <v>0</v>
      </c>
      <c r="AK5006" s="32">
        <f t="shared" si="13220"/>
        <v>0</v>
      </c>
      <c r="AL5006" s="32">
        <f t="shared" si="13123"/>
        <v>73.566800000000001</v>
      </c>
      <c r="AM5006" s="32">
        <f t="shared" si="13124"/>
        <v>-73.566800000000001</v>
      </c>
    </row>
    <row r="5007" spans="2:40" ht="31.2" x14ac:dyDescent="0.3">
      <c r="B5007" s="30" t="s">
        <v>1331</v>
      </c>
      <c r="C5007" s="30" t="s">
        <v>443</v>
      </c>
      <c r="D5007" s="30" t="s">
        <v>132</v>
      </c>
      <c r="E5007" s="15" t="str">
        <f t="shared" si="13152"/>
        <v>1006</v>
      </c>
      <c r="F5007" s="30" t="s">
        <v>96</v>
      </c>
      <c r="G5007" s="30" t="s">
        <v>90</v>
      </c>
      <c r="H5007" s="31" t="s">
        <v>91</v>
      </c>
      <c r="I5007" s="32"/>
      <c r="J5007" s="32"/>
      <c r="K5007" s="32"/>
      <c r="L5007" s="32"/>
      <c r="M5007" s="32"/>
      <c r="N5007" s="32"/>
      <c r="O5007" s="32">
        <v>0</v>
      </c>
      <c r="P5007" s="32">
        <v>0</v>
      </c>
      <c r="Q5007" s="32">
        <v>0</v>
      </c>
      <c r="R5007" s="32">
        <v>0</v>
      </c>
      <c r="S5007" s="32">
        <v>0</v>
      </c>
      <c r="T5007" s="32"/>
      <c r="U5007" s="32"/>
      <c r="V5007" s="32">
        <f t="shared" si="13153"/>
        <v>0</v>
      </c>
      <c r="W5007" s="32"/>
      <c r="X5007" s="32"/>
      <c r="Y5007" s="32"/>
      <c r="Z5007" s="32"/>
      <c r="AA5007" s="32"/>
      <c r="AB5007" s="32">
        <v>63.466799999999999</v>
      </c>
      <c r="AC5007" s="33">
        <v>73.566800000000001</v>
      </c>
      <c r="AD5007" s="33">
        <v>73.566800000000001</v>
      </c>
      <c r="AE5007" s="34">
        <f t="shared" si="13121"/>
        <v>100</v>
      </c>
      <c r="AF5007" s="32">
        <v>73.566800000000001</v>
      </c>
      <c r="AG5007" s="32">
        <v>0</v>
      </c>
      <c r="AH5007" s="32">
        <v>0</v>
      </c>
      <c r="AI5007" s="32">
        <v>0</v>
      </c>
      <c r="AJ5007" s="32">
        <v>0</v>
      </c>
      <c r="AK5007" s="32">
        <v>0</v>
      </c>
      <c r="AL5007" s="32">
        <f t="shared" si="13123"/>
        <v>73.566800000000001</v>
      </c>
      <c r="AM5007" s="32">
        <f t="shared" si="13124"/>
        <v>-73.566800000000001</v>
      </c>
    </row>
    <row r="5008" spans="2:40" ht="31.2" x14ac:dyDescent="0.3">
      <c r="B5008" s="30" t="s">
        <v>1331</v>
      </c>
      <c r="C5008" s="30" t="s">
        <v>443</v>
      </c>
      <c r="D5008" s="30" t="s">
        <v>132</v>
      </c>
      <c r="E5008" s="15" t="str">
        <f t="shared" si="13152"/>
        <v>1006</v>
      </c>
      <c r="F5008" s="30" t="s">
        <v>96</v>
      </c>
      <c r="G5008" s="30" t="s">
        <v>50</v>
      </c>
      <c r="H5008" s="31" t="s">
        <v>51</v>
      </c>
      <c r="I5008" s="32">
        <f t="shared" ref="I5008:T5008" si="13221">I5009</f>
        <v>1797.5</v>
      </c>
      <c r="J5008" s="32">
        <f t="shared" si="13221"/>
        <v>1797.5</v>
      </c>
      <c r="K5008" s="32">
        <f t="shared" si="13221"/>
        <v>1797.5</v>
      </c>
      <c r="L5008" s="32">
        <f t="shared" si="13221"/>
        <v>0</v>
      </c>
      <c r="M5008" s="32">
        <f t="shared" si="13221"/>
        <v>0</v>
      </c>
      <c r="N5008" s="32">
        <f t="shared" si="13221"/>
        <v>0</v>
      </c>
      <c r="O5008" s="32">
        <f t="shared" si="13221"/>
        <v>0</v>
      </c>
      <c r="P5008" s="32">
        <f t="shared" si="13221"/>
        <v>0</v>
      </c>
      <c r="Q5008" s="32">
        <f t="shared" si="13221"/>
        <v>0</v>
      </c>
      <c r="R5008" s="32">
        <f t="shared" si="13221"/>
        <v>0</v>
      </c>
      <c r="S5008" s="32">
        <f t="shared" si="13221"/>
        <v>0</v>
      </c>
      <c r="T5008" s="32">
        <f t="shared" si="13221"/>
        <v>0</v>
      </c>
      <c r="U5008" s="32">
        <v>0</v>
      </c>
      <c r="V5008" s="32">
        <f t="shared" si="13153"/>
        <v>1797.5</v>
      </c>
      <c r="W5008" s="32">
        <f t="shared" ref="W5008:AD5008" si="13222">W5009</f>
        <v>0</v>
      </c>
      <c r="X5008" s="32">
        <f t="shared" si="13222"/>
        <v>0</v>
      </c>
      <c r="Y5008" s="32">
        <f t="shared" si="13222"/>
        <v>0</v>
      </c>
      <c r="Z5008" s="32">
        <f t="shared" si="13222"/>
        <v>0</v>
      </c>
      <c r="AA5008" s="32">
        <f t="shared" si="13222"/>
        <v>0</v>
      </c>
      <c r="AB5008" s="32">
        <f t="shared" si="13222"/>
        <v>1356.22775</v>
      </c>
      <c r="AC5008" s="33">
        <f t="shared" si="13222"/>
        <v>1721.2812799999999</v>
      </c>
      <c r="AD5008" s="33">
        <f t="shared" si="13222"/>
        <v>1721.2812799999999</v>
      </c>
      <c r="AE5008" s="34">
        <f t="shared" si="13121"/>
        <v>100</v>
      </c>
      <c r="AF5008" s="32">
        <f t="shared" ref="AF5008:AK5008" si="13223">AF5009</f>
        <v>1723.9331999999999</v>
      </c>
      <c r="AG5008" s="32">
        <f t="shared" si="13223"/>
        <v>0</v>
      </c>
      <c r="AH5008" s="32">
        <f t="shared" si="13223"/>
        <v>0</v>
      </c>
      <c r="AI5008" s="32">
        <f t="shared" si="13223"/>
        <v>0</v>
      </c>
      <c r="AJ5008" s="32">
        <f t="shared" si="13223"/>
        <v>0</v>
      </c>
      <c r="AK5008" s="32">
        <f t="shared" si="13223"/>
        <v>0</v>
      </c>
      <c r="AL5008" s="32">
        <f t="shared" si="13123"/>
        <v>1723.9331999999999</v>
      </c>
      <c r="AM5008" s="32">
        <f t="shared" si="13124"/>
        <v>73.566800000000057</v>
      </c>
    </row>
    <row r="5009" spans="2:40" ht="31.2" x14ac:dyDescent="0.3">
      <c r="B5009" s="30" t="s">
        <v>1331</v>
      </c>
      <c r="C5009" s="30" t="s">
        <v>443</v>
      </c>
      <c r="D5009" s="30" t="s">
        <v>132</v>
      </c>
      <c r="E5009" s="15" t="str">
        <f t="shared" si="13152"/>
        <v>1006</v>
      </c>
      <c r="F5009" s="30" t="s">
        <v>96</v>
      </c>
      <c r="G5009" s="30" t="s">
        <v>52</v>
      </c>
      <c r="H5009" s="31" t="s">
        <v>53</v>
      </c>
      <c r="I5009" s="32">
        <v>1797.5</v>
      </c>
      <c r="J5009" s="32">
        <v>1797.5</v>
      </c>
      <c r="K5009" s="32">
        <v>1797.5</v>
      </c>
      <c r="L5009" s="32"/>
      <c r="M5009" s="32"/>
      <c r="N5009" s="32"/>
      <c r="O5009" s="32">
        <v>0</v>
      </c>
      <c r="P5009" s="32">
        <v>0</v>
      </c>
      <c r="Q5009" s="32">
        <v>0</v>
      </c>
      <c r="R5009" s="32">
        <v>0</v>
      </c>
      <c r="S5009" s="32">
        <v>0</v>
      </c>
      <c r="T5009" s="32">
        <v>0</v>
      </c>
      <c r="U5009" s="32">
        <v>0</v>
      </c>
      <c r="V5009" s="32">
        <f t="shared" si="13153"/>
        <v>1797.5</v>
      </c>
      <c r="W5009" s="32"/>
      <c r="X5009" s="32"/>
      <c r="Y5009" s="32"/>
      <c r="Z5009" s="32"/>
      <c r="AA5009" s="32"/>
      <c r="AB5009" s="32">
        <v>1356.22775</v>
      </c>
      <c r="AC5009" s="33">
        <v>1721.2812799999999</v>
      </c>
      <c r="AD5009" s="33">
        <v>1721.2812799999999</v>
      </c>
      <c r="AE5009" s="34">
        <f t="shared" si="13121"/>
        <v>100</v>
      </c>
      <c r="AF5009" s="32">
        <v>1723.9331999999999</v>
      </c>
      <c r="AG5009" s="32">
        <v>0</v>
      </c>
      <c r="AH5009" s="32">
        <v>0</v>
      </c>
      <c r="AI5009" s="32">
        <v>0</v>
      </c>
      <c r="AJ5009" s="32">
        <v>0</v>
      </c>
      <c r="AK5009" s="32">
        <v>0</v>
      </c>
      <c r="AL5009" s="32">
        <f t="shared" si="13123"/>
        <v>1723.9331999999999</v>
      </c>
      <c r="AM5009" s="32">
        <f t="shared" si="13124"/>
        <v>73.566800000000057</v>
      </c>
      <c r="AN5009" s="12"/>
    </row>
    <row r="5010" spans="2:40" ht="46.8" x14ac:dyDescent="0.3">
      <c r="B5010" s="30" t="s">
        <v>1331</v>
      </c>
      <c r="C5010" s="30" t="s">
        <v>443</v>
      </c>
      <c r="D5010" s="30" t="s">
        <v>132</v>
      </c>
      <c r="E5010" s="15" t="str">
        <f t="shared" si="13152"/>
        <v>1006</v>
      </c>
      <c r="F5010" s="30" t="s">
        <v>98</v>
      </c>
      <c r="G5010" s="30"/>
      <c r="H5010" s="31" t="s">
        <v>99</v>
      </c>
      <c r="I5010" s="32"/>
      <c r="J5010" s="32"/>
      <c r="K5010" s="32"/>
      <c r="L5010" s="32"/>
      <c r="M5010" s="32"/>
      <c r="N5010" s="32"/>
      <c r="O5010" s="32">
        <f>O5015+O5011</f>
        <v>0</v>
      </c>
      <c r="P5010" s="32">
        <f>P5015+P5011</f>
        <v>0</v>
      </c>
      <c r="Q5010" s="32">
        <f>Q5015+Q5011</f>
        <v>0</v>
      </c>
      <c r="R5010" s="32">
        <f>R5015+R5011</f>
        <v>0</v>
      </c>
      <c r="S5010" s="32">
        <f>S5015+S5011</f>
        <v>0</v>
      </c>
      <c r="T5010" s="32">
        <f>T5015</f>
        <v>0</v>
      </c>
      <c r="U5010" s="32"/>
      <c r="V5010" s="32">
        <f t="shared" si="13153"/>
        <v>0</v>
      </c>
      <c r="W5010" s="32"/>
      <c r="X5010" s="32"/>
      <c r="Y5010" s="32"/>
      <c r="Z5010" s="32"/>
      <c r="AA5010" s="32"/>
      <c r="AB5010" s="32">
        <f>AB5015+AB5011</f>
        <v>174251.25798999998</v>
      </c>
      <c r="AC5010" s="33">
        <f>AC5015+AC5011</f>
        <v>220879.51099000001</v>
      </c>
      <c r="AD5010" s="33">
        <f>AD5015+AD5011</f>
        <v>220879.51099000001</v>
      </c>
      <c r="AE5010" s="34">
        <f t="shared" si="13121"/>
        <v>100</v>
      </c>
      <c r="AF5010" s="32">
        <f t="shared" ref="AF5010:AK5010" si="13224">AF5015+AF5011</f>
        <v>184853.70908</v>
      </c>
      <c r="AG5010" s="32">
        <f t="shared" si="13224"/>
        <v>0</v>
      </c>
      <c r="AH5010" s="32">
        <f t="shared" si="13224"/>
        <v>0</v>
      </c>
      <c r="AI5010" s="32">
        <f t="shared" si="13224"/>
        <v>0</v>
      </c>
      <c r="AJ5010" s="32">
        <f t="shared" si="13224"/>
        <v>0</v>
      </c>
      <c r="AK5010" s="32">
        <f t="shared" si="13224"/>
        <v>0</v>
      </c>
      <c r="AL5010" s="32">
        <f t="shared" si="13123"/>
        <v>184853.70908</v>
      </c>
      <c r="AM5010" s="32">
        <f t="shared" si="13124"/>
        <v>-184853.70908</v>
      </c>
      <c r="AN5010" s="12"/>
    </row>
    <row r="5011" spans="2:40" ht="31.2" x14ac:dyDescent="0.3">
      <c r="B5011" s="30" t="s">
        <v>1331</v>
      </c>
      <c r="C5011" s="30" t="s">
        <v>443</v>
      </c>
      <c r="D5011" s="30" t="s">
        <v>132</v>
      </c>
      <c r="E5011" s="15" t="str">
        <f t="shared" si="13152"/>
        <v>1006</v>
      </c>
      <c r="F5011" s="30" t="s">
        <v>100</v>
      </c>
      <c r="G5011" s="30"/>
      <c r="H5011" s="31" t="s">
        <v>101</v>
      </c>
      <c r="I5011" s="32"/>
      <c r="J5011" s="32"/>
      <c r="K5011" s="32"/>
      <c r="L5011" s="32"/>
      <c r="M5011" s="32"/>
      <c r="N5011" s="32"/>
      <c r="O5011" s="32">
        <f t="shared" ref="O5011:O5016" si="13225">O5012</f>
        <v>0</v>
      </c>
      <c r="P5011" s="32">
        <f t="shared" ref="P5011:P5016" si="13226">P5012</f>
        <v>0</v>
      </c>
      <c r="Q5011" s="32">
        <f t="shared" ref="Q5011:Q5016" si="13227">Q5012</f>
        <v>0</v>
      </c>
      <c r="R5011" s="32">
        <f t="shared" ref="R5011:R5016" si="13228">R5012</f>
        <v>0</v>
      </c>
      <c r="S5011" s="32">
        <f t="shared" ref="S5011:S5016" si="13229">S5012</f>
        <v>0</v>
      </c>
      <c r="T5011" s="32"/>
      <c r="U5011" s="32"/>
      <c r="V5011" s="32">
        <f t="shared" si="13153"/>
        <v>0</v>
      </c>
      <c r="W5011" s="32"/>
      <c r="X5011" s="32"/>
      <c r="Y5011" s="32"/>
      <c r="Z5011" s="32"/>
      <c r="AA5011" s="32"/>
      <c r="AB5011" s="32">
        <f t="shared" ref="AB5011:AB5016" si="13230">AB5012</f>
        <v>88.376000000000005</v>
      </c>
      <c r="AC5011" s="33">
        <f t="shared" ref="AC5011:AC5016" si="13231">AC5012</f>
        <v>129.416</v>
      </c>
      <c r="AD5011" s="33">
        <f t="shared" ref="AD5011:AD5016" si="13232">AD5012</f>
        <v>129.416</v>
      </c>
      <c r="AE5011" s="34">
        <f t="shared" si="13121"/>
        <v>100</v>
      </c>
      <c r="AF5011" s="32">
        <f t="shared" ref="AF5011:AF5016" si="13233">AF5012</f>
        <v>88.376000000000005</v>
      </c>
      <c r="AG5011" s="32">
        <f t="shared" ref="AG5011:AG5016" si="13234">AG5012</f>
        <v>0</v>
      </c>
      <c r="AH5011" s="32">
        <f t="shared" ref="AH5011:AH5016" si="13235">AH5012</f>
        <v>0</v>
      </c>
      <c r="AI5011" s="32">
        <f t="shared" ref="AI5011:AI5016" si="13236">AI5012</f>
        <v>0</v>
      </c>
      <c r="AJ5011" s="32">
        <f t="shared" ref="AJ5011:AJ5016" si="13237">AJ5012</f>
        <v>0</v>
      </c>
      <c r="AK5011" s="32">
        <f t="shared" ref="AK5011:AK5016" si="13238">AK5012</f>
        <v>0</v>
      </c>
      <c r="AL5011" s="32">
        <f t="shared" si="13123"/>
        <v>88.376000000000005</v>
      </c>
      <c r="AM5011" s="32">
        <f t="shared" si="13124"/>
        <v>-88.376000000000005</v>
      </c>
      <c r="AN5011" s="12"/>
    </row>
    <row r="5012" spans="2:40" ht="31.2" x14ac:dyDescent="0.3">
      <c r="B5012" s="30" t="s">
        <v>1331</v>
      </c>
      <c r="C5012" s="30" t="s">
        <v>443</v>
      </c>
      <c r="D5012" s="30" t="s">
        <v>132</v>
      </c>
      <c r="E5012" s="15" t="str">
        <f t="shared" si="13152"/>
        <v>1006</v>
      </c>
      <c r="F5012" s="30" t="s">
        <v>102</v>
      </c>
      <c r="G5012" s="30"/>
      <c r="H5012" s="31" t="s">
        <v>103</v>
      </c>
      <c r="I5012" s="32"/>
      <c r="J5012" s="32"/>
      <c r="K5012" s="32"/>
      <c r="L5012" s="32"/>
      <c r="M5012" s="32"/>
      <c r="N5012" s="32"/>
      <c r="O5012" s="32">
        <f t="shared" si="13225"/>
        <v>0</v>
      </c>
      <c r="P5012" s="32">
        <f t="shared" si="13226"/>
        <v>0</v>
      </c>
      <c r="Q5012" s="32">
        <f t="shared" si="13227"/>
        <v>0</v>
      </c>
      <c r="R5012" s="32">
        <f t="shared" si="13228"/>
        <v>0</v>
      </c>
      <c r="S5012" s="32">
        <f t="shared" si="13229"/>
        <v>0</v>
      </c>
      <c r="T5012" s="32"/>
      <c r="U5012" s="32"/>
      <c r="V5012" s="32">
        <f t="shared" si="13153"/>
        <v>0</v>
      </c>
      <c r="W5012" s="32"/>
      <c r="X5012" s="32"/>
      <c r="Y5012" s="32"/>
      <c r="Z5012" s="32"/>
      <c r="AA5012" s="32"/>
      <c r="AB5012" s="32">
        <f t="shared" si="13230"/>
        <v>88.376000000000005</v>
      </c>
      <c r="AC5012" s="33">
        <f t="shared" si="13231"/>
        <v>129.416</v>
      </c>
      <c r="AD5012" s="33">
        <f t="shared" si="13232"/>
        <v>129.416</v>
      </c>
      <c r="AE5012" s="34">
        <f t="shared" si="13121"/>
        <v>100</v>
      </c>
      <c r="AF5012" s="32">
        <f t="shared" si="13233"/>
        <v>88.376000000000005</v>
      </c>
      <c r="AG5012" s="32">
        <f t="shared" si="13234"/>
        <v>0</v>
      </c>
      <c r="AH5012" s="32">
        <f t="shared" si="13235"/>
        <v>0</v>
      </c>
      <c r="AI5012" s="32">
        <f t="shared" si="13236"/>
        <v>0</v>
      </c>
      <c r="AJ5012" s="32">
        <f t="shared" si="13237"/>
        <v>0</v>
      </c>
      <c r="AK5012" s="32">
        <f t="shared" si="13238"/>
        <v>0</v>
      </c>
      <c r="AL5012" s="32">
        <f t="shared" si="13123"/>
        <v>88.376000000000005</v>
      </c>
      <c r="AM5012" s="32">
        <f t="shared" si="13124"/>
        <v>-88.376000000000005</v>
      </c>
      <c r="AN5012" s="12"/>
    </row>
    <row r="5013" spans="2:40" x14ac:dyDescent="0.3">
      <c r="B5013" s="30" t="s">
        <v>1331</v>
      </c>
      <c r="C5013" s="30" t="s">
        <v>443</v>
      </c>
      <c r="D5013" s="30" t="s">
        <v>132</v>
      </c>
      <c r="E5013" s="15" t="str">
        <f t="shared" si="13152"/>
        <v>1006</v>
      </c>
      <c r="F5013" s="30" t="s">
        <v>102</v>
      </c>
      <c r="G5013" s="30" t="s">
        <v>56</v>
      </c>
      <c r="H5013" s="31" t="s">
        <v>57</v>
      </c>
      <c r="I5013" s="32"/>
      <c r="J5013" s="32"/>
      <c r="K5013" s="32"/>
      <c r="L5013" s="32"/>
      <c r="M5013" s="32"/>
      <c r="N5013" s="32"/>
      <c r="O5013" s="32">
        <f t="shared" si="13225"/>
        <v>0</v>
      </c>
      <c r="P5013" s="32">
        <f t="shared" si="13226"/>
        <v>0</v>
      </c>
      <c r="Q5013" s="32">
        <f t="shared" si="13227"/>
        <v>0</v>
      </c>
      <c r="R5013" s="32">
        <f t="shared" si="13228"/>
        <v>0</v>
      </c>
      <c r="S5013" s="32">
        <f t="shared" si="13229"/>
        <v>0</v>
      </c>
      <c r="T5013" s="32"/>
      <c r="U5013" s="32"/>
      <c r="V5013" s="32">
        <f t="shared" si="13153"/>
        <v>0</v>
      </c>
      <c r="W5013" s="32"/>
      <c r="X5013" s="32"/>
      <c r="Y5013" s="32"/>
      <c r="Z5013" s="32"/>
      <c r="AA5013" s="32"/>
      <c r="AB5013" s="32">
        <f t="shared" si="13230"/>
        <v>88.376000000000005</v>
      </c>
      <c r="AC5013" s="33">
        <f t="shared" si="13231"/>
        <v>129.416</v>
      </c>
      <c r="AD5013" s="33">
        <f t="shared" si="13232"/>
        <v>129.416</v>
      </c>
      <c r="AE5013" s="34">
        <f t="shared" si="13121"/>
        <v>100</v>
      </c>
      <c r="AF5013" s="32">
        <f t="shared" si="13233"/>
        <v>88.376000000000005</v>
      </c>
      <c r="AG5013" s="32">
        <f t="shared" si="13234"/>
        <v>0</v>
      </c>
      <c r="AH5013" s="32">
        <f t="shared" si="13235"/>
        <v>0</v>
      </c>
      <c r="AI5013" s="32">
        <f t="shared" si="13236"/>
        <v>0</v>
      </c>
      <c r="AJ5013" s="32">
        <f t="shared" si="13237"/>
        <v>0</v>
      </c>
      <c r="AK5013" s="32">
        <f t="shared" si="13238"/>
        <v>0</v>
      </c>
      <c r="AL5013" s="32">
        <f t="shared" si="13123"/>
        <v>88.376000000000005</v>
      </c>
      <c r="AM5013" s="32">
        <f t="shared" si="13124"/>
        <v>-88.376000000000005</v>
      </c>
      <c r="AN5013" s="12"/>
    </row>
    <row r="5014" spans="2:40" x14ac:dyDescent="0.3">
      <c r="B5014" s="30" t="s">
        <v>1331</v>
      </c>
      <c r="C5014" s="30" t="s">
        <v>443</v>
      </c>
      <c r="D5014" s="30" t="s">
        <v>132</v>
      </c>
      <c r="E5014" s="15" t="str">
        <f t="shared" si="13152"/>
        <v>1006</v>
      </c>
      <c r="F5014" s="30" t="s">
        <v>102</v>
      </c>
      <c r="G5014" s="30" t="s">
        <v>58</v>
      </c>
      <c r="H5014" s="31" t="s">
        <v>59</v>
      </c>
      <c r="I5014" s="32"/>
      <c r="J5014" s="32"/>
      <c r="K5014" s="32"/>
      <c r="L5014" s="32"/>
      <c r="M5014" s="32"/>
      <c r="N5014" s="32"/>
      <c r="O5014" s="32">
        <v>0</v>
      </c>
      <c r="P5014" s="32">
        <v>0</v>
      </c>
      <c r="Q5014" s="32">
        <v>0</v>
      </c>
      <c r="R5014" s="32">
        <v>0</v>
      </c>
      <c r="S5014" s="32">
        <v>0</v>
      </c>
      <c r="T5014" s="32"/>
      <c r="U5014" s="32"/>
      <c r="V5014" s="32">
        <f t="shared" si="13153"/>
        <v>0</v>
      </c>
      <c r="W5014" s="32"/>
      <c r="X5014" s="32"/>
      <c r="Y5014" s="32"/>
      <c r="Z5014" s="32"/>
      <c r="AA5014" s="32"/>
      <c r="AB5014" s="32">
        <v>88.376000000000005</v>
      </c>
      <c r="AC5014" s="33">
        <v>129.416</v>
      </c>
      <c r="AD5014" s="33">
        <v>129.416</v>
      </c>
      <c r="AE5014" s="34">
        <f t="shared" si="13121"/>
        <v>100</v>
      </c>
      <c r="AF5014" s="32">
        <v>88.376000000000005</v>
      </c>
      <c r="AG5014" s="32">
        <v>0</v>
      </c>
      <c r="AH5014" s="32">
        <v>0</v>
      </c>
      <c r="AI5014" s="32">
        <v>0</v>
      </c>
      <c r="AJ5014" s="32">
        <v>0</v>
      </c>
      <c r="AK5014" s="32">
        <v>0</v>
      </c>
      <c r="AL5014" s="32">
        <f t="shared" si="13123"/>
        <v>88.376000000000005</v>
      </c>
      <c r="AM5014" s="32">
        <f t="shared" si="13124"/>
        <v>-88.376000000000005</v>
      </c>
      <c r="AN5014" s="12"/>
    </row>
    <row r="5015" spans="2:40" x14ac:dyDescent="0.3">
      <c r="B5015" s="30" t="s">
        <v>1331</v>
      </c>
      <c r="C5015" s="30" t="s">
        <v>443</v>
      </c>
      <c r="D5015" s="30" t="s">
        <v>132</v>
      </c>
      <c r="E5015" s="15" t="str">
        <f t="shared" si="13152"/>
        <v>1006</v>
      </c>
      <c r="F5015" s="30" t="s">
        <v>108</v>
      </c>
      <c r="G5015" s="30"/>
      <c r="H5015" s="31" t="s">
        <v>109</v>
      </c>
      <c r="I5015" s="32"/>
      <c r="J5015" s="32"/>
      <c r="K5015" s="32"/>
      <c r="L5015" s="32"/>
      <c r="M5015" s="32"/>
      <c r="N5015" s="32"/>
      <c r="O5015" s="32">
        <f t="shared" si="13225"/>
        <v>0</v>
      </c>
      <c r="P5015" s="32">
        <f t="shared" si="13226"/>
        <v>0</v>
      </c>
      <c r="Q5015" s="32">
        <f t="shared" si="13227"/>
        <v>0</v>
      </c>
      <c r="R5015" s="32">
        <f t="shared" si="13228"/>
        <v>0</v>
      </c>
      <c r="S5015" s="32">
        <f t="shared" si="13229"/>
        <v>0</v>
      </c>
      <c r="T5015" s="32">
        <f t="shared" ref="T5015:T5017" si="13239">T5016</f>
        <v>0</v>
      </c>
      <c r="U5015" s="32"/>
      <c r="V5015" s="32">
        <f t="shared" si="13153"/>
        <v>0</v>
      </c>
      <c r="W5015" s="32"/>
      <c r="X5015" s="32"/>
      <c r="Y5015" s="32"/>
      <c r="Z5015" s="32"/>
      <c r="AA5015" s="32"/>
      <c r="AB5015" s="32">
        <f t="shared" si="13230"/>
        <v>174162.88198999999</v>
      </c>
      <c r="AC5015" s="33">
        <f t="shared" si="13231"/>
        <v>220750.09499000001</v>
      </c>
      <c r="AD5015" s="33">
        <f t="shared" si="13232"/>
        <v>220750.09499000001</v>
      </c>
      <c r="AE5015" s="34">
        <f t="shared" si="13121"/>
        <v>100</v>
      </c>
      <c r="AF5015" s="32">
        <f t="shared" si="13233"/>
        <v>184765.33308000001</v>
      </c>
      <c r="AG5015" s="32">
        <f t="shared" si="13234"/>
        <v>0</v>
      </c>
      <c r="AH5015" s="32">
        <f t="shared" si="13235"/>
        <v>0</v>
      </c>
      <c r="AI5015" s="32">
        <f t="shared" si="13236"/>
        <v>0</v>
      </c>
      <c r="AJ5015" s="32">
        <f t="shared" si="13237"/>
        <v>0</v>
      </c>
      <c r="AK5015" s="32">
        <f t="shared" si="13238"/>
        <v>0</v>
      </c>
      <c r="AL5015" s="32">
        <f t="shared" si="13123"/>
        <v>184765.33308000001</v>
      </c>
      <c r="AM5015" s="32">
        <f t="shared" si="13124"/>
        <v>-184765.33308000001</v>
      </c>
      <c r="AN5015" s="12"/>
    </row>
    <row r="5016" spans="2:40" x14ac:dyDescent="0.3">
      <c r="B5016" s="30" t="s">
        <v>1331</v>
      </c>
      <c r="C5016" s="30" t="s">
        <v>443</v>
      </c>
      <c r="D5016" s="30" t="s">
        <v>132</v>
      </c>
      <c r="E5016" s="15" t="str">
        <f t="shared" si="13152"/>
        <v>1006</v>
      </c>
      <c r="F5016" s="30" t="s">
        <v>110</v>
      </c>
      <c r="G5016" s="30"/>
      <c r="H5016" s="31" t="s">
        <v>111</v>
      </c>
      <c r="I5016" s="32"/>
      <c r="J5016" s="32"/>
      <c r="K5016" s="32"/>
      <c r="L5016" s="32"/>
      <c r="M5016" s="32"/>
      <c r="N5016" s="32"/>
      <c r="O5016" s="32">
        <f t="shared" si="13225"/>
        <v>0</v>
      </c>
      <c r="P5016" s="32">
        <f t="shared" si="13226"/>
        <v>0</v>
      </c>
      <c r="Q5016" s="32">
        <f t="shared" si="13227"/>
        <v>0</v>
      </c>
      <c r="R5016" s="32">
        <f t="shared" si="13228"/>
        <v>0</v>
      </c>
      <c r="S5016" s="32">
        <f t="shared" si="13229"/>
        <v>0</v>
      </c>
      <c r="T5016" s="32">
        <f t="shared" si="13239"/>
        <v>0</v>
      </c>
      <c r="U5016" s="32"/>
      <c r="V5016" s="32">
        <f t="shared" si="13153"/>
        <v>0</v>
      </c>
      <c r="W5016" s="32"/>
      <c r="X5016" s="32"/>
      <c r="Y5016" s="32"/>
      <c r="Z5016" s="32"/>
      <c r="AA5016" s="32"/>
      <c r="AB5016" s="32">
        <f t="shared" si="13230"/>
        <v>174162.88198999999</v>
      </c>
      <c r="AC5016" s="33">
        <f t="shared" si="13231"/>
        <v>220750.09499000001</v>
      </c>
      <c r="AD5016" s="33">
        <f t="shared" si="13232"/>
        <v>220750.09499000001</v>
      </c>
      <c r="AE5016" s="34">
        <f t="shared" si="13121"/>
        <v>100</v>
      </c>
      <c r="AF5016" s="32">
        <f t="shared" si="13233"/>
        <v>184765.33308000001</v>
      </c>
      <c r="AG5016" s="32">
        <f t="shared" si="13234"/>
        <v>0</v>
      </c>
      <c r="AH5016" s="32">
        <f t="shared" si="13235"/>
        <v>0</v>
      </c>
      <c r="AI5016" s="32">
        <f t="shared" si="13236"/>
        <v>0</v>
      </c>
      <c r="AJ5016" s="32">
        <f t="shared" si="13237"/>
        <v>0</v>
      </c>
      <c r="AK5016" s="32">
        <f t="shared" si="13238"/>
        <v>0</v>
      </c>
      <c r="AL5016" s="32">
        <f t="shared" si="13123"/>
        <v>184765.33308000001</v>
      </c>
      <c r="AM5016" s="32">
        <f t="shared" si="13124"/>
        <v>-184765.33308000001</v>
      </c>
      <c r="AN5016" s="12"/>
    </row>
    <row r="5017" spans="2:40" x14ac:dyDescent="0.3">
      <c r="B5017" s="30" t="s">
        <v>1331</v>
      </c>
      <c r="C5017" s="30" t="s">
        <v>443</v>
      </c>
      <c r="D5017" s="30" t="s">
        <v>132</v>
      </c>
      <c r="E5017" s="15" t="str">
        <f t="shared" si="13152"/>
        <v>1006</v>
      </c>
      <c r="F5017" s="30" t="s">
        <v>110</v>
      </c>
      <c r="G5017" s="30" t="s">
        <v>92</v>
      </c>
      <c r="H5017" s="31" t="s">
        <v>93</v>
      </c>
      <c r="I5017" s="32"/>
      <c r="J5017" s="32"/>
      <c r="K5017" s="32"/>
      <c r="L5017" s="32"/>
      <c r="M5017" s="32"/>
      <c r="N5017" s="32"/>
      <c r="O5017" s="32">
        <f>O5018+O5019</f>
        <v>0</v>
      </c>
      <c r="P5017" s="32">
        <f>P5018+P5019</f>
        <v>0</v>
      </c>
      <c r="Q5017" s="32">
        <f>Q5018+Q5019</f>
        <v>0</v>
      </c>
      <c r="R5017" s="32">
        <f>R5018+R5019</f>
        <v>0</v>
      </c>
      <c r="S5017" s="32">
        <f>S5018+S5019</f>
        <v>0</v>
      </c>
      <c r="T5017" s="32">
        <f t="shared" si="13239"/>
        <v>0</v>
      </c>
      <c r="U5017" s="32"/>
      <c r="V5017" s="32">
        <f t="shared" si="13153"/>
        <v>0</v>
      </c>
      <c r="W5017" s="32"/>
      <c r="X5017" s="32"/>
      <c r="Y5017" s="32"/>
      <c r="Z5017" s="32"/>
      <c r="AA5017" s="32"/>
      <c r="AB5017" s="32">
        <f>AB5018+AB5019</f>
        <v>174162.88198999999</v>
      </c>
      <c r="AC5017" s="33">
        <f>AC5018+AC5019</f>
        <v>220750.09499000001</v>
      </c>
      <c r="AD5017" s="33">
        <f>AD5018+AD5019</f>
        <v>220750.09499000001</v>
      </c>
      <c r="AE5017" s="34">
        <f t="shared" si="13121"/>
        <v>100</v>
      </c>
      <c r="AF5017" s="32">
        <f t="shared" ref="AF5017:AK5017" si="13240">AF5018+AF5019</f>
        <v>184765.33308000001</v>
      </c>
      <c r="AG5017" s="32">
        <f t="shared" si="13240"/>
        <v>0</v>
      </c>
      <c r="AH5017" s="32">
        <f t="shared" si="13240"/>
        <v>0</v>
      </c>
      <c r="AI5017" s="32">
        <f t="shared" si="13240"/>
        <v>0</v>
      </c>
      <c r="AJ5017" s="32">
        <f t="shared" si="13240"/>
        <v>0</v>
      </c>
      <c r="AK5017" s="32">
        <f t="shared" si="13240"/>
        <v>0</v>
      </c>
      <c r="AL5017" s="32">
        <f t="shared" si="13123"/>
        <v>184765.33308000001</v>
      </c>
      <c r="AM5017" s="32">
        <f t="shared" si="13124"/>
        <v>-184765.33308000001</v>
      </c>
      <c r="AN5017" s="12"/>
    </row>
    <row r="5018" spans="2:40" ht="31.2" x14ac:dyDescent="0.3">
      <c r="B5018" s="30" t="s">
        <v>1331</v>
      </c>
      <c r="C5018" s="30" t="s">
        <v>443</v>
      </c>
      <c r="D5018" s="30" t="s">
        <v>132</v>
      </c>
      <c r="E5018" s="15" t="str">
        <f t="shared" si="13152"/>
        <v>1006</v>
      </c>
      <c r="F5018" s="30" t="s">
        <v>110</v>
      </c>
      <c r="G5018" s="30" t="s">
        <v>94</v>
      </c>
      <c r="H5018" s="31" t="s">
        <v>95</v>
      </c>
      <c r="I5018" s="32"/>
      <c r="J5018" s="32"/>
      <c r="K5018" s="32"/>
      <c r="L5018" s="32"/>
      <c r="M5018" s="32"/>
      <c r="N5018" s="32"/>
      <c r="O5018" s="32">
        <v>0</v>
      </c>
      <c r="P5018" s="32">
        <v>0</v>
      </c>
      <c r="Q5018" s="32">
        <v>0</v>
      </c>
      <c r="R5018" s="32">
        <v>0</v>
      </c>
      <c r="S5018" s="32">
        <v>0</v>
      </c>
      <c r="T5018" s="32">
        <v>0</v>
      </c>
      <c r="U5018" s="32"/>
      <c r="V5018" s="32">
        <f t="shared" si="13153"/>
        <v>0</v>
      </c>
      <c r="W5018" s="32"/>
      <c r="X5018" s="32"/>
      <c r="Y5018" s="32"/>
      <c r="Z5018" s="32"/>
      <c r="AA5018" s="32"/>
      <c r="AB5018" s="32">
        <v>172424.76191</v>
      </c>
      <c r="AC5018" s="33">
        <v>218984.76191</v>
      </c>
      <c r="AD5018" s="33">
        <v>218984.76191</v>
      </c>
      <c r="AE5018" s="34">
        <f t="shared" si="13121"/>
        <v>100</v>
      </c>
      <c r="AF5018" s="32">
        <v>183000</v>
      </c>
      <c r="AG5018" s="32">
        <v>0</v>
      </c>
      <c r="AH5018" s="32">
        <v>0</v>
      </c>
      <c r="AI5018" s="32">
        <v>0</v>
      </c>
      <c r="AJ5018" s="32">
        <v>0</v>
      </c>
      <c r="AK5018" s="32">
        <v>0</v>
      </c>
      <c r="AL5018" s="32">
        <f t="shared" si="13123"/>
        <v>183000</v>
      </c>
      <c r="AM5018" s="32">
        <f t="shared" si="13124"/>
        <v>-183000</v>
      </c>
      <c r="AN5018" s="12"/>
    </row>
    <row r="5019" spans="2:40" x14ac:dyDescent="0.3">
      <c r="B5019" s="30" t="s">
        <v>1331</v>
      </c>
      <c r="C5019" s="30" t="s">
        <v>443</v>
      </c>
      <c r="D5019" s="30" t="s">
        <v>132</v>
      </c>
      <c r="E5019" s="15" t="str">
        <f t="shared" si="13152"/>
        <v>1006</v>
      </c>
      <c r="F5019" s="30" t="s">
        <v>110</v>
      </c>
      <c r="G5019" s="30" t="s">
        <v>194</v>
      </c>
      <c r="H5019" s="31" t="s">
        <v>195</v>
      </c>
      <c r="I5019" s="32"/>
      <c r="J5019" s="32"/>
      <c r="K5019" s="32"/>
      <c r="L5019" s="32"/>
      <c r="M5019" s="32"/>
      <c r="N5019" s="32"/>
      <c r="O5019" s="32">
        <v>0</v>
      </c>
      <c r="P5019" s="32">
        <v>0</v>
      </c>
      <c r="Q5019" s="32">
        <v>0</v>
      </c>
      <c r="R5019" s="32">
        <v>0</v>
      </c>
      <c r="S5019" s="32">
        <v>0</v>
      </c>
      <c r="T5019" s="32"/>
      <c r="U5019" s="32"/>
      <c r="V5019" s="32">
        <f t="shared" si="13153"/>
        <v>0</v>
      </c>
      <c r="W5019" s="32">
        <v>0</v>
      </c>
      <c r="X5019" s="32">
        <v>0</v>
      </c>
      <c r="Y5019" s="32">
        <v>0</v>
      </c>
      <c r="Z5019" s="32">
        <v>0</v>
      </c>
      <c r="AA5019" s="32">
        <v>0</v>
      </c>
      <c r="AB5019" s="32">
        <v>1738.1200799999999</v>
      </c>
      <c r="AC5019" s="33">
        <v>1765.3330800000001</v>
      </c>
      <c r="AD5019" s="33">
        <v>1765.3330800000001</v>
      </c>
      <c r="AE5019" s="34">
        <f t="shared" si="13121"/>
        <v>100</v>
      </c>
      <c r="AF5019" s="32">
        <v>1765.3330800000001</v>
      </c>
      <c r="AG5019" s="32">
        <v>0</v>
      </c>
      <c r="AH5019" s="32">
        <v>0</v>
      </c>
      <c r="AI5019" s="32">
        <v>0</v>
      </c>
      <c r="AJ5019" s="32">
        <v>0</v>
      </c>
      <c r="AK5019" s="32">
        <v>0</v>
      </c>
      <c r="AL5019" s="32">
        <f t="shared" si="13123"/>
        <v>1765.3330800000001</v>
      </c>
      <c r="AM5019" s="32">
        <f t="shared" si="13124"/>
        <v>-1765.3330800000001</v>
      </c>
      <c r="AN5019" s="12"/>
    </row>
    <row r="5020" spans="2:40" s="13" customFormat="1" ht="31.2" x14ac:dyDescent="0.3">
      <c r="B5020" s="14" t="s">
        <v>1382</v>
      </c>
      <c r="C5020" s="14"/>
      <c r="D5020" s="14"/>
      <c r="E5020" s="15" t="str">
        <f t="shared" si="13152"/>
        <v/>
      </c>
      <c r="F5020" s="14"/>
      <c r="G5020" s="14"/>
      <c r="H5020" s="16" t="s">
        <v>1383</v>
      </c>
      <c r="I5020" s="17">
        <f t="shared" ref="I5020:T5020" si="13241">I5028+I5021</f>
        <v>229886.7</v>
      </c>
      <c r="J5020" s="17">
        <f t="shared" si="13241"/>
        <v>236146.5</v>
      </c>
      <c r="K5020" s="17">
        <f t="shared" si="13241"/>
        <v>236146.5</v>
      </c>
      <c r="L5020" s="17">
        <f t="shared" si="13241"/>
        <v>40.100000000000023</v>
      </c>
      <c r="M5020" s="17">
        <f t="shared" si="13241"/>
        <v>-259.89999999999998</v>
      </c>
      <c r="N5020" s="17">
        <f t="shared" si="13241"/>
        <v>-259.89999999999998</v>
      </c>
      <c r="O5020" s="17">
        <f t="shared" si="13241"/>
        <v>-2129.953</v>
      </c>
      <c r="P5020" s="17">
        <f t="shared" si="13241"/>
        <v>-255</v>
      </c>
      <c r="Q5020" s="17">
        <f t="shared" si="13241"/>
        <v>0</v>
      </c>
      <c r="R5020" s="17">
        <f t="shared" si="13241"/>
        <v>7448.9</v>
      </c>
      <c r="S5020" s="17">
        <f t="shared" si="13241"/>
        <v>3715.6059999999998</v>
      </c>
      <c r="T5020" s="17">
        <f t="shared" si="13241"/>
        <v>0</v>
      </c>
      <c r="U5020" s="17">
        <v>0</v>
      </c>
      <c r="V5020" s="17">
        <f t="shared" si="13153"/>
        <v>238706.353</v>
      </c>
      <c r="W5020" s="17">
        <f t="shared" ref="W5020:AD5020" si="13242">W5028+W5021</f>
        <v>0</v>
      </c>
      <c r="X5020" s="17">
        <f t="shared" si="13242"/>
        <v>0</v>
      </c>
      <c r="Y5020" s="17">
        <f t="shared" si="13242"/>
        <v>0</v>
      </c>
      <c r="Z5020" s="17">
        <f t="shared" si="13242"/>
        <v>0</v>
      </c>
      <c r="AA5020" s="17">
        <f t="shared" si="13242"/>
        <v>0</v>
      </c>
      <c r="AB5020" s="17">
        <f t="shared" si="13242"/>
        <v>185343.63156000001</v>
      </c>
      <c r="AC5020" s="18">
        <f t="shared" si="13242"/>
        <v>240409.90900000001</v>
      </c>
      <c r="AD5020" s="18">
        <f t="shared" si="13242"/>
        <v>240367.96752000001</v>
      </c>
      <c r="AE5020" s="19">
        <f t="shared" si="13121"/>
        <v>99.982554179994295</v>
      </c>
      <c r="AF5020" s="17">
        <f t="shared" ref="AF5020:AK5020" si="13243">AF5028+AF5021</f>
        <v>242540.76699999999</v>
      </c>
      <c r="AG5020" s="17">
        <f t="shared" si="13243"/>
        <v>-2129.953</v>
      </c>
      <c r="AH5020" s="17">
        <f t="shared" si="13243"/>
        <v>0</v>
      </c>
      <c r="AI5020" s="17">
        <f t="shared" si="13243"/>
        <v>0</v>
      </c>
      <c r="AJ5020" s="17">
        <f t="shared" si="13243"/>
        <v>0</v>
      </c>
      <c r="AK5020" s="17">
        <f t="shared" si="13243"/>
        <v>0</v>
      </c>
      <c r="AL5020" s="17">
        <f t="shared" si="13123"/>
        <v>240410.81399999998</v>
      </c>
      <c r="AM5020" s="17">
        <f t="shared" si="13124"/>
        <v>-1704.4609999999811</v>
      </c>
      <c r="AN5020" s="20"/>
    </row>
    <row r="5021" spans="2:40" s="13" customFormat="1" x14ac:dyDescent="0.3">
      <c r="B5021" s="14" t="s">
        <v>1382</v>
      </c>
      <c r="C5021" s="14" t="s">
        <v>38</v>
      </c>
      <c r="D5021" s="14"/>
      <c r="E5021" s="21" t="str">
        <f t="shared" si="13152"/>
        <v>01</v>
      </c>
      <c r="F5021" s="14"/>
      <c r="G5021" s="14"/>
      <c r="H5021" s="16" t="s">
        <v>39</v>
      </c>
      <c r="I5021" s="17">
        <f t="shared" ref="I5021:I5026" si="13244">I5022</f>
        <v>57.8</v>
      </c>
      <c r="J5021" s="17">
        <f t="shared" ref="J5021:J5026" si="13245">J5022</f>
        <v>51.7</v>
      </c>
      <c r="K5021" s="17">
        <f t="shared" ref="K5021:K5026" si="13246">K5022</f>
        <v>51.7</v>
      </c>
      <c r="L5021" s="17">
        <f t="shared" ref="L5021:L5026" si="13247">L5022</f>
        <v>0</v>
      </c>
      <c r="M5021" s="17">
        <f t="shared" ref="M5021:M5026" si="13248">M5022</f>
        <v>0</v>
      </c>
      <c r="N5021" s="17">
        <f t="shared" ref="N5021:N5026" si="13249">N5022</f>
        <v>0</v>
      </c>
      <c r="O5021" s="17">
        <f t="shared" ref="O5021:O5026" si="13250">O5022</f>
        <v>0</v>
      </c>
      <c r="P5021" s="17">
        <f t="shared" ref="P5021:P5026" si="13251">P5022</f>
        <v>0</v>
      </c>
      <c r="Q5021" s="17">
        <f t="shared" ref="Q5021:Q5026" si="13252">Q5022</f>
        <v>0</v>
      </c>
      <c r="R5021" s="17">
        <f t="shared" ref="R5021:R5026" si="13253">R5022</f>
        <v>0</v>
      </c>
      <c r="S5021" s="17">
        <f t="shared" ref="S5021:S5026" si="13254">S5022</f>
        <v>0</v>
      </c>
      <c r="T5021" s="17">
        <f t="shared" ref="T5021:T5026" si="13255">T5022</f>
        <v>0</v>
      </c>
      <c r="U5021" s="17">
        <v>0</v>
      </c>
      <c r="V5021" s="17">
        <f t="shared" si="13153"/>
        <v>57.8</v>
      </c>
      <c r="W5021" s="17">
        <f t="shared" ref="W5021:W5026" si="13256">W5022</f>
        <v>0</v>
      </c>
      <c r="X5021" s="17">
        <f t="shared" ref="X5021:X5026" si="13257">X5022</f>
        <v>0</v>
      </c>
      <c r="Y5021" s="17">
        <f t="shared" ref="Y5021:Y5026" si="13258">Y5022</f>
        <v>0</v>
      </c>
      <c r="Z5021" s="17">
        <f t="shared" ref="Z5021:Z5026" si="13259">Z5022</f>
        <v>0</v>
      </c>
      <c r="AA5021" s="17">
        <f t="shared" ref="AA5021:AA5026" si="13260">AA5022</f>
        <v>0</v>
      </c>
      <c r="AB5021" s="17">
        <f t="shared" ref="AB5021:AB5026" si="13261">AB5022</f>
        <v>202.00800000000001</v>
      </c>
      <c r="AC5021" s="18">
        <f t="shared" ref="AC5021:AC5026" si="13262">AC5022</f>
        <v>202.2</v>
      </c>
      <c r="AD5021" s="18">
        <f t="shared" ref="AD5021:AD5026" si="13263">AD5022</f>
        <v>202.2</v>
      </c>
      <c r="AE5021" s="19">
        <f t="shared" si="13121"/>
        <v>100</v>
      </c>
      <c r="AF5021" s="17">
        <f t="shared" ref="AF5021:AF5026" si="13264">AF5022</f>
        <v>202.2</v>
      </c>
      <c r="AG5021" s="17">
        <f t="shared" ref="AG5021:AG5026" si="13265">AG5022</f>
        <v>0</v>
      </c>
      <c r="AH5021" s="17">
        <f t="shared" ref="AH5021:AH5026" si="13266">AH5022</f>
        <v>0</v>
      </c>
      <c r="AI5021" s="17">
        <f t="shared" ref="AI5021:AI5026" si="13267">AI5022</f>
        <v>0</v>
      </c>
      <c r="AJ5021" s="17">
        <f t="shared" ref="AJ5021:AJ5026" si="13268">AJ5022</f>
        <v>0</v>
      </c>
      <c r="AK5021" s="17">
        <f t="shared" ref="AK5021:AK5026" si="13269">AK5022</f>
        <v>0</v>
      </c>
      <c r="AL5021" s="17">
        <f t="shared" si="13123"/>
        <v>202.2</v>
      </c>
      <c r="AM5021" s="17">
        <f t="shared" si="13124"/>
        <v>-144.39999999999998</v>
      </c>
      <c r="AN5021" s="20"/>
    </row>
    <row r="5022" spans="2:40" s="22" customFormat="1" x14ac:dyDescent="0.3">
      <c r="B5022" s="23" t="s">
        <v>1382</v>
      </c>
      <c r="C5022" s="23" t="s">
        <v>38</v>
      </c>
      <c r="D5022" s="23" t="s">
        <v>112</v>
      </c>
      <c r="E5022" s="24" t="str">
        <f t="shared" si="13152"/>
        <v>0105</v>
      </c>
      <c r="F5022" s="23"/>
      <c r="G5022" s="23"/>
      <c r="H5022" s="25" t="s">
        <v>1384</v>
      </c>
      <c r="I5022" s="26">
        <f t="shared" si="13244"/>
        <v>57.8</v>
      </c>
      <c r="J5022" s="26">
        <f t="shared" si="13245"/>
        <v>51.7</v>
      </c>
      <c r="K5022" s="26">
        <f t="shared" si="13246"/>
        <v>51.7</v>
      </c>
      <c r="L5022" s="26">
        <f t="shared" si="13247"/>
        <v>0</v>
      </c>
      <c r="M5022" s="26">
        <f t="shared" si="13248"/>
        <v>0</v>
      </c>
      <c r="N5022" s="26">
        <f t="shared" si="13249"/>
        <v>0</v>
      </c>
      <c r="O5022" s="26">
        <f t="shared" si="13250"/>
        <v>0</v>
      </c>
      <c r="P5022" s="26">
        <f t="shared" si="13251"/>
        <v>0</v>
      </c>
      <c r="Q5022" s="26">
        <f t="shared" si="13252"/>
        <v>0</v>
      </c>
      <c r="R5022" s="26">
        <f t="shared" si="13253"/>
        <v>0</v>
      </c>
      <c r="S5022" s="26">
        <f t="shared" si="13254"/>
        <v>0</v>
      </c>
      <c r="T5022" s="26">
        <f t="shared" si="13255"/>
        <v>0</v>
      </c>
      <c r="U5022" s="26">
        <v>0</v>
      </c>
      <c r="V5022" s="26">
        <f t="shared" si="13153"/>
        <v>57.8</v>
      </c>
      <c r="W5022" s="26">
        <f t="shared" si="13256"/>
        <v>0</v>
      </c>
      <c r="X5022" s="26">
        <f t="shared" si="13257"/>
        <v>0</v>
      </c>
      <c r="Y5022" s="26">
        <f t="shared" si="13258"/>
        <v>0</v>
      </c>
      <c r="Z5022" s="26">
        <f t="shared" si="13259"/>
        <v>0</v>
      </c>
      <c r="AA5022" s="26">
        <f t="shared" si="13260"/>
        <v>0</v>
      </c>
      <c r="AB5022" s="26">
        <f t="shared" si="13261"/>
        <v>202.00800000000001</v>
      </c>
      <c r="AC5022" s="27">
        <f t="shared" si="13262"/>
        <v>202.2</v>
      </c>
      <c r="AD5022" s="27">
        <f t="shared" si="13263"/>
        <v>202.2</v>
      </c>
      <c r="AE5022" s="28">
        <f t="shared" si="13121"/>
        <v>100</v>
      </c>
      <c r="AF5022" s="26">
        <f t="shared" si="13264"/>
        <v>202.2</v>
      </c>
      <c r="AG5022" s="26">
        <f t="shared" si="13265"/>
        <v>0</v>
      </c>
      <c r="AH5022" s="26">
        <f t="shared" si="13266"/>
        <v>0</v>
      </c>
      <c r="AI5022" s="26">
        <f t="shared" si="13267"/>
        <v>0</v>
      </c>
      <c r="AJ5022" s="26">
        <f t="shared" si="13268"/>
        <v>0</v>
      </c>
      <c r="AK5022" s="26">
        <f t="shared" si="13269"/>
        <v>0</v>
      </c>
      <c r="AL5022" s="26">
        <f t="shared" si="13123"/>
        <v>202.2</v>
      </c>
      <c r="AM5022" s="26">
        <f t="shared" si="13124"/>
        <v>-144.39999999999998</v>
      </c>
      <c r="AN5022" s="29"/>
    </row>
    <row r="5023" spans="2:40" ht="31.2" x14ac:dyDescent="0.3">
      <c r="B5023" s="30" t="s">
        <v>1382</v>
      </c>
      <c r="C5023" s="30" t="s">
        <v>38</v>
      </c>
      <c r="D5023" s="30" t="s">
        <v>112</v>
      </c>
      <c r="E5023" s="15" t="str">
        <f t="shared" si="13152"/>
        <v>0105</v>
      </c>
      <c r="F5023" s="30" t="s">
        <v>78</v>
      </c>
      <c r="G5023" s="30"/>
      <c r="H5023" s="31" t="s">
        <v>79</v>
      </c>
      <c r="I5023" s="32">
        <f t="shared" si="13244"/>
        <v>57.8</v>
      </c>
      <c r="J5023" s="32">
        <f t="shared" si="13245"/>
        <v>51.7</v>
      </c>
      <c r="K5023" s="32">
        <f t="shared" si="13246"/>
        <v>51.7</v>
      </c>
      <c r="L5023" s="32">
        <f t="shared" si="13247"/>
        <v>0</v>
      </c>
      <c r="M5023" s="32">
        <f t="shared" si="13248"/>
        <v>0</v>
      </c>
      <c r="N5023" s="32">
        <f t="shared" si="13249"/>
        <v>0</v>
      </c>
      <c r="O5023" s="32">
        <f t="shared" si="13250"/>
        <v>0</v>
      </c>
      <c r="P5023" s="32">
        <f t="shared" si="13251"/>
        <v>0</v>
      </c>
      <c r="Q5023" s="32">
        <f t="shared" si="13252"/>
        <v>0</v>
      </c>
      <c r="R5023" s="32">
        <f t="shared" si="13253"/>
        <v>0</v>
      </c>
      <c r="S5023" s="32">
        <f t="shared" si="13254"/>
        <v>0</v>
      </c>
      <c r="T5023" s="32">
        <f t="shared" si="13255"/>
        <v>0</v>
      </c>
      <c r="U5023" s="32">
        <v>0</v>
      </c>
      <c r="V5023" s="32">
        <f t="shared" si="13153"/>
        <v>57.8</v>
      </c>
      <c r="W5023" s="32">
        <f t="shared" si="13256"/>
        <v>0</v>
      </c>
      <c r="X5023" s="32">
        <f t="shared" si="13257"/>
        <v>0</v>
      </c>
      <c r="Y5023" s="32">
        <f t="shared" si="13258"/>
        <v>0</v>
      </c>
      <c r="Z5023" s="32">
        <f t="shared" si="13259"/>
        <v>0</v>
      </c>
      <c r="AA5023" s="32">
        <f t="shared" si="13260"/>
        <v>0</v>
      </c>
      <c r="AB5023" s="32">
        <f t="shared" si="13261"/>
        <v>202.00800000000001</v>
      </c>
      <c r="AC5023" s="33">
        <f t="shared" si="13262"/>
        <v>202.2</v>
      </c>
      <c r="AD5023" s="33">
        <f t="shared" si="13263"/>
        <v>202.2</v>
      </c>
      <c r="AE5023" s="34">
        <f t="shared" si="13121"/>
        <v>100</v>
      </c>
      <c r="AF5023" s="32">
        <f t="shared" si="13264"/>
        <v>202.2</v>
      </c>
      <c r="AG5023" s="32">
        <f t="shared" si="13265"/>
        <v>0</v>
      </c>
      <c r="AH5023" s="32">
        <f t="shared" si="13266"/>
        <v>0</v>
      </c>
      <c r="AI5023" s="32">
        <f t="shared" si="13267"/>
        <v>0</v>
      </c>
      <c r="AJ5023" s="32">
        <f t="shared" si="13268"/>
        <v>0</v>
      </c>
      <c r="AK5023" s="32">
        <f t="shared" si="13269"/>
        <v>0</v>
      </c>
      <c r="AL5023" s="32">
        <f t="shared" si="13123"/>
        <v>202.2</v>
      </c>
      <c r="AM5023" s="32">
        <f t="shared" si="13124"/>
        <v>-144.39999999999998</v>
      </c>
    </row>
    <row r="5024" spans="2:40" x14ac:dyDescent="0.3">
      <c r="B5024" s="30" t="s">
        <v>1382</v>
      </c>
      <c r="C5024" s="30" t="s">
        <v>38</v>
      </c>
      <c r="D5024" s="30" t="s">
        <v>112</v>
      </c>
      <c r="E5024" s="15" t="str">
        <f t="shared" si="13152"/>
        <v>0105</v>
      </c>
      <c r="F5024" s="30" t="s">
        <v>80</v>
      </c>
      <c r="G5024" s="30"/>
      <c r="H5024" s="31" t="s">
        <v>81</v>
      </c>
      <c r="I5024" s="32">
        <f t="shared" si="13244"/>
        <v>57.8</v>
      </c>
      <c r="J5024" s="32">
        <f t="shared" si="13245"/>
        <v>51.7</v>
      </c>
      <c r="K5024" s="32">
        <f t="shared" si="13246"/>
        <v>51.7</v>
      </c>
      <c r="L5024" s="32">
        <f t="shared" si="13247"/>
        <v>0</v>
      </c>
      <c r="M5024" s="32">
        <f t="shared" si="13248"/>
        <v>0</v>
      </c>
      <c r="N5024" s="32">
        <f t="shared" si="13249"/>
        <v>0</v>
      </c>
      <c r="O5024" s="32">
        <f t="shared" si="13250"/>
        <v>0</v>
      </c>
      <c r="P5024" s="32">
        <f t="shared" si="13251"/>
        <v>0</v>
      </c>
      <c r="Q5024" s="32">
        <f t="shared" si="13252"/>
        <v>0</v>
      </c>
      <c r="R5024" s="32">
        <f t="shared" si="13253"/>
        <v>0</v>
      </c>
      <c r="S5024" s="32">
        <f t="shared" si="13254"/>
        <v>0</v>
      </c>
      <c r="T5024" s="32">
        <f t="shared" si="13255"/>
        <v>0</v>
      </c>
      <c r="U5024" s="32">
        <v>0</v>
      </c>
      <c r="V5024" s="32">
        <f t="shared" si="13153"/>
        <v>57.8</v>
      </c>
      <c r="W5024" s="32">
        <f t="shared" si="13256"/>
        <v>0</v>
      </c>
      <c r="X5024" s="32">
        <f t="shared" si="13257"/>
        <v>0</v>
      </c>
      <c r="Y5024" s="32">
        <f t="shared" si="13258"/>
        <v>0</v>
      </c>
      <c r="Z5024" s="32">
        <f t="shared" si="13259"/>
        <v>0</v>
      </c>
      <c r="AA5024" s="32">
        <f t="shared" si="13260"/>
        <v>0</v>
      </c>
      <c r="AB5024" s="32">
        <f t="shared" si="13261"/>
        <v>202.00800000000001</v>
      </c>
      <c r="AC5024" s="33">
        <f t="shared" si="13262"/>
        <v>202.2</v>
      </c>
      <c r="AD5024" s="33">
        <f t="shared" si="13263"/>
        <v>202.2</v>
      </c>
      <c r="AE5024" s="34">
        <f t="shared" si="13121"/>
        <v>100</v>
      </c>
      <c r="AF5024" s="32">
        <f t="shared" si="13264"/>
        <v>202.2</v>
      </c>
      <c r="AG5024" s="32">
        <f t="shared" si="13265"/>
        <v>0</v>
      </c>
      <c r="AH5024" s="32">
        <f t="shared" si="13266"/>
        <v>0</v>
      </c>
      <c r="AI5024" s="32">
        <f t="shared" si="13267"/>
        <v>0</v>
      </c>
      <c r="AJ5024" s="32">
        <f t="shared" si="13268"/>
        <v>0</v>
      </c>
      <c r="AK5024" s="32">
        <f t="shared" si="13269"/>
        <v>0</v>
      </c>
      <c r="AL5024" s="32">
        <f t="shared" si="13123"/>
        <v>202.2</v>
      </c>
      <c r="AM5024" s="32">
        <f t="shared" si="13124"/>
        <v>-144.39999999999998</v>
      </c>
    </row>
    <row r="5025" spans="2:40" ht="62.4" x14ac:dyDescent="0.3">
      <c r="B5025" s="30" t="s">
        <v>1382</v>
      </c>
      <c r="C5025" s="30" t="s">
        <v>38</v>
      </c>
      <c r="D5025" s="30" t="s">
        <v>112</v>
      </c>
      <c r="E5025" s="15" t="str">
        <f t="shared" si="13152"/>
        <v>0105</v>
      </c>
      <c r="F5025" s="30" t="s">
        <v>1385</v>
      </c>
      <c r="G5025" s="30"/>
      <c r="H5025" s="31" t="s">
        <v>1386</v>
      </c>
      <c r="I5025" s="32">
        <f t="shared" si="13244"/>
        <v>57.8</v>
      </c>
      <c r="J5025" s="32">
        <f t="shared" si="13245"/>
        <v>51.7</v>
      </c>
      <c r="K5025" s="32">
        <f t="shared" si="13246"/>
        <v>51.7</v>
      </c>
      <c r="L5025" s="32">
        <f t="shared" si="13247"/>
        <v>0</v>
      </c>
      <c r="M5025" s="32">
        <f t="shared" si="13248"/>
        <v>0</v>
      </c>
      <c r="N5025" s="32">
        <f t="shared" si="13249"/>
        <v>0</v>
      </c>
      <c r="O5025" s="32">
        <f t="shared" si="13250"/>
        <v>0</v>
      </c>
      <c r="P5025" s="32">
        <f t="shared" si="13251"/>
        <v>0</v>
      </c>
      <c r="Q5025" s="32">
        <f t="shared" si="13252"/>
        <v>0</v>
      </c>
      <c r="R5025" s="32">
        <f t="shared" si="13253"/>
        <v>0</v>
      </c>
      <c r="S5025" s="32">
        <f t="shared" si="13254"/>
        <v>0</v>
      </c>
      <c r="T5025" s="32">
        <f t="shared" si="13255"/>
        <v>0</v>
      </c>
      <c r="U5025" s="32">
        <v>0</v>
      </c>
      <c r="V5025" s="32">
        <f t="shared" si="13153"/>
        <v>57.8</v>
      </c>
      <c r="W5025" s="32">
        <f t="shared" si="13256"/>
        <v>0</v>
      </c>
      <c r="X5025" s="32">
        <f t="shared" si="13257"/>
        <v>0</v>
      </c>
      <c r="Y5025" s="32">
        <f t="shared" si="13258"/>
        <v>0</v>
      </c>
      <c r="Z5025" s="32">
        <f t="shared" si="13259"/>
        <v>0</v>
      </c>
      <c r="AA5025" s="32">
        <f t="shared" si="13260"/>
        <v>0</v>
      </c>
      <c r="AB5025" s="32">
        <f t="shared" si="13261"/>
        <v>202.00800000000001</v>
      </c>
      <c r="AC5025" s="33">
        <f t="shared" si="13262"/>
        <v>202.2</v>
      </c>
      <c r="AD5025" s="33">
        <f t="shared" si="13263"/>
        <v>202.2</v>
      </c>
      <c r="AE5025" s="34">
        <f t="shared" si="13121"/>
        <v>100</v>
      </c>
      <c r="AF5025" s="32">
        <f t="shared" si="13264"/>
        <v>202.2</v>
      </c>
      <c r="AG5025" s="32">
        <f t="shared" si="13265"/>
        <v>0</v>
      </c>
      <c r="AH5025" s="32">
        <f t="shared" si="13266"/>
        <v>0</v>
      </c>
      <c r="AI5025" s="32">
        <f t="shared" si="13267"/>
        <v>0</v>
      </c>
      <c r="AJ5025" s="32">
        <f t="shared" si="13268"/>
        <v>0</v>
      </c>
      <c r="AK5025" s="32">
        <f t="shared" si="13269"/>
        <v>0</v>
      </c>
      <c r="AL5025" s="32">
        <f t="shared" si="13123"/>
        <v>202.2</v>
      </c>
      <c r="AM5025" s="32">
        <f t="shared" si="13124"/>
        <v>-144.39999999999998</v>
      </c>
    </row>
    <row r="5026" spans="2:40" ht="31.2" x14ac:dyDescent="0.3">
      <c r="B5026" s="30" t="s">
        <v>1382</v>
      </c>
      <c r="C5026" s="30" t="s">
        <v>38</v>
      </c>
      <c r="D5026" s="30" t="s">
        <v>112</v>
      </c>
      <c r="E5026" s="15" t="str">
        <f t="shared" si="13152"/>
        <v>0105</v>
      </c>
      <c r="F5026" s="30" t="s">
        <v>1385</v>
      </c>
      <c r="G5026" s="30" t="s">
        <v>50</v>
      </c>
      <c r="H5026" s="31" t="s">
        <v>51</v>
      </c>
      <c r="I5026" s="32">
        <f t="shared" si="13244"/>
        <v>57.8</v>
      </c>
      <c r="J5026" s="32">
        <f t="shared" si="13245"/>
        <v>51.7</v>
      </c>
      <c r="K5026" s="32">
        <f t="shared" si="13246"/>
        <v>51.7</v>
      </c>
      <c r="L5026" s="32">
        <f t="shared" si="13247"/>
        <v>0</v>
      </c>
      <c r="M5026" s="32">
        <f t="shared" si="13248"/>
        <v>0</v>
      </c>
      <c r="N5026" s="32">
        <f t="shared" si="13249"/>
        <v>0</v>
      </c>
      <c r="O5026" s="32">
        <f t="shared" si="13250"/>
        <v>0</v>
      </c>
      <c r="P5026" s="32">
        <f t="shared" si="13251"/>
        <v>0</v>
      </c>
      <c r="Q5026" s="32">
        <f t="shared" si="13252"/>
        <v>0</v>
      </c>
      <c r="R5026" s="32">
        <f t="shared" si="13253"/>
        <v>0</v>
      </c>
      <c r="S5026" s="32">
        <f t="shared" si="13254"/>
        <v>0</v>
      </c>
      <c r="T5026" s="32">
        <f t="shared" si="13255"/>
        <v>0</v>
      </c>
      <c r="U5026" s="32">
        <v>0</v>
      </c>
      <c r="V5026" s="32">
        <f t="shared" si="13153"/>
        <v>57.8</v>
      </c>
      <c r="W5026" s="32">
        <f t="shared" si="13256"/>
        <v>0</v>
      </c>
      <c r="X5026" s="32">
        <f t="shared" si="13257"/>
        <v>0</v>
      </c>
      <c r="Y5026" s="32">
        <f t="shared" si="13258"/>
        <v>0</v>
      </c>
      <c r="Z5026" s="32">
        <f t="shared" si="13259"/>
        <v>0</v>
      </c>
      <c r="AA5026" s="32">
        <f t="shared" si="13260"/>
        <v>0</v>
      </c>
      <c r="AB5026" s="32">
        <f t="shared" si="13261"/>
        <v>202.00800000000001</v>
      </c>
      <c r="AC5026" s="33">
        <f t="shared" si="13262"/>
        <v>202.2</v>
      </c>
      <c r="AD5026" s="33">
        <f t="shared" si="13263"/>
        <v>202.2</v>
      </c>
      <c r="AE5026" s="34">
        <f t="shared" si="13121"/>
        <v>100</v>
      </c>
      <c r="AF5026" s="32">
        <f t="shared" si="13264"/>
        <v>202.2</v>
      </c>
      <c r="AG5026" s="32">
        <f t="shared" si="13265"/>
        <v>0</v>
      </c>
      <c r="AH5026" s="32">
        <f t="shared" si="13266"/>
        <v>0</v>
      </c>
      <c r="AI5026" s="32">
        <f t="shared" si="13267"/>
        <v>0</v>
      </c>
      <c r="AJ5026" s="32">
        <f t="shared" si="13268"/>
        <v>0</v>
      </c>
      <c r="AK5026" s="32">
        <f t="shared" si="13269"/>
        <v>0</v>
      </c>
      <c r="AL5026" s="32">
        <f t="shared" si="13123"/>
        <v>202.2</v>
      </c>
      <c r="AM5026" s="32">
        <f t="shared" si="13124"/>
        <v>-144.39999999999998</v>
      </c>
    </row>
    <row r="5027" spans="2:40" ht="31.2" x14ac:dyDescent="0.3">
      <c r="B5027" s="30" t="s">
        <v>1382</v>
      </c>
      <c r="C5027" s="30" t="s">
        <v>38</v>
      </c>
      <c r="D5027" s="30" t="s">
        <v>112</v>
      </c>
      <c r="E5027" s="15" t="str">
        <f t="shared" si="13152"/>
        <v>0105</v>
      </c>
      <c r="F5027" s="30" t="s">
        <v>1385</v>
      </c>
      <c r="G5027" s="30" t="s">
        <v>52</v>
      </c>
      <c r="H5027" s="31" t="s">
        <v>53</v>
      </c>
      <c r="I5027" s="32">
        <v>57.8</v>
      </c>
      <c r="J5027" s="32">
        <v>51.7</v>
      </c>
      <c r="K5027" s="32">
        <v>51.7</v>
      </c>
      <c r="L5027" s="32"/>
      <c r="M5027" s="32"/>
      <c r="N5027" s="32"/>
      <c r="O5027" s="32">
        <v>0</v>
      </c>
      <c r="P5027" s="32">
        <v>0</v>
      </c>
      <c r="Q5027" s="32">
        <v>0</v>
      </c>
      <c r="R5027" s="32">
        <v>0</v>
      </c>
      <c r="S5027" s="32">
        <v>0</v>
      </c>
      <c r="T5027" s="32">
        <v>0</v>
      </c>
      <c r="U5027" s="32">
        <v>0</v>
      </c>
      <c r="V5027" s="32">
        <f t="shared" si="13153"/>
        <v>57.8</v>
      </c>
      <c r="W5027" s="32"/>
      <c r="X5027" s="32"/>
      <c r="Y5027" s="32"/>
      <c r="Z5027" s="32"/>
      <c r="AA5027" s="32"/>
      <c r="AB5027" s="32">
        <v>202.00800000000001</v>
      </c>
      <c r="AC5027" s="33">
        <v>202.2</v>
      </c>
      <c r="AD5027" s="33">
        <v>202.2</v>
      </c>
      <c r="AE5027" s="34">
        <f t="shared" si="13121"/>
        <v>100</v>
      </c>
      <c r="AF5027" s="32">
        <v>202.2</v>
      </c>
      <c r="AG5027" s="32">
        <v>0</v>
      </c>
      <c r="AH5027" s="32">
        <v>0</v>
      </c>
      <c r="AI5027" s="32">
        <v>0</v>
      </c>
      <c r="AJ5027" s="32">
        <v>0</v>
      </c>
      <c r="AK5027" s="32">
        <v>0</v>
      </c>
      <c r="AL5027" s="32">
        <f t="shared" si="13123"/>
        <v>202.2</v>
      </c>
      <c r="AM5027" s="32">
        <f t="shared" si="13124"/>
        <v>-144.39999999999998</v>
      </c>
      <c r="AN5027" s="12"/>
    </row>
    <row r="5028" spans="2:40" s="13" customFormat="1" ht="31.2" x14ac:dyDescent="0.3">
      <c r="B5028" s="14" t="s">
        <v>1382</v>
      </c>
      <c r="C5028" s="14" t="s">
        <v>114</v>
      </c>
      <c r="D5028" s="14"/>
      <c r="E5028" s="21" t="str">
        <f t="shared" si="13152"/>
        <v>03</v>
      </c>
      <c r="F5028" s="14"/>
      <c r="G5028" s="14"/>
      <c r="H5028" s="16" t="s">
        <v>196</v>
      </c>
      <c r="I5028" s="17">
        <f t="shared" ref="I5028:T5028" si="13270">I5029+I5084+I5043</f>
        <v>229828.90000000002</v>
      </c>
      <c r="J5028" s="17">
        <f t="shared" si="13270"/>
        <v>236094.8</v>
      </c>
      <c r="K5028" s="17">
        <f t="shared" si="13270"/>
        <v>236094.8</v>
      </c>
      <c r="L5028" s="17">
        <f t="shared" si="13270"/>
        <v>40.100000000000023</v>
      </c>
      <c r="M5028" s="17">
        <f t="shared" si="13270"/>
        <v>-259.89999999999998</v>
      </c>
      <c r="N5028" s="17">
        <f t="shared" si="13270"/>
        <v>-259.89999999999998</v>
      </c>
      <c r="O5028" s="17">
        <f t="shared" si="13270"/>
        <v>-2129.953</v>
      </c>
      <c r="P5028" s="17">
        <f t="shared" si="13270"/>
        <v>-255</v>
      </c>
      <c r="Q5028" s="17">
        <f t="shared" si="13270"/>
        <v>0</v>
      </c>
      <c r="R5028" s="17">
        <f t="shared" si="13270"/>
        <v>7448.9</v>
      </c>
      <c r="S5028" s="17">
        <f t="shared" si="13270"/>
        <v>3715.6059999999998</v>
      </c>
      <c r="T5028" s="17">
        <f t="shared" si="13270"/>
        <v>0</v>
      </c>
      <c r="U5028" s="17">
        <v>0</v>
      </c>
      <c r="V5028" s="17">
        <f t="shared" si="13153"/>
        <v>238648.55300000001</v>
      </c>
      <c r="W5028" s="17">
        <f t="shared" ref="W5028:AD5028" si="13271">W5029+W5084+W5043</f>
        <v>0</v>
      </c>
      <c r="X5028" s="17">
        <f t="shared" si="13271"/>
        <v>0</v>
      </c>
      <c r="Y5028" s="17">
        <f t="shared" si="13271"/>
        <v>0</v>
      </c>
      <c r="Z5028" s="17">
        <f t="shared" si="13271"/>
        <v>0</v>
      </c>
      <c r="AA5028" s="17">
        <f t="shared" si="13271"/>
        <v>0</v>
      </c>
      <c r="AB5028" s="17">
        <f t="shared" si="13271"/>
        <v>185141.62356000001</v>
      </c>
      <c r="AC5028" s="18">
        <f t="shared" si="13271"/>
        <v>240207.709</v>
      </c>
      <c r="AD5028" s="18">
        <f t="shared" si="13271"/>
        <v>240165.76751999999</v>
      </c>
      <c r="AE5028" s="19">
        <f t="shared" si="13121"/>
        <v>99.982539494600474</v>
      </c>
      <c r="AF5028" s="17">
        <f t="shared" ref="AF5028:AK5028" si="13272">AF5029+AF5084+AF5043</f>
        <v>242338.56699999998</v>
      </c>
      <c r="AG5028" s="17">
        <f t="shared" si="13272"/>
        <v>-2129.953</v>
      </c>
      <c r="AH5028" s="17">
        <f t="shared" si="13272"/>
        <v>0</v>
      </c>
      <c r="AI5028" s="17">
        <f t="shared" si="13272"/>
        <v>0</v>
      </c>
      <c r="AJ5028" s="17">
        <f t="shared" si="13272"/>
        <v>0</v>
      </c>
      <c r="AK5028" s="17">
        <f t="shared" si="13272"/>
        <v>0</v>
      </c>
      <c r="AL5028" s="17">
        <f t="shared" si="13123"/>
        <v>240208.61399999997</v>
      </c>
      <c r="AM5028" s="17">
        <f t="shared" si="13124"/>
        <v>-1560.0609999999579</v>
      </c>
      <c r="AN5028" s="20"/>
    </row>
    <row r="5029" spans="2:40" s="22" customFormat="1" x14ac:dyDescent="0.3">
      <c r="B5029" s="23" t="s">
        <v>1382</v>
      </c>
      <c r="C5029" s="23" t="s">
        <v>114</v>
      </c>
      <c r="D5029" s="23" t="s">
        <v>106</v>
      </c>
      <c r="E5029" s="24" t="str">
        <f t="shared" si="13152"/>
        <v>0309</v>
      </c>
      <c r="F5029" s="23"/>
      <c r="G5029" s="23"/>
      <c r="H5029" s="25" t="s">
        <v>1283</v>
      </c>
      <c r="I5029" s="26">
        <f t="shared" ref="I5029:I5031" si="13273">I5030</f>
        <v>61726.7</v>
      </c>
      <c r="J5029" s="26">
        <f t="shared" ref="J5029:J5031" si="13274">J5030</f>
        <v>63613.999999999993</v>
      </c>
      <c r="K5029" s="26">
        <f t="shared" ref="K5029:K5031" si="13275">K5030</f>
        <v>63613.999999999993</v>
      </c>
      <c r="L5029" s="26">
        <f t="shared" ref="L5029:L5031" si="13276">L5030</f>
        <v>0</v>
      </c>
      <c r="M5029" s="26">
        <f t="shared" ref="M5029:M5031" si="13277">M5030</f>
        <v>0</v>
      </c>
      <c r="N5029" s="26">
        <f t="shared" ref="N5029:N5031" si="13278">N5030</f>
        <v>0</v>
      </c>
      <c r="O5029" s="26">
        <f t="shared" ref="O5029:O5031" si="13279">O5030</f>
        <v>-187.8</v>
      </c>
      <c r="P5029" s="26">
        <f t="shared" ref="P5029:P5031" si="13280">P5030</f>
        <v>0</v>
      </c>
      <c r="Q5029" s="26">
        <f t="shared" ref="Q5029:Q5031" si="13281">Q5030</f>
        <v>0</v>
      </c>
      <c r="R5029" s="26">
        <f t="shared" ref="R5029:R5031" si="13282">R5030</f>
        <v>1840.913</v>
      </c>
      <c r="S5029" s="26">
        <f t="shared" ref="S5029:S5031" si="13283">S5030</f>
        <v>0</v>
      </c>
      <c r="T5029" s="26">
        <f t="shared" ref="T5029:T5031" si="13284">T5030</f>
        <v>0</v>
      </c>
      <c r="U5029" s="26">
        <v>0</v>
      </c>
      <c r="V5029" s="26">
        <f t="shared" si="13153"/>
        <v>63379.812999999995</v>
      </c>
      <c r="W5029" s="26">
        <f t="shared" ref="W5029:W5031" si="13285">W5030</f>
        <v>0</v>
      </c>
      <c r="X5029" s="26">
        <f t="shared" ref="X5029:X5031" si="13286">X5030</f>
        <v>0</v>
      </c>
      <c r="Y5029" s="26">
        <f t="shared" ref="Y5029:Y5031" si="13287">Y5030</f>
        <v>0</v>
      </c>
      <c r="Z5029" s="26">
        <f t="shared" ref="Z5029:Z5031" si="13288">Z5030</f>
        <v>0</v>
      </c>
      <c r="AA5029" s="26">
        <f t="shared" ref="AA5029:AA5031" si="13289">AA5030</f>
        <v>0</v>
      </c>
      <c r="AB5029" s="26">
        <f t="shared" ref="AB5029:AB5031" si="13290">AB5030</f>
        <v>50498.951780000003</v>
      </c>
      <c r="AC5029" s="27">
        <f t="shared" ref="AC5029:AC5031" si="13291">AC5030</f>
        <v>63379.812999999995</v>
      </c>
      <c r="AD5029" s="27">
        <f t="shared" ref="AD5029:AD5031" si="13292">AD5030</f>
        <v>63353.430539999994</v>
      </c>
      <c r="AE5029" s="28">
        <f t="shared" si="13121"/>
        <v>99.958374033069489</v>
      </c>
      <c r="AF5029" s="26">
        <f t="shared" ref="AF5029:AF5031" si="13293">AF5030</f>
        <v>63567.613000000005</v>
      </c>
      <c r="AG5029" s="26">
        <f t="shared" ref="AG5029:AG5031" si="13294">AG5030</f>
        <v>-187.8</v>
      </c>
      <c r="AH5029" s="26">
        <f t="shared" ref="AH5029:AH5031" si="13295">AH5030</f>
        <v>0</v>
      </c>
      <c r="AI5029" s="26">
        <f t="shared" ref="AI5029:AI5031" si="13296">AI5030</f>
        <v>0</v>
      </c>
      <c r="AJ5029" s="26">
        <f t="shared" ref="AJ5029:AJ5031" si="13297">AJ5030</f>
        <v>0</v>
      </c>
      <c r="AK5029" s="26">
        <f t="shared" ref="AK5029:AK5031" si="13298">AK5030</f>
        <v>0</v>
      </c>
      <c r="AL5029" s="26">
        <f t="shared" si="13123"/>
        <v>63379.813000000002</v>
      </c>
      <c r="AM5029" s="26">
        <f t="shared" si="13124"/>
        <v>0</v>
      </c>
      <c r="AN5029" s="29"/>
    </row>
    <row r="5030" spans="2:40" x14ac:dyDescent="0.3">
      <c r="B5030" s="30" t="s">
        <v>1382</v>
      </c>
      <c r="C5030" s="30" t="s">
        <v>114</v>
      </c>
      <c r="D5030" s="30" t="s">
        <v>106</v>
      </c>
      <c r="E5030" s="15" t="str">
        <f t="shared" si="13152"/>
        <v>0309</v>
      </c>
      <c r="F5030" s="30" t="s">
        <v>348</v>
      </c>
      <c r="G5030" s="30"/>
      <c r="H5030" s="31" t="s">
        <v>349</v>
      </c>
      <c r="I5030" s="32">
        <f t="shared" si="13273"/>
        <v>61726.7</v>
      </c>
      <c r="J5030" s="32">
        <f t="shared" si="13274"/>
        <v>63613.999999999993</v>
      </c>
      <c r="K5030" s="32">
        <f t="shared" si="13275"/>
        <v>63613.999999999993</v>
      </c>
      <c r="L5030" s="32">
        <f t="shared" si="13276"/>
        <v>0</v>
      </c>
      <c r="M5030" s="32">
        <f t="shared" si="13277"/>
        <v>0</v>
      </c>
      <c r="N5030" s="32">
        <f t="shared" si="13278"/>
        <v>0</v>
      </c>
      <c r="O5030" s="32">
        <f t="shared" si="13279"/>
        <v>-187.8</v>
      </c>
      <c r="P5030" s="32">
        <f t="shared" si="13280"/>
        <v>0</v>
      </c>
      <c r="Q5030" s="32">
        <f t="shared" si="13281"/>
        <v>0</v>
      </c>
      <c r="R5030" s="32">
        <f t="shared" si="13282"/>
        <v>1840.913</v>
      </c>
      <c r="S5030" s="32">
        <f t="shared" si="13283"/>
        <v>0</v>
      </c>
      <c r="T5030" s="32">
        <f t="shared" si="13284"/>
        <v>0</v>
      </c>
      <c r="U5030" s="32">
        <v>0</v>
      </c>
      <c r="V5030" s="32">
        <f t="shared" si="13153"/>
        <v>63379.812999999995</v>
      </c>
      <c r="W5030" s="32">
        <f t="shared" si="13285"/>
        <v>0</v>
      </c>
      <c r="X5030" s="32">
        <f t="shared" si="13286"/>
        <v>0</v>
      </c>
      <c r="Y5030" s="32">
        <f t="shared" si="13287"/>
        <v>0</v>
      </c>
      <c r="Z5030" s="32">
        <f t="shared" si="13288"/>
        <v>0</v>
      </c>
      <c r="AA5030" s="32">
        <f t="shared" si="13289"/>
        <v>0</v>
      </c>
      <c r="AB5030" s="32">
        <f t="shared" si="13290"/>
        <v>50498.951780000003</v>
      </c>
      <c r="AC5030" s="33">
        <f t="shared" si="13291"/>
        <v>63379.812999999995</v>
      </c>
      <c r="AD5030" s="33">
        <f t="shared" si="13292"/>
        <v>63353.430539999994</v>
      </c>
      <c r="AE5030" s="34">
        <f t="shared" si="13121"/>
        <v>99.958374033069489</v>
      </c>
      <c r="AF5030" s="32">
        <f t="shared" si="13293"/>
        <v>63567.613000000005</v>
      </c>
      <c r="AG5030" s="32">
        <f t="shared" si="13294"/>
        <v>-187.8</v>
      </c>
      <c r="AH5030" s="32">
        <f t="shared" si="13295"/>
        <v>0</v>
      </c>
      <c r="AI5030" s="32">
        <f t="shared" si="13296"/>
        <v>0</v>
      </c>
      <c r="AJ5030" s="32">
        <f t="shared" si="13297"/>
        <v>0</v>
      </c>
      <c r="AK5030" s="32">
        <f t="shared" si="13298"/>
        <v>0</v>
      </c>
      <c r="AL5030" s="32">
        <f t="shared" si="13123"/>
        <v>63379.813000000002</v>
      </c>
      <c r="AM5030" s="32">
        <f t="shared" si="13124"/>
        <v>0</v>
      </c>
    </row>
    <row r="5031" spans="2:40" ht="62.4" x14ac:dyDescent="0.3">
      <c r="B5031" s="30" t="s">
        <v>1382</v>
      </c>
      <c r="C5031" s="30" t="s">
        <v>114</v>
      </c>
      <c r="D5031" s="30" t="s">
        <v>106</v>
      </c>
      <c r="E5031" s="15" t="str">
        <f t="shared" si="13152"/>
        <v>0309</v>
      </c>
      <c r="F5031" s="30" t="s">
        <v>698</v>
      </c>
      <c r="G5031" s="30"/>
      <c r="H5031" s="31" t="s">
        <v>699</v>
      </c>
      <c r="I5031" s="32">
        <f t="shared" si="13273"/>
        <v>61726.7</v>
      </c>
      <c r="J5031" s="32">
        <f t="shared" si="13274"/>
        <v>63613.999999999993</v>
      </c>
      <c r="K5031" s="32">
        <f t="shared" si="13275"/>
        <v>63613.999999999993</v>
      </c>
      <c r="L5031" s="32">
        <f t="shared" si="13276"/>
        <v>0</v>
      </c>
      <c r="M5031" s="32">
        <f t="shared" si="13277"/>
        <v>0</v>
      </c>
      <c r="N5031" s="32">
        <f t="shared" si="13278"/>
        <v>0</v>
      </c>
      <c r="O5031" s="32">
        <f t="shared" si="13279"/>
        <v>-187.8</v>
      </c>
      <c r="P5031" s="32">
        <f t="shared" si="13280"/>
        <v>0</v>
      </c>
      <c r="Q5031" s="32">
        <f t="shared" si="13281"/>
        <v>0</v>
      </c>
      <c r="R5031" s="32">
        <f t="shared" si="13282"/>
        <v>1840.913</v>
      </c>
      <c r="S5031" s="32">
        <f t="shared" si="13283"/>
        <v>0</v>
      </c>
      <c r="T5031" s="32">
        <f t="shared" si="13284"/>
        <v>0</v>
      </c>
      <c r="U5031" s="32">
        <v>0</v>
      </c>
      <c r="V5031" s="32">
        <f t="shared" si="13153"/>
        <v>63379.812999999995</v>
      </c>
      <c r="W5031" s="32">
        <f t="shared" si="13285"/>
        <v>0</v>
      </c>
      <c r="X5031" s="32">
        <f t="shared" si="13286"/>
        <v>0</v>
      </c>
      <c r="Y5031" s="32">
        <f t="shared" si="13287"/>
        <v>0</v>
      </c>
      <c r="Z5031" s="32">
        <f t="shared" si="13288"/>
        <v>0</v>
      </c>
      <c r="AA5031" s="32">
        <f t="shared" si="13289"/>
        <v>0</v>
      </c>
      <c r="AB5031" s="32">
        <f t="shared" si="13290"/>
        <v>50498.951780000003</v>
      </c>
      <c r="AC5031" s="33">
        <f t="shared" si="13291"/>
        <v>63379.812999999995</v>
      </c>
      <c r="AD5031" s="33">
        <f t="shared" si="13292"/>
        <v>63353.430539999994</v>
      </c>
      <c r="AE5031" s="34">
        <f t="shared" si="13121"/>
        <v>99.958374033069489</v>
      </c>
      <c r="AF5031" s="32">
        <f t="shared" si="13293"/>
        <v>63567.613000000005</v>
      </c>
      <c r="AG5031" s="32">
        <f t="shared" si="13294"/>
        <v>-187.8</v>
      </c>
      <c r="AH5031" s="32">
        <f t="shared" si="13295"/>
        <v>0</v>
      </c>
      <c r="AI5031" s="32">
        <f t="shared" si="13296"/>
        <v>0</v>
      </c>
      <c r="AJ5031" s="32">
        <f t="shared" si="13297"/>
        <v>0</v>
      </c>
      <c r="AK5031" s="32">
        <f t="shared" si="13298"/>
        <v>0</v>
      </c>
      <c r="AL5031" s="32">
        <f t="shared" si="13123"/>
        <v>63379.813000000002</v>
      </c>
      <c r="AM5031" s="32">
        <f t="shared" si="13124"/>
        <v>0</v>
      </c>
    </row>
    <row r="5032" spans="2:40" ht="62.4" x14ac:dyDescent="0.3">
      <c r="B5032" s="30" t="s">
        <v>1382</v>
      </c>
      <c r="C5032" s="30" t="s">
        <v>114</v>
      </c>
      <c r="D5032" s="30" t="s">
        <v>106</v>
      </c>
      <c r="E5032" s="15" t="str">
        <f t="shared" si="13152"/>
        <v>0309</v>
      </c>
      <c r="F5032" s="30" t="s">
        <v>1284</v>
      </c>
      <c r="G5032" s="30"/>
      <c r="H5032" s="31" t="s">
        <v>1285</v>
      </c>
      <c r="I5032" s="32">
        <f t="shared" ref="I5032:T5032" si="13299">I5033+I5040</f>
        <v>61726.7</v>
      </c>
      <c r="J5032" s="32">
        <f t="shared" si="13299"/>
        <v>63613.999999999993</v>
      </c>
      <c r="K5032" s="32">
        <f t="shared" si="13299"/>
        <v>63613.999999999993</v>
      </c>
      <c r="L5032" s="32">
        <f t="shared" si="13299"/>
        <v>0</v>
      </c>
      <c r="M5032" s="32">
        <f t="shared" si="13299"/>
        <v>0</v>
      </c>
      <c r="N5032" s="32">
        <f t="shared" si="13299"/>
        <v>0</v>
      </c>
      <c r="O5032" s="32">
        <f t="shared" si="13299"/>
        <v>-187.8</v>
      </c>
      <c r="P5032" s="32">
        <f t="shared" si="13299"/>
        <v>0</v>
      </c>
      <c r="Q5032" s="32">
        <f t="shared" si="13299"/>
        <v>0</v>
      </c>
      <c r="R5032" s="32">
        <f t="shared" si="13299"/>
        <v>1840.913</v>
      </c>
      <c r="S5032" s="32">
        <f t="shared" si="13299"/>
        <v>0</v>
      </c>
      <c r="T5032" s="32">
        <f t="shared" si="13299"/>
        <v>0</v>
      </c>
      <c r="U5032" s="32">
        <v>0</v>
      </c>
      <c r="V5032" s="32">
        <f t="shared" si="13153"/>
        <v>63379.812999999995</v>
      </c>
      <c r="W5032" s="32">
        <f t="shared" ref="W5032:AD5032" si="13300">W5033+W5040</f>
        <v>0</v>
      </c>
      <c r="X5032" s="32">
        <f t="shared" si="13300"/>
        <v>0</v>
      </c>
      <c r="Y5032" s="32">
        <f t="shared" si="13300"/>
        <v>0</v>
      </c>
      <c r="Z5032" s="32">
        <f t="shared" si="13300"/>
        <v>0</v>
      </c>
      <c r="AA5032" s="32">
        <f t="shared" si="13300"/>
        <v>0</v>
      </c>
      <c r="AB5032" s="32">
        <f t="shared" si="13300"/>
        <v>50498.951780000003</v>
      </c>
      <c r="AC5032" s="33">
        <f t="shared" si="13300"/>
        <v>63379.812999999995</v>
      </c>
      <c r="AD5032" s="33">
        <f t="shared" si="13300"/>
        <v>63353.430539999994</v>
      </c>
      <c r="AE5032" s="34">
        <f t="shared" si="13121"/>
        <v>99.958374033069489</v>
      </c>
      <c r="AF5032" s="32">
        <f t="shared" ref="AF5032:AK5032" si="13301">AF5033+AF5040</f>
        <v>63567.613000000005</v>
      </c>
      <c r="AG5032" s="32">
        <f t="shared" si="13301"/>
        <v>-187.8</v>
      </c>
      <c r="AH5032" s="32">
        <f t="shared" si="13301"/>
        <v>0</v>
      </c>
      <c r="AI5032" s="32">
        <f t="shared" si="13301"/>
        <v>0</v>
      </c>
      <c r="AJ5032" s="32">
        <f t="shared" si="13301"/>
        <v>0</v>
      </c>
      <c r="AK5032" s="32">
        <f t="shared" si="13301"/>
        <v>0</v>
      </c>
      <c r="AL5032" s="32">
        <f t="shared" si="13123"/>
        <v>63379.813000000002</v>
      </c>
      <c r="AM5032" s="32">
        <f t="shared" si="13124"/>
        <v>0</v>
      </c>
    </row>
    <row r="5033" spans="2:40" ht="31.2" x14ac:dyDescent="0.3">
      <c r="B5033" s="30" t="s">
        <v>1382</v>
      </c>
      <c r="C5033" s="30" t="s">
        <v>114</v>
      </c>
      <c r="D5033" s="30" t="s">
        <v>106</v>
      </c>
      <c r="E5033" s="15" t="str">
        <f t="shared" si="13152"/>
        <v>0309</v>
      </c>
      <c r="F5033" s="30" t="s">
        <v>1387</v>
      </c>
      <c r="G5033" s="30"/>
      <c r="H5033" s="31" t="s">
        <v>67</v>
      </c>
      <c r="I5033" s="32">
        <f t="shared" ref="I5033:T5033" si="13302">I5034+I5036+I5038</f>
        <v>58816.7</v>
      </c>
      <c r="J5033" s="32">
        <f t="shared" si="13302"/>
        <v>60703.999999999993</v>
      </c>
      <c r="K5033" s="32">
        <f t="shared" si="13302"/>
        <v>60703.999999999993</v>
      </c>
      <c r="L5033" s="32">
        <f t="shared" si="13302"/>
        <v>0</v>
      </c>
      <c r="M5033" s="32">
        <f t="shared" si="13302"/>
        <v>0</v>
      </c>
      <c r="N5033" s="32">
        <f t="shared" si="13302"/>
        <v>0</v>
      </c>
      <c r="O5033" s="32">
        <f t="shared" si="13302"/>
        <v>-187.8</v>
      </c>
      <c r="P5033" s="32">
        <f t="shared" si="13302"/>
        <v>0</v>
      </c>
      <c r="Q5033" s="32">
        <f t="shared" si="13302"/>
        <v>0</v>
      </c>
      <c r="R5033" s="32">
        <f t="shared" si="13302"/>
        <v>1840.913</v>
      </c>
      <c r="S5033" s="32">
        <f t="shared" si="13302"/>
        <v>0</v>
      </c>
      <c r="T5033" s="32">
        <f t="shared" si="13302"/>
        <v>0</v>
      </c>
      <c r="U5033" s="32">
        <v>0</v>
      </c>
      <c r="V5033" s="32">
        <f t="shared" si="13153"/>
        <v>60469.812999999995</v>
      </c>
      <c r="W5033" s="32">
        <f t="shared" ref="W5033:AD5033" si="13303">W5034+W5036+W5038</f>
        <v>0</v>
      </c>
      <c r="X5033" s="32">
        <f t="shared" si="13303"/>
        <v>0</v>
      </c>
      <c r="Y5033" s="32">
        <f t="shared" si="13303"/>
        <v>0</v>
      </c>
      <c r="Z5033" s="32">
        <f t="shared" si="13303"/>
        <v>0</v>
      </c>
      <c r="AA5033" s="32">
        <f t="shared" si="13303"/>
        <v>0</v>
      </c>
      <c r="AB5033" s="32">
        <f t="shared" si="13303"/>
        <v>48223.883410000002</v>
      </c>
      <c r="AC5033" s="33">
        <f t="shared" si="13303"/>
        <v>60472.375379999998</v>
      </c>
      <c r="AD5033" s="33">
        <f t="shared" si="13303"/>
        <v>60445.992919999997</v>
      </c>
      <c r="AE5033" s="34">
        <f t="shared" si="13121"/>
        <v>99.956372707646722</v>
      </c>
      <c r="AF5033" s="32">
        <f t="shared" ref="AF5033:AK5033" si="13304">AF5034+AF5036+AF5038</f>
        <v>60657.613000000005</v>
      </c>
      <c r="AG5033" s="32">
        <f t="shared" si="13304"/>
        <v>-187.8</v>
      </c>
      <c r="AH5033" s="32">
        <f t="shared" si="13304"/>
        <v>0</v>
      </c>
      <c r="AI5033" s="32">
        <f t="shared" si="13304"/>
        <v>0</v>
      </c>
      <c r="AJ5033" s="32">
        <f t="shared" si="13304"/>
        <v>0</v>
      </c>
      <c r="AK5033" s="32">
        <f t="shared" si="13304"/>
        <v>0</v>
      </c>
      <c r="AL5033" s="32">
        <f t="shared" si="13123"/>
        <v>60469.813000000002</v>
      </c>
      <c r="AM5033" s="32">
        <f t="shared" si="13124"/>
        <v>0</v>
      </c>
    </row>
    <row r="5034" spans="2:40" ht="78" x14ac:dyDescent="0.3">
      <c r="B5034" s="30" t="s">
        <v>1382</v>
      </c>
      <c r="C5034" s="30" t="s">
        <v>114</v>
      </c>
      <c r="D5034" s="30" t="s">
        <v>106</v>
      </c>
      <c r="E5034" s="15" t="str">
        <f t="shared" si="13152"/>
        <v>0309</v>
      </c>
      <c r="F5034" s="30" t="s">
        <v>1387</v>
      </c>
      <c r="G5034" s="30" t="s">
        <v>68</v>
      </c>
      <c r="H5034" s="31" t="s">
        <v>69</v>
      </c>
      <c r="I5034" s="32">
        <f t="shared" ref="I5034:T5034" si="13305">I5035</f>
        <v>51984</v>
      </c>
      <c r="J5034" s="32">
        <f t="shared" si="13305"/>
        <v>53871.299999999996</v>
      </c>
      <c r="K5034" s="32">
        <f t="shared" si="13305"/>
        <v>53871.299999999996</v>
      </c>
      <c r="L5034" s="32">
        <f t="shared" si="13305"/>
        <v>0</v>
      </c>
      <c r="M5034" s="32">
        <f t="shared" si="13305"/>
        <v>0</v>
      </c>
      <c r="N5034" s="32">
        <f t="shared" si="13305"/>
        <v>0</v>
      </c>
      <c r="O5034" s="32">
        <f t="shared" si="13305"/>
        <v>-187.8</v>
      </c>
      <c r="P5034" s="32">
        <f t="shared" si="13305"/>
        <v>0</v>
      </c>
      <c r="Q5034" s="32">
        <f t="shared" si="13305"/>
        <v>0</v>
      </c>
      <c r="R5034" s="32">
        <f t="shared" si="13305"/>
        <v>1840.913</v>
      </c>
      <c r="S5034" s="32">
        <f t="shared" si="13305"/>
        <v>0</v>
      </c>
      <c r="T5034" s="32">
        <f t="shared" si="13305"/>
        <v>0</v>
      </c>
      <c r="U5034" s="32">
        <v>0</v>
      </c>
      <c r="V5034" s="32">
        <f t="shared" si="13153"/>
        <v>53637.112999999998</v>
      </c>
      <c r="W5034" s="32">
        <f t="shared" ref="W5034:AD5034" si="13306">W5035</f>
        <v>0</v>
      </c>
      <c r="X5034" s="32">
        <f t="shared" si="13306"/>
        <v>0</v>
      </c>
      <c r="Y5034" s="32">
        <f t="shared" si="13306"/>
        <v>0</v>
      </c>
      <c r="Z5034" s="32">
        <f t="shared" si="13306"/>
        <v>0</v>
      </c>
      <c r="AA5034" s="32">
        <f t="shared" si="13306"/>
        <v>0</v>
      </c>
      <c r="AB5034" s="32">
        <f t="shared" si="13306"/>
        <v>43807.474929999997</v>
      </c>
      <c r="AC5034" s="33">
        <f t="shared" si="13306"/>
        <v>54283.127139999997</v>
      </c>
      <c r="AD5034" s="33">
        <f t="shared" si="13306"/>
        <v>54276.390059999998</v>
      </c>
      <c r="AE5034" s="34">
        <f t="shared" ref="AE5034:AE5097" si="13307">AD5034/AC5034*100</f>
        <v>99.987588997990812</v>
      </c>
      <c r="AF5034" s="32">
        <f t="shared" ref="AF5034:AK5034" si="13308">AF5035</f>
        <v>53824.913</v>
      </c>
      <c r="AG5034" s="32">
        <f t="shared" si="13308"/>
        <v>-187.8</v>
      </c>
      <c r="AH5034" s="32">
        <f t="shared" si="13308"/>
        <v>0</v>
      </c>
      <c r="AI5034" s="32">
        <f t="shared" si="13308"/>
        <v>0</v>
      </c>
      <c r="AJ5034" s="32">
        <f t="shared" si="13308"/>
        <v>0</v>
      </c>
      <c r="AK5034" s="32">
        <f t="shared" si="13308"/>
        <v>0</v>
      </c>
      <c r="AL5034" s="32">
        <f t="shared" ref="AL5034:AL5097" si="13309">AF5034+AH5034+AK5034+AI5034+AJ5034+AG5034</f>
        <v>53637.112999999998</v>
      </c>
      <c r="AM5034" s="32">
        <f t="shared" ref="AM5034:AM5097" si="13310">V5034-AL5034</f>
        <v>0</v>
      </c>
    </row>
    <row r="5035" spans="2:40" x14ac:dyDescent="0.3">
      <c r="B5035" s="30" t="s">
        <v>1382</v>
      </c>
      <c r="C5035" s="30" t="s">
        <v>114</v>
      </c>
      <c r="D5035" s="30" t="s">
        <v>106</v>
      </c>
      <c r="E5035" s="15" t="str">
        <f t="shared" si="13152"/>
        <v>0309</v>
      </c>
      <c r="F5035" s="30" t="s">
        <v>1387</v>
      </c>
      <c r="G5035" s="30" t="s">
        <v>70</v>
      </c>
      <c r="H5035" s="31" t="s">
        <v>71</v>
      </c>
      <c r="I5035" s="32">
        <f>53081-1097</f>
        <v>51984</v>
      </c>
      <c r="J5035" s="32">
        <f>55008.1-1136.8</f>
        <v>53871.299999999996</v>
      </c>
      <c r="K5035" s="32">
        <f>55008.1-1136.8</f>
        <v>53871.299999999996</v>
      </c>
      <c r="L5035" s="32"/>
      <c r="M5035" s="32"/>
      <c r="N5035" s="32"/>
      <c r="O5035" s="32">
        <v>-187.8</v>
      </c>
      <c r="P5035" s="32">
        <v>0</v>
      </c>
      <c r="Q5035" s="32">
        <v>0</v>
      </c>
      <c r="R5035" s="32">
        <v>1840.913</v>
      </c>
      <c r="S5035" s="32">
        <v>0</v>
      </c>
      <c r="T5035" s="32">
        <v>0</v>
      </c>
      <c r="U5035" s="32">
        <v>0</v>
      </c>
      <c r="V5035" s="32">
        <f t="shared" si="13153"/>
        <v>53637.112999999998</v>
      </c>
      <c r="W5035" s="32"/>
      <c r="X5035" s="32"/>
      <c r="Y5035" s="32"/>
      <c r="Z5035" s="32"/>
      <c r="AA5035" s="32"/>
      <c r="AB5035" s="32">
        <v>43807.474929999997</v>
      </c>
      <c r="AC5035" s="33">
        <v>54283.127139999997</v>
      </c>
      <c r="AD5035" s="33">
        <v>54276.390059999998</v>
      </c>
      <c r="AE5035" s="34">
        <f t="shared" si="13307"/>
        <v>99.987588997990812</v>
      </c>
      <c r="AF5035" s="32">
        <v>53824.913</v>
      </c>
      <c r="AG5035" s="32">
        <v>-187.8</v>
      </c>
      <c r="AH5035" s="32">
        <v>0</v>
      </c>
      <c r="AI5035" s="32">
        <v>0</v>
      </c>
      <c r="AJ5035" s="32">
        <v>0</v>
      </c>
      <c r="AK5035" s="32">
        <v>0</v>
      </c>
      <c r="AL5035" s="32">
        <f t="shared" si="13309"/>
        <v>53637.112999999998</v>
      </c>
      <c r="AM5035" s="32">
        <f t="shared" si="13310"/>
        <v>0</v>
      </c>
      <c r="AN5035" s="12"/>
    </row>
    <row r="5036" spans="2:40" ht="31.2" x14ac:dyDescent="0.3">
      <c r="B5036" s="30" t="s">
        <v>1382</v>
      </c>
      <c r="C5036" s="30" t="s">
        <v>114</v>
      </c>
      <c r="D5036" s="30" t="s">
        <v>106</v>
      </c>
      <c r="E5036" s="15" t="str">
        <f t="shared" si="13152"/>
        <v>0309</v>
      </c>
      <c r="F5036" s="30" t="s">
        <v>1387</v>
      </c>
      <c r="G5036" s="30" t="s">
        <v>50</v>
      </c>
      <c r="H5036" s="31" t="s">
        <v>51</v>
      </c>
      <c r="I5036" s="32">
        <f t="shared" ref="I5036:T5036" si="13311">I5037</f>
        <v>6799.5</v>
      </c>
      <c r="J5036" s="32">
        <f t="shared" si="13311"/>
        <v>6799.5</v>
      </c>
      <c r="K5036" s="32">
        <f t="shared" si="13311"/>
        <v>6799.5</v>
      </c>
      <c r="L5036" s="32">
        <f t="shared" si="13311"/>
        <v>0</v>
      </c>
      <c r="M5036" s="32">
        <f t="shared" si="13311"/>
        <v>0</v>
      </c>
      <c r="N5036" s="32">
        <f t="shared" si="13311"/>
        <v>0</v>
      </c>
      <c r="O5036" s="32">
        <f t="shared" si="13311"/>
        <v>0</v>
      </c>
      <c r="P5036" s="32">
        <f t="shared" si="13311"/>
        <v>0</v>
      </c>
      <c r="Q5036" s="32">
        <f t="shared" si="13311"/>
        <v>0</v>
      </c>
      <c r="R5036" s="32">
        <f t="shared" si="13311"/>
        <v>0</v>
      </c>
      <c r="S5036" s="32">
        <f t="shared" si="13311"/>
        <v>0</v>
      </c>
      <c r="T5036" s="32">
        <f t="shared" si="13311"/>
        <v>0</v>
      </c>
      <c r="U5036" s="32">
        <v>0</v>
      </c>
      <c r="V5036" s="32">
        <f t="shared" si="13153"/>
        <v>6799.5</v>
      </c>
      <c r="W5036" s="32">
        <f t="shared" ref="W5036:AD5036" si="13312">W5037</f>
        <v>0</v>
      </c>
      <c r="X5036" s="32">
        <f t="shared" si="13312"/>
        <v>0</v>
      </c>
      <c r="Y5036" s="32">
        <f t="shared" si="13312"/>
        <v>0</v>
      </c>
      <c r="Z5036" s="32">
        <f t="shared" si="13312"/>
        <v>0</v>
      </c>
      <c r="AA5036" s="32">
        <f t="shared" si="13312"/>
        <v>0</v>
      </c>
      <c r="AB5036" s="32">
        <f t="shared" si="13312"/>
        <v>4380.2734799999998</v>
      </c>
      <c r="AC5036" s="33">
        <f t="shared" si="13312"/>
        <v>6153.1132399999997</v>
      </c>
      <c r="AD5036" s="33">
        <f t="shared" si="13312"/>
        <v>6133.4678599999997</v>
      </c>
      <c r="AE5036" s="34">
        <f t="shared" si="13307"/>
        <v>99.680724549772791</v>
      </c>
      <c r="AF5036" s="32">
        <f t="shared" ref="AF5036:AK5036" si="13313">AF5037</f>
        <v>6796.0690000000004</v>
      </c>
      <c r="AG5036" s="32">
        <f t="shared" si="13313"/>
        <v>0</v>
      </c>
      <c r="AH5036" s="32">
        <f t="shared" si="13313"/>
        <v>0</v>
      </c>
      <c r="AI5036" s="32">
        <f t="shared" si="13313"/>
        <v>0</v>
      </c>
      <c r="AJ5036" s="32">
        <f t="shared" si="13313"/>
        <v>0</v>
      </c>
      <c r="AK5036" s="32">
        <f t="shared" si="13313"/>
        <v>0</v>
      </c>
      <c r="AL5036" s="32">
        <f t="shared" si="13309"/>
        <v>6796.0690000000004</v>
      </c>
      <c r="AM5036" s="32">
        <f t="shared" si="13310"/>
        <v>3.4309999999995853</v>
      </c>
    </row>
    <row r="5037" spans="2:40" ht="31.2" x14ac:dyDescent="0.3">
      <c r="B5037" s="30" t="s">
        <v>1382</v>
      </c>
      <c r="C5037" s="30" t="s">
        <v>114</v>
      </c>
      <c r="D5037" s="30" t="s">
        <v>106</v>
      </c>
      <c r="E5037" s="15" t="str">
        <f t="shared" si="13152"/>
        <v>0309</v>
      </c>
      <c r="F5037" s="30" t="s">
        <v>1387</v>
      </c>
      <c r="G5037" s="30" t="s">
        <v>52</v>
      </c>
      <c r="H5037" s="31" t="s">
        <v>53</v>
      </c>
      <c r="I5037" s="32">
        <f>6886.5-87</f>
        <v>6799.5</v>
      </c>
      <c r="J5037" s="32">
        <f>6886.5-87</f>
        <v>6799.5</v>
      </c>
      <c r="K5037" s="32">
        <f>6886.5-87</f>
        <v>6799.5</v>
      </c>
      <c r="L5037" s="32"/>
      <c r="M5037" s="32"/>
      <c r="N5037" s="32"/>
      <c r="O5037" s="32">
        <v>0</v>
      </c>
      <c r="P5037" s="32">
        <v>0</v>
      </c>
      <c r="Q5037" s="32">
        <v>0</v>
      </c>
      <c r="R5037" s="32">
        <v>0</v>
      </c>
      <c r="S5037" s="32">
        <v>0</v>
      </c>
      <c r="T5037" s="32">
        <v>0</v>
      </c>
      <c r="U5037" s="32">
        <v>0</v>
      </c>
      <c r="V5037" s="32">
        <f t="shared" si="13153"/>
        <v>6799.5</v>
      </c>
      <c r="W5037" s="32"/>
      <c r="X5037" s="32"/>
      <c r="Y5037" s="32"/>
      <c r="Z5037" s="32"/>
      <c r="AA5037" s="32"/>
      <c r="AB5037" s="32">
        <v>4380.2734799999998</v>
      </c>
      <c r="AC5037" s="33">
        <v>6153.1132399999997</v>
      </c>
      <c r="AD5037" s="33">
        <v>6133.4678599999997</v>
      </c>
      <c r="AE5037" s="34">
        <f t="shared" si="13307"/>
        <v>99.680724549772791</v>
      </c>
      <c r="AF5037" s="32">
        <v>6796.0690000000004</v>
      </c>
      <c r="AG5037" s="32">
        <v>0</v>
      </c>
      <c r="AH5037" s="32">
        <v>0</v>
      </c>
      <c r="AI5037" s="32">
        <v>0</v>
      </c>
      <c r="AJ5037" s="32">
        <v>0</v>
      </c>
      <c r="AK5037" s="32">
        <v>0</v>
      </c>
      <c r="AL5037" s="32">
        <f t="shared" si="13309"/>
        <v>6796.0690000000004</v>
      </c>
      <c r="AM5037" s="32">
        <f t="shared" si="13310"/>
        <v>3.4309999999995853</v>
      </c>
      <c r="AN5037" s="12"/>
    </row>
    <row r="5038" spans="2:40" x14ac:dyDescent="0.3">
      <c r="B5038" s="30" t="s">
        <v>1382</v>
      </c>
      <c r="C5038" s="30" t="s">
        <v>114</v>
      </c>
      <c r="D5038" s="30" t="s">
        <v>106</v>
      </c>
      <c r="E5038" s="15" t="str">
        <f t="shared" si="13152"/>
        <v>0309</v>
      </c>
      <c r="F5038" s="30" t="s">
        <v>1387</v>
      </c>
      <c r="G5038" s="30" t="s">
        <v>56</v>
      </c>
      <c r="H5038" s="31" t="s">
        <v>57</v>
      </c>
      <c r="I5038" s="32">
        <f t="shared" ref="I5038:T5038" si="13314">I5039</f>
        <v>33.200000000000003</v>
      </c>
      <c r="J5038" s="32">
        <f t="shared" si="13314"/>
        <v>33.200000000000003</v>
      </c>
      <c r="K5038" s="32">
        <f t="shared" si="13314"/>
        <v>33.200000000000003</v>
      </c>
      <c r="L5038" s="32">
        <f t="shared" si="13314"/>
        <v>0</v>
      </c>
      <c r="M5038" s="32">
        <f t="shared" si="13314"/>
        <v>0</v>
      </c>
      <c r="N5038" s="32">
        <f t="shared" si="13314"/>
        <v>0</v>
      </c>
      <c r="O5038" s="32">
        <f t="shared" si="13314"/>
        <v>0</v>
      </c>
      <c r="P5038" s="32">
        <f t="shared" si="13314"/>
        <v>0</v>
      </c>
      <c r="Q5038" s="32">
        <f t="shared" si="13314"/>
        <v>0</v>
      </c>
      <c r="R5038" s="32">
        <f t="shared" si="13314"/>
        <v>0</v>
      </c>
      <c r="S5038" s="32">
        <f t="shared" si="13314"/>
        <v>0</v>
      </c>
      <c r="T5038" s="32">
        <f t="shared" si="13314"/>
        <v>0</v>
      </c>
      <c r="U5038" s="32">
        <v>0</v>
      </c>
      <c r="V5038" s="32">
        <f t="shared" si="13153"/>
        <v>33.200000000000003</v>
      </c>
      <c r="W5038" s="32">
        <f t="shared" ref="W5038:AD5038" si="13315">W5039</f>
        <v>0</v>
      </c>
      <c r="X5038" s="32">
        <f t="shared" si="13315"/>
        <v>0</v>
      </c>
      <c r="Y5038" s="32">
        <f t="shared" si="13315"/>
        <v>0</v>
      </c>
      <c r="Z5038" s="32">
        <f t="shared" si="13315"/>
        <v>0</v>
      </c>
      <c r="AA5038" s="32">
        <f t="shared" si="13315"/>
        <v>0</v>
      </c>
      <c r="AB5038" s="32">
        <f t="shared" si="13315"/>
        <v>36.134999999999998</v>
      </c>
      <c r="AC5038" s="33">
        <f t="shared" si="13315"/>
        <v>36.134999999999998</v>
      </c>
      <c r="AD5038" s="33">
        <f t="shared" si="13315"/>
        <v>36.134999999999998</v>
      </c>
      <c r="AE5038" s="34">
        <f t="shared" si="13307"/>
        <v>100</v>
      </c>
      <c r="AF5038" s="32">
        <f t="shared" ref="AF5038:AK5038" si="13316">AF5039</f>
        <v>36.631</v>
      </c>
      <c r="AG5038" s="32">
        <f t="shared" si="13316"/>
        <v>0</v>
      </c>
      <c r="AH5038" s="32">
        <f t="shared" si="13316"/>
        <v>0</v>
      </c>
      <c r="AI5038" s="32">
        <f t="shared" si="13316"/>
        <v>0</v>
      </c>
      <c r="AJ5038" s="32">
        <f t="shared" si="13316"/>
        <v>0</v>
      </c>
      <c r="AK5038" s="32">
        <f t="shared" si="13316"/>
        <v>0</v>
      </c>
      <c r="AL5038" s="32">
        <f t="shared" si="13309"/>
        <v>36.631</v>
      </c>
      <c r="AM5038" s="32">
        <f t="shared" si="13310"/>
        <v>-3.4309999999999974</v>
      </c>
    </row>
    <row r="5039" spans="2:40" x14ac:dyDescent="0.3">
      <c r="B5039" s="30" t="s">
        <v>1382</v>
      </c>
      <c r="C5039" s="30" t="s">
        <v>114</v>
      </c>
      <c r="D5039" s="30" t="s">
        <v>106</v>
      </c>
      <c r="E5039" s="15" t="str">
        <f t="shared" si="13152"/>
        <v>0309</v>
      </c>
      <c r="F5039" s="30" t="s">
        <v>1387</v>
      </c>
      <c r="G5039" s="30" t="s">
        <v>60</v>
      </c>
      <c r="H5039" s="31" t="s">
        <v>61</v>
      </c>
      <c r="I5039" s="32">
        <v>33.200000000000003</v>
      </c>
      <c r="J5039" s="32">
        <v>33.200000000000003</v>
      </c>
      <c r="K5039" s="32">
        <v>33.200000000000003</v>
      </c>
      <c r="L5039" s="32"/>
      <c r="M5039" s="32"/>
      <c r="N5039" s="32"/>
      <c r="O5039" s="32">
        <v>0</v>
      </c>
      <c r="P5039" s="32">
        <v>0</v>
      </c>
      <c r="Q5039" s="32">
        <v>0</v>
      </c>
      <c r="R5039" s="32">
        <v>0</v>
      </c>
      <c r="S5039" s="32">
        <v>0</v>
      </c>
      <c r="T5039" s="32">
        <v>0</v>
      </c>
      <c r="U5039" s="32">
        <v>0</v>
      </c>
      <c r="V5039" s="32">
        <f t="shared" si="13153"/>
        <v>33.200000000000003</v>
      </c>
      <c r="W5039" s="32"/>
      <c r="X5039" s="32"/>
      <c r="Y5039" s="32"/>
      <c r="Z5039" s="32"/>
      <c r="AA5039" s="32"/>
      <c r="AB5039" s="32">
        <v>36.134999999999998</v>
      </c>
      <c r="AC5039" s="33">
        <v>36.134999999999998</v>
      </c>
      <c r="AD5039" s="33">
        <v>36.134999999999998</v>
      </c>
      <c r="AE5039" s="34">
        <f t="shared" si="13307"/>
        <v>100</v>
      </c>
      <c r="AF5039" s="32">
        <v>36.631</v>
      </c>
      <c r="AG5039" s="32">
        <v>0</v>
      </c>
      <c r="AH5039" s="32">
        <v>0</v>
      </c>
      <c r="AI5039" s="32">
        <v>0</v>
      </c>
      <c r="AJ5039" s="32">
        <v>0</v>
      </c>
      <c r="AK5039" s="32">
        <v>0</v>
      </c>
      <c r="AL5039" s="32">
        <f t="shared" si="13309"/>
        <v>36.631</v>
      </c>
      <c r="AM5039" s="32">
        <f t="shared" si="13310"/>
        <v>-3.4309999999999974</v>
      </c>
      <c r="AN5039" s="12"/>
    </row>
    <row r="5040" spans="2:40" ht="62.4" x14ac:dyDescent="0.3">
      <c r="B5040" s="30" t="s">
        <v>1382</v>
      </c>
      <c r="C5040" s="30" t="s">
        <v>114</v>
      </c>
      <c r="D5040" s="30" t="s">
        <v>106</v>
      </c>
      <c r="E5040" s="15" t="str">
        <f t="shared" si="13152"/>
        <v>0309</v>
      </c>
      <c r="F5040" s="30" t="s">
        <v>1388</v>
      </c>
      <c r="G5040" s="30"/>
      <c r="H5040" s="31" t="s">
        <v>1389</v>
      </c>
      <c r="I5040" s="32">
        <f t="shared" ref="I5040:I5043" si="13317">I5041</f>
        <v>2910</v>
      </c>
      <c r="J5040" s="32">
        <f t="shared" ref="J5040:J5043" si="13318">J5041</f>
        <v>2910</v>
      </c>
      <c r="K5040" s="32">
        <f t="shared" ref="K5040:K5043" si="13319">K5041</f>
        <v>2910</v>
      </c>
      <c r="L5040" s="32">
        <f t="shared" ref="L5040:L5043" si="13320">L5041</f>
        <v>0</v>
      </c>
      <c r="M5040" s="32">
        <f t="shared" ref="M5040:M5043" si="13321">M5041</f>
        <v>0</v>
      </c>
      <c r="N5040" s="32">
        <f t="shared" ref="N5040:N5043" si="13322">N5041</f>
        <v>0</v>
      </c>
      <c r="O5040" s="32">
        <f t="shared" ref="O5040:O5041" si="13323">O5041</f>
        <v>0</v>
      </c>
      <c r="P5040" s="32">
        <f t="shared" ref="P5040:P5041" si="13324">P5041</f>
        <v>0</v>
      </c>
      <c r="Q5040" s="32">
        <f t="shared" ref="Q5040:Q5043" si="13325">Q5041</f>
        <v>0</v>
      </c>
      <c r="R5040" s="32">
        <f t="shared" ref="R5040:R5043" si="13326">R5041</f>
        <v>0</v>
      </c>
      <c r="S5040" s="32">
        <f t="shared" ref="S5040:S5043" si="13327">S5041</f>
        <v>0</v>
      </c>
      <c r="T5040" s="32">
        <f t="shared" ref="T5040:T5043" si="13328">T5041</f>
        <v>0</v>
      </c>
      <c r="U5040" s="32">
        <v>0</v>
      </c>
      <c r="V5040" s="32">
        <f t="shared" si="13153"/>
        <v>2910</v>
      </c>
      <c r="W5040" s="32">
        <f t="shared" ref="W5040:W5043" si="13329">W5041</f>
        <v>0</v>
      </c>
      <c r="X5040" s="32">
        <f t="shared" ref="X5040:X5043" si="13330">X5041</f>
        <v>0</v>
      </c>
      <c r="Y5040" s="32">
        <f t="shared" ref="Y5040:Y5043" si="13331">Y5041</f>
        <v>0</v>
      </c>
      <c r="Z5040" s="32">
        <f t="shared" ref="Z5040:Z5043" si="13332">Z5041</f>
        <v>0</v>
      </c>
      <c r="AA5040" s="32">
        <f t="shared" ref="AA5040:AA5043" si="13333">AA5041</f>
        <v>0</v>
      </c>
      <c r="AB5040" s="32">
        <f t="shared" ref="AB5040:AB5041" si="13334">AB5041</f>
        <v>2275.06837</v>
      </c>
      <c r="AC5040" s="33">
        <f t="shared" ref="AC5040:AC5041" si="13335">AC5041</f>
        <v>2907.4376200000002</v>
      </c>
      <c r="AD5040" s="33">
        <f t="shared" ref="AD5040:AD5041" si="13336">AD5041</f>
        <v>2907.4376200000002</v>
      </c>
      <c r="AE5040" s="34">
        <f t="shared" si="13307"/>
        <v>100</v>
      </c>
      <c r="AF5040" s="32">
        <f t="shared" ref="AF5040:AF5041" si="13337">AF5041</f>
        <v>2910</v>
      </c>
      <c r="AG5040" s="32">
        <f t="shared" ref="AG5040:AG5041" si="13338">AG5041</f>
        <v>0</v>
      </c>
      <c r="AH5040" s="32">
        <f t="shared" ref="AH5040:AH5041" si="13339">AH5041</f>
        <v>0</v>
      </c>
      <c r="AI5040" s="32">
        <f t="shared" ref="AI5040:AI5041" si="13340">AI5041</f>
        <v>0</v>
      </c>
      <c r="AJ5040" s="32">
        <f t="shared" ref="AJ5040:AJ5041" si="13341">AJ5041</f>
        <v>0</v>
      </c>
      <c r="AK5040" s="32">
        <f t="shared" ref="AK5040:AK5041" si="13342">AK5041</f>
        <v>0</v>
      </c>
      <c r="AL5040" s="32">
        <f t="shared" si="13309"/>
        <v>2910</v>
      </c>
      <c r="AM5040" s="32">
        <f t="shared" si="13310"/>
        <v>0</v>
      </c>
    </row>
    <row r="5041" spans="2:40" ht="31.2" x14ac:dyDescent="0.3">
      <c r="B5041" s="30" t="s">
        <v>1382</v>
      </c>
      <c r="C5041" s="30" t="s">
        <v>114</v>
      </c>
      <c r="D5041" s="30" t="s">
        <v>106</v>
      </c>
      <c r="E5041" s="15" t="str">
        <f t="shared" ref="E5041:E5104" si="13343">CONCATENATE(C5041,D5041)</f>
        <v>0309</v>
      </c>
      <c r="F5041" s="30" t="s">
        <v>1388</v>
      </c>
      <c r="G5041" s="30" t="s">
        <v>50</v>
      </c>
      <c r="H5041" s="31" t="s">
        <v>51</v>
      </c>
      <c r="I5041" s="32">
        <f t="shared" si="13317"/>
        <v>2910</v>
      </c>
      <c r="J5041" s="32">
        <f t="shared" si="13318"/>
        <v>2910</v>
      </c>
      <c r="K5041" s="32">
        <f t="shared" si="13319"/>
        <v>2910</v>
      </c>
      <c r="L5041" s="32">
        <f t="shared" si="13320"/>
        <v>0</v>
      </c>
      <c r="M5041" s="32">
        <f t="shared" si="13321"/>
        <v>0</v>
      </c>
      <c r="N5041" s="32">
        <f t="shared" si="13322"/>
        <v>0</v>
      </c>
      <c r="O5041" s="32">
        <f t="shared" si="13323"/>
        <v>0</v>
      </c>
      <c r="P5041" s="32">
        <f t="shared" si="13324"/>
        <v>0</v>
      </c>
      <c r="Q5041" s="32">
        <f t="shared" si="13325"/>
        <v>0</v>
      </c>
      <c r="R5041" s="32">
        <f t="shared" si="13326"/>
        <v>0</v>
      </c>
      <c r="S5041" s="32">
        <f t="shared" si="13327"/>
        <v>0</v>
      </c>
      <c r="T5041" s="32">
        <f t="shared" si="13328"/>
        <v>0</v>
      </c>
      <c r="U5041" s="32">
        <v>0</v>
      </c>
      <c r="V5041" s="32">
        <f t="shared" ref="V5041:V5104" si="13344">I5041+L5041+U5041+T5041+S5041+R5041+Q5041+P5041+O5041</f>
        <v>2910</v>
      </c>
      <c r="W5041" s="32">
        <f t="shared" si="13329"/>
        <v>0</v>
      </c>
      <c r="X5041" s="32">
        <f t="shared" si="13330"/>
        <v>0</v>
      </c>
      <c r="Y5041" s="32">
        <f t="shared" si="13331"/>
        <v>0</v>
      </c>
      <c r="Z5041" s="32">
        <f t="shared" si="13332"/>
        <v>0</v>
      </c>
      <c r="AA5041" s="32">
        <f t="shared" si="13333"/>
        <v>0</v>
      </c>
      <c r="AB5041" s="32">
        <f t="shared" si="13334"/>
        <v>2275.06837</v>
      </c>
      <c r="AC5041" s="33">
        <f t="shared" si="13335"/>
        <v>2907.4376200000002</v>
      </c>
      <c r="AD5041" s="33">
        <f t="shared" si="13336"/>
        <v>2907.4376200000002</v>
      </c>
      <c r="AE5041" s="34">
        <f t="shared" si="13307"/>
        <v>100</v>
      </c>
      <c r="AF5041" s="32">
        <f t="shared" si="13337"/>
        <v>2910</v>
      </c>
      <c r="AG5041" s="32">
        <f t="shared" si="13338"/>
        <v>0</v>
      </c>
      <c r="AH5041" s="32">
        <f t="shared" si="13339"/>
        <v>0</v>
      </c>
      <c r="AI5041" s="32">
        <f t="shared" si="13340"/>
        <v>0</v>
      </c>
      <c r="AJ5041" s="32">
        <f t="shared" si="13341"/>
        <v>0</v>
      </c>
      <c r="AK5041" s="32">
        <f t="shared" si="13342"/>
        <v>0</v>
      </c>
      <c r="AL5041" s="32">
        <f t="shared" si="13309"/>
        <v>2910</v>
      </c>
      <c r="AM5041" s="32">
        <f t="shared" si="13310"/>
        <v>0</v>
      </c>
    </row>
    <row r="5042" spans="2:40" ht="31.2" x14ac:dyDescent="0.3">
      <c r="B5042" s="30" t="s">
        <v>1382</v>
      </c>
      <c r="C5042" s="30" t="s">
        <v>114</v>
      </c>
      <c r="D5042" s="30" t="s">
        <v>106</v>
      </c>
      <c r="E5042" s="15" t="str">
        <f t="shared" si="13343"/>
        <v>0309</v>
      </c>
      <c r="F5042" s="30" t="s">
        <v>1388</v>
      </c>
      <c r="G5042" s="30" t="s">
        <v>52</v>
      </c>
      <c r="H5042" s="31" t="s">
        <v>53</v>
      </c>
      <c r="I5042" s="32">
        <v>2910</v>
      </c>
      <c r="J5042" s="32">
        <v>2910</v>
      </c>
      <c r="K5042" s="32">
        <v>2910</v>
      </c>
      <c r="L5042" s="32"/>
      <c r="M5042" s="32"/>
      <c r="N5042" s="32"/>
      <c r="O5042" s="32">
        <v>0</v>
      </c>
      <c r="P5042" s="32">
        <v>0</v>
      </c>
      <c r="Q5042" s="32">
        <v>0</v>
      </c>
      <c r="R5042" s="32">
        <v>0</v>
      </c>
      <c r="S5042" s="32">
        <v>0</v>
      </c>
      <c r="T5042" s="32">
        <v>0</v>
      </c>
      <c r="U5042" s="32">
        <v>0</v>
      </c>
      <c r="V5042" s="32">
        <f t="shared" si="13344"/>
        <v>2910</v>
      </c>
      <c r="W5042" s="32"/>
      <c r="X5042" s="32"/>
      <c r="Y5042" s="32"/>
      <c r="Z5042" s="32"/>
      <c r="AA5042" s="32"/>
      <c r="AB5042" s="32">
        <v>2275.06837</v>
      </c>
      <c r="AC5042" s="33">
        <v>2907.4376200000002</v>
      </c>
      <c r="AD5042" s="33">
        <v>2907.4376200000002</v>
      </c>
      <c r="AE5042" s="34">
        <f t="shared" si="13307"/>
        <v>100</v>
      </c>
      <c r="AF5042" s="32">
        <v>2910</v>
      </c>
      <c r="AG5042" s="32">
        <v>0</v>
      </c>
      <c r="AH5042" s="32">
        <v>0</v>
      </c>
      <c r="AI5042" s="32">
        <v>0</v>
      </c>
      <c r="AJ5042" s="32">
        <v>0</v>
      </c>
      <c r="AK5042" s="32">
        <v>0</v>
      </c>
      <c r="AL5042" s="32">
        <f t="shared" si="13309"/>
        <v>2910</v>
      </c>
      <c r="AM5042" s="32">
        <f t="shared" si="13310"/>
        <v>0</v>
      </c>
      <c r="AN5042" s="12"/>
    </row>
    <row r="5043" spans="2:40" s="22" customFormat="1" ht="46.8" x14ac:dyDescent="0.3">
      <c r="B5043" s="23" t="s">
        <v>1382</v>
      </c>
      <c r="C5043" s="23" t="s">
        <v>114</v>
      </c>
      <c r="D5043" s="23" t="s">
        <v>443</v>
      </c>
      <c r="E5043" s="24" t="str">
        <f t="shared" si="13343"/>
        <v>0310</v>
      </c>
      <c r="F5043" s="23"/>
      <c r="G5043" s="23"/>
      <c r="H5043" s="25" t="s">
        <v>697</v>
      </c>
      <c r="I5043" s="26">
        <f t="shared" si="13317"/>
        <v>142713.70000000001</v>
      </c>
      <c r="J5043" s="26">
        <f t="shared" si="13318"/>
        <v>147252.19999999998</v>
      </c>
      <c r="K5043" s="26">
        <f t="shared" si="13319"/>
        <v>147252.20000000001</v>
      </c>
      <c r="L5043" s="26">
        <f t="shared" si="13320"/>
        <v>0</v>
      </c>
      <c r="M5043" s="26">
        <f t="shared" si="13321"/>
        <v>0</v>
      </c>
      <c r="N5043" s="26">
        <f t="shared" si="13322"/>
        <v>0</v>
      </c>
      <c r="O5043" s="26">
        <f>O5044+O5079</f>
        <v>-1927.153</v>
      </c>
      <c r="P5043" s="26">
        <f>P5044+P5079</f>
        <v>0</v>
      </c>
      <c r="Q5043" s="26">
        <f t="shared" si="13325"/>
        <v>0</v>
      </c>
      <c r="R5043" s="26">
        <f t="shared" si="13326"/>
        <v>5453.2</v>
      </c>
      <c r="S5043" s="26">
        <f t="shared" si="13327"/>
        <v>3715.6059999999998</v>
      </c>
      <c r="T5043" s="26">
        <f t="shared" si="13328"/>
        <v>0</v>
      </c>
      <c r="U5043" s="26">
        <v>0</v>
      </c>
      <c r="V5043" s="26">
        <f t="shared" si="13344"/>
        <v>149955.35300000003</v>
      </c>
      <c r="W5043" s="26">
        <f t="shared" si="13329"/>
        <v>0</v>
      </c>
      <c r="X5043" s="26">
        <f t="shared" si="13330"/>
        <v>0</v>
      </c>
      <c r="Y5043" s="26">
        <f t="shared" si="13331"/>
        <v>0</v>
      </c>
      <c r="Z5043" s="26">
        <f t="shared" si="13332"/>
        <v>0</v>
      </c>
      <c r="AA5043" s="26">
        <f t="shared" si="13333"/>
        <v>0</v>
      </c>
      <c r="AB5043" s="32">
        <f>AB5044+AB5079</f>
        <v>115195.70909</v>
      </c>
      <c r="AC5043" s="27">
        <f>AC5044+AC5079</f>
        <v>151322.209</v>
      </c>
      <c r="AD5043" s="33">
        <f>AD5044+AD5079</f>
        <v>151322.20796</v>
      </c>
      <c r="AE5043" s="28">
        <f t="shared" si="13307"/>
        <v>99.99999931272481</v>
      </c>
      <c r="AF5043" s="26">
        <f t="shared" ref="AF5043:AK5043" si="13345">AF5044+AF5079</f>
        <v>153410.26699999999</v>
      </c>
      <c r="AG5043" s="26">
        <f t="shared" si="13345"/>
        <v>-1927.153</v>
      </c>
      <c r="AH5043" s="26">
        <f t="shared" si="13345"/>
        <v>0</v>
      </c>
      <c r="AI5043" s="26">
        <f t="shared" si="13345"/>
        <v>0</v>
      </c>
      <c r="AJ5043" s="26">
        <f t="shared" si="13345"/>
        <v>0</v>
      </c>
      <c r="AK5043" s="26">
        <f t="shared" si="13345"/>
        <v>0</v>
      </c>
      <c r="AL5043" s="26">
        <f t="shared" si="13309"/>
        <v>151483.114</v>
      </c>
      <c r="AM5043" s="26">
        <f t="shared" si="13310"/>
        <v>-1527.7609999999695</v>
      </c>
      <c r="AN5043" s="29"/>
    </row>
    <row r="5044" spans="2:40" x14ac:dyDescent="0.3">
      <c r="B5044" s="30" t="s">
        <v>1382</v>
      </c>
      <c r="C5044" s="30" t="s">
        <v>114</v>
      </c>
      <c r="D5044" s="30" t="s">
        <v>443</v>
      </c>
      <c r="E5044" s="15" t="str">
        <f t="shared" si="13343"/>
        <v>0310</v>
      </c>
      <c r="F5044" s="30" t="s">
        <v>348</v>
      </c>
      <c r="G5044" s="30"/>
      <c r="H5044" s="31" t="s">
        <v>349</v>
      </c>
      <c r="I5044" s="32">
        <f t="shared" ref="I5044:T5044" si="13346">I5071+I5045</f>
        <v>142713.70000000001</v>
      </c>
      <c r="J5044" s="32">
        <f t="shared" si="13346"/>
        <v>147252.19999999998</v>
      </c>
      <c r="K5044" s="32">
        <f t="shared" si="13346"/>
        <v>147252.20000000001</v>
      </c>
      <c r="L5044" s="32">
        <f t="shared" si="13346"/>
        <v>0</v>
      </c>
      <c r="M5044" s="32">
        <f t="shared" si="13346"/>
        <v>0</v>
      </c>
      <c r="N5044" s="32">
        <f t="shared" si="13346"/>
        <v>0</v>
      </c>
      <c r="O5044" s="32">
        <f t="shared" si="13346"/>
        <v>-1927.153</v>
      </c>
      <c r="P5044" s="32">
        <f t="shared" si="13346"/>
        <v>0</v>
      </c>
      <c r="Q5044" s="32">
        <f t="shared" si="13346"/>
        <v>0</v>
      </c>
      <c r="R5044" s="32">
        <f t="shared" si="13346"/>
        <v>5453.2</v>
      </c>
      <c r="S5044" s="32">
        <f t="shared" si="13346"/>
        <v>3715.6059999999998</v>
      </c>
      <c r="T5044" s="32">
        <f t="shared" si="13346"/>
        <v>0</v>
      </c>
      <c r="U5044" s="32">
        <v>0</v>
      </c>
      <c r="V5044" s="32">
        <f t="shared" si="13344"/>
        <v>149955.35300000003</v>
      </c>
      <c r="W5044" s="32">
        <f t="shared" ref="W5044:AD5044" si="13347">W5071+W5045</f>
        <v>0</v>
      </c>
      <c r="X5044" s="32">
        <f t="shared" si="13347"/>
        <v>0</v>
      </c>
      <c r="Y5044" s="32">
        <f t="shared" si="13347"/>
        <v>0</v>
      </c>
      <c r="Z5044" s="32">
        <f t="shared" si="13347"/>
        <v>0</v>
      </c>
      <c r="AA5044" s="32">
        <f t="shared" si="13347"/>
        <v>0</v>
      </c>
      <c r="AB5044" s="32">
        <f t="shared" si="13347"/>
        <v>115125.70909</v>
      </c>
      <c r="AC5044" s="33">
        <f t="shared" si="13347"/>
        <v>151230.76800000001</v>
      </c>
      <c r="AD5044" s="33">
        <f t="shared" si="13347"/>
        <v>151230.76696000001</v>
      </c>
      <c r="AE5044" s="34">
        <f t="shared" si="13307"/>
        <v>99.999999312309257</v>
      </c>
      <c r="AF5044" s="32">
        <f t="shared" ref="AF5044:AK5044" si="13348">AF5071+AF5045</f>
        <v>153340.26699999999</v>
      </c>
      <c r="AG5044" s="32">
        <f t="shared" si="13348"/>
        <v>-1927.153</v>
      </c>
      <c r="AH5044" s="32">
        <f t="shared" si="13348"/>
        <v>0</v>
      </c>
      <c r="AI5044" s="32">
        <f t="shared" si="13348"/>
        <v>0</v>
      </c>
      <c r="AJ5044" s="32">
        <f t="shared" si="13348"/>
        <v>0</v>
      </c>
      <c r="AK5044" s="32">
        <f t="shared" si="13348"/>
        <v>0</v>
      </c>
      <c r="AL5044" s="32">
        <f t="shared" si="13309"/>
        <v>151413.114</v>
      </c>
      <c r="AM5044" s="32">
        <f t="shared" si="13310"/>
        <v>-1457.7609999999695</v>
      </c>
    </row>
    <row r="5045" spans="2:40" ht="62.4" x14ac:dyDescent="0.3">
      <c r="B5045" s="30" t="s">
        <v>1382</v>
      </c>
      <c r="C5045" s="30" t="s">
        <v>114</v>
      </c>
      <c r="D5045" s="30" t="s">
        <v>443</v>
      </c>
      <c r="E5045" s="15" t="str">
        <f t="shared" si="13343"/>
        <v>0310</v>
      </c>
      <c r="F5045" s="30" t="s">
        <v>698</v>
      </c>
      <c r="G5045" s="30"/>
      <c r="H5045" s="31" t="s">
        <v>699</v>
      </c>
      <c r="I5045" s="32">
        <f t="shared" ref="I5045:T5045" si="13349">I5046+I5056</f>
        <v>140940.30000000002</v>
      </c>
      <c r="J5045" s="32">
        <f t="shared" si="13349"/>
        <v>145478.79999999999</v>
      </c>
      <c r="K5045" s="32">
        <f t="shared" si="13349"/>
        <v>145478.80000000002</v>
      </c>
      <c r="L5045" s="32">
        <f t="shared" si="13349"/>
        <v>0</v>
      </c>
      <c r="M5045" s="32">
        <f t="shared" si="13349"/>
        <v>0</v>
      </c>
      <c r="N5045" s="32">
        <f t="shared" si="13349"/>
        <v>0</v>
      </c>
      <c r="O5045" s="32">
        <f t="shared" si="13349"/>
        <v>-1927.153</v>
      </c>
      <c r="P5045" s="32">
        <f t="shared" si="13349"/>
        <v>0</v>
      </c>
      <c r="Q5045" s="32">
        <f t="shared" si="13349"/>
        <v>0</v>
      </c>
      <c r="R5045" s="32">
        <f t="shared" si="13349"/>
        <v>5133.2</v>
      </c>
      <c r="S5045" s="32">
        <f t="shared" si="13349"/>
        <v>3715.6059999999998</v>
      </c>
      <c r="T5045" s="32">
        <f t="shared" si="13349"/>
        <v>0</v>
      </c>
      <c r="U5045" s="32">
        <v>0</v>
      </c>
      <c r="V5045" s="32">
        <f t="shared" si="13344"/>
        <v>147861.95300000004</v>
      </c>
      <c r="W5045" s="32">
        <f t="shared" ref="W5045:AD5045" si="13350">W5046+W5056</f>
        <v>0</v>
      </c>
      <c r="X5045" s="32">
        <f t="shared" si="13350"/>
        <v>0</v>
      </c>
      <c r="Y5045" s="32">
        <f t="shared" si="13350"/>
        <v>0</v>
      </c>
      <c r="Z5045" s="32">
        <f t="shared" si="13350"/>
        <v>0</v>
      </c>
      <c r="AA5045" s="32">
        <f t="shared" si="13350"/>
        <v>0</v>
      </c>
      <c r="AB5045" s="32">
        <f t="shared" si="13350"/>
        <v>113710.77384000001</v>
      </c>
      <c r="AC5045" s="33">
        <f t="shared" si="13350"/>
        <v>149137.36800000002</v>
      </c>
      <c r="AD5045" s="33">
        <f t="shared" si="13350"/>
        <v>149137.36765</v>
      </c>
      <c r="AE5045" s="34">
        <f t="shared" si="13307"/>
        <v>99.999999765317028</v>
      </c>
      <c r="AF5045" s="32">
        <f t="shared" ref="AF5045:AK5045" si="13351">AF5046+AF5056</f>
        <v>151246.867</v>
      </c>
      <c r="AG5045" s="32">
        <f t="shared" si="13351"/>
        <v>-1927.153</v>
      </c>
      <c r="AH5045" s="32">
        <f t="shared" si="13351"/>
        <v>0</v>
      </c>
      <c r="AI5045" s="32">
        <f t="shared" si="13351"/>
        <v>0</v>
      </c>
      <c r="AJ5045" s="32">
        <f t="shared" si="13351"/>
        <v>0</v>
      </c>
      <c r="AK5045" s="32">
        <f t="shared" si="13351"/>
        <v>0</v>
      </c>
      <c r="AL5045" s="32">
        <f t="shared" si="13309"/>
        <v>149319.71400000001</v>
      </c>
      <c r="AM5045" s="32">
        <f t="shared" si="13310"/>
        <v>-1457.7609999999695</v>
      </c>
    </row>
    <row r="5046" spans="2:40" ht="62.4" x14ac:dyDescent="0.3">
      <c r="B5046" s="30" t="s">
        <v>1382</v>
      </c>
      <c r="C5046" s="30" t="s">
        <v>114</v>
      </c>
      <c r="D5046" s="30" t="s">
        <v>443</v>
      </c>
      <c r="E5046" s="15" t="str">
        <f t="shared" si="13343"/>
        <v>0310</v>
      </c>
      <c r="F5046" s="30" t="s">
        <v>1284</v>
      </c>
      <c r="G5046" s="30"/>
      <c r="H5046" s="31" t="s">
        <v>1285</v>
      </c>
      <c r="I5046" s="32">
        <f t="shared" ref="I5046:T5046" si="13352">I5047</f>
        <v>45619.000000000007</v>
      </c>
      <c r="J5046" s="32">
        <f t="shared" si="13352"/>
        <v>47132.1</v>
      </c>
      <c r="K5046" s="32">
        <f t="shared" si="13352"/>
        <v>47132.1</v>
      </c>
      <c r="L5046" s="32">
        <f t="shared" si="13352"/>
        <v>0</v>
      </c>
      <c r="M5046" s="32">
        <f t="shared" si="13352"/>
        <v>0</v>
      </c>
      <c r="N5046" s="32">
        <f t="shared" si="13352"/>
        <v>0</v>
      </c>
      <c r="O5046" s="32">
        <f t="shared" si="13352"/>
        <v>-158.4</v>
      </c>
      <c r="P5046" s="32">
        <f t="shared" si="13352"/>
        <v>0</v>
      </c>
      <c r="Q5046" s="32">
        <f t="shared" si="13352"/>
        <v>0</v>
      </c>
      <c r="R5046" s="32">
        <f t="shared" si="13352"/>
        <v>1554.1</v>
      </c>
      <c r="S5046" s="32">
        <f t="shared" si="13352"/>
        <v>0</v>
      </c>
      <c r="T5046" s="32">
        <f t="shared" si="13352"/>
        <v>0</v>
      </c>
      <c r="U5046" s="32">
        <v>0</v>
      </c>
      <c r="V5046" s="32">
        <f t="shared" si="13344"/>
        <v>47014.700000000004</v>
      </c>
      <c r="W5046" s="32">
        <f t="shared" ref="W5046:AD5046" si="13353">W5047</f>
        <v>0</v>
      </c>
      <c r="X5046" s="32">
        <f t="shared" si="13353"/>
        <v>0</v>
      </c>
      <c r="Y5046" s="32">
        <f t="shared" si="13353"/>
        <v>0</v>
      </c>
      <c r="Z5046" s="32">
        <f t="shared" si="13353"/>
        <v>0</v>
      </c>
      <c r="AA5046" s="32">
        <f t="shared" si="13353"/>
        <v>0</v>
      </c>
      <c r="AB5046" s="32">
        <f t="shared" si="13353"/>
        <v>33469.756200000003</v>
      </c>
      <c r="AC5046" s="33">
        <f t="shared" si="13353"/>
        <v>46993.258999999998</v>
      </c>
      <c r="AD5046" s="33">
        <f t="shared" si="13353"/>
        <v>46993.258999999998</v>
      </c>
      <c r="AE5046" s="34">
        <f t="shared" si="13307"/>
        <v>100</v>
      </c>
      <c r="AF5046" s="32">
        <f t="shared" ref="AF5046:AK5046" si="13354">AF5047</f>
        <v>47173.1</v>
      </c>
      <c r="AG5046" s="32">
        <f t="shared" si="13354"/>
        <v>-158.4</v>
      </c>
      <c r="AH5046" s="32">
        <f t="shared" si="13354"/>
        <v>0</v>
      </c>
      <c r="AI5046" s="32">
        <f t="shared" si="13354"/>
        <v>0</v>
      </c>
      <c r="AJ5046" s="32">
        <f t="shared" si="13354"/>
        <v>0</v>
      </c>
      <c r="AK5046" s="32">
        <f t="shared" si="13354"/>
        <v>0</v>
      </c>
      <c r="AL5046" s="32">
        <f t="shared" si="13309"/>
        <v>47014.7</v>
      </c>
      <c r="AM5046" s="32">
        <f t="shared" si="13310"/>
        <v>0</v>
      </c>
    </row>
    <row r="5047" spans="2:40" ht="31.2" x14ac:dyDescent="0.3">
      <c r="B5047" s="30" t="s">
        <v>1382</v>
      </c>
      <c r="C5047" s="30" t="s">
        <v>114</v>
      </c>
      <c r="D5047" s="30" t="s">
        <v>443</v>
      </c>
      <c r="E5047" s="15" t="str">
        <f t="shared" si="13343"/>
        <v>0310</v>
      </c>
      <c r="F5047" s="30" t="s">
        <v>1387</v>
      </c>
      <c r="G5047" s="30"/>
      <c r="H5047" s="31" t="s">
        <v>67</v>
      </c>
      <c r="I5047" s="32">
        <f t="shared" ref="I5047:N5047" si="13355">I5048+I5050+I5054</f>
        <v>45619.000000000007</v>
      </c>
      <c r="J5047" s="32">
        <f t="shared" si="13355"/>
        <v>47132.1</v>
      </c>
      <c r="K5047" s="32">
        <f t="shared" si="13355"/>
        <v>47132.1</v>
      </c>
      <c r="L5047" s="32">
        <f t="shared" si="13355"/>
        <v>0</v>
      </c>
      <c r="M5047" s="32">
        <f t="shared" si="13355"/>
        <v>0</v>
      </c>
      <c r="N5047" s="32">
        <f t="shared" si="13355"/>
        <v>0</v>
      </c>
      <c r="O5047" s="32">
        <f>O5048+O5050+O5054+O5052</f>
        <v>-158.4</v>
      </c>
      <c r="P5047" s="32">
        <f>P5048+P5050+P5054+P5052</f>
        <v>0</v>
      </c>
      <c r="Q5047" s="32">
        <f>Q5048+Q5050+Q5054+Q5052</f>
        <v>0</v>
      </c>
      <c r="R5047" s="32">
        <f>R5048+R5050+R5054+R5052</f>
        <v>1554.1</v>
      </c>
      <c r="S5047" s="32">
        <f>S5048+S5050+S5054</f>
        <v>0</v>
      </c>
      <c r="T5047" s="32">
        <f>T5048+T5050+T5054</f>
        <v>0</v>
      </c>
      <c r="U5047" s="32">
        <v>0</v>
      </c>
      <c r="V5047" s="32">
        <f t="shared" si="13344"/>
        <v>47014.700000000004</v>
      </c>
      <c r="W5047" s="32">
        <f>W5048+W5050+W5054</f>
        <v>0</v>
      </c>
      <c r="X5047" s="32">
        <f>X5048+X5050+X5054</f>
        <v>0</v>
      </c>
      <c r="Y5047" s="32">
        <f>Y5048+Y5050+Y5054</f>
        <v>0</v>
      </c>
      <c r="Z5047" s="32">
        <f>Z5048+Z5050+Z5054</f>
        <v>0</v>
      </c>
      <c r="AA5047" s="32">
        <f>AA5048+AA5050+AA5054</f>
        <v>0</v>
      </c>
      <c r="AB5047" s="32">
        <f>AB5048+AB5050+AB5054+AB5052</f>
        <v>33469.756200000003</v>
      </c>
      <c r="AC5047" s="33">
        <f>AC5048+AC5050+AC5054+AC5052</f>
        <v>46993.258999999998</v>
      </c>
      <c r="AD5047" s="33">
        <f>AD5048+AD5050+AD5054+AD5052</f>
        <v>46993.258999999998</v>
      </c>
      <c r="AE5047" s="34">
        <f t="shared" si="13307"/>
        <v>100</v>
      </c>
      <c r="AF5047" s="32">
        <f t="shared" ref="AF5047:AK5047" si="13356">AF5048+AF5050+AF5054+AF5052</f>
        <v>47173.1</v>
      </c>
      <c r="AG5047" s="32">
        <f t="shared" si="13356"/>
        <v>-158.4</v>
      </c>
      <c r="AH5047" s="32">
        <f t="shared" si="13356"/>
        <v>0</v>
      </c>
      <c r="AI5047" s="32">
        <f t="shared" si="13356"/>
        <v>0</v>
      </c>
      <c r="AJ5047" s="32">
        <f t="shared" si="13356"/>
        <v>0</v>
      </c>
      <c r="AK5047" s="32">
        <f t="shared" si="13356"/>
        <v>0</v>
      </c>
      <c r="AL5047" s="32">
        <f t="shared" si="13309"/>
        <v>47014.7</v>
      </c>
      <c r="AM5047" s="32">
        <f t="shared" si="13310"/>
        <v>0</v>
      </c>
    </row>
    <row r="5048" spans="2:40" ht="78" x14ac:dyDescent="0.3">
      <c r="B5048" s="30" t="s">
        <v>1382</v>
      </c>
      <c r="C5048" s="30" t="s">
        <v>114</v>
      </c>
      <c r="D5048" s="30" t="s">
        <v>443</v>
      </c>
      <c r="E5048" s="15" t="str">
        <f t="shared" si="13343"/>
        <v>0310</v>
      </c>
      <c r="F5048" s="30" t="s">
        <v>1387</v>
      </c>
      <c r="G5048" s="30" t="s">
        <v>68</v>
      </c>
      <c r="H5048" s="31" t="s">
        <v>69</v>
      </c>
      <c r="I5048" s="32">
        <f t="shared" ref="I5048:T5048" si="13357">I5049</f>
        <v>41678.400000000001</v>
      </c>
      <c r="J5048" s="32">
        <f t="shared" si="13357"/>
        <v>43191.5</v>
      </c>
      <c r="K5048" s="32">
        <f t="shared" si="13357"/>
        <v>43191.5</v>
      </c>
      <c r="L5048" s="32">
        <f t="shared" si="13357"/>
        <v>0</v>
      </c>
      <c r="M5048" s="32">
        <f t="shared" si="13357"/>
        <v>0</v>
      </c>
      <c r="N5048" s="32">
        <f t="shared" si="13357"/>
        <v>0</v>
      </c>
      <c r="O5048" s="32">
        <f t="shared" si="13357"/>
        <v>-158.4</v>
      </c>
      <c r="P5048" s="32">
        <f t="shared" si="13357"/>
        <v>0</v>
      </c>
      <c r="Q5048" s="32">
        <f t="shared" si="13357"/>
        <v>0</v>
      </c>
      <c r="R5048" s="32">
        <f t="shared" si="13357"/>
        <v>1554.1</v>
      </c>
      <c r="S5048" s="32">
        <f t="shared" si="13357"/>
        <v>0</v>
      </c>
      <c r="T5048" s="32">
        <f t="shared" si="13357"/>
        <v>0</v>
      </c>
      <c r="U5048" s="32">
        <v>0</v>
      </c>
      <c r="V5048" s="32">
        <f t="shared" si="13344"/>
        <v>43074.1</v>
      </c>
      <c r="W5048" s="32">
        <f t="shared" ref="W5048:AD5048" si="13358">W5049</f>
        <v>0</v>
      </c>
      <c r="X5048" s="32">
        <f t="shared" si="13358"/>
        <v>0</v>
      </c>
      <c r="Y5048" s="32">
        <f t="shared" si="13358"/>
        <v>0</v>
      </c>
      <c r="Z5048" s="32">
        <f t="shared" si="13358"/>
        <v>0</v>
      </c>
      <c r="AA5048" s="32">
        <f t="shared" si="13358"/>
        <v>0</v>
      </c>
      <c r="AB5048" s="32">
        <f t="shared" si="13358"/>
        <v>31307.964449999999</v>
      </c>
      <c r="AC5048" s="33">
        <f t="shared" si="13358"/>
        <v>43355.069920000002</v>
      </c>
      <c r="AD5048" s="33">
        <f t="shared" si="13358"/>
        <v>43355.069920000002</v>
      </c>
      <c r="AE5048" s="34">
        <f t="shared" si="13307"/>
        <v>100</v>
      </c>
      <c r="AF5048" s="32">
        <f t="shared" ref="AF5048:AK5048" si="13359">AF5049</f>
        <v>43230.358540000001</v>
      </c>
      <c r="AG5048" s="32">
        <f t="shared" si="13359"/>
        <v>-158.4</v>
      </c>
      <c r="AH5048" s="32">
        <f t="shared" si="13359"/>
        <v>0</v>
      </c>
      <c r="AI5048" s="32">
        <f t="shared" si="13359"/>
        <v>0</v>
      </c>
      <c r="AJ5048" s="32">
        <f t="shared" si="13359"/>
        <v>0</v>
      </c>
      <c r="AK5048" s="32">
        <f t="shared" si="13359"/>
        <v>0</v>
      </c>
      <c r="AL5048" s="32">
        <f t="shared" si="13309"/>
        <v>43071.95854</v>
      </c>
      <c r="AM5048" s="32">
        <f t="shared" si="13310"/>
        <v>2.141459999998915</v>
      </c>
    </row>
    <row r="5049" spans="2:40" x14ac:dyDescent="0.3">
      <c r="B5049" s="30" t="s">
        <v>1382</v>
      </c>
      <c r="C5049" s="30" t="s">
        <v>114</v>
      </c>
      <c r="D5049" s="30" t="s">
        <v>443</v>
      </c>
      <c r="E5049" s="15" t="str">
        <f t="shared" si="13343"/>
        <v>0310</v>
      </c>
      <c r="F5049" s="30" t="s">
        <v>1387</v>
      </c>
      <c r="G5049" s="30" t="s">
        <v>70</v>
      </c>
      <c r="H5049" s="31" t="s">
        <v>71</v>
      </c>
      <c r="I5049" s="32">
        <v>41678.400000000001</v>
      </c>
      <c r="J5049" s="32">
        <v>43191.5</v>
      </c>
      <c r="K5049" s="32">
        <v>43191.5</v>
      </c>
      <c r="L5049" s="32"/>
      <c r="M5049" s="32"/>
      <c r="N5049" s="32"/>
      <c r="O5049" s="32">
        <v>-158.4</v>
      </c>
      <c r="P5049" s="32">
        <v>0</v>
      </c>
      <c r="Q5049" s="32">
        <v>0</v>
      </c>
      <c r="R5049" s="32">
        <v>1554.1</v>
      </c>
      <c r="S5049" s="32">
        <v>0</v>
      </c>
      <c r="T5049" s="32">
        <v>0</v>
      </c>
      <c r="U5049" s="32">
        <v>0</v>
      </c>
      <c r="V5049" s="32">
        <f t="shared" si="13344"/>
        <v>43074.1</v>
      </c>
      <c r="W5049" s="32"/>
      <c r="X5049" s="32"/>
      <c r="Y5049" s="32"/>
      <c r="Z5049" s="32"/>
      <c r="AA5049" s="32"/>
      <c r="AB5049" s="32">
        <v>31307.964449999999</v>
      </c>
      <c r="AC5049" s="33">
        <v>43355.069920000002</v>
      </c>
      <c r="AD5049" s="33">
        <v>43355.069920000002</v>
      </c>
      <c r="AE5049" s="34">
        <f t="shared" si="13307"/>
        <v>100</v>
      </c>
      <c r="AF5049" s="32">
        <v>43230.358540000001</v>
      </c>
      <c r="AG5049" s="32">
        <v>-158.4</v>
      </c>
      <c r="AH5049" s="32">
        <v>0</v>
      </c>
      <c r="AI5049" s="32">
        <v>0</v>
      </c>
      <c r="AJ5049" s="32">
        <v>0</v>
      </c>
      <c r="AK5049" s="32">
        <v>0</v>
      </c>
      <c r="AL5049" s="32">
        <f t="shared" si="13309"/>
        <v>43071.95854</v>
      </c>
      <c r="AM5049" s="32">
        <f t="shared" si="13310"/>
        <v>2.141459999998915</v>
      </c>
      <c r="AN5049" s="12"/>
    </row>
    <row r="5050" spans="2:40" ht="31.2" x14ac:dyDescent="0.3">
      <c r="B5050" s="30" t="s">
        <v>1382</v>
      </c>
      <c r="C5050" s="30" t="s">
        <v>114</v>
      </c>
      <c r="D5050" s="30" t="s">
        <v>443</v>
      </c>
      <c r="E5050" s="15" t="str">
        <f t="shared" si="13343"/>
        <v>0310</v>
      </c>
      <c r="F5050" s="30" t="s">
        <v>1387</v>
      </c>
      <c r="G5050" s="30" t="s">
        <v>50</v>
      </c>
      <c r="H5050" s="31" t="s">
        <v>51</v>
      </c>
      <c r="I5050" s="32">
        <f t="shared" ref="I5050:T5050" si="13360">I5051</f>
        <v>3814.7999999999997</v>
      </c>
      <c r="J5050" s="32">
        <f t="shared" si="13360"/>
        <v>3817.8999999999996</v>
      </c>
      <c r="K5050" s="32">
        <f t="shared" si="13360"/>
        <v>3819.8999999999996</v>
      </c>
      <c r="L5050" s="32">
        <f t="shared" si="13360"/>
        <v>0</v>
      </c>
      <c r="M5050" s="32">
        <f t="shared" si="13360"/>
        <v>0</v>
      </c>
      <c r="N5050" s="32">
        <f t="shared" si="13360"/>
        <v>0</v>
      </c>
      <c r="O5050" s="32">
        <f t="shared" si="13360"/>
        <v>0</v>
      </c>
      <c r="P5050" s="32">
        <f t="shared" si="13360"/>
        <v>0</v>
      </c>
      <c r="Q5050" s="32">
        <f t="shared" si="13360"/>
        <v>0</v>
      </c>
      <c r="R5050" s="32">
        <f t="shared" si="13360"/>
        <v>0</v>
      </c>
      <c r="S5050" s="32">
        <f t="shared" si="13360"/>
        <v>0</v>
      </c>
      <c r="T5050" s="32">
        <f t="shared" si="13360"/>
        <v>0</v>
      </c>
      <c r="U5050" s="32">
        <v>0</v>
      </c>
      <c r="V5050" s="32">
        <f t="shared" si="13344"/>
        <v>3814.7999999999997</v>
      </c>
      <c r="W5050" s="32">
        <f t="shared" ref="W5050:AD5050" si="13361">W5051</f>
        <v>0</v>
      </c>
      <c r="X5050" s="32">
        <f t="shared" si="13361"/>
        <v>0</v>
      </c>
      <c r="Y5050" s="32">
        <f t="shared" si="13361"/>
        <v>0</v>
      </c>
      <c r="Z5050" s="32">
        <f t="shared" si="13361"/>
        <v>0</v>
      </c>
      <c r="AA5050" s="32">
        <f t="shared" si="13361"/>
        <v>0</v>
      </c>
      <c r="AB5050" s="32">
        <f t="shared" si="13361"/>
        <v>2027.5512900000001</v>
      </c>
      <c r="AC5050" s="33">
        <f t="shared" si="13361"/>
        <v>3501.8071599999998</v>
      </c>
      <c r="AD5050" s="33">
        <f t="shared" si="13361"/>
        <v>3501.8071599999998</v>
      </c>
      <c r="AE5050" s="34">
        <f t="shared" si="13307"/>
        <v>100</v>
      </c>
      <c r="AF5050" s="32">
        <f t="shared" ref="AF5050:AK5050" si="13362">AF5051</f>
        <v>3808.3980000000001</v>
      </c>
      <c r="AG5050" s="32">
        <f t="shared" si="13362"/>
        <v>0</v>
      </c>
      <c r="AH5050" s="32">
        <f t="shared" si="13362"/>
        <v>0</v>
      </c>
      <c r="AI5050" s="32">
        <f t="shared" si="13362"/>
        <v>0</v>
      </c>
      <c r="AJ5050" s="32">
        <f t="shared" si="13362"/>
        <v>0</v>
      </c>
      <c r="AK5050" s="32">
        <f t="shared" si="13362"/>
        <v>0</v>
      </c>
      <c r="AL5050" s="32">
        <f t="shared" si="13309"/>
        <v>3808.3980000000001</v>
      </c>
      <c r="AM5050" s="32">
        <f t="shared" si="13310"/>
        <v>6.4019999999995889</v>
      </c>
    </row>
    <row r="5051" spans="2:40" ht="31.2" x14ac:dyDescent="0.3">
      <c r="B5051" s="30" t="s">
        <v>1382</v>
      </c>
      <c r="C5051" s="30" t="s">
        <v>114</v>
      </c>
      <c r="D5051" s="30" t="s">
        <v>443</v>
      </c>
      <c r="E5051" s="15" t="str">
        <f t="shared" si="13343"/>
        <v>0310</v>
      </c>
      <c r="F5051" s="30" t="s">
        <v>1387</v>
      </c>
      <c r="G5051" s="30" t="s">
        <v>52</v>
      </c>
      <c r="H5051" s="31" t="s">
        <v>53</v>
      </c>
      <c r="I5051" s="32">
        <f>3821.2-6.4</f>
        <v>3814.7999999999997</v>
      </c>
      <c r="J5051" s="32">
        <f>3821.2-3.3</f>
        <v>3817.8999999999996</v>
      </c>
      <c r="K5051" s="32">
        <f>3821.2-1.3</f>
        <v>3819.8999999999996</v>
      </c>
      <c r="L5051" s="32"/>
      <c r="M5051" s="32"/>
      <c r="N5051" s="32"/>
      <c r="O5051" s="32">
        <v>0</v>
      </c>
      <c r="P5051" s="32">
        <v>0</v>
      </c>
      <c r="Q5051" s="32">
        <v>0</v>
      </c>
      <c r="R5051" s="32">
        <v>0</v>
      </c>
      <c r="S5051" s="32">
        <v>0</v>
      </c>
      <c r="T5051" s="32">
        <v>0</v>
      </c>
      <c r="U5051" s="32">
        <v>0</v>
      </c>
      <c r="V5051" s="32">
        <f t="shared" si="13344"/>
        <v>3814.7999999999997</v>
      </c>
      <c r="W5051" s="32"/>
      <c r="X5051" s="32"/>
      <c r="Y5051" s="32"/>
      <c r="Z5051" s="32"/>
      <c r="AA5051" s="32"/>
      <c r="AB5051" s="32">
        <v>2027.5512900000001</v>
      </c>
      <c r="AC5051" s="33">
        <v>3501.8071599999998</v>
      </c>
      <c r="AD5051" s="33">
        <v>3501.8071599999998</v>
      </c>
      <c r="AE5051" s="34">
        <f t="shared" si="13307"/>
        <v>100</v>
      </c>
      <c r="AF5051" s="32">
        <v>3808.3980000000001</v>
      </c>
      <c r="AG5051" s="32">
        <v>0</v>
      </c>
      <c r="AH5051" s="32">
        <v>0</v>
      </c>
      <c r="AI5051" s="32">
        <v>0</v>
      </c>
      <c r="AJ5051" s="32">
        <v>0</v>
      </c>
      <c r="AK5051" s="32">
        <v>0</v>
      </c>
      <c r="AL5051" s="32">
        <f t="shared" si="13309"/>
        <v>3808.3980000000001</v>
      </c>
      <c r="AM5051" s="32">
        <f t="shared" si="13310"/>
        <v>6.4019999999995889</v>
      </c>
      <c r="AN5051" s="12"/>
    </row>
    <row r="5052" spans="2:40" x14ac:dyDescent="0.3">
      <c r="B5052" s="30" t="s">
        <v>1382</v>
      </c>
      <c r="C5052" s="30" t="s">
        <v>114</v>
      </c>
      <c r="D5052" s="30" t="s">
        <v>443</v>
      </c>
      <c r="E5052" s="15" t="str">
        <f t="shared" si="13343"/>
        <v>0310</v>
      </c>
      <c r="F5052" s="30" t="s">
        <v>1387</v>
      </c>
      <c r="G5052" s="30" t="s">
        <v>92</v>
      </c>
      <c r="H5052" s="31" t="s">
        <v>93</v>
      </c>
      <c r="I5052" s="32"/>
      <c r="J5052" s="32"/>
      <c r="K5052" s="32"/>
      <c r="L5052" s="32"/>
      <c r="M5052" s="32"/>
      <c r="N5052" s="32"/>
      <c r="O5052" s="32">
        <f>O5053</f>
        <v>0</v>
      </c>
      <c r="P5052" s="32">
        <f>P5053</f>
        <v>0</v>
      </c>
      <c r="Q5052" s="32">
        <f>Q5053</f>
        <v>0</v>
      </c>
      <c r="R5052" s="32">
        <f>R5053</f>
        <v>0</v>
      </c>
      <c r="S5052" s="32"/>
      <c r="T5052" s="32"/>
      <c r="U5052" s="32"/>
      <c r="V5052" s="32">
        <f t="shared" si="13344"/>
        <v>0</v>
      </c>
      <c r="W5052" s="32"/>
      <c r="X5052" s="32"/>
      <c r="Y5052" s="32"/>
      <c r="Z5052" s="32"/>
      <c r="AA5052" s="32"/>
      <c r="AB5052" s="32">
        <f>AB5053</f>
        <v>2.1414599999999999</v>
      </c>
      <c r="AC5052" s="33">
        <f>AC5053</f>
        <v>4.2829199999999998</v>
      </c>
      <c r="AD5052" s="33">
        <f>AD5053</f>
        <v>4.2829199999999998</v>
      </c>
      <c r="AE5052" s="34">
        <f t="shared" si="13307"/>
        <v>100</v>
      </c>
      <c r="AF5052" s="32">
        <f t="shared" ref="AF5052:AK5052" si="13363">AF5053</f>
        <v>2.1414599999999999</v>
      </c>
      <c r="AG5052" s="32">
        <f t="shared" si="13363"/>
        <v>0</v>
      </c>
      <c r="AH5052" s="32">
        <f t="shared" si="13363"/>
        <v>0</v>
      </c>
      <c r="AI5052" s="32">
        <f t="shared" si="13363"/>
        <v>0</v>
      </c>
      <c r="AJ5052" s="32">
        <f t="shared" si="13363"/>
        <v>0</v>
      </c>
      <c r="AK5052" s="32">
        <f t="shared" si="13363"/>
        <v>0</v>
      </c>
      <c r="AL5052" s="32">
        <f t="shared" si="13309"/>
        <v>2.1414599999999999</v>
      </c>
      <c r="AM5052" s="32">
        <f t="shared" si="13310"/>
        <v>-2.1414599999999999</v>
      </c>
      <c r="AN5052" s="12"/>
    </row>
    <row r="5053" spans="2:40" ht="31.2" x14ac:dyDescent="0.3">
      <c r="B5053" s="30" t="s">
        <v>1382</v>
      </c>
      <c r="C5053" s="30" t="s">
        <v>114</v>
      </c>
      <c r="D5053" s="30" t="s">
        <v>443</v>
      </c>
      <c r="E5053" s="15" t="str">
        <f t="shared" si="13343"/>
        <v>0310</v>
      </c>
      <c r="F5053" s="30" t="s">
        <v>1387</v>
      </c>
      <c r="G5053" s="30" t="s">
        <v>94</v>
      </c>
      <c r="H5053" s="31" t="s">
        <v>95</v>
      </c>
      <c r="I5053" s="32"/>
      <c r="J5053" s="32"/>
      <c r="K5053" s="32"/>
      <c r="L5053" s="32"/>
      <c r="M5053" s="32"/>
      <c r="N5053" s="32"/>
      <c r="O5053" s="32">
        <v>0</v>
      </c>
      <c r="P5053" s="32">
        <v>0</v>
      </c>
      <c r="Q5053" s="32">
        <v>0</v>
      </c>
      <c r="R5053" s="32">
        <v>0</v>
      </c>
      <c r="S5053" s="32"/>
      <c r="T5053" s="32"/>
      <c r="U5053" s="32"/>
      <c r="V5053" s="32">
        <f t="shared" si="13344"/>
        <v>0</v>
      </c>
      <c r="W5053" s="32"/>
      <c r="X5053" s="32"/>
      <c r="Y5053" s="32"/>
      <c r="Z5053" s="32"/>
      <c r="AA5053" s="32"/>
      <c r="AB5053" s="32">
        <v>2.1414599999999999</v>
      </c>
      <c r="AC5053" s="33">
        <v>4.2829199999999998</v>
      </c>
      <c r="AD5053" s="33">
        <v>4.2829199999999998</v>
      </c>
      <c r="AE5053" s="34">
        <f t="shared" si="13307"/>
        <v>100</v>
      </c>
      <c r="AF5053" s="32">
        <v>2.1414599999999999</v>
      </c>
      <c r="AG5053" s="32">
        <v>0</v>
      </c>
      <c r="AH5053" s="32">
        <v>0</v>
      </c>
      <c r="AI5053" s="32">
        <v>0</v>
      </c>
      <c r="AJ5053" s="32">
        <v>0</v>
      </c>
      <c r="AK5053" s="32">
        <v>0</v>
      </c>
      <c r="AL5053" s="32">
        <f t="shared" si="13309"/>
        <v>2.1414599999999999</v>
      </c>
      <c r="AM5053" s="32">
        <f t="shared" si="13310"/>
        <v>-2.1414599999999999</v>
      </c>
      <c r="AN5053" s="12"/>
    </row>
    <row r="5054" spans="2:40" x14ac:dyDescent="0.3">
      <c r="B5054" s="30" t="s">
        <v>1382</v>
      </c>
      <c r="C5054" s="30" t="s">
        <v>114</v>
      </c>
      <c r="D5054" s="30" t="s">
        <v>443</v>
      </c>
      <c r="E5054" s="15" t="str">
        <f t="shared" si="13343"/>
        <v>0310</v>
      </c>
      <c r="F5054" s="30" t="s">
        <v>1387</v>
      </c>
      <c r="G5054" s="30" t="s">
        <v>56</v>
      </c>
      <c r="H5054" s="31" t="s">
        <v>57</v>
      </c>
      <c r="I5054" s="32">
        <f t="shared" ref="I5054:T5054" si="13364">I5055</f>
        <v>125.80000000000001</v>
      </c>
      <c r="J5054" s="32">
        <f t="shared" si="13364"/>
        <v>122.7</v>
      </c>
      <c r="K5054" s="32">
        <f t="shared" si="13364"/>
        <v>120.7</v>
      </c>
      <c r="L5054" s="32">
        <f t="shared" si="13364"/>
        <v>0</v>
      </c>
      <c r="M5054" s="32">
        <f t="shared" si="13364"/>
        <v>0</v>
      </c>
      <c r="N5054" s="32">
        <f t="shared" si="13364"/>
        <v>0</v>
      </c>
      <c r="O5054" s="32">
        <f t="shared" si="13364"/>
        <v>0</v>
      </c>
      <c r="P5054" s="32">
        <f t="shared" si="13364"/>
        <v>0</v>
      </c>
      <c r="Q5054" s="32">
        <f t="shared" si="13364"/>
        <v>0</v>
      </c>
      <c r="R5054" s="32">
        <f t="shared" si="13364"/>
        <v>0</v>
      </c>
      <c r="S5054" s="32">
        <f t="shared" si="13364"/>
        <v>0</v>
      </c>
      <c r="T5054" s="32">
        <f t="shared" si="13364"/>
        <v>0</v>
      </c>
      <c r="U5054" s="32">
        <v>0</v>
      </c>
      <c r="V5054" s="32">
        <f t="shared" si="13344"/>
        <v>125.80000000000001</v>
      </c>
      <c r="W5054" s="32">
        <f t="shared" ref="W5054:AD5054" si="13365">W5055</f>
        <v>0</v>
      </c>
      <c r="X5054" s="32">
        <f t="shared" si="13365"/>
        <v>0</v>
      </c>
      <c r="Y5054" s="32">
        <f t="shared" si="13365"/>
        <v>0</v>
      </c>
      <c r="Z5054" s="32">
        <f t="shared" si="13365"/>
        <v>0</v>
      </c>
      <c r="AA5054" s="32">
        <f t="shared" si="13365"/>
        <v>0</v>
      </c>
      <c r="AB5054" s="32">
        <f t="shared" si="13365"/>
        <v>132.09899999999999</v>
      </c>
      <c r="AC5054" s="33">
        <f t="shared" si="13365"/>
        <v>132.09899999999999</v>
      </c>
      <c r="AD5054" s="33">
        <f t="shared" si="13365"/>
        <v>132.09899999999999</v>
      </c>
      <c r="AE5054" s="34">
        <f t="shared" si="13307"/>
        <v>100</v>
      </c>
      <c r="AF5054" s="32">
        <f t="shared" ref="AF5054:AK5054" si="13366">AF5055</f>
        <v>132.202</v>
      </c>
      <c r="AG5054" s="32">
        <f t="shared" si="13366"/>
        <v>0</v>
      </c>
      <c r="AH5054" s="32">
        <f t="shared" si="13366"/>
        <v>0</v>
      </c>
      <c r="AI5054" s="32">
        <f t="shared" si="13366"/>
        <v>0</v>
      </c>
      <c r="AJ5054" s="32">
        <f t="shared" si="13366"/>
        <v>0</v>
      </c>
      <c r="AK5054" s="32">
        <f t="shared" si="13366"/>
        <v>0</v>
      </c>
      <c r="AL5054" s="32">
        <f t="shared" si="13309"/>
        <v>132.202</v>
      </c>
      <c r="AM5054" s="32">
        <f t="shared" si="13310"/>
        <v>-6.4019999999999868</v>
      </c>
    </row>
    <row r="5055" spans="2:40" x14ac:dyDescent="0.3">
      <c r="B5055" s="30" t="s">
        <v>1382</v>
      </c>
      <c r="C5055" s="30" t="s">
        <v>114</v>
      </c>
      <c r="D5055" s="30" t="s">
        <v>443</v>
      </c>
      <c r="E5055" s="15" t="str">
        <f t="shared" si="13343"/>
        <v>0310</v>
      </c>
      <c r="F5055" s="30" t="s">
        <v>1387</v>
      </c>
      <c r="G5055" s="30" t="s">
        <v>60</v>
      </c>
      <c r="H5055" s="31" t="s">
        <v>61</v>
      </c>
      <c r="I5055" s="32">
        <f>119.4+6.4</f>
        <v>125.80000000000001</v>
      </c>
      <c r="J5055" s="32">
        <f>119.4+3.3</f>
        <v>122.7</v>
      </c>
      <c r="K5055" s="32">
        <f>119.4+1.3</f>
        <v>120.7</v>
      </c>
      <c r="L5055" s="32"/>
      <c r="M5055" s="32"/>
      <c r="N5055" s="32"/>
      <c r="O5055" s="32">
        <v>0</v>
      </c>
      <c r="P5055" s="32">
        <v>0</v>
      </c>
      <c r="Q5055" s="32">
        <v>0</v>
      </c>
      <c r="R5055" s="32">
        <v>0</v>
      </c>
      <c r="S5055" s="32">
        <v>0</v>
      </c>
      <c r="T5055" s="32">
        <v>0</v>
      </c>
      <c r="U5055" s="32">
        <v>0</v>
      </c>
      <c r="V5055" s="32">
        <f t="shared" si="13344"/>
        <v>125.80000000000001</v>
      </c>
      <c r="W5055" s="32"/>
      <c r="X5055" s="32"/>
      <c r="Y5055" s="32"/>
      <c r="Z5055" s="32"/>
      <c r="AA5055" s="32"/>
      <c r="AB5055" s="32">
        <v>132.09899999999999</v>
      </c>
      <c r="AC5055" s="33">
        <v>132.09899999999999</v>
      </c>
      <c r="AD5055" s="33">
        <v>132.09899999999999</v>
      </c>
      <c r="AE5055" s="34">
        <f t="shared" si="13307"/>
        <v>100</v>
      </c>
      <c r="AF5055" s="32">
        <v>132.202</v>
      </c>
      <c r="AG5055" s="32">
        <v>0</v>
      </c>
      <c r="AH5055" s="32">
        <v>0</v>
      </c>
      <c r="AI5055" s="32">
        <v>0</v>
      </c>
      <c r="AJ5055" s="32">
        <v>0</v>
      </c>
      <c r="AK5055" s="32">
        <v>0</v>
      </c>
      <c r="AL5055" s="32">
        <f t="shared" si="13309"/>
        <v>132.202</v>
      </c>
      <c r="AM5055" s="32">
        <f t="shared" si="13310"/>
        <v>-6.4019999999999868</v>
      </c>
      <c r="AN5055" s="12"/>
    </row>
    <row r="5056" spans="2:40" ht="46.8" x14ac:dyDescent="0.3">
      <c r="B5056" s="30" t="s">
        <v>1382</v>
      </c>
      <c r="C5056" s="30" t="s">
        <v>114</v>
      </c>
      <c r="D5056" s="30" t="s">
        <v>443</v>
      </c>
      <c r="E5056" s="15" t="str">
        <f t="shared" si="13343"/>
        <v>0310</v>
      </c>
      <c r="F5056" s="30" t="s">
        <v>700</v>
      </c>
      <c r="G5056" s="30"/>
      <c r="H5056" s="31" t="s">
        <v>701</v>
      </c>
      <c r="I5056" s="32">
        <f t="shared" ref="I5056:T5056" si="13367">I5057+I5064</f>
        <v>95321.3</v>
      </c>
      <c r="J5056" s="32">
        <f t="shared" si="13367"/>
        <v>98346.7</v>
      </c>
      <c r="K5056" s="32">
        <f t="shared" si="13367"/>
        <v>98346.700000000012</v>
      </c>
      <c r="L5056" s="32">
        <f t="shared" si="13367"/>
        <v>0</v>
      </c>
      <c r="M5056" s="32">
        <f t="shared" si="13367"/>
        <v>0</v>
      </c>
      <c r="N5056" s="32">
        <f t="shared" si="13367"/>
        <v>0</v>
      </c>
      <c r="O5056" s="32">
        <f t="shared" si="13367"/>
        <v>-1768.7529999999999</v>
      </c>
      <c r="P5056" s="32">
        <f t="shared" si="13367"/>
        <v>0</v>
      </c>
      <c r="Q5056" s="32">
        <f t="shared" si="13367"/>
        <v>0</v>
      </c>
      <c r="R5056" s="32">
        <f t="shared" si="13367"/>
        <v>3579.1</v>
      </c>
      <c r="S5056" s="32">
        <f t="shared" si="13367"/>
        <v>3715.6059999999998</v>
      </c>
      <c r="T5056" s="32">
        <f t="shared" si="13367"/>
        <v>0</v>
      </c>
      <c r="U5056" s="32">
        <v>0</v>
      </c>
      <c r="V5056" s="32">
        <f t="shared" si="13344"/>
        <v>100847.25300000001</v>
      </c>
      <c r="W5056" s="32">
        <f t="shared" ref="W5056:AD5056" si="13368">W5057+W5064</f>
        <v>0</v>
      </c>
      <c r="X5056" s="32">
        <f t="shared" si="13368"/>
        <v>0</v>
      </c>
      <c r="Y5056" s="32">
        <f t="shared" si="13368"/>
        <v>0</v>
      </c>
      <c r="Z5056" s="32">
        <f t="shared" si="13368"/>
        <v>0</v>
      </c>
      <c r="AA5056" s="32">
        <f t="shared" si="13368"/>
        <v>0</v>
      </c>
      <c r="AB5056" s="32">
        <f t="shared" si="13368"/>
        <v>80241.017640000005</v>
      </c>
      <c r="AC5056" s="33">
        <f t="shared" si="13368"/>
        <v>102144.10900000001</v>
      </c>
      <c r="AD5056" s="33">
        <f t="shared" si="13368"/>
        <v>102144.10865000001</v>
      </c>
      <c r="AE5056" s="34">
        <f t="shared" si="13307"/>
        <v>99.999999657346848</v>
      </c>
      <c r="AF5056" s="32">
        <f t="shared" ref="AF5056:AK5056" si="13369">AF5057+AF5064</f>
        <v>104073.76699999999</v>
      </c>
      <c r="AG5056" s="32">
        <f t="shared" si="13369"/>
        <v>-1768.7529999999999</v>
      </c>
      <c r="AH5056" s="32">
        <f t="shared" si="13369"/>
        <v>0</v>
      </c>
      <c r="AI5056" s="32">
        <f t="shared" si="13369"/>
        <v>0</v>
      </c>
      <c r="AJ5056" s="32">
        <f t="shared" si="13369"/>
        <v>0</v>
      </c>
      <c r="AK5056" s="32">
        <f t="shared" si="13369"/>
        <v>0</v>
      </c>
      <c r="AL5056" s="32">
        <f t="shared" si="13309"/>
        <v>102305.014</v>
      </c>
      <c r="AM5056" s="32">
        <f t="shared" si="13310"/>
        <v>-1457.7609999999841</v>
      </c>
    </row>
    <row r="5057" spans="2:40" ht="31.2" x14ac:dyDescent="0.3">
      <c r="B5057" s="30" t="s">
        <v>1382</v>
      </c>
      <c r="C5057" s="30" t="s">
        <v>114</v>
      </c>
      <c r="D5057" s="30" t="s">
        <v>443</v>
      </c>
      <c r="E5057" s="15" t="str">
        <f t="shared" si="13343"/>
        <v>0310</v>
      </c>
      <c r="F5057" s="30" t="s">
        <v>1390</v>
      </c>
      <c r="G5057" s="30"/>
      <c r="H5057" s="31" t="s">
        <v>67</v>
      </c>
      <c r="I5057" s="32">
        <f t="shared" ref="I5057:T5057" si="13370">I5058+I5060+I5062</f>
        <v>86779.3</v>
      </c>
      <c r="J5057" s="32">
        <f t="shared" si="13370"/>
        <v>89495.7</v>
      </c>
      <c r="K5057" s="32">
        <f t="shared" si="13370"/>
        <v>89495.700000000012</v>
      </c>
      <c r="L5057" s="32">
        <f t="shared" si="13370"/>
        <v>0</v>
      </c>
      <c r="M5057" s="32">
        <f t="shared" si="13370"/>
        <v>0</v>
      </c>
      <c r="N5057" s="32">
        <f t="shared" si="13370"/>
        <v>0</v>
      </c>
      <c r="O5057" s="32">
        <f t="shared" si="13370"/>
        <v>-154.6</v>
      </c>
      <c r="P5057" s="32">
        <f t="shared" si="13370"/>
        <v>0</v>
      </c>
      <c r="Q5057" s="32">
        <f t="shared" si="13370"/>
        <v>0</v>
      </c>
      <c r="R5057" s="32">
        <f t="shared" si="13370"/>
        <v>2361.6999999999998</v>
      </c>
      <c r="S5057" s="32">
        <f t="shared" si="13370"/>
        <v>3715.6059999999998</v>
      </c>
      <c r="T5057" s="32">
        <f t="shared" si="13370"/>
        <v>0</v>
      </c>
      <c r="U5057" s="32">
        <v>0</v>
      </c>
      <c r="V5057" s="32">
        <f t="shared" si="13344"/>
        <v>92702.005999999994</v>
      </c>
      <c r="W5057" s="32">
        <f t="shared" ref="W5057:AD5057" si="13371">W5058+W5060+W5062</f>
        <v>0</v>
      </c>
      <c r="X5057" s="32">
        <f t="shared" si="13371"/>
        <v>0</v>
      </c>
      <c r="Y5057" s="32">
        <f t="shared" si="13371"/>
        <v>0</v>
      </c>
      <c r="Z5057" s="32">
        <f t="shared" si="13371"/>
        <v>0</v>
      </c>
      <c r="AA5057" s="32">
        <f t="shared" si="13371"/>
        <v>0</v>
      </c>
      <c r="AB5057" s="32">
        <f t="shared" si="13371"/>
        <v>72535.49841</v>
      </c>
      <c r="AC5057" s="33">
        <f t="shared" si="13371"/>
        <v>94209.389500000005</v>
      </c>
      <c r="AD5057" s="33">
        <f t="shared" si="13371"/>
        <v>94209.389420000007</v>
      </c>
      <c r="AE5057" s="34">
        <f t="shared" si="13307"/>
        <v>99.999999915082768</v>
      </c>
      <c r="AF5057" s="32">
        <f t="shared" ref="AF5057:AK5057" si="13372">AF5058+AF5060+AF5062</f>
        <v>94363.989499999996</v>
      </c>
      <c r="AG5057" s="32">
        <f t="shared" si="13372"/>
        <v>-154.6</v>
      </c>
      <c r="AH5057" s="32">
        <f t="shared" si="13372"/>
        <v>0</v>
      </c>
      <c r="AI5057" s="32">
        <f t="shared" si="13372"/>
        <v>0</v>
      </c>
      <c r="AJ5057" s="32">
        <f t="shared" si="13372"/>
        <v>0</v>
      </c>
      <c r="AK5057" s="32">
        <f t="shared" si="13372"/>
        <v>0</v>
      </c>
      <c r="AL5057" s="32">
        <f t="shared" si="13309"/>
        <v>94209.38949999999</v>
      </c>
      <c r="AM5057" s="32">
        <f t="shared" si="13310"/>
        <v>-1507.3834999999963</v>
      </c>
    </row>
    <row r="5058" spans="2:40" ht="78" x14ac:dyDescent="0.3">
      <c r="B5058" s="30" t="s">
        <v>1382</v>
      </c>
      <c r="C5058" s="30" t="s">
        <v>114</v>
      </c>
      <c r="D5058" s="30" t="s">
        <v>443</v>
      </c>
      <c r="E5058" s="15" t="str">
        <f t="shared" si="13343"/>
        <v>0310</v>
      </c>
      <c r="F5058" s="30" t="s">
        <v>1390</v>
      </c>
      <c r="G5058" s="30" t="s">
        <v>68</v>
      </c>
      <c r="H5058" s="31" t="s">
        <v>69</v>
      </c>
      <c r="I5058" s="32">
        <f t="shared" ref="I5058:T5058" si="13373">I5059</f>
        <v>75431.600000000006</v>
      </c>
      <c r="J5058" s="32">
        <f t="shared" si="13373"/>
        <v>78148</v>
      </c>
      <c r="K5058" s="32">
        <f t="shared" si="13373"/>
        <v>78148</v>
      </c>
      <c r="L5058" s="32">
        <f t="shared" si="13373"/>
        <v>0</v>
      </c>
      <c r="M5058" s="32">
        <f t="shared" si="13373"/>
        <v>0</v>
      </c>
      <c r="N5058" s="32">
        <f t="shared" si="13373"/>
        <v>0</v>
      </c>
      <c r="O5058" s="32">
        <f t="shared" si="13373"/>
        <v>-154.6</v>
      </c>
      <c r="P5058" s="32">
        <f t="shared" si="13373"/>
        <v>0</v>
      </c>
      <c r="Q5058" s="32">
        <f t="shared" si="13373"/>
        <v>0</v>
      </c>
      <c r="R5058" s="32">
        <f t="shared" si="13373"/>
        <v>2361.6999999999998</v>
      </c>
      <c r="S5058" s="32">
        <f t="shared" si="13373"/>
        <v>0</v>
      </c>
      <c r="T5058" s="32">
        <f t="shared" si="13373"/>
        <v>0</v>
      </c>
      <c r="U5058" s="32">
        <v>0</v>
      </c>
      <c r="V5058" s="32">
        <f t="shared" si="13344"/>
        <v>77638.7</v>
      </c>
      <c r="W5058" s="32">
        <f t="shared" ref="W5058:AD5058" si="13374">W5059</f>
        <v>0</v>
      </c>
      <c r="X5058" s="32">
        <f t="shared" si="13374"/>
        <v>0</v>
      </c>
      <c r="Y5058" s="32">
        <f t="shared" si="13374"/>
        <v>0</v>
      </c>
      <c r="Z5058" s="32">
        <f t="shared" si="13374"/>
        <v>0</v>
      </c>
      <c r="AA5058" s="32">
        <f t="shared" si="13374"/>
        <v>0</v>
      </c>
      <c r="AB5058" s="32">
        <f t="shared" si="13374"/>
        <v>58642.30401</v>
      </c>
      <c r="AC5058" s="33">
        <f t="shared" si="13374"/>
        <v>77789.398650000003</v>
      </c>
      <c r="AD5058" s="33">
        <f t="shared" si="13374"/>
        <v>77789.398570000005</v>
      </c>
      <c r="AE5058" s="34">
        <f t="shared" si="13307"/>
        <v>99.999999897158219</v>
      </c>
      <c r="AF5058" s="32">
        <f t="shared" ref="AF5058:AK5058" si="13375">AF5059</f>
        <v>77939.498649999994</v>
      </c>
      <c r="AG5058" s="32">
        <f t="shared" si="13375"/>
        <v>-154.6</v>
      </c>
      <c r="AH5058" s="32">
        <f t="shared" si="13375"/>
        <v>0</v>
      </c>
      <c r="AI5058" s="32">
        <f t="shared" si="13375"/>
        <v>0</v>
      </c>
      <c r="AJ5058" s="32">
        <f t="shared" si="13375"/>
        <v>0</v>
      </c>
      <c r="AK5058" s="32">
        <f t="shared" si="13375"/>
        <v>0</v>
      </c>
      <c r="AL5058" s="32">
        <f t="shared" si="13309"/>
        <v>77784.898649999988</v>
      </c>
      <c r="AM5058" s="32">
        <f t="shared" si="13310"/>
        <v>-146.19864999999118</v>
      </c>
    </row>
    <row r="5059" spans="2:40" x14ac:dyDescent="0.3">
      <c r="B5059" s="30" t="s">
        <v>1382</v>
      </c>
      <c r="C5059" s="30" t="s">
        <v>114</v>
      </c>
      <c r="D5059" s="30" t="s">
        <v>443</v>
      </c>
      <c r="E5059" s="15" t="str">
        <f t="shared" si="13343"/>
        <v>0310</v>
      </c>
      <c r="F5059" s="30" t="s">
        <v>1390</v>
      </c>
      <c r="G5059" s="30" t="s">
        <v>70</v>
      </c>
      <c r="H5059" s="31" t="s">
        <v>71</v>
      </c>
      <c r="I5059" s="32">
        <f>76782.6-1351</f>
        <v>75431.600000000006</v>
      </c>
      <c r="J5059" s="32">
        <f>79548.1-1400.1</f>
        <v>78148</v>
      </c>
      <c r="K5059" s="32">
        <f>79548.1-1400.1</f>
        <v>78148</v>
      </c>
      <c r="L5059" s="32"/>
      <c r="M5059" s="32"/>
      <c r="N5059" s="32"/>
      <c r="O5059" s="32">
        <v>-154.6</v>
      </c>
      <c r="P5059" s="32">
        <v>0</v>
      </c>
      <c r="Q5059" s="32">
        <v>0</v>
      </c>
      <c r="R5059" s="32">
        <v>2361.6999999999998</v>
      </c>
      <c r="S5059" s="32">
        <v>0</v>
      </c>
      <c r="T5059" s="32">
        <v>0</v>
      </c>
      <c r="U5059" s="32">
        <v>0</v>
      </c>
      <c r="V5059" s="32">
        <f t="shared" si="13344"/>
        <v>77638.7</v>
      </c>
      <c r="W5059" s="32"/>
      <c r="X5059" s="32"/>
      <c r="Y5059" s="32"/>
      <c r="Z5059" s="32"/>
      <c r="AA5059" s="32"/>
      <c r="AB5059" s="32">
        <v>58642.30401</v>
      </c>
      <c r="AC5059" s="33">
        <v>77789.398650000003</v>
      </c>
      <c r="AD5059" s="33">
        <v>77789.398570000005</v>
      </c>
      <c r="AE5059" s="34">
        <f t="shared" si="13307"/>
        <v>99.999999897158219</v>
      </c>
      <c r="AF5059" s="32">
        <v>77939.498649999994</v>
      </c>
      <c r="AG5059" s="32">
        <v>-154.6</v>
      </c>
      <c r="AH5059" s="32">
        <v>0</v>
      </c>
      <c r="AI5059" s="32">
        <v>0</v>
      </c>
      <c r="AJ5059" s="32">
        <v>0</v>
      </c>
      <c r="AK5059" s="32">
        <v>0</v>
      </c>
      <c r="AL5059" s="32">
        <f t="shared" si="13309"/>
        <v>77784.898649999988</v>
      </c>
      <c r="AM5059" s="32">
        <f t="shared" si="13310"/>
        <v>-146.19864999999118</v>
      </c>
      <c r="AN5059" s="12"/>
    </row>
    <row r="5060" spans="2:40" ht="31.2" x14ac:dyDescent="0.3">
      <c r="B5060" s="30" t="s">
        <v>1382</v>
      </c>
      <c r="C5060" s="30" t="s">
        <v>114</v>
      </c>
      <c r="D5060" s="30" t="s">
        <v>443</v>
      </c>
      <c r="E5060" s="15" t="str">
        <f t="shared" si="13343"/>
        <v>0310</v>
      </c>
      <c r="F5060" s="30" t="s">
        <v>1390</v>
      </c>
      <c r="G5060" s="30" t="s">
        <v>50</v>
      </c>
      <c r="H5060" s="31" t="s">
        <v>51</v>
      </c>
      <c r="I5060" s="32">
        <f t="shared" ref="I5060:T5060" si="13376">I5061</f>
        <v>10853.4</v>
      </c>
      <c r="J5060" s="32">
        <f t="shared" si="13376"/>
        <v>10859.3</v>
      </c>
      <c r="K5060" s="32">
        <f t="shared" si="13376"/>
        <v>10865.1</v>
      </c>
      <c r="L5060" s="32">
        <f t="shared" si="13376"/>
        <v>0</v>
      </c>
      <c r="M5060" s="32">
        <f t="shared" si="13376"/>
        <v>0</v>
      </c>
      <c r="N5060" s="32">
        <f t="shared" si="13376"/>
        <v>0</v>
      </c>
      <c r="O5060" s="32">
        <f t="shared" si="13376"/>
        <v>0</v>
      </c>
      <c r="P5060" s="32">
        <f t="shared" si="13376"/>
        <v>0</v>
      </c>
      <c r="Q5060" s="32">
        <f t="shared" si="13376"/>
        <v>0</v>
      </c>
      <c r="R5060" s="32">
        <f t="shared" si="13376"/>
        <v>0</v>
      </c>
      <c r="S5060" s="32">
        <f t="shared" si="13376"/>
        <v>2956.681</v>
      </c>
      <c r="T5060" s="32">
        <f t="shared" si="13376"/>
        <v>0</v>
      </c>
      <c r="U5060" s="32">
        <v>0</v>
      </c>
      <c r="V5060" s="32">
        <f t="shared" si="13344"/>
        <v>13810.081</v>
      </c>
      <c r="W5060" s="32">
        <f t="shared" ref="W5060:AD5060" si="13377">W5061</f>
        <v>0</v>
      </c>
      <c r="X5060" s="32">
        <f t="shared" si="13377"/>
        <v>0</v>
      </c>
      <c r="Y5060" s="32">
        <f t="shared" si="13377"/>
        <v>0</v>
      </c>
      <c r="Z5060" s="32">
        <f t="shared" si="13377"/>
        <v>0</v>
      </c>
      <c r="AA5060" s="32">
        <f t="shared" si="13377"/>
        <v>0</v>
      </c>
      <c r="AB5060" s="32">
        <f t="shared" si="13377"/>
        <v>11087.813770000001</v>
      </c>
      <c r="AC5060" s="33">
        <f t="shared" si="13377"/>
        <v>13504.61022</v>
      </c>
      <c r="AD5060" s="33">
        <f t="shared" si="13377"/>
        <v>13504.61022</v>
      </c>
      <c r="AE5060" s="34">
        <f t="shared" si="13307"/>
        <v>100</v>
      </c>
      <c r="AF5060" s="32">
        <f t="shared" ref="AF5060:AK5060" si="13378">AF5061</f>
        <v>13619.11022</v>
      </c>
      <c r="AG5060" s="32">
        <f t="shared" si="13378"/>
        <v>0</v>
      </c>
      <c r="AH5060" s="32">
        <f t="shared" si="13378"/>
        <v>0</v>
      </c>
      <c r="AI5060" s="32">
        <f t="shared" si="13378"/>
        <v>0</v>
      </c>
      <c r="AJ5060" s="32">
        <f t="shared" si="13378"/>
        <v>0</v>
      </c>
      <c r="AK5060" s="32">
        <f t="shared" si="13378"/>
        <v>0</v>
      </c>
      <c r="AL5060" s="32">
        <f t="shared" si="13309"/>
        <v>13619.11022</v>
      </c>
      <c r="AM5060" s="32">
        <f t="shared" si="13310"/>
        <v>190.97077999999965</v>
      </c>
    </row>
    <row r="5061" spans="2:40" ht="31.2" x14ac:dyDescent="0.3">
      <c r="B5061" s="30" t="s">
        <v>1382</v>
      </c>
      <c r="C5061" s="30" t="s">
        <v>114</v>
      </c>
      <c r="D5061" s="30" t="s">
        <v>443</v>
      </c>
      <c r="E5061" s="15" t="str">
        <f t="shared" si="13343"/>
        <v>0310</v>
      </c>
      <c r="F5061" s="30" t="s">
        <v>1390</v>
      </c>
      <c r="G5061" s="30" t="s">
        <v>52</v>
      </c>
      <c r="H5061" s="31" t="s">
        <v>53</v>
      </c>
      <c r="I5061" s="32">
        <f>10983.9-130.5</f>
        <v>10853.4</v>
      </c>
      <c r="J5061" s="32">
        <f>10989.8-130.5</f>
        <v>10859.3</v>
      </c>
      <c r="K5061" s="32">
        <f>10995.6-130.5</f>
        <v>10865.1</v>
      </c>
      <c r="L5061" s="32"/>
      <c r="M5061" s="32"/>
      <c r="N5061" s="32"/>
      <c r="O5061" s="32">
        <v>0</v>
      </c>
      <c r="P5061" s="32">
        <v>0</v>
      </c>
      <c r="Q5061" s="32">
        <v>0</v>
      </c>
      <c r="R5061" s="32">
        <v>0</v>
      </c>
      <c r="S5061" s="32">
        <v>2956.681</v>
      </c>
      <c r="T5061" s="32">
        <v>0</v>
      </c>
      <c r="U5061" s="32">
        <v>0</v>
      </c>
      <c r="V5061" s="32">
        <f t="shared" si="13344"/>
        <v>13810.081</v>
      </c>
      <c r="W5061" s="32"/>
      <c r="X5061" s="32"/>
      <c r="Y5061" s="32"/>
      <c r="Z5061" s="32"/>
      <c r="AA5061" s="32"/>
      <c r="AB5061" s="32">
        <v>11087.813770000001</v>
      </c>
      <c r="AC5061" s="33">
        <v>13504.61022</v>
      </c>
      <c r="AD5061" s="33">
        <v>13504.61022</v>
      </c>
      <c r="AE5061" s="34">
        <f t="shared" si="13307"/>
        <v>100</v>
      </c>
      <c r="AF5061" s="32">
        <v>13619.11022</v>
      </c>
      <c r="AG5061" s="32">
        <v>0</v>
      </c>
      <c r="AH5061" s="32">
        <v>0</v>
      </c>
      <c r="AI5061" s="32">
        <v>0</v>
      </c>
      <c r="AJ5061" s="32">
        <v>0</v>
      </c>
      <c r="AK5061" s="32">
        <v>0</v>
      </c>
      <c r="AL5061" s="32">
        <f t="shared" si="13309"/>
        <v>13619.11022</v>
      </c>
      <c r="AM5061" s="32">
        <f t="shared" si="13310"/>
        <v>190.97077999999965</v>
      </c>
      <c r="AN5061" s="12"/>
    </row>
    <row r="5062" spans="2:40" x14ac:dyDescent="0.3">
      <c r="B5062" s="30" t="s">
        <v>1382</v>
      </c>
      <c r="C5062" s="30" t="s">
        <v>114</v>
      </c>
      <c r="D5062" s="30" t="s">
        <v>443</v>
      </c>
      <c r="E5062" s="15" t="str">
        <f t="shared" si="13343"/>
        <v>0310</v>
      </c>
      <c r="F5062" s="30" t="s">
        <v>1390</v>
      </c>
      <c r="G5062" s="30" t="s">
        <v>56</v>
      </c>
      <c r="H5062" s="31" t="s">
        <v>57</v>
      </c>
      <c r="I5062" s="32">
        <f t="shared" ref="I5062:T5062" si="13379">I5063</f>
        <v>494.3</v>
      </c>
      <c r="J5062" s="32">
        <f t="shared" si="13379"/>
        <v>488.4</v>
      </c>
      <c r="K5062" s="32">
        <f t="shared" si="13379"/>
        <v>482.6</v>
      </c>
      <c r="L5062" s="32">
        <f t="shared" si="13379"/>
        <v>0</v>
      </c>
      <c r="M5062" s="32">
        <f t="shared" si="13379"/>
        <v>0</v>
      </c>
      <c r="N5062" s="32">
        <f t="shared" si="13379"/>
        <v>0</v>
      </c>
      <c r="O5062" s="32">
        <f t="shared" si="13379"/>
        <v>0</v>
      </c>
      <c r="P5062" s="32">
        <f t="shared" si="13379"/>
        <v>0</v>
      </c>
      <c r="Q5062" s="32">
        <f t="shared" si="13379"/>
        <v>0</v>
      </c>
      <c r="R5062" s="32">
        <f t="shared" si="13379"/>
        <v>0</v>
      </c>
      <c r="S5062" s="32">
        <f t="shared" si="13379"/>
        <v>758.92499999999995</v>
      </c>
      <c r="T5062" s="32">
        <f t="shared" si="13379"/>
        <v>0</v>
      </c>
      <c r="U5062" s="32">
        <v>0</v>
      </c>
      <c r="V5062" s="32">
        <f t="shared" si="13344"/>
        <v>1253.2249999999999</v>
      </c>
      <c r="W5062" s="32">
        <f t="shared" ref="W5062:AD5062" si="13380">W5063</f>
        <v>0</v>
      </c>
      <c r="X5062" s="32">
        <f t="shared" si="13380"/>
        <v>0</v>
      </c>
      <c r="Y5062" s="32">
        <f t="shared" si="13380"/>
        <v>0</v>
      </c>
      <c r="Z5062" s="32">
        <f t="shared" si="13380"/>
        <v>0</v>
      </c>
      <c r="AA5062" s="32">
        <f t="shared" si="13380"/>
        <v>0</v>
      </c>
      <c r="AB5062" s="32">
        <f t="shared" si="13380"/>
        <v>2805.3806300000001</v>
      </c>
      <c r="AC5062" s="33">
        <f t="shared" si="13380"/>
        <v>2915.3806300000001</v>
      </c>
      <c r="AD5062" s="33">
        <f t="shared" si="13380"/>
        <v>2915.3806300000001</v>
      </c>
      <c r="AE5062" s="34">
        <f t="shared" si="13307"/>
        <v>100</v>
      </c>
      <c r="AF5062" s="32">
        <f t="shared" ref="AF5062:AK5062" si="13381">AF5063</f>
        <v>2805.3806300000001</v>
      </c>
      <c r="AG5062" s="32">
        <f t="shared" si="13381"/>
        <v>0</v>
      </c>
      <c r="AH5062" s="32">
        <f t="shared" si="13381"/>
        <v>0</v>
      </c>
      <c r="AI5062" s="32">
        <f t="shared" si="13381"/>
        <v>0</v>
      </c>
      <c r="AJ5062" s="32">
        <f t="shared" si="13381"/>
        <v>0</v>
      </c>
      <c r="AK5062" s="32">
        <f t="shared" si="13381"/>
        <v>0</v>
      </c>
      <c r="AL5062" s="32">
        <f t="shared" si="13309"/>
        <v>2805.3806300000001</v>
      </c>
      <c r="AM5062" s="32">
        <f t="shared" si="13310"/>
        <v>-1552.1556300000002</v>
      </c>
    </row>
    <row r="5063" spans="2:40" x14ac:dyDescent="0.3">
      <c r="B5063" s="30" t="s">
        <v>1382</v>
      </c>
      <c r="C5063" s="30" t="s">
        <v>114</v>
      </c>
      <c r="D5063" s="30" t="s">
        <v>443</v>
      </c>
      <c r="E5063" s="15" t="str">
        <f t="shared" si="13343"/>
        <v>0310</v>
      </c>
      <c r="F5063" s="30" t="s">
        <v>1390</v>
      </c>
      <c r="G5063" s="30" t="s">
        <v>60</v>
      </c>
      <c r="H5063" s="31" t="s">
        <v>61</v>
      </c>
      <c r="I5063" s="32">
        <v>494.3</v>
      </c>
      <c r="J5063" s="32">
        <v>488.4</v>
      </c>
      <c r="K5063" s="32">
        <v>482.6</v>
      </c>
      <c r="L5063" s="32"/>
      <c r="M5063" s="32"/>
      <c r="N5063" s="32"/>
      <c r="O5063" s="32">
        <v>0</v>
      </c>
      <c r="P5063" s="32">
        <v>0</v>
      </c>
      <c r="Q5063" s="32">
        <v>0</v>
      </c>
      <c r="R5063" s="32">
        <v>0</v>
      </c>
      <c r="S5063" s="32">
        <v>758.92499999999995</v>
      </c>
      <c r="T5063" s="32">
        <v>0</v>
      </c>
      <c r="U5063" s="32">
        <v>0</v>
      </c>
      <c r="V5063" s="32">
        <f t="shared" si="13344"/>
        <v>1253.2249999999999</v>
      </c>
      <c r="W5063" s="32"/>
      <c r="X5063" s="32"/>
      <c r="Y5063" s="32"/>
      <c r="Z5063" s="32"/>
      <c r="AA5063" s="32"/>
      <c r="AB5063" s="32">
        <v>2805.3806300000001</v>
      </c>
      <c r="AC5063" s="33">
        <v>2915.3806300000001</v>
      </c>
      <c r="AD5063" s="33">
        <v>2915.3806300000001</v>
      </c>
      <c r="AE5063" s="34">
        <f t="shared" si="13307"/>
        <v>100</v>
      </c>
      <c r="AF5063" s="32">
        <v>2805.3806300000001</v>
      </c>
      <c r="AG5063" s="32">
        <v>0</v>
      </c>
      <c r="AH5063" s="32">
        <v>0</v>
      </c>
      <c r="AI5063" s="32">
        <v>0</v>
      </c>
      <c r="AJ5063" s="32">
        <v>0</v>
      </c>
      <c r="AK5063" s="32">
        <v>0</v>
      </c>
      <c r="AL5063" s="32">
        <f t="shared" si="13309"/>
        <v>2805.3806300000001</v>
      </c>
      <c r="AM5063" s="32">
        <f t="shared" si="13310"/>
        <v>-1552.1556300000002</v>
      </c>
      <c r="AN5063" s="12"/>
    </row>
    <row r="5064" spans="2:40" ht="31.2" x14ac:dyDescent="0.3">
      <c r="B5064" s="30" t="s">
        <v>1382</v>
      </c>
      <c r="C5064" s="30" t="s">
        <v>114</v>
      </c>
      <c r="D5064" s="30" t="s">
        <v>443</v>
      </c>
      <c r="E5064" s="15" t="str">
        <f t="shared" si="13343"/>
        <v>0310</v>
      </c>
      <c r="F5064" s="30" t="s">
        <v>702</v>
      </c>
      <c r="G5064" s="30"/>
      <c r="H5064" s="31" t="s">
        <v>703</v>
      </c>
      <c r="I5064" s="32">
        <f t="shared" ref="I5064:N5064" si="13382">I5065+I5067</f>
        <v>8542</v>
      </c>
      <c r="J5064" s="32">
        <f t="shared" si="13382"/>
        <v>8851</v>
      </c>
      <c r="K5064" s="32">
        <f t="shared" si="13382"/>
        <v>8851</v>
      </c>
      <c r="L5064" s="32">
        <f t="shared" si="13382"/>
        <v>0</v>
      </c>
      <c r="M5064" s="32">
        <f t="shared" si="13382"/>
        <v>0</v>
      </c>
      <c r="N5064" s="32">
        <f t="shared" si="13382"/>
        <v>0</v>
      </c>
      <c r="O5064" s="32">
        <f>O5065+O5067+O5069</f>
        <v>-1614.153</v>
      </c>
      <c r="P5064" s="32">
        <f>P5065+P5067</f>
        <v>0</v>
      </c>
      <c r="Q5064" s="32">
        <f>Q5065+Q5067</f>
        <v>0</v>
      </c>
      <c r="R5064" s="32">
        <f>R5065+R5067</f>
        <v>1217.4000000000001</v>
      </c>
      <c r="S5064" s="32">
        <f>S5065+S5067</f>
        <v>0</v>
      </c>
      <c r="T5064" s="32">
        <f>T5065+T5067</f>
        <v>0</v>
      </c>
      <c r="U5064" s="32">
        <v>0</v>
      </c>
      <c r="V5064" s="32">
        <f t="shared" si="13344"/>
        <v>8145.2469999999994</v>
      </c>
      <c r="W5064" s="32">
        <f>W5065+W5067</f>
        <v>0</v>
      </c>
      <c r="X5064" s="32">
        <f>X5065+X5067</f>
        <v>0</v>
      </c>
      <c r="Y5064" s="32">
        <f>Y5065+Y5067</f>
        <v>0</v>
      </c>
      <c r="Z5064" s="32">
        <f>Z5065+Z5067</f>
        <v>0</v>
      </c>
      <c r="AA5064" s="32">
        <f>AA5065+AA5067</f>
        <v>0</v>
      </c>
      <c r="AB5064" s="32">
        <f>AB5065+AB5067+AB5069</f>
        <v>7705.5192300000008</v>
      </c>
      <c r="AC5064" s="33">
        <f>AC5065+AC5067+AC5069</f>
        <v>7934.7195000000011</v>
      </c>
      <c r="AD5064" s="33">
        <f>AD5065+AD5067+AD5069</f>
        <v>7934.7192300000006</v>
      </c>
      <c r="AE5064" s="34">
        <f t="shared" si="13307"/>
        <v>99.999996597233206</v>
      </c>
      <c r="AF5064" s="32">
        <f t="shared" ref="AF5064:AK5064" si="13383">AF5065+AF5067+AF5069</f>
        <v>9709.7775000000001</v>
      </c>
      <c r="AG5064" s="32">
        <f t="shared" si="13383"/>
        <v>-1614.153</v>
      </c>
      <c r="AH5064" s="32">
        <f t="shared" si="13383"/>
        <v>0</v>
      </c>
      <c r="AI5064" s="32">
        <f t="shared" si="13383"/>
        <v>0</v>
      </c>
      <c r="AJ5064" s="32">
        <f t="shared" si="13383"/>
        <v>0</v>
      </c>
      <c r="AK5064" s="32">
        <f t="shared" si="13383"/>
        <v>0</v>
      </c>
      <c r="AL5064" s="32">
        <f t="shared" si="13309"/>
        <v>8095.6244999999999</v>
      </c>
      <c r="AM5064" s="32">
        <f t="shared" si="13310"/>
        <v>49.622499999999491</v>
      </c>
    </row>
    <row r="5065" spans="2:40" ht="78" x14ac:dyDescent="0.3">
      <c r="B5065" s="30" t="s">
        <v>1382</v>
      </c>
      <c r="C5065" s="30" t="s">
        <v>114</v>
      </c>
      <c r="D5065" s="30" t="s">
        <v>443</v>
      </c>
      <c r="E5065" s="15" t="str">
        <f t="shared" si="13343"/>
        <v>0310</v>
      </c>
      <c r="F5065" s="30" t="s">
        <v>702</v>
      </c>
      <c r="G5065" s="30" t="s">
        <v>68</v>
      </c>
      <c r="H5065" s="31" t="s">
        <v>69</v>
      </c>
      <c r="I5065" s="32">
        <f t="shared" ref="I5065:T5065" si="13384">I5066</f>
        <v>7659.5</v>
      </c>
      <c r="J5065" s="32">
        <f t="shared" si="13384"/>
        <v>7968.5</v>
      </c>
      <c r="K5065" s="32">
        <f t="shared" si="13384"/>
        <v>7968.5</v>
      </c>
      <c r="L5065" s="32">
        <f t="shared" si="13384"/>
        <v>0</v>
      </c>
      <c r="M5065" s="32">
        <f t="shared" si="13384"/>
        <v>0</v>
      </c>
      <c r="N5065" s="32">
        <f t="shared" si="13384"/>
        <v>0</v>
      </c>
      <c r="O5065" s="32">
        <f t="shared" si="13384"/>
        <v>-1614.153</v>
      </c>
      <c r="P5065" s="32">
        <f t="shared" si="13384"/>
        <v>0</v>
      </c>
      <c r="Q5065" s="32">
        <f t="shared" si="13384"/>
        <v>0</v>
      </c>
      <c r="R5065" s="32">
        <f t="shared" si="13384"/>
        <v>1217.4000000000001</v>
      </c>
      <c r="S5065" s="32">
        <f t="shared" si="13384"/>
        <v>0</v>
      </c>
      <c r="T5065" s="32">
        <f t="shared" si="13384"/>
        <v>0</v>
      </c>
      <c r="U5065" s="32">
        <v>0</v>
      </c>
      <c r="V5065" s="32">
        <f t="shared" si="13344"/>
        <v>7262.7469999999994</v>
      </c>
      <c r="W5065" s="32">
        <f t="shared" ref="W5065:AD5065" si="13385">W5066</f>
        <v>0</v>
      </c>
      <c r="X5065" s="32">
        <f t="shared" si="13385"/>
        <v>0</v>
      </c>
      <c r="Y5065" s="32">
        <f t="shared" si="13385"/>
        <v>0</v>
      </c>
      <c r="Z5065" s="32">
        <f t="shared" si="13385"/>
        <v>0</v>
      </c>
      <c r="AA5065" s="32">
        <f t="shared" si="13385"/>
        <v>0</v>
      </c>
      <c r="AB5065" s="32">
        <f t="shared" si="13385"/>
        <v>7102.7470000000003</v>
      </c>
      <c r="AC5065" s="33">
        <f t="shared" si="13385"/>
        <v>7102.7470000000003</v>
      </c>
      <c r="AD5065" s="33">
        <f t="shared" si="13385"/>
        <v>7102.7470000000003</v>
      </c>
      <c r="AE5065" s="34">
        <f t="shared" si="13307"/>
        <v>100</v>
      </c>
      <c r="AF5065" s="32">
        <f t="shared" ref="AF5065:AK5065" si="13386">AF5066</f>
        <v>8876.9</v>
      </c>
      <c r="AG5065" s="32">
        <f t="shared" si="13386"/>
        <v>-1614.153</v>
      </c>
      <c r="AH5065" s="32">
        <f t="shared" si="13386"/>
        <v>0</v>
      </c>
      <c r="AI5065" s="32">
        <f t="shared" si="13386"/>
        <v>0</v>
      </c>
      <c r="AJ5065" s="32">
        <f t="shared" si="13386"/>
        <v>0</v>
      </c>
      <c r="AK5065" s="32">
        <f t="shared" si="13386"/>
        <v>0</v>
      </c>
      <c r="AL5065" s="32">
        <f t="shared" si="13309"/>
        <v>7262.7469999999994</v>
      </c>
      <c r="AM5065" s="32">
        <f t="shared" si="13310"/>
        <v>0</v>
      </c>
    </row>
    <row r="5066" spans="2:40" x14ac:dyDescent="0.3">
      <c r="B5066" s="30" t="s">
        <v>1382</v>
      </c>
      <c r="C5066" s="30" t="s">
        <v>114</v>
      </c>
      <c r="D5066" s="30" t="s">
        <v>443</v>
      </c>
      <c r="E5066" s="15" t="str">
        <f t="shared" si="13343"/>
        <v>0310</v>
      </c>
      <c r="F5066" s="30" t="s">
        <v>702</v>
      </c>
      <c r="G5066" s="30" t="s">
        <v>70</v>
      </c>
      <c r="H5066" s="31" t="s">
        <v>71</v>
      </c>
      <c r="I5066" s="32">
        <v>7659.5</v>
      </c>
      <c r="J5066" s="32">
        <v>7968.5</v>
      </c>
      <c r="K5066" s="32">
        <v>7968.5</v>
      </c>
      <c r="L5066" s="32"/>
      <c r="M5066" s="32"/>
      <c r="N5066" s="32"/>
      <c r="O5066" s="32">
        <v>-1614.153</v>
      </c>
      <c r="P5066" s="32">
        <v>0</v>
      </c>
      <c r="Q5066" s="32">
        <v>0</v>
      </c>
      <c r="R5066" s="32">
        <v>1217.4000000000001</v>
      </c>
      <c r="S5066" s="32">
        <v>0</v>
      </c>
      <c r="T5066" s="32">
        <v>0</v>
      </c>
      <c r="U5066" s="32">
        <v>0</v>
      </c>
      <c r="V5066" s="32">
        <f t="shared" si="13344"/>
        <v>7262.7469999999994</v>
      </c>
      <c r="W5066" s="32"/>
      <c r="X5066" s="32"/>
      <c r="Y5066" s="32"/>
      <c r="Z5066" s="32"/>
      <c r="AA5066" s="32"/>
      <c r="AB5066" s="32">
        <v>7102.7470000000003</v>
      </c>
      <c r="AC5066" s="33">
        <v>7102.7470000000003</v>
      </c>
      <c r="AD5066" s="33">
        <v>7102.7470000000003</v>
      </c>
      <c r="AE5066" s="34">
        <f t="shared" si="13307"/>
        <v>100</v>
      </c>
      <c r="AF5066" s="32">
        <v>8876.9</v>
      </c>
      <c r="AG5066" s="32">
        <v>-1614.153</v>
      </c>
      <c r="AH5066" s="32">
        <v>0</v>
      </c>
      <c r="AI5066" s="32">
        <v>0</v>
      </c>
      <c r="AJ5066" s="32">
        <v>0</v>
      </c>
      <c r="AK5066" s="32">
        <v>0</v>
      </c>
      <c r="AL5066" s="32">
        <f t="shared" si="13309"/>
        <v>7262.7469999999994</v>
      </c>
      <c r="AM5066" s="32">
        <f t="shared" si="13310"/>
        <v>0</v>
      </c>
      <c r="AN5066" s="12"/>
    </row>
    <row r="5067" spans="2:40" ht="31.2" x14ac:dyDescent="0.3">
      <c r="B5067" s="30" t="s">
        <v>1382</v>
      </c>
      <c r="C5067" s="30" t="s">
        <v>114</v>
      </c>
      <c r="D5067" s="30" t="s">
        <v>443</v>
      </c>
      <c r="E5067" s="15" t="str">
        <f t="shared" si="13343"/>
        <v>0310</v>
      </c>
      <c r="F5067" s="30" t="s">
        <v>702</v>
      </c>
      <c r="G5067" s="30" t="s">
        <v>50</v>
      </c>
      <c r="H5067" s="31" t="s">
        <v>51</v>
      </c>
      <c r="I5067" s="32">
        <f t="shared" ref="I5067:T5067" si="13387">I5068</f>
        <v>882.5</v>
      </c>
      <c r="J5067" s="32">
        <f t="shared" si="13387"/>
        <v>882.5</v>
      </c>
      <c r="K5067" s="32">
        <f t="shared" si="13387"/>
        <v>882.5</v>
      </c>
      <c r="L5067" s="32">
        <f t="shared" si="13387"/>
        <v>0</v>
      </c>
      <c r="M5067" s="32">
        <f t="shared" si="13387"/>
        <v>0</v>
      </c>
      <c r="N5067" s="32">
        <f t="shared" si="13387"/>
        <v>0</v>
      </c>
      <c r="O5067" s="32">
        <f t="shared" si="13387"/>
        <v>0</v>
      </c>
      <c r="P5067" s="32">
        <f t="shared" si="13387"/>
        <v>0</v>
      </c>
      <c r="Q5067" s="32">
        <f t="shared" si="13387"/>
        <v>0</v>
      </c>
      <c r="R5067" s="32">
        <f t="shared" si="13387"/>
        <v>0</v>
      </c>
      <c r="S5067" s="32">
        <f t="shared" si="13387"/>
        <v>0</v>
      </c>
      <c r="T5067" s="32">
        <f t="shared" si="13387"/>
        <v>0</v>
      </c>
      <c r="U5067" s="32">
        <v>0</v>
      </c>
      <c r="V5067" s="32">
        <f t="shared" si="13344"/>
        <v>882.5</v>
      </c>
      <c r="W5067" s="32">
        <f t="shared" ref="W5067:AD5067" si="13388">W5068</f>
        <v>0</v>
      </c>
      <c r="X5067" s="32">
        <f t="shared" si="13388"/>
        <v>0</v>
      </c>
      <c r="Y5067" s="32">
        <f t="shared" si="13388"/>
        <v>0</v>
      </c>
      <c r="Z5067" s="32">
        <f t="shared" si="13388"/>
        <v>0</v>
      </c>
      <c r="AA5067" s="32">
        <f t="shared" si="13388"/>
        <v>0</v>
      </c>
      <c r="AB5067" s="32">
        <f t="shared" si="13388"/>
        <v>600.55939999999998</v>
      </c>
      <c r="AC5067" s="33">
        <f t="shared" si="13388"/>
        <v>829.75967000000003</v>
      </c>
      <c r="AD5067" s="33">
        <f t="shared" si="13388"/>
        <v>829.75940000000003</v>
      </c>
      <c r="AE5067" s="34">
        <f t="shared" si="13307"/>
        <v>99.999967460457555</v>
      </c>
      <c r="AF5067" s="32">
        <f t="shared" ref="AF5067:AK5067" si="13389">AF5068</f>
        <v>830.66467</v>
      </c>
      <c r="AG5067" s="32">
        <f t="shared" si="13389"/>
        <v>0</v>
      </c>
      <c r="AH5067" s="32">
        <f t="shared" si="13389"/>
        <v>0</v>
      </c>
      <c r="AI5067" s="32">
        <f t="shared" si="13389"/>
        <v>0</v>
      </c>
      <c r="AJ5067" s="32">
        <f t="shared" si="13389"/>
        <v>0</v>
      </c>
      <c r="AK5067" s="32">
        <f t="shared" si="13389"/>
        <v>0</v>
      </c>
      <c r="AL5067" s="32">
        <f t="shared" si="13309"/>
        <v>830.66467</v>
      </c>
      <c r="AM5067" s="32">
        <f t="shared" si="13310"/>
        <v>51.835329999999999</v>
      </c>
    </row>
    <row r="5068" spans="2:40" ht="31.2" x14ac:dyDescent="0.3">
      <c r="B5068" s="30" t="s">
        <v>1382</v>
      </c>
      <c r="C5068" s="30" t="s">
        <v>114</v>
      </c>
      <c r="D5068" s="30" t="s">
        <v>443</v>
      </c>
      <c r="E5068" s="15" t="str">
        <f t="shared" si="13343"/>
        <v>0310</v>
      </c>
      <c r="F5068" s="30" t="s">
        <v>702</v>
      </c>
      <c r="G5068" s="30" t="s">
        <v>52</v>
      </c>
      <c r="H5068" s="31" t="s">
        <v>53</v>
      </c>
      <c r="I5068" s="32">
        <v>882.5</v>
      </c>
      <c r="J5068" s="32">
        <v>882.5</v>
      </c>
      <c r="K5068" s="32">
        <v>882.5</v>
      </c>
      <c r="L5068" s="32"/>
      <c r="M5068" s="32"/>
      <c r="N5068" s="32"/>
      <c r="O5068" s="32">
        <v>0</v>
      </c>
      <c r="P5068" s="32">
        <v>0</v>
      </c>
      <c r="Q5068" s="32">
        <v>0</v>
      </c>
      <c r="R5068" s="32">
        <v>0</v>
      </c>
      <c r="S5068" s="32">
        <v>0</v>
      </c>
      <c r="T5068" s="32">
        <v>0</v>
      </c>
      <c r="U5068" s="32">
        <v>0</v>
      </c>
      <c r="V5068" s="32">
        <f t="shared" si="13344"/>
        <v>882.5</v>
      </c>
      <c r="W5068" s="32"/>
      <c r="X5068" s="32"/>
      <c r="Y5068" s="32"/>
      <c r="Z5068" s="32"/>
      <c r="AA5068" s="32"/>
      <c r="AB5068" s="32">
        <v>600.55939999999998</v>
      </c>
      <c r="AC5068" s="33">
        <v>829.75967000000003</v>
      </c>
      <c r="AD5068" s="33">
        <v>829.75940000000003</v>
      </c>
      <c r="AE5068" s="34">
        <f t="shared" si="13307"/>
        <v>99.999967460457555</v>
      </c>
      <c r="AF5068" s="32">
        <v>830.66467</v>
      </c>
      <c r="AG5068" s="32">
        <v>0</v>
      </c>
      <c r="AH5068" s="32">
        <v>0</v>
      </c>
      <c r="AI5068" s="32">
        <v>0</v>
      </c>
      <c r="AJ5068" s="32">
        <v>0</v>
      </c>
      <c r="AK5068" s="32">
        <v>0</v>
      </c>
      <c r="AL5068" s="32">
        <f t="shared" si="13309"/>
        <v>830.66467</v>
      </c>
      <c r="AM5068" s="32">
        <f t="shared" si="13310"/>
        <v>51.835329999999999</v>
      </c>
      <c r="AN5068" s="12"/>
    </row>
    <row r="5069" spans="2:40" x14ac:dyDescent="0.3">
      <c r="B5069" s="30" t="s">
        <v>1382</v>
      </c>
      <c r="C5069" s="30" t="s">
        <v>114</v>
      </c>
      <c r="D5069" s="30" t="s">
        <v>443</v>
      </c>
      <c r="E5069" s="15" t="str">
        <f t="shared" si="13343"/>
        <v>0310</v>
      </c>
      <c r="F5069" s="30" t="s">
        <v>702</v>
      </c>
      <c r="G5069" s="30" t="s">
        <v>92</v>
      </c>
      <c r="H5069" s="31" t="s">
        <v>93</v>
      </c>
      <c r="I5069" s="32"/>
      <c r="J5069" s="32"/>
      <c r="K5069" s="32"/>
      <c r="L5069" s="32"/>
      <c r="M5069" s="32"/>
      <c r="N5069" s="32"/>
      <c r="O5069" s="32">
        <f>O5070</f>
        <v>0</v>
      </c>
      <c r="P5069" s="32"/>
      <c r="Q5069" s="32"/>
      <c r="R5069" s="32"/>
      <c r="S5069" s="32"/>
      <c r="T5069" s="32"/>
      <c r="U5069" s="32"/>
      <c r="V5069" s="32">
        <f t="shared" si="13344"/>
        <v>0</v>
      </c>
      <c r="W5069" s="32"/>
      <c r="X5069" s="32"/>
      <c r="Y5069" s="32"/>
      <c r="Z5069" s="32"/>
      <c r="AA5069" s="32"/>
      <c r="AB5069" s="32">
        <f>AB5070</f>
        <v>2.2128299999999999</v>
      </c>
      <c r="AC5069" s="33">
        <f>AC5070</f>
        <v>2.2128299999999999</v>
      </c>
      <c r="AD5069" s="33">
        <f>AD5070</f>
        <v>2.2128299999999999</v>
      </c>
      <c r="AE5069" s="34">
        <f t="shared" si="13307"/>
        <v>100</v>
      </c>
      <c r="AF5069" s="32">
        <f t="shared" ref="AF5069:AK5069" si="13390">AF5070</f>
        <v>2.2128299999999999</v>
      </c>
      <c r="AG5069" s="32">
        <f t="shared" si="13390"/>
        <v>0</v>
      </c>
      <c r="AH5069" s="32">
        <f t="shared" si="13390"/>
        <v>0</v>
      </c>
      <c r="AI5069" s="32">
        <f t="shared" si="13390"/>
        <v>0</v>
      </c>
      <c r="AJ5069" s="32">
        <f t="shared" si="13390"/>
        <v>0</v>
      </c>
      <c r="AK5069" s="32">
        <f t="shared" si="13390"/>
        <v>0</v>
      </c>
      <c r="AL5069" s="32">
        <f t="shared" si="13309"/>
        <v>2.2128299999999999</v>
      </c>
      <c r="AM5069" s="32">
        <f t="shared" si="13310"/>
        <v>-2.2128299999999999</v>
      </c>
      <c r="AN5069" s="12"/>
    </row>
    <row r="5070" spans="2:40" ht="31.2" x14ac:dyDescent="0.3">
      <c r="B5070" s="30" t="s">
        <v>1382</v>
      </c>
      <c r="C5070" s="30" t="s">
        <v>114</v>
      </c>
      <c r="D5070" s="30" t="s">
        <v>443</v>
      </c>
      <c r="E5070" s="15" t="str">
        <f t="shared" si="13343"/>
        <v>0310</v>
      </c>
      <c r="F5070" s="30" t="s">
        <v>702</v>
      </c>
      <c r="G5070" s="30" t="s">
        <v>94</v>
      </c>
      <c r="H5070" s="31" t="s">
        <v>95</v>
      </c>
      <c r="I5070" s="32"/>
      <c r="J5070" s="32"/>
      <c r="K5070" s="32"/>
      <c r="L5070" s="32"/>
      <c r="M5070" s="32"/>
      <c r="N5070" s="32"/>
      <c r="O5070" s="32">
        <v>0</v>
      </c>
      <c r="P5070" s="32"/>
      <c r="Q5070" s="32"/>
      <c r="R5070" s="32"/>
      <c r="S5070" s="32"/>
      <c r="T5070" s="32"/>
      <c r="U5070" s="32"/>
      <c r="V5070" s="32">
        <f t="shared" si="13344"/>
        <v>0</v>
      </c>
      <c r="W5070" s="32"/>
      <c r="X5070" s="32"/>
      <c r="Y5070" s="32"/>
      <c r="Z5070" s="32"/>
      <c r="AA5070" s="32"/>
      <c r="AB5070" s="32">
        <v>2.2128299999999999</v>
      </c>
      <c r="AC5070" s="33">
        <v>2.2128299999999999</v>
      </c>
      <c r="AD5070" s="33">
        <v>2.2128299999999999</v>
      </c>
      <c r="AE5070" s="34">
        <f t="shared" si="13307"/>
        <v>100</v>
      </c>
      <c r="AF5070" s="32">
        <v>2.2128299999999999</v>
      </c>
      <c r="AG5070" s="32">
        <v>0</v>
      </c>
      <c r="AH5070" s="32">
        <v>0</v>
      </c>
      <c r="AI5070" s="32">
        <v>0</v>
      </c>
      <c r="AJ5070" s="32">
        <v>0</v>
      </c>
      <c r="AK5070" s="32">
        <v>0</v>
      </c>
      <c r="AL5070" s="32">
        <f t="shared" si="13309"/>
        <v>2.2128299999999999</v>
      </c>
      <c r="AM5070" s="32">
        <f t="shared" si="13310"/>
        <v>-2.2128299999999999</v>
      </c>
      <c r="AN5070" s="12"/>
    </row>
    <row r="5071" spans="2:40" ht="46.8" x14ac:dyDescent="0.3">
      <c r="B5071" s="30" t="s">
        <v>1382</v>
      </c>
      <c r="C5071" s="30" t="s">
        <v>114</v>
      </c>
      <c r="D5071" s="30" t="s">
        <v>443</v>
      </c>
      <c r="E5071" s="15" t="str">
        <f t="shared" si="13343"/>
        <v>0310</v>
      </c>
      <c r="F5071" s="30" t="s">
        <v>704</v>
      </c>
      <c r="G5071" s="30"/>
      <c r="H5071" s="31" t="s">
        <v>705</v>
      </c>
      <c r="I5071" s="32">
        <f t="shared" ref="I5071:T5071" si="13391">I5072</f>
        <v>1773.3999999999999</v>
      </c>
      <c r="J5071" s="32">
        <f t="shared" si="13391"/>
        <v>1773.3999999999999</v>
      </c>
      <c r="K5071" s="32">
        <f t="shared" si="13391"/>
        <v>1773.3999999999999</v>
      </c>
      <c r="L5071" s="32">
        <f t="shared" si="13391"/>
        <v>0</v>
      </c>
      <c r="M5071" s="32">
        <f t="shared" si="13391"/>
        <v>0</v>
      </c>
      <c r="N5071" s="32">
        <f t="shared" si="13391"/>
        <v>0</v>
      </c>
      <c r="O5071" s="32">
        <f t="shared" si="13391"/>
        <v>0</v>
      </c>
      <c r="P5071" s="32">
        <f t="shared" si="13391"/>
        <v>0</v>
      </c>
      <c r="Q5071" s="32">
        <f t="shared" si="13391"/>
        <v>0</v>
      </c>
      <c r="R5071" s="32">
        <f t="shared" si="13391"/>
        <v>320</v>
      </c>
      <c r="S5071" s="32">
        <f t="shared" si="13391"/>
        <v>0</v>
      </c>
      <c r="T5071" s="32">
        <f t="shared" si="13391"/>
        <v>0</v>
      </c>
      <c r="U5071" s="32">
        <v>0</v>
      </c>
      <c r="V5071" s="32">
        <f t="shared" si="13344"/>
        <v>2093.3999999999996</v>
      </c>
      <c r="W5071" s="32">
        <f t="shared" ref="W5071:AD5071" si="13392">W5072</f>
        <v>0</v>
      </c>
      <c r="X5071" s="32">
        <f t="shared" si="13392"/>
        <v>0</v>
      </c>
      <c r="Y5071" s="32">
        <f t="shared" si="13392"/>
        <v>0</v>
      </c>
      <c r="Z5071" s="32">
        <f t="shared" si="13392"/>
        <v>0</v>
      </c>
      <c r="AA5071" s="32">
        <f t="shared" si="13392"/>
        <v>0</v>
      </c>
      <c r="AB5071" s="32">
        <f t="shared" si="13392"/>
        <v>1414.93525</v>
      </c>
      <c r="AC5071" s="33">
        <f t="shared" si="13392"/>
        <v>2093.3999999999996</v>
      </c>
      <c r="AD5071" s="33">
        <f t="shared" si="13392"/>
        <v>2093.3993099999998</v>
      </c>
      <c r="AE5071" s="34">
        <f t="shared" si="13307"/>
        <v>99.999967039266267</v>
      </c>
      <c r="AF5071" s="32">
        <f t="shared" ref="AF5071:AK5071" si="13393">AF5072</f>
        <v>2093.3999999999996</v>
      </c>
      <c r="AG5071" s="32">
        <f t="shared" si="13393"/>
        <v>0</v>
      </c>
      <c r="AH5071" s="32">
        <f t="shared" si="13393"/>
        <v>0</v>
      </c>
      <c r="AI5071" s="32">
        <f t="shared" si="13393"/>
        <v>0</v>
      </c>
      <c r="AJ5071" s="32">
        <f t="shared" si="13393"/>
        <v>0</v>
      </c>
      <c r="AK5071" s="32">
        <f t="shared" si="13393"/>
        <v>0</v>
      </c>
      <c r="AL5071" s="32">
        <f t="shared" si="13309"/>
        <v>2093.3999999999996</v>
      </c>
      <c r="AM5071" s="32">
        <f t="shared" si="13310"/>
        <v>0</v>
      </c>
    </row>
    <row r="5072" spans="2:40" ht="31.2" x14ac:dyDescent="0.3">
      <c r="B5072" s="30" t="s">
        <v>1382</v>
      </c>
      <c r="C5072" s="30" t="s">
        <v>114</v>
      </c>
      <c r="D5072" s="30" t="s">
        <v>443</v>
      </c>
      <c r="E5072" s="15" t="str">
        <f t="shared" si="13343"/>
        <v>0310</v>
      </c>
      <c r="F5072" s="30" t="s">
        <v>706</v>
      </c>
      <c r="G5072" s="30"/>
      <c r="H5072" s="31" t="s">
        <v>707</v>
      </c>
      <c r="I5072" s="32">
        <f t="shared" ref="I5072:T5072" si="13394">I5073+I5076</f>
        <v>1773.3999999999999</v>
      </c>
      <c r="J5072" s="32">
        <f t="shared" si="13394"/>
        <v>1773.3999999999999</v>
      </c>
      <c r="K5072" s="32">
        <f t="shared" si="13394"/>
        <v>1773.3999999999999</v>
      </c>
      <c r="L5072" s="32">
        <f t="shared" si="13394"/>
        <v>0</v>
      </c>
      <c r="M5072" s="32">
        <f t="shared" si="13394"/>
        <v>0</v>
      </c>
      <c r="N5072" s="32">
        <f t="shared" si="13394"/>
        <v>0</v>
      </c>
      <c r="O5072" s="32">
        <f t="shared" si="13394"/>
        <v>0</v>
      </c>
      <c r="P5072" s="32">
        <f t="shared" si="13394"/>
        <v>0</v>
      </c>
      <c r="Q5072" s="32">
        <f t="shared" si="13394"/>
        <v>0</v>
      </c>
      <c r="R5072" s="32">
        <f t="shared" si="13394"/>
        <v>320</v>
      </c>
      <c r="S5072" s="32">
        <f t="shared" si="13394"/>
        <v>0</v>
      </c>
      <c r="T5072" s="32">
        <f t="shared" si="13394"/>
        <v>0</v>
      </c>
      <c r="U5072" s="32">
        <v>0</v>
      </c>
      <c r="V5072" s="32">
        <f t="shared" si="13344"/>
        <v>2093.3999999999996</v>
      </c>
      <c r="W5072" s="32">
        <f t="shared" ref="W5072:AD5072" si="13395">W5073+W5076</f>
        <v>0</v>
      </c>
      <c r="X5072" s="32">
        <f t="shared" si="13395"/>
        <v>0</v>
      </c>
      <c r="Y5072" s="32">
        <f t="shared" si="13395"/>
        <v>0</v>
      </c>
      <c r="Z5072" s="32">
        <f t="shared" si="13395"/>
        <v>0</v>
      </c>
      <c r="AA5072" s="32">
        <f t="shared" si="13395"/>
        <v>0</v>
      </c>
      <c r="AB5072" s="32">
        <f t="shared" si="13395"/>
        <v>1414.93525</v>
      </c>
      <c r="AC5072" s="33">
        <f t="shared" si="13395"/>
        <v>2093.3999999999996</v>
      </c>
      <c r="AD5072" s="33">
        <f t="shared" si="13395"/>
        <v>2093.3993099999998</v>
      </c>
      <c r="AE5072" s="34">
        <f t="shared" si="13307"/>
        <v>99.999967039266267</v>
      </c>
      <c r="AF5072" s="32">
        <f t="shared" ref="AF5072:AK5072" si="13396">AF5073+AF5076</f>
        <v>2093.3999999999996</v>
      </c>
      <c r="AG5072" s="32">
        <f t="shared" si="13396"/>
        <v>0</v>
      </c>
      <c r="AH5072" s="32">
        <f t="shared" si="13396"/>
        <v>0</v>
      </c>
      <c r="AI5072" s="32">
        <f t="shared" si="13396"/>
        <v>0</v>
      </c>
      <c r="AJ5072" s="32">
        <f t="shared" si="13396"/>
        <v>0</v>
      </c>
      <c r="AK5072" s="32">
        <f t="shared" si="13396"/>
        <v>0</v>
      </c>
      <c r="AL5072" s="32">
        <f t="shared" si="13309"/>
        <v>2093.3999999999996</v>
      </c>
      <c r="AM5072" s="32">
        <f t="shared" si="13310"/>
        <v>0</v>
      </c>
    </row>
    <row r="5073" spans="2:40" ht="31.2" x14ac:dyDescent="0.3">
      <c r="B5073" s="30" t="s">
        <v>1382</v>
      </c>
      <c r="C5073" s="30" t="s">
        <v>114</v>
      </c>
      <c r="D5073" s="30" t="s">
        <v>443</v>
      </c>
      <c r="E5073" s="15" t="str">
        <f t="shared" si="13343"/>
        <v>0310</v>
      </c>
      <c r="F5073" s="30" t="s">
        <v>1391</v>
      </c>
      <c r="G5073" s="30"/>
      <c r="H5073" s="31" t="s">
        <v>1392</v>
      </c>
      <c r="I5073" s="32">
        <f t="shared" ref="I5073:I5077" si="13397">I5074</f>
        <v>1249.0999999999999</v>
      </c>
      <c r="J5073" s="32">
        <f t="shared" ref="J5073:J5077" si="13398">J5074</f>
        <v>1249.0999999999999</v>
      </c>
      <c r="K5073" s="32">
        <f t="shared" ref="K5073:K5077" si="13399">K5074</f>
        <v>1249.0999999999999</v>
      </c>
      <c r="L5073" s="32">
        <f t="shared" ref="L5073:L5077" si="13400">L5074</f>
        <v>0</v>
      </c>
      <c r="M5073" s="32">
        <f t="shared" ref="M5073:M5077" si="13401">M5074</f>
        <v>0</v>
      </c>
      <c r="N5073" s="32">
        <f t="shared" ref="N5073:N5077" si="13402">N5074</f>
        <v>0</v>
      </c>
      <c r="O5073" s="32">
        <f t="shared" ref="O5073:O5082" si="13403">O5074</f>
        <v>0</v>
      </c>
      <c r="P5073" s="32">
        <f t="shared" ref="P5073:P5082" si="13404">P5074</f>
        <v>0</v>
      </c>
      <c r="Q5073" s="32">
        <f t="shared" ref="Q5073:Q5077" si="13405">Q5074</f>
        <v>0</v>
      </c>
      <c r="R5073" s="32">
        <f t="shared" ref="R5073:R5074" si="13406">R5074</f>
        <v>320</v>
      </c>
      <c r="S5073" s="32">
        <f t="shared" ref="S5073:S5077" si="13407">S5074</f>
        <v>0</v>
      </c>
      <c r="T5073" s="32">
        <f t="shared" ref="T5073:T5077" si="13408">T5074</f>
        <v>0</v>
      </c>
      <c r="U5073" s="32">
        <v>0</v>
      </c>
      <c r="V5073" s="32">
        <f t="shared" si="13344"/>
        <v>1569.1</v>
      </c>
      <c r="W5073" s="32">
        <f t="shared" ref="W5073:W5077" si="13409">W5074</f>
        <v>0</v>
      </c>
      <c r="X5073" s="32">
        <f t="shared" ref="X5073:X5077" si="13410">X5074</f>
        <v>0</v>
      </c>
      <c r="Y5073" s="32">
        <f t="shared" ref="Y5073:Y5077" si="13411">Y5074</f>
        <v>0</v>
      </c>
      <c r="Z5073" s="32">
        <f t="shared" ref="Z5073:Z5077" si="13412">Z5074</f>
        <v>0</v>
      </c>
      <c r="AA5073" s="32">
        <f t="shared" ref="AA5073:AA5077" si="13413">AA5074</f>
        <v>0</v>
      </c>
      <c r="AB5073" s="32">
        <f t="shared" ref="AB5073:AB5082" si="13414">AB5074</f>
        <v>1021.73615</v>
      </c>
      <c r="AC5073" s="33">
        <f t="shared" ref="AC5073:AC5082" si="13415">AC5074</f>
        <v>1569.1</v>
      </c>
      <c r="AD5073" s="33">
        <f t="shared" ref="AD5073:AD5082" si="13416">AD5074</f>
        <v>1569.0993100000001</v>
      </c>
      <c r="AE5073" s="34">
        <f t="shared" si="13307"/>
        <v>99.999956025747252</v>
      </c>
      <c r="AF5073" s="32">
        <f t="shared" ref="AF5073:AF5082" si="13417">AF5074</f>
        <v>1569.1</v>
      </c>
      <c r="AG5073" s="32">
        <f t="shared" ref="AG5073:AG5082" si="13418">AG5074</f>
        <v>0</v>
      </c>
      <c r="AH5073" s="32">
        <f t="shared" ref="AH5073:AH5082" si="13419">AH5074</f>
        <v>0</v>
      </c>
      <c r="AI5073" s="32">
        <f t="shared" ref="AI5073:AI5082" si="13420">AI5074</f>
        <v>0</v>
      </c>
      <c r="AJ5073" s="32">
        <f t="shared" ref="AJ5073:AJ5082" si="13421">AJ5074</f>
        <v>0</v>
      </c>
      <c r="AK5073" s="32">
        <f t="shared" ref="AK5073:AK5082" si="13422">AK5074</f>
        <v>0</v>
      </c>
      <c r="AL5073" s="32">
        <f t="shared" si="13309"/>
        <v>1569.1</v>
      </c>
      <c r="AM5073" s="32">
        <f t="shared" si="13310"/>
        <v>0</v>
      </c>
    </row>
    <row r="5074" spans="2:40" ht="31.2" x14ac:dyDescent="0.3">
      <c r="B5074" s="30" t="s">
        <v>1382</v>
      </c>
      <c r="C5074" s="30" t="s">
        <v>114</v>
      </c>
      <c r="D5074" s="30" t="s">
        <v>443</v>
      </c>
      <c r="E5074" s="15" t="str">
        <f t="shared" si="13343"/>
        <v>0310</v>
      </c>
      <c r="F5074" s="30" t="s">
        <v>1391</v>
      </c>
      <c r="G5074" s="30" t="s">
        <v>50</v>
      </c>
      <c r="H5074" s="31" t="s">
        <v>51</v>
      </c>
      <c r="I5074" s="32">
        <f t="shared" si="13397"/>
        <v>1249.0999999999999</v>
      </c>
      <c r="J5074" s="32">
        <f t="shared" si="13398"/>
        <v>1249.0999999999999</v>
      </c>
      <c r="K5074" s="32">
        <f t="shared" si="13399"/>
        <v>1249.0999999999999</v>
      </c>
      <c r="L5074" s="32">
        <f t="shared" si="13400"/>
        <v>0</v>
      </c>
      <c r="M5074" s="32">
        <f t="shared" si="13401"/>
        <v>0</v>
      </c>
      <c r="N5074" s="32">
        <f t="shared" si="13402"/>
        <v>0</v>
      </c>
      <c r="O5074" s="32">
        <f t="shared" si="13403"/>
        <v>0</v>
      </c>
      <c r="P5074" s="32">
        <f t="shared" si="13404"/>
        <v>0</v>
      </c>
      <c r="Q5074" s="32">
        <f t="shared" si="13405"/>
        <v>0</v>
      </c>
      <c r="R5074" s="32">
        <f t="shared" si="13406"/>
        <v>320</v>
      </c>
      <c r="S5074" s="32">
        <f t="shared" si="13407"/>
        <v>0</v>
      </c>
      <c r="T5074" s="32">
        <f t="shared" si="13408"/>
        <v>0</v>
      </c>
      <c r="U5074" s="32">
        <v>0</v>
      </c>
      <c r="V5074" s="32">
        <f t="shared" si="13344"/>
        <v>1569.1</v>
      </c>
      <c r="W5074" s="32">
        <f t="shared" si="13409"/>
        <v>0</v>
      </c>
      <c r="X5074" s="32">
        <f t="shared" si="13410"/>
        <v>0</v>
      </c>
      <c r="Y5074" s="32">
        <f t="shared" si="13411"/>
        <v>0</v>
      </c>
      <c r="Z5074" s="32">
        <f t="shared" si="13412"/>
        <v>0</v>
      </c>
      <c r="AA5074" s="32">
        <f t="shared" si="13413"/>
        <v>0</v>
      </c>
      <c r="AB5074" s="32">
        <f t="shared" si="13414"/>
        <v>1021.73615</v>
      </c>
      <c r="AC5074" s="33">
        <f t="shared" si="13415"/>
        <v>1569.1</v>
      </c>
      <c r="AD5074" s="33">
        <f t="shared" si="13416"/>
        <v>1569.0993100000001</v>
      </c>
      <c r="AE5074" s="34">
        <f t="shared" si="13307"/>
        <v>99.999956025747252</v>
      </c>
      <c r="AF5074" s="32">
        <f t="shared" si="13417"/>
        <v>1569.1</v>
      </c>
      <c r="AG5074" s="32">
        <f t="shared" si="13418"/>
        <v>0</v>
      </c>
      <c r="AH5074" s="32">
        <f t="shared" si="13419"/>
        <v>0</v>
      </c>
      <c r="AI5074" s="32">
        <f t="shared" si="13420"/>
        <v>0</v>
      </c>
      <c r="AJ5074" s="32">
        <f t="shared" si="13421"/>
        <v>0</v>
      </c>
      <c r="AK5074" s="32">
        <f t="shared" si="13422"/>
        <v>0</v>
      </c>
      <c r="AL5074" s="32">
        <f t="shared" si="13309"/>
        <v>1569.1</v>
      </c>
      <c r="AM5074" s="32">
        <f t="shared" si="13310"/>
        <v>0</v>
      </c>
    </row>
    <row r="5075" spans="2:40" ht="31.2" x14ac:dyDescent="0.3">
      <c r="B5075" s="30" t="s">
        <v>1382</v>
      </c>
      <c r="C5075" s="30" t="s">
        <v>114</v>
      </c>
      <c r="D5075" s="30" t="s">
        <v>443</v>
      </c>
      <c r="E5075" s="15" t="str">
        <f t="shared" si="13343"/>
        <v>0310</v>
      </c>
      <c r="F5075" s="30" t="s">
        <v>1391</v>
      </c>
      <c r="G5075" s="30" t="s">
        <v>52</v>
      </c>
      <c r="H5075" s="31" t="s">
        <v>53</v>
      </c>
      <c r="I5075" s="32">
        <v>1249.0999999999999</v>
      </c>
      <c r="J5075" s="32">
        <v>1249.0999999999999</v>
      </c>
      <c r="K5075" s="32">
        <v>1249.0999999999999</v>
      </c>
      <c r="L5075" s="32"/>
      <c r="M5075" s="32"/>
      <c r="N5075" s="32"/>
      <c r="O5075" s="32">
        <v>0</v>
      </c>
      <c r="P5075" s="32">
        <v>0</v>
      </c>
      <c r="Q5075" s="32">
        <v>0</v>
      </c>
      <c r="R5075" s="32">
        <f>205.392+114.608</f>
        <v>320</v>
      </c>
      <c r="S5075" s="32">
        <v>0</v>
      </c>
      <c r="T5075" s="32">
        <v>0</v>
      </c>
      <c r="U5075" s="32">
        <v>0</v>
      </c>
      <c r="V5075" s="32">
        <f t="shared" si="13344"/>
        <v>1569.1</v>
      </c>
      <c r="W5075" s="32"/>
      <c r="X5075" s="32"/>
      <c r="Y5075" s="32"/>
      <c r="Z5075" s="32"/>
      <c r="AA5075" s="32"/>
      <c r="AB5075" s="32">
        <v>1021.73615</v>
      </c>
      <c r="AC5075" s="33">
        <v>1569.1</v>
      </c>
      <c r="AD5075" s="33">
        <v>1569.0993100000001</v>
      </c>
      <c r="AE5075" s="34">
        <f t="shared" si="13307"/>
        <v>99.999956025747252</v>
      </c>
      <c r="AF5075" s="32">
        <v>1569.1</v>
      </c>
      <c r="AG5075" s="32">
        <v>0</v>
      </c>
      <c r="AH5075" s="32">
        <v>0</v>
      </c>
      <c r="AI5075" s="32">
        <v>0</v>
      </c>
      <c r="AJ5075" s="32">
        <v>0</v>
      </c>
      <c r="AK5075" s="32">
        <v>0</v>
      </c>
      <c r="AL5075" s="32">
        <f t="shared" si="13309"/>
        <v>1569.1</v>
      </c>
      <c r="AM5075" s="32">
        <f t="shared" si="13310"/>
        <v>0</v>
      </c>
      <c r="AN5075" s="12"/>
    </row>
    <row r="5076" spans="2:40" ht="62.4" x14ac:dyDescent="0.3">
      <c r="B5076" s="30" t="s">
        <v>1382</v>
      </c>
      <c r="C5076" s="30" t="s">
        <v>114</v>
      </c>
      <c r="D5076" s="30" t="s">
        <v>443</v>
      </c>
      <c r="E5076" s="15" t="str">
        <f t="shared" si="13343"/>
        <v>0310</v>
      </c>
      <c r="F5076" s="30" t="s">
        <v>1393</v>
      </c>
      <c r="G5076" s="30"/>
      <c r="H5076" s="31" t="s">
        <v>1394</v>
      </c>
      <c r="I5076" s="32">
        <f t="shared" si="13397"/>
        <v>524.29999999999995</v>
      </c>
      <c r="J5076" s="32">
        <f t="shared" si="13398"/>
        <v>524.29999999999995</v>
      </c>
      <c r="K5076" s="32">
        <f t="shared" si="13399"/>
        <v>524.29999999999995</v>
      </c>
      <c r="L5076" s="32">
        <f t="shared" si="13400"/>
        <v>0</v>
      </c>
      <c r="M5076" s="32">
        <f t="shared" si="13401"/>
        <v>0</v>
      </c>
      <c r="N5076" s="32">
        <f t="shared" si="13402"/>
        <v>0</v>
      </c>
      <c r="O5076" s="32">
        <f t="shared" si="13403"/>
        <v>0</v>
      </c>
      <c r="P5076" s="32">
        <f t="shared" si="13404"/>
        <v>0</v>
      </c>
      <c r="Q5076" s="32">
        <f t="shared" si="13405"/>
        <v>0</v>
      </c>
      <c r="R5076" s="32">
        <f t="shared" ref="R5076:R5077" si="13423">R5077</f>
        <v>0</v>
      </c>
      <c r="S5076" s="32">
        <f t="shared" si="13407"/>
        <v>0</v>
      </c>
      <c r="T5076" s="32">
        <f t="shared" si="13408"/>
        <v>0</v>
      </c>
      <c r="U5076" s="32">
        <v>0</v>
      </c>
      <c r="V5076" s="32">
        <f t="shared" si="13344"/>
        <v>524.29999999999995</v>
      </c>
      <c r="W5076" s="32">
        <f t="shared" si="13409"/>
        <v>0</v>
      </c>
      <c r="X5076" s="32">
        <f t="shared" si="13410"/>
        <v>0</v>
      </c>
      <c r="Y5076" s="32">
        <f t="shared" si="13411"/>
        <v>0</v>
      </c>
      <c r="Z5076" s="32">
        <f t="shared" si="13412"/>
        <v>0</v>
      </c>
      <c r="AA5076" s="32">
        <f t="shared" si="13413"/>
        <v>0</v>
      </c>
      <c r="AB5076" s="32">
        <f t="shared" si="13414"/>
        <v>393.19909999999999</v>
      </c>
      <c r="AC5076" s="33">
        <f t="shared" si="13415"/>
        <v>524.29999999999995</v>
      </c>
      <c r="AD5076" s="33">
        <f t="shared" si="13416"/>
        <v>524.29999999999995</v>
      </c>
      <c r="AE5076" s="34">
        <f t="shared" si="13307"/>
        <v>100</v>
      </c>
      <c r="AF5076" s="32">
        <f t="shared" si="13417"/>
        <v>524.29999999999995</v>
      </c>
      <c r="AG5076" s="32">
        <f t="shared" si="13418"/>
        <v>0</v>
      </c>
      <c r="AH5076" s="32">
        <f t="shared" si="13419"/>
        <v>0</v>
      </c>
      <c r="AI5076" s="32">
        <f t="shared" si="13420"/>
        <v>0</v>
      </c>
      <c r="AJ5076" s="32">
        <f t="shared" si="13421"/>
        <v>0</v>
      </c>
      <c r="AK5076" s="32">
        <f t="shared" si="13422"/>
        <v>0</v>
      </c>
      <c r="AL5076" s="32">
        <f t="shared" si="13309"/>
        <v>524.29999999999995</v>
      </c>
      <c r="AM5076" s="32">
        <f t="shared" si="13310"/>
        <v>0</v>
      </c>
    </row>
    <row r="5077" spans="2:40" ht="31.2" x14ac:dyDescent="0.3">
      <c r="B5077" s="30" t="s">
        <v>1382</v>
      </c>
      <c r="C5077" s="30" t="s">
        <v>114</v>
      </c>
      <c r="D5077" s="30" t="s">
        <v>443</v>
      </c>
      <c r="E5077" s="15" t="str">
        <f t="shared" si="13343"/>
        <v>0310</v>
      </c>
      <c r="F5077" s="30" t="s">
        <v>1393</v>
      </c>
      <c r="G5077" s="30" t="s">
        <v>174</v>
      </c>
      <c r="H5077" s="31" t="s">
        <v>175</v>
      </c>
      <c r="I5077" s="32">
        <f t="shared" si="13397"/>
        <v>524.29999999999995</v>
      </c>
      <c r="J5077" s="32">
        <f t="shared" si="13398"/>
        <v>524.29999999999995</v>
      </c>
      <c r="K5077" s="32">
        <f t="shared" si="13399"/>
        <v>524.29999999999995</v>
      </c>
      <c r="L5077" s="32">
        <f t="shared" si="13400"/>
        <v>0</v>
      </c>
      <c r="M5077" s="32">
        <f t="shared" si="13401"/>
        <v>0</v>
      </c>
      <c r="N5077" s="32">
        <f t="shared" si="13402"/>
        <v>0</v>
      </c>
      <c r="O5077" s="32">
        <f t="shared" si="13403"/>
        <v>0</v>
      </c>
      <c r="P5077" s="32">
        <f t="shared" si="13404"/>
        <v>0</v>
      </c>
      <c r="Q5077" s="32">
        <f t="shared" si="13405"/>
        <v>0</v>
      </c>
      <c r="R5077" s="32">
        <f t="shared" si="13423"/>
        <v>0</v>
      </c>
      <c r="S5077" s="32">
        <f t="shared" si="13407"/>
        <v>0</v>
      </c>
      <c r="T5077" s="32">
        <f t="shared" si="13408"/>
        <v>0</v>
      </c>
      <c r="U5077" s="32">
        <v>0</v>
      </c>
      <c r="V5077" s="32">
        <f t="shared" si="13344"/>
        <v>524.29999999999995</v>
      </c>
      <c r="W5077" s="32">
        <f t="shared" si="13409"/>
        <v>0</v>
      </c>
      <c r="X5077" s="32">
        <f t="shared" si="13410"/>
        <v>0</v>
      </c>
      <c r="Y5077" s="32">
        <f t="shared" si="13411"/>
        <v>0</v>
      </c>
      <c r="Z5077" s="32">
        <f t="shared" si="13412"/>
        <v>0</v>
      </c>
      <c r="AA5077" s="32">
        <f t="shared" si="13413"/>
        <v>0</v>
      </c>
      <c r="AB5077" s="32">
        <f t="shared" si="13414"/>
        <v>393.19909999999999</v>
      </c>
      <c r="AC5077" s="33">
        <f t="shared" si="13415"/>
        <v>524.29999999999995</v>
      </c>
      <c r="AD5077" s="33">
        <f t="shared" si="13416"/>
        <v>524.29999999999995</v>
      </c>
      <c r="AE5077" s="34">
        <f t="shared" si="13307"/>
        <v>100</v>
      </c>
      <c r="AF5077" s="32">
        <f t="shared" si="13417"/>
        <v>524.29999999999995</v>
      </c>
      <c r="AG5077" s="32">
        <f t="shared" si="13418"/>
        <v>0</v>
      </c>
      <c r="AH5077" s="32">
        <f t="shared" si="13419"/>
        <v>0</v>
      </c>
      <c r="AI5077" s="32">
        <f t="shared" si="13420"/>
        <v>0</v>
      </c>
      <c r="AJ5077" s="32">
        <f t="shared" si="13421"/>
        <v>0</v>
      </c>
      <c r="AK5077" s="32">
        <f t="shared" si="13422"/>
        <v>0</v>
      </c>
      <c r="AL5077" s="32">
        <f t="shared" si="13309"/>
        <v>524.29999999999995</v>
      </c>
      <c r="AM5077" s="32">
        <f t="shared" si="13310"/>
        <v>0</v>
      </c>
    </row>
    <row r="5078" spans="2:40" ht="62.4" x14ac:dyDescent="0.3">
      <c r="B5078" s="30" t="s">
        <v>1382</v>
      </c>
      <c r="C5078" s="30" t="s">
        <v>114</v>
      </c>
      <c r="D5078" s="30" t="s">
        <v>443</v>
      </c>
      <c r="E5078" s="15" t="str">
        <f t="shared" si="13343"/>
        <v>0310</v>
      </c>
      <c r="F5078" s="30" t="s">
        <v>1393</v>
      </c>
      <c r="G5078" s="30" t="s">
        <v>370</v>
      </c>
      <c r="H5078" s="31" t="s">
        <v>371</v>
      </c>
      <c r="I5078" s="32">
        <v>524.29999999999995</v>
      </c>
      <c r="J5078" s="32">
        <v>524.29999999999995</v>
      </c>
      <c r="K5078" s="32">
        <v>524.29999999999995</v>
      </c>
      <c r="L5078" s="32"/>
      <c r="M5078" s="32"/>
      <c r="N5078" s="32"/>
      <c r="O5078" s="32">
        <v>0</v>
      </c>
      <c r="P5078" s="32">
        <v>0</v>
      </c>
      <c r="Q5078" s="32">
        <v>0</v>
      </c>
      <c r="R5078" s="32">
        <v>0</v>
      </c>
      <c r="S5078" s="32">
        <v>0</v>
      </c>
      <c r="T5078" s="32">
        <v>0</v>
      </c>
      <c r="U5078" s="32">
        <v>0</v>
      </c>
      <c r="V5078" s="32">
        <f t="shared" si="13344"/>
        <v>524.29999999999995</v>
      </c>
      <c r="W5078" s="32"/>
      <c r="X5078" s="32"/>
      <c r="Y5078" s="32"/>
      <c r="Z5078" s="32"/>
      <c r="AA5078" s="32"/>
      <c r="AB5078" s="32">
        <v>393.19909999999999</v>
      </c>
      <c r="AC5078" s="33">
        <v>524.29999999999995</v>
      </c>
      <c r="AD5078" s="33">
        <v>524.29999999999995</v>
      </c>
      <c r="AE5078" s="34">
        <f t="shared" si="13307"/>
        <v>100</v>
      </c>
      <c r="AF5078" s="32">
        <v>524.29999999999995</v>
      </c>
      <c r="AG5078" s="32">
        <v>0</v>
      </c>
      <c r="AH5078" s="32">
        <v>0</v>
      </c>
      <c r="AI5078" s="32">
        <v>0</v>
      </c>
      <c r="AJ5078" s="32">
        <v>0</v>
      </c>
      <c r="AK5078" s="32">
        <v>0</v>
      </c>
      <c r="AL5078" s="32">
        <f t="shared" si="13309"/>
        <v>524.29999999999995</v>
      </c>
      <c r="AM5078" s="32">
        <f t="shared" si="13310"/>
        <v>0</v>
      </c>
      <c r="AN5078" s="12"/>
    </row>
    <row r="5079" spans="2:40" ht="46.8" x14ac:dyDescent="0.3">
      <c r="B5079" s="30" t="s">
        <v>1382</v>
      </c>
      <c r="C5079" s="30" t="s">
        <v>114</v>
      </c>
      <c r="D5079" s="30" t="s">
        <v>443</v>
      </c>
      <c r="E5079" s="15" t="str">
        <f t="shared" si="13343"/>
        <v>0310</v>
      </c>
      <c r="F5079" s="30" t="s">
        <v>98</v>
      </c>
      <c r="G5079" s="30"/>
      <c r="H5079" s="31" t="s">
        <v>99</v>
      </c>
      <c r="I5079" s="32"/>
      <c r="J5079" s="32"/>
      <c r="K5079" s="32"/>
      <c r="L5079" s="32"/>
      <c r="M5079" s="32"/>
      <c r="N5079" s="32"/>
      <c r="O5079" s="32">
        <f t="shared" si="13403"/>
        <v>0</v>
      </c>
      <c r="P5079" s="32">
        <f t="shared" si="13404"/>
        <v>0</v>
      </c>
      <c r="Q5079" s="32"/>
      <c r="R5079" s="32"/>
      <c r="S5079" s="32"/>
      <c r="T5079" s="32"/>
      <c r="U5079" s="32"/>
      <c r="V5079" s="32">
        <f t="shared" si="13344"/>
        <v>0</v>
      </c>
      <c r="W5079" s="32"/>
      <c r="X5079" s="32"/>
      <c r="Y5079" s="32"/>
      <c r="Z5079" s="32"/>
      <c r="AA5079" s="32"/>
      <c r="AB5079" s="32">
        <f t="shared" si="13414"/>
        <v>70</v>
      </c>
      <c r="AC5079" s="33">
        <f t="shared" si="13415"/>
        <v>91.441000000000003</v>
      </c>
      <c r="AD5079" s="33">
        <f t="shared" si="13416"/>
        <v>91.441000000000003</v>
      </c>
      <c r="AE5079" s="34">
        <f t="shared" si="13307"/>
        <v>100</v>
      </c>
      <c r="AF5079" s="32">
        <f t="shared" si="13417"/>
        <v>70</v>
      </c>
      <c r="AG5079" s="32">
        <f t="shared" si="13418"/>
        <v>0</v>
      </c>
      <c r="AH5079" s="32">
        <f t="shared" si="13419"/>
        <v>0</v>
      </c>
      <c r="AI5079" s="32">
        <f t="shared" si="13420"/>
        <v>0</v>
      </c>
      <c r="AJ5079" s="32">
        <f t="shared" si="13421"/>
        <v>0</v>
      </c>
      <c r="AK5079" s="32">
        <f t="shared" si="13422"/>
        <v>0</v>
      </c>
      <c r="AL5079" s="32">
        <f t="shared" si="13309"/>
        <v>70</v>
      </c>
      <c r="AM5079" s="32">
        <f t="shared" si="13310"/>
        <v>-70</v>
      </c>
      <c r="AN5079" s="12"/>
    </row>
    <row r="5080" spans="2:40" ht="31.2" x14ac:dyDescent="0.3">
      <c r="B5080" s="30" t="s">
        <v>1382</v>
      </c>
      <c r="C5080" s="30" t="s">
        <v>114</v>
      </c>
      <c r="D5080" s="30" t="s">
        <v>443</v>
      </c>
      <c r="E5080" s="15" t="str">
        <f t="shared" si="13343"/>
        <v>0310</v>
      </c>
      <c r="F5080" s="30" t="s">
        <v>100</v>
      </c>
      <c r="G5080" s="30"/>
      <c r="H5080" s="31" t="s">
        <v>101</v>
      </c>
      <c r="I5080" s="32"/>
      <c r="J5080" s="32"/>
      <c r="K5080" s="32"/>
      <c r="L5080" s="32"/>
      <c r="M5080" s="32"/>
      <c r="N5080" s="32"/>
      <c r="O5080" s="32">
        <f t="shared" si="13403"/>
        <v>0</v>
      </c>
      <c r="P5080" s="32">
        <f t="shared" si="13404"/>
        <v>0</v>
      </c>
      <c r="Q5080" s="32"/>
      <c r="R5080" s="32"/>
      <c r="S5080" s="32"/>
      <c r="T5080" s="32"/>
      <c r="U5080" s="32"/>
      <c r="V5080" s="32">
        <f t="shared" si="13344"/>
        <v>0</v>
      </c>
      <c r="W5080" s="32"/>
      <c r="X5080" s="32"/>
      <c r="Y5080" s="32"/>
      <c r="Z5080" s="32"/>
      <c r="AA5080" s="32"/>
      <c r="AB5080" s="32">
        <f t="shared" si="13414"/>
        <v>70</v>
      </c>
      <c r="AC5080" s="33">
        <f t="shared" si="13415"/>
        <v>91.441000000000003</v>
      </c>
      <c r="AD5080" s="33">
        <f t="shared" si="13416"/>
        <v>91.441000000000003</v>
      </c>
      <c r="AE5080" s="34">
        <f t="shared" si="13307"/>
        <v>100</v>
      </c>
      <c r="AF5080" s="32">
        <f t="shared" si="13417"/>
        <v>70</v>
      </c>
      <c r="AG5080" s="32">
        <f t="shared" si="13418"/>
        <v>0</v>
      </c>
      <c r="AH5080" s="32">
        <f t="shared" si="13419"/>
        <v>0</v>
      </c>
      <c r="AI5080" s="32">
        <f t="shared" si="13420"/>
        <v>0</v>
      </c>
      <c r="AJ5080" s="32">
        <f t="shared" si="13421"/>
        <v>0</v>
      </c>
      <c r="AK5080" s="32">
        <f t="shared" si="13422"/>
        <v>0</v>
      </c>
      <c r="AL5080" s="32">
        <f t="shared" si="13309"/>
        <v>70</v>
      </c>
      <c r="AM5080" s="32">
        <f t="shared" si="13310"/>
        <v>-70</v>
      </c>
      <c r="AN5080" s="12"/>
    </row>
    <row r="5081" spans="2:40" ht="31.2" x14ac:dyDescent="0.3">
      <c r="B5081" s="30" t="s">
        <v>1382</v>
      </c>
      <c r="C5081" s="30" t="s">
        <v>114</v>
      </c>
      <c r="D5081" s="30" t="s">
        <v>443</v>
      </c>
      <c r="E5081" s="15" t="str">
        <f t="shared" si="13343"/>
        <v>0310</v>
      </c>
      <c r="F5081" s="30" t="s">
        <v>102</v>
      </c>
      <c r="G5081" s="30"/>
      <c r="H5081" s="31" t="s">
        <v>103</v>
      </c>
      <c r="I5081" s="32"/>
      <c r="J5081" s="32"/>
      <c r="K5081" s="32"/>
      <c r="L5081" s="32"/>
      <c r="M5081" s="32"/>
      <c r="N5081" s="32"/>
      <c r="O5081" s="32">
        <f t="shared" si="13403"/>
        <v>0</v>
      </c>
      <c r="P5081" s="32">
        <f t="shared" si="13404"/>
        <v>0</v>
      </c>
      <c r="Q5081" s="32"/>
      <c r="R5081" s="32"/>
      <c r="S5081" s="32"/>
      <c r="T5081" s="32"/>
      <c r="U5081" s="32"/>
      <c r="V5081" s="32">
        <f t="shared" si="13344"/>
        <v>0</v>
      </c>
      <c r="W5081" s="32"/>
      <c r="X5081" s="32"/>
      <c r="Y5081" s="32"/>
      <c r="Z5081" s="32"/>
      <c r="AA5081" s="32"/>
      <c r="AB5081" s="32">
        <f t="shared" si="13414"/>
        <v>70</v>
      </c>
      <c r="AC5081" s="33">
        <f t="shared" si="13415"/>
        <v>91.441000000000003</v>
      </c>
      <c r="AD5081" s="33">
        <f t="shared" si="13416"/>
        <v>91.441000000000003</v>
      </c>
      <c r="AE5081" s="34">
        <f t="shared" si="13307"/>
        <v>100</v>
      </c>
      <c r="AF5081" s="32">
        <f t="shared" si="13417"/>
        <v>70</v>
      </c>
      <c r="AG5081" s="32">
        <f t="shared" si="13418"/>
        <v>0</v>
      </c>
      <c r="AH5081" s="32">
        <f t="shared" si="13419"/>
        <v>0</v>
      </c>
      <c r="AI5081" s="32">
        <f t="shared" si="13420"/>
        <v>0</v>
      </c>
      <c r="AJ5081" s="32">
        <f t="shared" si="13421"/>
        <v>0</v>
      </c>
      <c r="AK5081" s="32">
        <f t="shared" si="13422"/>
        <v>0</v>
      </c>
      <c r="AL5081" s="32">
        <f t="shared" si="13309"/>
        <v>70</v>
      </c>
      <c r="AM5081" s="32">
        <f t="shared" si="13310"/>
        <v>-70</v>
      </c>
      <c r="AN5081" s="12"/>
    </row>
    <row r="5082" spans="2:40" x14ac:dyDescent="0.3">
      <c r="B5082" s="30" t="s">
        <v>1382</v>
      </c>
      <c r="C5082" s="30" t="s">
        <v>114</v>
      </c>
      <c r="D5082" s="30" t="s">
        <v>443</v>
      </c>
      <c r="E5082" s="15" t="str">
        <f t="shared" si="13343"/>
        <v>0310</v>
      </c>
      <c r="F5082" s="30" t="s">
        <v>102</v>
      </c>
      <c r="G5082" s="30" t="s">
        <v>56</v>
      </c>
      <c r="H5082" s="31" t="s">
        <v>57</v>
      </c>
      <c r="I5082" s="32"/>
      <c r="J5082" s="32"/>
      <c r="K5082" s="32"/>
      <c r="L5082" s="32"/>
      <c r="M5082" s="32"/>
      <c r="N5082" s="32"/>
      <c r="O5082" s="32">
        <f t="shared" si="13403"/>
        <v>0</v>
      </c>
      <c r="P5082" s="32">
        <f t="shared" si="13404"/>
        <v>0</v>
      </c>
      <c r="Q5082" s="32"/>
      <c r="R5082" s="32"/>
      <c r="S5082" s="32"/>
      <c r="T5082" s="32"/>
      <c r="U5082" s="32"/>
      <c r="V5082" s="32">
        <f t="shared" si="13344"/>
        <v>0</v>
      </c>
      <c r="W5082" s="32"/>
      <c r="X5082" s="32"/>
      <c r="Y5082" s="32"/>
      <c r="Z5082" s="32"/>
      <c r="AA5082" s="32"/>
      <c r="AB5082" s="32">
        <f t="shared" si="13414"/>
        <v>70</v>
      </c>
      <c r="AC5082" s="33">
        <f t="shared" si="13415"/>
        <v>91.441000000000003</v>
      </c>
      <c r="AD5082" s="33">
        <f t="shared" si="13416"/>
        <v>91.441000000000003</v>
      </c>
      <c r="AE5082" s="34">
        <f t="shared" si="13307"/>
        <v>100</v>
      </c>
      <c r="AF5082" s="32">
        <f t="shared" si="13417"/>
        <v>70</v>
      </c>
      <c r="AG5082" s="32">
        <f t="shared" si="13418"/>
        <v>0</v>
      </c>
      <c r="AH5082" s="32">
        <f t="shared" si="13419"/>
        <v>0</v>
      </c>
      <c r="AI5082" s="32">
        <f t="shared" si="13420"/>
        <v>0</v>
      </c>
      <c r="AJ5082" s="32">
        <f t="shared" si="13421"/>
        <v>0</v>
      </c>
      <c r="AK5082" s="32">
        <f t="shared" si="13422"/>
        <v>0</v>
      </c>
      <c r="AL5082" s="32">
        <f t="shared" si="13309"/>
        <v>70</v>
      </c>
      <c r="AM5082" s="32">
        <f t="shared" si="13310"/>
        <v>-70</v>
      </c>
      <c r="AN5082" s="12"/>
    </row>
    <row r="5083" spans="2:40" x14ac:dyDescent="0.3">
      <c r="B5083" s="30" t="s">
        <v>1382</v>
      </c>
      <c r="C5083" s="30" t="s">
        <v>114</v>
      </c>
      <c r="D5083" s="30" t="s">
        <v>443</v>
      </c>
      <c r="E5083" s="15" t="str">
        <f t="shared" si="13343"/>
        <v>0310</v>
      </c>
      <c r="F5083" s="30" t="s">
        <v>102</v>
      </c>
      <c r="G5083" s="30" t="s">
        <v>58</v>
      </c>
      <c r="H5083" s="31" t="s">
        <v>59</v>
      </c>
      <c r="I5083" s="32"/>
      <c r="J5083" s="32"/>
      <c r="K5083" s="32"/>
      <c r="L5083" s="32"/>
      <c r="M5083" s="32"/>
      <c r="N5083" s="32"/>
      <c r="O5083" s="32">
        <v>0</v>
      </c>
      <c r="P5083" s="32">
        <v>0</v>
      </c>
      <c r="Q5083" s="32"/>
      <c r="R5083" s="32"/>
      <c r="S5083" s="32"/>
      <c r="T5083" s="32"/>
      <c r="U5083" s="32"/>
      <c r="V5083" s="32">
        <f t="shared" si="13344"/>
        <v>0</v>
      </c>
      <c r="W5083" s="32"/>
      <c r="X5083" s="32"/>
      <c r="Y5083" s="32"/>
      <c r="Z5083" s="32"/>
      <c r="AA5083" s="32"/>
      <c r="AB5083" s="32">
        <v>70</v>
      </c>
      <c r="AC5083" s="33">
        <v>91.441000000000003</v>
      </c>
      <c r="AD5083" s="33">
        <v>91.441000000000003</v>
      </c>
      <c r="AE5083" s="34">
        <f t="shared" si="13307"/>
        <v>100</v>
      </c>
      <c r="AF5083" s="32">
        <v>70</v>
      </c>
      <c r="AG5083" s="32">
        <v>0</v>
      </c>
      <c r="AH5083" s="32">
        <v>0</v>
      </c>
      <c r="AI5083" s="32">
        <v>0</v>
      </c>
      <c r="AJ5083" s="32">
        <v>0</v>
      </c>
      <c r="AK5083" s="32">
        <v>0</v>
      </c>
      <c r="AL5083" s="32">
        <f t="shared" si="13309"/>
        <v>70</v>
      </c>
      <c r="AM5083" s="32">
        <f t="shared" si="13310"/>
        <v>-70</v>
      </c>
      <c r="AN5083" s="12"/>
    </row>
    <row r="5084" spans="2:40" s="22" customFormat="1" ht="31.2" x14ac:dyDescent="0.3">
      <c r="B5084" s="23" t="s">
        <v>1382</v>
      </c>
      <c r="C5084" s="23" t="s">
        <v>114</v>
      </c>
      <c r="D5084" s="23" t="s">
        <v>197</v>
      </c>
      <c r="E5084" s="24" t="str">
        <f t="shared" si="13343"/>
        <v>0314</v>
      </c>
      <c r="F5084" s="23"/>
      <c r="G5084" s="23"/>
      <c r="H5084" s="25" t="s">
        <v>198</v>
      </c>
      <c r="I5084" s="26">
        <f t="shared" ref="I5084:T5084" si="13424">I5085+I5107+I5095</f>
        <v>25388.5</v>
      </c>
      <c r="J5084" s="26">
        <f t="shared" si="13424"/>
        <v>25228.6</v>
      </c>
      <c r="K5084" s="26">
        <f t="shared" si="13424"/>
        <v>25228.6</v>
      </c>
      <c r="L5084" s="26">
        <f t="shared" si="13424"/>
        <v>40.100000000000023</v>
      </c>
      <c r="M5084" s="26">
        <f t="shared" si="13424"/>
        <v>-259.89999999999998</v>
      </c>
      <c r="N5084" s="26">
        <f t="shared" si="13424"/>
        <v>-259.89999999999998</v>
      </c>
      <c r="O5084" s="26">
        <f t="shared" si="13424"/>
        <v>-15</v>
      </c>
      <c r="P5084" s="26">
        <f t="shared" si="13424"/>
        <v>-255</v>
      </c>
      <c r="Q5084" s="26">
        <f t="shared" si="13424"/>
        <v>0</v>
      </c>
      <c r="R5084" s="26">
        <f t="shared" si="13424"/>
        <v>154.78700000000001</v>
      </c>
      <c r="S5084" s="26">
        <f t="shared" si="13424"/>
        <v>0</v>
      </c>
      <c r="T5084" s="26">
        <f t="shared" si="13424"/>
        <v>0</v>
      </c>
      <c r="U5084" s="26">
        <v>0</v>
      </c>
      <c r="V5084" s="26">
        <f t="shared" si="13344"/>
        <v>25313.386999999999</v>
      </c>
      <c r="W5084" s="26">
        <f t="shared" ref="W5084:AD5084" si="13425">W5085+W5107+W5095</f>
        <v>0</v>
      </c>
      <c r="X5084" s="26">
        <f t="shared" si="13425"/>
        <v>0</v>
      </c>
      <c r="Y5084" s="26">
        <f t="shared" si="13425"/>
        <v>0</v>
      </c>
      <c r="Z5084" s="26">
        <f t="shared" si="13425"/>
        <v>0</v>
      </c>
      <c r="AA5084" s="26">
        <f t="shared" si="13425"/>
        <v>0</v>
      </c>
      <c r="AB5084" s="26">
        <f t="shared" si="13425"/>
        <v>19446.96269</v>
      </c>
      <c r="AC5084" s="27">
        <f t="shared" si="13425"/>
        <v>25505.687000000002</v>
      </c>
      <c r="AD5084" s="27">
        <f t="shared" si="13425"/>
        <v>25490.12902</v>
      </c>
      <c r="AE5084" s="28">
        <f t="shared" si="13307"/>
        <v>99.939001917493925</v>
      </c>
      <c r="AF5084" s="26">
        <f t="shared" ref="AF5084:AK5084" si="13426">AF5085+AF5107+AF5095</f>
        <v>25360.687000000002</v>
      </c>
      <c r="AG5084" s="26">
        <f t="shared" si="13426"/>
        <v>-15</v>
      </c>
      <c r="AH5084" s="26">
        <f t="shared" si="13426"/>
        <v>0</v>
      </c>
      <c r="AI5084" s="26">
        <f t="shared" si="13426"/>
        <v>0</v>
      </c>
      <c r="AJ5084" s="26">
        <f t="shared" si="13426"/>
        <v>0</v>
      </c>
      <c r="AK5084" s="26">
        <f t="shared" si="13426"/>
        <v>0</v>
      </c>
      <c r="AL5084" s="26">
        <f t="shared" si="13309"/>
        <v>25345.687000000002</v>
      </c>
      <c r="AM5084" s="26">
        <f t="shared" si="13310"/>
        <v>-32.30000000000291</v>
      </c>
      <c r="AN5084" s="29"/>
    </row>
    <row r="5085" spans="2:40" x14ac:dyDescent="0.3">
      <c r="B5085" s="30" t="s">
        <v>1382</v>
      </c>
      <c r="C5085" s="30" t="s">
        <v>114</v>
      </c>
      <c r="D5085" s="30" t="s">
        <v>197</v>
      </c>
      <c r="E5085" s="15" t="str">
        <f t="shared" si="13343"/>
        <v>0314</v>
      </c>
      <c r="F5085" s="30" t="s">
        <v>348</v>
      </c>
      <c r="G5085" s="30"/>
      <c r="H5085" s="31" t="s">
        <v>349</v>
      </c>
      <c r="I5085" s="32">
        <f t="shared" ref="I5085:T5085" si="13427">I5086</f>
        <v>5957.2999999999993</v>
      </c>
      <c r="J5085" s="32">
        <f t="shared" si="13427"/>
        <v>5957.2999999999993</v>
      </c>
      <c r="K5085" s="32">
        <f t="shared" si="13427"/>
        <v>5957.2999999999993</v>
      </c>
      <c r="L5085" s="32">
        <f t="shared" si="13427"/>
        <v>0</v>
      </c>
      <c r="M5085" s="32">
        <f t="shared" si="13427"/>
        <v>0</v>
      </c>
      <c r="N5085" s="32">
        <f t="shared" si="13427"/>
        <v>0</v>
      </c>
      <c r="O5085" s="32">
        <f t="shared" si="13427"/>
        <v>0</v>
      </c>
      <c r="P5085" s="32">
        <f t="shared" si="13427"/>
        <v>0</v>
      </c>
      <c r="Q5085" s="32">
        <f t="shared" si="13427"/>
        <v>0</v>
      </c>
      <c r="R5085" s="32">
        <f t="shared" si="13427"/>
        <v>0</v>
      </c>
      <c r="S5085" s="32">
        <f t="shared" si="13427"/>
        <v>0</v>
      </c>
      <c r="T5085" s="32">
        <f t="shared" si="13427"/>
        <v>0</v>
      </c>
      <c r="U5085" s="32">
        <v>0</v>
      </c>
      <c r="V5085" s="32">
        <f t="shared" si="13344"/>
        <v>5957.2999999999993</v>
      </c>
      <c r="W5085" s="32">
        <f t="shared" ref="W5085:AD5085" si="13428">W5086</f>
        <v>0</v>
      </c>
      <c r="X5085" s="32">
        <f t="shared" si="13428"/>
        <v>0</v>
      </c>
      <c r="Y5085" s="32">
        <f t="shared" si="13428"/>
        <v>0</v>
      </c>
      <c r="Z5085" s="32">
        <f t="shared" si="13428"/>
        <v>0</v>
      </c>
      <c r="AA5085" s="32">
        <f t="shared" si="13428"/>
        <v>0</v>
      </c>
      <c r="AB5085" s="32">
        <f t="shared" si="13428"/>
        <v>4709.0403999999999</v>
      </c>
      <c r="AC5085" s="33">
        <f t="shared" si="13428"/>
        <v>5989.6</v>
      </c>
      <c r="AD5085" s="33">
        <f t="shared" si="13428"/>
        <v>5989.6</v>
      </c>
      <c r="AE5085" s="34">
        <f t="shared" si="13307"/>
        <v>100</v>
      </c>
      <c r="AF5085" s="32">
        <f t="shared" ref="AF5085:AK5085" si="13429">AF5086</f>
        <v>5989.6</v>
      </c>
      <c r="AG5085" s="32">
        <f t="shared" si="13429"/>
        <v>0</v>
      </c>
      <c r="AH5085" s="32">
        <f t="shared" si="13429"/>
        <v>0</v>
      </c>
      <c r="AI5085" s="32">
        <f t="shared" si="13429"/>
        <v>0</v>
      </c>
      <c r="AJ5085" s="32">
        <f t="shared" si="13429"/>
        <v>0</v>
      </c>
      <c r="AK5085" s="32">
        <f t="shared" si="13429"/>
        <v>0</v>
      </c>
      <c r="AL5085" s="32">
        <f t="shared" si="13309"/>
        <v>5989.6</v>
      </c>
      <c r="AM5085" s="32">
        <f t="shared" si="13310"/>
        <v>-32.300000000001091</v>
      </c>
    </row>
    <row r="5086" spans="2:40" ht="31.2" x14ac:dyDescent="0.3">
      <c r="B5086" s="30" t="s">
        <v>1382</v>
      </c>
      <c r="C5086" s="30" t="s">
        <v>114</v>
      </c>
      <c r="D5086" s="30" t="s">
        <v>197</v>
      </c>
      <c r="E5086" s="15" t="str">
        <f t="shared" si="13343"/>
        <v>0314</v>
      </c>
      <c r="F5086" s="30" t="s">
        <v>350</v>
      </c>
      <c r="G5086" s="30"/>
      <c r="H5086" s="31" t="s">
        <v>351</v>
      </c>
      <c r="I5086" s="32">
        <f t="shared" ref="I5086:T5086" si="13430">I5087+I5091</f>
        <v>5957.2999999999993</v>
      </c>
      <c r="J5086" s="32">
        <f t="shared" si="13430"/>
        <v>5957.2999999999993</v>
      </c>
      <c r="K5086" s="32">
        <f t="shared" si="13430"/>
        <v>5957.2999999999993</v>
      </c>
      <c r="L5086" s="32">
        <f t="shared" si="13430"/>
        <v>0</v>
      </c>
      <c r="M5086" s="32">
        <f t="shared" si="13430"/>
        <v>0</v>
      </c>
      <c r="N5086" s="32">
        <f t="shared" si="13430"/>
        <v>0</v>
      </c>
      <c r="O5086" s="32">
        <f t="shared" si="13430"/>
        <v>0</v>
      </c>
      <c r="P5086" s="32">
        <f t="shared" si="13430"/>
        <v>0</v>
      </c>
      <c r="Q5086" s="32">
        <f t="shared" si="13430"/>
        <v>0</v>
      </c>
      <c r="R5086" s="32">
        <f t="shared" si="13430"/>
        <v>0</v>
      </c>
      <c r="S5086" s="32">
        <f t="shared" si="13430"/>
        <v>0</v>
      </c>
      <c r="T5086" s="32">
        <f t="shared" si="13430"/>
        <v>0</v>
      </c>
      <c r="U5086" s="32">
        <v>0</v>
      </c>
      <c r="V5086" s="32">
        <f t="shared" si="13344"/>
        <v>5957.2999999999993</v>
      </c>
      <c r="W5086" s="32">
        <f t="shared" ref="W5086:AD5086" si="13431">W5087+W5091</f>
        <v>0</v>
      </c>
      <c r="X5086" s="32">
        <f t="shared" si="13431"/>
        <v>0</v>
      </c>
      <c r="Y5086" s="32">
        <f t="shared" si="13431"/>
        <v>0</v>
      </c>
      <c r="Z5086" s="32">
        <f t="shared" si="13431"/>
        <v>0</v>
      </c>
      <c r="AA5086" s="32">
        <f t="shared" si="13431"/>
        <v>0</v>
      </c>
      <c r="AB5086" s="32">
        <f t="shared" si="13431"/>
        <v>4709.0403999999999</v>
      </c>
      <c r="AC5086" s="33">
        <f t="shared" si="13431"/>
        <v>5989.6</v>
      </c>
      <c r="AD5086" s="33">
        <f t="shared" si="13431"/>
        <v>5989.6</v>
      </c>
      <c r="AE5086" s="34">
        <f t="shared" si="13307"/>
        <v>100</v>
      </c>
      <c r="AF5086" s="32">
        <f t="shared" ref="AF5086:AK5086" si="13432">AF5087+AF5091</f>
        <v>5989.6</v>
      </c>
      <c r="AG5086" s="32">
        <f t="shared" si="13432"/>
        <v>0</v>
      </c>
      <c r="AH5086" s="32">
        <f t="shared" si="13432"/>
        <v>0</v>
      </c>
      <c r="AI5086" s="32">
        <f t="shared" si="13432"/>
        <v>0</v>
      </c>
      <c r="AJ5086" s="32">
        <f t="shared" si="13432"/>
        <v>0</v>
      </c>
      <c r="AK5086" s="32">
        <f t="shared" si="13432"/>
        <v>0</v>
      </c>
      <c r="AL5086" s="32">
        <f t="shared" si="13309"/>
        <v>5989.6</v>
      </c>
      <c r="AM5086" s="32">
        <f t="shared" si="13310"/>
        <v>-32.300000000001091</v>
      </c>
    </row>
    <row r="5087" spans="2:40" ht="46.8" x14ac:dyDescent="0.3">
      <c r="B5087" s="30" t="s">
        <v>1382</v>
      </c>
      <c r="C5087" s="30" t="s">
        <v>114</v>
      </c>
      <c r="D5087" s="30" t="s">
        <v>197</v>
      </c>
      <c r="E5087" s="15" t="str">
        <f t="shared" si="13343"/>
        <v>0314</v>
      </c>
      <c r="F5087" s="30" t="s">
        <v>1395</v>
      </c>
      <c r="G5087" s="30"/>
      <c r="H5087" s="31" t="s">
        <v>1396</v>
      </c>
      <c r="I5087" s="32">
        <f t="shared" ref="I5087:I5095" si="13433">I5088</f>
        <v>5857.2999999999993</v>
      </c>
      <c r="J5087" s="32">
        <f t="shared" ref="J5087:J5095" si="13434">J5088</f>
        <v>5857.2999999999993</v>
      </c>
      <c r="K5087" s="32">
        <f t="shared" ref="K5087:K5095" si="13435">K5088</f>
        <v>5857.2999999999993</v>
      </c>
      <c r="L5087" s="32">
        <f t="shared" ref="L5087:L5095" si="13436">L5088</f>
        <v>0</v>
      </c>
      <c r="M5087" s="32">
        <f t="shared" ref="M5087:M5095" si="13437">M5088</f>
        <v>0</v>
      </c>
      <c r="N5087" s="32">
        <f t="shared" ref="N5087:N5095" si="13438">N5088</f>
        <v>0</v>
      </c>
      <c r="O5087" s="32">
        <f t="shared" ref="O5087:O5095" si="13439">O5088</f>
        <v>0</v>
      </c>
      <c r="P5087" s="32">
        <f t="shared" ref="P5087:P5095" si="13440">P5088</f>
        <v>0</v>
      </c>
      <c r="Q5087" s="32">
        <f t="shared" ref="Q5087:Q5095" si="13441">Q5088</f>
        <v>0</v>
      </c>
      <c r="R5087" s="32">
        <f t="shared" ref="R5087:R5095" si="13442">R5088</f>
        <v>0</v>
      </c>
      <c r="S5087" s="32">
        <f t="shared" ref="S5087:S5095" si="13443">S5088</f>
        <v>0</v>
      </c>
      <c r="T5087" s="32">
        <f t="shared" ref="T5087:T5095" si="13444">T5088</f>
        <v>0</v>
      </c>
      <c r="U5087" s="32">
        <v>0</v>
      </c>
      <c r="V5087" s="32">
        <f t="shared" si="13344"/>
        <v>5857.2999999999993</v>
      </c>
      <c r="W5087" s="32">
        <f t="shared" ref="W5087:W5095" si="13445">W5088</f>
        <v>0</v>
      </c>
      <c r="X5087" s="32">
        <f t="shared" ref="X5087:X5095" si="13446">X5088</f>
        <v>0</v>
      </c>
      <c r="Y5087" s="32">
        <f t="shared" ref="Y5087:Y5095" si="13447">Y5088</f>
        <v>0</v>
      </c>
      <c r="Z5087" s="32">
        <f t="shared" ref="Z5087:Z5095" si="13448">Z5088</f>
        <v>0</v>
      </c>
      <c r="AA5087" s="32">
        <f t="shared" ref="AA5087:AA5095" si="13449">AA5088</f>
        <v>0</v>
      </c>
      <c r="AB5087" s="32">
        <f t="shared" ref="AB5087:AB5095" si="13450">AB5088</f>
        <v>4609.0403999999999</v>
      </c>
      <c r="AC5087" s="33">
        <f t="shared" ref="AC5087:AC5095" si="13451">AC5088</f>
        <v>5889.6</v>
      </c>
      <c r="AD5087" s="33">
        <f t="shared" ref="AD5087:AD5095" si="13452">AD5088</f>
        <v>5889.6</v>
      </c>
      <c r="AE5087" s="34">
        <f t="shared" si="13307"/>
        <v>100</v>
      </c>
      <c r="AF5087" s="32">
        <f t="shared" ref="AF5087:AF5095" si="13453">AF5088</f>
        <v>5889.6</v>
      </c>
      <c r="AG5087" s="32">
        <f t="shared" ref="AG5087:AG5095" si="13454">AG5088</f>
        <v>0</v>
      </c>
      <c r="AH5087" s="32">
        <f t="shared" ref="AH5087:AH5095" si="13455">AH5088</f>
        <v>0</v>
      </c>
      <c r="AI5087" s="32">
        <f t="shared" ref="AI5087:AI5095" si="13456">AI5088</f>
        <v>0</v>
      </c>
      <c r="AJ5087" s="32">
        <f t="shared" ref="AJ5087:AJ5095" si="13457">AJ5088</f>
        <v>0</v>
      </c>
      <c r="AK5087" s="32">
        <f t="shared" ref="AK5087:AK5095" si="13458">AK5088</f>
        <v>0</v>
      </c>
      <c r="AL5087" s="32">
        <f t="shared" si="13309"/>
        <v>5889.6</v>
      </c>
      <c r="AM5087" s="32">
        <f t="shared" si="13310"/>
        <v>-32.300000000001091</v>
      </c>
    </row>
    <row r="5088" spans="2:40" ht="46.8" x14ac:dyDescent="0.3">
      <c r="B5088" s="30" t="s">
        <v>1382</v>
      </c>
      <c r="C5088" s="30" t="s">
        <v>114</v>
      </c>
      <c r="D5088" s="30" t="s">
        <v>197</v>
      </c>
      <c r="E5088" s="15" t="str">
        <f t="shared" si="13343"/>
        <v>0314</v>
      </c>
      <c r="F5088" s="30" t="s">
        <v>1397</v>
      </c>
      <c r="G5088" s="30"/>
      <c r="H5088" s="31" t="s">
        <v>1398</v>
      </c>
      <c r="I5088" s="32">
        <f t="shared" si="13433"/>
        <v>5857.2999999999993</v>
      </c>
      <c r="J5088" s="32">
        <f t="shared" si="13434"/>
        <v>5857.2999999999993</v>
      </c>
      <c r="K5088" s="32">
        <f t="shared" si="13435"/>
        <v>5857.2999999999993</v>
      </c>
      <c r="L5088" s="32">
        <f t="shared" si="13436"/>
        <v>0</v>
      </c>
      <c r="M5088" s="32">
        <f t="shared" si="13437"/>
        <v>0</v>
      </c>
      <c r="N5088" s="32">
        <f t="shared" si="13438"/>
        <v>0</v>
      </c>
      <c r="O5088" s="32">
        <f t="shared" si="13439"/>
        <v>0</v>
      </c>
      <c r="P5088" s="32">
        <f t="shared" si="13440"/>
        <v>0</v>
      </c>
      <c r="Q5088" s="32">
        <f t="shared" si="13441"/>
        <v>0</v>
      </c>
      <c r="R5088" s="32">
        <f t="shared" si="13442"/>
        <v>0</v>
      </c>
      <c r="S5088" s="32">
        <f t="shared" si="13443"/>
        <v>0</v>
      </c>
      <c r="T5088" s="32">
        <f t="shared" si="13444"/>
        <v>0</v>
      </c>
      <c r="U5088" s="32">
        <v>0</v>
      </c>
      <c r="V5088" s="32">
        <f t="shared" si="13344"/>
        <v>5857.2999999999993</v>
      </c>
      <c r="W5088" s="32">
        <f t="shared" si="13445"/>
        <v>0</v>
      </c>
      <c r="X5088" s="32">
        <f t="shared" si="13446"/>
        <v>0</v>
      </c>
      <c r="Y5088" s="32">
        <f t="shared" si="13447"/>
        <v>0</v>
      </c>
      <c r="Z5088" s="32">
        <f t="shared" si="13448"/>
        <v>0</v>
      </c>
      <c r="AA5088" s="32">
        <f t="shared" si="13449"/>
        <v>0</v>
      </c>
      <c r="AB5088" s="32">
        <f t="shared" si="13450"/>
        <v>4609.0403999999999</v>
      </c>
      <c r="AC5088" s="33">
        <f t="shared" si="13451"/>
        <v>5889.6</v>
      </c>
      <c r="AD5088" s="33">
        <f t="shared" si="13452"/>
        <v>5889.6</v>
      </c>
      <c r="AE5088" s="34">
        <f t="shared" si="13307"/>
        <v>100</v>
      </c>
      <c r="AF5088" s="32">
        <f t="shared" si="13453"/>
        <v>5889.6</v>
      </c>
      <c r="AG5088" s="32">
        <f t="shared" si="13454"/>
        <v>0</v>
      </c>
      <c r="AH5088" s="32">
        <f t="shared" si="13455"/>
        <v>0</v>
      </c>
      <c r="AI5088" s="32">
        <f t="shared" si="13456"/>
        <v>0</v>
      </c>
      <c r="AJ5088" s="32">
        <f t="shared" si="13457"/>
        <v>0</v>
      </c>
      <c r="AK5088" s="32">
        <f t="shared" si="13458"/>
        <v>0</v>
      </c>
      <c r="AL5088" s="32">
        <f t="shared" si="13309"/>
        <v>5889.6</v>
      </c>
      <c r="AM5088" s="32">
        <f t="shared" si="13310"/>
        <v>-32.300000000001091</v>
      </c>
    </row>
    <row r="5089" spans="2:40" ht="31.2" x14ac:dyDescent="0.3">
      <c r="B5089" s="30" t="s">
        <v>1382</v>
      </c>
      <c r="C5089" s="30" t="s">
        <v>114</v>
      </c>
      <c r="D5089" s="30" t="s">
        <v>197</v>
      </c>
      <c r="E5089" s="15" t="str">
        <f t="shared" si="13343"/>
        <v>0314</v>
      </c>
      <c r="F5089" s="30" t="s">
        <v>1397</v>
      </c>
      <c r="G5089" s="30" t="s">
        <v>174</v>
      </c>
      <c r="H5089" s="31" t="s">
        <v>175</v>
      </c>
      <c r="I5089" s="32">
        <f t="shared" si="13433"/>
        <v>5857.2999999999993</v>
      </c>
      <c r="J5089" s="32">
        <f t="shared" si="13434"/>
        <v>5857.2999999999993</v>
      </c>
      <c r="K5089" s="32">
        <f t="shared" si="13435"/>
        <v>5857.2999999999993</v>
      </c>
      <c r="L5089" s="32">
        <f t="shared" si="13436"/>
        <v>0</v>
      </c>
      <c r="M5089" s="32">
        <f t="shared" si="13437"/>
        <v>0</v>
      </c>
      <c r="N5089" s="32">
        <f t="shared" si="13438"/>
        <v>0</v>
      </c>
      <c r="O5089" s="32">
        <f t="shared" si="13439"/>
        <v>0</v>
      </c>
      <c r="P5089" s="32">
        <f t="shared" si="13440"/>
        <v>0</v>
      </c>
      <c r="Q5089" s="32">
        <f t="shared" si="13441"/>
        <v>0</v>
      </c>
      <c r="R5089" s="32">
        <f t="shared" si="13442"/>
        <v>0</v>
      </c>
      <c r="S5089" s="32">
        <f t="shared" si="13443"/>
        <v>0</v>
      </c>
      <c r="T5089" s="32">
        <f t="shared" si="13444"/>
        <v>0</v>
      </c>
      <c r="U5089" s="32">
        <v>0</v>
      </c>
      <c r="V5089" s="32">
        <f t="shared" si="13344"/>
        <v>5857.2999999999993</v>
      </c>
      <c r="W5089" s="32">
        <f t="shared" si="13445"/>
        <v>0</v>
      </c>
      <c r="X5089" s="32">
        <f t="shared" si="13446"/>
        <v>0</v>
      </c>
      <c r="Y5089" s="32">
        <f t="shared" si="13447"/>
        <v>0</v>
      </c>
      <c r="Z5089" s="32">
        <f t="shared" si="13448"/>
        <v>0</v>
      </c>
      <c r="AA5089" s="32">
        <f t="shared" si="13449"/>
        <v>0</v>
      </c>
      <c r="AB5089" s="32">
        <f t="shared" si="13450"/>
        <v>4609.0403999999999</v>
      </c>
      <c r="AC5089" s="33">
        <f t="shared" si="13451"/>
        <v>5889.6</v>
      </c>
      <c r="AD5089" s="33">
        <f t="shared" si="13452"/>
        <v>5889.6</v>
      </c>
      <c r="AE5089" s="34">
        <f t="shared" si="13307"/>
        <v>100</v>
      </c>
      <c r="AF5089" s="32">
        <f t="shared" si="13453"/>
        <v>5889.6</v>
      </c>
      <c r="AG5089" s="32">
        <f t="shared" si="13454"/>
        <v>0</v>
      </c>
      <c r="AH5089" s="32">
        <f t="shared" si="13455"/>
        <v>0</v>
      </c>
      <c r="AI5089" s="32">
        <f t="shared" si="13456"/>
        <v>0</v>
      </c>
      <c r="AJ5089" s="32">
        <f t="shared" si="13457"/>
        <v>0</v>
      </c>
      <c r="AK5089" s="32">
        <f t="shared" si="13458"/>
        <v>0</v>
      </c>
      <c r="AL5089" s="32">
        <f t="shared" si="13309"/>
        <v>5889.6</v>
      </c>
      <c r="AM5089" s="32">
        <f t="shared" si="13310"/>
        <v>-32.300000000001091</v>
      </c>
    </row>
    <row r="5090" spans="2:40" ht="62.4" x14ac:dyDescent="0.3">
      <c r="B5090" s="30" t="s">
        <v>1382</v>
      </c>
      <c r="C5090" s="30" t="s">
        <v>114</v>
      </c>
      <c r="D5090" s="30" t="s">
        <v>197</v>
      </c>
      <c r="E5090" s="15" t="str">
        <f t="shared" si="13343"/>
        <v>0314</v>
      </c>
      <c r="F5090" s="30" t="s">
        <v>1397</v>
      </c>
      <c r="G5090" s="30" t="s">
        <v>370</v>
      </c>
      <c r="H5090" s="31" t="s">
        <v>371</v>
      </c>
      <c r="I5090" s="32">
        <v>5857.2999999999993</v>
      </c>
      <c r="J5090" s="32">
        <v>5857.2999999999993</v>
      </c>
      <c r="K5090" s="32">
        <v>5857.2999999999993</v>
      </c>
      <c r="L5090" s="32"/>
      <c r="M5090" s="32"/>
      <c r="N5090" s="32"/>
      <c r="O5090" s="32">
        <v>0</v>
      </c>
      <c r="P5090" s="32">
        <v>0</v>
      </c>
      <c r="Q5090" s="32">
        <v>0</v>
      </c>
      <c r="R5090" s="32">
        <v>0</v>
      </c>
      <c r="S5090" s="32">
        <v>0</v>
      </c>
      <c r="T5090" s="32">
        <v>0</v>
      </c>
      <c r="U5090" s="32">
        <v>0</v>
      </c>
      <c r="V5090" s="32">
        <f t="shared" si="13344"/>
        <v>5857.2999999999993</v>
      </c>
      <c r="W5090" s="32"/>
      <c r="X5090" s="32"/>
      <c r="Y5090" s="32"/>
      <c r="Z5090" s="32"/>
      <c r="AA5090" s="32"/>
      <c r="AB5090" s="32">
        <v>4609.0403999999999</v>
      </c>
      <c r="AC5090" s="33">
        <v>5889.6</v>
      </c>
      <c r="AD5090" s="33">
        <v>5889.6</v>
      </c>
      <c r="AE5090" s="34">
        <f t="shared" si="13307"/>
        <v>100</v>
      </c>
      <c r="AF5090" s="32">
        <v>5889.6</v>
      </c>
      <c r="AG5090" s="32">
        <v>0</v>
      </c>
      <c r="AH5090" s="32">
        <v>0</v>
      </c>
      <c r="AI5090" s="32">
        <v>0</v>
      </c>
      <c r="AJ5090" s="32">
        <v>0</v>
      </c>
      <c r="AK5090" s="32">
        <v>0</v>
      </c>
      <c r="AL5090" s="32">
        <f t="shared" si="13309"/>
        <v>5889.6</v>
      </c>
      <c r="AM5090" s="32">
        <f t="shared" si="13310"/>
        <v>-32.300000000001091</v>
      </c>
      <c r="AN5090" s="12"/>
    </row>
    <row r="5091" spans="2:40" ht="62.4" x14ac:dyDescent="0.3">
      <c r="B5091" s="30" t="s">
        <v>1382</v>
      </c>
      <c r="C5091" s="30" t="s">
        <v>114</v>
      </c>
      <c r="D5091" s="30" t="s">
        <v>197</v>
      </c>
      <c r="E5091" s="15" t="str">
        <f t="shared" si="13343"/>
        <v>0314</v>
      </c>
      <c r="F5091" s="30" t="s">
        <v>1399</v>
      </c>
      <c r="G5091" s="30"/>
      <c r="H5091" s="31" t="s">
        <v>1400</v>
      </c>
      <c r="I5091" s="32">
        <f t="shared" si="13433"/>
        <v>100</v>
      </c>
      <c r="J5091" s="32">
        <f t="shared" si="13434"/>
        <v>100</v>
      </c>
      <c r="K5091" s="32">
        <f t="shared" si="13435"/>
        <v>100</v>
      </c>
      <c r="L5091" s="32">
        <f t="shared" si="13436"/>
        <v>0</v>
      </c>
      <c r="M5091" s="32">
        <f t="shared" si="13437"/>
        <v>0</v>
      </c>
      <c r="N5091" s="32">
        <f t="shared" si="13438"/>
        <v>0</v>
      </c>
      <c r="O5091" s="32">
        <f t="shared" si="13439"/>
        <v>0</v>
      </c>
      <c r="P5091" s="32">
        <f t="shared" si="13440"/>
        <v>0</v>
      </c>
      <c r="Q5091" s="32">
        <f t="shared" si="13441"/>
        <v>0</v>
      </c>
      <c r="R5091" s="32">
        <f t="shared" si="13442"/>
        <v>0</v>
      </c>
      <c r="S5091" s="32">
        <f t="shared" si="13443"/>
        <v>0</v>
      </c>
      <c r="T5091" s="32">
        <f t="shared" si="13444"/>
        <v>0</v>
      </c>
      <c r="U5091" s="32">
        <v>0</v>
      </c>
      <c r="V5091" s="32">
        <f t="shared" si="13344"/>
        <v>100</v>
      </c>
      <c r="W5091" s="32">
        <f t="shared" si="13445"/>
        <v>0</v>
      </c>
      <c r="X5091" s="32">
        <f t="shared" si="13446"/>
        <v>0</v>
      </c>
      <c r="Y5091" s="32">
        <f t="shared" si="13447"/>
        <v>0</v>
      </c>
      <c r="Z5091" s="32">
        <f t="shared" si="13448"/>
        <v>0</v>
      </c>
      <c r="AA5091" s="32">
        <f t="shared" si="13449"/>
        <v>0</v>
      </c>
      <c r="AB5091" s="32">
        <f t="shared" si="13450"/>
        <v>100</v>
      </c>
      <c r="AC5091" s="33">
        <f t="shared" si="13451"/>
        <v>100</v>
      </c>
      <c r="AD5091" s="33">
        <f t="shared" si="13452"/>
        <v>100</v>
      </c>
      <c r="AE5091" s="34">
        <f t="shared" si="13307"/>
        <v>100</v>
      </c>
      <c r="AF5091" s="32">
        <f t="shared" si="13453"/>
        <v>100</v>
      </c>
      <c r="AG5091" s="32">
        <f t="shared" si="13454"/>
        <v>0</v>
      </c>
      <c r="AH5091" s="32">
        <f t="shared" si="13455"/>
        <v>0</v>
      </c>
      <c r="AI5091" s="32">
        <f t="shared" si="13456"/>
        <v>0</v>
      </c>
      <c r="AJ5091" s="32">
        <f t="shared" si="13457"/>
        <v>0</v>
      </c>
      <c r="AK5091" s="32">
        <f t="shared" si="13458"/>
        <v>0</v>
      </c>
      <c r="AL5091" s="32">
        <f t="shared" si="13309"/>
        <v>100</v>
      </c>
      <c r="AM5091" s="32">
        <f t="shared" si="13310"/>
        <v>0</v>
      </c>
    </row>
    <row r="5092" spans="2:40" ht="31.2" x14ac:dyDescent="0.3">
      <c r="B5092" s="30" t="s">
        <v>1382</v>
      </c>
      <c r="C5092" s="30" t="s">
        <v>114</v>
      </c>
      <c r="D5092" s="30" t="s">
        <v>197</v>
      </c>
      <c r="E5092" s="15" t="str">
        <f t="shared" si="13343"/>
        <v>0314</v>
      </c>
      <c r="F5092" s="30" t="s">
        <v>1401</v>
      </c>
      <c r="G5092" s="30"/>
      <c r="H5092" s="31" t="s">
        <v>1402</v>
      </c>
      <c r="I5092" s="32">
        <f t="shared" si="13433"/>
        <v>100</v>
      </c>
      <c r="J5092" s="32">
        <f t="shared" si="13434"/>
        <v>100</v>
      </c>
      <c r="K5092" s="32">
        <f t="shared" si="13435"/>
        <v>100</v>
      </c>
      <c r="L5092" s="32">
        <f t="shared" si="13436"/>
        <v>0</v>
      </c>
      <c r="M5092" s="32">
        <f t="shared" si="13437"/>
        <v>0</v>
      </c>
      <c r="N5092" s="32">
        <f t="shared" si="13438"/>
        <v>0</v>
      </c>
      <c r="O5092" s="32">
        <f t="shared" si="13439"/>
        <v>0</v>
      </c>
      <c r="P5092" s="32">
        <f t="shared" si="13440"/>
        <v>0</v>
      </c>
      <c r="Q5092" s="32">
        <f t="shared" si="13441"/>
        <v>0</v>
      </c>
      <c r="R5092" s="32">
        <f t="shared" si="13442"/>
        <v>0</v>
      </c>
      <c r="S5092" s="32">
        <f t="shared" si="13443"/>
        <v>0</v>
      </c>
      <c r="T5092" s="32">
        <f t="shared" si="13444"/>
        <v>0</v>
      </c>
      <c r="U5092" s="32">
        <v>0</v>
      </c>
      <c r="V5092" s="32">
        <f t="shared" si="13344"/>
        <v>100</v>
      </c>
      <c r="W5092" s="32">
        <f t="shared" si="13445"/>
        <v>0</v>
      </c>
      <c r="X5092" s="32">
        <f t="shared" si="13446"/>
        <v>0</v>
      </c>
      <c r="Y5092" s="32">
        <f t="shared" si="13447"/>
        <v>0</v>
      </c>
      <c r="Z5092" s="32">
        <f t="shared" si="13448"/>
        <v>0</v>
      </c>
      <c r="AA5092" s="32">
        <f t="shared" si="13449"/>
        <v>0</v>
      </c>
      <c r="AB5092" s="32">
        <f t="shared" si="13450"/>
        <v>100</v>
      </c>
      <c r="AC5092" s="33">
        <f t="shared" si="13451"/>
        <v>100</v>
      </c>
      <c r="AD5092" s="33">
        <f t="shared" si="13452"/>
        <v>100</v>
      </c>
      <c r="AE5092" s="34">
        <f t="shared" si="13307"/>
        <v>100</v>
      </c>
      <c r="AF5092" s="32">
        <f t="shared" si="13453"/>
        <v>100</v>
      </c>
      <c r="AG5092" s="32">
        <f t="shared" si="13454"/>
        <v>0</v>
      </c>
      <c r="AH5092" s="32">
        <f t="shared" si="13455"/>
        <v>0</v>
      </c>
      <c r="AI5092" s="32">
        <f t="shared" si="13456"/>
        <v>0</v>
      </c>
      <c r="AJ5092" s="32">
        <f t="shared" si="13457"/>
        <v>0</v>
      </c>
      <c r="AK5092" s="32">
        <f t="shared" si="13458"/>
        <v>0</v>
      </c>
      <c r="AL5092" s="32">
        <f t="shared" si="13309"/>
        <v>100</v>
      </c>
      <c r="AM5092" s="32">
        <f t="shared" si="13310"/>
        <v>0</v>
      </c>
    </row>
    <row r="5093" spans="2:40" ht="31.2" x14ac:dyDescent="0.3">
      <c r="B5093" s="30" t="s">
        <v>1382</v>
      </c>
      <c r="C5093" s="30" t="s">
        <v>114</v>
      </c>
      <c r="D5093" s="30" t="s">
        <v>197</v>
      </c>
      <c r="E5093" s="15" t="str">
        <f t="shared" si="13343"/>
        <v>0314</v>
      </c>
      <c r="F5093" s="30" t="s">
        <v>1401</v>
      </c>
      <c r="G5093" s="30" t="s">
        <v>50</v>
      </c>
      <c r="H5093" s="31" t="s">
        <v>51</v>
      </c>
      <c r="I5093" s="32">
        <f t="shared" si="13433"/>
        <v>100</v>
      </c>
      <c r="J5093" s="32">
        <f t="shared" si="13434"/>
        <v>100</v>
      </c>
      <c r="K5093" s="32">
        <f t="shared" si="13435"/>
        <v>100</v>
      </c>
      <c r="L5093" s="32">
        <f t="shared" si="13436"/>
        <v>0</v>
      </c>
      <c r="M5093" s="32">
        <f t="shared" si="13437"/>
        <v>0</v>
      </c>
      <c r="N5093" s="32">
        <f t="shared" si="13438"/>
        <v>0</v>
      </c>
      <c r="O5093" s="32">
        <f t="shared" si="13439"/>
        <v>0</v>
      </c>
      <c r="P5093" s="32">
        <f t="shared" si="13440"/>
        <v>0</v>
      </c>
      <c r="Q5093" s="32">
        <f t="shared" si="13441"/>
        <v>0</v>
      </c>
      <c r="R5093" s="32">
        <f t="shared" si="13442"/>
        <v>0</v>
      </c>
      <c r="S5093" s="32">
        <f t="shared" si="13443"/>
        <v>0</v>
      </c>
      <c r="T5093" s="32">
        <f t="shared" si="13444"/>
        <v>0</v>
      </c>
      <c r="U5093" s="32">
        <v>0</v>
      </c>
      <c r="V5093" s="32">
        <f t="shared" si="13344"/>
        <v>100</v>
      </c>
      <c r="W5093" s="32">
        <f t="shared" si="13445"/>
        <v>0</v>
      </c>
      <c r="X5093" s="32">
        <f t="shared" si="13446"/>
        <v>0</v>
      </c>
      <c r="Y5093" s="32">
        <f t="shared" si="13447"/>
        <v>0</v>
      </c>
      <c r="Z5093" s="32">
        <f t="shared" si="13448"/>
        <v>0</v>
      </c>
      <c r="AA5093" s="32">
        <f t="shared" si="13449"/>
        <v>0</v>
      </c>
      <c r="AB5093" s="32">
        <f t="shared" si="13450"/>
        <v>100</v>
      </c>
      <c r="AC5093" s="33">
        <f t="shared" si="13451"/>
        <v>100</v>
      </c>
      <c r="AD5093" s="33">
        <f t="shared" si="13452"/>
        <v>100</v>
      </c>
      <c r="AE5093" s="34">
        <f t="shared" si="13307"/>
        <v>100</v>
      </c>
      <c r="AF5093" s="32">
        <f t="shared" si="13453"/>
        <v>100</v>
      </c>
      <c r="AG5093" s="32">
        <f t="shared" si="13454"/>
        <v>0</v>
      </c>
      <c r="AH5093" s="32">
        <f t="shared" si="13455"/>
        <v>0</v>
      </c>
      <c r="AI5093" s="32">
        <f t="shared" si="13456"/>
        <v>0</v>
      </c>
      <c r="AJ5093" s="32">
        <f t="shared" si="13457"/>
        <v>0</v>
      </c>
      <c r="AK5093" s="32">
        <f t="shared" si="13458"/>
        <v>0</v>
      </c>
      <c r="AL5093" s="32">
        <f t="shared" si="13309"/>
        <v>100</v>
      </c>
      <c r="AM5093" s="32">
        <f t="shared" si="13310"/>
        <v>0</v>
      </c>
    </row>
    <row r="5094" spans="2:40" ht="31.2" x14ac:dyDescent="0.3">
      <c r="B5094" s="30" t="s">
        <v>1382</v>
      </c>
      <c r="C5094" s="30" t="s">
        <v>114</v>
      </c>
      <c r="D5094" s="30" t="s">
        <v>197</v>
      </c>
      <c r="E5094" s="15" t="str">
        <f t="shared" si="13343"/>
        <v>0314</v>
      </c>
      <c r="F5094" s="30" t="s">
        <v>1401</v>
      </c>
      <c r="G5094" s="30" t="s">
        <v>52</v>
      </c>
      <c r="H5094" s="31" t="s">
        <v>53</v>
      </c>
      <c r="I5094" s="32">
        <v>100</v>
      </c>
      <c r="J5094" s="32">
        <v>100</v>
      </c>
      <c r="K5094" s="32">
        <v>100</v>
      </c>
      <c r="L5094" s="32"/>
      <c r="M5094" s="32"/>
      <c r="N5094" s="32"/>
      <c r="O5094" s="32">
        <v>0</v>
      </c>
      <c r="P5094" s="32">
        <v>0</v>
      </c>
      <c r="Q5094" s="32">
        <v>0</v>
      </c>
      <c r="R5094" s="32">
        <v>0</v>
      </c>
      <c r="S5094" s="32">
        <v>0</v>
      </c>
      <c r="T5094" s="32">
        <v>0</v>
      </c>
      <c r="U5094" s="32">
        <v>0</v>
      </c>
      <c r="V5094" s="32">
        <f t="shared" si="13344"/>
        <v>100</v>
      </c>
      <c r="W5094" s="32"/>
      <c r="X5094" s="32"/>
      <c r="Y5094" s="32"/>
      <c r="Z5094" s="32"/>
      <c r="AA5094" s="32"/>
      <c r="AB5094" s="32">
        <v>100</v>
      </c>
      <c r="AC5094" s="33">
        <v>100</v>
      </c>
      <c r="AD5094" s="33">
        <v>100</v>
      </c>
      <c r="AE5094" s="34">
        <f t="shared" si="13307"/>
        <v>100</v>
      </c>
      <c r="AF5094" s="32">
        <v>100</v>
      </c>
      <c r="AG5094" s="32">
        <v>0</v>
      </c>
      <c r="AH5094" s="32">
        <v>0</v>
      </c>
      <c r="AI5094" s="32">
        <v>0</v>
      </c>
      <c r="AJ5094" s="32">
        <v>0</v>
      </c>
      <c r="AK5094" s="32">
        <v>0</v>
      </c>
      <c r="AL5094" s="32">
        <f t="shared" si="13309"/>
        <v>100</v>
      </c>
      <c r="AM5094" s="32">
        <f t="shared" si="13310"/>
        <v>0</v>
      </c>
      <c r="AN5094" s="12"/>
    </row>
    <row r="5095" spans="2:40" ht="31.2" x14ac:dyDescent="0.3">
      <c r="B5095" s="30" t="s">
        <v>1382</v>
      </c>
      <c r="C5095" s="30" t="s">
        <v>114</v>
      </c>
      <c r="D5095" s="30" t="s">
        <v>197</v>
      </c>
      <c r="E5095" s="15" t="str">
        <f t="shared" si="13343"/>
        <v>0314</v>
      </c>
      <c r="F5095" s="30" t="s">
        <v>78</v>
      </c>
      <c r="G5095" s="30"/>
      <c r="H5095" s="31" t="s">
        <v>79</v>
      </c>
      <c r="I5095" s="32">
        <f t="shared" si="13433"/>
        <v>3046.9</v>
      </c>
      <c r="J5095" s="32">
        <f t="shared" si="13434"/>
        <v>3072.9</v>
      </c>
      <c r="K5095" s="32">
        <f t="shared" si="13435"/>
        <v>3072.9</v>
      </c>
      <c r="L5095" s="32">
        <f t="shared" si="13436"/>
        <v>40.100000000000023</v>
      </c>
      <c r="M5095" s="32">
        <f t="shared" si="13437"/>
        <v>-259.89999999999998</v>
      </c>
      <c r="N5095" s="32">
        <f t="shared" si="13438"/>
        <v>-259.89999999999998</v>
      </c>
      <c r="O5095" s="32">
        <f t="shared" si="13439"/>
        <v>-15</v>
      </c>
      <c r="P5095" s="32">
        <f t="shared" si="13440"/>
        <v>-255</v>
      </c>
      <c r="Q5095" s="32">
        <f t="shared" si="13441"/>
        <v>0</v>
      </c>
      <c r="R5095" s="32">
        <f t="shared" si="13442"/>
        <v>154.78700000000001</v>
      </c>
      <c r="S5095" s="32">
        <f t="shared" si="13443"/>
        <v>0</v>
      </c>
      <c r="T5095" s="32">
        <f t="shared" si="13444"/>
        <v>0</v>
      </c>
      <c r="U5095" s="32">
        <v>0</v>
      </c>
      <c r="V5095" s="32">
        <f t="shared" si="13344"/>
        <v>2971.7869999999998</v>
      </c>
      <c r="W5095" s="32">
        <f t="shared" si="13445"/>
        <v>0</v>
      </c>
      <c r="X5095" s="32">
        <f t="shared" si="13446"/>
        <v>0</v>
      </c>
      <c r="Y5095" s="32">
        <f t="shared" si="13447"/>
        <v>0</v>
      </c>
      <c r="Z5095" s="32">
        <f t="shared" si="13448"/>
        <v>0</v>
      </c>
      <c r="AA5095" s="32">
        <f t="shared" si="13449"/>
        <v>0</v>
      </c>
      <c r="AB5095" s="32">
        <f t="shared" si="13450"/>
        <v>2331.6788699999997</v>
      </c>
      <c r="AC5095" s="33">
        <f t="shared" si="13451"/>
        <v>2971.7869999999998</v>
      </c>
      <c r="AD5095" s="33">
        <f t="shared" si="13452"/>
        <v>2958.3243200000002</v>
      </c>
      <c r="AE5095" s="34">
        <f t="shared" si="13307"/>
        <v>99.546983683554728</v>
      </c>
      <c r="AF5095" s="32">
        <f t="shared" si="13453"/>
        <v>2986.7869999999998</v>
      </c>
      <c r="AG5095" s="32">
        <f t="shared" si="13454"/>
        <v>-15</v>
      </c>
      <c r="AH5095" s="32">
        <f t="shared" si="13455"/>
        <v>0</v>
      </c>
      <c r="AI5095" s="32">
        <f t="shared" si="13456"/>
        <v>0</v>
      </c>
      <c r="AJ5095" s="32">
        <f t="shared" si="13457"/>
        <v>0</v>
      </c>
      <c r="AK5095" s="32">
        <f t="shared" si="13458"/>
        <v>0</v>
      </c>
      <c r="AL5095" s="32">
        <f t="shared" si="13309"/>
        <v>2971.7869999999998</v>
      </c>
      <c r="AM5095" s="32">
        <f t="shared" si="13310"/>
        <v>0</v>
      </c>
    </row>
    <row r="5096" spans="2:40" x14ac:dyDescent="0.3">
      <c r="B5096" s="30" t="s">
        <v>1382</v>
      </c>
      <c r="C5096" s="30" t="s">
        <v>114</v>
      </c>
      <c r="D5096" s="30" t="s">
        <v>197</v>
      </c>
      <c r="E5096" s="15" t="str">
        <f t="shared" si="13343"/>
        <v>0314</v>
      </c>
      <c r="F5096" s="30" t="s">
        <v>80</v>
      </c>
      <c r="G5096" s="30"/>
      <c r="H5096" s="31" t="s">
        <v>81</v>
      </c>
      <c r="I5096" s="32">
        <f>I5100</f>
        <v>3046.9</v>
      </c>
      <c r="J5096" s="32">
        <f>J5100</f>
        <v>3072.9</v>
      </c>
      <c r="K5096" s="32">
        <f>K5100</f>
        <v>3072.9</v>
      </c>
      <c r="L5096" s="32">
        <f t="shared" ref="L5096:T5096" si="13459">L5100+L5097</f>
        <v>40.100000000000023</v>
      </c>
      <c r="M5096" s="32">
        <f t="shared" si="13459"/>
        <v>-259.89999999999998</v>
      </c>
      <c r="N5096" s="32">
        <f t="shared" si="13459"/>
        <v>-259.89999999999998</v>
      </c>
      <c r="O5096" s="32">
        <f t="shared" si="13459"/>
        <v>-15</v>
      </c>
      <c r="P5096" s="32">
        <f t="shared" si="13459"/>
        <v>-255</v>
      </c>
      <c r="Q5096" s="32">
        <f t="shared" si="13459"/>
        <v>0</v>
      </c>
      <c r="R5096" s="32">
        <f t="shared" si="13459"/>
        <v>154.78700000000001</v>
      </c>
      <c r="S5096" s="32">
        <f t="shared" si="13459"/>
        <v>0</v>
      </c>
      <c r="T5096" s="32">
        <f t="shared" si="13459"/>
        <v>0</v>
      </c>
      <c r="U5096" s="32">
        <v>0</v>
      </c>
      <c r="V5096" s="32">
        <f t="shared" si="13344"/>
        <v>2971.7869999999998</v>
      </c>
      <c r="W5096" s="32">
        <f t="shared" ref="W5096:AD5096" si="13460">W5100+W5097</f>
        <v>0</v>
      </c>
      <c r="X5096" s="32">
        <f t="shared" si="13460"/>
        <v>0</v>
      </c>
      <c r="Y5096" s="32">
        <f t="shared" si="13460"/>
        <v>0</v>
      </c>
      <c r="Z5096" s="32">
        <f t="shared" si="13460"/>
        <v>0</v>
      </c>
      <c r="AA5096" s="32">
        <f t="shared" si="13460"/>
        <v>0</v>
      </c>
      <c r="AB5096" s="32">
        <f t="shared" si="13460"/>
        <v>2331.6788699999997</v>
      </c>
      <c r="AC5096" s="33">
        <f t="shared" si="13460"/>
        <v>2971.7869999999998</v>
      </c>
      <c r="AD5096" s="33">
        <f t="shared" si="13460"/>
        <v>2958.3243200000002</v>
      </c>
      <c r="AE5096" s="34">
        <f t="shared" si="13307"/>
        <v>99.546983683554728</v>
      </c>
      <c r="AF5096" s="32">
        <f t="shared" ref="AF5096:AK5096" si="13461">AF5100+AF5097</f>
        <v>2986.7869999999998</v>
      </c>
      <c r="AG5096" s="32">
        <f t="shared" si="13461"/>
        <v>-15</v>
      </c>
      <c r="AH5096" s="32">
        <f t="shared" si="13461"/>
        <v>0</v>
      </c>
      <c r="AI5096" s="32">
        <f t="shared" si="13461"/>
        <v>0</v>
      </c>
      <c r="AJ5096" s="32">
        <f t="shared" si="13461"/>
        <v>0</v>
      </c>
      <c r="AK5096" s="32">
        <f t="shared" si="13461"/>
        <v>0</v>
      </c>
      <c r="AL5096" s="32">
        <f t="shared" si="13309"/>
        <v>2971.7869999999998</v>
      </c>
      <c r="AM5096" s="32">
        <f t="shared" si="13310"/>
        <v>0</v>
      </c>
    </row>
    <row r="5097" spans="2:40" ht="93.6" x14ac:dyDescent="0.3">
      <c r="B5097" s="30" t="s">
        <v>1382</v>
      </c>
      <c r="C5097" s="30" t="s">
        <v>114</v>
      </c>
      <c r="D5097" s="30" t="s">
        <v>197</v>
      </c>
      <c r="E5097" s="15" t="str">
        <f t="shared" si="13343"/>
        <v>0314</v>
      </c>
      <c r="F5097" s="30" t="s">
        <v>1403</v>
      </c>
      <c r="G5097" s="30"/>
      <c r="H5097" s="31" t="s">
        <v>1404</v>
      </c>
      <c r="I5097" s="32"/>
      <c r="J5097" s="32"/>
      <c r="K5097" s="32"/>
      <c r="L5097" s="32">
        <f t="shared" ref="L5097:L5098" si="13462">L5098</f>
        <v>300</v>
      </c>
      <c r="M5097" s="32">
        <f t="shared" ref="M5097:M5098" si="13463">M5098</f>
        <v>0</v>
      </c>
      <c r="N5097" s="32">
        <f t="shared" ref="N5097:N5098" si="13464">N5098</f>
        <v>0</v>
      </c>
      <c r="O5097" s="32">
        <f t="shared" ref="O5097:O5098" si="13465">O5098</f>
        <v>-15</v>
      </c>
      <c r="P5097" s="32">
        <f t="shared" ref="P5097:P5098" si="13466">P5098</f>
        <v>-255</v>
      </c>
      <c r="Q5097" s="32">
        <f t="shared" ref="Q5097:Q5098" si="13467">Q5098</f>
        <v>0</v>
      </c>
      <c r="R5097" s="32">
        <f t="shared" ref="R5097:R5098" si="13468">R5098</f>
        <v>0</v>
      </c>
      <c r="S5097" s="32">
        <f t="shared" ref="S5097:S5098" si="13469">S5098</f>
        <v>0</v>
      </c>
      <c r="T5097" s="32">
        <f t="shared" ref="T5097:T5098" si="13470">T5098</f>
        <v>0</v>
      </c>
      <c r="U5097" s="32">
        <v>0</v>
      </c>
      <c r="V5097" s="32">
        <f t="shared" si="13344"/>
        <v>30</v>
      </c>
      <c r="W5097" s="32">
        <f t="shared" ref="W5097:W5098" si="13471">W5098</f>
        <v>0</v>
      </c>
      <c r="X5097" s="32">
        <f t="shared" ref="X5097:X5098" si="13472">X5098</f>
        <v>0</v>
      </c>
      <c r="Y5097" s="32">
        <f t="shared" ref="Y5097:Y5098" si="13473">Y5098</f>
        <v>0</v>
      </c>
      <c r="Z5097" s="32">
        <f t="shared" ref="Z5097:Z5098" si="13474">Z5098</f>
        <v>0</v>
      </c>
      <c r="AA5097" s="32">
        <f t="shared" ref="AA5097:AA5098" si="13475">AA5098</f>
        <v>0</v>
      </c>
      <c r="AB5097" s="32">
        <f t="shared" ref="AB5097:AB5098" si="13476">AB5098</f>
        <v>15</v>
      </c>
      <c r="AC5097" s="33">
        <f t="shared" ref="AC5097:AC5098" si="13477">AC5098</f>
        <v>30</v>
      </c>
      <c r="AD5097" s="33">
        <f t="shared" ref="AD5097:AD5098" si="13478">AD5098</f>
        <v>30</v>
      </c>
      <c r="AE5097" s="34">
        <f t="shared" si="13307"/>
        <v>100</v>
      </c>
      <c r="AF5097" s="32">
        <f t="shared" ref="AF5097:AF5098" si="13479">AF5098</f>
        <v>45</v>
      </c>
      <c r="AG5097" s="32">
        <f t="shared" ref="AG5097:AG5098" si="13480">AG5098</f>
        <v>-15</v>
      </c>
      <c r="AH5097" s="32">
        <f t="shared" ref="AH5097:AH5098" si="13481">AH5098</f>
        <v>0</v>
      </c>
      <c r="AI5097" s="32">
        <f t="shared" ref="AI5097:AI5098" si="13482">AI5098</f>
        <v>0</v>
      </c>
      <c r="AJ5097" s="32">
        <f t="shared" ref="AJ5097:AJ5098" si="13483">AJ5098</f>
        <v>0</v>
      </c>
      <c r="AK5097" s="32">
        <f t="shared" ref="AK5097:AK5098" si="13484">AK5098</f>
        <v>0</v>
      </c>
      <c r="AL5097" s="32">
        <f t="shared" si="13309"/>
        <v>30</v>
      </c>
      <c r="AM5097" s="32">
        <f t="shared" si="13310"/>
        <v>0</v>
      </c>
    </row>
    <row r="5098" spans="2:40" x14ac:dyDescent="0.3">
      <c r="B5098" s="30" t="s">
        <v>1382</v>
      </c>
      <c r="C5098" s="30" t="s">
        <v>114</v>
      </c>
      <c r="D5098" s="30" t="s">
        <v>197</v>
      </c>
      <c r="E5098" s="15" t="str">
        <f t="shared" si="13343"/>
        <v>0314</v>
      </c>
      <c r="F5098" s="30" t="s">
        <v>1403</v>
      </c>
      <c r="G5098" s="30" t="s">
        <v>92</v>
      </c>
      <c r="H5098" s="31" t="s">
        <v>93</v>
      </c>
      <c r="I5098" s="32"/>
      <c r="J5098" s="32"/>
      <c r="K5098" s="32"/>
      <c r="L5098" s="32">
        <f t="shared" si="13462"/>
        <v>300</v>
      </c>
      <c r="M5098" s="32">
        <f t="shared" si="13463"/>
        <v>0</v>
      </c>
      <c r="N5098" s="32">
        <f t="shared" si="13464"/>
        <v>0</v>
      </c>
      <c r="O5098" s="32">
        <f t="shared" si="13465"/>
        <v>-15</v>
      </c>
      <c r="P5098" s="32">
        <f t="shared" si="13466"/>
        <v>-255</v>
      </c>
      <c r="Q5098" s="32">
        <f t="shared" si="13467"/>
        <v>0</v>
      </c>
      <c r="R5098" s="32">
        <f t="shared" si="13468"/>
        <v>0</v>
      </c>
      <c r="S5098" s="32">
        <f t="shared" si="13469"/>
        <v>0</v>
      </c>
      <c r="T5098" s="32">
        <f t="shared" si="13470"/>
        <v>0</v>
      </c>
      <c r="U5098" s="32">
        <v>0</v>
      </c>
      <c r="V5098" s="32">
        <f t="shared" si="13344"/>
        <v>30</v>
      </c>
      <c r="W5098" s="32">
        <f t="shared" si="13471"/>
        <v>0</v>
      </c>
      <c r="X5098" s="32">
        <f t="shared" si="13472"/>
        <v>0</v>
      </c>
      <c r="Y5098" s="32">
        <f t="shared" si="13473"/>
        <v>0</v>
      </c>
      <c r="Z5098" s="32">
        <f t="shared" si="13474"/>
        <v>0</v>
      </c>
      <c r="AA5098" s="32">
        <f t="shared" si="13475"/>
        <v>0</v>
      </c>
      <c r="AB5098" s="32">
        <f t="shared" si="13476"/>
        <v>15</v>
      </c>
      <c r="AC5098" s="33">
        <f t="shared" si="13477"/>
        <v>30</v>
      </c>
      <c r="AD5098" s="33">
        <f t="shared" si="13478"/>
        <v>30</v>
      </c>
      <c r="AE5098" s="34">
        <f t="shared" ref="AE5098:AE5161" si="13485">AD5098/AC5098*100</f>
        <v>100</v>
      </c>
      <c r="AF5098" s="32">
        <f t="shared" si="13479"/>
        <v>45</v>
      </c>
      <c r="AG5098" s="32">
        <f t="shared" si="13480"/>
        <v>-15</v>
      </c>
      <c r="AH5098" s="32">
        <f t="shared" si="13481"/>
        <v>0</v>
      </c>
      <c r="AI5098" s="32">
        <f t="shared" si="13482"/>
        <v>0</v>
      </c>
      <c r="AJ5098" s="32">
        <f t="shared" si="13483"/>
        <v>0</v>
      </c>
      <c r="AK5098" s="32">
        <f t="shared" si="13484"/>
        <v>0</v>
      </c>
      <c r="AL5098" s="32">
        <f t="shared" ref="AL5098:AL5161" si="13486">AF5098+AH5098+AK5098+AI5098+AJ5098+AG5098</f>
        <v>30</v>
      </c>
      <c r="AM5098" s="32">
        <f t="shared" ref="AM5098:AM5161" si="13487">V5098-AL5098</f>
        <v>0</v>
      </c>
    </row>
    <row r="5099" spans="2:40" x14ac:dyDescent="0.3">
      <c r="B5099" s="30" t="s">
        <v>1382</v>
      </c>
      <c r="C5099" s="30" t="s">
        <v>114</v>
      </c>
      <c r="D5099" s="30" t="s">
        <v>197</v>
      </c>
      <c r="E5099" s="15" t="str">
        <f t="shared" si="13343"/>
        <v>0314</v>
      </c>
      <c r="F5099" s="30" t="s">
        <v>1403</v>
      </c>
      <c r="G5099" s="30" t="s">
        <v>194</v>
      </c>
      <c r="H5099" s="31" t="s">
        <v>195</v>
      </c>
      <c r="I5099" s="32"/>
      <c r="J5099" s="32"/>
      <c r="K5099" s="32"/>
      <c r="L5099" s="32">
        <v>300</v>
      </c>
      <c r="M5099" s="32"/>
      <c r="N5099" s="32"/>
      <c r="O5099" s="32">
        <v>-15</v>
      </c>
      <c r="P5099" s="32">
        <v>-255</v>
      </c>
      <c r="Q5099" s="32">
        <v>0</v>
      </c>
      <c r="R5099" s="32">
        <v>0</v>
      </c>
      <c r="S5099" s="32">
        <v>0</v>
      </c>
      <c r="T5099" s="32">
        <v>0</v>
      </c>
      <c r="U5099" s="32">
        <v>0</v>
      </c>
      <c r="V5099" s="32">
        <f t="shared" si="13344"/>
        <v>30</v>
      </c>
      <c r="W5099" s="32"/>
      <c r="X5099" s="32"/>
      <c r="Y5099" s="32"/>
      <c r="Z5099" s="32"/>
      <c r="AA5099" s="32"/>
      <c r="AB5099" s="32">
        <v>15</v>
      </c>
      <c r="AC5099" s="33">
        <v>30</v>
      </c>
      <c r="AD5099" s="33">
        <v>30</v>
      </c>
      <c r="AE5099" s="34">
        <f t="shared" si="13485"/>
        <v>100</v>
      </c>
      <c r="AF5099" s="32">
        <v>45</v>
      </c>
      <c r="AG5099" s="32">
        <v>-15</v>
      </c>
      <c r="AH5099" s="32">
        <v>0</v>
      </c>
      <c r="AI5099" s="32">
        <v>0</v>
      </c>
      <c r="AJ5099" s="32">
        <v>0</v>
      </c>
      <c r="AK5099" s="32">
        <v>0</v>
      </c>
      <c r="AL5099" s="32">
        <f t="shared" si="13486"/>
        <v>30</v>
      </c>
      <c r="AM5099" s="32">
        <f t="shared" si="13487"/>
        <v>0</v>
      </c>
      <c r="AN5099" s="12"/>
    </row>
    <row r="5100" spans="2:40" ht="46.8" x14ac:dyDescent="0.3">
      <c r="B5100" s="30" t="s">
        <v>1382</v>
      </c>
      <c r="C5100" s="30" t="s">
        <v>114</v>
      </c>
      <c r="D5100" s="30" t="s">
        <v>197</v>
      </c>
      <c r="E5100" s="15" t="str">
        <f t="shared" si="13343"/>
        <v>0314</v>
      </c>
      <c r="F5100" s="30" t="s">
        <v>674</v>
      </c>
      <c r="G5100" s="30"/>
      <c r="H5100" s="31" t="s">
        <v>675</v>
      </c>
      <c r="I5100" s="32">
        <f t="shared" ref="I5100:T5100" si="13488">I5101+I5103+I5105</f>
        <v>3046.9</v>
      </c>
      <c r="J5100" s="32">
        <f t="shared" si="13488"/>
        <v>3072.9</v>
      </c>
      <c r="K5100" s="32">
        <f t="shared" si="13488"/>
        <v>3072.9</v>
      </c>
      <c r="L5100" s="32">
        <f t="shared" si="13488"/>
        <v>-259.89999999999998</v>
      </c>
      <c r="M5100" s="32">
        <f t="shared" si="13488"/>
        <v>-259.89999999999998</v>
      </c>
      <c r="N5100" s="32">
        <f t="shared" si="13488"/>
        <v>-259.89999999999998</v>
      </c>
      <c r="O5100" s="32">
        <f t="shared" si="13488"/>
        <v>0</v>
      </c>
      <c r="P5100" s="32">
        <f t="shared" si="13488"/>
        <v>0</v>
      </c>
      <c r="Q5100" s="32">
        <f t="shared" si="13488"/>
        <v>0</v>
      </c>
      <c r="R5100" s="32">
        <f t="shared" si="13488"/>
        <v>154.78700000000001</v>
      </c>
      <c r="S5100" s="32">
        <f t="shared" si="13488"/>
        <v>0</v>
      </c>
      <c r="T5100" s="32">
        <f t="shared" si="13488"/>
        <v>0</v>
      </c>
      <c r="U5100" s="32">
        <v>0</v>
      </c>
      <c r="V5100" s="32">
        <f t="shared" si="13344"/>
        <v>2941.7869999999998</v>
      </c>
      <c r="W5100" s="32">
        <f t="shared" ref="W5100:AD5100" si="13489">W5101+W5103+W5105</f>
        <v>0</v>
      </c>
      <c r="X5100" s="32">
        <f t="shared" si="13489"/>
        <v>0</v>
      </c>
      <c r="Y5100" s="32">
        <f t="shared" si="13489"/>
        <v>0</v>
      </c>
      <c r="Z5100" s="32">
        <f t="shared" si="13489"/>
        <v>0</v>
      </c>
      <c r="AA5100" s="32">
        <f t="shared" si="13489"/>
        <v>0</v>
      </c>
      <c r="AB5100" s="32">
        <f t="shared" si="13489"/>
        <v>2316.6788699999997</v>
      </c>
      <c r="AC5100" s="33">
        <f t="shared" si="13489"/>
        <v>2941.7869999999998</v>
      </c>
      <c r="AD5100" s="33">
        <f t="shared" si="13489"/>
        <v>2928.3243200000002</v>
      </c>
      <c r="AE5100" s="34">
        <f t="shared" si="13485"/>
        <v>99.542363876106606</v>
      </c>
      <c r="AF5100" s="32">
        <f t="shared" ref="AF5100:AK5100" si="13490">AF5101+AF5103+AF5105</f>
        <v>2941.7869999999998</v>
      </c>
      <c r="AG5100" s="32">
        <f t="shared" si="13490"/>
        <v>0</v>
      </c>
      <c r="AH5100" s="32">
        <f t="shared" si="13490"/>
        <v>0</v>
      </c>
      <c r="AI5100" s="32">
        <f t="shared" si="13490"/>
        <v>0</v>
      </c>
      <c r="AJ5100" s="32">
        <f t="shared" si="13490"/>
        <v>0</v>
      </c>
      <c r="AK5100" s="32">
        <f t="shared" si="13490"/>
        <v>0</v>
      </c>
      <c r="AL5100" s="32">
        <f t="shared" si="13486"/>
        <v>2941.7869999999998</v>
      </c>
      <c r="AM5100" s="32">
        <f t="shared" si="13487"/>
        <v>0</v>
      </c>
    </row>
    <row r="5101" spans="2:40" ht="78" x14ac:dyDescent="0.3">
      <c r="B5101" s="30" t="s">
        <v>1382</v>
      </c>
      <c r="C5101" s="30" t="s">
        <v>114</v>
      </c>
      <c r="D5101" s="30" t="s">
        <v>197</v>
      </c>
      <c r="E5101" s="15" t="str">
        <f t="shared" si="13343"/>
        <v>0314</v>
      </c>
      <c r="F5101" s="30" t="s">
        <v>674</v>
      </c>
      <c r="G5101" s="30" t="s">
        <v>68</v>
      </c>
      <c r="H5101" s="31" t="s">
        <v>69</v>
      </c>
      <c r="I5101" s="32">
        <f t="shared" ref="I5101:T5101" si="13491">I5102</f>
        <v>717.4</v>
      </c>
      <c r="J5101" s="32">
        <f t="shared" si="13491"/>
        <v>743.4</v>
      </c>
      <c r="K5101" s="32">
        <f t="shared" si="13491"/>
        <v>743.4</v>
      </c>
      <c r="L5101" s="32">
        <f t="shared" si="13491"/>
        <v>0</v>
      </c>
      <c r="M5101" s="32">
        <f t="shared" si="13491"/>
        <v>0</v>
      </c>
      <c r="N5101" s="32">
        <f t="shared" si="13491"/>
        <v>0</v>
      </c>
      <c r="O5101" s="32">
        <f t="shared" si="13491"/>
        <v>0</v>
      </c>
      <c r="P5101" s="32">
        <f t="shared" si="13491"/>
        <v>0</v>
      </c>
      <c r="Q5101" s="32">
        <f t="shared" si="13491"/>
        <v>0</v>
      </c>
      <c r="R5101" s="32">
        <f t="shared" si="13491"/>
        <v>154.78700000000001</v>
      </c>
      <c r="S5101" s="32">
        <f t="shared" si="13491"/>
        <v>0</v>
      </c>
      <c r="T5101" s="32">
        <f t="shared" si="13491"/>
        <v>0</v>
      </c>
      <c r="U5101" s="32">
        <v>0</v>
      </c>
      <c r="V5101" s="32">
        <f t="shared" si="13344"/>
        <v>872.18700000000001</v>
      </c>
      <c r="W5101" s="32">
        <f t="shared" ref="W5101:AD5101" si="13492">W5102</f>
        <v>0</v>
      </c>
      <c r="X5101" s="32">
        <f t="shared" si="13492"/>
        <v>0</v>
      </c>
      <c r="Y5101" s="32">
        <f t="shared" si="13492"/>
        <v>0</v>
      </c>
      <c r="Z5101" s="32">
        <f t="shared" si="13492"/>
        <v>0</v>
      </c>
      <c r="AA5101" s="32">
        <f t="shared" si="13492"/>
        <v>0</v>
      </c>
      <c r="AB5101" s="32">
        <f t="shared" si="13492"/>
        <v>751.04683999999997</v>
      </c>
      <c r="AC5101" s="33">
        <f t="shared" si="13492"/>
        <v>1057.8310300000001</v>
      </c>
      <c r="AD5101" s="33">
        <f t="shared" si="13492"/>
        <v>1057.4583700000001</v>
      </c>
      <c r="AE5101" s="34">
        <f t="shared" si="13485"/>
        <v>99.964771311350162</v>
      </c>
      <c r="AF5101" s="32">
        <f t="shared" ref="AF5101:AK5101" si="13493">AF5102</f>
        <v>1046.02</v>
      </c>
      <c r="AG5101" s="32">
        <f t="shared" si="13493"/>
        <v>0</v>
      </c>
      <c r="AH5101" s="32">
        <f t="shared" si="13493"/>
        <v>0</v>
      </c>
      <c r="AI5101" s="32">
        <f t="shared" si="13493"/>
        <v>0</v>
      </c>
      <c r="AJ5101" s="32">
        <f t="shared" si="13493"/>
        <v>0</v>
      </c>
      <c r="AK5101" s="32">
        <f t="shared" si="13493"/>
        <v>0</v>
      </c>
      <c r="AL5101" s="32">
        <f t="shared" si="13486"/>
        <v>1046.02</v>
      </c>
      <c r="AM5101" s="32">
        <f t="shared" si="13487"/>
        <v>-173.83299999999997</v>
      </c>
    </row>
    <row r="5102" spans="2:40" x14ac:dyDescent="0.3">
      <c r="B5102" s="30" t="s">
        <v>1382</v>
      </c>
      <c r="C5102" s="30" t="s">
        <v>114</v>
      </c>
      <c r="D5102" s="30" t="s">
        <v>197</v>
      </c>
      <c r="E5102" s="15" t="str">
        <f t="shared" si="13343"/>
        <v>0314</v>
      </c>
      <c r="F5102" s="30" t="s">
        <v>674</v>
      </c>
      <c r="G5102" s="30" t="s">
        <v>70</v>
      </c>
      <c r="H5102" s="31" t="s">
        <v>71</v>
      </c>
      <c r="I5102" s="32">
        <v>717.4</v>
      </c>
      <c r="J5102" s="32">
        <v>743.4</v>
      </c>
      <c r="K5102" s="32">
        <v>743.4</v>
      </c>
      <c r="L5102" s="32"/>
      <c r="M5102" s="32"/>
      <c r="N5102" s="32"/>
      <c r="O5102" s="32">
        <v>0</v>
      </c>
      <c r="P5102" s="32">
        <v>0</v>
      </c>
      <c r="Q5102" s="32">
        <v>0</v>
      </c>
      <c r="R5102" s="32">
        <v>154.78700000000001</v>
      </c>
      <c r="S5102" s="32">
        <v>0</v>
      </c>
      <c r="T5102" s="32">
        <v>0</v>
      </c>
      <c r="U5102" s="32">
        <v>0</v>
      </c>
      <c r="V5102" s="32">
        <f t="shared" si="13344"/>
        <v>872.18700000000001</v>
      </c>
      <c r="W5102" s="32"/>
      <c r="X5102" s="32"/>
      <c r="Y5102" s="32"/>
      <c r="Z5102" s="32"/>
      <c r="AA5102" s="32"/>
      <c r="AB5102" s="32">
        <v>751.04683999999997</v>
      </c>
      <c r="AC5102" s="33">
        <v>1057.8310300000001</v>
      </c>
      <c r="AD5102" s="33">
        <v>1057.4583700000001</v>
      </c>
      <c r="AE5102" s="34">
        <f t="shared" si="13485"/>
        <v>99.964771311350162</v>
      </c>
      <c r="AF5102" s="32">
        <v>1046.02</v>
      </c>
      <c r="AG5102" s="32">
        <v>0</v>
      </c>
      <c r="AH5102" s="32">
        <v>0</v>
      </c>
      <c r="AI5102" s="32">
        <v>0</v>
      </c>
      <c r="AJ5102" s="32">
        <v>0</v>
      </c>
      <c r="AK5102" s="32">
        <v>0</v>
      </c>
      <c r="AL5102" s="32">
        <f t="shared" si="13486"/>
        <v>1046.02</v>
      </c>
      <c r="AM5102" s="32">
        <f t="shared" si="13487"/>
        <v>-173.83299999999997</v>
      </c>
      <c r="AN5102" s="12"/>
    </row>
    <row r="5103" spans="2:40" ht="31.2" x14ac:dyDescent="0.3">
      <c r="B5103" s="30" t="s">
        <v>1382</v>
      </c>
      <c r="C5103" s="30" t="s">
        <v>114</v>
      </c>
      <c r="D5103" s="30" t="s">
        <v>197</v>
      </c>
      <c r="E5103" s="15" t="str">
        <f t="shared" si="13343"/>
        <v>0314</v>
      </c>
      <c r="F5103" s="30" t="s">
        <v>674</v>
      </c>
      <c r="G5103" s="30" t="s">
        <v>50</v>
      </c>
      <c r="H5103" s="31" t="s">
        <v>51</v>
      </c>
      <c r="I5103" s="32">
        <f t="shared" ref="I5103:T5103" si="13494">I5104</f>
        <v>2310.1</v>
      </c>
      <c r="J5103" s="32">
        <f t="shared" si="13494"/>
        <v>2310.1</v>
      </c>
      <c r="K5103" s="32">
        <f t="shared" si="13494"/>
        <v>2310.1</v>
      </c>
      <c r="L5103" s="32">
        <f t="shared" si="13494"/>
        <v>-259.89999999999998</v>
      </c>
      <c r="M5103" s="32">
        <f t="shared" si="13494"/>
        <v>-259.89999999999998</v>
      </c>
      <c r="N5103" s="32">
        <f t="shared" si="13494"/>
        <v>-259.89999999999998</v>
      </c>
      <c r="O5103" s="32">
        <f t="shared" si="13494"/>
        <v>0</v>
      </c>
      <c r="P5103" s="32">
        <f t="shared" si="13494"/>
        <v>0</v>
      </c>
      <c r="Q5103" s="32">
        <f t="shared" si="13494"/>
        <v>0</v>
      </c>
      <c r="R5103" s="32">
        <f t="shared" si="13494"/>
        <v>0</v>
      </c>
      <c r="S5103" s="32">
        <f t="shared" si="13494"/>
        <v>0</v>
      </c>
      <c r="T5103" s="32">
        <f t="shared" si="13494"/>
        <v>0</v>
      </c>
      <c r="U5103" s="32">
        <v>0</v>
      </c>
      <c r="V5103" s="32">
        <f t="shared" si="13344"/>
        <v>2050.1999999999998</v>
      </c>
      <c r="W5103" s="32">
        <f t="shared" ref="W5103:AD5103" si="13495">W5104</f>
        <v>0</v>
      </c>
      <c r="X5103" s="32">
        <f t="shared" si="13495"/>
        <v>0</v>
      </c>
      <c r="Y5103" s="32">
        <f t="shared" si="13495"/>
        <v>0</v>
      </c>
      <c r="Z5103" s="32">
        <f t="shared" si="13495"/>
        <v>0</v>
      </c>
      <c r="AA5103" s="32">
        <f t="shared" si="13495"/>
        <v>0</v>
      </c>
      <c r="AB5103" s="32">
        <f t="shared" si="13495"/>
        <v>1543.35403</v>
      </c>
      <c r="AC5103" s="33">
        <f t="shared" si="13495"/>
        <v>1861.67797</v>
      </c>
      <c r="AD5103" s="33">
        <f t="shared" si="13495"/>
        <v>1848.5879500000001</v>
      </c>
      <c r="AE5103" s="34">
        <f t="shared" si="13485"/>
        <v>99.296869801816484</v>
      </c>
      <c r="AF5103" s="32">
        <f t="shared" ref="AF5103:AK5103" si="13496">AF5104</f>
        <v>1873.489</v>
      </c>
      <c r="AG5103" s="32">
        <f t="shared" si="13496"/>
        <v>0</v>
      </c>
      <c r="AH5103" s="32">
        <f t="shared" si="13496"/>
        <v>0</v>
      </c>
      <c r="AI5103" s="32">
        <f t="shared" si="13496"/>
        <v>0</v>
      </c>
      <c r="AJ5103" s="32">
        <f t="shared" si="13496"/>
        <v>0</v>
      </c>
      <c r="AK5103" s="32">
        <f t="shared" si="13496"/>
        <v>0</v>
      </c>
      <c r="AL5103" s="32">
        <f t="shared" si="13486"/>
        <v>1873.489</v>
      </c>
      <c r="AM5103" s="32">
        <f t="shared" si="13487"/>
        <v>176.71099999999979</v>
      </c>
    </row>
    <row r="5104" spans="2:40" ht="31.2" x14ac:dyDescent="0.3">
      <c r="B5104" s="30" t="s">
        <v>1382</v>
      </c>
      <c r="C5104" s="30" t="s">
        <v>114</v>
      </c>
      <c r="D5104" s="30" t="s">
        <v>197</v>
      </c>
      <c r="E5104" s="15" t="str">
        <f t="shared" si="13343"/>
        <v>0314</v>
      </c>
      <c r="F5104" s="30" t="s">
        <v>674</v>
      </c>
      <c r="G5104" s="30" t="s">
        <v>52</v>
      </c>
      <c r="H5104" s="31" t="s">
        <v>53</v>
      </c>
      <c r="I5104" s="32">
        <v>2310.1</v>
      </c>
      <c r="J5104" s="32">
        <v>2310.1</v>
      </c>
      <c r="K5104" s="32">
        <v>2310.1</v>
      </c>
      <c r="L5104" s="32">
        <v>-259.89999999999998</v>
      </c>
      <c r="M5104" s="32">
        <v>-259.89999999999998</v>
      </c>
      <c r="N5104" s="32">
        <v>-259.89999999999998</v>
      </c>
      <c r="O5104" s="32">
        <v>0</v>
      </c>
      <c r="P5104" s="32">
        <v>0</v>
      </c>
      <c r="Q5104" s="32">
        <v>0</v>
      </c>
      <c r="R5104" s="32">
        <v>0</v>
      </c>
      <c r="S5104" s="32">
        <v>0</v>
      </c>
      <c r="T5104" s="32">
        <v>0</v>
      </c>
      <c r="U5104" s="32">
        <v>0</v>
      </c>
      <c r="V5104" s="32">
        <f t="shared" si="13344"/>
        <v>2050.1999999999998</v>
      </c>
      <c r="W5104" s="32"/>
      <c r="X5104" s="32"/>
      <c r="Y5104" s="32"/>
      <c r="Z5104" s="32"/>
      <c r="AA5104" s="32"/>
      <c r="AB5104" s="32">
        <v>1543.35403</v>
      </c>
      <c r="AC5104" s="33">
        <v>1861.67797</v>
      </c>
      <c r="AD5104" s="33">
        <v>1848.5879500000001</v>
      </c>
      <c r="AE5104" s="34">
        <f t="shared" si="13485"/>
        <v>99.296869801816484</v>
      </c>
      <c r="AF5104" s="32">
        <v>1873.489</v>
      </c>
      <c r="AG5104" s="32">
        <v>0</v>
      </c>
      <c r="AH5104" s="32">
        <v>0</v>
      </c>
      <c r="AI5104" s="32">
        <v>0</v>
      </c>
      <c r="AJ5104" s="32">
        <v>0</v>
      </c>
      <c r="AK5104" s="32">
        <v>0</v>
      </c>
      <c r="AL5104" s="32">
        <f t="shared" si="13486"/>
        <v>1873.489</v>
      </c>
      <c r="AM5104" s="32">
        <f t="shared" si="13487"/>
        <v>176.71099999999979</v>
      </c>
      <c r="AN5104" s="12"/>
    </row>
    <row r="5105" spans="2:40" x14ac:dyDescent="0.3">
      <c r="B5105" s="30" t="s">
        <v>1382</v>
      </c>
      <c r="C5105" s="30" t="s">
        <v>114</v>
      </c>
      <c r="D5105" s="30" t="s">
        <v>197</v>
      </c>
      <c r="E5105" s="15" t="str">
        <f t="shared" ref="E5105:E5168" si="13497">CONCATENATE(C5105,D5105)</f>
        <v>0314</v>
      </c>
      <c r="F5105" s="30" t="s">
        <v>674</v>
      </c>
      <c r="G5105" s="30" t="s">
        <v>56</v>
      </c>
      <c r="H5105" s="31" t="s">
        <v>57</v>
      </c>
      <c r="I5105" s="32">
        <f t="shared" ref="I5105:T5105" si="13498">I5106</f>
        <v>19.399999999999999</v>
      </c>
      <c r="J5105" s="32">
        <f t="shared" si="13498"/>
        <v>19.399999999999999</v>
      </c>
      <c r="K5105" s="32">
        <f t="shared" si="13498"/>
        <v>19.399999999999999</v>
      </c>
      <c r="L5105" s="32">
        <f t="shared" si="13498"/>
        <v>0</v>
      </c>
      <c r="M5105" s="32">
        <f t="shared" si="13498"/>
        <v>0</v>
      </c>
      <c r="N5105" s="32">
        <f t="shared" si="13498"/>
        <v>0</v>
      </c>
      <c r="O5105" s="32">
        <f t="shared" si="13498"/>
        <v>0</v>
      </c>
      <c r="P5105" s="32">
        <f t="shared" si="13498"/>
        <v>0</v>
      </c>
      <c r="Q5105" s="32">
        <f t="shared" si="13498"/>
        <v>0</v>
      </c>
      <c r="R5105" s="32">
        <f t="shared" si="13498"/>
        <v>0</v>
      </c>
      <c r="S5105" s="32">
        <f t="shared" si="13498"/>
        <v>0</v>
      </c>
      <c r="T5105" s="32">
        <f t="shared" si="13498"/>
        <v>0</v>
      </c>
      <c r="U5105" s="32">
        <v>0</v>
      </c>
      <c r="V5105" s="32">
        <f t="shared" ref="V5105:V5168" si="13499">I5105+L5105+U5105+T5105+S5105+R5105+Q5105+P5105+O5105</f>
        <v>19.399999999999999</v>
      </c>
      <c r="W5105" s="32">
        <f t="shared" ref="W5105:AD5105" si="13500">W5106</f>
        <v>0</v>
      </c>
      <c r="X5105" s="32">
        <f t="shared" si="13500"/>
        <v>0</v>
      </c>
      <c r="Y5105" s="32">
        <f t="shared" si="13500"/>
        <v>0</v>
      </c>
      <c r="Z5105" s="32">
        <f t="shared" si="13500"/>
        <v>0</v>
      </c>
      <c r="AA5105" s="32">
        <f t="shared" si="13500"/>
        <v>0</v>
      </c>
      <c r="AB5105" s="32">
        <f t="shared" si="13500"/>
        <v>22.277999999999999</v>
      </c>
      <c r="AC5105" s="33">
        <f t="shared" si="13500"/>
        <v>22.277999999999999</v>
      </c>
      <c r="AD5105" s="33">
        <f t="shared" si="13500"/>
        <v>22.277999999999999</v>
      </c>
      <c r="AE5105" s="34">
        <f t="shared" si="13485"/>
        <v>100</v>
      </c>
      <c r="AF5105" s="32">
        <f t="shared" ref="AF5105:AK5105" si="13501">AF5106</f>
        <v>22.277999999999999</v>
      </c>
      <c r="AG5105" s="32">
        <f t="shared" si="13501"/>
        <v>0</v>
      </c>
      <c r="AH5105" s="32">
        <f t="shared" si="13501"/>
        <v>0</v>
      </c>
      <c r="AI5105" s="32">
        <f t="shared" si="13501"/>
        <v>0</v>
      </c>
      <c r="AJ5105" s="32">
        <f t="shared" si="13501"/>
        <v>0</v>
      </c>
      <c r="AK5105" s="32">
        <f t="shared" si="13501"/>
        <v>0</v>
      </c>
      <c r="AL5105" s="32">
        <f t="shared" si="13486"/>
        <v>22.277999999999999</v>
      </c>
      <c r="AM5105" s="32">
        <f t="shared" si="13487"/>
        <v>-2.8780000000000001</v>
      </c>
    </row>
    <row r="5106" spans="2:40" x14ac:dyDescent="0.3">
      <c r="B5106" s="30" t="s">
        <v>1382</v>
      </c>
      <c r="C5106" s="30" t="s">
        <v>114</v>
      </c>
      <c r="D5106" s="30" t="s">
        <v>197</v>
      </c>
      <c r="E5106" s="15" t="str">
        <f t="shared" si="13497"/>
        <v>0314</v>
      </c>
      <c r="F5106" s="30" t="s">
        <v>674</v>
      </c>
      <c r="G5106" s="30" t="s">
        <v>60</v>
      </c>
      <c r="H5106" s="31" t="s">
        <v>61</v>
      </c>
      <c r="I5106" s="32">
        <v>19.399999999999999</v>
      </c>
      <c r="J5106" s="32">
        <v>19.399999999999999</v>
      </c>
      <c r="K5106" s="32">
        <v>19.399999999999999</v>
      </c>
      <c r="L5106" s="32"/>
      <c r="M5106" s="32"/>
      <c r="N5106" s="32"/>
      <c r="O5106" s="32">
        <v>0</v>
      </c>
      <c r="P5106" s="32">
        <v>0</v>
      </c>
      <c r="Q5106" s="32">
        <v>0</v>
      </c>
      <c r="R5106" s="32">
        <v>0</v>
      </c>
      <c r="S5106" s="32">
        <v>0</v>
      </c>
      <c r="T5106" s="32">
        <v>0</v>
      </c>
      <c r="U5106" s="32">
        <v>0</v>
      </c>
      <c r="V5106" s="32">
        <f t="shared" si="13499"/>
        <v>19.399999999999999</v>
      </c>
      <c r="W5106" s="32"/>
      <c r="X5106" s="32"/>
      <c r="Y5106" s="32"/>
      <c r="Z5106" s="32"/>
      <c r="AA5106" s="32"/>
      <c r="AB5106" s="32">
        <v>22.277999999999999</v>
      </c>
      <c r="AC5106" s="33">
        <v>22.277999999999999</v>
      </c>
      <c r="AD5106" s="33">
        <v>22.277999999999999</v>
      </c>
      <c r="AE5106" s="34">
        <f t="shared" si="13485"/>
        <v>100</v>
      </c>
      <c r="AF5106" s="32">
        <v>22.277999999999999</v>
      </c>
      <c r="AG5106" s="32">
        <v>0</v>
      </c>
      <c r="AH5106" s="32">
        <v>0</v>
      </c>
      <c r="AI5106" s="32">
        <v>0</v>
      </c>
      <c r="AJ5106" s="32">
        <v>0</v>
      </c>
      <c r="AK5106" s="32">
        <v>0</v>
      </c>
      <c r="AL5106" s="32">
        <f t="shared" si="13486"/>
        <v>22.277999999999999</v>
      </c>
      <c r="AM5106" s="32">
        <f t="shared" si="13487"/>
        <v>-2.8780000000000001</v>
      </c>
      <c r="AN5106" s="12"/>
    </row>
    <row r="5107" spans="2:40" ht="31.2" x14ac:dyDescent="0.3">
      <c r="B5107" s="30" t="s">
        <v>1382</v>
      </c>
      <c r="C5107" s="30" t="s">
        <v>114</v>
      </c>
      <c r="D5107" s="30" t="s">
        <v>197</v>
      </c>
      <c r="E5107" s="15" t="str">
        <f t="shared" si="13497"/>
        <v>0314</v>
      </c>
      <c r="F5107" s="30" t="s">
        <v>84</v>
      </c>
      <c r="G5107" s="30"/>
      <c r="H5107" s="31" t="s">
        <v>85</v>
      </c>
      <c r="I5107" s="32">
        <f t="shared" ref="I5107:T5107" si="13502">I5108</f>
        <v>16384.3</v>
      </c>
      <c r="J5107" s="32">
        <f t="shared" si="13502"/>
        <v>16198.4</v>
      </c>
      <c r="K5107" s="32">
        <f t="shared" si="13502"/>
        <v>16198.4</v>
      </c>
      <c r="L5107" s="32">
        <f t="shared" si="13502"/>
        <v>0</v>
      </c>
      <c r="M5107" s="32">
        <f t="shared" si="13502"/>
        <v>0</v>
      </c>
      <c r="N5107" s="32">
        <f t="shared" si="13502"/>
        <v>0</v>
      </c>
      <c r="O5107" s="32">
        <f t="shared" si="13502"/>
        <v>0</v>
      </c>
      <c r="P5107" s="32">
        <f t="shared" si="13502"/>
        <v>0</v>
      </c>
      <c r="Q5107" s="32">
        <f t="shared" si="13502"/>
        <v>0</v>
      </c>
      <c r="R5107" s="32">
        <f t="shared" si="13502"/>
        <v>0</v>
      </c>
      <c r="S5107" s="32">
        <f t="shared" si="13502"/>
        <v>0</v>
      </c>
      <c r="T5107" s="32">
        <f t="shared" si="13502"/>
        <v>0</v>
      </c>
      <c r="U5107" s="32">
        <v>0</v>
      </c>
      <c r="V5107" s="32">
        <f t="shared" si="13499"/>
        <v>16384.3</v>
      </c>
      <c r="W5107" s="32">
        <f t="shared" ref="W5107:AD5107" si="13503">W5108</f>
        <v>0</v>
      </c>
      <c r="X5107" s="32">
        <f t="shared" si="13503"/>
        <v>0</v>
      </c>
      <c r="Y5107" s="32">
        <f t="shared" si="13503"/>
        <v>0</v>
      </c>
      <c r="Z5107" s="32">
        <f t="shared" si="13503"/>
        <v>0</v>
      </c>
      <c r="AA5107" s="32">
        <f t="shared" si="13503"/>
        <v>0</v>
      </c>
      <c r="AB5107" s="32">
        <f t="shared" si="13503"/>
        <v>12406.243420000001</v>
      </c>
      <c r="AC5107" s="33">
        <f t="shared" si="13503"/>
        <v>16544.3</v>
      </c>
      <c r="AD5107" s="33">
        <f t="shared" si="13503"/>
        <v>16542.204700000002</v>
      </c>
      <c r="AE5107" s="34">
        <f t="shared" si="13485"/>
        <v>99.987335215149642</v>
      </c>
      <c r="AF5107" s="32">
        <f t="shared" ref="AF5107:AK5107" si="13504">AF5108</f>
        <v>16384.3</v>
      </c>
      <c r="AG5107" s="32">
        <f t="shared" si="13504"/>
        <v>0</v>
      </c>
      <c r="AH5107" s="32">
        <f t="shared" si="13504"/>
        <v>0</v>
      </c>
      <c r="AI5107" s="32">
        <f t="shared" si="13504"/>
        <v>0</v>
      </c>
      <c r="AJ5107" s="32">
        <f t="shared" si="13504"/>
        <v>0</v>
      </c>
      <c r="AK5107" s="32">
        <f t="shared" si="13504"/>
        <v>0</v>
      </c>
      <c r="AL5107" s="32">
        <f t="shared" si="13486"/>
        <v>16384.3</v>
      </c>
      <c r="AM5107" s="32">
        <f t="shared" si="13487"/>
        <v>0</v>
      </c>
    </row>
    <row r="5108" spans="2:40" x14ac:dyDescent="0.3">
      <c r="B5108" s="30" t="s">
        <v>1382</v>
      </c>
      <c r="C5108" s="30" t="s">
        <v>114</v>
      </c>
      <c r="D5108" s="30" t="s">
        <v>197</v>
      </c>
      <c r="E5108" s="15" t="str">
        <f t="shared" si="13497"/>
        <v>0314</v>
      </c>
      <c r="F5108" s="30" t="s">
        <v>86</v>
      </c>
      <c r="G5108" s="30"/>
      <c r="H5108" s="31" t="s">
        <v>87</v>
      </c>
      <c r="I5108" s="32">
        <f t="shared" ref="I5108:T5108" si="13505">I5109+I5112</f>
        <v>16384.3</v>
      </c>
      <c r="J5108" s="32">
        <f t="shared" si="13505"/>
        <v>16198.4</v>
      </c>
      <c r="K5108" s="32">
        <f t="shared" si="13505"/>
        <v>16198.4</v>
      </c>
      <c r="L5108" s="32">
        <f t="shared" si="13505"/>
        <v>0</v>
      </c>
      <c r="M5108" s="32">
        <f t="shared" si="13505"/>
        <v>0</v>
      </c>
      <c r="N5108" s="32">
        <f t="shared" si="13505"/>
        <v>0</v>
      </c>
      <c r="O5108" s="32">
        <f t="shared" si="13505"/>
        <v>0</v>
      </c>
      <c r="P5108" s="32">
        <f t="shared" si="13505"/>
        <v>0</v>
      </c>
      <c r="Q5108" s="32">
        <f t="shared" si="13505"/>
        <v>0</v>
      </c>
      <c r="R5108" s="32">
        <f t="shared" si="13505"/>
        <v>0</v>
      </c>
      <c r="S5108" s="32">
        <f t="shared" si="13505"/>
        <v>0</v>
      </c>
      <c r="T5108" s="32">
        <f t="shared" si="13505"/>
        <v>0</v>
      </c>
      <c r="U5108" s="32">
        <v>0</v>
      </c>
      <c r="V5108" s="32">
        <f t="shared" si="13499"/>
        <v>16384.3</v>
      </c>
      <c r="W5108" s="32">
        <f t="shared" ref="W5108:AD5108" si="13506">W5109+W5112</f>
        <v>0</v>
      </c>
      <c r="X5108" s="32">
        <f t="shared" si="13506"/>
        <v>0</v>
      </c>
      <c r="Y5108" s="32">
        <f t="shared" si="13506"/>
        <v>0</v>
      </c>
      <c r="Z5108" s="32">
        <f t="shared" si="13506"/>
        <v>0</v>
      </c>
      <c r="AA5108" s="32">
        <f t="shared" si="13506"/>
        <v>0</v>
      </c>
      <c r="AB5108" s="32">
        <f t="shared" si="13506"/>
        <v>12406.243420000001</v>
      </c>
      <c r="AC5108" s="33">
        <f t="shared" si="13506"/>
        <v>16544.3</v>
      </c>
      <c r="AD5108" s="33">
        <f t="shared" si="13506"/>
        <v>16542.204700000002</v>
      </c>
      <c r="AE5108" s="34">
        <f t="shared" si="13485"/>
        <v>99.987335215149642</v>
      </c>
      <c r="AF5108" s="32">
        <f t="shared" ref="AF5108:AK5108" si="13507">AF5109+AF5112</f>
        <v>16384.3</v>
      </c>
      <c r="AG5108" s="32">
        <f t="shared" si="13507"/>
        <v>0</v>
      </c>
      <c r="AH5108" s="32">
        <f t="shared" si="13507"/>
        <v>0</v>
      </c>
      <c r="AI5108" s="32">
        <f t="shared" si="13507"/>
        <v>0</v>
      </c>
      <c r="AJ5108" s="32">
        <f t="shared" si="13507"/>
        <v>0</v>
      </c>
      <c r="AK5108" s="32">
        <f t="shared" si="13507"/>
        <v>0</v>
      </c>
      <c r="AL5108" s="32">
        <f t="shared" si="13486"/>
        <v>16384.3</v>
      </c>
      <c r="AM5108" s="32">
        <f t="shared" si="13487"/>
        <v>0</v>
      </c>
    </row>
    <row r="5109" spans="2:40" ht="31.2" x14ac:dyDescent="0.3">
      <c r="B5109" s="30" t="s">
        <v>1382</v>
      </c>
      <c r="C5109" s="30" t="s">
        <v>114</v>
      </c>
      <c r="D5109" s="30" t="s">
        <v>197</v>
      </c>
      <c r="E5109" s="15" t="str">
        <f t="shared" si="13497"/>
        <v>0314</v>
      </c>
      <c r="F5109" s="30" t="s">
        <v>88</v>
      </c>
      <c r="G5109" s="30"/>
      <c r="H5109" s="31" t="s">
        <v>89</v>
      </c>
      <c r="I5109" s="32">
        <f t="shared" ref="I5109:I5115" si="13508">I5110</f>
        <v>15369.8</v>
      </c>
      <c r="J5109" s="32">
        <f t="shared" ref="J5109:J5115" si="13509">J5110</f>
        <v>15183.9</v>
      </c>
      <c r="K5109" s="32">
        <f t="shared" ref="K5109:K5115" si="13510">K5110</f>
        <v>15183.9</v>
      </c>
      <c r="L5109" s="32">
        <f t="shared" ref="L5109:L5115" si="13511">L5110</f>
        <v>0</v>
      </c>
      <c r="M5109" s="32">
        <f t="shared" ref="M5109:M5115" si="13512">M5110</f>
        <v>0</v>
      </c>
      <c r="N5109" s="32">
        <f t="shared" ref="N5109:N5115" si="13513">N5110</f>
        <v>0</v>
      </c>
      <c r="O5109" s="32">
        <f t="shared" ref="O5109:O5110" si="13514">O5110</f>
        <v>0</v>
      </c>
      <c r="P5109" s="32">
        <f t="shared" ref="P5109:P5110" si="13515">P5110</f>
        <v>0</v>
      </c>
      <c r="Q5109" s="32">
        <f t="shared" ref="Q5109:Q5110" si="13516">Q5110</f>
        <v>0</v>
      </c>
      <c r="R5109" s="32">
        <f t="shared" ref="R5109:R5110" si="13517">R5110</f>
        <v>0</v>
      </c>
      <c r="S5109" s="32">
        <f t="shared" ref="S5109:S5110" si="13518">S5110</f>
        <v>0</v>
      </c>
      <c r="T5109" s="32">
        <f t="shared" ref="T5109:T5110" si="13519">T5110</f>
        <v>0</v>
      </c>
      <c r="U5109" s="32">
        <v>0</v>
      </c>
      <c r="V5109" s="32">
        <f t="shared" si="13499"/>
        <v>15369.8</v>
      </c>
      <c r="W5109" s="32">
        <f t="shared" ref="W5109:W5110" si="13520">W5110</f>
        <v>0</v>
      </c>
      <c r="X5109" s="32">
        <f t="shared" ref="X5109:X5110" si="13521">X5110</f>
        <v>0</v>
      </c>
      <c r="Y5109" s="32">
        <f t="shared" ref="Y5109:Y5110" si="13522">Y5110</f>
        <v>0</v>
      </c>
      <c r="Z5109" s="32">
        <f t="shared" ref="Z5109:Z5110" si="13523">Z5110</f>
        <v>0</v>
      </c>
      <c r="AA5109" s="32">
        <f t="shared" ref="AA5109:AA5110" si="13524">AA5110</f>
        <v>0</v>
      </c>
      <c r="AB5109" s="32">
        <f t="shared" ref="AB5109:AB5110" si="13525">AB5110</f>
        <v>11671.63328</v>
      </c>
      <c r="AC5109" s="33">
        <f t="shared" ref="AC5109:AC5110" si="13526">AC5110</f>
        <v>15408.44255</v>
      </c>
      <c r="AD5109" s="33">
        <f t="shared" ref="AD5109:AD5110" si="13527">AD5110</f>
        <v>15408.442510000001</v>
      </c>
      <c r="AE5109" s="34">
        <f t="shared" si="13485"/>
        <v>99.999999740402075</v>
      </c>
      <c r="AF5109" s="32">
        <f t="shared" ref="AF5109:AF5110" si="13528">AF5110</f>
        <v>15369.8</v>
      </c>
      <c r="AG5109" s="32">
        <f t="shared" ref="AG5109:AG5110" si="13529">AG5110</f>
        <v>0</v>
      </c>
      <c r="AH5109" s="32">
        <f t="shared" ref="AH5109:AH5110" si="13530">AH5110</f>
        <v>0</v>
      </c>
      <c r="AI5109" s="32">
        <f t="shared" ref="AI5109:AI5110" si="13531">AI5110</f>
        <v>0</v>
      </c>
      <c r="AJ5109" s="32">
        <f t="shared" ref="AJ5109:AJ5110" si="13532">AJ5110</f>
        <v>0</v>
      </c>
      <c r="AK5109" s="32">
        <f t="shared" ref="AK5109:AK5110" si="13533">AK5110</f>
        <v>0</v>
      </c>
      <c r="AL5109" s="32">
        <f t="shared" si="13486"/>
        <v>15369.8</v>
      </c>
      <c r="AM5109" s="32">
        <f t="shared" si="13487"/>
        <v>0</v>
      </c>
    </row>
    <row r="5110" spans="2:40" ht="78" x14ac:dyDescent="0.3">
      <c r="B5110" s="30" t="s">
        <v>1382</v>
      </c>
      <c r="C5110" s="30" t="s">
        <v>114</v>
      </c>
      <c r="D5110" s="30" t="s">
        <v>197</v>
      </c>
      <c r="E5110" s="15" t="str">
        <f t="shared" si="13497"/>
        <v>0314</v>
      </c>
      <c r="F5110" s="30" t="s">
        <v>88</v>
      </c>
      <c r="G5110" s="30" t="s">
        <v>68</v>
      </c>
      <c r="H5110" s="31" t="s">
        <v>69</v>
      </c>
      <c r="I5110" s="32">
        <f t="shared" si="13508"/>
        <v>15369.8</v>
      </c>
      <c r="J5110" s="32">
        <f t="shared" si="13509"/>
        <v>15183.9</v>
      </c>
      <c r="K5110" s="32">
        <f t="shared" si="13510"/>
        <v>15183.9</v>
      </c>
      <c r="L5110" s="32">
        <f t="shared" si="13511"/>
        <v>0</v>
      </c>
      <c r="M5110" s="32">
        <f t="shared" si="13512"/>
        <v>0</v>
      </c>
      <c r="N5110" s="32">
        <f t="shared" si="13513"/>
        <v>0</v>
      </c>
      <c r="O5110" s="32">
        <f t="shared" si="13514"/>
        <v>0</v>
      </c>
      <c r="P5110" s="32">
        <f t="shared" si="13515"/>
        <v>0</v>
      </c>
      <c r="Q5110" s="32">
        <f t="shared" si="13516"/>
        <v>0</v>
      </c>
      <c r="R5110" s="32">
        <f t="shared" si="13517"/>
        <v>0</v>
      </c>
      <c r="S5110" s="32">
        <f t="shared" si="13518"/>
        <v>0</v>
      </c>
      <c r="T5110" s="32">
        <f t="shared" si="13519"/>
        <v>0</v>
      </c>
      <c r="U5110" s="32">
        <v>0</v>
      </c>
      <c r="V5110" s="32">
        <f t="shared" si="13499"/>
        <v>15369.8</v>
      </c>
      <c r="W5110" s="32">
        <f t="shared" si="13520"/>
        <v>0</v>
      </c>
      <c r="X5110" s="32">
        <f t="shared" si="13521"/>
        <v>0</v>
      </c>
      <c r="Y5110" s="32">
        <f t="shared" si="13522"/>
        <v>0</v>
      </c>
      <c r="Z5110" s="32">
        <f t="shared" si="13523"/>
        <v>0</v>
      </c>
      <c r="AA5110" s="32">
        <f t="shared" si="13524"/>
        <v>0</v>
      </c>
      <c r="AB5110" s="32">
        <f t="shared" si="13525"/>
        <v>11671.63328</v>
      </c>
      <c r="AC5110" s="33">
        <f t="shared" si="13526"/>
        <v>15408.44255</v>
      </c>
      <c r="AD5110" s="33">
        <f t="shared" si="13527"/>
        <v>15408.442510000001</v>
      </c>
      <c r="AE5110" s="34">
        <f t="shared" si="13485"/>
        <v>99.999999740402075</v>
      </c>
      <c r="AF5110" s="32">
        <f t="shared" si="13528"/>
        <v>15369.8</v>
      </c>
      <c r="AG5110" s="32">
        <f t="shared" si="13529"/>
        <v>0</v>
      </c>
      <c r="AH5110" s="32">
        <f t="shared" si="13530"/>
        <v>0</v>
      </c>
      <c r="AI5110" s="32">
        <f t="shared" si="13531"/>
        <v>0</v>
      </c>
      <c r="AJ5110" s="32">
        <f t="shared" si="13532"/>
        <v>0</v>
      </c>
      <c r="AK5110" s="32">
        <f t="shared" si="13533"/>
        <v>0</v>
      </c>
      <c r="AL5110" s="32">
        <f t="shared" si="13486"/>
        <v>15369.8</v>
      </c>
      <c r="AM5110" s="32">
        <f t="shared" si="13487"/>
        <v>0</v>
      </c>
    </row>
    <row r="5111" spans="2:40" ht="31.2" x14ac:dyDescent="0.3">
      <c r="B5111" s="30" t="s">
        <v>1382</v>
      </c>
      <c r="C5111" s="30" t="s">
        <v>114</v>
      </c>
      <c r="D5111" s="30" t="s">
        <v>197</v>
      </c>
      <c r="E5111" s="15" t="str">
        <f t="shared" si="13497"/>
        <v>0314</v>
      </c>
      <c r="F5111" s="30" t="s">
        <v>88</v>
      </c>
      <c r="G5111" s="30" t="s">
        <v>90</v>
      </c>
      <c r="H5111" s="31" t="s">
        <v>91</v>
      </c>
      <c r="I5111" s="32">
        <v>15369.8</v>
      </c>
      <c r="J5111" s="32">
        <v>15183.9</v>
      </c>
      <c r="K5111" s="32">
        <v>15183.9</v>
      </c>
      <c r="L5111" s="32"/>
      <c r="M5111" s="32"/>
      <c r="N5111" s="32"/>
      <c r="O5111" s="32">
        <v>0</v>
      </c>
      <c r="P5111" s="32">
        <v>0</v>
      </c>
      <c r="Q5111" s="32">
        <v>0</v>
      </c>
      <c r="R5111" s="32">
        <v>0</v>
      </c>
      <c r="S5111" s="32">
        <v>0</v>
      </c>
      <c r="T5111" s="32">
        <v>0</v>
      </c>
      <c r="U5111" s="32">
        <v>0</v>
      </c>
      <c r="V5111" s="32">
        <f t="shared" si="13499"/>
        <v>15369.8</v>
      </c>
      <c r="W5111" s="32"/>
      <c r="X5111" s="32"/>
      <c r="Y5111" s="32"/>
      <c r="Z5111" s="32"/>
      <c r="AA5111" s="32"/>
      <c r="AB5111" s="32">
        <v>11671.63328</v>
      </c>
      <c r="AC5111" s="33">
        <v>15408.44255</v>
      </c>
      <c r="AD5111" s="33">
        <v>15408.442510000001</v>
      </c>
      <c r="AE5111" s="34">
        <f t="shared" si="13485"/>
        <v>99.999999740402075</v>
      </c>
      <c r="AF5111" s="32">
        <v>15369.8</v>
      </c>
      <c r="AG5111" s="32">
        <v>0</v>
      </c>
      <c r="AH5111" s="32">
        <v>0</v>
      </c>
      <c r="AI5111" s="32">
        <v>0</v>
      </c>
      <c r="AJ5111" s="32">
        <v>0</v>
      </c>
      <c r="AK5111" s="32">
        <v>0</v>
      </c>
      <c r="AL5111" s="32">
        <f t="shared" si="13486"/>
        <v>15369.8</v>
      </c>
      <c r="AM5111" s="32">
        <f t="shared" si="13487"/>
        <v>0</v>
      </c>
      <c r="AN5111" s="12"/>
    </row>
    <row r="5112" spans="2:40" ht="31.2" x14ac:dyDescent="0.3">
      <c r="B5112" s="30" t="s">
        <v>1382</v>
      </c>
      <c r="C5112" s="30" t="s">
        <v>114</v>
      </c>
      <c r="D5112" s="30" t="s">
        <v>197</v>
      </c>
      <c r="E5112" s="15" t="str">
        <f t="shared" si="13497"/>
        <v>0314</v>
      </c>
      <c r="F5112" s="30" t="s">
        <v>96</v>
      </c>
      <c r="G5112" s="30"/>
      <c r="H5112" s="31" t="s">
        <v>97</v>
      </c>
      <c r="I5112" s="32">
        <f t="shared" ref="I5112:N5112" si="13534">I5115</f>
        <v>1014.5</v>
      </c>
      <c r="J5112" s="32">
        <f t="shared" si="13534"/>
        <v>1014.5</v>
      </c>
      <c r="K5112" s="32">
        <f t="shared" si="13534"/>
        <v>1014.5</v>
      </c>
      <c r="L5112" s="32">
        <f t="shared" si="13534"/>
        <v>0</v>
      </c>
      <c r="M5112" s="32">
        <f t="shared" si="13534"/>
        <v>0</v>
      </c>
      <c r="N5112" s="32">
        <f t="shared" si="13534"/>
        <v>0</v>
      </c>
      <c r="O5112" s="32">
        <f>O5115+O5113</f>
        <v>0</v>
      </c>
      <c r="P5112" s="32">
        <f>P5115</f>
        <v>0</v>
      </c>
      <c r="Q5112" s="32">
        <f>Q5115</f>
        <v>0</v>
      </c>
      <c r="R5112" s="32">
        <f>R5115</f>
        <v>0</v>
      </c>
      <c r="S5112" s="32">
        <f>S5115</f>
        <v>0</v>
      </c>
      <c r="T5112" s="32">
        <f>T5115</f>
        <v>0</v>
      </c>
      <c r="U5112" s="32">
        <v>0</v>
      </c>
      <c r="V5112" s="32">
        <f t="shared" si="13499"/>
        <v>1014.5</v>
      </c>
      <c r="W5112" s="32">
        <f>W5115</f>
        <v>0</v>
      </c>
      <c r="X5112" s="32">
        <f>X5115</f>
        <v>0</v>
      </c>
      <c r="Y5112" s="32">
        <f>Y5115</f>
        <v>0</v>
      </c>
      <c r="Z5112" s="32">
        <f>Z5115</f>
        <v>0</v>
      </c>
      <c r="AA5112" s="32">
        <f>AA5115</f>
        <v>0</v>
      </c>
      <c r="AB5112" s="32">
        <f>AB5115+AB5113</f>
        <v>734.61014</v>
      </c>
      <c r="AC5112" s="33">
        <f>AC5115+AC5113+AC5117</f>
        <v>1135.85745</v>
      </c>
      <c r="AD5112" s="33">
        <f>AD5115+AD5113+AD5117</f>
        <v>1133.7621899999999</v>
      </c>
      <c r="AE5112" s="34">
        <f t="shared" si="13485"/>
        <v>99.815534951150781</v>
      </c>
      <c r="AF5112" s="32">
        <f t="shared" ref="AF5112:AK5112" si="13535">AF5115+AF5113</f>
        <v>1014.5</v>
      </c>
      <c r="AG5112" s="32">
        <f t="shared" si="13535"/>
        <v>0</v>
      </c>
      <c r="AH5112" s="32">
        <f t="shared" si="13535"/>
        <v>0</v>
      </c>
      <c r="AI5112" s="32">
        <f t="shared" si="13535"/>
        <v>0</v>
      </c>
      <c r="AJ5112" s="32">
        <f t="shared" si="13535"/>
        <v>0</v>
      </c>
      <c r="AK5112" s="32">
        <f t="shared" si="13535"/>
        <v>0</v>
      </c>
      <c r="AL5112" s="32">
        <f t="shared" si="13486"/>
        <v>1014.5</v>
      </c>
      <c r="AM5112" s="32">
        <f t="shared" si="13487"/>
        <v>0</v>
      </c>
    </row>
    <row r="5113" spans="2:40" ht="78" x14ac:dyDescent="0.3">
      <c r="B5113" s="30" t="s">
        <v>1382</v>
      </c>
      <c r="C5113" s="30" t="s">
        <v>114</v>
      </c>
      <c r="D5113" s="30" t="s">
        <v>197</v>
      </c>
      <c r="E5113" s="15" t="str">
        <f t="shared" si="13497"/>
        <v>0314</v>
      </c>
      <c r="F5113" s="30" t="s">
        <v>96</v>
      </c>
      <c r="G5113" s="30" t="s">
        <v>68</v>
      </c>
      <c r="H5113" s="31" t="s">
        <v>69</v>
      </c>
      <c r="I5113" s="32"/>
      <c r="J5113" s="32"/>
      <c r="K5113" s="32"/>
      <c r="L5113" s="32"/>
      <c r="M5113" s="32"/>
      <c r="N5113" s="32"/>
      <c r="O5113" s="32">
        <f>O5114</f>
        <v>0</v>
      </c>
      <c r="P5113" s="32"/>
      <c r="Q5113" s="32"/>
      <c r="R5113" s="32"/>
      <c r="S5113" s="32"/>
      <c r="T5113" s="32"/>
      <c r="U5113" s="32"/>
      <c r="V5113" s="32">
        <f t="shared" si="13499"/>
        <v>0</v>
      </c>
      <c r="W5113" s="32"/>
      <c r="X5113" s="32"/>
      <c r="Y5113" s="32"/>
      <c r="Z5113" s="32"/>
      <c r="AA5113" s="32"/>
      <c r="AB5113" s="32">
        <f>AB5114</f>
        <v>43.5</v>
      </c>
      <c r="AC5113" s="33">
        <f>AC5114</f>
        <v>63.52</v>
      </c>
      <c r="AD5113" s="33">
        <f>AD5114</f>
        <v>63.52</v>
      </c>
      <c r="AE5113" s="34">
        <f t="shared" si="13485"/>
        <v>100</v>
      </c>
      <c r="AF5113" s="32">
        <f t="shared" ref="AF5113:AK5113" si="13536">AF5114</f>
        <v>99.3</v>
      </c>
      <c r="AG5113" s="32">
        <f t="shared" si="13536"/>
        <v>0</v>
      </c>
      <c r="AH5113" s="32">
        <f t="shared" si="13536"/>
        <v>0</v>
      </c>
      <c r="AI5113" s="32">
        <f t="shared" si="13536"/>
        <v>0</v>
      </c>
      <c r="AJ5113" s="32">
        <f t="shared" si="13536"/>
        <v>0</v>
      </c>
      <c r="AK5113" s="32">
        <f t="shared" si="13536"/>
        <v>0</v>
      </c>
      <c r="AL5113" s="32">
        <f t="shared" si="13486"/>
        <v>99.3</v>
      </c>
      <c r="AM5113" s="32">
        <f t="shared" si="13487"/>
        <v>-99.3</v>
      </c>
    </row>
    <row r="5114" spans="2:40" ht="31.2" x14ac:dyDescent="0.3">
      <c r="B5114" s="30" t="s">
        <v>1382</v>
      </c>
      <c r="C5114" s="30" t="s">
        <v>114</v>
      </c>
      <c r="D5114" s="30" t="s">
        <v>197</v>
      </c>
      <c r="E5114" s="15" t="str">
        <f t="shared" si="13497"/>
        <v>0314</v>
      </c>
      <c r="F5114" s="30" t="s">
        <v>96</v>
      </c>
      <c r="G5114" s="30" t="s">
        <v>90</v>
      </c>
      <c r="H5114" s="31" t="s">
        <v>91</v>
      </c>
      <c r="I5114" s="32"/>
      <c r="J5114" s="32"/>
      <c r="K5114" s="32"/>
      <c r="L5114" s="32"/>
      <c r="M5114" s="32"/>
      <c r="N5114" s="32"/>
      <c r="O5114" s="32">
        <v>0</v>
      </c>
      <c r="P5114" s="32"/>
      <c r="Q5114" s="32"/>
      <c r="R5114" s="32"/>
      <c r="S5114" s="32"/>
      <c r="T5114" s="32"/>
      <c r="U5114" s="32"/>
      <c r="V5114" s="32">
        <f t="shared" si="13499"/>
        <v>0</v>
      </c>
      <c r="W5114" s="32"/>
      <c r="X5114" s="32"/>
      <c r="Y5114" s="32"/>
      <c r="Z5114" s="32"/>
      <c r="AA5114" s="32"/>
      <c r="AB5114" s="32">
        <v>43.5</v>
      </c>
      <c r="AC5114" s="33">
        <v>63.52</v>
      </c>
      <c r="AD5114" s="33">
        <v>63.52</v>
      </c>
      <c r="AE5114" s="34">
        <f t="shared" si="13485"/>
        <v>100</v>
      </c>
      <c r="AF5114" s="32">
        <v>99.3</v>
      </c>
      <c r="AG5114" s="32">
        <v>0</v>
      </c>
      <c r="AH5114" s="32">
        <v>0</v>
      </c>
      <c r="AI5114" s="32">
        <v>0</v>
      </c>
      <c r="AJ5114" s="32">
        <v>0</v>
      </c>
      <c r="AK5114" s="32">
        <v>0</v>
      </c>
      <c r="AL5114" s="32">
        <f t="shared" si="13486"/>
        <v>99.3</v>
      </c>
      <c r="AM5114" s="32">
        <f t="shared" si="13487"/>
        <v>-99.3</v>
      </c>
    </row>
    <row r="5115" spans="2:40" ht="31.2" x14ac:dyDescent="0.3">
      <c r="B5115" s="30" t="s">
        <v>1382</v>
      </c>
      <c r="C5115" s="30" t="s">
        <v>114</v>
      </c>
      <c r="D5115" s="30" t="s">
        <v>197</v>
      </c>
      <c r="E5115" s="15" t="str">
        <f t="shared" si="13497"/>
        <v>0314</v>
      </c>
      <c r="F5115" s="30" t="s">
        <v>96</v>
      </c>
      <c r="G5115" s="30" t="s">
        <v>50</v>
      </c>
      <c r="H5115" s="31" t="s">
        <v>51</v>
      </c>
      <c r="I5115" s="32">
        <f t="shared" si="13508"/>
        <v>1014.5</v>
      </c>
      <c r="J5115" s="32">
        <f t="shared" si="13509"/>
        <v>1014.5</v>
      </c>
      <c r="K5115" s="32">
        <f t="shared" si="13510"/>
        <v>1014.5</v>
      </c>
      <c r="L5115" s="32">
        <f t="shared" si="13511"/>
        <v>0</v>
      </c>
      <c r="M5115" s="32">
        <f t="shared" si="13512"/>
        <v>0</v>
      </c>
      <c r="N5115" s="32">
        <f t="shared" si="13513"/>
        <v>0</v>
      </c>
      <c r="O5115" s="32">
        <f t="shared" ref="O5115:T5115" si="13537">O5116</f>
        <v>0</v>
      </c>
      <c r="P5115" s="32">
        <f t="shared" si="13537"/>
        <v>0</v>
      </c>
      <c r="Q5115" s="32">
        <f t="shared" si="13537"/>
        <v>0</v>
      </c>
      <c r="R5115" s="32">
        <f t="shared" si="13537"/>
        <v>0</v>
      </c>
      <c r="S5115" s="32">
        <f t="shared" si="13537"/>
        <v>0</v>
      </c>
      <c r="T5115" s="32">
        <f t="shared" si="13537"/>
        <v>0</v>
      </c>
      <c r="U5115" s="32">
        <v>0</v>
      </c>
      <c r="V5115" s="32">
        <f t="shared" si="13499"/>
        <v>1014.5</v>
      </c>
      <c r="W5115" s="32">
        <f t="shared" ref="W5115:AD5115" si="13538">W5116</f>
        <v>0</v>
      </c>
      <c r="X5115" s="32">
        <f t="shared" si="13538"/>
        <v>0</v>
      </c>
      <c r="Y5115" s="32">
        <f t="shared" si="13538"/>
        <v>0</v>
      </c>
      <c r="Z5115" s="32">
        <f t="shared" si="13538"/>
        <v>0</v>
      </c>
      <c r="AA5115" s="32">
        <f t="shared" si="13538"/>
        <v>0</v>
      </c>
      <c r="AB5115" s="32">
        <f t="shared" si="13538"/>
        <v>691.11014</v>
      </c>
      <c r="AC5115" s="33">
        <f t="shared" si="13538"/>
        <v>912.33744999999999</v>
      </c>
      <c r="AD5115" s="33">
        <f t="shared" si="13538"/>
        <v>910.24219000000005</v>
      </c>
      <c r="AE5115" s="34">
        <f t="shared" si="13485"/>
        <v>99.770341555090184</v>
      </c>
      <c r="AF5115" s="32">
        <f t="shared" ref="AF5115:AK5115" si="13539">AF5116</f>
        <v>915.2</v>
      </c>
      <c r="AG5115" s="32">
        <f t="shared" si="13539"/>
        <v>0</v>
      </c>
      <c r="AH5115" s="32">
        <f t="shared" si="13539"/>
        <v>0</v>
      </c>
      <c r="AI5115" s="32">
        <f t="shared" si="13539"/>
        <v>0</v>
      </c>
      <c r="AJ5115" s="32">
        <f t="shared" si="13539"/>
        <v>0</v>
      </c>
      <c r="AK5115" s="32">
        <f t="shared" si="13539"/>
        <v>0</v>
      </c>
      <c r="AL5115" s="32">
        <f t="shared" si="13486"/>
        <v>915.2</v>
      </c>
      <c r="AM5115" s="32">
        <f t="shared" si="13487"/>
        <v>99.299999999999955</v>
      </c>
    </row>
    <row r="5116" spans="2:40" ht="31.2" x14ac:dyDescent="0.3">
      <c r="B5116" s="30" t="s">
        <v>1382</v>
      </c>
      <c r="C5116" s="30" t="s">
        <v>114</v>
      </c>
      <c r="D5116" s="30" t="s">
        <v>197</v>
      </c>
      <c r="E5116" s="15" t="str">
        <f t="shared" si="13497"/>
        <v>0314</v>
      </c>
      <c r="F5116" s="30" t="s">
        <v>96</v>
      </c>
      <c r="G5116" s="30" t="s">
        <v>52</v>
      </c>
      <c r="H5116" s="31" t="s">
        <v>53</v>
      </c>
      <c r="I5116" s="32">
        <v>1014.5</v>
      </c>
      <c r="J5116" s="32">
        <v>1014.5</v>
      </c>
      <c r="K5116" s="32">
        <v>1014.5</v>
      </c>
      <c r="L5116" s="32"/>
      <c r="M5116" s="32"/>
      <c r="N5116" s="32"/>
      <c r="O5116" s="32">
        <v>0</v>
      </c>
      <c r="P5116" s="32">
        <v>0</v>
      </c>
      <c r="Q5116" s="32">
        <v>0</v>
      </c>
      <c r="R5116" s="32">
        <v>0</v>
      </c>
      <c r="S5116" s="32">
        <v>0</v>
      </c>
      <c r="T5116" s="32">
        <v>0</v>
      </c>
      <c r="U5116" s="32">
        <v>0</v>
      </c>
      <c r="V5116" s="32">
        <f t="shared" si="13499"/>
        <v>1014.5</v>
      </c>
      <c r="W5116" s="32"/>
      <c r="X5116" s="32"/>
      <c r="Y5116" s="32"/>
      <c r="Z5116" s="32"/>
      <c r="AA5116" s="32"/>
      <c r="AB5116" s="32">
        <v>691.11014</v>
      </c>
      <c r="AC5116" s="33">
        <v>912.33744999999999</v>
      </c>
      <c r="AD5116" s="33">
        <v>910.24219000000005</v>
      </c>
      <c r="AE5116" s="34">
        <f t="shared" si="13485"/>
        <v>99.770341555090184</v>
      </c>
      <c r="AF5116" s="32">
        <v>915.2</v>
      </c>
      <c r="AG5116" s="32">
        <v>0</v>
      </c>
      <c r="AH5116" s="32">
        <v>0</v>
      </c>
      <c r="AI5116" s="32">
        <v>0</v>
      </c>
      <c r="AJ5116" s="32">
        <v>0</v>
      </c>
      <c r="AK5116" s="32">
        <v>0</v>
      </c>
      <c r="AL5116" s="32">
        <f t="shared" si="13486"/>
        <v>915.2</v>
      </c>
      <c r="AM5116" s="32">
        <f t="shared" si="13487"/>
        <v>99.299999999999955</v>
      </c>
      <c r="AN5116" s="12"/>
    </row>
    <row r="5117" spans="2:40" x14ac:dyDescent="0.3">
      <c r="B5117" s="30" t="s">
        <v>1382</v>
      </c>
      <c r="C5117" s="30" t="s">
        <v>114</v>
      </c>
      <c r="D5117" s="30" t="s">
        <v>197</v>
      </c>
      <c r="E5117" s="15" t="str">
        <f t="shared" si="13497"/>
        <v>0314</v>
      </c>
      <c r="F5117" s="30" t="s">
        <v>96</v>
      </c>
      <c r="G5117" s="30" t="s">
        <v>56</v>
      </c>
      <c r="H5117" s="31" t="s">
        <v>57</v>
      </c>
      <c r="I5117" s="32"/>
      <c r="J5117" s="32"/>
      <c r="K5117" s="32"/>
      <c r="L5117" s="32"/>
      <c r="M5117" s="32"/>
      <c r="N5117" s="32"/>
      <c r="O5117" s="32"/>
      <c r="P5117" s="32"/>
      <c r="Q5117" s="32"/>
      <c r="R5117" s="32"/>
      <c r="S5117" s="32"/>
      <c r="T5117" s="32"/>
      <c r="U5117" s="32"/>
      <c r="V5117" s="32">
        <f>V5118</f>
        <v>0</v>
      </c>
      <c r="W5117" s="32"/>
      <c r="X5117" s="32"/>
      <c r="Y5117" s="32"/>
      <c r="Z5117" s="32"/>
      <c r="AA5117" s="32"/>
      <c r="AB5117" s="32"/>
      <c r="AC5117" s="33">
        <f>AC5118</f>
        <v>160</v>
      </c>
      <c r="AD5117" s="33">
        <f>AD5118</f>
        <v>160</v>
      </c>
      <c r="AE5117" s="34">
        <f t="shared" si="13485"/>
        <v>100</v>
      </c>
      <c r="AF5117" s="32"/>
      <c r="AG5117" s="32"/>
      <c r="AH5117" s="32"/>
      <c r="AI5117" s="32"/>
      <c r="AJ5117" s="32"/>
      <c r="AK5117" s="32"/>
      <c r="AL5117" s="32"/>
      <c r="AM5117" s="32"/>
      <c r="AN5117" s="12"/>
    </row>
    <row r="5118" spans="2:40" x14ac:dyDescent="0.3">
      <c r="B5118" s="30" t="s">
        <v>1382</v>
      </c>
      <c r="C5118" s="30" t="s">
        <v>114</v>
      </c>
      <c r="D5118" s="30" t="s">
        <v>197</v>
      </c>
      <c r="E5118" s="15" t="str">
        <f t="shared" si="13497"/>
        <v>0314</v>
      </c>
      <c r="F5118" s="30" t="s">
        <v>96</v>
      </c>
      <c r="G5118" s="30" t="s">
        <v>60</v>
      </c>
      <c r="H5118" s="31" t="s">
        <v>61</v>
      </c>
      <c r="I5118" s="32"/>
      <c r="J5118" s="32"/>
      <c r="K5118" s="32"/>
      <c r="L5118" s="32"/>
      <c r="M5118" s="32"/>
      <c r="N5118" s="32"/>
      <c r="O5118" s="32"/>
      <c r="P5118" s="32"/>
      <c r="Q5118" s="32"/>
      <c r="R5118" s="32"/>
      <c r="S5118" s="32"/>
      <c r="T5118" s="32"/>
      <c r="U5118" s="32"/>
      <c r="V5118" s="32">
        <v>0</v>
      </c>
      <c r="W5118" s="32"/>
      <c r="X5118" s="32"/>
      <c r="Y5118" s="32"/>
      <c r="Z5118" s="32"/>
      <c r="AA5118" s="32"/>
      <c r="AB5118" s="32"/>
      <c r="AC5118" s="33">
        <v>160</v>
      </c>
      <c r="AD5118" s="33">
        <v>160</v>
      </c>
      <c r="AE5118" s="34">
        <f t="shared" si="13485"/>
        <v>100</v>
      </c>
      <c r="AF5118" s="32"/>
      <c r="AG5118" s="32"/>
      <c r="AH5118" s="32"/>
      <c r="AI5118" s="32"/>
      <c r="AJ5118" s="32"/>
      <c r="AK5118" s="32"/>
      <c r="AL5118" s="32"/>
      <c r="AM5118" s="32"/>
      <c r="AN5118" s="12"/>
    </row>
    <row r="5119" spans="2:40" s="13" customFormat="1" x14ac:dyDescent="0.3">
      <c r="B5119" s="14" t="s">
        <v>1405</v>
      </c>
      <c r="C5119" s="14"/>
      <c r="D5119" s="14"/>
      <c r="E5119" s="15" t="str">
        <f t="shared" si="13497"/>
        <v/>
      </c>
      <c r="F5119" s="14"/>
      <c r="G5119" s="14"/>
      <c r="H5119" s="16" t="s">
        <v>1406</v>
      </c>
      <c r="I5119" s="17">
        <f t="shared" ref="I5119:T5119" si="13540">I5120+I5259+I5274+I5252+I5267</f>
        <v>972808.49999999988</v>
      </c>
      <c r="J5119" s="17">
        <f t="shared" si="13540"/>
        <v>912610.79999999993</v>
      </c>
      <c r="K5119" s="17">
        <f t="shared" si="13540"/>
        <v>1012498.6999999998</v>
      </c>
      <c r="L5119" s="17">
        <f t="shared" si="13540"/>
        <v>3854.5</v>
      </c>
      <c r="M5119" s="17">
        <f t="shared" si="13540"/>
        <v>3854.5</v>
      </c>
      <c r="N5119" s="17">
        <f t="shared" si="13540"/>
        <v>3854.5</v>
      </c>
      <c r="O5119" s="17">
        <f t="shared" si="13540"/>
        <v>2730.1000000000004</v>
      </c>
      <c r="P5119" s="17">
        <f t="shared" si="13540"/>
        <v>831.50800000000004</v>
      </c>
      <c r="Q5119" s="17">
        <f t="shared" si="13540"/>
        <v>5587.7000000000007</v>
      </c>
      <c r="R5119" s="17">
        <f t="shared" si="13540"/>
        <v>10589.056</v>
      </c>
      <c r="S5119" s="17">
        <f t="shared" si="13540"/>
        <v>2122.982</v>
      </c>
      <c r="T5119" s="17">
        <f t="shared" si="13540"/>
        <v>0</v>
      </c>
      <c r="U5119" s="17">
        <v>19993.127</v>
      </c>
      <c r="V5119" s="17">
        <f t="shared" si="13499"/>
        <v>1018517.4729999998</v>
      </c>
      <c r="W5119" s="17" t="e">
        <f t="shared" ref="W5119:AD5119" si="13541">W5120+W5259+W5274+W5252+W5267</f>
        <v>#REF!</v>
      </c>
      <c r="X5119" s="17" t="e">
        <f t="shared" si="13541"/>
        <v>#REF!</v>
      </c>
      <c r="Y5119" s="17" t="e">
        <f t="shared" si="13541"/>
        <v>#REF!</v>
      </c>
      <c r="Z5119" s="17" t="e">
        <f t="shared" si="13541"/>
        <v>#REF!</v>
      </c>
      <c r="AA5119" s="17" t="e">
        <f t="shared" si="13541"/>
        <v>#REF!</v>
      </c>
      <c r="AB5119" s="17">
        <f t="shared" si="13541"/>
        <v>660448.08476999996</v>
      </c>
      <c r="AC5119" s="18">
        <f t="shared" si="13541"/>
        <v>895101.92749999999</v>
      </c>
      <c r="AD5119" s="18">
        <f t="shared" si="13541"/>
        <v>882986.08073999989</v>
      </c>
      <c r="AE5119" s="19">
        <f t="shared" si="13485"/>
        <v>98.646428257188617</v>
      </c>
      <c r="AF5119" s="17">
        <f t="shared" ref="AF5119:AK5119" si="13542">AF5120+AF5259+AF5274+AF5252+AF5267</f>
        <v>884038.02749999985</v>
      </c>
      <c r="AG5119" s="17">
        <f t="shared" si="13542"/>
        <v>2730.1000000000004</v>
      </c>
      <c r="AH5119" s="17">
        <f t="shared" si="13542"/>
        <v>0</v>
      </c>
      <c r="AI5119" s="17">
        <f t="shared" si="13542"/>
        <v>0</v>
      </c>
      <c r="AJ5119" s="17">
        <f t="shared" si="13542"/>
        <v>0</v>
      </c>
      <c r="AK5119" s="17">
        <f t="shared" si="13542"/>
        <v>0</v>
      </c>
      <c r="AL5119" s="17">
        <f t="shared" si="13486"/>
        <v>886768.12749999983</v>
      </c>
      <c r="AM5119" s="17">
        <f t="shared" si="13487"/>
        <v>131749.34549999994</v>
      </c>
      <c r="AN5119" s="20"/>
    </row>
    <row r="5120" spans="2:40" s="13" customFormat="1" x14ac:dyDescent="0.3">
      <c r="B5120" s="14" t="s">
        <v>1405</v>
      </c>
      <c r="C5120" s="14" t="s">
        <v>38</v>
      </c>
      <c r="D5120" s="14"/>
      <c r="E5120" s="21" t="str">
        <f t="shared" si="13497"/>
        <v>01</v>
      </c>
      <c r="F5120" s="14"/>
      <c r="G5120" s="14"/>
      <c r="H5120" s="16" t="s">
        <v>39</v>
      </c>
      <c r="I5120" s="17">
        <f t="shared" ref="I5120:T5120" si="13543">I5121+I5127+I5146+I5140</f>
        <v>957791.1</v>
      </c>
      <c r="J5120" s="17">
        <f t="shared" si="13543"/>
        <v>896992.79999999993</v>
      </c>
      <c r="K5120" s="17">
        <f t="shared" si="13543"/>
        <v>996212.89999999991</v>
      </c>
      <c r="L5120" s="17">
        <f t="shared" si="13543"/>
        <v>3854.5</v>
      </c>
      <c r="M5120" s="17">
        <f t="shared" si="13543"/>
        <v>3854.5</v>
      </c>
      <c r="N5120" s="17">
        <f t="shared" si="13543"/>
        <v>3854.5</v>
      </c>
      <c r="O5120" s="17">
        <f t="shared" si="13543"/>
        <v>3075.0170000000003</v>
      </c>
      <c r="P5120" s="17">
        <f t="shared" si="13543"/>
        <v>831.50800000000004</v>
      </c>
      <c r="Q5120" s="17">
        <f t="shared" si="13543"/>
        <v>5592.9000000000005</v>
      </c>
      <c r="R5120" s="17">
        <f t="shared" si="13543"/>
        <v>10589.056</v>
      </c>
      <c r="S5120" s="17">
        <f t="shared" si="13543"/>
        <v>2122.982</v>
      </c>
      <c r="T5120" s="17">
        <f t="shared" si="13543"/>
        <v>0</v>
      </c>
      <c r="U5120" s="17">
        <v>19993.127</v>
      </c>
      <c r="V5120" s="17">
        <f t="shared" si="13499"/>
        <v>1003850.19</v>
      </c>
      <c r="W5120" s="17" t="e">
        <f t="shared" ref="W5120:AD5120" si="13544">W5121+W5127+W5146+W5140</f>
        <v>#REF!</v>
      </c>
      <c r="X5120" s="17" t="e">
        <f t="shared" si="13544"/>
        <v>#REF!</v>
      </c>
      <c r="Y5120" s="17" t="e">
        <f t="shared" si="13544"/>
        <v>#REF!</v>
      </c>
      <c r="Z5120" s="17" t="e">
        <f t="shared" si="13544"/>
        <v>#REF!</v>
      </c>
      <c r="AA5120" s="17" t="e">
        <f t="shared" si="13544"/>
        <v>#REF!</v>
      </c>
      <c r="AB5120" s="17">
        <f t="shared" si="13544"/>
        <v>646921.41616999998</v>
      </c>
      <c r="AC5120" s="18">
        <f t="shared" si="13544"/>
        <v>880434.64449999994</v>
      </c>
      <c r="AD5120" s="18">
        <f t="shared" si="13544"/>
        <v>868318.7983299999</v>
      </c>
      <c r="AE5120" s="19">
        <f t="shared" si="13485"/>
        <v>98.62387898458033</v>
      </c>
      <c r="AF5120" s="17">
        <f t="shared" ref="AF5120:AK5120" si="13545">AF5121+AF5127+AF5146+AF5140</f>
        <v>869025.8274999999</v>
      </c>
      <c r="AG5120" s="17">
        <f t="shared" si="13545"/>
        <v>3075.0170000000003</v>
      </c>
      <c r="AH5120" s="17">
        <f t="shared" si="13545"/>
        <v>0</v>
      </c>
      <c r="AI5120" s="17">
        <f t="shared" si="13545"/>
        <v>0</v>
      </c>
      <c r="AJ5120" s="17">
        <f t="shared" si="13545"/>
        <v>0</v>
      </c>
      <c r="AK5120" s="17">
        <f t="shared" si="13545"/>
        <v>0</v>
      </c>
      <c r="AL5120" s="17">
        <f t="shared" si="13486"/>
        <v>872100.84449999989</v>
      </c>
      <c r="AM5120" s="17">
        <f t="shared" si="13487"/>
        <v>131749.34550000005</v>
      </c>
      <c r="AN5120" s="20"/>
    </row>
    <row r="5121" spans="2:40" s="22" customFormat="1" ht="46.8" x14ac:dyDescent="0.3">
      <c r="B5121" s="23" t="s">
        <v>1405</v>
      </c>
      <c r="C5121" s="23" t="s">
        <v>38</v>
      </c>
      <c r="D5121" s="23" t="s">
        <v>502</v>
      </c>
      <c r="E5121" s="24" t="str">
        <f t="shared" si="13497"/>
        <v>0102</v>
      </c>
      <c r="F5121" s="23"/>
      <c r="G5121" s="23"/>
      <c r="H5121" s="25" t="s">
        <v>1407</v>
      </c>
      <c r="I5121" s="26">
        <f t="shared" ref="I5121:I5128" si="13546">I5122</f>
        <v>6267.3</v>
      </c>
      <c r="J5121" s="26">
        <f t="shared" ref="J5121:J5128" si="13547">J5122</f>
        <v>6191.6</v>
      </c>
      <c r="K5121" s="26">
        <f t="shared" ref="K5121:K5128" si="13548">K5122</f>
        <v>6191.6</v>
      </c>
      <c r="L5121" s="26">
        <f t="shared" ref="L5121:L5128" si="13549">L5122</f>
        <v>0</v>
      </c>
      <c r="M5121" s="26">
        <f t="shared" ref="M5121:M5128" si="13550">M5122</f>
        <v>0</v>
      </c>
      <c r="N5121" s="26">
        <f t="shared" ref="N5121:N5128" si="13551">N5122</f>
        <v>0</v>
      </c>
      <c r="O5121" s="26">
        <f t="shared" ref="O5121:O5128" si="13552">O5122</f>
        <v>0</v>
      </c>
      <c r="P5121" s="26">
        <f t="shared" ref="P5121:P5128" si="13553">P5122</f>
        <v>0</v>
      </c>
      <c r="Q5121" s="26">
        <f t="shared" ref="Q5121:Q5128" si="13554">Q5122</f>
        <v>0</v>
      </c>
      <c r="R5121" s="26">
        <f t="shared" ref="R5121:R5128" si="13555">R5122</f>
        <v>0</v>
      </c>
      <c r="S5121" s="26">
        <f t="shared" ref="S5121:S5128" si="13556">S5122</f>
        <v>0</v>
      </c>
      <c r="T5121" s="26">
        <f t="shared" ref="T5121:T5128" si="13557">T5122</f>
        <v>0</v>
      </c>
      <c r="U5121" s="26">
        <v>0</v>
      </c>
      <c r="V5121" s="26">
        <f t="shared" si="13499"/>
        <v>6267.3</v>
      </c>
      <c r="W5121" s="26">
        <f t="shared" ref="W5121:W5128" si="13558">W5122</f>
        <v>0</v>
      </c>
      <c r="X5121" s="26">
        <f t="shared" ref="X5121:X5128" si="13559">X5122</f>
        <v>0</v>
      </c>
      <c r="Y5121" s="26">
        <f t="shared" ref="Y5121:Y5128" si="13560">Y5122</f>
        <v>0</v>
      </c>
      <c r="Z5121" s="26">
        <f t="shared" ref="Z5121:Z5128" si="13561">Z5122</f>
        <v>0</v>
      </c>
      <c r="AA5121" s="26">
        <f t="shared" ref="AA5121:AA5128" si="13562">AA5122</f>
        <v>0</v>
      </c>
      <c r="AB5121" s="26">
        <f t="shared" ref="AB5121:AB5128" si="13563">AB5122</f>
        <v>4504.5221000000001</v>
      </c>
      <c r="AC5121" s="27">
        <f t="shared" ref="AC5121:AC5128" si="13564">AC5122</f>
        <v>6701.6186600000001</v>
      </c>
      <c r="AD5121" s="27">
        <f t="shared" ref="AD5121:AD5128" si="13565">AD5122</f>
        <v>6701.6186600000001</v>
      </c>
      <c r="AE5121" s="28">
        <f t="shared" si="13485"/>
        <v>100</v>
      </c>
      <c r="AF5121" s="26">
        <f t="shared" ref="AF5121:AF5128" si="13566">AF5122</f>
        <v>6267.3</v>
      </c>
      <c r="AG5121" s="26">
        <f t="shared" ref="AG5121:AG5128" si="13567">AG5122</f>
        <v>0</v>
      </c>
      <c r="AH5121" s="26">
        <f t="shared" ref="AH5121:AH5128" si="13568">AH5122</f>
        <v>0</v>
      </c>
      <c r="AI5121" s="26">
        <f t="shared" ref="AI5121:AI5128" si="13569">AI5122</f>
        <v>0</v>
      </c>
      <c r="AJ5121" s="26">
        <f t="shared" ref="AJ5121:AJ5128" si="13570">AJ5122</f>
        <v>0</v>
      </c>
      <c r="AK5121" s="26">
        <f t="shared" ref="AK5121:AK5128" si="13571">AK5122</f>
        <v>0</v>
      </c>
      <c r="AL5121" s="26">
        <f t="shared" si="13486"/>
        <v>6267.3</v>
      </c>
      <c r="AM5121" s="26">
        <f t="shared" si="13487"/>
        <v>0</v>
      </c>
      <c r="AN5121" s="2"/>
    </row>
    <row r="5122" spans="2:40" ht="31.2" x14ac:dyDescent="0.3">
      <c r="B5122" s="30" t="s">
        <v>1405</v>
      </c>
      <c r="C5122" s="30" t="s">
        <v>38</v>
      </c>
      <c r="D5122" s="30" t="s">
        <v>502</v>
      </c>
      <c r="E5122" s="15" t="str">
        <f t="shared" si="13497"/>
        <v>0102</v>
      </c>
      <c r="F5122" s="30" t="s">
        <v>84</v>
      </c>
      <c r="G5122" s="30"/>
      <c r="H5122" s="31" t="s">
        <v>85</v>
      </c>
      <c r="I5122" s="32">
        <f t="shared" si="13546"/>
        <v>6267.3</v>
      </c>
      <c r="J5122" s="32">
        <f t="shared" si="13547"/>
        <v>6191.6</v>
      </c>
      <c r="K5122" s="32">
        <f t="shared" si="13548"/>
        <v>6191.6</v>
      </c>
      <c r="L5122" s="32">
        <f t="shared" si="13549"/>
        <v>0</v>
      </c>
      <c r="M5122" s="32">
        <f t="shared" si="13550"/>
        <v>0</v>
      </c>
      <c r="N5122" s="32">
        <f t="shared" si="13551"/>
        <v>0</v>
      </c>
      <c r="O5122" s="32">
        <f t="shared" si="13552"/>
        <v>0</v>
      </c>
      <c r="P5122" s="32">
        <f t="shared" si="13553"/>
        <v>0</v>
      </c>
      <c r="Q5122" s="32">
        <f t="shared" si="13554"/>
        <v>0</v>
      </c>
      <c r="R5122" s="32">
        <f t="shared" si="13555"/>
        <v>0</v>
      </c>
      <c r="S5122" s="32">
        <f t="shared" si="13556"/>
        <v>0</v>
      </c>
      <c r="T5122" s="32">
        <f t="shared" si="13557"/>
        <v>0</v>
      </c>
      <c r="U5122" s="32">
        <v>0</v>
      </c>
      <c r="V5122" s="32">
        <f t="shared" si="13499"/>
        <v>6267.3</v>
      </c>
      <c r="W5122" s="32">
        <f t="shared" si="13558"/>
        <v>0</v>
      </c>
      <c r="X5122" s="32">
        <f t="shared" si="13559"/>
        <v>0</v>
      </c>
      <c r="Y5122" s="32">
        <f t="shared" si="13560"/>
        <v>0</v>
      </c>
      <c r="Z5122" s="32">
        <f t="shared" si="13561"/>
        <v>0</v>
      </c>
      <c r="AA5122" s="32">
        <f t="shared" si="13562"/>
        <v>0</v>
      </c>
      <c r="AB5122" s="32">
        <f t="shared" si="13563"/>
        <v>4504.5221000000001</v>
      </c>
      <c r="AC5122" s="33">
        <f t="shared" si="13564"/>
        <v>6701.6186600000001</v>
      </c>
      <c r="AD5122" s="33">
        <f t="shared" si="13565"/>
        <v>6701.6186600000001</v>
      </c>
      <c r="AE5122" s="34">
        <f t="shared" si="13485"/>
        <v>100</v>
      </c>
      <c r="AF5122" s="32">
        <f t="shared" si="13566"/>
        <v>6267.3</v>
      </c>
      <c r="AG5122" s="32">
        <f t="shared" si="13567"/>
        <v>0</v>
      </c>
      <c r="AH5122" s="32">
        <f t="shared" si="13568"/>
        <v>0</v>
      </c>
      <c r="AI5122" s="32">
        <f t="shared" si="13569"/>
        <v>0</v>
      </c>
      <c r="AJ5122" s="32">
        <f t="shared" si="13570"/>
        <v>0</v>
      </c>
      <c r="AK5122" s="32">
        <f t="shared" si="13571"/>
        <v>0</v>
      </c>
      <c r="AL5122" s="32">
        <f t="shared" si="13486"/>
        <v>6267.3</v>
      </c>
      <c r="AM5122" s="32">
        <f t="shared" si="13487"/>
        <v>0</v>
      </c>
    </row>
    <row r="5123" spans="2:40" x14ac:dyDescent="0.3">
      <c r="B5123" s="30" t="s">
        <v>1405</v>
      </c>
      <c r="C5123" s="30" t="s">
        <v>38</v>
      </c>
      <c r="D5123" s="30" t="s">
        <v>502</v>
      </c>
      <c r="E5123" s="15" t="str">
        <f t="shared" si="13497"/>
        <v>0102</v>
      </c>
      <c r="F5123" s="30" t="s">
        <v>1408</v>
      </c>
      <c r="G5123" s="30"/>
      <c r="H5123" s="31" t="s">
        <v>1409</v>
      </c>
      <c r="I5123" s="32">
        <f t="shared" si="13546"/>
        <v>6267.3</v>
      </c>
      <c r="J5123" s="32">
        <f t="shared" si="13547"/>
        <v>6191.6</v>
      </c>
      <c r="K5123" s="32">
        <f t="shared" si="13548"/>
        <v>6191.6</v>
      </c>
      <c r="L5123" s="32">
        <f t="shared" si="13549"/>
        <v>0</v>
      </c>
      <c r="M5123" s="32">
        <f t="shared" si="13550"/>
        <v>0</v>
      </c>
      <c r="N5123" s="32">
        <f t="shared" si="13551"/>
        <v>0</v>
      </c>
      <c r="O5123" s="32">
        <f t="shared" si="13552"/>
        <v>0</v>
      </c>
      <c r="P5123" s="32">
        <f t="shared" si="13553"/>
        <v>0</v>
      </c>
      <c r="Q5123" s="32">
        <f t="shared" si="13554"/>
        <v>0</v>
      </c>
      <c r="R5123" s="32">
        <f t="shared" si="13555"/>
        <v>0</v>
      </c>
      <c r="S5123" s="32">
        <f t="shared" si="13556"/>
        <v>0</v>
      </c>
      <c r="T5123" s="32">
        <f t="shared" si="13557"/>
        <v>0</v>
      </c>
      <c r="U5123" s="32">
        <v>0</v>
      </c>
      <c r="V5123" s="32">
        <f t="shared" si="13499"/>
        <v>6267.3</v>
      </c>
      <c r="W5123" s="32">
        <f t="shared" si="13558"/>
        <v>0</v>
      </c>
      <c r="X5123" s="32">
        <f t="shared" si="13559"/>
        <v>0</v>
      </c>
      <c r="Y5123" s="32">
        <f t="shared" si="13560"/>
        <v>0</v>
      </c>
      <c r="Z5123" s="32">
        <f t="shared" si="13561"/>
        <v>0</v>
      </c>
      <c r="AA5123" s="32">
        <f t="shared" si="13562"/>
        <v>0</v>
      </c>
      <c r="AB5123" s="32">
        <f t="shared" si="13563"/>
        <v>4504.5221000000001</v>
      </c>
      <c r="AC5123" s="33">
        <f t="shared" si="13564"/>
        <v>6701.6186600000001</v>
      </c>
      <c r="AD5123" s="33">
        <f t="shared" si="13565"/>
        <v>6701.6186600000001</v>
      </c>
      <c r="AE5123" s="34">
        <f t="shared" si="13485"/>
        <v>100</v>
      </c>
      <c r="AF5123" s="32">
        <f t="shared" si="13566"/>
        <v>6267.3</v>
      </c>
      <c r="AG5123" s="32">
        <f t="shared" si="13567"/>
        <v>0</v>
      </c>
      <c r="AH5123" s="32">
        <f t="shared" si="13568"/>
        <v>0</v>
      </c>
      <c r="AI5123" s="32">
        <f t="shared" si="13569"/>
        <v>0</v>
      </c>
      <c r="AJ5123" s="32">
        <f t="shared" si="13570"/>
        <v>0</v>
      </c>
      <c r="AK5123" s="32">
        <f t="shared" si="13571"/>
        <v>0</v>
      </c>
      <c r="AL5123" s="32">
        <f t="shared" si="13486"/>
        <v>6267.3</v>
      </c>
      <c r="AM5123" s="32">
        <f t="shared" si="13487"/>
        <v>0</v>
      </c>
    </row>
    <row r="5124" spans="2:40" ht="31.2" x14ac:dyDescent="0.3">
      <c r="B5124" s="30" t="s">
        <v>1405</v>
      </c>
      <c r="C5124" s="30" t="s">
        <v>38</v>
      </c>
      <c r="D5124" s="30" t="s">
        <v>502</v>
      </c>
      <c r="E5124" s="15" t="str">
        <f t="shared" si="13497"/>
        <v>0102</v>
      </c>
      <c r="F5124" s="30" t="s">
        <v>1410</v>
      </c>
      <c r="G5124" s="30"/>
      <c r="H5124" s="31" t="s">
        <v>89</v>
      </c>
      <c r="I5124" s="32">
        <f t="shared" si="13546"/>
        <v>6267.3</v>
      </c>
      <c r="J5124" s="32">
        <f t="shared" si="13547"/>
        <v>6191.6</v>
      </c>
      <c r="K5124" s="32">
        <f t="shared" si="13548"/>
        <v>6191.6</v>
      </c>
      <c r="L5124" s="32">
        <f t="shared" si="13549"/>
        <v>0</v>
      </c>
      <c r="M5124" s="32">
        <f t="shared" si="13550"/>
        <v>0</v>
      </c>
      <c r="N5124" s="32">
        <f t="shared" si="13551"/>
        <v>0</v>
      </c>
      <c r="O5124" s="32">
        <f t="shared" si="13552"/>
        <v>0</v>
      </c>
      <c r="P5124" s="32">
        <f t="shared" si="13553"/>
        <v>0</v>
      </c>
      <c r="Q5124" s="32">
        <f t="shared" si="13554"/>
        <v>0</v>
      </c>
      <c r="R5124" s="32">
        <f t="shared" si="13555"/>
        <v>0</v>
      </c>
      <c r="S5124" s="32">
        <f t="shared" si="13556"/>
        <v>0</v>
      </c>
      <c r="T5124" s="32">
        <f t="shared" si="13557"/>
        <v>0</v>
      </c>
      <c r="U5124" s="32">
        <v>0</v>
      </c>
      <c r="V5124" s="32">
        <f t="shared" si="13499"/>
        <v>6267.3</v>
      </c>
      <c r="W5124" s="32">
        <f t="shared" si="13558"/>
        <v>0</v>
      </c>
      <c r="X5124" s="32">
        <f t="shared" si="13559"/>
        <v>0</v>
      </c>
      <c r="Y5124" s="32">
        <f t="shared" si="13560"/>
        <v>0</v>
      </c>
      <c r="Z5124" s="32">
        <f t="shared" si="13561"/>
        <v>0</v>
      </c>
      <c r="AA5124" s="32">
        <f t="shared" si="13562"/>
        <v>0</v>
      </c>
      <c r="AB5124" s="32">
        <f t="shared" si="13563"/>
        <v>4504.5221000000001</v>
      </c>
      <c r="AC5124" s="33">
        <f t="shared" si="13564"/>
        <v>6701.6186600000001</v>
      </c>
      <c r="AD5124" s="33">
        <f t="shared" si="13565"/>
        <v>6701.6186600000001</v>
      </c>
      <c r="AE5124" s="34">
        <f t="shared" si="13485"/>
        <v>100</v>
      </c>
      <c r="AF5124" s="32">
        <f t="shared" si="13566"/>
        <v>6267.3</v>
      </c>
      <c r="AG5124" s="32">
        <f t="shared" si="13567"/>
        <v>0</v>
      </c>
      <c r="AH5124" s="32">
        <f t="shared" si="13568"/>
        <v>0</v>
      </c>
      <c r="AI5124" s="32">
        <f t="shared" si="13569"/>
        <v>0</v>
      </c>
      <c r="AJ5124" s="32">
        <f t="shared" si="13570"/>
        <v>0</v>
      </c>
      <c r="AK5124" s="32">
        <f t="shared" si="13571"/>
        <v>0</v>
      </c>
      <c r="AL5124" s="32">
        <f t="shared" si="13486"/>
        <v>6267.3</v>
      </c>
      <c r="AM5124" s="32">
        <f t="shared" si="13487"/>
        <v>0</v>
      </c>
    </row>
    <row r="5125" spans="2:40" ht="78" x14ac:dyDescent="0.3">
      <c r="B5125" s="30" t="s">
        <v>1405</v>
      </c>
      <c r="C5125" s="30" t="s">
        <v>38</v>
      </c>
      <c r="D5125" s="30" t="s">
        <v>502</v>
      </c>
      <c r="E5125" s="15" t="str">
        <f t="shared" si="13497"/>
        <v>0102</v>
      </c>
      <c r="F5125" s="30" t="s">
        <v>1410</v>
      </c>
      <c r="G5125" s="30" t="s">
        <v>68</v>
      </c>
      <c r="H5125" s="31" t="s">
        <v>69</v>
      </c>
      <c r="I5125" s="32">
        <f t="shared" si="13546"/>
        <v>6267.3</v>
      </c>
      <c r="J5125" s="32">
        <f t="shared" si="13547"/>
        <v>6191.6</v>
      </c>
      <c r="K5125" s="32">
        <f t="shared" si="13548"/>
        <v>6191.6</v>
      </c>
      <c r="L5125" s="32">
        <f t="shared" si="13549"/>
        <v>0</v>
      </c>
      <c r="M5125" s="32">
        <f t="shared" si="13550"/>
        <v>0</v>
      </c>
      <c r="N5125" s="32">
        <f t="shared" si="13551"/>
        <v>0</v>
      </c>
      <c r="O5125" s="32">
        <f t="shared" si="13552"/>
        <v>0</v>
      </c>
      <c r="P5125" s="32">
        <f t="shared" si="13553"/>
        <v>0</v>
      </c>
      <c r="Q5125" s="32">
        <f t="shared" si="13554"/>
        <v>0</v>
      </c>
      <c r="R5125" s="32">
        <f t="shared" si="13555"/>
        <v>0</v>
      </c>
      <c r="S5125" s="32">
        <f t="shared" si="13556"/>
        <v>0</v>
      </c>
      <c r="T5125" s="32">
        <f t="shared" si="13557"/>
        <v>0</v>
      </c>
      <c r="U5125" s="32">
        <v>0</v>
      </c>
      <c r="V5125" s="32">
        <f t="shared" si="13499"/>
        <v>6267.3</v>
      </c>
      <c r="W5125" s="32">
        <f t="shared" si="13558"/>
        <v>0</v>
      </c>
      <c r="X5125" s="32">
        <f t="shared" si="13559"/>
        <v>0</v>
      </c>
      <c r="Y5125" s="32">
        <f t="shared" si="13560"/>
        <v>0</v>
      </c>
      <c r="Z5125" s="32">
        <f t="shared" si="13561"/>
        <v>0</v>
      </c>
      <c r="AA5125" s="32">
        <f t="shared" si="13562"/>
        <v>0</v>
      </c>
      <c r="AB5125" s="32">
        <f t="shared" si="13563"/>
        <v>4504.5221000000001</v>
      </c>
      <c r="AC5125" s="33">
        <f t="shared" si="13564"/>
        <v>6701.6186600000001</v>
      </c>
      <c r="AD5125" s="33">
        <f t="shared" si="13565"/>
        <v>6701.6186600000001</v>
      </c>
      <c r="AE5125" s="34">
        <f t="shared" si="13485"/>
        <v>100</v>
      </c>
      <c r="AF5125" s="32">
        <f t="shared" si="13566"/>
        <v>6267.3</v>
      </c>
      <c r="AG5125" s="32">
        <f t="shared" si="13567"/>
        <v>0</v>
      </c>
      <c r="AH5125" s="32">
        <f t="shared" si="13568"/>
        <v>0</v>
      </c>
      <c r="AI5125" s="32">
        <f t="shared" si="13569"/>
        <v>0</v>
      </c>
      <c r="AJ5125" s="32">
        <f t="shared" si="13570"/>
        <v>0</v>
      </c>
      <c r="AK5125" s="32">
        <f t="shared" si="13571"/>
        <v>0</v>
      </c>
      <c r="AL5125" s="32">
        <f t="shared" si="13486"/>
        <v>6267.3</v>
      </c>
      <c r="AM5125" s="32">
        <f t="shared" si="13487"/>
        <v>0</v>
      </c>
    </row>
    <row r="5126" spans="2:40" ht="31.2" x14ac:dyDescent="0.3">
      <c r="B5126" s="30" t="s">
        <v>1405</v>
      </c>
      <c r="C5126" s="30" t="s">
        <v>38</v>
      </c>
      <c r="D5126" s="30" t="s">
        <v>502</v>
      </c>
      <c r="E5126" s="15" t="str">
        <f t="shared" si="13497"/>
        <v>0102</v>
      </c>
      <c r="F5126" s="30" t="s">
        <v>1410</v>
      </c>
      <c r="G5126" s="30" t="s">
        <v>90</v>
      </c>
      <c r="H5126" s="31" t="s">
        <v>91</v>
      </c>
      <c r="I5126" s="32">
        <v>6267.3</v>
      </c>
      <c r="J5126" s="32">
        <v>6191.6</v>
      </c>
      <c r="K5126" s="32">
        <v>6191.6</v>
      </c>
      <c r="L5126" s="32"/>
      <c r="M5126" s="32"/>
      <c r="N5126" s="32"/>
      <c r="O5126" s="32">
        <v>0</v>
      </c>
      <c r="P5126" s="32">
        <v>0</v>
      </c>
      <c r="Q5126" s="32">
        <v>0</v>
      </c>
      <c r="R5126" s="32">
        <v>0</v>
      </c>
      <c r="S5126" s="32">
        <v>0</v>
      </c>
      <c r="T5126" s="32">
        <v>0</v>
      </c>
      <c r="U5126" s="32">
        <v>0</v>
      </c>
      <c r="V5126" s="32">
        <f t="shared" si="13499"/>
        <v>6267.3</v>
      </c>
      <c r="W5126" s="32"/>
      <c r="X5126" s="32"/>
      <c r="Y5126" s="32"/>
      <c r="Z5126" s="32"/>
      <c r="AA5126" s="32"/>
      <c r="AB5126" s="32">
        <v>4504.5221000000001</v>
      </c>
      <c r="AC5126" s="33">
        <v>6701.6186600000001</v>
      </c>
      <c r="AD5126" s="33">
        <v>6701.6186600000001</v>
      </c>
      <c r="AE5126" s="34">
        <f t="shared" si="13485"/>
        <v>100</v>
      </c>
      <c r="AF5126" s="32">
        <v>6267.3</v>
      </c>
      <c r="AG5126" s="32">
        <v>0</v>
      </c>
      <c r="AH5126" s="32">
        <v>0</v>
      </c>
      <c r="AI5126" s="32">
        <v>0</v>
      </c>
      <c r="AJ5126" s="32">
        <v>0</v>
      </c>
      <c r="AK5126" s="32">
        <v>0</v>
      </c>
      <c r="AL5126" s="32">
        <f t="shared" si="13486"/>
        <v>6267.3</v>
      </c>
      <c r="AM5126" s="32">
        <f t="shared" si="13487"/>
        <v>0</v>
      </c>
      <c r="AN5126" s="12"/>
    </row>
    <row r="5127" spans="2:40" s="22" customFormat="1" ht="46.8" x14ac:dyDescent="0.3">
      <c r="B5127" s="23" t="s">
        <v>1405</v>
      </c>
      <c r="C5127" s="23" t="s">
        <v>38</v>
      </c>
      <c r="D5127" s="23" t="s">
        <v>104</v>
      </c>
      <c r="E5127" s="24" t="str">
        <f t="shared" si="13497"/>
        <v>0104</v>
      </c>
      <c r="F5127" s="23"/>
      <c r="G5127" s="23"/>
      <c r="H5127" s="25" t="s">
        <v>669</v>
      </c>
      <c r="I5127" s="26">
        <f t="shared" si="13546"/>
        <v>405560.7</v>
      </c>
      <c r="J5127" s="26">
        <f t="shared" si="13547"/>
        <v>400986</v>
      </c>
      <c r="K5127" s="26">
        <f t="shared" si="13548"/>
        <v>400318.19999999995</v>
      </c>
      <c r="L5127" s="26">
        <f t="shared" si="13549"/>
        <v>0</v>
      </c>
      <c r="M5127" s="26">
        <f t="shared" si="13550"/>
        <v>0</v>
      </c>
      <c r="N5127" s="26">
        <f t="shared" si="13551"/>
        <v>0</v>
      </c>
      <c r="O5127" s="26">
        <f t="shared" si="13552"/>
        <v>3458.6840000000002</v>
      </c>
      <c r="P5127" s="26">
        <f t="shared" si="13553"/>
        <v>0</v>
      </c>
      <c r="Q5127" s="26">
        <f t="shared" si="13554"/>
        <v>0</v>
      </c>
      <c r="R5127" s="26">
        <f t="shared" si="13555"/>
        <v>2566.1999999999998</v>
      </c>
      <c r="S5127" s="26">
        <f t="shared" si="13556"/>
        <v>0</v>
      </c>
      <c r="T5127" s="26">
        <f t="shared" si="13557"/>
        <v>0</v>
      </c>
      <c r="U5127" s="26">
        <v>0</v>
      </c>
      <c r="V5127" s="26">
        <f t="shared" si="13499"/>
        <v>411585.58400000003</v>
      </c>
      <c r="W5127" s="26">
        <f t="shared" si="13558"/>
        <v>0</v>
      </c>
      <c r="X5127" s="26">
        <f t="shared" si="13559"/>
        <v>0</v>
      </c>
      <c r="Y5127" s="26">
        <f t="shared" si="13560"/>
        <v>0</v>
      </c>
      <c r="Z5127" s="26">
        <f t="shared" si="13561"/>
        <v>0</v>
      </c>
      <c r="AA5127" s="26">
        <f t="shared" si="13562"/>
        <v>0</v>
      </c>
      <c r="AB5127" s="32">
        <f t="shared" si="13563"/>
        <v>307811.15867999999</v>
      </c>
      <c r="AC5127" s="27">
        <f t="shared" si="13564"/>
        <v>427094.11533999996</v>
      </c>
      <c r="AD5127" s="33">
        <f t="shared" si="13565"/>
        <v>427094.11494</v>
      </c>
      <c r="AE5127" s="28">
        <f t="shared" si="13485"/>
        <v>99.999999906343845</v>
      </c>
      <c r="AF5127" s="26">
        <f t="shared" si="13566"/>
        <v>415735.95</v>
      </c>
      <c r="AG5127" s="26">
        <f t="shared" si="13567"/>
        <v>3458.6840000000002</v>
      </c>
      <c r="AH5127" s="26">
        <f t="shared" si="13568"/>
        <v>0</v>
      </c>
      <c r="AI5127" s="26">
        <f t="shared" si="13569"/>
        <v>0</v>
      </c>
      <c r="AJ5127" s="26">
        <f t="shared" si="13570"/>
        <v>0</v>
      </c>
      <c r="AK5127" s="26">
        <f t="shared" si="13571"/>
        <v>0</v>
      </c>
      <c r="AL5127" s="26">
        <f t="shared" si="13486"/>
        <v>419194.63400000002</v>
      </c>
      <c r="AM5127" s="26">
        <f t="shared" si="13487"/>
        <v>-7609.0499999999884</v>
      </c>
      <c r="AN5127" s="2"/>
    </row>
    <row r="5128" spans="2:40" ht="31.2" x14ac:dyDescent="0.3">
      <c r="B5128" s="30" t="s">
        <v>1405</v>
      </c>
      <c r="C5128" s="30" t="s">
        <v>38</v>
      </c>
      <c r="D5128" s="30" t="s">
        <v>104</v>
      </c>
      <c r="E5128" s="15" t="str">
        <f t="shared" si="13497"/>
        <v>0104</v>
      </c>
      <c r="F5128" s="30" t="s">
        <v>84</v>
      </c>
      <c r="G5128" s="30"/>
      <c r="H5128" s="31" t="s">
        <v>85</v>
      </c>
      <c r="I5128" s="32">
        <f t="shared" si="13546"/>
        <v>405560.7</v>
      </c>
      <c r="J5128" s="32">
        <f t="shared" si="13547"/>
        <v>400986</v>
      </c>
      <c r="K5128" s="32">
        <f t="shared" si="13548"/>
        <v>400318.19999999995</v>
      </c>
      <c r="L5128" s="32">
        <f t="shared" si="13549"/>
        <v>0</v>
      </c>
      <c r="M5128" s="32">
        <f t="shared" si="13550"/>
        <v>0</v>
      </c>
      <c r="N5128" s="32">
        <f t="shared" si="13551"/>
        <v>0</v>
      </c>
      <c r="O5128" s="32">
        <f t="shared" si="13552"/>
        <v>3458.6840000000002</v>
      </c>
      <c r="P5128" s="32">
        <f t="shared" si="13553"/>
        <v>0</v>
      </c>
      <c r="Q5128" s="32">
        <f t="shared" si="13554"/>
        <v>0</v>
      </c>
      <c r="R5128" s="32">
        <f t="shared" si="13555"/>
        <v>2566.1999999999998</v>
      </c>
      <c r="S5128" s="32">
        <f t="shared" si="13556"/>
        <v>0</v>
      </c>
      <c r="T5128" s="32">
        <f t="shared" si="13557"/>
        <v>0</v>
      </c>
      <c r="U5128" s="32">
        <v>0</v>
      </c>
      <c r="V5128" s="32">
        <f t="shared" si="13499"/>
        <v>411585.58400000003</v>
      </c>
      <c r="W5128" s="32">
        <f t="shared" si="13558"/>
        <v>0</v>
      </c>
      <c r="X5128" s="32">
        <f t="shared" si="13559"/>
        <v>0</v>
      </c>
      <c r="Y5128" s="32">
        <f t="shared" si="13560"/>
        <v>0</v>
      </c>
      <c r="Z5128" s="32">
        <f t="shared" si="13561"/>
        <v>0</v>
      </c>
      <c r="AA5128" s="32">
        <f t="shared" si="13562"/>
        <v>0</v>
      </c>
      <c r="AB5128" s="32">
        <f t="shared" si="13563"/>
        <v>307811.15867999999</v>
      </c>
      <c r="AC5128" s="33">
        <f t="shared" si="13564"/>
        <v>427094.11533999996</v>
      </c>
      <c r="AD5128" s="33">
        <f t="shared" si="13565"/>
        <v>427094.11494</v>
      </c>
      <c r="AE5128" s="34">
        <f t="shared" si="13485"/>
        <v>99.999999906343845</v>
      </c>
      <c r="AF5128" s="32">
        <f t="shared" si="13566"/>
        <v>415735.95</v>
      </c>
      <c r="AG5128" s="32">
        <f t="shared" si="13567"/>
        <v>3458.6840000000002</v>
      </c>
      <c r="AH5128" s="32">
        <f t="shared" si="13568"/>
        <v>0</v>
      </c>
      <c r="AI5128" s="32">
        <f t="shared" si="13569"/>
        <v>0</v>
      </c>
      <c r="AJ5128" s="32">
        <f t="shared" si="13570"/>
        <v>0</v>
      </c>
      <c r="AK5128" s="32">
        <f t="shared" si="13571"/>
        <v>0</v>
      </c>
      <c r="AL5128" s="32">
        <f t="shared" si="13486"/>
        <v>419194.63400000002</v>
      </c>
      <c r="AM5128" s="32">
        <f t="shared" si="13487"/>
        <v>-7609.0499999999884</v>
      </c>
    </row>
    <row r="5129" spans="2:40" x14ac:dyDescent="0.3">
      <c r="B5129" s="30" t="s">
        <v>1405</v>
      </c>
      <c r="C5129" s="30" t="s">
        <v>38</v>
      </c>
      <c r="D5129" s="30" t="s">
        <v>104</v>
      </c>
      <c r="E5129" s="15" t="str">
        <f t="shared" si="13497"/>
        <v>0104</v>
      </c>
      <c r="F5129" s="30" t="s">
        <v>1411</v>
      </c>
      <c r="G5129" s="30"/>
      <c r="H5129" s="31" t="s">
        <v>1412</v>
      </c>
      <c r="I5129" s="32">
        <f t="shared" ref="I5129:T5129" si="13572">I5130+I5133</f>
        <v>405560.7</v>
      </c>
      <c r="J5129" s="32">
        <f t="shared" si="13572"/>
        <v>400986</v>
      </c>
      <c r="K5129" s="32">
        <f t="shared" si="13572"/>
        <v>400318.19999999995</v>
      </c>
      <c r="L5129" s="32">
        <f t="shared" si="13572"/>
        <v>0</v>
      </c>
      <c r="M5129" s="32">
        <f t="shared" si="13572"/>
        <v>0</v>
      </c>
      <c r="N5129" s="32">
        <f t="shared" si="13572"/>
        <v>0</v>
      </c>
      <c r="O5129" s="32">
        <f t="shared" si="13572"/>
        <v>3458.6840000000002</v>
      </c>
      <c r="P5129" s="32">
        <f t="shared" si="13572"/>
        <v>0</v>
      </c>
      <c r="Q5129" s="32">
        <f t="shared" si="13572"/>
        <v>0</v>
      </c>
      <c r="R5129" s="32">
        <f t="shared" si="13572"/>
        <v>2566.1999999999998</v>
      </c>
      <c r="S5129" s="32">
        <f t="shared" si="13572"/>
        <v>0</v>
      </c>
      <c r="T5129" s="32">
        <f t="shared" si="13572"/>
        <v>0</v>
      </c>
      <c r="U5129" s="32">
        <v>0</v>
      </c>
      <c r="V5129" s="32">
        <f t="shared" si="13499"/>
        <v>411585.58400000003</v>
      </c>
      <c r="W5129" s="32">
        <f t="shared" ref="W5129:AD5129" si="13573">W5130+W5133</f>
        <v>0</v>
      </c>
      <c r="X5129" s="32">
        <f t="shared" si="13573"/>
        <v>0</v>
      </c>
      <c r="Y5129" s="32">
        <f t="shared" si="13573"/>
        <v>0</v>
      </c>
      <c r="Z5129" s="32">
        <f t="shared" si="13573"/>
        <v>0</v>
      </c>
      <c r="AA5129" s="32">
        <f t="shared" si="13573"/>
        <v>0</v>
      </c>
      <c r="AB5129" s="32">
        <f t="shared" si="13573"/>
        <v>307811.15867999999</v>
      </c>
      <c r="AC5129" s="33">
        <f t="shared" si="13573"/>
        <v>427094.11533999996</v>
      </c>
      <c r="AD5129" s="33">
        <f t="shared" si="13573"/>
        <v>427094.11494</v>
      </c>
      <c r="AE5129" s="34">
        <f t="shared" si="13485"/>
        <v>99.999999906343845</v>
      </c>
      <c r="AF5129" s="32">
        <f t="shared" ref="AF5129:AK5129" si="13574">AF5130+AF5133</f>
        <v>415735.95</v>
      </c>
      <c r="AG5129" s="32">
        <f t="shared" si="13574"/>
        <v>3458.6840000000002</v>
      </c>
      <c r="AH5129" s="32">
        <f t="shared" si="13574"/>
        <v>0</v>
      </c>
      <c r="AI5129" s="32">
        <f t="shared" si="13574"/>
        <v>0</v>
      </c>
      <c r="AJ5129" s="32">
        <f t="shared" si="13574"/>
        <v>0</v>
      </c>
      <c r="AK5129" s="32">
        <f t="shared" si="13574"/>
        <v>0</v>
      </c>
      <c r="AL5129" s="32">
        <f t="shared" si="13486"/>
        <v>419194.63400000002</v>
      </c>
      <c r="AM5129" s="32">
        <f t="shared" si="13487"/>
        <v>-7609.0499999999884</v>
      </c>
    </row>
    <row r="5130" spans="2:40" ht="31.2" x14ac:dyDescent="0.3">
      <c r="B5130" s="30" t="s">
        <v>1405</v>
      </c>
      <c r="C5130" s="30" t="s">
        <v>38</v>
      </c>
      <c r="D5130" s="30" t="s">
        <v>104</v>
      </c>
      <c r="E5130" s="15" t="str">
        <f t="shared" si="13497"/>
        <v>0104</v>
      </c>
      <c r="F5130" s="30" t="s">
        <v>1413</v>
      </c>
      <c r="G5130" s="30"/>
      <c r="H5130" s="31" t="s">
        <v>89</v>
      </c>
      <c r="I5130" s="32">
        <f t="shared" ref="I5130:I5131" si="13575">I5131</f>
        <v>374152.4</v>
      </c>
      <c r="J5130" s="32">
        <f t="shared" ref="J5130:J5131" si="13576">J5131</f>
        <v>369623.6</v>
      </c>
      <c r="K5130" s="32">
        <f t="shared" ref="K5130:K5131" si="13577">K5131</f>
        <v>369623.6</v>
      </c>
      <c r="L5130" s="32">
        <f t="shared" ref="L5130:L5131" si="13578">L5131</f>
        <v>0</v>
      </c>
      <c r="M5130" s="32">
        <f t="shared" ref="M5130:M5131" si="13579">M5131</f>
        <v>0</v>
      </c>
      <c r="N5130" s="32">
        <f t="shared" ref="N5130:N5131" si="13580">N5131</f>
        <v>0</v>
      </c>
      <c r="O5130" s="32">
        <f t="shared" ref="O5130:O5131" si="13581">O5131</f>
        <v>2763.4</v>
      </c>
      <c r="P5130" s="32">
        <f t="shared" ref="P5130:P5131" si="13582">P5131</f>
        <v>0</v>
      </c>
      <c r="Q5130" s="32">
        <f t="shared" ref="Q5130:Q5131" si="13583">Q5131</f>
        <v>0</v>
      </c>
      <c r="R5130" s="32">
        <f t="shared" ref="R5130:R5131" si="13584">R5131</f>
        <v>775.6</v>
      </c>
      <c r="S5130" s="32">
        <f t="shared" ref="S5130:S5131" si="13585">S5131</f>
        <v>0</v>
      </c>
      <c r="T5130" s="32">
        <f t="shared" ref="T5130:T5131" si="13586">T5131</f>
        <v>0</v>
      </c>
      <c r="U5130" s="32">
        <v>0</v>
      </c>
      <c r="V5130" s="32">
        <f t="shared" si="13499"/>
        <v>377691.4</v>
      </c>
      <c r="W5130" s="32">
        <f t="shared" ref="W5130:W5131" si="13587">W5131</f>
        <v>0</v>
      </c>
      <c r="X5130" s="32">
        <f t="shared" ref="X5130:X5131" si="13588">X5131</f>
        <v>0</v>
      </c>
      <c r="Y5130" s="32">
        <f t="shared" ref="Y5130:Y5131" si="13589">Y5131</f>
        <v>0</v>
      </c>
      <c r="Z5130" s="32">
        <f t="shared" ref="Z5130:Z5131" si="13590">Z5131</f>
        <v>0</v>
      </c>
      <c r="AA5130" s="32">
        <f t="shared" ref="AA5130:AA5131" si="13591">AA5131</f>
        <v>0</v>
      </c>
      <c r="AB5130" s="32">
        <f t="shared" ref="AB5130:AB5131" si="13592">AB5131</f>
        <v>283364.40866999998</v>
      </c>
      <c r="AC5130" s="33">
        <f t="shared" ref="AC5130:AC5131" si="13593">AC5131</f>
        <v>398946.61463999999</v>
      </c>
      <c r="AD5130" s="33">
        <f t="shared" ref="AD5130:AD5131" si="13594">AD5131</f>
        <v>398946.61463999999</v>
      </c>
      <c r="AE5130" s="34">
        <f t="shared" si="13485"/>
        <v>100</v>
      </c>
      <c r="AF5130" s="32">
        <f t="shared" ref="AF5130:AF5131" si="13595">AF5131</f>
        <v>382442.8</v>
      </c>
      <c r="AG5130" s="32">
        <f t="shared" ref="AG5130:AG5131" si="13596">AG5131</f>
        <v>2763.4</v>
      </c>
      <c r="AH5130" s="32">
        <f t="shared" ref="AH5130:AH5131" si="13597">AH5131</f>
        <v>0</v>
      </c>
      <c r="AI5130" s="32">
        <f t="shared" ref="AI5130:AI5131" si="13598">AI5131</f>
        <v>0</v>
      </c>
      <c r="AJ5130" s="32">
        <f t="shared" ref="AJ5130:AJ5131" si="13599">AJ5131</f>
        <v>0</v>
      </c>
      <c r="AK5130" s="32">
        <f t="shared" ref="AK5130:AK5131" si="13600">AK5131</f>
        <v>0</v>
      </c>
      <c r="AL5130" s="32">
        <f t="shared" si="13486"/>
        <v>385206.2</v>
      </c>
      <c r="AM5130" s="32">
        <f t="shared" si="13487"/>
        <v>-7514.7999999999884</v>
      </c>
    </row>
    <row r="5131" spans="2:40" ht="78" x14ac:dyDescent="0.3">
      <c r="B5131" s="30" t="s">
        <v>1405</v>
      </c>
      <c r="C5131" s="30" t="s">
        <v>38</v>
      </c>
      <c r="D5131" s="30" t="s">
        <v>104</v>
      </c>
      <c r="E5131" s="15" t="str">
        <f t="shared" si="13497"/>
        <v>0104</v>
      </c>
      <c r="F5131" s="30" t="s">
        <v>1413</v>
      </c>
      <c r="G5131" s="30" t="s">
        <v>68</v>
      </c>
      <c r="H5131" s="31" t="s">
        <v>69</v>
      </c>
      <c r="I5131" s="32">
        <f t="shared" si="13575"/>
        <v>374152.4</v>
      </c>
      <c r="J5131" s="32">
        <f t="shared" si="13576"/>
        <v>369623.6</v>
      </c>
      <c r="K5131" s="32">
        <f t="shared" si="13577"/>
        <v>369623.6</v>
      </c>
      <c r="L5131" s="32">
        <f t="shared" si="13578"/>
        <v>0</v>
      </c>
      <c r="M5131" s="32">
        <f t="shared" si="13579"/>
        <v>0</v>
      </c>
      <c r="N5131" s="32">
        <f t="shared" si="13580"/>
        <v>0</v>
      </c>
      <c r="O5131" s="32">
        <f t="shared" si="13581"/>
        <v>2763.4</v>
      </c>
      <c r="P5131" s="32">
        <f t="shared" si="13582"/>
        <v>0</v>
      </c>
      <c r="Q5131" s="32">
        <f t="shared" si="13583"/>
        <v>0</v>
      </c>
      <c r="R5131" s="32">
        <f t="shared" si="13584"/>
        <v>775.6</v>
      </c>
      <c r="S5131" s="32">
        <f t="shared" si="13585"/>
        <v>0</v>
      </c>
      <c r="T5131" s="32">
        <f t="shared" si="13586"/>
        <v>0</v>
      </c>
      <c r="U5131" s="32">
        <v>0</v>
      </c>
      <c r="V5131" s="32">
        <f t="shared" si="13499"/>
        <v>377691.4</v>
      </c>
      <c r="W5131" s="32">
        <f t="shared" si="13587"/>
        <v>0</v>
      </c>
      <c r="X5131" s="32">
        <f t="shared" si="13588"/>
        <v>0</v>
      </c>
      <c r="Y5131" s="32">
        <f t="shared" si="13589"/>
        <v>0</v>
      </c>
      <c r="Z5131" s="32">
        <f t="shared" si="13590"/>
        <v>0</v>
      </c>
      <c r="AA5131" s="32">
        <f t="shared" si="13591"/>
        <v>0</v>
      </c>
      <c r="AB5131" s="32">
        <f t="shared" si="13592"/>
        <v>283364.40866999998</v>
      </c>
      <c r="AC5131" s="33">
        <f t="shared" si="13593"/>
        <v>398946.61463999999</v>
      </c>
      <c r="AD5131" s="33">
        <f t="shared" si="13594"/>
        <v>398946.61463999999</v>
      </c>
      <c r="AE5131" s="34">
        <f t="shared" si="13485"/>
        <v>100</v>
      </c>
      <c r="AF5131" s="32">
        <f t="shared" si="13595"/>
        <v>382442.8</v>
      </c>
      <c r="AG5131" s="32">
        <f t="shared" si="13596"/>
        <v>2763.4</v>
      </c>
      <c r="AH5131" s="32">
        <f t="shared" si="13597"/>
        <v>0</v>
      </c>
      <c r="AI5131" s="32">
        <f t="shared" si="13598"/>
        <v>0</v>
      </c>
      <c r="AJ5131" s="32">
        <f t="shared" si="13599"/>
        <v>0</v>
      </c>
      <c r="AK5131" s="32">
        <f t="shared" si="13600"/>
        <v>0</v>
      </c>
      <c r="AL5131" s="32">
        <f t="shared" si="13486"/>
        <v>385206.2</v>
      </c>
      <c r="AM5131" s="32">
        <f t="shared" si="13487"/>
        <v>-7514.7999999999884</v>
      </c>
    </row>
    <row r="5132" spans="2:40" ht="31.2" x14ac:dyDescent="0.3">
      <c r="B5132" s="30" t="s">
        <v>1405</v>
      </c>
      <c r="C5132" s="30" t="s">
        <v>38</v>
      </c>
      <c r="D5132" s="30" t="s">
        <v>104</v>
      </c>
      <c r="E5132" s="15" t="str">
        <f t="shared" si="13497"/>
        <v>0104</v>
      </c>
      <c r="F5132" s="30" t="s">
        <v>1413</v>
      </c>
      <c r="G5132" s="30" t="s">
        <v>90</v>
      </c>
      <c r="H5132" s="31" t="s">
        <v>91</v>
      </c>
      <c r="I5132" s="32">
        <v>374152.4</v>
      </c>
      <c r="J5132" s="32">
        <v>369623.6</v>
      </c>
      <c r="K5132" s="32">
        <v>369623.6</v>
      </c>
      <c r="L5132" s="32"/>
      <c r="M5132" s="32"/>
      <c r="N5132" s="32"/>
      <c r="O5132" s="32">
        <v>2763.4</v>
      </c>
      <c r="P5132" s="32">
        <v>0</v>
      </c>
      <c r="Q5132" s="32">
        <v>0</v>
      </c>
      <c r="R5132" s="32">
        <v>775.6</v>
      </c>
      <c r="S5132" s="32">
        <v>0</v>
      </c>
      <c r="T5132" s="32">
        <v>0</v>
      </c>
      <c r="U5132" s="32">
        <v>0</v>
      </c>
      <c r="V5132" s="32">
        <f t="shared" si="13499"/>
        <v>377691.4</v>
      </c>
      <c r="W5132" s="32"/>
      <c r="X5132" s="32"/>
      <c r="Y5132" s="32"/>
      <c r="Z5132" s="32"/>
      <c r="AA5132" s="32"/>
      <c r="AB5132" s="32">
        <v>283364.40866999998</v>
      </c>
      <c r="AC5132" s="33">
        <v>398946.61463999999</v>
      </c>
      <c r="AD5132" s="33">
        <v>398946.61463999999</v>
      </c>
      <c r="AE5132" s="34">
        <f t="shared" si="13485"/>
        <v>100</v>
      </c>
      <c r="AF5132" s="32">
        <v>382442.8</v>
      </c>
      <c r="AG5132" s="32">
        <v>2763.4</v>
      </c>
      <c r="AH5132" s="32">
        <v>0</v>
      </c>
      <c r="AI5132" s="32">
        <v>0</v>
      </c>
      <c r="AJ5132" s="32">
        <v>0</v>
      </c>
      <c r="AK5132" s="32">
        <v>0</v>
      </c>
      <c r="AL5132" s="32">
        <f t="shared" si="13486"/>
        <v>385206.2</v>
      </c>
      <c r="AM5132" s="32">
        <f t="shared" si="13487"/>
        <v>-7514.7999999999884</v>
      </c>
      <c r="AN5132" s="12"/>
    </row>
    <row r="5133" spans="2:40" ht="31.2" x14ac:dyDescent="0.3">
      <c r="B5133" s="30" t="s">
        <v>1405</v>
      </c>
      <c r="C5133" s="30" t="s">
        <v>38</v>
      </c>
      <c r="D5133" s="30" t="s">
        <v>104</v>
      </c>
      <c r="E5133" s="15" t="str">
        <f t="shared" si="13497"/>
        <v>0104</v>
      </c>
      <c r="F5133" s="30" t="s">
        <v>1414</v>
      </c>
      <c r="G5133" s="30"/>
      <c r="H5133" s="31" t="s">
        <v>97</v>
      </c>
      <c r="I5133" s="32">
        <f t="shared" ref="I5133:T5133" si="13601">I5134+I5136+I5138</f>
        <v>31408.3</v>
      </c>
      <c r="J5133" s="32">
        <f t="shared" si="13601"/>
        <v>31362.400000000001</v>
      </c>
      <c r="K5133" s="32">
        <f t="shared" si="13601"/>
        <v>30694.6</v>
      </c>
      <c r="L5133" s="32">
        <f t="shared" si="13601"/>
        <v>0</v>
      </c>
      <c r="M5133" s="32">
        <f t="shared" si="13601"/>
        <v>0</v>
      </c>
      <c r="N5133" s="32">
        <f t="shared" si="13601"/>
        <v>0</v>
      </c>
      <c r="O5133" s="32">
        <f t="shared" si="13601"/>
        <v>695.28399999999999</v>
      </c>
      <c r="P5133" s="32">
        <f t="shared" si="13601"/>
        <v>0</v>
      </c>
      <c r="Q5133" s="32">
        <f t="shared" si="13601"/>
        <v>0</v>
      </c>
      <c r="R5133" s="32">
        <f t="shared" si="13601"/>
        <v>1790.6</v>
      </c>
      <c r="S5133" s="32">
        <f t="shared" si="13601"/>
        <v>0</v>
      </c>
      <c r="T5133" s="32">
        <f t="shared" si="13601"/>
        <v>0</v>
      </c>
      <c r="U5133" s="32">
        <v>0</v>
      </c>
      <c r="V5133" s="32">
        <f t="shared" si="13499"/>
        <v>33894.184000000001</v>
      </c>
      <c r="W5133" s="32">
        <f t="shared" ref="W5133:AD5133" si="13602">W5134+W5136+W5138</f>
        <v>0</v>
      </c>
      <c r="X5133" s="32">
        <f t="shared" si="13602"/>
        <v>0</v>
      </c>
      <c r="Y5133" s="32">
        <f t="shared" si="13602"/>
        <v>0</v>
      </c>
      <c r="Z5133" s="32">
        <f t="shared" si="13602"/>
        <v>0</v>
      </c>
      <c r="AA5133" s="32">
        <f t="shared" si="13602"/>
        <v>0</v>
      </c>
      <c r="AB5133" s="32">
        <f t="shared" si="13602"/>
        <v>24446.75001</v>
      </c>
      <c r="AC5133" s="33">
        <f t="shared" si="13602"/>
        <v>28147.500699999997</v>
      </c>
      <c r="AD5133" s="33">
        <f t="shared" si="13602"/>
        <v>28147.5003</v>
      </c>
      <c r="AE5133" s="34">
        <f t="shared" si="13485"/>
        <v>99.999998578914699</v>
      </c>
      <c r="AF5133" s="32">
        <f t="shared" ref="AF5133:AK5133" si="13603">AF5134+AF5136+AF5138</f>
        <v>33293.15</v>
      </c>
      <c r="AG5133" s="32">
        <f t="shared" si="13603"/>
        <v>695.28399999999999</v>
      </c>
      <c r="AH5133" s="32">
        <f t="shared" si="13603"/>
        <v>0</v>
      </c>
      <c r="AI5133" s="32">
        <f t="shared" si="13603"/>
        <v>0</v>
      </c>
      <c r="AJ5133" s="32">
        <f t="shared" si="13603"/>
        <v>0</v>
      </c>
      <c r="AK5133" s="32">
        <f t="shared" si="13603"/>
        <v>0</v>
      </c>
      <c r="AL5133" s="32">
        <f t="shared" si="13486"/>
        <v>33988.434000000001</v>
      </c>
      <c r="AM5133" s="32">
        <f t="shared" si="13487"/>
        <v>-94.25</v>
      </c>
    </row>
    <row r="5134" spans="2:40" ht="78" x14ac:dyDescent="0.3">
      <c r="B5134" s="30" t="s">
        <v>1405</v>
      </c>
      <c r="C5134" s="30" t="s">
        <v>38</v>
      </c>
      <c r="D5134" s="30" t="s">
        <v>104</v>
      </c>
      <c r="E5134" s="15" t="str">
        <f t="shared" si="13497"/>
        <v>0104</v>
      </c>
      <c r="F5134" s="30" t="s">
        <v>1414</v>
      </c>
      <c r="G5134" s="30" t="s">
        <v>68</v>
      </c>
      <c r="H5134" s="31" t="s">
        <v>69</v>
      </c>
      <c r="I5134" s="32">
        <f t="shared" ref="I5134:T5134" si="13604">I5135</f>
        <v>5900</v>
      </c>
      <c r="J5134" s="32">
        <f t="shared" si="13604"/>
        <v>5900</v>
      </c>
      <c r="K5134" s="32">
        <f t="shared" si="13604"/>
        <v>5900</v>
      </c>
      <c r="L5134" s="32">
        <f t="shared" si="13604"/>
        <v>0</v>
      </c>
      <c r="M5134" s="32">
        <f t="shared" si="13604"/>
        <v>0</v>
      </c>
      <c r="N5134" s="32">
        <f t="shared" si="13604"/>
        <v>0</v>
      </c>
      <c r="O5134" s="32">
        <f t="shared" si="13604"/>
        <v>0</v>
      </c>
      <c r="P5134" s="32">
        <f t="shared" si="13604"/>
        <v>0</v>
      </c>
      <c r="Q5134" s="32">
        <f t="shared" si="13604"/>
        <v>0</v>
      </c>
      <c r="R5134" s="32">
        <f t="shared" si="13604"/>
        <v>0</v>
      </c>
      <c r="S5134" s="32">
        <f t="shared" si="13604"/>
        <v>0</v>
      </c>
      <c r="T5134" s="32">
        <f t="shared" si="13604"/>
        <v>0</v>
      </c>
      <c r="U5134" s="32">
        <v>0</v>
      </c>
      <c r="V5134" s="32">
        <f t="shared" si="13499"/>
        <v>5900</v>
      </c>
      <c r="W5134" s="32">
        <f t="shared" ref="W5134:AD5134" si="13605">W5135</f>
        <v>0</v>
      </c>
      <c r="X5134" s="32">
        <f t="shared" si="13605"/>
        <v>0</v>
      </c>
      <c r="Y5134" s="32">
        <f t="shared" si="13605"/>
        <v>0</v>
      </c>
      <c r="Z5134" s="32">
        <f t="shared" si="13605"/>
        <v>0</v>
      </c>
      <c r="AA5134" s="32">
        <f t="shared" si="13605"/>
        <v>0</v>
      </c>
      <c r="AB5134" s="32">
        <f t="shared" si="13605"/>
        <v>5421.0290400000004</v>
      </c>
      <c r="AC5134" s="33">
        <f t="shared" si="13605"/>
        <v>5984.1453600000004</v>
      </c>
      <c r="AD5134" s="33">
        <f t="shared" si="13605"/>
        <v>5984.1449599999996</v>
      </c>
      <c r="AE5134" s="34">
        <f t="shared" si="13485"/>
        <v>99.99999331567038</v>
      </c>
      <c r="AF5134" s="32">
        <f t="shared" ref="AF5134:AK5134" si="13606">AF5135</f>
        <v>5900</v>
      </c>
      <c r="AG5134" s="32">
        <f t="shared" si="13606"/>
        <v>0</v>
      </c>
      <c r="AH5134" s="32">
        <f t="shared" si="13606"/>
        <v>0</v>
      </c>
      <c r="AI5134" s="32">
        <f t="shared" si="13606"/>
        <v>0</v>
      </c>
      <c r="AJ5134" s="32">
        <f t="shared" si="13606"/>
        <v>0</v>
      </c>
      <c r="AK5134" s="32">
        <f t="shared" si="13606"/>
        <v>0</v>
      </c>
      <c r="AL5134" s="32">
        <f t="shared" si="13486"/>
        <v>5900</v>
      </c>
      <c r="AM5134" s="32">
        <f t="shared" si="13487"/>
        <v>0</v>
      </c>
    </row>
    <row r="5135" spans="2:40" ht="31.2" x14ac:dyDescent="0.3">
      <c r="B5135" s="30" t="s">
        <v>1405</v>
      </c>
      <c r="C5135" s="30" t="s">
        <v>38</v>
      </c>
      <c r="D5135" s="30" t="s">
        <v>104</v>
      </c>
      <c r="E5135" s="15" t="str">
        <f t="shared" si="13497"/>
        <v>0104</v>
      </c>
      <c r="F5135" s="30" t="s">
        <v>1414</v>
      </c>
      <c r="G5135" s="30" t="s">
        <v>90</v>
      </c>
      <c r="H5135" s="31" t="s">
        <v>91</v>
      </c>
      <c r="I5135" s="32">
        <v>5900</v>
      </c>
      <c r="J5135" s="32">
        <v>5900</v>
      </c>
      <c r="K5135" s="32">
        <v>5900</v>
      </c>
      <c r="L5135" s="32"/>
      <c r="M5135" s="32"/>
      <c r="N5135" s="32"/>
      <c r="O5135" s="32">
        <v>0</v>
      </c>
      <c r="P5135" s="32">
        <v>0</v>
      </c>
      <c r="Q5135" s="32">
        <v>0</v>
      </c>
      <c r="R5135" s="32">
        <v>0</v>
      </c>
      <c r="S5135" s="32">
        <v>0</v>
      </c>
      <c r="T5135" s="32">
        <v>0</v>
      </c>
      <c r="U5135" s="32">
        <v>0</v>
      </c>
      <c r="V5135" s="32">
        <f t="shared" si="13499"/>
        <v>5900</v>
      </c>
      <c r="W5135" s="32"/>
      <c r="X5135" s="32"/>
      <c r="Y5135" s="32"/>
      <c r="Z5135" s="32"/>
      <c r="AA5135" s="32"/>
      <c r="AB5135" s="32">
        <v>5421.0290400000004</v>
      </c>
      <c r="AC5135" s="33">
        <v>5984.1453600000004</v>
      </c>
      <c r="AD5135" s="33">
        <v>5984.1449599999996</v>
      </c>
      <c r="AE5135" s="34">
        <f t="shared" si="13485"/>
        <v>99.99999331567038</v>
      </c>
      <c r="AF5135" s="32">
        <v>5900</v>
      </c>
      <c r="AG5135" s="32">
        <v>0</v>
      </c>
      <c r="AH5135" s="32">
        <v>0</v>
      </c>
      <c r="AI5135" s="32">
        <v>0</v>
      </c>
      <c r="AJ5135" s="32">
        <v>0</v>
      </c>
      <c r="AK5135" s="32">
        <v>0</v>
      </c>
      <c r="AL5135" s="32">
        <f t="shared" si="13486"/>
        <v>5900</v>
      </c>
      <c r="AM5135" s="32">
        <f t="shared" si="13487"/>
        <v>0</v>
      </c>
      <c r="AN5135" s="12"/>
    </row>
    <row r="5136" spans="2:40" ht="31.2" x14ac:dyDescent="0.3">
      <c r="B5136" s="30" t="s">
        <v>1405</v>
      </c>
      <c r="C5136" s="30" t="s">
        <v>38</v>
      </c>
      <c r="D5136" s="30" t="s">
        <v>104</v>
      </c>
      <c r="E5136" s="15" t="str">
        <f t="shared" si="13497"/>
        <v>0104</v>
      </c>
      <c r="F5136" s="30" t="s">
        <v>1414</v>
      </c>
      <c r="G5136" s="30" t="s">
        <v>50</v>
      </c>
      <c r="H5136" s="31" t="s">
        <v>51</v>
      </c>
      <c r="I5136" s="32">
        <f t="shared" ref="I5136:T5136" si="13607">I5137</f>
        <v>24908.3</v>
      </c>
      <c r="J5136" s="32">
        <f t="shared" si="13607"/>
        <v>24862.400000000001</v>
      </c>
      <c r="K5136" s="32">
        <f t="shared" si="13607"/>
        <v>24194.6</v>
      </c>
      <c r="L5136" s="32">
        <f t="shared" si="13607"/>
        <v>0</v>
      </c>
      <c r="M5136" s="32">
        <f t="shared" si="13607"/>
        <v>0</v>
      </c>
      <c r="N5136" s="32">
        <f t="shared" si="13607"/>
        <v>0</v>
      </c>
      <c r="O5136" s="32">
        <f t="shared" si="13607"/>
        <v>695.28399999999999</v>
      </c>
      <c r="P5136" s="32">
        <f t="shared" si="13607"/>
        <v>0</v>
      </c>
      <c r="Q5136" s="32">
        <f t="shared" si="13607"/>
        <v>0</v>
      </c>
      <c r="R5136" s="32">
        <f t="shared" si="13607"/>
        <v>1790.6</v>
      </c>
      <c r="S5136" s="32">
        <f t="shared" si="13607"/>
        <v>0</v>
      </c>
      <c r="T5136" s="32">
        <f t="shared" si="13607"/>
        <v>0</v>
      </c>
      <c r="U5136" s="32">
        <v>0</v>
      </c>
      <c r="V5136" s="32">
        <f t="shared" si="13499"/>
        <v>27394.183999999997</v>
      </c>
      <c r="W5136" s="32">
        <f t="shared" ref="W5136:AD5136" si="13608">W5137</f>
        <v>0</v>
      </c>
      <c r="X5136" s="32">
        <f t="shared" si="13608"/>
        <v>0</v>
      </c>
      <c r="Y5136" s="32">
        <f t="shared" si="13608"/>
        <v>0</v>
      </c>
      <c r="Z5136" s="32">
        <f t="shared" si="13608"/>
        <v>0</v>
      </c>
      <c r="AA5136" s="32">
        <f t="shared" si="13608"/>
        <v>0</v>
      </c>
      <c r="AB5136" s="32">
        <f t="shared" si="13608"/>
        <v>18725.720969999998</v>
      </c>
      <c r="AC5136" s="33">
        <f t="shared" si="13608"/>
        <v>21863.355339999998</v>
      </c>
      <c r="AD5136" s="33">
        <f t="shared" si="13608"/>
        <v>21863.355339999998</v>
      </c>
      <c r="AE5136" s="34">
        <f t="shared" si="13485"/>
        <v>100</v>
      </c>
      <c r="AF5136" s="32">
        <f t="shared" ref="AF5136:AK5136" si="13609">AF5137</f>
        <v>26793.15</v>
      </c>
      <c r="AG5136" s="32">
        <f t="shared" si="13609"/>
        <v>695.28399999999999</v>
      </c>
      <c r="AH5136" s="32">
        <f t="shared" si="13609"/>
        <v>0</v>
      </c>
      <c r="AI5136" s="32">
        <f t="shared" si="13609"/>
        <v>0</v>
      </c>
      <c r="AJ5136" s="32">
        <f t="shared" si="13609"/>
        <v>0</v>
      </c>
      <c r="AK5136" s="32">
        <f t="shared" si="13609"/>
        <v>0</v>
      </c>
      <c r="AL5136" s="32">
        <f t="shared" si="13486"/>
        <v>27488.434000000001</v>
      </c>
      <c r="AM5136" s="32">
        <f t="shared" si="13487"/>
        <v>-94.250000000003638</v>
      </c>
    </row>
    <row r="5137" spans="2:40" ht="31.2" x14ac:dyDescent="0.3">
      <c r="B5137" s="30" t="s">
        <v>1405</v>
      </c>
      <c r="C5137" s="30" t="s">
        <v>38</v>
      </c>
      <c r="D5137" s="30" t="s">
        <v>104</v>
      </c>
      <c r="E5137" s="15" t="str">
        <f t="shared" si="13497"/>
        <v>0104</v>
      </c>
      <c r="F5137" s="30" t="s">
        <v>1414</v>
      </c>
      <c r="G5137" s="30" t="s">
        <v>52</v>
      </c>
      <c r="H5137" s="31" t="s">
        <v>53</v>
      </c>
      <c r="I5137" s="32">
        <f>24908.3</f>
        <v>24908.3</v>
      </c>
      <c r="J5137" s="32">
        <f>24862.4</f>
        <v>24862.400000000001</v>
      </c>
      <c r="K5137" s="32">
        <f>24194.6</f>
        <v>24194.6</v>
      </c>
      <c r="L5137" s="32"/>
      <c r="M5137" s="32"/>
      <c r="N5137" s="32"/>
      <c r="O5137" s="32">
        <v>695.28399999999999</v>
      </c>
      <c r="P5137" s="32">
        <v>0</v>
      </c>
      <c r="Q5137" s="32">
        <v>0</v>
      </c>
      <c r="R5137" s="32">
        <v>1790.6</v>
      </c>
      <c r="S5137" s="32">
        <v>0</v>
      </c>
      <c r="T5137" s="32">
        <v>0</v>
      </c>
      <c r="U5137" s="32">
        <v>0</v>
      </c>
      <c r="V5137" s="32">
        <f t="shared" si="13499"/>
        <v>27394.183999999997</v>
      </c>
      <c r="W5137" s="32"/>
      <c r="X5137" s="32"/>
      <c r="Y5137" s="32"/>
      <c r="Z5137" s="32"/>
      <c r="AA5137" s="32"/>
      <c r="AB5137" s="32">
        <v>18725.720969999998</v>
      </c>
      <c r="AC5137" s="33">
        <v>21863.355339999998</v>
      </c>
      <c r="AD5137" s="33">
        <v>21863.355339999998</v>
      </c>
      <c r="AE5137" s="34">
        <f t="shared" si="13485"/>
        <v>100</v>
      </c>
      <c r="AF5137" s="32">
        <v>26793.15</v>
      </c>
      <c r="AG5137" s="32">
        <v>695.28399999999999</v>
      </c>
      <c r="AH5137" s="32">
        <v>0</v>
      </c>
      <c r="AI5137" s="32">
        <v>0</v>
      </c>
      <c r="AJ5137" s="32">
        <v>0</v>
      </c>
      <c r="AK5137" s="32">
        <v>0</v>
      </c>
      <c r="AL5137" s="32">
        <f t="shared" si="13486"/>
        <v>27488.434000000001</v>
      </c>
      <c r="AM5137" s="32">
        <f t="shared" si="13487"/>
        <v>-94.250000000003638</v>
      </c>
      <c r="AN5137" s="12"/>
    </row>
    <row r="5138" spans="2:40" x14ac:dyDescent="0.3">
      <c r="B5138" s="30" t="s">
        <v>1405</v>
      </c>
      <c r="C5138" s="30" t="s">
        <v>38</v>
      </c>
      <c r="D5138" s="30" t="s">
        <v>104</v>
      </c>
      <c r="E5138" s="15" t="str">
        <f t="shared" si="13497"/>
        <v>0104</v>
      </c>
      <c r="F5138" s="30" t="s">
        <v>1414</v>
      </c>
      <c r="G5138" s="30" t="s">
        <v>92</v>
      </c>
      <c r="H5138" s="31" t="s">
        <v>93</v>
      </c>
      <c r="I5138" s="32">
        <f t="shared" ref="I5138:T5138" si="13610">I5139</f>
        <v>600</v>
      </c>
      <c r="J5138" s="32">
        <f t="shared" si="13610"/>
        <v>600</v>
      </c>
      <c r="K5138" s="32">
        <f t="shared" si="13610"/>
        <v>600</v>
      </c>
      <c r="L5138" s="32">
        <f t="shared" si="13610"/>
        <v>0</v>
      </c>
      <c r="M5138" s="32">
        <f t="shared" si="13610"/>
        <v>0</v>
      </c>
      <c r="N5138" s="32">
        <f t="shared" si="13610"/>
        <v>0</v>
      </c>
      <c r="O5138" s="32">
        <f t="shared" si="13610"/>
        <v>0</v>
      </c>
      <c r="P5138" s="32">
        <f t="shared" si="13610"/>
        <v>0</v>
      </c>
      <c r="Q5138" s="32">
        <f t="shared" si="13610"/>
        <v>0</v>
      </c>
      <c r="R5138" s="32">
        <f t="shared" si="13610"/>
        <v>0</v>
      </c>
      <c r="S5138" s="32">
        <f t="shared" si="13610"/>
        <v>0</v>
      </c>
      <c r="T5138" s="32">
        <f t="shared" si="13610"/>
        <v>0</v>
      </c>
      <c r="U5138" s="32">
        <v>0</v>
      </c>
      <c r="V5138" s="32">
        <f t="shared" si="13499"/>
        <v>600</v>
      </c>
      <c r="W5138" s="32">
        <f t="shared" ref="W5138:AD5138" si="13611">W5139</f>
        <v>0</v>
      </c>
      <c r="X5138" s="32">
        <f t="shared" si="13611"/>
        <v>0</v>
      </c>
      <c r="Y5138" s="32">
        <f t="shared" si="13611"/>
        <v>0</v>
      </c>
      <c r="Z5138" s="32">
        <f t="shared" si="13611"/>
        <v>0</v>
      </c>
      <c r="AA5138" s="32">
        <f t="shared" si="13611"/>
        <v>0</v>
      </c>
      <c r="AB5138" s="32">
        <f t="shared" si="13611"/>
        <v>300</v>
      </c>
      <c r="AC5138" s="33">
        <f t="shared" si="13611"/>
        <v>300</v>
      </c>
      <c r="AD5138" s="33">
        <f t="shared" si="13611"/>
        <v>300</v>
      </c>
      <c r="AE5138" s="34">
        <f t="shared" si="13485"/>
        <v>100</v>
      </c>
      <c r="AF5138" s="32">
        <f t="shared" ref="AF5138:AK5138" si="13612">AF5139</f>
        <v>600</v>
      </c>
      <c r="AG5138" s="32">
        <f t="shared" si="13612"/>
        <v>0</v>
      </c>
      <c r="AH5138" s="32">
        <f t="shared" si="13612"/>
        <v>0</v>
      </c>
      <c r="AI5138" s="32">
        <f t="shared" si="13612"/>
        <v>0</v>
      </c>
      <c r="AJ5138" s="32">
        <f t="shared" si="13612"/>
        <v>0</v>
      </c>
      <c r="AK5138" s="32">
        <f t="shared" si="13612"/>
        <v>0</v>
      </c>
      <c r="AL5138" s="32">
        <f t="shared" si="13486"/>
        <v>600</v>
      </c>
      <c r="AM5138" s="32">
        <f t="shared" si="13487"/>
        <v>0</v>
      </c>
    </row>
    <row r="5139" spans="2:40" x14ac:dyDescent="0.3">
      <c r="B5139" s="30" t="s">
        <v>1405</v>
      </c>
      <c r="C5139" s="30" t="s">
        <v>38</v>
      </c>
      <c r="D5139" s="30" t="s">
        <v>104</v>
      </c>
      <c r="E5139" s="15" t="str">
        <f t="shared" si="13497"/>
        <v>0104</v>
      </c>
      <c r="F5139" s="30" t="s">
        <v>1414</v>
      </c>
      <c r="G5139" s="30" t="s">
        <v>194</v>
      </c>
      <c r="H5139" s="31" t="s">
        <v>195</v>
      </c>
      <c r="I5139" s="32">
        <v>600</v>
      </c>
      <c r="J5139" s="32">
        <v>600</v>
      </c>
      <c r="K5139" s="32">
        <v>600</v>
      </c>
      <c r="L5139" s="32"/>
      <c r="M5139" s="32"/>
      <c r="N5139" s="32"/>
      <c r="O5139" s="32">
        <v>0</v>
      </c>
      <c r="P5139" s="32">
        <v>0</v>
      </c>
      <c r="Q5139" s="32">
        <v>0</v>
      </c>
      <c r="R5139" s="32">
        <v>0</v>
      </c>
      <c r="S5139" s="32">
        <v>0</v>
      </c>
      <c r="T5139" s="32">
        <v>0</v>
      </c>
      <c r="U5139" s="32">
        <v>0</v>
      </c>
      <c r="V5139" s="32">
        <f t="shared" si="13499"/>
        <v>600</v>
      </c>
      <c r="W5139" s="32"/>
      <c r="X5139" s="32"/>
      <c r="Y5139" s="32"/>
      <c r="Z5139" s="32"/>
      <c r="AA5139" s="32"/>
      <c r="AB5139" s="32">
        <v>300</v>
      </c>
      <c r="AC5139" s="33">
        <v>300</v>
      </c>
      <c r="AD5139" s="33">
        <v>300</v>
      </c>
      <c r="AE5139" s="34">
        <f t="shared" si="13485"/>
        <v>100</v>
      </c>
      <c r="AF5139" s="32">
        <v>600</v>
      </c>
      <c r="AG5139" s="32">
        <v>0</v>
      </c>
      <c r="AH5139" s="32">
        <v>0</v>
      </c>
      <c r="AI5139" s="32">
        <v>0</v>
      </c>
      <c r="AJ5139" s="32">
        <v>0</v>
      </c>
      <c r="AK5139" s="32">
        <v>0</v>
      </c>
      <c r="AL5139" s="32">
        <f t="shared" si="13486"/>
        <v>600</v>
      </c>
      <c r="AM5139" s="32">
        <f t="shared" si="13487"/>
        <v>0</v>
      </c>
      <c r="AN5139" s="12"/>
    </row>
    <row r="5140" spans="2:40" s="22" customFormat="1" ht="15.6" hidden="1" customHeight="1" x14ac:dyDescent="0.3">
      <c r="B5140" s="23" t="s">
        <v>1405</v>
      </c>
      <c r="C5140" s="23" t="s">
        <v>38</v>
      </c>
      <c r="D5140" s="23" t="s">
        <v>224</v>
      </c>
      <c r="E5140" s="24" t="str">
        <f t="shared" si="13497"/>
        <v>0107</v>
      </c>
      <c r="F5140" s="23"/>
      <c r="G5140" s="23"/>
      <c r="H5140" s="25" t="s">
        <v>1415</v>
      </c>
      <c r="I5140" s="26">
        <f t="shared" ref="I5140:I5144" si="13613">I5141</f>
        <v>0</v>
      </c>
      <c r="J5140" s="26">
        <f t="shared" ref="J5140:J5144" si="13614">J5141</f>
        <v>0</v>
      </c>
      <c r="K5140" s="26">
        <f t="shared" ref="K5140:K5144" si="13615">K5141</f>
        <v>100787.8</v>
      </c>
      <c r="L5140" s="26">
        <f t="shared" ref="L5140:L5144" si="13616">L5141</f>
        <v>0</v>
      </c>
      <c r="M5140" s="26">
        <f t="shared" ref="M5140:M5144" si="13617">M5141</f>
        <v>0</v>
      </c>
      <c r="N5140" s="26">
        <f t="shared" ref="N5140:N5144" si="13618">N5141</f>
        <v>0</v>
      </c>
      <c r="O5140" s="26">
        <f t="shared" ref="O5140:O5144" si="13619">O5141</f>
        <v>0</v>
      </c>
      <c r="P5140" s="26">
        <f t="shared" ref="P5140:P5144" si="13620">P5141</f>
        <v>0</v>
      </c>
      <c r="Q5140" s="26">
        <f t="shared" ref="Q5140:Q5144" si="13621">Q5141</f>
        <v>0</v>
      </c>
      <c r="R5140" s="26">
        <f t="shared" ref="R5140:R5144" si="13622">R5141</f>
        <v>0</v>
      </c>
      <c r="S5140" s="26">
        <f t="shared" ref="S5140:S5144" si="13623">S5141</f>
        <v>0</v>
      </c>
      <c r="T5140" s="26">
        <f t="shared" ref="T5140:T5144" si="13624">T5141</f>
        <v>0</v>
      </c>
      <c r="U5140" s="26">
        <v>0</v>
      </c>
      <c r="V5140" s="26">
        <f t="shared" si="13499"/>
        <v>0</v>
      </c>
      <c r="W5140" s="26">
        <f t="shared" ref="W5140:W5144" si="13625">W5141</f>
        <v>0</v>
      </c>
      <c r="X5140" s="26">
        <f t="shared" ref="X5140:X5144" si="13626">X5141</f>
        <v>0</v>
      </c>
      <c r="Y5140" s="26">
        <f t="shared" ref="Y5140:Y5144" si="13627">Y5141</f>
        <v>0</v>
      </c>
      <c r="Z5140" s="26">
        <f t="shared" ref="Z5140:Z5144" si="13628">Z5141</f>
        <v>0</v>
      </c>
      <c r="AA5140" s="26">
        <f t="shared" ref="AA5140:AA5144" si="13629">AA5141</f>
        <v>0</v>
      </c>
      <c r="AB5140" s="32">
        <f t="shared" ref="AB5140:AB5144" si="13630">AB5141</f>
        <v>0</v>
      </c>
      <c r="AC5140" s="27">
        <f t="shared" ref="AC5140:AC5144" si="13631">AC5141</f>
        <v>0</v>
      </c>
      <c r="AD5140" s="33">
        <f t="shared" ref="AD5140:AD5144" si="13632">AD5141</f>
        <v>0</v>
      </c>
      <c r="AE5140" s="28" t="e">
        <f t="shared" si="13485"/>
        <v>#DIV/0!</v>
      </c>
      <c r="AF5140" s="42">
        <f t="shared" ref="AF5140:AF5144" si="13633">AF5141</f>
        <v>0</v>
      </c>
      <c r="AG5140" s="42">
        <f t="shared" ref="AG5140:AG5144" si="13634">AG5141</f>
        <v>0</v>
      </c>
      <c r="AH5140" s="43">
        <f t="shared" ref="AH5140:AH5144" si="13635">AH5141</f>
        <v>0</v>
      </c>
      <c r="AI5140" s="43">
        <f t="shared" ref="AI5140:AI5144" si="13636">AI5141</f>
        <v>0</v>
      </c>
      <c r="AJ5140" s="43">
        <f t="shared" ref="AJ5140:AJ5144" si="13637">AJ5141</f>
        <v>0</v>
      </c>
      <c r="AK5140" s="43">
        <f t="shared" ref="AK5140:AK5144" si="13638">AK5141</f>
        <v>0</v>
      </c>
      <c r="AL5140" s="43">
        <f t="shared" si="13486"/>
        <v>0</v>
      </c>
      <c r="AM5140" s="43">
        <f t="shared" si="13487"/>
        <v>0</v>
      </c>
      <c r="AN5140" s="37" t="s">
        <v>35</v>
      </c>
    </row>
    <row r="5141" spans="2:40" ht="31.2" hidden="1" customHeight="1" x14ac:dyDescent="0.3">
      <c r="B5141" s="30" t="s">
        <v>1405</v>
      </c>
      <c r="C5141" s="30" t="s">
        <v>38</v>
      </c>
      <c r="D5141" s="30" t="s">
        <v>224</v>
      </c>
      <c r="E5141" s="15" t="str">
        <f t="shared" si="13497"/>
        <v>0107</v>
      </c>
      <c r="F5141" s="30" t="s">
        <v>78</v>
      </c>
      <c r="G5141" s="30"/>
      <c r="H5141" s="31" t="s">
        <v>79</v>
      </c>
      <c r="I5141" s="32">
        <f t="shared" si="13613"/>
        <v>0</v>
      </c>
      <c r="J5141" s="32">
        <f t="shared" si="13614"/>
        <v>0</v>
      </c>
      <c r="K5141" s="32">
        <f t="shared" si="13615"/>
        <v>100787.8</v>
      </c>
      <c r="L5141" s="32">
        <f t="shared" si="13616"/>
        <v>0</v>
      </c>
      <c r="M5141" s="32">
        <f t="shared" si="13617"/>
        <v>0</v>
      </c>
      <c r="N5141" s="32">
        <f t="shared" si="13618"/>
        <v>0</v>
      </c>
      <c r="O5141" s="32">
        <f t="shared" si="13619"/>
        <v>0</v>
      </c>
      <c r="P5141" s="32">
        <f t="shared" si="13620"/>
        <v>0</v>
      </c>
      <c r="Q5141" s="32">
        <f t="shared" si="13621"/>
        <v>0</v>
      </c>
      <c r="R5141" s="32">
        <f t="shared" si="13622"/>
        <v>0</v>
      </c>
      <c r="S5141" s="32">
        <f t="shared" si="13623"/>
        <v>0</v>
      </c>
      <c r="T5141" s="32">
        <f t="shared" si="13624"/>
        <v>0</v>
      </c>
      <c r="U5141" s="32">
        <v>0</v>
      </c>
      <c r="V5141" s="32">
        <f t="shared" si="13499"/>
        <v>0</v>
      </c>
      <c r="W5141" s="32">
        <f t="shared" si="13625"/>
        <v>0</v>
      </c>
      <c r="X5141" s="32">
        <f t="shared" si="13626"/>
        <v>0</v>
      </c>
      <c r="Y5141" s="32">
        <f t="shared" si="13627"/>
        <v>0</v>
      </c>
      <c r="Z5141" s="32">
        <f t="shared" si="13628"/>
        <v>0</v>
      </c>
      <c r="AA5141" s="32">
        <f t="shared" si="13629"/>
        <v>0</v>
      </c>
      <c r="AB5141" s="32">
        <f t="shared" si="13630"/>
        <v>0</v>
      </c>
      <c r="AC5141" s="33">
        <f t="shared" si="13631"/>
        <v>0</v>
      </c>
      <c r="AD5141" s="33">
        <f t="shared" si="13632"/>
        <v>0</v>
      </c>
      <c r="AE5141" s="34" t="e">
        <f t="shared" si="13485"/>
        <v>#DIV/0!</v>
      </c>
      <c r="AF5141" s="35">
        <f t="shared" si="13633"/>
        <v>0</v>
      </c>
      <c r="AG5141" s="35">
        <f t="shared" si="13634"/>
        <v>0</v>
      </c>
      <c r="AH5141" s="36">
        <f t="shared" si="13635"/>
        <v>0</v>
      </c>
      <c r="AI5141" s="36">
        <f t="shared" si="13636"/>
        <v>0</v>
      </c>
      <c r="AJ5141" s="36">
        <f t="shared" si="13637"/>
        <v>0</v>
      </c>
      <c r="AK5141" s="36">
        <f t="shared" si="13638"/>
        <v>0</v>
      </c>
      <c r="AL5141" s="36">
        <f t="shared" si="13486"/>
        <v>0</v>
      </c>
      <c r="AM5141" s="36">
        <f t="shared" si="13487"/>
        <v>0</v>
      </c>
      <c r="AN5141" s="37" t="s">
        <v>35</v>
      </c>
    </row>
    <row r="5142" spans="2:40" ht="15.6" hidden="1" customHeight="1" x14ac:dyDescent="0.3">
      <c r="B5142" s="30" t="s">
        <v>1405</v>
      </c>
      <c r="C5142" s="30" t="s">
        <v>38</v>
      </c>
      <c r="D5142" s="30" t="s">
        <v>224</v>
      </c>
      <c r="E5142" s="15" t="str">
        <f t="shared" si="13497"/>
        <v>0107</v>
      </c>
      <c r="F5142" s="30" t="s">
        <v>80</v>
      </c>
      <c r="G5142" s="30"/>
      <c r="H5142" s="31" t="s">
        <v>81</v>
      </c>
      <c r="I5142" s="32">
        <f t="shared" si="13613"/>
        <v>0</v>
      </c>
      <c r="J5142" s="32">
        <f t="shared" si="13614"/>
        <v>0</v>
      </c>
      <c r="K5142" s="32">
        <f t="shared" si="13615"/>
        <v>100787.8</v>
      </c>
      <c r="L5142" s="32">
        <f t="shared" si="13616"/>
        <v>0</v>
      </c>
      <c r="M5142" s="32">
        <f t="shared" si="13617"/>
        <v>0</v>
      </c>
      <c r="N5142" s="32">
        <f t="shared" si="13618"/>
        <v>0</v>
      </c>
      <c r="O5142" s="32">
        <f t="shared" si="13619"/>
        <v>0</v>
      </c>
      <c r="P5142" s="32">
        <f t="shared" si="13620"/>
        <v>0</v>
      </c>
      <c r="Q5142" s="32">
        <f t="shared" si="13621"/>
        <v>0</v>
      </c>
      <c r="R5142" s="32">
        <f t="shared" si="13622"/>
        <v>0</v>
      </c>
      <c r="S5142" s="32">
        <f t="shared" si="13623"/>
        <v>0</v>
      </c>
      <c r="T5142" s="32">
        <f t="shared" si="13624"/>
        <v>0</v>
      </c>
      <c r="U5142" s="32">
        <v>0</v>
      </c>
      <c r="V5142" s="32">
        <f t="shared" si="13499"/>
        <v>0</v>
      </c>
      <c r="W5142" s="32">
        <f t="shared" si="13625"/>
        <v>0</v>
      </c>
      <c r="X5142" s="32">
        <f t="shared" si="13626"/>
        <v>0</v>
      </c>
      <c r="Y5142" s="32">
        <f t="shared" si="13627"/>
        <v>0</v>
      </c>
      <c r="Z5142" s="32">
        <f t="shared" si="13628"/>
        <v>0</v>
      </c>
      <c r="AA5142" s="32">
        <f t="shared" si="13629"/>
        <v>0</v>
      </c>
      <c r="AB5142" s="32">
        <f t="shared" si="13630"/>
        <v>0</v>
      </c>
      <c r="AC5142" s="33">
        <f t="shared" si="13631"/>
        <v>0</v>
      </c>
      <c r="AD5142" s="33">
        <f t="shared" si="13632"/>
        <v>0</v>
      </c>
      <c r="AE5142" s="34" t="e">
        <f t="shared" si="13485"/>
        <v>#DIV/0!</v>
      </c>
      <c r="AF5142" s="35">
        <f t="shared" si="13633"/>
        <v>0</v>
      </c>
      <c r="AG5142" s="35">
        <f t="shared" si="13634"/>
        <v>0</v>
      </c>
      <c r="AH5142" s="36">
        <f t="shared" si="13635"/>
        <v>0</v>
      </c>
      <c r="AI5142" s="36">
        <f t="shared" si="13636"/>
        <v>0</v>
      </c>
      <c r="AJ5142" s="36">
        <f t="shared" si="13637"/>
        <v>0</v>
      </c>
      <c r="AK5142" s="36">
        <f t="shared" si="13638"/>
        <v>0</v>
      </c>
      <c r="AL5142" s="36">
        <f t="shared" si="13486"/>
        <v>0</v>
      </c>
      <c r="AM5142" s="36">
        <f t="shared" si="13487"/>
        <v>0</v>
      </c>
      <c r="AN5142" s="37" t="s">
        <v>35</v>
      </c>
    </row>
    <row r="5143" spans="2:40" ht="31.2" hidden="1" customHeight="1" x14ac:dyDescent="0.3">
      <c r="B5143" s="30" t="s">
        <v>1405</v>
      </c>
      <c r="C5143" s="30" t="s">
        <v>38</v>
      </c>
      <c r="D5143" s="30" t="s">
        <v>224</v>
      </c>
      <c r="E5143" s="15" t="str">
        <f t="shared" si="13497"/>
        <v>0107</v>
      </c>
      <c r="F5143" s="30" t="s">
        <v>1416</v>
      </c>
      <c r="G5143" s="30"/>
      <c r="H5143" s="31" t="s">
        <v>1417</v>
      </c>
      <c r="I5143" s="32">
        <f t="shared" si="13613"/>
        <v>0</v>
      </c>
      <c r="J5143" s="32">
        <f t="shared" si="13614"/>
        <v>0</v>
      </c>
      <c r="K5143" s="32">
        <f t="shared" si="13615"/>
        <v>100787.8</v>
      </c>
      <c r="L5143" s="32">
        <f t="shared" si="13616"/>
        <v>0</v>
      </c>
      <c r="M5143" s="32">
        <f t="shared" si="13617"/>
        <v>0</v>
      </c>
      <c r="N5143" s="32">
        <f t="shared" si="13618"/>
        <v>0</v>
      </c>
      <c r="O5143" s="32">
        <f t="shared" si="13619"/>
        <v>0</v>
      </c>
      <c r="P5143" s="32">
        <f t="shared" si="13620"/>
        <v>0</v>
      </c>
      <c r="Q5143" s="32">
        <f t="shared" si="13621"/>
        <v>0</v>
      </c>
      <c r="R5143" s="32">
        <f t="shared" si="13622"/>
        <v>0</v>
      </c>
      <c r="S5143" s="32">
        <f t="shared" si="13623"/>
        <v>0</v>
      </c>
      <c r="T5143" s="32">
        <f t="shared" si="13624"/>
        <v>0</v>
      </c>
      <c r="U5143" s="32">
        <v>0</v>
      </c>
      <c r="V5143" s="32">
        <f t="shared" si="13499"/>
        <v>0</v>
      </c>
      <c r="W5143" s="32">
        <f t="shared" si="13625"/>
        <v>0</v>
      </c>
      <c r="X5143" s="32">
        <f t="shared" si="13626"/>
        <v>0</v>
      </c>
      <c r="Y5143" s="32">
        <f t="shared" si="13627"/>
        <v>0</v>
      </c>
      <c r="Z5143" s="32">
        <f t="shared" si="13628"/>
        <v>0</v>
      </c>
      <c r="AA5143" s="32">
        <f t="shared" si="13629"/>
        <v>0</v>
      </c>
      <c r="AB5143" s="32">
        <f t="shared" si="13630"/>
        <v>0</v>
      </c>
      <c r="AC5143" s="33">
        <f t="shared" si="13631"/>
        <v>0</v>
      </c>
      <c r="AD5143" s="33">
        <f t="shared" si="13632"/>
        <v>0</v>
      </c>
      <c r="AE5143" s="34" t="e">
        <f t="shared" si="13485"/>
        <v>#DIV/0!</v>
      </c>
      <c r="AF5143" s="35">
        <f t="shared" si="13633"/>
        <v>0</v>
      </c>
      <c r="AG5143" s="35">
        <f t="shared" si="13634"/>
        <v>0</v>
      </c>
      <c r="AH5143" s="36">
        <f t="shared" si="13635"/>
        <v>0</v>
      </c>
      <c r="AI5143" s="36">
        <f t="shared" si="13636"/>
        <v>0</v>
      </c>
      <c r="AJ5143" s="36">
        <f t="shared" si="13637"/>
        <v>0</v>
      </c>
      <c r="AK5143" s="36">
        <f t="shared" si="13638"/>
        <v>0</v>
      </c>
      <c r="AL5143" s="36">
        <f t="shared" si="13486"/>
        <v>0</v>
      </c>
      <c r="AM5143" s="36">
        <f t="shared" si="13487"/>
        <v>0</v>
      </c>
      <c r="AN5143" s="37" t="s">
        <v>35</v>
      </c>
    </row>
    <row r="5144" spans="2:40" ht="15.6" hidden="1" customHeight="1" x14ac:dyDescent="0.3">
      <c r="B5144" s="30" t="s">
        <v>1405</v>
      </c>
      <c r="C5144" s="30" t="s">
        <v>38</v>
      </c>
      <c r="D5144" s="30" t="s">
        <v>224</v>
      </c>
      <c r="E5144" s="15" t="str">
        <f t="shared" si="13497"/>
        <v>0107</v>
      </c>
      <c r="F5144" s="30" t="s">
        <v>1416</v>
      </c>
      <c r="G5144" s="30" t="s">
        <v>56</v>
      </c>
      <c r="H5144" s="31" t="s">
        <v>57</v>
      </c>
      <c r="I5144" s="32">
        <f t="shared" si="13613"/>
        <v>0</v>
      </c>
      <c r="J5144" s="32">
        <f t="shared" si="13614"/>
        <v>0</v>
      </c>
      <c r="K5144" s="32">
        <f t="shared" si="13615"/>
        <v>100787.8</v>
      </c>
      <c r="L5144" s="32">
        <f t="shared" si="13616"/>
        <v>0</v>
      </c>
      <c r="M5144" s="32">
        <f t="shared" si="13617"/>
        <v>0</v>
      </c>
      <c r="N5144" s="32">
        <f t="shared" si="13618"/>
        <v>0</v>
      </c>
      <c r="O5144" s="32">
        <f t="shared" si="13619"/>
        <v>0</v>
      </c>
      <c r="P5144" s="32">
        <f t="shared" si="13620"/>
        <v>0</v>
      </c>
      <c r="Q5144" s="32">
        <f t="shared" si="13621"/>
        <v>0</v>
      </c>
      <c r="R5144" s="32">
        <f t="shared" si="13622"/>
        <v>0</v>
      </c>
      <c r="S5144" s="32">
        <f t="shared" si="13623"/>
        <v>0</v>
      </c>
      <c r="T5144" s="32">
        <f t="shared" si="13624"/>
        <v>0</v>
      </c>
      <c r="U5144" s="32">
        <v>0</v>
      </c>
      <c r="V5144" s="32">
        <f t="shared" si="13499"/>
        <v>0</v>
      </c>
      <c r="W5144" s="32">
        <f t="shared" si="13625"/>
        <v>0</v>
      </c>
      <c r="X5144" s="32">
        <f t="shared" si="13626"/>
        <v>0</v>
      </c>
      <c r="Y5144" s="32">
        <f t="shared" si="13627"/>
        <v>0</v>
      </c>
      <c r="Z5144" s="32">
        <f t="shared" si="13628"/>
        <v>0</v>
      </c>
      <c r="AA5144" s="32">
        <f t="shared" si="13629"/>
        <v>0</v>
      </c>
      <c r="AB5144" s="32">
        <f t="shared" si="13630"/>
        <v>0</v>
      </c>
      <c r="AC5144" s="33">
        <f t="shared" si="13631"/>
        <v>0</v>
      </c>
      <c r="AD5144" s="33">
        <f t="shared" si="13632"/>
        <v>0</v>
      </c>
      <c r="AE5144" s="34" t="e">
        <f t="shared" si="13485"/>
        <v>#DIV/0!</v>
      </c>
      <c r="AF5144" s="35">
        <f t="shared" si="13633"/>
        <v>0</v>
      </c>
      <c r="AG5144" s="35">
        <f t="shared" si="13634"/>
        <v>0</v>
      </c>
      <c r="AH5144" s="36">
        <f t="shared" si="13635"/>
        <v>0</v>
      </c>
      <c r="AI5144" s="36">
        <f t="shared" si="13636"/>
        <v>0</v>
      </c>
      <c r="AJ5144" s="36">
        <f t="shared" si="13637"/>
        <v>0</v>
      </c>
      <c r="AK5144" s="36">
        <f t="shared" si="13638"/>
        <v>0</v>
      </c>
      <c r="AL5144" s="36">
        <f t="shared" si="13486"/>
        <v>0</v>
      </c>
      <c r="AM5144" s="36">
        <f t="shared" si="13487"/>
        <v>0</v>
      </c>
      <c r="AN5144" s="37" t="s">
        <v>35</v>
      </c>
    </row>
    <row r="5145" spans="2:40" ht="15.6" hidden="1" customHeight="1" x14ac:dyDescent="0.3">
      <c r="B5145" s="30" t="s">
        <v>1405</v>
      </c>
      <c r="C5145" s="30" t="s">
        <v>38</v>
      </c>
      <c r="D5145" s="30" t="s">
        <v>224</v>
      </c>
      <c r="E5145" s="15" t="str">
        <f t="shared" si="13497"/>
        <v>0107</v>
      </c>
      <c r="F5145" s="30" t="s">
        <v>1416</v>
      </c>
      <c r="G5145" s="30" t="s">
        <v>1418</v>
      </c>
      <c r="H5145" s="31" t="s">
        <v>1419</v>
      </c>
      <c r="I5145" s="32"/>
      <c r="J5145" s="32"/>
      <c r="K5145" s="32">
        <v>100787.8</v>
      </c>
      <c r="L5145" s="32"/>
      <c r="M5145" s="32"/>
      <c r="N5145" s="32"/>
      <c r="O5145" s="32">
        <v>0</v>
      </c>
      <c r="P5145" s="32">
        <v>0</v>
      </c>
      <c r="Q5145" s="32">
        <v>0</v>
      </c>
      <c r="R5145" s="32">
        <v>0</v>
      </c>
      <c r="S5145" s="32">
        <v>0</v>
      </c>
      <c r="T5145" s="32">
        <v>0</v>
      </c>
      <c r="U5145" s="32">
        <v>0</v>
      </c>
      <c r="V5145" s="32">
        <f t="shared" si="13499"/>
        <v>0</v>
      </c>
      <c r="W5145" s="32"/>
      <c r="X5145" s="32"/>
      <c r="Y5145" s="32"/>
      <c r="Z5145" s="32"/>
      <c r="AA5145" s="32"/>
      <c r="AB5145" s="32">
        <v>0</v>
      </c>
      <c r="AC5145" s="33">
        <v>0</v>
      </c>
      <c r="AD5145" s="33">
        <v>0</v>
      </c>
      <c r="AE5145" s="34" t="e">
        <f t="shared" si="13485"/>
        <v>#DIV/0!</v>
      </c>
      <c r="AF5145" s="35">
        <v>0</v>
      </c>
      <c r="AG5145" s="35">
        <v>0</v>
      </c>
      <c r="AH5145" s="36">
        <v>0</v>
      </c>
      <c r="AI5145" s="36">
        <v>0</v>
      </c>
      <c r="AJ5145" s="36">
        <v>0</v>
      </c>
      <c r="AK5145" s="36">
        <v>0</v>
      </c>
      <c r="AL5145" s="36">
        <f t="shared" si="13486"/>
        <v>0</v>
      </c>
      <c r="AM5145" s="36">
        <f t="shared" si="13487"/>
        <v>0</v>
      </c>
      <c r="AN5145" s="37" t="s">
        <v>35</v>
      </c>
    </row>
    <row r="5146" spans="2:40" s="22" customFormat="1" x14ac:dyDescent="0.3">
      <c r="B5146" s="23" t="s">
        <v>1405</v>
      </c>
      <c r="C5146" s="23" t="s">
        <v>38</v>
      </c>
      <c r="D5146" s="23" t="s">
        <v>40</v>
      </c>
      <c r="E5146" s="24" t="str">
        <f t="shared" si="13497"/>
        <v>0113</v>
      </c>
      <c r="F5146" s="23"/>
      <c r="G5146" s="23"/>
      <c r="H5146" s="25" t="s">
        <v>41</v>
      </c>
      <c r="I5146" s="26">
        <f>I5147+I5187</f>
        <v>545963.1</v>
      </c>
      <c r="J5146" s="26">
        <f>J5147+J5187</f>
        <v>489815.19999999995</v>
      </c>
      <c r="K5146" s="26">
        <f>K5147+K5187</f>
        <v>488915.3</v>
      </c>
      <c r="L5146" s="26">
        <f t="shared" ref="L5146:T5146" si="13639">L5147+L5187+L5181</f>
        <v>3854.5</v>
      </c>
      <c r="M5146" s="26">
        <f t="shared" si="13639"/>
        <v>3854.5</v>
      </c>
      <c r="N5146" s="26">
        <f t="shared" si="13639"/>
        <v>3854.5</v>
      </c>
      <c r="O5146" s="26">
        <f t="shared" si="13639"/>
        <v>-383.66700000000003</v>
      </c>
      <c r="P5146" s="26">
        <f t="shared" si="13639"/>
        <v>831.50800000000004</v>
      </c>
      <c r="Q5146" s="26">
        <f t="shared" si="13639"/>
        <v>5592.9000000000005</v>
      </c>
      <c r="R5146" s="26">
        <f t="shared" si="13639"/>
        <v>8022.8559999999998</v>
      </c>
      <c r="S5146" s="26">
        <f t="shared" si="13639"/>
        <v>2122.982</v>
      </c>
      <c r="T5146" s="26">
        <f t="shared" si="13639"/>
        <v>0</v>
      </c>
      <c r="U5146" s="26">
        <v>19993.127</v>
      </c>
      <c r="V5146" s="26">
        <f t="shared" si="13499"/>
        <v>585997.30599999998</v>
      </c>
      <c r="W5146" s="26" t="e">
        <f t="shared" ref="W5146:AD5146" si="13640">W5147+W5187+W5181</f>
        <v>#REF!</v>
      </c>
      <c r="X5146" s="26" t="e">
        <f t="shared" si="13640"/>
        <v>#REF!</v>
      </c>
      <c r="Y5146" s="26" t="e">
        <f t="shared" si="13640"/>
        <v>#REF!</v>
      </c>
      <c r="Z5146" s="26" t="e">
        <f t="shared" si="13640"/>
        <v>#REF!</v>
      </c>
      <c r="AA5146" s="26" t="e">
        <f t="shared" si="13640"/>
        <v>#REF!</v>
      </c>
      <c r="AB5146" s="26">
        <f t="shared" si="13640"/>
        <v>334605.73538999999</v>
      </c>
      <c r="AC5146" s="27">
        <f t="shared" si="13640"/>
        <v>446638.91049999994</v>
      </c>
      <c r="AD5146" s="27">
        <f t="shared" si="13640"/>
        <v>434523.06472999998</v>
      </c>
      <c r="AE5146" s="28">
        <f t="shared" si="13485"/>
        <v>97.287328648451918</v>
      </c>
      <c r="AF5146" s="26">
        <f t="shared" ref="AF5146:AK5146" si="13641">AF5147+AF5187+AF5181</f>
        <v>447022.57749999996</v>
      </c>
      <c r="AG5146" s="26">
        <f t="shared" si="13641"/>
        <v>-383.66700000000003</v>
      </c>
      <c r="AH5146" s="26">
        <f t="shared" si="13641"/>
        <v>0</v>
      </c>
      <c r="AI5146" s="26">
        <f t="shared" si="13641"/>
        <v>0</v>
      </c>
      <c r="AJ5146" s="26">
        <f t="shared" si="13641"/>
        <v>0</v>
      </c>
      <c r="AK5146" s="26">
        <f t="shared" si="13641"/>
        <v>0</v>
      </c>
      <c r="AL5146" s="26">
        <f t="shared" si="13486"/>
        <v>446638.91049999994</v>
      </c>
      <c r="AM5146" s="26">
        <f t="shared" si="13487"/>
        <v>139358.39550000004</v>
      </c>
      <c r="AN5146" s="29"/>
    </row>
    <row r="5147" spans="2:40" x14ac:dyDescent="0.3">
      <c r="B5147" s="30" t="s">
        <v>1405</v>
      </c>
      <c r="C5147" s="30" t="s">
        <v>38</v>
      </c>
      <c r="D5147" s="30" t="s">
        <v>40</v>
      </c>
      <c r="E5147" s="15" t="str">
        <f t="shared" si="13497"/>
        <v>0113</v>
      </c>
      <c r="F5147" s="30" t="s">
        <v>334</v>
      </c>
      <c r="G5147" s="30"/>
      <c r="H5147" s="31" t="s">
        <v>335</v>
      </c>
      <c r="I5147" s="32">
        <f t="shared" ref="I5147:T5147" si="13642">I5148+I5166</f>
        <v>38079</v>
      </c>
      <c r="J5147" s="32">
        <f t="shared" si="13642"/>
        <v>37679</v>
      </c>
      <c r="K5147" s="32">
        <f t="shared" si="13642"/>
        <v>37679</v>
      </c>
      <c r="L5147" s="32">
        <f t="shared" si="13642"/>
        <v>2500</v>
      </c>
      <c r="M5147" s="32">
        <f t="shared" si="13642"/>
        <v>2500</v>
      </c>
      <c r="N5147" s="32">
        <f t="shared" si="13642"/>
        <v>2500</v>
      </c>
      <c r="O5147" s="32">
        <f t="shared" si="13642"/>
        <v>-33.299999999999997</v>
      </c>
      <c r="P5147" s="32">
        <f t="shared" si="13642"/>
        <v>0</v>
      </c>
      <c r="Q5147" s="32">
        <f t="shared" si="13642"/>
        <v>0</v>
      </c>
      <c r="R5147" s="32">
        <f t="shared" si="13642"/>
        <v>-400</v>
      </c>
      <c r="S5147" s="32">
        <f t="shared" si="13642"/>
        <v>310.72199999999998</v>
      </c>
      <c r="T5147" s="32">
        <f t="shared" si="13642"/>
        <v>0</v>
      </c>
      <c r="U5147" s="32">
        <v>0</v>
      </c>
      <c r="V5147" s="32">
        <f t="shared" si="13499"/>
        <v>40456.421999999999</v>
      </c>
      <c r="W5147" s="32">
        <f t="shared" ref="W5147:AD5147" si="13643">W5148+W5166</f>
        <v>0</v>
      </c>
      <c r="X5147" s="32">
        <f t="shared" si="13643"/>
        <v>0</v>
      </c>
      <c r="Y5147" s="32">
        <f t="shared" si="13643"/>
        <v>0</v>
      </c>
      <c r="Z5147" s="32">
        <f t="shared" si="13643"/>
        <v>0</v>
      </c>
      <c r="AA5147" s="32">
        <f t="shared" si="13643"/>
        <v>0</v>
      </c>
      <c r="AB5147" s="32">
        <f t="shared" si="13643"/>
        <v>37573.141430000003</v>
      </c>
      <c r="AC5147" s="33">
        <f t="shared" si="13643"/>
        <v>40289.721999999994</v>
      </c>
      <c r="AD5147" s="33">
        <f t="shared" si="13643"/>
        <v>40289.721429999998</v>
      </c>
      <c r="AE5147" s="34">
        <f t="shared" si="13485"/>
        <v>99.999998585247127</v>
      </c>
      <c r="AF5147" s="32">
        <f t="shared" ref="AF5147:AK5147" si="13644">AF5148+AF5166</f>
        <v>40323.021999999997</v>
      </c>
      <c r="AG5147" s="32">
        <f t="shared" si="13644"/>
        <v>-33.299999999999997</v>
      </c>
      <c r="AH5147" s="32">
        <f t="shared" si="13644"/>
        <v>0</v>
      </c>
      <c r="AI5147" s="32">
        <f t="shared" si="13644"/>
        <v>0</v>
      </c>
      <c r="AJ5147" s="32">
        <f t="shared" si="13644"/>
        <v>0</v>
      </c>
      <c r="AK5147" s="32">
        <f t="shared" si="13644"/>
        <v>0</v>
      </c>
      <c r="AL5147" s="32">
        <f t="shared" si="13486"/>
        <v>40289.721999999994</v>
      </c>
      <c r="AM5147" s="32">
        <f t="shared" si="13487"/>
        <v>166.70000000000437</v>
      </c>
    </row>
    <row r="5148" spans="2:40" ht="31.2" x14ac:dyDescent="0.3">
      <c r="B5148" s="30" t="s">
        <v>1405</v>
      </c>
      <c r="C5148" s="30" t="s">
        <v>38</v>
      </c>
      <c r="D5148" s="30" t="s">
        <v>40</v>
      </c>
      <c r="E5148" s="15" t="str">
        <f t="shared" si="13497"/>
        <v>0113</v>
      </c>
      <c r="F5148" s="30" t="s">
        <v>336</v>
      </c>
      <c r="G5148" s="30"/>
      <c r="H5148" s="31" t="s">
        <v>337</v>
      </c>
      <c r="I5148" s="32">
        <f t="shared" ref="I5148:T5148" si="13645">I5149</f>
        <v>32453.300000000003</v>
      </c>
      <c r="J5148" s="32">
        <f t="shared" si="13645"/>
        <v>32053.300000000003</v>
      </c>
      <c r="K5148" s="32">
        <f t="shared" si="13645"/>
        <v>32053.300000000003</v>
      </c>
      <c r="L5148" s="32">
        <f t="shared" si="13645"/>
        <v>2500</v>
      </c>
      <c r="M5148" s="32">
        <f t="shared" si="13645"/>
        <v>2500</v>
      </c>
      <c r="N5148" s="32">
        <f t="shared" si="13645"/>
        <v>2500</v>
      </c>
      <c r="O5148" s="32">
        <f t="shared" si="13645"/>
        <v>-33.299999999999997</v>
      </c>
      <c r="P5148" s="32">
        <f t="shared" si="13645"/>
        <v>0</v>
      </c>
      <c r="Q5148" s="32">
        <f t="shared" si="13645"/>
        <v>0</v>
      </c>
      <c r="R5148" s="32">
        <f t="shared" si="13645"/>
        <v>-400</v>
      </c>
      <c r="S5148" s="32">
        <f t="shared" si="13645"/>
        <v>0</v>
      </c>
      <c r="T5148" s="32">
        <f t="shared" si="13645"/>
        <v>0</v>
      </c>
      <c r="U5148" s="32">
        <v>0</v>
      </c>
      <c r="V5148" s="32">
        <f t="shared" si="13499"/>
        <v>34520</v>
      </c>
      <c r="W5148" s="32">
        <f t="shared" ref="W5148:AD5148" si="13646">W5149</f>
        <v>0</v>
      </c>
      <c r="X5148" s="32">
        <f t="shared" si="13646"/>
        <v>0</v>
      </c>
      <c r="Y5148" s="32">
        <f t="shared" si="13646"/>
        <v>0</v>
      </c>
      <c r="Z5148" s="32">
        <f t="shared" si="13646"/>
        <v>0</v>
      </c>
      <c r="AA5148" s="32">
        <f t="shared" si="13646"/>
        <v>0</v>
      </c>
      <c r="AB5148" s="32">
        <f t="shared" si="13646"/>
        <v>32787.141430000003</v>
      </c>
      <c r="AC5148" s="33">
        <f t="shared" si="13646"/>
        <v>34353.299999999996</v>
      </c>
      <c r="AD5148" s="33">
        <f t="shared" si="13646"/>
        <v>34353.299429999999</v>
      </c>
      <c r="AE5148" s="34">
        <f t="shared" si="13485"/>
        <v>99.999998340770773</v>
      </c>
      <c r="AF5148" s="32">
        <f t="shared" ref="AF5148:AK5148" si="13647">AF5149</f>
        <v>34386.6</v>
      </c>
      <c r="AG5148" s="32">
        <f t="shared" si="13647"/>
        <v>-33.299999999999997</v>
      </c>
      <c r="AH5148" s="32">
        <f t="shared" si="13647"/>
        <v>0</v>
      </c>
      <c r="AI5148" s="32">
        <f t="shared" si="13647"/>
        <v>0</v>
      </c>
      <c r="AJ5148" s="32">
        <f t="shared" si="13647"/>
        <v>0</v>
      </c>
      <c r="AK5148" s="32">
        <f t="shared" si="13647"/>
        <v>0</v>
      </c>
      <c r="AL5148" s="32">
        <f t="shared" si="13486"/>
        <v>34353.299999999996</v>
      </c>
      <c r="AM5148" s="32">
        <f t="shared" si="13487"/>
        <v>166.70000000000437</v>
      </c>
    </row>
    <row r="5149" spans="2:40" ht="62.4" x14ac:dyDescent="0.3">
      <c r="B5149" s="30" t="s">
        <v>1405</v>
      </c>
      <c r="C5149" s="30" t="s">
        <v>38</v>
      </c>
      <c r="D5149" s="30" t="s">
        <v>40</v>
      </c>
      <c r="E5149" s="15" t="str">
        <f t="shared" si="13497"/>
        <v>0113</v>
      </c>
      <c r="F5149" s="30" t="s">
        <v>338</v>
      </c>
      <c r="G5149" s="30"/>
      <c r="H5149" s="31" t="s">
        <v>339</v>
      </c>
      <c r="I5149" s="32">
        <f t="shared" ref="I5149:T5149" si="13648">I5150+I5155+I5158+I5161</f>
        <v>32453.300000000003</v>
      </c>
      <c r="J5149" s="32">
        <f t="shared" si="13648"/>
        <v>32053.300000000003</v>
      </c>
      <c r="K5149" s="32">
        <f t="shared" si="13648"/>
        <v>32053.300000000003</v>
      </c>
      <c r="L5149" s="32">
        <f t="shared" si="13648"/>
        <v>2500</v>
      </c>
      <c r="M5149" s="32">
        <f t="shared" si="13648"/>
        <v>2500</v>
      </c>
      <c r="N5149" s="32">
        <f t="shared" si="13648"/>
        <v>2500</v>
      </c>
      <c r="O5149" s="32">
        <f t="shared" si="13648"/>
        <v>-33.299999999999997</v>
      </c>
      <c r="P5149" s="32">
        <f t="shared" si="13648"/>
        <v>0</v>
      </c>
      <c r="Q5149" s="32">
        <f t="shared" si="13648"/>
        <v>0</v>
      </c>
      <c r="R5149" s="32">
        <f t="shared" si="13648"/>
        <v>-400</v>
      </c>
      <c r="S5149" s="32">
        <f t="shared" si="13648"/>
        <v>0</v>
      </c>
      <c r="T5149" s="32">
        <f t="shared" si="13648"/>
        <v>0</v>
      </c>
      <c r="U5149" s="32">
        <v>0</v>
      </c>
      <c r="V5149" s="32">
        <f t="shared" si="13499"/>
        <v>34520</v>
      </c>
      <c r="W5149" s="32">
        <f t="shared" ref="W5149:AD5149" si="13649">W5150+W5155+W5158+W5161</f>
        <v>0</v>
      </c>
      <c r="X5149" s="32">
        <f t="shared" si="13649"/>
        <v>0</v>
      </c>
      <c r="Y5149" s="32">
        <f t="shared" si="13649"/>
        <v>0</v>
      </c>
      <c r="Z5149" s="32">
        <f t="shared" si="13649"/>
        <v>0</v>
      </c>
      <c r="AA5149" s="32">
        <f t="shared" si="13649"/>
        <v>0</v>
      </c>
      <c r="AB5149" s="32">
        <f t="shared" si="13649"/>
        <v>32787.141430000003</v>
      </c>
      <c r="AC5149" s="33">
        <f t="shared" si="13649"/>
        <v>34353.299999999996</v>
      </c>
      <c r="AD5149" s="33">
        <f t="shared" si="13649"/>
        <v>34353.299429999999</v>
      </c>
      <c r="AE5149" s="34">
        <f t="shared" si="13485"/>
        <v>99.999998340770773</v>
      </c>
      <c r="AF5149" s="32">
        <f t="shared" ref="AF5149:AK5149" si="13650">AF5150+AF5155+AF5158+AF5161</f>
        <v>34386.6</v>
      </c>
      <c r="AG5149" s="32">
        <f t="shared" si="13650"/>
        <v>-33.299999999999997</v>
      </c>
      <c r="AH5149" s="32">
        <f t="shared" si="13650"/>
        <v>0</v>
      </c>
      <c r="AI5149" s="32">
        <f t="shared" si="13650"/>
        <v>0</v>
      </c>
      <c r="AJ5149" s="32">
        <f t="shared" si="13650"/>
        <v>0</v>
      </c>
      <c r="AK5149" s="32">
        <f t="shared" si="13650"/>
        <v>0</v>
      </c>
      <c r="AL5149" s="32">
        <f t="shared" si="13486"/>
        <v>34353.299999999996</v>
      </c>
      <c r="AM5149" s="32">
        <f t="shared" si="13487"/>
        <v>166.70000000000437</v>
      </c>
    </row>
    <row r="5150" spans="2:40" ht="62.4" x14ac:dyDescent="0.3">
      <c r="B5150" s="30" t="s">
        <v>1405</v>
      </c>
      <c r="C5150" s="30" t="s">
        <v>38</v>
      </c>
      <c r="D5150" s="30" t="s">
        <v>40</v>
      </c>
      <c r="E5150" s="15" t="str">
        <f t="shared" si="13497"/>
        <v>0113</v>
      </c>
      <c r="F5150" s="30" t="s">
        <v>340</v>
      </c>
      <c r="G5150" s="30"/>
      <c r="H5150" s="31" t="s">
        <v>341</v>
      </c>
      <c r="I5150" s="32">
        <f t="shared" ref="I5150:T5150" si="13651">I5151+I5153</f>
        <v>250</v>
      </c>
      <c r="J5150" s="32">
        <f t="shared" si="13651"/>
        <v>250</v>
      </c>
      <c r="K5150" s="32">
        <f t="shared" si="13651"/>
        <v>250</v>
      </c>
      <c r="L5150" s="32">
        <f t="shared" si="13651"/>
        <v>0</v>
      </c>
      <c r="M5150" s="32">
        <f t="shared" si="13651"/>
        <v>0</v>
      </c>
      <c r="N5150" s="32">
        <f t="shared" si="13651"/>
        <v>0</v>
      </c>
      <c r="O5150" s="32">
        <f t="shared" si="13651"/>
        <v>0</v>
      </c>
      <c r="P5150" s="32">
        <f t="shared" si="13651"/>
        <v>0</v>
      </c>
      <c r="Q5150" s="32">
        <f t="shared" si="13651"/>
        <v>-100</v>
      </c>
      <c r="R5150" s="32">
        <f t="shared" si="13651"/>
        <v>0</v>
      </c>
      <c r="S5150" s="32">
        <f t="shared" si="13651"/>
        <v>0</v>
      </c>
      <c r="T5150" s="32">
        <f t="shared" si="13651"/>
        <v>0</v>
      </c>
      <c r="U5150" s="32">
        <v>0</v>
      </c>
      <c r="V5150" s="32">
        <f t="shared" si="13499"/>
        <v>150</v>
      </c>
      <c r="W5150" s="32">
        <f t="shared" ref="W5150:AD5150" si="13652">W5151+W5153</f>
        <v>0</v>
      </c>
      <c r="X5150" s="32">
        <f t="shared" si="13652"/>
        <v>0</v>
      </c>
      <c r="Y5150" s="32">
        <f t="shared" si="13652"/>
        <v>0</v>
      </c>
      <c r="Z5150" s="32">
        <f t="shared" si="13652"/>
        <v>0</v>
      </c>
      <c r="AA5150" s="32">
        <f t="shared" si="13652"/>
        <v>0</v>
      </c>
      <c r="AB5150" s="32">
        <f t="shared" si="13652"/>
        <v>69.989999999999995</v>
      </c>
      <c r="AC5150" s="33">
        <f t="shared" si="13652"/>
        <v>150</v>
      </c>
      <c r="AD5150" s="33">
        <f t="shared" si="13652"/>
        <v>150</v>
      </c>
      <c r="AE5150" s="34">
        <f t="shared" si="13485"/>
        <v>100</v>
      </c>
      <c r="AF5150" s="32">
        <f t="shared" ref="AF5150:AK5150" si="13653">AF5151+AF5153</f>
        <v>150</v>
      </c>
      <c r="AG5150" s="32">
        <f t="shared" si="13653"/>
        <v>0</v>
      </c>
      <c r="AH5150" s="32">
        <f t="shared" si="13653"/>
        <v>0</v>
      </c>
      <c r="AI5150" s="32">
        <f t="shared" si="13653"/>
        <v>0</v>
      </c>
      <c r="AJ5150" s="32">
        <f t="shared" si="13653"/>
        <v>0</v>
      </c>
      <c r="AK5150" s="32">
        <f t="shared" si="13653"/>
        <v>0</v>
      </c>
      <c r="AL5150" s="32">
        <f t="shared" si="13486"/>
        <v>150</v>
      </c>
      <c r="AM5150" s="32">
        <f t="shared" si="13487"/>
        <v>0</v>
      </c>
    </row>
    <row r="5151" spans="2:40" ht="31.2" x14ac:dyDescent="0.3">
      <c r="B5151" s="30" t="s">
        <v>1405</v>
      </c>
      <c r="C5151" s="30" t="s">
        <v>38</v>
      </c>
      <c r="D5151" s="30" t="s">
        <v>40</v>
      </c>
      <c r="E5151" s="15" t="str">
        <f t="shared" si="13497"/>
        <v>0113</v>
      </c>
      <c r="F5151" s="30" t="s">
        <v>340</v>
      </c>
      <c r="G5151" s="30" t="s">
        <v>50</v>
      </c>
      <c r="H5151" s="31" t="s">
        <v>51</v>
      </c>
      <c r="I5151" s="32">
        <f t="shared" ref="I5151:T5151" si="13654">I5152</f>
        <v>150</v>
      </c>
      <c r="J5151" s="32">
        <f t="shared" si="13654"/>
        <v>150</v>
      </c>
      <c r="K5151" s="32">
        <f t="shared" si="13654"/>
        <v>150</v>
      </c>
      <c r="L5151" s="32">
        <f t="shared" si="13654"/>
        <v>0</v>
      </c>
      <c r="M5151" s="32">
        <f t="shared" si="13654"/>
        <v>0</v>
      </c>
      <c r="N5151" s="32">
        <f t="shared" si="13654"/>
        <v>0</v>
      </c>
      <c r="O5151" s="32">
        <f t="shared" si="13654"/>
        <v>0</v>
      </c>
      <c r="P5151" s="32">
        <f t="shared" si="13654"/>
        <v>0</v>
      </c>
      <c r="Q5151" s="32">
        <f t="shared" si="13654"/>
        <v>0</v>
      </c>
      <c r="R5151" s="32">
        <f t="shared" si="13654"/>
        <v>0</v>
      </c>
      <c r="S5151" s="32">
        <f t="shared" si="13654"/>
        <v>0</v>
      </c>
      <c r="T5151" s="32">
        <f t="shared" si="13654"/>
        <v>0</v>
      </c>
      <c r="U5151" s="32">
        <v>0</v>
      </c>
      <c r="V5151" s="32">
        <f t="shared" si="13499"/>
        <v>150</v>
      </c>
      <c r="W5151" s="32">
        <f t="shared" ref="W5151:AD5151" si="13655">W5152</f>
        <v>0</v>
      </c>
      <c r="X5151" s="32">
        <f t="shared" si="13655"/>
        <v>0</v>
      </c>
      <c r="Y5151" s="32">
        <f t="shared" si="13655"/>
        <v>0</v>
      </c>
      <c r="Z5151" s="32">
        <f t="shared" si="13655"/>
        <v>0</v>
      </c>
      <c r="AA5151" s="32">
        <f t="shared" si="13655"/>
        <v>0</v>
      </c>
      <c r="AB5151" s="32">
        <f t="shared" si="13655"/>
        <v>69.989999999999995</v>
      </c>
      <c r="AC5151" s="33">
        <f t="shared" si="13655"/>
        <v>150</v>
      </c>
      <c r="AD5151" s="33">
        <f t="shared" si="13655"/>
        <v>150</v>
      </c>
      <c r="AE5151" s="34">
        <f t="shared" si="13485"/>
        <v>100</v>
      </c>
      <c r="AF5151" s="32">
        <f t="shared" ref="AF5151:AK5151" si="13656">AF5152</f>
        <v>150</v>
      </c>
      <c r="AG5151" s="32">
        <f t="shared" si="13656"/>
        <v>0</v>
      </c>
      <c r="AH5151" s="32">
        <f t="shared" si="13656"/>
        <v>0</v>
      </c>
      <c r="AI5151" s="32">
        <f t="shared" si="13656"/>
        <v>0</v>
      </c>
      <c r="AJ5151" s="32">
        <f t="shared" si="13656"/>
        <v>0</v>
      </c>
      <c r="AK5151" s="32">
        <f t="shared" si="13656"/>
        <v>0</v>
      </c>
      <c r="AL5151" s="32">
        <f t="shared" si="13486"/>
        <v>150</v>
      </c>
      <c r="AM5151" s="32">
        <f t="shared" si="13487"/>
        <v>0</v>
      </c>
    </row>
    <row r="5152" spans="2:40" ht="31.2" x14ac:dyDescent="0.3">
      <c r="B5152" s="30" t="s">
        <v>1405</v>
      </c>
      <c r="C5152" s="30" t="s">
        <v>38</v>
      </c>
      <c r="D5152" s="30" t="s">
        <v>40</v>
      </c>
      <c r="E5152" s="15" t="str">
        <f t="shared" si="13497"/>
        <v>0113</v>
      </c>
      <c r="F5152" s="30" t="s">
        <v>340</v>
      </c>
      <c r="G5152" s="30" t="s">
        <v>52</v>
      </c>
      <c r="H5152" s="31" t="s">
        <v>53</v>
      </c>
      <c r="I5152" s="32">
        <v>150</v>
      </c>
      <c r="J5152" s="32">
        <v>150</v>
      </c>
      <c r="K5152" s="32">
        <v>150</v>
      </c>
      <c r="L5152" s="32"/>
      <c r="M5152" s="32"/>
      <c r="N5152" s="32"/>
      <c r="O5152" s="32">
        <v>0</v>
      </c>
      <c r="P5152" s="32">
        <v>0</v>
      </c>
      <c r="Q5152" s="32">
        <v>0</v>
      </c>
      <c r="R5152" s="32">
        <v>0</v>
      </c>
      <c r="S5152" s="32">
        <v>0</v>
      </c>
      <c r="T5152" s="32">
        <v>0</v>
      </c>
      <c r="U5152" s="32">
        <v>0</v>
      </c>
      <c r="V5152" s="32">
        <f t="shared" si="13499"/>
        <v>150</v>
      </c>
      <c r="W5152" s="32"/>
      <c r="X5152" s="32"/>
      <c r="Y5152" s="32"/>
      <c r="Z5152" s="32"/>
      <c r="AA5152" s="32"/>
      <c r="AB5152" s="32">
        <v>69.989999999999995</v>
      </c>
      <c r="AC5152" s="33">
        <v>150</v>
      </c>
      <c r="AD5152" s="33">
        <v>150</v>
      </c>
      <c r="AE5152" s="34">
        <f t="shared" si="13485"/>
        <v>100</v>
      </c>
      <c r="AF5152" s="32">
        <v>150</v>
      </c>
      <c r="AG5152" s="32">
        <v>0</v>
      </c>
      <c r="AH5152" s="32">
        <v>0</v>
      </c>
      <c r="AI5152" s="32">
        <v>0</v>
      </c>
      <c r="AJ5152" s="32">
        <v>0</v>
      </c>
      <c r="AK5152" s="32">
        <v>0</v>
      </c>
      <c r="AL5152" s="32">
        <f t="shared" si="13486"/>
        <v>150</v>
      </c>
      <c r="AM5152" s="32">
        <f t="shared" si="13487"/>
        <v>0</v>
      </c>
      <c r="AN5152" s="12"/>
    </row>
    <row r="5153" spans="2:40" ht="31.2" hidden="1" customHeight="1" x14ac:dyDescent="0.3">
      <c r="B5153" s="30" t="s">
        <v>1405</v>
      </c>
      <c r="C5153" s="30" t="s">
        <v>38</v>
      </c>
      <c r="D5153" s="30" t="s">
        <v>40</v>
      </c>
      <c r="E5153" s="15" t="str">
        <f t="shared" si="13497"/>
        <v>0113</v>
      </c>
      <c r="F5153" s="30" t="s">
        <v>340</v>
      </c>
      <c r="G5153" s="30" t="s">
        <v>174</v>
      </c>
      <c r="H5153" s="31" t="s">
        <v>175</v>
      </c>
      <c r="I5153" s="32">
        <f t="shared" ref="I5153:T5153" si="13657">I5154</f>
        <v>100</v>
      </c>
      <c r="J5153" s="32">
        <f t="shared" si="13657"/>
        <v>100</v>
      </c>
      <c r="K5153" s="32">
        <f t="shared" si="13657"/>
        <v>100</v>
      </c>
      <c r="L5153" s="32">
        <f t="shared" si="13657"/>
        <v>0</v>
      </c>
      <c r="M5153" s="32">
        <f t="shared" si="13657"/>
        <v>0</v>
      </c>
      <c r="N5153" s="32">
        <f t="shared" si="13657"/>
        <v>0</v>
      </c>
      <c r="O5153" s="32">
        <f t="shared" si="13657"/>
        <v>0</v>
      </c>
      <c r="P5153" s="32">
        <f t="shared" si="13657"/>
        <v>0</v>
      </c>
      <c r="Q5153" s="32">
        <f t="shared" si="13657"/>
        <v>-100</v>
      </c>
      <c r="R5153" s="32">
        <f t="shared" si="13657"/>
        <v>0</v>
      </c>
      <c r="S5153" s="32">
        <f t="shared" si="13657"/>
        <v>0</v>
      </c>
      <c r="T5153" s="32">
        <f t="shared" si="13657"/>
        <v>0</v>
      </c>
      <c r="U5153" s="32">
        <v>0</v>
      </c>
      <c r="V5153" s="32">
        <f t="shared" si="13499"/>
        <v>0</v>
      </c>
      <c r="W5153" s="32">
        <f t="shared" ref="W5153:AD5153" si="13658">W5154</f>
        <v>0</v>
      </c>
      <c r="X5153" s="32">
        <f t="shared" si="13658"/>
        <v>0</v>
      </c>
      <c r="Y5153" s="32">
        <f t="shared" si="13658"/>
        <v>0</v>
      </c>
      <c r="Z5153" s="32">
        <f t="shared" si="13658"/>
        <v>0</v>
      </c>
      <c r="AA5153" s="32">
        <f t="shared" si="13658"/>
        <v>0</v>
      </c>
      <c r="AB5153" s="32">
        <f t="shared" si="13658"/>
        <v>0</v>
      </c>
      <c r="AC5153" s="33">
        <f t="shared" si="13658"/>
        <v>0</v>
      </c>
      <c r="AD5153" s="33">
        <f t="shared" si="13658"/>
        <v>0</v>
      </c>
      <c r="AE5153" s="34" t="e">
        <f t="shared" si="13485"/>
        <v>#DIV/0!</v>
      </c>
      <c r="AF5153" s="35">
        <f t="shared" ref="AF5153:AK5153" si="13659">AF5154</f>
        <v>0</v>
      </c>
      <c r="AG5153" s="35">
        <f t="shared" si="13659"/>
        <v>0</v>
      </c>
      <c r="AH5153" s="36">
        <f t="shared" si="13659"/>
        <v>0</v>
      </c>
      <c r="AI5153" s="36">
        <f t="shared" si="13659"/>
        <v>0</v>
      </c>
      <c r="AJ5153" s="36">
        <f t="shared" si="13659"/>
        <v>0</v>
      </c>
      <c r="AK5153" s="36">
        <f t="shared" si="13659"/>
        <v>0</v>
      </c>
      <c r="AL5153" s="36">
        <f t="shared" si="13486"/>
        <v>0</v>
      </c>
      <c r="AM5153" s="36">
        <f t="shared" si="13487"/>
        <v>0</v>
      </c>
      <c r="AN5153" s="12" t="s">
        <v>35</v>
      </c>
    </row>
    <row r="5154" spans="2:40" ht="62.4" hidden="1" customHeight="1" x14ac:dyDescent="0.3">
      <c r="B5154" s="30" t="s">
        <v>1405</v>
      </c>
      <c r="C5154" s="30" t="s">
        <v>38</v>
      </c>
      <c r="D5154" s="30" t="s">
        <v>40</v>
      </c>
      <c r="E5154" s="15" t="str">
        <f t="shared" si="13497"/>
        <v>0113</v>
      </c>
      <c r="F5154" s="30" t="s">
        <v>340</v>
      </c>
      <c r="G5154" s="30" t="s">
        <v>370</v>
      </c>
      <c r="H5154" s="31" t="s">
        <v>371</v>
      </c>
      <c r="I5154" s="32">
        <v>100</v>
      </c>
      <c r="J5154" s="32">
        <v>100</v>
      </c>
      <c r="K5154" s="32">
        <v>100</v>
      </c>
      <c r="L5154" s="32"/>
      <c r="M5154" s="32"/>
      <c r="N5154" s="32"/>
      <c r="O5154" s="32">
        <v>0</v>
      </c>
      <c r="P5154" s="32">
        <v>0</v>
      </c>
      <c r="Q5154" s="32">
        <v>-100</v>
      </c>
      <c r="R5154" s="32">
        <v>0</v>
      </c>
      <c r="S5154" s="32">
        <v>0</v>
      </c>
      <c r="T5154" s="32">
        <v>0</v>
      </c>
      <c r="U5154" s="32">
        <v>0</v>
      </c>
      <c r="V5154" s="32">
        <f t="shared" si="13499"/>
        <v>0</v>
      </c>
      <c r="W5154" s="32"/>
      <c r="X5154" s="32"/>
      <c r="Y5154" s="32"/>
      <c r="Z5154" s="32"/>
      <c r="AA5154" s="32"/>
      <c r="AB5154" s="32">
        <v>0</v>
      </c>
      <c r="AC5154" s="33">
        <v>0</v>
      </c>
      <c r="AD5154" s="33">
        <v>0</v>
      </c>
      <c r="AE5154" s="34" t="e">
        <f t="shared" si="13485"/>
        <v>#DIV/0!</v>
      </c>
      <c r="AF5154" s="63">
        <v>0</v>
      </c>
      <c r="AG5154" s="53">
        <v>0</v>
      </c>
      <c r="AH5154" s="32">
        <v>0</v>
      </c>
      <c r="AI5154" s="35">
        <v>0</v>
      </c>
      <c r="AJ5154" s="36">
        <v>0</v>
      </c>
      <c r="AK5154" s="36">
        <v>0</v>
      </c>
      <c r="AL5154" s="36">
        <f t="shared" si="13486"/>
        <v>0</v>
      </c>
      <c r="AM5154" s="36">
        <f t="shared" si="13487"/>
        <v>0</v>
      </c>
      <c r="AN5154" s="12" t="s">
        <v>35</v>
      </c>
    </row>
    <row r="5155" spans="2:40" ht="31.2" hidden="1" customHeight="1" x14ac:dyDescent="0.3">
      <c r="B5155" s="30" t="s">
        <v>1405</v>
      </c>
      <c r="C5155" s="30" t="s">
        <v>38</v>
      </c>
      <c r="D5155" s="30" t="s">
        <v>40</v>
      </c>
      <c r="E5155" s="15" t="str">
        <f t="shared" si="13497"/>
        <v>0113</v>
      </c>
      <c r="F5155" s="30" t="s">
        <v>1420</v>
      </c>
      <c r="G5155" s="30"/>
      <c r="H5155" s="31" t="s">
        <v>1421</v>
      </c>
      <c r="I5155" s="32">
        <f t="shared" ref="I5155:I5161" si="13660">I5156</f>
        <v>200</v>
      </c>
      <c r="J5155" s="32">
        <f t="shared" ref="J5155:J5161" si="13661">J5156</f>
        <v>200</v>
      </c>
      <c r="K5155" s="32">
        <f t="shared" ref="K5155:K5161" si="13662">K5156</f>
        <v>200</v>
      </c>
      <c r="L5155" s="32">
        <f t="shared" ref="L5155:L5161" si="13663">L5156</f>
        <v>0</v>
      </c>
      <c r="M5155" s="32">
        <f t="shared" ref="M5155:M5161" si="13664">M5156</f>
        <v>0</v>
      </c>
      <c r="N5155" s="32">
        <f t="shared" ref="N5155:N5161" si="13665">N5156</f>
        <v>0</v>
      </c>
      <c r="O5155" s="32">
        <f t="shared" ref="O5155:O5161" si="13666">O5156</f>
        <v>-33.299999999999997</v>
      </c>
      <c r="P5155" s="32">
        <f t="shared" ref="P5155:P5161" si="13667">P5156</f>
        <v>0</v>
      </c>
      <c r="Q5155" s="32">
        <f t="shared" ref="Q5155:Q5161" si="13668">Q5156</f>
        <v>0</v>
      </c>
      <c r="R5155" s="32">
        <f t="shared" ref="R5155:R5161" si="13669">R5156</f>
        <v>0</v>
      </c>
      <c r="S5155" s="32">
        <f t="shared" ref="S5155:S5161" si="13670">S5156</f>
        <v>0</v>
      </c>
      <c r="T5155" s="32">
        <f t="shared" ref="T5155:T5161" si="13671">T5156</f>
        <v>0</v>
      </c>
      <c r="U5155" s="32">
        <v>0</v>
      </c>
      <c r="V5155" s="32">
        <f t="shared" si="13499"/>
        <v>166.7</v>
      </c>
      <c r="W5155" s="32">
        <f t="shared" ref="W5155:W5161" si="13672">W5156</f>
        <v>0</v>
      </c>
      <c r="X5155" s="32">
        <f t="shared" ref="X5155:X5161" si="13673">X5156</f>
        <v>0</v>
      </c>
      <c r="Y5155" s="32">
        <f t="shared" ref="Y5155:Y5161" si="13674">Y5156</f>
        <v>0</v>
      </c>
      <c r="Z5155" s="32">
        <f t="shared" ref="Z5155:Z5161" si="13675">Z5156</f>
        <v>0</v>
      </c>
      <c r="AA5155" s="32">
        <f t="shared" ref="AA5155:AA5161" si="13676">AA5156</f>
        <v>0</v>
      </c>
      <c r="AB5155" s="32">
        <f t="shared" ref="AB5155:AB5161" si="13677">AB5156</f>
        <v>0</v>
      </c>
      <c r="AC5155" s="33">
        <f t="shared" ref="AC5155:AC5161" si="13678">AC5156</f>
        <v>0</v>
      </c>
      <c r="AD5155" s="33">
        <f t="shared" ref="AD5155:AD5161" si="13679">AD5156</f>
        <v>0</v>
      </c>
      <c r="AE5155" s="34" t="e">
        <f t="shared" si="13485"/>
        <v>#DIV/0!</v>
      </c>
      <c r="AF5155" s="32">
        <f t="shared" ref="AF5155:AF5161" si="13680">AF5156</f>
        <v>33.299999999999997</v>
      </c>
      <c r="AG5155" s="32">
        <f t="shared" ref="AG5155:AG5161" si="13681">AG5156</f>
        <v>-33.299999999999997</v>
      </c>
      <c r="AH5155" s="32">
        <f t="shared" ref="AH5155:AH5161" si="13682">AH5156</f>
        <v>0</v>
      </c>
      <c r="AI5155" s="32">
        <f t="shared" ref="AI5155:AI5161" si="13683">AI5156</f>
        <v>0</v>
      </c>
      <c r="AJ5155" s="32">
        <f t="shared" ref="AJ5155:AJ5161" si="13684">AJ5156</f>
        <v>0</v>
      </c>
      <c r="AK5155" s="32">
        <f t="shared" ref="AK5155:AK5161" si="13685">AK5156</f>
        <v>0</v>
      </c>
      <c r="AL5155" s="32">
        <f t="shared" si="13486"/>
        <v>0</v>
      </c>
      <c r="AM5155" s="32">
        <f t="shared" si="13487"/>
        <v>166.7</v>
      </c>
      <c r="AN5155" s="12" t="s">
        <v>35</v>
      </c>
    </row>
    <row r="5156" spans="2:40" ht="15.6" hidden="1" customHeight="1" x14ac:dyDescent="0.3">
      <c r="B5156" s="30" t="s">
        <v>1405</v>
      </c>
      <c r="C5156" s="30" t="s">
        <v>38</v>
      </c>
      <c r="D5156" s="30" t="s">
        <v>40</v>
      </c>
      <c r="E5156" s="15" t="str">
        <f t="shared" si="13497"/>
        <v>0113</v>
      </c>
      <c r="F5156" s="30" t="s">
        <v>1420</v>
      </c>
      <c r="G5156" s="30" t="s">
        <v>56</v>
      </c>
      <c r="H5156" s="31" t="s">
        <v>57</v>
      </c>
      <c r="I5156" s="32">
        <f t="shared" si="13660"/>
        <v>200</v>
      </c>
      <c r="J5156" s="32">
        <f t="shared" si="13661"/>
        <v>200</v>
      </c>
      <c r="K5156" s="32">
        <f t="shared" si="13662"/>
        <v>200</v>
      </c>
      <c r="L5156" s="32">
        <f t="shared" si="13663"/>
        <v>0</v>
      </c>
      <c r="M5156" s="32">
        <f t="shared" si="13664"/>
        <v>0</v>
      </c>
      <c r="N5156" s="32">
        <f t="shared" si="13665"/>
        <v>0</v>
      </c>
      <c r="O5156" s="32">
        <f t="shared" si="13666"/>
        <v>-33.299999999999997</v>
      </c>
      <c r="P5156" s="32">
        <f t="shared" si="13667"/>
        <v>0</v>
      </c>
      <c r="Q5156" s="32">
        <f t="shared" si="13668"/>
        <v>0</v>
      </c>
      <c r="R5156" s="32">
        <f t="shared" si="13669"/>
        <v>0</v>
      </c>
      <c r="S5156" s="32">
        <f t="shared" si="13670"/>
        <v>0</v>
      </c>
      <c r="T5156" s="32">
        <f t="shared" si="13671"/>
        <v>0</v>
      </c>
      <c r="U5156" s="32">
        <v>0</v>
      </c>
      <c r="V5156" s="32">
        <f t="shared" si="13499"/>
        <v>166.7</v>
      </c>
      <c r="W5156" s="32">
        <f t="shared" si="13672"/>
        <v>0</v>
      </c>
      <c r="X5156" s="32">
        <f t="shared" si="13673"/>
        <v>0</v>
      </c>
      <c r="Y5156" s="32">
        <f t="shared" si="13674"/>
        <v>0</v>
      </c>
      <c r="Z5156" s="32">
        <f t="shared" si="13675"/>
        <v>0</v>
      </c>
      <c r="AA5156" s="32">
        <f t="shared" si="13676"/>
        <v>0</v>
      </c>
      <c r="AB5156" s="32">
        <f t="shared" si="13677"/>
        <v>0</v>
      </c>
      <c r="AC5156" s="33">
        <f t="shared" si="13678"/>
        <v>0</v>
      </c>
      <c r="AD5156" s="33">
        <f t="shared" si="13679"/>
        <v>0</v>
      </c>
      <c r="AE5156" s="34" t="e">
        <f t="shared" si="13485"/>
        <v>#DIV/0!</v>
      </c>
      <c r="AF5156" s="32">
        <f t="shared" si="13680"/>
        <v>33.299999999999997</v>
      </c>
      <c r="AG5156" s="32">
        <f t="shared" si="13681"/>
        <v>-33.299999999999997</v>
      </c>
      <c r="AH5156" s="32">
        <f t="shared" si="13682"/>
        <v>0</v>
      </c>
      <c r="AI5156" s="32">
        <f t="shared" si="13683"/>
        <v>0</v>
      </c>
      <c r="AJ5156" s="32">
        <f t="shared" si="13684"/>
        <v>0</v>
      </c>
      <c r="AK5156" s="32">
        <f t="shared" si="13685"/>
        <v>0</v>
      </c>
      <c r="AL5156" s="32">
        <f t="shared" si="13486"/>
        <v>0</v>
      </c>
      <c r="AM5156" s="32">
        <f t="shared" si="13487"/>
        <v>166.7</v>
      </c>
      <c r="AN5156" s="12" t="s">
        <v>35</v>
      </c>
    </row>
    <row r="5157" spans="2:40" ht="15.6" hidden="1" customHeight="1" x14ac:dyDescent="0.3">
      <c r="B5157" s="30" t="s">
        <v>1405</v>
      </c>
      <c r="C5157" s="30" t="s">
        <v>38</v>
      </c>
      <c r="D5157" s="30" t="s">
        <v>40</v>
      </c>
      <c r="E5157" s="15" t="str">
        <f t="shared" si="13497"/>
        <v>0113</v>
      </c>
      <c r="F5157" s="30" t="s">
        <v>1420</v>
      </c>
      <c r="G5157" s="30" t="s">
        <v>136</v>
      </c>
      <c r="H5157" s="31" t="s">
        <v>137</v>
      </c>
      <c r="I5157" s="32">
        <v>200</v>
      </c>
      <c r="J5157" s="32">
        <v>200</v>
      </c>
      <c r="K5157" s="32">
        <v>200</v>
      </c>
      <c r="L5157" s="32"/>
      <c r="M5157" s="32"/>
      <c r="N5157" s="32"/>
      <c r="O5157" s="32">
        <v>-33.299999999999997</v>
      </c>
      <c r="P5157" s="32">
        <v>0</v>
      </c>
      <c r="Q5157" s="32">
        <v>0</v>
      </c>
      <c r="R5157" s="32">
        <v>0</v>
      </c>
      <c r="S5157" s="32">
        <v>0</v>
      </c>
      <c r="T5157" s="32">
        <v>0</v>
      </c>
      <c r="U5157" s="32">
        <v>0</v>
      </c>
      <c r="V5157" s="32">
        <f t="shared" si="13499"/>
        <v>166.7</v>
      </c>
      <c r="W5157" s="32"/>
      <c r="X5157" s="32"/>
      <c r="Y5157" s="32"/>
      <c r="Z5157" s="32"/>
      <c r="AA5157" s="32"/>
      <c r="AB5157" s="32">
        <v>0</v>
      </c>
      <c r="AC5157" s="33">
        <v>0</v>
      </c>
      <c r="AD5157" s="33">
        <v>0</v>
      </c>
      <c r="AE5157" s="34" t="e">
        <f t="shared" si="13485"/>
        <v>#DIV/0!</v>
      </c>
      <c r="AF5157" s="32">
        <v>33.299999999999997</v>
      </c>
      <c r="AG5157" s="32">
        <v>-33.299999999999997</v>
      </c>
      <c r="AH5157" s="32">
        <v>0</v>
      </c>
      <c r="AI5157" s="32">
        <v>0</v>
      </c>
      <c r="AJ5157" s="32">
        <v>0</v>
      </c>
      <c r="AK5157" s="32">
        <v>0</v>
      </c>
      <c r="AL5157" s="32">
        <f t="shared" si="13486"/>
        <v>0</v>
      </c>
      <c r="AM5157" s="32">
        <f t="shared" si="13487"/>
        <v>166.7</v>
      </c>
      <c r="AN5157" s="12" t="s">
        <v>35</v>
      </c>
    </row>
    <row r="5158" spans="2:40" ht="31.2" x14ac:dyDescent="0.3">
      <c r="B5158" s="30" t="s">
        <v>1405</v>
      </c>
      <c r="C5158" s="30" t="s">
        <v>38</v>
      </c>
      <c r="D5158" s="30" t="s">
        <v>40</v>
      </c>
      <c r="E5158" s="15" t="str">
        <f t="shared" si="13497"/>
        <v>0113</v>
      </c>
      <c r="F5158" s="30" t="s">
        <v>683</v>
      </c>
      <c r="G5158" s="30"/>
      <c r="H5158" s="31" t="s">
        <v>684</v>
      </c>
      <c r="I5158" s="32">
        <f t="shared" si="13660"/>
        <v>5922.6</v>
      </c>
      <c r="J5158" s="32">
        <f t="shared" si="13661"/>
        <v>5922.6</v>
      </c>
      <c r="K5158" s="32">
        <f t="shared" si="13662"/>
        <v>5922.6</v>
      </c>
      <c r="L5158" s="32">
        <f t="shared" si="13663"/>
        <v>0</v>
      </c>
      <c r="M5158" s="32">
        <f t="shared" si="13664"/>
        <v>0</v>
      </c>
      <c r="N5158" s="32">
        <f t="shared" si="13665"/>
        <v>0</v>
      </c>
      <c r="O5158" s="32">
        <f t="shared" si="13666"/>
        <v>0</v>
      </c>
      <c r="P5158" s="32">
        <f t="shared" si="13667"/>
        <v>0</v>
      </c>
      <c r="Q5158" s="32">
        <f t="shared" si="13668"/>
        <v>0</v>
      </c>
      <c r="R5158" s="32">
        <f t="shared" si="13669"/>
        <v>0</v>
      </c>
      <c r="S5158" s="32">
        <f t="shared" si="13670"/>
        <v>0</v>
      </c>
      <c r="T5158" s="32">
        <f t="shared" si="13671"/>
        <v>0</v>
      </c>
      <c r="U5158" s="32">
        <v>0</v>
      </c>
      <c r="V5158" s="32">
        <f t="shared" si="13499"/>
        <v>5922.6</v>
      </c>
      <c r="W5158" s="32">
        <f t="shared" si="13672"/>
        <v>0</v>
      </c>
      <c r="X5158" s="32">
        <f t="shared" si="13673"/>
        <v>0</v>
      </c>
      <c r="Y5158" s="32">
        <f t="shared" si="13674"/>
        <v>0</v>
      </c>
      <c r="Z5158" s="32">
        <f t="shared" si="13675"/>
        <v>0</v>
      </c>
      <c r="AA5158" s="32">
        <f t="shared" si="13676"/>
        <v>0</v>
      </c>
      <c r="AB5158" s="32">
        <f t="shared" si="13677"/>
        <v>5922.6</v>
      </c>
      <c r="AC5158" s="33">
        <f t="shared" si="13678"/>
        <v>5922.6</v>
      </c>
      <c r="AD5158" s="33">
        <f t="shared" si="13679"/>
        <v>5922.6</v>
      </c>
      <c r="AE5158" s="34">
        <f t="shared" si="13485"/>
        <v>100</v>
      </c>
      <c r="AF5158" s="32">
        <f t="shared" si="13680"/>
        <v>5922.6</v>
      </c>
      <c r="AG5158" s="32">
        <f t="shared" si="13681"/>
        <v>0</v>
      </c>
      <c r="AH5158" s="32">
        <f t="shared" si="13682"/>
        <v>0</v>
      </c>
      <c r="AI5158" s="32">
        <f t="shared" si="13683"/>
        <v>0</v>
      </c>
      <c r="AJ5158" s="32">
        <f t="shared" si="13684"/>
        <v>0</v>
      </c>
      <c r="AK5158" s="32">
        <f t="shared" si="13685"/>
        <v>0</v>
      </c>
      <c r="AL5158" s="32">
        <f t="shared" si="13486"/>
        <v>5922.6</v>
      </c>
      <c r="AM5158" s="32">
        <f t="shared" si="13487"/>
        <v>0</v>
      </c>
    </row>
    <row r="5159" spans="2:40" ht="31.2" x14ac:dyDescent="0.3">
      <c r="B5159" s="30" t="s">
        <v>1405</v>
      </c>
      <c r="C5159" s="30" t="s">
        <v>38</v>
      </c>
      <c r="D5159" s="30" t="s">
        <v>40</v>
      </c>
      <c r="E5159" s="15" t="str">
        <f t="shared" si="13497"/>
        <v>0113</v>
      </c>
      <c r="F5159" s="30" t="s">
        <v>683</v>
      </c>
      <c r="G5159" s="30" t="s">
        <v>174</v>
      </c>
      <c r="H5159" s="31" t="s">
        <v>175</v>
      </c>
      <c r="I5159" s="32">
        <f t="shared" si="13660"/>
        <v>5922.6</v>
      </c>
      <c r="J5159" s="32">
        <f t="shared" si="13661"/>
        <v>5922.6</v>
      </c>
      <c r="K5159" s="32">
        <f t="shared" si="13662"/>
        <v>5922.6</v>
      </c>
      <c r="L5159" s="32">
        <f t="shared" si="13663"/>
        <v>0</v>
      </c>
      <c r="M5159" s="32">
        <f t="shared" si="13664"/>
        <v>0</v>
      </c>
      <c r="N5159" s="32">
        <f t="shared" si="13665"/>
        <v>0</v>
      </c>
      <c r="O5159" s="32">
        <f t="shared" si="13666"/>
        <v>0</v>
      </c>
      <c r="P5159" s="32">
        <f t="shared" si="13667"/>
        <v>0</v>
      </c>
      <c r="Q5159" s="32">
        <f t="shared" si="13668"/>
        <v>0</v>
      </c>
      <c r="R5159" s="32">
        <f t="shared" si="13669"/>
        <v>0</v>
      </c>
      <c r="S5159" s="32">
        <f t="shared" si="13670"/>
        <v>0</v>
      </c>
      <c r="T5159" s="32">
        <f t="shared" si="13671"/>
        <v>0</v>
      </c>
      <c r="U5159" s="32">
        <v>0</v>
      </c>
      <c r="V5159" s="32">
        <f t="shared" si="13499"/>
        <v>5922.6</v>
      </c>
      <c r="W5159" s="32">
        <f t="shared" si="13672"/>
        <v>0</v>
      </c>
      <c r="X5159" s="32">
        <f t="shared" si="13673"/>
        <v>0</v>
      </c>
      <c r="Y5159" s="32">
        <f t="shared" si="13674"/>
        <v>0</v>
      </c>
      <c r="Z5159" s="32">
        <f t="shared" si="13675"/>
        <v>0</v>
      </c>
      <c r="AA5159" s="32">
        <f t="shared" si="13676"/>
        <v>0</v>
      </c>
      <c r="AB5159" s="32">
        <f t="shared" si="13677"/>
        <v>5922.6</v>
      </c>
      <c r="AC5159" s="33">
        <f t="shared" si="13678"/>
        <v>5922.6</v>
      </c>
      <c r="AD5159" s="33">
        <f t="shared" si="13679"/>
        <v>5922.6</v>
      </c>
      <c r="AE5159" s="34">
        <f t="shared" si="13485"/>
        <v>100</v>
      </c>
      <c r="AF5159" s="32">
        <f t="shared" si="13680"/>
        <v>5922.6</v>
      </c>
      <c r="AG5159" s="32">
        <f t="shared" si="13681"/>
        <v>0</v>
      </c>
      <c r="AH5159" s="32">
        <f t="shared" si="13682"/>
        <v>0</v>
      </c>
      <c r="AI5159" s="32">
        <f t="shared" si="13683"/>
        <v>0</v>
      </c>
      <c r="AJ5159" s="32">
        <f t="shared" si="13684"/>
        <v>0</v>
      </c>
      <c r="AK5159" s="32">
        <f t="shared" si="13685"/>
        <v>0</v>
      </c>
      <c r="AL5159" s="32">
        <f t="shared" si="13486"/>
        <v>5922.6</v>
      </c>
      <c r="AM5159" s="32">
        <f t="shared" si="13487"/>
        <v>0</v>
      </c>
    </row>
    <row r="5160" spans="2:40" ht="62.4" x14ac:dyDescent="0.3">
      <c r="B5160" s="30" t="s">
        <v>1405</v>
      </c>
      <c r="C5160" s="30" t="s">
        <v>38</v>
      </c>
      <c r="D5160" s="30" t="s">
        <v>40</v>
      </c>
      <c r="E5160" s="15" t="str">
        <f t="shared" si="13497"/>
        <v>0113</v>
      </c>
      <c r="F5160" s="30" t="s">
        <v>683</v>
      </c>
      <c r="G5160" s="30" t="s">
        <v>370</v>
      </c>
      <c r="H5160" s="31" t="s">
        <v>371</v>
      </c>
      <c r="I5160" s="32">
        <v>5922.6</v>
      </c>
      <c r="J5160" s="32">
        <v>5922.6</v>
      </c>
      <c r="K5160" s="32">
        <v>5922.6</v>
      </c>
      <c r="L5160" s="32"/>
      <c r="M5160" s="32"/>
      <c r="N5160" s="32"/>
      <c r="O5160" s="32">
        <v>0</v>
      </c>
      <c r="P5160" s="32">
        <v>0</v>
      </c>
      <c r="Q5160" s="32">
        <v>0</v>
      </c>
      <c r="R5160" s="32">
        <v>0</v>
      </c>
      <c r="S5160" s="32">
        <v>0</v>
      </c>
      <c r="T5160" s="32">
        <v>0</v>
      </c>
      <c r="U5160" s="32">
        <v>0</v>
      </c>
      <c r="V5160" s="32">
        <f t="shared" si="13499"/>
        <v>5922.6</v>
      </c>
      <c r="W5160" s="32"/>
      <c r="X5160" s="32"/>
      <c r="Y5160" s="32"/>
      <c r="Z5160" s="32"/>
      <c r="AA5160" s="32"/>
      <c r="AB5160" s="32">
        <v>5922.6</v>
      </c>
      <c r="AC5160" s="33">
        <v>5922.6</v>
      </c>
      <c r="AD5160" s="33">
        <v>5922.6</v>
      </c>
      <c r="AE5160" s="34">
        <f t="shared" si="13485"/>
        <v>100</v>
      </c>
      <c r="AF5160" s="32">
        <v>5922.6</v>
      </c>
      <c r="AG5160" s="32">
        <v>0</v>
      </c>
      <c r="AH5160" s="32">
        <v>0</v>
      </c>
      <c r="AI5160" s="32">
        <v>0</v>
      </c>
      <c r="AJ5160" s="32">
        <v>0</v>
      </c>
      <c r="AK5160" s="32">
        <v>0</v>
      </c>
      <c r="AL5160" s="32">
        <f t="shared" si="13486"/>
        <v>5922.6</v>
      </c>
      <c r="AM5160" s="32">
        <f t="shared" si="13487"/>
        <v>0</v>
      </c>
      <c r="AN5160" s="12"/>
    </row>
    <row r="5161" spans="2:40" ht="62.4" x14ac:dyDescent="0.3">
      <c r="B5161" s="30" t="s">
        <v>1405</v>
      </c>
      <c r="C5161" s="30" t="s">
        <v>38</v>
      </c>
      <c r="D5161" s="30" t="s">
        <v>40</v>
      </c>
      <c r="E5161" s="15" t="str">
        <f t="shared" si="13497"/>
        <v>0113</v>
      </c>
      <c r="F5161" s="30" t="s">
        <v>685</v>
      </c>
      <c r="G5161" s="30"/>
      <c r="H5161" s="31" t="s">
        <v>686</v>
      </c>
      <c r="I5161" s="32">
        <f t="shared" si="13660"/>
        <v>26080.7</v>
      </c>
      <c r="J5161" s="32">
        <f t="shared" si="13661"/>
        <v>25680.7</v>
      </c>
      <c r="K5161" s="32">
        <f t="shared" si="13662"/>
        <v>25680.7</v>
      </c>
      <c r="L5161" s="32">
        <f t="shared" si="13663"/>
        <v>2500</v>
      </c>
      <c r="M5161" s="32">
        <f t="shared" si="13664"/>
        <v>2500</v>
      </c>
      <c r="N5161" s="32">
        <f t="shared" si="13665"/>
        <v>2500</v>
      </c>
      <c r="O5161" s="32">
        <f t="shared" si="13666"/>
        <v>0</v>
      </c>
      <c r="P5161" s="32">
        <f t="shared" si="13667"/>
        <v>0</v>
      </c>
      <c r="Q5161" s="32">
        <f t="shared" si="13668"/>
        <v>100</v>
      </c>
      <c r="R5161" s="32">
        <f t="shared" si="13669"/>
        <v>-400</v>
      </c>
      <c r="S5161" s="32">
        <f t="shared" si="13670"/>
        <v>0</v>
      </c>
      <c r="T5161" s="32">
        <f t="shared" si="13671"/>
        <v>0</v>
      </c>
      <c r="U5161" s="32">
        <v>0</v>
      </c>
      <c r="V5161" s="32">
        <f t="shared" si="13499"/>
        <v>28280.7</v>
      </c>
      <c r="W5161" s="32">
        <f t="shared" si="13672"/>
        <v>0</v>
      </c>
      <c r="X5161" s="32">
        <f t="shared" si="13673"/>
        <v>0</v>
      </c>
      <c r="Y5161" s="32">
        <f t="shared" si="13674"/>
        <v>0</v>
      </c>
      <c r="Z5161" s="32">
        <f t="shared" si="13675"/>
        <v>0</v>
      </c>
      <c r="AA5161" s="32">
        <f t="shared" si="13676"/>
        <v>0</v>
      </c>
      <c r="AB5161" s="32">
        <f t="shared" si="13677"/>
        <v>26794.55143</v>
      </c>
      <c r="AC5161" s="33">
        <f t="shared" si="13678"/>
        <v>28280.699999999997</v>
      </c>
      <c r="AD5161" s="33">
        <f t="shared" si="13679"/>
        <v>28280.699429999997</v>
      </c>
      <c r="AE5161" s="34">
        <f t="shared" si="13485"/>
        <v>99.999997984491188</v>
      </c>
      <c r="AF5161" s="32">
        <f t="shared" si="13680"/>
        <v>28280.699999999997</v>
      </c>
      <c r="AG5161" s="32">
        <f t="shared" si="13681"/>
        <v>0</v>
      </c>
      <c r="AH5161" s="32">
        <f t="shared" si="13682"/>
        <v>0</v>
      </c>
      <c r="AI5161" s="32">
        <f t="shared" si="13683"/>
        <v>0</v>
      </c>
      <c r="AJ5161" s="32">
        <f t="shared" si="13684"/>
        <v>0</v>
      </c>
      <c r="AK5161" s="32">
        <f t="shared" si="13685"/>
        <v>0</v>
      </c>
      <c r="AL5161" s="32">
        <f t="shared" si="13486"/>
        <v>28280.699999999997</v>
      </c>
      <c r="AM5161" s="32">
        <f t="shared" si="13487"/>
        <v>0</v>
      </c>
    </row>
    <row r="5162" spans="2:40" ht="31.2" x14ac:dyDescent="0.3">
      <c r="B5162" s="30" t="s">
        <v>1405</v>
      </c>
      <c r="C5162" s="30" t="s">
        <v>38</v>
      </c>
      <c r="D5162" s="30" t="s">
        <v>40</v>
      </c>
      <c r="E5162" s="15" t="str">
        <f t="shared" si="13497"/>
        <v>0113</v>
      </c>
      <c r="F5162" s="30" t="s">
        <v>685</v>
      </c>
      <c r="G5162" s="30" t="s">
        <v>174</v>
      </c>
      <c r="H5162" s="31" t="s">
        <v>175</v>
      </c>
      <c r="I5162" s="32">
        <f t="shared" ref="I5162:N5162" si="13686">I5165</f>
        <v>26080.7</v>
      </c>
      <c r="J5162" s="32">
        <f t="shared" si="13686"/>
        <v>25680.7</v>
      </c>
      <c r="K5162" s="32">
        <f t="shared" si="13686"/>
        <v>25680.7</v>
      </c>
      <c r="L5162" s="32">
        <f t="shared" si="13686"/>
        <v>2500</v>
      </c>
      <c r="M5162" s="32">
        <f t="shared" si="13686"/>
        <v>2500</v>
      </c>
      <c r="N5162" s="32">
        <f t="shared" si="13686"/>
        <v>2500</v>
      </c>
      <c r="O5162" s="32">
        <f>O5165+O5163+O5164</f>
        <v>0</v>
      </c>
      <c r="P5162" s="32">
        <f>P5165+P5163+P5164</f>
        <v>0</v>
      </c>
      <c r="Q5162" s="32">
        <f>Q5165+Q5163+Q5164</f>
        <v>100</v>
      </c>
      <c r="R5162" s="32">
        <f>R5165+R5163+R5164</f>
        <v>-400</v>
      </c>
      <c r="S5162" s="32">
        <f>S5165</f>
        <v>0</v>
      </c>
      <c r="T5162" s="32">
        <f>T5165</f>
        <v>0</v>
      </c>
      <c r="U5162" s="32">
        <v>0</v>
      </c>
      <c r="V5162" s="32">
        <f t="shared" si="13499"/>
        <v>28280.7</v>
      </c>
      <c r="W5162" s="32">
        <f>W5165</f>
        <v>0</v>
      </c>
      <c r="X5162" s="32">
        <f>X5165</f>
        <v>0</v>
      </c>
      <c r="Y5162" s="32">
        <f>Y5165</f>
        <v>0</v>
      </c>
      <c r="Z5162" s="32">
        <f>Z5165</f>
        <v>0</v>
      </c>
      <c r="AA5162" s="32">
        <f>AA5165</f>
        <v>0</v>
      </c>
      <c r="AB5162" s="32">
        <f>AB5165+AB5163+AB5164</f>
        <v>26794.55143</v>
      </c>
      <c r="AC5162" s="33">
        <f>AC5165+AC5163+AC5164</f>
        <v>28280.699999999997</v>
      </c>
      <c r="AD5162" s="33">
        <f>AD5165+AD5163+AD5164</f>
        <v>28280.699429999997</v>
      </c>
      <c r="AE5162" s="34">
        <f t="shared" ref="AE5162:AE5225" si="13687">AD5162/AC5162*100</f>
        <v>99.999997984491188</v>
      </c>
      <c r="AF5162" s="32">
        <f t="shared" ref="AF5162:AK5162" si="13688">AF5165+AF5163+AF5164</f>
        <v>28280.699999999997</v>
      </c>
      <c r="AG5162" s="32">
        <f t="shared" si="13688"/>
        <v>0</v>
      </c>
      <c r="AH5162" s="32">
        <f t="shared" si="13688"/>
        <v>0</v>
      </c>
      <c r="AI5162" s="32">
        <f t="shared" si="13688"/>
        <v>0</v>
      </c>
      <c r="AJ5162" s="32">
        <f t="shared" si="13688"/>
        <v>0</v>
      </c>
      <c r="AK5162" s="32">
        <f t="shared" si="13688"/>
        <v>0</v>
      </c>
      <c r="AL5162" s="32">
        <f t="shared" ref="AL5162:AL5225" si="13689">AF5162+AH5162+AK5162+AI5162+AJ5162+AG5162</f>
        <v>28280.699999999997</v>
      </c>
      <c r="AM5162" s="32">
        <f t="shared" ref="AM5162:AM5225" si="13690">V5162-AL5162</f>
        <v>0</v>
      </c>
    </row>
    <row r="5163" spans="2:40" x14ac:dyDescent="0.3">
      <c r="B5163" s="30" t="s">
        <v>1405</v>
      </c>
      <c r="C5163" s="30" t="s">
        <v>38</v>
      </c>
      <c r="D5163" s="30" t="s">
        <v>40</v>
      </c>
      <c r="E5163" s="15" t="str">
        <f t="shared" si="13497"/>
        <v>0113</v>
      </c>
      <c r="F5163" s="30" t="s">
        <v>685</v>
      </c>
      <c r="G5163" s="30" t="s">
        <v>176</v>
      </c>
      <c r="H5163" s="31" t="s">
        <v>177</v>
      </c>
      <c r="I5163" s="32"/>
      <c r="J5163" s="32"/>
      <c r="K5163" s="32"/>
      <c r="L5163" s="32"/>
      <c r="M5163" s="32"/>
      <c r="N5163" s="32"/>
      <c r="O5163" s="32">
        <v>0</v>
      </c>
      <c r="P5163" s="32">
        <v>0</v>
      </c>
      <c r="Q5163" s="32">
        <v>0</v>
      </c>
      <c r="R5163" s="32">
        <v>0</v>
      </c>
      <c r="S5163" s="32"/>
      <c r="T5163" s="32"/>
      <c r="U5163" s="32"/>
      <c r="V5163" s="32">
        <f t="shared" si="13499"/>
        <v>0</v>
      </c>
      <c r="W5163" s="32"/>
      <c r="X5163" s="32"/>
      <c r="Y5163" s="32"/>
      <c r="Z5163" s="32"/>
      <c r="AA5163" s="32"/>
      <c r="AB5163" s="32">
        <v>298</v>
      </c>
      <c r="AC5163" s="33">
        <v>298</v>
      </c>
      <c r="AD5163" s="33">
        <v>298</v>
      </c>
      <c r="AE5163" s="34">
        <f t="shared" si="13687"/>
        <v>100</v>
      </c>
      <c r="AF5163" s="32">
        <v>298</v>
      </c>
      <c r="AG5163" s="32">
        <v>0</v>
      </c>
      <c r="AH5163" s="32">
        <v>0</v>
      </c>
      <c r="AI5163" s="32">
        <v>0</v>
      </c>
      <c r="AJ5163" s="32">
        <v>0</v>
      </c>
      <c r="AK5163" s="32">
        <v>0</v>
      </c>
      <c r="AL5163" s="32">
        <f t="shared" si="13689"/>
        <v>298</v>
      </c>
      <c r="AM5163" s="32">
        <f t="shared" si="13690"/>
        <v>-298</v>
      </c>
    </row>
    <row r="5164" spans="2:40" x14ac:dyDescent="0.3">
      <c r="B5164" s="30" t="s">
        <v>1405</v>
      </c>
      <c r="C5164" s="30" t="s">
        <v>38</v>
      </c>
      <c r="D5164" s="30" t="s">
        <v>40</v>
      </c>
      <c r="E5164" s="15" t="str">
        <f t="shared" si="13497"/>
        <v>0113</v>
      </c>
      <c r="F5164" s="30" t="s">
        <v>685</v>
      </c>
      <c r="G5164" s="30" t="s">
        <v>302</v>
      </c>
      <c r="H5164" s="31" t="s">
        <v>303</v>
      </c>
      <c r="I5164" s="32"/>
      <c r="J5164" s="32"/>
      <c r="K5164" s="32"/>
      <c r="L5164" s="32"/>
      <c r="M5164" s="32"/>
      <c r="N5164" s="32"/>
      <c r="O5164" s="32">
        <v>0</v>
      </c>
      <c r="P5164" s="32">
        <v>0</v>
      </c>
      <c r="Q5164" s="32">
        <v>0</v>
      </c>
      <c r="R5164" s="32">
        <v>0</v>
      </c>
      <c r="S5164" s="32"/>
      <c r="T5164" s="32"/>
      <c r="U5164" s="32"/>
      <c r="V5164" s="32">
        <f t="shared" si="13499"/>
        <v>0</v>
      </c>
      <c r="W5164" s="32"/>
      <c r="X5164" s="32"/>
      <c r="Y5164" s="32"/>
      <c r="Z5164" s="32"/>
      <c r="AA5164" s="32"/>
      <c r="AB5164" s="32">
        <v>3045.3115499999999</v>
      </c>
      <c r="AC5164" s="33">
        <v>3045.3115499999999</v>
      </c>
      <c r="AD5164" s="33">
        <v>3045.3115499999999</v>
      </c>
      <c r="AE5164" s="34">
        <f t="shared" si="13687"/>
        <v>100</v>
      </c>
      <c r="AF5164" s="32">
        <v>3045.3115499999999</v>
      </c>
      <c r="AG5164" s="32">
        <v>0</v>
      </c>
      <c r="AH5164" s="32">
        <v>0</v>
      </c>
      <c r="AI5164" s="32">
        <v>0</v>
      </c>
      <c r="AJ5164" s="32">
        <v>0</v>
      </c>
      <c r="AK5164" s="32">
        <v>0</v>
      </c>
      <c r="AL5164" s="32">
        <f t="shared" si="13689"/>
        <v>3045.3115499999999</v>
      </c>
      <c r="AM5164" s="32">
        <f t="shared" si="13690"/>
        <v>-3045.3115499999999</v>
      </c>
    </row>
    <row r="5165" spans="2:40" ht="62.4" x14ac:dyDescent="0.3">
      <c r="B5165" s="30" t="s">
        <v>1405</v>
      </c>
      <c r="C5165" s="30" t="s">
        <v>38</v>
      </c>
      <c r="D5165" s="30" t="s">
        <v>40</v>
      </c>
      <c r="E5165" s="15" t="str">
        <f t="shared" si="13497"/>
        <v>0113</v>
      </c>
      <c r="F5165" s="30" t="s">
        <v>685</v>
      </c>
      <c r="G5165" s="30" t="s">
        <v>370</v>
      </c>
      <c r="H5165" s="31" t="s">
        <v>371</v>
      </c>
      <c r="I5165" s="32">
        <v>26080.7</v>
      </c>
      <c r="J5165" s="32">
        <v>25680.7</v>
      </c>
      <c r="K5165" s="32">
        <v>25680.7</v>
      </c>
      <c r="L5165" s="32">
        <v>2500</v>
      </c>
      <c r="M5165" s="32">
        <v>2500</v>
      </c>
      <c r="N5165" s="32">
        <v>2500</v>
      </c>
      <c r="O5165" s="32">
        <v>0</v>
      </c>
      <c r="P5165" s="32">
        <v>0</v>
      </c>
      <c r="Q5165" s="32">
        <v>100</v>
      </c>
      <c r="R5165" s="32">
        <v>-400</v>
      </c>
      <c r="S5165" s="32">
        <v>0</v>
      </c>
      <c r="T5165" s="32">
        <v>0</v>
      </c>
      <c r="U5165" s="32">
        <v>0</v>
      </c>
      <c r="V5165" s="32">
        <f t="shared" si="13499"/>
        <v>28280.7</v>
      </c>
      <c r="W5165" s="32"/>
      <c r="X5165" s="32"/>
      <c r="Y5165" s="32"/>
      <c r="Z5165" s="32"/>
      <c r="AA5165" s="32"/>
      <c r="AB5165" s="32">
        <v>23451.239880000001</v>
      </c>
      <c r="AC5165" s="33">
        <v>24937.388449999999</v>
      </c>
      <c r="AD5165" s="33">
        <v>24937.387879999998</v>
      </c>
      <c r="AE5165" s="34">
        <f t="shared" si="13687"/>
        <v>99.999997714275494</v>
      </c>
      <c r="AF5165" s="32">
        <v>24937.388449999999</v>
      </c>
      <c r="AG5165" s="32">
        <v>0</v>
      </c>
      <c r="AH5165" s="32">
        <v>0</v>
      </c>
      <c r="AI5165" s="32">
        <v>0</v>
      </c>
      <c r="AJ5165" s="32">
        <v>0</v>
      </c>
      <c r="AK5165" s="32">
        <v>0</v>
      </c>
      <c r="AL5165" s="32">
        <f t="shared" si="13689"/>
        <v>24937.388449999999</v>
      </c>
      <c r="AM5165" s="32">
        <f t="shared" si="13690"/>
        <v>3343.3115500000022</v>
      </c>
      <c r="AN5165" s="12"/>
    </row>
    <row r="5166" spans="2:40" ht="31.2" x14ac:dyDescent="0.3">
      <c r="B5166" s="30" t="s">
        <v>1405</v>
      </c>
      <c r="C5166" s="30" t="s">
        <v>38</v>
      </c>
      <c r="D5166" s="30" t="s">
        <v>40</v>
      </c>
      <c r="E5166" s="15" t="str">
        <f t="shared" si="13497"/>
        <v>0113</v>
      </c>
      <c r="F5166" s="30" t="s">
        <v>342</v>
      </c>
      <c r="G5166" s="30"/>
      <c r="H5166" s="31" t="s">
        <v>343</v>
      </c>
      <c r="I5166" s="32">
        <f t="shared" ref="I5166:T5166" si="13691">I5167</f>
        <v>5625.7</v>
      </c>
      <c r="J5166" s="32">
        <f t="shared" si="13691"/>
        <v>5625.7</v>
      </c>
      <c r="K5166" s="32">
        <f t="shared" si="13691"/>
        <v>5625.7</v>
      </c>
      <c r="L5166" s="32">
        <f t="shared" si="13691"/>
        <v>0</v>
      </c>
      <c r="M5166" s="32">
        <f t="shared" si="13691"/>
        <v>0</v>
      </c>
      <c r="N5166" s="32">
        <f t="shared" si="13691"/>
        <v>0</v>
      </c>
      <c r="O5166" s="32">
        <f t="shared" si="13691"/>
        <v>0</v>
      </c>
      <c r="P5166" s="32">
        <f t="shared" si="13691"/>
        <v>0</v>
      </c>
      <c r="Q5166" s="32">
        <f t="shared" si="13691"/>
        <v>0</v>
      </c>
      <c r="R5166" s="32">
        <f t="shared" si="13691"/>
        <v>0</v>
      </c>
      <c r="S5166" s="32">
        <f t="shared" si="13691"/>
        <v>310.72199999999998</v>
      </c>
      <c r="T5166" s="32">
        <f t="shared" si="13691"/>
        <v>0</v>
      </c>
      <c r="U5166" s="32">
        <v>0</v>
      </c>
      <c r="V5166" s="32">
        <f t="shared" si="13499"/>
        <v>5936.4219999999996</v>
      </c>
      <c r="W5166" s="32">
        <f t="shared" ref="W5166:AD5166" si="13692">W5167</f>
        <v>0</v>
      </c>
      <c r="X5166" s="32">
        <f t="shared" si="13692"/>
        <v>0</v>
      </c>
      <c r="Y5166" s="32">
        <f t="shared" si="13692"/>
        <v>0</v>
      </c>
      <c r="Z5166" s="32">
        <f t="shared" si="13692"/>
        <v>0</v>
      </c>
      <c r="AA5166" s="32">
        <f t="shared" si="13692"/>
        <v>0</v>
      </c>
      <c r="AB5166" s="32">
        <f t="shared" si="13692"/>
        <v>4786</v>
      </c>
      <c r="AC5166" s="33">
        <f t="shared" si="13692"/>
        <v>5936.4220000000005</v>
      </c>
      <c r="AD5166" s="33">
        <f t="shared" si="13692"/>
        <v>5936.4220000000005</v>
      </c>
      <c r="AE5166" s="34">
        <f t="shared" si="13687"/>
        <v>100</v>
      </c>
      <c r="AF5166" s="32">
        <f t="shared" ref="AF5166:AK5166" si="13693">AF5167</f>
        <v>5936.4220000000005</v>
      </c>
      <c r="AG5166" s="32">
        <f t="shared" si="13693"/>
        <v>0</v>
      </c>
      <c r="AH5166" s="32">
        <f t="shared" si="13693"/>
        <v>0</v>
      </c>
      <c r="AI5166" s="32">
        <f t="shared" si="13693"/>
        <v>0</v>
      </c>
      <c r="AJ5166" s="32">
        <f t="shared" si="13693"/>
        <v>0</v>
      </c>
      <c r="AK5166" s="32">
        <f t="shared" si="13693"/>
        <v>0</v>
      </c>
      <c r="AL5166" s="32">
        <f t="shared" si="13689"/>
        <v>5936.4220000000005</v>
      </c>
      <c r="AM5166" s="32">
        <f t="shared" si="13690"/>
        <v>0</v>
      </c>
    </row>
    <row r="5167" spans="2:40" ht="62.4" x14ac:dyDescent="0.3">
      <c r="B5167" s="30" t="s">
        <v>1405</v>
      </c>
      <c r="C5167" s="30" t="s">
        <v>38</v>
      </c>
      <c r="D5167" s="30" t="s">
        <v>40</v>
      </c>
      <c r="E5167" s="15" t="str">
        <f t="shared" si="13497"/>
        <v>0113</v>
      </c>
      <c r="F5167" s="30" t="s">
        <v>344</v>
      </c>
      <c r="G5167" s="30"/>
      <c r="H5167" s="31" t="s">
        <v>345</v>
      </c>
      <c r="I5167" s="32">
        <f t="shared" ref="I5167:T5167" si="13694">I5171+I5176+I5168</f>
        <v>5625.7</v>
      </c>
      <c r="J5167" s="32">
        <f t="shared" si="13694"/>
        <v>5625.7</v>
      </c>
      <c r="K5167" s="32">
        <f t="shared" si="13694"/>
        <v>5625.7</v>
      </c>
      <c r="L5167" s="32">
        <f t="shared" si="13694"/>
        <v>0</v>
      </c>
      <c r="M5167" s="32">
        <f t="shared" si="13694"/>
        <v>0</v>
      </c>
      <c r="N5167" s="32">
        <f t="shared" si="13694"/>
        <v>0</v>
      </c>
      <c r="O5167" s="32">
        <f t="shared" si="13694"/>
        <v>0</v>
      </c>
      <c r="P5167" s="32">
        <f t="shared" si="13694"/>
        <v>0</v>
      </c>
      <c r="Q5167" s="32">
        <f t="shared" si="13694"/>
        <v>0</v>
      </c>
      <c r="R5167" s="32">
        <f t="shared" si="13694"/>
        <v>0</v>
      </c>
      <c r="S5167" s="32">
        <f t="shared" si="13694"/>
        <v>310.72199999999998</v>
      </c>
      <c r="T5167" s="32">
        <f t="shared" si="13694"/>
        <v>0</v>
      </c>
      <c r="U5167" s="32">
        <v>0</v>
      </c>
      <c r="V5167" s="32">
        <f t="shared" si="13499"/>
        <v>5936.4219999999996</v>
      </c>
      <c r="W5167" s="32">
        <f t="shared" ref="W5167:AD5167" si="13695">W5171+W5176+W5168</f>
        <v>0</v>
      </c>
      <c r="X5167" s="32">
        <f t="shared" si="13695"/>
        <v>0</v>
      </c>
      <c r="Y5167" s="32">
        <f t="shared" si="13695"/>
        <v>0</v>
      </c>
      <c r="Z5167" s="32">
        <f t="shared" si="13695"/>
        <v>0</v>
      </c>
      <c r="AA5167" s="32">
        <f t="shared" si="13695"/>
        <v>0</v>
      </c>
      <c r="AB5167" s="32">
        <f t="shared" si="13695"/>
        <v>4786</v>
      </c>
      <c r="AC5167" s="33">
        <f t="shared" si="13695"/>
        <v>5936.4220000000005</v>
      </c>
      <c r="AD5167" s="33">
        <f t="shared" si="13695"/>
        <v>5936.4220000000005</v>
      </c>
      <c r="AE5167" s="34">
        <f t="shared" si="13687"/>
        <v>100</v>
      </c>
      <c r="AF5167" s="32">
        <f t="shared" ref="AF5167:AK5167" si="13696">AF5171+AF5176+AF5168</f>
        <v>5936.4220000000005</v>
      </c>
      <c r="AG5167" s="32">
        <f t="shared" si="13696"/>
        <v>0</v>
      </c>
      <c r="AH5167" s="32">
        <f t="shared" si="13696"/>
        <v>0</v>
      </c>
      <c r="AI5167" s="32">
        <f t="shared" si="13696"/>
        <v>0</v>
      </c>
      <c r="AJ5167" s="32">
        <f t="shared" si="13696"/>
        <v>0</v>
      </c>
      <c r="AK5167" s="32">
        <f t="shared" si="13696"/>
        <v>0</v>
      </c>
      <c r="AL5167" s="32">
        <f t="shared" si="13689"/>
        <v>5936.4220000000005</v>
      </c>
      <c r="AM5167" s="32">
        <f t="shared" si="13690"/>
        <v>0</v>
      </c>
    </row>
    <row r="5168" spans="2:40" ht="62.4" x14ac:dyDescent="0.3">
      <c r="B5168" s="30" t="s">
        <v>1405</v>
      </c>
      <c r="C5168" s="30" t="s">
        <v>38</v>
      </c>
      <c r="D5168" s="30" t="s">
        <v>40</v>
      </c>
      <c r="E5168" s="15" t="str">
        <f t="shared" si="13497"/>
        <v>0113</v>
      </c>
      <c r="F5168" s="30" t="s">
        <v>1422</v>
      </c>
      <c r="G5168" s="30"/>
      <c r="H5168" s="31" t="s">
        <v>1423</v>
      </c>
      <c r="I5168" s="32">
        <f t="shared" ref="I5168:I5169" si="13697">I5169</f>
        <v>940</v>
      </c>
      <c r="J5168" s="32">
        <f t="shared" ref="J5168:J5169" si="13698">J5169</f>
        <v>940</v>
      </c>
      <c r="K5168" s="32">
        <f t="shared" ref="K5168:K5169" si="13699">K5169</f>
        <v>940</v>
      </c>
      <c r="L5168" s="32">
        <f t="shared" ref="L5168:L5169" si="13700">L5169</f>
        <v>0</v>
      </c>
      <c r="M5168" s="32">
        <f t="shared" ref="M5168:M5169" si="13701">M5169</f>
        <v>0</v>
      </c>
      <c r="N5168" s="32">
        <f t="shared" ref="N5168:N5169" si="13702">N5169</f>
        <v>0</v>
      </c>
      <c r="O5168" s="32">
        <f t="shared" ref="O5168:O5169" si="13703">O5169</f>
        <v>0</v>
      </c>
      <c r="P5168" s="32">
        <f t="shared" ref="P5168:P5169" si="13704">P5169</f>
        <v>0</v>
      </c>
      <c r="Q5168" s="32">
        <f t="shared" ref="Q5168:Q5169" si="13705">Q5169</f>
        <v>-100</v>
      </c>
      <c r="R5168" s="32">
        <f t="shared" ref="R5168:R5169" si="13706">R5169</f>
        <v>0</v>
      </c>
      <c r="S5168" s="32">
        <f t="shared" ref="S5168:S5169" si="13707">S5169</f>
        <v>0</v>
      </c>
      <c r="T5168" s="32">
        <f t="shared" ref="T5168:T5169" si="13708">T5169</f>
        <v>0</v>
      </c>
      <c r="U5168" s="32">
        <v>0</v>
      </c>
      <c r="V5168" s="32">
        <f t="shared" si="13499"/>
        <v>840</v>
      </c>
      <c r="W5168" s="32">
        <f t="shared" ref="W5168:W5169" si="13709">W5169</f>
        <v>0</v>
      </c>
      <c r="X5168" s="32">
        <f t="shared" ref="X5168:X5169" si="13710">X5169</f>
        <v>0</v>
      </c>
      <c r="Y5168" s="32">
        <f t="shared" ref="Y5168:Y5169" si="13711">Y5169</f>
        <v>0</v>
      </c>
      <c r="Z5168" s="32">
        <f t="shared" ref="Z5168:Z5169" si="13712">Z5169</f>
        <v>0</v>
      </c>
      <c r="AA5168" s="32">
        <f t="shared" ref="AA5168:AA5169" si="13713">AA5169</f>
        <v>0</v>
      </c>
      <c r="AB5168" s="32">
        <f t="shared" ref="AB5168:AB5169" si="13714">AB5169</f>
        <v>840</v>
      </c>
      <c r="AC5168" s="33">
        <f t="shared" ref="AC5168:AC5169" si="13715">AC5169</f>
        <v>840</v>
      </c>
      <c r="AD5168" s="33">
        <f t="shared" ref="AD5168:AD5169" si="13716">AD5169</f>
        <v>840</v>
      </c>
      <c r="AE5168" s="34">
        <f t="shared" si="13687"/>
        <v>100</v>
      </c>
      <c r="AF5168" s="32">
        <f t="shared" ref="AF5168:AF5169" si="13717">AF5169</f>
        <v>840</v>
      </c>
      <c r="AG5168" s="32">
        <f t="shared" ref="AG5168:AG5169" si="13718">AG5169</f>
        <v>0</v>
      </c>
      <c r="AH5168" s="32">
        <f t="shared" ref="AH5168:AH5169" si="13719">AH5169</f>
        <v>0</v>
      </c>
      <c r="AI5168" s="32">
        <f t="shared" ref="AI5168:AI5169" si="13720">AI5169</f>
        <v>0</v>
      </c>
      <c r="AJ5168" s="32">
        <f t="shared" ref="AJ5168:AJ5169" si="13721">AJ5169</f>
        <v>0</v>
      </c>
      <c r="AK5168" s="32">
        <f t="shared" ref="AK5168:AK5169" si="13722">AK5169</f>
        <v>0</v>
      </c>
      <c r="AL5168" s="32">
        <f t="shared" si="13689"/>
        <v>840</v>
      </c>
      <c r="AM5168" s="32">
        <f t="shared" si="13690"/>
        <v>0</v>
      </c>
    </row>
    <row r="5169" spans="2:40" ht="31.2" x14ac:dyDescent="0.3">
      <c r="B5169" s="30" t="s">
        <v>1405</v>
      </c>
      <c r="C5169" s="30" t="s">
        <v>38</v>
      </c>
      <c r="D5169" s="30" t="s">
        <v>40</v>
      </c>
      <c r="E5169" s="15" t="str">
        <f t="shared" ref="E5169:E5232" si="13723">CONCATENATE(C5169,D5169)</f>
        <v>0113</v>
      </c>
      <c r="F5169" s="30" t="s">
        <v>1422</v>
      </c>
      <c r="G5169" s="30" t="s">
        <v>174</v>
      </c>
      <c r="H5169" s="31" t="s">
        <v>175</v>
      </c>
      <c r="I5169" s="32">
        <f t="shared" si="13697"/>
        <v>940</v>
      </c>
      <c r="J5169" s="32">
        <f t="shared" si="13698"/>
        <v>940</v>
      </c>
      <c r="K5169" s="32">
        <f t="shared" si="13699"/>
        <v>940</v>
      </c>
      <c r="L5169" s="32">
        <f t="shared" si="13700"/>
        <v>0</v>
      </c>
      <c r="M5169" s="32">
        <f t="shared" si="13701"/>
        <v>0</v>
      </c>
      <c r="N5169" s="32">
        <f t="shared" si="13702"/>
        <v>0</v>
      </c>
      <c r="O5169" s="32">
        <f t="shared" si="13703"/>
        <v>0</v>
      </c>
      <c r="P5169" s="32">
        <f t="shared" si="13704"/>
        <v>0</v>
      </c>
      <c r="Q5169" s="32">
        <f t="shared" si="13705"/>
        <v>-100</v>
      </c>
      <c r="R5169" s="32">
        <f t="shared" si="13706"/>
        <v>0</v>
      </c>
      <c r="S5169" s="32">
        <f t="shared" si="13707"/>
        <v>0</v>
      </c>
      <c r="T5169" s="32">
        <f t="shared" si="13708"/>
        <v>0</v>
      </c>
      <c r="U5169" s="32">
        <v>0</v>
      </c>
      <c r="V5169" s="32">
        <f t="shared" ref="V5169:V5232" si="13724">I5169+L5169+U5169+T5169+S5169+R5169+Q5169+P5169+O5169</f>
        <v>840</v>
      </c>
      <c r="W5169" s="32">
        <f t="shared" si="13709"/>
        <v>0</v>
      </c>
      <c r="X5169" s="32">
        <f t="shared" si="13710"/>
        <v>0</v>
      </c>
      <c r="Y5169" s="32">
        <f t="shared" si="13711"/>
        <v>0</v>
      </c>
      <c r="Z5169" s="32">
        <f t="shared" si="13712"/>
        <v>0</v>
      </c>
      <c r="AA5169" s="32">
        <f t="shared" si="13713"/>
        <v>0</v>
      </c>
      <c r="AB5169" s="32">
        <f t="shared" si="13714"/>
        <v>840</v>
      </c>
      <c r="AC5169" s="33">
        <f t="shared" si="13715"/>
        <v>840</v>
      </c>
      <c r="AD5169" s="33">
        <f t="shared" si="13716"/>
        <v>840</v>
      </c>
      <c r="AE5169" s="34">
        <f t="shared" si="13687"/>
        <v>100</v>
      </c>
      <c r="AF5169" s="32">
        <f t="shared" si="13717"/>
        <v>840</v>
      </c>
      <c r="AG5169" s="32">
        <f t="shared" si="13718"/>
        <v>0</v>
      </c>
      <c r="AH5169" s="32">
        <f t="shared" si="13719"/>
        <v>0</v>
      </c>
      <c r="AI5169" s="32">
        <f t="shared" si="13720"/>
        <v>0</v>
      </c>
      <c r="AJ5169" s="32">
        <f t="shared" si="13721"/>
        <v>0</v>
      </c>
      <c r="AK5169" s="32">
        <f t="shared" si="13722"/>
        <v>0</v>
      </c>
      <c r="AL5169" s="32">
        <f t="shared" si="13689"/>
        <v>840</v>
      </c>
      <c r="AM5169" s="32">
        <f t="shared" si="13690"/>
        <v>0</v>
      </c>
    </row>
    <row r="5170" spans="2:40" ht="62.4" x14ac:dyDescent="0.3">
      <c r="B5170" s="30" t="s">
        <v>1405</v>
      </c>
      <c r="C5170" s="30" t="s">
        <v>38</v>
      </c>
      <c r="D5170" s="30" t="s">
        <v>40</v>
      </c>
      <c r="E5170" s="15" t="str">
        <f t="shared" si="13723"/>
        <v>0113</v>
      </c>
      <c r="F5170" s="30" t="s">
        <v>1422</v>
      </c>
      <c r="G5170" s="30" t="s">
        <v>370</v>
      </c>
      <c r="H5170" s="31" t="s">
        <v>371</v>
      </c>
      <c r="I5170" s="32">
        <v>940</v>
      </c>
      <c r="J5170" s="32">
        <v>940</v>
      </c>
      <c r="K5170" s="32">
        <v>940</v>
      </c>
      <c r="L5170" s="32"/>
      <c r="M5170" s="32"/>
      <c r="N5170" s="32"/>
      <c r="O5170" s="32">
        <v>0</v>
      </c>
      <c r="P5170" s="32">
        <v>0</v>
      </c>
      <c r="Q5170" s="32">
        <v>-100</v>
      </c>
      <c r="R5170" s="32">
        <v>0</v>
      </c>
      <c r="S5170" s="32">
        <v>0</v>
      </c>
      <c r="T5170" s="32">
        <v>0</v>
      </c>
      <c r="U5170" s="32">
        <v>0</v>
      </c>
      <c r="V5170" s="32">
        <f t="shared" si="13724"/>
        <v>840</v>
      </c>
      <c r="W5170" s="32"/>
      <c r="X5170" s="32"/>
      <c r="Y5170" s="32"/>
      <c r="Z5170" s="32"/>
      <c r="AA5170" s="32"/>
      <c r="AB5170" s="32">
        <v>840</v>
      </c>
      <c r="AC5170" s="33">
        <v>840</v>
      </c>
      <c r="AD5170" s="33">
        <v>840</v>
      </c>
      <c r="AE5170" s="34">
        <f t="shared" si="13687"/>
        <v>100</v>
      </c>
      <c r="AF5170" s="32">
        <v>840</v>
      </c>
      <c r="AG5170" s="32">
        <v>0</v>
      </c>
      <c r="AH5170" s="32">
        <v>0</v>
      </c>
      <c r="AI5170" s="32">
        <v>0</v>
      </c>
      <c r="AJ5170" s="32">
        <v>0</v>
      </c>
      <c r="AK5170" s="32">
        <v>0</v>
      </c>
      <c r="AL5170" s="32">
        <f t="shared" si="13689"/>
        <v>840</v>
      </c>
      <c r="AM5170" s="32">
        <f t="shared" si="13690"/>
        <v>0</v>
      </c>
      <c r="AN5170" s="12"/>
    </row>
    <row r="5171" spans="2:40" ht="78" x14ac:dyDescent="0.3">
      <c r="B5171" s="30" t="s">
        <v>1405</v>
      </c>
      <c r="C5171" s="30" t="s">
        <v>38</v>
      </c>
      <c r="D5171" s="30" t="s">
        <v>40</v>
      </c>
      <c r="E5171" s="15" t="str">
        <f t="shared" si="13723"/>
        <v>0113</v>
      </c>
      <c r="F5171" s="30" t="s">
        <v>395</v>
      </c>
      <c r="G5171" s="30"/>
      <c r="H5171" s="31" t="s">
        <v>396</v>
      </c>
      <c r="I5171" s="32">
        <f t="shared" ref="I5171:T5171" si="13725">I5172+I5174</f>
        <v>1533.7</v>
      </c>
      <c r="J5171" s="32">
        <f t="shared" si="13725"/>
        <v>1533.7</v>
      </c>
      <c r="K5171" s="32">
        <f t="shared" si="13725"/>
        <v>1533.7</v>
      </c>
      <c r="L5171" s="32">
        <f t="shared" si="13725"/>
        <v>0</v>
      </c>
      <c r="M5171" s="32">
        <f t="shared" si="13725"/>
        <v>0</v>
      </c>
      <c r="N5171" s="32">
        <f t="shared" si="13725"/>
        <v>0</v>
      </c>
      <c r="O5171" s="32">
        <f t="shared" si="13725"/>
        <v>0</v>
      </c>
      <c r="P5171" s="32">
        <f t="shared" si="13725"/>
        <v>0</v>
      </c>
      <c r="Q5171" s="32">
        <f t="shared" si="13725"/>
        <v>0</v>
      </c>
      <c r="R5171" s="32">
        <f t="shared" si="13725"/>
        <v>0</v>
      </c>
      <c r="S5171" s="32">
        <f t="shared" si="13725"/>
        <v>254</v>
      </c>
      <c r="T5171" s="32">
        <f t="shared" si="13725"/>
        <v>0</v>
      </c>
      <c r="U5171" s="32">
        <v>0</v>
      </c>
      <c r="V5171" s="32">
        <f t="shared" si="13724"/>
        <v>1787.7</v>
      </c>
      <c r="W5171" s="32">
        <f t="shared" ref="W5171:AD5171" si="13726">W5172+W5174</f>
        <v>0</v>
      </c>
      <c r="X5171" s="32">
        <f t="shared" si="13726"/>
        <v>0</v>
      </c>
      <c r="Y5171" s="32">
        <f t="shared" si="13726"/>
        <v>0</v>
      </c>
      <c r="Z5171" s="32">
        <f t="shared" si="13726"/>
        <v>0</v>
      </c>
      <c r="AA5171" s="32">
        <f t="shared" si="13726"/>
        <v>0</v>
      </c>
      <c r="AB5171" s="32">
        <f t="shared" si="13726"/>
        <v>1244</v>
      </c>
      <c r="AC5171" s="33">
        <f t="shared" si="13726"/>
        <v>1787.7</v>
      </c>
      <c r="AD5171" s="33">
        <f t="shared" si="13726"/>
        <v>1787.7</v>
      </c>
      <c r="AE5171" s="34">
        <f t="shared" si="13687"/>
        <v>100</v>
      </c>
      <c r="AF5171" s="32">
        <f t="shared" ref="AF5171:AK5171" si="13727">AF5172+AF5174</f>
        <v>1787.7</v>
      </c>
      <c r="AG5171" s="32">
        <f t="shared" si="13727"/>
        <v>0</v>
      </c>
      <c r="AH5171" s="32">
        <f t="shared" si="13727"/>
        <v>0</v>
      </c>
      <c r="AI5171" s="32">
        <f t="shared" si="13727"/>
        <v>0</v>
      </c>
      <c r="AJ5171" s="32">
        <f t="shared" si="13727"/>
        <v>0</v>
      </c>
      <c r="AK5171" s="32">
        <f t="shared" si="13727"/>
        <v>0</v>
      </c>
      <c r="AL5171" s="32">
        <f t="shared" si="13689"/>
        <v>1787.7</v>
      </c>
      <c r="AM5171" s="32">
        <f t="shared" si="13690"/>
        <v>0</v>
      </c>
    </row>
    <row r="5172" spans="2:40" ht="31.2" hidden="1" customHeight="1" x14ac:dyDescent="0.3">
      <c r="B5172" s="30" t="s">
        <v>1405</v>
      </c>
      <c r="C5172" s="30" t="s">
        <v>38</v>
      </c>
      <c r="D5172" s="30" t="s">
        <v>40</v>
      </c>
      <c r="E5172" s="15" t="str">
        <f t="shared" si="13723"/>
        <v>0113</v>
      </c>
      <c r="F5172" s="30" t="s">
        <v>395</v>
      </c>
      <c r="G5172" s="30" t="s">
        <v>50</v>
      </c>
      <c r="H5172" s="31" t="s">
        <v>51</v>
      </c>
      <c r="I5172" s="32">
        <f t="shared" ref="I5172:T5172" si="13728">I5173</f>
        <v>0</v>
      </c>
      <c r="J5172" s="32">
        <f t="shared" si="13728"/>
        <v>0</v>
      </c>
      <c r="K5172" s="32">
        <f t="shared" si="13728"/>
        <v>0</v>
      </c>
      <c r="L5172" s="32">
        <f t="shared" si="13728"/>
        <v>0</v>
      </c>
      <c r="M5172" s="32">
        <f t="shared" si="13728"/>
        <v>0</v>
      </c>
      <c r="N5172" s="32">
        <f t="shared" si="13728"/>
        <v>0</v>
      </c>
      <c r="O5172" s="32">
        <f t="shared" si="13728"/>
        <v>0</v>
      </c>
      <c r="P5172" s="32">
        <f t="shared" si="13728"/>
        <v>0</v>
      </c>
      <c r="Q5172" s="32">
        <f t="shared" si="13728"/>
        <v>0</v>
      </c>
      <c r="R5172" s="32">
        <f t="shared" si="13728"/>
        <v>0</v>
      </c>
      <c r="S5172" s="32">
        <f t="shared" si="13728"/>
        <v>0</v>
      </c>
      <c r="T5172" s="32">
        <f t="shared" si="13728"/>
        <v>0</v>
      </c>
      <c r="U5172" s="32">
        <v>0</v>
      </c>
      <c r="V5172" s="32">
        <f t="shared" si="13724"/>
        <v>0</v>
      </c>
      <c r="W5172" s="32">
        <f t="shared" ref="W5172:AD5172" si="13729">W5173</f>
        <v>0</v>
      </c>
      <c r="X5172" s="32">
        <f t="shared" si="13729"/>
        <v>0</v>
      </c>
      <c r="Y5172" s="32">
        <f t="shared" si="13729"/>
        <v>0</v>
      </c>
      <c r="Z5172" s="32">
        <f t="shared" si="13729"/>
        <v>0</v>
      </c>
      <c r="AA5172" s="32">
        <f t="shared" si="13729"/>
        <v>0</v>
      </c>
      <c r="AB5172" s="32">
        <f t="shared" si="13729"/>
        <v>0</v>
      </c>
      <c r="AC5172" s="33">
        <f t="shared" si="13729"/>
        <v>0</v>
      </c>
      <c r="AD5172" s="33">
        <f t="shared" si="13729"/>
        <v>0</v>
      </c>
      <c r="AE5172" s="34" t="e">
        <f t="shared" si="13687"/>
        <v>#DIV/0!</v>
      </c>
      <c r="AF5172" s="35">
        <f t="shared" ref="AF5172:AK5172" si="13730">AF5173</f>
        <v>0</v>
      </c>
      <c r="AG5172" s="35">
        <f t="shared" si="13730"/>
        <v>0</v>
      </c>
      <c r="AH5172" s="36">
        <f t="shared" si="13730"/>
        <v>0</v>
      </c>
      <c r="AI5172" s="36">
        <f t="shared" si="13730"/>
        <v>0</v>
      </c>
      <c r="AJ5172" s="36">
        <f t="shared" si="13730"/>
        <v>0</v>
      </c>
      <c r="AK5172" s="36">
        <f t="shared" si="13730"/>
        <v>0</v>
      </c>
      <c r="AL5172" s="36">
        <f t="shared" si="13689"/>
        <v>0</v>
      </c>
      <c r="AM5172" s="36">
        <f t="shared" si="13690"/>
        <v>0</v>
      </c>
      <c r="AN5172" s="37" t="s">
        <v>35</v>
      </c>
    </row>
    <row r="5173" spans="2:40" ht="31.2" hidden="1" customHeight="1" x14ac:dyDescent="0.3">
      <c r="B5173" s="30" t="s">
        <v>1405</v>
      </c>
      <c r="C5173" s="30" t="s">
        <v>38</v>
      </c>
      <c r="D5173" s="30" t="s">
        <v>40</v>
      </c>
      <c r="E5173" s="15" t="str">
        <f t="shared" si="13723"/>
        <v>0113</v>
      </c>
      <c r="F5173" s="30" t="s">
        <v>395</v>
      </c>
      <c r="G5173" s="30" t="s">
        <v>52</v>
      </c>
      <c r="H5173" s="31" t="s">
        <v>53</v>
      </c>
      <c r="I5173" s="32"/>
      <c r="J5173" s="32"/>
      <c r="K5173" s="32"/>
      <c r="L5173" s="32"/>
      <c r="M5173" s="32"/>
      <c r="N5173" s="32"/>
      <c r="O5173" s="32">
        <v>0</v>
      </c>
      <c r="P5173" s="32">
        <v>0</v>
      </c>
      <c r="Q5173" s="32">
        <v>0</v>
      </c>
      <c r="R5173" s="32">
        <v>0</v>
      </c>
      <c r="S5173" s="32">
        <v>0</v>
      </c>
      <c r="T5173" s="32">
        <v>0</v>
      </c>
      <c r="U5173" s="32">
        <v>0</v>
      </c>
      <c r="V5173" s="32">
        <f t="shared" si="13724"/>
        <v>0</v>
      </c>
      <c r="W5173" s="32"/>
      <c r="X5173" s="32"/>
      <c r="Y5173" s="32"/>
      <c r="Z5173" s="32"/>
      <c r="AA5173" s="32"/>
      <c r="AB5173" s="32">
        <v>0</v>
      </c>
      <c r="AC5173" s="33">
        <v>0</v>
      </c>
      <c r="AD5173" s="33">
        <v>0</v>
      </c>
      <c r="AE5173" s="34" t="e">
        <f t="shared" si="13687"/>
        <v>#DIV/0!</v>
      </c>
      <c r="AF5173" s="35">
        <v>0</v>
      </c>
      <c r="AG5173" s="35">
        <v>0</v>
      </c>
      <c r="AH5173" s="36">
        <v>0</v>
      </c>
      <c r="AI5173" s="36">
        <v>0</v>
      </c>
      <c r="AJ5173" s="36">
        <v>0</v>
      </c>
      <c r="AK5173" s="36">
        <v>0</v>
      </c>
      <c r="AL5173" s="36">
        <f t="shared" si="13689"/>
        <v>0</v>
      </c>
      <c r="AM5173" s="36">
        <f t="shared" si="13690"/>
        <v>0</v>
      </c>
      <c r="AN5173" s="37" t="s">
        <v>35</v>
      </c>
    </row>
    <row r="5174" spans="2:40" ht="31.2" x14ac:dyDescent="0.3">
      <c r="B5174" s="30" t="s">
        <v>1405</v>
      </c>
      <c r="C5174" s="30" t="s">
        <v>38</v>
      </c>
      <c r="D5174" s="30" t="s">
        <v>40</v>
      </c>
      <c r="E5174" s="15" t="str">
        <f t="shared" si="13723"/>
        <v>0113</v>
      </c>
      <c r="F5174" s="30" t="s">
        <v>395</v>
      </c>
      <c r="G5174" s="30" t="s">
        <v>174</v>
      </c>
      <c r="H5174" s="31" t="s">
        <v>175</v>
      </c>
      <c r="I5174" s="32">
        <f t="shared" ref="I5174:T5174" si="13731">I5175</f>
        <v>1533.7</v>
      </c>
      <c r="J5174" s="32">
        <f t="shared" si="13731"/>
        <v>1533.7</v>
      </c>
      <c r="K5174" s="32">
        <f t="shared" si="13731"/>
        <v>1533.7</v>
      </c>
      <c r="L5174" s="32">
        <f t="shared" si="13731"/>
        <v>0</v>
      </c>
      <c r="M5174" s="32">
        <f t="shared" si="13731"/>
        <v>0</v>
      </c>
      <c r="N5174" s="32">
        <f t="shared" si="13731"/>
        <v>0</v>
      </c>
      <c r="O5174" s="32">
        <f t="shared" si="13731"/>
        <v>0</v>
      </c>
      <c r="P5174" s="32">
        <f t="shared" si="13731"/>
        <v>0</v>
      </c>
      <c r="Q5174" s="32">
        <f t="shared" si="13731"/>
        <v>0</v>
      </c>
      <c r="R5174" s="32">
        <f t="shared" si="13731"/>
        <v>0</v>
      </c>
      <c r="S5174" s="32">
        <f t="shared" si="13731"/>
        <v>254</v>
      </c>
      <c r="T5174" s="32">
        <f t="shared" si="13731"/>
        <v>0</v>
      </c>
      <c r="U5174" s="32">
        <v>0</v>
      </c>
      <c r="V5174" s="32">
        <f t="shared" si="13724"/>
        <v>1787.7</v>
      </c>
      <c r="W5174" s="32">
        <f t="shared" ref="W5174:AD5174" si="13732">W5175</f>
        <v>0</v>
      </c>
      <c r="X5174" s="32">
        <f t="shared" si="13732"/>
        <v>0</v>
      </c>
      <c r="Y5174" s="32">
        <f t="shared" si="13732"/>
        <v>0</v>
      </c>
      <c r="Z5174" s="32">
        <f t="shared" si="13732"/>
        <v>0</v>
      </c>
      <c r="AA5174" s="32">
        <f t="shared" si="13732"/>
        <v>0</v>
      </c>
      <c r="AB5174" s="32">
        <f t="shared" si="13732"/>
        <v>1244</v>
      </c>
      <c r="AC5174" s="33">
        <f t="shared" si="13732"/>
        <v>1787.7</v>
      </c>
      <c r="AD5174" s="33">
        <f t="shared" si="13732"/>
        <v>1787.7</v>
      </c>
      <c r="AE5174" s="34">
        <f t="shared" si="13687"/>
        <v>100</v>
      </c>
      <c r="AF5174" s="32">
        <f t="shared" ref="AF5174:AK5174" si="13733">AF5175</f>
        <v>1787.7</v>
      </c>
      <c r="AG5174" s="32">
        <f t="shared" si="13733"/>
        <v>0</v>
      </c>
      <c r="AH5174" s="32">
        <f t="shared" si="13733"/>
        <v>0</v>
      </c>
      <c r="AI5174" s="32">
        <f t="shared" si="13733"/>
        <v>0</v>
      </c>
      <c r="AJ5174" s="32">
        <f t="shared" si="13733"/>
        <v>0</v>
      </c>
      <c r="AK5174" s="32">
        <f t="shared" si="13733"/>
        <v>0</v>
      </c>
      <c r="AL5174" s="32">
        <f t="shared" si="13689"/>
        <v>1787.7</v>
      </c>
      <c r="AM5174" s="32">
        <f t="shared" si="13690"/>
        <v>0</v>
      </c>
    </row>
    <row r="5175" spans="2:40" ht="62.4" x14ac:dyDescent="0.3">
      <c r="B5175" s="30" t="s">
        <v>1405</v>
      </c>
      <c r="C5175" s="30" t="s">
        <v>38</v>
      </c>
      <c r="D5175" s="30" t="s">
        <v>40</v>
      </c>
      <c r="E5175" s="15" t="str">
        <f t="shared" si="13723"/>
        <v>0113</v>
      </c>
      <c r="F5175" s="30" t="s">
        <v>395</v>
      </c>
      <c r="G5175" s="30" t="s">
        <v>370</v>
      </c>
      <c r="H5175" s="31" t="s">
        <v>371</v>
      </c>
      <c r="I5175" s="32">
        <v>1533.7</v>
      </c>
      <c r="J5175" s="32">
        <v>1533.7</v>
      </c>
      <c r="K5175" s="32">
        <v>1533.7</v>
      </c>
      <c r="L5175" s="32"/>
      <c r="M5175" s="32"/>
      <c r="N5175" s="32"/>
      <c r="O5175" s="32">
        <v>0</v>
      </c>
      <c r="P5175" s="32">
        <v>0</v>
      </c>
      <c r="Q5175" s="32">
        <v>0</v>
      </c>
      <c r="R5175" s="32">
        <v>0</v>
      </c>
      <c r="S5175" s="32">
        <v>254</v>
      </c>
      <c r="T5175" s="32">
        <v>0</v>
      </c>
      <c r="U5175" s="32">
        <v>0</v>
      </c>
      <c r="V5175" s="32">
        <f t="shared" si="13724"/>
        <v>1787.7</v>
      </c>
      <c r="W5175" s="32"/>
      <c r="X5175" s="32"/>
      <c r="Y5175" s="32"/>
      <c r="Z5175" s="32"/>
      <c r="AA5175" s="32"/>
      <c r="AB5175" s="32">
        <v>1244</v>
      </c>
      <c r="AC5175" s="33">
        <v>1787.7</v>
      </c>
      <c r="AD5175" s="33">
        <v>1787.7</v>
      </c>
      <c r="AE5175" s="34">
        <f t="shared" si="13687"/>
        <v>100</v>
      </c>
      <c r="AF5175" s="32">
        <v>1787.7</v>
      </c>
      <c r="AG5175" s="32">
        <v>0</v>
      </c>
      <c r="AH5175" s="32">
        <v>0</v>
      </c>
      <c r="AI5175" s="32">
        <v>0</v>
      </c>
      <c r="AJ5175" s="32">
        <v>0</v>
      </c>
      <c r="AK5175" s="32">
        <v>0</v>
      </c>
      <c r="AL5175" s="32">
        <f t="shared" si="13689"/>
        <v>1787.7</v>
      </c>
      <c r="AM5175" s="32">
        <f t="shared" si="13690"/>
        <v>0</v>
      </c>
      <c r="AN5175" s="12"/>
    </row>
    <row r="5176" spans="2:40" ht="62.4" x14ac:dyDescent="0.3">
      <c r="B5176" s="30" t="s">
        <v>1405</v>
      </c>
      <c r="C5176" s="30" t="s">
        <v>38</v>
      </c>
      <c r="D5176" s="30" t="s">
        <v>40</v>
      </c>
      <c r="E5176" s="15" t="str">
        <f t="shared" si="13723"/>
        <v>0113</v>
      </c>
      <c r="F5176" s="30" t="s">
        <v>346</v>
      </c>
      <c r="G5176" s="30"/>
      <c r="H5176" s="31" t="s">
        <v>347</v>
      </c>
      <c r="I5176" s="32">
        <f t="shared" ref="I5176:T5176" si="13734">I5177+I5179</f>
        <v>3152</v>
      </c>
      <c r="J5176" s="32">
        <f t="shared" si="13734"/>
        <v>3152</v>
      </c>
      <c r="K5176" s="32">
        <f t="shared" si="13734"/>
        <v>3152</v>
      </c>
      <c r="L5176" s="32">
        <f t="shared" si="13734"/>
        <v>0</v>
      </c>
      <c r="M5176" s="32">
        <f t="shared" si="13734"/>
        <v>0</v>
      </c>
      <c r="N5176" s="32">
        <f t="shared" si="13734"/>
        <v>0</v>
      </c>
      <c r="O5176" s="32">
        <f t="shared" si="13734"/>
        <v>0</v>
      </c>
      <c r="P5176" s="32">
        <f t="shared" si="13734"/>
        <v>0</v>
      </c>
      <c r="Q5176" s="32">
        <f t="shared" si="13734"/>
        <v>100</v>
      </c>
      <c r="R5176" s="32">
        <f t="shared" si="13734"/>
        <v>0</v>
      </c>
      <c r="S5176" s="32">
        <f t="shared" si="13734"/>
        <v>56.722000000000001</v>
      </c>
      <c r="T5176" s="32">
        <f t="shared" si="13734"/>
        <v>0</v>
      </c>
      <c r="U5176" s="32">
        <v>0</v>
      </c>
      <c r="V5176" s="32">
        <f t="shared" si="13724"/>
        <v>3308.7220000000002</v>
      </c>
      <c r="W5176" s="32">
        <f t="shared" ref="W5176:AD5176" si="13735">W5177+W5179</f>
        <v>0</v>
      </c>
      <c r="X5176" s="32">
        <f t="shared" si="13735"/>
        <v>0</v>
      </c>
      <c r="Y5176" s="32">
        <f t="shared" si="13735"/>
        <v>0</v>
      </c>
      <c r="Z5176" s="32">
        <f t="shared" si="13735"/>
        <v>0</v>
      </c>
      <c r="AA5176" s="32">
        <f t="shared" si="13735"/>
        <v>0</v>
      </c>
      <c r="AB5176" s="32">
        <f t="shared" si="13735"/>
        <v>2702</v>
      </c>
      <c r="AC5176" s="33">
        <f t="shared" si="13735"/>
        <v>3308.7220000000002</v>
      </c>
      <c r="AD5176" s="33">
        <f t="shared" si="13735"/>
        <v>3308.7220000000002</v>
      </c>
      <c r="AE5176" s="34">
        <f t="shared" si="13687"/>
        <v>100</v>
      </c>
      <c r="AF5176" s="32">
        <f t="shared" ref="AF5176:AK5176" si="13736">AF5177+AF5179</f>
        <v>3308.7220000000002</v>
      </c>
      <c r="AG5176" s="32">
        <f t="shared" si="13736"/>
        <v>0</v>
      </c>
      <c r="AH5176" s="32">
        <f t="shared" si="13736"/>
        <v>0</v>
      </c>
      <c r="AI5176" s="32">
        <f t="shared" si="13736"/>
        <v>0</v>
      </c>
      <c r="AJ5176" s="32">
        <f t="shared" si="13736"/>
        <v>0</v>
      </c>
      <c r="AK5176" s="32">
        <f t="shared" si="13736"/>
        <v>0</v>
      </c>
      <c r="AL5176" s="32">
        <f t="shared" si="13689"/>
        <v>3308.7220000000002</v>
      </c>
      <c r="AM5176" s="32">
        <f t="shared" si="13690"/>
        <v>0</v>
      </c>
    </row>
    <row r="5177" spans="2:40" ht="31.2" hidden="1" customHeight="1" x14ac:dyDescent="0.3">
      <c r="B5177" s="30" t="s">
        <v>1405</v>
      </c>
      <c r="C5177" s="30" t="s">
        <v>38</v>
      </c>
      <c r="D5177" s="30" t="s">
        <v>40</v>
      </c>
      <c r="E5177" s="15" t="str">
        <f t="shared" si="13723"/>
        <v>0113</v>
      </c>
      <c r="F5177" s="30" t="s">
        <v>346</v>
      </c>
      <c r="G5177" s="30" t="s">
        <v>50</v>
      </c>
      <c r="H5177" s="31" t="s">
        <v>51</v>
      </c>
      <c r="I5177" s="32">
        <f t="shared" ref="I5177:T5177" si="13737">I5178</f>
        <v>0</v>
      </c>
      <c r="J5177" s="32">
        <f t="shared" si="13737"/>
        <v>0</v>
      </c>
      <c r="K5177" s="32">
        <f t="shared" si="13737"/>
        <v>0</v>
      </c>
      <c r="L5177" s="32">
        <f t="shared" si="13737"/>
        <v>0</v>
      </c>
      <c r="M5177" s="32">
        <f t="shared" si="13737"/>
        <v>0</v>
      </c>
      <c r="N5177" s="32">
        <f t="shared" si="13737"/>
        <v>0</v>
      </c>
      <c r="O5177" s="32">
        <f t="shared" si="13737"/>
        <v>0</v>
      </c>
      <c r="P5177" s="32">
        <f t="shared" si="13737"/>
        <v>0</v>
      </c>
      <c r="Q5177" s="32">
        <f t="shared" si="13737"/>
        <v>0</v>
      </c>
      <c r="R5177" s="32">
        <f t="shared" si="13737"/>
        <v>0</v>
      </c>
      <c r="S5177" s="32">
        <f t="shared" si="13737"/>
        <v>0</v>
      </c>
      <c r="T5177" s="32">
        <f t="shared" si="13737"/>
        <v>0</v>
      </c>
      <c r="U5177" s="32">
        <v>0</v>
      </c>
      <c r="V5177" s="32">
        <f t="shared" si="13724"/>
        <v>0</v>
      </c>
      <c r="W5177" s="32">
        <f t="shared" ref="W5177:AD5177" si="13738">W5178</f>
        <v>0</v>
      </c>
      <c r="X5177" s="32">
        <f t="shared" si="13738"/>
        <v>0</v>
      </c>
      <c r="Y5177" s="32">
        <f t="shared" si="13738"/>
        <v>0</v>
      </c>
      <c r="Z5177" s="32">
        <f t="shared" si="13738"/>
        <v>0</v>
      </c>
      <c r="AA5177" s="32">
        <f t="shared" si="13738"/>
        <v>0</v>
      </c>
      <c r="AB5177" s="32">
        <f t="shared" si="13738"/>
        <v>0</v>
      </c>
      <c r="AC5177" s="33">
        <f t="shared" si="13738"/>
        <v>0</v>
      </c>
      <c r="AD5177" s="33">
        <f t="shared" si="13738"/>
        <v>0</v>
      </c>
      <c r="AE5177" s="34" t="e">
        <f t="shared" si="13687"/>
        <v>#DIV/0!</v>
      </c>
      <c r="AF5177" s="35">
        <f t="shared" ref="AF5177:AK5177" si="13739">AF5178</f>
        <v>0</v>
      </c>
      <c r="AG5177" s="35">
        <f t="shared" si="13739"/>
        <v>0</v>
      </c>
      <c r="AH5177" s="36">
        <f t="shared" si="13739"/>
        <v>0</v>
      </c>
      <c r="AI5177" s="36">
        <f t="shared" si="13739"/>
        <v>0</v>
      </c>
      <c r="AJ5177" s="36">
        <f t="shared" si="13739"/>
        <v>0</v>
      </c>
      <c r="AK5177" s="36">
        <f t="shared" si="13739"/>
        <v>0</v>
      </c>
      <c r="AL5177" s="36">
        <f t="shared" si="13689"/>
        <v>0</v>
      </c>
      <c r="AM5177" s="36">
        <f t="shared" si="13690"/>
        <v>0</v>
      </c>
      <c r="AN5177" s="37" t="s">
        <v>35</v>
      </c>
    </row>
    <row r="5178" spans="2:40" ht="31.2" hidden="1" customHeight="1" x14ac:dyDescent="0.3">
      <c r="B5178" s="30" t="s">
        <v>1405</v>
      </c>
      <c r="C5178" s="30" t="s">
        <v>38</v>
      </c>
      <c r="D5178" s="30" t="s">
        <v>40</v>
      </c>
      <c r="E5178" s="15" t="str">
        <f t="shared" si="13723"/>
        <v>0113</v>
      </c>
      <c r="F5178" s="30" t="s">
        <v>346</v>
      </c>
      <c r="G5178" s="30" t="s">
        <v>52</v>
      </c>
      <c r="H5178" s="31" t="s">
        <v>53</v>
      </c>
      <c r="I5178" s="32"/>
      <c r="J5178" s="32"/>
      <c r="K5178" s="32"/>
      <c r="L5178" s="32"/>
      <c r="M5178" s="32"/>
      <c r="N5178" s="32"/>
      <c r="O5178" s="32">
        <v>0</v>
      </c>
      <c r="P5178" s="32">
        <v>0</v>
      </c>
      <c r="Q5178" s="32">
        <v>0</v>
      </c>
      <c r="R5178" s="32">
        <v>0</v>
      </c>
      <c r="S5178" s="32">
        <v>0</v>
      </c>
      <c r="T5178" s="32">
        <v>0</v>
      </c>
      <c r="U5178" s="32">
        <v>0</v>
      </c>
      <c r="V5178" s="32">
        <f t="shared" si="13724"/>
        <v>0</v>
      </c>
      <c r="W5178" s="32"/>
      <c r="X5178" s="32"/>
      <c r="Y5178" s="32"/>
      <c r="Z5178" s="32"/>
      <c r="AA5178" s="32"/>
      <c r="AB5178" s="32">
        <v>0</v>
      </c>
      <c r="AC5178" s="33">
        <v>0</v>
      </c>
      <c r="AD5178" s="33">
        <v>0</v>
      </c>
      <c r="AE5178" s="34" t="e">
        <f t="shared" si="13687"/>
        <v>#DIV/0!</v>
      </c>
      <c r="AF5178" s="35">
        <v>0</v>
      </c>
      <c r="AG5178" s="35">
        <v>0</v>
      </c>
      <c r="AH5178" s="36">
        <v>0</v>
      </c>
      <c r="AI5178" s="36">
        <v>0</v>
      </c>
      <c r="AJ5178" s="36">
        <v>0</v>
      </c>
      <c r="AK5178" s="36">
        <v>0</v>
      </c>
      <c r="AL5178" s="36">
        <f t="shared" si="13689"/>
        <v>0</v>
      </c>
      <c r="AM5178" s="36">
        <f t="shared" si="13690"/>
        <v>0</v>
      </c>
      <c r="AN5178" s="37" t="s">
        <v>35</v>
      </c>
    </row>
    <row r="5179" spans="2:40" ht="31.2" x14ac:dyDescent="0.3">
      <c r="B5179" s="30" t="s">
        <v>1405</v>
      </c>
      <c r="C5179" s="30" t="s">
        <v>38</v>
      </c>
      <c r="D5179" s="30" t="s">
        <v>40</v>
      </c>
      <c r="E5179" s="15" t="str">
        <f t="shared" si="13723"/>
        <v>0113</v>
      </c>
      <c r="F5179" s="30" t="s">
        <v>346</v>
      </c>
      <c r="G5179" s="30" t="s">
        <v>174</v>
      </c>
      <c r="H5179" s="31" t="s">
        <v>175</v>
      </c>
      <c r="I5179" s="32">
        <f t="shared" ref="I5179:T5179" si="13740">I5180</f>
        <v>3152</v>
      </c>
      <c r="J5179" s="32">
        <f t="shared" si="13740"/>
        <v>3152</v>
      </c>
      <c r="K5179" s="32">
        <f t="shared" si="13740"/>
        <v>3152</v>
      </c>
      <c r="L5179" s="32">
        <f t="shared" si="13740"/>
        <v>0</v>
      </c>
      <c r="M5179" s="32">
        <f t="shared" si="13740"/>
        <v>0</v>
      </c>
      <c r="N5179" s="32">
        <f t="shared" si="13740"/>
        <v>0</v>
      </c>
      <c r="O5179" s="32">
        <f t="shared" si="13740"/>
        <v>0</v>
      </c>
      <c r="P5179" s="32">
        <f t="shared" si="13740"/>
        <v>0</v>
      </c>
      <c r="Q5179" s="32">
        <f t="shared" si="13740"/>
        <v>100</v>
      </c>
      <c r="R5179" s="32">
        <f t="shared" si="13740"/>
        <v>0</v>
      </c>
      <c r="S5179" s="32">
        <f t="shared" si="13740"/>
        <v>56.722000000000001</v>
      </c>
      <c r="T5179" s="32">
        <f t="shared" si="13740"/>
        <v>0</v>
      </c>
      <c r="U5179" s="32">
        <v>0</v>
      </c>
      <c r="V5179" s="32">
        <f t="shared" si="13724"/>
        <v>3308.7220000000002</v>
      </c>
      <c r="W5179" s="32">
        <f t="shared" ref="W5179:AD5179" si="13741">W5180</f>
        <v>0</v>
      </c>
      <c r="X5179" s="32">
        <f t="shared" si="13741"/>
        <v>0</v>
      </c>
      <c r="Y5179" s="32">
        <f t="shared" si="13741"/>
        <v>0</v>
      </c>
      <c r="Z5179" s="32">
        <f t="shared" si="13741"/>
        <v>0</v>
      </c>
      <c r="AA5179" s="32">
        <f t="shared" si="13741"/>
        <v>0</v>
      </c>
      <c r="AB5179" s="32">
        <f t="shared" si="13741"/>
        <v>2702</v>
      </c>
      <c r="AC5179" s="33">
        <f t="shared" si="13741"/>
        <v>3308.7220000000002</v>
      </c>
      <c r="AD5179" s="33">
        <f t="shared" si="13741"/>
        <v>3308.7220000000002</v>
      </c>
      <c r="AE5179" s="34">
        <f t="shared" si="13687"/>
        <v>100</v>
      </c>
      <c r="AF5179" s="32">
        <f t="shared" ref="AF5179:AK5179" si="13742">AF5180</f>
        <v>3308.7220000000002</v>
      </c>
      <c r="AG5179" s="32">
        <f t="shared" si="13742"/>
        <v>0</v>
      </c>
      <c r="AH5179" s="32">
        <f t="shared" si="13742"/>
        <v>0</v>
      </c>
      <c r="AI5179" s="32">
        <f t="shared" si="13742"/>
        <v>0</v>
      </c>
      <c r="AJ5179" s="32">
        <f t="shared" si="13742"/>
        <v>0</v>
      </c>
      <c r="AK5179" s="32">
        <f t="shared" si="13742"/>
        <v>0</v>
      </c>
      <c r="AL5179" s="32">
        <f t="shared" si="13689"/>
        <v>3308.7220000000002</v>
      </c>
      <c r="AM5179" s="32">
        <f t="shared" si="13690"/>
        <v>0</v>
      </c>
    </row>
    <row r="5180" spans="2:40" ht="62.4" x14ac:dyDescent="0.3">
      <c r="B5180" s="30" t="s">
        <v>1405</v>
      </c>
      <c r="C5180" s="30" t="s">
        <v>38</v>
      </c>
      <c r="D5180" s="30" t="s">
        <v>40</v>
      </c>
      <c r="E5180" s="15" t="str">
        <f t="shared" si="13723"/>
        <v>0113</v>
      </c>
      <c r="F5180" s="30" t="s">
        <v>346</v>
      </c>
      <c r="G5180" s="30" t="s">
        <v>370</v>
      </c>
      <c r="H5180" s="31" t="s">
        <v>371</v>
      </c>
      <c r="I5180" s="32">
        <v>3152</v>
      </c>
      <c r="J5180" s="32">
        <v>3152</v>
      </c>
      <c r="K5180" s="32">
        <v>3152</v>
      </c>
      <c r="L5180" s="32"/>
      <c r="M5180" s="32"/>
      <c r="N5180" s="32"/>
      <c r="O5180" s="32">
        <v>0</v>
      </c>
      <c r="P5180" s="32">
        <v>0</v>
      </c>
      <c r="Q5180" s="32">
        <v>100</v>
      </c>
      <c r="R5180" s="32">
        <v>0</v>
      </c>
      <c r="S5180" s="32">
        <v>56.722000000000001</v>
      </c>
      <c r="T5180" s="32">
        <v>0</v>
      </c>
      <c r="U5180" s="32">
        <v>0</v>
      </c>
      <c r="V5180" s="32">
        <f t="shared" si="13724"/>
        <v>3308.7220000000002</v>
      </c>
      <c r="W5180" s="32"/>
      <c r="X5180" s="32"/>
      <c r="Y5180" s="32"/>
      <c r="Z5180" s="32"/>
      <c r="AA5180" s="32"/>
      <c r="AB5180" s="32">
        <v>2702</v>
      </c>
      <c r="AC5180" s="33">
        <v>3308.7220000000002</v>
      </c>
      <c r="AD5180" s="33">
        <v>3308.7220000000002</v>
      </c>
      <c r="AE5180" s="34">
        <f t="shared" si="13687"/>
        <v>100</v>
      </c>
      <c r="AF5180" s="32">
        <v>3308.7220000000002</v>
      </c>
      <c r="AG5180" s="32">
        <v>0</v>
      </c>
      <c r="AH5180" s="32">
        <v>0</v>
      </c>
      <c r="AI5180" s="32">
        <v>0</v>
      </c>
      <c r="AJ5180" s="32">
        <v>0</v>
      </c>
      <c r="AK5180" s="32">
        <v>0</v>
      </c>
      <c r="AL5180" s="32">
        <f t="shared" si="13689"/>
        <v>3308.7220000000002</v>
      </c>
      <c r="AM5180" s="32">
        <f t="shared" si="13690"/>
        <v>0</v>
      </c>
      <c r="AN5180" s="12"/>
    </row>
    <row r="5181" spans="2:40" ht="31.2" x14ac:dyDescent="0.3">
      <c r="B5181" s="30" t="s">
        <v>1405</v>
      </c>
      <c r="C5181" s="30" t="s">
        <v>38</v>
      </c>
      <c r="D5181" s="30" t="s">
        <v>40</v>
      </c>
      <c r="E5181" s="15" t="str">
        <f t="shared" si="13723"/>
        <v>0113</v>
      </c>
      <c r="F5181" s="30" t="s">
        <v>1273</v>
      </c>
      <c r="G5181" s="30"/>
      <c r="H5181" s="31" t="s">
        <v>1274</v>
      </c>
      <c r="I5181" s="32"/>
      <c r="J5181" s="32"/>
      <c r="K5181" s="32"/>
      <c r="L5181" s="32">
        <f t="shared" ref="L5181:L5185" si="13743">L5182</f>
        <v>1354.5</v>
      </c>
      <c r="M5181" s="32">
        <f t="shared" ref="M5181:M5185" si="13744">M5182</f>
        <v>1354.5</v>
      </c>
      <c r="N5181" s="32">
        <f t="shared" ref="N5181:N5185" si="13745">N5182</f>
        <v>1354.5</v>
      </c>
      <c r="O5181" s="32">
        <f t="shared" ref="O5181:O5185" si="13746">O5182</f>
        <v>0</v>
      </c>
      <c r="P5181" s="32">
        <f t="shared" ref="P5181:P5185" si="13747">P5182</f>
        <v>0</v>
      </c>
      <c r="Q5181" s="32">
        <f t="shared" ref="Q5181:Q5185" si="13748">Q5182</f>
        <v>-2.7909999999999999</v>
      </c>
      <c r="R5181" s="32">
        <f t="shared" ref="R5181:R5185" si="13749">R5182</f>
        <v>0</v>
      </c>
      <c r="S5181" s="32">
        <f t="shared" ref="S5181:S5185" si="13750">S5182</f>
        <v>0</v>
      </c>
      <c r="T5181" s="32">
        <f t="shared" ref="T5181:T5185" si="13751">T5182</f>
        <v>0</v>
      </c>
      <c r="U5181" s="32">
        <v>0</v>
      </c>
      <c r="V5181" s="32">
        <f t="shared" si="13724"/>
        <v>1351.7090000000001</v>
      </c>
      <c r="W5181" s="32">
        <f t="shared" ref="W5181:W5185" si="13752">W5182</f>
        <v>0</v>
      </c>
      <c r="X5181" s="32">
        <f t="shared" ref="X5181:X5185" si="13753">X5182</f>
        <v>0</v>
      </c>
      <c r="Y5181" s="32">
        <f t="shared" ref="Y5181:Y5185" si="13754">Y5182</f>
        <v>0</v>
      </c>
      <c r="Z5181" s="32">
        <f t="shared" ref="Z5181:Z5185" si="13755">Z5182</f>
        <v>0</v>
      </c>
      <c r="AA5181" s="32">
        <f t="shared" ref="AA5181:AA5185" si="13756">AA5182</f>
        <v>0</v>
      </c>
      <c r="AB5181" s="32">
        <f t="shared" ref="AB5181:AB5185" si="13757">AB5182</f>
        <v>1093.3750199999999</v>
      </c>
      <c r="AC5181" s="33">
        <f t="shared" ref="AC5181:AC5185" si="13758">AC5182</f>
        <v>1351.7090000000001</v>
      </c>
      <c r="AD5181" s="33">
        <f t="shared" ref="AD5181:AD5185" si="13759">AD5182</f>
        <v>1351.7083600000001</v>
      </c>
      <c r="AE5181" s="34">
        <f t="shared" si="13687"/>
        <v>99.999952652530993</v>
      </c>
      <c r="AF5181" s="32">
        <f t="shared" ref="AF5181:AF5185" si="13760">AF5182</f>
        <v>1351.7090000000001</v>
      </c>
      <c r="AG5181" s="32">
        <f t="shared" ref="AG5181:AG5185" si="13761">AG5182</f>
        <v>0</v>
      </c>
      <c r="AH5181" s="32">
        <f t="shared" ref="AH5181:AH5185" si="13762">AH5182</f>
        <v>0</v>
      </c>
      <c r="AI5181" s="32">
        <f t="shared" ref="AI5181:AI5185" si="13763">AI5182</f>
        <v>0</v>
      </c>
      <c r="AJ5181" s="32">
        <f t="shared" ref="AJ5181:AJ5185" si="13764">AJ5182</f>
        <v>0</v>
      </c>
      <c r="AK5181" s="32">
        <f t="shared" ref="AK5181:AK5185" si="13765">AK5182</f>
        <v>0</v>
      </c>
      <c r="AL5181" s="32">
        <f t="shared" si="13689"/>
        <v>1351.7090000000001</v>
      </c>
      <c r="AM5181" s="32">
        <f t="shared" si="13690"/>
        <v>0</v>
      </c>
    </row>
    <row r="5182" spans="2:40" x14ac:dyDescent="0.3">
      <c r="B5182" s="30" t="s">
        <v>1405</v>
      </c>
      <c r="C5182" s="30" t="s">
        <v>38</v>
      </c>
      <c r="D5182" s="30" t="s">
        <v>40</v>
      </c>
      <c r="E5182" s="15" t="str">
        <f t="shared" si="13723"/>
        <v>0113</v>
      </c>
      <c r="F5182" s="30" t="s">
        <v>1275</v>
      </c>
      <c r="G5182" s="30"/>
      <c r="H5182" s="31" t="s">
        <v>1276</v>
      </c>
      <c r="I5182" s="32"/>
      <c r="J5182" s="32"/>
      <c r="K5182" s="32"/>
      <c r="L5182" s="32">
        <f t="shared" si="13743"/>
        <v>1354.5</v>
      </c>
      <c r="M5182" s="32">
        <f t="shared" si="13744"/>
        <v>1354.5</v>
      </c>
      <c r="N5182" s="32">
        <f t="shared" si="13745"/>
        <v>1354.5</v>
      </c>
      <c r="O5182" s="32">
        <f t="shared" si="13746"/>
        <v>0</v>
      </c>
      <c r="P5182" s="32">
        <f t="shared" si="13747"/>
        <v>0</v>
      </c>
      <c r="Q5182" s="32">
        <f t="shared" si="13748"/>
        <v>-2.7909999999999999</v>
      </c>
      <c r="R5182" s="32">
        <f t="shared" si="13749"/>
        <v>0</v>
      </c>
      <c r="S5182" s="32">
        <f t="shared" si="13750"/>
        <v>0</v>
      </c>
      <c r="T5182" s="32">
        <f t="shared" si="13751"/>
        <v>0</v>
      </c>
      <c r="U5182" s="32">
        <v>0</v>
      </c>
      <c r="V5182" s="32">
        <f t="shared" si="13724"/>
        <v>1351.7090000000001</v>
      </c>
      <c r="W5182" s="32">
        <f t="shared" si="13752"/>
        <v>0</v>
      </c>
      <c r="X5182" s="32">
        <f t="shared" si="13753"/>
        <v>0</v>
      </c>
      <c r="Y5182" s="32">
        <f t="shared" si="13754"/>
        <v>0</v>
      </c>
      <c r="Z5182" s="32">
        <f t="shared" si="13755"/>
        <v>0</v>
      </c>
      <c r="AA5182" s="32">
        <f t="shared" si="13756"/>
        <v>0</v>
      </c>
      <c r="AB5182" s="32">
        <f t="shared" si="13757"/>
        <v>1093.3750199999999</v>
      </c>
      <c r="AC5182" s="33">
        <f t="shared" si="13758"/>
        <v>1351.7090000000001</v>
      </c>
      <c r="AD5182" s="33">
        <f t="shared" si="13759"/>
        <v>1351.7083600000001</v>
      </c>
      <c r="AE5182" s="34">
        <f t="shared" si="13687"/>
        <v>99.999952652530993</v>
      </c>
      <c r="AF5182" s="32">
        <f t="shared" si="13760"/>
        <v>1351.7090000000001</v>
      </c>
      <c r="AG5182" s="32">
        <f t="shared" si="13761"/>
        <v>0</v>
      </c>
      <c r="AH5182" s="32">
        <f t="shared" si="13762"/>
        <v>0</v>
      </c>
      <c r="AI5182" s="32">
        <f t="shared" si="13763"/>
        <v>0</v>
      </c>
      <c r="AJ5182" s="32">
        <f t="shared" si="13764"/>
        <v>0</v>
      </c>
      <c r="AK5182" s="32">
        <f t="shared" si="13765"/>
        <v>0</v>
      </c>
      <c r="AL5182" s="32">
        <f t="shared" si="13689"/>
        <v>1351.7090000000001</v>
      </c>
      <c r="AM5182" s="32">
        <f t="shared" si="13690"/>
        <v>0</v>
      </c>
    </row>
    <row r="5183" spans="2:40" ht="46.8" x14ac:dyDescent="0.3">
      <c r="B5183" s="30" t="s">
        <v>1405</v>
      </c>
      <c r="C5183" s="30" t="s">
        <v>38</v>
      </c>
      <c r="D5183" s="30" t="s">
        <v>40</v>
      </c>
      <c r="E5183" s="15" t="str">
        <f t="shared" si="13723"/>
        <v>0113</v>
      </c>
      <c r="F5183" s="30" t="s">
        <v>1277</v>
      </c>
      <c r="G5183" s="30"/>
      <c r="H5183" s="31" t="s">
        <v>1278</v>
      </c>
      <c r="I5183" s="32"/>
      <c r="J5183" s="32"/>
      <c r="K5183" s="32"/>
      <c r="L5183" s="32">
        <f t="shared" si="13743"/>
        <v>1354.5</v>
      </c>
      <c r="M5183" s="32">
        <f t="shared" si="13744"/>
        <v>1354.5</v>
      </c>
      <c r="N5183" s="32">
        <f t="shared" si="13745"/>
        <v>1354.5</v>
      </c>
      <c r="O5183" s="32">
        <f t="shared" si="13746"/>
        <v>0</v>
      </c>
      <c r="P5183" s="32">
        <f t="shared" si="13747"/>
        <v>0</v>
      </c>
      <c r="Q5183" s="32">
        <f t="shared" si="13748"/>
        <v>-2.7909999999999999</v>
      </c>
      <c r="R5183" s="32">
        <f t="shared" si="13749"/>
        <v>0</v>
      </c>
      <c r="S5183" s="32">
        <f t="shared" si="13750"/>
        <v>0</v>
      </c>
      <c r="T5183" s="32">
        <f t="shared" si="13751"/>
        <v>0</v>
      </c>
      <c r="U5183" s="32">
        <v>0</v>
      </c>
      <c r="V5183" s="32">
        <f t="shared" si="13724"/>
        <v>1351.7090000000001</v>
      </c>
      <c r="W5183" s="32">
        <f t="shared" si="13752"/>
        <v>0</v>
      </c>
      <c r="X5183" s="32">
        <f t="shared" si="13753"/>
        <v>0</v>
      </c>
      <c r="Y5183" s="32">
        <f t="shared" si="13754"/>
        <v>0</v>
      </c>
      <c r="Z5183" s="32">
        <f t="shared" si="13755"/>
        <v>0</v>
      </c>
      <c r="AA5183" s="32">
        <f t="shared" si="13756"/>
        <v>0</v>
      </c>
      <c r="AB5183" s="32">
        <f t="shared" si="13757"/>
        <v>1093.3750199999999</v>
      </c>
      <c r="AC5183" s="33">
        <f t="shared" si="13758"/>
        <v>1351.7090000000001</v>
      </c>
      <c r="AD5183" s="33">
        <f t="shared" si="13759"/>
        <v>1351.7083600000001</v>
      </c>
      <c r="AE5183" s="34">
        <f t="shared" si="13687"/>
        <v>99.999952652530993</v>
      </c>
      <c r="AF5183" s="32">
        <f t="shared" si="13760"/>
        <v>1351.7090000000001</v>
      </c>
      <c r="AG5183" s="32">
        <f t="shared" si="13761"/>
        <v>0</v>
      </c>
      <c r="AH5183" s="32">
        <f t="shared" si="13762"/>
        <v>0</v>
      </c>
      <c r="AI5183" s="32">
        <f t="shared" si="13763"/>
        <v>0</v>
      </c>
      <c r="AJ5183" s="32">
        <f t="shared" si="13764"/>
        <v>0</v>
      </c>
      <c r="AK5183" s="32">
        <f t="shared" si="13765"/>
        <v>0</v>
      </c>
      <c r="AL5183" s="32">
        <f t="shared" si="13689"/>
        <v>1351.7090000000001</v>
      </c>
      <c r="AM5183" s="32">
        <f t="shared" si="13690"/>
        <v>0</v>
      </c>
    </row>
    <row r="5184" spans="2:40" x14ac:dyDescent="0.3">
      <c r="B5184" s="30" t="s">
        <v>1405</v>
      </c>
      <c r="C5184" s="30" t="s">
        <v>38</v>
      </c>
      <c r="D5184" s="30" t="s">
        <v>40</v>
      </c>
      <c r="E5184" s="15" t="str">
        <f t="shared" si="13723"/>
        <v>0113</v>
      </c>
      <c r="F5184" s="30" t="s">
        <v>1279</v>
      </c>
      <c r="G5184" s="30"/>
      <c r="H5184" s="31" t="s">
        <v>1280</v>
      </c>
      <c r="I5184" s="32"/>
      <c r="J5184" s="32"/>
      <c r="K5184" s="32"/>
      <c r="L5184" s="32">
        <f t="shared" si="13743"/>
        <v>1354.5</v>
      </c>
      <c r="M5184" s="32">
        <f t="shared" si="13744"/>
        <v>1354.5</v>
      </c>
      <c r="N5184" s="32">
        <f t="shared" si="13745"/>
        <v>1354.5</v>
      </c>
      <c r="O5184" s="32">
        <f t="shared" si="13746"/>
        <v>0</v>
      </c>
      <c r="P5184" s="32">
        <f t="shared" si="13747"/>
        <v>0</v>
      </c>
      <c r="Q5184" s="32">
        <f t="shared" si="13748"/>
        <v>-2.7909999999999999</v>
      </c>
      <c r="R5184" s="32">
        <f t="shared" si="13749"/>
        <v>0</v>
      </c>
      <c r="S5184" s="32">
        <f t="shared" si="13750"/>
        <v>0</v>
      </c>
      <c r="T5184" s="32">
        <f t="shared" si="13751"/>
        <v>0</v>
      </c>
      <c r="U5184" s="32">
        <v>0</v>
      </c>
      <c r="V5184" s="32">
        <f t="shared" si="13724"/>
        <v>1351.7090000000001</v>
      </c>
      <c r="W5184" s="32">
        <f t="shared" si="13752"/>
        <v>0</v>
      </c>
      <c r="X5184" s="32">
        <f t="shared" si="13753"/>
        <v>0</v>
      </c>
      <c r="Y5184" s="32">
        <f t="shared" si="13754"/>
        <v>0</v>
      </c>
      <c r="Z5184" s="32">
        <f t="shared" si="13755"/>
        <v>0</v>
      </c>
      <c r="AA5184" s="32">
        <f t="shared" si="13756"/>
        <v>0</v>
      </c>
      <c r="AB5184" s="32">
        <f t="shared" si="13757"/>
        <v>1093.3750199999999</v>
      </c>
      <c r="AC5184" s="33">
        <f t="shared" si="13758"/>
        <v>1351.7090000000001</v>
      </c>
      <c r="AD5184" s="33">
        <f t="shared" si="13759"/>
        <v>1351.7083600000001</v>
      </c>
      <c r="AE5184" s="34">
        <f t="shared" si="13687"/>
        <v>99.999952652530993</v>
      </c>
      <c r="AF5184" s="32">
        <f t="shared" si="13760"/>
        <v>1351.7090000000001</v>
      </c>
      <c r="AG5184" s="32">
        <f t="shared" si="13761"/>
        <v>0</v>
      </c>
      <c r="AH5184" s="32">
        <f t="shared" si="13762"/>
        <v>0</v>
      </c>
      <c r="AI5184" s="32">
        <f t="shared" si="13763"/>
        <v>0</v>
      </c>
      <c r="AJ5184" s="32">
        <f t="shared" si="13764"/>
        <v>0</v>
      </c>
      <c r="AK5184" s="32">
        <f t="shared" si="13765"/>
        <v>0</v>
      </c>
      <c r="AL5184" s="32">
        <f t="shared" si="13689"/>
        <v>1351.7090000000001</v>
      </c>
      <c r="AM5184" s="32">
        <f t="shared" si="13690"/>
        <v>0</v>
      </c>
    </row>
    <row r="5185" spans="2:40" ht="31.2" x14ac:dyDescent="0.3">
      <c r="B5185" s="30" t="s">
        <v>1405</v>
      </c>
      <c r="C5185" s="30" t="s">
        <v>38</v>
      </c>
      <c r="D5185" s="30" t="s">
        <v>40</v>
      </c>
      <c r="E5185" s="15" t="str">
        <f t="shared" si="13723"/>
        <v>0113</v>
      </c>
      <c r="F5185" s="30" t="s">
        <v>1279</v>
      </c>
      <c r="G5185" s="30" t="s">
        <v>50</v>
      </c>
      <c r="H5185" s="31" t="s">
        <v>51</v>
      </c>
      <c r="I5185" s="32"/>
      <c r="J5185" s="32"/>
      <c r="K5185" s="32"/>
      <c r="L5185" s="32">
        <f t="shared" si="13743"/>
        <v>1354.5</v>
      </c>
      <c r="M5185" s="32">
        <f t="shared" si="13744"/>
        <v>1354.5</v>
      </c>
      <c r="N5185" s="32">
        <f t="shared" si="13745"/>
        <v>1354.5</v>
      </c>
      <c r="O5185" s="32">
        <f t="shared" si="13746"/>
        <v>0</v>
      </c>
      <c r="P5185" s="32">
        <f t="shared" si="13747"/>
        <v>0</v>
      </c>
      <c r="Q5185" s="32">
        <f t="shared" si="13748"/>
        <v>-2.7909999999999999</v>
      </c>
      <c r="R5185" s="32">
        <f t="shared" si="13749"/>
        <v>0</v>
      </c>
      <c r="S5185" s="32">
        <f t="shared" si="13750"/>
        <v>0</v>
      </c>
      <c r="T5185" s="32">
        <f t="shared" si="13751"/>
        <v>0</v>
      </c>
      <c r="U5185" s="32">
        <v>0</v>
      </c>
      <c r="V5185" s="32">
        <f t="shared" si="13724"/>
        <v>1351.7090000000001</v>
      </c>
      <c r="W5185" s="32">
        <f t="shared" si="13752"/>
        <v>0</v>
      </c>
      <c r="X5185" s="32">
        <f t="shared" si="13753"/>
        <v>0</v>
      </c>
      <c r="Y5185" s="32">
        <f t="shared" si="13754"/>
        <v>0</v>
      </c>
      <c r="Z5185" s="32">
        <f t="shared" si="13755"/>
        <v>0</v>
      </c>
      <c r="AA5185" s="32">
        <f t="shared" si="13756"/>
        <v>0</v>
      </c>
      <c r="AB5185" s="32">
        <f t="shared" si="13757"/>
        <v>1093.3750199999999</v>
      </c>
      <c r="AC5185" s="33">
        <f t="shared" si="13758"/>
        <v>1351.7090000000001</v>
      </c>
      <c r="AD5185" s="33">
        <f t="shared" si="13759"/>
        <v>1351.7083600000001</v>
      </c>
      <c r="AE5185" s="34">
        <f t="shared" si="13687"/>
        <v>99.999952652530993</v>
      </c>
      <c r="AF5185" s="32">
        <f t="shared" si="13760"/>
        <v>1351.7090000000001</v>
      </c>
      <c r="AG5185" s="32">
        <f t="shared" si="13761"/>
        <v>0</v>
      </c>
      <c r="AH5185" s="32">
        <f t="shared" si="13762"/>
        <v>0</v>
      </c>
      <c r="AI5185" s="32">
        <f t="shared" si="13763"/>
        <v>0</v>
      </c>
      <c r="AJ5185" s="32">
        <f t="shared" si="13764"/>
        <v>0</v>
      </c>
      <c r="AK5185" s="32">
        <f t="shared" si="13765"/>
        <v>0</v>
      </c>
      <c r="AL5185" s="32">
        <f t="shared" si="13689"/>
        <v>1351.7090000000001</v>
      </c>
      <c r="AM5185" s="32">
        <f t="shared" si="13690"/>
        <v>0</v>
      </c>
    </row>
    <row r="5186" spans="2:40" ht="31.2" x14ac:dyDescent="0.3">
      <c r="B5186" s="30" t="s">
        <v>1405</v>
      </c>
      <c r="C5186" s="30" t="s">
        <v>38</v>
      </c>
      <c r="D5186" s="30" t="s">
        <v>40</v>
      </c>
      <c r="E5186" s="15" t="str">
        <f t="shared" si="13723"/>
        <v>0113</v>
      </c>
      <c r="F5186" s="30" t="s">
        <v>1279</v>
      </c>
      <c r="G5186" s="30" t="s">
        <v>52</v>
      </c>
      <c r="H5186" s="31" t="s">
        <v>53</v>
      </c>
      <c r="I5186" s="32"/>
      <c r="J5186" s="32"/>
      <c r="K5186" s="32"/>
      <c r="L5186" s="32">
        <v>1354.5</v>
      </c>
      <c r="M5186" s="32">
        <v>1354.5</v>
      </c>
      <c r="N5186" s="32">
        <v>1354.5</v>
      </c>
      <c r="O5186" s="32">
        <v>0</v>
      </c>
      <c r="P5186" s="32">
        <v>0</v>
      </c>
      <c r="Q5186" s="32">
        <v>-2.7909999999999999</v>
      </c>
      <c r="R5186" s="32">
        <v>0</v>
      </c>
      <c r="S5186" s="32">
        <v>0</v>
      </c>
      <c r="T5186" s="32">
        <v>0</v>
      </c>
      <c r="U5186" s="32">
        <v>0</v>
      </c>
      <c r="V5186" s="32">
        <f t="shared" si="13724"/>
        <v>1351.7090000000001</v>
      </c>
      <c r="W5186" s="32"/>
      <c r="X5186" s="32"/>
      <c r="Y5186" s="32"/>
      <c r="Z5186" s="32"/>
      <c r="AA5186" s="32"/>
      <c r="AB5186" s="32">
        <v>1093.3750199999999</v>
      </c>
      <c r="AC5186" s="33">
        <v>1351.7090000000001</v>
      </c>
      <c r="AD5186" s="33">
        <v>1351.7083600000001</v>
      </c>
      <c r="AE5186" s="34">
        <f t="shared" si="13687"/>
        <v>99.999952652530993</v>
      </c>
      <c r="AF5186" s="32">
        <v>1351.7090000000001</v>
      </c>
      <c r="AG5186" s="32">
        <v>0</v>
      </c>
      <c r="AH5186" s="32">
        <v>0</v>
      </c>
      <c r="AI5186" s="32">
        <v>0</v>
      </c>
      <c r="AJ5186" s="32">
        <v>0</v>
      </c>
      <c r="AK5186" s="32">
        <v>0</v>
      </c>
      <c r="AL5186" s="32">
        <f t="shared" si="13689"/>
        <v>1351.7090000000001</v>
      </c>
      <c r="AM5186" s="32">
        <f t="shared" si="13690"/>
        <v>0</v>
      </c>
      <c r="AN5186" s="12"/>
    </row>
    <row r="5187" spans="2:40" ht="31.2" x14ac:dyDescent="0.3">
      <c r="B5187" s="30" t="s">
        <v>1405</v>
      </c>
      <c r="C5187" s="30" t="s">
        <v>38</v>
      </c>
      <c r="D5187" s="30" t="s">
        <v>40</v>
      </c>
      <c r="E5187" s="15" t="str">
        <f t="shared" si="13723"/>
        <v>0113</v>
      </c>
      <c r="F5187" s="30" t="s">
        <v>78</v>
      </c>
      <c r="G5187" s="30"/>
      <c r="H5187" s="31" t="s">
        <v>79</v>
      </c>
      <c r="I5187" s="32">
        <f t="shared" ref="I5187:T5187" si="13766">I5188+I5204+I5211+I5214</f>
        <v>507884.1</v>
      </c>
      <c r="J5187" s="32">
        <f t="shared" si="13766"/>
        <v>452136.19999999995</v>
      </c>
      <c r="K5187" s="32">
        <f t="shared" si="13766"/>
        <v>451236.3</v>
      </c>
      <c r="L5187" s="32">
        <f t="shared" si="13766"/>
        <v>0</v>
      </c>
      <c r="M5187" s="32">
        <f t="shared" si="13766"/>
        <v>0</v>
      </c>
      <c r="N5187" s="32">
        <f t="shared" si="13766"/>
        <v>0</v>
      </c>
      <c r="O5187" s="32">
        <f t="shared" si="13766"/>
        <v>-350.36700000000002</v>
      </c>
      <c r="P5187" s="32">
        <f t="shared" si="13766"/>
        <v>831.50800000000004</v>
      </c>
      <c r="Q5187" s="32">
        <f t="shared" si="13766"/>
        <v>5595.6910000000007</v>
      </c>
      <c r="R5187" s="32">
        <f t="shared" si="13766"/>
        <v>8422.8559999999998</v>
      </c>
      <c r="S5187" s="32">
        <f t="shared" si="13766"/>
        <v>1812.26</v>
      </c>
      <c r="T5187" s="32">
        <f t="shared" si="13766"/>
        <v>0</v>
      </c>
      <c r="U5187" s="32">
        <v>19993.127</v>
      </c>
      <c r="V5187" s="32">
        <f t="shared" si="13724"/>
        <v>544189.17500000005</v>
      </c>
      <c r="W5187" s="32" t="e">
        <f t="shared" ref="W5187:AD5187" si="13767">W5188+W5204+W5211+W5214</f>
        <v>#REF!</v>
      </c>
      <c r="X5187" s="32" t="e">
        <f t="shared" si="13767"/>
        <v>#REF!</v>
      </c>
      <c r="Y5187" s="32" t="e">
        <f t="shared" si="13767"/>
        <v>#REF!</v>
      </c>
      <c r="Z5187" s="32" t="e">
        <f t="shared" si="13767"/>
        <v>#REF!</v>
      </c>
      <c r="AA5187" s="32" t="e">
        <f t="shared" si="13767"/>
        <v>#REF!</v>
      </c>
      <c r="AB5187" s="32">
        <f t="shared" si="13767"/>
        <v>295939.21893999999</v>
      </c>
      <c r="AC5187" s="33">
        <f t="shared" si="13767"/>
        <v>404997.47949999996</v>
      </c>
      <c r="AD5187" s="33">
        <f t="shared" si="13767"/>
        <v>392881.63494000002</v>
      </c>
      <c r="AE5187" s="34">
        <f t="shared" si="13687"/>
        <v>97.008414823974249</v>
      </c>
      <c r="AF5187" s="32">
        <f t="shared" ref="AF5187:AK5187" si="13768">AF5188+AF5204+AF5211+AF5214</f>
        <v>405347.84649999999</v>
      </c>
      <c r="AG5187" s="32">
        <f t="shared" si="13768"/>
        <v>-350.36700000000002</v>
      </c>
      <c r="AH5187" s="32">
        <f t="shared" si="13768"/>
        <v>0</v>
      </c>
      <c r="AI5187" s="32">
        <f t="shared" si="13768"/>
        <v>0</v>
      </c>
      <c r="AJ5187" s="32">
        <f t="shared" si="13768"/>
        <v>0</v>
      </c>
      <c r="AK5187" s="32">
        <f t="shared" si="13768"/>
        <v>0</v>
      </c>
      <c r="AL5187" s="32">
        <f t="shared" si="13689"/>
        <v>404997.47949999996</v>
      </c>
      <c r="AM5187" s="32">
        <f t="shared" si="13690"/>
        <v>139191.69550000009</v>
      </c>
    </row>
    <row r="5188" spans="2:40" ht="46.8" x14ac:dyDescent="0.3">
      <c r="B5188" s="30" t="s">
        <v>1405</v>
      </c>
      <c r="C5188" s="30" t="s">
        <v>38</v>
      </c>
      <c r="D5188" s="30" t="s">
        <v>40</v>
      </c>
      <c r="E5188" s="15" t="str">
        <f t="shared" si="13723"/>
        <v>0113</v>
      </c>
      <c r="F5188" s="30" t="s">
        <v>1424</v>
      </c>
      <c r="G5188" s="30"/>
      <c r="H5188" s="31" t="s">
        <v>1425</v>
      </c>
      <c r="I5188" s="32">
        <f t="shared" ref="I5188:T5188" si="13769">I5189+I5196+I5201</f>
        <v>226593.3</v>
      </c>
      <c r="J5188" s="32">
        <f t="shared" si="13769"/>
        <v>186667.30000000002</v>
      </c>
      <c r="K5188" s="32">
        <f t="shared" si="13769"/>
        <v>185767.40000000002</v>
      </c>
      <c r="L5188" s="32">
        <f t="shared" si="13769"/>
        <v>0</v>
      </c>
      <c r="M5188" s="32">
        <f t="shared" si="13769"/>
        <v>0</v>
      </c>
      <c r="N5188" s="32">
        <f t="shared" si="13769"/>
        <v>0</v>
      </c>
      <c r="O5188" s="32">
        <f t="shared" si="13769"/>
        <v>0</v>
      </c>
      <c r="P5188" s="32">
        <f t="shared" si="13769"/>
        <v>838.90800000000002</v>
      </c>
      <c r="Q5188" s="32">
        <f t="shared" si="13769"/>
        <v>9619.6440000000002</v>
      </c>
      <c r="R5188" s="32">
        <f t="shared" si="13769"/>
        <v>10219.909</v>
      </c>
      <c r="S5188" s="32">
        <f t="shared" si="13769"/>
        <v>0</v>
      </c>
      <c r="T5188" s="32">
        <f t="shared" si="13769"/>
        <v>0</v>
      </c>
      <c r="U5188" s="32">
        <v>19993.127</v>
      </c>
      <c r="V5188" s="32">
        <f t="shared" si="13724"/>
        <v>267264.88799999998</v>
      </c>
      <c r="W5188" s="32">
        <f t="shared" ref="W5188:AD5188" si="13770">W5189+W5196+W5201</f>
        <v>19993.127</v>
      </c>
      <c r="X5188" s="32">
        <f t="shared" si="13770"/>
        <v>0</v>
      </c>
      <c r="Y5188" s="32">
        <f t="shared" si="13770"/>
        <v>0</v>
      </c>
      <c r="Z5188" s="32">
        <f t="shared" si="13770"/>
        <v>0</v>
      </c>
      <c r="AA5188" s="32">
        <f t="shared" si="13770"/>
        <v>0</v>
      </c>
      <c r="AB5188" s="32">
        <f t="shared" si="13770"/>
        <v>190063.83537999997</v>
      </c>
      <c r="AC5188" s="33">
        <f t="shared" si="13770"/>
        <v>267264.88799999998</v>
      </c>
      <c r="AD5188" s="33">
        <f t="shared" si="13770"/>
        <v>255164.29867000002</v>
      </c>
      <c r="AE5188" s="34">
        <f t="shared" si="13687"/>
        <v>95.472435821797902</v>
      </c>
      <c r="AF5188" s="32">
        <f t="shared" ref="AF5188:AK5188" si="13771">AF5189+AF5196+AF5201</f>
        <v>267264.88799999998</v>
      </c>
      <c r="AG5188" s="32">
        <f t="shared" si="13771"/>
        <v>0</v>
      </c>
      <c r="AH5188" s="32">
        <f t="shared" si="13771"/>
        <v>0</v>
      </c>
      <c r="AI5188" s="32">
        <f t="shared" si="13771"/>
        <v>0</v>
      </c>
      <c r="AJ5188" s="32">
        <f t="shared" si="13771"/>
        <v>0</v>
      </c>
      <c r="AK5188" s="32">
        <f t="shared" si="13771"/>
        <v>0</v>
      </c>
      <c r="AL5188" s="32">
        <f t="shared" si="13689"/>
        <v>267264.88799999998</v>
      </c>
      <c r="AM5188" s="32">
        <f t="shared" si="13690"/>
        <v>0</v>
      </c>
    </row>
    <row r="5189" spans="2:40" ht="31.2" x14ac:dyDescent="0.3">
      <c r="B5189" s="30" t="s">
        <v>1405</v>
      </c>
      <c r="C5189" s="30" t="s">
        <v>38</v>
      </c>
      <c r="D5189" s="30" t="s">
        <v>40</v>
      </c>
      <c r="E5189" s="15" t="str">
        <f t="shared" si="13723"/>
        <v>0113</v>
      </c>
      <c r="F5189" s="30" t="s">
        <v>1426</v>
      </c>
      <c r="G5189" s="30"/>
      <c r="H5189" s="31" t="s">
        <v>67</v>
      </c>
      <c r="I5189" s="32">
        <f t="shared" ref="I5189:T5189" si="13772">I5190+I5192+I5194</f>
        <v>87506.9</v>
      </c>
      <c r="J5189" s="32">
        <f t="shared" si="13772"/>
        <v>90221.200000000012</v>
      </c>
      <c r="K5189" s="32">
        <f t="shared" si="13772"/>
        <v>84221.200000000012</v>
      </c>
      <c r="L5189" s="32">
        <f t="shared" si="13772"/>
        <v>0</v>
      </c>
      <c r="M5189" s="32">
        <f t="shared" si="13772"/>
        <v>0</v>
      </c>
      <c r="N5189" s="32">
        <f t="shared" si="13772"/>
        <v>0</v>
      </c>
      <c r="O5189" s="32">
        <f t="shared" si="13772"/>
        <v>0</v>
      </c>
      <c r="P5189" s="32">
        <f t="shared" si="13772"/>
        <v>838.90800000000002</v>
      </c>
      <c r="Q5189" s="32">
        <f t="shared" si="13772"/>
        <v>906.89</v>
      </c>
      <c r="R5189" s="32">
        <f t="shared" si="13772"/>
        <v>8702.6</v>
      </c>
      <c r="S5189" s="32">
        <f t="shared" si="13772"/>
        <v>0</v>
      </c>
      <c r="T5189" s="32">
        <f t="shared" si="13772"/>
        <v>0</v>
      </c>
      <c r="U5189" s="32">
        <v>808.3</v>
      </c>
      <c r="V5189" s="32">
        <f t="shared" si="13724"/>
        <v>98763.597999999998</v>
      </c>
      <c r="W5189" s="32">
        <f t="shared" ref="W5189:AD5189" si="13773">W5190+W5192+W5194</f>
        <v>808.3</v>
      </c>
      <c r="X5189" s="32">
        <f t="shared" si="13773"/>
        <v>0</v>
      </c>
      <c r="Y5189" s="32">
        <f t="shared" si="13773"/>
        <v>0</v>
      </c>
      <c r="Z5189" s="32">
        <f t="shared" si="13773"/>
        <v>0</v>
      </c>
      <c r="AA5189" s="32">
        <f t="shared" si="13773"/>
        <v>0</v>
      </c>
      <c r="AB5189" s="32">
        <f t="shared" si="13773"/>
        <v>74556.537129999997</v>
      </c>
      <c r="AC5189" s="33">
        <f t="shared" si="13773"/>
        <v>98763.597999999998</v>
      </c>
      <c r="AD5189" s="33">
        <f t="shared" si="13773"/>
        <v>98744.420670000007</v>
      </c>
      <c r="AE5189" s="34">
        <f t="shared" si="13687"/>
        <v>99.980582592788906</v>
      </c>
      <c r="AF5189" s="32">
        <f t="shared" ref="AF5189:AK5189" si="13774">AF5190+AF5192+AF5194</f>
        <v>98763.597999999998</v>
      </c>
      <c r="AG5189" s="32">
        <f t="shared" si="13774"/>
        <v>0</v>
      </c>
      <c r="AH5189" s="32">
        <f t="shared" si="13774"/>
        <v>0</v>
      </c>
      <c r="AI5189" s="32">
        <f t="shared" si="13774"/>
        <v>0</v>
      </c>
      <c r="AJ5189" s="32">
        <f t="shared" si="13774"/>
        <v>0</v>
      </c>
      <c r="AK5189" s="32">
        <f t="shared" si="13774"/>
        <v>0</v>
      </c>
      <c r="AL5189" s="32">
        <f t="shared" si="13689"/>
        <v>98763.597999999998</v>
      </c>
      <c r="AM5189" s="32">
        <f t="shared" si="13690"/>
        <v>0</v>
      </c>
    </row>
    <row r="5190" spans="2:40" ht="78" x14ac:dyDescent="0.3">
      <c r="B5190" s="30" t="s">
        <v>1405</v>
      </c>
      <c r="C5190" s="30" t="s">
        <v>38</v>
      </c>
      <c r="D5190" s="30" t="s">
        <v>40</v>
      </c>
      <c r="E5190" s="15" t="str">
        <f t="shared" si="13723"/>
        <v>0113</v>
      </c>
      <c r="F5190" s="30" t="s">
        <v>1426</v>
      </c>
      <c r="G5190" s="30" t="s">
        <v>68</v>
      </c>
      <c r="H5190" s="31" t="s">
        <v>69</v>
      </c>
      <c r="I5190" s="32">
        <f t="shared" ref="I5190:T5190" si="13775">I5191</f>
        <v>74865.799999999988</v>
      </c>
      <c r="J5190" s="32">
        <f t="shared" si="13775"/>
        <v>77580.100000000006</v>
      </c>
      <c r="K5190" s="32">
        <f t="shared" si="13775"/>
        <v>77580.100000000006</v>
      </c>
      <c r="L5190" s="32">
        <f t="shared" si="13775"/>
        <v>0</v>
      </c>
      <c r="M5190" s="32">
        <f t="shared" si="13775"/>
        <v>0</v>
      </c>
      <c r="N5190" s="32">
        <f t="shared" si="13775"/>
        <v>0</v>
      </c>
      <c r="O5190" s="32">
        <f t="shared" si="13775"/>
        <v>0</v>
      </c>
      <c r="P5190" s="32">
        <f t="shared" si="13775"/>
        <v>0</v>
      </c>
      <c r="Q5190" s="32">
        <f t="shared" si="13775"/>
        <v>0</v>
      </c>
      <c r="R5190" s="32">
        <f t="shared" si="13775"/>
        <v>8702.6</v>
      </c>
      <c r="S5190" s="32">
        <f t="shared" si="13775"/>
        <v>0</v>
      </c>
      <c r="T5190" s="32">
        <f t="shared" si="13775"/>
        <v>0</v>
      </c>
      <c r="U5190" s="32">
        <v>808.3</v>
      </c>
      <c r="V5190" s="32">
        <f t="shared" si="13724"/>
        <v>84376.7</v>
      </c>
      <c r="W5190" s="32">
        <f t="shared" ref="W5190:AD5190" si="13776">W5191</f>
        <v>808.3</v>
      </c>
      <c r="X5190" s="32">
        <f t="shared" si="13776"/>
        <v>0</v>
      </c>
      <c r="Y5190" s="32">
        <f t="shared" si="13776"/>
        <v>0</v>
      </c>
      <c r="Z5190" s="32">
        <f t="shared" si="13776"/>
        <v>0</v>
      </c>
      <c r="AA5190" s="32">
        <f t="shared" si="13776"/>
        <v>0</v>
      </c>
      <c r="AB5190" s="32">
        <f t="shared" si="13776"/>
        <v>63134.564659999996</v>
      </c>
      <c r="AC5190" s="33">
        <f t="shared" si="13776"/>
        <v>84462.686669999996</v>
      </c>
      <c r="AD5190" s="33">
        <f t="shared" si="13776"/>
        <v>84445.290770000007</v>
      </c>
      <c r="AE5190" s="34">
        <f t="shared" si="13687"/>
        <v>99.979404041375147</v>
      </c>
      <c r="AF5190" s="32">
        <f t="shared" ref="AF5190:AK5190" si="13777">AF5191</f>
        <v>84376.7</v>
      </c>
      <c r="AG5190" s="32">
        <f t="shared" si="13777"/>
        <v>0</v>
      </c>
      <c r="AH5190" s="32">
        <f t="shared" si="13777"/>
        <v>0</v>
      </c>
      <c r="AI5190" s="32">
        <f t="shared" si="13777"/>
        <v>0</v>
      </c>
      <c r="AJ5190" s="32">
        <f t="shared" si="13777"/>
        <v>0</v>
      </c>
      <c r="AK5190" s="32">
        <f t="shared" si="13777"/>
        <v>0</v>
      </c>
      <c r="AL5190" s="32">
        <f t="shared" si="13689"/>
        <v>84376.7</v>
      </c>
      <c r="AM5190" s="32">
        <f t="shared" si="13690"/>
        <v>0</v>
      </c>
    </row>
    <row r="5191" spans="2:40" x14ac:dyDescent="0.3">
      <c r="B5191" s="30" t="s">
        <v>1405</v>
      </c>
      <c r="C5191" s="30" t="s">
        <v>38</v>
      </c>
      <c r="D5191" s="30" t="s">
        <v>40</v>
      </c>
      <c r="E5191" s="15" t="str">
        <f t="shared" si="13723"/>
        <v>0113</v>
      </c>
      <c r="F5191" s="30" t="s">
        <v>1426</v>
      </c>
      <c r="G5191" s="30" t="s">
        <v>70</v>
      </c>
      <c r="H5191" s="31" t="s">
        <v>71</v>
      </c>
      <c r="I5191" s="32">
        <v>74865.799999999988</v>
      </c>
      <c r="J5191" s="32">
        <v>77580.100000000006</v>
      </c>
      <c r="K5191" s="32">
        <v>77580.100000000006</v>
      </c>
      <c r="L5191" s="32"/>
      <c r="M5191" s="32"/>
      <c r="N5191" s="32"/>
      <c r="O5191" s="32">
        <v>0</v>
      </c>
      <c r="P5191" s="32">
        <v>0</v>
      </c>
      <c r="Q5191" s="32">
        <v>0</v>
      </c>
      <c r="R5191" s="32">
        <v>8702.6</v>
      </c>
      <c r="S5191" s="32">
        <v>0</v>
      </c>
      <c r="T5191" s="32">
        <v>0</v>
      </c>
      <c r="U5191" s="32">
        <v>808.3</v>
      </c>
      <c r="V5191" s="32">
        <f t="shared" si="13724"/>
        <v>84376.7</v>
      </c>
      <c r="W5191" s="32">
        <v>808.3</v>
      </c>
      <c r="X5191" s="32"/>
      <c r="Y5191" s="32"/>
      <c r="Z5191" s="32"/>
      <c r="AA5191" s="32"/>
      <c r="AB5191" s="32">
        <v>63134.564659999996</v>
      </c>
      <c r="AC5191" s="33">
        <v>84462.686669999996</v>
      </c>
      <c r="AD5191" s="33">
        <v>84445.290770000007</v>
      </c>
      <c r="AE5191" s="34">
        <f t="shared" si="13687"/>
        <v>99.979404041375147</v>
      </c>
      <c r="AF5191" s="32">
        <v>84376.7</v>
      </c>
      <c r="AG5191" s="32">
        <v>0</v>
      </c>
      <c r="AH5191" s="32">
        <v>0</v>
      </c>
      <c r="AI5191" s="32">
        <v>0</v>
      </c>
      <c r="AJ5191" s="32">
        <v>0</v>
      </c>
      <c r="AK5191" s="32">
        <v>0</v>
      </c>
      <c r="AL5191" s="32">
        <f t="shared" si="13689"/>
        <v>84376.7</v>
      </c>
      <c r="AM5191" s="32">
        <f t="shared" si="13690"/>
        <v>0</v>
      </c>
    </row>
    <row r="5192" spans="2:40" ht="31.2" x14ac:dyDescent="0.3">
      <c r="B5192" s="30" t="s">
        <v>1405</v>
      </c>
      <c r="C5192" s="30" t="s">
        <v>38</v>
      </c>
      <c r="D5192" s="30" t="s">
        <v>40</v>
      </c>
      <c r="E5192" s="15" t="str">
        <f t="shared" si="13723"/>
        <v>0113</v>
      </c>
      <c r="F5192" s="30" t="s">
        <v>1426</v>
      </c>
      <c r="G5192" s="30" t="s">
        <v>50</v>
      </c>
      <c r="H5192" s="31" t="s">
        <v>51</v>
      </c>
      <c r="I5192" s="32">
        <f t="shared" ref="I5192:T5192" si="13778">I5193</f>
        <v>12530.1</v>
      </c>
      <c r="J5192" s="32">
        <f t="shared" si="13778"/>
        <v>12530.1</v>
      </c>
      <c r="K5192" s="32">
        <f t="shared" si="13778"/>
        <v>6530.1</v>
      </c>
      <c r="L5192" s="32">
        <f t="shared" si="13778"/>
        <v>0</v>
      </c>
      <c r="M5192" s="32">
        <f t="shared" si="13778"/>
        <v>0</v>
      </c>
      <c r="N5192" s="32">
        <f t="shared" si="13778"/>
        <v>0</v>
      </c>
      <c r="O5192" s="32">
        <f t="shared" si="13778"/>
        <v>0</v>
      </c>
      <c r="P5192" s="32">
        <f t="shared" si="13778"/>
        <v>838.90800000000002</v>
      </c>
      <c r="Q5192" s="32">
        <f t="shared" si="13778"/>
        <v>891.32799999999997</v>
      </c>
      <c r="R5192" s="32">
        <f t="shared" si="13778"/>
        <v>0</v>
      </c>
      <c r="S5192" s="32">
        <f t="shared" si="13778"/>
        <v>0</v>
      </c>
      <c r="T5192" s="32">
        <f t="shared" si="13778"/>
        <v>0</v>
      </c>
      <c r="U5192" s="32">
        <v>0</v>
      </c>
      <c r="V5192" s="32">
        <f t="shared" si="13724"/>
        <v>14260.335999999999</v>
      </c>
      <c r="W5192" s="32">
        <f t="shared" ref="W5192:AD5192" si="13779">W5193</f>
        <v>0</v>
      </c>
      <c r="X5192" s="32">
        <f t="shared" si="13779"/>
        <v>0</v>
      </c>
      <c r="Y5192" s="32">
        <f t="shared" si="13779"/>
        <v>0</v>
      </c>
      <c r="Z5192" s="32">
        <f t="shared" si="13779"/>
        <v>0</v>
      </c>
      <c r="AA5192" s="32">
        <f t="shared" si="13779"/>
        <v>0</v>
      </c>
      <c r="AB5192" s="32">
        <f t="shared" si="13779"/>
        <v>11295.410470000001</v>
      </c>
      <c r="AC5192" s="33">
        <f t="shared" si="13779"/>
        <v>14172.64933</v>
      </c>
      <c r="AD5192" s="33">
        <f t="shared" si="13779"/>
        <v>14170.867899999999</v>
      </c>
      <c r="AE5192" s="34">
        <f t="shared" si="13687"/>
        <v>99.987430508167378</v>
      </c>
      <c r="AF5192" s="32">
        <f t="shared" ref="AF5192:AK5192" si="13780">AF5193</f>
        <v>14260.335999999999</v>
      </c>
      <c r="AG5192" s="32">
        <f t="shared" si="13780"/>
        <v>0</v>
      </c>
      <c r="AH5192" s="32">
        <f t="shared" si="13780"/>
        <v>0</v>
      </c>
      <c r="AI5192" s="32">
        <f t="shared" si="13780"/>
        <v>0</v>
      </c>
      <c r="AJ5192" s="32">
        <f t="shared" si="13780"/>
        <v>0</v>
      </c>
      <c r="AK5192" s="32">
        <f t="shared" si="13780"/>
        <v>0</v>
      </c>
      <c r="AL5192" s="32">
        <f t="shared" si="13689"/>
        <v>14260.335999999999</v>
      </c>
      <c r="AM5192" s="32">
        <f t="shared" si="13690"/>
        <v>0</v>
      </c>
    </row>
    <row r="5193" spans="2:40" ht="31.2" x14ac:dyDescent="0.3">
      <c r="B5193" s="30" t="s">
        <v>1405</v>
      </c>
      <c r="C5193" s="30" t="s">
        <v>38</v>
      </c>
      <c r="D5193" s="30" t="s">
        <v>40</v>
      </c>
      <c r="E5193" s="15" t="str">
        <f t="shared" si="13723"/>
        <v>0113</v>
      </c>
      <c r="F5193" s="30" t="s">
        <v>1426</v>
      </c>
      <c r="G5193" s="30" t="s">
        <v>52</v>
      </c>
      <c r="H5193" s="31" t="s">
        <v>53</v>
      </c>
      <c r="I5193" s="32">
        <v>12530.1</v>
      </c>
      <c r="J5193" s="32">
        <v>12530.1</v>
      </c>
      <c r="K5193" s="32">
        <v>6530.1</v>
      </c>
      <c r="L5193" s="32"/>
      <c r="M5193" s="32"/>
      <c r="N5193" s="32"/>
      <c r="O5193" s="32">
        <v>0</v>
      </c>
      <c r="P5193" s="32">
        <v>838.90800000000002</v>
      </c>
      <c r="Q5193" s="32">
        <v>891.32799999999997</v>
      </c>
      <c r="R5193" s="32">
        <v>0</v>
      </c>
      <c r="S5193" s="32">
        <v>0</v>
      </c>
      <c r="T5193" s="32">
        <v>0</v>
      </c>
      <c r="U5193" s="32">
        <v>0</v>
      </c>
      <c r="V5193" s="32">
        <f t="shared" si="13724"/>
        <v>14260.335999999999</v>
      </c>
      <c r="W5193" s="32"/>
      <c r="X5193" s="32"/>
      <c r="Y5193" s="32"/>
      <c r="Z5193" s="32"/>
      <c r="AA5193" s="32"/>
      <c r="AB5193" s="32">
        <v>11295.410470000001</v>
      </c>
      <c r="AC5193" s="33">
        <v>14172.64933</v>
      </c>
      <c r="AD5193" s="33">
        <v>14170.867899999999</v>
      </c>
      <c r="AE5193" s="34">
        <f t="shared" si="13687"/>
        <v>99.987430508167378</v>
      </c>
      <c r="AF5193" s="32">
        <v>14260.335999999999</v>
      </c>
      <c r="AG5193" s="32">
        <v>0</v>
      </c>
      <c r="AH5193" s="32">
        <v>0</v>
      </c>
      <c r="AI5193" s="32">
        <v>0</v>
      </c>
      <c r="AJ5193" s="32">
        <v>0</v>
      </c>
      <c r="AK5193" s="32">
        <v>0</v>
      </c>
      <c r="AL5193" s="32">
        <f t="shared" si="13689"/>
        <v>14260.335999999999</v>
      </c>
      <c r="AM5193" s="32">
        <f t="shared" si="13690"/>
        <v>0</v>
      </c>
      <c r="AN5193" s="12"/>
    </row>
    <row r="5194" spans="2:40" x14ac:dyDescent="0.3">
      <c r="B5194" s="30" t="s">
        <v>1405</v>
      </c>
      <c r="C5194" s="30" t="s">
        <v>38</v>
      </c>
      <c r="D5194" s="30" t="s">
        <v>40</v>
      </c>
      <c r="E5194" s="15" t="str">
        <f t="shared" si="13723"/>
        <v>0113</v>
      </c>
      <c r="F5194" s="30" t="s">
        <v>1426</v>
      </c>
      <c r="G5194" s="30" t="s">
        <v>56</v>
      </c>
      <c r="H5194" s="31" t="s">
        <v>57</v>
      </c>
      <c r="I5194" s="32">
        <f t="shared" ref="I5194:T5194" si="13781">I5195</f>
        <v>111</v>
      </c>
      <c r="J5194" s="32">
        <f t="shared" si="13781"/>
        <v>111</v>
      </c>
      <c r="K5194" s="32">
        <f t="shared" si="13781"/>
        <v>111</v>
      </c>
      <c r="L5194" s="32">
        <f t="shared" si="13781"/>
        <v>0</v>
      </c>
      <c r="M5194" s="32">
        <f t="shared" si="13781"/>
        <v>0</v>
      </c>
      <c r="N5194" s="32">
        <f t="shared" si="13781"/>
        <v>0</v>
      </c>
      <c r="O5194" s="32">
        <f t="shared" si="13781"/>
        <v>0</v>
      </c>
      <c r="P5194" s="32">
        <f t="shared" si="13781"/>
        <v>0</v>
      </c>
      <c r="Q5194" s="32">
        <f t="shared" si="13781"/>
        <v>15.561999999999999</v>
      </c>
      <c r="R5194" s="32">
        <f t="shared" si="13781"/>
        <v>0</v>
      </c>
      <c r="S5194" s="32">
        <f t="shared" si="13781"/>
        <v>0</v>
      </c>
      <c r="T5194" s="32">
        <f t="shared" si="13781"/>
        <v>0</v>
      </c>
      <c r="U5194" s="32">
        <v>0</v>
      </c>
      <c r="V5194" s="32">
        <f t="shared" si="13724"/>
        <v>126.562</v>
      </c>
      <c r="W5194" s="32">
        <f t="shared" ref="W5194:AD5194" si="13782">W5195</f>
        <v>0</v>
      </c>
      <c r="X5194" s="32">
        <f t="shared" si="13782"/>
        <v>0</v>
      </c>
      <c r="Y5194" s="32">
        <f t="shared" si="13782"/>
        <v>0</v>
      </c>
      <c r="Z5194" s="32">
        <f t="shared" si="13782"/>
        <v>0</v>
      </c>
      <c r="AA5194" s="32">
        <f t="shared" si="13782"/>
        <v>0</v>
      </c>
      <c r="AB5194" s="32">
        <f t="shared" si="13782"/>
        <v>126.562</v>
      </c>
      <c r="AC5194" s="33">
        <f t="shared" si="13782"/>
        <v>128.262</v>
      </c>
      <c r="AD5194" s="33">
        <f t="shared" si="13782"/>
        <v>128.262</v>
      </c>
      <c r="AE5194" s="34">
        <f t="shared" si="13687"/>
        <v>100</v>
      </c>
      <c r="AF5194" s="32">
        <f t="shared" ref="AF5194:AK5194" si="13783">AF5195</f>
        <v>126.562</v>
      </c>
      <c r="AG5194" s="32">
        <f t="shared" si="13783"/>
        <v>0</v>
      </c>
      <c r="AH5194" s="32">
        <f t="shared" si="13783"/>
        <v>0</v>
      </c>
      <c r="AI5194" s="32">
        <f t="shared" si="13783"/>
        <v>0</v>
      </c>
      <c r="AJ5194" s="32">
        <f t="shared" si="13783"/>
        <v>0</v>
      </c>
      <c r="AK5194" s="32">
        <f t="shared" si="13783"/>
        <v>0</v>
      </c>
      <c r="AL5194" s="32">
        <f t="shared" si="13689"/>
        <v>126.562</v>
      </c>
      <c r="AM5194" s="32">
        <f t="shared" si="13690"/>
        <v>0</v>
      </c>
    </row>
    <row r="5195" spans="2:40" x14ac:dyDescent="0.3">
      <c r="B5195" s="30" t="s">
        <v>1405</v>
      </c>
      <c r="C5195" s="30" t="s">
        <v>38</v>
      </c>
      <c r="D5195" s="30" t="s">
        <v>40</v>
      </c>
      <c r="E5195" s="15" t="str">
        <f t="shared" si="13723"/>
        <v>0113</v>
      </c>
      <c r="F5195" s="30" t="s">
        <v>1426</v>
      </c>
      <c r="G5195" s="30" t="s">
        <v>60</v>
      </c>
      <c r="H5195" s="31" t="s">
        <v>61</v>
      </c>
      <c r="I5195" s="32">
        <v>111</v>
      </c>
      <c r="J5195" s="32">
        <v>111</v>
      </c>
      <c r="K5195" s="32">
        <v>111</v>
      </c>
      <c r="L5195" s="32"/>
      <c r="M5195" s="32"/>
      <c r="N5195" s="32"/>
      <c r="O5195" s="32">
        <v>0</v>
      </c>
      <c r="P5195" s="32">
        <v>0</v>
      </c>
      <c r="Q5195" s="32">
        <v>15.561999999999999</v>
      </c>
      <c r="R5195" s="32">
        <v>0</v>
      </c>
      <c r="S5195" s="32">
        <v>0</v>
      </c>
      <c r="T5195" s="32">
        <v>0</v>
      </c>
      <c r="U5195" s="32">
        <v>0</v>
      </c>
      <c r="V5195" s="32">
        <f t="shared" si="13724"/>
        <v>126.562</v>
      </c>
      <c r="W5195" s="32"/>
      <c r="X5195" s="32"/>
      <c r="Y5195" s="32"/>
      <c r="Z5195" s="32"/>
      <c r="AA5195" s="32"/>
      <c r="AB5195" s="32">
        <v>126.562</v>
      </c>
      <c r="AC5195" s="33">
        <v>128.262</v>
      </c>
      <c r="AD5195" s="33">
        <v>128.262</v>
      </c>
      <c r="AE5195" s="34">
        <f t="shared" si="13687"/>
        <v>100</v>
      </c>
      <c r="AF5195" s="32">
        <v>126.562</v>
      </c>
      <c r="AG5195" s="32">
        <v>0</v>
      </c>
      <c r="AH5195" s="32">
        <v>0</v>
      </c>
      <c r="AI5195" s="32">
        <v>0</v>
      </c>
      <c r="AJ5195" s="32">
        <v>0</v>
      </c>
      <c r="AK5195" s="32">
        <v>0</v>
      </c>
      <c r="AL5195" s="32">
        <f t="shared" si="13689"/>
        <v>126.562</v>
      </c>
      <c r="AM5195" s="32">
        <f t="shared" si="13690"/>
        <v>0</v>
      </c>
      <c r="AN5195" s="12"/>
    </row>
    <row r="5196" spans="2:40" ht="31.2" x14ac:dyDescent="0.3">
      <c r="B5196" s="30" t="s">
        <v>1405</v>
      </c>
      <c r="C5196" s="30" t="s">
        <v>38</v>
      </c>
      <c r="D5196" s="30" t="s">
        <v>40</v>
      </c>
      <c r="E5196" s="15" t="str">
        <f t="shared" si="13723"/>
        <v>0113</v>
      </c>
      <c r="F5196" s="30" t="s">
        <v>1427</v>
      </c>
      <c r="G5196" s="30"/>
      <c r="H5196" s="31" t="s">
        <v>1428</v>
      </c>
      <c r="I5196" s="32">
        <f t="shared" ref="I5196:T5196" si="13784">I5197+I5199</f>
        <v>123738.9</v>
      </c>
      <c r="J5196" s="32">
        <f t="shared" si="13784"/>
        <v>96446.1</v>
      </c>
      <c r="K5196" s="32">
        <f t="shared" si="13784"/>
        <v>101546.20000000001</v>
      </c>
      <c r="L5196" s="32">
        <f t="shared" si="13784"/>
        <v>0</v>
      </c>
      <c r="M5196" s="32">
        <f t="shared" si="13784"/>
        <v>0</v>
      </c>
      <c r="N5196" s="32">
        <f t="shared" si="13784"/>
        <v>0</v>
      </c>
      <c r="O5196" s="32">
        <f t="shared" si="13784"/>
        <v>0</v>
      </c>
      <c r="P5196" s="32">
        <f t="shared" si="13784"/>
        <v>0</v>
      </c>
      <c r="Q5196" s="32">
        <f t="shared" si="13784"/>
        <v>13001.934999999999</v>
      </c>
      <c r="R5196" s="32">
        <f t="shared" si="13784"/>
        <v>1517.309</v>
      </c>
      <c r="S5196" s="32">
        <f t="shared" si="13784"/>
        <v>0</v>
      </c>
      <c r="T5196" s="32">
        <f t="shared" si="13784"/>
        <v>0</v>
      </c>
      <c r="U5196" s="32">
        <v>14852.513000000001</v>
      </c>
      <c r="V5196" s="32">
        <f t="shared" si="13724"/>
        <v>153110.65700000001</v>
      </c>
      <c r="W5196" s="32">
        <f t="shared" ref="W5196:AD5196" si="13785">W5197+W5199</f>
        <v>14852.513000000001</v>
      </c>
      <c r="X5196" s="32">
        <f t="shared" si="13785"/>
        <v>0</v>
      </c>
      <c r="Y5196" s="32">
        <f t="shared" si="13785"/>
        <v>0</v>
      </c>
      <c r="Z5196" s="32">
        <f t="shared" si="13785"/>
        <v>0</v>
      </c>
      <c r="AA5196" s="32">
        <f t="shared" si="13785"/>
        <v>0</v>
      </c>
      <c r="AB5196" s="32">
        <f t="shared" si="13785"/>
        <v>111763.9258</v>
      </c>
      <c r="AC5196" s="33">
        <f t="shared" si="13785"/>
        <v>153110.65700000001</v>
      </c>
      <c r="AD5196" s="33">
        <f t="shared" si="13785"/>
        <v>152435.18695</v>
      </c>
      <c r="AE5196" s="34">
        <f t="shared" si="13687"/>
        <v>99.558835378780969</v>
      </c>
      <c r="AF5196" s="32">
        <f t="shared" ref="AF5196:AK5196" si="13786">AF5197+AF5199</f>
        <v>153110.65700000001</v>
      </c>
      <c r="AG5196" s="32">
        <f t="shared" si="13786"/>
        <v>0</v>
      </c>
      <c r="AH5196" s="32">
        <f t="shared" si="13786"/>
        <v>0</v>
      </c>
      <c r="AI5196" s="32">
        <f t="shared" si="13786"/>
        <v>0</v>
      </c>
      <c r="AJ5196" s="32">
        <f t="shared" si="13786"/>
        <v>0</v>
      </c>
      <c r="AK5196" s="32">
        <f t="shared" si="13786"/>
        <v>0</v>
      </c>
      <c r="AL5196" s="32">
        <f t="shared" si="13689"/>
        <v>153110.65700000001</v>
      </c>
      <c r="AM5196" s="32">
        <f t="shared" si="13690"/>
        <v>0</v>
      </c>
    </row>
    <row r="5197" spans="2:40" ht="31.2" x14ac:dyDescent="0.3">
      <c r="B5197" s="30" t="s">
        <v>1405</v>
      </c>
      <c r="C5197" s="30" t="s">
        <v>38</v>
      </c>
      <c r="D5197" s="30" t="s">
        <v>40</v>
      </c>
      <c r="E5197" s="15" t="str">
        <f t="shared" si="13723"/>
        <v>0113</v>
      </c>
      <c r="F5197" s="30" t="s">
        <v>1427</v>
      </c>
      <c r="G5197" s="30" t="s">
        <v>50</v>
      </c>
      <c r="H5197" s="31" t="s">
        <v>51</v>
      </c>
      <c r="I5197" s="32">
        <f t="shared" ref="I5197:T5197" si="13787">I5198</f>
        <v>118813.29999999999</v>
      </c>
      <c r="J5197" s="32">
        <f t="shared" si="13787"/>
        <v>91611.200000000012</v>
      </c>
      <c r="K5197" s="32">
        <f t="shared" si="13787"/>
        <v>96801.600000000006</v>
      </c>
      <c r="L5197" s="32">
        <f t="shared" si="13787"/>
        <v>0</v>
      </c>
      <c r="M5197" s="32">
        <f t="shared" si="13787"/>
        <v>0</v>
      </c>
      <c r="N5197" s="32">
        <f t="shared" si="13787"/>
        <v>0</v>
      </c>
      <c r="O5197" s="32">
        <f t="shared" si="13787"/>
        <v>0</v>
      </c>
      <c r="P5197" s="32">
        <f t="shared" si="13787"/>
        <v>0</v>
      </c>
      <c r="Q5197" s="32">
        <f t="shared" si="13787"/>
        <v>13001.934999999999</v>
      </c>
      <c r="R5197" s="32">
        <f t="shared" si="13787"/>
        <v>1517.309</v>
      </c>
      <c r="S5197" s="32">
        <f t="shared" si="13787"/>
        <v>0</v>
      </c>
      <c r="T5197" s="32">
        <f t="shared" si="13787"/>
        <v>0</v>
      </c>
      <c r="U5197" s="32">
        <v>14852.513000000001</v>
      </c>
      <c r="V5197" s="32">
        <f t="shared" si="13724"/>
        <v>148185.057</v>
      </c>
      <c r="W5197" s="32">
        <f t="shared" ref="W5197:AD5197" si="13788">W5198</f>
        <v>14852.513000000001</v>
      </c>
      <c r="X5197" s="32">
        <f t="shared" si="13788"/>
        <v>0</v>
      </c>
      <c r="Y5197" s="32">
        <f t="shared" si="13788"/>
        <v>0</v>
      </c>
      <c r="Z5197" s="32">
        <f t="shared" si="13788"/>
        <v>0</v>
      </c>
      <c r="AA5197" s="32">
        <f t="shared" si="13788"/>
        <v>0</v>
      </c>
      <c r="AB5197" s="32">
        <f t="shared" si="13788"/>
        <v>106767.3628</v>
      </c>
      <c r="AC5197" s="33">
        <f t="shared" si="13788"/>
        <v>148113.71400000001</v>
      </c>
      <c r="AD5197" s="33">
        <f t="shared" si="13788"/>
        <v>147440.32394999999</v>
      </c>
      <c r="AE5197" s="34">
        <f t="shared" si="13687"/>
        <v>99.545356043127782</v>
      </c>
      <c r="AF5197" s="32">
        <f t="shared" ref="AF5197:AK5197" si="13789">AF5198</f>
        <v>148113.71400000001</v>
      </c>
      <c r="AG5197" s="32">
        <f t="shared" si="13789"/>
        <v>0</v>
      </c>
      <c r="AH5197" s="32">
        <f t="shared" si="13789"/>
        <v>0</v>
      </c>
      <c r="AI5197" s="32">
        <f t="shared" si="13789"/>
        <v>0</v>
      </c>
      <c r="AJ5197" s="32">
        <f t="shared" si="13789"/>
        <v>0</v>
      </c>
      <c r="AK5197" s="32">
        <f t="shared" si="13789"/>
        <v>0</v>
      </c>
      <c r="AL5197" s="32">
        <f t="shared" si="13689"/>
        <v>148113.71400000001</v>
      </c>
      <c r="AM5197" s="32">
        <f t="shared" si="13690"/>
        <v>71.342999999993481</v>
      </c>
    </row>
    <row r="5198" spans="2:40" ht="31.2" x14ac:dyDescent="0.3">
      <c r="B5198" s="30" t="s">
        <v>1405</v>
      </c>
      <c r="C5198" s="30" t="s">
        <v>38</v>
      </c>
      <c r="D5198" s="30" t="s">
        <v>40</v>
      </c>
      <c r="E5198" s="15" t="str">
        <f t="shared" si="13723"/>
        <v>0113</v>
      </c>
      <c r="F5198" s="30" t="s">
        <v>1427</v>
      </c>
      <c r="G5198" s="30" t="s">
        <v>52</v>
      </c>
      <c r="H5198" s="31" t="s">
        <v>53</v>
      </c>
      <c r="I5198" s="32">
        <f>118813.4-0.1</f>
        <v>118813.29999999999</v>
      </c>
      <c r="J5198" s="32">
        <v>91611.200000000012</v>
      </c>
      <c r="K5198" s="32">
        <v>96801.600000000006</v>
      </c>
      <c r="L5198" s="32"/>
      <c r="M5198" s="32"/>
      <c r="N5198" s="32"/>
      <c r="O5198" s="32">
        <v>0</v>
      </c>
      <c r="P5198" s="32">
        <v>0</v>
      </c>
      <c r="Q5198" s="32">
        <f>5498.227+4289.181+3214.527</f>
        <v>13001.934999999999</v>
      </c>
      <c r="R5198" s="32">
        <v>1517.309</v>
      </c>
      <c r="S5198" s="32">
        <v>0</v>
      </c>
      <c r="T5198" s="32">
        <v>0</v>
      </c>
      <c r="U5198" s="32">
        <v>14852.513000000001</v>
      </c>
      <c r="V5198" s="32">
        <f t="shared" si="13724"/>
        <v>148185.057</v>
      </c>
      <c r="W5198" s="32">
        <v>14852.513000000001</v>
      </c>
      <c r="X5198" s="32"/>
      <c r="Y5198" s="32"/>
      <c r="Z5198" s="32"/>
      <c r="AA5198" s="32"/>
      <c r="AB5198" s="32">
        <v>106767.3628</v>
      </c>
      <c r="AC5198" s="33">
        <v>148113.71400000001</v>
      </c>
      <c r="AD5198" s="33">
        <v>147440.32394999999</v>
      </c>
      <c r="AE5198" s="34">
        <f t="shared" si="13687"/>
        <v>99.545356043127782</v>
      </c>
      <c r="AF5198" s="32">
        <v>148113.71400000001</v>
      </c>
      <c r="AG5198" s="32">
        <v>0</v>
      </c>
      <c r="AH5198" s="32">
        <v>0</v>
      </c>
      <c r="AI5198" s="32">
        <v>0</v>
      </c>
      <c r="AJ5198" s="32">
        <v>0</v>
      </c>
      <c r="AK5198" s="32">
        <v>0</v>
      </c>
      <c r="AL5198" s="32">
        <f t="shared" si="13689"/>
        <v>148113.71400000001</v>
      </c>
      <c r="AM5198" s="32">
        <f t="shared" si="13690"/>
        <v>71.342999999993481</v>
      </c>
    </row>
    <row r="5199" spans="2:40" x14ac:dyDescent="0.3">
      <c r="B5199" s="30" t="s">
        <v>1405</v>
      </c>
      <c r="C5199" s="30" t="s">
        <v>38</v>
      </c>
      <c r="D5199" s="30" t="s">
        <v>40</v>
      </c>
      <c r="E5199" s="15" t="str">
        <f t="shared" si="13723"/>
        <v>0113</v>
      </c>
      <c r="F5199" s="30" t="s">
        <v>1427</v>
      </c>
      <c r="G5199" s="30" t="s">
        <v>56</v>
      </c>
      <c r="H5199" s="31" t="s">
        <v>57</v>
      </c>
      <c r="I5199" s="32">
        <f t="shared" ref="I5199:T5199" si="13790">I5200</f>
        <v>4925.6000000000004</v>
      </c>
      <c r="J5199" s="32">
        <f t="shared" si="13790"/>
        <v>4834.8999999999996</v>
      </c>
      <c r="K5199" s="32">
        <f t="shared" si="13790"/>
        <v>4744.6000000000004</v>
      </c>
      <c r="L5199" s="32">
        <f t="shared" si="13790"/>
        <v>0</v>
      </c>
      <c r="M5199" s="32">
        <f t="shared" si="13790"/>
        <v>0</v>
      </c>
      <c r="N5199" s="32">
        <f t="shared" si="13790"/>
        <v>0</v>
      </c>
      <c r="O5199" s="32">
        <f t="shared" si="13790"/>
        <v>0</v>
      </c>
      <c r="P5199" s="32">
        <f t="shared" si="13790"/>
        <v>0</v>
      </c>
      <c r="Q5199" s="32">
        <f t="shared" si="13790"/>
        <v>0</v>
      </c>
      <c r="R5199" s="32">
        <f t="shared" si="13790"/>
        <v>0</v>
      </c>
      <c r="S5199" s="32">
        <f t="shared" si="13790"/>
        <v>0</v>
      </c>
      <c r="T5199" s="32">
        <f t="shared" si="13790"/>
        <v>0</v>
      </c>
      <c r="U5199" s="32">
        <v>0</v>
      </c>
      <c r="V5199" s="32">
        <f t="shared" si="13724"/>
        <v>4925.6000000000004</v>
      </c>
      <c r="W5199" s="32">
        <f t="shared" ref="W5199:AD5199" si="13791">W5200</f>
        <v>0</v>
      </c>
      <c r="X5199" s="32">
        <f t="shared" si="13791"/>
        <v>0</v>
      </c>
      <c r="Y5199" s="32">
        <f t="shared" si="13791"/>
        <v>0</v>
      </c>
      <c r="Z5199" s="32">
        <f t="shared" si="13791"/>
        <v>0</v>
      </c>
      <c r="AA5199" s="32">
        <f t="shared" si="13791"/>
        <v>0</v>
      </c>
      <c r="AB5199" s="32">
        <f t="shared" si="13791"/>
        <v>4996.5630000000001</v>
      </c>
      <c r="AC5199" s="33">
        <f t="shared" si="13791"/>
        <v>4996.9430000000002</v>
      </c>
      <c r="AD5199" s="33">
        <f t="shared" si="13791"/>
        <v>4994.8630000000003</v>
      </c>
      <c r="AE5199" s="34">
        <f t="shared" si="13687"/>
        <v>99.958374550199991</v>
      </c>
      <c r="AF5199" s="32">
        <f t="shared" ref="AF5199:AK5199" si="13792">AF5200</f>
        <v>4996.9430000000002</v>
      </c>
      <c r="AG5199" s="32">
        <f t="shared" si="13792"/>
        <v>0</v>
      </c>
      <c r="AH5199" s="32">
        <f t="shared" si="13792"/>
        <v>0</v>
      </c>
      <c r="AI5199" s="32">
        <f t="shared" si="13792"/>
        <v>0</v>
      </c>
      <c r="AJ5199" s="32">
        <f t="shared" si="13792"/>
        <v>0</v>
      </c>
      <c r="AK5199" s="32">
        <f t="shared" si="13792"/>
        <v>0</v>
      </c>
      <c r="AL5199" s="32">
        <f t="shared" si="13689"/>
        <v>4996.9430000000002</v>
      </c>
      <c r="AM5199" s="32">
        <f t="shared" si="13690"/>
        <v>-71.342999999999847</v>
      </c>
    </row>
    <row r="5200" spans="2:40" x14ac:dyDescent="0.3">
      <c r="B5200" s="30" t="s">
        <v>1405</v>
      </c>
      <c r="C5200" s="30" t="s">
        <v>38</v>
      </c>
      <c r="D5200" s="30" t="s">
        <v>40</v>
      </c>
      <c r="E5200" s="15" t="str">
        <f t="shared" si="13723"/>
        <v>0113</v>
      </c>
      <c r="F5200" s="30" t="s">
        <v>1427</v>
      </c>
      <c r="G5200" s="30" t="s">
        <v>60</v>
      </c>
      <c r="H5200" s="31" t="s">
        <v>61</v>
      </c>
      <c r="I5200" s="32">
        <v>4925.6000000000004</v>
      </c>
      <c r="J5200" s="32">
        <v>4834.8999999999996</v>
      </c>
      <c r="K5200" s="32">
        <v>4744.6000000000004</v>
      </c>
      <c r="L5200" s="32"/>
      <c r="M5200" s="32"/>
      <c r="N5200" s="32"/>
      <c r="O5200" s="32">
        <v>0</v>
      </c>
      <c r="P5200" s="32">
        <v>0</v>
      </c>
      <c r="Q5200" s="32">
        <v>0</v>
      </c>
      <c r="R5200" s="32">
        <v>0</v>
      </c>
      <c r="S5200" s="32">
        <v>0</v>
      </c>
      <c r="T5200" s="32">
        <v>0</v>
      </c>
      <c r="U5200" s="32">
        <v>0</v>
      </c>
      <c r="V5200" s="32">
        <f t="shared" si="13724"/>
        <v>4925.6000000000004</v>
      </c>
      <c r="W5200" s="32"/>
      <c r="X5200" s="32"/>
      <c r="Y5200" s="32"/>
      <c r="Z5200" s="32"/>
      <c r="AA5200" s="32"/>
      <c r="AB5200" s="32">
        <v>4996.5630000000001</v>
      </c>
      <c r="AC5200" s="33">
        <v>4996.9430000000002</v>
      </c>
      <c r="AD5200" s="33">
        <v>4994.8630000000003</v>
      </c>
      <c r="AE5200" s="34">
        <f t="shared" si="13687"/>
        <v>99.958374550199991</v>
      </c>
      <c r="AF5200" s="32">
        <v>4996.9430000000002</v>
      </c>
      <c r="AG5200" s="32">
        <v>0</v>
      </c>
      <c r="AH5200" s="32">
        <v>0</v>
      </c>
      <c r="AI5200" s="32">
        <v>0</v>
      </c>
      <c r="AJ5200" s="32">
        <v>0</v>
      </c>
      <c r="AK5200" s="32">
        <v>0</v>
      </c>
      <c r="AL5200" s="32">
        <f t="shared" si="13689"/>
        <v>4996.9430000000002</v>
      </c>
      <c r="AM5200" s="32">
        <f t="shared" si="13690"/>
        <v>-71.342999999999847</v>
      </c>
      <c r="AN5200" s="12"/>
    </row>
    <row r="5201" spans="2:40" ht="31.2" x14ac:dyDescent="0.3">
      <c r="B5201" s="30" t="s">
        <v>1405</v>
      </c>
      <c r="C5201" s="30" t="s">
        <v>38</v>
      </c>
      <c r="D5201" s="30" t="s">
        <v>40</v>
      </c>
      <c r="E5201" s="15" t="str">
        <f t="shared" si="13723"/>
        <v>0113</v>
      </c>
      <c r="F5201" s="30" t="s">
        <v>1429</v>
      </c>
      <c r="G5201" s="30"/>
      <c r="H5201" s="31" t="s">
        <v>1430</v>
      </c>
      <c r="I5201" s="32">
        <f t="shared" ref="I5201:I5202" si="13793">I5202</f>
        <v>15347.5</v>
      </c>
      <c r="J5201" s="32">
        <f t="shared" ref="J5201:J5202" si="13794">J5202</f>
        <v>0</v>
      </c>
      <c r="K5201" s="32">
        <f t="shared" ref="K5201:K5202" si="13795">K5202</f>
        <v>0</v>
      </c>
      <c r="L5201" s="32">
        <f t="shared" ref="L5201:L5202" si="13796">L5202</f>
        <v>0</v>
      </c>
      <c r="M5201" s="32">
        <f t="shared" ref="M5201:M5202" si="13797">M5202</f>
        <v>0</v>
      </c>
      <c r="N5201" s="32">
        <f t="shared" ref="N5201:N5202" si="13798">N5202</f>
        <v>0</v>
      </c>
      <c r="O5201" s="32">
        <f t="shared" ref="O5201:O5202" si="13799">O5202</f>
        <v>0</v>
      </c>
      <c r="P5201" s="32">
        <f t="shared" ref="P5201:P5202" si="13800">P5202</f>
        <v>0</v>
      </c>
      <c r="Q5201" s="32">
        <f t="shared" ref="Q5201:Q5202" si="13801">Q5202</f>
        <v>-4289.1809999999996</v>
      </c>
      <c r="R5201" s="32">
        <f t="shared" ref="R5201:R5202" si="13802">R5202</f>
        <v>0</v>
      </c>
      <c r="S5201" s="32">
        <f t="shared" ref="S5201:S5202" si="13803">S5202</f>
        <v>0</v>
      </c>
      <c r="T5201" s="32">
        <f t="shared" ref="T5201:T5202" si="13804">T5202</f>
        <v>0</v>
      </c>
      <c r="U5201" s="32">
        <v>4332.3140000000003</v>
      </c>
      <c r="V5201" s="32">
        <f t="shared" si="13724"/>
        <v>15390.632999999998</v>
      </c>
      <c r="W5201" s="32">
        <f t="shared" ref="W5201:W5202" si="13805">W5202</f>
        <v>4332.3140000000003</v>
      </c>
      <c r="X5201" s="32">
        <f t="shared" ref="X5201:X5202" si="13806">X5202</f>
        <v>0</v>
      </c>
      <c r="Y5201" s="32">
        <f t="shared" ref="Y5201:Y5202" si="13807">Y5202</f>
        <v>0</v>
      </c>
      <c r="Z5201" s="32">
        <f t="shared" ref="Z5201:Z5202" si="13808">Z5202</f>
        <v>0</v>
      </c>
      <c r="AA5201" s="32">
        <f t="shared" ref="AA5201:AA5202" si="13809">AA5202</f>
        <v>0</v>
      </c>
      <c r="AB5201" s="32">
        <f t="shared" ref="AB5201:AB5202" si="13810">AB5202</f>
        <v>3743.3724499999998</v>
      </c>
      <c r="AC5201" s="33">
        <f t="shared" ref="AC5201:AC5202" si="13811">AC5202</f>
        <v>15390.633</v>
      </c>
      <c r="AD5201" s="33">
        <f t="shared" ref="AD5201:AD5202" si="13812">AD5202</f>
        <v>3984.6910499999999</v>
      </c>
      <c r="AE5201" s="34">
        <f t="shared" si="13687"/>
        <v>25.890364938206247</v>
      </c>
      <c r="AF5201" s="32">
        <f t="shared" ref="AF5201:AF5202" si="13813">AF5202</f>
        <v>15390.633</v>
      </c>
      <c r="AG5201" s="32">
        <f t="shared" ref="AG5201:AG5202" si="13814">AG5202</f>
        <v>0</v>
      </c>
      <c r="AH5201" s="32">
        <f t="shared" ref="AH5201:AH5202" si="13815">AH5202</f>
        <v>0</v>
      </c>
      <c r="AI5201" s="32">
        <f t="shared" ref="AI5201:AI5202" si="13816">AI5202</f>
        <v>0</v>
      </c>
      <c r="AJ5201" s="32">
        <f t="shared" ref="AJ5201:AJ5202" si="13817">AJ5202</f>
        <v>0</v>
      </c>
      <c r="AK5201" s="32">
        <f t="shared" ref="AK5201:AK5202" si="13818">AK5202</f>
        <v>0</v>
      </c>
      <c r="AL5201" s="32">
        <f t="shared" si="13689"/>
        <v>15390.633</v>
      </c>
      <c r="AM5201" s="32">
        <f t="shared" si="13690"/>
        <v>0</v>
      </c>
    </row>
    <row r="5202" spans="2:40" ht="31.2" x14ac:dyDescent="0.3">
      <c r="B5202" s="30" t="s">
        <v>1405</v>
      </c>
      <c r="C5202" s="30" t="s">
        <v>38</v>
      </c>
      <c r="D5202" s="30" t="s">
        <v>40</v>
      </c>
      <c r="E5202" s="15" t="str">
        <f t="shared" si="13723"/>
        <v>0113</v>
      </c>
      <c r="F5202" s="30" t="s">
        <v>1429</v>
      </c>
      <c r="G5202" s="30" t="s">
        <v>50</v>
      </c>
      <c r="H5202" s="31" t="s">
        <v>51</v>
      </c>
      <c r="I5202" s="32">
        <f t="shared" si="13793"/>
        <v>15347.5</v>
      </c>
      <c r="J5202" s="32">
        <f t="shared" si="13794"/>
        <v>0</v>
      </c>
      <c r="K5202" s="32">
        <f t="shared" si="13795"/>
        <v>0</v>
      </c>
      <c r="L5202" s="32">
        <f t="shared" si="13796"/>
        <v>0</v>
      </c>
      <c r="M5202" s="32">
        <f t="shared" si="13797"/>
        <v>0</v>
      </c>
      <c r="N5202" s="32">
        <f t="shared" si="13798"/>
        <v>0</v>
      </c>
      <c r="O5202" s="32">
        <f t="shared" si="13799"/>
        <v>0</v>
      </c>
      <c r="P5202" s="32">
        <f t="shared" si="13800"/>
        <v>0</v>
      </c>
      <c r="Q5202" s="32">
        <f t="shared" si="13801"/>
        <v>-4289.1809999999996</v>
      </c>
      <c r="R5202" s="32">
        <f t="shared" si="13802"/>
        <v>0</v>
      </c>
      <c r="S5202" s="32">
        <f t="shared" si="13803"/>
        <v>0</v>
      </c>
      <c r="T5202" s="32">
        <f t="shared" si="13804"/>
        <v>0</v>
      </c>
      <c r="U5202" s="32">
        <v>4332.3140000000003</v>
      </c>
      <c r="V5202" s="32">
        <f t="shared" si="13724"/>
        <v>15390.632999999998</v>
      </c>
      <c r="W5202" s="32">
        <f t="shared" si="13805"/>
        <v>4332.3140000000003</v>
      </c>
      <c r="X5202" s="32">
        <f t="shared" si="13806"/>
        <v>0</v>
      </c>
      <c r="Y5202" s="32">
        <f t="shared" si="13807"/>
        <v>0</v>
      </c>
      <c r="Z5202" s="32">
        <f t="shared" si="13808"/>
        <v>0</v>
      </c>
      <c r="AA5202" s="32">
        <f t="shared" si="13809"/>
        <v>0</v>
      </c>
      <c r="AB5202" s="32">
        <f t="shared" si="13810"/>
        <v>3743.3724499999998</v>
      </c>
      <c r="AC5202" s="33">
        <f t="shared" si="13811"/>
        <v>15390.633</v>
      </c>
      <c r="AD5202" s="33">
        <f t="shared" si="13812"/>
        <v>3984.6910499999999</v>
      </c>
      <c r="AE5202" s="34">
        <f t="shared" si="13687"/>
        <v>25.890364938206247</v>
      </c>
      <c r="AF5202" s="32">
        <f t="shared" si="13813"/>
        <v>15390.633</v>
      </c>
      <c r="AG5202" s="32">
        <f t="shared" si="13814"/>
        <v>0</v>
      </c>
      <c r="AH5202" s="32">
        <f t="shared" si="13815"/>
        <v>0</v>
      </c>
      <c r="AI5202" s="32">
        <f t="shared" si="13816"/>
        <v>0</v>
      </c>
      <c r="AJ5202" s="32">
        <f t="shared" si="13817"/>
        <v>0</v>
      </c>
      <c r="AK5202" s="32">
        <f t="shared" si="13818"/>
        <v>0</v>
      </c>
      <c r="AL5202" s="32">
        <f t="shared" si="13689"/>
        <v>15390.633</v>
      </c>
      <c r="AM5202" s="32">
        <f t="shared" si="13690"/>
        <v>0</v>
      </c>
    </row>
    <row r="5203" spans="2:40" ht="31.2" x14ac:dyDescent="0.3">
      <c r="B5203" s="30" t="s">
        <v>1405</v>
      </c>
      <c r="C5203" s="30" t="s">
        <v>38</v>
      </c>
      <c r="D5203" s="30" t="s">
        <v>40</v>
      </c>
      <c r="E5203" s="15" t="str">
        <f t="shared" si="13723"/>
        <v>0113</v>
      </c>
      <c r="F5203" s="30" t="s">
        <v>1429</v>
      </c>
      <c r="G5203" s="30" t="s">
        <v>52</v>
      </c>
      <c r="H5203" s="31" t="s">
        <v>53</v>
      </c>
      <c r="I5203" s="32">
        <f>15347.4+0.1</f>
        <v>15347.5</v>
      </c>
      <c r="J5203" s="32"/>
      <c r="K5203" s="32"/>
      <c r="L5203" s="32"/>
      <c r="M5203" s="32"/>
      <c r="N5203" s="32"/>
      <c r="O5203" s="32">
        <v>0</v>
      </c>
      <c r="P5203" s="32">
        <v>0</v>
      </c>
      <c r="Q5203" s="32">
        <v>-4289.1809999999996</v>
      </c>
      <c r="R5203" s="32">
        <v>0</v>
      </c>
      <c r="S5203" s="32">
        <v>0</v>
      </c>
      <c r="T5203" s="32">
        <v>0</v>
      </c>
      <c r="U5203" s="32">
        <v>4332.3140000000003</v>
      </c>
      <c r="V5203" s="32">
        <f t="shared" si="13724"/>
        <v>15390.632999999998</v>
      </c>
      <c r="W5203" s="32">
        <v>4332.3140000000003</v>
      </c>
      <c r="X5203" s="32"/>
      <c r="Y5203" s="32"/>
      <c r="Z5203" s="32"/>
      <c r="AA5203" s="32"/>
      <c r="AB5203" s="32">
        <v>3743.3724499999998</v>
      </c>
      <c r="AC5203" s="33">
        <v>15390.633</v>
      </c>
      <c r="AD5203" s="33">
        <v>3984.6910499999999</v>
      </c>
      <c r="AE5203" s="34">
        <f t="shared" si="13687"/>
        <v>25.890364938206247</v>
      </c>
      <c r="AF5203" s="32">
        <v>15390.633</v>
      </c>
      <c r="AG5203" s="32">
        <v>0</v>
      </c>
      <c r="AH5203" s="32">
        <v>0</v>
      </c>
      <c r="AI5203" s="32">
        <v>0</v>
      </c>
      <c r="AJ5203" s="32">
        <v>0</v>
      </c>
      <c r="AK5203" s="32">
        <v>0</v>
      </c>
      <c r="AL5203" s="32">
        <f t="shared" si="13689"/>
        <v>15390.633</v>
      </c>
      <c r="AM5203" s="32">
        <f t="shared" si="13690"/>
        <v>0</v>
      </c>
    </row>
    <row r="5204" spans="2:40" x14ac:dyDescent="0.3">
      <c r="B5204" s="30" t="s">
        <v>1405</v>
      </c>
      <c r="C5204" s="30" t="s">
        <v>38</v>
      </c>
      <c r="D5204" s="30" t="s">
        <v>40</v>
      </c>
      <c r="E5204" s="15" t="str">
        <f t="shared" si="13723"/>
        <v>0113</v>
      </c>
      <c r="F5204" s="30" t="s">
        <v>1431</v>
      </c>
      <c r="G5204" s="30"/>
      <c r="H5204" s="31" t="s">
        <v>1432</v>
      </c>
      <c r="I5204" s="32">
        <f t="shared" ref="I5204:T5204" si="13819">I5205+I5208</f>
        <v>16715.3</v>
      </c>
      <c r="J5204" s="32">
        <f t="shared" si="13819"/>
        <v>17279.3</v>
      </c>
      <c r="K5204" s="32">
        <f t="shared" si="13819"/>
        <v>17279.3</v>
      </c>
      <c r="L5204" s="32">
        <f t="shared" si="13819"/>
        <v>0</v>
      </c>
      <c r="M5204" s="32">
        <f t="shared" si="13819"/>
        <v>0</v>
      </c>
      <c r="N5204" s="32">
        <f t="shared" si="13819"/>
        <v>0</v>
      </c>
      <c r="O5204" s="32">
        <f t="shared" si="13819"/>
        <v>0</v>
      </c>
      <c r="P5204" s="32">
        <f t="shared" si="13819"/>
        <v>0</v>
      </c>
      <c r="Q5204" s="32">
        <f t="shared" si="13819"/>
        <v>0</v>
      </c>
      <c r="R5204" s="32">
        <f t="shared" si="13819"/>
        <v>0</v>
      </c>
      <c r="S5204" s="32">
        <f t="shared" si="13819"/>
        <v>0</v>
      </c>
      <c r="T5204" s="32">
        <f t="shared" si="13819"/>
        <v>0</v>
      </c>
      <c r="U5204" s="32">
        <v>0</v>
      </c>
      <c r="V5204" s="32">
        <f t="shared" si="13724"/>
        <v>16715.3</v>
      </c>
      <c r="W5204" s="32">
        <f t="shared" ref="W5204:AD5204" si="13820">W5205+W5208</f>
        <v>0</v>
      </c>
      <c r="X5204" s="32">
        <f t="shared" si="13820"/>
        <v>0</v>
      </c>
      <c r="Y5204" s="32">
        <f t="shared" si="13820"/>
        <v>0</v>
      </c>
      <c r="Z5204" s="32">
        <f t="shared" si="13820"/>
        <v>0</v>
      </c>
      <c r="AA5204" s="32">
        <f t="shared" si="13820"/>
        <v>0</v>
      </c>
      <c r="AB5204" s="32">
        <f t="shared" si="13820"/>
        <v>13032.48409</v>
      </c>
      <c r="AC5204" s="33">
        <f t="shared" si="13820"/>
        <v>16715.3</v>
      </c>
      <c r="AD5204" s="33">
        <f t="shared" si="13820"/>
        <v>16715.3</v>
      </c>
      <c r="AE5204" s="34">
        <f t="shared" si="13687"/>
        <v>100</v>
      </c>
      <c r="AF5204" s="32">
        <f t="shared" ref="AF5204:AK5204" si="13821">AF5205+AF5208</f>
        <v>16715.3</v>
      </c>
      <c r="AG5204" s="32">
        <f t="shared" si="13821"/>
        <v>0</v>
      </c>
      <c r="AH5204" s="32">
        <f t="shared" si="13821"/>
        <v>0</v>
      </c>
      <c r="AI5204" s="32">
        <f t="shared" si="13821"/>
        <v>0</v>
      </c>
      <c r="AJ5204" s="32">
        <f t="shared" si="13821"/>
        <v>0</v>
      </c>
      <c r="AK5204" s="32">
        <f t="shared" si="13821"/>
        <v>0</v>
      </c>
      <c r="AL5204" s="32">
        <f t="shared" si="13689"/>
        <v>16715.3</v>
      </c>
      <c r="AM5204" s="32">
        <f t="shared" si="13690"/>
        <v>0</v>
      </c>
    </row>
    <row r="5205" spans="2:40" ht="31.2" x14ac:dyDescent="0.3">
      <c r="B5205" s="30" t="s">
        <v>1405</v>
      </c>
      <c r="C5205" s="30" t="s">
        <v>38</v>
      </c>
      <c r="D5205" s="30" t="s">
        <v>40</v>
      </c>
      <c r="E5205" s="15" t="str">
        <f t="shared" si="13723"/>
        <v>0113</v>
      </c>
      <c r="F5205" s="30" t="s">
        <v>1433</v>
      </c>
      <c r="G5205" s="30"/>
      <c r="H5205" s="31" t="s">
        <v>67</v>
      </c>
      <c r="I5205" s="32">
        <f t="shared" ref="I5205:I5212" si="13822">I5206</f>
        <v>16527.3</v>
      </c>
      <c r="J5205" s="32">
        <f t="shared" ref="J5205:J5212" si="13823">J5206</f>
        <v>17279.3</v>
      </c>
      <c r="K5205" s="32">
        <f t="shared" ref="K5205:K5212" si="13824">K5206</f>
        <v>17279.3</v>
      </c>
      <c r="L5205" s="32">
        <f t="shared" ref="L5205:L5212" si="13825">L5206</f>
        <v>0</v>
      </c>
      <c r="M5205" s="32">
        <f t="shared" ref="M5205:M5212" si="13826">M5206</f>
        <v>0</v>
      </c>
      <c r="N5205" s="32">
        <f t="shared" ref="N5205:N5212" si="13827">N5206</f>
        <v>0</v>
      </c>
      <c r="O5205" s="32">
        <f t="shared" ref="O5205:O5212" si="13828">O5206</f>
        <v>0</v>
      </c>
      <c r="P5205" s="32">
        <f t="shared" ref="P5205:P5212" si="13829">P5206</f>
        <v>0</v>
      </c>
      <c r="Q5205" s="32">
        <f t="shared" ref="Q5205:Q5212" si="13830">Q5206</f>
        <v>0</v>
      </c>
      <c r="R5205" s="32">
        <f t="shared" ref="R5205:R5212" si="13831">R5206</f>
        <v>0</v>
      </c>
      <c r="S5205" s="32">
        <f t="shared" ref="S5205:S5212" si="13832">S5206</f>
        <v>0</v>
      </c>
      <c r="T5205" s="32">
        <f t="shared" ref="T5205:T5212" si="13833">T5206</f>
        <v>0</v>
      </c>
      <c r="U5205" s="32">
        <v>0</v>
      </c>
      <c r="V5205" s="32">
        <f t="shared" si="13724"/>
        <v>16527.3</v>
      </c>
      <c r="W5205" s="32">
        <f t="shared" ref="W5205:W5212" si="13834">W5206</f>
        <v>0</v>
      </c>
      <c r="X5205" s="32">
        <f t="shared" ref="X5205:X5212" si="13835">X5206</f>
        <v>0</v>
      </c>
      <c r="Y5205" s="32">
        <f t="shared" ref="Y5205:Y5212" si="13836">Y5206</f>
        <v>0</v>
      </c>
      <c r="Z5205" s="32">
        <f t="shared" ref="Z5205:Z5212" si="13837">Z5206</f>
        <v>0</v>
      </c>
      <c r="AA5205" s="32">
        <f t="shared" ref="AA5205:AA5212" si="13838">AA5206</f>
        <v>0</v>
      </c>
      <c r="AB5205" s="32">
        <f t="shared" ref="AB5205:AB5212" si="13839">AB5206</f>
        <v>12984.34021</v>
      </c>
      <c r="AC5205" s="33">
        <f t="shared" ref="AC5205:AC5212" si="13840">AC5206</f>
        <v>16527.3</v>
      </c>
      <c r="AD5205" s="33">
        <f t="shared" ref="AD5205:AD5212" si="13841">AD5206</f>
        <v>16527.3</v>
      </c>
      <c r="AE5205" s="34">
        <f t="shared" si="13687"/>
        <v>100</v>
      </c>
      <c r="AF5205" s="32">
        <f t="shared" ref="AF5205:AF5212" si="13842">AF5206</f>
        <v>16527.3</v>
      </c>
      <c r="AG5205" s="32">
        <f t="shared" ref="AG5205:AG5212" si="13843">AG5206</f>
        <v>0</v>
      </c>
      <c r="AH5205" s="32">
        <f t="shared" ref="AH5205:AH5212" si="13844">AH5206</f>
        <v>0</v>
      </c>
      <c r="AI5205" s="32">
        <f t="shared" ref="AI5205:AI5212" si="13845">AI5206</f>
        <v>0</v>
      </c>
      <c r="AJ5205" s="32">
        <f t="shared" ref="AJ5205:AJ5212" si="13846">AJ5206</f>
        <v>0</v>
      </c>
      <c r="AK5205" s="32">
        <f t="shared" ref="AK5205:AK5212" si="13847">AK5206</f>
        <v>0</v>
      </c>
      <c r="AL5205" s="32">
        <f t="shared" si="13689"/>
        <v>16527.3</v>
      </c>
      <c r="AM5205" s="32">
        <f t="shared" si="13690"/>
        <v>0</v>
      </c>
    </row>
    <row r="5206" spans="2:40" ht="31.2" x14ac:dyDescent="0.3">
      <c r="B5206" s="30" t="s">
        <v>1405</v>
      </c>
      <c r="C5206" s="30" t="s">
        <v>38</v>
      </c>
      <c r="D5206" s="30" t="s">
        <v>40</v>
      </c>
      <c r="E5206" s="15" t="str">
        <f t="shared" si="13723"/>
        <v>0113</v>
      </c>
      <c r="F5206" s="30" t="s">
        <v>1433</v>
      </c>
      <c r="G5206" s="30" t="s">
        <v>174</v>
      </c>
      <c r="H5206" s="31" t="s">
        <v>175</v>
      </c>
      <c r="I5206" s="32">
        <f t="shared" si="13822"/>
        <v>16527.3</v>
      </c>
      <c r="J5206" s="32">
        <f t="shared" si="13823"/>
        <v>17279.3</v>
      </c>
      <c r="K5206" s="32">
        <f t="shared" si="13824"/>
        <v>17279.3</v>
      </c>
      <c r="L5206" s="32">
        <f t="shared" si="13825"/>
        <v>0</v>
      </c>
      <c r="M5206" s="32">
        <f t="shared" si="13826"/>
        <v>0</v>
      </c>
      <c r="N5206" s="32">
        <f t="shared" si="13827"/>
        <v>0</v>
      </c>
      <c r="O5206" s="32">
        <f t="shared" si="13828"/>
        <v>0</v>
      </c>
      <c r="P5206" s="32">
        <f t="shared" si="13829"/>
        <v>0</v>
      </c>
      <c r="Q5206" s="32">
        <f t="shared" si="13830"/>
        <v>0</v>
      </c>
      <c r="R5206" s="32">
        <f t="shared" si="13831"/>
        <v>0</v>
      </c>
      <c r="S5206" s="32">
        <f t="shared" si="13832"/>
        <v>0</v>
      </c>
      <c r="T5206" s="32">
        <f t="shared" si="13833"/>
        <v>0</v>
      </c>
      <c r="U5206" s="32">
        <v>0</v>
      </c>
      <c r="V5206" s="32">
        <f t="shared" si="13724"/>
        <v>16527.3</v>
      </c>
      <c r="W5206" s="32">
        <f t="shared" si="13834"/>
        <v>0</v>
      </c>
      <c r="X5206" s="32">
        <f t="shared" si="13835"/>
        <v>0</v>
      </c>
      <c r="Y5206" s="32">
        <f t="shared" si="13836"/>
        <v>0</v>
      </c>
      <c r="Z5206" s="32">
        <f t="shared" si="13837"/>
        <v>0</v>
      </c>
      <c r="AA5206" s="32">
        <f t="shared" si="13838"/>
        <v>0</v>
      </c>
      <c r="AB5206" s="32">
        <f t="shared" si="13839"/>
        <v>12984.34021</v>
      </c>
      <c r="AC5206" s="33">
        <f t="shared" si="13840"/>
        <v>16527.3</v>
      </c>
      <c r="AD5206" s="33">
        <f t="shared" si="13841"/>
        <v>16527.3</v>
      </c>
      <c r="AE5206" s="34">
        <f t="shared" si="13687"/>
        <v>100</v>
      </c>
      <c r="AF5206" s="32">
        <f t="shared" si="13842"/>
        <v>16527.3</v>
      </c>
      <c r="AG5206" s="32">
        <f t="shared" si="13843"/>
        <v>0</v>
      </c>
      <c r="AH5206" s="32">
        <f t="shared" si="13844"/>
        <v>0</v>
      </c>
      <c r="AI5206" s="32">
        <f t="shared" si="13845"/>
        <v>0</v>
      </c>
      <c r="AJ5206" s="32">
        <f t="shared" si="13846"/>
        <v>0</v>
      </c>
      <c r="AK5206" s="32">
        <f t="shared" si="13847"/>
        <v>0</v>
      </c>
      <c r="AL5206" s="32">
        <f t="shared" si="13689"/>
        <v>16527.3</v>
      </c>
      <c r="AM5206" s="32">
        <f t="shared" si="13690"/>
        <v>0</v>
      </c>
    </row>
    <row r="5207" spans="2:40" x14ac:dyDescent="0.3">
      <c r="B5207" s="30" t="s">
        <v>1405</v>
      </c>
      <c r="C5207" s="30" t="s">
        <v>38</v>
      </c>
      <c r="D5207" s="30" t="s">
        <v>40</v>
      </c>
      <c r="E5207" s="15" t="str">
        <f t="shared" si="13723"/>
        <v>0113</v>
      </c>
      <c r="F5207" s="30" t="s">
        <v>1433</v>
      </c>
      <c r="G5207" s="30" t="s">
        <v>176</v>
      </c>
      <c r="H5207" s="31" t="s">
        <v>177</v>
      </c>
      <c r="I5207" s="32">
        <v>16527.3</v>
      </c>
      <c r="J5207" s="32">
        <v>17279.3</v>
      </c>
      <c r="K5207" s="32">
        <v>17279.3</v>
      </c>
      <c r="L5207" s="32"/>
      <c r="M5207" s="32"/>
      <c r="N5207" s="32"/>
      <c r="O5207" s="32">
        <v>0</v>
      </c>
      <c r="P5207" s="32">
        <v>0</v>
      </c>
      <c r="Q5207" s="32">
        <v>0</v>
      </c>
      <c r="R5207" s="32">
        <v>0</v>
      </c>
      <c r="S5207" s="32">
        <v>0</v>
      </c>
      <c r="T5207" s="32">
        <v>0</v>
      </c>
      <c r="U5207" s="32">
        <v>0</v>
      </c>
      <c r="V5207" s="32">
        <f t="shared" si="13724"/>
        <v>16527.3</v>
      </c>
      <c r="W5207" s="32"/>
      <c r="X5207" s="32"/>
      <c r="Y5207" s="32"/>
      <c r="Z5207" s="32"/>
      <c r="AA5207" s="32"/>
      <c r="AB5207" s="32">
        <v>12984.34021</v>
      </c>
      <c r="AC5207" s="33">
        <v>16527.3</v>
      </c>
      <c r="AD5207" s="33">
        <v>16527.3</v>
      </c>
      <c r="AE5207" s="34">
        <f t="shared" si="13687"/>
        <v>100</v>
      </c>
      <c r="AF5207" s="32">
        <v>16527.3</v>
      </c>
      <c r="AG5207" s="32">
        <v>0</v>
      </c>
      <c r="AH5207" s="32">
        <v>0</v>
      </c>
      <c r="AI5207" s="32">
        <v>0</v>
      </c>
      <c r="AJ5207" s="32">
        <v>0</v>
      </c>
      <c r="AK5207" s="32">
        <v>0</v>
      </c>
      <c r="AL5207" s="32">
        <f t="shared" si="13689"/>
        <v>16527.3</v>
      </c>
      <c r="AM5207" s="32">
        <f t="shared" si="13690"/>
        <v>0</v>
      </c>
      <c r="AN5207" s="12"/>
    </row>
    <row r="5208" spans="2:40" x14ac:dyDescent="0.3">
      <c r="B5208" s="30" t="s">
        <v>1405</v>
      </c>
      <c r="C5208" s="30" t="s">
        <v>38</v>
      </c>
      <c r="D5208" s="30" t="s">
        <v>40</v>
      </c>
      <c r="E5208" s="15" t="str">
        <f t="shared" si="13723"/>
        <v>0113</v>
      </c>
      <c r="F5208" s="30" t="s">
        <v>1434</v>
      </c>
      <c r="G5208" s="30"/>
      <c r="H5208" s="31" t="s">
        <v>312</v>
      </c>
      <c r="I5208" s="32">
        <f t="shared" si="13822"/>
        <v>188</v>
      </c>
      <c r="J5208" s="32">
        <f t="shared" si="13823"/>
        <v>0</v>
      </c>
      <c r="K5208" s="32">
        <f t="shared" si="13824"/>
        <v>0</v>
      </c>
      <c r="L5208" s="32">
        <f t="shared" si="13825"/>
        <v>0</v>
      </c>
      <c r="M5208" s="32">
        <f t="shared" si="13826"/>
        <v>0</v>
      </c>
      <c r="N5208" s="32">
        <f t="shared" si="13827"/>
        <v>0</v>
      </c>
      <c r="O5208" s="32">
        <f t="shared" si="13828"/>
        <v>0</v>
      </c>
      <c r="P5208" s="32">
        <f t="shared" si="13829"/>
        <v>0</v>
      </c>
      <c r="Q5208" s="32">
        <f t="shared" si="13830"/>
        <v>0</v>
      </c>
      <c r="R5208" s="32">
        <f t="shared" si="13831"/>
        <v>0</v>
      </c>
      <c r="S5208" s="32">
        <f t="shared" si="13832"/>
        <v>0</v>
      </c>
      <c r="T5208" s="32">
        <f t="shared" si="13833"/>
        <v>0</v>
      </c>
      <c r="U5208" s="32">
        <v>0</v>
      </c>
      <c r="V5208" s="32">
        <f t="shared" si="13724"/>
        <v>188</v>
      </c>
      <c r="W5208" s="32">
        <f t="shared" si="13834"/>
        <v>0</v>
      </c>
      <c r="X5208" s="32">
        <f t="shared" si="13835"/>
        <v>0</v>
      </c>
      <c r="Y5208" s="32">
        <f t="shared" si="13836"/>
        <v>0</v>
      </c>
      <c r="Z5208" s="32">
        <f t="shared" si="13837"/>
        <v>0</v>
      </c>
      <c r="AA5208" s="32">
        <f t="shared" si="13838"/>
        <v>0</v>
      </c>
      <c r="AB5208" s="32">
        <f t="shared" si="13839"/>
        <v>48.143880000000003</v>
      </c>
      <c r="AC5208" s="33">
        <f t="shared" si="13840"/>
        <v>188</v>
      </c>
      <c r="AD5208" s="33">
        <f t="shared" si="13841"/>
        <v>188</v>
      </c>
      <c r="AE5208" s="34">
        <f t="shared" si="13687"/>
        <v>100</v>
      </c>
      <c r="AF5208" s="32">
        <f t="shared" si="13842"/>
        <v>188</v>
      </c>
      <c r="AG5208" s="32">
        <f t="shared" si="13843"/>
        <v>0</v>
      </c>
      <c r="AH5208" s="32">
        <f t="shared" si="13844"/>
        <v>0</v>
      </c>
      <c r="AI5208" s="32">
        <f t="shared" si="13845"/>
        <v>0</v>
      </c>
      <c r="AJ5208" s="32">
        <f t="shared" si="13846"/>
        <v>0</v>
      </c>
      <c r="AK5208" s="32">
        <f t="shared" si="13847"/>
        <v>0</v>
      </c>
      <c r="AL5208" s="32">
        <f t="shared" si="13689"/>
        <v>188</v>
      </c>
      <c r="AM5208" s="32">
        <f t="shared" si="13690"/>
        <v>0</v>
      </c>
    </row>
    <row r="5209" spans="2:40" ht="31.2" x14ac:dyDescent="0.3">
      <c r="B5209" s="30" t="s">
        <v>1405</v>
      </c>
      <c r="C5209" s="30" t="s">
        <v>38</v>
      </c>
      <c r="D5209" s="30" t="s">
        <v>40</v>
      </c>
      <c r="E5209" s="15" t="str">
        <f t="shared" si="13723"/>
        <v>0113</v>
      </c>
      <c r="F5209" s="30" t="s">
        <v>1434</v>
      </c>
      <c r="G5209" s="30" t="s">
        <v>174</v>
      </c>
      <c r="H5209" s="31" t="s">
        <v>175</v>
      </c>
      <c r="I5209" s="32">
        <f t="shared" si="13822"/>
        <v>188</v>
      </c>
      <c r="J5209" s="32">
        <f t="shared" si="13823"/>
        <v>0</v>
      </c>
      <c r="K5209" s="32">
        <f t="shared" si="13824"/>
        <v>0</v>
      </c>
      <c r="L5209" s="32">
        <f t="shared" si="13825"/>
        <v>0</v>
      </c>
      <c r="M5209" s="32">
        <f t="shared" si="13826"/>
        <v>0</v>
      </c>
      <c r="N5209" s="32">
        <f t="shared" si="13827"/>
        <v>0</v>
      </c>
      <c r="O5209" s="32">
        <f t="shared" si="13828"/>
        <v>0</v>
      </c>
      <c r="P5209" s="32">
        <f t="shared" si="13829"/>
        <v>0</v>
      </c>
      <c r="Q5209" s="32">
        <f t="shared" si="13830"/>
        <v>0</v>
      </c>
      <c r="R5209" s="32">
        <f t="shared" si="13831"/>
        <v>0</v>
      </c>
      <c r="S5209" s="32">
        <f t="shared" si="13832"/>
        <v>0</v>
      </c>
      <c r="T5209" s="32">
        <f t="shared" si="13833"/>
        <v>0</v>
      </c>
      <c r="U5209" s="32">
        <v>0</v>
      </c>
      <c r="V5209" s="32">
        <f t="shared" si="13724"/>
        <v>188</v>
      </c>
      <c r="W5209" s="32">
        <f t="shared" si="13834"/>
        <v>0</v>
      </c>
      <c r="X5209" s="32">
        <f t="shared" si="13835"/>
        <v>0</v>
      </c>
      <c r="Y5209" s="32">
        <f t="shared" si="13836"/>
        <v>0</v>
      </c>
      <c r="Z5209" s="32">
        <f t="shared" si="13837"/>
        <v>0</v>
      </c>
      <c r="AA5209" s="32">
        <f t="shared" si="13838"/>
        <v>0</v>
      </c>
      <c r="AB5209" s="32">
        <f t="shared" si="13839"/>
        <v>48.143880000000003</v>
      </c>
      <c r="AC5209" s="33">
        <f t="shared" si="13840"/>
        <v>188</v>
      </c>
      <c r="AD5209" s="33">
        <f t="shared" si="13841"/>
        <v>188</v>
      </c>
      <c r="AE5209" s="34">
        <f t="shared" si="13687"/>
        <v>100</v>
      </c>
      <c r="AF5209" s="32">
        <f t="shared" si="13842"/>
        <v>188</v>
      </c>
      <c r="AG5209" s="32">
        <f t="shared" si="13843"/>
        <v>0</v>
      </c>
      <c r="AH5209" s="32">
        <f t="shared" si="13844"/>
        <v>0</v>
      </c>
      <c r="AI5209" s="32">
        <f t="shared" si="13845"/>
        <v>0</v>
      </c>
      <c r="AJ5209" s="32">
        <f t="shared" si="13846"/>
        <v>0</v>
      </c>
      <c r="AK5209" s="32">
        <f t="shared" si="13847"/>
        <v>0</v>
      </c>
      <c r="AL5209" s="32">
        <f t="shared" si="13689"/>
        <v>188</v>
      </c>
      <c r="AM5209" s="32">
        <f t="shared" si="13690"/>
        <v>0</v>
      </c>
    </row>
    <row r="5210" spans="2:40" x14ac:dyDescent="0.3">
      <c r="B5210" s="30" t="s">
        <v>1405</v>
      </c>
      <c r="C5210" s="30" t="s">
        <v>38</v>
      </c>
      <c r="D5210" s="30" t="s">
        <v>40</v>
      </c>
      <c r="E5210" s="15" t="str">
        <f t="shared" si="13723"/>
        <v>0113</v>
      </c>
      <c r="F5210" s="30" t="s">
        <v>1434</v>
      </c>
      <c r="G5210" s="30" t="s">
        <v>176</v>
      </c>
      <c r="H5210" s="31" t="s">
        <v>177</v>
      </c>
      <c r="I5210" s="32">
        <v>188</v>
      </c>
      <c r="J5210" s="32"/>
      <c r="K5210" s="32"/>
      <c r="L5210" s="32"/>
      <c r="M5210" s="32"/>
      <c r="N5210" s="32"/>
      <c r="O5210" s="32">
        <v>0</v>
      </c>
      <c r="P5210" s="32">
        <v>0</v>
      </c>
      <c r="Q5210" s="32">
        <v>0</v>
      </c>
      <c r="R5210" s="32">
        <v>0</v>
      </c>
      <c r="S5210" s="32">
        <v>0</v>
      </c>
      <c r="T5210" s="32">
        <v>0</v>
      </c>
      <c r="U5210" s="32">
        <v>0</v>
      </c>
      <c r="V5210" s="32">
        <f t="shared" si="13724"/>
        <v>188</v>
      </c>
      <c r="W5210" s="32"/>
      <c r="X5210" s="32"/>
      <c r="Y5210" s="32"/>
      <c r="Z5210" s="32"/>
      <c r="AA5210" s="32"/>
      <c r="AB5210" s="32">
        <v>48.143880000000003</v>
      </c>
      <c r="AC5210" s="33">
        <v>188</v>
      </c>
      <c r="AD5210" s="33">
        <v>188</v>
      </c>
      <c r="AE5210" s="34">
        <f t="shared" si="13687"/>
        <v>100</v>
      </c>
      <c r="AF5210" s="32">
        <v>188</v>
      </c>
      <c r="AG5210" s="32">
        <v>0</v>
      </c>
      <c r="AH5210" s="32">
        <v>0</v>
      </c>
      <c r="AI5210" s="32">
        <v>0</v>
      </c>
      <c r="AJ5210" s="32">
        <v>0</v>
      </c>
      <c r="AK5210" s="32">
        <v>0</v>
      </c>
      <c r="AL5210" s="32">
        <f t="shared" si="13689"/>
        <v>188</v>
      </c>
      <c r="AM5210" s="32">
        <f t="shared" si="13690"/>
        <v>0</v>
      </c>
      <c r="AN5210" s="12"/>
    </row>
    <row r="5211" spans="2:40" ht="46.8" hidden="1" customHeight="1" x14ac:dyDescent="0.3">
      <c r="B5211" s="30" t="s">
        <v>1405</v>
      </c>
      <c r="C5211" s="30" t="s">
        <v>38</v>
      </c>
      <c r="D5211" s="30" t="s">
        <v>40</v>
      </c>
      <c r="E5211" s="15" t="str">
        <f t="shared" si="13723"/>
        <v>0113</v>
      </c>
      <c r="F5211" s="30" t="s">
        <v>378</v>
      </c>
      <c r="G5211" s="30"/>
      <c r="H5211" s="31" t="s">
        <v>379</v>
      </c>
      <c r="I5211" s="32">
        <f t="shared" si="13822"/>
        <v>141000</v>
      </c>
      <c r="J5211" s="32">
        <f t="shared" si="13823"/>
        <v>141000</v>
      </c>
      <c r="K5211" s="32">
        <f t="shared" si="13824"/>
        <v>141000</v>
      </c>
      <c r="L5211" s="32">
        <f t="shared" si="13825"/>
        <v>0</v>
      </c>
      <c r="M5211" s="32">
        <f t="shared" si="13826"/>
        <v>0</v>
      </c>
      <c r="N5211" s="32">
        <f t="shared" si="13827"/>
        <v>0</v>
      </c>
      <c r="O5211" s="32">
        <f t="shared" si="13828"/>
        <v>0</v>
      </c>
      <c r="P5211" s="32">
        <f t="shared" si="13829"/>
        <v>0</v>
      </c>
      <c r="Q5211" s="32">
        <f t="shared" si="13830"/>
        <v>0</v>
      </c>
      <c r="R5211" s="32">
        <f t="shared" si="13831"/>
        <v>0</v>
      </c>
      <c r="S5211" s="32">
        <f t="shared" si="13832"/>
        <v>0</v>
      </c>
      <c r="T5211" s="32">
        <f t="shared" si="13833"/>
        <v>0</v>
      </c>
      <c r="U5211" s="32">
        <v>0</v>
      </c>
      <c r="V5211" s="32">
        <f t="shared" si="13724"/>
        <v>141000</v>
      </c>
      <c r="W5211" s="32">
        <f t="shared" si="13834"/>
        <v>0</v>
      </c>
      <c r="X5211" s="32">
        <f t="shared" si="13835"/>
        <v>0</v>
      </c>
      <c r="Y5211" s="32">
        <f t="shared" si="13836"/>
        <v>0</v>
      </c>
      <c r="Z5211" s="32">
        <f t="shared" si="13837"/>
        <v>0</v>
      </c>
      <c r="AA5211" s="32">
        <f t="shared" si="13838"/>
        <v>0</v>
      </c>
      <c r="AB5211" s="32">
        <f t="shared" si="13839"/>
        <v>0</v>
      </c>
      <c r="AC5211" s="33">
        <f t="shared" si="13840"/>
        <v>0</v>
      </c>
      <c r="AD5211" s="33">
        <f t="shared" si="13841"/>
        <v>0</v>
      </c>
      <c r="AE5211" s="34" t="e">
        <f t="shared" si="13687"/>
        <v>#DIV/0!</v>
      </c>
      <c r="AF5211" s="32">
        <f t="shared" si="13842"/>
        <v>0</v>
      </c>
      <c r="AG5211" s="32">
        <f t="shared" si="13843"/>
        <v>0</v>
      </c>
      <c r="AH5211" s="32">
        <f t="shared" si="13844"/>
        <v>0</v>
      </c>
      <c r="AI5211" s="32">
        <f t="shared" si="13845"/>
        <v>0</v>
      </c>
      <c r="AJ5211" s="32">
        <f t="shared" si="13846"/>
        <v>0</v>
      </c>
      <c r="AK5211" s="32">
        <f t="shared" si="13847"/>
        <v>0</v>
      </c>
      <c r="AL5211" s="32">
        <f t="shared" si="13689"/>
        <v>0</v>
      </c>
      <c r="AM5211" s="32">
        <f t="shared" si="13690"/>
        <v>141000</v>
      </c>
      <c r="AN5211" s="12" t="s">
        <v>35</v>
      </c>
    </row>
    <row r="5212" spans="2:40" ht="15.6" hidden="1" customHeight="1" x14ac:dyDescent="0.3">
      <c r="B5212" s="30" t="s">
        <v>1405</v>
      </c>
      <c r="C5212" s="30" t="s">
        <v>38</v>
      </c>
      <c r="D5212" s="30" t="s">
        <v>40</v>
      </c>
      <c r="E5212" s="15" t="str">
        <f t="shared" si="13723"/>
        <v>0113</v>
      </c>
      <c r="F5212" s="30" t="s">
        <v>378</v>
      </c>
      <c r="G5212" s="30" t="s">
        <v>56</v>
      </c>
      <c r="H5212" s="31" t="s">
        <v>57</v>
      </c>
      <c r="I5212" s="32">
        <f t="shared" si="13822"/>
        <v>141000</v>
      </c>
      <c r="J5212" s="32">
        <f t="shared" si="13823"/>
        <v>141000</v>
      </c>
      <c r="K5212" s="32">
        <f t="shared" si="13824"/>
        <v>141000</v>
      </c>
      <c r="L5212" s="32">
        <f t="shared" si="13825"/>
        <v>0</v>
      </c>
      <c r="M5212" s="32">
        <f t="shared" si="13826"/>
        <v>0</v>
      </c>
      <c r="N5212" s="32">
        <f t="shared" si="13827"/>
        <v>0</v>
      </c>
      <c r="O5212" s="32">
        <f t="shared" si="13828"/>
        <v>0</v>
      </c>
      <c r="P5212" s="32">
        <f t="shared" si="13829"/>
        <v>0</v>
      </c>
      <c r="Q5212" s="32">
        <f t="shared" si="13830"/>
        <v>0</v>
      </c>
      <c r="R5212" s="32">
        <f t="shared" si="13831"/>
        <v>0</v>
      </c>
      <c r="S5212" s="32">
        <f t="shared" si="13832"/>
        <v>0</v>
      </c>
      <c r="T5212" s="32">
        <f t="shared" si="13833"/>
        <v>0</v>
      </c>
      <c r="U5212" s="32">
        <v>0</v>
      </c>
      <c r="V5212" s="32">
        <f t="shared" si="13724"/>
        <v>141000</v>
      </c>
      <c r="W5212" s="32">
        <f t="shared" si="13834"/>
        <v>0</v>
      </c>
      <c r="X5212" s="32">
        <f t="shared" si="13835"/>
        <v>0</v>
      </c>
      <c r="Y5212" s="32">
        <f t="shared" si="13836"/>
        <v>0</v>
      </c>
      <c r="Z5212" s="32">
        <f t="shared" si="13837"/>
        <v>0</v>
      </c>
      <c r="AA5212" s="32">
        <f t="shared" si="13838"/>
        <v>0</v>
      </c>
      <c r="AB5212" s="32">
        <f t="shared" si="13839"/>
        <v>0</v>
      </c>
      <c r="AC5212" s="33">
        <f t="shared" si="13840"/>
        <v>0</v>
      </c>
      <c r="AD5212" s="33">
        <f t="shared" si="13841"/>
        <v>0</v>
      </c>
      <c r="AE5212" s="34" t="e">
        <f t="shared" si="13687"/>
        <v>#DIV/0!</v>
      </c>
      <c r="AF5212" s="32">
        <f t="shared" si="13842"/>
        <v>0</v>
      </c>
      <c r="AG5212" s="32">
        <f t="shared" si="13843"/>
        <v>0</v>
      </c>
      <c r="AH5212" s="32">
        <f t="shared" si="13844"/>
        <v>0</v>
      </c>
      <c r="AI5212" s="32">
        <f t="shared" si="13845"/>
        <v>0</v>
      </c>
      <c r="AJ5212" s="32">
        <f t="shared" si="13846"/>
        <v>0</v>
      </c>
      <c r="AK5212" s="32">
        <f t="shared" si="13847"/>
        <v>0</v>
      </c>
      <c r="AL5212" s="32">
        <f t="shared" si="13689"/>
        <v>0</v>
      </c>
      <c r="AM5212" s="32">
        <f t="shared" si="13690"/>
        <v>141000</v>
      </c>
      <c r="AN5212" s="12" t="s">
        <v>35</v>
      </c>
    </row>
    <row r="5213" spans="2:40" ht="15.6" hidden="1" customHeight="1" x14ac:dyDescent="0.3">
      <c r="B5213" s="30" t="s">
        <v>1405</v>
      </c>
      <c r="C5213" s="30" t="s">
        <v>38</v>
      </c>
      <c r="D5213" s="30" t="s">
        <v>40</v>
      </c>
      <c r="E5213" s="15" t="str">
        <f t="shared" si="13723"/>
        <v>0113</v>
      </c>
      <c r="F5213" s="30" t="s">
        <v>378</v>
      </c>
      <c r="G5213" s="30" t="s">
        <v>136</v>
      </c>
      <c r="H5213" s="31" t="s">
        <v>137</v>
      </c>
      <c r="I5213" s="32">
        <v>141000</v>
      </c>
      <c r="J5213" s="32">
        <v>141000</v>
      </c>
      <c r="K5213" s="32">
        <v>141000</v>
      </c>
      <c r="L5213" s="32"/>
      <c r="M5213" s="32"/>
      <c r="N5213" s="32"/>
      <c r="O5213" s="32">
        <v>0</v>
      </c>
      <c r="P5213" s="32">
        <v>0</v>
      </c>
      <c r="Q5213" s="32">
        <v>0</v>
      </c>
      <c r="R5213" s="32">
        <v>0</v>
      </c>
      <c r="S5213" s="32">
        <v>0</v>
      </c>
      <c r="T5213" s="32">
        <v>0</v>
      </c>
      <c r="U5213" s="32">
        <v>0</v>
      </c>
      <c r="V5213" s="32">
        <f t="shared" si="13724"/>
        <v>141000</v>
      </c>
      <c r="W5213" s="32"/>
      <c r="X5213" s="32"/>
      <c r="Y5213" s="32"/>
      <c r="Z5213" s="32"/>
      <c r="AA5213" s="32"/>
      <c r="AB5213" s="32">
        <v>0</v>
      </c>
      <c r="AC5213" s="33">
        <v>0</v>
      </c>
      <c r="AD5213" s="33">
        <v>0</v>
      </c>
      <c r="AE5213" s="34" t="e">
        <f t="shared" si="13687"/>
        <v>#DIV/0!</v>
      </c>
      <c r="AF5213" s="32">
        <v>0</v>
      </c>
      <c r="AG5213" s="32">
        <v>0</v>
      </c>
      <c r="AH5213" s="32">
        <v>0</v>
      </c>
      <c r="AI5213" s="32">
        <v>0</v>
      </c>
      <c r="AJ5213" s="32">
        <v>0</v>
      </c>
      <c r="AK5213" s="32">
        <v>0</v>
      </c>
      <c r="AL5213" s="32">
        <f t="shared" si="13689"/>
        <v>0</v>
      </c>
      <c r="AM5213" s="32">
        <f t="shared" si="13690"/>
        <v>141000</v>
      </c>
      <c r="AN5213" s="12" t="s">
        <v>35</v>
      </c>
    </row>
    <row r="5214" spans="2:40" x14ac:dyDescent="0.3">
      <c r="B5214" s="30" t="s">
        <v>1405</v>
      </c>
      <c r="C5214" s="30" t="s">
        <v>38</v>
      </c>
      <c r="D5214" s="30" t="s">
        <v>40</v>
      </c>
      <c r="E5214" s="15" t="str">
        <f t="shared" si="13723"/>
        <v>0113</v>
      </c>
      <c r="F5214" s="30" t="s">
        <v>80</v>
      </c>
      <c r="G5214" s="30"/>
      <c r="H5214" s="31" t="s">
        <v>81</v>
      </c>
      <c r="I5214" s="32">
        <f t="shared" ref="I5214:N5214" si="13848">I5215+I5218+I5224+I5227+I5230+I5236+I5246+I5249+I5233+I5221</f>
        <v>123575.5</v>
      </c>
      <c r="J5214" s="32">
        <f t="shared" si="13848"/>
        <v>107189.59999999999</v>
      </c>
      <c r="K5214" s="32">
        <f t="shared" si="13848"/>
        <v>107189.59999999999</v>
      </c>
      <c r="L5214" s="32">
        <f t="shared" si="13848"/>
        <v>0</v>
      </c>
      <c r="M5214" s="32">
        <f t="shared" si="13848"/>
        <v>0</v>
      </c>
      <c r="N5214" s="32">
        <f t="shared" si="13848"/>
        <v>0</v>
      </c>
      <c r="O5214" s="32">
        <f>O5215+O5218+O5224+O5227+O5230+O5236+O5246+O5249+O5233+O5221+O5240+O5243</f>
        <v>-350.36700000000002</v>
      </c>
      <c r="P5214" s="32">
        <f>P5215+P5218+P5224+P5227+P5230+P5236+P5246+P5249+P5233+P5221+P5240</f>
        <v>-7.4</v>
      </c>
      <c r="Q5214" s="32">
        <f>Q5215+Q5218+Q5224+Q5227+Q5230+Q5236+Q5246+Q5249+Q5233+Q5221+Q5240</f>
        <v>-4023.9529999999995</v>
      </c>
      <c r="R5214" s="32">
        <f>R5215+R5218+R5224+R5227+R5230+R5236+R5246+R5249+R5233+R5221+R5240</f>
        <v>-1797.0529999999999</v>
      </c>
      <c r="S5214" s="32">
        <f>S5215+S5218+S5224+S5227+S5230+S5236+S5246+S5249+S5233+S5221</f>
        <v>1812.26</v>
      </c>
      <c r="T5214" s="32">
        <f>T5215+T5218+T5224+T5227+T5230+T5236+T5246+T5249+T5233+T5221</f>
        <v>0</v>
      </c>
      <c r="U5214" s="32">
        <v>0</v>
      </c>
      <c r="V5214" s="32">
        <f t="shared" si="13724"/>
        <v>119208.98700000001</v>
      </c>
      <c r="W5214" s="32" t="e">
        <f>W5215+W5218+W5224+W5227+W5230+W5236+W5246+W5249+W5233+W5221</f>
        <v>#REF!</v>
      </c>
      <c r="X5214" s="32" t="e">
        <f>X5215+X5218+X5224+X5227+X5230+X5236+X5246+X5249+X5233+X5221</f>
        <v>#REF!</v>
      </c>
      <c r="Y5214" s="32" t="e">
        <f>Y5215+Y5218+Y5224+Y5227+Y5230+Y5236+Y5246+Y5249+Y5233+Y5221</f>
        <v>#REF!</v>
      </c>
      <c r="Z5214" s="32" t="e">
        <f>Z5215+Z5218+Z5224+Z5227+Z5230+Z5236+Z5246+Z5249+Z5233+Z5221</f>
        <v>#REF!</v>
      </c>
      <c r="AA5214" s="32" t="e">
        <f>AA5215+AA5218+AA5224+AA5227+AA5230+AA5236+AA5246+AA5249+AA5233+AA5221</f>
        <v>#REF!</v>
      </c>
      <c r="AB5214" s="32">
        <f>AB5215+AB5218+AB5224+AB5227+AB5230+AB5236+AB5246+AB5249+AB5233+AB5221+AB5240+AB5243</f>
        <v>92842.899470000004</v>
      </c>
      <c r="AC5214" s="33">
        <f>AC5215+AC5218+AC5224+AC5227+AC5230+AC5236+AC5246+AC5249+AC5233+AC5221+AC5240+AC5243</f>
        <v>121017.29150000001</v>
      </c>
      <c r="AD5214" s="33">
        <f>AD5215+AD5218+AD5224+AD5227+AD5230+AD5236+AD5246+AD5249+AD5233+AD5221+AD5240+AD5243</f>
        <v>121002.03627</v>
      </c>
      <c r="AE5214" s="34">
        <f t="shared" si="13687"/>
        <v>99.987394173335957</v>
      </c>
      <c r="AF5214" s="32">
        <f t="shared" ref="AF5214:AK5214" si="13849">AF5215+AF5218+AF5224+AF5227+AF5230+AF5236+AF5246+AF5249+AF5233+AF5221+AF5240+AF5243</f>
        <v>121367.65850000001</v>
      </c>
      <c r="AG5214" s="32">
        <f t="shared" si="13849"/>
        <v>-350.36700000000002</v>
      </c>
      <c r="AH5214" s="32">
        <f t="shared" si="13849"/>
        <v>0</v>
      </c>
      <c r="AI5214" s="32">
        <f t="shared" si="13849"/>
        <v>0</v>
      </c>
      <c r="AJ5214" s="32">
        <f t="shared" si="13849"/>
        <v>0</v>
      </c>
      <c r="AK5214" s="32">
        <f t="shared" si="13849"/>
        <v>0</v>
      </c>
      <c r="AL5214" s="32">
        <f t="shared" si="13689"/>
        <v>121017.29150000001</v>
      </c>
      <c r="AM5214" s="32">
        <f t="shared" si="13690"/>
        <v>-1808.3044999999984</v>
      </c>
    </row>
    <row r="5215" spans="2:40" ht="31.2" hidden="1" customHeight="1" x14ac:dyDescent="0.3">
      <c r="B5215" s="30" t="s">
        <v>1405</v>
      </c>
      <c r="C5215" s="30" t="s">
        <v>38</v>
      </c>
      <c r="D5215" s="30" t="s">
        <v>40</v>
      </c>
      <c r="E5215" s="15" t="str">
        <f t="shared" si="13723"/>
        <v>0113</v>
      </c>
      <c r="F5215" s="30" t="s">
        <v>1435</v>
      </c>
      <c r="G5215" s="30"/>
      <c r="H5215" s="31" t="s">
        <v>1436</v>
      </c>
      <c r="I5215" s="32">
        <f t="shared" ref="I5215:I5228" si="13850">I5216</f>
        <v>0</v>
      </c>
      <c r="J5215" s="32">
        <f t="shared" ref="J5215:J5228" si="13851">J5216</f>
        <v>0</v>
      </c>
      <c r="K5215" s="32">
        <f t="shared" ref="K5215:K5228" si="13852">K5216</f>
        <v>0</v>
      </c>
      <c r="L5215" s="32">
        <f t="shared" ref="L5215:L5236" si="13853">L5216</f>
        <v>0</v>
      </c>
      <c r="M5215" s="32">
        <f t="shared" ref="M5215:M5236" si="13854">M5216</f>
        <v>0</v>
      </c>
      <c r="N5215" s="32">
        <f t="shared" ref="N5215:N5236" si="13855">N5216</f>
        <v>0</v>
      </c>
      <c r="O5215" s="32">
        <f t="shared" ref="O5215:O5236" si="13856">O5216</f>
        <v>0</v>
      </c>
      <c r="P5215" s="32">
        <f t="shared" ref="P5215:P5236" si="13857">P5216</f>
        <v>0</v>
      </c>
      <c r="Q5215" s="32">
        <f t="shared" ref="Q5215:Q5236" si="13858">Q5216</f>
        <v>0</v>
      </c>
      <c r="R5215" s="32">
        <f t="shared" ref="R5215:R5219" si="13859">R5216</f>
        <v>0</v>
      </c>
      <c r="S5215" s="32">
        <f t="shared" ref="S5215:S5236" si="13860">S5216</f>
        <v>0</v>
      </c>
      <c r="T5215" s="32">
        <f t="shared" ref="T5215:T5236" si="13861">T5216</f>
        <v>0</v>
      </c>
      <c r="U5215" s="32">
        <v>0</v>
      </c>
      <c r="V5215" s="32">
        <f t="shared" si="13724"/>
        <v>0</v>
      </c>
      <c r="W5215" s="32">
        <f t="shared" ref="W5215:W5236" si="13862">W5216</f>
        <v>0</v>
      </c>
      <c r="X5215" s="32">
        <f t="shared" ref="X5215:X5236" si="13863">X5216</f>
        <v>0</v>
      </c>
      <c r="Y5215" s="32">
        <f t="shared" ref="Y5215:Y5236" si="13864">Y5216</f>
        <v>0</v>
      </c>
      <c r="Z5215" s="32">
        <f t="shared" ref="Z5215:Z5236" si="13865">Z5216</f>
        <v>0</v>
      </c>
      <c r="AA5215" s="32">
        <f t="shared" ref="AA5215:AA5236" si="13866">AA5216</f>
        <v>0</v>
      </c>
      <c r="AB5215" s="32">
        <f t="shared" ref="AB5215:AB5236" si="13867">AB5216</f>
        <v>0</v>
      </c>
      <c r="AC5215" s="33">
        <f t="shared" ref="AC5215:AC5236" si="13868">AC5216</f>
        <v>0</v>
      </c>
      <c r="AD5215" s="33">
        <f t="shared" ref="AD5215:AD5236" si="13869">AD5216</f>
        <v>0</v>
      </c>
      <c r="AE5215" s="34" t="e">
        <f t="shared" si="13687"/>
        <v>#DIV/0!</v>
      </c>
      <c r="AF5215" s="35">
        <f t="shared" ref="AF5215:AF5236" si="13870">AF5216</f>
        <v>0</v>
      </c>
      <c r="AG5215" s="35">
        <f t="shared" ref="AG5215:AG5236" si="13871">AG5216</f>
        <v>0</v>
      </c>
      <c r="AH5215" s="36">
        <f t="shared" ref="AH5215:AH5236" si="13872">AH5216</f>
        <v>0</v>
      </c>
      <c r="AI5215" s="36">
        <f t="shared" ref="AI5215:AI5236" si="13873">AI5216</f>
        <v>0</v>
      </c>
      <c r="AJ5215" s="36">
        <f t="shared" ref="AJ5215:AJ5236" si="13874">AJ5216</f>
        <v>0</v>
      </c>
      <c r="AK5215" s="36">
        <f t="shared" ref="AK5215:AK5236" si="13875">AK5216</f>
        <v>0</v>
      </c>
      <c r="AL5215" s="36">
        <f t="shared" si="13689"/>
        <v>0</v>
      </c>
      <c r="AM5215" s="36">
        <f t="shared" si="13690"/>
        <v>0</v>
      </c>
      <c r="AN5215" s="37" t="s">
        <v>35</v>
      </c>
    </row>
    <row r="5216" spans="2:40" ht="31.2" hidden="1" customHeight="1" x14ac:dyDescent="0.3">
      <c r="B5216" s="30" t="s">
        <v>1405</v>
      </c>
      <c r="C5216" s="30" t="s">
        <v>38</v>
      </c>
      <c r="D5216" s="30" t="s">
        <v>40</v>
      </c>
      <c r="E5216" s="15" t="str">
        <f t="shared" si="13723"/>
        <v>0113</v>
      </c>
      <c r="F5216" s="30" t="s">
        <v>1435</v>
      </c>
      <c r="G5216" s="30" t="s">
        <v>50</v>
      </c>
      <c r="H5216" s="31" t="s">
        <v>51</v>
      </c>
      <c r="I5216" s="32">
        <f t="shared" si="13850"/>
        <v>0</v>
      </c>
      <c r="J5216" s="32">
        <f t="shared" si="13851"/>
        <v>0</v>
      </c>
      <c r="K5216" s="32">
        <f t="shared" si="13852"/>
        <v>0</v>
      </c>
      <c r="L5216" s="32">
        <f t="shared" si="13853"/>
        <v>0</v>
      </c>
      <c r="M5216" s="32">
        <f t="shared" si="13854"/>
        <v>0</v>
      </c>
      <c r="N5216" s="32">
        <f t="shared" si="13855"/>
        <v>0</v>
      </c>
      <c r="O5216" s="32">
        <f t="shared" si="13856"/>
        <v>0</v>
      </c>
      <c r="P5216" s="32">
        <f t="shared" si="13857"/>
        <v>0</v>
      </c>
      <c r="Q5216" s="32">
        <f t="shared" si="13858"/>
        <v>0</v>
      </c>
      <c r="R5216" s="32">
        <f t="shared" si="13859"/>
        <v>0</v>
      </c>
      <c r="S5216" s="32">
        <f t="shared" si="13860"/>
        <v>0</v>
      </c>
      <c r="T5216" s="32">
        <f t="shared" si="13861"/>
        <v>0</v>
      </c>
      <c r="U5216" s="32">
        <v>0</v>
      </c>
      <c r="V5216" s="32">
        <f t="shared" si="13724"/>
        <v>0</v>
      </c>
      <c r="W5216" s="32">
        <f t="shared" si="13862"/>
        <v>0</v>
      </c>
      <c r="X5216" s="32">
        <f t="shared" si="13863"/>
        <v>0</v>
      </c>
      <c r="Y5216" s="32">
        <f t="shared" si="13864"/>
        <v>0</v>
      </c>
      <c r="Z5216" s="32">
        <f t="shared" si="13865"/>
        <v>0</v>
      </c>
      <c r="AA5216" s="32">
        <f t="shared" si="13866"/>
        <v>0</v>
      </c>
      <c r="AB5216" s="32">
        <f t="shared" si="13867"/>
        <v>0</v>
      </c>
      <c r="AC5216" s="33">
        <f t="shared" si="13868"/>
        <v>0</v>
      </c>
      <c r="AD5216" s="33">
        <f t="shared" si="13869"/>
        <v>0</v>
      </c>
      <c r="AE5216" s="34" t="e">
        <f t="shared" si="13687"/>
        <v>#DIV/0!</v>
      </c>
      <c r="AF5216" s="35">
        <f t="shared" si="13870"/>
        <v>0</v>
      </c>
      <c r="AG5216" s="35">
        <f t="shared" si="13871"/>
        <v>0</v>
      </c>
      <c r="AH5216" s="36">
        <f t="shared" si="13872"/>
        <v>0</v>
      </c>
      <c r="AI5216" s="36">
        <f t="shared" si="13873"/>
        <v>0</v>
      </c>
      <c r="AJ5216" s="36">
        <f t="shared" si="13874"/>
        <v>0</v>
      </c>
      <c r="AK5216" s="36">
        <f t="shared" si="13875"/>
        <v>0</v>
      </c>
      <c r="AL5216" s="36">
        <f t="shared" si="13689"/>
        <v>0</v>
      </c>
      <c r="AM5216" s="36">
        <f t="shared" si="13690"/>
        <v>0</v>
      </c>
      <c r="AN5216" s="37" t="s">
        <v>35</v>
      </c>
    </row>
    <row r="5217" spans="2:40" ht="31.2" hidden="1" customHeight="1" x14ac:dyDescent="0.3">
      <c r="B5217" s="30" t="s">
        <v>1405</v>
      </c>
      <c r="C5217" s="30" t="s">
        <v>38</v>
      </c>
      <c r="D5217" s="30" t="s">
        <v>40</v>
      </c>
      <c r="E5217" s="15" t="str">
        <f t="shared" si="13723"/>
        <v>0113</v>
      </c>
      <c r="F5217" s="30" t="s">
        <v>1435</v>
      </c>
      <c r="G5217" s="30" t="s">
        <v>52</v>
      </c>
      <c r="H5217" s="31" t="s">
        <v>53</v>
      </c>
      <c r="I5217" s="32"/>
      <c r="J5217" s="32"/>
      <c r="K5217" s="32"/>
      <c r="L5217" s="32"/>
      <c r="M5217" s="32"/>
      <c r="N5217" s="32"/>
      <c r="O5217" s="32">
        <v>0</v>
      </c>
      <c r="P5217" s="32">
        <v>0</v>
      </c>
      <c r="Q5217" s="32">
        <v>0</v>
      </c>
      <c r="R5217" s="32">
        <v>0</v>
      </c>
      <c r="S5217" s="32">
        <v>0</v>
      </c>
      <c r="T5217" s="32">
        <v>0</v>
      </c>
      <c r="U5217" s="32">
        <v>0</v>
      </c>
      <c r="V5217" s="32">
        <f t="shared" si="13724"/>
        <v>0</v>
      </c>
      <c r="W5217" s="32"/>
      <c r="X5217" s="32"/>
      <c r="Y5217" s="32"/>
      <c r="Z5217" s="32"/>
      <c r="AA5217" s="32"/>
      <c r="AB5217" s="32">
        <v>0</v>
      </c>
      <c r="AC5217" s="33">
        <v>0</v>
      </c>
      <c r="AD5217" s="33">
        <v>0</v>
      </c>
      <c r="AE5217" s="34" t="e">
        <f t="shared" si="13687"/>
        <v>#DIV/0!</v>
      </c>
      <c r="AF5217" s="35">
        <v>0</v>
      </c>
      <c r="AG5217" s="35">
        <v>0</v>
      </c>
      <c r="AH5217" s="36">
        <v>0</v>
      </c>
      <c r="AI5217" s="36">
        <v>0</v>
      </c>
      <c r="AJ5217" s="36">
        <v>0</v>
      </c>
      <c r="AK5217" s="36">
        <v>0</v>
      </c>
      <c r="AL5217" s="36">
        <f t="shared" si="13689"/>
        <v>0</v>
      </c>
      <c r="AM5217" s="36">
        <f t="shared" si="13690"/>
        <v>0</v>
      </c>
      <c r="AN5217" s="37" t="s">
        <v>35</v>
      </c>
    </row>
    <row r="5218" spans="2:40" ht="31.2" x14ac:dyDescent="0.3">
      <c r="B5218" s="30" t="s">
        <v>1405</v>
      </c>
      <c r="C5218" s="30" t="s">
        <v>38</v>
      </c>
      <c r="D5218" s="30" t="s">
        <v>40</v>
      </c>
      <c r="E5218" s="15" t="str">
        <f t="shared" si="13723"/>
        <v>0113</v>
      </c>
      <c r="F5218" s="30" t="s">
        <v>141</v>
      </c>
      <c r="G5218" s="30"/>
      <c r="H5218" s="31" t="s">
        <v>142</v>
      </c>
      <c r="I5218" s="32">
        <f t="shared" si="13850"/>
        <v>47300.5</v>
      </c>
      <c r="J5218" s="32">
        <f t="shared" si="13851"/>
        <v>31644</v>
      </c>
      <c r="K5218" s="32">
        <f t="shared" si="13852"/>
        <v>31644</v>
      </c>
      <c r="L5218" s="32">
        <f t="shared" si="13853"/>
        <v>0</v>
      </c>
      <c r="M5218" s="32">
        <f t="shared" si="13854"/>
        <v>0</v>
      </c>
      <c r="N5218" s="32">
        <f t="shared" si="13855"/>
        <v>0</v>
      </c>
      <c r="O5218" s="32">
        <f t="shared" si="13856"/>
        <v>0</v>
      </c>
      <c r="P5218" s="32">
        <f t="shared" si="13857"/>
        <v>0</v>
      </c>
      <c r="Q5218" s="32">
        <f t="shared" si="13858"/>
        <v>-3113.4259999999999</v>
      </c>
      <c r="R5218" s="32">
        <f t="shared" si="13859"/>
        <v>-1793.6</v>
      </c>
      <c r="S5218" s="32">
        <f t="shared" si="13860"/>
        <v>2319.5</v>
      </c>
      <c r="T5218" s="32">
        <f t="shared" si="13861"/>
        <v>0</v>
      </c>
      <c r="U5218" s="32">
        <v>0</v>
      </c>
      <c r="V5218" s="32">
        <f t="shared" si="13724"/>
        <v>44712.974000000002</v>
      </c>
      <c r="W5218" s="32">
        <f t="shared" si="13862"/>
        <v>0</v>
      </c>
      <c r="X5218" s="32">
        <f t="shared" si="13863"/>
        <v>0</v>
      </c>
      <c r="Y5218" s="32">
        <f t="shared" si="13864"/>
        <v>0</v>
      </c>
      <c r="Z5218" s="32">
        <f t="shared" si="13865"/>
        <v>0</v>
      </c>
      <c r="AA5218" s="32">
        <f t="shared" si="13866"/>
        <v>0</v>
      </c>
      <c r="AB5218" s="32">
        <f t="shared" si="13867"/>
        <v>39224.090579999996</v>
      </c>
      <c r="AC5218" s="33">
        <f t="shared" si="13868"/>
        <v>44712.974000000002</v>
      </c>
      <c r="AD5218" s="33">
        <f t="shared" si="13869"/>
        <v>44712.269010000004</v>
      </c>
      <c r="AE5218" s="34">
        <f t="shared" si="13687"/>
        <v>99.998423298794677</v>
      </c>
      <c r="AF5218" s="32">
        <f t="shared" si="13870"/>
        <v>44712.974000000002</v>
      </c>
      <c r="AG5218" s="32">
        <f t="shared" si="13871"/>
        <v>0</v>
      </c>
      <c r="AH5218" s="32">
        <f t="shared" si="13872"/>
        <v>0</v>
      </c>
      <c r="AI5218" s="32">
        <f t="shared" si="13873"/>
        <v>0</v>
      </c>
      <c r="AJ5218" s="32">
        <f t="shared" si="13874"/>
        <v>0</v>
      </c>
      <c r="AK5218" s="32">
        <f t="shared" si="13875"/>
        <v>0</v>
      </c>
      <c r="AL5218" s="32">
        <f t="shared" si="13689"/>
        <v>44712.974000000002</v>
      </c>
      <c r="AM5218" s="32">
        <f t="shared" si="13690"/>
        <v>0</v>
      </c>
    </row>
    <row r="5219" spans="2:40" ht="31.2" x14ac:dyDescent="0.3">
      <c r="B5219" s="30" t="s">
        <v>1405</v>
      </c>
      <c r="C5219" s="30" t="s">
        <v>38</v>
      </c>
      <c r="D5219" s="30" t="s">
        <v>40</v>
      </c>
      <c r="E5219" s="15" t="str">
        <f t="shared" si="13723"/>
        <v>0113</v>
      </c>
      <c r="F5219" s="30" t="s">
        <v>141</v>
      </c>
      <c r="G5219" s="30" t="s">
        <v>50</v>
      </c>
      <c r="H5219" s="31" t="s">
        <v>51</v>
      </c>
      <c r="I5219" s="32">
        <f t="shared" si="13850"/>
        <v>47300.5</v>
      </c>
      <c r="J5219" s="32">
        <f t="shared" si="13851"/>
        <v>31644</v>
      </c>
      <c r="K5219" s="32">
        <f t="shared" si="13852"/>
        <v>31644</v>
      </c>
      <c r="L5219" s="32">
        <f t="shared" si="13853"/>
        <v>0</v>
      </c>
      <c r="M5219" s="32">
        <f t="shared" si="13854"/>
        <v>0</v>
      </c>
      <c r="N5219" s="32">
        <f t="shared" si="13855"/>
        <v>0</v>
      </c>
      <c r="O5219" s="32">
        <f t="shared" si="13856"/>
        <v>0</v>
      </c>
      <c r="P5219" s="32">
        <f t="shared" si="13857"/>
        <v>0</v>
      </c>
      <c r="Q5219" s="32">
        <f t="shared" si="13858"/>
        <v>-3113.4259999999999</v>
      </c>
      <c r="R5219" s="32">
        <f t="shared" si="13859"/>
        <v>-1793.6</v>
      </c>
      <c r="S5219" s="32">
        <f t="shared" si="13860"/>
        <v>2319.5</v>
      </c>
      <c r="T5219" s="32">
        <f t="shared" si="13861"/>
        <v>0</v>
      </c>
      <c r="U5219" s="32">
        <v>0</v>
      </c>
      <c r="V5219" s="32">
        <f t="shared" si="13724"/>
        <v>44712.974000000002</v>
      </c>
      <c r="W5219" s="32">
        <f t="shared" si="13862"/>
        <v>0</v>
      </c>
      <c r="X5219" s="32">
        <f t="shared" si="13863"/>
        <v>0</v>
      </c>
      <c r="Y5219" s="32">
        <f t="shared" si="13864"/>
        <v>0</v>
      </c>
      <c r="Z5219" s="32">
        <f t="shared" si="13865"/>
        <v>0</v>
      </c>
      <c r="AA5219" s="32">
        <f t="shared" si="13866"/>
        <v>0</v>
      </c>
      <c r="AB5219" s="32">
        <f t="shared" si="13867"/>
        <v>39224.090579999996</v>
      </c>
      <c r="AC5219" s="33">
        <f t="shared" si="13868"/>
        <v>44712.974000000002</v>
      </c>
      <c r="AD5219" s="33">
        <f t="shared" si="13869"/>
        <v>44712.269010000004</v>
      </c>
      <c r="AE5219" s="34">
        <f t="shared" si="13687"/>
        <v>99.998423298794677</v>
      </c>
      <c r="AF5219" s="32">
        <f t="shared" si="13870"/>
        <v>44712.974000000002</v>
      </c>
      <c r="AG5219" s="32">
        <f t="shared" si="13871"/>
        <v>0</v>
      </c>
      <c r="AH5219" s="32">
        <f t="shared" si="13872"/>
        <v>0</v>
      </c>
      <c r="AI5219" s="32">
        <f t="shared" si="13873"/>
        <v>0</v>
      </c>
      <c r="AJ5219" s="32">
        <f t="shared" si="13874"/>
        <v>0</v>
      </c>
      <c r="AK5219" s="32">
        <f t="shared" si="13875"/>
        <v>0</v>
      </c>
      <c r="AL5219" s="32">
        <f t="shared" si="13689"/>
        <v>44712.974000000002</v>
      </c>
      <c r="AM5219" s="32">
        <f t="shared" si="13690"/>
        <v>0</v>
      </c>
    </row>
    <row r="5220" spans="2:40" ht="31.2" x14ac:dyDescent="0.3">
      <c r="B5220" s="30" t="s">
        <v>1405</v>
      </c>
      <c r="C5220" s="30" t="s">
        <v>38</v>
      </c>
      <c r="D5220" s="30" t="s">
        <v>40</v>
      </c>
      <c r="E5220" s="15" t="str">
        <f t="shared" si="13723"/>
        <v>0113</v>
      </c>
      <c r="F5220" s="30" t="s">
        <v>141</v>
      </c>
      <c r="G5220" s="30" t="s">
        <v>52</v>
      </c>
      <c r="H5220" s="31" t="s">
        <v>53</v>
      </c>
      <c r="I5220" s="32">
        <v>47300.5</v>
      </c>
      <c r="J5220" s="32">
        <v>31644</v>
      </c>
      <c r="K5220" s="32">
        <v>31644</v>
      </c>
      <c r="L5220" s="32"/>
      <c r="M5220" s="32"/>
      <c r="N5220" s="32"/>
      <c r="O5220" s="32">
        <v>0</v>
      </c>
      <c r="P5220" s="32">
        <v>0</v>
      </c>
      <c r="Q5220" s="32">
        <v>-3113.4259999999999</v>
      </c>
      <c r="R5220" s="32">
        <f>-1790.6-3</f>
        <v>-1793.6</v>
      </c>
      <c r="S5220" s="32">
        <v>2319.5</v>
      </c>
      <c r="T5220" s="32">
        <v>0</v>
      </c>
      <c r="U5220" s="32">
        <v>0</v>
      </c>
      <c r="V5220" s="32">
        <f t="shared" si="13724"/>
        <v>44712.974000000002</v>
      </c>
      <c r="W5220" s="32"/>
      <c r="X5220" s="32"/>
      <c r="Y5220" s="32"/>
      <c r="Z5220" s="32"/>
      <c r="AA5220" s="32"/>
      <c r="AB5220" s="32">
        <v>39224.090579999996</v>
      </c>
      <c r="AC5220" s="33">
        <v>44712.974000000002</v>
      </c>
      <c r="AD5220" s="33">
        <v>44712.269010000004</v>
      </c>
      <c r="AE5220" s="34">
        <f t="shared" si="13687"/>
        <v>99.998423298794677</v>
      </c>
      <c r="AF5220" s="32">
        <v>44712.974000000002</v>
      </c>
      <c r="AG5220" s="32">
        <v>0</v>
      </c>
      <c r="AH5220" s="32">
        <v>0</v>
      </c>
      <c r="AI5220" s="32">
        <v>0</v>
      </c>
      <c r="AJ5220" s="32">
        <v>0</v>
      </c>
      <c r="AK5220" s="32">
        <v>0</v>
      </c>
      <c r="AL5220" s="32">
        <f t="shared" si="13689"/>
        <v>44712.974000000002</v>
      </c>
      <c r="AM5220" s="32">
        <f t="shared" si="13690"/>
        <v>0</v>
      </c>
      <c r="AN5220" s="12"/>
    </row>
    <row r="5221" spans="2:40" ht="46.8" x14ac:dyDescent="0.3">
      <c r="B5221" s="30" t="s">
        <v>1405</v>
      </c>
      <c r="C5221" s="30" t="s">
        <v>38</v>
      </c>
      <c r="D5221" s="30" t="s">
        <v>40</v>
      </c>
      <c r="E5221" s="15" t="str">
        <f t="shared" si="13723"/>
        <v>0113</v>
      </c>
      <c r="F5221" s="30" t="s">
        <v>1437</v>
      </c>
      <c r="G5221" s="30"/>
      <c r="H5221" s="31" t="s">
        <v>1438</v>
      </c>
      <c r="I5221" s="32">
        <f t="shared" si="13850"/>
        <v>172.5</v>
      </c>
      <c r="J5221" s="32">
        <f t="shared" si="13851"/>
        <v>172.5</v>
      </c>
      <c r="K5221" s="32">
        <f t="shared" si="13852"/>
        <v>172.5</v>
      </c>
      <c r="L5221" s="32">
        <f t="shared" si="13853"/>
        <v>0</v>
      </c>
      <c r="M5221" s="32">
        <f t="shared" si="13854"/>
        <v>0</v>
      </c>
      <c r="N5221" s="32">
        <f t="shared" si="13855"/>
        <v>0</v>
      </c>
      <c r="O5221" s="32">
        <f t="shared" si="13856"/>
        <v>0</v>
      </c>
      <c r="P5221" s="32">
        <f t="shared" si="13857"/>
        <v>0</v>
      </c>
      <c r="Q5221" s="32">
        <f t="shared" si="13858"/>
        <v>0</v>
      </c>
      <c r="R5221" s="32">
        <f t="shared" ref="R5221:R5236" si="13876">R5222</f>
        <v>0</v>
      </c>
      <c r="S5221" s="32">
        <f t="shared" si="13860"/>
        <v>0</v>
      </c>
      <c r="T5221" s="32">
        <f t="shared" si="13861"/>
        <v>0</v>
      </c>
      <c r="U5221" s="32">
        <v>0</v>
      </c>
      <c r="V5221" s="32">
        <f t="shared" si="13724"/>
        <v>172.5</v>
      </c>
      <c r="W5221" s="32">
        <f t="shared" si="13862"/>
        <v>0</v>
      </c>
      <c r="X5221" s="32">
        <f t="shared" si="13863"/>
        <v>0</v>
      </c>
      <c r="Y5221" s="32">
        <f t="shared" si="13864"/>
        <v>0</v>
      </c>
      <c r="Z5221" s="32">
        <f t="shared" si="13865"/>
        <v>0</v>
      </c>
      <c r="AA5221" s="32">
        <f t="shared" si="13866"/>
        <v>0</v>
      </c>
      <c r="AB5221" s="32">
        <f t="shared" si="13867"/>
        <v>0</v>
      </c>
      <c r="AC5221" s="33">
        <f t="shared" si="13868"/>
        <v>172.5</v>
      </c>
      <c r="AD5221" s="33">
        <f t="shared" si="13869"/>
        <v>172.49994000000001</v>
      </c>
      <c r="AE5221" s="34">
        <f t="shared" si="13687"/>
        <v>99.999965217391306</v>
      </c>
      <c r="AF5221" s="32">
        <f t="shared" si="13870"/>
        <v>172.5</v>
      </c>
      <c r="AG5221" s="32">
        <f t="shared" si="13871"/>
        <v>0</v>
      </c>
      <c r="AH5221" s="32">
        <f t="shared" si="13872"/>
        <v>0</v>
      </c>
      <c r="AI5221" s="32">
        <f t="shared" si="13873"/>
        <v>0</v>
      </c>
      <c r="AJ5221" s="32">
        <f t="shared" si="13874"/>
        <v>0</v>
      </c>
      <c r="AK5221" s="32">
        <f t="shared" si="13875"/>
        <v>0</v>
      </c>
      <c r="AL5221" s="32">
        <f t="shared" si="13689"/>
        <v>172.5</v>
      </c>
      <c r="AM5221" s="32">
        <f t="shared" si="13690"/>
        <v>0</v>
      </c>
    </row>
    <row r="5222" spans="2:40" x14ac:dyDescent="0.3">
      <c r="B5222" s="30" t="s">
        <v>1405</v>
      </c>
      <c r="C5222" s="30" t="s">
        <v>38</v>
      </c>
      <c r="D5222" s="30" t="s">
        <v>40</v>
      </c>
      <c r="E5222" s="15" t="str">
        <f t="shared" si="13723"/>
        <v>0113</v>
      </c>
      <c r="F5222" s="30" t="s">
        <v>1437</v>
      </c>
      <c r="G5222" s="30" t="s">
        <v>92</v>
      </c>
      <c r="H5222" s="31" t="s">
        <v>93</v>
      </c>
      <c r="I5222" s="32">
        <f t="shared" si="13850"/>
        <v>172.5</v>
      </c>
      <c r="J5222" s="32">
        <f t="shared" si="13851"/>
        <v>172.5</v>
      </c>
      <c r="K5222" s="32">
        <f t="shared" si="13852"/>
        <v>172.5</v>
      </c>
      <c r="L5222" s="32">
        <f t="shared" si="13853"/>
        <v>0</v>
      </c>
      <c r="M5222" s="32">
        <f t="shared" si="13854"/>
        <v>0</v>
      </c>
      <c r="N5222" s="32">
        <f t="shared" si="13855"/>
        <v>0</v>
      </c>
      <c r="O5222" s="32">
        <f t="shared" si="13856"/>
        <v>0</v>
      </c>
      <c r="P5222" s="32">
        <f t="shared" si="13857"/>
        <v>0</v>
      </c>
      <c r="Q5222" s="32">
        <f t="shared" si="13858"/>
        <v>0</v>
      </c>
      <c r="R5222" s="32">
        <f t="shared" si="13876"/>
        <v>0</v>
      </c>
      <c r="S5222" s="32">
        <f t="shared" si="13860"/>
        <v>0</v>
      </c>
      <c r="T5222" s="32">
        <f t="shared" si="13861"/>
        <v>0</v>
      </c>
      <c r="U5222" s="32">
        <v>0</v>
      </c>
      <c r="V5222" s="32">
        <f t="shared" si="13724"/>
        <v>172.5</v>
      </c>
      <c r="W5222" s="32">
        <f t="shared" si="13862"/>
        <v>0</v>
      </c>
      <c r="X5222" s="32">
        <f t="shared" si="13863"/>
        <v>0</v>
      </c>
      <c r="Y5222" s="32">
        <f t="shared" si="13864"/>
        <v>0</v>
      </c>
      <c r="Z5222" s="32">
        <f t="shared" si="13865"/>
        <v>0</v>
      </c>
      <c r="AA5222" s="32">
        <f t="shared" si="13866"/>
        <v>0</v>
      </c>
      <c r="AB5222" s="32">
        <f t="shared" si="13867"/>
        <v>0</v>
      </c>
      <c r="AC5222" s="33">
        <f t="shared" si="13868"/>
        <v>172.5</v>
      </c>
      <c r="AD5222" s="33">
        <f t="shared" si="13869"/>
        <v>172.49994000000001</v>
      </c>
      <c r="AE5222" s="34">
        <f t="shared" si="13687"/>
        <v>99.999965217391306</v>
      </c>
      <c r="AF5222" s="32">
        <f t="shared" si="13870"/>
        <v>172.5</v>
      </c>
      <c r="AG5222" s="32">
        <f t="shared" si="13871"/>
        <v>0</v>
      </c>
      <c r="AH5222" s="32">
        <f t="shared" si="13872"/>
        <v>0</v>
      </c>
      <c r="AI5222" s="32">
        <f t="shared" si="13873"/>
        <v>0</v>
      </c>
      <c r="AJ5222" s="32">
        <f t="shared" si="13874"/>
        <v>0</v>
      </c>
      <c r="AK5222" s="32">
        <f t="shared" si="13875"/>
        <v>0</v>
      </c>
      <c r="AL5222" s="32">
        <f t="shared" si="13689"/>
        <v>172.5</v>
      </c>
      <c r="AM5222" s="32">
        <f t="shared" si="13690"/>
        <v>0</v>
      </c>
    </row>
    <row r="5223" spans="2:40" x14ac:dyDescent="0.3">
      <c r="B5223" s="30" t="s">
        <v>1405</v>
      </c>
      <c r="C5223" s="30" t="s">
        <v>38</v>
      </c>
      <c r="D5223" s="30" t="s">
        <v>40</v>
      </c>
      <c r="E5223" s="15" t="str">
        <f t="shared" si="13723"/>
        <v>0113</v>
      </c>
      <c r="F5223" s="30" t="s">
        <v>1437</v>
      </c>
      <c r="G5223" s="30" t="s">
        <v>194</v>
      </c>
      <c r="H5223" s="31" t="s">
        <v>195</v>
      </c>
      <c r="I5223" s="32">
        <v>172.5</v>
      </c>
      <c r="J5223" s="32">
        <v>172.5</v>
      </c>
      <c r="K5223" s="32">
        <v>172.5</v>
      </c>
      <c r="L5223" s="32"/>
      <c r="M5223" s="32"/>
      <c r="N5223" s="32"/>
      <c r="O5223" s="32">
        <v>0</v>
      </c>
      <c r="P5223" s="32">
        <v>0</v>
      </c>
      <c r="Q5223" s="32">
        <v>0</v>
      </c>
      <c r="R5223" s="32">
        <v>0</v>
      </c>
      <c r="S5223" s="32">
        <v>0</v>
      </c>
      <c r="T5223" s="32">
        <v>0</v>
      </c>
      <c r="U5223" s="32">
        <v>0</v>
      </c>
      <c r="V5223" s="32">
        <f t="shared" si="13724"/>
        <v>172.5</v>
      </c>
      <c r="W5223" s="32"/>
      <c r="X5223" s="32"/>
      <c r="Y5223" s="32"/>
      <c r="Z5223" s="32"/>
      <c r="AA5223" s="32"/>
      <c r="AB5223" s="32">
        <v>0</v>
      </c>
      <c r="AC5223" s="33">
        <v>172.5</v>
      </c>
      <c r="AD5223" s="33">
        <v>172.49994000000001</v>
      </c>
      <c r="AE5223" s="34">
        <f t="shared" si="13687"/>
        <v>99.999965217391306</v>
      </c>
      <c r="AF5223" s="32">
        <v>172.5</v>
      </c>
      <c r="AG5223" s="32">
        <v>0</v>
      </c>
      <c r="AH5223" s="32">
        <v>0</v>
      </c>
      <c r="AI5223" s="32">
        <v>0</v>
      </c>
      <c r="AJ5223" s="32">
        <v>0</v>
      </c>
      <c r="AK5223" s="32">
        <v>0</v>
      </c>
      <c r="AL5223" s="32">
        <f t="shared" si="13689"/>
        <v>172.5</v>
      </c>
      <c r="AM5223" s="32">
        <f t="shared" si="13690"/>
        <v>0</v>
      </c>
      <c r="AN5223" s="12"/>
    </row>
    <row r="5224" spans="2:40" ht="46.8" x14ac:dyDescent="0.3">
      <c r="B5224" s="30" t="s">
        <v>1405</v>
      </c>
      <c r="C5224" s="30" t="s">
        <v>38</v>
      </c>
      <c r="D5224" s="30" t="s">
        <v>40</v>
      </c>
      <c r="E5224" s="15" t="str">
        <f t="shared" si="13723"/>
        <v>0113</v>
      </c>
      <c r="F5224" s="30" t="s">
        <v>1439</v>
      </c>
      <c r="G5224" s="30"/>
      <c r="H5224" s="31" t="s">
        <v>1440</v>
      </c>
      <c r="I5224" s="32">
        <f t="shared" si="13850"/>
        <v>46</v>
      </c>
      <c r="J5224" s="32">
        <f t="shared" si="13851"/>
        <v>46</v>
      </c>
      <c r="K5224" s="32">
        <f t="shared" si="13852"/>
        <v>46</v>
      </c>
      <c r="L5224" s="32">
        <f t="shared" si="13853"/>
        <v>0</v>
      </c>
      <c r="M5224" s="32">
        <f t="shared" si="13854"/>
        <v>0</v>
      </c>
      <c r="N5224" s="32">
        <f t="shared" si="13855"/>
        <v>0</v>
      </c>
      <c r="O5224" s="32">
        <f t="shared" si="13856"/>
        <v>0</v>
      </c>
      <c r="P5224" s="32">
        <f t="shared" si="13857"/>
        <v>0</v>
      </c>
      <c r="Q5224" s="32">
        <f t="shared" si="13858"/>
        <v>0</v>
      </c>
      <c r="R5224" s="32">
        <f t="shared" si="13876"/>
        <v>0</v>
      </c>
      <c r="S5224" s="32">
        <f t="shared" si="13860"/>
        <v>0</v>
      </c>
      <c r="T5224" s="32">
        <f t="shared" si="13861"/>
        <v>0</v>
      </c>
      <c r="U5224" s="32">
        <v>0</v>
      </c>
      <c r="V5224" s="32">
        <f t="shared" si="13724"/>
        <v>46</v>
      </c>
      <c r="W5224" s="32">
        <f t="shared" si="13862"/>
        <v>0</v>
      </c>
      <c r="X5224" s="32">
        <f t="shared" si="13863"/>
        <v>0</v>
      </c>
      <c r="Y5224" s="32">
        <f t="shared" si="13864"/>
        <v>0</v>
      </c>
      <c r="Z5224" s="32">
        <f t="shared" si="13865"/>
        <v>0</v>
      </c>
      <c r="AA5224" s="32">
        <f t="shared" si="13866"/>
        <v>0</v>
      </c>
      <c r="AB5224" s="32">
        <f t="shared" si="13867"/>
        <v>46</v>
      </c>
      <c r="AC5224" s="33">
        <f t="shared" si="13868"/>
        <v>46</v>
      </c>
      <c r="AD5224" s="33">
        <f t="shared" si="13869"/>
        <v>46</v>
      </c>
      <c r="AE5224" s="34">
        <f t="shared" si="13687"/>
        <v>100</v>
      </c>
      <c r="AF5224" s="32">
        <f t="shared" si="13870"/>
        <v>46</v>
      </c>
      <c r="AG5224" s="32">
        <f t="shared" si="13871"/>
        <v>0</v>
      </c>
      <c r="AH5224" s="32">
        <f t="shared" si="13872"/>
        <v>0</v>
      </c>
      <c r="AI5224" s="32">
        <f t="shared" si="13873"/>
        <v>0</v>
      </c>
      <c r="AJ5224" s="32">
        <f t="shared" si="13874"/>
        <v>0</v>
      </c>
      <c r="AK5224" s="32">
        <f t="shared" si="13875"/>
        <v>0</v>
      </c>
      <c r="AL5224" s="32">
        <f t="shared" si="13689"/>
        <v>46</v>
      </c>
      <c r="AM5224" s="32">
        <f t="shared" si="13690"/>
        <v>0</v>
      </c>
    </row>
    <row r="5225" spans="2:40" x14ac:dyDescent="0.3">
      <c r="B5225" s="30" t="s">
        <v>1405</v>
      </c>
      <c r="C5225" s="30" t="s">
        <v>38</v>
      </c>
      <c r="D5225" s="30" t="s">
        <v>40</v>
      </c>
      <c r="E5225" s="15" t="str">
        <f t="shared" si="13723"/>
        <v>0113</v>
      </c>
      <c r="F5225" s="30" t="s">
        <v>1439</v>
      </c>
      <c r="G5225" s="30" t="s">
        <v>92</v>
      </c>
      <c r="H5225" s="31" t="s">
        <v>93</v>
      </c>
      <c r="I5225" s="32">
        <f t="shared" si="13850"/>
        <v>46</v>
      </c>
      <c r="J5225" s="32">
        <f t="shared" si="13851"/>
        <v>46</v>
      </c>
      <c r="K5225" s="32">
        <f t="shared" si="13852"/>
        <v>46</v>
      </c>
      <c r="L5225" s="32">
        <f t="shared" si="13853"/>
        <v>0</v>
      </c>
      <c r="M5225" s="32">
        <f t="shared" si="13854"/>
        <v>0</v>
      </c>
      <c r="N5225" s="32">
        <f t="shared" si="13855"/>
        <v>0</v>
      </c>
      <c r="O5225" s="32">
        <f t="shared" si="13856"/>
        <v>0</v>
      </c>
      <c r="P5225" s="32">
        <f t="shared" si="13857"/>
        <v>0</v>
      </c>
      <c r="Q5225" s="32">
        <f t="shared" si="13858"/>
        <v>0</v>
      </c>
      <c r="R5225" s="32">
        <f t="shared" si="13876"/>
        <v>0</v>
      </c>
      <c r="S5225" s="32">
        <f t="shared" si="13860"/>
        <v>0</v>
      </c>
      <c r="T5225" s="32">
        <f t="shared" si="13861"/>
        <v>0</v>
      </c>
      <c r="U5225" s="32">
        <v>0</v>
      </c>
      <c r="V5225" s="32">
        <f t="shared" si="13724"/>
        <v>46</v>
      </c>
      <c r="W5225" s="32">
        <f t="shared" si="13862"/>
        <v>0</v>
      </c>
      <c r="X5225" s="32">
        <f t="shared" si="13863"/>
        <v>0</v>
      </c>
      <c r="Y5225" s="32">
        <f t="shared" si="13864"/>
        <v>0</v>
      </c>
      <c r="Z5225" s="32">
        <f t="shared" si="13865"/>
        <v>0</v>
      </c>
      <c r="AA5225" s="32">
        <f t="shared" si="13866"/>
        <v>0</v>
      </c>
      <c r="AB5225" s="32">
        <f t="shared" si="13867"/>
        <v>46</v>
      </c>
      <c r="AC5225" s="33">
        <f t="shared" si="13868"/>
        <v>46</v>
      </c>
      <c r="AD5225" s="33">
        <f t="shared" si="13869"/>
        <v>46</v>
      </c>
      <c r="AE5225" s="34">
        <f t="shared" si="13687"/>
        <v>100</v>
      </c>
      <c r="AF5225" s="32">
        <f t="shared" si="13870"/>
        <v>46</v>
      </c>
      <c r="AG5225" s="32">
        <f t="shared" si="13871"/>
        <v>0</v>
      </c>
      <c r="AH5225" s="32">
        <f t="shared" si="13872"/>
        <v>0</v>
      </c>
      <c r="AI5225" s="32">
        <f t="shared" si="13873"/>
        <v>0</v>
      </c>
      <c r="AJ5225" s="32">
        <f t="shared" si="13874"/>
        <v>0</v>
      </c>
      <c r="AK5225" s="32">
        <f t="shared" si="13875"/>
        <v>0</v>
      </c>
      <c r="AL5225" s="32">
        <f t="shared" si="13689"/>
        <v>46</v>
      </c>
      <c r="AM5225" s="32">
        <f t="shared" si="13690"/>
        <v>0</v>
      </c>
    </row>
    <row r="5226" spans="2:40" x14ac:dyDescent="0.3">
      <c r="B5226" s="30" t="s">
        <v>1405</v>
      </c>
      <c r="C5226" s="30" t="s">
        <v>38</v>
      </c>
      <c r="D5226" s="30" t="s">
        <v>40</v>
      </c>
      <c r="E5226" s="15" t="str">
        <f t="shared" si="13723"/>
        <v>0113</v>
      </c>
      <c r="F5226" s="30" t="s">
        <v>1439</v>
      </c>
      <c r="G5226" s="30" t="s">
        <v>194</v>
      </c>
      <c r="H5226" s="31" t="s">
        <v>195</v>
      </c>
      <c r="I5226" s="32">
        <v>46</v>
      </c>
      <c r="J5226" s="32">
        <v>46</v>
      </c>
      <c r="K5226" s="32">
        <v>46</v>
      </c>
      <c r="L5226" s="32"/>
      <c r="M5226" s="32"/>
      <c r="N5226" s="32"/>
      <c r="O5226" s="32">
        <v>0</v>
      </c>
      <c r="P5226" s="32">
        <v>0</v>
      </c>
      <c r="Q5226" s="32">
        <v>0</v>
      </c>
      <c r="R5226" s="32">
        <v>0</v>
      </c>
      <c r="S5226" s="32">
        <v>0</v>
      </c>
      <c r="T5226" s="32">
        <v>0</v>
      </c>
      <c r="U5226" s="32">
        <v>0</v>
      </c>
      <c r="V5226" s="32">
        <f t="shared" si="13724"/>
        <v>46</v>
      </c>
      <c r="W5226" s="32"/>
      <c r="X5226" s="32"/>
      <c r="Y5226" s="32"/>
      <c r="Z5226" s="32"/>
      <c r="AA5226" s="32"/>
      <c r="AB5226" s="32">
        <v>46</v>
      </c>
      <c r="AC5226" s="33">
        <v>46</v>
      </c>
      <c r="AD5226" s="33">
        <v>46</v>
      </c>
      <c r="AE5226" s="34">
        <f t="shared" ref="AE5226:AE5289" si="13877">AD5226/AC5226*100</f>
        <v>100</v>
      </c>
      <c r="AF5226" s="32">
        <v>46</v>
      </c>
      <c r="AG5226" s="32">
        <v>0</v>
      </c>
      <c r="AH5226" s="32">
        <v>0</v>
      </c>
      <c r="AI5226" s="32">
        <v>0</v>
      </c>
      <c r="AJ5226" s="32">
        <v>0</v>
      </c>
      <c r="AK5226" s="32">
        <v>0</v>
      </c>
      <c r="AL5226" s="32">
        <f t="shared" ref="AL5226:AL5289" si="13878">AF5226+AH5226+AK5226+AI5226+AJ5226+AG5226</f>
        <v>46</v>
      </c>
      <c r="AM5226" s="32">
        <f t="shared" ref="AM5226:AM5289" si="13879">V5226-AL5226</f>
        <v>0</v>
      </c>
      <c r="AN5226" s="12"/>
    </row>
    <row r="5227" spans="2:40" ht="31.2" x14ac:dyDescent="0.3">
      <c r="B5227" s="30" t="s">
        <v>1405</v>
      </c>
      <c r="C5227" s="30" t="s">
        <v>38</v>
      </c>
      <c r="D5227" s="30" t="s">
        <v>40</v>
      </c>
      <c r="E5227" s="15" t="str">
        <f t="shared" si="13723"/>
        <v>0113</v>
      </c>
      <c r="F5227" s="30" t="s">
        <v>1441</v>
      </c>
      <c r="G5227" s="30"/>
      <c r="H5227" s="31" t="s">
        <v>1442</v>
      </c>
      <c r="I5227" s="32">
        <f t="shared" si="13850"/>
        <v>60148.3</v>
      </c>
      <c r="J5227" s="32">
        <f t="shared" si="13851"/>
        <v>59418.9</v>
      </c>
      <c r="K5227" s="32">
        <f t="shared" si="13852"/>
        <v>59418.9</v>
      </c>
      <c r="L5227" s="32">
        <f t="shared" si="13853"/>
        <v>0</v>
      </c>
      <c r="M5227" s="32">
        <f t="shared" si="13854"/>
        <v>0</v>
      </c>
      <c r="N5227" s="32">
        <f t="shared" si="13855"/>
        <v>0</v>
      </c>
      <c r="O5227" s="32">
        <f t="shared" si="13856"/>
        <v>0</v>
      </c>
      <c r="P5227" s="32">
        <f t="shared" si="13857"/>
        <v>-7.4</v>
      </c>
      <c r="Q5227" s="32">
        <f t="shared" si="13858"/>
        <v>0</v>
      </c>
      <c r="R5227" s="32">
        <f t="shared" si="13876"/>
        <v>0</v>
      </c>
      <c r="S5227" s="32">
        <f t="shared" si="13860"/>
        <v>0</v>
      </c>
      <c r="T5227" s="32">
        <f t="shared" si="13861"/>
        <v>0</v>
      </c>
      <c r="U5227" s="32">
        <v>0</v>
      </c>
      <c r="V5227" s="32">
        <f t="shared" si="13724"/>
        <v>60140.9</v>
      </c>
      <c r="W5227" s="32">
        <f t="shared" si="13862"/>
        <v>0</v>
      </c>
      <c r="X5227" s="32">
        <f t="shared" si="13863"/>
        <v>0</v>
      </c>
      <c r="Y5227" s="32">
        <f t="shared" si="13864"/>
        <v>0</v>
      </c>
      <c r="Z5227" s="32">
        <f t="shared" si="13865"/>
        <v>0</v>
      </c>
      <c r="AA5227" s="32">
        <f t="shared" si="13866"/>
        <v>0</v>
      </c>
      <c r="AB5227" s="32">
        <f t="shared" si="13867"/>
        <v>41265.948400000001</v>
      </c>
      <c r="AC5227" s="33">
        <f t="shared" si="13868"/>
        <v>60140.9</v>
      </c>
      <c r="AD5227" s="33">
        <f t="shared" si="13869"/>
        <v>60126.36</v>
      </c>
      <c r="AE5227" s="34">
        <f t="shared" si="13877"/>
        <v>99.975823441285385</v>
      </c>
      <c r="AF5227" s="32">
        <f t="shared" si="13870"/>
        <v>60140.9</v>
      </c>
      <c r="AG5227" s="32">
        <f t="shared" si="13871"/>
        <v>0</v>
      </c>
      <c r="AH5227" s="32">
        <f t="shared" si="13872"/>
        <v>0</v>
      </c>
      <c r="AI5227" s="32">
        <f t="shared" si="13873"/>
        <v>0</v>
      </c>
      <c r="AJ5227" s="32">
        <f t="shared" si="13874"/>
        <v>0</v>
      </c>
      <c r="AK5227" s="32">
        <f t="shared" si="13875"/>
        <v>0</v>
      </c>
      <c r="AL5227" s="32">
        <f t="shared" si="13878"/>
        <v>60140.9</v>
      </c>
      <c r="AM5227" s="32">
        <f t="shared" si="13879"/>
        <v>0</v>
      </c>
    </row>
    <row r="5228" spans="2:40" ht="31.2" x14ac:dyDescent="0.3">
      <c r="B5228" s="30" t="s">
        <v>1405</v>
      </c>
      <c r="C5228" s="30" t="s">
        <v>38</v>
      </c>
      <c r="D5228" s="30" t="s">
        <v>40</v>
      </c>
      <c r="E5228" s="15" t="str">
        <f t="shared" si="13723"/>
        <v>0113</v>
      </c>
      <c r="F5228" s="30" t="s">
        <v>1441</v>
      </c>
      <c r="G5228" s="30" t="s">
        <v>50</v>
      </c>
      <c r="H5228" s="31" t="s">
        <v>51</v>
      </c>
      <c r="I5228" s="32">
        <f t="shared" si="13850"/>
        <v>60148.3</v>
      </c>
      <c r="J5228" s="32">
        <f t="shared" si="13851"/>
        <v>59418.9</v>
      </c>
      <c r="K5228" s="32">
        <f t="shared" si="13852"/>
        <v>59418.9</v>
      </c>
      <c r="L5228" s="32">
        <f t="shared" si="13853"/>
        <v>0</v>
      </c>
      <c r="M5228" s="32">
        <f t="shared" si="13854"/>
        <v>0</v>
      </c>
      <c r="N5228" s="32">
        <f t="shared" si="13855"/>
        <v>0</v>
      </c>
      <c r="O5228" s="32">
        <f t="shared" si="13856"/>
        <v>0</v>
      </c>
      <c r="P5228" s="32">
        <f t="shared" si="13857"/>
        <v>-7.4</v>
      </c>
      <c r="Q5228" s="32">
        <f t="shared" si="13858"/>
        <v>0</v>
      </c>
      <c r="R5228" s="32">
        <f t="shared" si="13876"/>
        <v>0</v>
      </c>
      <c r="S5228" s="32">
        <f t="shared" si="13860"/>
        <v>0</v>
      </c>
      <c r="T5228" s="32">
        <f t="shared" si="13861"/>
        <v>0</v>
      </c>
      <c r="U5228" s="32">
        <v>0</v>
      </c>
      <c r="V5228" s="32">
        <f t="shared" si="13724"/>
        <v>60140.9</v>
      </c>
      <c r="W5228" s="32">
        <f t="shared" si="13862"/>
        <v>0</v>
      </c>
      <c r="X5228" s="32">
        <f t="shared" si="13863"/>
        <v>0</v>
      </c>
      <c r="Y5228" s="32">
        <f t="shared" si="13864"/>
        <v>0</v>
      </c>
      <c r="Z5228" s="32">
        <f t="shared" si="13865"/>
        <v>0</v>
      </c>
      <c r="AA5228" s="32">
        <f t="shared" si="13866"/>
        <v>0</v>
      </c>
      <c r="AB5228" s="32">
        <f t="shared" si="13867"/>
        <v>41265.948400000001</v>
      </c>
      <c r="AC5228" s="33">
        <f t="shared" si="13868"/>
        <v>60140.9</v>
      </c>
      <c r="AD5228" s="33">
        <f t="shared" si="13869"/>
        <v>60126.36</v>
      </c>
      <c r="AE5228" s="34">
        <f t="shared" si="13877"/>
        <v>99.975823441285385</v>
      </c>
      <c r="AF5228" s="32">
        <f t="shared" si="13870"/>
        <v>60140.9</v>
      </c>
      <c r="AG5228" s="32">
        <f t="shared" si="13871"/>
        <v>0</v>
      </c>
      <c r="AH5228" s="32">
        <f t="shared" si="13872"/>
        <v>0</v>
      </c>
      <c r="AI5228" s="32">
        <f t="shared" si="13873"/>
        <v>0</v>
      </c>
      <c r="AJ5228" s="32">
        <f t="shared" si="13874"/>
        <v>0</v>
      </c>
      <c r="AK5228" s="32">
        <f t="shared" si="13875"/>
        <v>0</v>
      </c>
      <c r="AL5228" s="32">
        <f t="shared" si="13878"/>
        <v>60140.9</v>
      </c>
      <c r="AM5228" s="32">
        <f t="shared" si="13879"/>
        <v>0</v>
      </c>
    </row>
    <row r="5229" spans="2:40" ht="31.2" x14ac:dyDescent="0.3">
      <c r="B5229" s="30" t="s">
        <v>1405</v>
      </c>
      <c r="C5229" s="30" t="s">
        <v>38</v>
      </c>
      <c r="D5229" s="30" t="s">
        <v>40</v>
      </c>
      <c r="E5229" s="15" t="str">
        <f t="shared" si="13723"/>
        <v>0113</v>
      </c>
      <c r="F5229" s="30" t="s">
        <v>1441</v>
      </c>
      <c r="G5229" s="30" t="s">
        <v>52</v>
      </c>
      <c r="H5229" s="31" t="s">
        <v>53</v>
      </c>
      <c r="I5229" s="32">
        <f>58128.9+1290+329.5+384.9+15</f>
        <v>60148.3</v>
      </c>
      <c r="J5229" s="32">
        <f>58128.9+1290</f>
        <v>59418.9</v>
      </c>
      <c r="K5229" s="32">
        <f>58128.9+1290</f>
        <v>59418.9</v>
      </c>
      <c r="L5229" s="32"/>
      <c r="M5229" s="32"/>
      <c r="N5229" s="32"/>
      <c r="O5229" s="32">
        <v>0</v>
      </c>
      <c r="P5229" s="32">
        <v>-7.4</v>
      </c>
      <c r="Q5229" s="32">
        <v>0</v>
      </c>
      <c r="R5229" s="32">
        <v>0</v>
      </c>
      <c r="S5229" s="32">
        <v>0</v>
      </c>
      <c r="T5229" s="32">
        <v>0</v>
      </c>
      <c r="U5229" s="32">
        <v>0</v>
      </c>
      <c r="V5229" s="32">
        <f t="shared" si="13724"/>
        <v>60140.9</v>
      </c>
      <c r="W5229" s="32"/>
      <c r="X5229" s="32"/>
      <c r="Y5229" s="32"/>
      <c r="Z5229" s="32"/>
      <c r="AA5229" s="32"/>
      <c r="AB5229" s="32">
        <v>41265.948400000001</v>
      </c>
      <c r="AC5229" s="33">
        <v>60140.9</v>
      </c>
      <c r="AD5229" s="33">
        <v>60126.36</v>
      </c>
      <c r="AE5229" s="34">
        <f t="shared" si="13877"/>
        <v>99.975823441285385</v>
      </c>
      <c r="AF5229" s="32">
        <v>60140.9</v>
      </c>
      <c r="AG5229" s="32">
        <v>0</v>
      </c>
      <c r="AH5229" s="32">
        <v>0</v>
      </c>
      <c r="AI5229" s="32">
        <v>0</v>
      </c>
      <c r="AJ5229" s="32">
        <v>0</v>
      </c>
      <c r="AK5229" s="32">
        <v>0</v>
      </c>
      <c r="AL5229" s="32">
        <f t="shared" si="13878"/>
        <v>60140.9</v>
      </c>
      <c r="AM5229" s="32">
        <f t="shared" si="13879"/>
        <v>0</v>
      </c>
      <c r="AN5229" s="12"/>
    </row>
    <row r="5230" spans="2:40" ht="62.4" x14ac:dyDescent="0.3">
      <c r="B5230" s="30" t="s">
        <v>1405</v>
      </c>
      <c r="C5230" s="30" t="s">
        <v>38</v>
      </c>
      <c r="D5230" s="30" t="s">
        <v>40</v>
      </c>
      <c r="E5230" s="15" t="str">
        <f t="shared" si="13723"/>
        <v>0113</v>
      </c>
      <c r="F5230" s="30" t="s">
        <v>1443</v>
      </c>
      <c r="G5230" s="30"/>
      <c r="H5230" s="31" t="s">
        <v>1444</v>
      </c>
      <c r="I5230" s="32">
        <f t="shared" ref="I5230:I5236" si="13880">I5231</f>
        <v>2202.5</v>
      </c>
      <c r="J5230" s="32">
        <f t="shared" ref="J5230:J5236" si="13881">J5231</f>
        <v>2202.5</v>
      </c>
      <c r="K5230" s="32">
        <f t="shared" ref="K5230:K5236" si="13882">K5231</f>
        <v>2202.5</v>
      </c>
      <c r="L5230" s="32">
        <f t="shared" si="13853"/>
        <v>0</v>
      </c>
      <c r="M5230" s="32">
        <f t="shared" si="13854"/>
        <v>0</v>
      </c>
      <c r="N5230" s="32">
        <f t="shared" si="13855"/>
        <v>0</v>
      </c>
      <c r="O5230" s="32">
        <f t="shared" si="13856"/>
        <v>-315.86700000000002</v>
      </c>
      <c r="P5230" s="32">
        <f t="shared" si="13857"/>
        <v>0</v>
      </c>
      <c r="Q5230" s="32">
        <f t="shared" si="13858"/>
        <v>-1000</v>
      </c>
      <c r="R5230" s="32">
        <f t="shared" si="13876"/>
        <v>0</v>
      </c>
      <c r="S5230" s="32">
        <f t="shared" si="13860"/>
        <v>0</v>
      </c>
      <c r="T5230" s="32">
        <f t="shared" si="13861"/>
        <v>0</v>
      </c>
      <c r="U5230" s="32">
        <v>0</v>
      </c>
      <c r="V5230" s="32">
        <f t="shared" si="13724"/>
        <v>886.63300000000004</v>
      </c>
      <c r="W5230" s="32">
        <f t="shared" si="13862"/>
        <v>0</v>
      </c>
      <c r="X5230" s="32">
        <f t="shared" si="13863"/>
        <v>0</v>
      </c>
      <c r="Y5230" s="32">
        <f t="shared" si="13864"/>
        <v>0</v>
      </c>
      <c r="Z5230" s="32">
        <f t="shared" si="13865"/>
        <v>0</v>
      </c>
      <c r="AA5230" s="32">
        <f t="shared" si="13866"/>
        <v>0</v>
      </c>
      <c r="AB5230" s="32">
        <f t="shared" si="13867"/>
        <v>684.66650000000004</v>
      </c>
      <c r="AC5230" s="33">
        <f t="shared" si="13868"/>
        <v>886.63300000000004</v>
      </c>
      <c r="AD5230" s="33">
        <f t="shared" si="13869"/>
        <v>886.625</v>
      </c>
      <c r="AE5230" s="34">
        <f t="shared" si="13877"/>
        <v>99.999097710101012</v>
      </c>
      <c r="AF5230" s="32">
        <f t="shared" si="13870"/>
        <v>1202.5</v>
      </c>
      <c r="AG5230" s="32">
        <f t="shared" si="13871"/>
        <v>-315.86700000000002</v>
      </c>
      <c r="AH5230" s="32">
        <f t="shared" si="13872"/>
        <v>0</v>
      </c>
      <c r="AI5230" s="32">
        <f t="shared" si="13873"/>
        <v>0</v>
      </c>
      <c r="AJ5230" s="32">
        <f t="shared" si="13874"/>
        <v>0</v>
      </c>
      <c r="AK5230" s="32">
        <f t="shared" si="13875"/>
        <v>0</v>
      </c>
      <c r="AL5230" s="32">
        <f t="shared" si="13878"/>
        <v>886.63300000000004</v>
      </c>
      <c r="AM5230" s="32">
        <f t="shared" si="13879"/>
        <v>0</v>
      </c>
    </row>
    <row r="5231" spans="2:40" ht="31.2" x14ac:dyDescent="0.3">
      <c r="B5231" s="30" t="s">
        <v>1405</v>
      </c>
      <c r="C5231" s="30" t="s">
        <v>38</v>
      </c>
      <c r="D5231" s="30" t="s">
        <v>40</v>
      </c>
      <c r="E5231" s="15" t="str">
        <f t="shared" si="13723"/>
        <v>0113</v>
      </c>
      <c r="F5231" s="30" t="s">
        <v>1443</v>
      </c>
      <c r="G5231" s="30" t="s">
        <v>50</v>
      </c>
      <c r="H5231" s="31" t="s">
        <v>51</v>
      </c>
      <c r="I5231" s="32">
        <f t="shared" si="13880"/>
        <v>2202.5</v>
      </c>
      <c r="J5231" s="32">
        <f t="shared" si="13881"/>
        <v>2202.5</v>
      </c>
      <c r="K5231" s="32">
        <f t="shared" si="13882"/>
        <v>2202.5</v>
      </c>
      <c r="L5231" s="32">
        <f t="shared" si="13853"/>
        <v>0</v>
      </c>
      <c r="M5231" s="32">
        <f t="shared" si="13854"/>
        <v>0</v>
      </c>
      <c r="N5231" s="32">
        <f t="shared" si="13855"/>
        <v>0</v>
      </c>
      <c r="O5231" s="32">
        <f t="shared" si="13856"/>
        <v>-315.86700000000002</v>
      </c>
      <c r="P5231" s="32">
        <f t="shared" si="13857"/>
        <v>0</v>
      </c>
      <c r="Q5231" s="32">
        <f t="shared" si="13858"/>
        <v>-1000</v>
      </c>
      <c r="R5231" s="32">
        <f t="shared" si="13876"/>
        <v>0</v>
      </c>
      <c r="S5231" s="32">
        <f t="shared" si="13860"/>
        <v>0</v>
      </c>
      <c r="T5231" s="32">
        <f t="shared" si="13861"/>
        <v>0</v>
      </c>
      <c r="U5231" s="32">
        <v>0</v>
      </c>
      <c r="V5231" s="32">
        <f t="shared" si="13724"/>
        <v>886.63300000000004</v>
      </c>
      <c r="W5231" s="32">
        <f t="shared" si="13862"/>
        <v>0</v>
      </c>
      <c r="X5231" s="32">
        <f t="shared" si="13863"/>
        <v>0</v>
      </c>
      <c r="Y5231" s="32">
        <f t="shared" si="13864"/>
        <v>0</v>
      </c>
      <c r="Z5231" s="32">
        <f t="shared" si="13865"/>
        <v>0</v>
      </c>
      <c r="AA5231" s="32">
        <f t="shared" si="13866"/>
        <v>0</v>
      </c>
      <c r="AB5231" s="32">
        <f t="shared" si="13867"/>
        <v>684.66650000000004</v>
      </c>
      <c r="AC5231" s="33">
        <f t="shared" si="13868"/>
        <v>886.63300000000004</v>
      </c>
      <c r="AD5231" s="33">
        <f t="shared" si="13869"/>
        <v>886.625</v>
      </c>
      <c r="AE5231" s="34">
        <f t="shared" si="13877"/>
        <v>99.999097710101012</v>
      </c>
      <c r="AF5231" s="32">
        <f t="shared" si="13870"/>
        <v>1202.5</v>
      </c>
      <c r="AG5231" s="32">
        <f t="shared" si="13871"/>
        <v>-315.86700000000002</v>
      </c>
      <c r="AH5231" s="32">
        <f t="shared" si="13872"/>
        <v>0</v>
      </c>
      <c r="AI5231" s="32">
        <f t="shared" si="13873"/>
        <v>0</v>
      </c>
      <c r="AJ5231" s="32">
        <f t="shared" si="13874"/>
        <v>0</v>
      </c>
      <c r="AK5231" s="32">
        <f t="shared" si="13875"/>
        <v>0</v>
      </c>
      <c r="AL5231" s="32">
        <f t="shared" si="13878"/>
        <v>886.63300000000004</v>
      </c>
      <c r="AM5231" s="32">
        <f t="shared" si="13879"/>
        <v>0</v>
      </c>
    </row>
    <row r="5232" spans="2:40" ht="31.2" x14ac:dyDescent="0.3">
      <c r="B5232" s="30" t="s">
        <v>1405</v>
      </c>
      <c r="C5232" s="30" t="s">
        <v>38</v>
      </c>
      <c r="D5232" s="30" t="s">
        <v>40</v>
      </c>
      <c r="E5232" s="15" t="str">
        <f t="shared" si="13723"/>
        <v>0113</v>
      </c>
      <c r="F5232" s="30" t="s">
        <v>1443</v>
      </c>
      <c r="G5232" s="30" t="s">
        <v>52</v>
      </c>
      <c r="H5232" s="31" t="s">
        <v>53</v>
      </c>
      <c r="I5232" s="32">
        <v>2202.5</v>
      </c>
      <c r="J5232" s="32">
        <v>2202.5</v>
      </c>
      <c r="K5232" s="32">
        <v>2202.5</v>
      </c>
      <c r="L5232" s="32"/>
      <c r="M5232" s="32"/>
      <c r="N5232" s="32"/>
      <c r="O5232" s="32">
        <v>-315.86700000000002</v>
      </c>
      <c r="P5232" s="32">
        <v>0</v>
      </c>
      <c r="Q5232" s="32">
        <v>-1000</v>
      </c>
      <c r="R5232" s="32">
        <v>0</v>
      </c>
      <c r="S5232" s="32">
        <v>0</v>
      </c>
      <c r="T5232" s="32">
        <v>0</v>
      </c>
      <c r="U5232" s="32">
        <v>0</v>
      </c>
      <c r="V5232" s="32">
        <f t="shared" si="13724"/>
        <v>886.63300000000004</v>
      </c>
      <c r="W5232" s="32"/>
      <c r="X5232" s="32"/>
      <c r="Y5232" s="32"/>
      <c r="Z5232" s="32"/>
      <c r="AA5232" s="32"/>
      <c r="AB5232" s="32">
        <v>684.66650000000004</v>
      </c>
      <c r="AC5232" s="33">
        <v>886.63300000000004</v>
      </c>
      <c r="AD5232" s="33">
        <v>886.625</v>
      </c>
      <c r="AE5232" s="34">
        <f t="shared" si="13877"/>
        <v>99.999097710101012</v>
      </c>
      <c r="AF5232" s="32">
        <v>1202.5</v>
      </c>
      <c r="AG5232" s="32">
        <v>-315.86700000000002</v>
      </c>
      <c r="AH5232" s="32">
        <v>0</v>
      </c>
      <c r="AI5232" s="32">
        <v>0</v>
      </c>
      <c r="AJ5232" s="32">
        <v>0</v>
      </c>
      <c r="AK5232" s="32">
        <v>0</v>
      </c>
      <c r="AL5232" s="32">
        <f t="shared" si="13878"/>
        <v>886.63300000000004</v>
      </c>
      <c r="AM5232" s="32">
        <f t="shared" si="13879"/>
        <v>0</v>
      </c>
      <c r="AN5232" s="12"/>
    </row>
    <row r="5233" spans="2:40" ht="46.8" x14ac:dyDescent="0.3">
      <c r="B5233" s="30" t="s">
        <v>1405</v>
      </c>
      <c r="C5233" s="30" t="s">
        <v>38</v>
      </c>
      <c r="D5233" s="30" t="s">
        <v>40</v>
      </c>
      <c r="E5233" s="15" t="str">
        <f t="shared" ref="E5233:E5296" si="13883">CONCATENATE(C5233,D5233)</f>
        <v>0113</v>
      </c>
      <c r="F5233" s="30" t="s">
        <v>1445</v>
      </c>
      <c r="G5233" s="30"/>
      <c r="H5233" s="31" t="s">
        <v>1446</v>
      </c>
      <c r="I5233" s="32">
        <f t="shared" si="13880"/>
        <v>9868.2000000000007</v>
      </c>
      <c r="J5233" s="32">
        <f t="shared" si="13881"/>
        <v>9868.2000000000007</v>
      </c>
      <c r="K5233" s="32">
        <f t="shared" si="13882"/>
        <v>9868.2000000000007</v>
      </c>
      <c r="L5233" s="32">
        <f t="shared" si="13853"/>
        <v>0</v>
      </c>
      <c r="M5233" s="32">
        <f t="shared" si="13854"/>
        <v>0</v>
      </c>
      <c r="N5233" s="32">
        <f t="shared" si="13855"/>
        <v>0</v>
      </c>
      <c r="O5233" s="32">
        <f t="shared" si="13856"/>
        <v>0</v>
      </c>
      <c r="P5233" s="32">
        <f t="shared" si="13857"/>
        <v>0</v>
      </c>
      <c r="Q5233" s="32">
        <f t="shared" si="13858"/>
        <v>0</v>
      </c>
      <c r="R5233" s="32">
        <f t="shared" si="13876"/>
        <v>-3.4529999999999998</v>
      </c>
      <c r="S5233" s="32">
        <f t="shared" si="13860"/>
        <v>-507.24</v>
      </c>
      <c r="T5233" s="32">
        <f t="shared" si="13861"/>
        <v>0</v>
      </c>
      <c r="U5233" s="32">
        <v>0</v>
      </c>
      <c r="V5233" s="32">
        <f t="shared" ref="V5233:V5296" si="13884">I5233+L5233+U5233+T5233+S5233+R5233+Q5233+P5233+O5233</f>
        <v>9357.5070000000014</v>
      </c>
      <c r="W5233" s="32">
        <f t="shared" si="13862"/>
        <v>0</v>
      </c>
      <c r="X5233" s="32">
        <f t="shared" si="13863"/>
        <v>0</v>
      </c>
      <c r="Y5233" s="32">
        <f t="shared" si="13864"/>
        <v>0</v>
      </c>
      <c r="Z5233" s="32">
        <f t="shared" si="13865"/>
        <v>0</v>
      </c>
      <c r="AA5233" s="32">
        <f t="shared" si="13866"/>
        <v>0</v>
      </c>
      <c r="AB5233" s="32">
        <f t="shared" si="13867"/>
        <v>7663.2212900000004</v>
      </c>
      <c r="AC5233" s="33">
        <f t="shared" si="13868"/>
        <v>9357.5069999999996</v>
      </c>
      <c r="AD5233" s="33">
        <f t="shared" si="13869"/>
        <v>9357.5051199999998</v>
      </c>
      <c r="AE5233" s="34">
        <f t="shared" si="13877"/>
        <v>99.999979909178805</v>
      </c>
      <c r="AF5233" s="32">
        <f t="shared" si="13870"/>
        <v>9357.5069999999996</v>
      </c>
      <c r="AG5233" s="32">
        <f t="shared" si="13871"/>
        <v>0</v>
      </c>
      <c r="AH5233" s="32">
        <f t="shared" si="13872"/>
        <v>0</v>
      </c>
      <c r="AI5233" s="32">
        <f t="shared" si="13873"/>
        <v>0</v>
      </c>
      <c r="AJ5233" s="32">
        <f t="shared" si="13874"/>
        <v>0</v>
      </c>
      <c r="AK5233" s="32">
        <f t="shared" si="13875"/>
        <v>0</v>
      </c>
      <c r="AL5233" s="32">
        <f t="shared" si="13878"/>
        <v>9357.5069999999996</v>
      </c>
      <c r="AM5233" s="32">
        <f t="shared" si="13879"/>
        <v>0</v>
      </c>
    </row>
    <row r="5234" spans="2:40" ht="31.2" x14ac:dyDescent="0.3">
      <c r="B5234" s="30" t="s">
        <v>1405</v>
      </c>
      <c r="C5234" s="30" t="s">
        <v>38</v>
      </c>
      <c r="D5234" s="30" t="s">
        <v>40</v>
      </c>
      <c r="E5234" s="15" t="str">
        <f t="shared" si="13883"/>
        <v>0113</v>
      </c>
      <c r="F5234" s="30" t="s">
        <v>1445</v>
      </c>
      <c r="G5234" s="30" t="s">
        <v>50</v>
      </c>
      <c r="H5234" s="31" t="s">
        <v>51</v>
      </c>
      <c r="I5234" s="32">
        <f t="shared" si="13880"/>
        <v>9868.2000000000007</v>
      </c>
      <c r="J5234" s="32">
        <f t="shared" si="13881"/>
        <v>9868.2000000000007</v>
      </c>
      <c r="K5234" s="32">
        <f t="shared" si="13882"/>
        <v>9868.2000000000007</v>
      </c>
      <c r="L5234" s="32">
        <f t="shared" si="13853"/>
        <v>0</v>
      </c>
      <c r="M5234" s="32">
        <f t="shared" si="13854"/>
        <v>0</v>
      </c>
      <c r="N5234" s="32">
        <f t="shared" si="13855"/>
        <v>0</v>
      </c>
      <c r="O5234" s="32">
        <f t="shared" si="13856"/>
        <v>0</v>
      </c>
      <c r="P5234" s="32">
        <f t="shared" si="13857"/>
        <v>0</v>
      </c>
      <c r="Q5234" s="32">
        <f t="shared" si="13858"/>
        <v>0</v>
      </c>
      <c r="R5234" s="32">
        <f t="shared" si="13876"/>
        <v>-3.4529999999999998</v>
      </c>
      <c r="S5234" s="32">
        <f t="shared" si="13860"/>
        <v>-507.24</v>
      </c>
      <c r="T5234" s="32">
        <f t="shared" si="13861"/>
        <v>0</v>
      </c>
      <c r="U5234" s="32">
        <v>0</v>
      </c>
      <c r="V5234" s="32">
        <f t="shared" si="13884"/>
        <v>9357.5070000000014</v>
      </c>
      <c r="W5234" s="32">
        <f t="shared" si="13862"/>
        <v>0</v>
      </c>
      <c r="X5234" s="32">
        <f t="shared" si="13863"/>
        <v>0</v>
      </c>
      <c r="Y5234" s="32">
        <f t="shared" si="13864"/>
        <v>0</v>
      </c>
      <c r="Z5234" s="32">
        <f t="shared" si="13865"/>
        <v>0</v>
      </c>
      <c r="AA5234" s="32">
        <f t="shared" si="13866"/>
        <v>0</v>
      </c>
      <c r="AB5234" s="32">
        <f t="shared" si="13867"/>
        <v>7663.2212900000004</v>
      </c>
      <c r="AC5234" s="33">
        <f t="shared" si="13868"/>
        <v>9357.5069999999996</v>
      </c>
      <c r="AD5234" s="33">
        <f t="shared" si="13869"/>
        <v>9357.5051199999998</v>
      </c>
      <c r="AE5234" s="34">
        <f t="shared" si="13877"/>
        <v>99.999979909178805</v>
      </c>
      <c r="AF5234" s="32">
        <f t="shared" si="13870"/>
        <v>9357.5069999999996</v>
      </c>
      <c r="AG5234" s="32">
        <f t="shared" si="13871"/>
        <v>0</v>
      </c>
      <c r="AH5234" s="32">
        <f t="shared" si="13872"/>
        <v>0</v>
      </c>
      <c r="AI5234" s="32">
        <f t="shared" si="13873"/>
        <v>0</v>
      </c>
      <c r="AJ5234" s="32">
        <f t="shared" si="13874"/>
        <v>0</v>
      </c>
      <c r="AK5234" s="32">
        <f t="shared" si="13875"/>
        <v>0</v>
      </c>
      <c r="AL5234" s="32">
        <f t="shared" si="13878"/>
        <v>9357.5069999999996</v>
      </c>
      <c r="AM5234" s="32">
        <f t="shared" si="13879"/>
        <v>0</v>
      </c>
    </row>
    <row r="5235" spans="2:40" ht="31.2" x14ac:dyDescent="0.3">
      <c r="B5235" s="30" t="s">
        <v>1405</v>
      </c>
      <c r="C5235" s="30" t="s">
        <v>38</v>
      </c>
      <c r="D5235" s="30" t="s">
        <v>40</v>
      </c>
      <c r="E5235" s="15" t="str">
        <f t="shared" si="13883"/>
        <v>0113</v>
      </c>
      <c r="F5235" s="30" t="s">
        <v>1445</v>
      </c>
      <c r="G5235" s="30" t="s">
        <v>52</v>
      </c>
      <c r="H5235" s="31" t="s">
        <v>53</v>
      </c>
      <c r="I5235" s="32">
        <v>9868.2000000000007</v>
      </c>
      <c r="J5235" s="32">
        <v>9868.2000000000007</v>
      </c>
      <c r="K5235" s="32">
        <v>9868.2000000000007</v>
      </c>
      <c r="L5235" s="32"/>
      <c r="M5235" s="32"/>
      <c r="N5235" s="32"/>
      <c r="O5235" s="32">
        <v>0</v>
      </c>
      <c r="P5235" s="32">
        <v>0</v>
      </c>
      <c r="Q5235" s="32">
        <v>0</v>
      </c>
      <c r="R5235" s="32">
        <v>-3.4529999999999998</v>
      </c>
      <c r="S5235" s="32">
        <v>-507.24</v>
      </c>
      <c r="T5235" s="32">
        <v>0</v>
      </c>
      <c r="U5235" s="32">
        <v>0</v>
      </c>
      <c r="V5235" s="32">
        <f t="shared" si="13884"/>
        <v>9357.5070000000014</v>
      </c>
      <c r="W5235" s="32"/>
      <c r="X5235" s="32"/>
      <c r="Y5235" s="32"/>
      <c r="Z5235" s="32"/>
      <c r="AA5235" s="32"/>
      <c r="AB5235" s="32">
        <v>7663.2212900000004</v>
      </c>
      <c r="AC5235" s="33">
        <v>9357.5069999999996</v>
      </c>
      <c r="AD5235" s="33">
        <v>9357.5051199999998</v>
      </c>
      <c r="AE5235" s="34">
        <f t="shared" si="13877"/>
        <v>99.999979909178805</v>
      </c>
      <c r="AF5235" s="32">
        <v>9357.5069999999996</v>
      </c>
      <c r="AG5235" s="32">
        <v>0</v>
      </c>
      <c r="AH5235" s="32">
        <v>0</v>
      </c>
      <c r="AI5235" s="32">
        <v>0</v>
      </c>
      <c r="AJ5235" s="32">
        <v>0</v>
      </c>
      <c r="AK5235" s="32">
        <v>0</v>
      </c>
      <c r="AL5235" s="32">
        <f t="shared" si="13878"/>
        <v>9357.5069999999996</v>
      </c>
      <c r="AM5235" s="32">
        <f t="shared" si="13879"/>
        <v>0</v>
      </c>
      <c r="AN5235" s="12"/>
    </row>
    <row r="5236" spans="2:40" x14ac:dyDescent="0.3">
      <c r="B5236" s="30" t="s">
        <v>1405</v>
      </c>
      <c r="C5236" s="30" t="s">
        <v>38</v>
      </c>
      <c r="D5236" s="30" t="s">
        <v>40</v>
      </c>
      <c r="E5236" s="15" t="str">
        <f t="shared" si="13883"/>
        <v>0113</v>
      </c>
      <c r="F5236" s="30" t="s">
        <v>1447</v>
      </c>
      <c r="G5236" s="30"/>
      <c r="H5236" s="31" t="s">
        <v>1448</v>
      </c>
      <c r="I5236" s="32">
        <f t="shared" si="13880"/>
        <v>3504</v>
      </c>
      <c r="J5236" s="32">
        <f t="shared" si="13881"/>
        <v>3504</v>
      </c>
      <c r="K5236" s="32">
        <f t="shared" si="13882"/>
        <v>3504</v>
      </c>
      <c r="L5236" s="32">
        <f t="shared" si="13853"/>
        <v>0</v>
      </c>
      <c r="M5236" s="32">
        <f t="shared" si="13854"/>
        <v>0</v>
      </c>
      <c r="N5236" s="32">
        <f t="shared" si="13855"/>
        <v>0</v>
      </c>
      <c r="O5236" s="32">
        <f t="shared" si="13856"/>
        <v>0</v>
      </c>
      <c r="P5236" s="32">
        <f t="shared" si="13857"/>
        <v>0</v>
      </c>
      <c r="Q5236" s="32">
        <f t="shared" si="13858"/>
        <v>89.472999999999999</v>
      </c>
      <c r="R5236" s="32">
        <f t="shared" si="13876"/>
        <v>0</v>
      </c>
      <c r="S5236" s="32">
        <f t="shared" si="13860"/>
        <v>0</v>
      </c>
      <c r="T5236" s="32">
        <f t="shared" si="13861"/>
        <v>0</v>
      </c>
      <c r="U5236" s="32">
        <v>0</v>
      </c>
      <c r="V5236" s="32">
        <f t="shared" si="13884"/>
        <v>3593.473</v>
      </c>
      <c r="W5236" s="32" t="e">
        <f t="shared" si="13862"/>
        <v>#REF!</v>
      </c>
      <c r="X5236" s="32" t="e">
        <f t="shared" si="13863"/>
        <v>#REF!</v>
      </c>
      <c r="Y5236" s="32" t="e">
        <f t="shared" si="13864"/>
        <v>#REF!</v>
      </c>
      <c r="Z5236" s="32" t="e">
        <f t="shared" si="13865"/>
        <v>#REF!</v>
      </c>
      <c r="AA5236" s="32" t="e">
        <f t="shared" si="13866"/>
        <v>#REF!</v>
      </c>
      <c r="AB5236" s="32">
        <f t="shared" si="13867"/>
        <v>3593.4726999999998</v>
      </c>
      <c r="AC5236" s="33">
        <f t="shared" si="13868"/>
        <v>3593.473</v>
      </c>
      <c r="AD5236" s="33">
        <f t="shared" si="13869"/>
        <v>3593.4726999999998</v>
      </c>
      <c r="AE5236" s="34">
        <f t="shared" si="13877"/>
        <v>99.999991651530422</v>
      </c>
      <c r="AF5236" s="32">
        <f t="shared" si="13870"/>
        <v>3593.473</v>
      </c>
      <c r="AG5236" s="32">
        <f t="shared" si="13871"/>
        <v>0</v>
      </c>
      <c r="AH5236" s="32">
        <f t="shared" si="13872"/>
        <v>0</v>
      </c>
      <c r="AI5236" s="32">
        <f t="shared" si="13873"/>
        <v>0</v>
      </c>
      <c r="AJ5236" s="32">
        <f t="shared" si="13874"/>
        <v>0</v>
      </c>
      <c r="AK5236" s="32">
        <f t="shared" si="13875"/>
        <v>0</v>
      </c>
      <c r="AL5236" s="32">
        <f t="shared" si="13878"/>
        <v>3593.473</v>
      </c>
      <c r="AM5236" s="32">
        <f t="shared" si="13879"/>
        <v>0</v>
      </c>
    </row>
    <row r="5237" spans="2:40" x14ac:dyDescent="0.3">
      <c r="B5237" s="30" t="s">
        <v>1405</v>
      </c>
      <c r="C5237" s="30" t="s">
        <v>38</v>
      </c>
      <c r="D5237" s="30" t="s">
        <v>40</v>
      </c>
      <c r="E5237" s="15" t="str">
        <f t="shared" si="13883"/>
        <v>0113</v>
      </c>
      <c r="F5237" s="30" t="s">
        <v>1447</v>
      </c>
      <c r="G5237" s="30" t="s">
        <v>56</v>
      </c>
      <c r="H5237" s="31" t="s">
        <v>57</v>
      </c>
      <c r="I5237" s="32">
        <f t="shared" ref="I5237:U5237" si="13885">I5238+I5239</f>
        <v>3504</v>
      </c>
      <c r="J5237" s="32">
        <f t="shared" si="13885"/>
        <v>3504</v>
      </c>
      <c r="K5237" s="32">
        <f t="shared" si="13885"/>
        <v>3504</v>
      </c>
      <c r="L5237" s="32">
        <f t="shared" si="13885"/>
        <v>0</v>
      </c>
      <c r="M5237" s="32">
        <f t="shared" si="13885"/>
        <v>0</v>
      </c>
      <c r="N5237" s="32">
        <f t="shared" si="13885"/>
        <v>0</v>
      </c>
      <c r="O5237" s="32">
        <f t="shared" si="13885"/>
        <v>0</v>
      </c>
      <c r="P5237" s="32">
        <f t="shared" si="13885"/>
        <v>0</v>
      </c>
      <c r="Q5237" s="32">
        <f t="shared" si="13885"/>
        <v>89.472999999999999</v>
      </c>
      <c r="R5237" s="32">
        <f t="shared" si="13885"/>
        <v>0</v>
      </c>
      <c r="S5237" s="32">
        <f t="shared" si="13885"/>
        <v>0</v>
      </c>
      <c r="T5237" s="32">
        <f t="shared" si="13885"/>
        <v>0</v>
      </c>
      <c r="U5237" s="32">
        <f t="shared" si="13885"/>
        <v>0</v>
      </c>
      <c r="V5237" s="32">
        <f t="shared" si="13884"/>
        <v>3593.473</v>
      </c>
      <c r="W5237" s="32" t="e">
        <f>W5238+#REF!</f>
        <v>#REF!</v>
      </c>
      <c r="X5237" s="32" t="e">
        <f>X5238+#REF!</f>
        <v>#REF!</v>
      </c>
      <c r="Y5237" s="32" t="e">
        <f>Y5238+#REF!</f>
        <v>#REF!</v>
      </c>
      <c r="Z5237" s="32" t="e">
        <f>Z5238+#REF!</f>
        <v>#REF!</v>
      </c>
      <c r="AA5237" s="32" t="e">
        <f>AA5238+#REF!</f>
        <v>#REF!</v>
      </c>
      <c r="AB5237" s="32">
        <f>AB5238+AB5239</f>
        <v>3593.4726999999998</v>
      </c>
      <c r="AC5237" s="33">
        <f>AC5238+AC5239</f>
        <v>3593.473</v>
      </c>
      <c r="AD5237" s="33">
        <f>AD5238+AD5239</f>
        <v>3593.4726999999998</v>
      </c>
      <c r="AE5237" s="34">
        <f t="shared" si="13877"/>
        <v>99.999991651530422</v>
      </c>
      <c r="AF5237" s="32">
        <f t="shared" ref="AF5237:AK5237" si="13886">AF5238+AF5239</f>
        <v>3593.473</v>
      </c>
      <c r="AG5237" s="32">
        <f t="shared" si="13886"/>
        <v>0</v>
      </c>
      <c r="AH5237" s="32">
        <f t="shared" si="13886"/>
        <v>0</v>
      </c>
      <c r="AI5237" s="32">
        <f t="shared" si="13886"/>
        <v>0</v>
      </c>
      <c r="AJ5237" s="32">
        <f t="shared" si="13886"/>
        <v>0</v>
      </c>
      <c r="AK5237" s="32">
        <f t="shared" si="13886"/>
        <v>0</v>
      </c>
      <c r="AL5237" s="32">
        <f t="shared" si="13878"/>
        <v>3593.473</v>
      </c>
      <c r="AM5237" s="32">
        <f t="shared" si="13879"/>
        <v>0</v>
      </c>
    </row>
    <row r="5238" spans="2:40" x14ac:dyDescent="0.3">
      <c r="B5238" s="30" t="s">
        <v>1405</v>
      </c>
      <c r="C5238" s="30" t="s">
        <v>38</v>
      </c>
      <c r="D5238" s="30" t="s">
        <v>40</v>
      </c>
      <c r="E5238" s="15" t="str">
        <f t="shared" si="13883"/>
        <v>0113</v>
      </c>
      <c r="F5238" s="30" t="s">
        <v>1447</v>
      </c>
      <c r="G5238" s="30" t="s">
        <v>60</v>
      </c>
      <c r="H5238" s="31" t="s">
        <v>61</v>
      </c>
      <c r="I5238" s="32">
        <v>2524.9</v>
      </c>
      <c r="J5238" s="32">
        <v>2524.9</v>
      </c>
      <c r="K5238" s="32">
        <v>2524.9</v>
      </c>
      <c r="L5238" s="32"/>
      <c r="M5238" s="32"/>
      <c r="N5238" s="32"/>
      <c r="O5238" s="32">
        <v>0</v>
      </c>
      <c r="P5238" s="32">
        <v>0</v>
      </c>
      <c r="Q5238" s="32">
        <v>89.472999999999999</v>
      </c>
      <c r="R5238" s="32">
        <v>0</v>
      </c>
      <c r="S5238" s="32">
        <v>0</v>
      </c>
      <c r="T5238" s="32">
        <v>0</v>
      </c>
      <c r="U5238" s="32">
        <v>0</v>
      </c>
      <c r="V5238" s="32">
        <f t="shared" si="13884"/>
        <v>2614.373</v>
      </c>
      <c r="W5238" s="32"/>
      <c r="X5238" s="32"/>
      <c r="Y5238" s="32"/>
      <c r="Z5238" s="32"/>
      <c r="AA5238" s="32"/>
      <c r="AB5238" s="32">
        <v>2729.8726999999999</v>
      </c>
      <c r="AC5238" s="33">
        <v>2729.873</v>
      </c>
      <c r="AD5238" s="33">
        <v>2729.8726999999999</v>
      </c>
      <c r="AE5238" s="34">
        <f t="shared" si="13877"/>
        <v>99.999989010477776</v>
      </c>
      <c r="AF5238" s="32">
        <v>2729.873</v>
      </c>
      <c r="AG5238" s="32">
        <v>0</v>
      </c>
      <c r="AH5238" s="32">
        <v>0</v>
      </c>
      <c r="AI5238" s="32">
        <v>0</v>
      </c>
      <c r="AJ5238" s="32">
        <v>0</v>
      </c>
      <c r="AK5238" s="32">
        <v>0</v>
      </c>
      <c r="AL5238" s="32">
        <f t="shared" si="13878"/>
        <v>2729.873</v>
      </c>
      <c r="AM5238" s="32">
        <f t="shared" si="13879"/>
        <v>-115.5</v>
      </c>
      <c r="AN5238" s="12"/>
    </row>
    <row r="5239" spans="2:40" ht="31.2" x14ac:dyDescent="0.3">
      <c r="B5239" s="30" t="s">
        <v>1405</v>
      </c>
      <c r="C5239" s="30" t="s">
        <v>38</v>
      </c>
      <c r="D5239" s="30" t="s">
        <v>40</v>
      </c>
      <c r="E5239" s="15" t="str">
        <f t="shared" si="13883"/>
        <v>0113</v>
      </c>
      <c r="F5239" s="30" t="s">
        <v>1447</v>
      </c>
      <c r="G5239" s="30" t="s">
        <v>1449</v>
      </c>
      <c r="H5239" s="31" t="s">
        <v>1450</v>
      </c>
      <c r="I5239" s="32">
        <v>979.1</v>
      </c>
      <c r="J5239" s="32">
        <v>979.1</v>
      </c>
      <c r="K5239" s="32">
        <v>979.1</v>
      </c>
      <c r="L5239" s="32"/>
      <c r="M5239" s="32"/>
      <c r="N5239" s="32"/>
      <c r="O5239" s="32">
        <v>0</v>
      </c>
      <c r="P5239" s="32">
        <v>0</v>
      </c>
      <c r="Q5239" s="32">
        <v>0</v>
      </c>
      <c r="R5239" s="32">
        <v>0</v>
      </c>
      <c r="S5239" s="32"/>
      <c r="T5239" s="32"/>
      <c r="U5239" s="32"/>
      <c r="V5239" s="32">
        <f t="shared" si="13884"/>
        <v>979.1</v>
      </c>
      <c r="W5239" s="32"/>
      <c r="X5239" s="32"/>
      <c r="Y5239" s="32"/>
      <c r="Z5239" s="32"/>
      <c r="AA5239" s="32"/>
      <c r="AB5239" s="32">
        <v>863.6</v>
      </c>
      <c r="AC5239" s="33">
        <v>863.6</v>
      </c>
      <c r="AD5239" s="33">
        <v>863.6</v>
      </c>
      <c r="AE5239" s="34">
        <f t="shared" si="13877"/>
        <v>100</v>
      </c>
      <c r="AF5239" s="32">
        <v>863.6</v>
      </c>
      <c r="AG5239" s="32">
        <v>0</v>
      </c>
      <c r="AH5239" s="32">
        <v>0</v>
      </c>
      <c r="AI5239" s="32">
        <v>0</v>
      </c>
      <c r="AJ5239" s="32">
        <v>0</v>
      </c>
      <c r="AK5239" s="32">
        <v>0</v>
      </c>
      <c r="AL5239" s="32">
        <f t="shared" si="13878"/>
        <v>863.6</v>
      </c>
      <c r="AM5239" s="32">
        <f t="shared" si="13879"/>
        <v>115.5</v>
      </c>
      <c r="AN5239" s="12"/>
    </row>
    <row r="5240" spans="2:40" ht="62.4" x14ac:dyDescent="0.3">
      <c r="B5240" s="30" t="s">
        <v>1405</v>
      </c>
      <c r="C5240" s="30" t="s">
        <v>38</v>
      </c>
      <c r="D5240" s="30" t="s">
        <v>40</v>
      </c>
      <c r="E5240" s="15" t="str">
        <f t="shared" si="13883"/>
        <v>0113</v>
      </c>
      <c r="F5240" s="44" t="s">
        <v>1451</v>
      </c>
      <c r="G5240" s="30"/>
      <c r="H5240" s="45" t="s">
        <v>1452</v>
      </c>
      <c r="I5240" s="32"/>
      <c r="J5240" s="32"/>
      <c r="K5240" s="32"/>
      <c r="L5240" s="32"/>
      <c r="M5240" s="32"/>
      <c r="N5240" s="32"/>
      <c r="O5240" s="32">
        <f t="shared" ref="O5240:O5279" si="13887">O5241</f>
        <v>0</v>
      </c>
      <c r="P5240" s="32">
        <f t="shared" ref="P5240:P5279" si="13888">P5241</f>
        <v>0</v>
      </c>
      <c r="Q5240" s="32">
        <f t="shared" ref="Q5240:Q5279" si="13889">Q5241</f>
        <v>0</v>
      </c>
      <c r="R5240" s="32">
        <f t="shared" ref="R5240:R5279" si="13890">R5241</f>
        <v>0</v>
      </c>
      <c r="S5240" s="32"/>
      <c r="T5240" s="32"/>
      <c r="U5240" s="32"/>
      <c r="V5240" s="32">
        <f t="shared" si="13884"/>
        <v>0</v>
      </c>
      <c r="W5240" s="32"/>
      <c r="X5240" s="32"/>
      <c r="Y5240" s="32"/>
      <c r="Z5240" s="32"/>
      <c r="AA5240" s="32"/>
      <c r="AB5240" s="32">
        <f t="shared" ref="AB5240:AB5279" si="13891">AB5241</f>
        <v>112.5</v>
      </c>
      <c r="AC5240" s="33">
        <f t="shared" ref="AC5240:AC5279" si="13892">AC5241</f>
        <v>112.5</v>
      </c>
      <c r="AD5240" s="33">
        <f t="shared" ref="AD5240:AD5279" si="13893">AD5241</f>
        <v>112.5</v>
      </c>
      <c r="AE5240" s="34">
        <f t="shared" si="13877"/>
        <v>100</v>
      </c>
      <c r="AF5240" s="32">
        <f t="shared" ref="AF5240:AF5279" si="13894">AF5241</f>
        <v>112.5</v>
      </c>
      <c r="AG5240" s="32">
        <f t="shared" ref="AG5240:AG5279" si="13895">AG5241</f>
        <v>0</v>
      </c>
      <c r="AH5240" s="32">
        <f t="shared" ref="AH5240:AH5279" si="13896">AH5241</f>
        <v>0</v>
      </c>
      <c r="AI5240" s="32">
        <f t="shared" ref="AI5240:AI5279" si="13897">AI5241</f>
        <v>0</v>
      </c>
      <c r="AJ5240" s="32">
        <f t="shared" ref="AJ5240:AJ5279" si="13898">AJ5241</f>
        <v>0</v>
      </c>
      <c r="AK5240" s="32">
        <f t="shared" ref="AK5240:AK5279" si="13899">AK5241</f>
        <v>0</v>
      </c>
      <c r="AL5240" s="32">
        <f t="shared" si="13878"/>
        <v>112.5</v>
      </c>
      <c r="AM5240" s="32">
        <f t="shared" si="13879"/>
        <v>-112.5</v>
      </c>
      <c r="AN5240" s="12"/>
    </row>
    <row r="5241" spans="2:40" ht="78" x14ac:dyDescent="0.3">
      <c r="B5241" s="30" t="s">
        <v>1405</v>
      </c>
      <c r="C5241" s="30" t="s">
        <v>38</v>
      </c>
      <c r="D5241" s="30" t="s">
        <v>40</v>
      </c>
      <c r="E5241" s="15" t="str">
        <f t="shared" si="13883"/>
        <v>0113</v>
      </c>
      <c r="F5241" s="44" t="s">
        <v>1451</v>
      </c>
      <c r="G5241" s="30" t="s">
        <v>68</v>
      </c>
      <c r="H5241" s="31" t="s">
        <v>69</v>
      </c>
      <c r="I5241" s="32"/>
      <c r="J5241" s="32"/>
      <c r="K5241" s="32"/>
      <c r="L5241" s="32"/>
      <c r="M5241" s="32"/>
      <c r="N5241" s="32"/>
      <c r="O5241" s="32">
        <f t="shared" si="13887"/>
        <v>0</v>
      </c>
      <c r="P5241" s="32">
        <f t="shared" si="13888"/>
        <v>0</v>
      </c>
      <c r="Q5241" s="32">
        <f t="shared" si="13889"/>
        <v>0</v>
      </c>
      <c r="R5241" s="32">
        <f t="shared" si="13890"/>
        <v>0</v>
      </c>
      <c r="S5241" s="32"/>
      <c r="T5241" s="32"/>
      <c r="U5241" s="32"/>
      <c r="V5241" s="32">
        <f t="shared" si="13884"/>
        <v>0</v>
      </c>
      <c r="W5241" s="32"/>
      <c r="X5241" s="32"/>
      <c r="Y5241" s="32"/>
      <c r="Z5241" s="32"/>
      <c r="AA5241" s="32"/>
      <c r="AB5241" s="32">
        <f t="shared" si="13891"/>
        <v>112.5</v>
      </c>
      <c r="AC5241" s="33">
        <f t="shared" si="13892"/>
        <v>112.5</v>
      </c>
      <c r="AD5241" s="33">
        <f t="shared" si="13893"/>
        <v>112.5</v>
      </c>
      <c r="AE5241" s="34">
        <f t="shared" si="13877"/>
        <v>100</v>
      </c>
      <c r="AF5241" s="32">
        <f t="shared" si="13894"/>
        <v>112.5</v>
      </c>
      <c r="AG5241" s="32">
        <f t="shared" si="13895"/>
        <v>0</v>
      </c>
      <c r="AH5241" s="32">
        <f t="shared" si="13896"/>
        <v>0</v>
      </c>
      <c r="AI5241" s="32">
        <f t="shared" si="13897"/>
        <v>0</v>
      </c>
      <c r="AJ5241" s="32">
        <f t="shared" si="13898"/>
        <v>0</v>
      </c>
      <c r="AK5241" s="32">
        <f t="shared" si="13899"/>
        <v>0</v>
      </c>
      <c r="AL5241" s="32">
        <f t="shared" si="13878"/>
        <v>112.5</v>
      </c>
      <c r="AM5241" s="32">
        <f t="shared" si="13879"/>
        <v>-112.5</v>
      </c>
      <c r="AN5241" s="12"/>
    </row>
    <row r="5242" spans="2:40" ht="31.2" x14ac:dyDescent="0.3">
      <c r="B5242" s="30" t="s">
        <v>1405</v>
      </c>
      <c r="C5242" s="30" t="s">
        <v>38</v>
      </c>
      <c r="D5242" s="30" t="s">
        <v>40</v>
      </c>
      <c r="E5242" s="15" t="str">
        <f t="shared" si="13883"/>
        <v>0113</v>
      </c>
      <c r="F5242" s="44" t="s">
        <v>1451</v>
      </c>
      <c r="G5242" s="30" t="s">
        <v>90</v>
      </c>
      <c r="H5242" s="31" t="s">
        <v>91</v>
      </c>
      <c r="I5242" s="32"/>
      <c r="J5242" s="32"/>
      <c r="K5242" s="32"/>
      <c r="L5242" s="32"/>
      <c r="M5242" s="32"/>
      <c r="N5242" s="32"/>
      <c r="O5242" s="32">
        <v>0</v>
      </c>
      <c r="P5242" s="32">
        <v>0</v>
      </c>
      <c r="Q5242" s="32">
        <v>0</v>
      </c>
      <c r="R5242" s="32">
        <v>0</v>
      </c>
      <c r="S5242" s="32"/>
      <c r="T5242" s="32"/>
      <c r="U5242" s="32"/>
      <c r="V5242" s="32">
        <f t="shared" si="13884"/>
        <v>0</v>
      </c>
      <c r="W5242" s="32"/>
      <c r="X5242" s="32"/>
      <c r="Y5242" s="32"/>
      <c r="Z5242" s="32"/>
      <c r="AA5242" s="32"/>
      <c r="AB5242" s="32">
        <v>112.5</v>
      </c>
      <c r="AC5242" s="33">
        <v>112.5</v>
      </c>
      <c r="AD5242" s="33">
        <v>112.5</v>
      </c>
      <c r="AE5242" s="34">
        <f t="shared" si="13877"/>
        <v>100</v>
      </c>
      <c r="AF5242" s="32">
        <v>112.5</v>
      </c>
      <c r="AG5242" s="32">
        <v>0</v>
      </c>
      <c r="AH5242" s="32">
        <v>0</v>
      </c>
      <c r="AI5242" s="32">
        <v>0</v>
      </c>
      <c r="AJ5242" s="32">
        <v>0</v>
      </c>
      <c r="AK5242" s="32">
        <v>0</v>
      </c>
      <c r="AL5242" s="32">
        <f t="shared" si="13878"/>
        <v>112.5</v>
      </c>
      <c r="AM5242" s="32">
        <f t="shared" si="13879"/>
        <v>-112.5</v>
      </c>
      <c r="AN5242" s="12"/>
    </row>
    <row r="5243" spans="2:40" ht="31.2" x14ac:dyDescent="0.3">
      <c r="B5243" s="30" t="s">
        <v>1405</v>
      </c>
      <c r="C5243" s="30" t="s">
        <v>38</v>
      </c>
      <c r="D5243" s="30" t="s">
        <v>40</v>
      </c>
      <c r="E5243" s="15" t="str">
        <f t="shared" si="13883"/>
        <v>0113</v>
      </c>
      <c r="F5243" s="44" t="s">
        <v>186</v>
      </c>
      <c r="G5243" s="30"/>
      <c r="H5243" s="31" t="s">
        <v>187</v>
      </c>
      <c r="I5243" s="32"/>
      <c r="J5243" s="32"/>
      <c r="K5243" s="32"/>
      <c r="L5243" s="32"/>
      <c r="M5243" s="32"/>
      <c r="N5243" s="32"/>
      <c r="O5243" s="32">
        <f t="shared" si="13887"/>
        <v>0</v>
      </c>
      <c r="P5243" s="32"/>
      <c r="Q5243" s="32"/>
      <c r="R5243" s="32"/>
      <c r="S5243" s="32"/>
      <c r="T5243" s="32"/>
      <c r="U5243" s="32"/>
      <c r="V5243" s="32">
        <f t="shared" si="13884"/>
        <v>0</v>
      </c>
      <c r="W5243" s="32"/>
      <c r="X5243" s="32"/>
      <c r="Y5243" s="32"/>
      <c r="Z5243" s="32"/>
      <c r="AA5243" s="32"/>
      <c r="AB5243" s="32">
        <f t="shared" si="13891"/>
        <v>0</v>
      </c>
      <c r="AC5243" s="33">
        <f t="shared" si="13892"/>
        <v>1695.8045</v>
      </c>
      <c r="AD5243" s="33">
        <f t="shared" si="13893"/>
        <v>1695.8045</v>
      </c>
      <c r="AE5243" s="34">
        <f t="shared" si="13877"/>
        <v>100</v>
      </c>
      <c r="AF5243" s="32">
        <f t="shared" si="13894"/>
        <v>1695.8045</v>
      </c>
      <c r="AG5243" s="32">
        <f t="shared" si="13895"/>
        <v>0</v>
      </c>
      <c r="AH5243" s="32">
        <f t="shared" si="13896"/>
        <v>0</v>
      </c>
      <c r="AI5243" s="32">
        <f t="shared" si="13897"/>
        <v>0</v>
      </c>
      <c r="AJ5243" s="32">
        <f t="shared" si="13898"/>
        <v>0</v>
      </c>
      <c r="AK5243" s="32">
        <f t="shared" si="13899"/>
        <v>0</v>
      </c>
      <c r="AL5243" s="32">
        <f t="shared" si="13878"/>
        <v>1695.8045</v>
      </c>
      <c r="AM5243" s="32">
        <f t="shared" si="13879"/>
        <v>-1695.8045</v>
      </c>
      <c r="AN5243" s="12"/>
    </row>
    <row r="5244" spans="2:40" ht="78" x14ac:dyDescent="0.3">
      <c r="B5244" s="30" t="s">
        <v>1405</v>
      </c>
      <c r="C5244" s="30" t="s">
        <v>38</v>
      </c>
      <c r="D5244" s="30" t="s">
        <v>40</v>
      </c>
      <c r="E5244" s="15" t="str">
        <f t="shared" si="13883"/>
        <v>0113</v>
      </c>
      <c r="F5244" s="44" t="s">
        <v>186</v>
      </c>
      <c r="G5244" s="30" t="s">
        <v>68</v>
      </c>
      <c r="H5244" s="31" t="s">
        <v>69</v>
      </c>
      <c r="I5244" s="32"/>
      <c r="J5244" s="32"/>
      <c r="K5244" s="32"/>
      <c r="L5244" s="32"/>
      <c r="M5244" s="32"/>
      <c r="N5244" s="32"/>
      <c r="O5244" s="32">
        <f t="shared" si="13887"/>
        <v>0</v>
      </c>
      <c r="P5244" s="32"/>
      <c r="Q5244" s="32"/>
      <c r="R5244" s="32"/>
      <c r="S5244" s="32"/>
      <c r="T5244" s="32"/>
      <c r="U5244" s="32"/>
      <c r="V5244" s="32">
        <f t="shared" si="13884"/>
        <v>0</v>
      </c>
      <c r="W5244" s="32"/>
      <c r="X5244" s="32"/>
      <c r="Y5244" s="32"/>
      <c r="Z5244" s="32"/>
      <c r="AA5244" s="32"/>
      <c r="AB5244" s="32">
        <f t="shared" si="13891"/>
        <v>0</v>
      </c>
      <c r="AC5244" s="33">
        <f t="shared" si="13892"/>
        <v>1695.8045</v>
      </c>
      <c r="AD5244" s="33">
        <f t="shared" si="13893"/>
        <v>1695.8045</v>
      </c>
      <c r="AE5244" s="34">
        <f t="shared" si="13877"/>
        <v>100</v>
      </c>
      <c r="AF5244" s="32">
        <f t="shared" si="13894"/>
        <v>1695.8045</v>
      </c>
      <c r="AG5244" s="32">
        <f t="shared" si="13895"/>
        <v>0</v>
      </c>
      <c r="AH5244" s="32">
        <f t="shared" si="13896"/>
        <v>0</v>
      </c>
      <c r="AI5244" s="32">
        <f t="shared" si="13897"/>
        <v>0</v>
      </c>
      <c r="AJ5244" s="32">
        <f t="shared" si="13898"/>
        <v>0</v>
      </c>
      <c r="AK5244" s="32">
        <f t="shared" si="13899"/>
        <v>0</v>
      </c>
      <c r="AL5244" s="32">
        <f t="shared" si="13878"/>
        <v>1695.8045</v>
      </c>
      <c r="AM5244" s="32">
        <f t="shared" si="13879"/>
        <v>-1695.8045</v>
      </c>
      <c r="AN5244" s="12"/>
    </row>
    <row r="5245" spans="2:40" ht="31.2" x14ac:dyDescent="0.3">
      <c r="B5245" s="30" t="s">
        <v>1405</v>
      </c>
      <c r="C5245" s="30" t="s">
        <v>38</v>
      </c>
      <c r="D5245" s="30" t="s">
        <v>40</v>
      </c>
      <c r="E5245" s="15" t="str">
        <f t="shared" si="13883"/>
        <v>0113</v>
      </c>
      <c r="F5245" s="44" t="s">
        <v>186</v>
      </c>
      <c r="G5245" s="30" t="s">
        <v>90</v>
      </c>
      <c r="H5245" s="31" t="s">
        <v>91</v>
      </c>
      <c r="I5245" s="32"/>
      <c r="J5245" s="32"/>
      <c r="K5245" s="32"/>
      <c r="L5245" s="32"/>
      <c r="M5245" s="32"/>
      <c r="N5245" s="32"/>
      <c r="O5245" s="32">
        <v>0</v>
      </c>
      <c r="P5245" s="32"/>
      <c r="Q5245" s="32"/>
      <c r="R5245" s="32"/>
      <c r="S5245" s="32"/>
      <c r="T5245" s="32"/>
      <c r="U5245" s="32"/>
      <c r="V5245" s="32">
        <f t="shared" si="13884"/>
        <v>0</v>
      </c>
      <c r="W5245" s="32"/>
      <c r="X5245" s="32"/>
      <c r="Y5245" s="32"/>
      <c r="Z5245" s="32"/>
      <c r="AA5245" s="32"/>
      <c r="AB5245" s="32">
        <v>0</v>
      </c>
      <c r="AC5245" s="33">
        <v>1695.8045</v>
      </c>
      <c r="AD5245" s="33">
        <v>1695.8045</v>
      </c>
      <c r="AE5245" s="34">
        <f t="shared" si="13877"/>
        <v>100</v>
      </c>
      <c r="AF5245" s="32">
        <v>1695.8045</v>
      </c>
      <c r="AG5245" s="32">
        <v>0</v>
      </c>
      <c r="AH5245" s="32">
        <v>0</v>
      </c>
      <c r="AI5245" s="32">
        <v>0</v>
      </c>
      <c r="AJ5245" s="32">
        <v>0</v>
      </c>
      <c r="AK5245" s="32">
        <v>0</v>
      </c>
      <c r="AL5245" s="32">
        <f t="shared" si="13878"/>
        <v>1695.8045</v>
      </c>
      <c r="AM5245" s="32">
        <f t="shared" si="13879"/>
        <v>-1695.8045</v>
      </c>
      <c r="AN5245" s="12"/>
    </row>
    <row r="5246" spans="2:40" ht="46.8" x14ac:dyDescent="0.3">
      <c r="B5246" s="30" t="s">
        <v>1405</v>
      </c>
      <c r="C5246" s="30" t="s">
        <v>38</v>
      </c>
      <c r="D5246" s="30" t="s">
        <v>40</v>
      </c>
      <c r="E5246" s="15" t="str">
        <f t="shared" si="13883"/>
        <v>0113</v>
      </c>
      <c r="F5246" s="30" t="s">
        <v>1453</v>
      </c>
      <c r="G5246" s="30"/>
      <c r="H5246" s="31" t="s">
        <v>1454</v>
      </c>
      <c r="I5246" s="32">
        <f t="shared" ref="I5246:I5272" si="13900">I5247</f>
        <v>57.5</v>
      </c>
      <c r="J5246" s="32">
        <f t="shared" ref="J5246:J5272" si="13901">J5247</f>
        <v>57.5</v>
      </c>
      <c r="K5246" s="32">
        <f t="shared" ref="K5246:K5272" si="13902">K5247</f>
        <v>57.5</v>
      </c>
      <c r="L5246" s="32">
        <f t="shared" ref="L5246:L5279" si="13903">L5247</f>
        <v>0</v>
      </c>
      <c r="M5246" s="32">
        <f t="shared" ref="M5246:M5279" si="13904">M5247</f>
        <v>0</v>
      </c>
      <c r="N5246" s="32">
        <f t="shared" ref="N5246:N5279" si="13905">N5247</f>
        <v>0</v>
      </c>
      <c r="O5246" s="32">
        <f t="shared" si="13887"/>
        <v>0</v>
      </c>
      <c r="P5246" s="32">
        <f t="shared" si="13888"/>
        <v>0</v>
      </c>
      <c r="Q5246" s="32">
        <f t="shared" si="13889"/>
        <v>0</v>
      </c>
      <c r="R5246" s="32">
        <f t="shared" si="13890"/>
        <v>0</v>
      </c>
      <c r="S5246" s="32">
        <f t="shared" ref="S5246:S5279" si="13906">S5247</f>
        <v>0</v>
      </c>
      <c r="T5246" s="32">
        <f t="shared" ref="T5246:T5279" si="13907">T5247</f>
        <v>0</v>
      </c>
      <c r="U5246" s="32">
        <v>0</v>
      </c>
      <c r="V5246" s="32">
        <f t="shared" si="13884"/>
        <v>57.5</v>
      </c>
      <c r="W5246" s="32">
        <f t="shared" ref="W5246:W5279" si="13908">W5247</f>
        <v>0</v>
      </c>
      <c r="X5246" s="32">
        <f t="shared" ref="X5246:X5279" si="13909">X5247</f>
        <v>0</v>
      </c>
      <c r="Y5246" s="32">
        <f t="shared" ref="Y5246:Y5279" si="13910">Y5247</f>
        <v>0</v>
      </c>
      <c r="Z5246" s="32">
        <f t="shared" ref="Z5246:Z5279" si="13911">Z5247</f>
        <v>0</v>
      </c>
      <c r="AA5246" s="32">
        <f t="shared" ref="AA5246:AA5279" si="13912">AA5247</f>
        <v>0</v>
      </c>
      <c r="AB5246" s="32">
        <f t="shared" si="13891"/>
        <v>46</v>
      </c>
      <c r="AC5246" s="33">
        <f t="shared" si="13892"/>
        <v>57.5</v>
      </c>
      <c r="AD5246" s="33">
        <f t="shared" si="13893"/>
        <v>57.5</v>
      </c>
      <c r="AE5246" s="34">
        <f t="shared" si="13877"/>
        <v>100</v>
      </c>
      <c r="AF5246" s="32">
        <f t="shared" si="13894"/>
        <v>57.5</v>
      </c>
      <c r="AG5246" s="32">
        <f t="shared" si="13895"/>
        <v>0</v>
      </c>
      <c r="AH5246" s="32">
        <f t="shared" si="13896"/>
        <v>0</v>
      </c>
      <c r="AI5246" s="32">
        <f t="shared" si="13897"/>
        <v>0</v>
      </c>
      <c r="AJ5246" s="32">
        <f t="shared" si="13898"/>
        <v>0</v>
      </c>
      <c r="AK5246" s="32">
        <f t="shared" si="13899"/>
        <v>0</v>
      </c>
      <c r="AL5246" s="32">
        <f t="shared" si="13878"/>
        <v>57.5</v>
      </c>
      <c r="AM5246" s="32">
        <f t="shared" si="13879"/>
        <v>0</v>
      </c>
    </row>
    <row r="5247" spans="2:40" x14ac:dyDescent="0.3">
      <c r="B5247" s="30" t="s">
        <v>1405</v>
      </c>
      <c r="C5247" s="30" t="s">
        <v>38</v>
      </c>
      <c r="D5247" s="30" t="s">
        <v>40</v>
      </c>
      <c r="E5247" s="15" t="str">
        <f t="shared" si="13883"/>
        <v>0113</v>
      </c>
      <c r="F5247" s="30" t="s">
        <v>1453</v>
      </c>
      <c r="G5247" s="30" t="s">
        <v>92</v>
      </c>
      <c r="H5247" s="31" t="s">
        <v>93</v>
      </c>
      <c r="I5247" s="32">
        <f t="shared" si="13900"/>
        <v>57.5</v>
      </c>
      <c r="J5247" s="32">
        <f t="shared" si="13901"/>
        <v>57.5</v>
      </c>
      <c r="K5247" s="32">
        <f t="shared" si="13902"/>
        <v>57.5</v>
      </c>
      <c r="L5247" s="32">
        <f t="shared" si="13903"/>
        <v>0</v>
      </c>
      <c r="M5247" s="32">
        <f t="shared" si="13904"/>
        <v>0</v>
      </c>
      <c r="N5247" s="32">
        <f t="shared" si="13905"/>
        <v>0</v>
      </c>
      <c r="O5247" s="32">
        <f t="shared" si="13887"/>
        <v>0</v>
      </c>
      <c r="P5247" s="32">
        <f t="shared" si="13888"/>
        <v>0</v>
      </c>
      <c r="Q5247" s="32">
        <f t="shared" si="13889"/>
        <v>0</v>
      </c>
      <c r="R5247" s="32">
        <f t="shared" si="13890"/>
        <v>0</v>
      </c>
      <c r="S5247" s="32">
        <f t="shared" si="13906"/>
        <v>0</v>
      </c>
      <c r="T5247" s="32">
        <f t="shared" si="13907"/>
        <v>0</v>
      </c>
      <c r="U5247" s="32">
        <v>0</v>
      </c>
      <c r="V5247" s="32">
        <f t="shared" si="13884"/>
        <v>57.5</v>
      </c>
      <c r="W5247" s="32">
        <f t="shared" si="13908"/>
        <v>0</v>
      </c>
      <c r="X5247" s="32">
        <f t="shared" si="13909"/>
        <v>0</v>
      </c>
      <c r="Y5247" s="32">
        <f t="shared" si="13910"/>
        <v>0</v>
      </c>
      <c r="Z5247" s="32">
        <f t="shared" si="13911"/>
        <v>0</v>
      </c>
      <c r="AA5247" s="32">
        <f t="shared" si="13912"/>
        <v>0</v>
      </c>
      <c r="AB5247" s="32">
        <f t="shared" si="13891"/>
        <v>46</v>
      </c>
      <c r="AC5247" s="33">
        <f t="shared" si="13892"/>
        <v>57.5</v>
      </c>
      <c r="AD5247" s="33">
        <f t="shared" si="13893"/>
        <v>57.5</v>
      </c>
      <c r="AE5247" s="34">
        <f t="shared" si="13877"/>
        <v>100</v>
      </c>
      <c r="AF5247" s="32">
        <f t="shared" si="13894"/>
        <v>57.5</v>
      </c>
      <c r="AG5247" s="32">
        <f t="shared" si="13895"/>
        <v>0</v>
      </c>
      <c r="AH5247" s="32">
        <f t="shared" si="13896"/>
        <v>0</v>
      </c>
      <c r="AI5247" s="32">
        <f t="shared" si="13897"/>
        <v>0</v>
      </c>
      <c r="AJ5247" s="32">
        <f t="shared" si="13898"/>
        <v>0</v>
      </c>
      <c r="AK5247" s="32">
        <f t="shared" si="13899"/>
        <v>0</v>
      </c>
      <c r="AL5247" s="32">
        <f t="shared" si="13878"/>
        <v>57.5</v>
      </c>
      <c r="AM5247" s="32">
        <f t="shared" si="13879"/>
        <v>0</v>
      </c>
    </row>
    <row r="5248" spans="2:40" x14ac:dyDescent="0.3">
      <c r="B5248" s="30" t="s">
        <v>1405</v>
      </c>
      <c r="C5248" s="30" t="s">
        <v>38</v>
      </c>
      <c r="D5248" s="30" t="s">
        <v>40</v>
      </c>
      <c r="E5248" s="15" t="str">
        <f t="shared" si="13883"/>
        <v>0113</v>
      </c>
      <c r="F5248" s="30" t="s">
        <v>1453</v>
      </c>
      <c r="G5248" s="30" t="s">
        <v>194</v>
      </c>
      <c r="H5248" s="31" t="s">
        <v>195</v>
      </c>
      <c r="I5248" s="32">
        <v>57.5</v>
      </c>
      <c r="J5248" s="32">
        <v>57.5</v>
      </c>
      <c r="K5248" s="32">
        <v>57.5</v>
      </c>
      <c r="L5248" s="32"/>
      <c r="M5248" s="32"/>
      <c r="N5248" s="32"/>
      <c r="O5248" s="32">
        <v>0</v>
      </c>
      <c r="P5248" s="32">
        <v>0</v>
      </c>
      <c r="Q5248" s="32">
        <v>0</v>
      </c>
      <c r="R5248" s="32">
        <v>0</v>
      </c>
      <c r="S5248" s="32">
        <v>0</v>
      </c>
      <c r="T5248" s="32">
        <v>0</v>
      </c>
      <c r="U5248" s="32">
        <v>0</v>
      </c>
      <c r="V5248" s="32">
        <f t="shared" si="13884"/>
        <v>57.5</v>
      </c>
      <c r="W5248" s="32"/>
      <c r="X5248" s="32"/>
      <c r="Y5248" s="32"/>
      <c r="Z5248" s="32"/>
      <c r="AA5248" s="32"/>
      <c r="AB5248" s="32">
        <v>46</v>
      </c>
      <c r="AC5248" s="33">
        <v>57.5</v>
      </c>
      <c r="AD5248" s="33">
        <v>57.5</v>
      </c>
      <c r="AE5248" s="34">
        <f t="shared" si="13877"/>
        <v>100</v>
      </c>
      <c r="AF5248" s="32">
        <v>57.5</v>
      </c>
      <c r="AG5248" s="32">
        <v>0</v>
      </c>
      <c r="AH5248" s="32">
        <v>0</v>
      </c>
      <c r="AI5248" s="32">
        <v>0</v>
      </c>
      <c r="AJ5248" s="32">
        <v>0</v>
      </c>
      <c r="AK5248" s="32">
        <v>0</v>
      </c>
      <c r="AL5248" s="32">
        <f t="shared" si="13878"/>
        <v>57.5</v>
      </c>
      <c r="AM5248" s="32">
        <f t="shared" si="13879"/>
        <v>0</v>
      </c>
      <c r="AN5248" s="12"/>
    </row>
    <row r="5249" spans="2:40" ht="31.2" x14ac:dyDescent="0.3">
      <c r="B5249" s="30" t="s">
        <v>1405</v>
      </c>
      <c r="C5249" s="30" t="s">
        <v>38</v>
      </c>
      <c r="D5249" s="30" t="s">
        <v>40</v>
      </c>
      <c r="E5249" s="15" t="str">
        <f t="shared" si="13883"/>
        <v>0113</v>
      </c>
      <c r="F5249" s="30" t="s">
        <v>1455</v>
      </c>
      <c r="G5249" s="30"/>
      <c r="H5249" s="31" t="s">
        <v>1456</v>
      </c>
      <c r="I5249" s="32">
        <f t="shared" si="13900"/>
        <v>276</v>
      </c>
      <c r="J5249" s="32">
        <f t="shared" si="13901"/>
        <v>276</v>
      </c>
      <c r="K5249" s="32">
        <f t="shared" si="13902"/>
        <v>276</v>
      </c>
      <c r="L5249" s="32">
        <f t="shared" si="13903"/>
        <v>0</v>
      </c>
      <c r="M5249" s="32">
        <f t="shared" si="13904"/>
        <v>0</v>
      </c>
      <c r="N5249" s="32">
        <f t="shared" si="13905"/>
        <v>0</v>
      </c>
      <c r="O5249" s="32">
        <f t="shared" si="13887"/>
        <v>-34.5</v>
      </c>
      <c r="P5249" s="32">
        <f t="shared" si="13888"/>
        <v>0</v>
      </c>
      <c r="Q5249" s="32">
        <f t="shared" si="13889"/>
        <v>0</v>
      </c>
      <c r="R5249" s="32">
        <f t="shared" si="13890"/>
        <v>0</v>
      </c>
      <c r="S5249" s="32">
        <f t="shared" si="13906"/>
        <v>0</v>
      </c>
      <c r="T5249" s="32">
        <f t="shared" si="13907"/>
        <v>0</v>
      </c>
      <c r="U5249" s="32">
        <v>0</v>
      </c>
      <c r="V5249" s="32">
        <f t="shared" si="13884"/>
        <v>241.5</v>
      </c>
      <c r="W5249" s="32">
        <f t="shared" si="13908"/>
        <v>0</v>
      </c>
      <c r="X5249" s="32">
        <f t="shared" si="13909"/>
        <v>0</v>
      </c>
      <c r="Y5249" s="32">
        <f t="shared" si="13910"/>
        <v>0</v>
      </c>
      <c r="Z5249" s="32">
        <f t="shared" si="13911"/>
        <v>0</v>
      </c>
      <c r="AA5249" s="32">
        <f t="shared" si="13912"/>
        <v>0</v>
      </c>
      <c r="AB5249" s="32">
        <f t="shared" si="13891"/>
        <v>207</v>
      </c>
      <c r="AC5249" s="33">
        <f t="shared" si="13892"/>
        <v>241.5</v>
      </c>
      <c r="AD5249" s="33">
        <f t="shared" si="13893"/>
        <v>241.5</v>
      </c>
      <c r="AE5249" s="34">
        <f t="shared" si="13877"/>
        <v>100</v>
      </c>
      <c r="AF5249" s="32">
        <f t="shared" si="13894"/>
        <v>276</v>
      </c>
      <c r="AG5249" s="32">
        <f t="shared" si="13895"/>
        <v>-34.5</v>
      </c>
      <c r="AH5249" s="32">
        <f t="shared" si="13896"/>
        <v>0</v>
      </c>
      <c r="AI5249" s="32">
        <f t="shared" si="13897"/>
        <v>0</v>
      </c>
      <c r="AJ5249" s="32">
        <f t="shared" si="13898"/>
        <v>0</v>
      </c>
      <c r="AK5249" s="32">
        <f t="shared" si="13899"/>
        <v>0</v>
      </c>
      <c r="AL5249" s="32">
        <f t="shared" si="13878"/>
        <v>241.5</v>
      </c>
      <c r="AM5249" s="32">
        <f t="shared" si="13879"/>
        <v>0</v>
      </c>
    </row>
    <row r="5250" spans="2:40" x14ac:dyDescent="0.3">
      <c r="B5250" s="30" t="s">
        <v>1405</v>
      </c>
      <c r="C5250" s="30" t="s">
        <v>38</v>
      </c>
      <c r="D5250" s="30" t="s">
        <v>40</v>
      </c>
      <c r="E5250" s="15" t="str">
        <f t="shared" si="13883"/>
        <v>0113</v>
      </c>
      <c r="F5250" s="30" t="s">
        <v>1455</v>
      </c>
      <c r="G5250" s="30" t="s">
        <v>92</v>
      </c>
      <c r="H5250" s="31" t="s">
        <v>93</v>
      </c>
      <c r="I5250" s="32">
        <f t="shared" si="13900"/>
        <v>276</v>
      </c>
      <c r="J5250" s="32">
        <f t="shared" si="13901"/>
        <v>276</v>
      </c>
      <c r="K5250" s="32">
        <f t="shared" si="13902"/>
        <v>276</v>
      </c>
      <c r="L5250" s="32">
        <f t="shared" si="13903"/>
        <v>0</v>
      </c>
      <c r="M5250" s="32">
        <f t="shared" si="13904"/>
        <v>0</v>
      </c>
      <c r="N5250" s="32">
        <f t="shared" si="13905"/>
        <v>0</v>
      </c>
      <c r="O5250" s="32">
        <f t="shared" si="13887"/>
        <v>-34.5</v>
      </c>
      <c r="P5250" s="32">
        <f t="shared" si="13888"/>
        <v>0</v>
      </c>
      <c r="Q5250" s="32">
        <f t="shared" si="13889"/>
        <v>0</v>
      </c>
      <c r="R5250" s="32">
        <f t="shared" si="13890"/>
        <v>0</v>
      </c>
      <c r="S5250" s="32">
        <f t="shared" si="13906"/>
        <v>0</v>
      </c>
      <c r="T5250" s="32">
        <f t="shared" si="13907"/>
        <v>0</v>
      </c>
      <c r="U5250" s="32">
        <v>0</v>
      </c>
      <c r="V5250" s="32">
        <f t="shared" si="13884"/>
        <v>241.5</v>
      </c>
      <c r="W5250" s="32">
        <f t="shared" si="13908"/>
        <v>0</v>
      </c>
      <c r="X5250" s="32">
        <f t="shared" si="13909"/>
        <v>0</v>
      </c>
      <c r="Y5250" s="32">
        <f t="shared" si="13910"/>
        <v>0</v>
      </c>
      <c r="Z5250" s="32">
        <f t="shared" si="13911"/>
        <v>0</v>
      </c>
      <c r="AA5250" s="32">
        <f t="shared" si="13912"/>
        <v>0</v>
      </c>
      <c r="AB5250" s="32">
        <f t="shared" si="13891"/>
        <v>207</v>
      </c>
      <c r="AC5250" s="33">
        <f t="shared" si="13892"/>
        <v>241.5</v>
      </c>
      <c r="AD5250" s="33">
        <f t="shared" si="13893"/>
        <v>241.5</v>
      </c>
      <c r="AE5250" s="34">
        <f t="shared" si="13877"/>
        <v>100</v>
      </c>
      <c r="AF5250" s="32">
        <f t="shared" si="13894"/>
        <v>276</v>
      </c>
      <c r="AG5250" s="32">
        <f t="shared" si="13895"/>
        <v>-34.5</v>
      </c>
      <c r="AH5250" s="32">
        <f t="shared" si="13896"/>
        <v>0</v>
      </c>
      <c r="AI5250" s="32">
        <f t="shared" si="13897"/>
        <v>0</v>
      </c>
      <c r="AJ5250" s="32">
        <f t="shared" si="13898"/>
        <v>0</v>
      </c>
      <c r="AK5250" s="32">
        <f t="shared" si="13899"/>
        <v>0</v>
      </c>
      <c r="AL5250" s="32">
        <f t="shared" si="13878"/>
        <v>241.5</v>
      </c>
      <c r="AM5250" s="32">
        <f t="shared" si="13879"/>
        <v>0</v>
      </c>
    </row>
    <row r="5251" spans="2:40" x14ac:dyDescent="0.3">
      <c r="B5251" s="30" t="s">
        <v>1405</v>
      </c>
      <c r="C5251" s="30" t="s">
        <v>38</v>
      </c>
      <c r="D5251" s="30" t="s">
        <v>40</v>
      </c>
      <c r="E5251" s="15" t="str">
        <f t="shared" si="13883"/>
        <v>0113</v>
      </c>
      <c r="F5251" s="30" t="s">
        <v>1455</v>
      </c>
      <c r="G5251" s="30" t="s">
        <v>194</v>
      </c>
      <c r="H5251" s="31" t="s">
        <v>195</v>
      </c>
      <c r="I5251" s="32">
        <v>276</v>
      </c>
      <c r="J5251" s="32">
        <v>276</v>
      </c>
      <c r="K5251" s="32">
        <v>276</v>
      </c>
      <c r="L5251" s="32"/>
      <c r="M5251" s="32"/>
      <c r="N5251" s="32"/>
      <c r="O5251" s="32">
        <v>-34.5</v>
      </c>
      <c r="P5251" s="32">
        <v>0</v>
      </c>
      <c r="Q5251" s="32">
        <v>0</v>
      </c>
      <c r="R5251" s="32">
        <v>0</v>
      </c>
      <c r="S5251" s="32">
        <v>0</v>
      </c>
      <c r="T5251" s="32">
        <v>0</v>
      </c>
      <c r="U5251" s="32">
        <v>0</v>
      </c>
      <c r="V5251" s="32">
        <f t="shared" si="13884"/>
        <v>241.5</v>
      </c>
      <c r="W5251" s="32"/>
      <c r="X5251" s="32"/>
      <c r="Y5251" s="32"/>
      <c r="Z5251" s="32"/>
      <c r="AA5251" s="32"/>
      <c r="AB5251" s="32">
        <v>207</v>
      </c>
      <c r="AC5251" s="33">
        <v>241.5</v>
      </c>
      <c r="AD5251" s="33">
        <v>241.5</v>
      </c>
      <c r="AE5251" s="34">
        <f t="shared" si="13877"/>
        <v>100</v>
      </c>
      <c r="AF5251" s="32">
        <v>276</v>
      </c>
      <c r="AG5251" s="32">
        <v>-34.5</v>
      </c>
      <c r="AH5251" s="32">
        <v>0</v>
      </c>
      <c r="AI5251" s="32">
        <v>0</v>
      </c>
      <c r="AJ5251" s="32">
        <v>0</v>
      </c>
      <c r="AK5251" s="32">
        <v>0</v>
      </c>
      <c r="AL5251" s="32">
        <f t="shared" si="13878"/>
        <v>241.5</v>
      </c>
      <c r="AM5251" s="32">
        <f t="shared" si="13879"/>
        <v>0</v>
      </c>
      <c r="AN5251" s="12"/>
    </row>
    <row r="5252" spans="2:40" s="13" customFormat="1" ht="31.2" x14ac:dyDescent="0.3">
      <c r="B5252" s="14" t="s">
        <v>1405</v>
      </c>
      <c r="C5252" s="14" t="s">
        <v>114</v>
      </c>
      <c r="D5252" s="14"/>
      <c r="E5252" s="21" t="str">
        <f t="shared" si="13883"/>
        <v>03</v>
      </c>
      <c r="F5252" s="14"/>
      <c r="G5252" s="14"/>
      <c r="H5252" s="16" t="s">
        <v>196</v>
      </c>
      <c r="I5252" s="17">
        <f t="shared" si="13900"/>
        <v>2139</v>
      </c>
      <c r="J5252" s="17">
        <f t="shared" si="13901"/>
        <v>2139</v>
      </c>
      <c r="K5252" s="17">
        <f t="shared" si="13902"/>
        <v>2139</v>
      </c>
      <c r="L5252" s="17">
        <f t="shared" si="13903"/>
        <v>0</v>
      </c>
      <c r="M5252" s="17">
        <f t="shared" si="13904"/>
        <v>0</v>
      </c>
      <c r="N5252" s="17">
        <f t="shared" si="13905"/>
        <v>0</v>
      </c>
      <c r="O5252" s="17">
        <f t="shared" si="13887"/>
        <v>0</v>
      </c>
      <c r="P5252" s="17">
        <f t="shared" si="13888"/>
        <v>0</v>
      </c>
      <c r="Q5252" s="17">
        <f t="shared" si="13889"/>
        <v>0</v>
      </c>
      <c r="R5252" s="17">
        <f t="shared" si="13890"/>
        <v>0</v>
      </c>
      <c r="S5252" s="17">
        <f t="shared" si="13906"/>
        <v>0</v>
      </c>
      <c r="T5252" s="17">
        <f t="shared" si="13907"/>
        <v>0</v>
      </c>
      <c r="U5252" s="17">
        <v>0</v>
      </c>
      <c r="V5252" s="17">
        <f t="shared" si="13884"/>
        <v>2139</v>
      </c>
      <c r="W5252" s="17">
        <f t="shared" si="13908"/>
        <v>0</v>
      </c>
      <c r="X5252" s="17">
        <f t="shared" si="13909"/>
        <v>0</v>
      </c>
      <c r="Y5252" s="17">
        <f t="shared" si="13910"/>
        <v>0</v>
      </c>
      <c r="Z5252" s="17">
        <f t="shared" si="13911"/>
        <v>0</v>
      </c>
      <c r="AA5252" s="17">
        <f t="shared" si="13912"/>
        <v>0</v>
      </c>
      <c r="AB5252" s="17">
        <f t="shared" si="13891"/>
        <v>1782.5</v>
      </c>
      <c r="AC5252" s="18">
        <f t="shared" si="13892"/>
        <v>2139</v>
      </c>
      <c r="AD5252" s="18">
        <f t="shared" si="13893"/>
        <v>2139</v>
      </c>
      <c r="AE5252" s="19">
        <f t="shared" si="13877"/>
        <v>100</v>
      </c>
      <c r="AF5252" s="17">
        <f t="shared" si="13894"/>
        <v>2139</v>
      </c>
      <c r="AG5252" s="17">
        <f t="shared" si="13895"/>
        <v>0</v>
      </c>
      <c r="AH5252" s="17">
        <f t="shared" si="13896"/>
        <v>0</v>
      </c>
      <c r="AI5252" s="17">
        <f t="shared" si="13897"/>
        <v>0</v>
      </c>
      <c r="AJ5252" s="17">
        <f t="shared" si="13898"/>
        <v>0</v>
      </c>
      <c r="AK5252" s="17">
        <f t="shared" si="13899"/>
        <v>0</v>
      </c>
      <c r="AL5252" s="17">
        <f t="shared" si="13878"/>
        <v>2139</v>
      </c>
      <c r="AM5252" s="17">
        <f t="shared" si="13879"/>
        <v>0</v>
      </c>
      <c r="AN5252" s="20"/>
    </row>
    <row r="5253" spans="2:40" s="22" customFormat="1" ht="31.2" x14ac:dyDescent="0.3">
      <c r="B5253" s="23" t="s">
        <v>1405</v>
      </c>
      <c r="C5253" s="23" t="s">
        <v>114</v>
      </c>
      <c r="D5253" s="23" t="s">
        <v>197</v>
      </c>
      <c r="E5253" s="24" t="str">
        <f t="shared" si="13883"/>
        <v>0314</v>
      </c>
      <c r="F5253" s="23"/>
      <c r="G5253" s="23"/>
      <c r="H5253" s="25" t="s">
        <v>198</v>
      </c>
      <c r="I5253" s="26">
        <f t="shared" si="13900"/>
        <v>2139</v>
      </c>
      <c r="J5253" s="26">
        <f t="shared" si="13901"/>
        <v>2139</v>
      </c>
      <c r="K5253" s="26">
        <f t="shared" si="13902"/>
        <v>2139</v>
      </c>
      <c r="L5253" s="26">
        <f t="shared" si="13903"/>
        <v>0</v>
      </c>
      <c r="M5253" s="26">
        <f t="shared" si="13904"/>
        <v>0</v>
      </c>
      <c r="N5253" s="26">
        <f t="shared" si="13905"/>
        <v>0</v>
      </c>
      <c r="O5253" s="26">
        <f t="shared" si="13887"/>
        <v>0</v>
      </c>
      <c r="P5253" s="26">
        <f t="shared" si="13888"/>
        <v>0</v>
      </c>
      <c r="Q5253" s="26">
        <f t="shared" si="13889"/>
        <v>0</v>
      </c>
      <c r="R5253" s="26">
        <f t="shared" si="13890"/>
        <v>0</v>
      </c>
      <c r="S5253" s="26">
        <f t="shared" si="13906"/>
        <v>0</v>
      </c>
      <c r="T5253" s="26">
        <f t="shared" si="13907"/>
        <v>0</v>
      </c>
      <c r="U5253" s="26">
        <v>0</v>
      </c>
      <c r="V5253" s="26">
        <f t="shared" si="13884"/>
        <v>2139</v>
      </c>
      <c r="W5253" s="26">
        <f t="shared" si="13908"/>
        <v>0</v>
      </c>
      <c r="X5253" s="26">
        <f t="shared" si="13909"/>
        <v>0</v>
      </c>
      <c r="Y5253" s="26">
        <f t="shared" si="13910"/>
        <v>0</v>
      </c>
      <c r="Z5253" s="26">
        <f t="shared" si="13911"/>
        <v>0</v>
      </c>
      <c r="AA5253" s="26">
        <f t="shared" si="13912"/>
        <v>0</v>
      </c>
      <c r="AB5253" s="26">
        <f t="shared" si="13891"/>
        <v>1782.5</v>
      </c>
      <c r="AC5253" s="27">
        <f t="shared" si="13892"/>
        <v>2139</v>
      </c>
      <c r="AD5253" s="27">
        <f t="shared" si="13893"/>
        <v>2139</v>
      </c>
      <c r="AE5253" s="28">
        <f t="shared" si="13877"/>
        <v>100</v>
      </c>
      <c r="AF5253" s="26">
        <f t="shared" si="13894"/>
        <v>2139</v>
      </c>
      <c r="AG5253" s="26">
        <f t="shared" si="13895"/>
        <v>0</v>
      </c>
      <c r="AH5253" s="26">
        <f t="shared" si="13896"/>
        <v>0</v>
      </c>
      <c r="AI5253" s="26">
        <f t="shared" si="13897"/>
        <v>0</v>
      </c>
      <c r="AJ5253" s="26">
        <f t="shared" si="13898"/>
        <v>0</v>
      </c>
      <c r="AK5253" s="26">
        <f t="shared" si="13899"/>
        <v>0</v>
      </c>
      <c r="AL5253" s="26">
        <f t="shared" si="13878"/>
        <v>2139</v>
      </c>
      <c r="AM5253" s="26">
        <f t="shared" si="13879"/>
        <v>0</v>
      </c>
      <c r="AN5253" s="29"/>
    </row>
    <row r="5254" spans="2:40" ht="31.2" x14ac:dyDescent="0.3">
      <c r="B5254" s="30" t="s">
        <v>1405</v>
      </c>
      <c r="C5254" s="30" t="s">
        <v>114</v>
      </c>
      <c r="D5254" s="30" t="s">
        <v>197</v>
      </c>
      <c r="E5254" s="15" t="str">
        <f t="shared" si="13883"/>
        <v>0314</v>
      </c>
      <c r="F5254" s="30" t="s">
        <v>78</v>
      </c>
      <c r="G5254" s="30"/>
      <c r="H5254" s="31" t="s">
        <v>79</v>
      </c>
      <c r="I5254" s="32">
        <f t="shared" si="13900"/>
        <v>2139</v>
      </c>
      <c r="J5254" s="32">
        <f t="shared" si="13901"/>
        <v>2139</v>
      </c>
      <c r="K5254" s="32">
        <f t="shared" si="13902"/>
        <v>2139</v>
      </c>
      <c r="L5254" s="32">
        <f t="shared" si="13903"/>
        <v>0</v>
      </c>
      <c r="M5254" s="32">
        <f t="shared" si="13904"/>
        <v>0</v>
      </c>
      <c r="N5254" s="32">
        <f t="shared" si="13905"/>
        <v>0</v>
      </c>
      <c r="O5254" s="32">
        <f t="shared" si="13887"/>
        <v>0</v>
      </c>
      <c r="P5254" s="32">
        <f t="shared" si="13888"/>
        <v>0</v>
      </c>
      <c r="Q5254" s="32">
        <f t="shared" si="13889"/>
        <v>0</v>
      </c>
      <c r="R5254" s="32">
        <f t="shared" si="13890"/>
        <v>0</v>
      </c>
      <c r="S5254" s="32">
        <f t="shared" si="13906"/>
        <v>0</v>
      </c>
      <c r="T5254" s="32">
        <f t="shared" si="13907"/>
        <v>0</v>
      </c>
      <c r="U5254" s="32">
        <v>0</v>
      </c>
      <c r="V5254" s="32">
        <f t="shared" si="13884"/>
        <v>2139</v>
      </c>
      <c r="W5254" s="32">
        <f t="shared" si="13908"/>
        <v>0</v>
      </c>
      <c r="X5254" s="32">
        <f t="shared" si="13909"/>
        <v>0</v>
      </c>
      <c r="Y5254" s="32">
        <f t="shared" si="13910"/>
        <v>0</v>
      </c>
      <c r="Z5254" s="32">
        <f t="shared" si="13911"/>
        <v>0</v>
      </c>
      <c r="AA5254" s="32">
        <f t="shared" si="13912"/>
        <v>0</v>
      </c>
      <c r="AB5254" s="32">
        <f t="shared" si="13891"/>
        <v>1782.5</v>
      </c>
      <c r="AC5254" s="33">
        <f t="shared" si="13892"/>
        <v>2139</v>
      </c>
      <c r="AD5254" s="33">
        <f t="shared" si="13893"/>
        <v>2139</v>
      </c>
      <c r="AE5254" s="34">
        <f t="shared" si="13877"/>
        <v>100</v>
      </c>
      <c r="AF5254" s="32">
        <f t="shared" si="13894"/>
        <v>2139</v>
      </c>
      <c r="AG5254" s="32">
        <f t="shared" si="13895"/>
        <v>0</v>
      </c>
      <c r="AH5254" s="32">
        <f t="shared" si="13896"/>
        <v>0</v>
      </c>
      <c r="AI5254" s="32">
        <f t="shared" si="13897"/>
        <v>0</v>
      </c>
      <c r="AJ5254" s="32">
        <f t="shared" si="13898"/>
        <v>0</v>
      </c>
      <c r="AK5254" s="32">
        <f t="shared" si="13899"/>
        <v>0</v>
      </c>
      <c r="AL5254" s="32">
        <f t="shared" si="13878"/>
        <v>2139</v>
      </c>
      <c r="AM5254" s="32">
        <f t="shared" si="13879"/>
        <v>0</v>
      </c>
    </row>
    <row r="5255" spans="2:40" x14ac:dyDescent="0.3">
      <c r="B5255" s="30" t="s">
        <v>1405</v>
      </c>
      <c r="C5255" s="30" t="s">
        <v>114</v>
      </c>
      <c r="D5255" s="30" t="s">
        <v>197</v>
      </c>
      <c r="E5255" s="15" t="str">
        <f t="shared" si="13883"/>
        <v>0314</v>
      </c>
      <c r="F5255" s="30" t="s">
        <v>80</v>
      </c>
      <c r="G5255" s="30"/>
      <c r="H5255" s="31" t="s">
        <v>81</v>
      </c>
      <c r="I5255" s="32">
        <f t="shared" si="13900"/>
        <v>2139</v>
      </c>
      <c r="J5255" s="32">
        <f t="shared" si="13901"/>
        <v>2139</v>
      </c>
      <c r="K5255" s="32">
        <f t="shared" si="13902"/>
        <v>2139</v>
      </c>
      <c r="L5255" s="32">
        <f t="shared" si="13903"/>
        <v>0</v>
      </c>
      <c r="M5255" s="32">
        <f t="shared" si="13904"/>
        <v>0</v>
      </c>
      <c r="N5255" s="32">
        <f t="shared" si="13905"/>
        <v>0</v>
      </c>
      <c r="O5255" s="32">
        <f t="shared" si="13887"/>
        <v>0</v>
      </c>
      <c r="P5255" s="32">
        <f t="shared" si="13888"/>
        <v>0</v>
      </c>
      <c r="Q5255" s="32">
        <f t="shared" si="13889"/>
        <v>0</v>
      </c>
      <c r="R5255" s="32">
        <f t="shared" si="13890"/>
        <v>0</v>
      </c>
      <c r="S5255" s="32">
        <f t="shared" si="13906"/>
        <v>0</v>
      </c>
      <c r="T5255" s="32">
        <f t="shared" si="13907"/>
        <v>0</v>
      </c>
      <c r="U5255" s="32">
        <v>0</v>
      </c>
      <c r="V5255" s="32">
        <f t="shared" si="13884"/>
        <v>2139</v>
      </c>
      <c r="W5255" s="32">
        <f t="shared" si="13908"/>
        <v>0</v>
      </c>
      <c r="X5255" s="32">
        <f t="shared" si="13909"/>
        <v>0</v>
      </c>
      <c r="Y5255" s="32">
        <f t="shared" si="13910"/>
        <v>0</v>
      </c>
      <c r="Z5255" s="32">
        <f t="shared" si="13911"/>
        <v>0</v>
      </c>
      <c r="AA5255" s="32">
        <f t="shared" si="13912"/>
        <v>0</v>
      </c>
      <c r="AB5255" s="32">
        <f t="shared" si="13891"/>
        <v>1782.5</v>
      </c>
      <c r="AC5255" s="33">
        <f t="shared" si="13892"/>
        <v>2139</v>
      </c>
      <c r="AD5255" s="33">
        <f t="shared" si="13893"/>
        <v>2139</v>
      </c>
      <c r="AE5255" s="34">
        <f t="shared" si="13877"/>
        <v>100</v>
      </c>
      <c r="AF5255" s="32">
        <f t="shared" si="13894"/>
        <v>2139</v>
      </c>
      <c r="AG5255" s="32">
        <f t="shared" si="13895"/>
        <v>0</v>
      </c>
      <c r="AH5255" s="32">
        <f t="shared" si="13896"/>
        <v>0</v>
      </c>
      <c r="AI5255" s="32">
        <f t="shared" si="13897"/>
        <v>0</v>
      </c>
      <c r="AJ5255" s="32">
        <f t="shared" si="13898"/>
        <v>0</v>
      </c>
      <c r="AK5255" s="32">
        <f t="shared" si="13899"/>
        <v>0</v>
      </c>
      <c r="AL5255" s="32">
        <f t="shared" si="13878"/>
        <v>2139</v>
      </c>
      <c r="AM5255" s="32">
        <f t="shared" si="13879"/>
        <v>0</v>
      </c>
    </row>
    <row r="5256" spans="2:40" ht="46.8" x14ac:dyDescent="0.3">
      <c r="B5256" s="30" t="s">
        <v>1405</v>
      </c>
      <c r="C5256" s="30" t="s">
        <v>114</v>
      </c>
      <c r="D5256" s="30" t="s">
        <v>197</v>
      </c>
      <c r="E5256" s="15" t="str">
        <f t="shared" si="13883"/>
        <v>0314</v>
      </c>
      <c r="F5256" s="30" t="s">
        <v>199</v>
      </c>
      <c r="G5256" s="30"/>
      <c r="H5256" s="31" t="s">
        <v>200</v>
      </c>
      <c r="I5256" s="32">
        <f t="shared" si="13900"/>
        <v>2139</v>
      </c>
      <c r="J5256" s="32">
        <f t="shared" si="13901"/>
        <v>2139</v>
      </c>
      <c r="K5256" s="32">
        <f t="shared" si="13902"/>
        <v>2139</v>
      </c>
      <c r="L5256" s="32">
        <f t="shared" si="13903"/>
        <v>0</v>
      </c>
      <c r="M5256" s="32">
        <f t="shared" si="13904"/>
        <v>0</v>
      </c>
      <c r="N5256" s="32">
        <f t="shared" si="13905"/>
        <v>0</v>
      </c>
      <c r="O5256" s="32">
        <f t="shared" si="13887"/>
        <v>0</v>
      </c>
      <c r="P5256" s="32">
        <f t="shared" si="13888"/>
        <v>0</v>
      </c>
      <c r="Q5256" s="32">
        <f t="shared" si="13889"/>
        <v>0</v>
      </c>
      <c r="R5256" s="32">
        <f t="shared" si="13890"/>
        <v>0</v>
      </c>
      <c r="S5256" s="32">
        <f t="shared" si="13906"/>
        <v>0</v>
      </c>
      <c r="T5256" s="32">
        <f t="shared" si="13907"/>
        <v>0</v>
      </c>
      <c r="U5256" s="32">
        <v>0</v>
      </c>
      <c r="V5256" s="32">
        <f t="shared" si="13884"/>
        <v>2139</v>
      </c>
      <c r="W5256" s="32">
        <f t="shared" si="13908"/>
        <v>0</v>
      </c>
      <c r="X5256" s="32">
        <f t="shared" si="13909"/>
        <v>0</v>
      </c>
      <c r="Y5256" s="32">
        <f t="shared" si="13910"/>
        <v>0</v>
      </c>
      <c r="Z5256" s="32">
        <f t="shared" si="13911"/>
        <v>0</v>
      </c>
      <c r="AA5256" s="32">
        <f t="shared" si="13912"/>
        <v>0</v>
      </c>
      <c r="AB5256" s="32">
        <f t="shared" si="13891"/>
        <v>1782.5</v>
      </c>
      <c r="AC5256" s="33">
        <f t="shared" si="13892"/>
        <v>2139</v>
      </c>
      <c r="AD5256" s="33">
        <f t="shared" si="13893"/>
        <v>2139</v>
      </c>
      <c r="AE5256" s="34">
        <f t="shared" si="13877"/>
        <v>100</v>
      </c>
      <c r="AF5256" s="32">
        <f t="shared" si="13894"/>
        <v>2139</v>
      </c>
      <c r="AG5256" s="32">
        <f t="shared" si="13895"/>
        <v>0</v>
      </c>
      <c r="AH5256" s="32">
        <f t="shared" si="13896"/>
        <v>0</v>
      </c>
      <c r="AI5256" s="32">
        <f t="shared" si="13897"/>
        <v>0</v>
      </c>
      <c r="AJ5256" s="32">
        <f t="shared" si="13898"/>
        <v>0</v>
      </c>
      <c r="AK5256" s="32">
        <f t="shared" si="13899"/>
        <v>0</v>
      </c>
      <c r="AL5256" s="32">
        <f t="shared" si="13878"/>
        <v>2139</v>
      </c>
      <c r="AM5256" s="32">
        <f t="shared" si="13879"/>
        <v>0</v>
      </c>
    </row>
    <row r="5257" spans="2:40" ht="31.2" x14ac:dyDescent="0.3">
      <c r="B5257" s="30" t="s">
        <v>1405</v>
      </c>
      <c r="C5257" s="30" t="s">
        <v>114</v>
      </c>
      <c r="D5257" s="30" t="s">
        <v>197</v>
      </c>
      <c r="E5257" s="15" t="str">
        <f t="shared" si="13883"/>
        <v>0314</v>
      </c>
      <c r="F5257" s="30" t="s">
        <v>199</v>
      </c>
      <c r="G5257" s="30" t="s">
        <v>50</v>
      </c>
      <c r="H5257" s="31" t="s">
        <v>51</v>
      </c>
      <c r="I5257" s="32">
        <f t="shared" si="13900"/>
        <v>2139</v>
      </c>
      <c r="J5257" s="32">
        <f t="shared" si="13901"/>
        <v>2139</v>
      </c>
      <c r="K5257" s="32">
        <f t="shared" si="13902"/>
        <v>2139</v>
      </c>
      <c r="L5257" s="32">
        <f t="shared" si="13903"/>
        <v>0</v>
      </c>
      <c r="M5257" s="32">
        <f t="shared" si="13904"/>
        <v>0</v>
      </c>
      <c r="N5257" s="32">
        <f t="shared" si="13905"/>
        <v>0</v>
      </c>
      <c r="O5257" s="32">
        <f t="shared" si="13887"/>
        <v>0</v>
      </c>
      <c r="P5257" s="32">
        <f t="shared" si="13888"/>
        <v>0</v>
      </c>
      <c r="Q5257" s="32">
        <f t="shared" si="13889"/>
        <v>0</v>
      </c>
      <c r="R5257" s="32">
        <f t="shared" si="13890"/>
        <v>0</v>
      </c>
      <c r="S5257" s="32">
        <f t="shared" si="13906"/>
        <v>0</v>
      </c>
      <c r="T5257" s="32">
        <f t="shared" si="13907"/>
        <v>0</v>
      </c>
      <c r="U5257" s="32">
        <v>0</v>
      </c>
      <c r="V5257" s="32">
        <f t="shared" si="13884"/>
        <v>2139</v>
      </c>
      <c r="W5257" s="32">
        <f t="shared" si="13908"/>
        <v>0</v>
      </c>
      <c r="X5257" s="32">
        <f t="shared" si="13909"/>
        <v>0</v>
      </c>
      <c r="Y5257" s="32">
        <f t="shared" si="13910"/>
        <v>0</v>
      </c>
      <c r="Z5257" s="32">
        <f t="shared" si="13911"/>
        <v>0</v>
      </c>
      <c r="AA5257" s="32">
        <f t="shared" si="13912"/>
        <v>0</v>
      </c>
      <c r="AB5257" s="32">
        <f t="shared" si="13891"/>
        <v>1782.5</v>
      </c>
      <c r="AC5257" s="33">
        <f t="shared" si="13892"/>
        <v>2139</v>
      </c>
      <c r="AD5257" s="33">
        <f t="shared" si="13893"/>
        <v>2139</v>
      </c>
      <c r="AE5257" s="34">
        <f t="shared" si="13877"/>
        <v>100</v>
      </c>
      <c r="AF5257" s="32">
        <f t="shared" si="13894"/>
        <v>2139</v>
      </c>
      <c r="AG5257" s="32">
        <f t="shared" si="13895"/>
        <v>0</v>
      </c>
      <c r="AH5257" s="32">
        <f t="shared" si="13896"/>
        <v>0</v>
      </c>
      <c r="AI5257" s="32">
        <f t="shared" si="13897"/>
        <v>0</v>
      </c>
      <c r="AJ5257" s="32">
        <f t="shared" si="13898"/>
        <v>0</v>
      </c>
      <c r="AK5257" s="32">
        <f t="shared" si="13899"/>
        <v>0</v>
      </c>
      <c r="AL5257" s="32">
        <f t="shared" si="13878"/>
        <v>2139</v>
      </c>
      <c r="AM5257" s="32">
        <f t="shared" si="13879"/>
        <v>0</v>
      </c>
    </row>
    <row r="5258" spans="2:40" ht="31.2" x14ac:dyDescent="0.3">
      <c r="B5258" s="30" t="s">
        <v>1405</v>
      </c>
      <c r="C5258" s="30" t="s">
        <v>114</v>
      </c>
      <c r="D5258" s="30" t="s">
        <v>197</v>
      </c>
      <c r="E5258" s="15" t="str">
        <f t="shared" si="13883"/>
        <v>0314</v>
      </c>
      <c r="F5258" s="30" t="s">
        <v>199</v>
      </c>
      <c r="G5258" s="30" t="s">
        <v>52</v>
      </c>
      <c r="H5258" s="31" t="s">
        <v>53</v>
      </c>
      <c r="I5258" s="32">
        <v>2139</v>
      </c>
      <c r="J5258" s="32">
        <v>2139</v>
      </c>
      <c r="K5258" s="32">
        <v>2139</v>
      </c>
      <c r="L5258" s="32"/>
      <c r="M5258" s="32"/>
      <c r="N5258" s="32"/>
      <c r="O5258" s="32">
        <v>0</v>
      </c>
      <c r="P5258" s="32">
        <v>0</v>
      </c>
      <c r="Q5258" s="32">
        <v>0</v>
      </c>
      <c r="R5258" s="32">
        <v>0</v>
      </c>
      <c r="S5258" s="32">
        <v>0</v>
      </c>
      <c r="T5258" s="32">
        <v>0</v>
      </c>
      <c r="U5258" s="32">
        <v>0</v>
      </c>
      <c r="V5258" s="32">
        <f t="shared" si="13884"/>
        <v>2139</v>
      </c>
      <c r="W5258" s="32"/>
      <c r="X5258" s="32"/>
      <c r="Y5258" s="32"/>
      <c r="Z5258" s="32"/>
      <c r="AA5258" s="32"/>
      <c r="AB5258" s="32">
        <v>1782.5</v>
      </c>
      <c r="AC5258" s="33">
        <v>2139</v>
      </c>
      <c r="AD5258" s="33">
        <v>2139</v>
      </c>
      <c r="AE5258" s="34">
        <f t="shared" si="13877"/>
        <v>100</v>
      </c>
      <c r="AF5258" s="32">
        <v>2139</v>
      </c>
      <c r="AG5258" s="32">
        <v>0</v>
      </c>
      <c r="AH5258" s="32">
        <v>0</v>
      </c>
      <c r="AI5258" s="32">
        <v>0</v>
      </c>
      <c r="AJ5258" s="32">
        <v>0</v>
      </c>
      <c r="AK5258" s="32">
        <v>0</v>
      </c>
      <c r="AL5258" s="32">
        <f t="shared" si="13878"/>
        <v>2139</v>
      </c>
      <c r="AM5258" s="32">
        <f t="shared" si="13879"/>
        <v>0</v>
      </c>
      <c r="AN5258" s="12"/>
    </row>
    <row r="5259" spans="2:40" s="13" customFormat="1" x14ac:dyDescent="0.3">
      <c r="B5259" s="14" t="s">
        <v>1405</v>
      </c>
      <c r="C5259" s="14" t="s">
        <v>112</v>
      </c>
      <c r="D5259" s="14"/>
      <c r="E5259" s="21" t="str">
        <f t="shared" si="13883"/>
        <v>05</v>
      </c>
      <c r="F5259" s="14"/>
      <c r="G5259" s="14"/>
      <c r="H5259" s="16" t="s">
        <v>113</v>
      </c>
      <c r="I5259" s="17">
        <f t="shared" si="13900"/>
        <v>1105.2</v>
      </c>
      <c r="J5259" s="17">
        <f t="shared" si="13901"/>
        <v>1105.2</v>
      </c>
      <c r="K5259" s="17">
        <f t="shared" si="13902"/>
        <v>1105.2</v>
      </c>
      <c r="L5259" s="17">
        <f t="shared" si="13903"/>
        <v>0</v>
      </c>
      <c r="M5259" s="17">
        <f t="shared" si="13904"/>
        <v>0</v>
      </c>
      <c r="N5259" s="17">
        <f t="shared" si="13905"/>
        <v>0</v>
      </c>
      <c r="O5259" s="17">
        <f t="shared" si="13887"/>
        <v>0</v>
      </c>
      <c r="P5259" s="17">
        <f t="shared" si="13888"/>
        <v>0</v>
      </c>
      <c r="Q5259" s="17">
        <f t="shared" si="13889"/>
        <v>-5.2</v>
      </c>
      <c r="R5259" s="17">
        <f t="shared" si="13890"/>
        <v>0</v>
      </c>
      <c r="S5259" s="17">
        <f t="shared" si="13906"/>
        <v>0</v>
      </c>
      <c r="T5259" s="17">
        <f t="shared" si="13907"/>
        <v>0</v>
      </c>
      <c r="U5259" s="17">
        <v>0</v>
      </c>
      <c r="V5259" s="17">
        <f t="shared" si="13884"/>
        <v>1100</v>
      </c>
      <c r="W5259" s="17">
        <f t="shared" si="13908"/>
        <v>0</v>
      </c>
      <c r="X5259" s="17">
        <f t="shared" si="13909"/>
        <v>0</v>
      </c>
      <c r="Y5259" s="17">
        <f t="shared" si="13910"/>
        <v>0</v>
      </c>
      <c r="Z5259" s="17">
        <f t="shared" si="13911"/>
        <v>0</v>
      </c>
      <c r="AA5259" s="17">
        <f t="shared" si="13912"/>
        <v>0</v>
      </c>
      <c r="AB5259" s="17">
        <f t="shared" si="13891"/>
        <v>825</v>
      </c>
      <c r="AC5259" s="18">
        <f t="shared" si="13892"/>
        <v>1100</v>
      </c>
      <c r="AD5259" s="18">
        <f t="shared" si="13893"/>
        <v>1100</v>
      </c>
      <c r="AE5259" s="19">
        <f t="shared" si="13877"/>
        <v>100</v>
      </c>
      <c r="AF5259" s="17">
        <f t="shared" si="13894"/>
        <v>1100</v>
      </c>
      <c r="AG5259" s="17">
        <f t="shared" si="13895"/>
        <v>0</v>
      </c>
      <c r="AH5259" s="17">
        <f t="shared" si="13896"/>
        <v>0</v>
      </c>
      <c r="AI5259" s="17">
        <f t="shared" si="13897"/>
        <v>0</v>
      </c>
      <c r="AJ5259" s="17">
        <f t="shared" si="13898"/>
        <v>0</v>
      </c>
      <c r="AK5259" s="17">
        <f t="shared" si="13899"/>
        <v>0</v>
      </c>
      <c r="AL5259" s="17">
        <f t="shared" si="13878"/>
        <v>1100</v>
      </c>
      <c r="AM5259" s="17">
        <f t="shared" si="13879"/>
        <v>0</v>
      </c>
      <c r="AN5259" s="20"/>
    </row>
    <row r="5260" spans="2:40" s="22" customFormat="1" x14ac:dyDescent="0.3">
      <c r="B5260" s="23" t="s">
        <v>1405</v>
      </c>
      <c r="C5260" s="23" t="s">
        <v>112</v>
      </c>
      <c r="D5260" s="23" t="s">
        <v>38</v>
      </c>
      <c r="E5260" s="24" t="str">
        <f t="shared" si="13883"/>
        <v>0501</v>
      </c>
      <c r="F5260" s="23"/>
      <c r="G5260" s="23"/>
      <c r="H5260" s="25" t="s">
        <v>868</v>
      </c>
      <c r="I5260" s="26">
        <f t="shared" si="13900"/>
        <v>1105.2</v>
      </c>
      <c r="J5260" s="26">
        <f t="shared" si="13901"/>
        <v>1105.2</v>
      </c>
      <c r="K5260" s="26">
        <f t="shared" si="13902"/>
        <v>1105.2</v>
      </c>
      <c r="L5260" s="26">
        <f t="shared" si="13903"/>
        <v>0</v>
      </c>
      <c r="M5260" s="26">
        <f t="shared" si="13904"/>
        <v>0</v>
      </c>
      <c r="N5260" s="26">
        <f t="shared" si="13905"/>
        <v>0</v>
      </c>
      <c r="O5260" s="26">
        <f t="shared" si="13887"/>
        <v>0</v>
      </c>
      <c r="P5260" s="26">
        <f t="shared" si="13888"/>
        <v>0</v>
      </c>
      <c r="Q5260" s="26">
        <f t="shared" si="13889"/>
        <v>-5.2</v>
      </c>
      <c r="R5260" s="26">
        <f t="shared" si="13890"/>
        <v>0</v>
      </c>
      <c r="S5260" s="26">
        <f t="shared" si="13906"/>
        <v>0</v>
      </c>
      <c r="T5260" s="26">
        <f t="shared" si="13907"/>
        <v>0</v>
      </c>
      <c r="U5260" s="26">
        <v>0</v>
      </c>
      <c r="V5260" s="26">
        <f t="shared" si="13884"/>
        <v>1100</v>
      </c>
      <c r="W5260" s="26">
        <f t="shared" si="13908"/>
        <v>0</v>
      </c>
      <c r="X5260" s="26">
        <f t="shared" si="13909"/>
        <v>0</v>
      </c>
      <c r="Y5260" s="26">
        <f t="shared" si="13910"/>
        <v>0</v>
      </c>
      <c r="Z5260" s="26">
        <f t="shared" si="13911"/>
        <v>0</v>
      </c>
      <c r="AA5260" s="26">
        <f t="shared" si="13912"/>
        <v>0</v>
      </c>
      <c r="AB5260" s="26">
        <f t="shared" si="13891"/>
        <v>825</v>
      </c>
      <c r="AC5260" s="27">
        <f t="shared" si="13892"/>
        <v>1100</v>
      </c>
      <c r="AD5260" s="27">
        <f t="shared" si="13893"/>
        <v>1100</v>
      </c>
      <c r="AE5260" s="28">
        <f t="shared" si="13877"/>
        <v>100</v>
      </c>
      <c r="AF5260" s="26">
        <f t="shared" si="13894"/>
        <v>1100</v>
      </c>
      <c r="AG5260" s="26">
        <f t="shared" si="13895"/>
        <v>0</v>
      </c>
      <c r="AH5260" s="26">
        <f t="shared" si="13896"/>
        <v>0</v>
      </c>
      <c r="AI5260" s="26">
        <f t="shared" si="13897"/>
        <v>0</v>
      </c>
      <c r="AJ5260" s="26">
        <f t="shared" si="13898"/>
        <v>0</v>
      </c>
      <c r="AK5260" s="26">
        <f t="shared" si="13899"/>
        <v>0</v>
      </c>
      <c r="AL5260" s="26">
        <f t="shared" si="13878"/>
        <v>1100</v>
      </c>
      <c r="AM5260" s="26">
        <f t="shared" si="13879"/>
        <v>0</v>
      </c>
      <c r="AN5260" s="29"/>
    </row>
    <row r="5261" spans="2:40" ht="31.2" x14ac:dyDescent="0.3">
      <c r="B5261" s="30" t="s">
        <v>1405</v>
      </c>
      <c r="C5261" s="30" t="s">
        <v>112</v>
      </c>
      <c r="D5261" s="30" t="s">
        <v>38</v>
      </c>
      <c r="E5261" s="15" t="str">
        <f t="shared" si="13883"/>
        <v>0501</v>
      </c>
      <c r="F5261" s="30" t="s">
        <v>959</v>
      </c>
      <c r="G5261" s="30"/>
      <c r="H5261" s="31" t="s">
        <v>960</v>
      </c>
      <c r="I5261" s="32">
        <f t="shared" si="13900"/>
        <v>1105.2</v>
      </c>
      <c r="J5261" s="32">
        <f t="shared" si="13901"/>
        <v>1105.2</v>
      </c>
      <c r="K5261" s="32">
        <f t="shared" si="13902"/>
        <v>1105.2</v>
      </c>
      <c r="L5261" s="32">
        <f t="shared" si="13903"/>
        <v>0</v>
      </c>
      <c r="M5261" s="32">
        <f t="shared" si="13904"/>
        <v>0</v>
      </c>
      <c r="N5261" s="32">
        <f t="shared" si="13905"/>
        <v>0</v>
      </c>
      <c r="O5261" s="32">
        <f t="shared" si="13887"/>
        <v>0</v>
      </c>
      <c r="P5261" s="32">
        <f t="shared" si="13888"/>
        <v>0</v>
      </c>
      <c r="Q5261" s="32">
        <f t="shared" si="13889"/>
        <v>-5.2</v>
      </c>
      <c r="R5261" s="32">
        <f t="shared" si="13890"/>
        <v>0</v>
      </c>
      <c r="S5261" s="32">
        <f t="shared" si="13906"/>
        <v>0</v>
      </c>
      <c r="T5261" s="32">
        <f t="shared" si="13907"/>
        <v>0</v>
      </c>
      <c r="U5261" s="32">
        <v>0</v>
      </c>
      <c r="V5261" s="32">
        <f t="shared" si="13884"/>
        <v>1100</v>
      </c>
      <c r="W5261" s="32">
        <f t="shared" si="13908"/>
        <v>0</v>
      </c>
      <c r="X5261" s="32">
        <f t="shared" si="13909"/>
        <v>0</v>
      </c>
      <c r="Y5261" s="32">
        <f t="shared" si="13910"/>
        <v>0</v>
      </c>
      <c r="Z5261" s="32">
        <f t="shared" si="13911"/>
        <v>0</v>
      </c>
      <c r="AA5261" s="32">
        <f t="shared" si="13912"/>
        <v>0</v>
      </c>
      <c r="AB5261" s="32">
        <f t="shared" si="13891"/>
        <v>825</v>
      </c>
      <c r="AC5261" s="33">
        <f t="shared" si="13892"/>
        <v>1100</v>
      </c>
      <c r="AD5261" s="33">
        <f t="shared" si="13893"/>
        <v>1100</v>
      </c>
      <c r="AE5261" s="34">
        <f t="shared" si="13877"/>
        <v>100</v>
      </c>
      <c r="AF5261" s="32">
        <f t="shared" si="13894"/>
        <v>1100</v>
      </c>
      <c r="AG5261" s="32">
        <f t="shared" si="13895"/>
        <v>0</v>
      </c>
      <c r="AH5261" s="32">
        <f t="shared" si="13896"/>
        <v>0</v>
      </c>
      <c r="AI5261" s="32">
        <f t="shared" si="13897"/>
        <v>0</v>
      </c>
      <c r="AJ5261" s="32">
        <f t="shared" si="13898"/>
        <v>0</v>
      </c>
      <c r="AK5261" s="32">
        <f t="shared" si="13899"/>
        <v>0</v>
      </c>
      <c r="AL5261" s="32">
        <f t="shared" si="13878"/>
        <v>1100</v>
      </c>
      <c r="AM5261" s="32">
        <f t="shared" si="13879"/>
        <v>0</v>
      </c>
    </row>
    <row r="5262" spans="2:40" ht="31.2" x14ac:dyDescent="0.3">
      <c r="B5262" s="30" t="s">
        <v>1405</v>
      </c>
      <c r="C5262" s="30" t="s">
        <v>112</v>
      </c>
      <c r="D5262" s="30" t="s">
        <v>38</v>
      </c>
      <c r="E5262" s="15" t="str">
        <f t="shared" si="13883"/>
        <v>0501</v>
      </c>
      <c r="F5262" s="30" t="s">
        <v>1457</v>
      </c>
      <c r="G5262" s="30"/>
      <c r="H5262" s="31" t="s">
        <v>1458</v>
      </c>
      <c r="I5262" s="32">
        <f t="shared" si="13900"/>
        <v>1105.2</v>
      </c>
      <c r="J5262" s="32">
        <f t="shared" si="13901"/>
        <v>1105.2</v>
      </c>
      <c r="K5262" s="32">
        <f t="shared" si="13902"/>
        <v>1105.2</v>
      </c>
      <c r="L5262" s="32">
        <f t="shared" si="13903"/>
        <v>0</v>
      </c>
      <c r="M5262" s="32">
        <f t="shared" si="13904"/>
        <v>0</v>
      </c>
      <c r="N5262" s="32">
        <f t="shared" si="13905"/>
        <v>0</v>
      </c>
      <c r="O5262" s="32">
        <f t="shared" si="13887"/>
        <v>0</v>
      </c>
      <c r="P5262" s="32">
        <f t="shared" si="13888"/>
        <v>0</v>
      </c>
      <c r="Q5262" s="32">
        <f t="shared" si="13889"/>
        <v>-5.2</v>
      </c>
      <c r="R5262" s="32">
        <f t="shared" si="13890"/>
        <v>0</v>
      </c>
      <c r="S5262" s="32">
        <f t="shared" si="13906"/>
        <v>0</v>
      </c>
      <c r="T5262" s="32">
        <f t="shared" si="13907"/>
        <v>0</v>
      </c>
      <c r="U5262" s="32">
        <v>0</v>
      </c>
      <c r="V5262" s="32">
        <f t="shared" si="13884"/>
        <v>1100</v>
      </c>
      <c r="W5262" s="32">
        <f t="shared" si="13908"/>
        <v>0</v>
      </c>
      <c r="X5262" s="32">
        <f t="shared" si="13909"/>
        <v>0</v>
      </c>
      <c r="Y5262" s="32">
        <f t="shared" si="13910"/>
        <v>0</v>
      </c>
      <c r="Z5262" s="32">
        <f t="shared" si="13911"/>
        <v>0</v>
      </c>
      <c r="AA5262" s="32">
        <f t="shared" si="13912"/>
        <v>0</v>
      </c>
      <c r="AB5262" s="32">
        <f t="shared" si="13891"/>
        <v>825</v>
      </c>
      <c r="AC5262" s="33">
        <f t="shared" si="13892"/>
        <v>1100</v>
      </c>
      <c r="AD5262" s="33">
        <f t="shared" si="13893"/>
        <v>1100</v>
      </c>
      <c r="AE5262" s="34">
        <f t="shared" si="13877"/>
        <v>100</v>
      </c>
      <c r="AF5262" s="32">
        <f t="shared" si="13894"/>
        <v>1100</v>
      </c>
      <c r="AG5262" s="32">
        <f t="shared" si="13895"/>
        <v>0</v>
      </c>
      <c r="AH5262" s="32">
        <f t="shared" si="13896"/>
        <v>0</v>
      </c>
      <c r="AI5262" s="32">
        <f t="shared" si="13897"/>
        <v>0</v>
      </c>
      <c r="AJ5262" s="32">
        <f t="shared" si="13898"/>
        <v>0</v>
      </c>
      <c r="AK5262" s="32">
        <f t="shared" si="13899"/>
        <v>0</v>
      </c>
      <c r="AL5262" s="32">
        <f t="shared" si="13878"/>
        <v>1100</v>
      </c>
      <c r="AM5262" s="32">
        <f t="shared" si="13879"/>
        <v>0</v>
      </c>
    </row>
    <row r="5263" spans="2:40" ht="31.2" x14ac:dyDescent="0.3">
      <c r="B5263" s="30" t="s">
        <v>1405</v>
      </c>
      <c r="C5263" s="30" t="s">
        <v>112</v>
      </c>
      <c r="D5263" s="30" t="s">
        <v>38</v>
      </c>
      <c r="E5263" s="15" t="str">
        <f t="shared" si="13883"/>
        <v>0501</v>
      </c>
      <c r="F5263" s="30" t="s">
        <v>1459</v>
      </c>
      <c r="G5263" s="30"/>
      <c r="H5263" s="31" t="s">
        <v>1460</v>
      </c>
      <c r="I5263" s="32">
        <f t="shared" si="13900"/>
        <v>1105.2</v>
      </c>
      <c r="J5263" s="32">
        <f t="shared" si="13901"/>
        <v>1105.2</v>
      </c>
      <c r="K5263" s="32">
        <f t="shared" si="13902"/>
        <v>1105.2</v>
      </c>
      <c r="L5263" s="32">
        <f t="shared" si="13903"/>
        <v>0</v>
      </c>
      <c r="M5263" s="32">
        <f t="shared" si="13904"/>
        <v>0</v>
      </c>
      <c r="N5263" s="32">
        <f t="shared" si="13905"/>
        <v>0</v>
      </c>
      <c r="O5263" s="32">
        <f t="shared" si="13887"/>
        <v>0</v>
      </c>
      <c r="P5263" s="32">
        <f t="shared" si="13888"/>
        <v>0</v>
      </c>
      <c r="Q5263" s="32">
        <f t="shared" si="13889"/>
        <v>-5.2</v>
      </c>
      <c r="R5263" s="32">
        <f t="shared" si="13890"/>
        <v>0</v>
      </c>
      <c r="S5263" s="32">
        <f t="shared" si="13906"/>
        <v>0</v>
      </c>
      <c r="T5263" s="32">
        <f t="shared" si="13907"/>
        <v>0</v>
      </c>
      <c r="U5263" s="32">
        <v>0</v>
      </c>
      <c r="V5263" s="32">
        <f t="shared" si="13884"/>
        <v>1100</v>
      </c>
      <c r="W5263" s="32">
        <f t="shared" si="13908"/>
        <v>0</v>
      </c>
      <c r="X5263" s="32">
        <f t="shared" si="13909"/>
        <v>0</v>
      </c>
      <c r="Y5263" s="32">
        <f t="shared" si="13910"/>
        <v>0</v>
      </c>
      <c r="Z5263" s="32">
        <f t="shared" si="13911"/>
        <v>0</v>
      </c>
      <c r="AA5263" s="32">
        <f t="shared" si="13912"/>
        <v>0</v>
      </c>
      <c r="AB5263" s="32">
        <f t="shared" si="13891"/>
        <v>825</v>
      </c>
      <c r="AC5263" s="33">
        <f t="shared" si="13892"/>
        <v>1100</v>
      </c>
      <c r="AD5263" s="33">
        <f t="shared" si="13893"/>
        <v>1100</v>
      </c>
      <c r="AE5263" s="34">
        <f t="shared" si="13877"/>
        <v>100</v>
      </c>
      <c r="AF5263" s="32">
        <f t="shared" si="13894"/>
        <v>1100</v>
      </c>
      <c r="AG5263" s="32">
        <f t="shared" si="13895"/>
        <v>0</v>
      </c>
      <c r="AH5263" s="32">
        <f t="shared" si="13896"/>
        <v>0</v>
      </c>
      <c r="AI5263" s="32">
        <f t="shared" si="13897"/>
        <v>0</v>
      </c>
      <c r="AJ5263" s="32">
        <f t="shared" si="13898"/>
        <v>0</v>
      </c>
      <c r="AK5263" s="32">
        <f t="shared" si="13899"/>
        <v>0</v>
      </c>
      <c r="AL5263" s="32">
        <f t="shared" si="13878"/>
        <v>1100</v>
      </c>
      <c r="AM5263" s="32">
        <f t="shared" si="13879"/>
        <v>0</v>
      </c>
    </row>
    <row r="5264" spans="2:40" ht="31.2" x14ac:dyDescent="0.3">
      <c r="B5264" s="30" t="s">
        <v>1405</v>
      </c>
      <c r="C5264" s="30" t="s">
        <v>112</v>
      </c>
      <c r="D5264" s="30" t="s">
        <v>38</v>
      </c>
      <c r="E5264" s="15" t="str">
        <f t="shared" si="13883"/>
        <v>0501</v>
      </c>
      <c r="F5264" s="30" t="s">
        <v>1461</v>
      </c>
      <c r="G5264" s="30"/>
      <c r="H5264" s="31" t="s">
        <v>1462</v>
      </c>
      <c r="I5264" s="32">
        <f t="shared" si="13900"/>
        <v>1105.2</v>
      </c>
      <c r="J5264" s="32">
        <f t="shared" si="13901"/>
        <v>1105.2</v>
      </c>
      <c r="K5264" s="32">
        <f t="shared" si="13902"/>
        <v>1105.2</v>
      </c>
      <c r="L5264" s="32">
        <f t="shared" si="13903"/>
        <v>0</v>
      </c>
      <c r="M5264" s="32">
        <f t="shared" si="13904"/>
        <v>0</v>
      </c>
      <c r="N5264" s="32">
        <f t="shared" si="13905"/>
        <v>0</v>
      </c>
      <c r="O5264" s="32">
        <f t="shared" si="13887"/>
        <v>0</v>
      </c>
      <c r="P5264" s="32">
        <f t="shared" si="13888"/>
        <v>0</v>
      </c>
      <c r="Q5264" s="32">
        <f t="shared" si="13889"/>
        <v>-5.2</v>
      </c>
      <c r="R5264" s="32">
        <f t="shared" si="13890"/>
        <v>0</v>
      </c>
      <c r="S5264" s="32">
        <f t="shared" si="13906"/>
        <v>0</v>
      </c>
      <c r="T5264" s="32">
        <f t="shared" si="13907"/>
        <v>0</v>
      </c>
      <c r="U5264" s="32">
        <v>0</v>
      </c>
      <c r="V5264" s="32">
        <f t="shared" si="13884"/>
        <v>1100</v>
      </c>
      <c r="W5264" s="32">
        <f t="shared" si="13908"/>
        <v>0</v>
      </c>
      <c r="X5264" s="32">
        <f t="shared" si="13909"/>
        <v>0</v>
      </c>
      <c r="Y5264" s="32">
        <f t="shared" si="13910"/>
        <v>0</v>
      </c>
      <c r="Z5264" s="32">
        <f t="shared" si="13911"/>
        <v>0</v>
      </c>
      <c r="AA5264" s="32">
        <f t="shared" si="13912"/>
        <v>0</v>
      </c>
      <c r="AB5264" s="32">
        <f t="shared" si="13891"/>
        <v>825</v>
      </c>
      <c r="AC5264" s="33">
        <f t="shared" si="13892"/>
        <v>1100</v>
      </c>
      <c r="AD5264" s="33">
        <f t="shared" si="13893"/>
        <v>1100</v>
      </c>
      <c r="AE5264" s="34">
        <f t="shared" si="13877"/>
        <v>100</v>
      </c>
      <c r="AF5264" s="32">
        <f t="shared" si="13894"/>
        <v>1100</v>
      </c>
      <c r="AG5264" s="32">
        <f t="shared" si="13895"/>
        <v>0</v>
      </c>
      <c r="AH5264" s="32">
        <f t="shared" si="13896"/>
        <v>0</v>
      </c>
      <c r="AI5264" s="32">
        <f t="shared" si="13897"/>
        <v>0</v>
      </c>
      <c r="AJ5264" s="32">
        <f t="shared" si="13898"/>
        <v>0</v>
      </c>
      <c r="AK5264" s="32">
        <f t="shared" si="13899"/>
        <v>0</v>
      </c>
      <c r="AL5264" s="32">
        <f t="shared" si="13878"/>
        <v>1100</v>
      </c>
      <c r="AM5264" s="32">
        <f t="shared" si="13879"/>
        <v>0</v>
      </c>
    </row>
    <row r="5265" spans="2:40" ht="31.2" x14ac:dyDescent="0.3">
      <c r="B5265" s="30" t="s">
        <v>1405</v>
      </c>
      <c r="C5265" s="30" t="s">
        <v>112</v>
      </c>
      <c r="D5265" s="30" t="s">
        <v>38</v>
      </c>
      <c r="E5265" s="15" t="str">
        <f t="shared" si="13883"/>
        <v>0501</v>
      </c>
      <c r="F5265" s="30" t="s">
        <v>1461</v>
      </c>
      <c r="G5265" s="30" t="s">
        <v>50</v>
      </c>
      <c r="H5265" s="31" t="s">
        <v>51</v>
      </c>
      <c r="I5265" s="32">
        <f t="shared" si="13900"/>
        <v>1105.2</v>
      </c>
      <c r="J5265" s="32">
        <f t="shared" si="13901"/>
        <v>1105.2</v>
      </c>
      <c r="K5265" s="32">
        <f t="shared" si="13902"/>
        <v>1105.2</v>
      </c>
      <c r="L5265" s="32">
        <f t="shared" si="13903"/>
        <v>0</v>
      </c>
      <c r="M5265" s="32">
        <f t="shared" si="13904"/>
        <v>0</v>
      </c>
      <c r="N5265" s="32">
        <f t="shared" si="13905"/>
        <v>0</v>
      </c>
      <c r="O5265" s="32">
        <f t="shared" si="13887"/>
        <v>0</v>
      </c>
      <c r="P5265" s="32">
        <f t="shared" si="13888"/>
        <v>0</v>
      </c>
      <c r="Q5265" s="32">
        <f t="shared" si="13889"/>
        <v>-5.2</v>
      </c>
      <c r="R5265" s="32">
        <f t="shared" si="13890"/>
        <v>0</v>
      </c>
      <c r="S5265" s="32">
        <f t="shared" si="13906"/>
        <v>0</v>
      </c>
      <c r="T5265" s="32">
        <f t="shared" si="13907"/>
        <v>0</v>
      </c>
      <c r="U5265" s="32">
        <v>0</v>
      </c>
      <c r="V5265" s="32">
        <f t="shared" si="13884"/>
        <v>1100</v>
      </c>
      <c r="W5265" s="32">
        <f t="shared" si="13908"/>
        <v>0</v>
      </c>
      <c r="X5265" s="32">
        <f t="shared" si="13909"/>
        <v>0</v>
      </c>
      <c r="Y5265" s="32">
        <f t="shared" si="13910"/>
        <v>0</v>
      </c>
      <c r="Z5265" s="32">
        <f t="shared" si="13911"/>
        <v>0</v>
      </c>
      <c r="AA5265" s="32">
        <f t="shared" si="13912"/>
        <v>0</v>
      </c>
      <c r="AB5265" s="32">
        <f t="shared" si="13891"/>
        <v>825</v>
      </c>
      <c r="AC5265" s="33">
        <f t="shared" si="13892"/>
        <v>1100</v>
      </c>
      <c r="AD5265" s="33">
        <f t="shared" si="13893"/>
        <v>1100</v>
      </c>
      <c r="AE5265" s="34">
        <f t="shared" si="13877"/>
        <v>100</v>
      </c>
      <c r="AF5265" s="32">
        <f t="shared" si="13894"/>
        <v>1100</v>
      </c>
      <c r="AG5265" s="32">
        <f t="shared" si="13895"/>
        <v>0</v>
      </c>
      <c r="AH5265" s="32">
        <f t="shared" si="13896"/>
        <v>0</v>
      </c>
      <c r="AI5265" s="32">
        <f t="shared" si="13897"/>
        <v>0</v>
      </c>
      <c r="AJ5265" s="32">
        <f t="shared" si="13898"/>
        <v>0</v>
      </c>
      <c r="AK5265" s="32">
        <f t="shared" si="13899"/>
        <v>0</v>
      </c>
      <c r="AL5265" s="32">
        <f t="shared" si="13878"/>
        <v>1100</v>
      </c>
      <c r="AM5265" s="32">
        <f t="shared" si="13879"/>
        <v>0</v>
      </c>
    </row>
    <row r="5266" spans="2:40" ht="31.2" x14ac:dyDescent="0.3">
      <c r="B5266" s="30" t="s">
        <v>1405</v>
      </c>
      <c r="C5266" s="30" t="s">
        <v>112</v>
      </c>
      <c r="D5266" s="30" t="s">
        <v>38</v>
      </c>
      <c r="E5266" s="15" t="str">
        <f t="shared" si="13883"/>
        <v>0501</v>
      </c>
      <c r="F5266" s="30" t="s">
        <v>1461</v>
      </c>
      <c r="G5266" s="30" t="s">
        <v>52</v>
      </c>
      <c r="H5266" s="31" t="s">
        <v>53</v>
      </c>
      <c r="I5266" s="32">
        <v>1105.2</v>
      </c>
      <c r="J5266" s="32">
        <v>1105.2</v>
      </c>
      <c r="K5266" s="32">
        <v>1105.2</v>
      </c>
      <c r="L5266" s="32"/>
      <c r="M5266" s="32"/>
      <c r="N5266" s="32"/>
      <c r="O5266" s="32">
        <v>0</v>
      </c>
      <c r="P5266" s="32">
        <v>0</v>
      </c>
      <c r="Q5266" s="32">
        <v>-5.2</v>
      </c>
      <c r="R5266" s="32">
        <v>0</v>
      </c>
      <c r="S5266" s="32">
        <v>0</v>
      </c>
      <c r="T5266" s="32">
        <v>0</v>
      </c>
      <c r="U5266" s="32">
        <v>0</v>
      </c>
      <c r="V5266" s="32">
        <f t="shared" si="13884"/>
        <v>1100</v>
      </c>
      <c r="W5266" s="32"/>
      <c r="X5266" s="32"/>
      <c r="Y5266" s="32"/>
      <c r="Z5266" s="32"/>
      <c r="AA5266" s="32"/>
      <c r="AB5266" s="32">
        <v>825</v>
      </c>
      <c r="AC5266" s="33">
        <v>1100</v>
      </c>
      <c r="AD5266" s="33">
        <v>1100</v>
      </c>
      <c r="AE5266" s="34">
        <f t="shared" si="13877"/>
        <v>100</v>
      </c>
      <c r="AF5266" s="32">
        <v>1100</v>
      </c>
      <c r="AG5266" s="32">
        <v>0</v>
      </c>
      <c r="AH5266" s="32">
        <v>0</v>
      </c>
      <c r="AI5266" s="32">
        <v>0</v>
      </c>
      <c r="AJ5266" s="32">
        <v>0</v>
      </c>
      <c r="AK5266" s="32">
        <v>0</v>
      </c>
      <c r="AL5266" s="32">
        <f t="shared" si="13878"/>
        <v>1100</v>
      </c>
      <c r="AM5266" s="32">
        <f t="shared" si="13879"/>
        <v>0</v>
      </c>
      <c r="AN5266" s="12"/>
    </row>
    <row r="5267" spans="2:40" s="13" customFormat="1" x14ac:dyDescent="0.3">
      <c r="B5267" s="14" t="s">
        <v>1405</v>
      </c>
      <c r="C5267" s="14" t="s">
        <v>224</v>
      </c>
      <c r="D5267" s="14"/>
      <c r="E5267" s="21" t="str">
        <f t="shared" si="13883"/>
        <v>07</v>
      </c>
      <c r="F5267" s="14"/>
      <c r="G5267" s="14"/>
      <c r="H5267" s="16" t="s">
        <v>292</v>
      </c>
      <c r="I5267" s="17">
        <f t="shared" si="13900"/>
        <v>2347.6999999999998</v>
      </c>
      <c r="J5267" s="17">
        <f t="shared" si="13901"/>
        <v>2280.4</v>
      </c>
      <c r="K5267" s="17">
        <f t="shared" si="13902"/>
        <v>2280.4</v>
      </c>
      <c r="L5267" s="17">
        <f t="shared" si="13903"/>
        <v>0</v>
      </c>
      <c r="M5267" s="17">
        <f t="shared" si="13904"/>
        <v>0</v>
      </c>
      <c r="N5267" s="17">
        <f t="shared" si="13905"/>
        <v>0</v>
      </c>
      <c r="O5267" s="17">
        <f t="shared" si="13887"/>
        <v>-10.991</v>
      </c>
      <c r="P5267" s="17">
        <f t="shared" si="13888"/>
        <v>0</v>
      </c>
      <c r="Q5267" s="17">
        <f t="shared" si="13889"/>
        <v>0</v>
      </c>
      <c r="R5267" s="17">
        <f t="shared" si="13890"/>
        <v>0</v>
      </c>
      <c r="S5267" s="17">
        <f t="shared" si="13906"/>
        <v>0</v>
      </c>
      <c r="T5267" s="17">
        <f t="shared" si="13907"/>
        <v>0</v>
      </c>
      <c r="U5267" s="17">
        <v>0</v>
      </c>
      <c r="V5267" s="17">
        <f t="shared" si="13884"/>
        <v>2336.7089999999998</v>
      </c>
      <c r="W5267" s="17">
        <f t="shared" si="13908"/>
        <v>0</v>
      </c>
      <c r="X5267" s="17">
        <f t="shared" si="13909"/>
        <v>0</v>
      </c>
      <c r="Y5267" s="17">
        <f t="shared" si="13910"/>
        <v>0</v>
      </c>
      <c r="Z5267" s="17">
        <f t="shared" si="13911"/>
        <v>0</v>
      </c>
      <c r="AA5267" s="17">
        <f t="shared" si="13912"/>
        <v>0</v>
      </c>
      <c r="AB5267" s="17">
        <f t="shared" si="13891"/>
        <v>1827.5945999999999</v>
      </c>
      <c r="AC5267" s="18">
        <f t="shared" si="13892"/>
        <v>2336.7089999999998</v>
      </c>
      <c r="AD5267" s="18">
        <f t="shared" si="13893"/>
        <v>2336.7084100000002</v>
      </c>
      <c r="AE5267" s="19">
        <f t="shared" si="13877"/>
        <v>99.99997475081409</v>
      </c>
      <c r="AF5267" s="17">
        <f t="shared" si="13894"/>
        <v>2347.6999999999998</v>
      </c>
      <c r="AG5267" s="17">
        <f t="shared" si="13895"/>
        <v>-10.991</v>
      </c>
      <c r="AH5267" s="17">
        <f t="shared" si="13896"/>
        <v>0</v>
      </c>
      <c r="AI5267" s="17">
        <f t="shared" si="13897"/>
        <v>0</v>
      </c>
      <c r="AJ5267" s="17">
        <f t="shared" si="13898"/>
        <v>0</v>
      </c>
      <c r="AK5267" s="17">
        <f t="shared" si="13899"/>
        <v>0</v>
      </c>
      <c r="AL5267" s="17">
        <f t="shared" si="13878"/>
        <v>2336.7089999999998</v>
      </c>
      <c r="AM5267" s="17">
        <f t="shared" si="13879"/>
        <v>0</v>
      </c>
      <c r="AN5267" s="20"/>
    </row>
    <row r="5268" spans="2:40" s="22" customFormat="1" ht="31.2" x14ac:dyDescent="0.3">
      <c r="B5268" s="23" t="s">
        <v>1405</v>
      </c>
      <c r="C5268" s="23" t="s">
        <v>224</v>
      </c>
      <c r="D5268" s="23" t="s">
        <v>112</v>
      </c>
      <c r="E5268" s="24" t="str">
        <f t="shared" si="13883"/>
        <v>0705</v>
      </c>
      <c r="F5268" s="23"/>
      <c r="G5268" s="23"/>
      <c r="H5268" s="25" t="s">
        <v>602</v>
      </c>
      <c r="I5268" s="26">
        <f t="shared" si="13900"/>
        <v>2347.6999999999998</v>
      </c>
      <c r="J5268" s="26">
        <f t="shared" si="13901"/>
        <v>2280.4</v>
      </c>
      <c r="K5268" s="26">
        <f t="shared" si="13902"/>
        <v>2280.4</v>
      </c>
      <c r="L5268" s="26">
        <f t="shared" si="13903"/>
        <v>0</v>
      </c>
      <c r="M5268" s="26">
        <f t="shared" si="13904"/>
        <v>0</v>
      </c>
      <c r="N5268" s="26">
        <f t="shared" si="13905"/>
        <v>0</v>
      </c>
      <c r="O5268" s="26">
        <f t="shared" si="13887"/>
        <v>-10.991</v>
      </c>
      <c r="P5268" s="26">
        <f t="shared" si="13888"/>
        <v>0</v>
      </c>
      <c r="Q5268" s="26">
        <f t="shared" si="13889"/>
        <v>0</v>
      </c>
      <c r="R5268" s="26">
        <f t="shared" si="13890"/>
        <v>0</v>
      </c>
      <c r="S5268" s="26">
        <f t="shared" si="13906"/>
        <v>0</v>
      </c>
      <c r="T5268" s="26">
        <f t="shared" si="13907"/>
        <v>0</v>
      </c>
      <c r="U5268" s="26">
        <v>0</v>
      </c>
      <c r="V5268" s="26">
        <f t="shared" si="13884"/>
        <v>2336.7089999999998</v>
      </c>
      <c r="W5268" s="26">
        <f t="shared" si="13908"/>
        <v>0</v>
      </c>
      <c r="X5268" s="26">
        <f t="shared" si="13909"/>
        <v>0</v>
      </c>
      <c r="Y5268" s="26">
        <f t="shared" si="13910"/>
        <v>0</v>
      </c>
      <c r="Z5268" s="26">
        <f t="shared" si="13911"/>
        <v>0</v>
      </c>
      <c r="AA5268" s="26">
        <f t="shared" si="13912"/>
        <v>0</v>
      </c>
      <c r="AB5268" s="26">
        <f t="shared" si="13891"/>
        <v>1827.5945999999999</v>
      </c>
      <c r="AC5268" s="27">
        <f t="shared" si="13892"/>
        <v>2336.7089999999998</v>
      </c>
      <c r="AD5268" s="27">
        <f t="shared" si="13893"/>
        <v>2336.7084100000002</v>
      </c>
      <c r="AE5268" s="28">
        <f t="shared" si="13877"/>
        <v>99.99997475081409</v>
      </c>
      <c r="AF5268" s="26">
        <f t="shared" si="13894"/>
        <v>2347.6999999999998</v>
      </c>
      <c r="AG5268" s="26">
        <f t="shared" si="13895"/>
        <v>-10.991</v>
      </c>
      <c r="AH5268" s="26">
        <f t="shared" si="13896"/>
        <v>0</v>
      </c>
      <c r="AI5268" s="26">
        <f t="shared" si="13897"/>
        <v>0</v>
      </c>
      <c r="AJ5268" s="26">
        <f t="shared" si="13898"/>
        <v>0</v>
      </c>
      <c r="AK5268" s="26">
        <f t="shared" si="13899"/>
        <v>0</v>
      </c>
      <c r="AL5268" s="26">
        <f t="shared" si="13878"/>
        <v>2336.7089999999998</v>
      </c>
      <c r="AM5268" s="26">
        <f t="shared" si="13879"/>
        <v>0</v>
      </c>
      <c r="AN5268" s="29"/>
    </row>
    <row r="5269" spans="2:40" ht="31.2" x14ac:dyDescent="0.3">
      <c r="B5269" s="30" t="s">
        <v>1405</v>
      </c>
      <c r="C5269" s="30" t="s">
        <v>224</v>
      </c>
      <c r="D5269" s="30" t="s">
        <v>112</v>
      </c>
      <c r="E5269" s="15" t="str">
        <f t="shared" si="13883"/>
        <v>0705</v>
      </c>
      <c r="F5269" s="30" t="s">
        <v>78</v>
      </c>
      <c r="G5269" s="30"/>
      <c r="H5269" s="31" t="s">
        <v>79</v>
      </c>
      <c r="I5269" s="32">
        <f t="shared" si="13900"/>
        <v>2347.6999999999998</v>
      </c>
      <c r="J5269" s="32">
        <f t="shared" si="13901"/>
        <v>2280.4</v>
      </c>
      <c r="K5269" s="32">
        <f t="shared" si="13902"/>
        <v>2280.4</v>
      </c>
      <c r="L5269" s="32">
        <f t="shared" si="13903"/>
        <v>0</v>
      </c>
      <c r="M5269" s="32">
        <f t="shared" si="13904"/>
        <v>0</v>
      </c>
      <c r="N5269" s="32">
        <f t="shared" si="13905"/>
        <v>0</v>
      </c>
      <c r="O5269" s="32">
        <f t="shared" si="13887"/>
        <v>-10.991</v>
      </c>
      <c r="P5269" s="32">
        <f t="shared" si="13888"/>
        <v>0</v>
      </c>
      <c r="Q5269" s="32">
        <f t="shared" si="13889"/>
        <v>0</v>
      </c>
      <c r="R5269" s="32">
        <f t="shared" si="13890"/>
        <v>0</v>
      </c>
      <c r="S5269" s="32">
        <f t="shared" si="13906"/>
        <v>0</v>
      </c>
      <c r="T5269" s="32">
        <f t="shared" si="13907"/>
        <v>0</v>
      </c>
      <c r="U5269" s="32">
        <v>0</v>
      </c>
      <c r="V5269" s="32">
        <f t="shared" si="13884"/>
        <v>2336.7089999999998</v>
      </c>
      <c r="W5269" s="32">
        <f t="shared" si="13908"/>
        <v>0</v>
      </c>
      <c r="X5269" s="32">
        <f t="shared" si="13909"/>
        <v>0</v>
      </c>
      <c r="Y5269" s="32">
        <f t="shared" si="13910"/>
        <v>0</v>
      </c>
      <c r="Z5269" s="32">
        <f t="shared" si="13911"/>
        <v>0</v>
      </c>
      <c r="AA5269" s="32">
        <f t="shared" si="13912"/>
        <v>0</v>
      </c>
      <c r="AB5269" s="32">
        <f t="shared" si="13891"/>
        <v>1827.5945999999999</v>
      </c>
      <c r="AC5269" s="33">
        <f t="shared" si="13892"/>
        <v>2336.7089999999998</v>
      </c>
      <c r="AD5269" s="33">
        <f t="shared" si="13893"/>
        <v>2336.7084100000002</v>
      </c>
      <c r="AE5269" s="34">
        <f t="shared" si="13877"/>
        <v>99.99997475081409</v>
      </c>
      <c r="AF5269" s="32">
        <f t="shared" si="13894"/>
        <v>2347.6999999999998</v>
      </c>
      <c r="AG5269" s="32">
        <f t="shared" si="13895"/>
        <v>-10.991</v>
      </c>
      <c r="AH5269" s="32">
        <f t="shared" si="13896"/>
        <v>0</v>
      </c>
      <c r="AI5269" s="32">
        <f t="shared" si="13897"/>
        <v>0</v>
      </c>
      <c r="AJ5269" s="32">
        <f t="shared" si="13898"/>
        <v>0</v>
      </c>
      <c r="AK5269" s="32">
        <f t="shared" si="13899"/>
        <v>0</v>
      </c>
      <c r="AL5269" s="32">
        <f t="shared" si="13878"/>
        <v>2336.7089999999998</v>
      </c>
      <c r="AM5269" s="32">
        <f t="shared" si="13879"/>
        <v>0</v>
      </c>
    </row>
    <row r="5270" spans="2:40" x14ac:dyDescent="0.3">
      <c r="B5270" s="30" t="s">
        <v>1405</v>
      </c>
      <c r="C5270" s="30" t="s">
        <v>224</v>
      </c>
      <c r="D5270" s="30" t="s">
        <v>112</v>
      </c>
      <c r="E5270" s="15" t="str">
        <f t="shared" si="13883"/>
        <v>0705</v>
      </c>
      <c r="F5270" s="30" t="s">
        <v>80</v>
      </c>
      <c r="G5270" s="30"/>
      <c r="H5270" s="31" t="s">
        <v>81</v>
      </c>
      <c r="I5270" s="32">
        <f t="shared" si="13900"/>
        <v>2347.6999999999998</v>
      </c>
      <c r="J5270" s="32">
        <f t="shared" si="13901"/>
        <v>2280.4</v>
      </c>
      <c r="K5270" s="32">
        <f t="shared" si="13902"/>
        <v>2280.4</v>
      </c>
      <c r="L5270" s="32">
        <f t="shared" si="13903"/>
        <v>0</v>
      </c>
      <c r="M5270" s="32">
        <f t="shared" si="13904"/>
        <v>0</v>
      </c>
      <c r="N5270" s="32">
        <f t="shared" si="13905"/>
        <v>0</v>
      </c>
      <c r="O5270" s="32">
        <f t="shared" si="13887"/>
        <v>-10.991</v>
      </c>
      <c r="P5270" s="32">
        <f t="shared" si="13888"/>
        <v>0</v>
      </c>
      <c r="Q5270" s="32">
        <f t="shared" si="13889"/>
        <v>0</v>
      </c>
      <c r="R5270" s="32">
        <f t="shared" si="13890"/>
        <v>0</v>
      </c>
      <c r="S5270" s="32">
        <f t="shared" si="13906"/>
        <v>0</v>
      </c>
      <c r="T5270" s="32">
        <f t="shared" si="13907"/>
        <v>0</v>
      </c>
      <c r="U5270" s="32">
        <v>0</v>
      </c>
      <c r="V5270" s="32">
        <f t="shared" si="13884"/>
        <v>2336.7089999999998</v>
      </c>
      <c r="W5270" s="32">
        <f t="shared" si="13908"/>
        <v>0</v>
      </c>
      <c r="X5270" s="32">
        <f t="shared" si="13909"/>
        <v>0</v>
      </c>
      <c r="Y5270" s="32">
        <f t="shared" si="13910"/>
        <v>0</v>
      </c>
      <c r="Z5270" s="32">
        <f t="shared" si="13911"/>
        <v>0</v>
      </c>
      <c r="AA5270" s="32">
        <f t="shared" si="13912"/>
        <v>0</v>
      </c>
      <c r="AB5270" s="32">
        <f t="shared" si="13891"/>
        <v>1827.5945999999999</v>
      </c>
      <c r="AC5270" s="33">
        <f t="shared" si="13892"/>
        <v>2336.7089999999998</v>
      </c>
      <c r="AD5270" s="33">
        <f t="shared" si="13893"/>
        <v>2336.7084100000002</v>
      </c>
      <c r="AE5270" s="34">
        <f t="shared" si="13877"/>
        <v>99.99997475081409</v>
      </c>
      <c r="AF5270" s="32">
        <f t="shared" si="13894"/>
        <v>2347.6999999999998</v>
      </c>
      <c r="AG5270" s="32">
        <f t="shared" si="13895"/>
        <v>-10.991</v>
      </c>
      <c r="AH5270" s="32">
        <f t="shared" si="13896"/>
        <v>0</v>
      </c>
      <c r="AI5270" s="32">
        <f t="shared" si="13897"/>
        <v>0</v>
      </c>
      <c r="AJ5270" s="32">
        <f t="shared" si="13898"/>
        <v>0</v>
      </c>
      <c r="AK5270" s="32">
        <f t="shared" si="13899"/>
        <v>0</v>
      </c>
      <c r="AL5270" s="32">
        <f t="shared" si="13878"/>
        <v>2336.7089999999998</v>
      </c>
      <c r="AM5270" s="32">
        <f t="shared" si="13879"/>
        <v>0</v>
      </c>
    </row>
    <row r="5271" spans="2:40" ht="31.2" x14ac:dyDescent="0.3">
      <c r="B5271" s="30" t="s">
        <v>1405</v>
      </c>
      <c r="C5271" s="30" t="s">
        <v>224</v>
      </c>
      <c r="D5271" s="30" t="s">
        <v>112</v>
      </c>
      <c r="E5271" s="15" t="str">
        <f t="shared" si="13883"/>
        <v>0705</v>
      </c>
      <c r="F5271" s="30" t="s">
        <v>1435</v>
      </c>
      <c r="G5271" s="30"/>
      <c r="H5271" s="31" t="s">
        <v>1436</v>
      </c>
      <c r="I5271" s="32">
        <f t="shared" si="13900"/>
        <v>2347.6999999999998</v>
      </c>
      <c r="J5271" s="32">
        <f t="shared" si="13901"/>
        <v>2280.4</v>
      </c>
      <c r="K5271" s="32">
        <f t="shared" si="13902"/>
        <v>2280.4</v>
      </c>
      <c r="L5271" s="32">
        <f t="shared" si="13903"/>
        <v>0</v>
      </c>
      <c r="M5271" s="32">
        <f t="shared" si="13904"/>
        <v>0</v>
      </c>
      <c r="N5271" s="32">
        <f t="shared" si="13905"/>
        <v>0</v>
      </c>
      <c r="O5271" s="32">
        <f t="shared" si="13887"/>
        <v>-10.991</v>
      </c>
      <c r="P5271" s="32">
        <f t="shared" si="13888"/>
        <v>0</v>
      </c>
      <c r="Q5271" s="32">
        <f t="shared" si="13889"/>
        <v>0</v>
      </c>
      <c r="R5271" s="32">
        <f t="shared" si="13890"/>
        <v>0</v>
      </c>
      <c r="S5271" s="32">
        <f t="shared" si="13906"/>
        <v>0</v>
      </c>
      <c r="T5271" s="32">
        <f t="shared" si="13907"/>
        <v>0</v>
      </c>
      <c r="U5271" s="32">
        <v>0</v>
      </c>
      <c r="V5271" s="32">
        <f t="shared" si="13884"/>
        <v>2336.7089999999998</v>
      </c>
      <c r="W5271" s="32">
        <f t="shared" si="13908"/>
        <v>0</v>
      </c>
      <c r="X5271" s="32">
        <f t="shared" si="13909"/>
        <v>0</v>
      </c>
      <c r="Y5271" s="32">
        <f t="shared" si="13910"/>
        <v>0</v>
      </c>
      <c r="Z5271" s="32">
        <f t="shared" si="13911"/>
        <v>0</v>
      </c>
      <c r="AA5271" s="32">
        <f t="shared" si="13912"/>
        <v>0</v>
      </c>
      <c r="AB5271" s="32">
        <f t="shared" si="13891"/>
        <v>1827.5945999999999</v>
      </c>
      <c r="AC5271" s="33">
        <f t="shared" si="13892"/>
        <v>2336.7089999999998</v>
      </c>
      <c r="AD5271" s="33">
        <f t="shared" si="13893"/>
        <v>2336.7084100000002</v>
      </c>
      <c r="AE5271" s="34">
        <f t="shared" si="13877"/>
        <v>99.99997475081409</v>
      </c>
      <c r="AF5271" s="32">
        <f t="shared" si="13894"/>
        <v>2347.6999999999998</v>
      </c>
      <c r="AG5271" s="32">
        <f t="shared" si="13895"/>
        <v>-10.991</v>
      </c>
      <c r="AH5271" s="32">
        <f t="shared" si="13896"/>
        <v>0</v>
      </c>
      <c r="AI5271" s="32">
        <f t="shared" si="13897"/>
        <v>0</v>
      </c>
      <c r="AJ5271" s="32">
        <f t="shared" si="13898"/>
        <v>0</v>
      </c>
      <c r="AK5271" s="32">
        <f t="shared" si="13899"/>
        <v>0</v>
      </c>
      <c r="AL5271" s="32">
        <f t="shared" si="13878"/>
        <v>2336.7089999999998</v>
      </c>
      <c r="AM5271" s="32">
        <f t="shared" si="13879"/>
        <v>0</v>
      </c>
    </row>
    <row r="5272" spans="2:40" ht="31.2" x14ac:dyDescent="0.3">
      <c r="B5272" s="30" t="s">
        <v>1405</v>
      </c>
      <c r="C5272" s="30" t="s">
        <v>224</v>
      </c>
      <c r="D5272" s="30" t="s">
        <v>112</v>
      </c>
      <c r="E5272" s="15" t="str">
        <f t="shared" si="13883"/>
        <v>0705</v>
      </c>
      <c r="F5272" s="30" t="s">
        <v>1435</v>
      </c>
      <c r="G5272" s="30" t="s">
        <v>50</v>
      </c>
      <c r="H5272" s="31" t="s">
        <v>51</v>
      </c>
      <c r="I5272" s="32">
        <f t="shared" si="13900"/>
        <v>2347.6999999999998</v>
      </c>
      <c r="J5272" s="32">
        <f t="shared" si="13901"/>
        <v>2280.4</v>
      </c>
      <c r="K5272" s="32">
        <f t="shared" si="13902"/>
        <v>2280.4</v>
      </c>
      <c r="L5272" s="32">
        <f t="shared" si="13903"/>
        <v>0</v>
      </c>
      <c r="M5272" s="32">
        <f t="shared" si="13904"/>
        <v>0</v>
      </c>
      <c r="N5272" s="32">
        <f t="shared" si="13905"/>
        <v>0</v>
      </c>
      <c r="O5272" s="32">
        <f t="shared" si="13887"/>
        <v>-10.991</v>
      </c>
      <c r="P5272" s="32">
        <f t="shared" si="13888"/>
        <v>0</v>
      </c>
      <c r="Q5272" s="32">
        <f t="shared" si="13889"/>
        <v>0</v>
      </c>
      <c r="R5272" s="32">
        <f t="shared" si="13890"/>
        <v>0</v>
      </c>
      <c r="S5272" s="32">
        <f t="shared" si="13906"/>
        <v>0</v>
      </c>
      <c r="T5272" s="32">
        <f t="shared" si="13907"/>
        <v>0</v>
      </c>
      <c r="U5272" s="32">
        <v>0</v>
      </c>
      <c r="V5272" s="32">
        <f t="shared" si="13884"/>
        <v>2336.7089999999998</v>
      </c>
      <c r="W5272" s="32">
        <f t="shared" si="13908"/>
        <v>0</v>
      </c>
      <c r="X5272" s="32">
        <f t="shared" si="13909"/>
        <v>0</v>
      </c>
      <c r="Y5272" s="32">
        <f t="shared" si="13910"/>
        <v>0</v>
      </c>
      <c r="Z5272" s="32">
        <f t="shared" si="13911"/>
        <v>0</v>
      </c>
      <c r="AA5272" s="32">
        <f t="shared" si="13912"/>
        <v>0</v>
      </c>
      <c r="AB5272" s="32">
        <f t="shared" si="13891"/>
        <v>1827.5945999999999</v>
      </c>
      <c r="AC5272" s="33">
        <f t="shared" si="13892"/>
        <v>2336.7089999999998</v>
      </c>
      <c r="AD5272" s="33">
        <f t="shared" si="13893"/>
        <v>2336.7084100000002</v>
      </c>
      <c r="AE5272" s="34">
        <f t="shared" si="13877"/>
        <v>99.99997475081409</v>
      </c>
      <c r="AF5272" s="32">
        <f t="shared" si="13894"/>
        <v>2347.6999999999998</v>
      </c>
      <c r="AG5272" s="32">
        <f t="shared" si="13895"/>
        <v>-10.991</v>
      </c>
      <c r="AH5272" s="32">
        <f t="shared" si="13896"/>
        <v>0</v>
      </c>
      <c r="AI5272" s="32">
        <f t="shared" si="13897"/>
        <v>0</v>
      </c>
      <c r="AJ5272" s="32">
        <f t="shared" si="13898"/>
        <v>0</v>
      </c>
      <c r="AK5272" s="32">
        <f t="shared" si="13899"/>
        <v>0</v>
      </c>
      <c r="AL5272" s="32">
        <f t="shared" si="13878"/>
        <v>2336.7089999999998</v>
      </c>
      <c r="AM5272" s="32">
        <f t="shared" si="13879"/>
        <v>0</v>
      </c>
    </row>
    <row r="5273" spans="2:40" ht="31.2" x14ac:dyDescent="0.3">
      <c r="B5273" s="30" t="s">
        <v>1405</v>
      </c>
      <c r="C5273" s="30" t="s">
        <v>224</v>
      </c>
      <c r="D5273" s="30" t="s">
        <v>112</v>
      </c>
      <c r="E5273" s="15" t="str">
        <f t="shared" si="13883"/>
        <v>0705</v>
      </c>
      <c r="F5273" s="30" t="s">
        <v>1435</v>
      </c>
      <c r="G5273" s="30" t="s">
        <v>52</v>
      </c>
      <c r="H5273" s="31" t="s">
        <v>53</v>
      </c>
      <c r="I5273" s="32">
        <f>967.4+730.7+649.6</f>
        <v>2347.6999999999998</v>
      </c>
      <c r="J5273" s="32">
        <f>900.1+730.7+649.6</f>
        <v>2280.4</v>
      </c>
      <c r="K5273" s="32">
        <f>900.1+730.7+649.6</f>
        <v>2280.4</v>
      </c>
      <c r="L5273" s="32"/>
      <c r="M5273" s="32"/>
      <c r="N5273" s="32"/>
      <c r="O5273" s="32">
        <v>-10.991</v>
      </c>
      <c r="P5273" s="32">
        <v>0</v>
      </c>
      <c r="Q5273" s="32">
        <v>0</v>
      </c>
      <c r="R5273" s="32">
        <v>0</v>
      </c>
      <c r="S5273" s="32">
        <v>0</v>
      </c>
      <c r="T5273" s="32">
        <v>0</v>
      </c>
      <c r="U5273" s="32">
        <v>0</v>
      </c>
      <c r="V5273" s="32">
        <f t="shared" si="13884"/>
        <v>2336.7089999999998</v>
      </c>
      <c r="W5273" s="32"/>
      <c r="X5273" s="32"/>
      <c r="Y5273" s="32"/>
      <c r="Z5273" s="32"/>
      <c r="AA5273" s="32"/>
      <c r="AB5273" s="32">
        <v>1827.5945999999999</v>
      </c>
      <c r="AC5273" s="33">
        <v>2336.7089999999998</v>
      </c>
      <c r="AD5273" s="33">
        <v>2336.7084100000002</v>
      </c>
      <c r="AE5273" s="34">
        <f t="shared" si="13877"/>
        <v>99.99997475081409</v>
      </c>
      <c r="AF5273" s="32">
        <v>2347.6999999999998</v>
      </c>
      <c r="AG5273" s="32">
        <v>-10.991</v>
      </c>
      <c r="AH5273" s="32">
        <v>0</v>
      </c>
      <c r="AI5273" s="32">
        <v>0</v>
      </c>
      <c r="AJ5273" s="32">
        <v>0</v>
      </c>
      <c r="AK5273" s="32">
        <v>0</v>
      </c>
      <c r="AL5273" s="32">
        <f t="shared" si="13878"/>
        <v>2336.7089999999998</v>
      </c>
      <c r="AM5273" s="32">
        <f t="shared" si="13879"/>
        <v>0</v>
      </c>
      <c r="AN5273" s="12"/>
    </row>
    <row r="5274" spans="2:40" s="13" customFormat="1" x14ac:dyDescent="0.3">
      <c r="B5274" s="14" t="s">
        <v>1405</v>
      </c>
      <c r="C5274" s="14" t="s">
        <v>443</v>
      </c>
      <c r="D5274" s="14"/>
      <c r="E5274" s="21" t="str">
        <f t="shared" si="13883"/>
        <v>10</v>
      </c>
      <c r="F5274" s="14"/>
      <c r="G5274" s="14"/>
      <c r="H5274" s="16" t="s">
        <v>444</v>
      </c>
      <c r="I5274" s="17">
        <f t="shared" ref="I5274:I5279" si="13913">I5275</f>
        <v>9425.5</v>
      </c>
      <c r="J5274" s="17">
        <f t="shared" ref="J5274:J5279" si="13914">J5275</f>
        <v>10093.4</v>
      </c>
      <c r="K5274" s="17">
        <f t="shared" ref="K5274:K5279" si="13915">K5275</f>
        <v>10761.2</v>
      </c>
      <c r="L5274" s="17">
        <f t="shared" si="13903"/>
        <v>0</v>
      </c>
      <c r="M5274" s="17">
        <f t="shared" si="13904"/>
        <v>0</v>
      </c>
      <c r="N5274" s="17">
        <f t="shared" si="13905"/>
        <v>0</v>
      </c>
      <c r="O5274" s="17">
        <f t="shared" si="13887"/>
        <v>-333.92599999999999</v>
      </c>
      <c r="P5274" s="17">
        <f t="shared" si="13888"/>
        <v>0</v>
      </c>
      <c r="Q5274" s="17">
        <f t="shared" si="13889"/>
        <v>0</v>
      </c>
      <c r="R5274" s="17">
        <f t="shared" si="13890"/>
        <v>0</v>
      </c>
      <c r="S5274" s="17">
        <f t="shared" si="13906"/>
        <v>0</v>
      </c>
      <c r="T5274" s="17">
        <f t="shared" si="13907"/>
        <v>0</v>
      </c>
      <c r="U5274" s="17">
        <v>0</v>
      </c>
      <c r="V5274" s="17">
        <f t="shared" si="13884"/>
        <v>9091.5740000000005</v>
      </c>
      <c r="W5274" s="17">
        <f t="shared" si="13908"/>
        <v>0</v>
      </c>
      <c r="X5274" s="17">
        <f t="shared" si="13909"/>
        <v>0</v>
      </c>
      <c r="Y5274" s="17">
        <f t="shared" si="13910"/>
        <v>0</v>
      </c>
      <c r="Z5274" s="17">
        <f t="shared" si="13911"/>
        <v>0</v>
      </c>
      <c r="AA5274" s="17">
        <f t="shared" si="13912"/>
        <v>0</v>
      </c>
      <c r="AB5274" s="17">
        <f t="shared" si="13891"/>
        <v>9091.5740000000005</v>
      </c>
      <c r="AC5274" s="18">
        <f t="shared" si="13892"/>
        <v>9091.5740000000005</v>
      </c>
      <c r="AD5274" s="18">
        <f t="shared" si="13893"/>
        <v>9091.5740000000005</v>
      </c>
      <c r="AE5274" s="19">
        <f t="shared" si="13877"/>
        <v>100</v>
      </c>
      <c r="AF5274" s="17">
        <f t="shared" si="13894"/>
        <v>9425.5</v>
      </c>
      <c r="AG5274" s="17">
        <f t="shared" si="13895"/>
        <v>-333.92599999999999</v>
      </c>
      <c r="AH5274" s="17">
        <f t="shared" si="13896"/>
        <v>0</v>
      </c>
      <c r="AI5274" s="17">
        <f t="shared" si="13897"/>
        <v>0</v>
      </c>
      <c r="AJ5274" s="17">
        <f t="shared" si="13898"/>
        <v>0</v>
      </c>
      <c r="AK5274" s="17">
        <f t="shared" si="13899"/>
        <v>0</v>
      </c>
      <c r="AL5274" s="17">
        <f t="shared" si="13878"/>
        <v>9091.5740000000005</v>
      </c>
      <c r="AM5274" s="17">
        <f t="shared" si="13879"/>
        <v>0</v>
      </c>
      <c r="AN5274" s="2"/>
    </row>
    <row r="5275" spans="2:40" s="22" customFormat="1" x14ac:dyDescent="0.3">
      <c r="B5275" s="23" t="s">
        <v>1405</v>
      </c>
      <c r="C5275" s="23" t="s">
        <v>443</v>
      </c>
      <c r="D5275" s="23" t="s">
        <v>114</v>
      </c>
      <c r="E5275" s="24" t="str">
        <f t="shared" si="13883"/>
        <v>1003</v>
      </c>
      <c r="F5275" s="23"/>
      <c r="G5275" s="23"/>
      <c r="H5275" s="25" t="s">
        <v>445</v>
      </c>
      <c r="I5275" s="26">
        <f t="shared" si="13913"/>
        <v>9425.5</v>
      </c>
      <c r="J5275" s="26">
        <f t="shared" si="13914"/>
        <v>10093.4</v>
      </c>
      <c r="K5275" s="26">
        <f t="shared" si="13915"/>
        <v>10761.2</v>
      </c>
      <c r="L5275" s="26">
        <f t="shared" si="13903"/>
        <v>0</v>
      </c>
      <c r="M5275" s="26">
        <f t="shared" si="13904"/>
        <v>0</v>
      </c>
      <c r="N5275" s="26">
        <f t="shared" si="13905"/>
        <v>0</v>
      </c>
      <c r="O5275" s="26">
        <f t="shared" si="13887"/>
        <v>-333.92599999999999</v>
      </c>
      <c r="P5275" s="26">
        <f t="shared" si="13888"/>
        <v>0</v>
      </c>
      <c r="Q5275" s="26">
        <f t="shared" si="13889"/>
        <v>0</v>
      </c>
      <c r="R5275" s="26">
        <f t="shared" si="13890"/>
        <v>0</v>
      </c>
      <c r="S5275" s="26">
        <f t="shared" si="13906"/>
        <v>0</v>
      </c>
      <c r="T5275" s="26">
        <f t="shared" si="13907"/>
        <v>0</v>
      </c>
      <c r="U5275" s="26">
        <v>0</v>
      </c>
      <c r="V5275" s="26">
        <f t="shared" si="13884"/>
        <v>9091.5740000000005</v>
      </c>
      <c r="W5275" s="26">
        <f t="shared" si="13908"/>
        <v>0</v>
      </c>
      <c r="X5275" s="26">
        <f t="shared" si="13909"/>
        <v>0</v>
      </c>
      <c r="Y5275" s="26">
        <f t="shared" si="13910"/>
        <v>0</v>
      </c>
      <c r="Z5275" s="26">
        <f t="shared" si="13911"/>
        <v>0</v>
      </c>
      <c r="AA5275" s="26">
        <f t="shared" si="13912"/>
        <v>0</v>
      </c>
      <c r="AB5275" s="26">
        <f t="shared" si="13891"/>
        <v>9091.5740000000005</v>
      </c>
      <c r="AC5275" s="27">
        <f t="shared" si="13892"/>
        <v>9091.5740000000005</v>
      </c>
      <c r="AD5275" s="27">
        <f t="shared" si="13893"/>
        <v>9091.5740000000005</v>
      </c>
      <c r="AE5275" s="28">
        <f t="shared" si="13877"/>
        <v>100</v>
      </c>
      <c r="AF5275" s="26">
        <f t="shared" si="13894"/>
        <v>9425.5</v>
      </c>
      <c r="AG5275" s="26">
        <f t="shared" si="13895"/>
        <v>-333.92599999999999</v>
      </c>
      <c r="AH5275" s="26">
        <f t="shared" si="13896"/>
        <v>0</v>
      </c>
      <c r="AI5275" s="26">
        <f t="shared" si="13897"/>
        <v>0</v>
      </c>
      <c r="AJ5275" s="26">
        <f t="shared" si="13898"/>
        <v>0</v>
      </c>
      <c r="AK5275" s="26">
        <f t="shared" si="13899"/>
        <v>0</v>
      </c>
      <c r="AL5275" s="26">
        <f t="shared" si="13878"/>
        <v>9091.5740000000005</v>
      </c>
      <c r="AM5275" s="26">
        <f t="shared" si="13879"/>
        <v>0</v>
      </c>
      <c r="AN5275" s="2"/>
    </row>
    <row r="5276" spans="2:40" ht="31.2" x14ac:dyDescent="0.3">
      <c r="B5276" s="30" t="s">
        <v>1405</v>
      </c>
      <c r="C5276" s="30" t="s">
        <v>443</v>
      </c>
      <c r="D5276" s="30" t="s">
        <v>114</v>
      </c>
      <c r="E5276" s="15" t="str">
        <f t="shared" si="13883"/>
        <v>1003</v>
      </c>
      <c r="F5276" s="30" t="s">
        <v>78</v>
      </c>
      <c r="G5276" s="30"/>
      <c r="H5276" s="31" t="s">
        <v>79</v>
      </c>
      <c r="I5276" s="32">
        <f t="shared" si="13913"/>
        <v>9425.5</v>
      </c>
      <c r="J5276" s="32">
        <f t="shared" si="13914"/>
        <v>10093.4</v>
      </c>
      <c r="K5276" s="32">
        <f t="shared" si="13915"/>
        <v>10761.2</v>
      </c>
      <c r="L5276" s="32">
        <f t="shared" si="13903"/>
        <v>0</v>
      </c>
      <c r="M5276" s="32">
        <f t="shared" si="13904"/>
        <v>0</v>
      </c>
      <c r="N5276" s="32">
        <f t="shared" si="13905"/>
        <v>0</v>
      </c>
      <c r="O5276" s="32">
        <f t="shared" si="13887"/>
        <v>-333.92599999999999</v>
      </c>
      <c r="P5276" s="32">
        <f t="shared" si="13888"/>
        <v>0</v>
      </c>
      <c r="Q5276" s="32">
        <f t="shared" si="13889"/>
        <v>0</v>
      </c>
      <c r="R5276" s="32">
        <f t="shared" si="13890"/>
        <v>0</v>
      </c>
      <c r="S5276" s="32">
        <f t="shared" si="13906"/>
        <v>0</v>
      </c>
      <c r="T5276" s="32">
        <f t="shared" si="13907"/>
        <v>0</v>
      </c>
      <c r="U5276" s="32">
        <v>0</v>
      </c>
      <c r="V5276" s="32">
        <f t="shared" si="13884"/>
        <v>9091.5740000000005</v>
      </c>
      <c r="W5276" s="32">
        <f t="shared" si="13908"/>
        <v>0</v>
      </c>
      <c r="X5276" s="32">
        <f t="shared" si="13909"/>
        <v>0</v>
      </c>
      <c r="Y5276" s="32">
        <f t="shared" si="13910"/>
        <v>0</v>
      </c>
      <c r="Z5276" s="32">
        <f t="shared" si="13911"/>
        <v>0</v>
      </c>
      <c r="AA5276" s="32">
        <f t="shared" si="13912"/>
        <v>0</v>
      </c>
      <c r="AB5276" s="32">
        <f t="shared" si="13891"/>
        <v>9091.5740000000005</v>
      </c>
      <c r="AC5276" s="33">
        <f t="shared" si="13892"/>
        <v>9091.5740000000005</v>
      </c>
      <c r="AD5276" s="33">
        <f t="shared" si="13893"/>
        <v>9091.5740000000005</v>
      </c>
      <c r="AE5276" s="34">
        <f t="shared" si="13877"/>
        <v>100</v>
      </c>
      <c r="AF5276" s="32">
        <f t="shared" si="13894"/>
        <v>9425.5</v>
      </c>
      <c r="AG5276" s="32">
        <f t="shared" si="13895"/>
        <v>-333.92599999999999</v>
      </c>
      <c r="AH5276" s="32">
        <f t="shared" si="13896"/>
        <v>0</v>
      </c>
      <c r="AI5276" s="32">
        <f t="shared" si="13897"/>
        <v>0</v>
      </c>
      <c r="AJ5276" s="32">
        <f t="shared" si="13898"/>
        <v>0</v>
      </c>
      <c r="AK5276" s="32">
        <f t="shared" si="13899"/>
        <v>0</v>
      </c>
      <c r="AL5276" s="32">
        <f t="shared" si="13878"/>
        <v>9091.5740000000005</v>
      </c>
      <c r="AM5276" s="32">
        <f t="shared" si="13879"/>
        <v>0</v>
      </c>
    </row>
    <row r="5277" spans="2:40" x14ac:dyDescent="0.3">
      <c r="B5277" s="30" t="s">
        <v>1405</v>
      </c>
      <c r="C5277" s="30" t="s">
        <v>443</v>
      </c>
      <c r="D5277" s="30" t="s">
        <v>114</v>
      </c>
      <c r="E5277" s="15" t="str">
        <f t="shared" si="13883"/>
        <v>1003</v>
      </c>
      <c r="F5277" s="30" t="s">
        <v>80</v>
      </c>
      <c r="G5277" s="30"/>
      <c r="H5277" s="31" t="s">
        <v>81</v>
      </c>
      <c r="I5277" s="32">
        <f t="shared" si="13913"/>
        <v>9425.5</v>
      </c>
      <c r="J5277" s="32">
        <f t="shared" si="13914"/>
        <v>10093.4</v>
      </c>
      <c r="K5277" s="32">
        <f t="shared" si="13915"/>
        <v>10761.2</v>
      </c>
      <c r="L5277" s="32">
        <f t="shared" si="13903"/>
        <v>0</v>
      </c>
      <c r="M5277" s="32">
        <f t="shared" si="13904"/>
        <v>0</v>
      </c>
      <c r="N5277" s="32">
        <f t="shared" si="13905"/>
        <v>0</v>
      </c>
      <c r="O5277" s="32">
        <f t="shared" si="13887"/>
        <v>-333.92599999999999</v>
      </c>
      <c r="P5277" s="32">
        <f t="shared" si="13888"/>
        <v>0</v>
      </c>
      <c r="Q5277" s="32">
        <f t="shared" si="13889"/>
        <v>0</v>
      </c>
      <c r="R5277" s="32">
        <f t="shared" si="13890"/>
        <v>0</v>
      </c>
      <c r="S5277" s="32">
        <f t="shared" si="13906"/>
        <v>0</v>
      </c>
      <c r="T5277" s="32">
        <f t="shared" si="13907"/>
        <v>0</v>
      </c>
      <c r="U5277" s="32">
        <v>0</v>
      </c>
      <c r="V5277" s="32">
        <f t="shared" si="13884"/>
        <v>9091.5740000000005</v>
      </c>
      <c r="W5277" s="32">
        <f t="shared" si="13908"/>
        <v>0</v>
      </c>
      <c r="X5277" s="32">
        <f t="shared" si="13909"/>
        <v>0</v>
      </c>
      <c r="Y5277" s="32">
        <f t="shared" si="13910"/>
        <v>0</v>
      </c>
      <c r="Z5277" s="32">
        <f t="shared" si="13911"/>
        <v>0</v>
      </c>
      <c r="AA5277" s="32">
        <f t="shared" si="13912"/>
        <v>0</v>
      </c>
      <c r="AB5277" s="32">
        <f t="shared" si="13891"/>
        <v>9091.5740000000005</v>
      </c>
      <c r="AC5277" s="33">
        <f t="shared" si="13892"/>
        <v>9091.5740000000005</v>
      </c>
      <c r="AD5277" s="33">
        <f t="shared" si="13893"/>
        <v>9091.5740000000005</v>
      </c>
      <c r="AE5277" s="34">
        <f t="shared" si="13877"/>
        <v>100</v>
      </c>
      <c r="AF5277" s="32">
        <f t="shared" si="13894"/>
        <v>9425.5</v>
      </c>
      <c r="AG5277" s="32">
        <f t="shared" si="13895"/>
        <v>-333.92599999999999</v>
      </c>
      <c r="AH5277" s="32">
        <f t="shared" si="13896"/>
        <v>0</v>
      </c>
      <c r="AI5277" s="32">
        <f t="shared" si="13897"/>
        <v>0</v>
      </c>
      <c r="AJ5277" s="32">
        <f t="shared" si="13898"/>
        <v>0</v>
      </c>
      <c r="AK5277" s="32">
        <f t="shared" si="13899"/>
        <v>0</v>
      </c>
      <c r="AL5277" s="32">
        <f t="shared" si="13878"/>
        <v>9091.5740000000005</v>
      </c>
      <c r="AM5277" s="32">
        <f t="shared" si="13879"/>
        <v>0</v>
      </c>
    </row>
    <row r="5278" spans="2:40" ht="46.8" x14ac:dyDescent="0.3">
      <c r="B5278" s="30" t="s">
        <v>1405</v>
      </c>
      <c r="C5278" s="30" t="s">
        <v>443</v>
      </c>
      <c r="D5278" s="30" t="s">
        <v>114</v>
      </c>
      <c r="E5278" s="15" t="str">
        <f t="shared" si="13883"/>
        <v>1003</v>
      </c>
      <c r="F5278" s="30" t="s">
        <v>1463</v>
      </c>
      <c r="G5278" s="30"/>
      <c r="H5278" s="31" t="s">
        <v>1464</v>
      </c>
      <c r="I5278" s="32">
        <f t="shared" si="13913"/>
        <v>9425.5</v>
      </c>
      <c r="J5278" s="32">
        <f t="shared" si="13914"/>
        <v>10093.4</v>
      </c>
      <c r="K5278" s="32">
        <f t="shared" si="13915"/>
        <v>10761.2</v>
      </c>
      <c r="L5278" s="32">
        <f t="shared" si="13903"/>
        <v>0</v>
      </c>
      <c r="M5278" s="32">
        <f t="shared" si="13904"/>
        <v>0</v>
      </c>
      <c r="N5278" s="32">
        <f t="shared" si="13905"/>
        <v>0</v>
      </c>
      <c r="O5278" s="32">
        <f t="shared" si="13887"/>
        <v>-333.92599999999999</v>
      </c>
      <c r="P5278" s="32">
        <f t="shared" si="13888"/>
        <v>0</v>
      </c>
      <c r="Q5278" s="32">
        <f t="shared" si="13889"/>
        <v>0</v>
      </c>
      <c r="R5278" s="32">
        <f t="shared" si="13890"/>
        <v>0</v>
      </c>
      <c r="S5278" s="32">
        <f t="shared" si="13906"/>
        <v>0</v>
      </c>
      <c r="T5278" s="32">
        <f t="shared" si="13907"/>
        <v>0</v>
      </c>
      <c r="U5278" s="32">
        <v>0</v>
      </c>
      <c r="V5278" s="32">
        <f t="shared" si="13884"/>
        <v>9091.5740000000005</v>
      </c>
      <c r="W5278" s="32">
        <f t="shared" si="13908"/>
        <v>0</v>
      </c>
      <c r="X5278" s="32">
        <f t="shared" si="13909"/>
        <v>0</v>
      </c>
      <c r="Y5278" s="32">
        <f t="shared" si="13910"/>
        <v>0</v>
      </c>
      <c r="Z5278" s="32">
        <f t="shared" si="13911"/>
        <v>0</v>
      </c>
      <c r="AA5278" s="32">
        <f t="shared" si="13912"/>
        <v>0</v>
      </c>
      <c r="AB5278" s="32">
        <f t="shared" si="13891"/>
        <v>9091.5740000000005</v>
      </c>
      <c r="AC5278" s="33">
        <f t="shared" si="13892"/>
        <v>9091.5740000000005</v>
      </c>
      <c r="AD5278" s="33">
        <f t="shared" si="13893"/>
        <v>9091.5740000000005</v>
      </c>
      <c r="AE5278" s="34">
        <f t="shared" si="13877"/>
        <v>100</v>
      </c>
      <c r="AF5278" s="32">
        <f t="shared" si="13894"/>
        <v>9425.5</v>
      </c>
      <c r="AG5278" s="32">
        <f t="shared" si="13895"/>
        <v>-333.92599999999999</v>
      </c>
      <c r="AH5278" s="32">
        <f t="shared" si="13896"/>
        <v>0</v>
      </c>
      <c r="AI5278" s="32">
        <f t="shared" si="13897"/>
        <v>0</v>
      </c>
      <c r="AJ5278" s="32">
        <f t="shared" si="13898"/>
        <v>0</v>
      </c>
      <c r="AK5278" s="32">
        <f t="shared" si="13899"/>
        <v>0</v>
      </c>
      <c r="AL5278" s="32">
        <f t="shared" si="13878"/>
        <v>9091.5740000000005</v>
      </c>
      <c r="AM5278" s="32">
        <f t="shared" si="13879"/>
        <v>0</v>
      </c>
    </row>
    <row r="5279" spans="2:40" x14ac:dyDescent="0.3">
      <c r="B5279" s="30" t="s">
        <v>1405</v>
      </c>
      <c r="C5279" s="30" t="s">
        <v>443</v>
      </c>
      <c r="D5279" s="30" t="s">
        <v>114</v>
      </c>
      <c r="E5279" s="15" t="str">
        <f t="shared" si="13883"/>
        <v>1003</v>
      </c>
      <c r="F5279" s="30" t="s">
        <v>1463</v>
      </c>
      <c r="G5279" s="30" t="s">
        <v>92</v>
      </c>
      <c r="H5279" s="31" t="s">
        <v>93</v>
      </c>
      <c r="I5279" s="32">
        <f t="shared" si="13913"/>
        <v>9425.5</v>
      </c>
      <c r="J5279" s="32">
        <f t="shared" si="13914"/>
        <v>10093.4</v>
      </c>
      <c r="K5279" s="32">
        <f t="shared" si="13915"/>
        <v>10761.2</v>
      </c>
      <c r="L5279" s="32">
        <f t="shared" si="13903"/>
        <v>0</v>
      </c>
      <c r="M5279" s="32">
        <f t="shared" si="13904"/>
        <v>0</v>
      </c>
      <c r="N5279" s="32">
        <f t="shared" si="13905"/>
        <v>0</v>
      </c>
      <c r="O5279" s="32">
        <f t="shared" si="13887"/>
        <v>-333.92599999999999</v>
      </c>
      <c r="P5279" s="32">
        <f t="shared" si="13888"/>
        <v>0</v>
      </c>
      <c r="Q5279" s="32">
        <f t="shared" si="13889"/>
        <v>0</v>
      </c>
      <c r="R5279" s="32">
        <f t="shared" si="13890"/>
        <v>0</v>
      </c>
      <c r="S5279" s="32">
        <f t="shared" si="13906"/>
        <v>0</v>
      </c>
      <c r="T5279" s="32">
        <f t="shared" si="13907"/>
        <v>0</v>
      </c>
      <c r="U5279" s="32">
        <v>0</v>
      </c>
      <c r="V5279" s="32">
        <f t="shared" si="13884"/>
        <v>9091.5740000000005</v>
      </c>
      <c r="W5279" s="32">
        <f t="shared" si="13908"/>
        <v>0</v>
      </c>
      <c r="X5279" s="32">
        <f t="shared" si="13909"/>
        <v>0</v>
      </c>
      <c r="Y5279" s="32">
        <f t="shared" si="13910"/>
        <v>0</v>
      </c>
      <c r="Z5279" s="32">
        <f t="shared" si="13911"/>
        <v>0</v>
      </c>
      <c r="AA5279" s="32">
        <f t="shared" si="13912"/>
        <v>0</v>
      </c>
      <c r="AB5279" s="32">
        <f t="shared" si="13891"/>
        <v>9091.5740000000005</v>
      </c>
      <c r="AC5279" s="33">
        <f t="shared" si="13892"/>
        <v>9091.5740000000005</v>
      </c>
      <c r="AD5279" s="33">
        <f t="shared" si="13893"/>
        <v>9091.5740000000005</v>
      </c>
      <c r="AE5279" s="34">
        <f t="shared" si="13877"/>
        <v>100</v>
      </c>
      <c r="AF5279" s="32">
        <f t="shared" si="13894"/>
        <v>9425.5</v>
      </c>
      <c r="AG5279" s="32">
        <f t="shared" si="13895"/>
        <v>-333.92599999999999</v>
      </c>
      <c r="AH5279" s="32">
        <f t="shared" si="13896"/>
        <v>0</v>
      </c>
      <c r="AI5279" s="32">
        <f t="shared" si="13897"/>
        <v>0</v>
      </c>
      <c r="AJ5279" s="32">
        <f t="shared" si="13898"/>
        <v>0</v>
      </c>
      <c r="AK5279" s="32">
        <f t="shared" si="13899"/>
        <v>0</v>
      </c>
      <c r="AL5279" s="32">
        <f t="shared" si="13878"/>
        <v>9091.5740000000005</v>
      </c>
      <c r="AM5279" s="32">
        <f t="shared" si="13879"/>
        <v>0</v>
      </c>
    </row>
    <row r="5280" spans="2:40" ht="31.2" x14ac:dyDescent="0.3">
      <c r="B5280" s="30" t="s">
        <v>1405</v>
      </c>
      <c r="C5280" s="30" t="s">
        <v>443</v>
      </c>
      <c r="D5280" s="30" t="s">
        <v>114</v>
      </c>
      <c r="E5280" s="15" t="str">
        <f t="shared" si="13883"/>
        <v>1003</v>
      </c>
      <c r="F5280" s="30" t="s">
        <v>1463</v>
      </c>
      <c r="G5280" s="30" t="s">
        <v>94</v>
      </c>
      <c r="H5280" s="31" t="s">
        <v>95</v>
      </c>
      <c r="I5280" s="32">
        <v>9425.5</v>
      </c>
      <c r="J5280" s="32">
        <v>10093.4</v>
      </c>
      <c r="K5280" s="32">
        <v>10761.2</v>
      </c>
      <c r="L5280" s="32"/>
      <c r="M5280" s="32"/>
      <c r="N5280" s="32"/>
      <c r="O5280" s="32">
        <v>-333.92599999999999</v>
      </c>
      <c r="P5280" s="32">
        <v>0</v>
      </c>
      <c r="Q5280" s="32">
        <v>0</v>
      </c>
      <c r="R5280" s="32">
        <v>0</v>
      </c>
      <c r="S5280" s="32">
        <v>0</v>
      </c>
      <c r="T5280" s="32">
        <v>0</v>
      </c>
      <c r="U5280" s="32">
        <v>0</v>
      </c>
      <c r="V5280" s="32">
        <f t="shared" si="13884"/>
        <v>9091.5740000000005</v>
      </c>
      <c r="W5280" s="32"/>
      <c r="X5280" s="32"/>
      <c r="Y5280" s="32"/>
      <c r="Z5280" s="32"/>
      <c r="AA5280" s="32"/>
      <c r="AB5280" s="32">
        <v>9091.5740000000005</v>
      </c>
      <c r="AC5280" s="33">
        <v>9091.5740000000005</v>
      </c>
      <c r="AD5280" s="33">
        <v>9091.5740000000005</v>
      </c>
      <c r="AE5280" s="34">
        <f t="shared" si="13877"/>
        <v>100</v>
      </c>
      <c r="AF5280" s="32">
        <v>9425.5</v>
      </c>
      <c r="AG5280" s="32">
        <v>-333.92599999999999</v>
      </c>
      <c r="AH5280" s="32">
        <v>0</v>
      </c>
      <c r="AI5280" s="32">
        <v>0</v>
      </c>
      <c r="AJ5280" s="32">
        <v>0</v>
      </c>
      <c r="AK5280" s="32">
        <v>0</v>
      </c>
      <c r="AL5280" s="32">
        <f t="shared" si="13878"/>
        <v>9091.5740000000005</v>
      </c>
      <c r="AM5280" s="32">
        <f t="shared" si="13879"/>
        <v>0</v>
      </c>
      <c r="AN5280" s="12"/>
    </row>
    <row r="5281" spans="2:40" s="13" customFormat="1" ht="31.2" x14ac:dyDescent="0.3">
      <c r="B5281" s="14" t="s">
        <v>1465</v>
      </c>
      <c r="C5281" s="14"/>
      <c r="D5281" s="14"/>
      <c r="E5281" s="15" t="str">
        <f t="shared" si="13883"/>
        <v/>
      </c>
      <c r="F5281" s="14"/>
      <c r="G5281" s="14"/>
      <c r="H5281" s="16" t="s">
        <v>1466</v>
      </c>
      <c r="I5281" s="17">
        <f t="shared" ref="I5281:T5281" si="13916">I5282+I5295+I5306</f>
        <v>1199025.5</v>
      </c>
      <c r="J5281" s="17">
        <f t="shared" si="13916"/>
        <v>1202586.8</v>
      </c>
      <c r="K5281" s="17">
        <f t="shared" si="13916"/>
        <v>1202586.8</v>
      </c>
      <c r="L5281" s="17">
        <f t="shared" si="13916"/>
        <v>22145.3</v>
      </c>
      <c r="M5281" s="17">
        <f t="shared" si="13916"/>
        <v>-16.2</v>
      </c>
      <c r="N5281" s="17">
        <f t="shared" si="13916"/>
        <v>-15261.4</v>
      </c>
      <c r="O5281" s="17">
        <f t="shared" si="13916"/>
        <v>6640.6770000000006</v>
      </c>
      <c r="P5281" s="17">
        <f t="shared" si="13916"/>
        <v>15140.777999999998</v>
      </c>
      <c r="Q5281" s="17">
        <f t="shared" si="13916"/>
        <v>54874.63</v>
      </c>
      <c r="R5281" s="17">
        <f t="shared" si="13916"/>
        <v>33383.572999999997</v>
      </c>
      <c r="S5281" s="17">
        <f t="shared" si="13916"/>
        <v>6378.7910000000002</v>
      </c>
      <c r="T5281" s="17">
        <f t="shared" si="13916"/>
        <v>0</v>
      </c>
      <c r="U5281" s="17">
        <v>6214.003999999999</v>
      </c>
      <c r="V5281" s="17">
        <f t="shared" si="13884"/>
        <v>1343803.2529999998</v>
      </c>
      <c r="W5281" s="17">
        <f t="shared" ref="W5281:AD5281" si="13917">W5282+W5295+W5306</f>
        <v>6214.003999999999</v>
      </c>
      <c r="X5281" s="17">
        <f t="shared" si="13917"/>
        <v>0</v>
      </c>
      <c r="Y5281" s="17">
        <f t="shared" si="13917"/>
        <v>0</v>
      </c>
      <c r="Z5281" s="17">
        <f t="shared" si="13917"/>
        <v>0</v>
      </c>
      <c r="AA5281" s="17">
        <f t="shared" si="13917"/>
        <v>0</v>
      </c>
      <c r="AB5281" s="17">
        <f t="shared" si="13917"/>
        <v>1017805.4662600001</v>
      </c>
      <c r="AC5281" s="18">
        <f t="shared" si="13917"/>
        <v>1381161.96738</v>
      </c>
      <c r="AD5281" s="18">
        <f t="shared" si="13917"/>
        <v>1370706.8725200002</v>
      </c>
      <c r="AE5281" s="19">
        <f t="shared" si="13877"/>
        <v>99.243021810118861</v>
      </c>
      <c r="AF5281" s="17">
        <f t="shared" ref="AF5281:AK5281" si="13918">AF5282+AF5295+AF5306</f>
        <v>1374321.2903800001</v>
      </c>
      <c r="AG5281" s="17">
        <f t="shared" si="13918"/>
        <v>6640.6770000000006</v>
      </c>
      <c r="AH5281" s="17">
        <f t="shared" si="13918"/>
        <v>0</v>
      </c>
      <c r="AI5281" s="17">
        <f t="shared" si="13918"/>
        <v>0</v>
      </c>
      <c r="AJ5281" s="17">
        <f t="shared" si="13918"/>
        <v>0</v>
      </c>
      <c r="AK5281" s="17">
        <f t="shared" si="13918"/>
        <v>0</v>
      </c>
      <c r="AL5281" s="17">
        <f t="shared" si="13878"/>
        <v>1380961.96738</v>
      </c>
      <c r="AM5281" s="17">
        <f t="shared" si="13879"/>
        <v>-37158.714380000252</v>
      </c>
      <c r="AN5281" s="2"/>
    </row>
    <row r="5282" spans="2:40" s="13" customFormat="1" x14ac:dyDescent="0.3">
      <c r="B5282" s="14" t="s">
        <v>1465</v>
      </c>
      <c r="C5282" s="14" t="s">
        <v>224</v>
      </c>
      <c r="D5282" s="14"/>
      <c r="E5282" s="21" t="str">
        <f t="shared" si="13883"/>
        <v>07</v>
      </c>
      <c r="F5282" s="14"/>
      <c r="G5282" s="14"/>
      <c r="H5282" s="16" t="s">
        <v>292</v>
      </c>
      <c r="I5282" s="17">
        <f t="shared" ref="I5282:I5284" si="13919">I5283</f>
        <v>2972.8</v>
      </c>
      <c r="J5282" s="17">
        <f t="shared" ref="J5282:J5284" si="13920">J5283</f>
        <v>3008.1000000000004</v>
      </c>
      <c r="K5282" s="17">
        <f t="shared" ref="K5282:K5284" si="13921">K5283</f>
        <v>3008.1000000000004</v>
      </c>
      <c r="L5282" s="17">
        <f t="shared" ref="L5282:L5284" si="13922">L5283</f>
        <v>0</v>
      </c>
      <c r="M5282" s="17">
        <f t="shared" ref="M5282:M5284" si="13923">M5283</f>
        <v>0</v>
      </c>
      <c r="N5282" s="17">
        <f t="shared" ref="N5282:N5284" si="13924">N5283</f>
        <v>0</v>
      </c>
      <c r="O5282" s="17">
        <f t="shared" ref="O5282:O5284" si="13925">O5283</f>
        <v>0</v>
      </c>
      <c r="P5282" s="17">
        <f t="shared" ref="P5282:P5284" si="13926">P5283</f>
        <v>0</v>
      </c>
      <c r="Q5282" s="17">
        <f t="shared" ref="Q5282:Q5284" si="13927">Q5283</f>
        <v>0</v>
      </c>
      <c r="R5282" s="17">
        <f t="shared" ref="R5282:R5284" si="13928">R5283</f>
        <v>37.511000000000003</v>
      </c>
      <c r="S5282" s="17">
        <f t="shared" ref="S5282:S5284" si="13929">S5283</f>
        <v>0</v>
      </c>
      <c r="T5282" s="17">
        <f t="shared" ref="T5282:T5284" si="13930">T5283</f>
        <v>0</v>
      </c>
      <c r="U5282" s="17">
        <v>0</v>
      </c>
      <c r="V5282" s="17">
        <f t="shared" si="13884"/>
        <v>3010.3110000000001</v>
      </c>
      <c r="W5282" s="17">
        <f t="shared" ref="W5282:W5284" si="13931">W5283</f>
        <v>0</v>
      </c>
      <c r="X5282" s="17">
        <f t="shared" ref="X5282:X5284" si="13932">X5283</f>
        <v>0</v>
      </c>
      <c r="Y5282" s="17">
        <f t="shared" ref="Y5282:Y5284" si="13933">Y5283</f>
        <v>0</v>
      </c>
      <c r="Z5282" s="17">
        <f t="shared" ref="Z5282:Z5284" si="13934">Z5283</f>
        <v>0</v>
      </c>
      <c r="AA5282" s="17">
        <f t="shared" ref="AA5282:AA5284" si="13935">AA5283</f>
        <v>0</v>
      </c>
      <c r="AB5282" s="17">
        <f t="shared" ref="AB5282:AB5284" si="13936">AB5283</f>
        <v>3361.4555999999998</v>
      </c>
      <c r="AC5282" s="18">
        <f t="shared" ref="AC5282:AC5284" si="13937">AC5283</f>
        <v>3361.511</v>
      </c>
      <c r="AD5282" s="18">
        <f t="shared" ref="AD5282:AD5284" si="13938">AD5283</f>
        <v>3361.4096999999997</v>
      </c>
      <c r="AE5282" s="19">
        <f t="shared" si="13877"/>
        <v>99.996986474237332</v>
      </c>
      <c r="AF5282" s="17">
        <f t="shared" ref="AF5282:AF5284" si="13939">AF5283</f>
        <v>3361.511</v>
      </c>
      <c r="AG5282" s="17">
        <f t="shared" ref="AG5282:AG5284" si="13940">AG5283</f>
        <v>0</v>
      </c>
      <c r="AH5282" s="17">
        <f t="shared" ref="AH5282:AH5284" si="13941">AH5283</f>
        <v>0</v>
      </c>
      <c r="AI5282" s="17">
        <f t="shared" ref="AI5282:AI5284" si="13942">AI5283</f>
        <v>0</v>
      </c>
      <c r="AJ5282" s="17">
        <f t="shared" ref="AJ5282:AJ5284" si="13943">AJ5283</f>
        <v>0</v>
      </c>
      <c r="AK5282" s="17">
        <f t="shared" ref="AK5282:AK5284" si="13944">AK5283</f>
        <v>0</v>
      </c>
      <c r="AL5282" s="17">
        <f t="shared" si="13878"/>
        <v>3361.511</v>
      </c>
      <c r="AM5282" s="17">
        <f t="shared" si="13879"/>
        <v>-351.19999999999982</v>
      </c>
      <c r="AN5282" s="2"/>
    </row>
    <row r="5283" spans="2:40" s="22" customFormat="1" x14ac:dyDescent="0.3">
      <c r="B5283" s="23" t="s">
        <v>1465</v>
      </c>
      <c r="C5283" s="23" t="s">
        <v>224</v>
      </c>
      <c r="D5283" s="23" t="s">
        <v>106</v>
      </c>
      <c r="E5283" s="24" t="str">
        <f t="shared" si="13883"/>
        <v>0709</v>
      </c>
      <c r="F5283" s="23"/>
      <c r="G5283" s="23"/>
      <c r="H5283" s="25" t="s">
        <v>380</v>
      </c>
      <c r="I5283" s="26">
        <f t="shared" si="13919"/>
        <v>2972.8</v>
      </c>
      <c r="J5283" s="26">
        <f t="shared" si="13920"/>
        <v>3008.1000000000004</v>
      </c>
      <c r="K5283" s="26">
        <f t="shared" si="13921"/>
        <v>3008.1000000000004</v>
      </c>
      <c r="L5283" s="26">
        <f t="shared" si="13922"/>
        <v>0</v>
      </c>
      <c r="M5283" s="26">
        <f t="shared" si="13923"/>
        <v>0</v>
      </c>
      <c r="N5283" s="26">
        <f t="shared" si="13924"/>
        <v>0</v>
      </c>
      <c r="O5283" s="26">
        <f t="shared" si="13925"/>
        <v>0</v>
      </c>
      <c r="P5283" s="26">
        <f t="shared" si="13926"/>
        <v>0</v>
      </c>
      <c r="Q5283" s="26">
        <f t="shared" si="13927"/>
        <v>0</v>
      </c>
      <c r="R5283" s="26">
        <f t="shared" si="13928"/>
        <v>37.511000000000003</v>
      </c>
      <c r="S5283" s="26">
        <f t="shared" si="13929"/>
        <v>0</v>
      </c>
      <c r="T5283" s="26">
        <f t="shared" si="13930"/>
        <v>0</v>
      </c>
      <c r="U5283" s="26">
        <v>0</v>
      </c>
      <c r="V5283" s="26">
        <f t="shared" si="13884"/>
        <v>3010.3110000000001</v>
      </c>
      <c r="W5283" s="26">
        <f t="shared" si="13931"/>
        <v>0</v>
      </c>
      <c r="X5283" s="26">
        <f t="shared" si="13932"/>
        <v>0</v>
      </c>
      <c r="Y5283" s="26">
        <f t="shared" si="13933"/>
        <v>0</v>
      </c>
      <c r="Z5283" s="26">
        <f t="shared" si="13934"/>
        <v>0</v>
      </c>
      <c r="AA5283" s="26">
        <f t="shared" si="13935"/>
        <v>0</v>
      </c>
      <c r="AB5283" s="26">
        <f t="shared" si="13936"/>
        <v>3361.4555999999998</v>
      </c>
      <c r="AC5283" s="27">
        <f t="shared" si="13937"/>
        <v>3361.511</v>
      </c>
      <c r="AD5283" s="27">
        <f t="shared" si="13938"/>
        <v>3361.4096999999997</v>
      </c>
      <c r="AE5283" s="28">
        <f t="shared" si="13877"/>
        <v>99.996986474237332</v>
      </c>
      <c r="AF5283" s="26">
        <f t="shared" si="13939"/>
        <v>3361.511</v>
      </c>
      <c r="AG5283" s="26">
        <f t="shared" si="13940"/>
        <v>0</v>
      </c>
      <c r="AH5283" s="26">
        <f t="shared" si="13941"/>
        <v>0</v>
      </c>
      <c r="AI5283" s="26">
        <f t="shared" si="13942"/>
        <v>0</v>
      </c>
      <c r="AJ5283" s="26">
        <f t="shared" si="13943"/>
        <v>0</v>
      </c>
      <c r="AK5283" s="26">
        <f t="shared" si="13944"/>
        <v>0</v>
      </c>
      <c r="AL5283" s="26">
        <f t="shared" si="13878"/>
        <v>3361.511</v>
      </c>
      <c r="AM5283" s="26">
        <f t="shared" si="13879"/>
        <v>-351.19999999999982</v>
      </c>
      <c r="AN5283" s="29"/>
    </row>
    <row r="5284" spans="2:40" ht="46.8" x14ac:dyDescent="0.3">
      <c r="B5284" s="30" t="s">
        <v>1465</v>
      </c>
      <c r="C5284" s="30" t="s">
        <v>224</v>
      </c>
      <c r="D5284" s="30" t="s">
        <v>106</v>
      </c>
      <c r="E5284" s="15" t="str">
        <f t="shared" si="13883"/>
        <v>0709</v>
      </c>
      <c r="F5284" s="30" t="s">
        <v>325</v>
      </c>
      <c r="G5284" s="30"/>
      <c r="H5284" s="31" t="s">
        <v>326</v>
      </c>
      <c r="I5284" s="32">
        <f t="shared" si="13919"/>
        <v>2972.8</v>
      </c>
      <c r="J5284" s="32">
        <f t="shared" si="13920"/>
        <v>3008.1000000000004</v>
      </c>
      <c r="K5284" s="32">
        <f t="shared" si="13921"/>
        <v>3008.1000000000004</v>
      </c>
      <c r="L5284" s="32">
        <f t="shared" si="13922"/>
        <v>0</v>
      </c>
      <c r="M5284" s="32">
        <f t="shared" si="13923"/>
        <v>0</v>
      </c>
      <c r="N5284" s="32">
        <f t="shared" si="13924"/>
        <v>0</v>
      </c>
      <c r="O5284" s="32">
        <f t="shared" si="13925"/>
        <v>0</v>
      </c>
      <c r="P5284" s="32">
        <f t="shared" si="13926"/>
        <v>0</v>
      </c>
      <c r="Q5284" s="32">
        <f t="shared" si="13927"/>
        <v>0</v>
      </c>
      <c r="R5284" s="32">
        <f t="shared" si="13928"/>
        <v>37.511000000000003</v>
      </c>
      <c r="S5284" s="32">
        <f t="shared" si="13929"/>
        <v>0</v>
      </c>
      <c r="T5284" s="32">
        <f t="shared" si="13930"/>
        <v>0</v>
      </c>
      <c r="U5284" s="32">
        <v>0</v>
      </c>
      <c r="V5284" s="32">
        <f t="shared" si="13884"/>
        <v>3010.3110000000001</v>
      </c>
      <c r="W5284" s="32">
        <f t="shared" si="13931"/>
        <v>0</v>
      </c>
      <c r="X5284" s="32">
        <f t="shared" si="13932"/>
        <v>0</v>
      </c>
      <c r="Y5284" s="32">
        <f t="shared" si="13933"/>
        <v>0</v>
      </c>
      <c r="Z5284" s="32">
        <f t="shared" si="13934"/>
        <v>0</v>
      </c>
      <c r="AA5284" s="32">
        <f t="shared" si="13935"/>
        <v>0</v>
      </c>
      <c r="AB5284" s="32">
        <f t="shared" si="13936"/>
        <v>3361.4555999999998</v>
      </c>
      <c r="AC5284" s="33">
        <f t="shared" si="13937"/>
        <v>3361.511</v>
      </c>
      <c r="AD5284" s="33">
        <f t="shared" si="13938"/>
        <v>3361.4096999999997</v>
      </c>
      <c r="AE5284" s="34">
        <f t="shared" si="13877"/>
        <v>99.996986474237332</v>
      </c>
      <c r="AF5284" s="32">
        <f t="shared" si="13939"/>
        <v>3361.511</v>
      </c>
      <c r="AG5284" s="32">
        <f t="shared" si="13940"/>
        <v>0</v>
      </c>
      <c r="AH5284" s="32">
        <f t="shared" si="13941"/>
        <v>0</v>
      </c>
      <c r="AI5284" s="32">
        <f t="shared" si="13942"/>
        <v>0</v>
      </c>
      <c r="AJ5284" s="32">
        <f t="shared" si="13943"/>
        <v>0</v>
      </c>
      <c r="AK5284" s="32">
        <f t="shared" si="13944"/>
        <v>0</v>
      </c>
      <c r="AL5284" s="32">
        <f t="shared" si="13878"/>
        <v>3361.511</v>
      </c>
      <c r="AM5284" s="32">
        <f t="shared" si="13879"/>
        <v>-351.19999999999982</v>
      </c>
    </row>
    <row r="5285" spans="2:40" ht="31.2" x14ac:dyDescent="0.3">
      <c r="B5285" s="30" t="s">
        <v>1465</v>
      </c>
      <c r="C5285" s="30" t="s">
        <v>224</v>
      </c>
      <c r="D5285" s="30" t="s">
        <v>106</v>
      </c>
      <c r="E5285" s="15" t="str">
        <f t="shared" si="13883"/>
        <v>0709</v>
      </c>
      <c r="F5285" s="30" t="s">
        <v>387</v>
      </c>
      <c r="G5285" s="30"/>
      <c r="H5285" s="31" t="s">
        <v>388</v>
      </c>
      <c r="I5285" s="32">
        <f t="shared" ref="I5285:N5285" si="13945">I5290</f>
        <v>2972.8</v>
      </c>
      <c r="J5285" s="32">
        <f t="shared" si="13945"/>
        <v>3008.1000000000004</v>
      </c>
      <c r="K5285" s="32">
        <f t="shared" si="13945"/>
        <v>3008.1000000000004</v>
      </c>
      <c r="L5285" s="32">
        <f t="shared" si="13945"/>
        <v>0</v>
      </c>
      <c r="M5285" s="32">
        <f t="shared" si="13945"/>
        <v>0</v>
      </c>
      <c r="N5285" s="32">
        <f t="shared" si="13945"/>
        <v>0</v>
      </c>
      <c r="O5285" s="32">
        <f>O5290+O5286</f>
        <v>0</v>
      </c>
      <c r="P5285" s="32">
        <f>P5290+P5286</f>
        <v>0</v>
      </c>
      <c r="Q5285" s="32">
        <f>Q5290+Q5286</f>
        <v>0</v>
      </c>
      <c r="R5285" s="32">
        <f>R5290+R5286</f>
        <v>37.511000000000003</v>
      </c>
      <c r="S5285" s="32">
        <f>S5290</f>
        <v>0</v>
      </c>
      <c r="T5285" s="32">
        <f>T5290</f>
        <v>0</v>
      </c>
      <c r="U5285" s="32">
        <v>0</v>
      </c>
      <c r="V5285" s="32">
        <f t="shared" si="13884"/>
        <v>3010.3110000000001</v>
      </c>
      <c r="W5285" s="32">
        <f>W5290</f>
        <v>0</v>
      </c>
      <c r="X5285" s="32">
        <f>X5290</f>
        <v>0</v>
      </c>
      <c r="Y5285" s="32">
        <f>Y5290</f>
        <v>0</v>
      </c>
      <c r="Z5285" s="32">
        <f>Z5290</f>
        <v>0</v>
      </c>
      <c r="AA5285" s="32">
        <f>AA5290</f>
        <v>0</v>
      </c>
      <c r="AB5285" s="32">
        <f>AB5290+AB5286</f>
        <v>3361.4555999999998</v>
      </c>
      <c r="AC5285" s="33">
        <f>AC5290+AC5286</f>
        <v>3361.511</v>
      </c>
      <c r="AD5285" s="33">
        <f>AD5290+AD5286</f>
        <v>3361.4096999999997</v>
      </c>
      <c r="AE5285" s="34">
        <f t="shared" si="13877"/>
        <v>99.996986474237332</v>
      </c>
      <c r="AF5285" s="32">
        <f t="shared" ref="AF5285:AK5285" si="13946">AF5290+AF5286</f>
        <v>3361.511</v>
      </c>
      <c r="AG5285" s="32">
        <f t="shared" si="13946"/>
        <v>0</v>
      </c>
      <c r="AH5285" s="32">
        <f t="shared" si="13946"/>
        <v>0</v>
      </c>
      <c r="AI5285" s="32">
        <f t="shared" si="13946"/>
        <v>0</v>
      </c>
      <c r="AJ5285" s="32">
        <f t="shared" si="13946"/>
        <v>0</v>
      </c>
      <c r="AK5285" s="32">
        <f t="shared" si="13946"/>
        <v>0</v>
      </c>
      <c r="AL5285" s="32">
        <f t="shared" si="13878"/>
        <v>3361.511</v>
      </c>
      <c r="AM5285" s="32">
        <f t="shared" si="13879"/>
        <v>-351.19999999999982</v>
      </c>
    </row>
    <row r="5286" spans="2:40" ht="93.6" x14ac:dyDescent="0.3">
      <c r="B5286" s="30" t="s">
        <v>1465</v>
      </c>
      <c r="C5286" s="30" t="s">
        <v>224</v>
      </c>
      <c r="D5286" s="30" t="s">
        <v>106</v>
      </c>
      <c r="E5286" s="15" t="str">
        <f t="shared" si="13883"/>
        <v>0709</v>
      </c>
      <c r="F5286" s="30" t="s">
        <v>616</v>
      </c>
      <c r="G5286" s="30"/>
      <c r="H5286" s="31" t="s">
        <v>617</v>
      </c>
      <c r="I5286" s="32"/>
      <c r="J5286" s="32"/>
      <c r="K5286" s="32"/>
      <c r="L5286" s="32"/>
      <c r="M5286" s="32"/>
      <c r="N5286" s="32"/>
      <c r="O5286" s="32">
        <f t="shared" ref="O5286:O5291" si="13947">O5287</f>
        <v>0</v>
      </c>
      <c r="P5286" s="32">
        <f t="shared" ref="P5286:P5291" si="13948">P5287</f>
        <v>0</v>
      </c>
      <c r="Q5286" s="32">
        <f t="shared" ref="Q5286:Q5291" si="13949">Q5287</f>
        <v>0</v>
      </c>
      <c r="R5286" s="32">
        <f t="shared" ref="R5286:R5291" si="13950">R5287</f>
        <v>0</v>
      </c>
      <c r="S5286" s="32"/>
      <c r="T5286" s="32"/>
      <c r="U5286" s="32"/>
      <c r="V5286" s="32">
        <f t="shared" si="13884"/>
        <v>0</v>
      </c>
      <c r="W5286" s="32"/>
      <c r="X5286" s="32"/>
      <c r="Y5286" s="32"/>
      <c r="Z5286" s="32"/>
      <c r="AA5286" s="32"/>
      <c r="AB5286" s="32">
        <f t="shared" ref="AB5286:AB5291" si="13951">AB5287</f>
        <v>351.2</v>
      </c>
      <c r="AC5286" s="33">
        <f t="shared" ref="AC5286:AC5291" si="13952">AC5287</f>
        <v>351.2</v>
      </c>
      <c r="AD5286" s="33">
        <f t="shared" ref="AD5286:AD5291" si="13953">AD5287</f>
        <v>351.2</v>
      </c>
      <c r="AE5286" s="34">
        <f t="shared" si="13877"/>
        <v>100</v>
      </c>
      <c r="AF5286" s="32">
        <f t="shared" ref="AF5286:AF5291" si="13954">AF5287</f>
        <v>351.2</v>
      </c>
      <c r="AG5286" s="32">
        <f t="shared" ref="AG5286:AG5291" si="13955">AG5287</f>
        <v>0</v>
      </c>
      <c r="AH5286" s="32">
        <f t="shared" ref="AH5286:AH5291" si="13956">AH5287</f>
        <v>0</v>
      </c>
      <c r="AI5286" s="32">
        <f t="shared" ref="AI5286:AI5291" si="13957">AI5287</f>
        <v>0</v>
      </c>
      <c r="AJ5286" s="32">
        <f t="shared" ref="AJ5286:AJ5291" si="13958">AJ5287</f>
        <v>0</v>
      </c>
      <c r="AK5286" s="32">
        <f t="shared" ref="AK5286:AK5291" si="13959">AK5287</f>
        <v>0</v>
      </c>
      <c r="AL5286" s="32">
        <f t="shared" si="13878"/>
        <v>351.2</v>
      </c>
      <c r="AM5286" s="32">
        <f t="shared" si="13879"/>
        <v>-351.2</v>
      </c>
    </row>
    <row r="5287" spans="2:40" x14ac:dyDescent="0.3">
      <c r="B5287" s="30" t="s">
        <v>1465</v>
      </c>
      <c r="C5287" s="30" t="s">
        <v>224</v>
      </c>
      <c r="D5287" s="30" t="s">
        <v>106</v>
      </c>
      <c r="E5287" s="15" t="str">
        <f t="shared" si="13883"/>
        <v>0709</v>
      </c>
      <c r="F5287" s="30" t="s">
        <v>618</v>
      </c>
      <c r="G5287" s="30"/>
      <c r="H5287" s="49" t="s">
        <v>619</v>
      </c>
      <c r="I5287" s="32"/>
      <c r="J5287" s="32"/>
      <c r="K5287" s="32"/>
      <c r="L5287" s="32"/>
      <c r="M5287" s="32"/>
      <c r="N5287" s="32"/>
      <c r="O5287" s="32">
        <f t="shared" si="13947"/>
        <v>0</v>
      </c>
      <c r="P5287" s="32">
        <f t="shared" si="13948"/>
        <v>0</v>
      </c>
      <c r="Q5287" s="32">
        <f t="shared" si="13949"/>
        <v>0</v>
      </c>
      <c r="R5287" s="32">
        <f t="shared" si="13950"/>
        <v>0</v>
      </c>
      <c r="S5287" s="32"/>
      <c r="T5287" s="32"/>
      <c r="U5287" s="32"/>
      <c r="V5287" s="32">
        <f t="shared" si="13884"/>
        <v>0</v>
      </c>
      <c r="W5287" s="32"/>
      <c r="X5287" s="32"/>
      <c r="Y5287" s="32"/>
      <c r="Z5287" s="32"/>
      <c r="AA5287" s="32"/>
      <c r="AB5287" s="32">
        <f t="shared" si="13951"/>
        <v>351.2</v>
      </c>
      <c r="AC5287" s="33">
        <f t="shared" si="13952"/>
        <v>351.2</v>
      </c>
      <c r="AD5287" s="33">
        <f t="shared" si="13953"/>
        <v>351.2</v>
      </c>
      <c r="AE5287" s="34">
        <f t="shared" si="13877"/>
        <v>100</v>
      </c>
      <c r="AF5287" s="32">
        <f t="shared" si="13954"/>
        <v>351.2</v>
      </c>
      <c r="AG5287" s="32">
        <f t="shared" si="13955"/>
        <v>0</v>
      </c>
      <c r="AH5287" s="32">
        <f t="shared" si="13956"/>
        <v>0</v>
      </c>
      <c r="AI5287" s="32">
        <f t="shared" si="13957"/>
        <v>0</v>
      </c>
      <c r="AJ5287" s="32">
        <f t="shared" si="13958"/>
        <v>0</v>
      </c>
      <c r="AK5287" s="32">
        <f t="shared" si="13959"/>
        <v>0</v>
      </c>
      <c r="AL5287" s="32">
        <f t="shared" si="13878"/>
        <v>351.2</v>
      </c>
      <c r="AM5287" s="32">
        <f t="shared" si="13879"/>
        <v>-351.2</v>
      </c>
    </row>
    <row r="5288" spans="2:40" ht="31.2" x14ac:dyDescent="0.3">
      <c r="B5288" s="30" t="s">
        <v>1465</v>
      </c>
      <c r="C5288" s="30" t="s">
        <v>224</v>
      </c>
      <c r="D5288" s="30" t="s">
        <v>106</v>
      </c>
      <c r="E5288" s="15" t="str">
        <f t="shared" si="13883"/>
        <v>0709</v>
      </c>
      <c r="F5288" s="30" t="s">
        <v>618</v>
      </c>
      <c r="G5288" s="30" t="s">
        <v>174</v>
      </c>
      <c r="H5288" s="31" t="s">
        <v>175</v>
      </c>
      <c r="I5288" s="32"/>
      <c r="J5288" s="32"/>
      <c r="K5288" s="32"/>
      <c r="L5288" s="32"/>
      <c r="M5288" s="32"/>
      <c r="N5288" s="32"/>
      <c r="O5288" s="32">
        <f t="shared" si="13947"/>
        <v>0</v>
      </c>
      <c r="P5288" s="32">
        <f t="shared" si="13948"/>
        <v>0</v>
      </c>
      <c r="Q5288" s="32">
        <f t="shared" si="13949"/>
        <v>0</v>
      </c>
      <c r="R5288" s="32">
        <f t="shared" si="13950"/>
        <v>0</v>
      </c>
      <c r="S5288" s="32"/>
      <c r="T5288" s="32"/>
      <c r="U5288" s="32"/>
      <c r="V5288" s="32">
        <f t="shared" si="13884"/>
        <v>0</v>
      </c>
      <c r="W5288" s="32"/>
      <c r="X5288" s="32"/>
      <c r="Y5288" s="32"/>
      <c r="Z5288" s="32"/>
      <c r="AA5288" s="32"/>
      <c r="AB5288" s="32">
        <f t="shared" si="13951"/>
        <v>351.2</v>
      </c>
      <c r="AC5288" s="33">
        <f t="shared" si="13952"/>
        <v>351.2</v>
      </c>
      <c r="AD5288" s="33">
        <f t="shared" si="13953"/>
        <v>351.2</v>
      </c>
      <c r="AE5288" s="34">
        <f t="shared" si="13877"/>
        <v>100</v>
      </c>
      <c r="AF5288" s="32">
        <f t="shared" si="13954"/>
        <v>351.2</v>
      </c>
      <c r="AG5288" s="32">
        <f t="shared" si="13955"/>
        <v>0</v>
      </c>
      <c r="AH5288" s="32">
        <f t="shared" si="13956"/>
        <v>0</v>
      </c>
      <c r="AI5288" s="32">
        <f t="shared" si="13957"/>
        <v>0</v>
      </c>
      <c r="AJ5288" s="32">
        <f t="shared" si="13958"/>
        <v>0</v>
      </c>
      <c r="AK5288" s="32">
        <f t="shared" si="13959"/>
        <v>0</v>
      </c>
      <c r="AL5288" s="32">
        <f t="shared" si="13878"/>
        <v>351.2</v>
      </c>
      <c r="AM5288" s="32">
        <f t="shared" si="13879"/>
        <v>-351.2</v>
      </c>
    </row>
    <row r="5289" spans="2:40" x14ac:dyDescent="0.3">
      <c r="B5289" s="30" t="s">
        <v>1465</v>
      </c>
      <c r="C5289" s="30" t="s">
        <v>224</v>
      </c>
      <c r="D5289" s="30" t="s">
        <v>106</v>
      </c>
      <c r="E5289" s="15" t="str">
        <f t="shared" si="13883"/>
        <v>0709</v>
      </c>
      <c r="F5289" s="30" t="s">
        <v>618</v>
      </c>
      <c r="G5289" s="30" t="s">
        <v>302</v>
      </c>
      <c r="H5289" s="31" t="s">
        <v>303</v>
      </c>
      <c r="I5289" s="32"/>
      <c r="J5289" s="32"/>
      <c r="K5289" s="32"/>
      <c r="L5289" s="32"/>
      <c r="M5289" s="32"/>
      <c r="N5289" s="32"/>
      <c r="O5289" s="32">
        <v>0</v>
      </c>
      <c r="P5289" s="32">
        <v>0</v>
      </c>
      <c r="Q5289" s="32">
        <v>0</v>
      </c>
      <c r="R5289" s="32">
        <v>0</v>
      </c>
      <c r="S5289" s="32"/>
      <c r="T5289" s="32"/>
      <c r="U5289" s="32"/>
      <c r="V5289" s="32">
        <f t="shared" si="13884"/>
        <v>0</v>
      </c>
      <c r="W5289" s="32"/>
      <c r="X5289" s="32"/>
      <c r="Y5289" s="32"/>
      <c r="Z5289" s="32"/>
      <c r="AA5289" s="32"/>
      <c r="AB5289" s="32">
        <v>351.2</v>
      </c>
      <c r="AC5289" s="33">
        <v>351.2</v>
      </c>
      <c r="AD5289" s="33">
        <v>351.2</v>
      </c>
      <c r="AE5289" s="34">
        <f t="shared" si="13877"/>
        <v>100</v>
      </c>
      <c r="AF5289" s="32">
        <v>351.2</v>
      </c>
      <c r="AG5289" s="32">
        <v>0</v>
      </c>
      <c r="AH5289" s="32">
        <v>0</v>
      </c>
      <c r="AI5289" s="32">
        <v>0</v>
      </c>
      <c r="AJ5289" s="32">
        <v>0</v>
      </c>
      <c r="AK5289" s="32">
        <v>0</v>
      </c>
      <c r="AL5289" s="32">
        <f t="shared" si="13878"/>
        <v>351.2</v>
      </c>
      <c r="AM5289" s="32">
        <f t="shared" si="13879"/>
        <v>-351.2</v>
      </c>
    </row>
    <row r="5290" spans="2:40" ht="46.8" x14ac:dyDescent="0.3">
      <c r="B5290" s="30" t="s">
        <v>1465</v>
      </c>
      <c r="C5290" s="30" t="s">
        <v>224</v>
      </c>
      <c r="D5290" s="30" t="s">
        <v>106</v>
      </c>
      <c r="E5290" s="15" t="str">
        <f t="shared" si="13883"/>
        <v>0709</v>
      </c>
      <c r="F5290" s="30" t="s">
        <v>389</v>
      </c>
      <c r="G5290" s="30"/>
      <c r="H5290" s="31" t="s">
        <v>390</v>
      </c>
      <c r="I5290" s="32">
        <f t="shared" ref="I5290:I5291" si="13960">I5291</f>
        <v>2972.8</v>
      </c>
      <c r="J5290" s="32">
        <f t="shared" ref="J5290:J5291" si="13961">J5291</f>
        <v>3008.1000000000004</v>
      </c>
      <c r="K5290" s="32">
        <f t="shared" ref="K5290:K5291" si="13962">K5291</f>
        <v>3008.1000000000004</v>
      </c>
      <c r="L5290" s="32">
        <f t="shared" ref="L5290:L5291" si="13963">L5291</f>
        <v>0</v>
      </c>
      <c r="M5290" s="32">
        <f t="shared" ref="M5290:M5291" si="13964">M5291</f>
        <v>0</v>
      </c>
      <c r="N5290" s="32">
        <f t="shared" ref="N5290:N5291" si="13965">N5291</f>
        <v>0</v>
      </c>
      <c r="O5290" s="32">
        <f t="shared" si="13947"/>
        <v>0</v>
      </c>
      <c r="P5290" s="32">
        <f t="shared" si="13948"/>
        <v>0</v>
      </c>
      <c r="Q5290" s="32">
        <f t="shared" si="13949"/>
        <v>0</v>
      </c>
      <c r="R5290" s="32">
        <f t="shared" si="13950"/>
        <v>37.511000000000003</v>
      </c>
      <c r="S5290" s="32">
        <f t="shared" ref="S5290:S5291" si="13966">S5291</f>
        <v>0</v>
      </c>
      <c r="T5290" s="32">
        <f t="shared" ref="T5290:T5291" si="13967">T5291</f>
        <v>0</v>
      </c>
      <c r="U5290" s="32">
        <v>0</v>
      </c>
      <c r="V5290" s="32">
        <f t="shared" si="13884"/>
        <v>3010.3110000000001</v>
      </c>
      <c r="W5290" s="32">
        <f t="shared" ref="W5290:W5291" si="13968">W5291</f>
        <v>0</v>
      </c>
      <c r="X5290" s="32">
        <f t="shared" ref="X5290:X5291" si="13969">X5291</f>
        <v>0</v>
      </c>
      <c r="Y5290" s="32">
        <f t="shared" ref="Y5290:Y5291" si="13970">Y5291</f>
        <v>0</v>
      </c>
      <c r="Z5290" s="32">
        <f t="shared" ref="Z5290:Z5291" si="13971">Z5291</f>
        <v>0</v>
      </c>
      <c r="AA5290" s="32">
        <f t="shared" ref="AA5290:AA5291" si="13972">AA5291</f>
        <v>0</v>
      </c>
      <c r="AB5290" s="32">
        <f t="shared" si="13951"/>
        <v>3010.2556</v>
      </c>
      <c r="AC5290" s="33">
        <f t="shared" si="13952"/>
        <v>3010.3110000000001</v>
      </c>
      <c r="AD5290" s="33">
        <f t="shared" si="13953"/>
        <v>3010.2096999999999</v>
      </c>
      <c r="AE5290" s="34">
        <f t="shared" ref="AE5290:AE5353" si="13973">AD5290/AC5290*100</f>
        <v>99.996634899184826</v>
      </c>
      <c r="AF5290" s="32">
        <f t="shared" si="13954"/>
        <v>3010.3110000000001</v>
      </c>
      <c r="AG5290" s="32">
        <f t="shared" si="13955"/>
        <v>0</v>
      </c>
      <c r="AH5290" s="32">
        <f t="shared" si="13956"/>
        <v>0</v>
      </c>
      <c r="AI5290" s="32">
        <f t="shared" si="13957"/>
        <v>0</v>
      </c>
      <c r="AJ5290" s="32">
        <f t="shared" si="13958"/>
        <v>0</v>
      </c>
      <c r="AK5290" s="32">
        <f t="shared" si="13959"/>
        <v>0</v>
      </c>
      <c r="AL5290" s="32">
        <f t="shared" ref="AL5290:AL5353" si="13974">AF5290+AH5290+AK5290+AI5290+AJ5290+AG5290</f>
        <v>3010.3110000000001</v>
      </c>
      <c r="AM5290" s="32">
        <f t="shared" ref="AM5290:AM5353" si="13975">V5290-AL5290</f>
        <v>0</v>
      </c>
    </row>
    <row r="5291" spans="2:40" ht="31.2" x14ac:dyDescent="0.3">
      <c r="B5291" s="30" t="s">
        <v>1465</v>
      </c>
      <c r="C5291" s="30" t="s">
        <v>224</v>
      </c>
      <c r="D5291" s="30" t="s">
        <v>106</v>
      </c>
      <c r="E5291" s="15" t="str">
        <f t="shared" si="13883"/>
        <v>0709</v>
      </c>
      <c r="F5291" s="30" t="s">
        <v>391</v>
      </c>
      <c r="G5291" s="30"/>
      <c r="H5291" s="31" t="s">
        <v>67</v>
      </c>
      <c r="I5291" s="32">
        <f t="shared" si="13960"/>
        <v>2972.8</v>
      </c>
      <c r="J5291" s="32">
        <f t="shared" si="13961"/>
        <v>3008.1000000000004</v>
      </c>
      <c r="K5291" s="32">
        <f t="shared" si="13962"/>
        <v>3008.1000000000004</v>
      </c>
      <c r="L5291" s="32">
        <f t="shared" si="13963"/>
        <v>0</v>
      </c>
      <c r="M5291" s="32">
        <f t="shared" si="13964"/>
        <v>0</v>
      </c>
      <c r="N5291" s="32">
        <f t="shared" si="13965"/>
        <v>0</v>
      </c>
      <c r="O5291" s="32">
        <f t="shared" si="13947"/>
        <v>0</v>
      </c>
      <c r="P5291" s="32">
        <f t="shared" si="13948"/>
        <v>0</v>
      </c>
      <c r="Q5291" s="32">
        <f t="shared" si="13949"/>
        <v>0</v>
      </c>
      <c r="R5291" s="32">
        <f t="shared" si="13950"/>
        <v>37.511000000000003</v>
      </c>
      <c r="S5291" s="32">
        <f t="shared" si="13966"/>
        <v>0</v>
      </c>
      <c r="T5291" s="32">
        <f t="shared" si="13967"/>
        <v>0</v>
      </c>
      <c r="U5291" s="32">
        <v>0</v>
      </c>
      <c r="V5291" s="32">
        <f t="shared" si="13884"/>
        <v>3010.3110000000001</v>
      </c>
      <c r="W5291" s="32">
        <f t="shared" si="13968"/>
        <v>0</v>
      </c>
      <c r="X5291" s="32">
        <f t="shared" si="13969"/>
        <v>0</v>
      </c>
      <c r="Y5291" s="32">
        <f t="shared" si="13970"/>
        <v>0</v>
      </c>
      <c r="Z5291" s="32">
        <f t="shared" si="13971"/>
        <v>0</v>
      </c>
      <c r="AA5291" s="32">
        <f t="shared" si="13972"/>
        <v>0</v>
      </c>
      <c r="AB5291" s="32">
        <f t="shared" si="13951"/>
        <v>3010.2556</v>
      </c>
      <c r="AC5291" s="33">
        <f t="shared" si="13952"/>
        <v>3010.3110000000001</v>
      </c>
      <c r="AD5291" s="33">
        <f t="shared" si="13953"/>
        <v>3010.2096999999999</v>
      </c>
      <c r="AE5291" s="34">
        <f t="shared" si="13973"/>
        <v>99.996634899184826</v>
      </c>
      <c r="AF5291" s="32">
        <f t="shared" si="13954"/>
        <v>3010.3110000000001</v>
      </c>
      <c r="AG5291" s="32">
        <f t="shared" si="13955"/>
        <v>0</v>
      </c>
      <c r="AH5291" s="32">
        <f t="shared" si="13956"/>
        <v>0</v>
      </c>
      <c r="AI5291" s="32">
        <f t="shared" si="13957"/>
        <v>0</v>
      </c>
      <c r="AJ5291" s="32">
        <f t="shared" si="13958"/>
        <v>0</v>
      </c>
      <c r="AK5291" s="32">
        <f t="shared" si="13959"/>
        <v>0</v>
      </c>
      <c r="AL5291" s="32">
        <f t="shared" si="13974"/>
        <v>3010.3110000000001</v>
      </c>
      <c r="AM5291" s="32">
        <f t="shared" si="13975"/>
        <v>0</v>
      </c>
    </row>
    <row r="5292" spans="2:40" ht="31.2" x14ac:dyDescent="0.3">
      <c r="B5292" s="30" t="s">
        <v>1465</v>
      </c>
      <c r="C5292" s="30" t="s">
        <v>224</v>
      </c>
      <c r="D5292" s="30" t="s">
        <v>106</v>
      </c>
      <c r="E5292" s="15" t="str">
        <f t="shared" si="13883"/>
        <v>0709</v>
      </c>
      <c r="F5292" s="30" t="s">
        <v>391</v>
      </c>
      <c r="G5292" s="30" t="s">
        <v>174</v>
      </c>
      <c r="H5292" s="31" t="s">
        <v>175</v>
      </c>
      <c r="I5292" s="32">
        <f t="shared" ref="I5292:T5292" si="13976">I5293+I5294</f>
        <v>2972.8</v>
      </c>
      <c r="J5292" s="32">
        <f t="shared" si="13976"/>
        <v>3008.1000000000004</v>
      </c>
      <c r="K5292" s="32">
        <f t="shared" si="13976"/>
        <v>3008.1000000000004</v>
      </c>
      <c r="L5292" s="32">
        <f t="shared" si="13976"/>
        <v>0</v>
      </c>
      <c r="M5292" s="32">
        <f t="shared" si="13976"/>
        <v>0</v>
      </c>
      <c r="N5292" s="32">
        <f t="shared" si="13976"/>
        <v>0</v>
      </c>
      <c r="O5292" s="32">
        <f t="shared" si="13976"/>
        <v>0</v>
      </c>
      <c r="P5292" s="32">
        <f t="shared" si="13976"/>
        <v>0</v>
      </c>
      <c r="Q5292" s="32">
        <f t="shared" si="13976"/>
        <v>0</v>
      </c>
      <c r="R5292" s="32">
        <f t="shared" si="13976"/>
        <v>37.511000000000003</v>
      </c>
      <c r="S5292" s="32">
        <f t="shared" si="13976"/>
        <v>0</v>
      </c>
      <c r="T5292" s="32">
        <f t="shared" si="13976"/>
        <v>0</v>
      </c>
      <c r="U5292" s="32">
        <v>0</v>
      </c>
      <c r="V5292" s="32">
        <f t="shared" si="13884"/>
        <v>3010.3110000000001</v>
      </c>
      <c r="W5292" s="32">
        <f t="shared" ref="W5292:AD5292" si="13977">W5293+W5294</f>
        <v>0</v>
      </c>
      <c r="X5292" s="32">
        <f t="shared" si="13977"/>
        <v>0</v>
      </c>
      <c r="Y5292" s="32">
        <f t="shared" si="13977"/>
        <v>0</v>
      </c>
      <c r="Z5292" s="32">
        <f t="shared" si="13977"/>
        <v>0</v>
      </c>
      <c r="AA5292" s="32">
        <f t="shared" si="13977"/>
        <v>0</v>
      </c>
      <c r="AB5292" s="32">
        <f t="shared" si="13977"/>
        <v>3010.2556</v>
      </c>
      <c r="AC5292" s="33">
        <f t="shared" si="13977"/>
        <v>3010.3110000000001</v>
      </c>
      <c r="AD5292" s="33">
        <f t="shared" si="13977"/>
        <v>3010.2096999999999</v>
      </c>
      <c r="AE5292" s="34">
        <f t="shared" si="13973"/>
        <v>99.996634899184826</v>
      </c>
      <c r="AF5292" s="32">
        <f t="shared" ref="AF5292:AK5292" si="13978">AF5293+AF5294</f>
        <v>3010.3110000000001</v>
      </c>
      <c r="AG5292" s="32">
        <f t="shared" si="13978"/>
        <v>0</v>
      </c>
      <c r="AH5292" s="32">
        <f t="shared" si="13978"/>
        <v>0</v>
      </c>
      <c r="AI5292" s="32">
        <f t="shared" si="13978"/>
        <v>0</v>
      </c>
      <c r="AJ5292" s="32">
        <f t="shared" si="13978"/>
        <v>0</v>
      </c>
      <c r="AK5292" s="32">
        <f t="shared" si="13978"/>
        <v>0</v>
      </c>
      <c r="AL5292" s="32">
        <f t="shared" si="13974"/>
        <v>3010.3110000000001</v>
      </c>
      <c r="AM5292" s="32">
        <f t="shared" si="13975"/>
        <v>0</v>
      </c>
    </row>
    <row r="5293" spans="2:40" x14ac:dyDescent="0.3">
      <c r="B5293" s="30" t="s">
        <v>1465</v>
      </c>
      <c r="C5293" s="30" t="s">
        <v>224</v>
      </c>
      <c r="D5293" s="30" t="s">
        <v>106</v>
      </c>
      <c r="E5293" s="15" t="str">
        <f t="shared" si="13883"/>
        <v>0709</v>
      </c>
      <c r="F5293" s="30" t="s">
        <v>391</v>
      </c>
      <c r="G5293" s="30" t="s">
        <v>176</v>
      </c>
      <c r="H5293" s="31" t="s">
        <v>177</v>
      </c>
      <c r="I5293" s="32">
        <v>2108.3000000000002</v>
      </c>
      <c r="J5293" s="32">
        <v>2132.9</v>
      </c>
      <c r="K5293" s="32">
        <v>2132.9</v>
      </c>
      <c r="L5293" s="32"/>
      <c r="M5293" s="32"/>
      <c r="N5293" s="32"/>
      <c r="O5293" s="32">
        <v>0</v>
      </c>
      <c r="P5293" s="32">
        <v>0</v>
      </c>
      <c r="Q5293" s="32">
        <v>0</v>
      </c>
      <c r="R5293" s="32">
        <v>0</v>
      </c>
      <c r="S5293" s="32">
        <v>0</v>
      </c>
      <c r="T5293" s="32">
        <v>0</v>
      </c>
      <c r="U5293" s="32">
        <v>0</v>
      </c>
      <c r="V5293" s="32">
        <f t="shared" si="13884"/>
        <v>2108.3000000000002</v>
      </c>
      <c r="W5293" s="32"/>
      <c r="X5293" s="32"/>
      <c r="Y5293" s="32"/>
      <c r="Z5293" s="32"/>
      <c r="AA5293" s="32"/>
      <c r="AB5293" s="32">
        <v>1926.93</v>
      </c>
      <c r="AC5293" s="33">
        <v>1926.93</v>
      </c>
      <c r="AD5293" s="33">
        <v>1926.8841</v>
      </c>
      <c r="AE5293" s="34">
        <f t="shared" si="13973"/>
        <v>99.997617972630039</v>
      </c>
      <c r="AF5293" s="32">
        <v>1926.93</v>
      </c>
      <c r="AG5293" s="32">
        <v>0</v>
      </c>
      <c r="AH5293" s="32">
        <v>0</v>
      </c>
      <c r="AI5293" s="32">
        <v>0</v>
      </c>
      <c r="AJ5293" s="32">
        <v>0</v>
      </c>
      <c r="AK5293" s="32">
        <v>0</v>
      </c>
      <c r="AL5293" s="32">
        <f t="shared" si="13974"/>
        <v>1926.93</v>
      </c>
      <c r="AM5293" s="32">
        <f t="shared" si="13975"/>
        <v>181.37000000000012</v>
      </c>
      <c r="AN5293" s="12"/>
    </row>
    <row r="5294" spans="2:40" x14ac:dyDescent="0.3">
      <c r="B5294" s="30" t="s">
        <v>1465</v>
      </c>
      <c r="C5294" s="30" t="s">
        <v>224</v>
      </c>
      <c r="D5294" s="30" t="s">
        <v>106</v>
      </c>
      <c r="E5294" s="15" t="str">
        <f t="shared" si="13883"/>
        <v>0709</v>
      </c>
      <c r="F5294" s="30" t="s">
        <v>391</v>
      </c>
      <c r="G5294" s="30" t="s">
        <v>302</v>
      </c>
      <c r="H5294" s="31" t="s">
        <v>303</v>
      </c>
      <c r="I5294" s="32">
        <v>864.5</v>
      </c>
      <c r="J5294" s="32">
        <v>875.2</v>
      </c>
      <c r="K5294" s="32">
        <v>875.2</v>
      </c>
      <c r="L5294" s="32"/>
      <c r="M5294" s="32"/>
      <c r="N5294" s="32"/>
      <c r="O5294" s="32">
        <v>0</v>
      </c>
      <c r="P5294" s="32">
        <v>0</v>
      </c>
      <c r="Q5294" s="32">
        <v>0</v>
      </c>
      <c r="R5294" s="32">
        <v>37.511000000000003</v>
      </c>
      <c r="S5294" s="32">
        <v>0</v>
      </c>
      <c r="T5294" s="32">
        <v>0</v>
      </c>
      <c r="U5294" s="32">
        <v>0</v>
      </c>
      <c r="V5294" s="32">
        <f t="shared" si="13884"/>
        <v>902.01099999999997</v>
      </c>
      <c r="W5294" s="32"/>
      <c r="X5294" s="32"/>
      <c r="Y5294" s="32"/>
      <c r="Z5294" s="32"/>
      <c r="AA5294" s="32"/>
      <c r="AB5294" s="32">
        <v>1083.3255999999999</v>
      </c>
      <c r="AC5294" s="33">
        <v>1083.3810000000001</v>
      </c>
      <c r="AD5294" s="33">
        <v>1083.3255999999999</v>
      </c>
      <c r="AE5294" s="34">
        <f t="shared" si="13973"/>
        <v>99.994886378845464</v>
      </c>
      <c r="AF5294" s="32">
        <v>1083.3810000000001</v>
      </c>
      <c r="AG5294" s="32">
        <v>0</v>
      </c>
      <c r="AH5294" s="32">
        <v>0</v>
      </c>
      <c r="AI5294" s="32">
        <v>0</v>
      </c>
      <c r="AJ5294" s="32">
        <v>0</v>
      </c>
      <c r="AK5294" s="32">
        <v>0</v>
      </c>
      <c r="AL5294" s="32">
        <f t="shared" si="13974"/>
        <v>1083.3810000000001</v>
      </c>
      <c r="AM5294" s="32">
        <f t="shared" si="13975"/>
        <v>-181.37000000000012</v>
      </c>
      <c r="AN5294" s="12"/>
    </row>
    <row r="5295" spans="2:40" s="13" customFormat="1" x14ac:dyDescent="0.3">
      <c r="B5295" s="14" t="s">
        <v>1465</v>
      </c>
      <c r="C5295" s="14" t="s">
        <v>443</v>
      </c>
      <c r="D5295" s="14"/>
      <c r="E5295" s="21" t="str">
        <f t="shared" si="13883"/>
        <v>10</v>
      </c>
      <c r="F5295" s="14"/>
      <c r="G5295" s="14"/>
      <c r="H5295" s="16" t="s">
        <v>444</v>
      </c>
      <c r="I5295" s="17">
        <f t="shared" ref="I5295:I5299" si="13979">I5296</f>
        <v>0</v>
      </c>
      <c r="J5295" s="17">
        <f t="shared" ref="J5295:J5299" si="13980">J5296</f>
        <v>0</v>
      </c>
      <c r="K5295" s="17">
        <f t="shared" ref="K5295:K5299" si="13981">K5296</f>
        <v>0</v>
      </c>
      <c r="L5295" s="17">
        <f t="shared" ref="L5295:L5299" si="13982">L5296</f>
        <v>0</v>
      </c>
      <c r="M5295" s="17">
        <f t="shared" ref="M5295:M5299" si="13983">M5296</f>
        <v>0</v>
      </c>
      <c r="N5295" s="17">
        <f t="shared" ref="N5295:N5299" si="13984">N5296</f>
        <v>0</v>
      </c>
      <c r="O5295" s="17">
        <f t="shared" ref="O5295:O5299" si="13985">O5296</f>
        <v>0</v>
      </c>
      <c r="P5295" s="17">
        <f t="shared" ref="P5295:P5299" si="13986">P5296</f>
        <v>0</v>
      </c>
      <c r="Q5295" s="17">
        <f t="shared" ref="Q5295:Q5299" si="13987">Q5296</f>
        <v>-14.12</v>
      </c>
      <c r="R5295" s="17">
        <f t="shared" ref="R5295:R5299" si="13988">R5296</f>
        <v>0</v>
      </c>
      <c r="S5295" s="17">
        <f t="shared" ref="S5295:S5299" si="13989">S5296</f>
        <v>124.80000000000001</v>
      </c>
      <c r="T5295" s="17">
        <f t="shared" ref="T5295:T5299" si="13990">T5296</f>
        <v>0</v>
      </c>
      <c r="U5295" s="17">
        <v>0</v>
      </c>
      <c r="V5295" s="17">
        <f t="shared" si="13884"/>
        <v>110.68</v>
      </c>
      <c r="W5295" s="17">
        <f t="shared" ref="W5295:W5299" si="13991">W5296</f>
        <v>0</v>
      </c>
      <c r="X5295" s="17">
        <f t="shared" ref="X5295:X5299" si="13992">X5296</f>
        <v>0</v>
      </c>
      <c r="Y5295" s="17">
        <f t="shared" ref="Y5295:Y5299" si="13993">Y5296</f>
        <v>0</v>
      </c>
      <c r="Z5295" s="17">
        <f t="shared" ref="Z5295:Z5299" si="13994">Z5296</f>
        <v>0</v>
      </c>
      <c r="AA5295" s="17">
        <f t="shared" ref="AA5295:AA5299" si="13995">AA5296</f>
        <v>0</v>
      </c>
      <c r="AB5295" s="17">
        <f t="shared" ref="AB5295:AB5299" si="13996">AB5296</f>
        <v>140.8554</v>
      </c>
      <c r="AC5295" s="18">
        <f t="shared" ref="AC5295:AC5299" si="13997">AC5296</f>
        <v>264.98</v>
      </c>
      <c r="AD5295" s="18">
        <f t="shared" ref="AD5295:AD5299" si="13998">AD5296</f>
        <v>261.58859999999999</v>
      </c>
      <c r="AE5295" s="19">
        <f t="shared" si="13973"/>
        <v>98.720129821118562</v>
      </c>
      <c r="AF5295" s="17">
        <f t="shared" ref="AF5295:AF5299" si="13999">AF5296</f>
        <v>264.98</v>
      </c>
      <c r="AG5295" s="17">
        <f t="shared" ref="AG5295:AG5299" si="14000">AG5296</f>
        <v>0</v>
      </c>
      <c r="AH5295" s="17">
        <f t="shared" ref="AH5295:AH5299" si="14001">AH5296</f>
        <v>0</v>
      </c>
      <c r="AI5295" s="17">
        <f t="shared" ref="AI5295:AI5299" si="14002">AI5296</f>
        <v>0</v>
      </c>
      <c r="AJ5295" s="17">
        <f t="shared" ref="AJ5295:AJ5299" si="14003">AJ5296</f>
        <v>0</v>
      </c>
      <c r="AK5295" s="17">
        <f t="shared" ref="AK5295:AK5299" si="14004">AK5296</f>
        <v>0</v>
      </c>
      <c r="AL5295" s="17">
        <f t="shared" si="13974"/>
        <v>264.98</v>
      </c>
      <c r="AM5295" s="17">
        <f t="shared" si="13975"/>
        <v>-154.30000000000001</v>
      </c>
      <c r="AN5295" s="12"/>
    </row>
    <row r="5296" spans="2:40" s="22" customFormat="1" x14ac:dyDescent="0.3">
      <c r="B5296" s="23" t="s">
        <v>1465</v>
      </c>
      <c r="C5296" s="23" t="s">
        <v>443</v>
      </c>
      <c r="D5296" s="23" t="s">
        <v>114</v>
      </c>
      <c r="E5296" s="24" t="str">
        <f t="shared" si="13883"/>
        <v>1003</v>
      </c>
      <c r="F5296" s="23"/>
      <c r="G5296" s="23"/>
      <c r="H5296" s="25" t="s">
        <v>445</v>
      </c>
      <c r="I5296" s="26">
        <f t="shared" si="13979"/>
        <v>0</v>
      </c>
      <c r="J5296" s="26">
        <f t="shared" si="13980"/>
        <v>0</v>
      </c>
      <c r="K5296" s="26">
        <f t="shared" si="13981"/>
        <v>0</v>
      </c>
      <c r="L5296" s="26">
        <f t="shared" si="13982"/>
        <v>0</v>
      </c>
      <c r="M5296" s="26">
        <f t="shared" si="13983"/>
        <v>0</v>
      </c>
      <c r="N5296" s="26">
        <f t="shared" si="13984"/>
        <v>0</v>
      </c>
      <c r="O5296" s="26">
        <f t="shared" si="13985"/>
        <v>0</v>
      </c>
      <c r="P5296" s="26">
        <f t="shared" si="13986"/>
        <v>0</v>
      </c>
      <c r="Q5296" s="26">
        <f t="shared" si="13987"/>
        <v>-14.12</v>
      </c>
      <c r="R5296" s="26">
        <f t="shared" si="13988"/>
        <v>0</v>
      </c>
      <c r="S5296" s="26">
        <f t="shared" si="13989"/>
        <v>124.80000000000001</v>
      </c>
      <c r="T5296" s="26">
        <f t="shared" si="13990"/>
        <v>0</v>
      </c>
      <c r="U5296" s="26">
        <v>0</v>
      </c>
      <c r="V5296" s="26">
        <f t="shared" si="13884"/>
        <v>110.68</v>
      </c>
      <c r="W5296" s="26">
        <f t="shared" si="13991"/>
        <v>0</v>
      </c>
      <c r="X5296" s="26">
        <f t="shared" si="13992"/>
        <v>0</v>
      </c>
      <c r="Y5296" s="26">
        <f t="shared" si="13993"/>
        <v>0</v>
      </c>
      <c r="Z5296" s="26">
        <f t="shared" si="13994"/>
        <v>0</v>
      </c>
      <c r="AA5296" s="26">
        <f t="shared" si="13995"/>
        <v>0</v>
      </c>
      <c r="AB5296" s="26">
        <f t="shared" si="13996"/>
        <v>140.8554</v>
      </c>
      <c r="AC5296" s="27">
        <f t="shared" si="13997"/>
        <v>264.98</v>
      </c>
      <c r="AD5296" s="27">
        <f t="shared" si="13998"/>
        <v>261.58859999999999</v>
      </c>
      <c r="AE5296" s="28">
        <f t="shared" si="13973"/>
        <v>98.720129821118562</v>
      </c>
      <c r="AF5296" s="26">
        <f t="shared" si="13999"/>
        <v>264.98</v>
      </c>
      <c r="AG5296" s="26">
        <f t="shared" si="14000"/>
        <v>0</v>
      </c>
      <c r="AH5296" s="26">
        <f t="shared" si="14001"/>
        <v>0</v>
      </c>
      <c r="AI5296" s="26">
        <f t="shared" si="14002"/>
        <v>0</v>
      </c>
      <c r="AJ5296" s="26">
        <f t="shared" si="14003"/>
        <v>0</v>
      </c>
      <c r="AK5296" s="26">
        <f t="shared" si="14004"/>
        <v>0</v>
      </c>
      <c r="AL5296" s="26">
        <f t="shared" si="13974"/>
        <v>264.98</v>
      </c>
      <c r="AM5296" s="26">
        <f t="shared" si="13975"/>
        <v>-154.30000000000001</v>
      </c>
      <c r="AN5296" s="12"/>
    </row>
    <row r="5297" spans="2:40" ht="46.8" x14ac:dyDescent="0.3">
      <c r="B5297" s="30" t="s">
        <v>1465</v>
      </c>
      <c r="C5297" s="30" t="s">
        <v>443</v>
      </c>
      <c r="D5297" s="30" t="s">
        <v>114</v>
      </c>
      <c r="E5297" s="15" t="str">
        <f t="shared" ref="E5297:E5360" si="14005">CONCATENATE(C5297,D5297)</f>
        <v>1003</v>
      </c>
      <c r="F5297" s="30" t="s">
        <v>325</v>
      </c>
      <c r="G5297" s="30"/>
      <c r="H5297" s="31" t="s">
        <v>326</v>
      </c>
      <c r="I5297" s="32">
        <f t="shared" si="13979"/>
        <v>0</v>
      </c>
      <c r="J5297" s="32">
        <f t="shared" si="13980"/>
        <v>0</v>
      </c>
      <c r="K5297" s="32">
        <f t="shared" si="13981"/>
        <v>0</v>
      </c>
      <c r="L5297" s="32">
        <f t="shared" si="13982"/>
        <v>0</v>
      </c>
      <c r="M5297" s="32">
        <f t="shared" si="13983"/>
        <v>0</v>
      </c>
      <c r="N5297" s="32">
        <f t="shared" si="13984"/>
        <v>0</v>
      </c>
      <c r="O5297" s="32">
        <f t="shared" si="13985"/>
        <v>0</v>
      </c>
      <c r="P5297" s="32">
        <f t="shared" si="13986"/>
        <v>0</v>
      </c>
      <c r="Q5297" s="32">
        <f t="shared" si="13987"/>
        <v>-14.12</v>
      </c>
      <c r="R5297" s="32">
        <f t="shared" si="13988"/>
        <v>0</v>
      </c>
      <c r="S5297" s="32">
        <f t="shared" si="13989"/>
        <v>124.80000000000001</v>
      </c>
      <c r="T5297" s="32">
        <f t="shared" si="13990"/>
        <v>0</v>
      </c>
      <c r="U5297" s="32">
        <v>0</v>
      </c>
      <c r="V5297" s="32">
        <f t="shared" ref="V5297:V5360" si="14006">I5297+L5297+U5297+T5297+S5297+R5297+Q5297+P5297+O5297</f>
        <v>110.68</v>
      </c>
      <c r="W5297" s="32">
        <f t="shared" si="13991"/>
        <v>0</v>
      </c>
      <c r="X5297" s="32">
        <f t="shared" si="13992"/>
        <v>0</v>
      </c>
      <c r="Y5297" s="32">
        <f t="shared" si="13993"/>
        <v>0</v>
      </c>
      <c r="Z5297" s="32">
        <f t="shared" si="13994"/>
        <v>0</v>
      </c>
      <c r="AA5297" s="32">
        <f t="shared" si="13995"/>
        <v>0</v>
      </c>
      <c r="AB5297" s="32">
        <f t="shared" si="13996"/>
        <v>140.8554</v>
      </c>
      <c r="AC5297" s="33">
        <f t="shared" si="13997"/>
        <v>264.98</v>
      </c>
      <c r="AD5297" s="33">
        <f t="shared" si="13998"/>
        <v>261.58859999999999</v>
      </c>
      <c r="AE5297" s="34">
        <f t="shared" si="13973"/>
        <v>98.720129821118562</v>
      </c>
      <c r="AF5297" s="32">
        <f t="shared" si="13999"/>
        <v>264.98</v>
      </c>
      <c r="AG5297" s="32">
        <f t="shared" si="14000"/>
        <v>0</v>
      </c>
      <c r="AH5297" s="32">
        <f t="shared" si="14001"/>
        <v>0</v>
      </c>
      <c r="AI5297" s="32">
        <f t="shared" si="14002"/>
        <v>0</v>
      </c>
      <c r="AJ5297" s="32">
        <f t="shared" si="14003"/>
        <v>0</v>
      </c>
      <c r="AK5297" s="32">
        <f t="shared" si="14004"/>
        <v>0</v>
      </c>
      <c r="AL5297" s="32">
        <f t="shared" si="13974"/>
        <v>264.98</v>
      </c>
      <c r="AM5297" s="32">
        <f t="shared" si="13975"/>
        <v>-154.30000000000001</v>
      </c>
      <c r="AN5297" s="12"/>
    </row>
    <row r="5298" spans="2:40" ht="62.4" x14ac:dyDescent="0.3">
      <c r="B5298" s="30" t="s">
        <v>1465</v>
      </c>
      <c r="C5298" s="30" t="s">
        <v>443</v>
      </c>
      <c r="D5298" s="30" t="s">
        <v>114</v>
      </c>
      <c r="E5298" s="15" t="str">
        <f t="shared" si="14005"/>
        <v>1003</v>
      </c>
      <c r="F5298" s="30" t="s">
        <v>436</v>
      </c>
      <c r="G5298" s="30"/>
      <c r="H5298" s="31" t="s">
        <v>437</v>
      </c>
      <c r="I5298" s="32">
        <f t="shared" si="13979"/>
        <v>0</v>
      </c>
      <c r="J5298" s="32">
        <f t="shared" si="13980"/>
        <v>0</v>
      </c>
      <c r="K5298" s="32">
        <f t="shared" si="13981"/>
        <v>0</v>
      </c>
      <c r="L5298" s="32">
        <f t="shared" si="13982"/>
        <v>0</v>
      </c>
      <c r="M5298" s="32">
        <f t="shared" si="13983"/>
        <v>0</v>
      </c>
      <c r="N5298" s="32">
        <f t="shared" si="13984"/>
        <v>0</v>
      </c>
      <c r="O5298" s="32">
        <f t="shared" si="13985"/>
        <v>0</v>
      </c>
      <c r="P5298" s="32">
        <f t="shared" si="13986"/>
        <v>0</v>
      </c>
      <c r="Q5298" s="32">
        <f t="shared" si="13987"/>
        <v>-14.12</v>
      </c>
      <c r="R5298" s="32">
        <f t="shared" si="13988"/>
        <v>0</v>
      </c>
      <c r="S5298" s="32">
        <f t="shared" si="13989"/>
        <v>124.80000000000001</v>
      </c>
      <c r="T5298" s="32">
        <f t="shared" si="13990"/>
        <v>0</v>
      </c>
      <c r="U5298" s="32">
        <v>0</v>
      </c>
      <c r="V5298" s="32">
        <f t="shared" si="14006"/>
        <v>110.68</v>
      </c>
      <c r="W5298" s="32">
        <f t="shared" si="13991"/>
        <v>0</v>
      </c>
      <c r="X5298" s="32">
        <f t="shared" si="13992"/>
        <v>0</v>
      </c>
      <c r="Y5298" s="32">
        <f t="shared" si="13993"/>
        <v>0</v>
      </c>
      <c r="Z5298" s="32">
        <f t="shared" si="13994"/>
        <v>0</v>
      </c>
      <c r="AA5298" s="32">
        <f t="shared" si="13995"/>
        <v>0</v>
      </c>
      <c r="AB5298" s="32">
        <f t="shared" si="13996"/>
        <v>140.8554</v>
      </c>
      <c r="AC5298" s="33">
        <f t="shared" si="13997"/>
        <v>264.98</v>
      </c>
      <c r="AD5298" s="33">
        <f t="shared" si="13998"/>
        <v>261.58859999999999</v>
      </c>
      <c r="AE5298" s="34">
        <f t="shared" si="13973"/>
        <v>98.720129821118562</v>
      </c>
      <c r="AF5298" s="32">
        <f t="shared" si="13999"/>
        <v>264.98</v>
      </c>
      <c r="AG5298" s="32">
        <f t="shared" si="14000"/>
        <v>0</v>
      </c>
      <c r="AH5298" s="32">
        <f t="shared" si="14001"/>
        <v>0</v>
      </c>
      <c r="AI5298" s="32">
        <f t="shared" si="14002"/>
        <v>0</v>
      </c>
      <c r="AJ5298" s="32">
        <f t="shared" si="14003"/>
        <v>0</v>
      </c>
      <c r="AK5298" s="32">
        <f t="shared" si="14004"/>
        <v>0</v>
      </c>
      <c r="AL5298" s="32">
        <f t="shared" si="13974"/>
        <v>264.98</v>
      </c>
      <c r="AM5298" s="32">
        <f t="shared" si="13975"/>
        <v>-154.30000000000001</v>
      </c>
      <c r="AN5298" s="12"/>
    </row>
    <row r="5299" spans="2:40" ht="46.8" x14ac:dyDescent="0.3">
      <c r="B5299" s="30" t="s">
        <v>1465</v>
      </c>
      <c r="C5299" s="30" t="s">
        <v>443</v>
      </c>
      <c r="D5299" s="30" t="s">
        <v>114</v>
      </c>
      <c r="E5299" s="15" t="str">
        <f t="shared" si="14005"/>
        <v>1003</v>
      </c>
      <c r="F5299" s="30" t="s">
        <v>446</v>
      </c>
      <c r="G5299" s="30"/>
      <c r="H5299" s="31" t="s">
        <v>447</v>
      </c>
      <c r="I5299" s="32">
        <f t="shared" si="13979"/>
        <v>0</v>
      </c>
      <c r="J5299" s="32">
        <f t="shared" si="13980"/>
        <v>0</v>
      </c>
      <c r="K5299" s="32">
        <f t="shared" si="13981"/>
        <v>0</v>
      </c>
      <c r="L5299" s="32">
        <f t="shared" si="13982"/>
        <v>0</v>
      </c>
      <c r="M5299" s="32">
        <f t="shared" si="13983"/>
        <v>0</v>
      </c>
      <c r="N5299" s="32">
        <f t="shared" si="13984"/>
        <v>0</v>
      </c>
      <c r="O5299" s="32">
        <f t="shared" si="13985"/>
        <v>0</v>
      </c>
      <c r="P5299" s="32">
        <f t="shared" si="13986"/>
        <v>0</v>
      </c>
      <c r="Q5299" s="32">
        <f t="shared" si="13987"/>
        <v>-14.12</v>
      </c>
      <c r="R5299" s="32">
        <f t="shared" si="13988"/>
        <v>0</v>
      </c>
      <c r="S5299" s="32">
        <f t="shared" si="13989"/>
        <v>124.80000000000001</v>
      </c>
      <c r="T5299" s="32">
        <f t="shared" si="13990"/>
        <v>0</v>
      </c>
      <c r="U5299" s="32">
        <v>0</v>
      </c>
      <c r="V5299" s="32">
        <f t="shared" si="14006"/>
        <v>110.68</v>
      </c>
      <c r="W5299" s="32">
        <f t="shared" si="13991"/>
        <v>0</v>
      </c>
      <c r="X5299" s="32">
        <f t="shared" si="13992"/>
        <v>0</v>
      </c>
      <c r="Y5299" s="32">
        <f t="shared" si="13993"/>
        <v>0</v>
      </c>
      <c r="Z5299" s="32">
        <f t="shared" si="13994"/>
        <v>0</v>
      </c>
      <c r="AA5299" s="32">
        <f t="shared" si="13995"/>
        <v>0</v>
      </c>
      <c r="AB5299" s="32">
        <f t="shared" si="13996"/>
        <v>140.8554</v>
      </c>
      <c r="AC5299" s="33">
        <f t="shared" si="13997"/>
        <v>264.98</v>
      </c>
      <c r="AD5299" s="33">
        <f t="shared" si="13998"/>
        <v>261.58859999999999</v>
      </c>
      <c r="AE5299" s="34">
        <f t="shared" si="13973"/>
        <v>98.720129821118562</v>
      </c>
      <c r="AF5299" s="32">
        <f t="shared" si="13999"/>
        <v>264.98</v>
      </c>
      <c r="AG5299" s="32">
        <f t="shared" si="14000"/>
        <v>0</v>
      </c>
      <c r="AH5299" s="32">
        <f t="shared" si="14001"/>
        <v>0</v>
      </c>
      <c r="AI5299" s="32">
        <f t="shared" si="14002"/>
        <v>0</v>
      </c>
      <c r="AJ5299" s="32">
        <f t="shared" si="14003"/>
        <v>0</v>
      </c>
      <c r="AK5299" s="32">
        <f t="shared" si="14004"/>
        <v>0</v>
      </c>
      <c r="AL5299" s="32">
        <f t="shared" si="13974"/>
        <v>264.98</v>
      </c>
      <c r="AM5299" s="32">
        <f t="shared" si="13975"/>
        <v>-154.30000000000001</v>
      </c>
      <c r="AN5299" s="12"/>
    </row>
    <row r="5300" spans="2:40" ht="46.8" x14ac:dyDescent="0.3">
      <c r="B5300" s="30" t="s">
        <v>1465</v>
      </c>
      <c r="C5300" s="30" t="s">
        <v>443</v>
      </c>
      <c r="D5300" s="30" t="s">
        <v>114</v>
      </c>
      <c r="E5300" s="15" t="str">
        <f t="shared" si="14005"/>
        <v>1003</v>
      </c>
      <c r="F5300" s="30" t="s">
        <v>448</v>
      </c>
      <c r="G5300" s="30"/>
      <c r="H5300" s="31" t="s">
        <v>449</v>
      </c>
      <c r="I5300" s="32">
        <f t="shared" ref="I5300:T5300" si="14007">I5303</f>
        <v>0</v>
      </c>
      <c r="J5300" s="32">
        <f t="shared" si="14007"/>
        <v>0</v>
      </c>
      <c r="K5300" s="32">
        <f t="shared" si="14007"/>
        <v>0</v>
      </c>
      <c r="L5300" s="32">
        <f t="shared" si="14007"/>
        <v>0</v>
      </c>
      <c r="M5300" s="32">
        <f t="shared" si="14007"/>
        <v>0</v>
      </c>
      <c r="N5300" s="32">
        <f t="shared" si="14007"/>
        <v>0</v>
      </c>
      <c r="O5300" s="32">
        <f t="shared" si="14007"/>
        <v>0</v>
      </c>
      <c r="P5300" s="32">
        <f t="shared" si="14007"/>
        <v>0</v>
      </c>
      <c r="Q5300" s="32">
        <f t="shared" si="14007"/>
        <v>-14.12</v>
      </c>
      <c r="R5300" s="32">
        <f t="shared" si="14007"/>
        <v>0</v>
      </c>
      <c r="S5300" s="32">
        <f t="shared" si="14007"/>
        <v>124.80000000000001</v>
      </c>
      <c r="T5300" s="32">
        <f t="shared" si="14007"/>
        <v>0</v>
      </c>
      <c r="U5300" s="32">
        <v>0</v>
      </c>
      <c r="V5300" s="32">
        <f t="shared" si="14006"/>
        <v>110.68</v>
      </c>
      <c r="W5300" s="32">
        <f t="shared" ref="W5300:AB5300" si="14008">W5303</f>
        <v>0</v>
      </c>
      <c r="X5300" s="32">
        <f t="shared" si="14008"/>
        <v>0</v>
      </c>
      <c r="Y5300" s="32">
        <f t="shared" si="14008"/>
        <v>0</v>
      </c>
      <c r="Z5300" s="32">
        <f t="shared" si="14008"/>
        <v>0</v>
      </c>
      <c r="AA5300" s="32">
        <f t="shared" si="14008"/>
        <v>0</v>
      </c>
      <c r="AB5300" s="32">
        <f t="shared" si="14008"/>
        <v>140.8554</v>
      </c>
      <c r="AC5300" s="33">
        <f>AC5303+AC5301</f>
        <v>264.98</v>
      </c>
      <c r="AD5300" s="33">
        <f>AD5303+AD5301</f>
        <v>261.58859999999999</v>
      </c>
      <c r="AE5300" s="34">
        <f t="shared" si="13973"/>
        <v>98.720129821118562</v>
      </c>
      <c r="AF5300" s="32">
        <f t="shared" ref="AF5300:AK5300" si="14009">AF5303</f>
        <v>264.98</v>
      </c>
      <c r="AG5300" s="32">
        <f t="shared" si="14009"/>
        <v>0</v>
      </c>
      <c r="AH5300" s="32">
        <f t="shared" si="14009"/>
        <v>0</v>
      </c>
      <c r="AI5300" s="32">
        <f t="shared" si="14009"/>
        <v>0</v>
      </c>
      <c r="AJ5300" s="32">
        <f t="shared" si="14009"/>
        <v>0</v>
      </c>
      <c r="AK5300" s="32">
        <f t="shared" si="14009"/>
        <v>0</v>
      </c>
      <c r="AL5300" s="32">
        <f t="shared" si="13974"/>
        <v>264.98</v>
      </c>
      <c r="AM5300" s="32">
        <f t="shared" si="13975"/>
        <v>-154.30000000000001</v>
      </c>
      <c r="AN5300" s="12"/>
    </row>
    <row r="5301" spans="2:40" ht="31.2" x14ac:dyDescent="0.3">
      <c r="B5301" s="30" t="s">
        <v>1465</v>
      </c>
      <c r="C5301" s="30" t="s">
        <v>443</v>
      </c>
      <c r="D5301" s="30" t="s">
        <v>114</v>
      </c>
      <c r="E5301" s="15" t="str">
        <f t="shared" si="14005"/>
        <v>1003</v>
      </c>
      <c r="F5301" s="30" t="s">
        <v>448</v>
      </c>
      <c r="G5301" s="30" t="s">
        <v>50</v>
      </c>
      <c r="H5301" s="31" t="s">
        <v>51</v>
      </c>
      <c r="I5301" s="32"/>
      <c r="J5301" s="32"/>
      <c r="K5301" s="32"/>
      <c r="L5301" s="32"/>
      <c r="M5301" s="32"/>
      <c r="N5301" s="32"/>
      <c r="O5301" s="32"/>
      <c r="P5301" s="32"/>
      <c r="Q5301" s="32"/>
      <c r="R5301" s="32"/>
      <c r="S5301" s="32"/>
      <c r="T5301" s="32"/>
      <c r="U5301" s="32"/>
      <c r="V5301" s="32">
        <f>V5302</f>
        <v>0</v>
      </c>
      <c r="W5301" s="32"/>
      <c r="X5301" s="32"/>
      <c r="Y5301" s="32"/>
      <c r="Z5301" s="32"/>
      <c r="AA5301" s="32"/>
      <c r="AB5301" s="32"/>
      <c r="AC5301" s="33">
        <f>AC5302</f>
        <v>26.8673</v>
      </c>
      <c r="AD5301" s="33">
        <f>AD5302</f>
        <v>23.475899999999999</v>
      </c>
      <c r="AE5301" s="34">
        <f t="shared" si="13973"/>
        <v>87.377220636238093</v>
      </c>
      <c r="AF5301" s="32"/>
      <c r="AG5301" s="32"/>
      <c r="AH5301" s="32"/>
      <c r="AI5301" s="32"/>
      <c r="AJ5301" s="32"/>
      <c r="AK5301" s="32"/>
      <c r="AL5301" s="32"/>
      <c r="AM5301" s="32"/>
      <c r="AN5301" s="12"/>
    </row>
    <row r="5302" spans="2:40" ht="31.2" x14ac:dyDescent="0.3">
      <c r="B5302" s="30" t="s">
        <v>1465</v>
      </c>
      <c r="C5302" s="30" t="s">
        <v>443</v>
      </c>
      <c r="D5302" s="30" t="s">
        <v>114</v>
      </c>
      <c r="E5302" s="15" t="str">
        <f t="shared" si="14005"/>
        <v>1003</v>
      </c>
      <c r="F5302" s="30" t="s">
        <v>448</v>
      </c>
      <c r="G5302" s="30" t="s">
        <v>52</v>
      </c>
      <c r="H5302" s="31" t="s">
        <v>53</v>
      </c>
      <c r="I5302" s="32"/>
      <c r="J5302" s="32"/>
      <c r="K5302" s="32"/>
      <c r="L5302" s="32"/>
      <c r="M5302" s="32"/>
      <c r="N5302" s="32"/>
      <c r="O5302" s="32"/>
      <c r="P5302" s="32"/>
      <c r="Q5302" s="32"/>
      <c r="R5302" s="32"/>
      <c r="S5302" s="32"/>
      <c r="T5302" s="32"/>
      <c r="U5302" s="32"/>
      <c r="V5302" s="32">
        <v>0</v>
      </c>
      <c r="W5302" s="32"/>
      <c r="X5302" s="32"/>
      <c r="Y5302" s="32"/>
      <c r="Z5302" s="32"/>
      <c r="AA5302" s="32"/>
      <c r="AB5302" s="32"/>
      <c r="AC5302" s="33">
        <v>26.8673</v>
      </c>
      <c r="AD5302" s="33">
        <v>23.475899999999999</v>
      </c>
      <c r="AE5302" s="34">
        <f t="shared" si="13973"/>
        <v>87.377220636238093</v>
      </c>
      <c r="AF5302" s="32"/>
      <c r="AG5302" s="32"/>
      <c r="AH5302" s="32"/>
      <c r="AI5302" s="32"/>
      <c r="AJ5302" s="32"/>
      <c r="AK5302" s="32"/>
      <c r="AL5302" s="32"/>
      <c r="AM5302" s="32"/>
      <c r="AN5302" s="12"/>
    </row>
    <row r="5303" spans="2:40" ht="31.2" x14ac:dyDescent="0.3">
      <c r="B5303" s="30" t="s">
        <v>1465</v>
      </c>
      <c r="C5303" s="30" t="s">
        <v>443</v>
      </c>
      <c r="D5303" s="30" t="s">
        <v>114</v>
      </c>
      <c r="E5303" s="15" t="str">
        <f t="shared" si="14005"/>
        <v>1003</v>
      </c>
      <c r="F5303" s="30" t="s">
        <v>448</v>
      </c>
      <c r="G5303" s="30" t="s">
        <v>174</v>
      </c>
      <c r="H5303" s="31" t="s">
        <v>175</v>
      </c>
      <c r="I5303" s="32">
        <f t="shared" ref="I5303:T5303" si="14010">I5304+I5305</f>
        <v>0</v>
      </c>
      <c r="J5303" s="32">
        <f t="shared" si="14010"/>
        <v>0</v>
      </c>
      <c r="K5303" s="32">
        <f t="shared" si="14010"/>
        <v>0</v>
      </c>
      <c r="L5303" s="32">
        <f t="shared" si="14010"/>
        <v>0</v>
      </c>
      <c r="M5303" s="32">
        <f t="shared" si="14010"/>
        <v>0</v>
      </c>
      <c r="N5303" s="32">
        <f t="shared" si="14010"/>
        <v>0</v>
      </c>
      <c r="O5303" s="32">
        <f t="shared" si="14010"/>
        <v>0</v>
      </c>
      <c r="P5303" s="32">
        <f t="shared" si="14010"/>
        <v>0</v>
      </c>
      <c r="Q5303" s="32">
        <f t="shared" si="14010"/>
        <v>-14.12</v>
      </c>
      <c r="R5303" s="32">
        <f t="shared" si="14010"/>
        <v>0</v>
      </c>
      <c r="S5303" s="32">
        <f t="shared" si="14010"/>
        <v>124.80000000000001</v>
      </c>
      <c r="T5303" s="32">
        <f t="shared" si="14010"/>
        <v>0</v>
      </c>
      <c r="U5303" s="32">
        <v>0</v>
      </c>
      <c r="V5303" s="32">
        <f t="shared" si="14006"/>
        <v>110.68</v>
      </c>
      <c r="W5303" s="32">
        <f t="shared" ref="W5303:AD5303" si="14011">W5304+W5305</f>
        <v>0</v>
      </c>
      <c r="X5303" s="32">
        <f t="shared" si="14011"/>
        <v>0</v>
      </c>
      <c r="Y5303" s="32">
        <f t="shared" si="14011"/>
        <v>0</v>
      </c>
      <c r="Z5303" s="32">
        <f t="shared" si="14011"/>
        <v>0</v>
      </c>
      <c r="AA5303" s="32">
        <f t="shared" si="14011"/>
        <v>0</v>
      </c>
      <c r="AB5303" s="32">
        <f t="shared" si="14011"/>
        <v>140.8554</v>
      </c>
      <c r="AC5303" s="33">
        <f t="shared" si="14011"/>
        <v>238.11269999999999</v>
      </c>
      <c r="AD5303" s="33">
        <f t="shared" si="14011"/>
        <v>238.11269999999999</v>
      </c>
      <c r="AE5303" s="34">
        <f t="shared" si="13973"/>
        <v>100</v>
      </c>
      <c r="AF5303" s="32">
        <f t="shared" ref="AF5303:AK5303" si="14012">AF5304+AF5305</f>
        <v>264.98</v>
      </c>
      <c r="AG5303" s="32">
        <f t="shared" si="14012"/>
        <v>0</v>
      </c>
      <c r="AH5303" s="32">
        <f t="shared" si="14012"/>
        <v>0</v>
      </c>
      <c r="AI5303" s="32">
        <f t="shared" si="14012"/>
        <v>0</v>
      </c>
      <c r="AJ5303" s="32">
        <f t="shared" si="14012"/>
        <v>0</v>
      </c>
      <c r="AK5303" s="32">
        <f t="shared" si="14012"/>
        <v>0</v>
      </c>
      <c r="AL5303" s="32">
        <f t="shared" si="13974"/>
        <v>264.98</v>
      </c>
      <c r="AM5303" s="32">
        <f t="shared" si="13975"/>
        <v>-154.30000000000001</v>
      </c>
      <c r="AN5303" s="12"/>
    </row>
    <row r="5304" spans="2:40" x14ac:dyDescent="0.3">
      <c r="B5304" s="30" t="s">
        <v>1465</v>
      </c>
      <c r="C5304" s="30" t="s">
        <v>443</v>
      </c>
      <c r="D5304" s="30" t="s">
        <v>114</v>
      </c>
      <c r="E5304" s="15" t="str">
        <f t="shared" si="14005"/>
        <v>1003</v>
      </c>
      <c r="F5304" s="30" t="s">
        <v>448</v>
      </c>
      <c r="G5304" s="30" t="s">
        <v>176</v>
      </c>
      <c r="H5304" s="31" t="s">
        <v>177</v>
      </c>
      <c r="I5304" s="32"/>
      <c r="J5304" s="32"/>
      <c r="K5304" s="32"/>
      <c r="L5304" s="32"/>
      <c r="M5304" s="32"/>
      <c r="N5304" s="32"/>
      <c r="O5304" s="32">
        <v>0</v>
      </c>
      <c r="P5304" s="32">
        <v>0</v>
      </c>
      <c r="Q5304" s="32">
        <v>0</v>
      </c>
      <c r="R5304" s="32">
        <v>0</v>
      </c>
      <c r="S5304" s="32">
        <v>38.4</v>
      </c>
      <c r="T5304" s="32">
        <v>0</v>
      </c>
      <c r="U5304" s="32">
        <v>0</v>
      </c>
      <c r="V5304" s="32">
        <f t="shared" si="14006"/>
        <v>38.4</v>
      </c>
      <c r="W5304" s="32"/>
      <c r="X5304" s="32"/>
      <c r="Y5304" s="32"/>
      <c r="Z5304" s="32"/>
      <c r="AA5304" s="32"/>
      <c r="AB5304" s="32">
        <v>23.475899999999999</v>
      </c>
      <c r="AC5304" s="33">
        <v>48.62865</v>
      </c>
      <c r="AD5304" s="33">
        <v>48.62865</v>
      </c>
      <c r="AE5304" s="34">
        <f t="shared" si="13973"/>
        <v>100</v>
      </c>
      <c r="AF5304" s="32">
        <v>92.059200000000004</v>
      </c>
      <c r="AG5304" s="32">
        <v>0</v>
      </c>
      <c r="AH5304" s="32">
        <v>0</v>
      </c>
      <c r="AI5304" s="32">
        <v>0</v>
      </c>
      <c r="AJ5304" s="32">
        <v>0</v>
      </c>
      <c r="AK5304" s="32">
        <v>0</v>
      </c>
      <c r="AL5304" s="32">
        <f t="shared" si="13974"/>
        <v>92.059200000000004</v>
      </c>
      <c r="AM5304" s="32">
        <f t="shared" si="13975"/>
        <v>-53.659200000000006</v>
      </c>
      <c r="AN5304" s="12"/>
    </row>
    <row r="5305" spans="2:40" x14ac:dyDescent="0.3">
      <c r="B5305" s="30" t="s">
        <v>1465</v>
      </c>
      <c r="C5305" s="30" t="s">
        <v>443</v>
      </c>
      <c r="D5305" s="30" t="s">
        <v>114</v>
      </c>
      <c r="E5305" s="15" t="str">
        <f t="shared" si="14005"/>
        <v>1003</v>
      </c>
      <c r="F5305" s="30" t="s">
        <v>448</v>
      </c>
      <c r="G5305" s="30" t="s">
        <v>302</v>
      </c>
      <c r="H5305" s="31" t="s">
        <v>303</v>
      </c>
      <c r="I5305" s="32"/>
      <c r="J5305" s="32"/>
      <c r="K5305" s="32"/>
      <c r="L5305" s="32"/>
      <c r="M5305" s="32"/>
      <c r="N5305" s="32"/>
      <c r="O5305" s="32">
        <v>0</v>
      </c>
      <c r="P5305" s="32">
        <v>0</v>
      </c>
      <c r="Q5305" s="32">
        <v>-14.12</v>
      </c>
      <c r="R5305" s="32">
        <v>0</v>
      </c>
      <c r="S5305" s="32">
        <v>86.4</v>
      </c>
      <c r="T5305" s="32">
        <v>0</v>
      </c>
      <c r="U5305" s="32">
        <v>0</v>
      </c>
      <c r="V5305" s="32">
        <f t="shared" si="14006"/>
        <v>72.28</v>
      </c>
      <c r="W5305" s="32"/>
      <c r="X5305" s="32"/>
      <c r="Y5305" s="32"/>
      <c r="Z5305" s="32"/>
      <c r="AA5305" s="32"/>
      <c r="AB5305" s="32">
        <v>117.37949999999999</v>
      </c>
      <c r="AC5305" s="33">
        <v>189.48405</v>
      </c>
      <c r="AD5305" s="33">
        <v>189.48405</v>
      </c>
      <c r="AE5305" s="34">
        <f t="shared" si="13973"/>
        <v>100</v>
      </c>
      <c r="AF5305" s="32">
        <v>172.92080000000001</v>
      </c>
      <c r="AG5305" s="32">
        <v>0</v>
      </c>
      <c r="AH5305" s="32">
        <v>0</v>
      </c>
      <c r="AI5305" s="32">
        <v>0</v>
      </c>
      <c r="AJ5305" s="32">
        <v>0</v>
      </c>
      <c r="AK5305" s="32">
        <v>0</v>
      </c>
      <c r="AL5305" s="32">
        <f t="shared" si="13974"/>
        <v>172.92080000000001</v>
      </c>
      <c r="AM5305" s="32">
        <f t="shared" si="13975"/>
        <v>-100.64080000000001</v>
      </c>
      <c r="AN5305" s="12"/>
    </row>
    <row r="5306" spans="2:40" s="13" customFormat="1" x14ac:dyDescent="0.3">
      <c r="B5306" s="14" t="s">
        <v>1465</v>
      </c>
      <c r="C5306" s="14" t="s">
        <v>134</v>
      </c>
      <c r="D5306" s="14"/>
      <c r="E5306" s="21" t="str">
        <f t="shared" si="14005"/>
        <v>11</v>
      </c>
      <c r="F5306" s="14"/>
      <c r="G5306" s="14"/>
      <c r="H5306" s="16" t="s">
        <v>654</v>
      </c>
      <c r="I5306" s="17">
        <f t="shared" ref="I5306:T5306" si="14013">I5307+I5362+I5383+I5453</f>
        <v>1196052.7</v>
      </c>
      <c r="J5306" s="17">
        <f t="shared" si="14013"/>
        <v>1199578.7</v>
      </c>
      <c r="K5306" s="17">
        <f t="shared" si="14013"/>
        <v>1199578.7</v>
      </c>
      <c r="L5306" s="17">
        <f t="shared" si="14013"/>
        <v>22145.3</v>
      </c>
      <c r="M5306" s="17">
        <f t="shared" si="14013"/>
        <v>-16.2</v>
      </c>
      <c r="N5306" s="17">
        <f t="shared" si="14013"/>
        <v>-15261.4</v>
      </c>
      <c r="O5306" s="17">
        <f t="shared" si="14013"/>
        <v>6640.6770000000006</v>
      </c>
      <c r="P5306" s="17">
        <f t="shared" si="14013"/>
        <v>15140.777999999998</v>
      </c>
      <c r="Q5306" s="17">
        <f t="shared" si="14013"/>
        <v>54888.75</v>
      </c>
      <c r="R5306" s="17">
        <f t="shared" si="14013"/>
        <v>33346.061999999998</v>
      </c>
      <c r="S5306" s="17">
        <f t="shared" si="14013"/>
        <v>6253.991</v>
      </c>
      <c r="T5306" s="17">
        <f t="shared" si="14013"/>
        <v>0</v>
      </c>
      <c r="U5306" s="17">
        <v>6214.003999999999</v>
      </c>
      <c r="V5306" s="17">
        <f t="shared" si="14006"/>
        <v>1340682.2619999996</v>
      </c>
      <c r="W5306" s="17">
        <f t="shared" ref="W5306:AD5306" si="14014">W5307+W5362+W5383+W5453</f>
        <v>6214.003999999999</v>
      </c>
      <c r="X5306" s="17">
        <f t="shared" si="14014"/>
        <v>0</v>
      </c>
      <c r="Y5306" s="17">
        <f t="shared" si="14014"/>
        <v>0</v>
      </c>
      <c r="Z5306" s="17">
        <f t="shared" si="14014"/>
        <v>0</v>
      </c>
      <c r="AA5306" s="17">
        <f t="shared" si="14014"/>
        <v>0</v>
      </c>
      <c r="AB5306" s="17">
        <f t="shared" si="14014"/>
        <v>1014303.1552600001</v>
      </c>
      <c r="AC5306" s="18">
        <f t="shared" si="14014"/>
        <v>1377535.4763800001</v>
      </c>
      <c r="AD5306" s="18">
        <f t="shared" si="14014"/>
        <v>1367083.8742200001</v>
      </c>
      <c r="AE5306" s="19">
        <f t="shared" si="13973"/>
        <v>99.241282541233318</v>
      </c>
      <c r="AF5306" s="17">
        <f t="shared" ref="AF5306:AK5306" si="14015">AF5307+AF5362+AF5383+AF5453</f>
        <v>1370694.7993800002</v>
      </c>
      <c r="AG5306" s="17">
        <f t="shared" si="14015"/>
        <v>6640.6770000000006</v>
      </c>
      <c r="AH5306" s="17">
        <f t="shared" si="14015"/>
        <v>0</v>
      </c>
      <c r="AI5306" s="17">
        <f t="shared" si="14015"/>
        <v>0</v>
      </c>
      <c r="AJ5306" s="17">
        <f t="shared" si="14015"/>
        <v>0</v>
      </c>
      <c r="AK5306" s="17">
        <f t="shared" si="14015"/>
        <v>0</v>
      </c>
      <c r="AL5306" s="17">
        <f t="shared" si="13974"/>
        <v>1377335.4763800001</v>
      </c>
      <c r="AM5306" s="17">
        <f t="shared" si="13975"/>
        <v>-36653.214380000485</v>
      </c>
      <c r="AN5306" s="2"/>
    </row>
    <row r="5307" spans="2:40" s="22" customFormat="1" x14ac:dyDescent="0.3">
      <c r="B5307" s="23" t="s">
        <v>1465</v>
      </c>
      <c r="C5307" s="23" t="s">
        <v>134</v>
      </c>
      <c r="D5307" s="23" t="s">
        <v>38</v>
      </c>
      <c r="E5307" s="24" t="str">
        <f t="shared" si="14005"/>
        <v>1101</v>
      </c>
      <c r="F5307" s="23"/>
      <c r="G5307" s="23"/>
      <c r="H5307" s="25" t="s">
        <v>826</v>
      </c>
      <c r="I5307" s="26">
        <f t="shared" ref="I5307:T5307" si="14016">I5308</f>
        <v>157425</v>
      </c>
      <c r="J5307" s="26">
        <f t="shared" si="14016"/>
        <v>232002</v>
      </c>
      <c r="K5307" s="26">
        <f t="shared" si="14016"/>
        <v>169476.6</v>
      </c>
      <c r="L5307" s="26">
        <f t="shared" si="14016"/>
        <v>18413.3</v>
      </c>
      <c r="M5307" s="26">
        <f t="shared" si="14016"/>
        <v>-16.2</v>
      </c>
      <c r="N5307" s="26">
        <f t="shared" si="14016"/>
        <v>-14969.199999999999</v>
      </c>
      <c r="O5307" s="26">
        <f t="shared" si="14016"/>
        <v>1110.585</v>
      </c>
      <c r="P5307" s="26">
        <f t="shared" si="14016"/>
        <v>1140.1909999999998</v>
      </c>
      <c r="Q5307" s="26">
        <f t="shared" si="14016"/>
        <v>0</v>
      </c>
      <c r="R5307" s="26">
        <f t="shared" si="14016"/>
        <v>4839.1809999999996</v>
      </c>
      <c r="S5307" s="26">
        <f t="shared" si="14016"/>
        <v>5881.991</v>
      </c>
      <c r="T5307" s="26">
        <f t="shared" si="14016"/>
        <v>0</v>
      </c>
      <c r="U5307" s="26">
        <v>6214.003999999999</v>
      </c>
      <c r="V5307" s="26">
        <f t="shared" si="14006"/>
        <v>195024.25199999998</v>
      </c>
      <c r="W5307" s="26">
        <f t="shared" ref="W5307:AD5307" si="14017">W5308</f>
        <v>6214.003999999999</v>
      </c>
      <c r="X5307" s="26">
        <f t="shared" si="14017"/>
        <v>0</v>
      </c>
      <c r="Y5307" s="26">
        <f t="shared" si="14017"/>
        <v>0</v>
      </c>
      <c r="Z5307" s="26">
        <f t="shared" si="14017"/>
        <v>0</v>
      </c>
      <c r="AA5307" s="26">
        <f t="shared" si="14017"/>
        <v>0</v>
      </c>
      <c r="AB5307" s="26">
        <f t="shared" si="14017"/>
        <v>138707.95552000002</v>
      </c>
      <c r="AC5307" s="27">
        <f t="shared" si="14017"/>
        <v>205390.02146000002</v>
      </c>
      <c r="AD5307" s="27">
        <f t="shared" si="14017"/>
        <v>196750.26512</v>
      </c>
      <c r="AE5307" s="28">
        <f t="shared" si="13973"/>
        <v>95.793487785538488</v>
      </c>
      <c r="AF5307" s="26">
        <f t="shared" ref="AF5307:AK5307" si="14018">AF5308</f>
        <v>204462.33182000002</v>
      </c>
      <c r="AG5307" s="26">
        <f t="shared" si="14018"/>
        <v>1110.585</v>
      </c>
      <c r="AH5307" s="26">
        <f t="shared" si="14018"/>
        <v>0</v>
      </c>
      <c r="AI5307" s="26">
        <f t="shared" si="14018"/>
        <v>0</v>
      </c>
      <c r="AJ5307" s="26">
        <f t="shared" si="14018"/>
        <v>0</v>
      </c>
      <c r="AK5307" s="26">
        <f t="shared" si="14018"/>
        <v>0</v>
      </c>
      <c r="AL5307" s="26">
        <f t="shared" si="13974"/>
        <v>205572.91682000001</v>
      </c>
      <c r="AM5307" s="26">
        <f t="shared" si="13975"/>
        <v>-10548.664820000035</v>
      </c>
      <c r="AN5307" s="29"/>
    </row>
    <row r="5308" spans="2:40" ht="31.2" x14ac:dyDescent="0.3">
      <c r="B5308" s="30" t="s">
        <v>1465</v>
      </c>
      <c r="C5308" s="30" t="s">
        <v>134</v>
      </c>
      <c r="D5308" s="30" t="s">
        <v>38</v>
      </c>
      <c r="E5308" s="15" t="str">
        <f t="shared" si="14005"/>
        <v>1101</v>
      </c>
      <c r="F5308" s="30" t="s">
        <v>659</v>
      </c>
      <c r="G5308" s="30"/>
      <c r="H5308" s="31" t="s">
        <v>660</v>
      </c>
      <c r="I5308" s="32">
        <f t="shared" ref="I5308:T5308" si="14019">I5309+I5332</f>
        <v>157425</v>
      </c>
      <c r="J5308" s="32">
        <f t="shared" si="14019"/>
        <v>232002</v>
      </c>
      <c r="K5308" s="32">
        <f t="shared" si="14019"/>
        <v>169476.6</v>
      </c>
      <c r="L5308" s="32">
        <f t="shared" si="14019"/>
        <v>18413.3</v>
      </c>
      <c r="M5308" s="32">
        <f t="shared" si="14019"/>
        <v>-16.2</v>
      </c>
      <c r="N5308" s="32">
        <f t="shared" si="14019"/>
        <v>-14969.199999999999</v>
      </c>
      <c r="O5308" s="32">
        <f t="shared" si="14019"/>
        <v>1110.585</v>
      </c>
      <c r="P5308" s="32">
        <f t="shared" si="14019"/>
        <v>1140.1909999999998</v>
      </c>
      <c r="Q5308" s="32">
        <f t="shared" si="14019"/>
        <v>0</v>
      </c>
      <c r="R5308" s="32">
        <f t="shared" si="14019"/>
        <v>4839.1809999999996</v>
      </c>
      <c r="S5308" s="32">
        <f t="shared" si="14019"/>
        <v>5881.991</v>
      </c>
      <c r="T5308" s="32">
        <f t="shared" si="14019"/>
        <v>0</v>
      </c>
      <c r="U5308" s="32">
        <v>6214.003999999999</v>
      </c>
      <c r="V5308" s="32">
        <f t="shared" si="14006"/>
        <v>195024.25199999998</v>
      </c>
      <c r="W5308" s="32">
        <f t="shared" ref="W5308:AD5308" si="14020">W5309+W5332</f>
        <v>6214.003999999999</v>
      </c>
      <c r="X5308" s="32">
        <f t="shared" si="14020"/>
        <v>0</v>
      </c>
      <c r="Y5308" s="32">
        <f t="shared" si="14020"/>
        <v>0</v>
      </c>
      <c r="Z5308" s="32">
        <f t="shared" si="14020"/>
        <v>0</v>
      </c>
      <c r="AA5308" s="32">
        <f t="shared" si="14020"/>
        <v>0</v>
      </c>
      <c r="AB5308" s="32">
        <f t="shared" si="14020"/>
        <v>138707.95552000002</v>
      </c>
      <c r="AC5308" s="33">
        <f t="shared" si="14020"/>
        <v>205390.02146000002</v>
      </c>
      <c r="AD5308" s="33">
        <f t="shared" si="14020"/>
        <v>196750.26512</v>
      </c>
      <c r="AE5308" s="34">
        <f t="shared" si="13973"/>
        <v>95.793487785538488</v>
      </c>
      <c r="AF5308" s="32">
        <f t="shared" ref="AF5308:AK5308" si="14021">AF5309+AF5332</f>
        <v>204462.33182000002</v>
      </c>
      <c r="AG5308" s="32">
        <f t="shared" si="14021"/>
        <v>1110.585</v>
      </c>
      <c r="AH5308" s="32">
        <f t="shared" si="14021"/>
        <v>0</v>
      </c>
      <c r="AI5308" s="32">
        <f t="shared" si="14021"/>
        <v>0</v>
      </c>
      <c r="AJ5308" s="32">
        <f t="shared" si="14021"/>
        <v>0</v>
      </c>
      <c r="AK5308" s="32">
        <f t="shared" si="14021"/>
        <v>0</v>
      </c>
      <c r="AL5308" s="32">
        <f t="shared" si="13974"/>
        <v>205572.91682000001</v>
      </c>
      <c r="AM5308" s="32">
        <f t="shared" si="13975"/>
        <v>-10548.664820000035</v>
      </c>
    </row>
    <row r="5309" spans="2:40" ht="31.2" x14ac:dyDescent="0.3">
      <c r="B5309" s="30" t="s">
        <v>1465</v>
      </c>
      <c r="C5309" s="30" t="s">
        <v>134</v>
      </c>
      <c r="D5309" s="30" t="s">
        <v>38</v>
      </c>
      <c r="E5309" s="15" t="str">
        <f t="shared" si="14005"/>
        <v>1101</v>
      </c>
      <c r="F5309" s="30" t="s">
        <v>1073</v>
      </c>
      <c r="G5309" s="30"/>
      <c r="H5309" s="31" t="s">
        <v>1074</v>
      </c>
      <c r="I5309" s="32">
        <f t="shared" ref="I5309:T5309" si="14022">I5310</f>
        <v>21403.200000000001</v>
      </c>
      <c r="J5309" s="32">
        <f t="shared" si="14022"/>
        <v>93260.1</v>
      </c>
      <c r="K5309" s="32">
        <f t="shared" si="14022"/>
        <v>30734.7</v>
      </c>
      <c r="L5309" s="32">
        <f t="shared" si="14022"/>
        <v>18413.3</v>
      </c>
      <c r="M5309" s="32">
        <f t="shared" si="14022"/>
        <v>-16.2</v>
      </c>
      <c r="N5309" s="32">
        <f t="shared" si="14022"/>
        <v>-14969.199999999999</v>
      </c>
      <c r="O5309" s="32">
        <f t="shared" si="14022"/>
        <v>1110.585</v>
      </c>
      <c r="P5309" s="32">
        <f t="shared" si="14022"/>
        <v>220</v>
      </c>
      <c r="Q5309" s="32">
        <f t="shared" si="14022"/>
        <v>0</v>
      </c>
      <c r="R5309" s="32">
        <f t="shared" si="14022"/>
        <v>4839.1809999999996</v>
      </c>
      <c r="S5309" s="32">
        <f t="shared" si="14022"/>
        <v>5881.991</v>
      </c>
      <c r="T5309" s="32">
        <f t="shared" si="14022"/>
        <v>0</v>
      </c>
      <c r="U5309" s="32">
        <v>6214.003999999999</v>
      </c>
      <c r="V5309" s="32">
        <f t="shared" si="14006"/>
        <v>58082.260999999999</v>
      </c>
      <c r="W5309" s="32">
        <f t="shared" ref="W5309:AD5309" si="14023">W5310</f>
        <v>6214.003999999999</v>
      </c>
      <c r="X5309" s="32">
        <f t="shared" si="14023"/>
        <v>0</v>
      </c>
      <c r="Y5309" s="32">
        <f t="shared" si="14023"/>
        <v>0</v>
      </c>
      <c r="Z5309" s="32">
        <f t="shared" si="14023"/>
        <v>0</v>
      </c>
      <c r="AA5309" s="32">
        <f t="shared" si="14023"/>
        <v>0</v>
      </c>
      <c r="AB5309" s="32">
        <f t="shared" si="14023"/>
        <v>25055.20551</v>
      </c>
      <c r="AC5309" s="33">
        <f t="shared" si="14023"/>
        <v>68448.030459999994</v>
      </c>
      <c r="AD5309" s="33">
        <f t="shared" si="14023"/>
        <v>59808.274120000002</v>
      </c>
      <c r="AE5309" s="34">
        <f t="shared" si="13973"/>
        <v>87.377640697713076</v>
      </c>
      <c r="AF5309" s="32">
        <f t="shared" ref="AF5309:AK5309" si="14024">AF5310</f>
        <v>67520.340819999998</v>
      </c>
      <c r="AG5309" s="32">
        <f t="shared" si="14024"/>
        <v>1110.585</v>
      </c>
      <c r="AH5309" s="32">
        <f t="shared" si="14024"/>
        <v>0</v>
      </c>
      <c r="AI5309" s="32">
        <f t="shared" si="14024"/>
        <v>0</v>
      </c>
      <c r="AJ5309" s="32">
        <f t="shared" si="14024"/>
        <v>0</v>
      </c>
      <c r="AK5309" s="32">
        <f t="shared" si="14024"/>
        <v>0</v>
      </c>
      <c r="AL5309" s="32">
        <f t="shared" si="13974"/>
        <v>68630.925820000004</v>
      </c>
      <c r="AM5309" s="32">
        <f t="shared" si="13975"/>
        <v>-10548.664820000005</v>
      </c>
    </row>
    <row r="5310" spans="2:40" ht="62.4" x14ac:dyDescent="0.3">
      <c r="B5310" s="30" t="s">
        <v>1465</v>
      </c>
      <c r="C5310" s="30" t="s">
        <v>134</v>
      </c>
      <c r="D5310" s="30" t="s">
        <v>38</v>
      </c>
      <c r="E5310" s="15" t="str">
        <f t="shared" si="14005"/>
        <v>1101</v>
      </c>
      <c r="F5310" s="30" t="s">
        <v>1467</v>
      </c>
      <c r="G5310" s="30"/>
      <c r="H5310" s="31" t="s">
        <v>1468</v>
      </c>
      <c r="I5310" s="32">
        <f>I5314+I5317+I5320</f>
        <v>21403.200000000001</v>
      </c>
      <c r="J5310" s="32">
        <f>J5314+J5317+J5320</f>
        <v>93260.1</v>
      </c>
      <c r="K5310" s="32">
        <f>K5314+K5317+K5320</f>
        <v>30734.7</v>
      </c>
      <c r="L5310" s="32">
        <f>L5314+L5317+L5320+L5329</f>
        <v>18413.3</v>
      </c>
      <c r="M5310" s="32">
        <f>M5314+M5317+M5320+M5329</f>
        <v>-16.2</v>
      </c>
      <c r="N5310" s="32">
        <f>N5314+N5317+N5320+N5329</f>
        <v>-14969.199999999999</v>
      </c>
      <c r="O5310" s="32">
        <f>O5314+O5317+O5320+O5329+O5326+O5311+O5323</f>
        <v>1110.585</v>
      </c>
      <c r="P5310" s="32">
        <f>P5314+P5317+P5320+P5329+P5326+P5311+P5323</f>
        <v>220</v>
      </c>
      <c r="Q5310" s="32">
        <f>Q5314+Q5317+Q5320+Q5329+Q5326+Q5311+Q5323</f>
        <v>0</v>
      </c>
      <c r="R5310" s="32">
        <f>R5314+R5317+R5320+R5329+R5326+R5311+R5323</f>
        <v>4839.1809999999996</v>
      </c>
      <c r="S5310" s="32">
        <f>S5314+S5317+S5320+S5329+S5326</f>
        <v>5881.991</v>
      </c>
      <c r="T5310" s="32">
        <f>T5314+T5317+T5320+T5329+T5326</f>
        <v>0</v>
      </c>
      <c r="U5310" s="32">
        <v>6214.003999999999</v>
      </c>
      <c r="V5310" s="32">
        <f t="shared" si="14006"/>
        <v>58082.260999999999</v>
      </c>
      <c r="W5310" s="32">
        <f>W5314+W5317+W5320+W5329</f>
        <v>6214.003999999999</v>
      </c>
      <c r="X5310" s="32">
        <f>X5314+X5317+X5320+X5329</f>
        <v>0</v>
      </c>
      <c r="Y5310" s="32">
        <f>Y5314+Y5317+Y5320+Y5329</f>
        <v>0</v>
      </c>
      <c r="Z5310" s="32">
        <f>Z5314+Z5317+Z5320+Z5329</f>
        <v>0</v>
      </c>
      <c r="AA5310" s="32">
        <f>AA5314+AA5317+AA5320+AA5329</f>
        <v>0</v>
      </c>
      <c r="AB5310" s="32">
        <f>AB5314+AB5317+AB5320+AB5329+AB5326+AB5311+AB5323</f>
        <v>25055.20551</v>
      </c>
      <c r="AC5310" s="33">
        <f>AC5314+AC5317+AC5320+AC5329+AC5326+AC5311+AC5323</f>
        <v>68448.030459999994</v>
      </c>
      <c r="AD5310" s="33">
        <f>AD5314+AD5317+AD5320+AD5329+AD5326+AD5311+AD5323</f>
        <v>59808.274120000002</v>
      </c>
      <c r="AE5310" s="34">
        <f t="shared" si="13973"/>
        <v>87.377640697713076</v>
      </c>
      <c r="AF5310" s="32">
        <f t="shared" ref="AF5310:AK5310" si="14025">AF5314+AF5317+AF5320+AF5329+AF5326+AF5311+AF5323</f>
        <v>67520.340819999998</v>
      </c>
      <c r="AG5310" s="32">
        <f t="shared" si="14025"/>
        <v>1110.585</v>
      </c>
      <c r="AH5310" s="32">
        <f t="shared" si="14025"/>
        <v>0</v>
      </c>
      <c r="AI5310" s="32">
        <f t="shared" si="14025"/>
        <v>0</v>
      </c>
      <c r="AJ5310" s="32">
        <f t="shared" si="14025"/>
        <v>0</v>
      </c>
      <c r="AK5310" s="32">
        <f t="shared" si="14025"/>
        <v>0</v>
      </c>
      <c r="AL5310" s="32">
        <f t="shared" si="13974"/>
        <v>68630.925820000004</v>
      </c>
      <c r="AM5310" s="32">
        <f t="shared" si="13975"/>
        <v>-10548.664820000005</v>
      </c>
    </row>
    <row r="5311" spans="2:40" x14ac:dyDescent="0.3">
      <c r="B5311" s="30" t="s">
        <v>1465</v>
      </c>
      <c r="C5311" s="30" t="s">
        <v>134</v>
      </c>
      <c r="D5311" s="30" t="s">
        <v>38</v>
      </c>
      <c r="E5311" s="15" t="str">
        <f t="shared" si="14005"/>
        <v>1101</v>
      </c>
      <c r="F5311" s="30" t="s">
        <v>1469</v>
      </c>
      <c r="G5311" s="30"/>
      <c r="H5311" s="31" t="s">
        <v>490</v>
      </c>
      <c r="I5311" s="32"/>
      <c r="J5311" s="32"/>
      <c r="K5311" s="32"/>
      <c r="L5311" s="32"/>
      <c r="M5311" s="32"/>
      <c r="N5311" s="32"/>
      <c r="O5311" s="32">
        <f t="shared" ref="O5311:O5330" si="14026">O5312</f>
        <v>0</v>
      </c>
      <c r="P5311" s="32">
        <f t="shared" ref="P5311:P5330" si="14027">P5312</f>
        <v>220</v>
      </c>
      <c r="Q5311" s="32">
        <f t="shared" ref="Q5311:Q5330" si="14028">Q5312</f>
        <v>0</v>
      </c>
      <c r="R5311" s="32">
        <f t="shared" ref="R5311:R5318" si="14029">R5312</f>
        <v>768.03</v>
      </c>
      <c r="S5311" s="32"/>
      <c r="T5311" s="32"/>
      <c r="U5311" s="32"/>
      <c r="V5311" s="32">
        <f t="shared" si="14006"/>
        <v>988.03</v>
      </c>
      <c r="W5311" s="32"/>
      <c r="X5311" s="32"/>
      <c r="Y5311" s="32"/>
      <c r="Z5311" s="32"/>
      <c r="AA5311" s="32"/>
      <c r="AB5311" s="32">
        <f t="shared" ref="AB5311:AB5330" si="14030">AB5312</f>
        <v>768.03</v>
      </c>
      <c r="AC5311" s="33">
        <f t="shared" ref="AC5311:AC5330" si="14031">AC5312</f>
        <v>988.03</v>
      </c>
      <c r="AD5311" s="33">
        <f t="shared" ref="AD5311:AD5330" si="14032">AD5312</f>
        <v>988.03</v>
      </c>
      <c r="AE5311" s="34">
        <f t="shared" si="13973"/>
        <v>100</v>
      </c>
      <c r="AF5311" s="32">
        <f t="shared" ref="AF5311:AF5330" si="14033">AF5312</f>
        <v>988.03</v>
      </c>
      <c r="AG5311" s="32">
        <f t="shared" ref="AG5311:AG5330" si="14034">AG5312</f>
        <v>0</v>
      </c>
      <c r="AH5311" s="32">
        <f t="shared" ref="AH5311:AH5330" si="14035">AH5312</f>
        <v>0</v>
      </c>
      <c r="AI5311" s="32">
        <f t="shared" ref="AI5311:AI5330" si="14036">AI5312</f>
        <v>0</v>
      </c>
      <c r="AJ5311" s="32">
        <f t="shared" ref="AJ5311:AJ5330" si="14037">AJ5312</f>
        <v>0</v>
      </c>
      <c r="AK5311" s="32">
        <f t="shared" ref="AK5311:AK5330" si="14038">AK5312</f>
        <v>0</v>
      </c>
      <c r="AL5311" s="32">
        <f t="shared" si="13974"/>
        <v>988.03</v>
      </c>
      <c r="AM5311" s="32">
        <f t="shared" si="13975"/>
        <v>0</v>
      </c>
    </row>
    <row r="5312" spans="2:40" ht="31.2" x14ac:dyDescent="0.3">
      <c r="B5312" s="30" t="s">
        <v>1465</v>
      </c>
      <c r="C5312" s="30" t="s">
        <v>134</v>
      </c>
      <c r="D5312" s="30" t="s">
        <v>38</v>
      </c>
      <c r="E5312" s="15" t="str">
        <f t="shared" si="14005"/>
        <v>1101</v>
      </c>
      <c r="F5312" s="30" t="s">
        <v>1469</v>
      </c>
      <c r="G5312" s="30" t="s">
        <v>174</v>
      </c>
      <c r="H5312" s="31" t="s">
        <v>175</v>
      </c>
      <c r="I5312" s="32"/>
      <c r="J5312" s="32"/>
      <c r="K5312" s="32"/>
      <c r="L5312" s="32"/>
      <c r="M5312" s="32"/>
      <c r="N5312" s="32"/>
      <c r="O5312" s="32">
        <f t="shared" si="14026"/>
        <v>0</v>
      </c>
      <c r="P5312" s="32">
        <f t="shared" si="14027"/>
        <v>220</v>
      </c>
      <c r="Q5312" s="32">
        <f t="shared" si="14028"/>
        <v>0</v>
      </c>
      <c r="R5312" s="32">
        <f t="shared" si="14029"/>
        <v>768.03</v>
      </c>
      <c r="S5312" s="32"/>
      <c r="T5312" s="32"/>
      <c r="U5312" s="32"/>
      <c r="V5312" s="32">
        <f t="shared" si="14006"/>
        <v>988.03</v>
      </c>
      <c r="W5312" s="32"/>
      <c r="X5312" s="32"/>
      <c r="Y5312" s="32"/>
      <c r="Z5312" s="32"/>
      <c r="AA5312" s="32"/>
      <c r="AB5312" s="32">
        <f t="shared" si="14030"/>
        <v>768.03</v>
      </c>
      <c r="AC5312" s="33">
        <f t="shared" si="14031"/>
        <v>988.03</v>
      </c>
      <c r="AD5312" s="33">
        <f t="shared" si="14032"/>
        <v>988.03</v>
      </c>
      <c r="AE5312" s="34">
        <f t="shared" si="13973"/>
        <v>100</v>
      </c>
      <c r="AF5312" s="32">
        <f t="shared" si="14033"/>
        <v>988.03</v>
      </c>
      <c r="AG5312" s="32">
        <f t="shared" si="14034"/>
        <v>0</v>
      </c>
      <c r="AH5312" s="32">
        <f t="shared" si="14035"/>
        <v>0</v>
      </c>
      <c r="AI5312" s="32">
        <f t="shared" si="14036"/>
        <v>0</v>
      </c>
      <c r="AJ5312" s="32">
        <f t="shared" si="14037"/>
        <v>0</v>
      </c>
      <c r="AK5312" s="32">
        <f t="shared" si="14038"/>
        <v>0</v>
      </c>
      <c r="AL5312" s="32">
        <f t="shared" si="13974"/>
        <v>988.03</v>
      </c>
      <c r="AM5312" s="32">
        <f t="shared" si="13975"/>
        <v>0</v>
      </c>
    </row>
    <row r="5313" spans="2:40" x14ac:dyDescent="0.3">
      <c r="B5313" s="30" t="s">
        <v>1465</v>
      </c>
      <c r="C5313" s="30" t="s">
        <v>134</v>
      </c>
      <c r="D5313" s="30" t="s">
        <v>38</v>
      </c>
      <c r="E5313" s="15" t="str">
        <f t="shared" si="14005"/>
        <v>1101</v>
      </c>
      <c r="F5313" s="30" t="s">
        <v>1469</v>
      </c>
      <c r="G5313" s="30" t="s">
        <v>302</v>
      </c>
      <c r="H5313" s="31" t="s">
        <v>303</v>
      </c>
      <c r="I5313" s="32"/>
      <c r="J5313" s="32"/>
      <c r="K5313" s="32"/>
      <c r="L5313" s="32"/>
      <c r="M5313" s="32"/>
      <c r="N5313" s="32"/>
      <c r="O5313" s="32">
        <v>0</v>
      </c>
      <c r="P5313" s="32">
        <v>220</v>
      </c>
      <c r="Q5313" s="32">
        <v>0</v>
      </c>
      <c r="R5313" s="32">
        <v>768.03</v>
      </c>
      <c r="S5313" s="32"/>
      <c r="T5313" s="32"/>
      <c r="U5313" s="32"/>
      <c r="V5313" s="32">
        <f t="shared" si="14006"/>
        <v>988.03</v>
      </c>
      <c r="W5313" s="32"/>
      <c r="X5313" s="32"/>
      <c r="Y5313" s="32"/>
      <c r="Z5313" s="32"/>
      <c r="AA5313" s="32"/>
      <c r="AB5313" s="32">
        <v>768.03</v>
      </c>
      <c r="AC5313" s="33">
        <v>988.03</v>
      </c>
      <c r="AD5313" s="33">
        <v>988.03</v>
      </c>
      <c r="AE5313" s="34">
        <f t="shared" si="13973"/>
        <v>100</v>
      </c>
      <c r="AF5313" s="32">
        <v>988.03</v>
      </c>
      <c r="AG5313" s="32">
        <v>0</v>
      </c>
      <c r="AH5313" s="32">
        <v>0</v>
      </c>
      <c r="AI5313" s="32">
        <v>0</v>
      </c>
      <c r="AJ5313" s="32">
        <v>0</v>
      </c>
      <c r="AK5313" s="32">
        <v>0</v>
      </c>
      <c r="AL5313" s="32">
        <f t="shared" si="13974"/>
        <v>988.03</v>
      </c>
      <c r="AM5313" s="32">
        <f t="shared" si="13975"/>
        <v>0</v>
      </c>
    </row>
    <row r="5314" spans="2:40" ht="31.2" x14ac:dyDescent="0.3">
      <c r="B5314" s="30" t="s">
        <v>1465</v>
      </c>
      <c r="C5314" s="30" t="s">
        <v>134</v>
      </c>
      <c r="D5314" s="30" t="s">
        <v>38</v>
      </c>
      <c r="E5314" s="15" t="str">
        <f t="shared" si="14005"/>
        <v>1101</v>
      </c>
      <c r="F5314" s="30" t="s">
        <v>1470</v>
      </c>
      <c r="G5314" s="30"/>
      <c r="H5314" s="31" t="s">
        <v>301</v>
      </c>
      <c r="I5314" s="32">
        <f t="shared" ref="I5314:I5321" si="14039">I5315</f>
        <v>58</v>
      </c>
      <c r="J5314" s="32">
        <f t="shared" ref="J5314:J5321" si="14040">J5315</f>
        <v>60.3</v>
      </c>
      <c r="K5314" s="32">
        <f t="shared" ref="K5314:K5321" si="14041">K5315</f>
        <v>60.3</v>
      </c>
      <c r="L5314" s="32">
        <f t="shared" ref="L5314:L5330" si="14042">L5315</f>
        <v>0</v>
      </c>
      <c r="M5314" s="32">
        <f t="shared" ref="M5314:M5330" si="14043">M5315</f>
        <v>0</v>
      </c>
      <c r="N5314" s="32">
        <f t="shared" ref="N5314:N5318" si="14044">N5315</f>
        <v>0</v>
      </c>
      <c r="O5314" s="32">
        <f t="shared" si="14026"/>
        <v>0</v>
      </c>
      <c r="P5314" s="32">
        <f t="shared" si="14027"/>
        <v>0</v>
      </c>
      <c r="Q5314" s="32">
        <f t="shared" si="14028"/>
        <v>0</v>
      </c>
      <c r="R5314" s="32">
        <f t="shared" si="14029"/>
        <v>0</v>
      </c>
      <c r="S5314" s="32">
        <f t="shared" ref="S5314:S5321" si="14045">S5315</f>
        <v>0</v>
      </c>
      <c r="T5314" s="32">
        <f t="shared" ref="T5314:T5330" si="14046">T5315</f>
        <v>0</v>
      </c>
      <c r="U5314" s="32">
        <v>0</v>
      </c>
      <c r="V5314" s="32">
        <f t="shared" si="14006"/>
        <v>58</v>
      </c>
      <c r="W5314" s="32">
        <f t="shared" ref="W5314:W5330" si="14047">W5315</f>
        <v>0</v>
      </c>
      <c r="X5314" s="32">
        <f t="shared" ref="X5314:X5330" si="14048">X5315</f>
        <v>0</v>
      </c>
      <c r="Y5314" s="32">
        <f t="shared" ref="Y5314:Y5330" si="14049">Y5315</f>
        <v>0</v>
      </c>
      <c r="Z5314" s="32">
        <f t="shared" ref="Z5314:Z5330" si="14050">Z5315</f>
        <v>0</v>
      </c>
      <c r="AA5314" s="32">
        <f t="shared" ref="AA5314:AA5330" si="14051">AA5315</f>
        <v>0</v>
      </c>
      <c r="AB5314" s="32">
        <f t="shared" si="14030"/>
        <v>39.308990000000001</v>
      </c>
      <c r="AC5314" s="33">
        <f t="shared" si="14031"/>
        <v>60.6</v>
      </c>
      <c r="AD5314" s="33">
        <f t="shared" si="14032"/>
        <v>58.459800000000001</v>
      </c>
      <c r="AE5314" s="34">
        <f t="shared" si="13973"/>
        <v>96.468316831683168</v>
      </c>
      <c r="AF5314" s="32">
        <f t="shared" si="14033"/>
        <v>58</v>
      </c>
      <c r="AG5314" s="32">
        <f t="shared" si="14034"/>
        <v>0</v>
      </c>
      <c r="AH5314" s="32">
        <f t="shared" si="14035"/>
        <v>0</v>
      </c>
      <c r="AI5314" s="32">
        <f t="shared" si="14036"/>
        <v>0</v>
      </c>
      <c r="AJ5314" s="32">
        <f t="shared" si="14037"/>
        <v>0</v>
      </c>
      <c r="AK5314" s="32">
        <f t="shared" si="14038"/>
        <v>0</v>
      </c>
      <c r="AL5314" s="32">
        <f t="shared" si="13974"/>
        <v>58</v>
      </c>
      <c r="AM5314" s="32">
        <f t="shared" si="13975"/>
        <v>0</v>
      </c>
    </row>
    <row r="5315" spans="2:40" ht="31.2" x14ac:dyDescent="0.3">
      <c r="B5315" s="30" t="s">
        <v>1465</v>
      </c>
      <c r="C5315" s="30" t="s">
        <v>134</v>
      </c>
      <c r="D5315" s="30" t="s">
        <v>38</v>
      </c>
      <c r="E5315" s="15" t="str">
        <f t="shared" si="14005"/>
        <v>1101</v>
      </c>
      <c r="F5315" s="30" t="s">
        <v>1470</v>
      </c>
      <c r="G5315" s="30" t="s">
        <v>174</v>
      </c>
      <c r="H5315" s="31" t="s">
        <v>175</v>
      </c>
      <c r="I5315" s="32">
        <f t="shared" si="14039"/>
        <v>58</v>
      </c>
      <c r="J5315" s="32">
        <f t="shared" si="14040"/>
        <v>60.3</v>
      </c>
      <c r="K5315" s="32">
        <f t="shared" si="14041"/>
        <v>60.3</v>
      </c>
      <c r="L5315" s="32">
        <f t="shared" si="14042"/>
        <v>0</v>
      </c>
      <c r="M5315" s="32">
        <f t="shared" si="14043"/>
        <v>0</v>
      </c>
      <c r="N5315" s="32">
        <f t="shared" si="14044"/>
        <v>0</v>
      </c>
      <c r="O5315" s="32">
        <f t="shared" si="14026"/>
        <v>0</v>
      </c>
      <c r="P5315" s="32">
        <f t="shared" si="14027"/>
        <v>0</v>
      </c>
      <c r="Q5315" s="32">
        <f t="shared" si="14028"/>
        <v>0</v>
      </c>
      <c r="R5315" s="32">
        <f t="shared" si="14029"/>
        <v>0</v>
      </c>
      <c r="S5315" s="32">
        <f t="shared" si="14045"/>
        <v>0</v>
      </c>
      <c r="T5315" s="32">
        <f t="shared" si="14046"/>
        <v>0</v>
      </c>
      <c r="U5315" s="32">
        <v>0</v>
      </c>
      <c r="V5315" s="32">
        <f t="shared" si="14006"/>
        <v>58</v>
      </c>
      <c r="W5315" s="32">
        <f t="shared" si="14047"/>
        <v>0</v>
      </c>
      <c r="X5315" s="32">
        <f t="shared" si="14048"/>
        <v>0</v>
      </c>
      <c r="Y5315" s="32">
        <f t="shared" si="14049"/>
        <v>0</v>
      </c>
      <c r="Z5315" s="32">
        <f t="shared" si="14050"/>
        <v>0</v>
      </c>
      <c r="AA5315" s="32">
        <f t="shared" si="14051"/>
        <v>0</v>
      </c>
      <c r="AB5315" s="32">
        <f t="shared" si="14030"/>
        <v>39.308990000000001</v>
      </c>
      <c r="AC5315" s="33">
        <f t="shared" si="14031"/>
        <v>60.6</v>
      </c>
      <c r="AD5315" s="33">
        <f t="shared" si="14032"/>
        <v>58.459800000000001</v>
      </c>
      <c r="AE5315" s="34">
        <f t="shared" si="13973"/>
        <v>96.468316831683168</v>
      </c>
      <c r="AF5315" s="32">
        <f t="shared" si="14033"/>
        <v>58</v>
      </c>
      <c r="AG5315" s="32">
        <f t="shared" si="14034"/>
        <v>0</v>
      </c>
      <c r="AH5315" s="32">
        <f t="shared" si="14035"/>
        <v>0</v>
      </c>
      <c r="AI5315" s="32">
        <f t="shared" si="14036"/>
        <v>0</v>
      </c>
      <c r="AJ5315" s="32">
        <f t="shared" si="14037"/>
        <v>0</v>
      </c>
      <c r="AK5315" s="32">
        <f t="shared" si="14038"/>
        <v>0</v>
      </c>
      <c r="AL5315" s="32">
        <f t="shared" si="13974"/>
        <v>58</v>
      </c>
      <c r="AM5315" s="32">
        <f t="shared" si="13975"/>
        <v>0</v>
      </c>
    </row>
    <row r="5316" spans="2:40" x14ac:dyDescent="0.3">
      <c r="B5316" s="30" t="s">
        <v>1465</v>
      </c>
      <c r="C5316" s="30" t="s">
        <v>134</v>
      </c>
      <c r="D5316" s="30" t="s">
        <v>38</v>
      </c>
      <c r="E5316" s="15" t="str">
        <f t="shared" si="14005"/>
        <v>1101</v>
      </c>
      <c r="F5316" s="30" t="s">
        <v>1470</v>
      </c>
      <c r="G5316" s="30" t="s">
        <v>302</v>
      </c>
      <c r="H5316" s="31" t="s">
        <v>303</v>
      </c>
      <c r="I5316" s="32">
        <v>58</v>
      </c>
      <c r="J5316" s="32">
        <v>60.3</v>
      </c>
      <c r="K5316" s="32">
        <v>60.3</v>
      </c>
      <c r="L5316" s="32"/>
      <c r="M5316" s="32"/>
      <c r="N5316" s="32"/>
      <c r="O5316" s="32">
        <v>0</v>
      </c>
      <c r="P5316" s="32">
        <v>0</v>
      </c>
      <c r="Q5316" s="32">
        <v>0</v>
      </c>
      <c r="R5316" s="32">
        <v>0</v>
      </c>
      <c r="S5316" s="32">
        <v>0</v>
      </c>
      <c r="T5316" s="32">
        <v>0</v>
      </c>
      <c r="U5316" s="32">
        <v>0</v>
      </c>
      <c r="V5316" s="32">
        <f t="shared" si="14006"/>
        <v>58</v>
      </c>
      <c r="W5316" s="32"/>
      <c r="X5316" s="32"/>
      <c r="Y5316" s="32"/>
      <c r="Z5316" s="32"/>
      <c r="AA5316" s="32"/>
      <c r="AB5316" s="32">
        <v>39.308990000000001</v>
      </c>
      <c r="AC5316" s="33">
        <v>60.6</v>
      </c>
      <c r="AD5316" s="33">
        <v>58.459800000000001</v>
      </c>
      <c r="AE5316" s="34">
        <f t="shared" si="13973"/>
        <v>96.468316831683168</v>
      </c>
      <c r="AF5316" s="32">
        <v>58</v>
      </c>
      <c r="AG5316" s="32">
        <v>0</v>
      </c>
      <c r="AH5316" s="32">
        <v>0</v>
      </c>
      <c r="AI5316" s="32">
        <v>0</v>
      </c>
      <c r="AJ5316" s="32">
        <v>0</v>
      </c>
      <c r="AK5316" s="32">
        <v>0</v>
      </c>
      <c r="AL5316" s="32">
        <f t="shared" si="13974"/>
        <v>58</v>
      </c>
      <c r="AM5316" s="32">
        <f t="shared" si="13975"/>
        <v>0</v>
      </c>
      <c r="AN5316" s="12"/>
    </row>
    <row r="5317" spans="2:40" ht="46.8" x14ac:dyDescent="0.3">
      <c r="B5317" s="30" t="s">
        <v>1465</v>
      </c>
      <c r="C5317" s="30" t="s">
        <v>134</v>
      </c>
      <c r="D5317" s="30" t="s">
        <v>38</v>
      </c>
      <c r="E5317" s="15" t="str">
        <f t="shared" si="14005"/>
        <v>1101</v>
      </c>
      <c r="F5317" s="30" t="s">
        <v>1471</v>
      </c>
      <c r="G5317" s="30"/>
      <c r="H5317" s="31" t="s">
        <v>1472</v>
      </c>
      <c r="I5317" s="32">
        <f t="shared" si="14039"/>
        <v>3562.4</v>
      </c>
      <c r="J5317" s="32">
        <f t="shared" si="14040"/>
        <v>81435.8</v>
      </c>
      <c r="K5317" s="32">
        <f t="shared" si="14041"/>
        <v>18910.400000000001</v>
      </c>
      <c r="L5317" s="32">
        <f t="shared" si="14042"/>
        <v>14681.3</v>
      </c>
      <c r="M5317" s="32">
        <f t="shared" si="14043"/>
        <v>-16.2</v>
      </c>
      <c r="N5317" s="32">
        <f t="shared" si="14044"/>
        <v>-14969.199999999999</v>
      </c>
      <c r="O5317" s="32">
        <f t="shared" si="14026"/>
        <v>0</v>
      </c>
      <c r="P5317" s="32">
        <f t="shared" si="14027"/>
        <v>0</v>
      </c>
      <c r="Q5317" s="32">
        <f t="shared" si="14028"/>
        <v>0</v>
      </c>
      <c r="R5317" s="32">
        <f t="shared" si="14029"/>
        <v>989.82499999999982</v>
      </c>
      <c r="S5317" s="32">
        <f t="shared" si="14045"/>
        <v>3000.0079999999998</v>
      </c>
      <c r="T5317" s="32">
        <f t="shared" si="14046"/>
        <v>0</v>
      </c>
      <c r="U5317" s="32">
        <v>-12490.242</v>
      </c>
      <c r="V5317" s="32">
        <f t="shared" si="14006"/>
        <v>9743.2910000000011</v>
      </c>
      <c r="W5317" s="32">
        <f t="shared" si="14047"/>
        <v>1903.1579999999999</v>
      </c>
      <c r="X5317" s="32">
        <f t="shared" si="14048"/>
        <v>-14393.4</v>
      </c>
      <c r="Y5317" s="32">
        <f t="shared" si="14049"/>
        <v>0</v>
      </c>
      <c r="Z5317" s="32">
        <f t="shared" si="14050"/>
        <v>0</v>
      </c>
      <c r="AA5317" s="32">
        <f t="shared" si="14051"/>
        <v>0</v>
      </c>
      <c r="AB5317" s="32">
        <f t="shared" si="14030"/>
        <v>3501.1579999999999</v>
      </c>
      <c r="AC5317" s="33">
        <f t="shared" si="14031"/>
        <v>8856.4604600000002</v>
      </c>
      <c r="AD5317" s="33">
        <f t="shared" si="14032"/>
        <v>8534.2050500000005</v>
      </c>
      <c r="AE5317" s="34">
        <f t="shared" si="13973"/>
        <v>96.361352128703572</v>
      </c>
      <c r="AF5317" s="32">
        <f t="shared" si="14033"/>
        <v>9041.9558199999992</v>
      </c>
      <c r="AG5317" s="32">
        <f t="shared" si="14034"/>
        <v>0</v>
      </c>
      <c r="AH5317" s="32">
        <f t="shared" si="14035"/>
        <v>0</v>
      </c>
      <c r="AI5317" s="32">
        <f t="shared" si="14036"/>
        <v>0</v>
      </c>
      <c r="AJ5317" s="32">
        <f t="shared" si="14037"/>
        <v>0</v>
      </c>
      <c r="AK5317" s="32">
        <f t="shared" si="14038"/>
        <v>0</v>
      </c>
      <c r="AL5317" s="32">
        <f t="shared" si="13974"/>
        <v>9041.9558199999992</v>
      </c>
      <c r="AM5317" s="32">
        <f t="shared" si="13975"/>
        <v>701.33518000000186</v>
      </c>
    </row>
    <row r="5318" spans="2:40" ht="31.2" x14ac:dyDescent="0.3">
      <c r="B5318" s="30" t="s">
        <v>1465</v>
      </c>
      <c r="C5318" s="30" t="s">
        <v>134</v>
      </c>
      <c r="D5318" s="30" t="s">
        <v>38</v>
      </c>
      <c r="E5318" s="15" t="str">
        <f t="shared" si="14005"/>
        <v>1101</v>
      </c>
      <c r="F5318" s="30" t="s">
        <v>1471</v>
      </c>
      <c r="G5318" s="30" t="s">
        <v>174</v>
      </c>
      <c r="H5318" s="31" t="s">
        <v>175</v>
      </c>
      <c r="I5318" s="32">
        <f t="shared" si="14039"/>
        <v>3562.4</v>
      </c>
      <c r="J5318" s="32">
        <f t="shared" si="14040"/>
        <v>81435.8</v>
      </c>
      <c r="K5318" s="32">
        <f t="shared" si="14041"/>
        <v>18910.400000000001</v>
      </c>
      <c r="L5318" s="32">
        <f t="shared" si="14042"/>
        <v>14681.3</v>
      </c>
      <c r="M5318" s="32">
        <f t="shared" si="14043"/>
        <v>-16.2</v>
      </c>
      <c r="N5318" s="32">
        <f t="shared" si="14044"/>
        <v>-14969.199999999999</v>
      </c>
      <c r="O5318" s="32">
        <f t="shared" si="14026"/>
        <v>0</v>
      </c>
      <c r="P5318" s="32">
        <f t="shared" si="14027"/>
        <v>0</v>
      </c>
      <c r="Q5318" s="32">
        <f t="shared" si="14028"/>
        <v>0</v>
      </c>
      <c r="R5318" s="32">
        <f t="shared" si="14029"/>
        <v>989.82499999999982</v>
      </c>
      <c r="S5318" s="32">
        <f t="shared" si="14045"/>
        <v>3000.0079999999998</v>
      </c>
      <c r="T5318" s="32">
        <f t="shared" si="14046"/>
        <v>0</v>
      </c>
      <c r="U5318" s="32">
        <v>-12490.242</v>
      </c>
      <c r="V5318" s="32">
        <f t="shared" si="14006"/>
        <v>9743.2910000000011</v>
      </c>
      <c r="W5318" s="32">
        <f t="shared" si="14047"/>
        <v>1903.1579999999999</v>
      </c>
      <c r="X5318" s="32">
        <f t="shared" si="14048"/>
        <v>-14393.4</v>
      </c>
      <c r="Y5318" s="32">
        <f t="shared" si="14049"/>
        <v>0</v>
      </c>
      <c r="Z5318" s="32">
        <f t="shared" si="14050"/>
        <v>0</v>
      </c>
      <c r="AA5318" s="32">
        <f t="shared" si="14051"/>
        <v>0</v>
      </c>
      <c r="AB5318" s="32">
        <f t="shared" si="14030"/>
        <v>3501.1579999999999</v>
      </c>
      <c r="AC5318" s="33">
        <f t="shared" si="14031"/>
        <v>8856.4604600000002</v>
      </c>
      <c r="AD5318" s="33">
        <f t="shared" si="14032"/>
        <v>8534.2050500000005</v>
      </c>
      <c r="AE5318" s="34">
        <f t="shared" si="13973"/>
        <v>96.361352128703572</v>
      </c>
      <c r="AF5318" s="32">
        <f t="shared" si="14033"/>
        <v>9041.9558199999992</v>
      </c>
      <c r="AG5318" s="32">
        <f t="shared" si="14034"/>
        <v>0</v>
      </c>
      <c r="AH5318" s="32">
        <f t="shared" si="14035"/>
        <v>0</v>
      </c>
      <c r="AI5318" s="32">
        <f t="shared" si="14036"/>
        <v>0</v>
      </c>
      <c r="AJ5318" s="32">
        <f t="shared" si="14037"/>
        <v>0</v>
      </c>
      <c r="AK5318" s="32">
        <f t="shared" si="14038"/>
        <v>0</v>
      </c>
      <c r="AL5318" s="32">
        <f t="shared" si="13974"/>
        <v>9041.9558199999992</v>
      </c>
      <c r="AM5318" s="32">
        <f t="shared" si="13975"/>
        <v>701.33518000000186</v>
      </c>
    </row>
    <row r="5319" spans="2:40" x14ac:dyDescent="0.3">
      <c r="B5319" s="30" t="s">
        <v>1465</v>
      </c>
      <c r="C5319" s="30" t="s">
        <v>134</v>
      </c>
      <c r="D5319" s="30" t="s">
        <v>38</v>
      </c>
      <c r="E5319" s="15" t="str">
        <f t="shared" si="14005"/>
        <v>1101</v>
      </c>
      <c r="F5319" s="30" t="s">
        <v>1471</v>
      </c>
      <c r="G5319" s="30" t="s">
        <v>302</v>
      </c>
      <c r="H5319" s="31" t="s">
        <v>303</v>
      </c>
      <c r="I5319" s="32">
        <v>3562.4</v>
      </c>
      <c r="J5319" s="32">
        <v>81435.8</v>
      </c>
      <c r="K5319" s="32">
        <v>18910.400000000001</v>
      </c>
      <c r="L5319" s="32">
        <v>14681.3</v>
      </c>
      <c r="M5319" s="32">
        <v>-16.2</v>
      </c>
      <c r="N5319" s="32">
        <f>-14681.3-287.9</f>
        <v>-14969.199999999999</v>
      </c>
      <c r="O5319" s="32">
        <v>0</v>
      </c>
      <c r="P5319" s="32">
        <v>0</v>
      </c>
      <c r="Q5319" s="32">
        <v>0</v>
      </c>
      <c r="R5319" s="32">
        <f>4071.151-3081.326</f>
        <v>989.82499999999982</v>
      </c>
      <c r="S5319" s="32">
        <v>3000.0079999999998</v>
      </c>
      <c r="T5319" s="32">
        <v>0</v>
      </c>
      <c r="U5319" s="32">
        <v>-12490.242</v>
      </c>
      <c r="V5319" s="32">
        <f t="shared" si="14006"/>
        <v>9743.2910000000011</v>
      </c>
      <c r="W5319" s="32">
        <v>1903.1579999999999</v>
      </c>
      <c r="X5319" s="32">
        <v>-14393.4</v>
      </c>
      <c r="Y5319" s="32"/>
      <c r="Z5319" s="32"/>
      <c r="AA5319" s="32"/>
      <c r="AB5319" s="32">
        <v>3501.1579999999999</v>
      </c>
      <c r="AC5319" s="33">
        <v>8856.4604600000002</v>
      </c>
      <c r="AD5319" s="33">
        <v>8534.2050500000005</v>
      </c>
      <c r="AE5319" s="34">
        <f t="shared" si="13973"/>
        <v>96.361352128703572</v>
      </c>
      <c r="AF5319" s="32">
        <v>9041.9558199999992</v>
      </c>
      <c r="AG5319" s="32">
        <v>0</v>
      </c>
      <c r="AH5319" s="32">
        <v>0</v>
      </c>
      <c r="AI5319" s="32">
        <v>0</v>
      </c>
      <c r="AJ5319" s="32">
        <v>0</v>
      </c>
      <c r="AK5319" s="32">
        <v>0</v>
      </c>
      <c r="AL5319" s="32">
        <f t="shared" si="13974"/>
        <v>9041.9558199999992</v>
      </c>
      <c r="AM5319" s="32">
        <f t="shared" si="13975"/>
        <v>701.33518000000186</v>
      </c>
    </row>
    <row r="5320" spans="2:40" ht="31.2" x14ac:dyDescent="0.3">
      <c r="B5320" s="30" t="s">
        <v>1465</v>
      </c>
      <c r="C5320" s="30" t="s">
        <v>134</v>
      </c>
      <c r="D5320" s="30" t="s">
        <v>38</v>
      </c>
      <c r="E5320" s="15" t="str">
        <f t="shared" si="14005"/>
        <v>1101</v>
      </c>
      <c r="F5320" s="30" t="s">
        <v>1473</v>
      </c>
      <c r="G5320" s="30"/>
      <c r="H5320" s="31" t="s">
        <v>1474</v>
      </c>
      <c r="I5320" s="32">
        <f t="shared" si="14039"/>
        <v>17782.8</v>
      </c>
      <c r="J5320" s="32">
        <f t="shared" si="14040"/>
        <v>11764</v>
      </c>
      <c r="K5320" s="32">
        <f t="shared" si="14041"/>
        <v>11764</v>
      </c>
      <c r="L5320" s="32">
        <f t="shared" si="14042"/>
        <v>0</v>
      </c>
      <c r="M5320" s="32">
        <f t="shared" si="14043"/>
        <v>0</v>
      </c>
      <c r="N5320" s="32">
        <f t="shared" ref="N5320:N5330" si="14052">N5321</f>
        <v>0</v>
      </c>
      <c r="O5320" s="32">
        <f t="shared" si="14026"/>
        <v>1110.585</v>
      </c>
      <c r="P5320" s="32">
        <f t="shared" si="14027"/>
        <v>0</v>
      </c>
      <c r="Q5320" s="32">
        <f t="shared" si="14028"/>
        <v>0</v>
      </c>
      <c r="R5320" s="32">
        <f t="shared" ref="R5320:R5330" si="14053">R5321</f>
        <v>0</v>
      </c>
      <c r="S5320" s="32">
        <f t="shared" si="14045"/>
        <v>2881.9830000000002</v>
      </c>
      <c r="T5320" s="32">
        <f t="shared" si="14046"/>
        <v>0</v>
      </c>
      <c r="U5320" s="32">
        <v>18704.245999999999</v>
      </c>
      <c r="V5320" s="32">
        <f t="shared" si="14006"/>
        <v>40479.614000000001</v>
      </c>
      <c r="W5320" s="32">
        <f t="shared" si="14047"/>
        <v>4310.8459999999995</v>
      </c>
      <c r="X5320" s="32">
        <f t="shared" si="14048"/>
        <v>14393.4</v>
      </c>
      <c r="Y5320" s="32">
        <f t="shared" si="14049"/>
        <v>0</v>
      </c>
      <c r="Z5320" s="32">
        <f t="shared" si="14050"/>
        <v>0</v>
      </c>
      <c r="AA5320" s="32">
        <f t="shared" si="14051"/>
        <v>0</v>
      </c>
      <c r="AB5320" s="32">
        <f t="shared" si="14030"/>
        <v>11784.382519999999</v>
      </c>
      <c r="AC5320" s="33">
        <f t="shared" si="14031"/>
        <v>34716.529569999999</v>
      </c>
      <c r="AD5320" s="33">
        <f t="shared" si="14032"/>
        <v>32283.253270000001</v>
      </c>
      <c r="AE5320" s="34">
        <f t="shared" si="13973"/>
        <v>92.991015144259421</v>
      </c>
      <c r="AF5320" s="32">
        <f t="shared" si="14033"/>
        <v>33605.94457</v>
      </c>
      <c r="AG5320" s="32">
        <f t="shared" si="14034"/>
        <v>1110.585</v>
      </c>
      <c r="AH5320" s="32">
        <f t="shared" si="14035"/>
        <v>0</v>
      </c>
      <c r="AI5320" s="32">
        <f t="shared" si="14036"/>
        <v>0</v>
      </c>
      <c r="AJ5320" s="32">
        <f t="shared" si="14037"/>
        <v>0</v>
      </c>
      <c r="AK5320" s="32">
        <f t="shared" si="14038"/>
        <v>0</v>
      </c>
      <c r="AL5320" s="32">
        <f t="shared" si="13974"/>
        <v>34716.529569999999</v>
      </c>
      <c r="AM5320" s="32">
        <f t="shared" si="13975"/>
        <v>5763.0844300000026</v>
      </c>
    </row>
    <row r="5321" spans="2:40" ht="31.2" x14ac:dyDescent="0.3">
      <c r="B5321" s="30" t="s">
        <v>1465</v>
      </c>
      <c r="C5321" s="30" t="s">
        <v>134</v>
      </c>
      <c r="D5321" s="30" t="s">
        <v>38</v>
      </c>
      <c r="E5321" s="15" t="str">
        <f t="shared" si="14005"/>
        <v>1101</v>
      </c>
      <c r="F5321" s="30" t="s">
        <v>1473</v>
      </c>
      <c r="G5321" s="30" t="s">
        <v>174</v>
      </c>
      <c r="H5321" s="31" t="s">
        <v>175</v>
      </c>
      <c r="I5321" s="32">
        <f t="shared" si="14039"/>
        <v>17782.8</v>
      </c>
      <c r="J5321" s="32">
        <f t="shared" si="14040"/>
        <v>11764</v>
      </c>
      <c r="K5321" s="32">
        <f t="shared" si="14041"/>
        <v>11764</v>
      </c>
      <c r="L5321" s="32">
        <f t="shared" si="14042"/>
        <v>0</v>
      </c>
      <c r="M5321" s="32">
        <f t="shared" si="14043"/>
        <v>0</v>
      </c>
      <c r="N5321" s="32">
        <f t="shared" si="14052"/>
        <v>0</v>
      </c>
      <c r="O5321" s="32">
        <f t="shared" si="14026"/>
        <v>1110.585</v>
      </c>
      <c r="P5321" s="32">
        <f t="shared" si="14027"/>
        <v>0</v>
      </c>
      <c r="Q5321" s="32">
        <f t="shared" si="14028"/>
        <v>0</v>
      </c>
      <c r="R5321" s="32">
        <f t="shared" si="14053"/>
        <v>0</v>
      </c>
      <c r="S5321" s="32">
        <f t="shared" si="14045"/>
        <v>2881.9830000000002</v>
      </c>
      <c r="T5321" s="32">
        <f t="shared" si="14046"/>
        <v>0</v>
      </c>
      <c r="U5321" s="32">
        <v>18704.245999999999</v>
      </c>
      <c r="V5321" s="32">
        <f t="shared" si="14006"/>
        <v>40479.614000000001</v>
      </c>
      <c r="W5321" s="32">
        <f t="shared" si="14047"/>
        <v>4310.8459999999995</v>
      </c>
      <c r="X5321" s="32">
        <f t="shared" si="14048"/>
        <v>14393.4</v>
      </c>
      <c r="Y5321" s="32">
        <f t="shared" si="14049"/>
        <v>0</v>
      </c>
      <c r="Z5321" s="32">
        <f t="shared" si="14050"/>
        <v>0</v>
      </c>
      <c r="AA5321" s="32">
        <f t="shared" si="14051"/>
        <v>0</v>
      </c>
      <c r="AB5321" s="32">
        <f t="shared" si="14030"/>
        <v>11784.382519999999</v>
      </c>
      <c r="AC5321" s="33">
        <f t="shared" si="14031"/>
        <v>34716.529569999999</v>
      </c>
      <c r="AD5321" s="33">
        <f t="shared" si="14032"/>
        <v>32283.253270000001</v>
      </c>
      <c r="AE5321" s="34">
        <f t="shared" si="13973"/>
        <v>92.991015144259421</v>
      </c>
      <c r="AF5321" s="32">
        <f t="shared" si="14033"/>
        <v>33605.94457</v>
      </c>
      <c r="AG5321" s="32">
        <f t="shared" si="14034"/>
        <v>1110.585</v>
      </c>
      <c r="AH5321" s="32">
        <f t="shared" si="14035"/>
        <v>0</v>
      </c>
      <c r="AI5321" s="32">
        <f t="shared" si="14036"/>
        <v>0</v>
      </c>
      <c r="AJ5321" s="32">
        <f t="shared" si="14037"/>
        <v>0</v>
      </c>
      <c r="AK5321" s="32">
        <f t="shared" si="14038"/>
        <v>0</v>
      </c>
      <c r="AL5321" s="32">
        <f t="shared" si="13974"/>
        <v>34716.529569999999</v>
      </c>
      <c r="AM5321" s="32">
        <f t="shared" si="13975"/>
        <v>5763.0844300000026</v>
      </c>
    </row>
    <row r="5322" spans="2:40" x14ac:dyDescent="0.3">
      <c r="B5322" s="30" t="s">
        <v>1465</v>
      </c>
      <c r="C5322" s="30" t="s">
        <v>134</v>
      </c>
      <c r="D5322" s="30" t="s">
        <v>38</v>
      </c>
      <c r="E5322" s="15" t="str">
        <f t="shared" si="14005"/>
        <v>1101</v>
      </c>
      <c r="F5322" s="30" t="s">
        <v>1473</v>
      </c>
      <c r="G5322" s="30" t="s">
        <v>302</v>
      </c>
      <c r="H5322" s="31" t="s">
        <v>303</v>
      </c>
      <c r="I5322" s="32">
        <v>17782.8</v>
      </c>
      <c r="J5322" s="32">
        <v>11764</v>
      </c>
      <c r="K5322" s="32">
        <v>11764</v>
      </c>
      <c r="L5322" s="32"/>
      <c r="M5322" s="32"/>
      <c r="N5322" s="32"/>
      <c r="O5322" s="32">
        <v>1110.585</v>
      </c>
      <c r="P5322" s="32">
        <v>0</v>
      </c>
      <c r="Q5322" s="32">
        <v>0</v>
      </c>
      <c r="R5322" s="32">
        <v>0</v>
      </c>
      <c r="S5322" s="32">
        <f>-3000.008+5881.991</f>
        <v>2881.9830000000002</v>
      </c>
      <c r="T5322" s="32">
        <v>0</v>
      </c>
      <c r="U5322" s="32">
        <v>18704.245999999999</v>
      </c>
      <c r="V5322" s="32">
        <f t="shared" si="14006"/>
        <v>40479.614000000001</v>
      </c>
      <c r="W5322" s="32">
        <v>4310.8459999999995</v>
      </c>
      <c r="X5322" s="32">
        <v>14393.4</v>
      </c>
      <c r="Y5322" s="32"/>
      <c r="Z5322" s="32"/>
      <c r="AA5322" s="32"/>
      <c r="AB5322" s="32">
        <v>11784.382519999999</v>
      </c>
      <c r="AC5322" s="33">
        <v>34716.529569999999</v>
      </c>
      <c r="AD5322" s="33">
        <v>32283.253270000001</v>
      </c>
      <c r="AE5322" s="34">
        <f t="shared" si="13973"/>
        <v>92.991015144259421</v>
      </c>
      <c r="AF5322" s="32">
        <v>33605.94457</v>
      </c>
      <c r="AG5322" s="32">
        <v>1110.585</v>
      </c>
      <c r="AH5322" s="32">
        <v>0</v>
      </c>
      <c r="AI5322" s="32">
        <v>0</v>
      </c>
      <c r="AJ5322" s="32">
        <v>0</v>
      </c>
      <c r="AK5322" s="32">
        <v>0</v>
      </c>
      <c r="AL5322" s="32">
        <f t="shared" si="13974"/>
        <v>34716.529569999999</v>
      </c>
      <c r="AM5322" s="32">
        <f t="shared" si="13975"/>
        <v>5763.0844300000026</v>
      </c>
    </row>
    <row r="5323" spans="2:40" ht="31.2" x14ac:dyDescent="0.3">
      <c r="B5323" s="30" t="s">
        <v>1465</v>
      </c>
      <c r="C5323" s="30" t="s">
        <v>134</v>
      </c>
      <c r="D5323" s="30" t="s">
        <v>38</v>
      </c>
      <c r="E5323" s="15" t="str">
        <f t="shared" si="14005"/>
        <v>1101</v>
      </c>
      <c r="F5323" s="30" t="s">
        <v>1475</v>
      </c>
      <c r="G5323" s="30"/>
      <c r="H5323" s="31" t="s">
        <v>1476</v>
      </c>
      <c r="I5323" s="32"/>
      <c r="J5323" s="32"/>
      <c r="K5323" s="32"/>
      <c r="L5323" s="32"/>
      <c r="M5323" s="32"/>
      <c r="N5323" s="32"/>
      <c r="O5323" s="32">
        <f t="shared" si="14026"/>
        <v>0</v>
      </c>
      <c r="P5323" s="32">
        <f t="shared" si="14027"/>
        <v>0</v>
      </c>
      <c r="Q5323" s="32">
        <f t="shared" si="14028"/>
        <v>0</v>
      </c>
      <c r="R5323" s="32">
        <f t="shared" si="14053"/>
        <v>3081.326</v>
      </c>
      <c r="S5323" s="32"/>
      <c r="T5323" s="32"/>
      <c r="U5323" s="32"/>
      <c r="V5323" s="32">
        <f t="shared" si="14006"/>
        <v>3081.326</v>
      </c>
      <c r="W5323" s="32"/>
      <c r="X5323" s="32"/>
      <c r="Y5323" s="32"/>
      <c r="Z5323" s="32"/>
      <c r="AA5323" s="32"/>
      <c r="AB5323" s="32">
        <f t="shared" si="14030"/>
        <v>3081.326</v>
      </c>
      <c r="AC5323" s="33">
        <f t="shared" si="14031"/>
        <v>3081.326</v>
      </c>
      <c r="AD5323" s="33">
        <f t="shared" si="14032"/>
        <v>3081.326</v>
      </c>
      <c r="AE5323" s="34">
        <f t="shared" si="13973"/>
        <v>100</v>
      </c>
      <c r="AF5323" s="32">
        <f t="shared" si="14033"/>
        <v>3081.326</v>
      </c>
      <c r="AG5323" s="32">
        <f t="shared" si="14034"/>
        <v>0</v>
      </c>
      <c r="AH5323" s="32">
        <f t="shared" si="14035"/>
        <v>0</v>
      </c>
      <c r="AI5323" s="32">
        <f t="shared" si="14036"/>
        <v>0</v>
      </c>
      <c r="AJ5323" s="32">
        <f t="shared" si="14037"/>
        <v>0</v>
      </c>
      <c r="AK5323" s="32">
        <f t="shared" si="14038"/>
        <v>0</v>
      </c>
      <c r="AL5323" s="32">
        <f t="shared" si="13974"/>
        <v>3081.326</v>
      </c>
      <c r="AM5323" s="32">
        <f t="shared" si="13975"/>
        <v>0</v>
      </c>
      <c r="AN5323" s="12"/>
    </row>
    <row r="5324" spans="2:40" ht="31.2" x14ac:dyDescent="0.3">
      <c r="B5324" s="30" t="s">
        <v>1465</v>
      </c>
      <c r="C5324" s="30" t="s">
        <v>134</v>
      </c>
      <c r="D5324" s="30" t="s">
        <v>38</v>
      </c>
      <c r="E5324" s="15" t="str">
        <f t="shared" si="14005"/>
        <v>1101</v>
      </c>
      <c r="F5324" s="30" t="s">
        <v>1475</v>
      </c>
      <c r="G5324" s="30" t="s">
        <v>174</v>
      </c>
      <c r="H5324" s="31" t="s">
        <v>175</v>
      </c>
      <c r="I5324" s="32"/>
      <c r="J5324" s="32"/>
      <c r="K5324" s="32"/>
      <c r="L5324" s="32"/>
      <c r="M5324" s="32"/>
      <c r="N5324" s="32"/>
      <c r="O5324" s="32">
        <f t="shared" si="14026"/>
        <v>0</v>
      </c>
      <c r="P5324" s="32">
        <f t="shared" si="14027"/>
        <v>0</v>
      </c>
      <c r="Q5324" s="32">
        <f t="shared" si="14028"/>
        <v>0</v>
      </c>
      <c r="R5324" s="32">
        <f t="shared" si="14053"/>
        <v>3081.326</v>
      </c>
      <c r="S5324" s="32"/>
      <c r="T5324" s="32"/>
      <c r="U5324" s="32"/>
      <c r="V5324" s="32">
        <f t="shared" si="14006"/>
        <v>3081.326</v>
      </c>
      <c r="W5324" s="32"/>
      <c r="X5324" s="32"/>
      <c r="Y5324" s="32"/>
      <c r="Z5324" s="32"/>
      <c r="AA5324" s="32"/>
      <c r="AB5324" s="32">
        <f t="shared" si="14030"/>
        <v>3081.326</v>
      </c>
      <c r="AC5324" s="33">
        <f t="shared" si="14031"/>
        <v>3081.326</v>
      </c>
      <c r="AD5324" s="33">
        <f t="shared" si="14032"/>
        <v>3081.326</v>
      </c>
      <c r="AE5324" s="34">
        <f t="shared" si="13973"/>
        <v>100</v>
      </c>
      <c r="AF5324" s="32">
        <f t="shared" si="14033"/>
        <v>3081.326</v>
      </c>
      <c r="AG5324" s="32">
        <f t="shared" si="14034"/>
        <v>0</v>
      </c>
      <c r="AH5324" s="32">
        <f t="shared" si="14035"/>
        <v>0</v>
      </c>
      <c r="AI5324" s="32">
        <f t="shared" si="14036"/>
        <v>0</v>
      </c>
      <c r="AJ5324" s="32">
        <f t="shared" si="14037"/>
        <v>0</v>
      </c>
      <c r="AK5324" s="32">
        <f t="shared" si="14038"/>
        <v>0</v>
      </c>
      <c r="AL5324" s="32">
        <f t="shared" si="13974"/>
        <v>3081.326</v>
      </c>
      <c r="AM5324" s="32">
        <f t="shared" si="13975"/>
        <v>0</v>
      </c>
      <c r="AN5324" s="12"/>
    </row>
    <row r="5325" spans="2:40" x14ac:dyDescent="0.3">
      <c r="B5325" s="30" t="s">
        <v>1465</v>
      </c>
      <c r="C5325" s="30" t="s">
        <v>134</v>
      </c>
      <c r="D5325" s="30" t="s">
        <v>38</v>
      </c>
      <c r="E5325" s="15" t="str">
        <f t="shared" si="14005"/>
        <v>1101</v>
      </c>
      <c r="F5325" s="30" t="s">
        <v>1475</v>
      </c>
      <c r="G5325" s="30" t="s">
        <v>302</v>
      </c>
      <c r="H5325" s="31" t="s">
        <v>303</v>
      </c>
      <c r="I5325" s="32"/>
      <c r="J5325" s="32"/>
      <c r="K5325" s="32"/>
      <c r="L5325" s="32"/>
      <c r="M5325" s="32"/>
      <c r="N5325" s="32"/>
      <c r="O5325" s="32">
        <v>0</v>
      </c>
      <c r="P5325" s="32">
        <v>0</v>
      </c>
      <c r="Q5325" s="32">
        <v>0</v>
      </c>
      <c r="R5325" s="32">
        <v>3081.326</v>
      </c>
      <c r="S5325" s="32"/>
      <c r="T5325" s="32"/>
      <c r="U5325" s="32"/>
      <c r="V5325" s="32">
        <f t="shared" si="14006"/>
        <v>3081.326</v>
      </c>
      <c r="W5325" s="32"/>
      <c r="X5325" s="32"/>
      <c r="Y5325" s="32"/>
      <c r="Z5325" s="32"/>
      <c r="AA5325" s="32"/>
      <c r="AB5325" s="32">
        <v>3081.326</v>
      </c>
      <c r="AC5325" s="33">
        <v>3081.326</v>
      </c>
      <c r="AD5325" s="33">
        <v>3081.326</v>
      </c>
      <c r="AE5325" s="34">
        <f t="shared" si="13973"/>
        <v>100</v>
      </c>
      <c r="AF5325" s="32">
        <v>3081.326</v>
      </c>
      <c r="AG5325" s="32">
        <v>0</v>
      </c>
      <c r="AH5325" s="32">
        <v>0</v>
      </c>
      <c r="AI5325" s="32">
        <v>0</v>
      </c>
      <c r="AJ5325" s="32">
        <v>0</v>
      </c>
      <c r="AK5325" s="32">
        <v>0</v>
      </c>
      <c r="AL5325" s="32">
        <f t="shared" si="13974"/>
        <v>3081.326</v>
      </c>
      <c r="AM5325" s="32">
        <f t="shared" si="13975"/>
        <v>0</v>
      </c>
      <c r="AN5325" s="12"/>
    </row>
    <row r="5326" spans="2:40" ht="46.8" x14ac:dyDescent="0.3">
      <c r="B5326" s="30" t="s">
        <v>1465</v>
      </c>
      <c r="C5326" s="30" t="s">
        <v>134</v>
      </c>
      <c r="D5326" s="30" t="s">
        <v>38</v>
      </c>
      <c r="E5326" s="15" t="str">
        <f t="shared" si="14005"/>
        <v>1101</v>
      </c>
      <c r="F5326" s="30" t="s">
        <v>1477</v>
      </c>
      <c r="G5326" s="30"/>
      <c r="H5326" s="31" t="s">
        <v>579</v>
      </c>
      <c r="I5326" s="32"/>
      <c r="J5326" s="32"/>
      <c r="K5326" s="32"/>
      <c r="L5326" s="32"/>
      <c r="M5326" s="32"/>
      <c r="N5326" s="32"/>
      <c r="O5326" s="32">
        <f t="shared" si="14026"/>
        <v>0</v>
      </c>
      <c r="P5326" s="32">
        <f t="shared" si="14027"/>
        <v>0</v>
      </c>
      <c r="Q5326" s="32">
        <f t="shared" si="14028"/>
        <v>0</v>
      </c>
      <c r="R5326" s="32">
        <f t="shared" si="14053"/>
        <v>0</v>
      </c>
      <c r="S5326" s="32">
        <f t="shared" ref="S5326:S5330" si="14054">S5327</f>
        <v>0</v>
      </c>
      <c r="T5326" s="32">
        <f t="shared" si="14046"/>
        <v>0</v>
      </c>
      <c r="U5326" s="32"/>
      <c r="V5326" s="32">
        <f t="shared" si="14006"/>
        <v>0</v>
      </c>
      <c r="W5326" s="32"/>
      <c r="X5326" s="32"/>
      <c r="Y5326" s="32"/>
      <c r="Z5326" s="32"/>
      <c r="AA5326" s="32"/>
      <c r="AB5326" s="32">
        <f t="shared" si="14030"/>
        <v>5881</v>
      </c>
      <c r="AC5326" s="33">
        <f t="shared" si="14031"/>
        <v>11763.084430000001</v>
      </c>
      <c r="AD5326" s="33">
        <f t="shared" si="14032"/>
        <v>5881</v>
      </c>
      <c r="AE5326" s="34">
        <f t="shared" si="13973"/>
        <v>49.995390537207932</v>
      </c>
      <c r="AF5326" s="32">
        <f t="shared" si="14033"/>
        <v>11763.084430000001</v>
      </c>
      <c r="AG5326" s="32">
        <f t="shared" si="14034"/>
        <v>0</v>
      </c>
      <c r="AH5326" s="32">
        <f t="shared" si="14035"/>
        <v>0</v>
      </c>
      <c r="AI5326" s="32">
        <f t="shared" si="14036"/>
        <v>0</v>
      </c>
      <c r="AJ5326" s="32">
        <f t="shared" si="14037"/>
        <v>0</v>
      </c>
      <c r="AK5326" s="32">
        <f t="shared" si="14038"/>
        <v>0</v>
      </c>
      <c r="AL5326" s="32">
        <f t="shared" si="13974"/>
        <v>11763.084430000001</v>
      </c>
      <c r="AM5326" s="32">
        <f t="shared" si="13975"/>
        <v>-11763.084430000001</v>
      </c>
    </row>
    <row r="5327" spans="2:40" ht="31.2" x14ac:dyDescent="0.3">
      <c r="B5327" s="30" t="s">
        <v>1465</v>
      </c>
      <c r="C5327" s="30" t="s">
        <v>134</v>
      </c>
      <c r="D5327" s="30" t="s">
        <v>38</v>
      </c>
      <c r="E5327" s="15" t="str">
        <f t="shared" si="14005"/>
        <v>1101</v>
      </c>
      <c r="F5327" s="30" t="s">
        <v>1477</v>
      </c>
      <c r="G5327" s="30" t="s">
        <v>174</v>
      </c>
      <c r="H5327" s="31" t="s">
        <v>175</v>
      </c>
      <c r="I5327" s="32"/>
      <c r="J5327" s="32"/>
      <c r="K5327" s="32"/>
      <c r="L5327" s="32"/>
      <c r="M5327" s="32"/>
      <c r="N5327" s="32"/>
      <c r="O5327" s="32">
        <f t="shared" si="14026"/>
        <v>0</v>
      </c>
      <c r="P5327" s="32">
        <f t="shared" si="14027"/>
        <v>0</v>
      </c>
      <c r="Q5327" s="32">
        <f t="shared" si="14028"/>
        <v>0</v>
      </c>
      <c r="R5327" s="32">
        <f t="shared" si="14053"/>
        <v>0</v>
      </c>
      <c r="S5327" s="32">
        <f t="shared" si="14054"/>
        <v>0</v>
      </c>
      <c r="T5327" s="32">
        <f t="shared" si="14046"/>
        <v>0</v>
      </c>
      <c r="U5327" s="32"/>
      <c r="V5327" s="32">
        <f t="shared" si="14006"/>
        <v>0</v>
      </c>
      <c r="W5327" s="32"/>
      <c r="X5327" s="32"/>
      <c r="Y5327" s="32"/>
      <c r="Z5327" s="32"/>
      <c r="AA5327" s="32"/>
      <c r="AB5327" s="32">
        <f t="shared" si="14030"/>
        <v>5881</v>
      </c>
      <c r="AC5327" s="33">
        <f t="shared" si="14031"/>
        <v>11763.084430000001</v>
      </c>
      <c r="AD5327" s="33">
        <f t="shared" si="14032"/>
        <v>5881</v>
      </c>
      <c r="AE5327" s="34">
        <f t="shared" si="13973"/>
        <v>49.995390537207932</v>
      </c>
      <c r="AF5327" s="32">
        <f t="shared" si="14033"/>
        <v>11763.084430000001</v>
      </c>
      <c r="AG5327" s="32">
        <f t="shared" si="14034"/>
        <v>0</v>
      </c>
      <c r="AH5327" s="32">
        <f t="shared" si="14035"/>
        <v>0</v>
      </c>
      <c r="AI5327" s="32">
        <f t="shared" si="14036"/>
        <v>0</v>
      </c>
      <c r="AJ5327" s="32">
        <f t="shared" si="14037"/>
        <v>0</v>
      </c>
      <c r="AK5327" s="32">
        <f t="shared" si="14038"/>
        <v>0</v>
      </c>
      <c r="AL5327" s="32">
        <f t="shared" si="13974"/>
        <v>11763.084430000001</v>
      </c>
      <c r="AM5327" s="32">
        <f t="shared" si="13975"/>
        <v>-11763.084430000001</v>
      </c>
    </row>
    <row r="5328" spans="2:40" x14ac:dyDescent="0.3">
      <c r="B5328" s="30" t="s">
        <v>1465</v>
      </c>
      <c r="C5328" s="30" t="s">
        <v>134</v>
      </c>
      <c r="D5328" s="30" t="s">
        <v>38</v>
      </c>
      <c r="E5328" s="15" t="str">
        <f t="shared" si="14005"/>
        <v>1101</v>
      </c>
      <c r="F5328" s="30" t="s">
        <v>1477</v>
      </c>
      <c r="G5328" s="30" t="s">
        <v>302</v>
      </c>
      <c r="H5328" s="31" t="s">
        <v>303</v>
      </c>
      <c r="I5328" s="32"/>
      <c r="J5328" s="32"/>
      <c r="K5328" s="32"/>
      <c r="L5328" s="32"/>
      <c r="M5328" s="32"/>
      <c r="N5328" s="32"/>
      <c r="O5328" s="32">
        <v>0</v>
      </c>
      <c r="P5328" s="32">
        <v>0</v>
      </c>
      <c r="Q5328" s="32">
        <v>0</v>
      </c>
      <c r="R5328" s="32">
        <v>0</v>
      </c>
      <c r="S5328" s="32">
        <v>0</v>
      </c>
      <c r="T5328" s="32">
        <v>0</v>
      </c>
      <c r="U5328" s="32"/>
      <c r="V5328" s="32">
        <f t="shared" si="14006"/>
        <v>0</v>
      </c>
      <c r="W5328" s="32"/>
      <c r="X5328" s="32"/>
      <c r="Y5328" s="32"/>
      <c r="Z5328" s="32"/>
      <c r="AA5328" s="32"/>
      <c r="AB5328" s="32">
        <v>5881</v>
      </c>
      <c r="AC5328" s="33">
        <v>11763.084430000001</v>
      </c>
      <c r="AD5328" s="33">
        <v>5881</v>
      </c>
      <c r="AE5328" s="34">
        <f t="shared" si="13973"/>
        <v>49.995390537207932</v>
      </c>
      <c r="AF5328" s="32">
        <v>11763.084430000001</v>
      </c>
      <c r="AG5328" s="32">
        <v>0</v>
      </c>
      <c r="AH5328" s="32">
        <v>0</v>
      </c>
      <c r="AI5328" s="32">
        <v>0</v>
      </c>
      <c r="AJ5328" s="32">
        <v>0</v>
      </c>
      <c r="AK5328" s="32">
        <v>0</v>
      </c>
      <c r="AL5328" s="32">
        <f t="shared" si="13974"/>
        <v>11763.084430000001</v>
      </c>
      <c r="AM5328" s="32">
        <f t="shared" si="13975"/>
        <v>-11763.084430000001</v>
      </c>
    </row>
    <row r="5329" spans="2:40" ht="46.8" x14ac:dyDescent="0.3">
      <c r="B5329" s="30" t="s">
        <v>1465</v>
      </c>
      <c r="C5329" s="30" t="s">
        <v>134</v>
      </c>
      <c r="D5329" s="30" t="s">
        <v>38</v>
      </c>
      <c r="E5329" s="15" t="str">
        <f t="shared" si="14005"/>
        <v>1101</v>
      </c>
      <c r="F5329" s="30" t="s">
        <v>1478</v>
      </c>
      <c r="G5329" s="30"/>
      <c r="H5329" s="31" t="s">
        <v>1479</v>
      </c>
      <c r="I5329" s="32"/>
      <c r="J5329" s="32"/>
      <c r="K5329" s="32"/>
      <c r="L5329" s="32">
        <f t="shared" si="14042"/>
        <v>3732</v>
      </c>
      <c r="M5329" s="32">
        <f t="shared" si="14043"/>
        <v>0</v>
      </c>
      <c r="N5329" s="32">
        <f t="shared" si="14052"/>
        <v>0</v>
      </c>
      <c r="O5329" s="32">
        <f t="shared" si="14026"/>
        <v>0</v>
      </c>
      <c r="P5329" s="32">
        <f t="shared" si="14027"/>
        <v>0</v>
      </c>
      <c r="Q5329" s="32">
        <f t="shared" si="14028"/>
        <v>0</v>
      </c>
      <c r="R5329" s="32">
        <f t="shared" si="14053"/>
        <v>0</v>
      </c>
      <c r="S5329" s="32">
        <f t="shared" si="14054"/>
        <v>0</v>
      </c>
      <c r="T5329" s="32">
        <f t="shared" si="14046"/>
        <v>0</v>
      </c>
      <c r="U5329" s="32">
        <v>0</v>
      </c>
      <c r="V5329" s="32">
        <f t="shared" si="14006"/>
        <v>3732</v>
      </c>
      <c r="W5329" s="32">
        <f t="shared" si="14047"/>
        <v>0</v>
      </c>
      <c r="X5329" s="32">
        <f t="shared" si="14048"/>
        <v>0</v>
      </c>
      <c r="Y5329" s="32">
        <f t="shared" si="14049"/>
        <v>0</v>
      </c>
      <c r="Z5329" s="32">
        <f t="shared" si="14050"/>
        <v>0</v>
      </c>
      <c r="AA5329" s="32">
        <f t="shared" si="14051"/>
        <v>0</v>
      </c>
      <c r="AB5329" s="32">
        <f t="shared" si="14030"/>
        <v>0</v>
      </c>
      <c r="AC5329" s="33">
        <f t="shared" si="14031"/>
        <v>8982</v>
      </c>
      <c r="AD5329" s="33">
        <f t="shared" si="14032"/>
        <v>8982</v>
      </c>
      <c r="AE5329" s="34">
        <f t="shared" si="13973"/>
        <v>100</v>
      </c>
      <c r="AF5329" s="32">
        <f t="shared" si="14033"/>
        <v>8982</v>
      </c>
      <c r="AG5329" s="32">
        <f t="shared" si="14034"/>
        <v>0</v>
      </c>
      <c r="AH5329" s="32">
        <f t="shared" si="14035"/>
        <v>0</v>
      </c>
      <c r="AI5329" s="32">
        <f t="shared" si="14036"/>
        <v>0</v>
      </c>
      <c r="AJ5329" s="32">
        <f t="shared" si="14037"/>
        <v>0</v>
      </c>
      <c r="AK5329" s="32">
        <f t="shared" si="14038"/>
        <v>0</v>
      </c>
      <c r="AL5329" s="32">
        <f t="shared" si="13974"/>
        <v>8982</v>
      </c>
      <c r="AM5329" s="32">
        <f t="shared" si="13975"/>
        <v>-5250</v>
      </c>
    </row>
    <row r="5330" spans="2:40" ht="31.2" x14ac:dyDescent="0.3">
      <c r="B5330" s="30" t="s">
        <v>1465</v>
      </c>
      <c r="C5330" s="30" t="s">
        <v>134</v>
      </c>
      <c r="D5330" s="30" t="s">
        <v>38</v>
      </c>
      <c r="E5330" s="15" t="str">
        <f t="shared" si="14005"/>
        <v>1101</v>
      </c>
      <c r="F5330" s="30" t="s">
        <v>1478</v>
      </c>
      <c r="G5330" s="30" t="s">
        <v>174</v>
      </c>
      <c r="H5330" s="31" t="s">
        <v>175</v>
      </c>
      <c r="I5330" s="32"/>
      <c r="J5330" s="32"/>
      <c r="K5330" s="32"/>
      <c r="L5330" s="32">
        <f t="shared" si="14042"/>
        <v>3732</v>
      </c>
      <c r="M5330" s="32">
        <f t="shared" si="14043"/>
        <v>0</v>
      </c>
      <c r="N5330" s="32">
        <f t="shared" si="14052"/>
        <v>0</v>
      </c>
      <c r="O5330" s="32">
        <f t="shared" si="14026"/>
        <v>0</v>
      </c>
      <c r="P5330" s="32">
        <f t="shared" si="14027"/>
        <v>0</v>
      </c>
      <c r="Q5330" s="32">
        <f t="shared" si="14028"/>
        <v>0</v>
      </c>
      <c r="R5330" s="32">
        <f t="shared" si="14053"/>
        <v>0</v>
      </c>
      <c r="S5330" s="32">
        <f t="shared" si="14054"/>
        <v>0</v>
      </c>
      <c r="T5330" s="32">
        <f t="shared" si="14046"/>
        <v>0</v>
      </c>
      <c r="U5330" s="32">
        <v>0</v>
      </c>
      <c r="V5330" s="32">
        <f t="shared" si="14006"/>
        <v>3732</v>
      </c>
      <c r="W5330" s="32">
        <f t="shared" si="14047"/>
        <v>0</v>
      </c>
      <c r="X5330" s="32">
        <f t="shared" si="14048"/>
        <v>0</v>
      </c>
      <c r="Y5330" s="32">
        <f t="shared" si="14049"/>
        <v>0</v>
      </c>
      <c r="Z5330" s="32">
        <f t="shared" si="14050"/>
        <v>0</v>
      </c>
      <c r="AA5330" s="32">
        <f t="shared" si="14051"/>
        <v>0</v>
      </c>
      <c r="AB5330" s="32">
        <f t="shared" si="14030"/>
        <v>0</v>
      </c>
      <c r="AC5330" s="33">
        <f t="shared" si="14031"/>
        <v>8982</v>
      </c>
      <c r="AD5330" s="33">
        <f t="shared" si="14032"/>
        <v>8982</v>
      </c>
      <c r="AE5330" s="34">
        <f t="shared" si="13973"/>
        <v>100</v>
      </c>
      <c r="AF5330" s="32">
        <f t="shared" si="14033"/>
        <v>8982</v>
      </c>
      <c r="AG5330" s="32">
        <f t="shared" si="14034"/>
        <v>0</v>
      </c>
      <c r="AH5330" s="32">
        <f t="shared" si="14035"/>
        <v>0</v>
      </c>
      <c r="AI5330" s="32">
        <f t="shared" si="14036"/>
        <v>0</v>
      </c>
      <c r="AJ5330" s="32">
        <f t="shared" si="14037"/>
        <v>0</v>
      </c>
      <c r="AK5330" s="32">
        <f t="shared" si="14038"/>
        <v>0</v>
      </c>
      <c r="AL5330" s="32">
        <f t="shared" si="13974"/>
        <v>8982</v>
      </c>
      <c r="AM5330" s="32">
        <f t="shared" si="13975"/>
        <v>-5250</v>
      </c>
    </row>
    <row r="5331" spans="2:40" x14ac:dyDescent="0.3">
      <c r="B5331" s="30" t="s">
        <v>1465</v>
      </c>
      <c r="C5331" s="30" t="s">
        <v>134</v>
      </c>
      <c r="D5331" s="30" t="s">
        <v>38</v>
      </c>
      <c r="E5331" s="15" t="str">
        <f t="shared" si="14005"/>
        <v>1101</v>
      </c>
      <c r="F5331" s="30" t="s">
        <v>1478</v>
      </c>
      <c r="G5331" s="30" t="s">
        <v>302</v>
      </c>
      <c r="H5331" s="31" t="s">
        <v>303</v>
      </c>
      <c r="I5331" s="32"/>
      <c r="J5331" s="32"/>
      <c r="K5331" s="32"/>
      <c r="L5331" s="32">
        <v>3732</v>
      </c>
      <c r="M5331" s="32"/>
      <c r="N5331" s="32"/>
      <c r="O5331" s="32">
        <v>0</v>
      </c>
      <c r="P5331" s="32">
        <v>0</v>
      </c>
      <c r="Q5331" s="32">
        <v>0</v>
      </c>
      <c r="R5331" s="32">
        <v>0</v>
      </c>
      <c r="S5331" s="32">
        <v>0</v>
      </c>
      <c r="T5331" s="32">
        <v>0</v>
      </c>
      <c r="U5331" s="32">
        <v>0</v>
      </c>
      <c r="V5331" s="32">
        <f t="shared" si="14006"/>
        <v>3732</v>
      </c>
      <c r="W5331" s="32"/>
      <c r="X5331" s="32"/>
      <c r="Y5331" s="32"/>
      <c r="Z5331" s="32"/>
      <c r="AA5331" s="32"/>
      <c r="AB5331" s="32">
        <v>0</v>
      </c>
      <c r="AC5331" s="33">
        <v>8982</v>
      </c>
      <c r="AD5331" s="33">
        <v>8982</v>
      </c>
      <c r="AE5331" s="34">
        <f t="shared" si="13973"/>
        <v>100</v>
      </c>
      <c r="AF5331" s="32">
        <v>8982</v>
      </c>
      <c r="AG5331" s="32">
        <v>0</v>
      </c>
      <c r="AH5331" s="32">
        <v>0</v>
      </c>
      <c r="AI5331" s="32">
        <v>0</v>
      </c>
      <c r="AJ5331" s="32">
        <v>0</v>
      </c>
      <c r="AK5331" s="32">
        <v>0</v>
      </c>
      <c r="AL5331" s="32">
        <f t="shared" si="13974"/>
        <v>8982</v>
      </c>
      <c r="AM5331" s="32">
        <f t="shared" si="13975"/>
        <v>-5250</v>
      </c>
      <c r="AN5331" s="12"/>
    </row>
    <row r="5332" spans="2:40" ht="31.2" x14ac:dyDescent="0.3">
      <c r="B5332" s="30" t="s">
        <v>1465</v>
      </c>
      <c r="C5332" s="30" t="s">
        <v>134</v>
      </c>
      <c r="D5332" s="30" t="s">
        <v>38</v>
      </c>
      <c r="E5332" s="15" t="str">
        <f t="shared" si="14005"/>
        <v>1101</v>
      </c>
      <c r="F5332" s="30" t="s">
        <v>661</v>
      </c>
      <c r="G5332" s="30"/>
      <c r="H5332" s="31" t="s">
        <v>662</v>
      </c>
      <c r="I5332" s="32">
        <f t="shared" ref="I5332:T5332" si="14055">I5333+I5342+I5351+I5358</f>
        <v>136021.79999999999</v>
      </c>
      <c r="J5332" s="32">
        <f t="shared" si="14055"/>
        <v>138741.9</v>
      </c>
      <c r="K5332" s="32">
        <f t="shared" si="14055"/>
        <v>138741.9</v>
      </c>
      <c r="L5332" s="32">
        <f t="shared" si="14055"/>
        <v>0</v>
      </c>
      <c r="M5332" s="32">
        <f t="shared" si="14055"/>
        <v>0</v>
      </c>
      <c r="N5332" s="32">
        <f t="shared" si="14055"/>
        <v>0</v>
      </c>
      <c r="O5332" s="32">
        <f t="shared" si="14055"/>
        <v>0</v>
      </c>
      <c r="P5332" s="32">
        <f t="shared" si="14055"/>
        <v>920.19099999999992</v>
      </c>
      <c r="Q5332" s="32">
        <f t="shared" si="14055"/>
        <v>0</v>
      </c>
      <c r="R5332" s="32">
        <f t="shared" si="14055"/>
        <v>0</v>
      </c>
      <c r="S5332" s="32">
        <f t="shared" si="14055"/>
        <v>0</v>
      </c>
      <c r="T5332" s="32">
        <f t="shared" si="14055"/>
        <v>0</v>
      </c>
      <c r="U5332" s="32">
        <v>0</v>
      </c>
      <c r="V5332" s="32">
        <f t="shared" si="14006"/>
        <v>136941.99099999998</v>
      </c>
      <c r="W5332" s="32">
        <f t="shared" ref="W5332:AD5332" si="14056">W5333+W5342+W5351+W5358</f>
        <v>0</v>
      </c>
      <c r="X5332" s="32">
        <f t="shared" si="14056"/>
        <v>0</v>
      </c>
      <c r="Y5332" s="32">
        <f t="shared" si="14056"/>
        <v>0</v>
      </c>
      <c r="Z5332" s="32">
        <f t="shared" si="14056"/>
        <v>0</v>
      </c>
      <c r="AA5332" s="32">
        <f t="shared" si="14056"/>
        <v>0</v>
      </c>
      <c r="AB5332" s="32">
        <f t="shared" si="14056"/>
        <v>113652.75001</v>
      </c>
      <c r="AC5332" s="33">
        <f t="shared" si="14056"/>
        <v>136941.99100000001</v>
      </c>
      <c r="AD5332" s="33">
        <f t="shared" si="14056"/>
        <v>136941.99100000001</v>
      </c>
      <c r="AE5332" s="34">
        <f t="shared" si="13973"/>
        <v>100</v>
      </c>
      <c r="AF5332" s="32">
        <f t="shared" ref="AF5332:AK5332" si="14057">AF5333+AF5342+AF5351+AF5358</f>
        <v>136941.99100000001</v>
      </c>
      <c r="AG5332" s="32">
        <f t="shared" si="14057"/>
        <v>0</v>
      </c>
      <c r="AH5332" s="32">
        <f t="shared" si="14057"/>
        <v>0</v>
      </c>
      <c r="AI5332" s="32">
        <f t="shared" si="14057"/>
        <v>0</v>
      </c>
      <c r="AJ5332" s="32">
        <f t="shared" si="14057"/>
        <v>0</v>
      </c>
      <c r="AK5332" s="32">
        <f t="shared" si="14057"/>
        <v>0</v>
      </c>
      <c r="AL5332" s="32">
        <f t="shared" si="13974"/>
        <v>136941.99100000001</v>
      </c>
      <c r="AM5332" s="32">
        <f t="shared" si="13975"/>
        <v>0</v>
      </c>
    </row>
    <row r="5333" spans="2:40" ht="46.8" x14ac:dyDescent="0.3">
      <c r="B5333" s="30" t="s">
        <v>1465</v>
      </c>
      <c r="C5333" s="30" t="s">
        <v>134</v>
      </c>
      <c r="D5333" s="30" t="s">
        <v>38</v>
      </c>
      <c r="E5333" s="15" t="str">
        <f t="shared" si="14005"/>
        <v>1101</v>
      </c>
      <c r="F5333" s="30" t="s">
        <v>1480</v>
      </c>
      <c r="G5333" s="30"/>
      <c r="H5333" s="31" t="s">
        <v>1481</v>
      </c>
      <c r="I5333" s="32">
        <f t="shared" ref="I5333:T5333" si="14058">I5334+I5338</f>
        <v>36229.799999999996</v>
      </c>
      <c r="J5333" s="32">
        <f t="shared" si="14058"/>
        <v>37218.699999999997</v>
      </c>
      <c r="K5333" s="32">
        <f t="shared" si="14058"/>
        <v>37218.699999999997</v>
      </c>
      <c r="L5333" s="32">
        <f t="shared" si="14058"/>
        <v>0</v>
      </c>
      <c r="M5333" s="32">
        <f t="shared" si="14058"/>
        <v>0</v>
      </c>
      <c r="N5333" s="32">
        <f t="shared" si="14058"/>
        <v>0</v>
      </c>
      <c r="O5333" s="32">
        <f t="shared" si="14058"/>
        <v>0</v>
      </c>
      <c r="P5333" s="32">
        <f t="shared" si="14058"/>
        <v>920.19099999999992</v>
      </c>
      <c r="Q5333" s="32">
        <f t="shared" si="14058"/>
        <v>0</v>
      </c>
      <c r="R5333" s="32">
        <f t="shared" si="14058"/>
        <v>0</v>
      </c>
      <c r="S5333" s="32">
        <f t="shared" si="14058"/>
        <v>0</v>
      </c>
      <c r="T5333" s="32">
        <f t="shared" si="14058"/>
        <v>0</v>
      </c>
      <c r="U5333" s="32">
        <v>0</v>
      </c>
      <c r="V5333" s="32">
        <f t="shared" si="14006"/>
        <v>37149.990999999995</v>
      </c>
      <c r="W5333" s="32">
        <f t="shared" ref="W5333:AD5333" si="14059">W5334+W5338</f>
        <v>0</v>
      </c>
      <c r="X5333" s="32">
        <f t="shared" si="14059"/>
        <v>0</v>
      </c>
      <c r="Y5333" s="32">
        <f t="shared" si="14059"/>
        <v>0</v>
      </c>
      <c r="Z5333" s="32">
        <f t="shared" si="14059"/>
        <v>0</v>
      </c>
      <c r="AA5333" s="32">
        <f t="shared" si="14059"/>
        <v>0</v>
      </c>
      <c r="AB5333" s="32">
        <f t="shared" si="14059"/>
        <v>29763.814480000001</v>
      </c>
      <c r="AC5333" s="33">
        <f t="shared" si="14059"/>
        <v>37149.990999999995</v>
      </c>
      <c r="AD5333" s="33">
        <f t="shared" si="14059"/>
        <v>37149.990999999995</v>
      </c>
      <c r="AE5333" s="34">
        <f t="shared" si="13973"/>
        <v>100</v>
      </c>
      <c r="AF5333" s="32">
        <f t="shared" ref="AF5333:AK5333" si="14060">AF5334+AF5338</f>
        <v>37149.991000000002</v>
      </c>
      <c r="AG5333" s="32">
        <f t="shared" si="14060"/>
        <v>0</v>
      </c>
      <c r="AH5333" s="32">
        <f t="shared" si="14060"/>
        <v>0</v>
      </c>
      <c r="AI5333" s="32">
        <f t="shared" si="14060"/>
        <v>0</v>
      </c>
      <c r="AJ5333" s="32">
        <f t="shared" si="14060"/>
        <v>0</v>
      </c>
      <c r="AK5333" s="32">
        <f t="shared" si="14060"/>
        <v>0</v>
      </c>
      <c r="AL5333" s="32">
        <f t="shared" si="13974"/>
        <v>37149.991000000002</v>
      </c>
      <c r="AM5333" s="32">
        <f t="shared" si="13975"/>
        <v>0</v>
      </c>
    </row>
    <row r="5334" spans="2:40" ht="31.2" x14ac:dyDescent="0.3">
      <c r="B5334" s="30" t="s">
        <v>1465</v>
      </c>
      <c r="C5334" s="30" t="s">
        <v>134</v>
      </c>
      <c r="D5334" s="30" t="s">
        <v>38</v>
      </c>
      <c r="E5334" s="15" t="str">
        <f t="shared" si="14005"/>
        <v>1101</v>
      </c>
      <c r="F5334" s="30" t="s">
        <v>1482</v>
      </c>
      <c r="G5334" s="30"/>
      <c r="H5334" s="31" t="s">
        <v>67</v>
      </c>
      <c r="I5334" s="32">
        <f t="shared" ref="I5334:T5334" si="14061">I5335</f>
        <v>35900.199999999997</v>
      </c>
      <c r="J5334" s="32">
        <f t="shared" si="14061"/>
        <v>37218.699999999997</v>
      </c>
      <c r="K5334" s="32">
        <f t="shared" si="14061"/>
        <v>37218.699999999997</v>
      </c>
      <c r="L5334" s="32">
        <f t="shared" si="14061"/>
        <v>0</v>
      </c>
      <c r="M5334" s="32">
        <f t="shared" si="14061"/>
        <v>0</v>
      </c>
      <c r="N5334" s="32">
        <f t="shared" si="14061"/>
        <v>0</v>
      </c>
      <c r="O5334" s="32">
        <f t="shared" si="14061"/>
        <v>0</v>
      </c>
      <c r="P5334" s="32">
        <f t="shared" si="14061"/>
        <v>885.72299999999996</v>
      </c>
      <c r="Q5334" s="32">
        <f t="shared" si="14061"/>
        <v>0</v>
      </c>
      <c r="R5334" s="32">
        <f t="shared" si="14061"/>
        <v>0</v>
      </c>
      <c r="S5334" s="32">
        <f t="shared" si="14061"/>
        <v>0</v>
      </c>
      <c r="T5334" s="32">
        <f t="shared" si="14061"/>
        <v>0</v>
      </c>
      <c r="U5334" s="32">
        <v>0</v>
      </c>
      <c r="V5334" s="32">
        <f t="shared" si="14006"/>
        <v>36785.922999999995</v>
      </c>
      <c r="W5334" s="32">
        <f t="shared" ref="W5334:AD5334" si="14062">W5335</f>
        <v>0</v>
      </c>
      <c r="X5334" s="32">
        <f t="shared" si="14062"/>
        <v>0</v>
      </c>
      <c r="Y5334" s="32">
        <f t="shared" si="14062"/>
        <v>0</v>
      </c>
      <c r="Z5334" s="32">
        <f t="shared" si="14062"/>
        <v>0</v>
      </c>
      <c r="AA5334" s="32">
        <f t="shared" si="14062"/>
        <v>0</v>
      </c>
      <c r="AB5334" s="32">
        <f t="shared" si="14062"/>
        <v>29653.914479999999</v>
      </c>
      <c r="AC5334" s="33">
        <f t="shared" si="14062"/>
        <v>36785.922999999995</v>
      </c>
      <c r="AD5334" s="33">
        <f t="shared" si="14062"/>
        <v>36785.922999999995</v>
      </c>
      <c r="AE5334" s="34">
        <f t="shared" si="13973"/>
        <v>100</v>
      </c>
      <c r="AF5334" s="32">
        <f t="shared" ref="AF5334:AK5334" si="14063">AF5335</f>
        <v>36785.923000000003</v>
      </c>
      <c r="AG5334" s="32">
        <f t="shared" si="14063"/>
        <v>0</v>
      </c>
      <c r="AH5334" s="32">
        <f t="shared" si="14063"/>
        <v>0</v>
      </c>
      <c r="AI5334" s="32">
        <f t="shared" si="14063"/>
        <v>0</v>
      </c>
      <c r="AJ5334" s="32">
        <f t="shared" si="14063"/>
        <v>0</v>
      </c>
      <c r="AK5334" s="32">
        <f t="shared" si="14063"/>
        <v>0</v>
      </c>
      <c r="AL5334" s="32">
        <f t="shared" si="13974"/>
        <v>36785.923000000003</v>
      </c>
      <c r="AM5334" s="32">
        <f t="shared" si="13975"/>
        <v>0</v>
      </c>
    </row>
    <row r="5335" spans="2:40" ht="31.2" x14ac:dyDescent="0.3">
      <c r="B5335" s="30" t="s">
        <v>1465</v>
      </c>
      <c r="C5335" s="30" t="s">
        <v>134</v>
      </c>
      <c r="D5335" s="30" t="s">
        <v>38</v>
      </c>
      <c r="E5335" s="15" t="str">
        <f t="shared" si="14005"/>
        <v>1101</v>
      </c>
      <c r="F5335" s="30" t="s">
        <v>1482</v>
      </c>
      <c r="G5335" s="30" t="s">
        <v>174</v>
      </c>
      <c r="H5335" s="31" t="s">
        <v>175</v>
      </c>
      <c r="I5335" s="32">
        <f t="shared" ref="I5335:T5335" si="14064">I5336+I5337</f>
        <v>35900.199999999997</v>
      </c>
      <c r="J5335" s="32">
        <f t="shared" si="14064"/>
        <v>37218.699999999997</v>
      </c>
      <c r="K5335" s="32">
        <f t="shared" si="14064"/>
        <v>37218.699999999997</v>
      </c>
      <c r="L5335" s="32">
        <f t="shared" si="14064"/>
        <v>0</v>
      </c>
      <c r="M5335" s="32">
        <f t="shared" si="14064"/>
        <v>0</v>
      </c>
      <c r="N5335" s="32">
        <f t="shared" si="14064"/>
        <v>0</v>
      </c>
      <c r="O5335" s="32">
        <f t="shared" si="14064"/>
        <v>0</v>
      </c>
      <c r="P5335" s="32">
        <f t="shared" si="14064"/>
        <v>885.72299999999996</v>
      </c>
      <c r="Q5335" s="32">
        <f t="shared" si="14064"/>
        <v>0</v>
      </c>
      <c r="R5335" s="32">
        <f t="shared" si="14064"/>
        <v>0</v>
      </c>
      <c r="S5335" s="32">
        <f t="shared" si="14064"/>
        <v>0</v>
      </c>
      <c r="T5335" s="32">
        <f t="shared" si="14064"/>
        <v>0</v>
      </c>
      <c r="U5335" s="32">
        <v>0</v>
      </c>
      <c r="V5335" s="32">
        <f t="shared" si="14006"/>
        <v>36785.922999999995</v>
      </c>
      <c r="W5335" s="32">
        <f t="shared" ref="W5335:AD5335" si="14065">W5336+W5337</f>
        <v>0</v>
      </c>
      <c r="X5335" s="32">
        <f t="shared" si="14065"/>
        <v>0</v>
      </c>
      <c r="Y5335" s="32">
        <f t="shared" si="14065"/>
        <v>0</v>
      </c>
      <c r="Z5335" s="32">
        <f t="shared" si="14065"/>
        <v>0</v>
      </c>
      <c r="AA5335" s="32">
        <f t="shared" si="14065"/>
        <v>0</v>
      </c>
      <c r="AB5335" s="32">
        <f t="shared" si="14065"/>
        <v>29653.914479999999</v>
      </c>
      <c r="AC5335" s="33">
        <f t="shared" si="14065"/>
        <v>36785.922999999995</v>
      </c>
      <c r="AD5335" s="33">
        <f t="shared" si="14065"/>
        <v>36785.922999999995</v>
      </c>
      <c r="AE5335" s="34">
        <f t="shared" si="13973"/>
        <v>100</v>
      </c>
      <c r="AF5335" s="32">
        <f t="shared" ref="AF5335:AK5335" si="14066">AF5336+AF5337</f>
        <v>36785.923000000003</v>
      </c>
      <c r="AG5335" s="32">
        <f t="shared" si="14066"/>
        <v>0</v>
      </c>
      <c r="AH5335" s="32">
        <f t="shared" si="14066"/>
        <v>0</v>
      </c>
      <c r="AI5335" s="32">
        <f t="shared" si="14066"/>
        <v>0</v>
      </c>
      <c r="AJ5335" s="32">
        <f t="shared" si="14066"/>
        <v>0</v>
      </c>
      <c r="AK5335" s="32">
        <f t="shared" si="14066"/>
        <v>0</v>
      </c>
      <c r="AL5335" s="32">
        <f t="shared" si="13974"/>
        <v>36785.923000000003</v>
      </c>
      <c r="AM5335" s="32">
        <f t="shared" si="13975"/>
        <v>0</v>
      </c>
    </row>
    <row r="5336" spans="2:40" x14ac:dyDescent="0.3">
      <c r="B5336" s="30" t="s">
        <v>1465</v>
      </c>
      <c r="C5336" s="30" t="s">
        <v>134</v>
      </c>
      <c r="D5336" s="30" t="s">
        <v>38</v>
      </c>
      <c r="E5336" s="15" t="str">
        <f t="shared" si="14005"/>
        <v>1101</v>
      </c>
      <c r="F5336" s="30" t="s">
        <v>1482</v>
      </c>
      <c r="G5336" s="30" t="s">
        <v>176</v>
      </c>
      <c r="H5336" s="31" t="s">
        <v>177</v>
      </c>
      <c r="I5336" s="32">
        <v>4956.6000000000004</v>
      </c>
      <c r="J5336" s="32">
        <v>5127.8999999999996</v>
      </c>
      <c r="K5336" s="32">
        <v>5127.8999999999996</v>
      </c>
      <c r="L5336" s="32"/>
      <c r="M5336" s="32"/>
      <c r="N5336" s="32"/>
      <c r="O5336" s="32">
        <v>0</v>
      </c>
      <c r="P5336" s="32">
        <v>0</v>
      </c>
      <c r="Q5336" s="32">
        <v>0</v>
      </c>
      <c r="R5336" s="32">
        <v>0</v>
      </c>
      <c r="S5336" s="32">
        <v>0</v>
      </c>
      <c r="T5336" s="32">
        <v>0</v>
      </c>
      <c r="U5336" s="32">
        <v>0</v>
      </c>
      <c r="V5336" s="32">
        <f t="shared" si="14006"/>
        <v>4956.6000000000004</v>
      </c>
      <c r="W5336" s="32"/>
      <c r="X5336" s="32"/>
      <c r="Y5336" s="32"/>
      <c r="Z5336" s="32"/>
      <c r="AA5336" s="32"/>
      <c r="AB5336" s="32">
        <v>4113.6274999999996</v>
      </c>
      <c r="AC5336" s="33">
        <v>5067.3153599999996</v>
      </c>
      <c r="AD5336" s="33">
        <v>5067.3153599999996</v>
      </c>
      <c r="AE5336" s="34">
        <f t="shared" si="13973"/>
        <v>100</v>
      </c>
      <c r="AF5336" s="32">
        <v>4956.6000000000004</v>
      </c>
      <c r="AG5336" s="32">
        <v>0</v>
      </c>
      <c r="AH5336" s="32">
        <v>0</v>
      </c>
      <c r="AI5336" s="32">
        <v>0</v>
      </c>
      <c r="AJ5336" s="32">
        <v>0</v>
      </c>
      <c r="AK5336" s="32">
        <v>0</v>
      </c>
      <c r="AL5336" s="32">
        <f t="shared" si="13974"/>
        <v>4956.6000000000004</v>
      </c>
      <c r="AM5336" s="32">
        <f t="shared" si="13975"/>
        <v>0</v>
      </c>
      <c r="AN5336" s="12"/>
    </row>
    <row r="5337" spans="2:40" x14ac:dyDescent="0.3">
      <c r="B5337" s="30" t="s">
        <v>1465</v>
      </c>
      <c r="C5337" s="30" t="s">
        <v>134</v>
      </c>
      <c r="D5337" s="30" t="s">
        <v>38</v>
      </c>
      <c r="E5337" s="15" t="str">
        <f t="shared" si="14005"/>
        <v>1101</v>
      </c>
      <c r="F5337" s="30" t="s">
        <v>1482</v>
      </c>
      <c r="G5337" s="30" t="s">
        <v>302</v>
      </c>
      <c r="H5337" s="31" t="s">
        <v>303</v>
      </c>
      <c r="I5337" s="32">
        <v>30943.599999999999</v>
      </c>
      <c r="J5337" s="32">
        <v>32090.799999999999</v>
      </c>
      <c r="K5337" s="32">
        <v>32090.799999999999</v>
      </c>
      <c r="L5337" s="32"/>
      <c r="M5337" s="32"/>
      <c r="N5337" s="32"/>
      <c r="O5337" s="32">
        <v>0</v>
      </c>
      <c r="P5337" s="32">
        <v>885.72299999999996</v>
      </c>
      <c r="Q5337" s="32">
        <v>0</v>
      </c>
      <c r="R5337" s="32">
        <v>0</v>
      </c>
      <c r="S5337" s="32">
        <v>0</v>
      </c>
      <c r="T5337" s="32">
        <v>0</v>
      </c>
      <c r="U5337" s="32">
        <v>0</v>
      </c>
      <c r="V5337" s="32">
        <f t="shared" si="14006"/>
        <v>31829.322999999997</v>
      </c>
      <c r="W5337" s="32"/>
      <c r="X5337" s="32"/>
      <c r="Y5337" s="32"/>
      <c r="Z5337" s="32"/>
      <c r="AA5337" s="32"/>
      <c r="AB5337" s="32">
        <v>25540.286980000001</v>
      </c>
      <c r="AC5337" s="33">
        <v>31718.607639999998</v>
      </c>
      <c r="AD5337" s="33">
        <v>31718.607639999998</v>
      </c>
      <c r="AE5337" s="34">
        <f t="shared" si="13973"/>
        <v>100</v>
      </c>
      <c r="AF5337" s="32">
        <v>31829.323</v>
      </c>
      <c r="AG5337" s="32">
        <v>0</v>
      </c>
      <c r="AH5337" s="32">
        <v>0</v>
      </c>
      <c r="AI5337" s="32">
        <v>0</v>
      </c>
      <c r="AJ5337" s="32">
        <v>0</v>
      </c>
      <c r="AK5337" s="32">
        <v>0</v>
      </c>
      <c r="AL5337" s="32">
        <f t="shared" si="13974"/>
        <v>31829.323</v>
      </c>
      <c r="AM5337" s="32">
        <f t="shared" si="13975"/>
        <v>0</v>
      </c>
      <c r="AN5337" s="12"/>
    </row>
    <row r="5338" spans="2:40" x14ac:dyDescent="0.3">
      <c r="B5338" s="30" t="s">
        <v>1465</v>
      </c>
      <c r="C5338" s="30" t="s">
        <v>134</v>
      </c>
      <c r="D5338" s="30" t="s">
        <v>38</v>
      </c>
      <c r="E5338" s="15" t="str">
        <f t="shared" si="14005"/>
        <v>1101</v>
      </c>
      <c r="F5338" s="30" t="s">
        <v>1483</v>
      </c>
      <c r="G5338" s="30"/>
      <c r="H5338" s="31" t="s">
        <v>312</v>
      </c>
      <c r="I5338" s="32">
        <f t="shared" ref="I5338:T5338" si="14067">I5339</f>
        <v>329.6</v>
      </c>
      <c r="J5338" s="32">
        <f t="shared" si="14067"/>
        <v>0</v>
      </c>
      <c r="K5338" s="32">
        <f t="shared" si="14067"/>
        <v>0</v>
      </c>
      <c r="L5338" s="32">
        <f t="shared" si="14067"/>
        <v>0</v>
      </c>
      <c r="M5338" s="32">
        <f t="shared" si="14067"/>
        <v>0</v>
      </c>
      <c r="N5338" s="32">
        <f t="shared" si="14067"/>
        <v>0</v>
      </c>
      <c r="O5338" s="32">
        <f t="shared" si="14067"/>
        <v>0</v>
      </c>
      <c r="P5338" s="32">
        <f t="shared" si="14067"/>
        <v>34.468000000000004</v>
      </c>
      <c r="Q5338" s="32">
        <f t="shared" si="14067"/>
        <v>0</v>
      </c>
      <c r="R5338" s="32">
        <f t="shared" si="14067"/>
        <v>0</v>
      </c>
      <c r="S5338" s="32">
        <f t="shared" si="14067"/>
        <v>0</v>
      </c>
      <c r="T5338" s="32">
        <f t="shared" si="14067"/>
        <v>0</v>
      </c>
      <c r="U5338" s="32">
        <v>0</v>
      </c>
      <c r="V5338" s="32">
        <f t="shared" si="14006"/>
        <v>364.06800000000004</v>
      </c>
      <c r="W5338" s="32">
        <f t="shared" ref="W5338:AD5338" si="14068">W5339</f>
        <v>0</v>
      </c>
      <c r="X5338" s="32">
        <f t="shared" si="14068"/>
        <v>0</v>
      </c>
      <c r="Y5338" s="32">
        <f t="shared" si="14068"/>
        <v>0</v>
      </c>
      <c r="Z5338" s="32">
        <f t="shared" si="14068"/>
        <v>0</v>
      </c>
      <c r="AA5338" s="32">
        <f t="shared" si="14068"/>
        <v>0</v>
      </c>
      <c r="AB5338" s="32">
        <f t="shared" si="14068"/>
        <v>109.89999999999999</v>
      </c>
      <c r="AC5338" s="33">
        <f t="shared" si="14068"/>
        <v>364.06799999999998</v>
      </c>
      <c r="AD5338" s="33">
        <f t="shared" si="14068"/>
        <v>364.06799999999998</v>
      </c>
      <c r="AE5338" s="34">
        <f t="shared" si="13973"/>
        <v>100</v>
      </c>
      <c r="AF5338" s="32">
        <f t="shared" ref="AF5338:AK5338" si="14069">AF5339</f>
        <v>364.06799999999998</v>
      </c>
      <c r="AG5338" s="32">
        <f t="shared" si="14069"/>
        <v>0</v>
      </c>
      <c r="AH5338" s="32">
        <f t="shared" si="14069"/>
        <v>0</v>
      </c>
      <c r="AI5338" s="32">
        <f t="shared" si="14069"/>
        <v>0</v>
      </c>
      <c r="AJ5338" s="32">
        <f t="shared" si="14069"/>
        <v>0</v>
      </c>
      <c r="AK5338" s="32">
        <f t="shared" si="14069"/>
        <v>0</v>
      </c>
      <c r="AL5338" s="32">
        <f t="shared" si="13974"/>
        <v>364.06799999999998</v>
      </c>
      <c r="AM5338" s="32">
        <f t="shared" si="13975"/>
        <v>0</v>
      </c>
    </row>
    <row r="5339" spans="2:40" ht="31.2" x14ac:dyDescent="0.3">
      <c r="B5339" s="30" t="s">
        <v>1465</v>
      </c>
      <c r="C5339" s="30" t="s">
        <v>134</v>
      </c>
      <c r="D5339" s="30" t="s">
        <v>38</v>
      </c>
      <c r="E5339" s="15" t="str">
        <f t="shared" si="14005"/>
        <v>1101</v>
      </c>
      <c r="F5339" s="30" t="s">
        <v>1483</v>
      </c>
      <c r="G5339" s="30" t="s">
        <v>174</v>
      </c>
      <c r="H5339" s="31" t="s">
        <v>175</v>
      </c>
      <c r="I5339" s="32">
        <f t="shared" ref="I5339:T5339" si="14070">I5340+I5341</f>
        <v>329.6</v>
      </c>
      <c r="J5339" s="32">
        <f t="shared" si="14070"/>
        <v>0</v>
      </c>
      <c r="K5339" s="32">
        <f t="shared" si="14070"/>
        <v>0</v>
      </c>
      <c r="L5339" s="32">
        <f t="shared" si="14070"/>
        <v>0</v>
      </c>
      <c r="M5339" s="32">
        <f t="shared" si="14070"/>
        <v>0</v>
      </c>
      <c r="N5339" s="32">
        <f t="shared" si="14070"/>
        <v>0</v>
      </c>
      <c r="O5339" s="32">
        <f t="shared" si="14070"/>
        <v>0</v>
      </c>
      <c r="P5339" s="32">
        <f t="shared" si="14070"/>
        <v>34.468000000000004</v>
      </c>
      <c r="Q5339" s="32">
        <f t="shared" si="14070"/>
        <v>0</v>
      </c>
      <c r="R5339" s="32">
        <f t="shared" si="14070"/>
        <v>0</v>
      </c>
      <c r="S5339" s="32">
        <f t="shared" si="14070"/>
        <v>0</v>
      </c>
      <c r="T5339" s="32">
        <f t="shared" si="14070"/>
        <v>0</v>
      </c>
      <c r="U5339" s="32">
        <v>0</v>
      </c>
      <c r="V5339" s="32">
        <f t="shared" si="14006"/>
        <v>364.06800000000004</v>
      </c>
      <c r="W5339" s="32">
        <f t="shared" ref="W5339:AD5339" si="14071">W5340+W5341</f>
        <v>0</v>
      </c>
      <c r="X5339" s="32">
        <f t="shared" si="14071"/>
        <v>0</v>
      </c>
      <c r="Y5339" s="32">
        <f t="shared" si="14071"/>
        <v>0</v>
      </c>
      <c r="Z5339" s="32">
        <f t="shared" si="14071"/>
        <v>0</v>
      </c>
      <c r="AA5339" s="32">
        <f t="shared" si="14071"/>
        <v>0</v>
      </c>
      <c r="AB5339" s="32">
        <f t="shared" si="14071"/>
        <v>109.89999999999999</v>
      </c>
      <c r="AC5339" s="33">
        <f t="shared" si="14071"/>
        <v>364.06799999999998</v>
      </c>
      <c r="AD5339" s="33">
        <f t="shared" si="14071"/>
        <v>364.06799999999998</v>
      </c>
      <c r="AE5339" s="34">
        <f t="shared" si="13973"/>
        <v>100</v>
      </c>
      <c r="AF5339" s="32">
        <f t="shared" ref="AF5339:AK5339" si="14072">AF5340+AF5341</f>
        <v>364.06799999999998</v>
      </c>
      <c r="AG5339" s="32">
        <f t="shared" si="14072"/>
        <v>0</v>
      </c>
      <c r="AH5339" s="32">
        <f t="shared" si="14072"/>
        <v>0</v>
      </c>
      <c r="AI5339" s="32">
        <f t="shared" si="14072"/>
        <v>0</v>
      </c>
      <c r="AJ5339" s="32">
        <f t="shared" si="14072"/>
        <v>0</v>
      </c>
      <c r="AK5339" s="32">
        <f t="shared" si="14072"/>
        <v>0</v>
      </c>
      <c r="AL5339" s="32">
        <f t="shared" si="13974"/>
        <v>364.06799999999998</v>
      </c>
      <c r="AM5339" s="32">
        <f t="shared" si="13975"/>
        <v>0</v>
      </c>
    </row>
    <row r="5340" spans="2:40" x14ac:dyDescent="0.3">
      <c r="B5340" s="30" t="s">
        <v>1465</v>
      </c>
      <c r="C5340" s="30" t="s">
        <v>134</v>
      </c>
      <c r="D5340" s="30" t="s">
        <v>38</v>
      </c>
      <c r="E5340" s="15" t="str">
        <f t="shared" si="14005"/>
        <v>1101</v>
      </c>
      <c r="F5340" s="30" t="s">
        <v>1483</v>
      </c>
      <c r="G5340" s="30" t="s">
        <v>176</v>
      </c>
      <c r="H5340" s="31" t="s">
        <v>177</v>
      </c>
      <c r="I5340" s="32">
        <v>42.8</v>
      </c>
      <c r="J5340" s="32"/>
      <c r="K5340" s="32"/>
      <c r="L5340" s="32"/>
      <c r="M5340" s="32"/>
      <c r="N5340" s="32"/>
      <c r="O5340" s="32">
        <v>0</v>
      </c>
      <c r="P5340" s="32">
        <v>0</v>
      </c>
      <c r="Q5340" s="32">
        <v>0</v>
      </c>
      <c r="R5340" s="32">
        <v>0</v>
      </c>
      <c r="S5340" s="32">
        <v>0</v>
      </c>
      <c r="T5340" s="32">
        <v>0</v>
      </c>
      <c r="U5340" s="32">
        <v>0</v>
      </c>
      <c r="V5340" s="32">
        <f t="shared" si="14006"/>
        <v>42.8</v>
      </c>
      <c r="W5340" s="32"/>
      <c r="X5340" s="32"/>
      <c r="Y5340" s="32"/>
      <c r="Z5340" s="32"/>
      <c r="AA5340" s="32"/>
      <c r="AB5340" s="32">
        <v>14.3</v>
      </c>
      <c r="AC5340" s="33">
        <v>47.109000000000002</v>
      </c>
      <c r="AD5340" s="33">
        <v>47.109000000000002</v>
      </c>
      <c r="AE5340" s="34">
        <f t="shared" si="13973"/>
        <v>100</v>
      </c>
      <c r="AF5340" s="32">
        <v>42.8</v>
      </c>
      <c r="AG5340" s="32">
        <v>0</v>
      </c>
      <c r="AH5340" s="32">
        <v>0</v>
      </c>
      <c r="AI5340" s="32">
        <v>0</v>
      </c>
      <c r="AJ5340" s="32">
        <v>0</v>
      </c>
      <c r="AK5340" s="32">
        <v>0</v>
      </c>
      <c r="AL5340" s="32">
        <f t="shared" si="13974"/>
        <v>42.8</v>
      </c>
      <c r="AM5340" s="32">
        <f t="shared" si="13975"/>
        <v>0</v>
      </c>
      <c r="AN5340" s="12"/>
    </row>
    <row r="5341" spans="2:40" x14ac:dyDescent="0.3">
      <c r="B5341" s="30" t="s">
        <v>1465</v>
      </c>
      <c r="C5341" s="30" t="s">
        <v>134</v>
      </c>
      <c r="D5341" s="30" t="s">
        <v>38</v>
      </c>
      <c r="E5341" s="15" t="str">
        <f t="shared" si="14005"/>
        <v>1101</v>
      </c>
      <c r="F5341" s="30" t="s">
        <v>1483</v>
      </c>
      <c r="G5341" s="30" t="s">
        <v>302</v>
      </c>
      <c r="H5341" s="31" t="s">
        <v>303</v>
      </c>
      <c r="I5341" s="32">
        <v>286.8</v>
      </c>
      <c r="J5341" s="32"/>
      <c r="K5341" s="32"/>
      <c r="L5341" s="32"/>
      <c r="M5341" s="32"/>
      <c r="N5341" s="32"/>
      <c r="O5341" s="32">
        <v>0</v>
      </c>
      <c r="P5341" s="32">
        <v>34.468000000000004</v>
      </c>
      <c r="Q5341" s="32">
        <v>0</v>
      </c>
      <c r="R5341" s="32">
        <v>0</v>
      </c>
      <c r="S5341" s="32">
        <v>0</v>
      </c>
      <c r="T5341" s="32">
        <v>0</v>
      </c>
      <c r="U5341" s="32">
        <v>0</v>
      </c>
      <c r="V5341" s="32">
        <f t="shared" si="14006"/>
        <v>321.26800000000003</v>
      </c>
      <c r="W5341" s="32"/>
      <c r="X5341" s="32"/>
      <c r="Y5341" s="32"/>
      <c r="Z5341" s="32"/>
      <c r="AA5341" s="32"/>
      <c r="AB5341" s="32">
        <v>95.6</v>
      </c>
      <c r="AC5341" s="33">
        <v>316.959</v>
      </c>
      <c r="AD5341" s="33">
        <v>316.959</v>
      </c>
      <c r="AE5341" s="34">
        <f t="shared" si="13973"/>
        <v>100</v>
      </c>
      <c r="AF5341" s="32">
        <v>321.26799999999997</v>
      </c>
      <c r="AG5341" s="32">
        <v>0</v>
      </c>
      <c r="AH5341" s="32">
        <v>0</v>
      </c>
      <c r="AI5341" s="32">
        <v>0</v>
      </c>
      <c r="AJ5341" s="32">
        <v>0</v>
      </c>
      <c r="AK5341" s="32">
        <v>0</v>
      </c>
      <c r="AL5341" s="32">
        <f t="shared" si="13974"/>
        <v>321.26799999999997</v>
      </c>
      <c r="AM5341" s="32">
        <f t="shared" si="13975"/>
        <v>0</v>
      </c>
      <c r="AN5341" s="12"/>
    </row>
    <row r="5342" spans="2:40" ht="46.8" x14ac:dyDescent="0.3">
      <c r="B5342" s="30" t="s">
        <v>1465</v>
      </c>
      <c r="C5342" s="30" t="s">
        <v>134</v>
      </c>
      <c r="D5342" s="30" t="s">
        <v>38</v>
      </c>
      <c r="E5342" s="15" t="str">
        <f t="shared" si="14005"/>
        <v>1101</v>
      </c>
      <c r="F5342" s="30" t="s">
        <v>1484</v>
      </c>
      <c r="G5342" s="30"/>
      <c r="H5342" s="31" t="s">
        <v>1485</v>
      </c>
      <c r="I5342" s="32">
        <f t="shared" ref="I5342:T5342" si="14073">I5343+I5347</f>
        <v>96585.4</v>
      </c>
      <c r="J5342" s="32">
        <f t="shared" si="14073"/>
        <v>98316.6</v>
      </c>
      <c r="K5342" s="32">
        <f t="shared" si="14073"/>
        <v>98316.6</v>
      </c>
      <c r="L5342" s="32">
        <f t="shared" si="14073"/>
        <v>0</v>
      </c>
      <c r="M5342" s="32">
        <f t="shared" si="14073"/>
        <v>0</v>
      </c>
      <c r="N5342" s="32">
        <f t="shared" si="14073"/>
        <v>0</v>
      </c>
      <c r="O5342" s="32">
        <f t="shared" si="14073"/>
        <v>0</v>
      </c>
      <c r="P5342" s="32">
        <f t="shared" si="14073"/>
        <v>0</v>
      </c>
      <c r="Q5342" s="32">
        <f t="shared" si="14073"/>
        <v>0</v>
      </c>
      <c r="R5342" s="32">
        <f t="shared" si="14073"/>
        <v>0</v>
      </c>
      <c r="S5342" s="32">
        <f t="shared" si="14073"/>
        <v>0</v>
      </c>
      <c r="T5342" s="32">
        <f t="shared" si="14073"/>
        <v>0</v>
      </c>
      <c r="U5342" s="32">
        <v>0</v>
      </c>
      <c r="V5342" s="32">
        <f t="shared" si="14006"/>
        <v>96585.4</v>
      </c>
      <c r="W5342" s="32">
        <f t="shared" ref="W5342:AD5342" si="14074">W5343+W5347</f>
        <v>0</v>
      </c>
      <c r="X5342" s="32">
        <f t="shared" si="14074"/>
        <v>0</v>
      </c>
      <c r="Y5342" s="32">
        <f t="shared" si="14074"/>
        <v>0</v>
      </c>
      <c r="Z5342" s="32">
        <f t="shared" si="14074"/>
        <v>0</v>
      </c>
      <c r="AA5342" s="32">
        <f t="shared" si="14074"/>
        <v>0</v>
      </c>
      <c r="AB5342" s="32">
        <f t="shared" si="14074"/>
        <v>80777.875530000005</v>
      </c>
      <c r="AC5342" s="33">
        <f t="shared" si="14074"/>
        <v>96585.4</v>
      </c>
      <c r="AD5342" s="33">
        <f t="shared" si="14074"/>
        <v>96585.4</v>
      </c>
      <c r="AE5342" s="34">
        <f t="shared" si="13973"/>
        <v>100</v>
      </c>
      <c r="AF5342" s="32">
        <f t="shared" ref="AF5342:AK5342" si="14075">AF5343+AF5347</f>
        <v>96585.4</v>
      </c>
      <c r="AG5342" s="32">
        <f t="shared" si="14075"/>
        <v>0</v>
      </c>
      <c r="AH5342" s="32">
        <f t="shared" si="14075"/>
        <v>0</v>
      </c>
      <c r="AI5342" s="32">
        <f t="shared" si="14075"/>
        <v>0</v>
      </c>
      <c r="AJ5342" s="32">
        <f t="shared" si="14075"/>
        <v>0</v>
      </c>
      <c r="AK5342" s="32">
        <f t="shared" si="14075"/>
        <v>0</v>
      </c>
      <c r="AL5342" s="32">
        <f t="shared" si="13974"/>
        <v>96585.4</v>
      </c>
      <c r="AM5342" s="32">
        <f t="shared" si="13975"/>
        <v>0</v>
      </c>
    </row>
    <row r="5343" spans="2:40" ht="31.2" x14ac:dyDescent="0.3">
      <c r="B5343" s="30" t="s">
        <v>1465</v>
      </c>
      <c r="C5343" s="30" t="s">
        <v>134</v>
      </c>
      <c r="D5343" s="30" t="s">
        <v>38</v>
      </c>
      <c r="E5343" s="15" t="str">
        <f t="shared" si="14005"/>
        <v>1101</v>
      </c>
      <c r="F5343" s="30" t="s">
        <v>1486</v>
      </c>
      <c r="G5343" s="30"/>
      <c r="H5343" s="31" t="s">
        <v>67</v>
      </c>
      <c r="I5343" s="32">
        <f t="shared" ref="I5343:T5343" si="14076">I5344</f>
        <v>96008.4</v>
      </c>
      <c r="J5343" s="32">
        <f t="shared" si="14076"/>
        <v>98316.6</v>
      </c>
      <c r="K5343" s="32">
        <f t="shared" si="14076"/>
        <v>98316.6</v>
      </c>
      <c r="L5343" s="32">
        <f t="shared" si="14076"/>
        <v>0</v>
      </c>
      <c r="M5343" s="32">
        <f t="shared" si="14076"/>
        <v>0</v>
      </c>
      <c r="N5343" s="32">
        <f t="shared" si="14076"/>
        <v>0</v>
      </c>
      <c r="O5343" s="32">
        <f t="shared" si="14076"/>
        <v>0</v>
      </c>
      <c r="P5343" s="32">
        <f t="shared" si="14076"/>
        <v>0</v>
      </c>
      <c r="Q5343" s="32">
        <f t="shared" si="14076"/>
        <v>0</v>
      </c>
      <c r="R5343" s="32">
        <f t="shared" si="14076"/>
        <v>0</v>
      </c>
      <c r="S5343" s="32">
        <f t="shared" si="14076"/>
        <v>0</v>
      </c>
      <c r="T5343" s="32">
        <f t="shared" si="14076"/>
        <v>0</v>
      </c>
      <c r="U5343" s="32">
        <v>0</v>
      </c>
      <c r="V5343" s="32">
        <f t="shared" si="14006"/>
        <v>96008.4</v>
      </c>
      <c r="W5343" s="32">
        <f t="shared" ref="W5343:AD5343" si="14077">W5344</f>
        <v>0</v>
      </c>
      <c r="X5343" s="32">
        <f t="shared" si="14077"/>
        <v>0</v>
      </c>
      <c r="Y5343" s="32">
        <f t="shared" si="14077"/>
        <v>0</v>
      </c>
      <c r="Z5343" s="32">
        <f t="shared" si="14077"/>
        <v>0</v>
      </c>
      <c r="AA5343" s="32">
        <f t="shared" si="14077"/>
        <v>0</v>
      </c>
      <c r="AB5343" s="32">
        <f t="shared" si="14077"/>
        <v>80585.575530000002</v>
      </c>
      <c r="AC5343" s="33">
        <f t="shared" si="14077"/>
        <v>96008.4</v>
      </c>
      <c r="AD5343" s="33">
        <f t="shared" si="14077"/>
        <v>96008.4</v>
      </c>
      <c r="AE5343" s="34">
        <f t="shared" si="13973"/>
        <v>100</v>
      </c>
      <c r="AF5343" s="32">
        <f t="shared" ref="AF5343:AK5343" si="14078">AF5344</f>
        <v>96008.4</v>
      </c>
      <c r="AG5343" s="32">
        <f t="shared" si="14078"/>
        <v>0</v>
      </c>
      <c r="AH5343" s="32">
        <f t="shared" si="14078"/>
        <v>0</v>
      </c>
      <c r="AI5343" s="32">
        <f t="shared" si="14078"/>
        <v>0</v>
      </c>
      <c r="AJ5343" s="32">
        <f t="shared" si="14078"/>
        <v>0</v>
      </c>
      <c r="AK5343" s="32">
        <f t="shared" si="14078"/>
        <v>0</v>
      </c>
      <c r="AL5343" s="32">
        <f t="shared" si="13974"/>
        <v>96008.4</v>
      </c>
      <c r="AM5343" s="32">
        <f t="shared" si="13975"/>
        <v>0</v>
      </c>
    </row>
    <row r="5344" spans="2:40" ht="31.2" x14ac:dyDescent="0.3">
      <c r="B5344" s="30" t="s">
        <v>1465</v>
      </c>
      <c r="C5344" s="30" t="s">
        <v>134</v>
      </c>
      <c r="D5344" s="30" t="s">
        <v>38</v>
      </c>
      <c r="E5344" s="15" t="str">
        <f t="shared" si="14005"/>
        <v>1101</v>
      </c>
      <c r="F5344" s="30" t="s">
        <v>1486</v>
      </c>
      <c r="G5344" s="30" t="s">
        <v>174</v>
      </c>
      <c r="H5344" s="31" t="s">
        <v>175</v>
      </c>
      <c r="I5344" s="32">
        <f t="shared" ref="I5344:T5344" si="14079">I5345+I5346</f>
        <v>96008.4</v>
      </c>
      <c r="J5344" s="32">
        <f t="shared" si="14079"/>
        <v>98316.6</v>
      </c>
      <c r="K5344" s="32">
        <f t="shared" si="14079"/>
        <v>98316.6</v>
      </c>
      <c r="L5344" s="32">
        <f t="shared" si="14079"/>
        <v>0</v>
      </c>
      <c r="M5344" s="32">
        <f t="shared" si="14079"/>
        <v>0</v>
      </c>
      <c r="N5344" s="32">
        <f t="shared" si="14079"/>
        <v>0</v>
      </c>
      <c r="O5344" s="32">
        <f t="shared" si="14079"/>
        <v>0</v>
      </c>
      <c r="P5344" s="32">
        <f t="shared" si="14079"/>
        <v>0</v>
      </c>
      <c r="Q5344" s="32">
        <f t="shared" si="14079"/>
        <v>0</v>
      </c>
      <c r="R5344" s="32">
        <f t="shared" si="14079"/>
        <v>0</v>
      </c>
      <c r="S5344" s="32">
        <f t="shared" si="14079"/>
        <v>0</v>
      </c>
      <c r="T5344" s="32">
        <f t="shared" si="14079"/>
        <v>0</v>
      </c>
      <c r="U5344" s="32">
        <v>0</v>
      </c>
      <c r="V5344" s="32">
        <f t="shared" si="14006"/>
        <v>96008.4</v>
      </c>
      <c r="W5344" s="32">
        <f t="shared" ref="W5344:AD5344" si="14080">W5345+W5346</f>
        <v>0</v>
      </c>
      <c r="X5344" s="32">
        <f t="shared" si="14080"/>
        <v>0</v>
      </c>
      <c r="Y5344" s="32">
        <f t="shared" si="14080"/>
        <v>0</v>
      </c>
      <c r="Z5344" s="32">
        <f t="shared" si="14080"/>
        <v>0</v>
      </c>
      <c r="AA5344" s="32">
        <f t="shared" si="14080"/>
        <v>0</v>
      </c>
      <c r="AB5344" s="32">
        <f t="shared" si="14080"/>
        <v>80585.575530000002</v>
      </c>
      <c r="AC5344" s="33">
        <f t="shared" si="14080"/>
        <v>96008.4</v>
      </c>
      <c r="AD5344" s="33">
        <f t="shared" si="14080"/>
        <v>96008.4</v>
      </c>
      <c r="AE5344" s="34">
        <f t="shared" si="13973"/>
        <v>100</v>
      </c>
      <c r="AF5344" s="32">
        <f t="shared" ref="AF5344:AK5344" si="14081">AF5345+AF5346</f>
        <v>96008.4</v>
      </c>
      <c r="AG5344" s="32">
        <f t="shared" si="14081"/>
        <v>0</v>
      </c>
      <c r="AH5344" s="32">
        <f t="shared" si="14081"/>
        <v>0</v>
      </c>
      <c r="AI5344" s="32">
        <f t="shared" si="14081"/>
        <v>0</v>
      </c>
      <c r="AJ5344" s="32">
        <f t="shared" si="14081"/>
        <v>0</v>
      </c>
      <c r="AK5344" s="32">
        <f t="shared" si="14081"/>
        <v>0</v>
      </c>
      <c r="AL5344" s="32">
        <f t="shared" si="13974"/>
        <v>96008.4</v>
      </c>
      <c r="AM5344" s="32">
        <f t="shared" si="13975"/>
        <v>0</v>
      </c>
    </row>
    <row r="5345" spans="2:40" ht="15.6" hidden="1" customHeight="1" x14ac:dyDescent="0.3">
      <c r="B5345" s="30" t="s">
        <v>1465</v>
      </c>
      <c r="C5345" s="30" t="s">
        <v>134</v>
      </c>
      <c r="D5345" s="30" t="s">
        <v>38</v>
      </c>
      <c r="E5345" s="15" t="str">
        <f t="shared" si="14005"/>
        <v>1101</v>
      </c>
      <c r="F5345" s="30" t="s">
        <v>1486</v>
      </c>
      <c r="G5345" s="30" t="s">
        <v>176</v>
      </c>
      <c r="H5345" s="31" t="s">
        <v>177</v>
      </c>
      <c r="I5345" s="32"/>
      <c r="J5345" s="32"/>
      <c r="K5345" s="32"/>
      <c r="L5345" s="32"/>
      <c r="M5345" s="32"/>
      <c r="N5345" s="32"/>
      <c r="O5345" s="32">
        <v>0</v>
      </c>
      <c r="P5345" s="32">
        <v>0</v>
      </c>
      <c r="Q5345" s="32">
        <v>0</v>
      </c>
      <c r="R5345" s="32">
        <v>0</v>
      </c>
      <c r="S5345" s="32">
        <v>0</v>
      </c>
      <c r="T5345" s="32">
        <v>0</v>
      </c>
      <c r="U5345" s="32">
        <v>0</v>
      </c>
      <c r="V5345" s="32">
        <f t="shared" si="14006"/>
        <v>0</v>
      </c>
      <c r="W5345" s="32"/>
      <c r="X5345" s="32"/>
      <c r="Y5345" s="32"/>
      <c r="Z5345" s="32"/>
      <c r="AA5345" s="32"/>
      <c r="AB5345" s="32">
        <v>0</v>
      </c>
      <c r="AC5345" s="33">
        <v>0</v>
      </c>
      <c r="AD5345" s="33">
        <v>0</v>
      </c>
      <c r="AE5345" s="34" t="e">
        <f t="shared" si="13973"/>
        <v>#DIV/0!</v>
      </c>
      <c r="AF5345" s="35">
        <v>0</v>
      </c>
      <c r="AG5345" s="35">
        <v>0</v>
      </c>
      <c r="AH5345" s="36">
        <v>0</v>
      </c>
      <c r="AI5345" s="36">
        <v>0</v>
      </c>
      <c r="AJ5345" s="36">
        <v>0</v>
      </c>
      <c r="AK5345" s="36">
        <v>0</v>
      </c>
      <c r="AL5345" s="36">
        <f t="shared" si="13974"/>
        <v>0</v>
      </c>
      <c r="AM5345" s="36">
        <f t="shared" si="13975"/>
        <v>0</v>
      </c>
      <c r="AN5345" s="37" t="s">
        <v>35</v>
      </c>
    </row>
    <row r="5346" spans="2:40" x14ac:dyDescent="0.3">
      <c r="B5346" s="30" t="s">
        <v>1465</v>
      </c>
      <c r="C5346" s="30" t="s">
        <v>134</v>
      </c>
      <c r="D5346" s="30" t="s">
        <v>38</v>
      </c>
      <c r="E5346" s="15" t="str">
        <f t="shared" si="14005"/>
        <v>1101</v>
      </c>
      <c r="F5346" s="30" t="s">
        <v>1486</v>
      </c>
      <c r="G5346" s="30" t="s">
        <v>302</v>
      </c>
      <c r="H5346" s="31" t="s">
        <v>303</v>
      </c>
      <c r="I5346" s="32">
        <v>96008.4</v>
      </c>
      <c r="J5346" s="32">
        <v>98316.6</v>
      </c>
      <c r="K5346" s="32">
        <v>98316.6</v>
      </c>
      <c r="L5346" s="32"/>
      <c r="M5346" s="32"/>
      <c r="N5346" s="32"/>
      <c r="O5346" s="32">
        <v>0</v>
      </c>
      <c r="P5346" s="32">
        <v>0</v>
      </c>
      <c r="Q5346" s="32">
        <v>0</v>
      </c>
      <c r="R5346" s="32">
        <v>0</v>
      </c>
      <c r="S5346" s="32">
        <v>0</v>
      </c>
      <c r="T5346" s="32">
        <v>0</v>
      </c>
      <c r="U5346" s="32">
        <v>0</v>
      </c>
      <c r="V5346" s="32">
        <f t="shared" si="14006"/>
        <v>96008.4</v>
      </c>
      <c r="W5346" s="32"/>
      <c r="X5346" s="32"/>
      <c r="Y5346" s="32"/>
      <c r="Z5346" s="32"/>
      <c r="AA5346" s="32"/>
      <c r="AB5346" s="32">
        <v>80585.575530000002</v>
      </c>
      <c r="AC5346" s="33">
        <v>96008.4</v>
      </c>
      <c r="AD5346" s="33">
        <v>96008.4</v>
      </c>
      <c r="AE5346" s="34">
        <f t="shared" si="13973"/>
        <v>100</v>
      </c>
      <c r="AF5346" s="32">
        <v>96008.4</v>
      </c>
      <c r="AG5346" s="32">
        <v>0</v>
      </c>
      <c r="AH5346" s="32">
        <v>0</v>
      </c>
      <c r="AI5346" s="32">
        <v>0</v>
      </c>
      <c r="AJ5346" s="32">
        <v>0</v>
      </c>
      <c r="AK5346" s="32">
        <v>0</v>
      </c>
      <c r="AL5346" s="32">
        <f t="shared" si="13974"/>
        <v>96008.4</v>
      </c>
      <c r="AM5346" s="32">
        <f t="shared" si="13975"/>
        <v>0</v>
      </c>
      <c r="AN5346" s="12"/>
    </row>
    <row r="5347" spans="2:40" x14ac:dyDescent="0.3">
      <c r="B5347" s="30" t="s">
        <v>1465</v>
      </c>
      <c r="C5347" s="30" t="s">
        <v>134</v>
      </c>
      <c r="D5347" s="30" t="s">
        <v>38</v>
      </c>
      <c r="E5347" s="15" t="str">
        <f t="shared" si="14005"/>
        <v>1101</v>
      </c>
      <c r="F5347" s="30" t="s">
        <v>1487</v>
      </c>
      <c r="G5347" s="30"/>
      <c r="H5347" s="31" t="s">
        <v>312</v>
      </c>
      <c r="I5347" s="32">
        <f t="shared" ref="I5347:T5347" si="14082">I5348</f>
        <v>577</v>
      </c>
      <c r="J5347" s="32">
        <f t="shared" si="14082"/>
        <v>0</v>
      </c>
      <c r="K5347" s="32">
        <f t="shared" si="14082"/>
        <v>0</v>
      </c>
      <c r="L5347" s="32">
        <f t="shared" si="14082"/>
        <v>0</v>
      </c>
      <c r="M5347" s="32">
        <f t="shared" si="14082"/>
        <v>0</v>
      </c>
      <c r="N5347" s="32">
        <f t="shared" si="14082"/>
        <v>0</v>
      </c>
      <c r="O5347" s="32">
        <f t="shared" si="14082"/>
        <v>0</v>
      </c>
      <c r="P5347" s="32">
        <f t="shared" si="14082"/>
        <v>0</v>
      </c>
      <c r="Q5347" s="32">
        <f t="shared" si="14082"/>
        <v>0</v>
      </c>
      <c r="R5347" s="32">
        <f t="shared" si="14082"/>
        <v>0</v>
      </c>
      <c r="S5347" s="32">
        <f t="shared" si="14082"/>
        <v>0</v>
      </c>
      <c r="T5347" s="32">
        <f t="shared" si="14082"/>
        <v>0</v>
      </c>
      <c r="U5347" s="32">
        <v>0</v>
      </c>
      <c r="V5347" s="32">
        <f t="shared" si="14006"/>
        <v>577</v>
      </c>
      <c r="W5347" s="32">
        <f t="shared" ref="W5347:AD5347" si="14083">W5348</f>
        <v>0</v>
      </c>
      <c r="X5347" s="32">
        <f t="shared" si="14083"/>
        <v>0</v>
      </c>
      <c r="Y5347" s="32">
        <f t="shared" si="14083"/>
        <v>0</v>
      </c>
      <c r="Z5347" s="32">
        <f t="shared" si="14083"/>
        <v>0</v>
      </c>
      <c r="AA5347" s="32">
        <f t="shared" si="14083"/>
        <v>0</v>
      </c>
      <c r="AB5347" s="32">
        <f t="shared" si="14083"/>
        <v>192.3</v>
      </c>
      <c r="AC5347" s="33">
        <f t="shared" si="14083"/>
        <v>577</v>
      </c>
      <c r="AD5347" s="33">
        <f t="shared" si="14083"/>
        <v>577</v>
      </c>
      <c r="AE5347" s="34">
        <f t="shared" si="13973"/>
        <v>100</v>
      </c>
      <c r="AF5347" s="32">
        <f t="shared" ref="AF5347:AK5347" si="14084">AF5348</f>
        <v>577</v>
      </c>
      <c r="AG5347" s="32">
        <f t="shared" si="14084"/>
        <v>0</v>
      </c>
      <c r="AH5347" s="32">
        <f t="shared" si="14084"/>
        <v>0</v>
      </c>
      <c r="AI5347" s="32">
        <f t="shared" si="14084"/>
        <v>0</v>
      </c>
      <c r="AJ5347" s="32">
        <f t="shared" si="14084"/>
        <v>0</v>
      </c>
      <c r="AK5347" s="32">
        <f t="shared" si="14084"/>
        <v>0</v>
      </c>
      <c r="AL5347" s="32">
        <f t="shared" si="13974"/>
        <v>577</v>
      </c>
      <c r="AM5347" s="32">
        <f t="shared" si="13975"/>
        <v>0</v>
      </c>
    </row>
    <row r="5348" spans="2:40" ht="31.2" x14ac:dyDescent="0.3">
      <c r="B5348" s="30" t="s">
        <v>1465</v>
      </c>
      <c r="C5348" s="30" t="s">
        <v>134</v>
      </c>
      <c r="D5348" s="30" t="s">
        <v>38</v>
      </c>
      <c r="E5348" s="15" t="str">
        <f t="shared" si="14005"/>
        <v>1101</v>
      </c>
      <c r="F5348" s="30" t="s">
        <v>1487</v>
      </c>
      <c r="G5348" s="30" t="s">
        <v>174</v>
      </c>
      <c r="H5348" s="31" t="s">
        <v>175</v>
      </c>
      <c r="I5348" s="32">
        <f t="shared" ref="I5348:T5348" si="14085">I5349+I5350</f>
        <v>577</v>
      </c>
      <c r="J5348" s="32">
        <f t="shared" si="14085"/>
        <v>0</v>
      </c>
      <c r="K5348" s="32">
        <f t="shared" si="14085"/>
        <v>0</v>
      </c>
      <c r="L5348" s="32">
        <f t="shared" si="14085"/>
        <v>0</v>
      </c>
      <c r="M5348" s="32">
        <f t="shared" si="14085"/>
        <v>0</v>
      </c>
      <c r="N5348" s="32">
        <f t="shared" si="14085"/>
        <v>0</v>
      </c>
      <c r="O5348" s="32">
        <f t="shared" si="14085"/>
        <v>0</v>
      </c>
      <c r="P5348" s="32">
        <f t="shared" si="14085"/>
        <v>0</v>
      </c>
      <c r="Q5348" s="32">
        <f t="shared" si="14085"/>
        <v>0</v>
      </c>
      <c r="R5348" s="32">
        <f t="shared" si="14085"/>
        <v>0</v>
      </c>
      <c r="S5348" s="32">
        <f t="shared" si="14085"/>
        <v>0</v>
      </c>
      <c r="T5348" s="32">
        <f t="shared" si="14085"/>
        <v>0</v>
      </c>
      <c r="U5348" s="32">
        <v>0</v>
      </c>
      <c r="V5348" s="32">
        <f t="shared" si="14006"/>
        <v>577</v>
      </c>
      <c r="W5348" s="32">
        <f t="shared" ref="W5348:AD5348" si="14086">W5349+W5350</f>
        <v>0</v>
      </c>
      <c r="X5348" s="32">
        <f t="shared" si="14086"/>
        <v>0</v>
      </c>
      <c r="Y5348" s="32">
        <f t="shared" si="14086"/>
        <v>0</v>
      </c>
      <c r="Z5348" s="32">
        <f t="shared" si="14086"/>
        <v>0</v>
      </c>
      <c r="AA5348" s="32">
        <f t="shared" si="14086"/>
        <v>0</v>
      </c>
      <c r="AB5348" s="32">
        <f t="shared" si="14086"/>
        <v>192.3</v>
      </c>
      <c r="AC5348" s="33">
        <f t="shared" si="14086"/>
        <v>577</v>
      </c>
      <c r="AD5348" s="33">
        <f t="shared" si="14086"/>
        <v>577</v>
      </c>
      <c r="AE5348" s="34">
        <f t="shared" si="13973"/>
        <v>100</v>
      </c>
      <c r="AF5348" s="32">
        <f t="shared" ref="AF5348:AK5348" si="14087">AF5349+AF5350</f>
        <v>577</v>
      </c>
      <c r="AG5348" s="32">
        <f t="shared" si="14087"/>
        <v>0</v>
      </c>
      <c r="AH5348" s="32">
        <f t="shared" si="14087"/>
        <v>0</v>
      </c>
      <c r="AI5348" s="32">
        <f t="shared" si="14087"/>
        <v>0</v>
      </c>
      <c r="AJ5348" s="32">
        <f t="shared" si="14087"/>
        <v>0</v>
      </c>
      <c r="AK5348" s="32">
        <f t="shared" si="14087"/>
        <v>0</v>
      </c>
      <c r="AL5348" s="32">
        <f t="shared" si="13974"/>
        <v>577</v>
      </c>
      <c r="AM5348" s="32">
        <f t="shared" si="13975"/>
        <v>0</v>
      </c>
    </row>
    <row r="5349" spans="2:40" ht="15.6" hidden="1" customHeight="1" x14ac:dyDescent="0.3">
      <c r="B5349" s="30" t="s">
        <v>1465</v>
      </c>
      <c r="C5349" s="30" t="s">
        <v>134</v>
      </c>
      <c r="D5349" s="30" t="s">
        <v>38</v>
      </c>
      <c r="E5349" s="15" t="str">
        <f t="shared" si="14005"/>
        <v>1101</v>
      </c>
      <c r="F5349" s="30" t="s">
        <v>1487</v>
      </c>
      <c r="G5349" s="30" t="s">
        <v>176</v>
      </c>
      <c r="H5349" s="31" t="s">
        <v>177</v>
      </c>
      <c r="I5349" s="32"/>
      <c r="J5349" s="32"/>
      <c r="K5349" s="32"/>
      <c r="L5349" s="32"/>
      <c r="M5349" s="32"/>
      <c r="N5349" s="32"/>
      <c r="O5349" s="32">
        <v>0</v>
      </c>
      <c r="P5349" s="32">
        <v>0</v>
      </c>
      <c r="Q5349" s="32">
        <v>0</v>
      </c>
      <c r="R5349" s="32">
        <v>0</v>
      </c>
      <c r="S5349" s="32">
        <v>0</v>
      </c>
      <c r="T5349" s="32">
        <v>0</v>
      </c>
      <c r="U5349" s="32">
        <v>0</v>
      </c>
      <c r="V5349" s="32">
        <f t="shared" si="14006"/>
        <v>0</v>
      </c>
      <c r="W5349" s="32"/>
      <c r="X5349" s="32"/>
      <c r="Y5349" s="32"/>
      <c r="Z5349" s="32"/>
      <c r="AA5349" s="32"/>
      <c r="AB5349" s="32">
        <v>0</v>
      </c>
      <c r="AC5349" s="33">
        <v>0</v>
      </c>
      <c r="AD5349" s="33">
        <v>0</v>
      </c>
      <c r="AE5349" s="34" t="e">
        <f t="shared" si="13973"/>
        <v>#DIV/0!</v>
      </c>
      <c r="AF5349" s="35">
        <v>0</v>
      </c>
      <c r="AG5349" s="35">
        <v>0</v>
      </c>
      <c r="AH5349" s="36">
        <v>0</v>
      </c>
      <c r="AI5349" s="36">
        <v>0</v>
      </c>
      <c r="AJ5349" s="36">
        <v>0</v>
      </c>
      <c r="AK5349" s="36">
        <v>0</v>
      </c>
      <c r="AL5349" s="36">
        <f t="shared" si="13974"/>
        <v>0</v>
      </c>
      <c r="AM5349" s="36">
        <f t="shared" si="13975"/>
        <v>0</v>
      </c>
      <c r="AN5349" s="37" t="s">
        <v>35</v>
      </c>
    </row>
    <row r="5350" spans="2:40" x14ac:dyDescent="0.3">
      <c r="B5350" s="30" t="s">
        <v>1465</v>
      </c>
      <c r="C5350" s="30" t="s">
        <v>134</v>
      </c>
      <c r="D5350" s="30" t="s">
        <v>38</v>
      </c>
      <c r="E5350" s="15" t="str">
        <f t="shared" si="14005"/>
        <v>1101</v>
      </c>
      <c r="F5350" s="30" t="s">
        <v>1487</v>
      </c>
      <c r="G5350" s="30" t="s">
        <v>302</v>
      </c>
      <c r="H5350" s="31" t="s">
        <v>303</v>
      </c>
      <c r="I5350" s="32">
        <v>577</v>
      </c>
      <c r="J5350" s="32"/>
      <c r="K5350" s="32"/>
      <c r="L5350" s="32"/>
      <c r="M5350" s="32"/>
      <c r="N5350" s="32"/>
      <c r="O5350" s="32">
        <v>0</v>
      </c>
      <c r="P5350" s="32">
        <v>0</v>
      </c>
      <c r="Q5350" s="32">
        <v>0</v>
      </c>
      <c r="R5350" s="32">
        <v>0</v>
      </c>
      <c r="S5350" s="32">
        <v>0</v>
      </c>
      <c r="T5350" s="32">
        <v>0</v>
      </c>
      <c r="U5350" s="32">
        <v>0</v>
      </c>
      <c r="V5350" s="32">
        <f t="shared" si="14006"/>
        <v>577</v>
      </c>
      <c r="W5350" s="32"/>
      <c r="X5350" s="32"/>
      <c r="Y5350" s="32"/>
      <c r="Z5350" s="32"/>
      <c r="AA5350" s="32"/>
      <c r="AB5350" s="32">
        <v>192.3</v>
      </c>
      <c r="AC5350" s="33">
        <v>577</v>
      </c>
      <c r="AD5350" s="33">
        <v>577</v>
      </c>
      <c r="AE5350" s="34">
        <f t="shared" si="13973"/>
        <v>100</v>
      </c>
      <c r="AF5350" s="32">
        <v>577</v>
      </c>
      <c r="AG5350" s="32">
        <v>0</v>
      </c>
      <c r="AH5350" s="32">
        <v>0</v>
      </c>
      <c r="AI5350" s="32">
        <v>0</v>
      </c>
      <c r="AJ5350" s="32">
        <v>0</v>
      </c>
      <c r="AK5350" s="32">
        <v>0</v>
      </c>
      <c r="AL5350" s="32">
        <f t="shared" si="13974"/>
        <v>577</v>
      </c>
      <c r="AM5350" s="32">
        <f t="shared" si="13975"/>
        <v>0</v>
      </c>
      <c r="AN5350" s="12"/>
    </row>
    <row r="5351" spans="2:40" ht="31.2" x14ac:dyDescent="0.3">
      <c r="B5351" s="30" t="s">
        <v>1465</v>
      </c>
      <c r="C5351" s="30" t="s">
        <v>134</v>
      </c>
      <c r="D5351" s="30" t="s">
        <v>38</v>
      </c>
      <c r="E5351" s="15" t="str">
        <f t="shared" si="14005"/>
        <v>1101</v>
      </c>
      <c r="F5351" s="30" t="s">
        <v>1488</v>
      </c>
      <c r="G5351" s="30"/>
      <c r="H5351" s="31" t="s">
        <v>1489</v>
      </c>
      <c r="I5351" s="32">
        <f t="shared" ref="I5351:T5351" si="14088">I5352+I5355</f>
        <v>3206.6</v>
      </c>
      <c r="J5351" s="32">
        <f t="shared" si="14088"/>
        <v>3206.6</v>
      </c>
      <c r="K5351" s="32">
        <f t="shared" si="14088"/>
        <v>3206.6</v>
      </c>
      <c r="L5351" s="32">
        <f t="shared" si="14088"/>
        <v>0</v>
      </c>
      <c r="M5351" s="32">
        <f t="shared" si="14088"/>
        <v>0</v>
      </c>
      <c r="N5351" s="32">
        <f t="shared" si="14088"/>
        <v>0</v>
      </c>
      <c r="O5351" s="32">
        <f t="shared" si="14088"/>
        <v>0</v>
      </c>
      <c r="P5351" s="32">
        <f t="shared" si="14088"/>
        <v>0</v>
      </c>
      <c r="Q5351" s="32">
        <f t="shared" si="14088"/>
        <v>0</v>
      </c>
      <c r="R5351" s="32">
        <f t="shared" si="14088"/>
        <v>0</v>
      </c>
      <c r="S5351" s="32">
        <f t="shared" si="14088"/>
        <v>0</v>
      </c>
      <c r="T5351" s="32">
        <f t="shared" si="14088"/>
        <v>0</v>
      </c>
      <c r="U5351" s="32">
        <v>0</v>
      </c>
      <c r="V5351" s="32">
        <f t="shared" si="14006"/>
        <v>3206.6</v>
      </c>
      <c r="W5351" s="32">
        <f t="shared" ref="W5351:AD5351" si="14089">W5352+W5355</f>
        <v>0</v>
      </c>
      <c r="X5351" s="32">
        <f t="shared" si="14089"/>
        <v>0</v>
      </c>
      <c r="Y5351" s="32">
        <f t="shared" si="14089"/>
        <v>0</v>
      </c>
      <c r="Z5351" s="32">
        <f t="shared" si="14089"/>
        <v>0</v>
      </c>
      <c r="AA5351" s="32">
        <f t="shared" si="14089"/>
        <v>0</v>
      </c>
      <c r="AB5351" s="32">
        <f t="shared" si="14089"/>
        <v>3111.06</v>
      </c>
      <c r="AC5351" s="33">
        <f t="shared" si="14089"/>
        <v>3206.6</v>
      </c>
      <c r="AD5351" s="33">
        <f t="shared" si="14089"/>
        <v>3206.6</v>
      </c>
      <c r="AE5351" s="34">
        <f t="shared" si="13973"/>
        <v>100</v>
      </c>
      <c r="AF5351" s="32">
        <f t="shared" ref="AF5351:AK5351" si="14090">AF5352+AF5355</f>
        <v>3206.6</v>
      </c>
      <c r="AG5351" s="32">
        <f t="shared" si="14090"/>
        <v>0</v>
      </c>
      <c r="AH5351" s="32">
        <f t="shared" si="14090"/>
        <v>0</v>
      </c>
      <c r="AI5351" s="32">
        <f t="shared" si="14090"/>
        <v>0</v>
      </c>
      <c r="AJ5351" s="32">
        <f t="shared" si="14090"/>
        <v>0</v>
      </c>
      <c r="AK5351" s="32">
        <f t="shared" si="14090"/>
        <v>0</v>
      </c>
      <c r="AL5351" s="32">
        <f t="shared" si="13974"/>
        <v>3206.6</v>
      </c>
      <c r="AM5351" s="32">
        <f t="shared" si="13975"/>
        <v>0</v>
      </c>
    </row>
    <row r="5352" spans="2:40" ht="78" x14ac:dyDescent="0.3">
      <c r="B5352" s="30" t="s">
        <v>1465</v>
      </c>
      <c r="C5352" s="30" t="s">
        <v>134</v>
      </c>
      <c r="D5352" s="30" t="s">
        <v>38</v>
      </c>
      <c r="E5352" s="15" t="str">
        <f t="shared" si="14005"/>
        <v>1101</v>
      </c>
      <c r="F5352" s="30" t="s">
        <v>1490</v>
      </c>
      <c r="G5352" s="30"/>
      <c r="H5352" s="31" t="s">
        <v>1491</v>
      </c>
      <c r="I5352" s="32">
        <f t="shared" ref="I5352:I5360" si="14091">I5353</f>
        <v>806.6</v>
      </c>
      <c r="J5352" s="32">
        <f t="shared" ref="J5352:J5360" si="14092">J5353</f>
        <v>806.6</v>
      </c>
      <c r="K5352" s="32">
        <f t="shared" ref="K5352:K5360" si="14093">K5353</f>
        <v>806.6</v>
      </c>
      <c r="L5352" s="32">
        <f t="shared" ref="L5352:L5360" si="14094">L5353</f>
        <v>0</v>
      </c>
      <c r="M5352" s="32">
        <f t="shared" ref="M5352:M5360" si="14095">M5353</f>
        <v>0</v>
      </c>
      <c r="N5352" s="32">
        <f t="shared" ref="N5352:N5360" si="14096">N5353</f>
        <v>0</v>
      </c>
      <c r="O5352" s="32">
        <f t="shared" ref="O5352:O5360" si="14097">O5353</f>
        <v>0</v>
      </c>
      <c r="P5352" s="32">
        <f t="shared" ref="P5352:P5360" si="14098">P5353</f>
        <v>0</v>
      </c>
      <c r="Q5352" s="32">
        <f t="shared" ref="Q5352:Q5360" si="14099">Q5353</f>
        <v>0</v>
      </c>
      <c r="R5352" s="32">
        <f t="shared" ref="R5352:R5360" si="14100">R5353</f>
        <v>0</v>
      </c>
      <c r="S5352" s="32">
        <f t="shared" ref="S5352:S5360" si="14101">S5353</f>
        <v>0</v>
      </c>
      <c r="T5352" s="32">
        <f t="shared" ref="T5352:T5360" si="14102">T5353</f>
        <v>0</v>
      </c>
      <c r="U5352" s="32">
        <v>0</v>
      </c>
      <c r="V5352" s="32">
        <f t="shared" si="14006"/>
        <v>806.6</v>
      </c>
      <c r="W5352" s="32">
        <f t="shared" ref="W5352:W5360" si="14103">W5353</f>
        <v>0</v>
      </c>
      <c r="X5352" s="32">
        <f t="shared" ref="X5352:X5360" si="14104">X5353</f>
        <v>0</v>
      </c>
      <c r="Y5352" s="32">
        <f t="shared" ref="Y5352:Y5360" si="14105">Y5353</f>
        <v>0</v>
      </c>
      <c r="Z5352" s="32">
        <f t="shared" ref="Z5352:Z5360" si="14106">Z5353</f>
        <v>0</v>
      </c>
      <c r="AA5352" s="32">
        <f t="shared" ref="AA5352:AA5360" si="14107">AA5353</f>
        <v>0</v>
      </c>
      <c r="AB5352" s="32">
        <f t="shared" ref="AB5352:AB5360" si="14108">AB5353</f>
        <v>711.06</v>
      </c>
      <c r="AC5352" s="33">
        <f t="shared" ref="AC5352:AC5360" si="14109">AC5353</f>
        <v>806.6</v>
      </c>
      <c r="AD5352" s="33">
        <f t="shared" ref="AD5352:AD5360" si="14110">AD5353</f>
        <v>806.6</v>
      </c>
      <c r="AE5352" s="34">
        <f t="shared" si="13973"/>
        <v>100</v>
      </c>
      <c r="AF5352" s="32">
        <f t="shared" ref="AF5352:AF5360" si="14111">AF5353</f>
        <v>806.6</v>
      </c>
      <c r="AG5352" s="32">
        <f t="shared" ref="AG5352:AG5360" si="14112">AG5353</f>
        <v>0</v>
      </c>
      <c r="AH5352" s="32">
        <f t="shared" ref="AH5352:AH5360" si="14113">AH5353</f>
        <v>0</v>
      </c>
      <c r="AI5352" s="32">
        <f t="shared" ref="AI5352:AI5360" si="14114">AI5353</f>
        <v>0</v>
      </c>
      <c r="AJ5352" s="32">
        <f t="shared" ref="AJ5352:AJ5360" si="14115">AJ5353</f>
        <v>0</v>
      </c>
      <c r="AK5352" s="32">
        <f t="shared" ref="AK5352:AK5360" si="14116">AK5353</f>
        <v>0</v>
      </c>
      <c r="AL5352" s="32">
        <f t="shared" si="13974"/>
        <v>806.6</v>
      </c>
      <c r="AM5352" s="32">
        <f t="shared" si="13975"/>
        <v>0</v>
      </c>
    </row>
    <row r="5353" spans="2:40" ht="31.2" x14ac:dyDescent="0.3">
      <c r="B5353" s="30" t="s">
        <v>1465</v>
      </c>
      <c r="C5353" s="30" t="s">
        <v>134</v>
      </c>
      <c r="D5353" s="30" t="s">
        <v>38</v>
      </c>
      <c r="E5353" s="15" t="str">
        <f t="shared" si="14005"/>
        <v>1101</v>
      </c>
      <c r="F5353" s="30" t="s">
        <v>1490</v>
      </c>
      <c r="G5353" s="30" t="s">
        <v>174</v>
      </c>
      <c r="H5353" s="31" t="s">
        <v>175</v>
      </c>
      <c r="I5353" s="32">
        <f t="shared" si="14091"/>
        <v>806.6</v>
      </c>
      <c r="J5353" s="32">
        <f t="shared" si="14092"/>
        <v>806.6</v>
      </c>
      <c r="K5353" s="32">
        <f t="shared" si="14093"/>
        <v>806.6</v>
      </c>
      <c r="L5353" s="32">
        <f t="shared" si="14094"/>
        <v>0</v>
      </c>
      <c r="M5353" s="32">
        <f t="shared" si="14095"/>
        <v>0</v>
      </c>
      <c r="N5353" s="32">
        <f t="shared" si="14096"/>
        <v>0</v>
      </c>
      <c r="O5353" s="32">
        <f t="shared" si="14097"/>
        <v>0</v>
      </c>
      <c r="P5353" s="32">
        <f t="shared" si="14098"/>
        <v>0</v>
      </c>
      <c r="Q5353" s="32">
        <f t="shared" si="14099"/>
        <v>0</v>
      </c>
      <c r="R5353" s="32">
        <f t="shared" si="14100"/>
        <v>0</v>
      </c>
      <c r="S5353" s="32">
        <f t="shared" si="14101"/>
        <v>0</v>
      </c>
      <c r="T5353" s="32">
        <f t="shared" si="14102"/>
        <v>0</v>
      </c>
      <c r="U5353" s="32">
        <v>0</v>
      </c>
      <c r="V5353" s="32">
        <f t="shared" si="14006"/>
        <v>806.6</v>
      </c>
      <c r="W5353" s="32">
        <f t="shared" si="14103"/>
        <v>0</v>
      </c>
      <c r="X5353" s="32">
        <f t="shared" si="14104"/>
        <v>0</v>
      </c>
      <c r="Y5353" s="32">
        <f t="shared" si="14105"/>
        <v>0</v>
      </c>
      <c r="Z5353" s="32">
        <f t="shared" si="14106"/>
        <v>0</v>
      </c>
      <c r="AA5353" s="32">
        <f t="shared" si="14107"/>
        <v>0</v>
      </c>
      <c r="AB5353" s="32">
        <f t="shared" si="14108"/>
        <v>711.06</v>
      </c>
      <c r="AC5353" s="33">
        <f t="shared" si="14109"/>
        <v>806.6</v>
      </c>
      <c r="AD5353" s="33">
        <f t="shared" si="14110"/>
        <v>806.6</v>
      </c>
      <c r="AE5353" s="34">
        <f t="shared" si="13973"/>
        <v>100</v>
      </c>
      <c r="AF5353" s="32">
        <f t="shared" si="14111"/>
        <v>806.6</v>
      </c>
      <c r="AG5353" s="32">
        <f t="shared" si="14112"/>
        <v>0</v>
      </c>
      <c r="AH5353" s="32">
        <f t="shared" si="14113"/>
        <v>0</v>
      </c>
      <c r="AI5353" s="32">
        <f t="shared" si="14114"/>
        <v>0</v>
      </c>
      <c r="AJ5353" s="32">
        <f t="shared" si="14115"/>
        <v>0</v>
      </c>
      <c r="AK5353" s="32">
        <f t="shared" si="14116"/>
        <v>0</v>
      </c>
      <c r="AL5353" s="32">
        <f t="shared" si="13974"/>
        <v>806.6</v>
      </c>
      <c r="AM5353" s="32">
        <f t="shared" si="13975"/>
        <v>0</v>
      </c>
    </row>
    <row r="5354" spans="2:40" ht="62.4" x14ac:dyDescent="0.3">
      <c r="B5354" s="30" t="s">
        <v>1465</v>
      </c>
      <c r="C5354" s="30" t="s">
        <v>134</v>
      </c>
      <c r="D5354" s="30" t="s">
        <v>38</v>
      </c>
      <c r="E5354" s="15" t="str">
        <f t="shared" si="14005"/>
        <v>1101</v>
      </c>
      <c r="F5354" s="30" t="s">
        <v>1490</v>
      </c>
      <c r="G5354" s="30" t="s">
        <v>370</v>
      </c>
      <c r="H5354" s="31" t="s">
        <v>371</v>
      </c>
      <c r="I5354" s="32">
        <v>806.6</v>
      </c>
      <c r="J5354" s="32">
        <v>806.6</v>
      </c>
      <c r="K5354" s="32">
        <v>806.6</v>
      </c>
      <c r="L5354" s="32"/>
      <c r="M5354" s="32"/>
      <c r="N5354" s="32"/>
      <c r="O5354" s="32">
        <v>0</v>
      </c>
      <c r="P5354" s="32">
        <v>0</v>
      </c>
      <c r="Q5354" s="32">
        <v>0</v>
      </c>
      <c r="R5354" s="32">
        <v>0</v>
      </c>
      <c r="S5354" s="32">
        <v>0</v>
      </c>
      <c r="T5354" s="32">
        <v>0</v>
      </c>
      <c r="U5354" s="32">
        <v>0</v>
      </c>
      <c r="V5354" s="32">
        <f t="shared" si="14006"/>
        <v>806.6</v>
      </c>
      <c r="W5354" s="32"/>
      <c r="X5354" s="32"/>
      <c r="Y5354" s="32"/>
      <c r="Z5354" s="32"/>
      <c r="AA5354" s="32"/>
      <c r="AB5354" s="32">
        <v>711.06</v>
      </c>
      <c r="AC5354" s="33">
        <v>806.6</v>
      </c>
      <c r="AD5354" s="33">
        <v>806.6</v>
      </c>
      <c r="AE5354" s="34">
        <f t="shared" ref="AE5354:AE5417" si="14117">AD5354/AC5354*100</f>
        <v>100</v>
      </c>
      <c r="AF5354" s="32">
        <v>806.6</v>
      </c>
      <c r="AG5354" s="32">
        <v>0</v>
      </c>
      <c r="AH5354" s="32">
        <v>0</v>
      </c>
      <c r="AI5354" s="32">
        <v>0</v>
      </c>
      <c r="AJ5354" s="32">
        <v>0</v>
      </c>
      <c r="AK5354" s="32">
        <v>0</v>
      </c>
      <c r="AL5354" s="32">
        <f t="shared" ref="AL5354:AL5417" si="14118">AF5354+AH5354+AK5354+AI5354+AJ5354+AG5354</f>
        <v>806.6</v>
      </c>
      <c r="AM5354" s="32">
        <f t="shared" ref="AM5354:AM5417" si="14119">V5354-AL5354</f>
        <v>0</v>
      </c>
      <c r="AN5354" s="12"/>
    </row>
    <row r="5355" spans="2:40" ht="62.4" x14ac:dyDescent="0.3">
      <c r="B5355" s="30" t="s">
        <v>1465</v>
      </c>
      <c r="C5355" s="30" t="s">
        <v>134</v>
      </c>
      <c r="D5355" s="30" t="s">
        <v>38</v>
      </c>
      <c r="E5355" s="15" t="str">
        <f t="shared" si="14005"/>
        <v>1101</v>
      </c>
      <c r="F5355" s="30" t="s">
        <v>1492</v>
      </c>
      <c r="G5355" s="30"/>
      <c r="H5355" s="31" t="s">
        <v>1493</v>
      </c>
      <c r="I5355" s="32">
        <f t="shared" si="14091"/>
        <v>2400</v>
      </c>
      <c r="J5355" s="32">
        <f t="shared" si="14092"/>
        <v>2400</v>
      </c>
      <c r="K5355" s="32">
        <f t="shared" si="14093"/>
        <v>2400</v>
      </c>
      <c r="L5355" s="32">
        <f t="shared" si="14094"/>
        <v>0</v>
      </c>
      <c r="M5355" s="32">
        <f t="shared" si="14095"/>
        <v>0</v>
      </c>
      <c r="N5355" s="32">
        <f t="shared" si="14096"/>
        <v>0</v>
      </c>
      <c r="O5355" s="32">
        <f t="shared" si="14097"/>
        <v>0</v>
      </c>
      <c r="P5355" s="32">
        <f t="shared" si="14098"/>
        <v>0</v>
      </c>
      <c r="Q5355" s="32">
        <f t="shared" si="14099"/>
        <v>0</v>
      </c>
      <c r="R5355" s="32">
        <f t="shared" si="14100"/>
        <v>0</v>
      </c>
      <c r="S5355" s="32">
        <f t="shared" si="14101"/>
        <v>0</v>
      </c>
      <c r="T5355" s="32">
        <f t="shared" si="14102"/>
        <v>0</v>
      </c>
      <c r="U5355" s="32">
        <v>0</v>
      </c>
      <c r="V5355" s="32">
        <f t="shared" si="14006"/>
        <v>2400</v>
      </c>
      <c r="W5355" s="32">
        <f t="shared" si="14103"/>
        <v>0</v>
      </c>
      <c r="X5355" s="32">
        <f t="shared" si="14104"/>
        <v>0</v>
      </c>
      <c r="Y5355" s="32">
        <f t="shared" si="14105"/>
        <v>0</v>
      </c>
      <c r="Z5355" s="32">
        <f t="shared" si="14106"/>
        <v>0</v>
      </c>
      <c r="AA5355" s="32">
        <f t="shared" si="14107"/>
        <v>0</v>
      </c>
      <c r="AB5355" s="32">
        <f t="shared" si="14108"/>
        <v>2400</v>
      </c>
      <c r="AC5355" s="33">
        <f t="shared" si="14109"/>
        <v>2400</v>
      </c>
      <c r="AD5355" s="33">
        <f t="shared" si="14110"/>
        <v>2400</v>
      </c>
      <c r="AE5355" s="34">
        <f t="shared" si="14117"/>
        <v>100</v>
      </c>
      <c r="AF5355" s="32">
        <f t="shared" si="14111"/>
        <v>2400</v>
      </c>
      <c r="AG5355" s="32">
        <f t="shared" si="14112"/>
        <v>0</v>
      </c>
      <c r="AH5355" s="32">
        <f t="shared" si="14113"/>
        <v>0</v>
      </c>
      <c r="AI5355" s="32">
        <f t="shared" si="14114"/>
        <v>0</v>
      </c>
      <c r="AJ5355" s="32">
        <f t="shared" si="14115"/>
        <v>0</v>
      </c>
      <c r="AK5355" s="32">
        <f t="shared" si="14116"/>
        <v>0</v>
      </c>
      <c r="AL5355" s="32">
        <f t="shared" si="14118"/>
        <v>2400</v>
      </c>
      <c r="AM5355" s="32">
        <f t="shared" si="14119"/>
        <v>0</v>
      </c>
    </row>
    <row r="5356" spans="2:40" ht="31.2" x14ac:dyDescent="0.3">
      <c r="B5356" s="30" t="s">
        <v>1465</v>
      </c>
      <c r="C5356" s="30" t="s">
        <v>134</v>
      </c>
      <c r="D5356" s="30" t="s">
        <v>38</v>
      </c>
      <c r="E5356" s="15" t="str">
        <f t="shared" si="14005"/>
        <v>1101</v>
      </c>
      <c r="F5356" s="30" t="s">
        <v>1492</v>
      </c>
      <c r="G5356" s="30" t="s">
        <v>174</v>
      </c>
      <c r="H5356" s="31" t="s">
        <v>175</v>
      </c>
      <c r="I5356" s="32">
        <f t="shared" si="14091"/>
        <v>2400</v>
      </c>
      <c r="J5356" s="32">
        <f t="shared" si="14092"/>
        <v>2400</v>
      </c>
      <c r="K5356" s="32">
        <f t="shared" si="14093"/>
        <v>2400</v>
      </c>
      <c r="L5356" s="32">
        <f t="shared" si="14094"/>
        <v>0</v>
      </c>
      <c r="M5356" s="32">
        <f t="shared" si="14095"/>
        <v>0</v>
      </c>
      <c r="N5356" s="32">
        <f t="shared" si="14096"/>
        <v>0</v>
      </c>
      <c r="O5356" s="32">
        <f t="shared" si="14097"/>
        <v>0</v>
      </c>
      <c r="P5356" s="32">
        <f t="shared" si="14098"/>
        <v>0</v>
      </c>
      <c r="Q5356" s="32">
        <f t="shared" si="14099"/>
        <v>0</v>
      </c>
      <c r="R5356" s="32">
        <f t="shared" si="14100"/>
        <v>0</v>
      </c>
      <c r="S5356" s="32">
        <f t="shared" si="14101"/>
        <v>0</v>
      </c>
      <c r="T5356" s="32">
        <f t="shared" si="14102"/>
        <v>0</v>
      </c>
      <c r="U5356" s="32">
        <v>0</v>
      </c>
      <c r="V5356" s="32">
        <f t="shared" si="14006"/>
        <v>2400</v>
      </c>
      <c r="W5356" s="32">
        <f t="shared" si="14103"/>
        <v>0</v>
      </c>
      <c r="X5356" s="32">
        <f t="shared" si="14104"/>
        <v>0</v>
      </c>
      <c r="Y5356" s="32">
        <f t="shared" si="14105"/>
        <v>0</v>
      </c>
      <c r="Z5356" s="32">
        <f t="shared" si="14106"/>
        <v>0</v>
      </c>
      <c r="AA5356" s="32">
        <f t="shared" si="14107"/>
        <v>0</v>
      </c>
      <c r="AB5356" s="32">
        <f t="shared" si="14108"/>
        <v>2400</v>
      </c>
      <c r="AC5356" s="33">
        <f t="shared" si="14109"/>
        <v>2400</v>
      </c>
      <c r="AD5356" s="33">
        <f t="shared" si="14110"/>
        <v>2400</v>
      </c>
      <c r="AE5356" s="34">
        <f t="shared" si="14117"/>
        <v>100</v>
      </c>
      <c r="AF5356" s="32">
        <f t="shared" si="14111"/>
        <v>2400</v>
      </c>
      <c r="AG5356" s="32">
        <f t="shared" si="14112"/>
        <v>0</v>
      </c>
      <c r="AH5356" s="32">
        <f t="shared" si="14113"/>
        <v>0</v>
      </c>
      <c r="AI5356" s="32">
        <f t="shared" si="14114"/>
        <v>0</v>
      </c>
      <c r="AJ5356" s="32">
        <f t="shared" si="14115"/>
        <v>0</v>
      </c>
      <c r="AK5356" s="32">
        <f t="shared" si="14116"/>
        <v>0</v>
      </c>
      <c r="AL5356" s="32">
        <f t="shared" si="14118"/>
        <v>2400</v>
      </c>
      <c r="AM5356" s="32">
        <f t="shared" si="14119"/>
        <v>0</v>
      </c>
    </row>
    <row r="5357" spans="2:40" ht="62.4" x14ac:dyDescent="0.3">
      <c r="B5357" s="30" t="s">
        <v>1465</v>
      </c>
      <c r="C5357" s="30" t="s">
        <v>134</v>
      </c>
      <c r="D5357" s="30" t="s">
        <v>38</v>
      </c>
      <c r="E5357" s="15" t="str">
        <f t="shared" si="14005"/>
        <v>1101</v>
      </c>
      <c r="F5357" s="30" t="s">
        <v>1492</v>
      </c>
      <c r="G5357" s="30" t="s">
        <v>370</v>
      </c>
      <c r="H5357" s="31" t="s">
        <v>371</v>
      </c>
      <c r="I5357" s="32">
        <v>2400</v>
      </c>
      <c r="J5357" s="32">
        <v>2400</v>
      </c>
      <c r="K5357" s="32">
        <v>2400</v>
      </c>
      <c r="L5357" s="32"/>
      <c r="M5357" s="32"/>
      <c r="N5357" s="32"/>
      <c r="O5357" s="32">
        <v>0</v>
      </c>
      <c r="P5357" s="32">
        <v>0</v>
      </c>
      <c r="Q5357" s="32">
        <v>0</v>
      </c>
      <c r="R5357" s="32">
        <v>0</v>
      </c>
      <c r="S5357" s="32">
        <v>0</v>
      </c>
      <c r="T5357" s="32">
        <v>0</v>
      </c>
      <c r="U5357" s="32">
        <v>0</v>
      </c>
      <c r="V5357" s="32">
        <f t="shared" si="14006"/>
        <v>2400</v>
      </c>
      <c r="W5357" s="32"/>
      <c r="X5357" s="32"/>
      <c r="Y5357" s="32"/>
      <c r="Z5357" s="32"/>
      <c r="AA5357" s="32"/>
      <c r="AB5357" s="32">
        <v>2400</v>
      </c>
      <c r="AC5357" s="33">
        <v>2400</v>
      </c>
      <c r="AD5357" s="33">
        <v>2400</v>
      </c>
      <c r="AE5357" s="34">
        <f t="shared" si="14117"/>
        <v>100</v>
      </c>
      <c r="AF5357" s="32">
        <v>2400</v>
      </c>
      <c r="AG5357" s="32">
        <v>0</v>
      </c>
      <c r="AH5357" s="32">
        <v>0</v>
      </c>
      <c r="AI5357" s="32">
        <v>0</v>
      </c>
      <c r="AJ5357" s="32">
        <v>0</v>
      </c>
      <c r="AK5357" s="32">
        <v>0</v>
      </c>
      <c r="AL5357" s="32">
        <f t="shared" si="14118"/>
        <v>2400</v>
      </c>
      <c r="AM5357" s="32">
        <f t="shared" si="14119"/>
        <v>0</v>
      </c>
      <c r="AN5357" s="12"/>
    </row>
    <row r="5358" spans="2:40" ht="31.2" hidden="1" customHeight="1" x14ac:dyDescent="0.3">
      <c r="B5358" s="30" t="s">
        <v>1465</v>
      </c>
      <c r="C5358" s="30" t="s">
        <v>134</v>
      </c>
      <c r="D5358" s="30" t="s">
        <v>38</v>
      </c>
      <c r="E5358" s="15" t="str">
        <f t="shared" si="14005"/>
        <v>1101</v>
      </c>
      <c r="F5358" s="30" t="s">
        <v>663</v>
      </c>
      <c r="G5358" s="30"/>
      <c r="H5358" s="31" t="s">
        <v>664</v>
      </c>
      <c r="I5358" s="32">
        <f t="shared" si="14091"/>
        <v>0</v>
      </c>
      <c r="J5358" s="32">
        <f t="shared" si="14092"/>
        <v>0</v>
      </c>
      <c r="K5358" s="32">
        <f t="shared" si="14093"/>
        <v>0</v>
      </c>
      <c r="L5358" s="32">
        <f t="shared" si="14094"/>
        <v>0</v>
      </c>
      <c r="M5358" s="32">
        <f t="shared" si="14095"/>
        <v>0</v>
      </c>
      <c r="N5358" s="32">
        <f t="shared" si="14096"/>
        <v>0</v>
      </c>
      <c r="O5358" s="32">
        <f t="shared" si="14097"/>
        <v>0</v>
      </c>
      <c r="P5358" s="32">
        <f t="shared" si="14098"/>
        <v>0</v>
      </c>
      <c r="Q5358" s="32">
        <f t="shared" si="14099"/>
        <v>0</v>
      </c>
      <c r="R5358" s="32">
        <f t="shared" si="14100"/>
        <v>0</v>
      </c>
      <c r="S5358" s="32">
        <f t="shared" si="14101"/>
        <v>0</v>
      </c>
      <c r="T5358" s="32">
        <f t="shared" si="14102"/>
        <v>0</v>
      </c>
      <c r="U5358" s="32">
        <v>0</v>
      </c>
      <c r="V5358" s="32">
        <f t="shared" si="14006"/>
        <v>0</v>
      </c>
      <c r="W5358" s="32">
        <f t="shared" si="14103"/>
        <v>0</v>
      </c>
      <c r="X5358" s="32">
        <f t="shared" si="14104"/>
        <v>0</v>
      </c>
      <c r="Y5358" s="32">
        <f t="shared" si="14105"/>
        <v>0</v>
      </c>
      <c r="Z5358" s="32">
        <f t="shared" si="14106"/>
        <v>0</v>
      </c>
      <c r="AA5358" s="32">
        <f t="shared" si="14107"/>
        <v>0</v>
      </c>
      <c r="AB5358" s="32">
        <f t="shared" si="14108"/>
        <v>0</v>
      </c>
      <c r="AC5358" s="33">
        <f t="shared" si="14109"/>
        <v>0</v>
      </c>
      <c r="AD5358" s="33">
        <f t="shared" si="14110"/>
        <v>0</v>
      </c>
      <c r="AE5358" s="34" t="e">
        <f t="shared" si="14117"/>
        <v>#DIV/0!</v>
      </c>
      <c r="AF5358" s="35">
        <f t="shared" si="14111"/>
        <v>0</v>
      </c>
      <c r="AG5358" s="35">
        <f t="shared" si="14112"/>
        <v>0</v>
      </c>
      <c r="AH5358" s="36">
        <f t="shared" si="14113"/>
        <v>0</v>
      </c>
      <c r="AI5358" s="36">
        <f t="shared" si="14114"/>
        <v>0</v>
      </c>
      <c r="AJ5358" s="36">
        <f t="shared" si="14115"/>
        <v>0</v>
      </c>
      <c r="AK5358" s="36">
        <f t="shared" si="14116"/>
        <v>0</v>
      </c>
      <c r="AL5358" s="36">
        <f t="shared" si="14118"/>
        <v>0</v>
      </c>
      <c r="AM5358" s="36">
        <f t="shared" si="14119"/>
        <v>0</v>
      </c>
      <c r="AN5358" s="37" t="s">
        <v>35</v>
      </c>
    </row>
    <row r="5359" spans="2:40" ht="31.2" hidden="1" customHeight="1" x14ac:dyDescent="0.3">
      <c r="B5359" s="30" t="s">
        <v>1465</v>
      </c>
      <c r="C5359" s="30" t="s">
        <v>134</v>
      </c>
      <c r="D5359" s="30" t="s">
        <v>38</v>
      </c>
      <c r="E5359" s="15" t="str">
        <f t="shared" si="14005"/>
        <v>1101</v>
      </c>
      <c r="F5359" s="30" t="s">
        <v>665</v>
      </c>
      <c r="G5359" s="30"/>
      <c r="H5359" s="31" t="s">
        <v>67</v>
      </c>
      <c r="I5359" s="32">
        <f t="shared" si="14091"/>
        <v>0</v>
      </c>
      <c r="J5359" s="32">
        <f t="shared" si="14092"/>
        <v>0</v>
      </c>
      <c r="K5359" s="32">
        <f t="shared" si="14093"/>
        <v>0</v>
      </c>
      <c r="L5359" s="32">
        <f t="shared" si="14094"/>
        <v>0</v>
      </c>
      <c r="M5359" s="32">
        <f t="shared" si="14095"/>
        <v>0</v>
      </c>
      <c r="N5359" s="32">
        <f t="shared" si="14096"/>
        <v>0</v>
      </c>
      <c r="O5359" s="32">
        <f t="shared" si="14097"/>
        <v>0</v>
      </c>
      <c r="P5359" s="32">
        <f t="shared" si="14098"/>
        <v>0</v>
      </c>
      <c r="Q5359" s="32">
        <f t="shared" si="14099"/>
        <v>0</v>
      </c>
      <c r="R5359" s="32">
        <f t="shared" si="14100"/>
        <v>0</v>
      </c>
      <c r="S5359" s="32">
        <f t="shared" si="14101"/>
        <v>0</v>
      </c>
      <c r="T5359" s="32">
        <f t="shared" si="14102"/>
        <v>0</v>
      </c>
      <c r="U5359" s="32">
        <v>0</v>
      </c>
      <c r="V5359" s="32">
        <f t="shared" si="14006"/>
        <v>0</v>
      </c>
      <c r="W5359" s="32">
        <f t="shared" si="14103"/>
        <v>0</v>
      </c>
      <c r="X5359" s="32">
        <f t="shared" si="14104"/>
        <v>0</v>
      </c>
      <c r="Y5359" s="32">
        <f t="shared" si="14105"/>
        <v>0</v>
      </c>
      <c r="Z5359" s="32">
        <f t="shared" si="14106"/>
        <v>0</v>
      </c>
      <c r="AA5359" s="32">
        <f t="shared" si="14107"/>
        <v>0</v>
      </c>
      <c r="AB5359" s="32">
        <f t="shared" si="14108"/>
        <v>0</v>
      </c>
      <c r="AC5359" s="33">
        <f t="shared" si="14109"/>
        <v>0</v>
      </c>
      <c r="AD5359" s="33">
        <f t="shared" si="14110"/>
        <v>0</v>
      </c>
      <c r="AE5359" s="34" t="e">
        <f t="shared" si="14117"/>
        <v>#DIV/0!</v>
      </c>
      <c r="AF5359" s="35">
        <f t="shared" si="14111"/>
        <v>0</v>
      </c>
      <c r="AG5359" s="35">
        <f t="shared" si="14112"/>
        <v>0</v>
      </c>
      <c r="AH5359" s="36">
        <f t="shared" si="14113"/>
        <v>0</v>
      </c>
      <c r="AI5359" s="36">
        <f t="shared" si="14114"/>
        <v>0</v>
      </c>
      <c r="AJ5359" s="36">
        <f t="shared" si="14115"/>
        <v>0</v>
      </c>
      <c r="AK5359" s="36">
        <f t="shared" si="14116"/>
        <v>0</v>
      </c>
      <c r="AL5359" s="36">
        <f t="shared" si="14118"/>
        <v>0</v>
      </c>
      <c r="AM5359" s="36">
        <f t="shared" si="14119"/>
        <v>0</v>
      </c>
      <c r="AN5359" s="37" t="s">
        <v>35</v>
      </c>
    </row>
    <row r="5360" spans="2:40" ht="31.2" hidden="1" customHeight="1" x14ac:dyDescent="0.3">
      <c r="B5360" s="30" t="s">
        <v>1465</v>
      </c>
      <c r="C5360" s="30" t="s">
        <v>134</v>
      </c>
      <c r="D5360" s="30" t="s">
        <v>38</v>
      </c>
      <c r="E5360" s="15" t="str">
        <f t="shared" si="14005"/>
        <v>1101</v>
      </c>
      <c r="F5360" s="30" t="s">
        <v>665</v>
      </c>
      <c r="G5360" s="30" t="s">
        <v>174</v>
      </c>
      <c r="H5360" s="31" t="s">
        <v>175</v>
      </c>
      <c r="I5360" s="32">
        <f t="shared" si="14091"/>
        <v>0</v>
      </c>
      <c r="J5360" s="32">
        <f t="shared" si="14092"/>
        <v>0</v>
      </c>
      <c r="K5360" s="32">
        <f t="shared" si="14093"/>
        <v>0</v>
      </c>
      <c r="L5360" s="32">
        <f t="shared" si="14094"/>
        <v>0</v>
      </c>
      <c r="M5360" s="32">
        <f t="shared" si="14095"/>
        <v>0</v>
      </c>
      <c r="N5360" s="32">
        <f t="shared" si="14096"/>
        <v>0</v>
      </c>
      <c r="O5360" s="32">
        <f t="shared" si="14097"/>
        <v>0</v>
      </c>
      <c r="P5360" s="32">
        <f t="shared" si="14098"/>
        <v>0</v>
      </c>
      <c r="Q5360" s="32">
        <f t="shared" si="14099"/>
        <v>0</v>
      </c>
      <c r="R5360" s="32">
        <f t="shared" si="14100"/>
        <v>0</v>
      </c>
      <c r="S5360" s="32">
        <f t="shared" si="14101"/>
        <v>0</v>
      </c>
      <c r="T5360" s="32">
        <f t="shared" si="14102"/>
        <v>0</v>
      </c>
      <c r="U5360" s="32">
        <v>0</v>
      </c>
      <c r="V5360" s="32">
        <f t="shared" si="14006"/>
        <v>0</v>
      </c>
      <c r="W5360" s="32">
        <f t="shared" si="14103"/>
        <v>0</v>
      </c>
      <c r="X5360" s="32">
        <f t="shared" si="14104"/>
        <v>0</v>
      </c>
      <c r="Y5360" s="32">
        <f t="shared" si="14105"/>
        <v>0</v>
      </c>
      <c r="Z5360" s="32">
        <f t="shared" si="14106"/>
        <v>0</v>
      </c>
      <c r="AA5360" s="32">
        <f t="shared" si="14107"/>
        <v>0</v>
      </c>
      <c r="AB5360" s="32">
        <f t="shared" si="14108"/>
        <v>0</v>
      </c>
      <c r="AC5360" s="33">
        <f t="shared" si="14109"/>
        <v>0</v>
      </c>
      <c r="AD5360" s="33">
        <f t="shared" si="14110"/>
        <v>0</v>
      </c>
      <c r="AE5360" s="34" t="e">
        <f t="shared" si="14117"/>
        <v>#DIV/0!</v>
      </c>
      <c r="AF5360" s="35">
        <f t="shared" si="14111"/>
        <v>0</v>
      </c>
      <c r="AG5360" s="35">
        <f t="shared" si="14112"/>
        <v>0</v>
      </c>
      <c r="AH5360" s="36">
        <f t="shared" si="14113"/>
        <v>0</v>
      </c>
      <c r="AI5360" s="36">
        <f t="shared" si="14114"/>
        <v>0</v>
      </c>
      <c r="AJ5360" s="36">
        <f t="shared" si="14115"/>
        <v>0</v>
      </c>
      <c r="AK5360" s="36">
        <f t="shared" si="14116"/>
        <v>0</v>
      </c>
      <c r="AL5360" s="36">
        <f t="shared" si="14118"/>
        <v>0</v>
      </c>
      <c r="AM5360" s="36">
        <f t="shared" si="14119"/>
        <v>0</v>
      </c>
      <c r="AN5360" s="37" t="s">
        <v>35</v>
      </c>
    </row>
    <row r="5361" spans="2:40" ht="15.6" hidden="1" customHeight="1" x14ac:dyDescent="0.3">
      <c r="B5361" s="30" t="s">
        <v>1465</v>
      </c>
      <c r="C5361" s="30" t="s">
        <v>134</v>
      </c>
      <c r="D5361" s="30" t="s">
        <v>38</v>
      </c>
      <c r="E5361" s="15" t="str">
        <f t="shared" ref="E5361:E5424" si="14120">CONCATENATE(C5361,D5361)</f>
        <v>1101</v>
      </c>
      <c r="F5361" s="30" t="s">
        <v>665</v>
      </c>
      <c r="G5361" s="30" t="s">
        <v>302</v>
      </c>
      <c r="H5361" s="31" t="s">
        <v>303</v>
      </c>
      <c r="I5361" s="32"/>
      <c r="J5361" s="32"/>
      <c r="K5361" s="32"/>
      <c r="L5361" s="32"/>
      <c r="M5361" s="32"/>
      <c r="N5361" s="32"/>
      <c r="O5361" s="32">
        <v>0</v>
      </c>
      <c r="P5361" s="32">
        <v>0</v>
      </c>
      <c r="Q5361" s="32">
        <v>0</v>
      </c>
      <c r="R5361" s="32">
        <v>0</v>
      </c>
      <c r="S5361" s="32">
        <v>0</v>
      </c>
      <c r="T5361" s="32">
        <v>0</v>
      </c>
      <c r="U5361" s="32">
        <v>0</v>
      </c>
      <c r="V5361" s="32">
        <f t="shared" ref="V5361:V5424" si="14121">I5361+L5361+U5361+T5361+S5361+R5361+Q5361+P5361+O5361</f>
        <v>0</v>
      </c>
      <c r="W5361" s="32"/>
      <c r="X5361" s="32"/>
      <c r="Y5361" s="32"/>
      <c r="Z5361" s="32"/>
      <c r="AA5361" s="32"/>
      <c r="AB5361" s="32">
        <v>0</v>
      </c>
      <c r="AC5361" s="33">
        <v>0</v>
      </c>
      <c r="AD5361" s="33">
        <v>0</v>
      </c>
      <c r="AE5361" s="34" t="e">
        <f t="shared" si="14117"/>
        <v>#DIV/0!</v>
      </c>
      <c r="AF5361" s="35">
        <v>0</v>
      </c>
      <c r="AG5361" s="35">
        <v>0</v>
      </c>
      <c r="AH5361" s="36">
        <v>0</v>
      </c>
      <c r="AI5361" s="36">
        <v>0</v>
      </c>
      <c r="AJ5361" s="36">
        <v>0</v>
      </c>
      <c r="AK5361" s="36">
        <v>0</v>
      </c>
      <c r="AL5361" s="36">
        <f t="shared" si="14118"/>
        <v>0</v>
      </c>
      <c r="AM5361" s="36">
        <f t="shared" si="14119"/>
        <v>0</v>
      </c>
      <c r="AN5361" s="37" t="s">
        <v>35</v>
      </c>
    </row>
    <row r="5362" spans="2:40" s="22" customFormat="1" x14ac:dyDescent="0.3">
      <c r="B5362" s="23" t="s">
        <v>1465</v>
      </c>
      <c r="C5362" s="23" t="s">
        <v>134</v>
      </c>
      <c r="D5362" s="23" t="s">
        <v>502</v>
      </c>
      <c r="E5362" s="24" t="str">
        <f t="shared" si="14120"/>
        <v>1102</v>
      </c>
      <c r="F5362" s="23"/>
      <c r="G5362" s="23"/>
      <c r="H5362" s="25" t="s">
        <v>655</v>
      </c>
      <c r="I5362" s="26">
        <f t="shared" ref="I5362:T5362" si="14122">I5377+I5363</f>
        <v>22956.6</v>
      </c>
      <c r="J5362" s="26">
        <f t="shared" si="14122"/>
        <v>22956.6</v>
      </c>
      <c r="K5362" s="26">
        <f t="shared" si="14122"/>
        <v>22956.6</v>
      </c>
      <c r="L5362" s="26">
        <f t="shared" si="14122"/>
        <v>0</v>
      </c>
      <c r="M5362" s="26">
        <f t="shared" si="14122"/>
        <v>0</v>
      </c>
      <c r="N5362" s="26">
        <f t="shared" si="14122"/>
        <v>0</v>
      </c>
      <c r="O5362" s="26">
        <f t="shared" si="14122"/>
        <v>0</v>
      </c>
      <c r="P5362" s="26">
        <f t="shared" si="14122"/>
        <v>0</v>
      </c>
      <c r="Q5362" s="26">
        <f t="shared" si="14122"/>
        <v>0</v>
      </c>
      <c r="R5362" s="26">
        <f t="shared" si="14122"/>
        <v>270</v>
      </c>
      <c r="S5362" s="26">
        <f t="shared" si="14122"/>
        <v>0</v>
      </c>
      <c r="T5362" s="26">
        <f t="shared" si="14122"/>
        <v>0</v>
      </c>
      <c r="U5362" s="26">
        <v>0</v>
      </c>
      <c r="V5362" s="26">
        <f t="shared" si="14121"/>
        <v>23226.6</v>
      </c>
      <c r="W5362" s="26">
        <f t="shared" ref="W5362:AD5362" si="14123">W5377+W5363</f>
        <v>0</v>
      </c>
      <c r="X5362" s="26">
        <f t="shared" si="14123"/>
        <v>0</v>
      </c>
      <c r="Y5362" s="26">
        <f t="shared" si="14123"/>
        <v>0</v>
      </c>
      <c r="Z5362" s="26">
        <f t="shared" si="14123"/>
        <v>0</v>
      </c>
      <c r="AA5362" s="26">
        <f t="shared" si="14123"/>
        <v>0</v>
      </c>
      <c r="AB5362" s="26">
        <f t="shared" si="14123"/>
        <v>19583.682660000002</v>
      </c>
      <c r="AC5362" s="27">
        <f t="shared" si="14123"/>
        <v>23226.6</v>
      </c>
      <c r="AD5362" s="27">
        <f t="shared" si="14123"/>
        <v>23226.599699999999</v>
      </c>
      <c r="AE5362" s="28">
        <f t="shared" si="14117"/>
        <v>99.999998708377476</v>
      </c>
      <c r="AF5362" s="26">
        <f t="shared" ref="AF5362:AK5362" si="14124">AF5377+AF5363</f>
        <v>23226.600000000002</v>
      </c>
      <c r="AG5362" s="26">
        <f t="shared" si="14124"/>
        <v>0</v>
      </c>
      <c r="AH5362" s="26">
        <f t="shared" si="14124"/>
        <v>0</v>
      </c>
      <c r="AI5362" s="26">
        <f t="shared" si="14124"/>
        <v>0</v>
      </c>
      <c r="AJ5362" s="26">
        <f t="shared" si="14124"/>
        <v>0</v>
      </c>
      <c r="AK5362" s="26">
        <f t="shared" si="14124"/>
        <v>0</v>
      </c>
      <c r="AL5362" s="26">
        <f t="shared" si="14118"/>
        <v>23226.600000000002</v>
      </c>
      <c r="AM5362" s="26">
        <f t="shared" si="14119"/>
        <v>0</v>
      </c>
      <c r="AN5362" s="29"/>
    </row>
    <row r="5363" spans="2:40" ht="31.2" x14ac:dyDescent="0.3">
      <c r="B5363" s="30" t="s">
        <v>1465</v>
      </c>
      <c r="C5363" s="30" t="s">
        <v>134</v>
      </c>
      <c r="D5363" s="30" t="s">
        <v>502</v>
      </c>
      <c r="E5363" s="15" t="str">
        <f t="shared" si="14120"/>
        <v>1102</v>
      </c>
      <c r="F5363" s="30" t="s">
        <v>659</v>
      </c>
      <c r="G5363" s="30"/>
      <c r="H5363" s="31" t="s">
        <v>660</v>
      </c>
      <c r="I5363" s="32">
        <f t="shared" ref="I5363:I5364" si="14125">I5364</f>
        <v>22344.1</v>
      </c>
      <c r="J5363" s="32">
        <f t="shared" ref="J5363:J5364" si="14126">J5364</f>
        <v>22344.1</v>
      </c>
      <c r="K5363" s="32">
        <f t="shared" ref="K5363:K5364" si="14127">K5364</f>
        <v>22344.1</v>
      </c>
      <c r="L5363" s="32">
        <f t="shared" ref="L5363:L5364" si="14128">L5364</f>
        <v>0</v>
      </c>
      <c r="M5363" s="32">
        <f t="shared" ref="M5363:M5364" si="14129">M5364</f>
        <v>0</v>
      </c>
      <c r="N5363" s="32">
        <f t="shared" ref="N5363:N5364" si="14130">N5364</f>
        <v>0</v>
      </c>
      <c r="O5363" s="32">
        <f t="shared" ref="O5363:O5364" si="14131">O5364</f>
        <v>0</v>
      </c>
      <c r="P5363" s="32">
        <f t="shared" ref="P5363:P5364" si="14132">P5364</f>
        <v>0</v>
      </c>
      <c r="Q5363" s="32">
        <f t="shared" ref="Q5363:Q5364" si="14133">Q5364</f>
        <v>0</v>
      </c>
      <c r="R5363" s="32">
        <f t="shared" ref="R5363:R5364" si="14134">R5364</f>
        <v>270</v>
      </c>
      <c r="S5363" s="32">
        <f t="shared" ref="S5363:S5364" si="14135">S5364</f>
        <v>0</v>
      </c>
      <c r="T5363" s="32">
        <f t="shared" ref="T5363:T5364" si="14136">T5364</f>
        <v>0</v>
      </c>
      <c r="U5363" s="32">
        <v>0</v>
      </c>
      <c r="V5363" s="32">
        <f t="shared" si="14121"/>
        <v>22614.1</v>
      </c>
      <c r="W5363" s="32">
        <f t="shared" ref="W5363:W5364" si="14137">W5364</f>
        <v>0</v>
      </c>
      <c r="X5363" s="32">
        <f t="shared" ref="X5363:X5364" si="14138">X5364</f>
        <v>0</v>
      </c>
      <c r="Y5363" s="32">
        <f t="shared" ref="Y5363:Y5364" si="14139">Y5364</f>
        <v>0</v>
      </c>
      <c r="Z5363" s="32">
        <f t="shared" ref="Z5363:Z5364" si="14140">Z5364</f>
        <v>0</v>
      </c>
      <c r="AA5363" s="32">
        <f t="shared" ref="AA5363:AA5364" si="14141">AA5364</f>
        <v>0</v>
      </c>
      <c r="AB5363" s="32">
        <f t="shared" ref="AB5363:AB5364" si="14142">AB5364</f>
        <v>18971.182660000002</v>
      </c>
      <c r="AC5363" s="33">
        <f t="shared" ref="AC5363:AC5364" si="14143">AC5364</f>
        <v>22614.1</v>
      </c>
      <c r="AD5363" s="33">
        <f t="shared" ref="AD5363:AD5364" si="14144">AD5364</f>
        <v>22614.099699999999</v>
      </c>
      <c r="AE5363" s="34">
        <f t="shared" si="14117"/>
        <v>99.999998673394032</v>
      </c>
      <c r="AF5363" s="32">
        <f t="shared" ref="AF5363:AF5364" si="14145">AF5364</f>
        <v>22614.100000000002</v>
      </c>
      <c r="AG5363" s="32">
        <f t="shared" ref="AG5363:AG5364" si="14146">AG5364</f>
        <v>0</v>
      </c>
      <c r="AH5363" s="32">
        <f t="shared" ref="AH5363:AH5364" si="14147">AH5364</f>
        <v>0</v>
      </c>
      <c r="AI5363" s="32">
        <f t="shared" ref="AI5363:AI5364" si="14148">AI5364</f>
        <v>0</v>
      </c>
      <c r="AJ5363" s="32">
        <f t="shared" ref="AJ5363:AJ5364" si="14149">AJ5364</f>
        <v>0</v>
      </c>
      <c r="AK5363" s="32">
        <f t="shared" ref="AK5363:AK5364" si="14150">AK5364</f>
        <v>0</v>
      </c>
      <c r="AL5363" s="32">
        <f t="shared" si="14118"/>
        <v>22614.100000000002</v>
      </c>
      <c r="AM5363" s="32">
        <f t="shared" si="14119"/>
        <v>0</v>
      </c>
    </row>
    <row r="5364" spans="2:40" ht="31.2" x14ac:dyDescent="0.3">
      <c r="B5364" s="30" t="s">
        <v>1465</v>
      </c>
      <c r="C5364" s="30" t="s">
        <v>134</v>
      </c>
      <c r="D5364" s="30" t="s">
        <v>502</v>
      </c>
      <c r="E5364" s="15" t="str">
        <f t="shared" si="14120"/>
        <v>1102</v>
      </c>
      <c r="F5364" s="30" t="s">
        <v>661</v>
      </c>
      <c r="G5364" s="30"/>
      <c r="H5364" s="31" t="s">
        <v>662</v>
      </c>
      <c r="I5364" s="32">
        <f t="shared" si="14125"/>
        <v>22344.1</v>
      </c>
      <c r="J5364" s="32">
        <f t="shared" si="14126"/>
        <v>22344.1</v>
      </c>
      <c r="K5364" s="32">
        <f t="shared" si="14127"/>
        <v>22344.1</v>
      </c>
      <c r="L5364" s="32">
        <f t="shared" si="14128"/>
        <v>0</v>
      </c>
      <c r="M5364" s="32">
        <f t="shared" si="14129"/>
        <v>0</v>
      </c>
      <c r="N5364" s="32">
        <f t="shared" si="14130"/>
        <v>0</v>
      </c>
      <c r="O5364" s="32">
        <f t="shared" si="14131"/>
        <v>0</v>
      </c>
      <c r="P5364" s="32">
        <f t="shared" si="14132"/>
        <v>0</v>
      </c>
      <c r="Q5364" s="32">
        <f t="shared" si="14133"/>
        <v>0</v>
      </c>
      <c r="R5364" s="32">
        <f t="shared" si="14134"/>
        <v>270</v>
      </c>
      <c r="S5364" s="32">
        <f t="shared" si="14135"/>
        <v>0</v>
      </c>
      <c r="T5364" s="32">
        <f t="shared" si="14136"/>
        <v>0</v>
      </c>
      <c r="U5364" s="32">
        <v>0</v>
      </c>
      <c r="V5364" s="32">
        <f t="shared" si="14121"/>
        <v>22614.1</v>
      </c>
      <c r="W5364" s="32">
        <f t="shared" si="14137"/>
        <v>0</v>
      </c>
      <c r="X5364" s="32">
        <f t="shared" si="14138"/>
        <v>0</v>
      </c>
      <c r="Y5364" s="32">
        <f t="shared" si="14139"/>
        <v>0</v>
      </c>
      <c r="Z5364" s="32">
        <f t="shared" si="14140"/>
        <v>0</v>
      </c>
      <c r="AA5364" s="32">
        <f t="shared" si="14141"/>
        <v>0</v>
      </c>
      <c r="AB5364" s="32">
        <f t="shared" si="14142"/>
        <v>18971.182660000002</v>
      </c>
      <c r="AC5364" s="33">
        <f t="shared" si="14143"/>
        <v>22614.1</v>
      </c>
      <c r="AD5364" s="33">
        <f t="shared" si="14144"/>
        <v>22614.099699999999</v>
      </c>
      <c r="AE5364" s="34">
        <f t="shared" si="14117"/>
        <v>99.999998673394032</v>
      </c>
      <c r="AF5364" s="32">
        <f t="shared" si="14145"/>
        <v>22614.100000000002</v>
      </c>
      <c r="AG5364" s="32">
        <f t="shared" si="14146"/>
        <v>0</v>
      </c>
      <c r="AH5364" s="32">
        <f t="shared" si="14147"/>
        <v>0</v>
      </c>
      <c r="AI5364" s="32">
        <f t="shared" si="14148"/>
        <v>0</v>
      </c>
      <c r="AJ5364" s="32">
        <f t="shared" si="14149"/>
        <v>0</v>
      </c>
      <c r="AK5364" s="32">
        <f t="shared" si="14150"/>
        <v>0</v>
      </c>
      <c r="AL5364" s="32">
        <f t="shared" si="14118"/>
        <v>22614.100000000002</v>
      </c>
      <c r="AM5364" s="32">
        <f t="shared" si="14119"/>
        <v>0</v>
      </c>
    </row>
    <row r="5365" spans="2:40" ht="78" x14ac:dyDescent="0.3">
      <c r="B5365" s="30" t="s">
        <v>1465</v>
      </c>
      <c r="C5365" s="30" t="s">
        <v>134</v>
      </c>
      <c r="D5365" s="30" t="s">
        <v>502</v>
      </c>
      <c r="E5365" s="15" t="str">
        <f t="shared" si="14120"/>
        <v>1102</v>
      </c>
      <c r="F5365" s="30" t="s">
        <v>827</v>
      </c>
      <c r="G5365" s="30"/>
      <c r="H5365" s="31" t="s">
        <v>828</v>
      </c>
      <c r="I5365" s="32">
        <f t="shared" ref="I5365:T5365" si="14151">I5366+I5369</f>
        <v>22344.1</v>
      </c>
      <c r="J5365" s="32">
        <f t="shared" si="14151"/>
        <v>22344.1</v>
      </c>
      <c r="K5365" s="32">
        <f t="shared" si="14151"/>
        <v>22344.1</v>
      </c>
      <c r="L5365" s="32">
        <f t="shared" si="14151"/>
        <v>0</v>
      </c>
      <c r="M5365" s="32">
        <f t="shared" si="14151"/>
        <v>0</v>
      </c>
      <c r="N5365" s="32">
        <f t="shared" si="14151"/>
        <v>0</v>
      </c>
      <c r="O5365" s="32">
        <f t="shared" si="14151"/>
        <v>0</v>
      </c>
      <c r="P5365" s="32">
        <f t="shared" si="14151"/>
        <v>0</v>
      </c>
      <c r="Q5365" s="32">
        <f t="shared" si="14151"/>
        <v>0</v>
      </c>
      <c r="R5365" s="32">
        <f t="shared" si="14151"/>
        <v>270</v>
      </c>
      <c r="S5365" s="32">
        <f t="shared" si="14151"/>
        <v>0</v>
      </c>
      <c r="T5365" s="32">
        <f t="shared" si="14151"/>
        <v>0</v>
      </c>
      <c r="U5365" s="32">
        <v>0</v>
      </c>
      <c r="V5365" s="32">
        <f t="shared" si="14121"/>
        <v>22614.1</v>
      </c>
      <c r="W5365" s="32">
        <f t="shared" ref="W5365:AD5365" si="14152">W5366+W5369</f>
        <v>0</v>
      </c>
      <c r="X5365" s="32">
        <f t="shared" si="14152"/>
        <v>0</v>
      </c>
      <c r="Y5365" s="32">
        <f t="shared" si="14152"/>
        <v>0</v>
      </c>
      <c r="Z5365" s="32">
        <f t="shared" si="14152"/>
        <v>0</v>
      </c>
      <c r="AA5365" s="32">
        <f t="shared" si="14152"/>
        <v>0</v>
      </c>
      <c r="AB5365" s="32">
        <f t="shared" si="14152"/>
        <v>18971.182660000002</v>
      </c>
      <c r="AC5365" s="33">
        <f t="shared" si="14152"/>
        <v>22614.1</v>
      </c>
      <c r="AD5365" s="33">
        <f t="shared" si="14152"/>
        <v>22614.099699999999</v>
      </c>
      <c r="AE5365" s="34">
        <f t="shared" si="14117"/>
        <v>99.999998673394032</v>
      </c>
      <c r="AF5365" s="32">
        <f t="shared" ref="AF5365:AK5365" si="14153">AF5366+AF5369</f>
        <v>22614.100000000002</v>
      </c>
      <c r="AG5365" s="32">
        <f t="shared" si="14153"/>
        <v>0</v>
      </c>
      <c r="AH5365" s="32">
        <f t="shared" si="14153"/>
        <v>0</v>
      </c>
      <c r="AI5365" s="32">
        <f t="shared" si="14153"/>
        <v>0</v>
      </c>
      <c r="AJ5365" s="32">
        <f t="shared" si="14153"/>
        <v>0</v>
      </c>
      <c r="AK5365" s="32">
        <f t="shared" si="14153"/>
        <v>0</v>
      </c>
      <c r="AL5365" s="32">
        <f t="shared" si="14118"/>
        <v>22614.100000000002</v>
      </c>
      <c r="AM5365" s="32">
        <f t="shared" si="14119"/>
        <v>0</v>
      </c>
    </row>
    <row r="5366" spans="2:40" ht="78" x14ac:dyDescent="0.3">
      <c r="B5366" s="30" t="s">
        <v>1465</v>
      </c>
      <c r="C5366" s="30" t="s">
        <v>134</v>
      </c>
      <c r="D5366" s="30" t="s">
        <v>502</v>
      </c>
      <c r="E5366" s="15" t="str">
        <f t="shared" si="14120"/>
        <v>1102</v>
      </c>
      <c r="F5366" s="30" t="s">
        <v>1494</v>
      </c>
      <c r="G5366" s="30"/>
      <c r="H5366" s="31" t="s">
        <v>1495</v>
      </c>
      <c r="I5366" s="32">
        <f t="shared" ref="I5366:I5367" si="14154">I5367</f>
        <v>31.9</v>
      </c>
      <c r="J5366" s="32">
        <f t="shared" ref="J5366:J5367" si="14155">J5367</f>
        <v>31.9</v>
      </c>
      <c r="K5366" s="32">
        <f t="shared" ref="K5366:K5367" si="14156">K5367</f>
        <v>31.9</v>
      </c>
      <c r="L5366" s="32">
        <f t="shared" ref="L5366:L5367" si="14157">L5367</f>
        <v>0</v>
      </c>
      <c r="M5366" s="32">
        <f t="shared" ref="M5366:M5367" si="14158">M5367</f>
        <v>0</v>
      </c>
      <c r="N5366" s="32">
        <f t="shared" ref="N5366:N5367" si="14159">N5367</f>
        <v>0</v>
      </c>
      <c r="O5366" s="32">
        <f t="shared" ref="O5366:O5367" si="14160">O5367</f>
        <v>0</v>
      </c>
      <c r="P5366" s="32">
        <f t="shared" ref="P5366:P5367" si="14161">P5367</f>
        <v>0</v>
      </c>
      <c r="Q5366" s="32">
        <f t="shared" ref="Q5366:Q5367" si="14162">Q5367</f>
        <v>0</v>
      </c>
      <c r="R5366" s="32">
        <f t="shared" ref="R5366:R5367" si="14163">R5367</f>
        <v>0</v>
      </c>
      <c r="S5366" s="32">
        <f t="shared" ref="S5366:S5367" si="14164">S5367</f>
        <v>0</v>
      </c>
      <c r="T5366" s="32">
        <f t="shared" ref="T5366:T5367" si="14165">T5367</f>
        <v>0</v>
      </c>
      <c r="U5366" s="32">
        <v>0</v>
      </c>
      <c r="V5366" s="32">
        <f t="shared" si="14121"/>
        <v>31.9</v>
      </c>
      <c r="W5366" s="32">
        <f t="shared" ref="W5366:W5367" si="14166">W5367</f>
        <v>0</v>
      </c>
      <c r="X5366" s="32">
        <f t="shared" ref="X5366:X5367" si="14167">X5367</f>
        <v>0</v>
      </c>
      <c r="Y5366" s="32">
        <f t="shared" ref="Y5366:Y5367" si="14168">Y5367</f>
        <v>0</v>
      </c>
      <c r="Z5366" s="32">
        <f t="shared" ref="Z5366:Z5367" si="14169">Z5367</f>
        <v>0</v>
      </c>
      <c r="AA5366" s="32">
        <f t="shared" ref="AA5366:AA5367" si="14170">AA5367</f>
        <v>0</v>
      </c>
      <c r="AB5366" s="32">
        <f t="shared" ref="AB5366:AB5367" si="14171">AB5367</f>
        <v>0</v>
      </c>
      <c r="AC5366" s="33">
        <f t="shared" ref="AC5366:AC5367" si="14172">AC5367</f>
        <v>31.9</v>
      </c>
      <c r="AD5366" s="33">
        <f t="shared" ref="AD5366:AD5367" si="14173">AD5367</f>
        <v>31.9</v>
      </c>
      <c r="AE5366" s="34">
        <f t="shared" si="14117"/>
        <v>100</v>
      </c>
      <c r="AF5366" s="32">
        <f t="shared" ref="AF5366:AF5367" si="14174">AF5367</f>
        <v>31.9</v>
      </c>
      <c r="AG5366" s="32">
        <f t="shared" ref="AG5366:AG5367" si="14175">AG5367</f>
        <v>0</v>
      </c>
      <c r="AH5366" s="32">
        <f t="shared" ref="AH5366:AH5367" si="14176">AH5367</f>
        <v>0</v>
      </c>
      <c r="AI5366" s="32">
        <f t="shared" ref="AI5366:AI5367" si="14177">AI5367</f>
        <v>0</v>
      </c>
      <c r="AJ5366" s="32">
        <f t="shared" ref="AJ5366:AJ5367" si="14178">AJ5367</f>
        <v>0</v>
      </c>
      <c r="AK5366" s="32">
        <f t="shared" ref="AK5366:AK5367" si="14179">AK5367</f>
        <v>0</v>
      </c>
      <c r="AL5366" s="32">
        <f t="shared" si="14118"/>
        <v>31.9</v>
      </c>
      <c r="AM5366" s="32">
        <f t="shared" si="14119"/>
        <v>0</v>
      </c>
    </row>
    <row r="5367" spans="2:40" ht="31.2" x14ac:dyDescent="0.3">
      <c r="B5367" s="30" t="s">
        <v>1465</v>
      </c>
      <c r="C5367" s="30" t="s">
        <v>134</v>
      </c>
      <c r="D5367" s="30" t="s">
        <v>502</v>
      </c>
      <c r="E5367" s="15" t="str">
        <f t="shared" si="14120"/>
        <v>1102</v>
      </c>
      <c r="F5367" s="30" t="s">
        <v>1494</v>
      </c>
      <c r="G5367" s="30" t="s">
        <v>50</v>
      </c>
      <c r="H5367" s="31" t="s">
        <v>51</v>
      </c>
      <c r="I5367" s="32">
        <f t="shared" si="14154"/>
        <v>31.9</v>
      </c>
      <c r="J5367" s="32">
        <f t="shared" si="14155"/>
        <v>31.9</v>
      </c>
      <c r="K5367" s="32">
        <f t="shared" si="14156"/>
        <v>31.9</v>
      </c>
      <c r="L5367" s="32">
        <f t="shared" si="14157"/>
        <v>0</v>
      </c>
      <c r="M5367" s="32">
        <f t="shared" si="14158"/>
        <v>0</v>
      </c>
      <c r="N5367" s="32">
        <f t="shared" si="14159"/>
        <v>0</v>
      </c>
      <c r="O5367" s="32">
        <f t="shared" si="14160"/>
        <v>0</v>
      </c>
      <c r="P5367" s="32">
        <f t="shared" si="14161"/>
        <v>0</v>
      </c>
      <c r="Q5367" s="32">
        <f t="shared" si="14162"/>
        <v>0</v>
      </c>
      <c r="R5367" s="32">
        <f t="shared" si="14163"/>
        <v>0</v>
      </c>
      <c r="S5367" s="32">
        <f t="shared" si="14164"/>
        <v>0</v>
      </c>
      <c r="T5367" s="32">
        <f t="shared" si="14165"/>
        <v>0</v>
      </c>
      <c r="U5367" s="32">
        <v>0</v>
      </c>
      <c r="V5367" s="32">
        <f t="shared" si="14121"/>
        <v>31.9</v>
      </c>
      <c r="W5367" s="32">
        <f t="shared" si="14166"/>
        <v>0</v>
      </c>
      <c r="X5367" s="32">
        <f t="shared" si="14167"/>
        <v>0</v>
      </c>
      <c r="Y5367" s="32">
        <f t="shared" si="14168"/>
        <v>0</v>
      </c>
      <c r="Z5367" s="32">
        <f t="shared" si="14169"/>
        <v>0</v>
      </c>
      <c r="AA5367" s="32">
        <f t="shared" si="14170"/>
        <v>0</v>
      </c>
      <c r="AB5367" s="32">
        <f t="shared" si="14171"/>
        <v>0</v>
      </c>
      <c r="AC5367" s="33">
        <f t="shared" si="14172"/>
        <v>31.9</v>
      </c>
      <c r="AD5367" s="33">
        <f t="shared" si="14173"/>
        <v>31.9</v>
      </c>
      <c r="AE5367" s="34">
        <f t="shared" si="14117"/>
        <v>100</v>
      </c>
      <c r="AF5367" s="32">
        <f t="shared" si="14174"/>
        <v>31.9</v>
      </c>
      <c r="AG5367" s="32">
        <f t="shared" si="14175"/>
        <v>0</v>
      </c>
      <c r="AH5367" s="32">
        <f t="shared" si="14176"/>
        <v>0</v>
      </c>
      <c r="AI5367" s="32">
        <f t="shared" si="14177"/>
        <v>0</v>
      </c>
      <c r="AJ5367" s="32">
        <f t="shared" si="14178"/>
        <v>0</v>
      </c>
      <c r="AK5367" s="32">
        <f t="shared" si="14179"/>
        <v>0</v>
      </c>
      <c r="AL5367" s="32">
        <f t="shared" si="14118"/>
        <v>31.9</v>
      </c>
      <c r="AM5367" s="32">
        <f t="shared" si="14119"/>
        <v>0</v>
      </c>
    </row>
    <row r="5368" spans="2:40" ht="31.2" x14ac:dyDescent="0.3">
      <c r="B5368" s="30" t="s">
        <v>1465</v>
      </c>
      <c r="C5368" s="30" t="s">
        <v>134</v>
      </c>
      <c r="D5368" s="30" t="s">
        <v>502</v>
      </c>
      <c r="E5368" s="15" t="str">
        <f t="shared" si="14120"/>
        <v>1102</v>
      </c>
      <c r="F5368" s="30" t="s">
        <v>1494</v>
      </c>
      <c r="G5368" s="30" t="s">
        <v>52</v>
      </c>
      <c r="H5368" s="31" t="s">
        <v>53</v>
      </c>
      <c r="I5368" s="32">
        <v>31.9</v>
      </c>
      <c r="J5368" s="32">
        <v>31.9</v>
      </c>
      <c r="K5368" s="32">
        <v>31.9</v>
      </c>
      <c r="L5368" s="32"/>
      <c r="M5368" s="32"/>
      <c r="N5368" s="32"/>
      <c r="O5368" s="32">
        <v>0</v>
      </c>
      <c r="P5368" s="32">
        <v>0</v>
      </c>
      <c r="Q5368" s="32">
        <v>0</v>
      </c>
      <c r="R5368" s="32">
        <v>0</v>
      </c>
      <c r="S5368" s="32">
        <v>0</v>
      </c>
      <c r="T5368" s="32">
        <v>0</v>
      </c>
      <c r="U5368" s="32">
        <v>0</v>
      </c>
      <c r="V5368" s="32">
        <f t="shared" si="14121"/>
        <v>31.9</v>
      </c>
      <c r="W5368" s="32"/>
      <c r="X5368" s="32"/>
      <c r="Y5368" s="32"/>
      <c r="Z5368" s="32"/>
      <c r="AA5368" s="32"/>
      <c r="AB5368" s="32">
        <v>0</v>
      </c>
      <c r="AC5368" s="33">
        <v>31.9</v>
      </c>
      <c r="AD5368" s="33">
        <v>31.9</v>
      </c>
      <c r="AE5368" s="34">
        <f t="shared" si="14117"/>
        <v>100</v>
      </c>
      <c r="AF5368" s="32">
        <v>31.9</v>
      </c>
      <c r="AG5368" s="32">
        <v>0</v>
      </c>
      <c r="AH5368" s="32">
        <v>0</v>
      </c>
      <c r="AI5368" s="32">
        <v>0</v>
      </c>
      <c r="AJ5368" s="32">
        <v>0</v>
      </c>
      <c r="AK5368" s="32">
        <v>0</v>
      </c>
      <c r="AL5368" s="32">
        <f t="shared" si="14118"/>
        <v>31.9</v>
      </c>
      <c r="AM5368" s="32">
        <f t="shared" si="14119"/>
        <v>0</v>
      </c>
      <c r="AN5368" s="12"/>
    </row>
    <row r="5369" spans="2:40" ht="31.2" x14ac:dyDescent="0.3">
      <c r="B5369" s="30" t="s">
        <v>1465</v>
      </c>
      <c r="C5369" s="30" t="s">
        <v>134</v>
      </c>
      <c r="D5369" s="30" t="s">
        <v>502</v>
      </c>
      <c r="E5369" s="15" t="str">
        <f t="shared" si="14120"/>
        <v>1102</v>
      </c>
      <c r="F5369" s="30" t="s">
        <v>829</v>
      </c>
      <c r="G5369" s="30"/>
      <c r="H5369" s="31" t="s">
        <v>830</v>
      </c>
      <c r="I5369" s="32">
        <f t="shared" ref="I5369:T5369" si="14180">I5370+I5374</f>
        <v>22312.199999999997</v>
      </c>
      <c r="J5369" s="32">
        <f t="shared" si="14180"/>
        <v>22312.199999999997</v>
      </c>
      <c r="K5369" s="32">
        <f t="shared" si="14180"/>
        <v>22312.199999999997</v>
      </c>
      <c r="L5369" s="32">
        <f t="shared" si="14180"/>
        <v>0</v>
      </c>
      <c r="M5369" s="32">
        <f t="shared" si="14180"/>
        <v>0</v>
      </c>
      <c r="N5369" s="32">
        <f t="shared" si="14180"/>
        <v>0</v>
      </c>
      <c r="O5369" s="32">
        <f t="shared" si="14180"/>
        <v>0</v>
      </c>
      <c r="P5369" s="32">
        <f t="shared" si="14180"/>
        <v>0</v>
      </c>
      <c r="Q5369" s="32">
        <f t="shared" si="14180"/>
        <v>0</v>
      </c>
      <c r="R5369" s="32">
        <f t="shared" si="14180"/>
        <v>270</v>
      </c>
      <c r="S5369" s="32">
        <f t="shared" si="14180"/>
        <v>0</v>
      </c>
      <c r="T5369" s="32">
        <f t="shared" si="14180"/>
        <v>0</v>
      </c>
      <c r="U5369" s="32">
        <v>0</v>
      </c>
      <c r="V5369" s="32">
        <f t="shared" si="14121"/>
        <v>22582.199999999997</v>
      </c>
      <c r="W5369" s="32">
        <f t="shared" ref="W5369:AB5369" si="14181">W5370+W5374</f>
        <v>0</v>
      </c>
      <c r="X5369" s="32">
        <f t="shared" si="14181"/>
        <v>0</v>
      </c>
      <c r="Y5369" s="32">
        <f t="shared" si="14181"/>
        <v>0</v>
      </c>
      <c r="Z5369" s="32">
        <f t="shared" si="14181"/>
        <v>0</v>
      </c>
      <c r="AA5369" s="32">
        <f t="shared" si="14181"/>
        <v>0</v>
      </c>
      <c r="AB5369" s="32">
        <f t="shared" si="14181"/>
        <v>18971.182660000002</v>
      </c>
      <c r="AC5369" s="33">
        <f>AC5370+AC5374+AC5372</f>
        <v>22582.199999999997</v>
      </c>
      <c r="AD5369" s="33">
        <f>AD5370+AD5374+AD5372</f>
        <v>22582.199699999997</v>
      </c>
      <c r="AE5369" s="34">
        <f t="shared" si="14117"/>
        <v>99.999998671520046</v>
      </c>
      <c r="AF5369" s="32">
        <f t="shared" ref="AF5369:AK5369" si="14182">AF5370+AF5374</f>
        <v>22582.2</v>
      </c>
      <c r="AG5369" s="32">
        <f t="shared" si="14182"/>
        <v>0</v>
      </c>
      <c r="AH5369" s="32">
        <f t="shared" si="14182"/>
        <v>0</v>
      </c>
      <c r="AI5369" s="32">
        <f t="shared" si="14182"/>
        <v>0</v>
      </c>
      <c r="AJ5369" s="32">
        <f t="shared" si="14182"/>
        <v>0</v>
      </c>
      <c r="AK5369" s="32">
        <f t="shared" si="14182"/>
        <v>0</v>
      </c>
      <c r="AL5369" s="32">
        <f t="shared" si="14118"/>
        <v>22582.2</v>
      </c>
      <c r="AM5369" s="32">
        <f t="shared" si="14119"/>
        <v>0</v>
      </c>
    </row>
    <row r="5370" spans="2:40" ht="31.2" x14ac:dyDescent="0.3">
      <c r="B5370" s="30" t="s">
        <v>1465</v>
      </c>
      <c r="C5370" s="30" t="s">
        <v>134</v>
      </c>
      <c r="D5370" s="30" t="s">
        <v>502</v>
      </c>
      <c r="E5370" s="15" t="str">
        <f t="shared" si="14120"/>
        <v>1102</v>
      </c>
      <c r="F5370" s="30" t="s">
        <v>829</v>
      </c>
      <c r="G5370" s="30" t="s">
        <v>50</v>
      </c>
      <c r="H5370" s="31" t="s">
        <v>51</v>
      </c>
      <c r="I5370" s="32">
        <f t="shared" ref="I5370:T5370" si="14183">I5371</f>
        <v>592</v>
      </c>
      <c r="J5370" s="32">
        <f t="shared" si="14183"/>
        <v>592</v>
      </c>
      <c r="K5370" s="32">
        <f t="shared" si="14183"/>
        <v>592</v>
      </c>
      <c r="L5370" s="32">
        <f t="shared" si="14183"/>
        <v>0</v>
      </c>
      <c r="M5370" s="32">
        <f t="shared" si="14183"/>
        <v>0</v>
      </c>
      <c r="N5370" s="32">
        <f t="shared" si="14183"/>
        <v>0</v>
      </c>
      <c r="O5370" s="32">
        <f t="shared" si="14183"/>
        <v>0</v>
      </c>
      <c r="P5370" s="32">
        <f t="shared" si="14183"/>
        <v>0</v>
      </c>
      <c r="Q5370" s="32">
        <f t="shared" si="14183"/>
        <v>0</v>
      </c>
      <c r="R5370" s="32">
        <f t="shared" si="14183"/>
        <v>0</v>
      </c>
      <c r="S5370" s="32">
        <f t="shared" si="14183"/>
        <v>0</v>
      </c>
      <c r="T5370" s="32">
        <f t="shared" si="14183"/>
        <v>0</v>
      </c>
      <c r="U5370" s="32">
        <v>0</v>
      </c>
      <c r="V5370" s="32">
        <f t="shared" si="14121"/>
        <v>592</v>
      </c>
      <c r="W5370" s="32">
        <f t="shared" ref="W5370:AD5370" si="14184">W5371</f>
        <v>0</v>
      </c>
      <c r="X5370" s="32">
        <f t="shared" si="14184"/>
        <v>0</v>
      </c>
      <c r="Y5370" s="32">
        <f t="shared" si="14184"/>
        <v>0</v>
      </c>
      <c r="Z5370" s="32">
        <f t="shared" si="14184"/>
        <v>0</v>
      </c>
      <c r="AA5370" s="32">
        <f t="shared" si="14184"/>
        <v>0</v>
      </c>
      <c r="AB5370" s="32">
        <f t="shared" si="14184"/>
        <v>23.4815</v>
      </c>
      <c r="AC5370" s="33">
        <f t="shared" si="14184"/>
        <v>204.62130999999999</v>
      </c>
      <c r="AD5370" s="33">
        <f t="shared" si="14184"/>
        <v>204.62130999999999</v>
      </c>
      <c r="AE5370" s="34">
        <f t="shared" si="14117"/>
        <v>100</v>
      </c>
      <c r="AF5370" s="32">
        <f t="shared" ref="AF5370:AK5370" si="14185">AF5371</f>
        <v>525.36730999999997</v>
      </c>
      <c r="AG5370" s="32">
        <f t="shared" si="14185"/>
        <v>0</v>
      </c>
      <c r="AH5370" s="32">
        <f t="shared" si="14185"/>
        <v>0</v>
      </c>
      <c r="AI5370" s="32">
        <f t="shared" si="14185"/>
        <v>0</v>
      </c>
      <c r="AJ5370" s="32">
        <f t="shared" si="14185"/>
        <v>0</v>
      </c>
      <c r="AK5370" s="32">
        <f t="shared" si="14185"/>
        <v>0</v>
      </c>
      <c r="AL5370" s="32">
        <f t="shared" si="14118"/>
        <v>525.36730999999997</v>
      </c>
      <c r="AM5370" s="32">
        <f t="shared" si="14119"/>
        <v>66.632690000000025</v>
      </c>
    </row>
    <row r="5371" spans="2:40" ht="31.2" x14ac:dyDescent="0.3">
      <c r="B5371" s="30" t="s">
        <v>1465</v>
      </c>
      <c r="C5371" s="30" t="s">
        <v>134</v>
      </c>
      <c r="D5371" s="30" t="s">
        <v>502</v>
      </c>
      <c r="E5371" s="15" t="str">
        <f t="shared" si="14120"/>
        <v>1102</v>
      </c>
      <c r="F5371" s="30" t="s">
        <v>829</v>
      </c>
      <c r="G5371" s="30" t="s">
        <v>52</v>
      </c>
      <c r="H5371" s="31" t="s">
        <v>53</v>
      </c>
      <c r="I5371" s="32">
        <v>592</v>
      </c>
      <c r="J5371" s="32">
        <v>592</v>
      </c>
      <c r="K5371" s="32">
        <v>592</v>
      </c>
      <c r="L5371" s="32"/>
      <c r="M5371" s="32"/>
      <c r="N5371" s="32"/>
      <c r="O5371" s="32">
        <v>0</v>
      </c>
      <c r="P5371" s="32">
        <v>0</v>
      </c>
      <c r="Q5371" s="32">
        <v>0</v>
      </c>
      <c r="R5371" s="32">
        <v>0</v>
      </c>
      <c r="S5371" s="32">
        <v>0</v>
      </c>
      <c r="T5371" s="32">
        <v>0</v>
      </c>
      <c r="U5371" s="32">
        <v>0</v>
      </c>
      <c r="V5371" s="32">
        <f t="shared" si="14121"/>
        <v>592</v>
      </c>
      <c r="W5371" s="32"/>
      <c r="X5371" s="32"/>
      <c r="Y5371" s="32"/>
      <c r="Z5371" s="32"/>
      <c r="AA5371" s="32"/>
      <c r="AB5371" s="32">
        <v>23.4815</v>
      </c>
      <c r="AC5371" s="33">
        <v>204.62130999999999</v>
      </c>
      <c r="AD5371" s="33">
        <v>204.62130999999999</v>
      </c>
      <c r="AE5371" s="34">
        <f t="shared" si="14117"/>
        <v>100</v>
      </c>
      <c r="AF5371" s="32">
        <v>525.36730999999997</v>
      </c>
      <c r="AG5371" s="32">
        <v>0</v>
      </c>
      <c r="AH5371" s="32">
        <v>0</v>
      </c>
      <c r="AI5371" s="32">
        <v>0</v>
      </c>
      <c r="AJ5371" s="32">
        <v>0</v>
      </c>
      <c r="AK5371" s="32">
        <v>0</v>
      </c>
      <c r="AL5371" s="32">
        <f t="shared" si="14118"/>
        <v>525.36730999999997</v>
      </c>
      <c r="AM5371" s="32">
        <f t="shared" si="14119"/>
        <v>66.632690000000025</v>
      </c>
      <c r="AN5371" s="12"/>
    </row>
    <row r="5372" spans="2:40" x14ac:dyDescent="0.3">
      <c r="B5372" s="30" t="s">
        <v>1465</v>
      </c>
      <c r="C5372" s="30" t="s">
        <v>134</v>
      </c>
      <c r="D5372" s="30" t="s">
        <v>502</v>
      </c>
      <c r="E5372" s="15" t="str">
        <f t="shared" si="14120"/>
        <v>1102</v>
      </c>
      <c r="F5372" s="30" t="s">
        <v>829</v>
      </c>
      <c r="G5372" s="30" t="s">
        <v>92</v>
      </c>
      <c r="H5372" s="31" t="s">
        <v>93</v>
      </c>
      <c r="I5372" s="32"/>
      <c r="J5372" s="32"/>
      <c r="K5372" s="32"/>
      <c r="L5372" s="32"/>
      <c r="M5372" s="32"/>
      <c r="N5372" s="32"/>
      <c r="O5372" s="32"/>
      <c r="P5372" s="32"/>
      <c r="Q5372" s="32"/>
      <c r="R5372" s="32"/>
      <c r="S5372" s="32"/>
      <c r="T5372" s="32"/>
      <c r="U5372" s="32"/>
      <c r="V5372" s="32">
        <f>V5373</f>
        <v>0</v>
      </c>
      <c r="W5372" s="32"/>
      <c r="X5372" s="32"/>
      <c r="Y5372" s="32"/>
      <c r="Z5372" s="32"/>
      <c r="AA5372" s="32"/>
      <c r="AB5372" s="32"/>
      <c r="AC5372" s="33">
        <f>AC5373</f>
        <v>321.83800000000002</v>
      </c>
      <c r="AD5372" s="33">
        <f>AD5373</f>
        <v>321.83800000000002</v>
      </c>
      <c r="AE5372" s="34">
        <f t="shared" si="14117"/>
        <v>100</v>
      </c>
      <c r="AF5372" s="32"/>
      <c r="AG5372" s="32"/>
      <c r="AH5372" s="32"/>
      <c r="AI5372" s="32"/>
      <c r="AJ5372" s="32"/>
      <c r="AK5372" s="32"/>
      <c r="AL5372" s="32"/>
      <c r="AM5372" s="32"/>
      <c r="AN5372" s="12"/>
    </row>
    <row r="5373" spans="2:40" x14ac:dyDescent="0.3">
      <c r="B5373" s="30" t="s">
        <v>1465</v>
      </c>
      <c r="C5373" s="30" t="s">
        <v>134</v>
      </c>
      <c r="D5373" s="30" t="s">
        <v>502</v>
      </c>
      <c r="E5373" s="15" t="str">
        <f t="shared" si="14120"/>
        <v>1102</v>
      </c>
      <c r="F5373" s="30" t="s">
        <v>829</v>
      </c>
      <c r="G5373" s="30" t="s">
        <v>366</v>
      </c>
      <c r="H5373" s="31" t="s">
        <v>367</v>
      </c>
      <c r="I5373" s="32"/>
      <c r="J5373" s="32"/>
      <c r="K5373" s="32"/>
      <c r="L5373" s="32"/>
      <c r="M5373" s="32"/>
      <c r="N5373" s="32"/>
      <c r="O5373" s="32"/>
      <c r="P5373" s="32"/>
      <c r="Q5373" s="32"/>
      <c r="R5373" s="32"/>
      <c r="S5373" s="32"/>
      <c r="T5373" s="32"/>
      <c r="U5373" s="32"/>
      <c r="V5373" s="32">
        <v>0</v>
      </c>
      <c r="W5373" s="32"/>
      <c r="X5373" s="32"/>
      <c r="Y5373" s="32"/>
      <c r="Z5373" s="32"/>
      <c r="AA5373" s="32"/>
      <c r="AB5373" s="32"/>
      <c r="AC5373" s="33">
        <v>321.83800000000002</v>
      </c>
      <c r="AD5373" s="33">
        <v>321.83800000000002</v>
      </c>
      <c r="AE5373" s="34">
        <f t="shared" si="14117"/>
        <v>100</v>
      </c>
      <c r="AF5373" s="32"/>
      <c r="AG5373" s="32"/>
      <c r="AH5373" s="32"/>
      <c r="AI5373" s="32"/>
      <c r="AJ5373" s="32"/>
      <c r="AK5373" s="32"/>
      <c r="AL5373" s="32"/>
      <c r="AM5373" s="32"/>
      <c r="AN5373" s="12"/>
    </row>
    <row r="5374" spans="2:40" ht="31.2" x14ac:dyDescent="0.3">
      <c r="B5374" s="30" t="s">
        <v>1465</v>
      </c>
      <c r="C5374" s="30" t="s">
        <v>134</v>
      </c>
      <c r="D5374" s="30" t="s">
        <v>502</v>
      </c>
      <c r="E5374" s="15" t="str">
        <f t="shared" si="14120"/>
        <v>1102</v>
      </c>
      <c r="F5374" s="30" t="s">
        <v>829</v>
      </c>
      <c r="G5374" s="30" t="s">
        <v>174</v>
      </c>
      <c r="H5374" s="31" t="s">
        <v>175</v>
      </c>
      <c r="I5374" s="32">
        <f t="shared" ref="I5374:T5374" si="14186">I5375+I5376</f>
        <v>21720.199999999997</v>
      </c>
      <c r="J5374" s="32">
        <f t="shared" si="14186"/>
        <v>21720.199999999997</v>
      </c>
      <c r="K5374" s="32">
        <f t="shared" si="14186"/>
        <v>21720.199999999997</v>
      </c>
      <c r="L5374" s="32">
        <f t="shared" si="14186"/>
        <v>0</v>
      </c>
      <c r="M5374" s="32">
        <f t="shared" si="14186"/>
        <v>0</v>
      </c>
      <c r="N5374" s="32">
        <f t="shared" si="14186"/>
        <v>0</v>
      </c>
      <c r="O5374" s="32">
        <f t="shared" si="14186"/>
        <v>0</v>
      </c>
      <c r="P5374" s="32">
        <f t="shared" si="14186"/>
        <v>0</v>
      </c>
      <c r="Q5374" s="32">
        <f t="shared" si="14186"/>
        <v>0</v>
      </c>
      <c r="R5374" s="32">
        <f t="shared" si="14186"/>
        <v>270</v>
      </c>
      <c r="S5374" s="32">
        <f t="shared" si="14186"/>
        <v>0</v>
      </c>
      <c r="T5374" s="32">
        <f t="shared" si="14186"/>
        <v>0</v>
      </c>
      <c r="U5374" s="32">
        <v>0</v>
      </c>
      <c r="V5374" s="32">
        <f t="shared" si="14121"/>
        <v>21990.199999999997</v>
      </c>
      <c r="W5374" s="32">
        <f t="shared" ref="W5374:AD5374" si="14187">W5375+W5376</f>
        <v>0</v>
      </c>
      <c r="X5374" s="32">
        <f t="shared" si="14187"/>
        <v>0</v>
      </c>
      <c r="Y5374" s="32">
        <f t="shared" si="14187"/>
        <v>0</v>
      </c>
      <c r="Z5374" s="32">
        <f t="shared" si="14187"/>
        <v>0</v>
      </c>
      <c r="AA5374" s="32">
        <f t="shared" si="14187"/>
        <v>0</v>
      </c>
      <c r="AB5374" s="32">
        <f t="shared" si="14187"/>
        <v>18947.701160000001</v>
      </c>
      <c r="AC5374" s="33">
        <f t="shared" si="14187"/>
        <v>22055.740689999999</v>
      </c>
      <c r="AD5374" s="33">
        <f t="shared" si="14187"/>
        <v>22055.740389999999</v>
      </c>
      <c r="AE5374" s="34">
        <f t="shared" si="14117"/>
        <v>99.999998639809903</v>
      </c>
      <c r="AF5374" s="32">
        <f t="shared" ref="AF5374:AK5374" si="14188">AF5375+AF5376</f>
        <v>22056.832689999999</v>
      </c>
      <c r="AG5374" s="32">
        <f t="shared" si="14188"/>
        <v>0</v>
      </c>
      <c r="AH5374" s="32">
        <f t="shared" si="14188"/>
        <v>0</v>
      </c>
      <c r="AI5374" s="32">
        <f t="shared" si="14188"/>
        <v>0</v>
      </c>
      <c r="AJ5374" s="32">
        <f t="shared" si="14188"/>
        <v>0</v>
      </c>
      <c r="AK5374" s="32">
        <f t="shared" si="14188"/>
        <v>0</v>
      </c>
      <c r="AL5374" s="32">
        <f t="shared" si="14118"/>
        <v>22056.832689999999</v>
      </c>
      <c r="AM5374" s="32">
        <f t="shared" si="14119"/>
        <v>-66.632690000002185</v>
      </c>
    </row>
    <row r="5375" spans="2:40" x14ac:dyDescent="0.3">
      <c r="B5375" s="30" t="s">
        <v>1465</v>
      </c>
      <c r="C5375" s="30" t="s">
        <v>134</v>
      </c>
      <c r="D5375" s="30" t="s">
        <v>502</v>
      </c>
      <c r="E5375" s="15" t="str">
        <f t="shared" si="14120"/>
        <v>1102</v>
      </c>
      <c r="F5375" s="30" t="s">
        <v>829</v>
      </c>
      <c r="G5375" s="30" t="s">
        <v>176</v>
      </c>
      <c r="H5375" s="31" t="s">
        <v>177</v>
      </c>
      <c r="I5375" s="32">
        <v>2313.6</v>
      </c>
      <c r="J5375" s="32">
        <v>2313.6</v>
      </c>
      <c r="K5375" s="32">
        <v>2313.6</v>
      </c>
      <c r="L5375" s="32"/>
      <c r="M5375" s="32"/>
      <c r="N5375" s="32"/>
      <c r="O5375" s="32">
        <v>0</v>
      </c>
      <c r="P5375" s="32">
        <v>0</v>
      </c>
      <c r="Q5375" s="32">
        <v>0</v>
      </c>
      <c r="R5375" s="32">
        <v>0</v>
      </c>
      <c r="S5375" s="32">
        <v>0</v>
      </c>
      <c r="T5375" s="32">
        <v>0</v>
      </c>
      <c r="U5375" s="32">
        <v>0</v>
      </c>
      <c r="V5375" s="32">
        <f t="shared" si="14121"/>
        <v>2313.6</v>
      </c>
      <c r="W5375" s="32"/>
      <c r="X5375" s="32"/>
      <c r="Y5375" s="32"/>
      <c r="Z5375" s="32"/>
      <c r="AA5375" s="32"/>
      <c r="AB5375" s="32">
        <v>1831.67986</v>
      </c>
      <c r="AC5375" s="33">
        <v>2510.6760199999999</v>
      </c>
      <c r="AD5375" s="33">
        <v>2510.6760199999999</v>
      </c>
      <c r="AE5375" s="34">
        <f t="shared" si="14117"/>
        <v>100</v>
      </c>
      <c r="AF5375" s="32">
        <v>2511.2242200000001</v>
      </c>
      <c r="AG5375" s="32">
        <v>0</v>
      </c>
      <c r="AH5375" s="32">
        <v>0</v>
      </c>
      <c r="AI5375" s="32">
        <v>0</v>
      </c>
      <c r="AJ5375" s="32">
        <v>0</v>
      </c>
      <c r="AK5375" s="32">
        <v>0</v>
      </c>
      <c r="AL5375" s="32">
        <f t="shared" si="14118"/>
        <v>2511.2242200000001</v>
      </c>
      <c r="AM5375" s="32">
        <f t="shared" si="14119"/>
        <v>-197.62422000000015</v>
      </c>
      <c r="AN5375" s="12"/>
    </row>
    <row r="5376" spans="2:40" x14ac:dyDescent="0.3">
      <c r="B5376" s="30" t="s">
        <v>1465</v>
      </c>
      <c r="C5376" s="30" t="s">
        <v>134</v>
      </c>
      <c r="D5376" s="30" t="s">
        <v>502</v>
      </c>
      <c r="E5376" s="15" t="str">
        <f t="shared" si="14120"/>
        <v>1102</v>
      </c>
      <c r="F5376" s="30" t="s">
        <v>829</v>
      </c>
      <c r="G5376" s="30" t="s">
        <v>302</v>
      </c>
      <c r="H5376" s="31" t="s">
        <v>303</v>
      </c>
      <c r="I5376" s="32">
        <v>19406.599999999999</v>
      </c>
      <c r="J5376" s="32">
        <v>19406.599999999999</v>
      </c>
      <c r="K5376" s="32">
        <v>19406.599999999999</v>
      </c>
      <c r="L5376" s="32"/>
      <c r="M5376" s="32"/>
      <c r="N5376" s="32"/>
      <c r="O5376" s="32">
        <v>0</v>
      </c>
      <c r="P5376" s="32">
        <v>0</v>
      </c>
      <c r="Q5376" s="32">
        <v>0</v>
      </c>
      <c r="R5376" s="32">
        <v>270</v>
      </c>
      <c r="S5376" s="32">
        <v>0</v>
      </c>
      <c r="T5376" s="32">
        <v>0</v>
      </c>
      <c r="U5376" s="32">
        <v>0</v>
      </c>
      <c r="V5376" s="32">
        <f t="shared" si="14121"/>
        <v>19676.599999999999</v>
      </c>
      <c r="W5376" s="32"/>
      <c r="X5376" s="32"/>
      <c r="Y5376" s="32"/>
      <c r="Z5376" s="32"/>
      <c r="AA5376" s="32"/>
      <c r="AB5376" s="32">
        <v>17116.0213</v>
      </c>
      <c r="AC5376" s="33">
        <v>19545.06467</v>
      </c>
      <c r="AD5376" s="33">
        <v>19545.06437</v>
      </c>
      <c r="AE5376" s="34">
        <f t="shared" si="14117"/>
        <v>99.999998465085653</v>
      </c>
      <c r="AF5376" s="32">
        <v>19545.608469999999</v>
      </c>
      <c r="AG5376" s="32">
        <v>0</v>
      </c>
      <c r="AH5376" s="32">
        <v>0</v>
      </c>
      <c r="AI5376" s="32">
        <v>0</v>
      </c>
      <c r="AJ5376" s="32">
        <v>0</v>
      </c>
      <c r="AK5376" s="32">
        <v>0</v>
      </c>
      <c r="AL5376" s="32">
        <f t="shared" si="14118"/>
        <v>19545.608469999999</v>
      </c>
      <c r="AM5376" s="32">
        <f t="shared" si="14119"/>
        <v>130.99152999999933</v>
      </c>
      <c r="AN5376" s="12"/>
    </row>
    <row r="5377" spans="2:40" ht="46.8" x14ac:dyDescent="0.3">
      <c r="B5377" s="30" t="s">
        <v>1465</v>
      </c>
      <c r="C5377" s="30" t="s">
        <v>134</v>
      </c>
      <c r="D5377" s="30" t="s">
        <v>502</v>
      </c>
      <c r="E5377" s="15" t="str">
        <f t="shared" si="14120"/>
        <v>1102</v>
      </c>
      <c r="F5377" s="30" t="s">
        <v>325</v>
      </c>
      <c r="G5377" s="30"/>
      <c r="H5377" s="31" t="s">
        <v>326</v>
      </c>
      <c r="I5377" s="32">
        <f t="shared" ref="I5377:I5383" si="14189">I5378</f>
        <v>612.5</v>
      </c>
      <c r="J5377" s="32">
        <f t="shared" ref="J5377:J5383" si="14190">J5378</f>
        <v>612.5</v>
      </c>
      <c r="K5377" s="32">
        <f t="shared" ref="K5377:K5383" si="14191">K5378</f>
        <v>612.5</v>
      </c>
      <c r="L5377" s="32">
        <f t="shared" ref="L5377:L5383" si="14192">L5378</f>
        <v>0</v>
      </c>
      <c r="M5377" s="32">
        <f t="shared" ref="M5377:M5383" si="14193">M5378</f>
        <v>0</v>
      </c>
      <c r="N5377" s="32">
        <f t="shared" ref="N5377:N5383" si="14194">N5378</f>
        <v>0</v>
      </c>
      <c r="O5377" s="32">
        <f t="shared" ref="O5377:O5381" si="14195">O5378</f>
        <v>0</v>
      </c>
      <c r="P5377" s="32">
        <f t="shared" ref="P5377:P5381" si="14196">P5378</f>
        <v>0</v>
      </c>
      <c r="Q5377" s="32">
        <f t="shared" ref="Q5377:Q5381" si="14197">Q5378</f>
        <v>0</v>
      </c>
      <c r="R5377" s="32">
        <f t="shared" ref="R5377:R5381" si="14198">R5378</f>
        <v>0</v>
      </c>
      <c r="S5377" s="32">
        <f t="shared" ref="S5377:S5381" si="14199">S5378</f>
        <v>0</v>
      </c>
      <c r="T5377" s="32">
        <f t="shared" ref="T5377:T5381" si="14200">T5378</f>
        <v>0</v>
      </c>
      <c r="U5377" s="32">
        <v>0</v>
      </c>
      <c r="V5377" s="32">
        <f t="shared" si="14121"/>
        <v>612.5</v>
      </c>
      <c r="W5377" s="32">
        <f t="shared" ref="W5377:W5383" si="14201">W5378</f>
        <v>0</v>
      </c>
      <c r="X5377" s="32">
        <f t="shared" ref="X5377:X5383" si="14202">X5378</f>
        <v>0</v>
      </c>
      <c r="Y5377" s="32">
        <f t="shared" ref="Y5377:Y5383" si="14203">Y5378</f>
        <v>0</v>
      </c>
      <c r="Z5377" s="32">
        <f t="shared" ref="Z5377:Z5383" si="14204">Z5378</f>
        <v>0</v>
      </c>
      <c r="AA5377" s="32">
        <f t="shared" ref="AA5377:AA5383" si="14205">AA5378</f>
        <v>0</v>
      </c>
      <c r="AB5377" s="32">
        <f t="shared" ref="AB5377:AB5381" si="14206">AB5378</f>
        <v>612.5</v>
      </c>
      <c r="AC5377" s="33">
        <f t="shared" ref="AC5377:AC5381" si="14207">AC5378</f>
        <v>612.5</v>
      </c>
      <c r="AD5377" s="33">
        <f t="shared" ref="AD5377:AD5381" si="14208">AD5378</f>
        <v>612.5</v>
      </c>
      <c r="AE5377" s="34">
        <f t="shared" si="14117"/>
        <v>100</v>
      </c>
      <c r="AF5377" s="32">
        <f t="shared" ref="AF5377:AF5381" si="14209">AF5378</f>
        <v>612.5</v>
      </c>
      <c r="AG5377" s="32">
        <f t="shared" ref="AG5377:AG5381" si="14210">AG5378</f>
        <v>0</v>
      </c>
      <c r="AH5377" s="32">
        <f t="shared" ref="AH5377:AH5381" si="14211">AH5378</f>
        <v>0</v>
      </c>
      <c r="AI5377" s="32">
        <f t="shared" ref="AI5377:AI5381" si="14212">AI5378</f>
        <v>0</v>
      </c>
      <c r="AJ5377" s="32">
        <f t="shared" ref="AJ5377:AJ5381" si="14213">AJ5378</f>
        <v>0</v>
      </c>
      <c r="AK5377" s="32">
        <f t="shared" ref="AK5377:AK5381" si="14214">AK5378</f>
        <v>0</v>
      </c>
      <c r="AL5377" s="32">
        <f t="shared" si="14118"/>
        <v>612.5</v>
      </c>
      <c r="AM5377" s="32">
        <f t="shared" si="14119"/>
        <v>0</v>
      </c>
    </row>
    <row r="5378" spans="2:40" ht="31.2" x14ac:dyDescent="0.3">
      <c r="B5378" s="30" t="s">
        <v>1465</v>
      </c>
      <c r="C5378" s="30" t="s">
        <v>134</v>
      </c>
      <c r="D5378" s="30" t="s">
        <v>502</v>
      </c>
      <c r="E5378" s="15" t="str">
        <f t="shared" si="14120"/>
        <v>1102</v>
      </c>
      <c r="F5378" s="30" t="s">
        <v>610</v>
      </c>
      <c r="G5378" s="30"/>
      <c r="H5378" s="31" t="s">
        <v>611</v>
      </c>
      <c r="I5378" s="32">
        <f t="shared" si="14189"/>
        <v>612.5</v>
      </c>
      <c r="J5378" s="32">
        <f t="shared" si="14190"/>
        <v>612.5</v>
      </c>
      <c r="K5378" s="32">
        <f t="shared" si="14191"/>
        <v>612.5</v>
      </c>
      <c r="L5378" s="32">
        <f t="shared" si="14192"/>
        <v>0</v>
      </c>
      <c r="M5378" s="32">
        <f t="shared" si="14193"/>
        <v>0</v>
      </c>
      <c r="N5378" s="32">
        <f t="shared" si="14194"/>
        <v>0</v>
      </c>
      <c r="O5378" s="32">
        <f t="shared" si="14195"/>
        <v>0</v>
      </c>
      <c r="P5378" s="32">
        <f t="shared" si="14196"/>
        <v>0</v>
      </c>
      <c r="Q5378" s="32">
        <f t="shared" si="14197"/>
        <v>0</v>
      </c>
      <c r="R5378" s="32">
        <f t="shared" si="14198"/>
        <v>0</v>
      </c>
      <c r="S5378" s="32">
        <f t="shared" si="14199"/>
        <v>0</v>
      </c>
      <c r="T5378" s="32">
        <f t="shared" si="14200"/>
        <v>0</v>
      </c>
      <c r="U5378" s="32">
        <v>0</v>
      </c>
      <c r="V5378" s="32">
        <f t="shared" si="14121"/>
        <v>612.5</v>
      </c>
      <c r="W5378" s="32">
        <f t="shared" si="14201"/>
        <v>0</v>
      </c>
      <c r="X5378" s="32">
        <f t="shared" si="14202"/>
        <v>0</v>
      </c>
      <c r="Y5378" s="32">
        <f t="shared" si="14203"/>
        <v>0</v>
      </c>
      <c r="Z5378" s="32">
        <f t="shared" si="14204"/>
        <v>0</v>
      </c>
      <c r="AA5378" s="32">
        <f t="shared" si="14205"/>
        <v>0</v>
      </c>
      <c r="AB5378" s="32">
        <f t="shared" si="14206"/>
        <v>612.5</v>
      </c>
      <c r="AC5378" s="33">
        <f t="shared" si="14207"/>
        <v>612.5</v>
      </c>
      <c r="AD5378" s="33">
        <f t="shared" si="14208"/>
        <v>612.5</v>
      </c>
      <c r="AE5378" s="34">
        <f t="shared" si="14117"/>
        <v>100</v>
      </c>
      <c r="AF5378" s="32">
        <f t="shared" si="14209"/>
        <v>612.5</v>
      </c>
      <c r="AG5378" s="32">
        <f t="shared" si="14210"/>
        <v>0</v>
      </c>
      <c r="AH5378" s="32">
        <f t="shared" si="14211"/>
        <v>0</v>
      </c>
      <c r="AI5378" s="32">
        <f t="shared" si="14212"/>
        <v>0</v>
      </c>
      <c r="AJ5378" s="32">
        <f t="shared" si="14213"/>
        <v>0</v>
      </c>
      <c r="AK5378" s="32">
        <f t="shared" si="14214"/>
        <v>0</v>
      </c>
      <c r="AL5378" s="32">
        <f t="shared" si="14118"/>
        <v>612.5</v>
      </c>
      <c r="AM5378" s="32">
        <f t="shared" si="14119"/>
        <v>0</v>
      </c>
    </row>
    <row r="5379" spans="2:40" ht="31.2" x14ac:dyDescent="0.3">
      <c r="B5379" s="30" t="s">
        <v>1465</v>
      </c>
      <c r="C5379" s="30" t="s">
        <v>134</v>
      </c>
      <c r="D5379" s="30" t="s">
        <v>502</v>
      </c>
      <c r="E5379" s="15" t="str">
        <f t="shared" si="14120"/>
        <v>1102</v>
      </c>
      <c r="F5379" s="30" t="s">
        <v>612</v>
      </c>
      <c r="G5379" s="30"/>
      <c r="H5379" s="31" t="s">
        <v>613</v>
      </c>
      <c r="I5379" s="32">
        <f t="shared" si="14189"/>
        <v>612.5</v>
      </c>
      <c r="J5379" s="32">
        <f t="shared" si="14190"/>
        <v>612.5</v>
      </c>
      <c r="K5379" s="32">
        <f t="shared" si="14191"/>
        <v>612.5</v>
      </c>
      <c r="L5379" s="32">
        <f t="shared" si="14192"/>
        <v>0</v>
      </c>
      <c r="M5379" s="32">
        <f t="shared" si="14193"/>
        <v>0</v>
      </c>
      <c r="N5379" s="32">
        <f t="shared" si="14194"/>
        <v>0</v>
      </c>
      <c r="O5379" s="32">
        <f t="shared" si="14195"/>
        <v>0</v>
      </c>
      <c r="P5379" s="32">
        <f t="shared" si="14196"/>
        <v>0</v>
      </c>
      <c r="Q5379" s="32">
        <f t="shared" si="14197"/>
        <v>0</v>
      </c>
      <c r="R5379" s="32">
        <f t="shared" si="14198"/>
        <v>0</v>
      </c>
      <c r="S5379" s="32">
        <f t="shared" si="14199"/>
        <v>0</v>
      </c>
      <c r="T5379" s="32">
        <f t="shared" si="14200"/>
        <v>0</v>
      </c>
      <c r="U5379" s="32">
        <v>0</v>
      </c>
      <c r="V5379" s="32">
        <f t="shared" si="14121"/>
        <v>612.5</v>
      </c>
      <c r="W5379" s="32">
        <f t="shared" si="14201"/>
        <v>0</v>
      </c>
      <c r="X5379" s="32">
        <f t="shared" si="14202"/>
        <v>0</v>
      </c>
      <c r="Y5379" s="32">
        <f t="shared" si="14203"/>
        <v>0</v>
      </c>
      <c r="Z5379" s="32">
        <f t="shared" si="14204"/>
        <v>0</v>
      </c>
      <c r="AA5379" s="32">
        <f t="shared" si="14205"/>
        <v>0</v>
      </c>
      <c r="AB5379" s="32">
        <f t="shared" si="14206"/>
        <v>612.5</v>
      </c>
      <c r="AC5379" s="33">
        <f t="shared" si="14207"/>
        <v>612.5</v>
      </c>
      <c r="AD5379" s="33">
        <f t="shared" si="14208"/>
        <v>612.5</v>
      </c>
      <c r="AE5379" s="34">
        <f t="shared" si="14117"/>
        <v>100</v>
      </c>
      <c r="AF5379" s="32">
        <f t="shared" si="14209"/>
        <v>612.5</v>
      </c>
      <c r="AG5379" s="32">
        <f t="shared" si="14210"/>
        <v>0</v>
      </c>
      <c r="AH5379" s="32">
        <f t="shared" si="14211"/>
        <v>0</v>
      </c>
      <c r="AI5379" s="32">
        <f t="shared" si="14212"/>
        <v>0</v>
      </c>
      <c r="AJ5379" s="32">
        <f t="shared" si="14213"/>
        <v>0</v>
      </c>
      <c r="AK5379" s="32">
        <f t="shared" si="14214"/>
        <v>0</v>
      </c>
      <c r="AL5379" s="32">
        <f t="shared" si="14118"/>
        <v>612.5</v>
      </c>
      <c r="AM5379" s="32">
        <f t="shared" si="14119"/>
        <v>0</v>
      </c>
    </row>
    <row r="5380" spans="2:40" ht="46.8" x14ac:dyDescent="0.3">
      <c r="B5380" s="30" t="s">
        <v>1465</v>
      </c>
      <c r="C5380" s="30" t="s">
        <v>134</v>
      </c>
      <c r="D5380" s="30" t="s">
        <v>502</v>
      </c>
      <c r="E5380" s="15" t="str">
        <f t="shared" si="14120"/>
        <v>1102</v>
      </c>
      <c r="F5380" s="30" t="s">
        <v>1496</v>
      </c>
      <c r="G5380" s="30"/>
      <c r="H5380" s="31" t="s">
        <v>1497</v>
      </c>
      <c r="I5380" s="32">
        <f t="shared" si="14189"/>
        <v>612.5</v>
      </c>
      <c r="J5380" s="32">
        <f t="shared" si="14190"/>
        <v>612.5</v>
      </c>
      <c r="K5380" s="32">
        <f t="shared" si="14191"/>
        <v>612.5</v>
      </c>
      <c r="L5380" s="32">
        <f t="shared" si="14192"/>
        <v>0</v>
      </c>
      <c r="M5380" s="32">
        <f t="shared" si="14193"/>
        <v>0</v>
      </c>
      <c r="N5380" s="32">
        <f t="shared" si="14194"/>
        <v>0</v>
      </c>
      <c r="O5380" s="32">
        <f t="shared" si="14195"/>
        <v>0</v>
      </c>
      <c r="P5380" s="32">
        <f t="shared" si="14196"/>
        <v>0</v>
      </c>
      <c r="Q5380" s="32">
        <f t="shared" si="14197"/>
        <v>0</v>
      </c>
      <c r="R5380" s="32">
        <f t="shared" si="14198"/>
        <v>0</v>
      </c>
      <c r="S5380" s="32">
        <f t="shared" si="14199"/>
        <v>0</v>
      </c>
      <c r="T5380" s="32">
        <f t="shared" si="14200"/>
        <v>0</v>
      </c>
      <c r="U5380" s="32">
        <v>0</v>
      </c>
      <c r="V5380" s="32">
        <f t="shared" si="14121"/>
        <v>612.5</v>
      </c>
      <c r="W5380" s="32">
        <f t="shared" si="14201"/>
        <v>0</v>
      </c>
      <c r="X5380" s="32">
        <f t="shared" si="14202"/>
        <v>0</v>
      </c>
      <c r="Y5380" s="32">
        <f t="shared" si="14203"/>
        <v>0</v>
      </c>
      <c r="Z5380" s="32">
        <f t="shared" si="14204"/>
        <v>0</v>
      </c>
      <c r="AA5380" s="32">
        <f t="shared" si="14205"/>
        <v>0</v>
      </c>
      <c r="AB5380" s="32">
        <f t="shared" si="14206"/>
        <v>612.5</v>
      </c>
      <c r="AC5380" s="33">
        <f t="shared" si="14207"/>
        <v>612.5</v>
      </c>
      <c r="AD5380" s="33">
        <f t="shared" si="14208"/>
        <v>612.5</v>
      </c>
      <c r="AE5380" s="34">
        <f t="shared" si="14117"/>
        <v>100</v>
      </c>
      <c r="AF5380" s="32">
        <f t="shared" si="14209"/>
        <v>612.5</v>
      </c>
      <c r="AG5380" s="32">
        <f t="shared" si="14210"/>
        <v>0</v>
      </c>
      <c r="AH5380" s="32">
        <f t="shared" si="14211"/>
        <v>0</v>
      </c>
      <c r="AI5380" s="32">
        <f t="shared" si="14212"/>
        <v>0</v>
      </c>
      <c r="AJ5380" s="32">
        <f t="shared" si="14213"/>
        <v>0</v>
      </c>
      <c r="AK5380" s="32">
        <f t="shared" si="14214"/>
        <v>0</v>
      </c>
      <c r="AL5380" s="32">
        <f t="shared" si="14118"/>
        <v>612.5</v>
      </c>
      <c r="AM5380" s="32">
        <f t="shared" si="14119"/>
        <v>0</v>
      </c>
    </row>
    <row r="5381" spans="2:40" ht="31.2" x14ac:dyDescent="0.3">
      <c r="B5381" s="30" t="s">
        <v>1465</v>
      </c>
      <c r="C5381" s="30" t="s">
        <v>134</v>
      </c>
      <c r="D5381" s="30" t="s">
        <v>502</v>
      </c>
      <c r="E5381" s="15" t="str">
        <f t="shared" si="14120"/>
        <v>1102</v>
      </c>
      <c r="F5381" s="30" t="s">
        <v>1496</v>
      </c>
      <c r="G5381" s="30" t="s">
        <v>50</v>
      </c>
      <c r="H5381" s="31" t="s">
        <v>51</v>
      </c>
      <c r="I5381" s="32">
        <f t="shared" si="14189"/>
        <v>612.5</v>
      </c>
      <c r="J5381" s="32">
        <f t="shared" si="14190"/>
        <v>612.5</v>
      </c>
      <c r="K5381" s="32">
        <f t="shared" si="14191"/>
        <v>612.5</v>
      </c>
      <c r="L5381" s="32">
        <f t="shared" si="14192"/>
        <v>0</v>
      </c>
      <c r="M5381" s="32">
        <f t="shared" si="14193"/>
        <v>0</v>
      </c>
      <c r="N5381" s="32">
        <f t="shared" si="14194"/>
        <v>0</v>
      </c>
      <c r="O5381" s="32">
        <f t="shared" si="14195"/>
        <v>0</v>
      </c>
      <c r="P5381" s="32">
        <f t="shared" si="14196"/>
        <v>0</v>
      </c>
      <c r="Q5381" s="32">
        <f t="shared" si="14197"/>
        <v>0</v>
      </c>
      <c r="R5381" s="32">
        <f t="shared" si="14198"/>
        <v>0</v>
      </c>
      <c r="S5381" s="32">
        <f t="shared" si="14199"/>
        <v>0</v>
      </c>
      <c r="T5381" s="32">
        <f t="shared" si="14200"/>
        <v>0</v>
      </c>
      <c r="U5381" s="32">
        <v>0</v>
      </c>
      <c r="V5381" s="32">
        <f t="shared" si="14121"/>
        <v>612.5</v>
      </c>
      <c r="W5381" s="32">
        <f t="shared" si="14201"/>
        <v>0</v>
      </c>
      <c r="X5381" s="32">
        <f t="shared" si="14202"/>
        <v>0</v>
      </c>
      <c r="Y5381" s="32">
        <f t="shared" si="14203"/>
        <v>0</v>
      </c>
      <c r="Z5381" s="32">
        <f t="shared" si="14204"/>
        <v>0</v>
      </c>
      <c r="AA5381" s="32">
        <f t="shared" si="14205"/>
        <v>0</v>
      </c>
      <c r="AB5381" s="32">
        <f t="shared" si="14206"/>
        <v>612.5</v>
      </c>
      <c r="AC5381" s="33">
        <f t="shared" si="14207"/>
        <v>612.5</v>
      </c>
      <c r="AD5381" s="33">
        <f t="shared" si="14208"/>
        <v>612.5</v>
      </c>
      <c r="AE5381" s="34">
        <f t="shared" si="14117"/>
        <v>100</v>
      </c>
      <c r="AF5381" s="32">
        <f t="shared" si="14209"/>
        <v>612.5</v>
      </c>
      <c r="AG5381" s="32">
        <f t="shared" si="14210"/>
        <v>0</v>
      </c>
      <c r="AH5381" s="32">
        <f t="shared" si="14211"/>
        <v>0</v>
      </c>
      <c r="AI5381" s="32">
        <f t="shared" si="14212"/>
        <v>0</v>
      </c>
      <c r="AJ5381" s="32">
        <f t="shared" si="14213"/>
        <v>0</v>
      </c>
      <c r="AK5381" s="32">
        <f t="shared" si="14214"/>
        <v>0</v>
      </c>
      <c r="AL5381" s="32">
        <f t="shared" si="14118"/>
        <v>612.5</v>
      </c>
      <c r="AM5381" s="32">
        <f t="shared" si="14119"/>
        <v>0</v>
      </c>
    </row>
    <row r="5382" spans="2:40" ht="31.2" x14ac:dyDescent="0.3">
      <c r="B5382" s="30" t="s">
        <v>1465</v>
      </c>
      <c r="C5382" s="30" t="s">
        <v>134</v>
      </c>
      <c r="D5382" s="30" t="s">
        <v>502</v>
      </c>
      <c r="E5382" s="15" t="str">
        <f t="shared" si="14120"/>
        <v>1102</v>
      </c>
      <c r="F5382" s="30" t="s">
        <v>1496</v>
      </c>
      <c r="G5382" s="30" t="s">
        <v>52</v>
      </c>
      <c r="H5382" s="31" t="s">
        <v>53</v>
      </c>
      <c r="I5382" s="32">
        <v>612.5</v>
      </c>
      <c r="J5382" s="32">
        <v>612.5</v>
      </c>
      <c r="K5382" s="32">
        <v>612.5</v>
      </c>
      <c r="L5382" s="32"/>
      <c r="M5382" s="32"/>
      <c r="N5382" s="32"/>
      <c r="O5382" s="32">
        <v>0</v>
      </c>
      <c r="P5382" s="32">
        <v>0</v>
      </c>
      <c r="Q5382" s="32">
        <v>0</v>
      </c>
      <c r="R5382" s="32">
        <v>0</v>
      </c>
      <c r="S5382" s="32">
        <v>0</v>
      </c>
      <c r="T5382" s="32">
        <v>0</v>
      </c>
      <c r="U5382" s="32">
        <v>0</v>
      </c>
      <c r="V5382" s="32">
        <f t="shared" si="14121"/>
        <v>612.5</v>
      </c>
      <c r="W5382" s="32"/>
      <c r="X5382" s="32"/>
      <c r="Y5382" s="32"/>
      <c r="Z5382" s="32"/>
      <c r="AA5382" s="32"/>
      <c r="AB5382" s="32">
        <v>612.5</v>
      </c>
      <c r="AC5382" s="33">
        <v>612.5</v>
      </c>
      <c r="AD5382" s="33">
        <v>612.5</v>
      </c>
      <c r="AE5382" s="34">
        <f t="shared" si="14117"/>
        <v>100</v>
      </c>
      <c r="AF5382" s="32">
        <v>612.5</v>
      </c>
      <c r="AG5382" s="32">
        <v>0</v>
      </c>
      <c r="AH5382" s="32">
        <v>0</v>
      </c>
      <c r="AI5382" s="32">
        <v>0</v>
      </c>
      <c r="AJ5382" s="32">
        <v>0</v>
      </c>
      <c r="AK5382" s="32">
        <v>0</v>
      </c>
      <c r="AL5382" s="32">
        <f t="shared" si="14118"/>
        <v>612.5</v>
      </c>
      <c r="AM5382" s="32">
        <f t="shared" si="14119"/>
        <v>0</v>
      </c>
      <c r="AN5382" s="12"/>
    </row>
    <row r="5383" spans="2:40" s="22" customFormat="1" x14ac:dyDescent="0.3">
      <c r="B5383" s="23" t="s">
        <v>1465</v>
      </c>
      <c r="C5383" s="23" t="s">
        <v>134</v>
      </c>
      <c r="D5383" s="23" t="s">
        <v>114</v>
      </c>
      <c r="E5383" s="24" t="str">
        <f t="shared" si="14120"/>
        <v>1103</v>
      </c>
      <c r="F5383" s="23"/>
      <c r="G5383" s="23"/>
      <c r="H5383" s="25" t="s">
        <v>658</v>
      </c>
      <c r="I5383" s="26">
        <f t="shared" si="14189"/>
        <v>943723.70000000007</v>
      </c>
      <c r="J5383" s="26">
        <f t="shared" si="14190"/>
        <v>870970.29999999993</v>
      </c>
      <c r="K5383" s="26">
        <f t="shared" si="14191"/>
        <v>933495.7</v>
      </c>
      <c r="L5383" s="26">
        <f t="shared" si="14192"/>
        <v>3732</v>
      </c>
      <c r="M5383" s="26">
        <f t="shared" si="14193"/>
        <v>0</v>
      </c>
      <c r="N5383" s="26">
        <f t="shared" si="14194"/>
        <v>-292.2</v>
      </c>
      <c r="O5383" s="26">
        <f t="shared" ref="O5383:T5383" si="14215">O5384+O5448</f>
        <v>5530.0920000000006</v>
      </c>
      <c r="P5383" s="26">
        <f t="shared" si="14215"/>
        <v>14000.587</v>
      </c>
      <c r="Q5383" s="26">
        <f t="shared" si="14215"/>
        <v>54888.75</v>
      </c>
      <c r="R5383" s="26">
        <f t="shared" si="14215"/>
        <v>27560.681</v>
      </c>
      <c r="S5383" s="26">
        <f t="shared" si="14215"/>
        <v>372</v>
      </c>
      <c r="T5383" s="26">
        <f t="shared" si="14215"/>
        <v>0</v>
      </c>
      <c r="U5383" s="26">
        <v>0</v>
      </c>
      <c r="V5383" s="26">
        <f t="shared" si="14121"/>
        <v>1049807.81</v>
      </c>
      <c r="W5383" s="26">
        <f t="shared" si="14201"/>
        <v>0</v>
      </c>
      <c r="X5383" s="26">
        <f t="shared" si="14202"/>
        <v>0</v>
      </c>
      <c r="Y5383" s="26">
        <f t="shared" si="14203"/>
        <v>0</v>
      </c>
      <c r="Z5383" s="26">
        <f t="shared" si="14204"/>
        <v>0</v>
      </c>
      <c r="AA5383" s="26">
        <f t="shared" si="14205"/>
        <v>0</v>
      </c>
      <c r="AB5383" s="26">
        <f>AB5384+AB5448</f>
        <v>800520.65745000017</v>
      </c>
      <c r="AC5383" s="27">
        <f>AC5384+AC5448</f>
        <v>1074728.42992</v>
      </c>
      <c r="AD5383" s="27">
        <f>AD5384+AD5448</f>
        <v>1073008.5741700002</v>
      </c>
      <c r="AE5383" s="28">
        <f t="shared" si="14117"/>
        <v>99.839972992048985</v>
      </c>
      <c r="AF5383" s="26">
        <f t="shared" ref="AF5383:AK5383" si="14216">AF5384+AF5448</f>
        <v>1068815.4425600001</v>
      </c>
      <c r="AG5383" s="26">
        <f t="shared" si="14216"/>
        <v>5530.0920000000006</v>
      </c>
      <c r="AH5383" s="26">
        <f t="shared" si="14216"/>
        <v>0</v>
      </c>
      <c r="AI5383" s="26">
        <f t="shared" si="14216"/>
        <v>0</v>
      </c>
      <c r="AJ5383" s="26">
        <f t="shared" si="14216"/>
        <v>0</v>
      </c>
      <c r="AK5383" s="26">
        <f t="shared" si="14216"/>
        <v>0</v>
      </c>
      <c r="AL5383" s="26">
        <f t="shared" si="14118"/>
        <v>1074345.5345600001</v>
      </c>
      <c r="AM5383" s="26">
        <f t="shared" si="14119"/>
        <v>-24537.724560000002</v>
      </c>
      <c r="AN5383" s="29"/>
    </row>
    <row r="5384" spans="2:40" ht="31.2" x14ac:dyDescent="0.3">
      <c r="B5384" s="30" t="s">
        <v>1465</v>
      </c>
      <c r="C5384" s="30" t="s">
        <v>134</v>
      </c>
      <c r="D5384" s="30" t="s">
        <v>114</v>
      </c>
      <c r="E5384" s="15" t="str">
        <f t="shared" si="14120"/>
        <v>1103</v>
      </c>
      <c r="F5384" s="30" t="s">
        <v>659</v>
      </c>
      <c r="G5384" s="30"/>
      <c r="H5384" s="31" t="s">
        <v>660</v>
      </c>
      <c r="I5384" s="32">
        <f t="shared" ref="I5384:T5384" si="14217">I5416+I5385</f>
        <v>943723.70000000007</v>
      </c>
      <c r="J5384" s="32">
        <f t="shared" si="14217"/>
        <v>870970.29999999993</v>
      </c>
      <c r="K5384" s="32">
        <f t="shared" si="14217"/>
        <v>933495.7</v>
      </c>
      <c r="L5384" s="32">
        <f t="shared" si="14217"/>
        <v>3732</v>
      </c>
      <c r="M5384" s="32">
        <f t="shared" si="14217"/>
        <v>0</v>
      </c>
      <c r="N5384" s="32">
        <f t="shared" si="14217"/>
        <v>-292.2</v>
      </c>
      <c r="O5384" s="32">
        <f t="shared" si="14217"/>
        <v>5530.0920000000006</v>
      </c>
      <c r="P5384" s="32">
        <f t="shared" si="14217"/>
        <v>14000.587</v>
      </c>
      <c r="Q5384" s="32">
        <f t="shared" si="14217"/>
        <v>54888.75</v>
      </c>
      <c r="R5384" s="32">
        <f t="shared" si="14217"/>
        <v>27560.681</v>
      </c>
      <c r="S5384" s="32">
        <f t="shared" si="14217"/>
        <v>372</v>
      </c>
      <c r="T5384" s="32">
        <f t="shared" si="14217"/>
        <v>0</v>
      </c>
      <c r="U5384" s="32">
        <v>0</v>
      </c>
      <c r="V5384" s="32">
        <f t="shared" si="14121"/>
        <v>1049807.81</v>
      </c>
      <c r="W5384" s="32">
        <f t="shared" ref="W5384:AD5384" si="14218">W5416+W5385</f>
        <v>0</v>
      </c>
      <c r="X5384" s="32">
        <f t="shared" si="14218"/>
        <v>0</v>
      </c>
      <c r="Y5384" s="32">
        <f t="shared" si="14218"/>
        <v>0</v>
      </c>
      <c r="Z5384" s="32">
        <f t="shared" si="14218"/>
        <v>0</v>
      </c>
      <c r="AA5384" s="32">
        <f t="shared" si="14218"/>
        <v>0</v>
      </c>
      <c r="AB5384" s="32">
        <f t="shared" si="14218"/>
        <v>799953.04599000013</v>
      </c>
      <c r="AC5384" s="33">
        <f t="shared" si="14218"/>
        <v>1073280.81846</v>
      </c>
      <c r="AD5384" s="33">
        <f t="shared" si="14218"/>
        <v>1071560.9627100001</v>
      </c>
      <c r="AE5384" s="34">
        <f t="shared" si="14117"/>
        <v>99.83975715205014</v>
      </c>
      <c r="AF5384" s="32">
        <f t="shared" ref="AF5384:AK5384" si="14219">AF5416+AF5385</f>
        <v>1067567.8311000001</v>
      </c>
      <c r="AG5384" s="32">
        <f t="shared" si="14219"/>
        <v>5530.0920000000006</v>
      </c>
      <c r="AH5384" s="32">
        <f t="shared" si="14219"/>
        <v>0</v>
      </c>
      <c r="AI5384" s="32">
        <f t="shared" si="14219"/>
        <v>0</v>
      </c>
      <c r="AJ5384" s="32">
        <f t="shared" si="14219"/>
        <v>0</v>
      </c>
      <c r="AK5384" s="32">
        <f t="shared" si="14219"/>
        <v>0</v>
      </c>
      <c r="AL5384" s="32">
        <f t="shared" si="14118"/>
        <v>1073097.9231</v>
      </c>
      <c r="AM5384" s="32">
        <f t="shared" si="14119"/>
        <v>-23290.113099999959</v>
      </c>
    </row>
    <row r="5385" spans="2:40" ht="31.2" x14ac:dyDescent="0.3">
      <c r="B5385" s="30" t="s">
        <v>1465</v>
      </c>
      <c r="C5385" s="30" t="s">
        <v>134</v>
      </c>
      <c r="D5385" s="30" t="s">
        <v>114</v>
      </c>
      <c r="E5385" s="15" t="str">
        <f t="shared" si="14120"/>
        <v>1103</v>
      </c>
      <c r="F5385" s="30" t="s">
        <v>1073</v>
      </c>
      <c r="G5385" s="30"/>
      <c r="H5385" s="31" t="s">
        <v>1074</v>
      </c>
      <c r="I5385" s="32">
        <f t="shared" ref="I5385:T5385" si="14220">I5409+I5386+I5391</f>
        <v>96068.599999999991</v>
      </c>
      <c r="J5385" s="32">
        <f t="shared" si="14220"/>
        <v>18911.200000000004</v>
      </c>
      <c r="K5385" s="32">
        <f t="shared" si="14220"/>
        <v>81436.599999999991</v>
      </c>
      <c r="L5385" s="32">
        <f t="shared" si="14220"/>
        <v>3732</v>
      </c>
      <c r="M5385" s="32">
        <f t="shared" si="14220"/>
        <v>0</v>
      </c>
      <c r="N5385" s="32">
        <f t="shared" si="14220"/>
        <v>-292.2</v>
      </c>
      <c r="O5385" s="32">
        <f t="shared" si="14220"/>
        <v>0</v>
      </c>
      <c r="P5385" s="32">
        <f t="shared" si="14220"/>
        <v>2195.0479999999998</v>
      </c>
      <c r="Q5385" s="32">
        <f t="shared" si="14220"/>
        <v>2455.4</v>
      </c>
      <c r="R5385" s="32">
        <f t="shared" si="14220"/>
        <v>17485.292000000001</v>
      </c>
      <c r="S5385" s="32">
        <f t="shared" si="14220"/>
        <v>0</v>
      </c>
      <c r="T5385" s="32">
        <f t="shared" si="14220"/>
        <v>0</v>
      </c>
      <c r="U5385" s="32">
        <v>0</v>
      </c>
      <c r="V5385" s="32">
        <f t="shared" si="14121"/>
        <v>121936.33999999998</v>
      </c>
      <c r="W5385" s="32">
        <f t="shared" ref="W5385:AD5385" si="14221">W5409+W5386+W5391</f>
        <v>0</v>
      </c>
      <c r="X5385" s="32">
        <f t="shared" si="14221"/>
        <v>0</v>
      </c>
      <c r="Y5385" s="32">
        <f t="shared" si="14221"/>
        <v>0</v>
      </c>
      <c r="Z5385" s="32">
        <f t="shared" si="14221"/>
        <v>0</v>
      </c>
      <c r="AA5385" s="32">
        <f t="shared" si="14221"/>
        <v>0</v>
      </c>
      <c r="AB5385" s="32">
        <f t="shared" si="14221"/>
        <v>38220.54189</v>
      </c>
      <c r="AC5385" s="33">
        <f t="shared" si="14221"/>
        <v>145409.34846000001</v>
      </c>
      <c r="AD5385" s="33">
        <f t="shared" si="14221"/>
        <v>143704.99148999999</v>
      </c>
      <c r="AE5385" s="34">
        <f t="shared" si="14117"/>
        <v>98.827890374277501</v>
      </c>
      <c r="AF5385" s="32">
        <f t="shared" ref="AF5385:AK5385" si="14222">AF5409+AF5386+AF5391</f>
        <v>145226.45309999998</v>
      </c>
      <c r="AG5385" s="32">
        <f t="shared" si="14222"/>
        <v>0</v>
      </c>
      <c r="AH5385" s="32">
        <f t="shared" si="14222"/>
        <v>0</v>
      </c>
      <c r="AI5385" s="32">
        <f t="shared" si="14222"/>
        <v>0</v>
      </c>
      <c r="AJ5385" s="32">
        <f t="shared" si="14222"/>
        <v>0</v>
      </c>
      <c r="AK5385" s="32">
        <f t="shared" si="14222"/>
        <v>0</v>
      </c>
      <c r="AL5385" s="32">
        <f t="shared" si="14118"/>
        <v>145226.45309999998</v>
      </c>
      <c r="AM5385" s="32">
        <f t="shared" si="14119"/>
        <v>-23290.113100000002</v>
      </c>
    </row>
    <row r="5386" spans="2:40" ht="62.4" hidden="1" customHeight="1" x14ac:dyDescent="0.3">
      <c r="B5386" s="30" t="s">
        <v>1465</v>
      </c>
      <c r="C5386" s="30" t="s">
        <v>134</v>
      </c>
      <c r="D5386" s="30" t="s">
        <v>114</v>
      </c>
      <c r="E5386" s="15" t="str">
        <f t="shared" si="14120"/>
        <v>1103</v>
      </c>
      <c r="F5386" s="30" t="s">
        <v>1075</v>
      </c>
      <c r="G5386" s="30"/>
      <c r="H5386" s="31" t="s">
        <v>1076</v>
      </c>
      <c r="I5386" s="32">
        <f t="shared" ref="I5386:I5387" si="14223">I5387</f>
        <v>0</v>
      </c>
      <c r="J5386" s="32">
        <f t="shared" ref="J5386:J5387" si="14224">J5387</f>
        <v>0</v>
      </c>
      <c r="K5386" s="32">
        <f t="shared" ref="K5386:K5387" si="14225">K5387</f>
        <v>0</v>
      </c>
      <c r="L5386" s="32">
        <f t="shared" ref="L5386:L5387" si="14226">L5387</f>
        <v>0</v>
      </c>
      <c r="M5386" s="32">
        <f t="shared" ref="M5386:M5387" si="14227">M5387</f>
        <v>0</v>
      </c>
      <c r="N5386" s="32">
        <f t="shared" ref="N5386:N5387" si="14228">N5387</f>
        <v>0</v>
      </c>
      <c r="O5386" s="32">
        <f t="shared" ref="O5386:O5387" si="14229">O5387</f>
        <v>0</v>
      </c>
      <c r="P5386" s="32">
        <f t="shared" ref="P5386:P5387" si="14230">P5387</f>
        <v>0</v>
      </c>
      <c r="Q5386" s="32">
        <f t="shared" ref="Q5386:Q5387" si="14231">Q5387</f>
        <v>0</v>
      </c>
      <c r="R5386" s="32">
        <f t="shared" ref="R5386:R5387" si="14232">R5387</f>
        <v>0</v>
      </c>
      <c r="S5386" s="32">
        <f t="shared" ref="S5386:S5387" si="14233">S5387</f>
        <v>0</v>
      </c>
      <c r="T5386" s="32">
        <f t="shared" ref="T5386:T5387" si="14234">T5387</f>
        <v>0</v>
      </c>
      <c r="U5386" s="32">
        <v>0</v>
      </c>
      <c r="V5386" s="32">
        <f t="shared" si="14121"/>
        <v>0</v>
      </c>
      <c r="W5386" s="32">
        <f t="shared" ref="W5386:W5387" si="14235">W5387</f>
        <v>0</v>
      </c>
      <c r="X5386" s="32">
        <f t="shared" ref="X5386:X5387" si="14236">X5387</f>
        <v>0</v>
      </c>
      <c r="Y5386" s="32">
        <f t="shared" ref="Y5386:Y5387" si="14237">Y5387</f>
        <v>0</v>
      </c>
      <c r="Z5386" s="32">
        <f t="shared" ref="Z5386:Z5387" si="14238">Z5387</f>
        <v>0</v>
      </c>
      <c r="AA5386" s="32">
        <f t="shared" ref="AA5386:AA5387" si="14239">AA5387</f>
        <v>0</v>
      </c>
      <c r="AB5386" s="32">
        <f t="shared" ref="AB5386:AB5387" si="14240">AB5387</f>
        <v>0</v>
      </c>
      <c r="AC5386" s="33">
        <f t="shared" ref="AC5386:AC5387" si="14241">AC5387</f>
        <v>0</v>
      </c>
      <c r="AD5386" s="33">
        <f t="shared" ref="AD5386:AD5387" si="14242">AD5387</f>
        <v>0</v>
      </c>
      <c r="AE5386" s="34" t="e">
        <f t="shared" si="14117"/>
        <v>#DIV/0!</v>
      </c>
      <c r="AF5386" s="35">
        <f t="shared" ref="AF5386:AF5387" si="14243">AF5387</f>
        <v>0</v>
      </c>
      <c r="AG5386" s="35">
        <f t="shared" ref="AG5386:AG5387" si="14244">AG5387</f>
        <v>0</v>
      </c>
      <c r="AH5386" s="36">
        <f t="shared" ref="AH5386:AH5387" si="14245">AH5387</f>
        <v>0</v>
      </c>
      <c r="AI5386" s="36">
        <f t="shared" ref="AI5386:AI5387" si="14246">AI5387</f>
        <v>0</v>
      </c>
      <c r="AJ5386" s="36">
        <f t="shared" ref="AJ5386:AJ5387" si="14247">AJ5387</f>
        <v>0</v>
      </c>
      <c r="AK5386" s="36">
        <f t="shared" ref="AK5386:AK5387" si="14248">AK5387</f>
        <v>0</v>
      </c>
      <c r="AL5386" s="36">
        <f t="shared" si="14118"/>
        <v>0</v>
      </c>
      <c r="AM5386" s="36">
        <f t="shared" si="14119"/>
        <v>0</v>
      </c>
      <c r="AN5386" s="37" t="s">
        <v>35</v>
      </c>
    </row>
    <row r="5387" spans="2:40" ht="31.2" hidden="1" customHeight="1" x14ac:dyDescent="0.3">
      <c r="B5387" s="30" t="s">
        <v>1465</v>
      </c>
      <c r="C5387" s="30" t="s">
        <v>134</v>
      </c>
      <c r="D5387" s="30" t="s">
        <v>114</v>
      </c>
      <c r="E5387" s="15" t="str">
        <f t="shared" si="14120"/>
        <v>1103</v>
      </c>
      <c r="F5387" s="30" t="s">
        <v>1083</v>
      </c>
      <c r="G5387" s="30"/>
      <c r="H5387" s="31" t="s">
        <v>1084</v>
      </c>
      <c r="I5387" s="32">
        <f t="shared" si="14223"/>
        <v>0</v>
      </c>
      <c r="J5387" s="32">
        <f t="shared" si="14224"/>
        <v>0</v>
      </c>
      <c r="K5387" s="32">
        <f t="shared" si="14225"/>
        <v>0</v>
      </c>
      <c r="L5387" s="32">
        <f t="shared" si="14226"/>
        <v>0</v>
      </c>
      <c r="M5387" s="32">
        <f t="shared" si="14227"/>
        <v>0</v>
      </c>
      <c r="N5387" s="32">
        <f t="shared" si="14228"/>
        <v>0</v>
      </c>
      <c r="O5387" s="32">
        <f t="shared" si="14229"/>
        <v>0</v>
      </c>
      <c r="P5387" s="32">
        <f t="shared" si="14230"/>
        <v>0</v>
      </c>
      <c r="Q5387" s="32">
        <f t="shared" si="14231"/>
        <v>0</v>
      </c>
      <c r="R5387" s="32">
        <f t="shared" si="14232"/>
        <v>0</v>
      </c>
      <c r="S5387" s="32">
        <f t="shared" si="14233"/>
        <v>0</v>
      </c>
      <c r="T5387" s="32">
        <f t="shared" si="14234"/>
        <v>0</v>
      </c>
      <c r="U5387" s="32">
        <v>0</v>
      </c>
      <c r="V5387" s="32">
        <f t="shared" si="14121"/>
        <v>0</v>
      </c>
      <c r="W5387" s="32">
        <f t="shared" si="14235"/>
        <v>0</v>
      </c>
      <c r="X5387" s="32">
        <f t="shared" si="14236"/>
        <v>0</v>
      </c>
      <c r="Y5387" s="32">
        <f t="shared" si="14237"/>
        <v>0</v>
      </c>
      <c r="Z5387" s="32">
        <f t="shared" si="14238"/>
        <v>0</v>
      </c>
      <c r="AA5387" s="32">
        <f t="shared" si="14239"/>
        <v>0</v>
      </c>
      <c r="AB5387" s="32">
        <f t="shared" si="14240"/>
        <v>0</v>
      </c>
      <c r="AC5387" s="33">
        <f t="shared" si="14241"/>
        <v>0</v>
      </c>
      <c r="AD5387" s="33">
        <f t="shared" si="14242"/>
        <v>0</v>
      </c>
      <c r="AE5387" s="34" t="e">
        <f t="shared" si="14117"/>
        <v>#DIV/0!</v>
      </c>
      <c r="AF5387" s="35">
        <f t="shared" si="14243"/>
        <v>0</v>
      </c>
      <c r="AG5387" s="35">
        <f t="shared" si="14244"/>
        <v>0</v>
      </c>
      <c r="AH5387" s="36">
        <f t="shared" si="14245"/>
        <v>0</v>
      </c>
      <c r="AI5387" s="36">
        <f t="shared" si="14246"/>
        <v>0</v>
      </c>
      <c r="AJ5387" s="36">
        <f t="shared" si="14247"/>
        <v>0</v>
      </c>
      <c r="AK5387" s="36">
        <f t="shared" si="14248"/>
        <v>0</v>
      </c>
      <c r="AL5387" s="36">
        <f t="shared" si="14118"/>
        <v>0</v>
      </c>
      <c r="AM5387" s="36">
        <f t="shared" si="14119"/>
        <v>0</v>
      </c>
      <c r="AN5387" s="37" t="s">
        <v>35</v>
      </c>
    </row>
    <row r="5388" spans="2:40" ht="31.2" hidden="1" customHeight="1" x14ac:dyDescent="0.3">
      <c r="B5388" s="30" t="s">
        <v>1465</v>
      </c>
      <c r="C5388" s="30" t="s">
        <v>134</v>
      </c>
      <c r="D5388" s="30" t="s">
        <v>114</v>
      </c>
      <c r="E5388" s="15" t="str">
        <f t="shared" si="14120"/>
        <v>1103</v>
      </c>
      <c r="F5388" s="30" t="s">
        <v>1083</v>
      </c>
      <c r="G5388" s="30" t="s">
        <v>547</v>
      </c>
      <c r="H5388" s="31" t="s">
        <v>548</v>
      </c>
      <c r="I5388" s="32">
        <f t="shared" ref="I5388:T5388" si="14249">I5389+I5390</f>
        <v>0</v>
      </c>
      <c r="J5388" s="32">
        <f t="shared" si="14249"/>
        <v>0</v>
      </c>
      <c r="K5388" s="32">
        <f t="shared" si="14249"/>
        <v>0</v>
      </c>
      <c r="L5388" s="32">
        <f t="shared" si="14249"/>
        <v>0</v>
      </c>
      <c r="M5388" s="32">
        <f t="shared" si="14249"/>
        <v>0</v>
      </c>
      <c r="N5388" s="32">
        <f t="shared" si="14249"/>
        <v>0</v>
      </c>
      <c r="O5388" s="32">
        <f t="shared" si="14249"/>
        <v>0</v>
      </c>
      <c r="P5388" s="32">
        <f t="shared" si="14249"/>
        <v>0</v>
      </c>
      <c r="Q5388" s="32">
        <f t="shared" si="14249"/>
        <v>0</v>
      </c>
      <c r="R5388" s="32">
        <f t="shared" si="14249"/>
        <v>0</v>
      </c>
      <c r="S5388" s="32">
        <f t="shared" si="14249"/>
        <v>0</v>
      </c>
      <c r="T5388" s="32">
        <f t="shared" si="14249"/>
        <v>0</v>
      </c>
      <c r="U5388" s="32">
        <v>0</v>
      </c>
      <c r="V5388" s="32">
        <f t="shared" si="14121"/>
        <v>0</v>
      </c>
      <c r="W5388" s="32">
        <f t="shared" ref="W5388:AD5388" si="14250">W5389+W5390</f>
        <v>0</v>
      </c>
      <c r="X5388" s="32">
        <f t="shared" si="14250"/>
        <v>0</v>
      </c>
      <c r="Y5388" s="32">
        <f t="shared" si="14250"/>
        <v>0</v>
      </c>
      <c r="Z5388" s="32">
        <f t="shared" si="14250"/>
        <v>0</v>
      </c>
      <c r="AA5388" s="32">
        <f t="shared" si="14250"/>
        <v>0</v>
      </c>
      <c r="AB5388" s="32">
        <f t="shared" si="14250"/>
        <v>0</v>
      </c>
      <c r="AC5388" s="33">
        <f t="shared" si="14250"/>
        <v>0</v>
      </c>
      <c r="AD5388" s="33">
        <f t="shared" si="14250"/>
        <v>0</v>
      </c>
      <c r="AE5388" s="34" t="e">
        <f t="shared" si="14117"/>
        <v>#DIV/0!</v>
      </c>
      <c r="AF5388" s="35">
        <f t="shared" ref="AF5388:AK5388" si="14251">AF5389+AF5390</f>
        <v>0</v>
      </c>
      <c r="AG5388" s="35">
        <f t="shared" si="14251"/>
        <v>0</v>
      </c>
      <c r="AH5388" s="36">
        <f t="shared" si="14251"/>
        <v>0</v>
      </c>
      <c r="AI5388" s="36">
        <f t="shared" si="14251"/>
        <v>0</v>
      </c>
      <c r="AJ5388" s="36">
        <f t="shared" si="14251"/>
        <v>0</v>
      </c>
      <c r="AK5388" s="36">
        <f t="shared" si="14251"/>
        <v>0</v>
      </c>
      <c r="AL5388" s="36">
        <f t="shared" si="14118"/>
        <v>0</v>
      </c>
      <c r="AM5388" s="36">
        <f t="shared" si="14119"/>
        <v>0</v>
      </c>
      <c r="AN5388" s="37" t="s">
        <v>35</v>
      </c>
    </row>
    <row r="5389" spans="2:40" ht="15.6" hidden="1" customHeight="1" x14ac:dyDescent="0.3">
      <c r="B5389" s="30" t="s">
        <v>1465</v>
      </c>
      <c r="C5389" s="30" t="s">
        <v>134</v>
      </c>
      <c r="D5389" s="30" t="s">
        <v>114</v>
      </c>
      <c r="E5389" s="15" t="str">
        <f t="shared" si="14120"/>
        <v>1103</v>
      </c>
      <c r="F5389" s="30" t="s">
        <v>1083</v>
      </c>
      <c r="G5389" s="30" t="s">
        <v>906</v>
      </c>
      <c r="H5389" s="31" t="s">
        <v>907</v>
      </c>
      <c r="I5389" s="32"/>
      <c r="J5389" s="32"/>
      <c r="K5389" s="32"/>
      <c r="L5389" s="32"/>
      <c r="M5389" s="32"/>
      <c r="N5389" s="32"/>
      <c r="O5389" s="32">
        <v>0</v>
      </c>
      <c r="P5389" s="32">
        <v>0</v>
      </c>
      <c r="Q5389" s="32">
        <v>0</v>
      </c>
      <c r="R5389" s="32">
        <v>0</v>
      </c>
      <c r="S5389" s="32">
        <v>0</v>
      </c>
      <c r="T5389" s="32">
        <v>0</v>
      </c>
      <c r="U5389" s="32">
        <v>0</v>
      </c>
      <c r="V5389" s="32">
        <f t="shared" si="14121"/>
        <v>0</v>
      </c>
      <c r="W5389" s="32"/>
      <c r="X5389" s="32"/>
      <c r="Y5389" s="32"/>
      <c r="Z5389" s="32"/>
      <c r="AA5389" s="32"/>
      <c r="AB5389" s="32">
        <v>0</v>
      </c>
      <c r="AC5389" s="33">
        <v>0</v>
      </c>
      <c r="AD5389" s="33">
        <v>0</v>
      </c>
      <c r="AE5389" s="34" t="e">
        <f t="shared" si="14117"/>
        <v>#DIV/0!</v>
      </c>
      <c r="AF5389" s="35">
        <v>0</v>
      </c>
      <c r="AG5389" s="35">
        <v>0</v>
      </c>
      <c r="AH5389" s="36">
        <v>0</v>
      </c>
      <c r="AI5389" s="36">
        <v>0</v>
      </c>
      <c r="AJ5389" s="36">
        <v>0</v>
      </c>
      <c r="AK5389" s="36">
        <v>0</v>
      </c>
      <c r="AL5389" s="36">
        <f t="shared" si="14118"/>
        <v>0</v>
      </c>
      <c r="AM5389" s="36">
        <f t="shared" si="14119"/>
        <v>0</v>
      </c>
      <c r="AN5389" s="37" t="s">
        <v>35</v>
      </c>
    </row>
    <row r="5390" spans="2:40" ht="109.2" hidden="1" customHeight="1" x14ac:dyDescent="0.3">
      <c r="B5390" s="30" t="s">
        <v>1465</v>
      </c>
      <c r="C5390" s="30" t="s">
        <v>134</v>
      </c>
      <c r="D5390" s="30" t="s">
        <v>114</v>
      </c>
      <c r="E5390" s="15" t="str">
        <f t="shared" si="14120"/>
        <v>1103</v>
      </c>
      <c r="F5390" s="30" t="s">
        <v>1083</v>
      </c>
      <c r="G5390" s="30" t="s">
        <v>549</v>
      </c>
      <c r="H5390" s="31" t="s">
        <v>550</v>
      </c>
      <c r="I5390" s="32"/>
      <c r="J5390" s="32"/>
      <c r="K5390" s="32"/>
      <c r="L5390" s="32"/>
      <c r="M5390" s="32"/>
      <c r="N5390" s="32"/>
      <c r="O5390" s="32">
        <v>0</v>
      </c>
      <c r="P5390" s="32">
        <v>0</v>
      </c>
      <c r="Q5390" s="32">
        <v>0</v>
      </c>
      <c r="R5390" s="32">
        <v>0</v>
      </c>
      <c r="S5390" s="32">
        <v>0</v>
      </c>
      <c r="T5390" s="32">
        <v>0</v>
      </c>
      <c r="U5390" s="32">
        <v>0</v>
      </c>
      <c r="V5390" s="32">
        <f t="shared" si="14121"/>
        <v>0</v>
      </c>
      <c r="W5390" s="32"/>
      <c r="X5390" s="32"/>
      <c r="Y5390" s="32"/>
      <c r="Z5390" s="32"/>
      <c r="AA5390" s="32"/>
      <c r="AB5390" s="32">
        <v>0</v>
      </c>
      <c r="AC5390" s="33">
        <v>0</v>
      </c>
      <c r="AD5390" s="33">
        <v>0</v>
      </c>
      <c r="AE5390" s="34" t="e">
        <f t="shared" si="14117"/>
        <v>#DIV/0!</v>
      </c>
      <c r="AF5390" s="35">
        <v>0</v>
      </c>
      <c r="AG5390" s="35">
        <v>0</v>
      </c>
      <c r="AH5390" s="36">
        <v>0</v>
      </c>
      <c r="AI5390" s="36">
        <v>0</v>
      </c>
      <c r="AJ5390" s="36">
        <v>0</v>
      </c>
      <c r="AK5390" s="36">
        <v>0</v>
      </c>
      <c r="AL5390" s="36">
        <f t="shared" si="14118"/>
        <v>0</v>
      </c>
      <c r="AM5390" s="36">
        <f t="shared" si="14119"/>
        <v>0</v>
      </c>
      <c r="AN5390" s="37" t="s">
        <v>35</v>
      </c>
    </row>
    <row r="5391" spans="2:40" ht="62.4" x14ac:dyDescent="0.3">
      <c r="B5391" s="30" t="s">
        <v>1465</v>
      </c>
      <c r="C5391" s="30" t="s">
        <v>134</v>
      </c>
      <c r="D5391" s="30" t="s">
        <v>114</v>
      </c>
      <c r="E5391" s="15" t="str">
        <f t="shared" si="14120"/>
        <v>1103</v>
      </c>
      <c r="F5391" s="30" t="s">
        <v>1467</v>
      </c>
      <c r="G5391" s="30"/>
      <c r="H5391" s="31" t="s">
        <v>1468</v>
      </c>
      <c r="I5391" s="32">
        <f>I5392+I5396+I5400</f>
        <v>96068.599999999991</v>
      </c>
      <c r="J5391" s="32">
        <f>J5392+J5396+J5400</f>
        <v>18911.200000000004</v>
      </c>
      <c r="K5391" s="32">
        <f>K5392+K5396+K5400</f>
        <v>81436.599999999991</v>
      </c>
      <c r="L5391" s="32">
        <f>L5392+L5396+L5400+L5406</f>
        <v>3732</v>
      </c>
      <c r="M5391" s="32">
        <f>M5392+M5396+M5400+M5406</f>
        <v>0</v>
      </c>
      <c r="N5391" s="32">
        <f>N5392+N5396+N5400+N5406</f>
        <v>-292.2</v>
      </c>
      <c r="O5391" s="32">
        <f>O5392+O5396+O5400+O5406+O5403</f>
        <v>0</v>
      </c>
      <c r="P5391" s="32">
        <f>P5392+P5396+P5400+P5406+P5403</f>
        <v>2195.0479999999998</v>
      </c>
      <c r="Q5391" s="32">
        <f>Q5392+Q5396+Q5400+Q5406+Q5403</f>
        <v>2455.4</v>
      </c>
      <c r="R5391" s="32">
        <f>R5392+R5396+R5400+R5406</f>
        <v>17485.292000000001</v>
      </c>
      <c r="S5391" s="32">
        <f>S5392+S5396+S5400+S5406</f>
        <v>0</v>
      </c>
      <c r="T5391" s="32">
        <f>T5392+T5396+T5400+T5406</f>
        <v>0</v>
      </c>
      <c r="U5391" s="32">
        <v>0</v>
      </c>
      <c r="V5391" s="32">
        <f t="shared" si="14121"/>
        <v>121936.33999999998</v>
      </c>
      <c r="W5391" s="32">
        <f>W5392+W5396+W5400+W5406</f>
        <v>0</v>
      </c>
      <c r="X5391" s="32">
        <f>X5392+X5396+X5400+X5406</f>
        <v>0</v>
      </c>
      <c r="Y5391" s="32">
        <f>Y5392+Y5396+Y5400+Y5406</f>
        <v>0</v>
      </c>
      <c r="Z5391" s="32">
        <f>Z5392+Z5396+Z5400+Z5406</f>
        <v>0</v>
      </c>
      <c r="AA5391" s="32">
        <f>AA5392+AA5396+AA5400+AA5406</f>
        <v>0</v>
      </c>
      <c r="AB5391" s="32">
        <f>AB5392+AB5396+AB5400+AB5406+AB5403</f>
        <v>20180.428800000002</v>
      </c>
      <c r="AC5391" s="33">
        <f>AC5392+AC5396+AC5400+AC5406+AC5403</f>
        <v>127369.23536000001</v>
      </c>
      <c r="AD5391" s="33">
        <f>AD5392+AD5396+AD5400+AD5406+AD5403</f>
        <v>125664.8784</v>
      </c>
      <c r="AE5391" s="34">
        <f t="shared" si="14117"/>
        <v>98.661877057530603</v>
      </c>
      <c r="AF5391" s="32">
        <f t="shared" ref="AF5391:AK5391" si="14252">AF5392+AF5396+AF5400+AF5406+AF5403</f>
        <v>127186.34</v>
      </c>
      <c r="AG5391" s="32">
        <f t="shared" si="14252"/>
        <v>0</v>
      </c>
      <c r="AH5391" s="32">
        <f t="shared" si="14252"/>
        <v>0</v>
      </c>
      <c r="AI5391" s="32">
        <f t="shared" si="14252"/>
        <v>0</v>
      </c>
      <c r="AJ5391" s="32">
        <f t="shared" si="14252"/>
        <v>0</v>
      </c>
      <c r="AK5391" s="32">
        <f t="shared" si="14252"/>
        <v>0</v>
      </c>
      <c r="AL5391" s="32">
        <f t="shared" si="14118"/>
        <v>127186.34</v>
      </c>
      <c r="AM5391" s="32">
        <f t="shared" si="14119"/>
        <v>-5250.0000000000146</v>
      </c>
    </row>
    <row r="5392" spans="2:40" ht="31.2" x14ac:dyDescent="0.3">
      <c r="B5392" s="30" t="s">
        <v>1465</v>
      </c>
      <c r="C5392" s="30" t="s">
        <v>134</v>
      </c>
      <c r="D5392" s="30" t="s">
        <v>114</v>
      </c>
      <c r="E5392" s="15" t="str">
        <f t="shared" si="14120"/>
        <v>1103</v>
      </c>
      <c r="F5392" s="30" t="s">
        <v>1470</v>
      </c>
      <c r="G5392" s="30"/>
      <c r="H5392" s="31" t="s">
        <v>301</v>
      </c>
      <c r="I5392" s="32">
        <f t="shared" ref="I5392:T5392" si="14253">I5393</f>
        <v>712.7</v>
      </c>
      <c r="J5392" s="32">
        <f t="shared" si="14253"/>
        <v>741.4</v>
      </c>
      <c r="K5392" s="32">
        <f t="shared" si="14253"/>
        <v>741.4</v>
      </c>
      <c r="L5392" s="32">
        <f t="shared" si="14253"/>
        <v>0</v>
      </c>
      <c r="M5392" s="32">
        <f t="shared" si="14253"/>
        <v>0</v>
      </c>
      <c r="N5392" s="32">
        <f t="shared" si="14253"/>
        <v>0</v>
      </c>
      <c r="O5392" s="32">
        <f t="shared" si="14253"/>
        <v>0</v>
      </c>
      <c r="P5392" s="32">
        <f t="shared" si="14253"/>
        <v>0</v>
      </c>
      <c r="Q5392" s="32">
        <f t="shared" si="14253"/>
        <v>0</v>
      </c>
      <c r="R5392" s="32">
        <f t="shared" si="14253"/>
        <v>0</v>
      </c>
      <c r="S5392" s="32">
        <f t="shared" si="14253"/>
        <v>0</v>
      </c>
      <c r="T5392" s="32">
        <f t="shared" si="14253"/>
        <v>0</v>
      </c>
      <c r="U5392" s="32">
        <v>0</v>
      </c>
      <c r="V5392" s="32">
        <f t="shared" si="14121"/>
        <v>712.7</v>
      </c>
      <c r="W5392" s="32">
        <f t="shared" ref="W5392:AD5392" si="14254">W5393</f>
        <v>0</v>
      </c>
      <c r="X5392" s="32">
        <f t="shared" si="14254"/>
        <v>0</v>
      </c>
      <c r="Y5392" s="32">
        <f t="shared" si="14254"/>
        <v>0</v>
      </c>
      <c r="Z5392" s="32">
        <f t="shared" si="14254"/>
        <v>0</v>
      </c>
      <c r="AA5392" s="32">
        <f t="shared" si="14254"/>
        <v>0</v>
      </c>
      <c r="AB5392" s="32">
        <f t="shared" si="14254"/>
        <v>422.80739</v>
      </c>
      <c r="AC5392" s="33">
        <f t="shared" si="14254"/>
        <v>710.1</v>
      </c>
      <c r="AD5392" s="33">
        <f t="shared" si="14254"/>
        <v>662.11139000000003</v>
      </c>
      <c r="AE5392" s="34">
        <f t="shared" si="14117"/>
        <v>93.241992677087737</v>
      </c>
      <c r="AF5392" s="32">
        <f t="shared" ref="AF5392:AK5392" si="14255">AF5393</f>
        <v>712.7</v>
      </c>
      <c r="AG5392" s="32">
        <f t="shared" si="14255"/>
        <v>0</v>
      </c>
      <c r="AH5392" s="32">
        <f t="shared" si="14255"/>
        <v>0</v>
      </c>
      <c r="AI5392" s="32">
        <f t="shared" si="14255"/>
        <v>0</v>
      </c>
      <c r="AJ5392" s="32">
        <f t="shared" si="14255"/>
        <v>0</v>
      </c>
      <c r="AK5392" s="32">
        <f t="shared" si="14255"/>
        <v>0</v>
      </c>
      <c r="AL5392" s="32">
        <f t="shared" si="14118"/>
        <v>712.7</v>
      </c>
      <c r="AM5392" s="32">
        <f t="shared" si="14119"/>
        <v>0</v>
      </c>
    </row>
    <row r="5393" spans="2:40" ht="31.2" x14ac:dyDescent="0.3">
      <c r="B5393" s="30" t="s">
        <v>1465</v>
      </c>
      <c r="C5393" s="30" t="s">
        <v>134</v>
      </c>
      <c r="D5393" s="30" t="s">
        <v>114</v>
      </c>
      <c r="E5393" s="15" t="str">
        <f t="shared" si="14120"/>
        <v>1103</v>
      </c>
      <c r="F5393" s="30" t="s">
        <v>1470</v>
      </c>
      <c r="G5393" s="30" t="s">
        <v>174</v>
      </c>
      <c r="H5393" s="31" t="s">
        <v>175</v>
      </c>
      <c r="I5393" s="32">
        <f t="shared" ref="I5393:T5393" si="14256">I5394+I5395</f>
        <v>712.7</v>
      </c>
      <c r="J5393" s="32">
        <f t="shared" si="14256"/>
        <v>741.4</v>
      </c>
      <c r="K5393" s="32">
        <f t="shared" si="14256"/>
        <v>741.4</v>
      </c>
      <c r="L5393" s="32">
        <f t="shared" si="14256"/>
        <v>0</v>
      </c>
      <c r="M5393" s="32">
        <f t="shared" si="14256"/>
        <v>0</v>
      </c>
      <c r="N5393" s="32">
        <f t="shared" si="14256"/>
        <v>0</v>
      </c>
      <c r="O5393" s="32">
        <f t="shared" si="14256"/>
        <v>0</v>
      </c>
      <c r="P5393" s="32">
        <f t="shared" si="14256"/>
        <v>0</v>
      </c>
      <c r="Q5393" s="32">
        <f t="shared" si="14256"/>
        <v>0</v>
      </c>
      <c r="R5393" s="32">
        <f t="shared" si="14256"/>
        <v>0</v>
      </c>
      <c r="S5393" s="32">
        <f t="shared" si="14256"/>
        <v>0</v>
      </c>
      <c r="T5393" s="32">
        <f t="shared" si="14256"/>
        <v>0</v>
      </c>
      <c r="U5393" s="32">
        <v>0</v>
      </c>
      <c r="V5393" s="32">
        <f t="shared" si="14121"/>
        <v>712.7</v>
      </c>
      <c r="W5393" s="32">
        <f t="shared" ref="W5393:AD5393" si="14257">W5394+W5395</f>
        <v>0</v>
      </c>
      <c r="X5393" s="32">
        <f t="shared" si="14257"/>
        <v>0</v>
      </c>
      <c r="Y5393" s="32">
        <f t="shared" si="14257"/>
        <v>0</v>
      </c>
      <c r="Z5393" s="32">
        <f t="shared" si="14257"/>
        <v>0</v>
      </c>
      <c r="AA5393" s="32">
        <f t="shared" si="14257"/>
        <v>0</v>
      </c>
      <c r="AB5393" s="32">
        <f t="shared" si="14257"/>
        <v>422.80739</v>
      </c>
      <c r="AC5393" s="33">
        <f t="shared" si="14257"/>
        <v>710.1</v>
      </c>
      <c r="AD5393" s="33">
        <f t="shared" si="14257"/>
        <v>662.11139000000003</v>
      </c>
      <c r="AE5393" s="34">
        <f t="shared" si="14117"/>
        <v>93.241992677087737</v>
      </c>
      <c r="AF5393" s="32">
        <f t="shared" ref="AF5393:AK5393" si="14258">AF5394+AF5395</f>
        <v>712.7</v>
      </c>
      <c r="AG5393" s="32">
        <f t="shared" si="14258"/>
        <v>0</v>
      </c>
      <c r="AH5393" s="32">
        <f t="shared" si="14258"/>
        <v>0</v>
      </c>
      <c r="AI5393" s="32">
        <f t="shared" si="14258"/>
        <v>0</v>
      </c>
      <c r="AJ5393" s="32">
        <f t="shared" si="14258"/>
        <v>0</v>
      </c>
      <c r="AK5393" s="32">
        <f t="shared" si="14258"/>
        <v>0</v>
      </c>
      <c r="AL5393" s="32">
        <f t="shared" si="14118"/>
        <v>712.7</v>
      </c>
      <c r="AM5393" s="32">
        <f t="shared" si="14119"/>
        <v>0</v>
      </c>
    </row>
    <row r="5394" spans="2:40" x14ac:dyDescent="0.3">
      <c r="B5394" s="30" t="s">
        <v>1465</v>
      </c>
      <c r="C5394" s="30" t="s">
        <v>134</v>
      </c>
      <c r="D5394" s="30" t="s">
        <v>114</v>
      </c>
      <c r="E5394" s="15" t="str">
        <f t="shared" si="14120"/>
        <v>1103</v>
      </c>
      <c r="F5394" s="30" t="s">
        <v>1470</v>
      </c>
      <c r="G5394" s="30" t="s">
        <v>176</v>
      </c>
      <c r="H5394" s="31" t="s">
        <v>177</v>
      </c>
      <c r="I5394" s="32">
        <v>277.8</v>
      </c>
      <c r="J5394" s="32">
        <v>289</v>
      </c>
      <c r="K5394" s="32">
        <v>289</v>
      </c>
      <c r="L5394" s="32"/>
      <c r="M5394" s="32"/>
      <c r="N5394" s="32"/>
      <c r="O5394" s="32">
        <v>0</v>
      </c>
      <c r="P5394" s="32">
        <v>0</v>
      </c>
      <c r="Q5394" s="32">
        <v>0</v>
      </c>
      <c r="R5394" s="32">
        <v>0</v>
      </c>
      <c r="S5394" s="32">
        <v>0</v>
      </c>
      <c r="T5394" s="32">
        <v>0</v>
      </c>
      <c r="U5394" s="32">
        <v>0</v>
      </c>
      <c r="V5394" s="32">
        <f t="shared" si="14121"/>
        <v>277.8</v>
      </c>
      <c r="W5394" s="32"/>
      <c r="X5394" s="32"/>
      <c r="Y5394" s="32"/>
      <c r="Z5394" s="32"/>
      <c r="AA5394" s="32"/>
      <c r="AB5394" s="32">
        <v>208.26026999999999</v>
      </c>
      <c r="AC5394" s="33">
        <v>290</v>
      </c>
      <c r="AD5394" s="33">
        <v>282.23268000000002</v>
      </c>
      <c r="AE5394" s="34">
        <f t="shared" si="14117"/>
        <v>97.321613793103452</v>
      </c>
      <c r="AF5394" s="32">
        <v>277.8</v>
      </c>
      <c r="AG5394" s="32">
        <v>0</v>
      </c>
      <c r="AH5394" s="32">
        <v>0</v>
      </c>
      <c r="AI5394" s="32">
        <v>0</v>
      </c>
      <c r="AJ5394" s="32">
        <v>0</v>
      </c>
      <c r="AK5394" s="32">
        <v>0</v>
      </c>
      <c r="AL5394" s="32">
        <f t="shared" si="14118"/>
        <v>277.8</v>
      </c>
      <c r="AM5394" s="32">
        <f t="shared" si="14119"/>
        <v>0</v>
      </c>
      <c r="AN5394" s="12"/>
    </row>
    <row r="5395" spans="2:40" x14ac:dyDescent="0.3">
      <c r="B5395" s="30" t="s">
        <v>1465</v>
      </c>
      <c r="C5395" s="30" t="s">
        <v>134</v>
      </c>
      <c r="D5395" s="30" t="s">
        <v>114</v>
      </c>
      <c r="E5395" s="15" t="str">
        <f t="shared" si="14120"/>
        <v>1103</v>
      </c>
      <c r="F5395" s="30" t="s">
        <v>1470</v>
      </c>
      <c r="G5395" s="30" t="s">
        <v>302</v>
      </c>
      <c r="H5395" s="31" t="s">
        <v>303</v>
      </c>
      <c r="I5395" s="32">
        <v>434.9</v>
      </c>
      <c r="J5395" s="32">
        <v>452.4</v>
      </c>
      <c r="K5395" s="32">
        <v>452.4</v>
      </c>
      <c r="L5395" s="32"/>
      <c r="M5395" s="32"/>
      <c r="N5395" s="32"/>
      <c r="O5395" s="32">
        <v>0</v>
      </c>
      <c r="P5395" s="32">
        <v>0</v>
      </c>
      <c r="Q5395" s="32">
        <v>0</v>
      </c>
      <c r="R5395" s="32">
        <v>0</v>
      </c>
      <c r="S5395" s="32">
        <v>0</v>
      </c>
      <c r="T5395" s="32">
        <v>0</v>
      </c>
      <c r="U5395" s="32">
        <v>0</v>
      </c>
      <c r="V5395" s="32">
        <f t="shared" si="14121"/>
        <v>434.9</v>
      </c>
      <c r="W5395" s="32"/>
      <c r="X5395" s="32"/>
      <c r="Y5395" s="32"/>
      <c r="Z5395" s="32"/>
      <c r="AA5395" s="32"/>
      <c r="AB5395" s="32">
        <v>214.54712000000001</v>
      </c>
      <c r="AC5395" s="33">
        <v>420.1</v>
      </c>
      <c r="AD5395" s="33">
        <v>379.87871000000001</v>
      </c>
      <c r="AE5395" s="34">
        <f t="shared" si="14117"/>
        <v>90.425781956676971</v>
      </c>
      <c r="AF5395" s="32">
        <v>434.9</v>
      </c>
      <c r="AG5395" s="32">
        <v>0</v>
      </c>
      <c r="AH5395" s="32">
        <v>0</v>
      </c>
      <c r="AI5395" s="32">
        <v>0</v>
      </c>
      <c r="AJ5395" s="32">
        <v>0</v>
      </c>
      <c r="AK5395" s="32">
        <v>0</v>
      </c>
      <c r="AL5395" s="32">
        <f t="shared" si="14118"/>
        <v>434.9</v>
      </c>
      <c r="AM5395" s="32">
        <f t="shared" si="14119"/>
        <v>0</v>
      </c>
      <c r="AN5395" s="12"/>
    </row>
    <row r="5396" spans="2:40" ht="46.8" x14ac:dyDescent="0.3">
      <c r="B5396" s="30" t="s">
        <v>1465</v>
      </c>
      <c r="C5396" s="30" t="s">
        <v>134</v>
      </c>
      <c r="D5396" s="30" t="s">
        <v>114</v>
      </c>
      <c r="E5396" s="15" t="str">
        <f t="shared" si="14120"/>
        <v>1103</v>
      </c>
      <c r="F5396" s="30" t="s">
        <v>1471</v>
      </c>
      <c r="G5396" s="30"/>
      <c r="H5396" s="31" t="s">
        <v>1472</v>
      </c>
      <c r="I5396" s="32">
        <f t="shared" ref="I5396:T5396" si="14259">I5397</f>
        <v>95355.9</v>
      </c>
      <c r="J5396" s="32">
        <f t="shared" si="14259"/>
        <v>18169.800000000003</v>
      </c>
      <c r="K5396" s="32">
        <f t="shared" si="14259"/>
        <v>80695.199999999997</v>
      </c>
      <c r="L5396" s="32">
        <f t="shared" si="14259"/>
        <v>0</v>
      </c>
      <c r="M5396" s="32">
        <f t="shared" si="14259"/>
        <v>0</v>
      </c>
      <c r="N5396" s="32">
        <f t="shared" si="14259"/>
        <v>-292.2</v>
      </c>
      <c r="O5396" s="32">
        <f t="shared" si="14259"/>
        <v>0</v>
      </c>
      <c r="P5396" s="32">
        <f t="shared" si="14259"/>
        <v>2195.0479999999998</v>
      </c>
      <c r="Q5396" s="32">
        <f t="shared" si="14259"/>
        <v>0</v>
      </c>
      <c r="R5396" s="32">
        <f t="shared" si="14259"/>
        <v>17485.292000000001</v>
      </c>
      <c r="S5396" s="32">
        <f t="shared" si="14259"/>
        <v>0</v>
      </c>
      <c r="T5396" s="32">
        <f t="shared" si="14259"/>
        <v>0</v>
      </c>
      <c r="U5396" s="32">
        <v>0</v>
      </c>
      <c r="V5396" s="32">
        <f t="shared" si="14121"/>
        <v>115036.23999999999</v>
      </c>
      <c r="W5396" s="32">
        <f t="shared" ref="W5396:AD5396" si="14260">W5397</f>
        <v>0</v>
      </c>
      <c r="X5396" s="32">
        <f t="shared" si="14260"/>
        <v>0</v>
      </c>
      <c r="Y5396" s="32">
        <f t="shared" si="14260"/>
        <v>0</v>
      </c>
      <c r="Z5396" s="32">
        <f t="shared" si="14260"/>
        <v>0</v>
      </c>
      <c r="AA5396" s="32">
        <f t="shared" si="14260"/>
        <v>0</v>
      </c>
      <c r="AB5396" s="32">
        <f t="shared" si="14260"/>
        <v>19757.62141</v>
      </c>
      <c r="AC5396" s="33">
        <f t="shared" si="14260"/>
        <v>115221.73536000001</v>
      </c>
      <c r="AD5396" s="33">
        <f t="shared" si="14260"/>
        <v>113565.36701</v>
      </c>
      <c r="AE5396" s="34">
        <f t="shared" si="14117"/>
        <v>98.562451481202899</v>
      </c>
      <c r="AF5396" s="32">
        <f t="shared" ref="AF5396:AK5396" si="14261">AF5397</f>
        <v>115036.24</v>
      </c>
      <c r="AG5396" s="32">
        <f t="shared" si="14261"/>
        <v>0</v>
      </c>
      <c r="AH5396" s="32">
        <f t="shared" si="14261"/>
        <v>0</v>
      </c>
      <c r="AI5396" s="32">
        <f t="shared" si="14261"/>
        <v>0</v>
      </c>
      <c r="AJ5396" s="32">
        <f t="shared" si="14261"/>
        <v>0</v>
      </c>
      <c r="AK5396" s="32">
        <f t="shared" si="14261"/>
        <v>0</v>
      </c>
      <c r="AL5396" s="32">
        <f t="shared" si="14118"/>
        <v>115036.24</v>
      </c>
      <c r="AM5396" s="32">
        <f t="shared" si="14119"/>
        <v>0</v>
      </c>
    </row>
    <row r="5397" spans="2:40" ht="31.2" x14ac:dyDescent="0.3">
      <c r="B5397" s="30" t="s">
        <v>1465</v>
      </c>
      <c r="C5397" s="30" t="s">
        <v>134</v>
      </c>
      <c r="D5397" s="30" t="s">
        <v>114</v>
      </c>
      <c r="E5397" s="15" t="str">
        <f t="shared" si="14120"/>
        <v>1103</v>
      </c>
      <c r="F5397" s="30" t="s">
        <v>1471</v>
      </c>
      <c r="G5397" s="30" t="s">
        <v>174</v>
      </c>
      <c r="H5397" s="31" t="s">
        <v>175</v>
      </c>
      <c r="I5397" s="32">
        <f t="shared" ref="I5397:T5397" si="14262">I5398+I5399</f>
        <v>95355.9</v>
      </c>
      <c r="J5397" s="32">
        <f t="shared" si="14262"/>
        <v>18169.800000000003</v>
      </c>
      <c r="K5397" s="32">
        <f t="shared" si="14262"/>
        <v>80695.199999999997</v>
      </c>
      <c r="L5397" s="32">
        <f t="shared" si="14262"/>
        <v>0</v>
      </c>
      <c r="M5397" s="32">
        <f t="shared" si="14262"/>
        <v>0</v>
      </c>
      <c r="N5397" s="32">
        <f t="shared" si="14262"/>
        <v>-292.2</v>
      </c>
      <c r="O5397" s="32">
        <f t="shared" si="14262"/>
        <v>0</v>
      </c>
      <c r="P5397" s="32">
        <f t="shared" si="14262"/>
        <v>2195.0479999999998</v>
      </c>
      <c r="Q5397" s="32">
        <f t="shared" si="14262"/>
        <v>0</v>
      </c>
      <c r="R5397" s="32">
        <f t="shared" si="14262"/>
        <v>17485.292000000001</v>
      </c>
      <c r="S5397" s="32">
        <f t="shared" si="14262"/>
        <v>0</v>
      </c>
      <c r="T5397" s="32">
        <f t="shared" si="14262"/>
        <v>0</v>
      </c>
      <c r="U5397" s="32">
        <v>0</v>
      </c>
      <c r="V5397" s="32">
        <f t="shared" si="14121"/>
        <v>115036.23999999999</v>
      </c>
      <c r="W5397" s="32">
        <f t="shared" ref="W5397:AD5397" si="14263">W5398+W5399</f>
        <v>0</v>
      </c>
      <c r="X5397" s="32">
        <f t="shared" si="14263"/>
        <v>0</v>
      </c>
      <c r="Y5397" s="32">
        <f t="shared" si="14263"/>
        <v>0</v>
      </c>
      <c r="Z5397" s="32">
        <f t="shared" si="14263"/>
        <v>0</v>
      </c>
      <c r="AA5397" s="32">
        <f t="shared" si="14263"/>
        <v>0</v>
      </c>
      <c r="AB5397" s="32">
        <f t="shared" si="14263"/>
        <v>19757.62141</v>
      </c>
      <c r="AC5397" s="33">
        <f t="shared" si="14263"/>
        <v>115221.73536000001</v>
      </c>
      <c r="AD5397" s="33">
        <f t="shared" si="14263"/>
        <v>113565.36701</v>
      </c>
      <c r="AE5397" s="34">
        <f t="shared" si="14117"/>
        <v>98.562451481202899</v>
      </c>
      <c r="AF5397" s="32">
        <f t="shared" ref="AF5397:AK5397" si="14264">AF5398+AF5399</f>
        <v>115036.24</v>
      </c>
      <c r="AG5397" s="32">
        <f t="shared" si="14264"/>
        <v>0</v>
      </c>
      <c r="AH5397" s="32">
        <f t="shared" si="14264"/>
        <v>0</v>
      </c>
      <c r="AI5397" s="32">
        <f t="shared" si="14264"/>
        <v>0</v>
      </c>
      <c r="AJ5397" s="32">
        <f t="shared" si="14264"/>
        <v>0</v>
      </c>
      <c r="AK5397" s="32">
        <f t="shared" si="14264"/>
        <v>0</v>
      </c>
      <c r="AL5397" s="32">
        <f t="shared" si="14118"/>
        <v>115036.24</v>
      </c>
      <c r="AM5397" s="32">
        <f t="shared" si="14119"/>
        <v>0</v>
      </c>
    </row>
    <row r="5398" spans="2:40" x14ac:dyDescent="0.3">
      <c r="B5398" s="30" t="s">
        <v>1465</v>
      </c>
      <c r="C5398" s="30" t="s">
        <v>134</v>
      </c>
      <c r="D5398" s="30" t="s">
        <v>114</v>
      </c>
      <c r="E5398" s="15" t="str">
        <f t="shared" si="14120"/>
        <v>1103</v>
      </c>
      <c r="F5398" s="30" t="s">
        <v>1471</v>
      </c>
      <c r="G5398" s="30" t="s">
        <v>176</v>
      </c>
      <c r="H5398" s="31" t="s">
        <v>177</v>
      </c>
      <c r="I5398" s="32">
        <v>78719.7</v>
      </c>
      <c r="J5398" s="32">
        <v>8357.1</v>
      </c>
      <c r="K5398" s="32">
        <v>2891.4</v>
      </c>
      <c r="L5398" s="32"/>
      <c r="M5398" s="32"/>
      <c r="N5398" s="32"/>
      <c r="O5398" s="32">
        <v>0</v>
      </c>
      <c r="P5398" s="32">
        <v>-13.318</v>
      </c>
      <c r="Q5398" s="32">
        <v>0</v>
      </c>
      <c r="R5398" s="32">
        <v>10573.688</v>
      </c>
      <c r="S5398" s="32">
        <v>0</v>
      </c>
      <c r="T5398" s="32">
        <v>0</v>
      </c>
      <c r="U5398" s="32">
        <v>0</v>
      </c>
      <c r="V5398" s="32">
        <f t="shared" si="14121"/>
        <v>89280.069999999992</v>
      </c>
      <c r="W5398" s="32"/>
      <c r="X5398" s="32"/>
      <c r="Y5398" s="32"/>
      <c r="Z5398" s="32"/>
      <c r="AA5398" s="32"/>
      <c r="AB5398" s="32">
        <v>1890.866</v>
      </c>
      <c r="AC5398" s="33">
        <v>89284.926000000007</v>
      </c>
      <c r="AD5398" s="33">
        <v>89270.555210000006</v>
      </c>
      <c r="AE5398" s="34">
        <f t="shared" si="14117"/>
        <v>99.983904573096694</v>
      </c>
      <c r="AF5398" s="32">
        <v>89280.07</v>
      </c>
      <c r="AG5398" s="32">
        <v>0</v>
      </c>
      <c r="AH5398" s="32">
        <v>0</v>
      </c>
      <c r="AI5398" s="32">
        <v>0</v>
      </c>
      <c r="AJ5398" s="32">
        <v>0</v>
      </c>
      <c r="AK5398" s="32">
        <v>0</v>
      </c>
      <c r="AL5398" s="32">
        <f t="shared" si="14118"/>
        <v>89280.07</v>
      </c>
      <c r="AM5398" s="32">
        <f t="shared" si="14119"/>
        <v>0</v>
      </c>
      <c r="AN5398" s="12"/>
    </row>
    <row r="5399" spans="2:40" x14ac:dyDescent="0.3">
      <c r="B5399" s="30" t="s">
        <v>1465</v>
      </c>
      <c r="C5399" s="30" t="s">
        <v>134</v>
      </c>
      <c r="D5399" s="30" t="s">
        <v>114</v>
      </c>
      <c r="E5399" s="15" t="str">
        <f t="shared" si="14120"/>
        <v>1103</v>
      </c>
      <c r="F5399" s="30" t="s">
        <v>1471</v>
      </c>
      <c r="G5399" s="30" t="s">
        <v>302</v>
      </c>
      <c r="H5399" s="31" t="s">
        <v>303</v>
      </c>
      <c r="I5399" s="32">
        <v>16636.2</v>
      </c>
      <c r="J5399" s="32">
        <v>9812.7000000000007</v>
      </c>
      <c r="K5399" s="32">
        <v>77803.8</v>
      </c>
      <c r="L5399" s="32"/>
      <c r="M5399" s="32"/>
      <c r="N5399" s="32">
        <v>-292.2</v>
      </c>
      <c r="O5399" s="32">
        <v>0</v>
      </c>
      <c r="P5399" s="32">
        <v>2208.366</v>
      </c>
      <c r="Q5399" s="32">
        <v>0</v>
      </c>
      <c r="R5399" s="32">
        <v>6911.6040000000003</v>
      </c>
      <c r="S5399" s="32">
        <v>0</v>
      </c>
      <c r="T5399" s="32">
        <v>0</v>
      </c>
      <c r="U5399" s="32">
        <v>0</v>
      </c>
      <c r="V5399" s="32">
        <f t="shared" si="14121"/>
        <v>25756.17</v>
      </c>
      <c r="W5399" s="32"/>
      <c r="X5399" s="32"/>
      <c r="Y5399" s="32"/>
      <c r="Z5399" s="32"/>
      <c r="AA5399" s="32"/>
      <c r="AB5399" s="32">
        <v>17866.755410000002</v>
      </c>
      <c r="AC5399" s="33">
        <v>25936.809359999999</v>
      </c>
      <c r="AD5399" s="33">
        <v>24294.811799999999</v>
      </c>
      <c r="AE5399" s="34">
        <f t="shared" si="14117"/>
        <v>93.669238427868066</v>
      </c>
      <c r="AF5399" s="32">
        <v>25756.17</v>
      </c>
      <c r="AG5399" s="32">
        <v>0</v>
      </c>
      <c r="AH5399" s="32">
        <v>0</v>
      </c>
      <c r="AI5399" s="32">
        <v>0</v>
      </c>
      <c r="AJ5399" s="32">
        <v>0</v>
      </c>
      <c r="AK5399" s="32">
        <v>0</v>
      </c>
      <c r="AL5399" s="32">
        <f t="shared" si="14118"/>
        <v>25756.17</v>
      </c>
      <c r="AM5399" s="32">
        <f t="shared" si="14119"/>
        <v>0</v>
      </c>
      <c r="AN5399" s="12"/>
    </row>
    <row r="5400" spans="2:40" ht="31.2" hidden="1" customHeight="1" x14ac:dyDescent="0.3">
      <c r="B5400" s="30" t="s">
        <v>1465</v>
      </c>
      <c r="C5400" s="30" t="s">
        <v>134</v>
      </c>
      <c r="D5400" s="30" t="s">
        <v>114</v>
      </c>
      <c r="E5400" s="15" t="str">
        <f t="shared" si="14120"/>
        <v>1103</v>
      </c>
      <c r="F5400" s="30" t="s">
        <v>1473</v>
      </c>
      <c r="G5400" s="30"/>
      <c r="H5400" s="31" t="s">
        <v>1474</v>
      </c>
      <c r="I5400" s="32">
        <f t="shared" ref="I5400:I5401" si="14265">I5401</f>
        <v>0</v>
      </c>
      <c r="J5400" s="32">
        <f t="shared" ref="J5400:J5401" si="14266">J5401</f>
        <v>0</v>
      </c>
      <c r="K5400" s="32">
        <f t="shared" ref="K5400:K5401" si="14267">K5401</f>
        <v>0</v>
      </c>
      <c r="L5400" s="32">
        <f t="shared" ref="L5400:L5407" si="14268">L5401</f>
        <v>0</v>
      </c>
      <c r="M5400" s="32">
        <f t="shared" ref="M5400:M5407" si="14269">M5401</f>
        <v>0</v>
      </c>
      <c r="N5400" s="32">
        <f t="shared" ref="N5400:N5407" si="14270">N5401</f>
        <v>0</v>
      </c>
      <c r="O5400" s="32">
        <f t="shared" ref="O5400:O5407" si="14271">O5401</f>
        <v>0</v>
      </c>
      <c r="P5400" s="32">
        <f t="shared" ref="P5400:P5407" si="14272">P5401</f>
        <v>0</v>
      </c>
      <c r="Q5400" s="32">
        <f t="shared" ref="Q5400:Q5407" si="14273">Q5401</f>
        <v>0</v>
      </c>
      <c r="R5400" s="32">
        <f t="shared" ref="R5400:R5407" si="14274">R5401</f>
        <v>0</v>
      </c>
      <c r="S5400" s="32">
        <f t="shared" ref="S5400:S5407" si="14275">S5401</f>
        <v>0</v>
      </c>
      <c r="T5400" s="32">
        <f t="shared" ref="T5400:T5407" si="14276">T5401</f>
        <v>0</v>
      </c>
      <c r="U5400" s="32">
        <v>0</v>
      </c>
      <c r="V5400" s="32">
        <f t="shared" si="14121"/>
        <v>0</v>
      </c>
      <c r="W5400" s="32">
        <f t="shared" ref="W5400:W5407" si="14277">W5401</f>
        <v>0</v>
      </c>
      <c r="X5400" s="32">
        <f t="shared" ref="X5400:X5407" si="14278">X5401</f>
        <v>0</v>
      </c>
      <c r="Y5400" s="32">
        <f t="shared" ref="Y5400:Y5407" si="14279">Y5401</f>
        <v>0</v>
      </c>
      <c r="Z5400" s="32">
        <f t="shared" ref="Z5400:Z5407" si="14280">Z5401</f>
        <v>0</v>
      </c>
      <c r="AA5400" s="32">
        <f t="shared" ref="AA5400:AA5407" si="14281">AA5401</f>
        <v>0</v>
      </c>
      <c r="AB5400" s="32">
        <f t="shared" ref="AB5400:AB5407" si="14282">AB5401</f>
        <v>0</v>
      </c>
      <c r="AC5400" s="33">
        <f t="shared" ref="AC5400:AC5407" si="14283">AC5401</f>
        <v>0</v>
      </c>
      <c r="AD5400" s="33">
        <f t="shared" ref="AD5400:AD5407" si="14284">AD5401</f>
        <v>0</v>
      </c>
      <c r="AE5400" s="34" t="e">
        <f t="shared" si="14117"/>
        <v>#DIV/0!</v>
      </c>
      <c r="AF5400" s="35">
        <f t="shared" ref="AF5400:AF5407" si="14285">AF5401</f>
        <v>0</v>
      </c>
      <c r="AG5400" s="35">
        <f t="shared" ref="AG5400:AG5407" si="14286">AG5401</f>
        <v>0</v>
      </c>
      <c r="AH5400" s="36">
        <f t="shared" ref="AH5400:AH5407" si="14287">AH5401</f>
        <v>0</v>
      </c>
      <c r="AI5400" s="36">
        <f t="shared" ref="AI5400:AI5407" si="14288">AI5401</f>
        <v>0</v>
      </c>
      <c r="AJ5400" s="36">
        <f t="shared" ref="AJ5400:AJ5407" si="14289">AJ5401</f>
        <v>0</v>
      </c>
      <c r="AK5400" s="36">
        <f t="shared" ref="AK5400:AK5407" si="14290">AK5401</f>
        <v>0</v>
      </c>
      <c r="AL5400" s="36">
        <f t="shared" si="14118"/>
        <v>0</v>
      </c>
      <c r="AM5400" s="36">
        <f t="shared" si="14119"/>
        <v>0</v>
      </c>
      <c r="AN5400" s="37" t="s">
        <v>35</v>
      </c>
    </row>
    <row r="5401" spans="2:40" ht="31.2" hidden="1" customHeight="1" x14ac:dyDescent="0.3">
      <c r="B5401" s="30" t="s">
        <v>1465</v>
      </c>
      <c r="C5401" s="30" t="s">
        <v>134</v>
      </c>
      <c r="D5401" s="30" t="s">
        <v>114</v>
      </c>
      <c r="E5401" s="15" t="str">
        <f t="shared" si="14120"/>
        <v>1103</v>
      </c>
      <c r="F5401" s="30" t="s">
        <v>1473</v>
      </c>
      <c r="G5401" s="30" t="s">
        <v>174</v>
      </c>
      <c r="H5401" s="31" t="s">
        <v>175</v>
      </c>
      <c r="I5401" s="32">
        <f t="shared" si="14265"/>
        <v>0</v>
      </c>
      <c r="J5401" s="32">
        <f t="shared" si="14266"/>
        <v>0</v>
      </c>
      <c r="K5401" s="32">
        <f t="shared" si="14267"/>
        <v>0</v>
      </c>
      <c r="L5401" s="32">
        <f t="shared" si="14268"/>
        <v>0</v>
      </c>
      <c r="M5401" s="32">
        <f t="shared" si="14269"/>
        <v>0</v>
      </c>
      <c r="N5401" s="32">
        <f t="shared" si="14270"/>
        <v>0</v>
      </c>
      <c r="O5401" s="32">
        <f t="shared" si="14271"/>
        <v>0</v>
      </c>
      <c r="P5401" s="32">
        <f t="shared" si="14272"/>
        <v>0</v>
      </c>
      <c r="Q5401" s="32">
        <f t="shared" si="14273"/>
        <v>0</v>
      </c>
      <c r="R5401" s="32">
        <f t="shared" si="14274"/>
        <v>0</v>
      </c>
      <c r="S5401" s="32">
        <f t="shared" si="14275"/>
        <v>0</v>
      </c>
      <c r="T5401" s="32">
        <f t="shared" si="14276"/>
        <v>0</v>
      </c>
      <c r="U5401" s="32">
        <v>0</v>
      </c>
      <c r="V5401" s="32">
        <f t="shared" si="14121"/>
        <v>0</v>
      </c>
      <c r="W5401" s="32">
        <f t="shared" si="14277"/>
        <v>0</v>
      </c>
      <c r="X5401" s="32">
        <f t="shared" si="14278"/>
        <v>0</v>
      </c>
      <c r="Y5401" s="32">
        <f t="shared" si="14279"/>
        <v>0</v>
      </c>
      <c r="Z5401" s="32">
        <f t="shared" si="14280"/>
        <v>0</v>
      </c>
      <c r="AA5401" s="32">
        <f t="shared" si="14281"/>
        <v>0</v>
      </c>
      <c r="AB5401" s="32">
        <f t="shared" si="14282"/>
        <v>0</v>
      </c>
      <c r="AC5401" s="33">
        <f t="shared" si="14283"/>
        <v>0</v>
      </c>
      <c r="AD5401" s="33">
        <f t="shared" si="14284"/>
        <v>0</v>
      </c>
      <c r="AE5401" s="34" t="e">
        <f t="shared" si="14117"/>
        <v>#DIV/0!</v>
      </c>
      <c r="AF5401" s="35">
        <f t="shared" si="14285"/>
        <v>0</v>
      </c>
      <c r="AG5401" s="35">
        <f t="shared" si="14286"/>
        <v>0</v>
      </c>
      <c r="AH5401" s="36">
        <f t="shared" si="14287"/>
        <v>0</v>
      </c>
      <c r="AI5401" s="36">
        <f t="shared" si="14288"/>
        <v>0</v>
      </c>
      <c r="AJ5401" s="36">
        <f t="shared" si="14289"/>
        <v>0</v>
      </c>
      <c r="AK5401" s="36">
        <f t="shared" si="14290"/>
        <v>0</v>
      </c>
      <c r="AL5401" s="36">
        <f t="shared" si="14118"/>
        <v>0</v>
      </c>
      <c r="AM5401" s="36">
        <f t="shared" si="14119"/>
        <v>0</v>
      </c>
      <c r="AN5401" s="37" t="s">
        <v>35</v>
      </c>
    </row>
    <row r="5402" spans="2:40" ht="15.6" hidden="1" customHeight="1" x14ac:dyDescent="0.3">
      <c r="B5402" s="30" t="s">
        <v>1465</v>
      </c>
      <c r="C5402" s="30" t="s">
        <v>134</v>
      </c>
      <c r="D5402" s="30" t="s">
        <v>114</v>
      </c>
      <c r="E5402" s="15" t="str">
        <f t="shared" si="14120"/>
        <v>1103</v>
      </c>
      <c r="F5402" s="30" t="s">
        <v>1473</v>
      </c>
      <c r="G5402" s="30" t="s">
        <v>176</v>
      </c>
      <c r="H5402" s="31" t="s">
        <v>177</v>
      </c>
      <c r="I5402" s="32"/>
      <c r="J5402" s="32"/>
      <c r="K5402" s="32"/>
      <c r="L5402" s="32"/>
      <c r="M5402" s="32"/>
      <c r="N5402" s="32"/>
      <c r="O5402" s="32">
        <v>0</v>
      </c>
      <c r="P5402" s="32">
        <v>0</v>
      </c>
      <c r="Q5402" s="32">
        <v>0</v>
      </c>
      <c r="R5402" s="32">
        <v>0</v>
      </c>
      <c r="S5402" s="32">
        <v>0</v>
      </c>
      <c r="T5402" s="32">
        <v>0</v>
      </c>
      <c r="U5402" s="32">
        <v>0</v>
      </c>
      <c r="V5402" s="32">
        <f t="shared" si="14121"/>
        <v>0</v>
      </c>
      <c r="W5402" s="32"/>
      <c r="X5402" s="32"/>
      <c r="Y5402" s="32"/>
      <c r="Z5402" s="32"/>
      <c r="AA5402" s="32"/>
      <c r="AB5402" s="32">
        <v>0</v>
      </c>
      <c r="AC5402" s="33">
        <v>0</v>
      </c>
      <c r="AD5402" s="33">
        <v>0</v>
      </c>
      <c r="AE5402" s="34" t="e">
        <f t="shared" si="14117"/>
        <v>#DIV/0!</v>
      </c>
      <c r="AF5402" s="35">
        <v>0</v>
      </c>
      <c r="AG5402" s="35">
        <v>0</v>
      </c>
      <c r="AH5402" s="36">
        <v>0</v>
      </c>
      <c r="AI5402" s="36">
        <v>0</v>
      </c>
      <c r="AJ5402" s="36">
        <v>0</v>
      </c>
      <c r="AK5402" s="36">
        <v>0</v>
      </c>
      <c r="AL5402" s="36">
        <f t="shared" si="14118"/>
        <v>0</v>
      </c>
      <c r="AM5402" s="36">
        <f t="shared" si="14119"/>
        <v>0</v>
      </c>
      <c r="AN5402" s="37" t="s">
        <v>35</v>
      </c>
    </row>
    <row r="5403" spans="2:40" ht="31.2" x14ac:dyDescent="0.3">
      <c r="B5403" s="30" t="s">
        <v>1465</v>
      </c>
      <c r="C5403" s="30" t="s">
        <v>134</v>
      </c>
      <c r="D5403" s="30" t="s">
        <v>114</v>
      </c>
      <c r="E5403" s="15" t="str">
        <f t="shared" si="14120"/>
        <v>1103</v>
      </c>
      <c r="F5403" s="30" t="s">
        <v>1475</v>
      </c>
      <c r="G5403" s="30"/>
      <c r="H5403" s="31" t="s">
        <v>1476</v>
      </c>
      <c r="I5403" s="32"/>
      <c r="J5403" s="32"/>
      <c r="K5403" s="32"/>
      <c r="L5403" s="32"/>
      <c r="M5403" s="32"/>
      <c r="N5403" s="32"/>
      <c r="O5403" s="32">
        <f t="shared" si="14271"/>
        <v>0</v>
      </c>
      <c r="P5403" s="32">
        <f t="shared" si="14272"/>
        <v>0</v>
      </c>
      <c r="Q5403" s="32">
        <f t="shared" si="14273"/>
        <v>2455.4</v>
      </c>
      <c r="R5403" s="32"/>
      <c r="S5403" s="32"/>
      <c r="T5403" s="32"/>
      <c r="U5403" s="32"/>
      <c r="V5403" s="32">
        <f t="shared" si="14121"/>
        <v>2455.4</v>
      </c>
      <c r="W5403" s="32"/>
      <c r="X5403" s="32"/>
      <c r="Y5403" s="32"/>
      <c r="Z5403" s="32"/>
      <c r="AA5403" s="32"/>
      <c r="AB5403" s="32">
        <f t="shared" si="14282"/>
        <v>0</v>
      </c>
      <c r="AC5403" s="33">
        <f t="shared" si="14283"/>
        <v>2455.4</v>
      </c>
      <c r="AD5403" s="33">
        <f t="shared" si="14284"/>
        <v>2455.4</v>
      </c>
      <c r="AE5403" s="34">
        <f t="shared" si="14117"/>
        <v>100</v>
      </c>
      <c r="AF5403" s="32">
        <f t="shared" si="14285"/>
        <v>2455.4</v>
      </c>
      <c r="AG5403" s="32">
        <f t="shared" si="14286"/>
        <v>0</v>
      </c>
      <c r="AH5403" s="32">
        <f t="shared" si="14287"/>
        <v>0</v>
      </c>
      <c r="AI5403" s="32">
        <f t="shared" si="14288"/>
        <v>0</v>
      </c>
      <c r="AJ5403" s="32">
        <f t="shared" si="14289"/>
        <v>0</v>
      </c>
      <c r="AK5403" s="32">
        <f t="shared" si="14290"/>
        <v>0</v>
      </c>
      <c r="AL5403" s="32">
        <f t="shared" si="14118"/>
        <v>2455.4</v>
      </c>
      <c r="AM5403" s="32">
        <f t="shared" si="14119"/>
        <v>0</v>
      </c>
      <c r="AN5403" s="12"/>
    </row>
    <row r="5404" spans="2:40" ht="31.2" x14ac:dyDescent="0.3">
      <c r="B5404" s="30" t="s">
        <v>1465</v>
      </c>
      <c r="C5404" s="30" t="s">
        <v>134</v>
      </c>
      <c r="D5404" s="30" t="s">
        <v>114</v>
      </c>
      <c r="E5404" s="15" t="str">
        <f t="shared" si="14120"/>
        <v>1103</v>
      </c>
      <c r="F5404" s="30" t="s">
        <v>1475</v>
      </c>
      <c r="G5404" s="30" t="s">
        <v>174</v>
      </c>
      <c r="H5404" s="31" t="s">
        <v>175</v>
      </c>
      <c r="I5404" s="32"/>
      <c r="J5404" s="32"/>
      <c r="K5404" s="32"/>
      <c r="L5404" s="32"/>
      <c r="M5404" s="32"/>
      <c r="N5404" s="32"/>
      <c r="O5404" s="32">
        <f t="shared" si="14271"/>
        <v>0</v>
      </c>
      <c r="P5404" s="32">
        <f t="shared" si="14272"/>
        <v>0</v>
      </c>
      <c r="Q5404" s="32">
        <f t="shared" si="14273"/>
        <v>2455.4</v>
      </c>
      <c r="R5404" s="32"/>
      <c r="S5404" s="32"/>
      <c r="T5404" s="32"/>
      <c r="U5404" s="32"/>
      <c r="V5404" s="32">
        <f t="shared" si="14121"/>
        <v>2455.4</v>
      </c>
      <c r="W5404" s="32"/>
      <c r="X5404" s="32"/>
      <c r="Y5404" s="32"/>
      <c r="Z5404" s="32"/>
      <c r="AA5404" s="32"/>
      <c r="AB5404" s="32">
        <f t="shared" si="14282"/>
        <v>0</v>
      </c>
      <c r="AC5404" s="33">
        <f t="shared" si="14283"/>
        <v>2455.4</v>
      </c>
      <c r="AD5404" s="33">
        <f t="shared" si="14284"/>
        <v>2455.4</v>
      </c>
      <c r="AE5404" s="34">
        <f t="shared" si="14117"/>
        <v>100</v>
      </c>
      <c r="AF5404" s="32">
        <f t="shared" si="14285"/>
        <v>2455.4</v>
      </c>
      <c r="AG5404" s="32">
        <f t="shared" si="14286"/>
        <v>0</v>
      </c>
      <c r="AH5404" s="32">
        <f t="shared" si="14287"/>
        <v>0</v>
      </c>
      <c r="AI5404" s="32">
        <f t="shared" si="14288"/>
        <v>0</v>
      </c>
      <c r="AJ5404" s="32">
        <f t="shared" si="14289"/>
        <v>0</v>
      </c>
      <c r="AK5404" s="32">
        <f t="shared" si="14290"/>
        <v>0</v>
      </c>
      <c r="AL5404" s="32">
        <f t="shared" si="14118"/>
        <v>2455.4</v>
      </c>
      <c r="AM5404" s="32">
        <f t="shared" si="14119"/>
        <v>0</v>
      </c>
      <c r="AN5404" s="12"/>
    </row>
    <row r="5405" spans="2:40" x14ac:dyDescent="0.3">
      <c r="B5405" s="30" t="s">
        <v>1465</v>
      </c>
      <c r="C5405" s="30" t="s">
        <v>134</v>
      </c>
      <c r="D5405" s="30" t="s">
        <v>114</v>
      </c>
      <c r="E5405" s="15" t="str">
        <f t="shared" si="14120"/>
        <v>1103</v>
      </c>
      <c r="F5405" s="30" t="s">
        <v>1475</v>
      </c>
      <c r="G5405" s="30" t="s">
        <v>302</v>
      </c>
      <c r="H5405" s="31" t="s">
        <v>303</v>
      </c>
      <c r="I5405" s="32"/>
      <c r="J5405" s="32"/>
      <c r="K5405" s="32"/>
      <c r="L5405" s="32"/>
      <c r="M5405" s="32"/>
      <c r="N5405" s="32"/>
      <c r="O5405" s="32">
        <v>0</v>
      </c>
      <c r="P5405" s="32">
        <v>0</v>
      </c>
      <c r="Q5405" s="32">
        <v>2455.4</v>
      </c>
      <c r="R5405" s="32"/>
      <c r="S5405" s="32"/>
      <c r="T5405" s="32"/>
      <c r="U5405" s="32"/>
      <c r="V5405" s="32">
        <f t="shared" si="14121"/>
        <v>2455.4</v>
      </c>
      <c r="W5405" s="32"/>
      <c r="X5405" s="32"/>
      <c r="Y5405" s="32"/>
      <c r="Z5405" s="32"/>
      <c r="AA5405" s="32"/>
      <c r="AB5405" s="32">
        <v>0</v>
      </c>
      <c r="AC5405" s="33">
        <v>2455.4</v>
      </c>
      <c r="AD5405" s="33">
        <v>2455.4</v>
      </c>
      <c r="AE5405" s="34">
        <f t="shared" si="14117"/>
        <v>100</v>
      </c>
      <c r="AF5405" s="32">
        <v>2455.4</v>
      </c>
      <c r="AG5405" s="32">
        <v>0</v>
      </c>
      <c r="AH5405" s="32">
        <v>0</v>
      </c>
      <c r="AI5405" s="32">
        <v>0</v>
      </c>
      <c r="AJ5405" s="32">
        <v>0</v>
      </c>
      <c r="AK5405" s="32">
        <v>0</v>
      </c>
      <c r="AL5405" s="32">
        <f t="shared" si="14118"/>
        <v>2455.4</v>
      </c>
      <c r="AM5405" s="32">
        <f t="shared" si="14119"/>
        <v>0</v>
      </c>
      <c r="AN5405" s="12"/>
    </row>
    <row r="5406" spans="2:40" ht="46.8" x14ac:dyDescent="0.3">
      <c r="B5406" s="30" t="s">
        <v>1465</v>
      </c>
      <c r="C5406" s="30" t="s">
        <v>134</v>
      </c>
      <c r="D5406" s="30" t="s">
        <v>114</v>
      </c>
      <c r="E5406" s="15" t="str">
        <f t="shared" si="14120"/>
        <v>1103</v>
      </c>
      <c r="F5406" s="30" t="s">
        <v>1478</v>
      </c>
      <c r="G5406" s="30"/>
      <c r="H5406" s="31" t="s">
        <v>1479</v>
      </c>
      <c r="I5406" s="32"/>
      <c r="J5406" s="32"/>
      <c r="K5406" s="32"/>
      <c r="L5406" s="32">
        <f t="shared" si="14268"/>
        <v>3732</v>
      </c>
      <c r="M5406" s="32">
        <f t="shared" si="14269"/>
        <v>0</v>
      </c>
      <c r="N5406" s="32">
        <f t="shared" si="14270"/>
        <v>0</v>
      </c>
      <c r="O5406" s="32">
        <f t="shared" si="14271"/>
        <v>0</v>
      </c>
      <c r="P5406" s="32">
        <f t="shared" si="14272"/>
        <v>0</v>
      </c>
      <c r="Q5406" s="32">
        <f t="shared" si="14273"/>
        <v>0</v>
      </c>
      <c r="R5406" s="32">
        <f t="shared" si="14274"/>
        <v>0</v>
      </c>
      <c r="S5406" s="32">
        <f t="shared" si="14275"/>
        <v>0</v>
      </c>
      <c r="T5406" s="32">
        <f t="shared" si="14276"/>
        <v>0</v>
      </c>
      <c r="U5406" s="32">
        <v>0</v>
      </c>
      <c r="V5406" s="32">
        <f t="shared" si="14121"/>
        <v>3732</v>
      </c>
      <c r="W5406" s="32">
        <f t="shared" si="14277"/>
        <v>0</v>
      </c>
      <c r="X5406" s="32">
        <f t="shared" si="14278"/>
        <v>0</v>
      </c>
      <c r="Y5406" s="32">
        <f t="shared" si="14279"/>
        <v>0</v>
      </c>
      <c r="Z5406" s="32">
        <f t="shared" si="14280"/>
        <v>0</v>
      </c>
      <c r="AA5406" s="32">
        <f t="shared" si="14281"/>
        <v>0</v>
      </c>
      <c r="AB5406" s="32">
        <f t="shared" si="14282"/>
        <v>0</v>
      </c>
      <c r="AC5406" s="33">
        <f t="shared" si="14283"/>
        <v>8982</v>
      </c>
      <c r="AD5406" s="33">
        <f t="shared" si="14284"/>
        <v>8982</v>
      </c>
      <c r="AE5406" s="34">
        <f t="shared" si="14117"/>
        <v>100</v>
      </c>
      <c r="AF5406" s="32">
        <f t="shared" si="14285"/>
        <v>8982</v>
      </c>
      <c r="AG5406" s="32">
        <f t="shared" si="14286"/>
        <v>0</v>
      </c>
      <c r="AH5406" s="32">
        <f t="shared" si="14287"/>
        <v>0</v>
      </c>
      <c r="AI5406" s="32">
        <f t="shared" si="14288"/>
        <v>0</v>
      </c>
      <c r="AJ5406" s="32">
        <f t="shared" si="14289"/>
        <v>0</v>
      </c>
      <c r="AK5406" s="32">
        <f t="shared" si="14290"/>
        <v>0</v>
      </c>
      <c r="AL5406" s="32">
        <f t="shared" si="14118"/>
        <v>8982</v>
      </c>
      <c r="AM5406" s="32">
        <f t="shared" si="14119"/>
        <v>-5250</v>
      </c>
    </row>
    <row r="5407" spans="2:40" ht="31.2" x14ac:dyDescent="0.3">
      <c r="B5407" s="30" t="s">
        <v>1465</v>
      </c>
      <c r="C5407" s="30" t="s">
        <v>134</v>
      </c>
      <c r="D5407" s="30" t="s">
        <v>114</v>
      </c>
      <c r="E5407" s="15" t="str">
        <f t="shared" si="14120"/>
        <v>1103</v>
      </c>
      <c r="F5407" s="30" t="s">
        <v>1478</v>
      </c>
      <c r="G5407" s="30" t="s">
        <v>174</v>
      </c>
      <c r="H5407" s="31" t="s">
        <v>175</v>
      </c>
      <c r="I5407" s="32"/>
      <c r="J5407" s="32"/>
      <c r="K5407" s="32"/>
      <c r="L5407" s="32">
        <f t="shared" si="14268"/>
        <v>3732</v>
      </c>
      <c r="M5407" s="32">
        <f t="shared" si="14269"/>
        <v>0</v>
      </c>
      <c r="N5407" s="32">
        <f t="shared" si="14270"/>
        <v>0</v>
      </c>
      <c r="O5407" s="32">
        <f t="shared" si="14271"/>
        <v>0</v>
      </c>
      <c r="P5407" s="32">
        <f t="shared" si="14272"/>
        <v>0</v>
      </c>
      <c r="Q5407" s="32">
        <f t="shared" si="14273"/>
        <v>0</v>
      </c>
      <c r="R5407" s="32">
        <f t="shared" si="14274"/>
        <v>0</v>
      </c>
      <c r="S5407" s="32">
        <f t="shared" si="14275"/>
        <v>0</v>
      </c>
      <c r="T5407" s="32">
        <f t="shared" si="14276"/>
        <v>0</v>
      </c>
      <c r="U5407" s="32">
        <v>0</v>
      </c>
      <c r="V5407" s="32">
        <f t="shared" si="14121"/>
        <v>3732</v>
      </c>
      <c r="W5407" s="32">
        <f t="shared" si="14277"/>
        <v>0</v>
      </c>
      <c r="X5407" s="32">
        <f t="shared" si="14278"/>
        <v>0</v>
      </c>
      <c r="Y5407" s="32">
        <f t="shared" si="14279"/>
        <v>0</v>
      </c>
      <c r="Z5407" s="32">
        <f t="shared" si="14280"/>
        <v>0</v>
      </c>
      <c r="AA5407" s="32">
        <f t="shared" si="14281"/>
        <v>0</v>
      </c>
      <c r="AB5407" s="32">
        <f t="shared" si="14282"/>
        <v>0</v>
      </c>
      <c r="AC5407" s="33">
        <f t="shared" si="14283"/>
        <v>8982</v>
      </c>
      <c r="AD5407" s="33">
        <f t="shared" si="14284"/>
        <v>8982</v>
      </c>
      <c r="AE5407" s="34">
        <f t="shared" si="14117"/>
        <v>100</v>
      </c>
      <c r="AF5407" s="32">
        <f t="shared" si="14285"/>
        <v>8982</v>
      </c>
      <c r="AG5407" s="32">
        <f t="shared" si="14286"/>
        <v>0</v>
      </c>
      <c r="AH5407" s="32">
        <f t="shared" si="14287"/>
        <v>0</v>
      </c>
      <c r="AI5407" s="32">
        <f t="shared" si="14288"/>
        <v>0</v>
      </c>
      <c r="AJ5407" s="32">
        <f t="shared" si="14289"/>
        <v>0</v>
      </c>
      <c r="AK5407" s="32">
        <f t="shared" si="14290"/>
        <v>0</v>
      </c>
      <c r="AL5407" s="32">
        <f t="shared" si="14118"/>
        <v>8982</v>
      </c>
      <c r="AM5407" s="32">
        <f t="shared" si="14119"/>
        <v>-5250</v>
      </c>
    </row>
    <row r="5408" spans="2:40" x14ac:dyDescent="0.3">
      <c r="B5408" s="30" t="s">
        <v>1465</v>
      </c>
      <c r="C5408" s="30" t="s">
        <v>134</v>
      </c>
      <c r="D5408" s="30" t="s">
        <v>114</v>
      </c>
      <c r="E5408" s="15" t="str">
        <f t="shared" si="14120"/>
        <v>1103</v>
      </c>
      <c r="F5408" s="30" t="s">
        <v>1478</v>
      </c>
      <c r="G5408" s="30" t="s">
        <v>302</v>
      </c>
      <c r="H5408" s="31" t="s">
        <v>303</v>
      </c>
      <c r="I5408" s="32"/>
      <c r="J5408" s="32"/>
      <c r="K5408" s="32"/>
      <c r="L5408" s="32">
        <v>3732</v>
      </c>
      <c r="M5408" s="32"/>
      <c r="N5408" s="32"/>
      <c r="O5408" s="32">
        <v>0</v>
      </c>
      <c r="P5408" s="32">
        <v>0</v>
      </c>
      <c r="Q5408" s="32">
        <v>0</v>
      </c>
      <c r="R5408" s="32">
        <v>0</v>
      </c>
      <c r="S5408" s="32">
        <v>0</v>
      </c>
      <c r="T5408" s="32">
        <v>0</v>
      </c>
      <c r="U5408" s="32">
        <v>0</v>
      </c>
      <c r="V5408" s="32">
        <f t="shared" si="14121"/>
        <v>3732</v>
      </c>
      <c r="W5408" s="32"/>
      <c r="X5408" s="32"/>
      <c r="Y5408" s="32"/>
      <c r="Z5408" s="32"/>
      <c r="AA5408" s="32"/>
      <c r="AB5408" s="32">
        <v>0</v>
      </c>
      <c r="AC5408" s="33">
        <v>8982</v>
      </c>
      <c r="AD5408" s="33">
        <v>8982</v>
      </c>
      <c r="AE5408" s="34">
        <f t="shared" si="14117"/>
        <v>100</v>
      </c>
      <c r="AF5408" s="32">
        <v>8982</v>
      </c>
      <c r="AG5408" s="32">
        <v>0</v>
      </c>
      <c r="AH5408" s="32">
        <v>0</v>
      </c>
      <c r="AI5408" s="32">
        <v>0</v>
      </c>
      <c r="AJ5408" s="32">
        <v>0</v>
      </c>
      <c r="AK5408" s="32">
        <v>0</v>
      </c>
      <c r="AL5408" s="32">
        <f t="shared" si="14118"/>
        <v>8982</v>
      </c>
      <c r="AM5408" s="32">
        <f t="shared" si="14119"/>
        <v>-5250</v>
      </c>
      <c r="AN5408" s="12"/>
    </row>
    <row r="5409" spans="2:40" ht="31.2" x14ac:dyDescent="0.3">
      <c r="B5409" s="30" t="s">
        <v>1465</v>
      </c>
      <c r="C5409" s="30" t="s">
        <v>134</v>
      </c>
      <c r="D5409" s="30" t="s">
        <v>114</v>
      </c>
      <c r="E5409" s="15" t="str">
        <f t="shared" si="14120"/>
        <v>1103</v>
      </c>
      <c r="F5409" s="30" t="s">
        <v>1498</v>
      </c>
      <c r="G5409" s="30"/>
      <c r="H5409" s="31" t="s">
        <v>1499</v>
      </c>
      <c r="I5409" s="32">
        <f t="shared" ref="I5409:T5409" si="14291">I5410+I5413</f>
        <v>0</v>
      </c>
      <c r="J5409" s="32">
        <f t="shared" si="14291"/>
        <v>0</v>
      </c>
      <c r="K5409" s="32">
        <f t="shared" si="14291"/>
        <v>0</v>
      </c>
      <c r="L5409" s="32">
        <f t="shared" si="14291"/>
        <v>0</v>
      </c>
      <c r="M5409" s="32">
        <f t="shared" si="14291"/>
        <v>0</v>
      </c>
      <c r="N5409" s="32">
        <f t="shared" si="14291"/>
        <v>0</v>
      </c>
      <c r="O5409" s="32">
        <f t="shared" si="14291"/>
        <v>0</v>
      </c>
      <c r="P5409" s="32">
        <f t="shared" si="14291"/>
        <v>0</v>
      </c>
      <c r="Q5409" s="32">
        <f t="shared" si="14291"/>
        <v>0</v>
      </c>
      <c r="R5409" s="32">
        <f t="shared" si="14291"/>
        <v>0</v>
      </c>
      <c r="S5409" s="32">
        <f t="shared" si="14291"/>
        <v>0</v>
      </c>
      <c r="T5409" s="32">
        <f t="shared" si="14291"/>
        <v>0</v>
      </c>
      <c r="U5409" s="32">
        <v>0</v>
      </c>
      <c r="V5409" s="32">
        <f t="shared" si="14121"/>
        <v>0</v>
      </c>
      <c r="W5409" s="32">
        <f t="shared" ref="W5409:AD5409" si="14292">W5410+W5413</f>
        <v>0</v>
      </c>
      <c r="X5409" s="32">
        <f t="shared" si="14292"/>
        <v>0</v>
      </c>
      <c r="Y5409" s="32">
        <f t="shared" si="14292"/>
        <v>0</v>
      </c>
      <c r="Z5409" s="32">
        <f t="shared" si="14292"/>
        <v>0</v>
      </c>
      <c r="AA5409" s="32">
        <f t="shared" si="14292"/>
        <v>0</v>
      </c>
      <c r="AB5409" s="32">
        <f t="shared" si="14292"/>
        <v>18040.113089999999</v>
      </c>
      <c r="AC5409" s="33">
        <f t="shared" si="14292"/>
        <v>18040.113099999999</v>
      </c>
      <c r="AD5409" s="33">
        <f t="shared" si="14292"/>
        <v>18040.113089999999</v>
      </c>
      <c r="AE5409" s="34">
        <f t="shared" si="14117"/>
        <v>99.999999944567975</v>
      </c>
      <c r="AF5409" s="32">
        <f t="shared" ref="AF5409:AK5409" si="14293">AF5410+AF5413</f>
        <v>18040.113099999999</v>
      </c>
      <c r="AG5409" s="32">
        <f t="shared" si="14293"/>
        <v>0</v>
      </c>
      <c r="AH5409" s="32">
        <f t="shared" si="14293"/>
        <v>0</v>
      </c>
      <c r="AI5409" s="32">
        <f t="shared" si="14293"/>
        <v>0</v>
      </c>
      <c r="AJ5409" s="32">
        <f t="shared" si="14293"/>
        <v>0</v>
      </c>
      <c r="AK5409" s="32">
        <f t="shared" si="14293"/>
        <v>0</v>
      </c>
      <c r="AL5409" s="32">
        <f t="shared" si="14118"/>
        <v>18040.113099999999</v>
      </c>
      <c r="AM5409" s="32">
        <f t="shared" si="14119"/>
        <v>-18040.113099999999</v>
      </c>
    </row>
    <row r="5410" spans="2:40" ht="31.2" x14ac:dyDescent="0.3">
      <c r="B5410" s="30" t="s">
        <v>1465</v>
      </c>
      <c r="C5410" s="30" t="s">
        <v>134</v>
      </c>
      <c r="D5410" s="30" t="s">
        <v>114</v>
      </c>
      <c r="E5410" s="15" t="str">
        <f t="shared" si="14120"/>
        <v>1103</v>
      </c>
      <c r="F5410" s="30" t="s">
        <v>1500</v>
      </c>
      <c r="G5410" s="30"/>
      <c r="H5410" s="31" t="s">
        <v>1501</v>
      </c>
      <c r="I5410" s="32">
        <f t="shared" ref="I5410:I5414" si="14294">I5411</f>
        <v>0</v>
      </c>
      <c r="J5410" s="32">
        <f t="shared" ref="J5410:J5414" si="14295">J5411</f>
        <v>0</v>
      </c>
      <c r="K5410" s="32">
        <f t="shared" ref="K5410:K5414" si="14296">K5411</f>
        <v>0</v>
      </c>
      <c r="L5410" s="32">
        <f t="shared" ref="L5410:L5414" si="14297">L5411</f>
        <v>0</v>
      </c>
      <c r="M5410" s="32">
        <f t="shared" ref="M5410:M5414" si="14298">M5411</f>
        <v>0</v>
      </c>
      <c r="N5410" s="32">
        <f t="shared" ref="N5410:N5414" si="14299">N5411</f>
        <v>0</v>
      </c>
      <c r="O5410" s="32">
        <f t="shared" ref="O5410:O5414" si="14300">O5411</f>
        <v>0</v>
      </c>
      <c r="P5410" s="32">
        <f t="shared" ref="P5410:P5414" si="14301">P5411</f>
        <v>0</v>
      </c>
      <c r="Q5410" s="32">
        <f t="shared" ref="Q5410:Q5414" si="14302">Q5411</f>
        <v>0</v>
      </c>
      <c r="R5410" s="32">
        <f t="shared" ref="R5410:R5414" si="14303">R5411</f>
        <v>0</v>
      </c>
      <c r="S5410" s="32">
        <f t="shared" ref="S5410:S5414" si="14304">S5411</f>
        <v>0</v>
      </c>
      <c r="T5410" s="32">
        <f t="shared" ref="T5410:T5414" si="14305">T5411</f>
        <v>0</v>
      </c>
      <c r="U5410" s="32">
        <v>0</v>
      </c>
      <c r="V5410" s="32">
        <f t="shared" si="14121"/>
        <v>0</v>
      </c>
      <c r="W5410" s="32">
        <f t="shared" ref="W5410:W5414" si="14306">W5411</f>
        <v>0</v>
      </c>
      <c r="X5410" s="32">
        <f t="shared" ref="X5410:X5414" si="14307">X5411</f>
        <v>0</v>
      </c>
      <c r="Y5410" s="32">
        <f t="shared" ref="Y5410:Y5414" si="14308">Y5411</f>
        <v>0</v>
      </c>
      <c r="Z5410" s="32">
        <f t="shared" ref="Z5410:Z5414" si="14309">Z5411</f>
        <v>0</v>
      </c>
      <c r="AA5410" s="32">
        <f t="shared" ref="AA5410:AA5414" si="14310">AA5411</f>
        <v>0</v>
      </c>
      <c r="AB5410" s="32">
        <f t="shared" ref="AB5410:AB5414" si="14311">AB5411</f>
        <v>4013.40951</v>
      </c>
      <c r="AC5410" s="33">
        <f t="shared" ref="AC5410:AC5414" si="14312">AC5411</f>
        <v>4013.40951</v>
      </c>
      <c r="AD5410" s="33">
        <f t="shared" ref="AD5410:AD5414" si="14313">AD5411</f>
        <v>4013.40951</v>
      </c>
      <c r="AE5410" s="34">
        <f t="shared" si="14117"/>
        <v>100</v>
      </c>
      <c r="AF5410" s="32">
        <f t="shared" ref="AF5410:AF5414" si="14314">AF5411</f>
        <v>4013.40951</v>
      </c>
      <c r="AG5410" s="32">
        <f t="shared" ref="AG5410:AG5414" si="14315">AG5411</f>
        <v>0</v>
      </c>
      <c r="AH5410" s="32">
        <f t="shared" ref="AH5410:AH5414" si="14316">AH5411</f>
        <v>0</v>
      </c>
      <c r="AI5410" s="32">
        <f t="shared" ref="AI5410:AI5414" si="14317">AI5411</f>
        <v>0</v>
      </c>
      <c r="AJ5410" s="32">
        <f t="shared" ref="AJ5410:AJ5414" si="14318">AJ5411</f>
        <v>0</v>
      </c>
      <c r="AK5410" s="32">
        <f t="shared" ref="AK5410:AK5414" si="14319">AK5411</f>
        <v>0</v>
      </c>
      <c r="AL5410" s="32">
        <f t="shared" si="14118"/>
        <v>4013.40951</v>
      </c>
      <c r="AM5410" s="32">
        <f t="shared" si="14119"/>
        <v>-4013.40951</v>
      </c>
    </row>
    <row r="5411" spans="2:40" ht="31.2" x14ac:dyDescent="0.3">
      <c r="B5411" s="30" t="s">
        <v>1465</v>
      </c>
      <c r="C5411" s="30" t="s">
        <v>134</v>
      </c>
      <c r="D5411" s="30" t="s">
        <v>114</v>
      </c>
      <c r="E5411" s="15" t="str">
        <f t="shared" si="14120"/>
        <v>1103</v>
      </c>
      <c r="F5411" s="30" t="s">
        <v>1500</v>
      </c>
      <c r="G5411" s="30" t="s">
        <v>174</v>
      </c>
      <c r="H5411" s="31" t="s">
        <v>175</v>
      </c>
      <c r="I5411" s="32">
        <f t="shared" si="14294"/>
        <v>0</v>
      </c>
      <c r="J5411" s="32">
        <f t="shared" si="14295"/>
        <v>0</v>
      </c>
      <c r="K5411" s="32">
        <f t="shared" si="14296"/>
        <v>0</v>
      </c>
      <c r="L5411" s="32">
        <f t="shared" si="14297"/>
        <v>0</v>
      </c>
      <c r="M5411" s="32">
        <f t="shared" si="14298"/>
        <v>0</v>
      </c>
      <c r="N5411" s="32">
        <f t="shared" si="14299"/>
        <v>0</v>
      </c>
      <c r="O5411" s="32">
        <f t="shared" si="14300"/>
        <v>0</v>
      </c>
      <c r="P5411" s="32">
        <f t="shared" si="14301"/>
        <v>0</v>
      </c>
      <c r="Q5411" s="32">
        <f t="shared" si="14302"/>
        <v>0</v>
      </c>
      <c r="R5411" s="32">
        <f t="shared" si="14303"/>
        <v>0</v>
      </c>
      <c r="S5411" s="32">
        <f t="shared" si="14304"/>
        <v>0</v>
      </c>
      <c r="T5411" s="32">
        <f t="shared" si="14305"/>
        <v>0</v>
      </c>
      <c r="U5411" s="32">
        <v>0</v>
      </c>
      <c r="V5411" s="32">
        <f t="shared" si="14121"/>
        <v>0</v>
      </c>
      <c r="W5411" s="32">
        <f t="shared" si="14306"/>
        <v>0</v>
      </c>
      <c r="X5411" s="32">
        <f t="shared" si="14307"/>
        <v>0</v>
      </c>
      <c r="Y5411" s="32">
        <f t="shared" si="14308"/>
        <v>0</v>
      </c>
      <c r="Z5411" s="32">
        <f t="shared" si="14309"/>
        <v>0</v>
      </c>
      <c r="AA5411" s="32">
        <f t="shared" si="14310"/>
        <v>0</v>
      </c>
      <c r="AB5411" s="32">
        <f t="shared" si="14311"/>
        <v>4013.40951</v>
      </c>
      <c r="AC5411" s="33">
        <f t="shared" si="14312"/>
        <v>4013.40951</v>
      </c>
      <c r="AD5411" s="33">
        <f t="shared" si="14313"/>
        <v>4013.40951</v>
      </c>
      <c r="AE5411" s="34">
        <f t="shared" si="14117"/>
        <v>100</v>
      </c>
      <c r="AF5411" s="32">
        <f t="shared" si="14314"/>
        <v>4013.40951</v>
      </c>
      <c r="AG5411" s="32">
        <f t="shared" si="14315"/>
        <v>0</v>
      </c>
      <c r="AH5411" s="32">
        <f t="shared" si="14316"/>
        <v>0</v>
      </c>
      <c r="AI5411" s="32">
        <f t="shared" si="14317"/>
        <v>0</v>
      </c>
      <c r="AJ5411" s="32">
        <f t="shared" si="14318"/>
        <v>0</v>
      </c>
      <c r="AK5411" s="32">
        <f t="shared" si="14319"/>
        <v>0</v>
      </c>
      <c r="AL5411" s="32">
        <f t="shared" si="14118"/>
        <v>4013.40951</v>
      </c>
      <c r="AM5411" s="32">
        <f t="shared" si="14119"/>
        <v>-4013.40951</v>
      </c>
    </row>
    <row r="5412" spans="2:40" x14ac:dyDescent="0.3">
      <c r="B5412" s="30" t="s">
        <v>1465</v>
      </c>
      <c r="C5412" s="30" t="s">
        <v>134</v>
      </c>
      <c r="D5412" s="30" t="s">
        <v>114</v>
      </c>
      <c r="E5412" s="15" t="str">
        <f t="shared" si="14120"/>
        <v>1103</v>
      </c>
      <c r="F5412" s="30" t="s">
        <v>1500</v>
      </c>
      <c r="G5412" s="30" t="s">
        <v>302</v>
      </c>
      <c r="H5412" s="31" t="s">
        <v>303</v>
      </c>
      <c r="I5412" s="32"/>
      <c r="J5412" s="32"/>
      <c r="K5412" s="32"/>
      <c r="L5412" s="32"/>
      <c r="M5412" s="32"/>
      <c r="N5412" s="32"/>
      <c r="O5412" s="32">
        <v>0</v>
      </c>
      <c r="P5412" s="32">
        <v>0</v>
      </c>
      <c r="Q5412" s="32">
        <v>0</v>
      </c>
      <c r="R5412" s="32">
        <v>0</v>
      </c>
      <c r="S5412" s="32">
        <v>0</v>
      </c>
      <c r="T5412" s="32">
        <v>0</v>
      </c>
      <c r="U5412" s="32">
        <v>0</v>
      </c>
      <c r="V5412" s="32">
        <f t="shared" si="14121"/>
        <v>0</v>
      </c>
      <c r="W5412" s="32"/>
      <c r="X5412" s="32"/>
      <c r="Y5412" s="32"/>
      <c r="Z5412" s="32"/>
      <c r="AA5412" s="32"/>
      <c r="AB5412" s="32">
        <v>4013.40951</v>
      </c>
      <c r="AC5412" s="33">
        <v>4013.40951</v>
      </c>
      <c r="AD5412" s="33">
        <v>4013.40951</v>
      </c>
      <c r="AE5412" s="34">
        <f t="shared" si="14117"/>
        <v>100</v>
      </c>
      <c r="AF5412" s="32">
        <v>4013.40951</v>
      </c>
      <c r="AG5412" s="32">
        <v>0</v>
      </c>
      <c r="AH5412" s="32">
        <v>0</v>
      </c>
      <c r="AI5412" s="32">
        <v>0</v>
      </c>
      <c r="AJ5412" s="32">
        <v>0</v>
      </c>
      <c r="AK5412" s="32">
        <v>0</v>
      </c>
      <c r="AL5412" s="32">
        <f t="shared" si="14118"/>
        <v>4013.40951</v>
      </c>
      <c r="AM5412" s="32">
        <f t="shared" si="14119"/>
        <v>-4013.40951</v>
      </c>
      <c r="AN5412" s="12"/>
    </row>
    <row r="5413" spans="2:40" ht="109.2" x14ac:dyDescent="0.3">
      <c r="B5413" s="30" t="s">
        <v>1465</v>
      </c>
      <c r="C5413" s="30" t="s">
        <v>134</v>
      </c>
      <c r="D5413" s="30" t="s">
        <v>114</v>
      </c>
      <c r="E5413" s="15" t="str">
        <f t="shared" si="14120"/>
        <v>1103</v>
      </c>
      <c r="F5413" s="30" t="s">
        <v>1502</v>
      </c>
      <c r="G5413" s="30"/>
      <c r="H5413" s="31" t="s">
        <v>1503</v>
      </c>
      <c r="I5413" s="32">
        <f t="shared" si="14294"/>
        <v>0</v>
      </c>
      <c r="J5413" s="32">
        <f t="shared" si="14295"/>
        <v>0</v>
      </c>
      <c r="K5413" s="32">
        <f t="shared" si="14296"/>
        <v>0</v>
      </c>
      <c r="L5413" s="32">
        <f t="shared" si="14297"/>
        <v>0</v>
      </c>
      <c r="M5413" s="32">
        <f t="shared" si="14298"/>
        <v>0</v>
      </c>
      <c r="N5413" s="32">
        <f t="shared" si="14299"/>
        <v>0</v>
      </c>
      <c r="O5413" s="32">
        <f t="shared" si="14300"/>
        <v>0</v>
      </c>
      <c r="P5413" s="32">
        <f t="shared" si="14301"/>
        <v>0</v>
      </c>
      <c r="Q5413" s="32">
        <f t="shared" si="14302"/>
        <v>0</v>
      </c>
      <c r="R5413" s="32">
        <f t="shared" si="14303"/>
        <v>0</v>
      </c>
      <c r="S5413" s="32">
        <f t="shared" si="14304"/>
        <v>0</v>
      </c>
      <c r="T5413" s="32">
        <f t="shared" si="14305"/>
        <v>0</v>
      </c>
      <c r="U5413" s="32">
        <v>0</v>
      </c>
      <c r="V5413" s="32">
        <f t="shared" si="14121"/>
        <v>0</v>
      </c>
      <c r="W5413" s="32">
        <f t="shared" si="14306"/>
        <v>0</v>
      </c>
      <c r="X5413" s="32">
        <f t="shared" si="14307"/>
        <v>0</v>
      </c>
      <c r="Y5413" s="32">
        <f t="shared" si="14308"/>
        <v>0</v>
      </c>
      <c r="Z5413" s="32">
        <f t="shared" si="14309"/>
        <v>0</v>
      </c>
      <c r="AA5413" s="32">
        <f t="shared" si="14310"/>
        <v>0</v>
      </c>
      <c r="AB5413" s="32">
        <f t="shared" si="14311"/>
        <v>14026.703579999999</v>
      </c>
      <c r="AC5413" s="33">
        <f t="shared" si="14312"/>
        <v>14026.703589999999</v>
      </c>
      <c r="AD5413" s="33">
        <f t="shared" si="14313"/>
        <v>14026.703579999999</v>
      </c>
      <c r="AE5413" s="34">
        <f t="shared" si="14117"/>
        <v>99.99999992870741</v>
      </c>
      <c r="AF5413" s="32">
        <f t="shared" si="14314"/>
        <v>14026.703589999999</v>
      </c>
      <c r="AG5413" s="32">
        <f t="shared" si="14315"/>
        <v>0</v>
      </c>
      <c r="AH5413" s="32">
        <f t="shared" si="14316"/>
        <v>0</v>
      </c>
      <c r="AI5413" s="32">
        <f t="shared" si="14317"/>
        <v>0</v>
      </c>
      <c r="AJ5413" s="32">
        <f t="shared" si="14318"/>
        <v>0</v>
      </c>
      <c r="AK5413" s="32">
        <f t="shared" si="14319"/>
        <v>0</v>
      </c>
      <c r="AL5413" s="32">
        <f t="shared" si="14118"/>
        <v>14026.703589999999</v>
      </c>
      <c r="AM5413" s="32">
        <f t="shared" si="14119"/>
        <v>-14026.703589999999</v>
      </c>
    </row>
    <row r="5414" spans="2:40" ht="31.2" x14ac:dyDescent="0.3">
      <c r="B5414" s="30" t="s">
        <v>1465</v>
      </c>
      <c r="C5414" s="30" t="s">
        <v>134</v>
      </c>
      <c r="D5414" s="30" t="s">
        <v>114</v>
      </c>
      <c r="E5414" s="15" t="str">
        <f t="shared" si="14120"/>
        <v>1103</v>
      </c>
      <c r="F5414" s="30" t="s">
        <v>1502</v>
      </c>
      <c r="G5414" s="30" t="s">
        <v>174</v>
      </c>
      <c r="H5414" s="31" t="s">
        <v>175</v>
      </c>
      <c r="I5414" s="32">
        <f t="shared" si="14294"/>
        <v>0</v>
      </c>
      <c r="J5414" s="32">
        <f t="shared" si="14295"/>
        <v>0</v>
      </c>
      <c r="K5414" s="32">
        <f t="shared" si="14296"/>
        <v>0</v>
      </c>
      <c r="L5414" s="32">
        <f t="shared" si="14297"/>
        <v>0</v>
      </c>
      <c r="M5414" s="32">
        <f t="shared" si="14298"/>
        <v>0</v>
      </c>
      <c r="N5414" s="32">
        <f t="shared" si="14299"/>
        <v>0</v>
      </c>
      <c r="O5414" s="32">
        <f t="shared" si="14300"/>
        <v>0</v>
      </c>
      <c r="P5414" s="32">
        <f t="shared" si="14301"/>
        <v>0</v>
      </c>
      <c r="Q5414" s="32">
        <f t="shared" si="14302"/>
        <v>0</v>
      </c>
      <c r="R5414" s="32">
        <f t="shared" si="14303"/>
        <v>0</v>
      </c>
      <c r="S5414" s="32">
        <f t="shared" si="14304"/>
        <v>0</v>
      </c>
      <c r="T5414" s="32">
        <f t="shared" si="14305"/>
        <v>0</v>
      </c>
      <c r="U5414" s="32">
        <v>0</v>
      </c>
      <c r="V5414" s="32">
        <f t="shared" si="14121"/>
        <v>0</v>
      </c>
      <c r="W5414" s="32">
        <f t="shared" si="14306"/>
        <v>0</v>
      </c>
      <c r="X5414" s="32">
        <f t="shared" si="14307"/>
        <v>0</v>
      </c>
      <c r="Y5414" s="32">
        <f t="shared" si="14308"/>
        <v>0</v>
      </c>
      <c r="Z5414" s="32">
        <f t="shared" si="14309"/>
        <v>0</v>
      </c>
      <c r="AA5414" s="32">
        <f t="shared" si="14310"/>
        <v>0</v>
      </c>
      <c r="AB5414" s="32">
        <f t="shared" si="14311"/>
        <v>14026.703579999999</v>
      </c>
      <c r="AC5414" s="33">
        <f t="shared" si="14312"/>
        <v>14026.703589999999</v>
      </c>
      <c r="AD5414" s="33">
        <f t="shared" si="14313"/>
        <v>14026.703579999999</v>
      </c>
      <c r="AE5414" s="34">
        <f t="shared" si="14117"/>
        <v>99.99999992870741</v>
      </c>
      <c r="AF5414" s="32">
        <f t="shared" si="14314"/>
        <v>14026.703589999999</v>
      </c>
      <c r="AG5414" s="32">
        <f t="shared" si="14315"/>
        <v>0</v>
      </c>
      <c r="AH5414" s="32">
        <f t="shared" si="14316"/>
        <v>0</v>
      </c>
      <c r="AI5414" s="32">
        <f t="shared" si="14317"/>
        <v>0</v>
      </c>
      <c r="AJ5414" s="32">
        <f t="shared" si="14318"/>
        <v>0</v>
      </c>
      <c r="AK5414" s="32">
        <f t="shared" si="14319"/>
        <v>0</v>
      </c>
      <c r="AL5414" s="32">
        <f t="shared" si="14118"/>
        <v>14026.703589999999</v>
      </c>
      <c r="AM5414" s="32">
        <f t="shared" si="14119"/>
        <v>-14026.703589999999</v>
      </c>
    </row>
    <row r="5415" spans="2:40" x14ac:dyDescent="0.3">
      <c r="B5415" s="30" t="s">
        <v>1465</v>
      </c>
      <c r="C5415" s="30" t="s">
        <v>134</v>
      </c>
      <c r="D5415" s="30" t="s">
        <v>114</v>
      </c>
      <c r="E5415" s="15" t="str">
        <f t="shared" si="14120"/>
        <v>1103</v>
      </c>
      <c r="F5415" s="30" t="s">
        <v>1502</v>
      </c>
      <c r="G5415" s="30" t="s">
        <v>302</v>
      </c>
      <c r="H5415" s="31" t="s">
        <v>303</v>
      </c>
      <c r="I5415" s="32"/>
      <c r="J5415" s="32"/>
      <c r="K5415" s="32"/>
      <c r="L5415" s="32"/>
      <c r="M5415" s="32"/>
      <c r="N5415" s="32"/>
      <c r="O5415" s="32">
        <v>0</v>
      </c>
      <c r="P5415" s="32">
        <v>0</v>
      </c>
      <c r="Q5415" s="32">
        <v>0</v>
      </c>
      <c r="R5415" s="32">
        <v>0</v>
      </c>
      <c r="S5415" s="32">
        <v>0</v>
      </c>
      <c r="T5415" s="32">
        <v>0</v>
      </c>
      <c r="U5415" s="32">
        <v>0</v>
      </c>
      <c r="V5415" s="32">
        <f t="shared" si="14121"/>
        <v>0</v>
      </c>
      <c r="W5415" s="32"/>
      <c r="X5415" s="32"/>
      <c r="Y5415" s="32"/>
      <c r="Z5415" s="32"/>
      <c r="AA5415" s="32"/>
      <c r="AB5415" s="32">
        <v>14026.703579999999</v>
      </c>
      <c r="AC5415" s="33">
        <v>14026.703589999999</v>
      </c>
      <c r="AD5415" s="33">
        <v>14026.703579999999</v>
      </c>
      <c r="AE5415" s="34">
        <f t="shared" si="14117"/>
        <v>99.99999992870741</v>
      </c>
      <c r="AF5415" s="32">
        <v>14026.703589999999</v>
      </c>
      <c r="AG5415" s="32">
        <v>0</v>
      </c>
      <c r="AH5415" s="32">
        <v>0</v>
      </c>
      <c r="AI5415" s="32">
        <v>0</v>
      </c>
      <c r="AJ5415" s="32">
        <v>0</v>
      </c>
      <c r="AK5415" s="32">
        <v>0</v>
      </c>
      <c r="AL5415" s="32">
        <f t="shared" si="14118"/>
        <v>14026.703589999999</v>
      </c>
      <c r="AM5415" s="32">
        <f t="shared" si="14119"/>
        <v>-14026.703589999999</v>
      </c>
      <c r="AN5415" s="12"/>
    </row>
    <row r="5416" spans="2:40" ht="31.2" x14ac:dyDescent="0.3">
      <c r="B5416" s="30" t="s">
        <v>1465</v>
      </c>
      <c r="C5416" s="30" t="s">
        <v>134</v>
      </c>
      <c r="D5416" s="30" t="s">
        <v>114</v>
      </c>
      <c r="E5416" s="15" t="str">
        <f t="shared" si="14120"/>
        <v>1103</v>
      </c>
      <c r="F5416" s="30" t="s">
        <v>661</v>
      </c>
      <c r="G5416" s="30"/>
      <c r="H5416" s="31" t="s">
        <v>662</v>
      </c>
      <c r="I5416" s="32">
        <f t="shared" ref="I5416:T5416" si="14320">I5421+I5425+I5417</f>
        <v>847655.10000000009</v>
      </c>
      <c r="J5416" s="32">
        <f t="shared" si="14320"/>
        <v>852059.1</v>
      </c>
      <c r="K5416" s="32">
        <f t="shared" si="14320"/>
        <v>852059.1</v>
      </c>
      <c r="L5416" s="32">
        <f t="shared" si="14320"/>
        <v>0</v>
      </c>
      <c r="M5416" s="32">
        <f t="shared" si="14320"/>
        <v>0</v>
      </c>
      <c r="N5416" s="32">
        <f t="shared" si="14320"/>
        <v>0</v>
      </c>
      <c r="O5416" s="32">
        <f t="shared" si="14320"/>
        <v>5530.0920000000006</v>
      </c>
      <c r="P5416" s="32">
        <f t="shared" si="14320"/>
        <v>11805.539000000001</v>
      </c>
      <c r="Q5416" s="32">
        <f t="shared" si="14320"/>
        <v>52433.35</v>
      </c>
      <c r="R5416" s="32">
        <f t="shared" si="14320"/>
        <v>10075.388999999999</v>
      </c>
      <c r="S5416" s="32">
        <f t="shared" si="14320"/>
        <v>372</v>
      </c>
      <c r="T5416" s="32">
        <f t="shared" si="14320"/>
        <v>0</v>
      </c>
      <c r="U5416" s="32">
        <v>0</v>
      </c>
      <c r="V5416" s="32">
        <f t="shared" si="14121"/>
        <v>927871.47</v>
      </c>
      <c r="W5416" s="32">
        <f t="shared" ref="W5416:AD5416" si="14321">W5421+W5425+W5417</f>
        <v>0</v>
      </c>
      <c r="X5416" s="32">
        <f t="shared" si="14321"/>
        <v>0</v>
      </c>
      <c r="Y5416" s="32">
        <f t="shared" si="14321"/>
        <v>0</v>
      </c>
      <c r="Z5416" s="32">
        <f t="shared" si="14321"/>
        <v>0</v>
      </c>
      <c r="AA5416" s="32">
        <f t="shared" si="14321"/>
        <v>0</v>
      </c>
      <c r="AB5416" s="32">
        <f t="shared" si="14321"/>
        <v>761732.50410000014</v>
      </c>
      <c r="AC5416" s="33">
        <f t="shared" si="14321"/>
        <v>927871.47</v>
      </c>
      <c r="AD5416" s="33">
        <f t="shared" si="14321"/>
        <v>927855.97122000006</v>
      </c>
      <c r="AE5416" s="34">
        <f t="shared" si="14117"/>
        <v>99.998329641496582</v>
      </c>
      <c r="AF5416" s="32">
        <f t="shared" ref="AF5416:AK5416" si="14322">AF5421+AF5425+AF5417</f>
        <v>922341.37800000003</v>
      </c>
      <c r="AG5416" s="32">
        <f t="shared" si="14322"/>
        <v>5530.0920000000006</v>
      </c>
      <c r="AH5416" s="32">
        <f t="shared" si="14322"/>
        <v>0</v>
      </c>
      <c r="AI5416" s="32">
        <f t="shared" si="14322"/>
        <v>0</v>
      </c>
      <c r="AJ5416" s="32">
        <f t="shared" si="14322"/>
        <v>0</v>
      </c>
      <c r="AK5416" s="32">
        <f t="shared" si="14322"/>
        <v>0</v>
      </c>
      <c r="AL5416" s="32">
        <f t="shared" si="14118"/>
        <v>927871.47</v>
      </c>
      <c r="AM5416" s="32">
        <f t="shared" si="14119"/>
        <v>0</v>
      </c>
    </row>
    <row r="5417" spans="2:40" ht="46.8" hidden="1" customHeight="1" x14ac:dyDescent="0.3">
      <c r="B5417" s="30" t="s">
        <v>1465</v>
      </c>
      <c r="C5417" s="30" t="s">
        <v>134</v>
      </c>
      <c r="D5417" s="30" t="s">
        <v>114</v>
      </c>
      <c r="E5417" s="15" t="str">
        <f t="shared" si="14120"/>
        <v>1103</v>
      </c>
      <c r="F5417" s="30" t="s">
        <v>1484</v>
      </c>
      <c r="G5417" s="30"/>
      <c r="H5417" s="31" t="s">
        <v>1485</v>
      </c>
      <c r="I5417" s="32">
        <f t="shared" ref="I5417:I5423" si="14323">I5418</f>
        <v>0</v>
      </c>
      <c r="J5417" s="32">
        <f t="shared" ref="J5417:J5423" si="14324">J5418</f>
        <v>0</v>
      </c>
      <c r="K5417" s="32">
        <f t="shared" ref="K5417:K5423" si="14325">K5418</f>
        <v>0</v>
      </c>
      <c r="L5417" s="32">
        <f t="shared" ref="L5417:L5423" si="14326">L5418</f>
        <v>0</v>
      </c>
      <c r="M5417" s="32">
        <f t="shared" ref="M5417:M5423" si="14327">M5418</f>
        <v>0</v>
      </c>
      <c r="N5417" s="32">
        <f t="shared" ref="N5417:N5423" si="14328">N5418</f>
        <v>0</v>
      </c>
      <c r="O5417" s="32">
        <f t="shared" ref="O5417:O5423" si="14329">O5418</f>
        <v>0</v>
      </c>
      <c r="P5417" s="32">
        <f t="shared" ref="P5417:P5423" si="14330">P5418</f>
        <v>0</v>
      </c>
      <c r="Q5417" s="32">
        <f t="shared" ref="Q5417:Q5423" si="14331">Q5418</f>
        <v>0</v>
      </c>
      <c r="R5417" s="32">
        <f t="shared" ref="R5417:R5423" si="14332">R5418</f>
        <v>0</v>
      </c>
      <c r="S5417" s="32">
        <f t="shared" ref="S5417:S5423" si="14333">S5418</f>
        <v>0</v>
      </c>
      <c r="T5417" s="32">
        <f t="shared" ref="T5417:T5423" si="14334">T5418</f>
        <v>0</v>
      </c>
      <c r="U5417" s="32">
        <v>0</v>
      </c>
      <c r="V5417" s="32">
        <f t="shared" si="14121"/>
        <v>0</v>
      </c>
      <c r="W5417" s="32">
        <f t="shared" ref="W5417:W5423" si="14335">W5418</f>
        <v>0</v>
      </c>
      <c r="X5417" s="32">
        <f t="shared" ref="X5417:X5423" si="14336">X5418</f>
        <v>0</v>
      </c>
      <c r="Y5417" s="32">
        <f t="shared" ref="Y5417:Y5423" si="14337">Y5418</f>
        <v>0</v>
      </c>
      <c r="Z5417" s="32">
        <f t="shared" ref="Z5417:Z5423" si="14338">Z5418</f>
        <v>0</v>
      </c>
      <c r="AA5417" s="32">
        <f t="shared" ref="AA5417:AA5423" si="14339">AA5418</f>
        <v>0</v>
      </c>
      <c r="AB5417" s="32">
        <f t="shared" ref="AB5417:AB5423" si="14340">AB5418</f>
        <v>0</v>
      </c>
      <c r="AC5417" s="33">
        <f t="shared" ref="AC5417:AC5423" si="14341">AC5418</f>
        <v>0</v>
      </c>
      <c r="AD5417" s="33">
        <f t="shared" ref="AD5417:AD5423" si="14342">AD5418</f>
        <v>0</v>
      </c>
      <c r="AE5417" s="34" t="e">
        <f t="shared" si="14117"/>
        <v>#DIV/0!</v>
      </c>
      <c r="AF5417" s="35">
        <f t="shared" ref="AF5417:AF5423" si="14343">AF5418</f>
        <v>0</v>
      </c>
      <c r="AG5417" s="35">
        <f t="shared" ref="AG5417:AG5423" si="14344">AG5418</f>
        <v>0</v>
      </c>
      <c r="AH5417" s="36">
        <f t="shared" ref="AH5417:AH5423" si="14345">AH5418</f>
        <v>0</v>
      </c>
      <c r="AI5417" s="36">
        <f t="shared" ref="AI5417:AI5423" si="14346">AI5418</f>
        <v>0</v>
      </c>
      <c r="AJ5417" s="36">
        <f t="shared" ref="AJ5417:AJ5423" si="14347">AJ5418</f>
        <v>0</v>
      </c>
      <c r="AK5417" s="36">
        <f t="shared" ref="AK5417:AK5423" si="14348">AK5418</f>
        <v>0</v>
      </c>
      <c r="AL5417" s="36">
        <f t="shared" si="14118"/>
        <v>0</v>
      </c>
      <c r="AM5417" s="36">
        <f t="shared" si="14119"/>
        <v>0</v>
      </c>
      <c r="AN5417" s="37" t="s">
        <v>35</v>
      </c>
    </row>
    <row r="5418" spans="2:40" ht="15.6" hidden="1" customHeight="1" x14ac:dyDescent="0.3">
      <c r="B5418" s="30" t="s">
        <v>1465</v>
      </c>
      <c r="C5418" s="30" t="s">
        <v>134</v>
      </c>
      <c r="D5418" s="30" t="s">
        <v>114</v>
      </c>
      <c r="E5418" s="15" t="str">
        <f t="shared" si="14120"/>
        <v>1103</v>
      </c>
      <c r="F5418" s="30" t="s">
        <v>1487</v>
      </c>
      <c r="G5418" s="30"/>
      <c r="H5418" s="31" t="s">
        <v>312</v>
      </c>
      <c r="I5418" s="32">
        <f t="shared" si="14323"/>
        <v>0</v>
      </c>
      <c r="J5418" s="32">
        <f t="shared" si="14324"/>
        <v>0</v>
      </c>
      <c r="K5418" s="32">
        <f t="shared" si="14325"/>
        <v>0</v>
      </c>
      <c r="L5418" s="32">
        <f t="shared" si="14326"/>
        <v>0</v>
      </c>
      <c r="M5418" s="32">
        <f t="shared" si="14327"/>
        <v>0</v>
      </c>
      <c r="N5418" s="32">
        <f t="shared" si="14328"/>
        <v>0</v>
      </c>
      <c r="O5418" s="32">
        <f t="shared" si="14329"/>
        <v>0</v>
      </c>
      <c r="P5418" s="32">
        <f t="shared" si="14330"/>
        <v>0</v>
      </c>
      <c r="Q5418" s="32">
        <f t="shared" si="14331"/>
        <v>0</v>
      </c>
      <c r="R5418" s="32">
        <f t="shared" si="14332"/>
        <v>0</v>
      </c>
      <c r="S5418" s="32">
        <f t="shared" si="14333"/>
        <v>0</v>
      </c>
      <c r="T5418" s="32">
        <f t="shared" si="14334"/>
        <v>0</v>
      </c>
      <c r="U5418" s="32">
        <v>0</v>
      </c>
      <c r="V5418" s="32">
        <f t="shared" si="14121"/>
        <v>0</v>
      </c>
      <c r="W5418" s="32">
        <f t="shared" si="14335"/>
        <v>0</v>
      </c>
      <c r="X5418" s="32">
        <f t="shared" si="14336"/>
        <v>0</v>
      </c>
      <c r="Y5418" s="32">
        <f t="shared" si="14337"/>
        <v>0</v>
      </c>
      <c r="Z5418" s="32">
        <f t="shared" si="14338"/>
        <v>0</v>
      </c>
      <c r="AA5418" s="32">
        <f t="shared" si="14339"/>
        <v>0</v>
      </c>
      <c r="AB5418" s="32">
        <f t="shared" si="14340"/>
        <v>0</v>
      </c>
      <c r="AC5418" s="33">
        <f t="shared" si="14341"/>
        <v>0</v>
      </c>
      <c r="AD5418" s="33">
        <f t="shared" si="14342"/>
        <v>0</v>
      </c>
      <c r="AE5418" s="34" t="e">
        <f t="shared" ref="AE5418:AE5481" si="14349">AD5418/AC5418*100</f>
        <v>#DIV/0!</v>
      </c>
      <c r="AF5418" s="35">
        <f t="shared" si="14343"/>
        <v>0</v>
      </c>
      <c r="AG5418" s="35">
        <f t="shared" si="14344"/>
        <v>0</v>
      </c>
      <c r="AH5418" s="36">
        <f t="shared" si="14345"/>
        <v>0</v>
      </c>
      <c r="AI5418" s="36">
        <f t="shared" si="14346"/>
        <v>0</v>
      </c>
      <c r="AJ5418" s="36">
        <f t="shared" si="14347"/>
        <v>0</v>
      </c>
      <c r="AK5418" s="36">
        <f t="shared" si="14348"/>
        <v>0</v>
      </c>
      <c r="AL5418" s="36">
        <f t="shared" ref="AL5418:AL5481" si="14350">AF5418+AH5418+AK5418+AI5418+AJ5418+AG5418</f>
        <v>0</v>
      </c>
      <c r="AM5418" s="36">
        <f t="shared" ref="AM5418:AM5481" si="14351">V5418-AL5418</f>
        <v>0</v>
      </c>
      <c r="AN5418" s="37" t="s">
        <v>35</v>
      </c>
    </row>
    <row r="5419" spans="2:40" ht="31.2" hidden="1" customHeight="1" x14ac:dyDescent="0.3">
      <c r="B5419" s="30" t="s">
        <v>1465</v>
      </c>
      <c r="C5419" s="30" t="s">
        <v>134</v>
      </c>
      <c r="D5419" s="30" t="s">
        <v>114</v>
      </c>
      <c r="E5419" s="15" t="str">
        <f t="shared" si="14120"/>
        <v>1103</v>
      </c>
      <c r="F5419" s="30" t="s">
        <v>1487</v>
      </c>
      <c r="G5419" s="30" t="s">
        <v>174</v>
      </c>
      <c r="H5419" s="31" t="s">
        <v>175</v>
      </c>
      <c r="I5419" s="32">
        <f t="shared" si="14323"/>
        <v>0</v>
      </c>
      <c r="J5419" s="32">
        <f t="shared" si="14324"/>
        <v>0</v>
      </c>
      <c r="K5419" s="32">
        <f t="shared" si="14325"/>
        <v>0</v>
      </c>
      <c r="L5419" s="32">
        <f t="shared" si="14326"/>
        <v>0</v>
      </c>
      <c r="M5419" s="32">
        <f t="shared" si="14327"/>
        <v>0</v>
      </c>
      <c r="N5419" s="32">
        <f t="shared" si="14328"/>
        <v>0</v>
      </c>
      <c r="O5419" s="32">
        <f t="shared" si="14329"/>
        <v>0</v>
      </c>
      <c r="P5419" s="32">
        <f t="shared" si="14330"/>
        <v>0</v>
      </c>
      <c r="Q5419" s="32">
        <f t="shared" si="14331"/>
        <v>0</v>
      </c>
      <c r="R5419" s="32">
        <f t="shared" si="14332"/>
        <v>0</v>
      </c>
      <c r="S5419" s="32">
        <f t="shared" si="14333"/>
        <v>0</v>
      </c>
      <c r="T5419" s="32">
        <f t="shared" si="14334"/>
        <v>0</v>
      </c>
      <c r="U5419" s="32">
        <v>0</v>
      </c>
      <c r="V5419" s="32">
        <f t="shared" si="14121"/>
        <v>0</v>
      </c>
      <c r="W5419" s="32">
        <f t="shared" si="14335"/>
        <v>0</v>
      </c>
      <c r="X5419" s="32">
        <f t="shared" si="14336"/>
        <v>0</v>
      </c>
      <c r="Y5419" s="32">
        <f t="shared" si="14337"/>
        <v>0</v>
      </c>
      <c r="Z5419" s="32">
        <f t="shared" si="14338"/>
        <v>0</v>
      </c>
      <c r="AA5419" s="32">
        <f t="shared" si="14339"/>
        <v>0</v>
      </c>
      <c r="AB5419" s="32">
        <f t="shared" si="14340"/>
        <v>0</v>
      </c>
      <c r="AC5419" s="33">
        <f t="shared" si="14341"/>
        <v>0</v>
      </c>
      <c r="AD5419" s="33">
        <f t="shared" si="14342"/>
        <v>0</v>
      </c>
      <c r="AE5419" s="34" t="e">
        <f t="shared" si="14349"/>
        <v>#DIV/0!</v>
      </c>
      <c r="AF5419" s="35">
        <f t="shared" si="14343"/>
        <v>0</v>
      </c>
      <c r="AG5419" s="35">
        <f t="shared" si="14344"/>
        <v>0</v>
      </c>
      <c r="AH5419" s="36">
        <f t="shared" si="14345"/>
        <v>0</v>
      </c>
      <c r="AI5419" s="36">
        <f t="shared" si="14346"/>
        <v>0</v>
      </c>
      <c r="AJ5419" s="36">
        <f t="shared" si="14347"/>
        <v>0</v>
      </c>
      <c r="AK5419" s="36">
        <f t="shared" si="14348"/>
        <v>0</v>
      </c>
      <c r="AL5419" s="36">
        <f t="shared" si="14350"/>
        <v>0</v>
      </c>
      <c r="AM5419" s="36">
        <f t="shared" si="14351"/>
        <v>0</v>
      </c>
      <c r="AN5419" s="37" t="s">
        <v>35</v>
      </c>
    </row>
    <row r="5420" spans="2:40" ht="15.6" hidden="1" customHeight="1" x14ac:dyDescent="0.3">
      <c r="B5420" s="30" t="s">
        <v>1465</v>
      </c>
      <c r="C5420" s="30" t="s">
        <v>134</v>
      </c>
      <c r="D5420" s="30" t="s">
        <v>114</v>
      </c>
      <c r="E5420" s="15" t="str">
        <f t="shared" si="14120"/>
        <v>1103</v>
      </c>
      <c r="F5420" s="30" t="s">
        <v>1487</v>
      </c>
      <c r="G5420" s="30" t="s">
        <v>302</v>
      </c>
      <c r="H5420" s="31" t="s">
        <v>303</v>
      </c>
      <c r="I5420" s="32"/>
      <c r="J5420" s="32"/>
      <c r="K5420" s="32"/>
      <c r="L5420" s="32"/>
      <c r="M5420" s="32"/>
      <c r="N5420" s="32"/>
      <c r="O5420" s="32">
        <v>0</v>
      </c>
      <c r="P5420" s="32">
        <v>0</v>
      </c>
      <c r="Q5420" s="32">
        <v>0</v>
      </c>
      <c r="R5420" s="32">
        <v>0</v>
      </c>
      <c r="S5420" s="32">
        <v>0</v>
      </c>
      <c r="T5420" s="32">
        <v>0</v>
      </c>
      <c r="U5420" s="32">
        <v>0</v>
      </c>
      <c r="V5420" s="32">
        <f t="shared" si="14121"/>
        <v>0</v>
      </c>
      <c r="W5420" s="32"/>
      <c r="X5420" s="32"/>
      <c r="Y5420" s="32"/>
      <c r="Z5420" s="32"/>
      <c r="AA5420" s="32"/>
      <c r="AB5420" s="32">
        <v>0</v>
      </c>
      <c r="AC5420" s="33">
        <v>0</v>
      </c>
      <c r="AD5420" s="33">
        <v>0</v>
      </c>
      <c r="AE5420" s="34" t="e">
        <f t="shared" si="14349"/>
        <v>#DIV/0!</v>
      </c>
      <c r="AF5420" s="35">
        <v>0</v>
      </c>
      <c r="AG5420" s="35">
        <v>0</v>
      </c>
      <c r="AH5420" s="36">
        <v>0</v>
      </c>
      <c r="AI5420" s="36">
        <v>0</v>
      </c>
      <c r="AJ5420" s="36">
        <v>0</v>
      </c>
      <c r="AK5420" s="36">
        <v>0</v>
      </c>
      <c r="AL5420" s="36">
        <f t="shared" si="14350"/>
        <v>0</v>
      </c>
      <c r="AM5420" s="36">
        <f t="shared" si="14351"/>
        <v>0</v>
      </c>
      <c r="AN5420" s="37" t="s">
        <v>35</v>
      </c>
    </row>
    <row r="5421" spans="2:40" ht="31.2" x14ac:dyDescent="0.3">
      <c r="B5421" s="30" t="s">
        <v>1465</v>
      </c>
      <c r="C5421" s="30" t="s">
        <v>134</v>
      </c>
      <c r="D5421" s="30" t="s">
        <v>114</v>
      </c>
      <c r="E5421" s="15" t="str">
        <f t="shared" si="14120"/>
        <v>1103</v>
      </c>
      <c r="F5421" s="30" t="s">
        <v>1488</v>
      </c>
      <c r="G5421" s="30"/>
      <c r="H5421" s="31" t="s">
        <v>1489</v>
      </c>
      <c r="I5421" s="32">
        <f t="shared" si="14323"/>
        <v>80000</v>
      </c>
      <c r="J5421" s="32">
        <f t="shared" si="14324"/>
        <v>80000</v>
      </c>
      <c r="K5421" s="32">
        <f t="shared" si="14325"/>
        <v>80000</v>
      </c>
      <c r="L5421" s="32">
        <f t="shared" si="14326"/>
        <v>0</v>
      </c>
      <c r="M5421" s="32">
        <f t="shared" si="14327"/>
        <v>0</v>
      </c>
      <c r="N5421" s="32">
        <f t="shared" si="14328"/>
        <v>0</v>
      </c>
      <c r="O5421" s="32">
        <f t="shared" si="14329"/>
        <v>0</v>
      </c>
      <c r="P5421" s="32">
        <f t="shared" si="14330"/>
        <v>0</v>
      </c>
      <c r="Q5421" s="32">
        <f t="shared" si="14331"/>
        <v>0</v>
      </c>
      <c r="R5421" s="32">
        <f t="shared" si="14332"/>
        <v>0</v>
      </c>
      <c r="S5421" s="32">
        <f t="shared" si="14333"/>
        <v>0</v>
      </c>
      <c r="T5421" s="32">
        <f t="shared" si="14334"/>
        <v>0</v>
      </c>
      <c r="U5421" s="32">
        <v>0</v>
      </c>
      <c r="V5421" s="32">
        <f t="shared" si="14121"/>
        <v>80000</v>
      </c>
      <c r="W5421" s="32">
        <f t="shared" si="14335"/>
        <v>0</v>
      </c>
      <c r="X5421" s="32">
        <f t="shared" si="14336"/>
        <v>0</v>
      </c>
      <c r="Y5421" s="32">
        <f t="shared" si="14337"/>
        <v>0</v>
      </c>
      <c r="Z5421" s="32">
        <f t="shared" si="14338"/>
        <v>0</v>
      </c>
      <c r="AA5421" s="32">
        <f t="shared" si="14339"/>
        <v>0</v>
      </c>
      <c r="AB5421" s="32">
        <f t="shared" si="14340"/>
        <v>80000</v>
      </c>
      <c r="AC5421" s="33">
        <f t="shared" si="14341"/>
        <v>80000</v>
      </c>
      <c r="AD5421" s="33">
        <f t="shared" si="14342"/>
        <v>80000</v>
      </c>
      <c r="AE5421" s="34">
        <f t="shared" si="14349"/>
        <v>100</v>
      </c>
      <c r="AF5421" s="32">
        <f t="shared" si="14343"/>
        <v>80000</v>
      </c>
      <c r="AG5421" s="32">
        <f t="shared" si="14344"/>
        <v>0</v>
      </c>
      <c r="AH5421" s="32">
        <f t="shared" si="14345"/>
        <v>0</v>
      </c>
      <c r="AI5421" s="32">
        <f t="shared" si="14346"/>
        <v>0</v>
      </c>
      <c r="AJ5421" s="32">
        <f t="shared" si="14347"/>
        <v>0</v>
      </c>
      <c r="AK5421" s="32">
        <f t="shared" si="14348"/>
        <v>0</v>
      </c>
      <c r="AL5421" s="32">
        <f t="shared" si="14350"/>
        <v>80000</v>
      </c>
      <c r="AM5421" s="32">
        <f t="shared" si="14351"/>
        <v>0</v>
      </c>
    </row>
    <row r="5422" spans="2:40" ht="78" x14ac:dyDescent="0.3">
      <c r="B5422" s="30" t="s">
        <v>1465</v>
      </c>
      <c r="C5422" s="30" t="s">
        <v>134</v>
      </c>
      <c r="D5422" s="30" t="s">
        <v>114</v>
      </c>
      <c r="E5422" s="15" t="str">
        <f t="shared" si="14120"/>
        <v>1103</v>
      </c>
      <c r="F5422" s="30" t="s">
        <v>1504</v>
      </c>
      <c r="G5422" s="30"/>
      <c r="H5422" s="31" t="s">
        <v>1505</v>
      </c>
      <c r="I5422" s="32">
        <f t="shared" si="14323"/>
        <v>80000</v>
      </c>
      <c r="J5422" s="32">
        <f t="shared" si="14324"/>
        <v>80000</v>
      </c>
      <c r="K5422" s="32">
        <f t="shared" si="14325"/>
        <v>80000</v>
      </c>
      <c r="L5422" s="32">
        <f t="shared" si="14326"/>
        <v>0</v>
      </c>
      <c r="M5422" s="32">
        <f t="shared" si="14327"/>
        <v>0</v>
      </c>
      <c r="N5422" s="32">
        <f t="shared" si="14328"/>
        <v>0</v>
      </c>
      <c r="O5422" s="32">
        <f t="shared" si="14329"/>
        <v>0</v>
      </c>
      <c r="P5422" s="32">
        <f t="shared" si="14330"/>
        <v>0</v>
      </c>
      <c r="Q5422" s="32">
        <f t="shared" si="14331"/>
        <v>0</v>
      </c>
      <c r="R5422" s="32">
        <f t="shared" si="14332"/>
        <v>0</v>
      </c>
      <c r="S5422" s="32">
        <f t="shared" si="14333"/>
        <v>0</v>
      </c>
      <c r="T5422" s="32">
        <f t="shared" si="14334"/>
        <v>0</v>
      </c>
      <c r="U5422" s="32">
        <v>0</v>
      </c>
      <c r="V5422" s="32">
        <f t="shared" si="14121"/>
        <v>80000</v>
      </c>
      <c r="W5422" s="32">
        <f t="shared" si="14335"/>
        <v>0</v>
      </c>
      <c r="X5422" s="32">
        <f t="shared" si="14336"/>
        <v>0</v>
      </c>
      <c r="Y5422" s="32">
        <f t="shared" si="14337"/>
        <v>0</v>
      </c>
      <c r="Z5422" s="32">
        <f t="shared" si="14338"/>
        <v>0</v>
      </c>
      <c r="AA5422" s="32">
        <f t="shared" si="14339"/>
        <v>0</v>
      </c>
      <c r="AB5422" s="32">
        <f t="shared" si="14340"/>
        <v>80000</v>
      </c>
      <c r="AC5422" s="33">
        <f t="shared" si="14341"/>
        <v>80000</v>
      </c>
      <c r="AD5422" s="33">
        <f t="shared" si="14342"/>
        <v>80000</v>
      </c>
      <c r="AE5422" s="34">
        <f t="shared" si="14349"/>
        <v>100</v>
      </c>
      <c r="AF5422" s="32">
        <f t="shared" si="14343"/>
        <v>80000</v>
      </c>
      <c r="AG5422" s="32">
        <f t="shared" si="14344"/>
        <v>0</v>
      </c>
      <c r="AH5422" s="32">
        <f t="shared" si="14345"/>
        <v>0</v>
      </c>
      <c r="AI5422" s="32">
        <f t="shared" si="14346"/>
        <v>0</v>
      </c>
      <c r="AJ5422" s="32">
        <f t="shared" si="14347"/>
        <v>0</v>
      </c>
      <c r="AK5422" s="32">
        <f t="shared" si="14348"/>
        <v>0</v>
      </c>
      <c r="AL5422" s="32">
        <f t="shared" si="14350"/>
        <v>80000</v>
      </c>
      <c r="AM5422" s="32">
        <f t="shared" si="14351"/>
        <v>0</v>
      </c>
    </row>
    <row r="5423" spans="2:40" ht="31.2" x14ac:dyDescent="0.3">
      <c r="B5423" s="30" t="s">
        <v>1465</v>
      </c>
      <c r="C5423" s="30" t="s">
        <v>134</v>
      </c>
      <c r="D5423" s="30" t="s">
        <v>114</v>
      </c>
      <c r="E5423" s="15" t="str">
        <f t="shared" si="14120"/>
        <v>1103</v>
      </c>
      <c r="F5423" s="30" t="s">
        <v>1504</v>
      </c>
      <c r="G5423" s="30" t="s">
        <v>174</v>
      </c>
      <c r="H5423" s="31" t="s">
        <v>175</v>
      </c>
      <c r="I5423" s="32">
        <f t="shared" si="14323"/>
        <v>80000</v>
      </c>
      <c r="J5423" s="32">
        <f t="shared" si="14324"/>
        <v>80000</v>
      </c>
      <c r="K5423" s="32">
        <f t="shared" si="14325"/>
        <v>80000</v>
      </c>
      <c r="L5423" s="32">
        <f t="shared" si="14326"/>
        <v>0</v>
      </c>
      <c r="M5423" s="32">
        <f t="shared" si="14327"/>
        <v>0</v>
      </c>
      <c r="N5423" s="32">
        <f t="shared" si="14328"/>
        <v>0</v>
      </c>
      <c r="O5423" s="32">
        <f t="shared" si="14329"/>
        <v>0</v>
      </c>
      <c r="P5423" s="32">
        <f t="shared" si="14330"/>
        <v>0</v>
      </c>
      <c r="Q5423" s="32">
        <f t="shared" si="14331"/>
        <v>0</v>
      </c>
      <c r="R5423" s="32">
        <f t="shared" si="14332"/>
        <v>0</v>
      </c>
      <c r="S5423" s="32">
        <f t="shared" si="14333"/>
        <v>0</v>
      </c>
      <c r="T5423" s="32">
        <f t="shared" si="14334"/>
        <v>0</v>
      </c>
      <c r="U5423" s="32">
        <v>0</v>
      </c>
      <c r="V5423" s="32">
        <f t="shared" si="14121"/>
        <v>80000</v>
      </c>
      <c r="W5423" s="32">
        <f t="shared" si="14335"/>
        <v>0</v>
      </c>
      <c r="X5423" s="32">
        <f t="shared" si="14336"/>
        <v>0</v>
      </c>
      <c r="Y5423" s="32">
        <f t="shared" si="14337"/>
        <v>0</v>
      </c>
      <c r="Z5423" s="32">
        <f t="shared" si="14338"/>
        <v>0</v>
      </c>
      <c r="AA5423" s="32">
        <f t="shared" si="14339"/>
        <v>0</v>
      </c>
      <c r="AB5423" s="32">
        <f t="shared" si="14340"/>
        <v>80000</v>
      </c>
      <c r="AC5423" s="33">
        <f t="shared" si="14341"/>
        <v>80000</v>
      </c>
      <c r="AD5423" s="33">
        <f t="shared" si="14342"/>
        <v>80000</v>
      </c>
      <c r="AE5423" s="34">
        <f t="shared" si="14349"/>
        <v>100</v>
      </c>
      <c r="AF5423" s="32">
        <f t="shared" si="14343"/>
        <v>80000</v>
      </c>
      <c r="AG5423" s="32">
        <f t="shared" si="14344"/>
        <v>0</v>
      </c>
      <c r="AH5423" s="32">
        <f t="shared" si="14345"/>
        <v>0</v>
      </c>
      <c r="AI5423" s="32">
        <f t="shared" si="14346"/>
        <v>0</v>
      </c>
      <c r="AJ5423" s="32">
        <f t="shared" si="14347"/>
        <v>0</v>
      </c>
      <c r="AK5423" s="32">
        <f t="shared" si="14348"/>
        <v>0</v>
      </c>
      <c r="AL5423" s="32">
        <f t="shared" si="14350"/>
        <v>80000</v>
      </c>
      <c r="AM5423" s="32">
        <f t="shared" si="14351"/>
        <v>0</v>
      </c>
    </row>
    <row r="5424" spans="2:40" ht="62.4" x14ac:dyDescent="0.3">
      <c r="B5424" s="30" t="s">
        <v>1465</v>
      </c>
      <c r="C5424" s="30" t="s">
        <v>134</v>
      </c>
      <c r="D5424" s="30" t="s">
        <v>114</v>
      </c>
      <c r="E5424" s="15" t="str">
        <f t="shared" si="14120"/>
        <v>1103</v>
      </c>
      <c r="F5424" s="30" t="s">
        <v>1504</v>
      </c>
      <c r="G5424" s="30" t="s">
        <v>370</v>
      </c>
      <c r="H5424" s="31" t="s">
        <v>371</v>
      </c>
      <c r="I5424" s="32">
        <v>80000</v>
      </c>
      <c r="J5424" s="32">
        <v>80000</v>
      </c>
      <c r="K5424" s="32">
        <v>80000</v>
      </c>
      <c r="L5424" s="32"/>
      <c r="M5424" s="32"/>
      <c r="N5424" s="32"/>
      <c r="O5424" s="32">
        <v>0</v>
      </c>
      <c r="P5424" s="32">
        <v>0</v>
      </c>
      <c r="Q5424" s="32">
        <v>0</v>
      </c>
      <c r="R5424" s="32">
        <v>0</v>
      </c>
      <c r="S5424" s="32">
        <v>0</v>
      </c>
      <c r="T5424" s="32">
        <v>0</v>
      </c>
      <c r="U5424" s="32">
        <v>0</v>
      </c>
      <c r="V5424" s="32">
        <f t="shared" si="14121"/>
        <v>80000</v>
      </c>
      <c r="W5424" s="32"/>
      <c r="X5424" s="32"/>
      <c r="Y5424" s="32"/>
      <c r="Z5424" s="32"/>
      <c r="AA5424" s="32"/>
      <c r="AB5424" s="32">
        <v>80000</v>
      </c>
      <c r="AC5424" s="33">
        <v>80000</v>
      </c>
      <c r="AD5424" s="33">
        <v>80000</v>
      </c>
      <c r="AE5424" s="34">
        <f t="shared" si="14349"/>
        <v>100</v>
      </c>
      <c r="AF5424" s="32">
        <v>80000</v>
      </c>
      <c r="AG5424" s="32">
        <v>0</v>
      </c>
      <c r="AH5424" s="32">
        <v>0</v>
      </c>
      <c r="AI5424" s="32">
        <v>0</v>
      </c>
      <c r="AJ5424" s="32">
        <v>0</v>
      </c>
      <c r="AK5424" s="32">
        <v>0</v>
      </c>
      <c r="AL5424" s="32">
        <f t="shared" si="14350"/>
        <v>80000</v>
      </c>
      <c r="AM5424" s="32">
        <f t="shared" si="14351"/>
        <v>0</v>
      </c>
      <c r="AN5424" s="12"/>
    </row>
    <row r="5425" spans="2:40" ht="31.2" x14ac:dyDescent="0.3">
      <c r="B5425" s="30" t="s">
        <v>1465</v>
      </c>
      <c r="C5425" s="30" t="s">
        <v>134</v>
      </c>
      <c r="D5425" s="30" t="s">
        <v>114</v>
      </c>
      <c r="E5425" s="15" t="str">
        <f t="shared" ref="E5425:E5488" si="14352">CONCATENATE(C5425,D5425)</f>
        <v>1103</v>
      </c>
      <c r="F5425" s="30" t="s">
        <v>663</v>
      </c>
      <c r="G5425" s="30"/>
      <c r="H5425" s="31" t="s">
        <v>664</v>
      </c>
      <c r="I5425" s="32">
        <f t="shared" ref="I5425:N5425" si="14353">I5426+I5430+I5437+I5441+I5444</f>
        <v>767655.10000000009</v>
      </c>
      <c r="J5425" s="32">
        <f t="shared" si="14353"/>
        <v>772059.1</v>
      </c>
      <c r="K5425" s="32">
        <f t="shared" si="14353"/>
        <v>772059.1</v>
      </c>
      <c r="L5425" s="32">
        <f t="shared" si="14353"/>
        <v>0</v>
      </c>
      <c r="M5425" s="32">
        <f t="shared" si="14353"/>
        <v>0</v>
      </c>
      <c r="N5425" s="32">
        <f t="shared" si="14353"/>
        <v>0</v>
      </c>
      <c r="O5425" s="32">
        <f>O5426+O5430+O5437+O5441+O5444+O5434</f>
        <v>5530.0920000000006</v>
      </c>
      <c r="P5425" s="32">
        <f>P5426+P5430+P5437+P5441+P5444</f>
        <v>11805.539000000001</v>
      </c>
      <c r="Q5425" s="32">
        <f>Q5426+Q5430+Q5437+Q5441+Q5444</f>
        <v>52433.35</v>
      </c>
      <c r="R5425" s="32">
        <f>R5426+R5430+R5437+R5441+R5444</f>
        <v>10075.388999999999</v>
      </c>
      <c r="S5425" s="32">
        <f>S5426+S5430+S5437+S5441+S5444</f>
        <v>372</v>
      </c>
      <c r="T5425" s="32">
        <f>T5426+T5430+T5437+T5441+T5444</f>
        <v>0</v>
      </c>
      <c r="U5425" s="32">
        <v>0</v>
      </c>
      <c r="V5425" s="32">
        <f t="shared" ref="V5425:V5433" si="14354">I5425+L5425+U5425+T5425+S5425+R5425+Q5425+P5425+O5425</f>
        <v>847871.47</v>
      </c>
      <c r="W5425" s="32">
        <f>W5426+W5430+W5437+W5441+W5444</f>
        <v>0</v>
      </c>
      <c r="X5425" s="32">
        <f>X5426+X5430+X5437+X5441+X5444</f>
        <v>0</v>
      </c>
      <c r="Y5425" s="32">
        <f>Y5426+Y5430+Y5437+Y5441+Y5444</f>
        <v>0</v>
      </c>
      <c r="Z5425" s="32">
        <f>Z5426+Z5430+Z5437+Z5441+Z5444</f>
        <v>0</v>
      </c>
      <c r="AA5425" s="32">
        <f>AA5426+AA5430+AA5437+AA5441+AA5444</f>
        <v>0</v>
      </c>
      <c r="AB5425" s="32">
        <f>AB5426+AB5430+AB5437+AB5441+AB5444+AB5434</f>
        <v>681732.50410000014</v>
      </c>
      <c r="AC5425" s="33">
        <f>AC5426+AC5430+AC5437+AC5441+AC5444+AC5434</f>
        <v>847871.47</v>
      </c>
      <c r="AD5425" s="33">
        <f>AD5426+AD5430+AD5437+AD5441+AD5444+AD5434</f>
        <v>847855.97122000006</v>
      </c>
      <c r="AE5425" s="34">
        <f t="shared" si="14349"/>
        <v>99.998172036617788</v>
      </c>
      <c r="AF5425" s="32">
        <f t="shared" ref="AF5425:AK5425" si="14355">AF5426+AF5430+AF5437+AF5441+AF5444+AF5434</f>
        <v>842341.37800000003</v>
      </c>
      <c r="AG5425" s="32">
        <f t="shared" si="14355"/>
        <v>5530.0920000000006</v>
      </c>
      <c r="AH5425" s="32">
        <f t="shared" si="14355"/>
        <v>0</v>
      </c>
      <c r="AI5425" s="32">
        <f t="shared" si="14355"/>
        <v>0</v>
      </c>
      <c r="AJ5425" s="32">
        <f t="shared" si="14355"/>
        <v>0</v>
      </c>
      <c r="AK5425" s="32">
        <f t="shared" si="14355"/>
        <v>0</v>
      </c>
      <c r="AL5425" s="32">
        <f t="shared" si="14350"/>
        <v>847871.47</v>
      </c>
      <c r="AM5425" s="32">
        <f t="shared" si="14351"/>
        <v>0</v>
      </c>
    </row>
    <row r="5426" spans="2:40" ht="31.2" x14ac:dyDescent="0.3">
      <c r="B5426" s="30" t="s">
        <v>1465</v>
      </c>
      <c r="C5426" s="30" t="s">
        <v>134</v>
      </c>
      <c r="D5426" s="30" t="s">
        <v>114</v>
      </c>
      <c r="E5426" s="15" t="str">
        <f t="shared" si="14352"/>
        <v>1103</v>
      </c>
      <c r="F5426" s="30" t="s">
        <v>665</v>
      </c>
      <c r="G5426" s="30"/>
      <c r="H5426" s="31" t="s">
        <v>67</v>
      </c>
      <c r="I5426" s="32">
        <f t="shared" ref="I5426:T5426" si="14356">I5427</f>
        <v>739608.3</v>
      </c>
      <c r="J5426" s="32">
        <f t="shared" si="14356"/>
        <v>747414.1</v>
      </c>
      <c r="K5426" s="32">
        <f t="shared" si="14356"/>
        <v>747414.1</v>
      </c>
      <c r="L5426" s="32">
        <f t="shared" si="14356"/>
        <v>0</v>
      </c>
      <c r="M5426" s="32">
        <f t="shared" si="14356"/>
        <v>0</v>
      </c>
      <c r="N5426" s="32">
        <f t="shared" si="14356"/>
        <v>0</v>
      </c>
      <c r="O5426" s="32">
        <f t="shared" si="14356"/>
        <v>0</v>
      </c>
      <c r="P5426" s="32">
        <f t="shared" si="14356"/>
        <v>8805.5390000000007</v>
      </c>
      <c r="Q5426" s="32">
        <f t="shared" si="14356"/>
        <v>17000</v>
      </c>
      <c r="R5426" s="32">
        <f t="shared" si="14356"/>
        <v>75.38900000000001</v>
      </c>
      <c r="S5426" s="32">
        <f t="shared" si="14356"/>
        <v>0</v>
      </c>
      <c r="T5426" s="32">
        <f t="shared" si="14356"/>
        <v>0</v>
      </c>
      <c r="U5426" s="32">
        <v>0</v>
      </c>
      <c r="V5426" s="32">
        <f t="shared" si="14354"/>
        <v>765489.228</v>
      </c>
      <c r="W5426" s="32">
        <f t="shared" ref="W5426:AD5426" si="14357">W5427</f>
        <v>0</v>
      </c>
      <c r="X5426" s="32">
        <f t="shared" si="14357"/>
        <v>0</v>
      </c>
      <c r="Y5426" s="32">
        <f t="shared" si="14357"/>
        <v>0</v>
      </c>
      <c r="Z5426" s="32">
        <f t="shared" si="14357"/>
        <v>0</v>
      </c>
      <c r="AA5426" s="32">
        <f t="shared" si="14357"/>
        <v>0</v>
      </c>
      <c r="AB5426" s="32">
        <f t="shared" si="14357"/>
        <v>619023.34486000007</v>
      </c>
      <c r="AC5426" s="33">
        <f t="shared" si="14357"/>
        <v>765489.228</v>
      </c>
      <c r="AD5426" s="33">
        <f t="shared" si="14357"/>
        <v>765480.81162000005</v>
      </c>
      <c r="AE5426" s="34">
        <f t="shared" si="14349"/>
        <v>99.998900522738651</v>
      </c>
      <c r="AF5426" s="32">
        <f t="shared" ref="AF5426:AK5426" si="14358">AF5427</f>
        <v>765489.228</v>
      </c>
      <c r="AG5426" s="32">
        <f t="shared" si="14358"/>
        <v>0</v>
      </c>
      <c r="AH5426" s="32">
        <f t="shared" si="14358"/>
        <v>0</v>
      </c>
      <c r="AI5426" s="32">
        <f t="shared" si="14358"/>
        <v>0</v>
      </c>
      <c r="AJ5426" s="32">
        <f t="shared" si="14358"/>
        <v>0</v>
      </c>
      <c r="AK5426" s="32">
        <f t="shared" si="14358"/>
        <v>0</v>
      </c>
      <c r="AL5426" s="32">
        <f t="shared" si="14350"/>
        <v>765489.228</v>
      </c>
      <c r="AM5426" s="32">
        <f t="shared" si="14351"/>
        <v>0</v>
      </c>
    </row>
    <row r="5427" spans="2:40" ht="31.2" x14ac:dyDescent="0.3">
      <c r="B5427" s="30" t="s">
        <v>1465</v>
      </c>
      <c r="C5427" s="30" t="s">
        <v>134</v>
      </c>
      <c r="D5427" s="30" t="s">
        <v>114</v>
      </c>
      <c r="E5427" s="15" t="str">
        <f t="shared" si="14352"/>
        <v>1103</v>
      </c>
      <c r="F5427" s="30" t="s">
        <v>665</v>
      </c>
      <c r="G5427" s="30" t="s">
        <v>174</v>
      </c>
      <c r="H5427" s="31" t="s">
        <v>175</v>
      </c>
      <c r="I5427" s="32">
        <f t="shared" ref="I5427:T5427" si="14359">I5428+I5429</f>
        <v>739608.3</v>
      </c>
      <c r="J5427" s="32">
        <f t="shared" si="14359"/>
        <v>747414.1</v>
      </c>
      <c r="K5427" s="32">
        <f t="shared" si="14359"/>
        <v>747414.1</v>
      </c>
      <c r="L5427" s="32">
        <f t="shared" si="14359"/>
        <v>0</v>
      </c>
      <c r="M5427" s="32">
        <f t="shared" si="14359"/>
        <v>0</v>
      </c>
      <c r="N5427" s="32">
        <f t="shared" si="14359"/>
        <v>0</v>
      </c>
      <c r="O5427" s="32">
        <f t="shared" si="14359"/>
        <v>0</v>
      </c>
      <c r="P5427" s="32">
        <f t="shared" si="14359"/>
        <v>8805.5390000000007</v>
      </c>
      <c r="Q5427" s="32">
        <f t="shared" si="14359"/>
        <v>17000</v>
      </c>
      <c r="R5427" s="32">
        <f t="shared" si="14359"/>
        <v>75.38900000000001</v>
      </c>
      <c r="S5427" s="32">
        <f t="shared" si="14359"/>
        <v>0</v>
      </c>
      <c r="T5427" s="32">
        <f t="shared" si="14359"/>
        <v>0</v>
      </c>
      <c r="U5427" s="32">
        <v>0</v>
      </c>
      <c r="V5427" s="32">
        <f t="shared" si="14354"/>
        <v>765489.228</v>
      </c>
      <c r="W5427" s="32">
        <f t="shared" ref="W5427:AD5427" si="14360">W5428+W5429</f>
        <v>0</v>
      </c>
      <c r="X5427" s="32">
        <f t="shared" si="14360"/>
        <v>0</v>
      </c>
      <c r="Y5427" s="32">
        <f t="shared" si="14360"/>
        <v>0</v>
      </c>
      <c r="Z5427" s="32">
        <f t="shared" si="14360"/>
        <v>0</v>
      </c>
      <c r="AA5427" s="32">
        <f t="shared" si="14360"/>
        <v>0</v>
      </c>
      <c r="AB5427" s="32">
        <f t="shared" si="14360"/>
        <v>619023.34486000007</v>
      </c>
      <c r="AC5427" s="33">
        <f t="shared" si="14360"/>
        <v>765489.228</v>
      </c>
      <c r="AD5427" s="33">
        <f t="shared" si="14360"/>
        <v>765480.81162000005</v>
      </c>
      <c r="AE5427" s="34">
        <f t="shared" si="14349"/>
        <v>99.998900522738651</v>
      </c>
      <c r="AF5427" s="32">
        <f t="shared" ref="AF5427:AK5427" si="14361">AF5428+AF5429</f>
        <v>765489.228</v>
      </c>
      <c r="AG5427" s="32">
        <f t="shared" si="14361"/>
        <v>0</v>
      </c>
      <c r="AH5427" s="32">
        <f t="shared" si="14361"/>
        <v>0</v>
      </c>
      <c r="AI5427" s="32">
        <f t="shared" si="14361"/>
        <v>0</v>
      </c>
      <c r="AJ5427" s="32">
        <f t="shared" si="14361"/>
        <v>0</v>
      </c>
      <c r="AK5427" s="32">
        <f t="shared" si="14361"/>
        <v>0</v>
      </c>
      <c r="AL5427" s="32">
        <f t="shared" si="14350"/>
        <v>765489.228</v>
      </c>
      <c r="AM5427" s="32">
        <f t="shared" si="14351"/>
        <v>0</v>
      </c>
    </row>
    <row r="5428" spans="2:40" x14ac:dyDescent="0.3">
      <c r="B5428" s="30" t="s">
        <v>1465</v>
      </c>
      <c r="C5428" s="30" t="s">
        <v>134</v>
      </c>
      <c r="D5428" s="30" t="s">
        <v>114</v>
      </c>
      <c r="E5428" s="15" t="str">
        <f t="shared" si="14352"/>
        <v>1103</v>
      </c>
      <c r="F5428" s="30" t="s">
        <v>665</v>
      </c>
      <c r="G5428" s="30" t="s">
        <v>176</v>
      </c>
      <c r="H5428" s="31" t="s">
        <v>177</v>
      </c>
      <c r="I5428" s="32">
        <v>274611.40000000002</v>
      </c>
      <c r="J5428" s="32">
        <v>277513.8</v>
      </c>
      <c r="K5428" s="32">
        <v>277513.8</v>
      </c>
      <c r="L5428" s="32"/>
      <c r="M5428" s="32"/>
      <c r="N5428" s="32"/>
      <c r="O5428" s="32">
        <v>0</v>
      </c>
      <c r="P5428" s="32">
        <v>2476.8110000000001</v>
      </c>
      <c r="Q5428" s="32">
        <v>5500.518</v>
      </c>
      <c r="R5428" s="32">
        <v>0</v>
      </c>
      <c r="S5428" s="32">
        <v>0</v>
      </c>
      <c r="T5428" s="32">
        <v>0</v>
      </c>
      <c r="U5428" s="32">
        <v>0</v>
      </c>
      <c r="V5428" s="32">
        <f t="shared" si="14354"/>
        <v>282588.72899999999</v>
      </c>
      <c r="W5428" s="32"/>
      <c r="X5428" s="32"/>
      <c r="Y5428" s="32"/>
      <c r="Z5428" s="32"/>
      <c r="AA5428" s="32"/>
      <c r="AB5428" s="32">
        <v>226657.69863</v>
      </c>
      <c r="AC5428" s="33">
        <v>279385.01494000002</v>
      </c>
      <c r="AD5428" s="33">
        <v>279376.59856000001</v>
      </c>
      <c r="AE5428" s="34">
        <f t="shared" si="14349"/>
        <v>99.996987533493225</v>
      </c>
      <c r="AF5428" s="32">
        <v>279385.01494000002</v>
      </c>
      <c r="AG5428" s="32">
        <v>0</v>
      </c>
      <c r="AH5428" s="32">
        <v>0</v>
      </c>
      <c r="AI5428" s="32">
        <v>0</v>
      </c>
      <c r="AJ5428" s="32">
        <v>0</v>
      </c>
      <c r="AK5428" s="32">
        <v>0</v>
      </c>
      <c r="AL5428" s="32">
        <f t="shared" si="14350"/>
        <v>279385.01494000002</v>
      </c>
      <c r="AM5428" s="32">
        <f t="shared" si="14351"/>
        <v>3203.7140599999693</v>
      </c>
      <c r="AN5428" s="12"/>
    </row>
    <row r="5429" spans="2:40" x14ac:dyDescent="0.3">
      <c r="B5429" s="30" t="s">
        <v>1465</v>
      </c>
      <c r="C5429" s="30" t="s">
        <v>134</v>
      </c>
      <c r="D5429" s="30" t="s">
        <v>114</v>
      </c>
      <c r="E5429" s="15" t="str">
        <f t="shared" si="14352"/>
        <v>1103</v>
      </c>
      <c r="F5429" s="30" t="s">
        <v>665</v>
      </c>
      <c r="G5429" s="30" t="s">
        <v>302</v>
      </c>
      <c r="H5429" s="31" t="s">
        <v>303</v>
      </c>
      <c r="I5429" s="32">
        <v>464996.9</v>
      </c>
      <c r="J5429" s="32">
        <v>469900.3</v>
      </c>
      <c r="K5429" s="32">
        <v>469900.3</v>
      </c>
      <c r="L5429" s="32"/>
      <c r="M5429" s="32"/>
      <c r="N5429" s="32"/>
      <c r="O5429" s="32">
        <v>0</v>
      </c>
      <c r="P5429" s="32">
        <v>6328.7280000000001</v>
      </c>
      <c r="Q5429" s="32">
        <v>11499.482</v>
      </c>
      <c r="R5429" s="32">
        <f>1231.8-768.03-4.381-384</f>
        <v>75.38900000000001</v>
      </c>
      <c r="S5429" s="32">
        <v>0</v>
      </c>
      <c r="T5429" s="32">
        <v>0</v>
      </c>
      <c r="U5429" s="32">
        <v>0</v>
      </c>
      <c r="V5429" s="32">
        <f t="shared" si="14354"/>
        <v>482900.49900000007</v>
      </c>
      <c r="W5429" s="32"/>
      <c r="X5429" s="32"/>
      <c r="Y5429" s="32"/>
      <c r="Z5429" s="32"/>
      <c r="AA5429" s="32"/>
      <c r="AB5429" s="32">
        <v>392365.64623000001</v>
      </c>
      <c r="AC5429" s="33">
        <v>486104.21305999998</v>
      </c>
      <c r="AD5429" s="33">
        <v>486104.21305999998</v>
      </c>
      <c r="AE5429" s="34">
        <f t="shared" si="14349"/>
        <v>100</v>
      </c>
      <c r="AF5429" s="32">
        <v>486104.21305999998</v>
      </c>
      <c r="AG5429" s="32">
        <v>0</v>
      </c>
      <c r="AH5429" s="32">
        <v>0</v>
      </c>
      <c r="AI5429" s="32">
        <v>0</v>
      </c>
      <c r="AJ5429" s="32">
        <v>0</v>
      </c>
      <c r="AK5429" s="32">
        <v>0</v>
      </c>
      <c r="AL5429" s="32">
        <f t="shared" si="14350"/>
        <v>486104.21305999998</v>
      </c>
      <c r="AM5429" s="32">
        <f t="shared" si="14351"/>
        <v>-3203.7140599999111</v>
      </c>
      <c r="AN5429" s="12"/>
    </row>
    <row r="5430" spans="2:40" ht="62.4" x14ac:dyDescent="0.3">
      <c r="B5430" s="30" t="s">
        <v>1465</v>
      </c>
      <c r="C5430" s="30" t="s">
        <v>134</v>
      </c>
      <c r="D5430" s="30" t="s">
        <v>114</v>
      </c>
      <c r="E5430" s="15" t="str">
        <f t="shared" si="14352"/>
        <v>1103</v>
      </c>
      <c r="F5430" s="30" t="s">
        <v>1506</v>
      </c>
      <c r="G5430" s="30"/>
      <c r="H5430" s="31" t="s">
        <v>1507</v>
      </c>
      <c r="I5430" s="32">
        <f t="shared" ref="I5430:T5430" si="14362">I5431</f>
        <v>8366</v>
      </c>
      <c r="J5430" s="32">
        <f t="shared" si="14362"/>
        <v>6915.6</v>
      </c>
      <c r="K5430" s="32">
        <f t="shared" si="14362"/>
        <v>6915.6</v>
      </c>
      <c r="L5430" s="32">
        <f t="shared" si="14362"/>
        <v>0</v>
      </c>
      <c r="M5430" s="32">
        <f t="shared" si="14362"/>
        <v>0</v>
      </c>
      <c r="N5430" s="32">
        <f t="shared" si="14362"/>
        <v>0</v>
      </c>
      <c r="O5430" s="32">
        <f t="shared" si="14362"/>
        <v>2090.2420000000002</v>
      </c>
      <c r="P5430" s="32">
        <f t="shared" si="14362"/>
        <v>3000</v>
      </c>
      <c r="Q5430" s="32">
        <f t="shared" si="14362"/>
        <v>0</v>
      </c>
      <c r="R5430" s="32">
        <f t="shared" si="14362"/>
        <v>10000</v>
      </c>
      <c r="S5430" s="32">
        <f t="shared" si="14362"/>
        <v>0</v>
      </c>
      <c r="T5430" s="32">
        <f t="shared" si="14362"/>
        <v>0</v>
      </c>
      <c r="U5430" s="32">
        <v>0</v>
      </c>
      <c r="V5430" s="32">
        <f t="shared" si="14354"/>
        <v>23456.241999999998</v>
      </c>
      <c r="W5430" s="32">
        <f t="shared" ref="W5430:AD5430" si="14363">W5431</f>
        <v>0</v>
      </c>
      <c r="X5430" s="32">
        <f t="shared" si="14363"/>
        <v>0</v>
      </c>
      <c r="Y5430" s="32">
        <f t="shared" si="14363"/>
        <v>0</v>
      </c>
      <c r="Z5430" s="32">
        <f t="shared" si="14363"/>
        <v>0</v>
      </c>
      <c r="AA5430" s="32">
        <f t="shared" si="14363"/>
        <v>0</v>
      </c>
      <c r="AB5430" s="32">
        <f t="shared" si="14363"/>
        <v>15959.873080000001</v>
      </c>
      <c r="AC5430" s="33">
        <f t="shared" si="14363"/>
        <v>23456.241999999998</v>
      </c>
      <c r="AD5430" s="33">
        <f t="shared" si="14363"/>
        <v>23449.159599999999</v>
      </c>
      <c r="AE5430" s="34">
        <f t="shared" si="14349"/>
        <v>99.969805904969775</v>
      </c>
      <c r="AF5430" s="32">
        <f t="shared" ref="AF5430:AK5430" si="14364">AF5431</f>
        <v>21366</v>
      </c>
      <c r="AG5430" s="32">
        <f t="shared" si="14364"/>
        <v>2090.2420000000002</v>
      </c>
      <c r="AH5430" s="32">
        <f t="shared" si="14364"/>
        <v>0</v>
      </c>
      <c r="AI5430" s="32">
        <f t="shared" si="14364"/>
        <v>0</v>
      </c>
      <c r="AJ5430" s="32">
        <f t="shared" si="14364"/>
        <v>0</v>
      </c>
      <c r="AK5430" s="32">
        <f t="shared" si="14364"/>
        <v>0</v>
      </c>
      <c r="AL5430" s="32">
        <f t="shared" si="14350"/>
        <v>23456.241999999998</v>
      </c>
      <c r="AM5430" s="32">
        <f t="shared" si="14351"/>
        <v>0</v>
      </c>
    </row>
    <row r="5431" spans="2:40" ht="31.2" x14ac:dyDescent="0.3">
      <c r="B5431" s="30" t="s">
        <v>1465</v>
      </c>
      <c r="C5431" s="30" t="s">
        <v>134</v>
      </c>
      <c r="D5431" s="30" t="s">
        <v>114</v>
      </c>
      <c r="E5431" s="15" t="str">
        <f t="shared" si="14352"/>
        <v>1103</v>
      </c>
      <c r="F5431" s="30" t="s">
        <v>1506</v>
      </c>
      <c r="G5431" s="30" t="s">
        <v>174</v>
      </c>
      <c r="H5431" s="31" t="s">
        <v>175</v>
      </c>
      <c r="I5431" s="32">
        <f t="shared" ref="I5431:T5431" si="14365">I5432+I5433</f>
        <v>8366</v>
      </c>
      <c r="J5431" s="32">
        <f t="shared" si="14365"/>
        <v>6915.6</v>
      </c>
      <c r="K5431" s="32">
        <f t="shared" si="14365"/>
        <v>6915.6</v>
      </c>
      <c r="L5431" s="32">
        <f t="shared" si="14365"/>
        <v>0</v>
      </c>
      <c r="M5431" s="32">
        <f t="shared" si="14365"/>
        <v>0</v>
      </c>
      <c r="N5431" s="32">
        <f t="shared" si="14365"/>
        <v>0</v>
      </c>
      <c r="O5431" s="32">
        <f t="shared" si="14365"/>
        <v>2090.2420000000002</v>
      </c>
      <c r="P5431" s="32">
        <f t="shared" si="14365"/>
        <v>3000</v>
      </c>
      <c r="Q5431" s="32">
        <f t="shared" si="14365"/>
        <v>0</v>
      </c>
      <c r="R5431" s="32">
        <f t="shared" si="14365"/>
        <v>10000</v>
      </c>
      <c r="S5431" s="32">
        <f t="shared" si="14365"/>
        <v>0</v>
      </c>
      <c r="T5431" s="32">
        <f t="shared" si="14365"/>
        <v>0</v>
      </c>
      <c r="U5431" s="32">
        <v>0</v>
      </c>
      <c r="V5431" s="32">
        <f t="shared" si="14354"/>
        <v>23456.241999999998</v>
      </c>
      <c r="W5431" s="32">
        <f t="shared" ref="W5431:AD5431" si="14366">W5432+W5433</f>
        <v>0</v>
      </c>
      <c r="X5431" s="32">
        <f t="shared" si="14366"/>
        <v>0</v>
      </c>
      <c r="Y5431" s="32">
        <f t="shared" si="14366"/>
        <v>0</v>
      </c>
      <c r="Z5431" s="32">
        <f t="shared" si="14366"/>
        <v>0</v>
      </c>
      <c r="AA5431" s="32">
        <f t="shared" si="14366"/>
        <v>0</v>
      </c>
      <c r="AB5431" s="32">
        <f t="shared" si="14366"/>
        <v>15959.873080000001</v>
      </c>
      <c r="AC5431" s="33">
        <f t="shared" si="14366"/>
        <v>23456.241999999998</v>
      </c>
      <c r="AD5431" s="33">
        <f t="shared" si="14366"/>
        <v>23449.159599999999</v>
      </c>
      <c r="AE5431" s="34">
        <f t="shared" si="14349"/>
        <v>99.969805904969775</v>
      </c>
      <c r="AF5431" s="32">
        <f t="shared" ref="AF5431:AK5431" si="14367">AF5432+AF5433</f>
        <v>21366</v>
      </c>
      <c r="AG5431" s="32">
        <f t="shared" si="14367"/>
        <v>2090.2420000000002</v>
      </c>
      <c r="AH5431" s="32">
        <f t="shared" si="14367"/>
        <v>0</v>
      </c>
      <c r="AI5431" s="32">
        <f t="shared" si="14367"/>
        <v>0</v>
      </c>
      <c r="AJ5431" s="32">
        <f t="shared" si="14367"/>
        <v>0</v>
      </c>
      <c r="AK5431" s="32">
        <f t="shared" si="14367"/>
        <v>0</v>
      </c>
      <c r="AL5431" s="32">
        <f t="shared" si="14350"/>
        <v>23456.241999999998</v>
      </c>
      <c r="AM5431" s="32">
        <f t="shared" si="14351"/>
        <v>0</v>
      </c>
    </row>
    <row r="5432" spans="2:40" x14ac:dyDescent="0.3">
      <c r="B5432" s="30" t="s">
        <v>1465</v>
      </c>
      <c r="C5432" s="30" t="s">
        <v>134</v>
      </c>
      <c r="D5432" s="30" t="s">
        <v>114</v>
      </c>
      <c r="E5432" s="15" t="str">
        <f t="shared" si="14352"/>
        <v>1103</v>
      </c>
      <c r="F5432" s="30" t="s">
        <v>1506</v>
      </c>
      <c r="G5432" s="30" t="s">
        <v>176</v>
      </c>
      <c r="H5432" s="31" t="s">
        <v>177</v>
      </c>
      <c r="I5432" s="32">
        <v>2300</v>
      </c>
      <c r="J5432" s="32">
        <v>2300</v>
      </c>
      <c r="K5432" s="32">
        <v>2300</v>
      </c>
      <c r="L5432" s="32"/>
      <c r="M5432" s="32"/>
      <c r="N5432" s="32"/>
      <c r="O5432" s="32">
        <v>0</v>
      </c>
      <c r="P5432" s="32">
        <v>0</v>
      </c>
      <c r="Q5432" s="32">
        <v>0</v>
      </c>
      <c r="R5432" s="32">
        <v>3000</v>
      </c>
      <c r="S5432" s="32">
        <v>0</v>
      </c>
      <c r="T5432" s="32">
        <v>0</v>
      </c>
      <c r="U5432" s="32">
        <v>0</v>
      </c>
      <c r="V5432" s="32">
        <f t="shared" si="14354"/>
        <v>5300</v>
      </c>
      <c r="W5432" s="32"/>
      <c r="X5432" s="32"/>
      <c r="Y5432" s="32"/>
      <c r="Z5432" s="32"/>
      <c r="AA5432" s="32"/>
      <c r="AB5432" s="32">
        <v>4003.2444999999998</v>
      </c>
      <c r="AC5432" s="33">
        <v>5300</v>
      </c>
      <c r="AD5432" s="33">
        <v>5292.9175999999998</v>
      </c>
      <c r="AE5432" s="34">
        <f t="shared" si="14349"/>
        <v>99.866369811320752</v>
      </c>
      <c r="AF5432" s="32">
        <v>5300</v>
      </c>
      <c r="AG5432" s="32">
        <v>0</v>
      </c>
      <c r="AH5432" s="32">
        <v>0</v>
      </c>
      <c r="AI5432" s="32">
        <v>0</v>
      </c>
      <c r="AJ5432" s="32">
        <v>0</v>
      </c>
      <c r="AK5432" s="32">
        <v>0</v>
      </c>
      <c r="AL5432" s="32">
        <f t="shared" si="14350"/>
        <v>5300</v>
      </c>
      <c r="AM5432" s="32">
        <f t="shared" si="14351"/>
        <v>0</v>
      </c>
      <c r="AN5432" s="12"/>
    </row>
    <row r="5433" spans="2:40" x14ac:dyDescent="0.3">
      <c r="B5433" s="30" t="s">
        <v>1465</v>
      </c>
      <c r="C5433" s="30" t="s">
        <v>134</v>
      </c>
      <c r="D5433" s="30" t="s">
        <v>114</v>
      </c>
      <c r="E5433" s="15" t="str">
        <f t="shared" si="14352"/>
        <v>1103</v>
      </c>
      <c r="F5433" s="30" t="s">
        <v>1506</v>
      </c>
      <c r="G5433" s="30" t="s">
        <v>302</v>
      </c>
      <c r="H5433" s="31" t="s">
        <v>303</v>
      </c>
      <c r="I5433" s="32">
        <v>6066</v>
      </c>
      <c r="J5433" s="32">
        <v>4615.6000000000004</v>
      </c>
      <c r="K5433" s="32">
        <v>4615.6000000000004</v>
      </c>
      <c r="L5433" s="32"/>
      <c r="M5433" s="32"/>
      <c r="N5433" s="32"/>
      <c r="O5433" s="32">
        <v>2090.2420000000002</v>
      </c>
      <c r="P5433" s="32">
        <v>3000</v>
      </c>
      <c r="Q5433" s="32">
        <v>0</v>
      </c>
      <c r="R5433" s="32">
        <v>7000</v>
      </c>
      <c r="S5433" s="32">
        <v>0</v>
      </c>
      <c r="T5433" s="32">
        <v>0</v>
      </c>
      <c r="U5433" s="32">
        <v>0</v>
      </c>
      <c r="V5433" s="32">
        <f t="shared" si="14354"/>
        <v>18156.241999999998</v>
      </c>
      <c r="W5433" s="32"/>
      <c r="X5433" s="32"/>
      <c r="Y5433" s="32"/>
      <c r="Z5433" s="32"/>
      <c r="AA5433" s="32"/>
      <c r="AB5433" s="32">
        <v>11956.628580000001</v>
      </c>
      <c r="AC5433" s="33">
        <v>18156.241999999998</v>
      </c>
      <c r="AD5433" s="33">
        <v>18156.241999999998</v>
      </c>
      <c r="AE5433" s="34">
        <f t="shared" si="14349"/>
        <v>100</v>
      </c>
      <c r="AF5433" s="32">
        <v>16066</v>
      </c>
      <c r="AG5433" s="32">
        <v>2090.2420000000002</v>
      </c>
      <c r="AH5433" s="32">
        <v>0</v>
      </c>
      <c r="AI5433" s="32">
        <v>0</v>
      </c>
      <c r="AJ5433" s="32">
        <v>0</v>
      </c>
      <c r="AK5433" s="32">
        <v>0</v>
      </c>
      <c r="AL5433" s="32">
        <f t="shared" si="14350"/>
        <v>18156.241999999998</v>
      </c>
      <c r="AM5433" s="32">
        <f t="shared" si="14351"/>
        <v>0</v>
      </c>
      <c r="AN5433" s="12"/>
    </row>
    <row r="5434" spans="2:40" ht="31.2" x14ac:dyDescent="0.3">
      <c r="B5434" s="30" t="s">
        <v>1465</v>
      </c>
      <c r="C5434" s="30" t="s">
        <v>134</v>
      </c>
      <c r="D5434" s="30" t="s">
        <v>114</v>
      </c>
      <c r="E5434" s="15" t="str">
        <f t="shared" si="14352"/>
        <v>1103</v>
      </c>
      <c r="F5434" s="48" t="s">
        <v>1508</v>
      </c>
      <c r="G5434" s="48"/>
      <c r="H5434" s="65" t="s">
        <v>1509</v>
      </c>
      <c r="I5434" s="32"/>
      <c r="J5434" s="32"/>
      <c r="K5434" s="32"/>
      <c r="L5434" s="32"/>
      <c r="M5434" s="32"/>
      <c r="N5434" s="32"/>
      <c r="O5434" s="32">
        <f t="shared" ref="O5434:O5437" si="14368">O5435</f>
        <v>3439.85</v>
      </c>
      <c r="P5434" s="32"/>
      <c r="Q5434" s="32"/>
      <c r="R5434" s="32"/>
      <c r="S5434" s="32"/>
      <c r="T5434" s="32"/>
      <c r="U5434" s="32"/>
      <c r="V5434" s="32">
        <f t="shared" ref="V5434:V5436" si="14369">O5434+I5434+L5434+P5434+Q5434+R5434+S5434+T5434+U5434</f>
        <v>3439.85</v>
      </c>
      <c r="W5434" s="32"/>
      <c r="X5434" s="32"/>
      <c r="Y5434" s="32"/>
      <c r="Z5434" s="32"/>
      <c r="AA5434" s="32"/>
      <c r="AB5434" s="32">
        <f t="shared" ref="AB5434:AB5437" si="14370">AB5435</f>
        <v>0</v>
      </c>
      <c r="AC5434" s="33">
        <f t="shared" ref="AC5434:AC5437" si="14371">AC5435</f>
        <v>3439.85</v>
      </c>
      <c r="AD5434" s="33">
        <f t="shared" ref="AD5434:AD5437" si="14372">AD5435</f>
        <v>3439.85</v>
      </c>
      <c r="AE5434" s="34">
        <f t="shared" si="14349"/>
        <v>100</v>
      </c>
      <c r="AF5434" s="32">
        <f t="shared" ref="AF5434:AF5437" si="14373">AF5435</f>
        <v>0</v>
      </c>
      <c r="AG5434" s="32">
        <f t="shared" ref="AG5434:AG5437" si="14374">AG5435</f>
        <v>3439.85</v>
      </c>
      <c r="AH5434" s="32">
        <f t="shared" ref="AH5434:AH5437" si="14375">AH5435</f>
        <v>0</v>
      </c>
      <c r="AI5434" s="32">
        <f t="shared" ref="AI5434:AI5437" si="14376">AI5435</f>
        <v>0</v>
      </c>
      <c r="AJ5434" s="32">
        <f t="shared" ref="AJ5434:AJ5437" si="14377">AJ5435</f>
        <v>0</v>
      </c>
      <c r="AK5434" s="32">
        <f t="shared" ref="AK5434:AK5437" si="14378">AK5435</f>
        <v>0</v>
      </c>
      <c r="AL5434" s="32">
        <f t="shared" si="14350"/>
        <v>3439.85</v>
      </c>
      <c r="AM5434" s="32">
        <f t="shared" si="14351"/>
        <v>0</v>
      </c>
      <c r="AN5434" s="12"/>
    </row>
    <row r="5435" spans="2:40" ht="31.2" x14ac:dyDescent="0.3">
      <c r="B5435" s="30" t="s">
        <v>1465</v>
      </c>
      <c r="C5435" s="30" t="s">
        <v>134</v>
      </c>
      <c r="D5435" s="30" t="s">
        <v>114</v>
      </c>
      <c r="E5435" s="15" t="str">
        <f t="shared" si="14352"/>
        <v>1103</v>
      </c>
      <c r="F5435" s="48" t="s">
        <v>1508</v>
      </c>
      <c r="G5435" s="48" t="s">
        <v>174</v>
      </c>
      <c r="H5435" s="49" t="s">
        <v>175</v>
      </c>
      <c r="I5435" s="32"/>
      <c r="J5435" s="32"/>
      <c r="K5435" s="32"/>
      <c r="L5435" s="32"/>
      <c r="M5435" s="32"/>
      <c r="N5435" s="32"/>
      <c r="O5435" s="32">
        <f t="shared" si="14368"/>
        <v>3439.85</v>
      </c>
      <c r="P5435" s="32"/>
      <c r="Q5435" s="32"/>
      <c r="R5435" s="32"/>
      <c r="S5435" s="32"/>
      <c r="T5435" s="32"/>
      <c r="U5435" s="32"/>
      <c r="V5435" s="32">
        <f t="shared" si="14369"/>
        <v>3439.85</v>
      </c>
      <c r="W5435" s="32"/>
      <c r="X5435" s="32"/>
      <c r="Y5435" s="32"/>
      <c r="Z5435" s="32"/>
      <c r="AA5435" s="32"/>
      <c r="AB5435" s="32">
        <f t="shared" si="14370"/>
        <v>0</v>
      </c>
      <c r="AC5435" s="33">
        <f t="shared" si="14371"/>
        <v>3439.85</v>
      </c>
      <c r="AD5435" s="33">
        <f t="shared" si="14372"/>
        <v>3439.85</v>
      </c>
      <c r="AE5435" s="34">
        <f t="shared" si="14349"/>
        <v>100</v>
      </c>
      <c r="AF5435" s="32">
        <f t="shared" si="14373"/>
        <v>0</v>
      </c>
      <c r="AG5435" s="32">
        <f t="shared" si="14374"/>
        <v>3439.85</v>
      </c>
      <c r="AH5435" s="32">
        <f t="shared" si="14375"/>
        <v>0</v>
      </c>
      <c r="AI5435" s="32">
        <f t="shared" si="14376"/>
        <v>0</v>
      </c>
      <c r="AJ5435" s="32">
        <f t="shared" si="14377"/>
        <v>0</v>
      </c>
      <c r="AK5435" s="32">
        <f t="shared" si="14378"/>
        <v>0</v>
      </c>
      <c r="AL5435" s="32">
        <f t="shared" si="14350"/>
        <v>3439.85</v>
      </c>
      <c r="AM5435" s="32">
        <f t="shared" si="14351"/>
        <v>0</v>
      </c>
      <c r="AN5435" s="12"/>
    </row>
    <row r="5436" spans="2:40" x14ac:dyDescent="0.3">
      <c r="B5436" s="30" t="s">
        <v>1465</v>
      </c>
      <c r="C5436" s="30" t="s">
        <v>134</v>
      </c>
      <c r="D5436" s="30" t="s">
        <v>114</v>
      </c>
      <c r="E5436" s="15" t="str">
        <f t="shared" si="14352"/>
        <v>1103</v>
      </c>
      <c r="F5436" s="48" t="s">
        <v>1508</v>
      </c>
      <c r="G5436" s="48" t="s">
        <v>302</v>
      </c>
      <c r="H5436" s="49" t="s">
        <v>303</v>
      </c>
      <c r="I5436" s="32"/>
      <c r="J5436" s="32"/>
      <c r="K5436" s="32"/>
      <c r="L5436" s="32"/>
      <c r="M5436" s="32"/>
      <c r="N5436" s="32"/>
      <c r="O5436" s="32">
        <v>3439.85</v>
      </c>
      <c r="P5436" s="32"/>
      <c r="Q5436" s="32"/>
      <c r="R5436" s="32"/>
      <c r="S5436" s="32"/>
      <c r="T5436" s="32"/>
      <c r="U5436" s="32"/>
      <c r="V5436" s="32">
        <f t="shared" si="14369"/>
        <v>3439.85</v>
      </c>
      <c r="W5436" s="32"/>
      <c r="X5436" s="32"/>
      <c r="Y5436" s="32"/>
      <c r="Z5436" s="32"/>
      <c r="AA5436" s="32"/>
      <c r="AB5436" s="32">
        <v>0</v>
      </c>
      <c r="AC5436" s="33">
        <v>3439.85</v>
      </c>
      <c r="AD5436" s="33">
        <v>3439.85</v>
      </c>
      <c r="AE5436" s="34">
        <f t="shared" si="14349"/>
        <v>100</v>
      </c>
      <c r="AF5436" s="32">
        <v>0</v>
      </c>
      <c r="AG5436" s="32">
        <v>3439.85</v>
      </c>
      <c r="AH5436" s="32">
        <v>0</v>
      </c>
      <c r="AI5436" s="32">
        <v>0</v>
      </c>
      <c r="AJ5436" s="32">
        <v>0</v>
      </c>
      <c r="AK5436" s="32">
        <v>0</v>
      </c>
      <c r="AL5436" s="32">
        <f t="shared" si="14350"/>
        <v>3439.85</v>
      </c>
      <c r="AM5436" s="32">
        <f t="shared" si="14351"/>
        <v>0</v>
      </c>
      <c r="AN5436" s="12"/>
    </row>
    <row r="5437" spans="2:40" x14ac:dyDescent="0.3">
      <c r="B5437" s="30" t="s">
        <v>1465</v>
      </c>
      <c r="C5437" s="30" t="s">
        <v>134</v>
      </c>
      <c r="D5437" s="30" t="s">
        <v>114</v>
      </c>
      <c r="E5437" s="15" t="str">
        <f t="shared" si="14352"/>
        <v>1103</v>
      </c>
      <c r="F5437" s="30" t="s">
        <v>666</v>
      </c>
      <c r="G5437" s="30"/>
      <c r="H5437" s="31" t="s">
        <v>312</v>
      </c>
      <c r="I5437" s="32">
        <f t="shared" ref="I5437:N5437" si="14379">I5438</f>
        <v>1951.4</v>
      </c>
      <c r="J5437" s="32">
        <f t="shared" si="14379"/>
        <v>0</v>
      </c>
      <c r="K5437" s="32">
        <f t="shared" si="14379"/>
        <v>0</v>
      </c>
      <c r="L5437" s="32">
        <f t="shared" si="14379"/>
        <v>0</v>
      </c>
      <c r="M5437" s="32">
        <f t="shared" si="14379"/>
        <v>0</v>
      </c>
      <c r="N5437" s="32">
        <f t="shared" si="14379"/>
        <v>0</v>
      </c>
      <c r="O5437" s="32">
        <f t="shared" si="14368"/>
        <v>0</v>
      </c>
      <c r="P5437" s="32">
        <f>P5438</f>
        <v>0</v>
      </c>
      <c r="Q5437" s="32">
        <f>Q5438</f>
        <v>35433.35</v>
      </c>
      <c r="R5437" s="32">
        <f>R5438</f>
        <v>0</v>
      </c>
      <c r="S5437" s="32">
        <f>S5438</f>
        <v>0</v>
      </c>
      <c r="T5437" s="32">
        <f>T5438</f>
        <v>0</v>
      </c>
      <c r="U5437" s="32">
        <v>0</v>
      </c>
      <c r="V5437" s="32">
        <f t="shared" ref="V5437:V5500" si="14380">I5437+L5437+U5437+T5437+S5437+R5437+Q5437+P5437+O5437</f>
        <v>37384.75</v>
      </c>
      <c r="W5437" s="32">
        <f>W5438</f>
        <v>0</v>
      </c>
      <c r="X5437" s="32">
        <f>X5438</f>
        <v>0</v>
      </c>
      <c r="Y5437" s="32">
        <f>Y5438</f>
        <v>0</v>
      </c>
      <c r="Z5437" s="32">
        <f>Z5438</f>
        <v>0</v>
      </c>
      <c r="AA5437" s="32">
        <f>AA5438</f>
        <v>0</v>
      </c>
      <c r="AB5437" s="32">
        <f t="shared" si="14370"/>
        <v>31535.26469</v>
      </c>
      <c r="AC5437" s="33">
        <f t="shared" si="14371"/>
        <v>37384.75</v>
      </c>
      <c r="AD5437" s="33">
        <f t="shared" si="14372"/>
        <v>37384.75</v>
      </c>
      <c r="AE5437" s="34">
        <f t="shared" si="14349"/>
        <v>100</v>
      </c>
      <c r="AF5437" s="32">
        <f t="shared" si="14373"/>
        <v>37384.75</v>
      </c>
      <c r="AG5437" s="32">
        <f t="shared" si="14374"/>
        <v>0</v>
      </c>
      <c r="AH5437" s="32">
        <f t="shared" si="14375"/>
        <v>0</v>
      </c>
      <c r="AI5437" s="32">
        <f t="shared" si="14376"/>
        <v>0</v>
      </c>
      <c r="AJ5437" s="32">
        <f t="shared" si="14377"/>
        <v>0</v>
      </c>
      <c r="AK5437" s="32">
        <f t="shared" si="14378"/>
        <v>0</v>
      </c>
      <c r="AL5437" s="32">
        <f t="shared" si="14350"/>
        <v>37384.75</v>
      </c>
      <c r="AM5437" s="32">
        <f t="shared" si="14351"/>
        <v>0</v>
      </c>
    </row>
    <row r="5438" spans="2:40" ht="31.2" x14ac:dyDescent="0.3">
      <c r="B5438" s="30" t="s">
        <v>1465</v>
      </c>
      <c r="C5438" s="30" t="s">
        <v>134</v>
      </c>
      <c r="D5438" s="30" t="s">
        <v>114</v>
      </c>
      <c r="E5438" s="15" t="str">
        <f t="shared" si="14352"/>
        <v>1103</v>
      </c>
      <c r="F5438" s="30" t="s">
        <v>666</v>
      </c>
      <c r="G5438" s="30" t="s">
        <v>174</v>
      </c>
      <c r="H5438" s="31" t="s">
        <v>175</v>
      </c>
      <c r="I5438" s="32">
        <f t="shared" ref="I5438:T5438" si="14381">I5439+I5440</f>
        <v>1951.4</v>
      </c>
      <c r="J5438" s="32">
        <f t="shared" si="14381"/>
        <v>0</v>
      </c>
      <c r="K5438" s="32">
        <f t="shared" si="14381"/>
        <v>0</v>
      </c>
      <c r="L5438" s="32">
        <f t="shared" si="14381"/>
        <v>0</v>
      </c>
      <c r="M5438" s="32">
        <f t="shared" si="14381"/>
        <v>0</v>
      </c>
      <c r="N5438" s="32">
        <f t="shared" si="14381"/>
        <v>0</v>
      </c>
      <c r="O5438" s="32">
        <f t="shared" si="14381"/>
        <v>0</v>
      </c>
      <c r="P5438" s="32">
        <f t="shared" si="14381"/>
        <v>0</v>
      </c>
      <c r="Q5438" s="32">
        <f t="shared" si="14381"/>
        <v>35433.35</v>
      </c>
      <c r="R5438" s="32">
        <f t="shared" si="14381"/>
        <v>0</v>
      </c>
      <c r="S5438" s="32">
        <f t="shared" si="14381"/>
        <v>0</v>
      </c>
      <c r="T5438" s="32">
        <f t="shared" si="14381"/>
        <v>0</v>
      </c>
      <c r="U5438" s="32">
        <v>0</v>
      </c>
      <c r="V5438" s="32">
        <f t="shared" si="14380"/>
        <v>37384.75</v>
      </c>
      <c r="W5438" s="32">
        <f t="shared" ref="W5438:AD5438" si="14382">W5439+W5440</f>
        <v>0</v>
      </c>
      <c r="X5438" s="32">
        <f t="shared" si="14382"/>
        <v>0</v>
      </c>
      <c r="Y5438" s="32">
        <f t="shared" si="14382"/>
        <v>0</v>
      </c>
      <c r="Z5438" s="32">
        <f t="shared" si="14382"/>
        <v>0</v>
      </c>
      <c r="AA5438" s="32">
        <f t="shared" si="14382"/>
        <v>0</v>
      </c>
      <c r="AB5438" s="32">
        <f t="shared" si="14382"/>
        <v>31535.26469</v>
      </c>
      <c r="AC5438" s="33">
        <f t="shared" si="14382"/>
        <v>37384.75</v>
      </c>
      <c r="AD5438" s="33">
        <f t="shared" si="14382"/>
        <v>37384.75</v>
      </c>
      <c r="AE5438" s="34">
        <f t="shared" si="14349"/>
        <v>100</v>
      </c>
      <c r="AF5438" s="32">
        <f t="shared" ref="AF5438:AK5438" si="14383">AF5439+AF5440</f>
        <v>37384.75</v>
      </c>
      <c r="AG5438" s="32">
        <f t="shared" si="14383"/>
        <v>0</v>
      </c>
      <c r="AH5438" s="32">
        <f t="shared" si="14383"/>
        <v>0</v>
      </c>
      <c r="AI5438" s="32">
        <f t="shared" si="14383"/>
        <v>0</v>
      </c>
      <c r="AJ5438" s="32">
        <f t="shared" si="14383"/>
        <v>0</v>
      </c>
      <c r="AK5438" s="32">
        <f t="shared" si="14383"/>
        <v>0</v>
      </c>
      <c r="AL5438" s="32">
        <f t="shared" si="14350"/>
        <v>37384.75</v>
      </c>
      <c r="AM5438" s="32">
        <f t="shared" si="14351"/>
        <v>0</v>
      </c>
    </row>
    <row r="5439" spans="2:40" x14ac:dyDescent="0.3">
      <c r="B5439" s="30" t="s">
        <v>1465</v>
      </c>
      <c r="C5439" s="30" t="s">
        <v>134</v>
      </c>
      <c r="D5439" s="30" t="s">
        <v>114</v>
      </c>
      <c r="E5439" s="15" t="str">
        <f t="shared" si="14352"/>
        <v>1103</v>
      </c>
      <c r="F5439" s="30" t="s">
        <v>666</v>
      </c>
      <c r="G5439" s="30" t="s">
        <v>176</v>
      </c>
      <c r="H5439" s="31" t="s">
        <v>177</v>
      </c>
      <c r="I5439" s="32">
        <v>725.6</v>
      </c>
      <c r="J5439" s="32"/>
      <c r="K5439" s="32"/>
      <c r="L5439" s="32"/>
      <c r="M5439" s="32"/>
      <c r="N5439" s="32"/>
      <c r="O5439" s="32">
        <v>0</v>
      </c>
      <c r="P5439" s="32">
        <v>0</v>
      </c>
      <c r="Q5439" s="32">
        <v>12576.014999999999</v>
      </c>
      <c r="R5439" s="32">
        <v>0</v>
      </c>
      <c r="S5439" s="32">
        <v>0</v>
      </c>
      <c r="T5439" s="32">
        <v>0</v>
      </c>
      <c r="U5439" s="32">
        <v>0</v>
      </c>
      <c r="V5439" s="32">
        <f t="shared" si="14380"/>
        <v>13301.615</v>
      </c>
      <c r="W5439" s="32"/>
      <c r="X5439" s="32"/>
      <c r="Y5439" s="32"/>
      <c r="Z5439" s="32"/>
      <c r="AA5439" s="32"/>
      <c r="AB5439" s="32">
        <v>11127.80099</v>
      </c>
      <c r="AC5439" s="33">
        <v>13290.315000000001</v>
      </c>
      <c r="AD5439" s="33">
        <v>13290.315000000001</v>
      </c>
      <c r="AE5439" s="34">
        <f t="shared" si="14349"/>
        <v>100</v>
      </c>
      <c r="AF5439" s="32">
        <v>13301.615</v>
      </c>
      <c r="AG5439" s="32">
        <v>0</v>
      </c>
      <c r="AH5439" s="32">
        <v>0</v>
      </c>
      <c r="AI5439" s="32">
        <v>0</v>
      </c>
      <c r="AJ5439" s="32">
        <v>0</v>
      </c>
      <c r="AK5439" s="32">
        <v>0</v>
      </c>
      <c r="AL5439" s="32">
        <f t="shared" si="14350"/>
        <v>13301.615</v>
      </c>
      <c r="AM5439" s="32">
        <f t="shared" si="14351"/>
        <v>0</v>
      </c>
      <c r="AN5439" s="12"/>
    </row>
    <row r="5440" spans="2:40" x14ac:dyDescent="0.3">
      <c r="B5440" s="30" t="s">
        <v>1465</v>
      </c>
      <c r="C5440" s="30" t="s">
        <v>134</v>
      </c>
      <c r="D5440" s="30" t="s">
        <v>114</v>
      </c>
      <c r="E5440" s="15" t="str">
        <f t="shared" si="14352"/>
        <v>1103</v>
      </c>
      <c r="F5440" s="30" t="s">
        <v>666</v>
      </c>
      <c r="G5440" s="30" t="s">
        <v>302</v>
      </c>
      <c r="H5440" s="31" t="s">
        <v>303</v>
      </c>
      <c r="I5440" s="32">
        <v>1225.8</v>
      </c>
      <c r="J5440" s="32"/>
      <c r="K5440" s="32"/>
      <c r="L5440" s="32"/>
      <c r="M5440" s="32"/>
      <c r="N5440" s="32"/>
      <c r="O5440" s="32">
        <v>0</v>
      </c>
      <c r="P5440" s="32">
        <v>0</v>
      </c>
      <c r="Q5440" s="32">
        <v>22857.334999999999</v>
      </c>
      <c r="R5440" s="32">
        <v>0</v>
      </c>
      <c r="S5440" s="32">
        <v>0</v>
      </c>
      <c r="T5440" s="32">
        <v>0</v>
      </c>
      <c r="U5440" s="32">
        <v>0</v>
      </c>
      <c r="V5440" s="32">
        <f t="shared" si="14380"/>
        <v>24083.134999999998</v>
      </c>
      <c r="W5440" s="32"/>
      <c r="X5440" s="32"/>
      <c r="Y5440" s="32"/>
      <c r="Z5440" s="32"/>
      <c r="AA5440" s="32"/>
      <c r="AB5440" s="32">
        <v>20407.4637</v>
      </c>
      <c r="AC5440" s="33">
        <v>24094.435000000001</v>
      </c>
      <c r="AD5440" s="33">
        <v>24094.435000000001</v>
      </c>
      <c r="AE5440" s="34">
        <f t="shared" si="14349"/>
        <v>100</v>
      </c>
      <c r="AF5440" s="32">
        <v>24083.134999999998</v>
      </c>
      <c r="AG5440" s="32">
        <v>0</v>
      </c>
      <c r="AH5440" s="32">
        <v>0</v>
      </c>
      <c r="AI5440" s="32">
        <v>0</v>
      </c>
      <c r="AJ5440" s="32">
        <v>0</v>
      </c>
      <c r="AK5440" s="32">
        <v>0</v>
      </c>
      <c r="AL5440" s="32">
        <f t="shared" si="14350"/>
        <v>24083.134999999998</v>
      </c>
      <c r="AM5440" s="32">
        <f t="shared" si="14351"/>
        <v>0</v>
      </c>
      <c r="AN5440" s="12"/>
    </row>
    <row r="5441" spans="2:40" ht="31.2" x14ac:dyDescent="0.3">
      <c r="B5441" s="30" t="s">
        <v>1465</v>
      </c>
      <c r="C5441" s="30" t="s">
        <v>134</v>
      </c>
      <c r="D5441" s="30" t="s">
        <v>114</v>
      </c>
      <c r="E5441" s="15" t="str">
        <f t="shared" si="14352"/>
        <v>1103</v>
      </c>
      <c r="F5441" s="30" t="s">
        <v>1510</v>
      </c>
      <c r="G5441" s="30"/>
      <c r="H5441" s="31" t="s">
        <v>1511</v>
      </c>
      <c r="I5441" s="32">
        <f t="shared" ref="I5441:I5444" si="14384">I5442</f>
        <v>2478</v>
      </c>
      <c r="J5441" s="32">
        <f t="shared" ref="J5441:J5444" si="14385">J5442</f>
        <v>2478</v>
      </c>
      <c r="K5441" s="32">
        <f t="shared" ref="K5441:K5444" si="14386">K5442</f>
        <v>2478</v>
      </c>
      <c r="L5441" s="32">
        <f t="shared" ref="L5441:L5444" si="14387">L5442</f>
        <v>0</v>
      </c>
      <c r="M5441" s="32">
        <f t="shared" ref="M5441:M5444" si="14388">M5442</f>
        <v>0</v>
      </c>
      <c r="N5441" s="32">
        <f t="shared" ref="N5441:N5444" si="14389">N5442</f>
        <v>0</v>
      </c>
      <c r="O5441" s="32">
        <f t="shared" ref="O5441:O5444" si="14390">O5442</f>
        <v>0</v>
      </c>
      <c r="P5441" s="32">
        <f t="shared" ref="P5441:P5444" si="14391">P5442</f>
        <v>0</v>
      </c>
      <c r="Q5441" s="32">
        <f t="shared" ref="Q5441:Q5444" si="14392">Q5442</f>
        <v>0</v>
      </c>
      <c r="R5441" s="32">
        <f t="shared" ref="R5441:R5444" si="14393">R5442</f>
        <v>0</v>
      </c>
      <c r="S5441" s="32">
        <f t="shared" ref="S5441:S5444" si="14394">S5442</f>
        <v>372</v>
      </c>
      <c r="T5441" s="32">
        <f t="shared" ref="T5441:T5444" si="14395">T5442</f>
        <v>0</v>
      </c>
      <c r="U5441" s="32">
        <v>0</v>
      </c>
      <c r="V5441" s="32">
        <f t="shared" si="14380"/>
        <v>2850</v>
      </c>
      <c r="W5441" s="32">
        <f t="shared" ref="W5441:W5444" si="14396">W5442</f>
        <v>0</v>
      </c>
      <c r="X5441" s="32">
        <f t="shared" ref="X5441:X5444" si="14397">X5442</f>
        <v>0</v>
      </c>
      <c r="Y5441" s="32">
        <f t="shared" ref="Y5441:Y5444" si="14398">Y5442</f>
        <v>0</v>
      </c>
      <c r="Z5441" s="32">
        <f t="shared" ref="Z5441:Z5444" si="14399">Z5442</f>
        <v>0</v>
      </c>
      <c r="AA5441" s="32">
        <f t="shared" ref="AA5441:AA5444" si="14400">AA5442</f>
        <v>0</v>
      </c>
      <c r="AB5441" s="32">
        <f t="shared" ref="AB5441:AB5444" si="14401">AB5442</f>
        <v>2375</v>
      </c>
      <c r="AC5441" s="33">
        <f t="shared" ref="AC5441:AC5444" si="14402">AC5442</f>
        <v>2850</v>
      </c>
      <c r="AD5441" s="33">
        <f t="shared" ref="AD5441:AD5444" si="14403">AD5442</f>
        <v>2850</v>
      </c>
      <c r="AE5441" s="34">
        <f t="shared" si="14349"/>
        <v>100</v>
      </c>
      <c r="AF5441" s="32">
        <f t="shared" ref="AF5441:AF5444" si="14404">AF5442</f>
        <v>2850</v>
      </c>
      <c r="AG5441" s="32">
        <f t="shared" ref="AG5441:AG5444" si="14405">AG5442</f>
        <v>0</v>
      </c>
      <c r="AH5441" s="32">
        <f t="shared" ref="AH5441:AH5444" si="14406">AH5442</f>
        <v>0</v>
      </c>
      <c r="AI5441" s="32">
        <f t="shared" ref="AI5441:AI5444" si="14407">AI5442</f>
        <v>0</v>
      </c>
      <c r="AJ5441" s="32">
        <f t="shared" ref="AJ5441:AJ5444" si="14408">AJ5442</f>
        <v>0</v>
      </c>
      <c r="AK5441" s="32">
        <f t="shared" ref="AK5441:AK5444" si="14409">AK5442</f>
        <v>0</v>
      </c>
      <c r="AL5441" s="32">
        <f t="shared" si="14350"/>
        <v>2850</v>
      </c>
      <c r="AM5441" s="32">
        <f t="shared" si="14351"/>
        <v>0</v>
      </c>
    </row>
    <row r="5442" spans="2:40" x14ac:dyDescent="0.3">
      <c r="B5442" s="30" t="s">
        <v>1465</v>
      </c>
      <c r="C5442" s="30" t="s">
        <v>134</v>
      </c>
      <c r="D5442" s="30" t="s">
        <v>114</v>
      </c>
      <c r="E5442" s="15" t="str">
        <f t="shared" si="14352"/>
        <v>1103</v>
      </c>
      <c r="F5442" s="30" t="s">
        <v>1510</v>
      </c>
      <c r="G5442" s="30" t="s">
        <v>92</v>
      </c>
      <c r="H5442" s="31" t="s">
        <v>93</v>
      </c>
      <c r="I5442" s="32">
        <f t="shared" si="14384"/>
        <v>2478</v>
      </c>
      <c r="J5442" s="32">
        <f t="shared" si="14385"/>
        <v>2478</v>
      </c>
      <c r="K5442" s="32">
        <f t="shared" si="14386"/>
        <v>2478</v>
      </c>
      <c r="L5442" s="32">
        <f t="shared" si="14387"/>
        <v>0</v>
      </c>
      <c r="M5442" s="32">
        <f t="shared" si="14388"/>
        <v>0</v>
      </c>
      <c r="N5442" s="32">
        <f t="shared" si="14389"/>
        <v>0</v>
      </c>
      <c r="O5442" s="32">
        <f t="shared" si="14390"/>
        <v>0</v>
      </c>
      <c r="P5442" s="32">
        <f t="shared" si="14391"/>
        <v>0</v>
      </c>
      <c r="Q5442" s="32">
        <f t="shared" si="14392"/>
        <v>0</v>
      </c>
      <c r="R5442" s="32">
        <f t="shared" si="14393"/>
        <v>0</v>
      </c>
      <c r="S5442" s="32">
        <f t="shared" si="14394"/>
        <v>372</v>
      </c>
      <c r="T5442" s="32">
        <f t="shared" si="14395"/>
        <v>0</v>
      </c>
      <c r="U5442" s="32">
        <v>0</v>
      </c>
      <c r="V5442" s="32">
        <f t="shared" si="14380"/>
        <v>2850</v>
      </c>
      <c r="W5442" s="32">
        <f t="shared" si="14396"/>
        <v>0</v>
      </c>
      <c r="X5442" s="32">
        <f t="shared" si="14397"/>
        <v>0</v>
      </c>
      <c r="Y5442" s="32">
        <f t="shared" si="14398"/>
        <v>0</v>
      </c>
      <c r="Z5442" s="32">
        <f t="shared" si="14399"/>
        <v>0</v>
      </c>
      <c r="AA5442" s="32">
        <f t="shared" si="14400"/>
        <v>0</v>
      </c>
      <c r="AB5442" s="32">
        <f t="shared" si="14401"/>
        <v>2375</v>
      </c>
      <c r="AC5442" s="33">
        <f t="shared" si="14402"/>
        <v>2850</v>
      </c>
      <c r="AD5442" s="33">
        <f t="shared" si="14403"/>
        <v>2850</v>
      </c>
      <c r="AE5442" s="34">
        <f t="shared" si="14349"/>
        <v>100</v>
      </c>
      <c r="AF5442" s="32">
        <f t="shared" si="14404"/>
        <v>2850</v>
      </c>
      <c r="AG5442" s="32">
        <f t="shared" si="14405"/>
        <v>0</v>
      </c>
      <c r="AH5442" s="32">
        <f t="shared" si="14406"/>
        <v>0</v>
      </c>
      <c r="AI5442" s="32">
        <f t="shared" si="14407"/>
        <v>0</v>
      </c>
      <c r="AJ5442" s="32">
        <f t="shared" si="14408"/>
        <v>0</v>
      </c>
      <c r="AK5442" s="32">
        <f t="shared" si="14409"/>
        <v>0</v>
      </c>
      <c r="AL5442" s="32">
        <f t="shared" si="14350"/>
        <v>2850</v>
      </c>
      <c r="AM5442" s="32">
        <f t="shared" si="14351"/>
        <v>0</v>
      </c>
    </row>
    <row r="5443" spans="2:40" ht="31.2" x14ac:dyDescent="0.3">
      <c r="B5443" s="30" t="s">
        <v>1465</v>
      </c>
      <c r="C5443" s="30" t="s">
        <v>134</v>
      </c>
      <c r="D5443" s="30" t="s">
        <v>114</v>
      </c>
      <c r="E5443" s="15" t="str">
        <f t="shared" si="14352"/>
        <v>1103</v>
      </c>
      <c r="F5443" s="30" t="s">
        <v>1510</v>
      </c>
      <c r="G5443" s="30" t="s">
        <v>632</v>
      </c>
      <c r="H5443" s="31" t="s">
        <v>633</v>
      </c>
      <c r="I5443" s="32">
        <v>2478</v>
      </c>
      <c r="J5443" s="32">
        <v>2478</v>
      </c>
      <c r="K5443" s="32">
        <v>2478</v>
      </c>
      <c r="L5443" s="32"/>
      <c r="M5443" s="32"/>
      <c r="N5443" s="32"/>
      <c r="O5443" s="32">
        <v>0</v>
      </c>
      <c r="P5443" s="32">
        <v>0</v>
      </c>
      <c r="Q5443" s="32">
        <v>0</v>
      </c>
      <c r="R5443" s="32">
        <v>0</v>
      </c>
      <c r="S5443" s="32">
        <v>372</v>
      </c>
      <c r="T5443" s="32">
        <v>0</v>
      </c>
      <c r="U5443" s="32">
        <v>0</v>
      </c>
      <c r="V5443" s="32">
        <f t="shared" si="14380"/>
        <v>2850</v>
      </c>
      <c r="W5443" s="32"/>
      <c r="X5443" s="32"/>
      <c r="Y5443" s="32"/>
      <c r="Z5443" s="32"/>
      <c r="AA5443" s="32"/>
      <c r="AB5443" s="32">
        <v>2375</v>
      </c>
      <c r="AC5443" s="33">
        <v>2850</v>
      </c>
      <c r="AD5443" s="33">
        <v>2850</v>
      </c>
      <c r="AE5443" s="34">
        <f t="shared" si="14349"/>
        <v>100</v>
      </c>
      <c r="AF5443" s="32">
        <v>2850</v>
      </c>
      <c r="AG5443" s="32">
        <v>0</v>
      </c>
      <c r="AH5443" s="32">
        <v>0</v>
      </c>
      <c r="AI5443" s="32">
        <v>0</v>
      </c>
      <c r="AJ5443" s="32">
        <v>0</v>
      </c>
      <c r="AK5443" s="32">
        <v>0</v>
      </c>
      <c r="AL5443" s="32">
        <f t="shared" si="14350"/>
        <v>2850</v>
      </c>
      <c r="AM5443" s="32">
        <f t="shared" si="14351"/>
        <v>0</v>
      </c>
      <c r="AN5443" s="12"/>
    </row>
    <row r="5444" spans="2:40" ht="46.8" x14ac:dyDescent="0.3">
      <c r="B5444" s="30" t="s">
        <v>1465</v>
      </c>
      <c r="C5444" s="30" t="s">
        <v>134</v>
      </c>
      <c r="D5444" s="30" t="s">
        <v>114</v>
      </c>
      <c r="E5444" s="15" t="str">
        <f t="shared" si="14352"/>
        <v>1103</v>
      </c>
      <c r="F5444" s="30" t="s">
        <v>1512</v>
      </c>
      <c r="G5444" s="30"/>
      <c r="H5444" s="31" t="s">
        <v>318</v>
      </c>
      <c r="I5444" s="32">
        <f t="shared" si="14384"/>
        <v>15251.4</v>
      </c>
      <c r="J5444" s="32">
        <f t="shared" si="14385"/>
        <v>15251.4</v>
      </c>
      <c r="K5444" s="32">
        <f t="shared" si="14386"/>
        <v>15251.4</v>
      </c>
      <c r="L5444" s="32">
        <f t="shared" si="14387"/>
        <v>0</v>
      </c>
      <c r="M5444" s="32">
        <f t="shared" si="14388"/>
        <v>0</v>
      </c>
      <c r="N5444" s="32">
        <f t="shared" si="14389"/>
        <v>0</v>
      </c>
      <c r="O5444" s="32">
        <f t="shared" si="14390"/>
        <v>0</v>
      </c>
      <c r="P5444" s="32">
        <f t="shared" si="14391"/>
        <v>0</v>
      </c>
      <c r="Q5444" s="32">
        <f t="shared" si="14392"/>
        <v>0</v>
      </c>
      <c r="R5444" s="32">
        <f t="shared" si="14393"/>
        <v>0</v>
      </c>
      <c r="S5444" s="32">
        <f t="shared" si="14394"/>
        <v>0</v>
      </c>
      <c r="T5444" s="32">
        <f t="shared" si="14395"/>
        <v>0</v>
      </c>
      <c r="U5444" s="32">
        <v>0</v>
      </c>
      <c r="V5444" s="32">
        <f t="shared" si="14380"/>
        <v>15251.4</v>
      </c>
      <c r="W5444" s="32">
        <f t="shared" si="14396"/>
        <v>0</v>
      </c>
      <c r="X5444" s="32">
        <f t="shared" si="14397"/>
        <v>0</v>
      </c>
      <c r="Y5444" s="32">
        <f t="shared" si="14398"/>
        <v>0</v>
      </c>
      <c r="Z5444" s="32">
        <f t="shared" si="14399"/>
        <v>0</v>
      </c>
      <c r="AA5444" s="32">
        <f t="shared" si="14400"/>
        <v>0</v>
      </c>
      <c r="AB5444" s="32">
        <f t="shared" si="14401"/>
        <v>12839.02147</v>
      </c>
      <c r="AC5444" s="33">
        <f t="shared" si="14402"/>
        <v>15251.4</v>
      </c>
      <c r="AD5444" s="33">
        <f t="shared" si="14403"/>
        <v>15251.4</v>
      </c>
      <c r="AE5444" s="34">
        <f t="shared" si="14349"/>
        <v>100</v>
      </c>
      <c r="AF5444" s="32">
        <f t="shared" si="14404"/>
        <v>15251.4</v>
      </c>
      <c r="AG5444" s="32">
        <f t="shared" si="14405"/>
        <v>0</v>
      </c>
      <c r="AH5444" s="32">
        <f t="shared" si="14406"/>
        <v>0</v>
      </c>
      <c r="AI5444" s="32">
        <f t="shared" si="14407"/>
        <v>0</v>
      </c>
      <c r="AJ5444" s="32">
        <f t="shared" si="14408"/>
        <v>0</v>
      </c>
      <c r="AK5444" s="32">
        <f t="shared" si="14409"/>
        <v>0</v>
      </c>
      <c r="AL5444" s="32">
        <f t="shared" si="14350"/>
        <v>15251.4</v>
      </c>
      <c r="AM5444" s="32">
        <f t="shared" si="14351"/>
        <v>0</v>
      </c>
    </row>
    <row r="5445" spans="2:40" ht="31.2" x14ac:dyDescent="0.3">
      <c r="B5445" s="30" t="s">
        <v>1465</v>
      </c>
      <c r="C5445" s="30" t="s">
        <v>134</v>
      </c>
      <c r="D5445" s="30" t="s">
        <v>114</v>
      </c>
      <c r="E5445" s="15" t="str">
        <f t="shared" si="14352"/>
        <v>1103</v>
      </c>
      <c r="F5445" s="30" t="s">
        <v>1512</v>
      </c>
      <c r="G5445" s="30" t="s">
        <v>174</v>
      </c>
      <c r="H5445" s="31" t="s">
        <v>175</v>
      </c>
      <c r="I5445" s="32">
        <f t="shared" ref="I5445:T5445" si="14410">I5446+I5447</f>
        <v>15251.4</v>
      </c>
      <c r="J5445" s="32">
        <f t="shared" si="14410"/>
        <v>15251.4</v>
      </c>
      <c r="K5445" s="32">
        <f t="shared" si="14410"/>
        <v>15251.4</v>
      </c>
      <c r="L5445" s="32">
        <f t="shared" si="14410"/>
        <v>0</v>
      </c>
      <c r="M5445" s="32">
        <f t="shared" si="14410"/>
        <v>0</v>
      </c>
      <c r="N5445" s="32">
        <f t="shared" si="14410"/>
        <v>0</v>
      </c>
      <c r="O5445" s="32">
        <f t="shared" si="14410"/>
        <v>0</v>
      </c>
      <c r="P5445" s="32">
        <f t="shared" si="14410"/>
        <v>0</v>
      </c>
      <c r="Q5445" s="32">
        <f t="shared" si="14410"/>
        <v>0</v>
      </c>
      <c r="R5445" s="32">
        <f t="shared" si="14410"/>
        <v>0</v>
      </c>
      <c r="S5445" s="32">
        <f t="shared" si="14410"/>
        <v>0</v>
      </c>
      <c r="T5445" s="32">
        <f t="shared" si="14410"/>
        <v>0</v>
      </c>
      <c r="U5445" s="32">
        <v>0</v>
      </c>
      <c r="V5445" s="32">
        <f t="shared" si="14380"/>
        <v>15251.4</v>
      </c>
      <c r="W5445" s="32">
        <f t="shared" ref="W5445:AD5445" si="14411">W5446+W5447</f>
        <v>0</v>
      </c>
      <c r="X5445" s="32">
        <f t="shared" si="14411"/>
        <v>0</v>
      </c>
      <c r="Y5445" s="32">
        <f t="shared" si="14411"/>
        <v>0</v>
      </c>
      <c r="Z5445" s="32">
        <f t="shared" si="14411"/>
        <v>0</v>
      </c>
      <c r="AA5445" s="32">
        <f t="shared" si="14411"/>
        <v>0</v>
      </c>
      <c r="AB5445" s="32">
        <f t="shared" si="14411"/>
        <v>12839.02147</v>
      </c>
      <c r="AC5445" s="33">
        <f t="shared" si="14411"/>
        <v>15251.4</v>
      </c>
      <c r="AD5445" s="33">
        <f t="shared" si="14411"/>
        <v>15251.4</v>
      </c>
      <c r="AE5445" s="34">
        <f t="shared" si="14349"/>
        <v>100</v>
      </c>
      <c r="AF5445" s="32">
        <f t="shared" ref="AF5445:AK5445" si="14412">AF5446+AF5447</f>
        <v>15251.4</v>
      </c>
      <c r="AG5445" s="32">
        <f t="shared" si="14412"/>
        <v>0</v>
      </c>
      <c r="AH5445" s="32">
        <f t="shared" si="14412"/>
        <v>0</v>
      </c>
      <c r="AI5445" s="32">
        <f t="shared" si="14412"/>
        <v>0</v>
      </c>
      <c r="AJ5445" s="32">
        <f t="shared" si="14412"/>
        <v>0</v>
      </c>
      <c r="AK5445" s="32">
        <f t="shared" si="14412"/>
        <v>0</v>
      </c>
      <c r="AL5445" s="32">
        <f t="shared" si="14350"/>
        <v>15251.4</v>
      </c>
      <c r="AM5445" s="32">
        <f t="shared" si="14351"/>
        <v>0</v>
      </c>
    </row>
    <row r="5446" spans="2:40" x14ac:dyDescent="0.3">
      <c r="B5446" s="30" t="s">
        <v>1465</v>
      </c>
      <c r="C5446" s="30" t="s">
        <v>134</v>
      </c>
      <c r="D5446" s="30" t="s">
        <v>114</v>
      </c>
      <c r="E5446" s="15" t="str">
        <f t="shared" si="14352"/>
        <v>1103</v>
      </c>
      <c r="F5446" s="30" t="s">
        <v>1512</v>
      </c>
      <c r="G5446" s="30" t="s">
        <v>176</v>
      </c>
      <c r="H5446" s="31" t="s">
        <v>177</v>
      </c>
      <c r="I5446" s="32">
        <v>5617</v>
      </c>
      <c r="J5446" s="32">
        <v>5617</v>
      </c>
      <c r="K5446" s="32">
        <v>5617</v>
      </c>
      <c r="L5446" s="32"/>
      <c r="M5446" s="32"/>
      <c r="N5446" s="32"/>
      <c r="O5446" s="32">
        <v>0</v>
      </c>
      <c r="P5446" s="32">
        <v>0</v>
      </c>
      <c r="Q5446" s="32">
        <v>0</v>
      </c>
      <c r="R5446" s="32">
        <v>0</v>
      </c>
      <c r="S5446" s="32">
        <v>0</v>
      </c>
      <c r="T5446" s="32">
        <v>0</v>
      </c>
      <c r="U5446" s="32">
        <v>0</v>
      </c>
      <c r="V5446" s="32">
        <f t="shared" si="14380"/>
        <v>5617</v>
      </c>
      <c r="W5446" s="32"/>
      <c r="X5446" s="32"/>
      <c r="Y5446" s="32"/>
      <c r="Z5446" s="32"/>
      <c r="AA5446" s="32"/>
      <c r="AB5446" s="32">
        <v>4801.9864799999996</v>
      </c>
      <c r="AC5446" s="33">
        <v>5617</v>
      </c>
      <c r="AD5446" s="33">
        <v>5617</v>
      </c>
      <c r="AE5446" s="34">
        <f t="shared" si="14349"/>
        <v>100</v>
      </c>
      <c r="AF5446" s="32">
        <v>5617</v>
      </c>
      <c r="AG5446" s="32">
        <v>0</v>
      </c>
      <c r="AH5446" s="32">
        <v>0</v>
      </c>
      <c r="AI5446" s="32">
        <v>0</v>
      </c>
      <c r="AJ5446" s="32">
        <v>0</v>
      </c>
      <c r="AK5446" s="32">
        <v>0</v>
      </c>
      <c r="AL5446" s="32">
        <f t="shared" si="14350"/>
        <v>5617</v>
      </c>
      <c r="AM5446" s="32">
        <f t="shared" si="14351"/>
        <v>0</v>
      </c>
      <c r="AN5446" s="12"/>
    </row>
    <row r="5447" spans="2:40" x14ac:dyDescent="0.3">
      <c r="B5447" s="30" t="s">
        <v>1465</v>
      </c>
      <c r="C5447" s="30" t="s">
        <v>134</v>
      </c>
      <c r="D5447" s="30" t="s">
        <v>114</v>
      </c>
      <c r="E5447" s="15" t="str">
        <f t="shared" si="14352"/>
        <v>1103</v>
      </c>
      <c r="F5447" s="30" t="s">
        <v>1512</v>
      </c>
      <c r="G5447" s="30" t="s">
        <v>302</v>
      </c>
      <c r="H5447" s="31" t="s">
        <v>303</v>
      </c>
      <c r="I5447" s="32">
        <v>9634.4</v>
      </c>
      <c r="J5447" s="32">
        <v>9634.4</v>
      </c>
      <c r="K5447" s="32">
        <v>9634.4</v>
      </c>
      <c r="L5447" s="32"/>
      <c r="M5447" s="32"/>
      <c r="N5447" s="32"/>
      <c r="O5447" s="32">
        <v>0</v>
      </c>
      <c r="P5447" s="32">
        <v>0</v>
      </c>
      <c r="Q5447" s="32">
        <v>0</v>
      </c>
      <c r="R5447" s="32">
        <v>0</v>
      </c>
      <c r="S5447" s="32">
        <v>0</v>
      </c>
      <c r="T5447" s="32">
        <v>0</v>
      </c>
      <c r="U5447" s="32">
        <v>0</v>
      </c>
      <c r="V5447" s="32">
        <f t="shared" si="14380"/>
        <v>9634.4</v>
      </c>
      <c r="W5447" s="32"/>
      <c r="X5447" s="32"/>
      <c r="Y5447" s="32"/>
      <c r="Z5447" s="32"/>
      <c r="AA5447" s="32"/>
      <c r="AB5447" s="32">
        <v>8037.0349900000001</v>
      </c>
      <c r="AC5447" s="33">
        <v>9634.4</v>
      </c>
      <c r="AD5447" s="33">
        <v>9634.4</v>
      </c>
      <c r="AE5447" s="34">
        <f t="shared" si="14349"/>
        <v>100</v>
      </c>
      <c r="AF5447" s="32">
        <v>9634.4</v>
      </c>
      <c r="AG5447" s="32">
        <v>0</v>
      </c>
      <c r="AH5447" s="32">
        <v>0</v>
      </c>
      <c r="AI5447" s="32">
        <v>0</v>
      </c>
      <c r="AJ5447" s="32">
        <v>0</v>
      </c>
      <c r="AK5447" s="32">
        <v>0</v>
      </c>
      <c r="AL5447" s="32">
        <f t="shared" si="14350"/>
        <v>9634.4</v>
      </c>
      <c r="AM5447" s="32">
        <f t="shared" si="14351"/>
        <v>0</v>
      </c>
      <c r="AN5447" s="12"/>
    </row>
    <row r="5448" spans="2:40" ht="31.2" x14ac:dyDescent="0.3">
      <c r="B5448" s="30" t="s">
        <v>1465</v>
      </c>
      <c r="C5448" s="30" t="s">
        <v>134</v>
      </c>
      <c r="D5448" s="30" t="s">
        <v>114</v>
      </c>
      <c r="E5448" s="15" t="str">
        <f t="shared" si="14352"/>
        <v>1103</v>
      </c>
      <c r="F5448" s="30" t="s">
        <v>78</v>
      </c>
      <c r="G5448" s="30"/>
      <c r="H5448" s="31" t="s">
        <v>79</v>
      </c>
      <c r="I5448" s="32"/>
      <c r="J5448" s="32"/>
      <c r="K5448" s="32"/>
      <c r="L5448" s="32"/>
      <c r="M5448" s="32"/>
      <c r="N5448" s="32"/>
      <c r="O5448" s="32">
        <f t="shared" ref="O5448:O5449" si="14413">O5449</f>
        <v>0</v>
      </c>
      <c r="P5448" s="32">
        <f t="shared" ref="P5448:P5449" si="14414">P5449</f>
        <v>0</v>
      </c>
      <c r="Q5448" s="32">
        <f t="shared" ref="Q5448:Q5449" si="14415">Q5449</f>
        <v>0</v>
      </c>
      <c r="R5448" s="32">
        <f t="shared" ref="R5448:R5449" si="14416">R5449</f>
        <v>0</v>
      </c>
      <c r="S5448" s="32">
        <f t="shared" ref="S5448:S5449" si="14417">S5449</f>
        <v>0</v>
      </c>
      <c r="T5448" s="32">
        <f t="shared" ref="T5448:T5449" si="14418">T5449</f>
        <v>0</v>
      </c>
      <c r="U5448" s="32"/>
      <c r="V5448" s="32">
        <f t="shared" si="14380"/>
        <v>0</v>
      </c>
      <c r="W5448" s="32"/>
      <c r="X5448" s="32"/>
      <c r="Y5448" s="32"/>
      <c r="Z5448" s="32"/>
      <c r="AA5448" s="32"/>
      <c r="AB5448" s="32">
        <f t="shared" ref="AB5448:AB5449" si="14419">AB5449</f>
        <v>567.61146000000008</v>
      </c>
      <c r="AC5448" s="33">
        <f t="shared" ref="AC5448:AC5449" si="14420">AC5449</f>
        <v>1447.6114600000001</v>
      </c>
      <c r="AD5448" s="33">
        <f t="shared" ref="AD5448:AD5449" si="14421">AD5449</f>
        <v>1447.6114600000001</v>
      </c>
      <c r="AE5448" s="34">
        <f t="shared" si="14349"/>
        <v>100</v>
      </c>
      <c r="AF5448" s="32">
        <f t="shared" ref="AF5448:AF5449" si="14422">AF5449</f>
        <v>1247.6114600000001</v>
      </c>
      <c r="AG5448" s="32">
        <f t="shared" ref="AG5448:AG5449" si="14423">AG5449</f>
        <v>0</v>
      </c>
      <c r="AH5448" s="32">
        <f t="shared" ref="AH5448:AH5449" si="14424">AH5449</f>
        <v>0</v>
      </c>
      <c r="AI5448" s="32">
        <f t="shared" ref="AI5448:AI5449" si="14425">AI5449</f>
        <v>0</v>
      </c>
      <c r="AJ5448" s="32">
        <f t="shared" ref="AJ5448:AJ5449" si="14426">AJ5449</f>
        <v>0</v>
      </c>
      <c r="AK5448" s="32">
        <f t="shared" ref="AK5448:AK5449" si="14427">AK5449</f>
        <v>0</v>
      </c>
      <c r="AL5448" s="32">
        <f t="shared" si="14350"/>
        <v>1247.6114600000001</v>
      </c>
      <c r="AM5448" s="32">
        <f t="shared" si="14351"/>
        <v>-1247.6114600000001</v>
      </c>
      <c r="AN5448" s="12"/>
    </row>
    <row r="5449" spans="2:40" ht="46.8" x14ac:dyDescent="0.3">
      <c r="B5449" s="30" t="s">
        <v>1465</v>
      </c>
      <c r="C5449" s="30" t="s">
        <v>134</v>
      </c>
      <c r="D5449" s="30" t="s">
        <v>114</v>
      </c>
      <c r="E5449" s="15" t="str">
        <f t="shared" si="14352"/>
        <v>1103</v>
      </c>
      <c r="F5449" s="30" t="s">
        <v>378</v>
      </c>
      <c r="G5449" s="30"/>
      <c r="H5449" s="31" t="s">
        <v>379</v>
      </c>
      <c r="I5449" s="32"/>
      <c r="J5449" s="32"/>
      <c r="K5449" s="32"/>
      <c r="L5449" s="32"/>
      <c r="M5449" s="32"/>
      <c r="N5449" s="32"/>
      <c r="O5449" s="32">
        <f t="shared" si="14413"/>
        <v>0</v>
      </c>
      <c r="P5449" s="32">
        <f t="shared" si="14414"/>
        <v>0</v>
      </c>
      <c r="Q5449" s="32">
        <f t="shared" si="14415"/>
        <v>0</v>
      </c>
      <c r="R5449" s="32">
        <f t="shared" si="14416"/>
        <v>0</v>
      </c>
      <c r="S5449" s="32">
        <f t="shared" si="14417"/>
        <v>0</v>
      </c>
      <c r="T5449" s="32">
        <f t="shared" si="14418"/>
        <v>0</v>
      </c>
      <c r="U5449" s="32"/>
      <c r="V5449" s="32">
        <f t="shared" si="14380"/>
        <v>0</v>
      </c>
      <c r="W5449" s="32"/>
      <c r="X5449" s="32"/>
      <c r="Y5449" s="32"/>
      <c r="Z5449" s="32"/>
      <c r="AA5449" s="32"/>
      <c r="AB5449" s="32">
        <f t="shared" si="14419"/>
        <v>567.61146000000008</v>
      </c>
      <c r="AC5449" s="33">
        <f t="shared" si="14420"/>
        <v>1447.6114600000001</v>
      </c>
      <c r="AD5449" s="33">
        <f t="shared" si="14421"/>
        <v>1447.6114600000001</v>
      </c>
      <c r="AE5449" s="34">
        <f t="shared" si="14349"/>
        <v>100</v>
      </c>
      <c r="AF5449" s="32">
        <f t="shared" si="14422"/>
        <v>1247.6114600000001</v>
      </c>
      <c r="AG5449" s="32">
        <f t="shared" si="14423"/>
        <v>0</v>
      </c>
      <c r="AH5449" s="32">
        <f t="shared" si="14424"/>
        <v>0</v>
      </c>
      <c r="AI5449" s="32">
        <f t="shared" si="14425"/>
        <v>0</v>
      </c>
      <c r="AJ5449" s="32">
        <f t="shared" si="14426"/>
        <v>0</v>
      </c>
      <c r="AK5449" s="32">
        <f t="shared" si="14427"/>
        <v>0</v>
      </c>
      <c r="AL5449" s="32">
        <f t="shared" si="14350"/>
        <v>1247.6114600000001</v>
      </c>
      <c r="AM5449" s="32">
        <f t="shared" si="14351"/>
        <v>-1247.6114600000001</v>
      </c>
      <c r="AN5449" s="12"/>
    </row>
    <row r="5450" spans="2:40" ht="31.2" x14ac:dyDescent="0.3">
      <c r="B5450" s="30" t="s">
        <v>1465</v>
      </c>
      <c r="C5450" s="30" t="s">
        <v>134</v>
      </c>
      <c r="D5450" s="30" t="s">
        <v>114</v>
      </c>
      <c r="E5450" s="15" t="str">
        <f t="shared" si="14352"/>
        <v>1103</v>
      </c>
      <c r="F5450" s="30" t="s">
        <v>378</v>
      </c>
      <c r="G5450" s="30" t="s">
        <v>174</v>
      </c>
      <c r="H5450" s="31" t="s">
        <v>175</v>
      </c>
      <c r="I5450" s="32"/>
      <c r="J5450" s="32"/>
      <c r="K5450" s="32"/>
      <c r="L5450" s="32"/>
      <c r="M5450" s="32"/>
      <c r="N5450" s="32"/>
      <c r="O5450" s="32">
        <f t="shared" ref="O5450:T5450" si="14428">O5451+O5452</f>
        <v>0</v>
      </c>
      <c r="P5450" s="32">
        <f t="shared" si="14428"/>
        <v>0</v>
      </c>
      <c r="Q5450" s="32">
        <f t="shared" si="14428"/>
        <v>0</v>
      </c>
      <c r="R5450" s="32">
        <f t="shared" si="14428"/>
        <v>0</v>
      </c>
      <c r="S5450" s="32">
        <f t="shared" si="14428"/>
        <v>0</v>
      </c>
      <c r="T5450" s="32">
        <f t="shared" si="14428"/>
        <v>0</v>
      </c>
      <c r="U5450" s="32"/>
      <c r="V5450" s="32">
        <f t="shared" si="14380"/>
        <v>0</v>
      </c>
      <c r="W5450" s="32"/>
      <c r="X5450" s="32"/>
      <c r="Y5450" s="32"/>
      <c r="Z5450" s="32"/>
      <c r="AA5450" s="32"/>
      <c r="AB5450" s="32">
        <f>AB5451+AB5452</f>
        <v>567.61146000000008</v>
      </c>
      <c r="AC5450" s="33">
        <f>AC5451+AC5452</f>
        <v>1447.6114600000001</v>
      </c>
      <c r="AD5450" s="33">
        <f>AD5451+AD5452</f>
        <v>1447.6114600000001</v>
      </c>
      <c r="AE5450" s="34">
        <f t="shared" si="14349"/>
        <v>100</v>
      </c>
      <c r="AF5450" s="32">
        <f t="shared" ref="AF5450:AK5450" si="14429">AF5451+AF5452</f>
        <v>1247.6114600000001</v>
      </c>
      <c r="AG5450" s="32">
        <f t="shared" si="14429"/>
        <v>0</v>
      </c>
      <c r="AH5450" s="32">
        <f t="shared" si="14429"/>
        <v>0</v>
      </c>
      <c r="AI5450" s="32">
        <f t="shared" si="14429"/>
        <v>0</v>
      </c>
      <c r="AJ5450" s="32">
        <f t="shared" si="14429"/>
        <v>0</v>
      </c>
      <c r="AK5450" s="32">
        <f t="shared" si="14429"/>
        <v>0</v>
      </c>
      <c r="AL5450" s="32">
        <f t="shared" si="14350"/>
        <v>1247.6114600000001</v>
      </c>
      <c r="AM5450" s="32">
        <f t="shared" si="14351"/>
        <v>-1247.6114600000001</v>
      </c>
      <c r="AN5450" s="12"/>
    </row>
    <row r="5451" spans="2:40" x14ac:dyDescent="0.3">
      <c r="B5451" s="30" t="s">
        <v>1465</v>
      </c>
      <c r="C5451" s="30" t="s">
        <v>134</v>
      </c>
      <c r="D5451" s="30" t="s">
        <v>114</v>
      </c>
      <c r="E5451" s="15" t="str">
        <f t="shared" si="14352"/>
        <v>1103</v>
      </c>
      <c r="F5451" s="30" t="s">
        <v>378</v>
      </c>
      <c r="G5451" s="30" t="s">
        <v>176</v>
      </c>
      <c r="H5451" s="31" t="s">
        <v>177</v>
      </c>
      <c r="I5451" s="32"/>
      <c r="J5451" s="32"/>
      <c r="K5451" s="32"/>
      <c r="L5451" s="32"/>
      <c r="M5451" s="32"/>
      <c r="N5451" s="32"/>
      <c r="O5451" s="32">
        <v>0</v>
      </c>
      <c r="P5451" s="32">
        <v>0</v>
      </c>
      <c r="Q5451" s="32">
        <v>0</v>
      </c>
      <c r="R5451" s="32">
        <v>0</v>
      </c>
      <c r="S5451" s="32">
        <v>0</v>
      </c>
      <c r="T5451" s="32">
        <v>0</v>
      </c>
      <c r="U5451" s="32"/>
      <c r="V5451" s="32">
        <f t="shared" si="14380"/>
        <v>0</v>
      </c>
      <c r="W5451" s="32"/>
      <c r="X5451" s="32"/>
      <c r="Y5451" s="32"/>
      <c r="Z5451" s="32"/>
      <c r="AA5451" s="32"/>
      <c r="AB5451" s="32">
        <v>200</v>
      </c>
      <c r="AC5451" s="33">
        <v>200</v>
      </c>
      <c r="AD5451" s="33">
        <v>200</v>
      </c>
      <c r="AE5451" s="34">
        <f t="shared" si="14349"/>
        <v>100</v>
      </c>
      <c r="AF5451" s="32">
        <v>200</v>
      </c>
      <c r="AG5451" s="32">
        <v>0</v>
      </c>
      <c r="AH5451" s="32">
        <v>0</v>
      </c>
      <c r="AI5451" s="32">
        <v>0</v>
      </c>
      <c r="AJ5451" s="32">
        <v>0</v>
      </c>
      <c r="AK5451" s="32">
        <v>0</v>
      </c>
      <c r="AL5451" s="32">
        <f t="shared" si="14350"/>
        <v>200</v>
      </c>
      <c r="AM5451" s="32">
        <f t="shared" si="14351"/>
        <v>-200</v>
      </c>
      <c r="AN5451" s="12"/>
    </row>
    <row r="5452" spans="2:40" x14ac:dyDescent="0.3">
      <c r="B5452" s="30" t="s">
        <v>1465</v>
      </c>
      <c r="C5452" s="30" t="s">
        <v>134</v>
      </c>
      <c r="D5452" s="30" t="s">
        <v>114</v>
      </c>
      <c r="E5452" s="15" t="str">
        <f t="shared" si="14352"/>
        <v>1103</v>
      </c>
      <c r="F5452" s="30" t="s">
        <v>378</v>
      </c>
      <c r="G5452" s="30" t="s">
        <v>302</v>
      </c>
      <c r="H5452" s="31" t="s">
        <v>303</v>
      </c>
      <c r="I5452" s="32"/>
      <c r="J5452" s="32"/>
      <c r="K5452" s="32"/>
      <c r="L5452" s="32"/>
      <c r="M5452" s="32"/>
      <c r="N5452" s="32"/>
      <c r="O5452" s="32">
        <v>0</v>
      </c>
      <c r="P5452" s="32">
        <v>0</v>
      </c>
      <c r="Q5452" s="32">
        <v>0</v>
      </c>
      <c r="R5452" s="32">
        <v>0</v>
      </c>
      <c r="S5452" s="32">
        <v>0</v>
      </c>
      <c r="T5452" s="32">
        <v>0</v>
      </c>
      <c r="U5452" s="32"/>
      <c r="V5452" s="32">
        <f t="shared" si="14380"/>
        <v>0</v>
      </c>
      <c r="W5452" s="32"/>
      <c r="X5452" s="32"/>
      <c r="Y5452" s="32"/>
      <c r="Z5452" s="32"/>
      <c r="AA5452" s="32"/>
      <c r="AB5452" s="32">
        <v>367.61146000000002</v>
      </c>
      <c r="AC5452" s="33">
        <v>1247.6114600000001</v>
      </c>
      <c r="AD5452" s="33">
        <v>1247.6114600000001</v>
      </c>
      <c r="AE5452" s="34">
        <f t="shared" si="14349"/>
        <v>100</v>
      </c>
      <c r="AF5452" s="32">
        <v>1047.6114600000001</v>
      </c>
      <c r="AG5452" s="32">
        <v>0</v>
      </c>
      <c r="AH5452" s="32">
        <v>0</v>
      </c>
      <c r="AI5452" s="32">
        <v>0</v>
      </c>
      <c r="AJ5452" s="32">
        <v>0</v>
      </c>
      <c r="AK5452" s="32">
        <v>0</v>
      </c>
      <c r="AL5452" s="32">
        <f t="shared" si="14350"/>
        <v>1047.6114600000001</v>
      </c>
      <c r="AM5452" s="32">
        <f t="shared" si="14351"/>
        <v>-1047.6114600000001</v>
      </c>
      <c r="AN5452" s="12"/>
    </row>
    <row r="5453" spans="2:40" s="22" customFormat="1" ht="31.2" x14ac:dyDescent="0.3">
      <c r="B5453" s="23" t="s">
        <v>1465</v>
      </c>
      <c r="C5453" s="23" t="s">
        <v>134</v>
      </c>
      <c r="D5453" s="23" t="s">
        <v>112</v>
      </c>
      <c r="E5453" s="24" t="str">
        <f t="shared" si="14352"/>
        <v>1105</v>
      </c>
      <c r="F5453" s="23"/>
      <c r="G5453" s="23"/>
      <c r="H5453" s="25" t="s">
        <v>1513</v>
      </c>
      <c r="I5453" s="26">
        <f t="shared" ref="I5453:N5453" si="14430">I5461+I5454</f>
        <v>71947.399999999994</v>
      </c>
      <c r="J5453" s="26">
        <f t="shared" si="14430"/>
        <v>73649.8</v>
      </c>
      <c r="K5453" s="26">
        <f t="shared" si="14430"/>
        <v>73649.8</v>
      </c>
      <c r="L5453" s="26">
        <f t="shared" si="14430"/>
        <v>0</v>
      </c>
      <c r="M5453" s="26">
        <f t="shared" si="14430"/>
        <v>0</v>
      </c>
      <c r="N5453" s="26">
        <f t="shared" si="14430"/>
        <v>0</v>
      </c>
      <c r="O5453" s="26">
        <f>O5461+O5454+O5471</f>
        <v>0</v>
      </c>
      <c r="P5453" s="26">
        <f>P5461+P5454+P5471</f>
        <v>0</v>
      </c>
      <c r="Q5453" s="26">
        <f>Q5461+Q5454</f>
        <v>0</v>
      </c>
      <c r="R5453" s="26">
        <f>R5461+R5454</f>
        <v>676.2</v>
      </c>
      <c r="S5453" s="26">
        <f>S5461+S5454</f>
        <v>0</v>
      </c>
      <c r="T5453" s="26">
        <f>T5461+T5454</f>
        <v>0</v>
      </c>
      <c r="U5453" s="26">
        <v>0</v>
      </c>
      <c r="V5453" s="26">
        <f t="shared" si="14380"/>
        <v>72623.599999999991</v>
      </c>
      <c r="W5453" s="26">
        <f>W5461+W5454</f>
        <v>0</v>
      </c>
      <c r="X5453" s="26">
        <f>X5461+X5454</f>
        <v>0</v>
      </c>
      <c r="Y5453" s="26">
        <f>Y5461+Y5454</f>
        <v>0</v>
      </c>
      <c r="Z5453" s="26">
        <f>Z5461+Z5454</f>
        <v>0</v>
      </c>
      <c r="AA5453" s="26">
        <f>AA5461+AA5454</f>
        <v>0</v>
      </c>
      <c r="AB5453" s="26">
        <f>AB5461+AB5454+AB5471</f>
        <v>55490.859629999992</v>
      </c>
      <c r="AC5453" s="27">
        <f>AC5461+AC5454+AC5471</f>
        <v>74190.424999999988</v>
      </c>
      <c r="AD5453" s="27">
        <f>AD5461+AD5454+AD5471</f>
        <v>74098.435230000003</v>
      </c>
      <c r="AE5453" s="28">
        <f t="shared" si="14349"/>
        <v>99.876008568491173</v>
      </c>
      <c r="AF5453" s="26">
        <f t="shared" ref="AF5453:AK5453" si="14431">AF5461+AF5454+AF5471</f>
        <v>74190.425000000003</v>
      </c>
      <c r="AG5453" s="26">
        <f t="shared" si="14431"/>
        <v>0</v>
      </c>
      <c r="AH5453" s="26">
        <f t="shared" si="14431"/>
        <v>0</v>
      </c>
      <c r="AI5453" s="26">
        <f t="shared" si="14431"/>
        <v>0</v>
      </c>
      <c r="AJ5453" s="26">
        <f t="shared" si="14431"/>
        <v>0</v>
      </c>
      <c r="AK5453" s="26">
        <f t="shared" si="14431"/>
        <v>0</v>
      </c>
      <c r="AL5453" s="26">
        <f t="shared" si="14350"/>
        <v>74190.425000000003</v>
      </c>
      <c r="AM5453" s="26">
        <f t="shared" si="14351"/>
        <v>-1566.8250000000116</v>
      </c>
      <c r="AN5453" s="29"/>
    </row>
    <row r="5454" spans="2:40" ht="31.2" x14ac:dyDescent="0.3">
      <c r="B5454" s="30" t="s">
        <v>1465</v>
      </c>
      <c r="C5454" s="30" t="s">
        <v>134</v>
      </c>
      <c r="D5454" s="30" t="s">
        <v>112</v>
      </c>
      <c r="E5454" s="15" t="str">
        <f t="shared" si="14352"/>
        <v>1105</v>
      </c>
      <c r="F5454" s="30" t="s">
        <v>78</v>
      </c>
      <c r="G5454" s="30"/>
      <c r="H5454" s="31" t="s">
        <v>79</v>
      </c>
      <c r="I5454" s="32">
        <f t="shared" ref="I5454:I5455" si="14432">I5455</f>
        <v>57047.7</v>
      </c>
      <c r="J5454" s="32">
        <f t="shared" ref="J5454:J5455" si="14433">J5455</f>
        <v>58915.6</v>
      </c>
      <c r="K5454" s="32">
        <f t="shared" ref="K5454:K5455" si="14434">K5455</f>
        <v>58915.6</v>
      </c>
      <c r="L5454" s="32">
        <f t="shared" ref="L5454:L5455" si="14435">L5455</f>
        <v>0</v>
      </c>
      <c r="M5454" s="32">
        <f t="shared" ref="M5454:M5455" si="14436">M5455</f>
        <v>0</v>
      </c>
      <c r="N5454" s="32">
        <f t="shared" ref="N5454:N5455" si="14437">N5455</f>
        <v>0</v>
      </c>
      <c r="O5454" s="32">
        <f t="shared" ref="O5454:O5455" si="14438">O5455</f>
        <v>0</v>
      </c>
      <c r="P5454" s="32">
        <f t="shared" ref="P5454:P5455" si="14439">P5455</f>
        <v>0</v>
      </c>
      <c r="Q5454" s="32">
        <f t="shared" ref="Q5454:Q5455" si="14440">Q5455</f>
        <v>0</v>
      </c>
      <c r="R5454" s="32">
        <f t="shared" ref="R5454:R5455" si="14441">R5455</f>
        <v>0</v>
      </c>
      <c r="S5454" s="32">
        <f t="shared" ref="S5454:S5455" si="14442">S5455</f>
        <v>0</v>
      </c>
      <c r="T5454" s="32">
        <f t="shared" ref="T5454:T5455" si="14443">T5455</f>
        <v>0</v>
      </c>
      <c r="U5454" s="32">
        <v>0</v>
      </c>
      <c r="V5454" s="32">
        <f t="shared" si="14380"/>
        <v>57047.7</v>
      </c>
      <c r="W5454" s="32">
        <f t="shared" ref="W5454:W5455" si="14444">W5455</f>
        <v>0</v>
      </c>
      <c r="X5454" s="32">
        <f t="shared" ref="X5454:X5455" si="14445">X5455</f>
        <v>0</v>
      </c>
      <c r="Y5454" s="32">
        <f t="shared" ref="Y5454:Y5455" si="14446">Y5455</f>
        <v>0</v>
      </c>
      <c r="Z5454" s="32">
        <f t="shared" ref="Z5454:Z5455" si="14447">Z5455</f>
        <v>0</v>
      </c>
      <c r="AA5454" s="32">
        <f t="shared" ref="AA5454:AA5455" si="14448">AA5455</f>
        <v>0</v>
      </c>
      <c r="AB5454" s="32">
        <f t="shared" ref="AB5454:AB5455" si="14449">AB5455</f>
        <v>43207.307379999998</v>
      </c>
      <c r="AC5454" s="33">
        <f t="shared" ref="AC5454:AC5455" si="14450">AC5455</f>
        <v>57047.7</v>
      </c>
      <c r="AD5454" s="33">
        <f t="shared" ref="AD5454:AD5455" si="14451">AD5455</f>
        <v>57043.61393</v>
      </c>
      <c r="AE5454" s="34">
        <f t="shared" si="14349"/>
        <v>99.992837450063718</v>
      </c>
      <c r="AF5454" s="32">
        <f t="shared" ref="AF5454:AF5455" si="14452">AF5455</f>
        <v>57047.700000000004</v>
      </c>
      <c r="AG5454" s="32">
        <f t="shared" ref="AG5454:AG5455" si="14453">AG5455</f>
        <v>0</v>
      </c>
      <c r="AH5454" s="32">
        <f t="shared" ref="AH5454:AH5455" si="14454">AH5455</f>
        <v>0</v>
      </c>
      <c r="AI5454" s="32">
        <f t="shared" ref="AI5454:AI5455" si="14455">AI5455</f>
        <v>0</v>
      </c>
      <c r="AJ5454" s="32">
        <f t="shared" ref="AJ5454:AJ5455" si="14456">AJ5455</f>
        <v>0</v>
      </c>
      <c r="AK5454" s="32">
        <f t="shared" ref="AK5454:AK5455" si="14457">AK5455</f>
        <v>0</v>
      </c>
      <c r="AL5454" s="32">
        <f t="shared" si="14350"/>
        <v>57047.700000000004</v>
      </c>
      <c r="AM5454" s="32">
        <f t="shared" si="14351"/>
        <v>0</v>
      </c>
    </row>
    <row r="5455" spans="2:40" x14ac:dyDescent="0.3">
      <c r="B5455" s="30" t="s">
        <v>1465</v>
      </c>
      <c r="C5455" s="30" t="s">
        <v>134</v>
      </c>
      <c r="D5455" s="30" t="s">
        <v>112</v>
      </c>
      <c r="E5455" s="15" t="str">
        <f t="shared" si="14352"/>
        <v>1105</v>
      </c>
      <c r="F5455" s="30" t="s">
        <v>138</v>
      </c>
      <c r="G5455" s="30"/>
      <c r="H5455" s="31" t="s">
        <v>139</v>
      </c>
      <c r="I5455" s="32">
        <f t="shared" si="14432"/>
        <v>57047.7</v>
      </c>
      <c r="J5455" s="32">
        <f t="shared" si="14433"/>
        <v>58915.6</v>
      </c>
      <c r="K5455" s="32">
        <f t="shared" si="14434"/>
        <v>58915.6</v>
      </c>
      <c r="L5455" s="32">
        <f t="shared" si="14435"/>
        <v>0</v>
      </c>
      <c r="M5455" s="32">
        <f t="shared" si="14436"/>
        <v>0</v>
      </c>
      <c r="N5455" s="32">
        <f t="shared" si="14437"/>
        <v>0</v>
      </c>
      <c r="O5455" s="32">
        <f t="shared" si="14438"/>
        <v>0</v>
      </c>
      <c r="P5455" s="32">
        <f t="shared" si="14439"/>
        <v>0</v>
      </c>
      <c r="Q5455" s="32">
        <f t="shared" si="14440"/>
        <v>0</v>
      </c>
      <c r="R5455" s="32">
        <f t="shared" si="14441"/>
        <v>0</v>
      </c>
      <c r="S5455" s="32">
        <f t="shared" si="14442"/>
        <v>0</v>
      </c>
      <c r="T5455" s="32">
        <f t="shared" si="14443"/>
        <v>0</v>
      </c>
      <c r="U5455" s="32">
        <v>0</v>
      </c>
      <c r="V5455" s="32">
        <f t="shared" si="14380"/>
        <v>57047.7</v>
      </c>
      <c r="W5455" s="32">
        <f t="shared" si="14444"/>
        <v>0</v>
      </c>
      <c r="X5455" s="32">
        <f t="shared" si="14445"/>
        <v>0</v>
      </c>
      <c r="Y5455" s="32">
        <f t="shared" si="14446"/>
        <v>0</v>
      </c>
      <c r="Z5455" s="32">
        <f t="shared" si="14447"/>
        <v>0</v>
      </c>
      <c r="AA5455" s="32">
        <f t="shared" si="14448"/>
        <v>0</v>
      </c>
      <c r="AB5455" s="32">
        <f t="shared" si="14449"/>
        <v>43207.307379999998</v>
      </c>
      <c r="AC5455" s="33">
        <f t="shared" si="14450"/>
        <v>57047.7</v>
      </c>
      <c r="AD5455" s="33">
        <f t="shared" si="14451"/>
        <v>57043.61393</v>
      </c>
      <c r="AE5455" s="34">
        <f t="shared" si="14349"/>
        <v>99.992837450063718</v>
      </c>
      <c r="AF5455" s="32">
        <f t="shared" si="14452"/>
        <v>57047.700000000004</v>
      </c>
      <c r="AG5455" s="32">
        <f t="shared" si="14453"/>
        <v>0</v>
      </c>
      <c r="AH5455" s="32">
        <f t="shared" si="14454"/>
        <v>0</v>
      </c>
      <c r="AI5455" s="32">
        <f t="shared" si="14455"/>
        <v>0</v>
      </c>
      <c r="AJ5455" s="32">
        <f t="shared" si="14456"/>
        <v>0</v>
      </c>
      <c r="AK5455" s="32">
        <f t="shared" si="14457"/>
        <v>0</v>
      </c>
      <c r="AL5455" s="32">
        <f t="shared" si="14350"/>
        <v>57047.700000000004</v>
      </c>
      <c r="AM5455" s="32">
        <f t="shared" si="14351"/>
        <v>0</v>
      </c>
    </row>
    <row r="5456" spans="2:40" ht="31.2" x14ac:dyDescent="0.3">
      <c r="B5456" s="30" t="s">
        <v>1465</v>
      </c>
      <c r="C5456" s="30" t="s">
        <v>134</v>
      </c>
      <c r="D5456" s="30" t="s">
        <v>112</v>
      </c>
      <c r="E5456" s="15" t="str">
        <f t="shared" si="14352"/>
        <v>1105</v>
      </c>
      <c r="F5456" s="30" t="s">
        <v>140</v>
      </c>
      <c r="G5456" s="30"/>
      <c r="H5456" s="31" t="s">
        <v>67</v>
      </c>
      <c r="I5456" s="32">
        <f t="shared" ref="I5456:T5456" si="14458">I5457+I5459</f>
        <v>57047.7</v>
      </c>
      <c r="J5456" s="32">
        <f t="shared" si="14458"/>
        <v>58915.6</v>
      </c>
      <c r="K5456" s="32">
        <f t="shared" si="14458"/>
        <v>58915.6</v>
      </c>
      <c r="L5456" s="32">
        <f t="shared" si="14458"/>
        <v>0</v>
      </c>
      <c r="M5456" s="32">
        <f t="shared" si="14458"/>
        <v>0</v>
      </c>
      <c r="N5456" s="32">
        <f t="shared" si="14458"/>
        <v>0</v>
      </c>
      <c r="O5456" s="32">
        <f t="shared" si="14458"/>
        <v>0</v>
      </c>
      <c r="P5456" s="32">
        <f t="shared" si="14458"/>
        <v>0</v>
      </c>
      <c r="Q5456" s="32">
        <f t="shared" si="14458"/>
        <v>0</v>
      </c>
      <c r="R5456" s="32">
        <f t="shared" si="14458"/>
        <v>0</v>
      </c>
      <c r="S5456" s="32">
        <f t="shared" si="14458"/>
        <v>0</v>
      </c>
      <c r="T5456" s="32">
        <f t="shared" si="14458"/>
        <v>0</v>
      </c>
      <c r="U5456" s="32">
        <v>0</v>
      </c>
      <c r="V5456" s="32">
        <f t="shared" si="14380"/>
        <v>57047.7</v>
      </c>
      <c r="W5456" s="32">
        <f t="shared" ref="W5456:AD5456" si="14459">W5457+W5459</f>
        <v>0</v>
      </c>
      <c r="X5456" s="32">
        <f t="shared" si="14459"/>
        <v>0</v>
      </c>
      <c r="Y5456" s="32">
        <f t="shared" si="14459"/>
        <v>0</v>
      </c>
      <c r="Z5456" s="32">
        <f t="shared" si="14459"/>
        <v>0</v>
      </c>
      <c r="AA5456" s="32">
        <f t="shared" si="14459"/>
        <v>0</v>
      </c>
      <c r="AB5456" s="32">
        <f t="shared" si="14459"/>
        <v>43207.307379999998</v>
      </c>
      <c r="AC5456" s="33">
        <f t="shared" si="14459"/>
        <v>57047.7</v>
      </c>
      <c r="AD5456" s="33">
        <f t="shared" si="14459"/>
        <v>57043.61393</v>
      </c>
      <c r="AE5456" s="34">
        <f t="shared" si="14349"/>
        <v>99.992837450063718</v>
      </c>
      <c r="AF5456" s="32">
        <f t="shared" ref="AF5456:AK5456" si="14460">AF5457+AF5459</f>
        <v>57047.700000000004</v>
      </c>
      <c r="AG5456" s="32">
        <f t="shared" si="14460"/>
        <v>0</v>
      </c>
      <c r="AH5456" s="32">
        <f t="shared" si="14460"/>
        <v>0</v>
      </c>
      <c r="AI5456" s="32">
        <f t="shared" si="14460"/>
        <v>0</v>
      </c>
      <c r="AJ5456" s="32">
        <f t="shared" si="14460"/>
        <v>0</v>
      </c>
      <c r="AK5456" s="32">
        <f t="shared" si="14460"/>
        <v>0</v>
      </c>
      <c r="AL5456" s="32">
        <f t="shared" si="14350"/>
        <v>57047.700000000004</v>
      </c>
      <c r="AM5456" s="32">
        <f t="shared" si="14351"/>
        <v>0</v>
      </c>
    </row>
    <row r="5457" spans="2:40" ht="78" x14ac:dyDescent="0.3">
      <c r="B5457" s="30" t="s">
        <v>1465</v>
      </c>
      <c r="C5457" s="30" t="s">
        <v>134</v>
      </c>
      <c r="D5457" s="30" t="s">
        <v>112</v>
      </c>
      <c r="E5457" s="15" t="str">
        <f t="shared" si="14352"/>
        <v>1105</v>
      </c>
      <c r="F5457" s="30" t="s">
        <v>140</v>
      </c>
      <c r="G5457" s="30" t="s">
        <v>68</v>
      </c>
      <c r="H5457" s="31" t="s">
        <v>69</v>
      </c>
      <c r="I5457" s="32">
        <f t="shared" ref="I5457:T5457" si="14461">I5458</f>
        <v>51432.7</v>
      </c>
      <c r="J5457" s="32">
        <f t="shared" si="14461"/>
        <v>53300.6</v>
      </c>
      <c r="K5457" s="32">
        <f t="shared" si="14461"/>
        <v>53300.6</v>
      </c>
      <c r="L5457" s="32">
        <f t="shared" si="14461"/>
        <v>0</v>
      </c>
      <c r="M5457" s="32">
        <f t="shared" si="14461"/>
        <v>0</v>
      </c>
      <c r="N5457" s="32">
        <f t="shared" si="14461"/>
        <v>0</v>
      </c>
      <c r="O5457" s="32">
        <f t="shared" si="14461"/>
        <v>0</v>
      </c>
      <c r="P5457" s="32">
        <f t="shared" si="14461"/>
        <v>0</v>
      </c>
      <c r="Q5457" s="32">
        <f t="shared" si="14461"/>
        <v>0</v>
      </c>
      <c r="R5457" s="32">
        <f t="shared" si="14461"/>
        <v>0</v>
      </c>
      <c r="S5457" s="32">
        <f t="shared" si="14461"/>
        <v>0</v>
      </c>
      <c r="T5457" s="32">
        <f t="shared" si="14461"/>
        <v>0</v>
      </c>
      <c r="U5457" s="32">
        <v>0</v>
      </c>
      <c r="V5457" s="32">
        <f t="shared" si="14380"/>
        <v>51432.7</v>
      </c>
      <c r="W5457" s="32">
        <f t="shared" ref="W5457:AD5457" si="14462">W5458</f>
        <v>0</v>
      </c>
      <c r="X5457" s="32">
        <f t="shared" si="14462"/>
        <v>0</v>
      </c>
      <c r="Y5457" s="32">
        <f t="shared" si="14462"/>
        <v>0</v>
      </c>
      <c r="Z5457" s="32">
        <f t="shared" si="14462"/>
        <v>0</v>
      </c>
      <c r="AA5457" s="32">
        <f t="shared" si="14462"/>
        <v>0</v>
      </c>
      <c r="AB5457" s="32">
        <f t="shared" si="14462"/>
        <v>39262.256399999998</v>
      </c>
      <c r="AC5457" s="33">
        <f t="shared" si="14462"/>
        <v>52090.167439999997</v>
      </c>
      <c r="AD5457" s="33">
        <f t="shared" si="14462"/>
        <v>52089.217100000002</v>
      </c>
      <c r="AE5457" s="34">
        <f t="shared" si="14349"/>
        <v>99.998175586590136</v>
      </c>
      <c r="AF5457" s="32">
        <f t="shared" ref="AF5457:AK5457" si="14463">AF5458</f>
        <v>51545.034140000003</v>
      </c>
      <c r="AG5457" s="32">
        <f t="shared" si="14463"/>
        <v>0</v>
      </c>
      <c r="AH5457" s="32">
        <f t="shared" si="14463"/>
        <v>0</v>
      </c>
      <c r="AI5457" s="32">
        <f t="shared" si="14463"/>
        <v>0</v>
      </c>
      <c r="AJ5457" s="32">
        <f t="shared" si="14463"/>
        <v>0</v>
      </c>
      <c r="AK5457" s="32">
        <f t="shared" si="14463"/>
        <v>0</v>
      </c>
      <c r="AL5457" s="32">
        <f t="shared" si="14350"/>
        <v>51545.034140000003</v>
      </c>
      <c r="AM5457" s="32">
        <f t="shared" si="14351"/>
        <v>-112.3341400000063</v>
      </c>
    </row>
    <row r="5458" spans="2:40" x14ac:dyDescent="0.3">
      <c r="B5458" s="30" t="s">
        <v>1465</v>
      </c>
      <c r="C5458" s="30" t="s">
        <v>134</v>
      </c>
      <c r="D5458" s="30" t="s">
        <v>112</v>
      </c>
      <c r="E5458" s="15" t="str">
        <f t="shared" si="14352"/>
        <v>1105</v>
      </c>
      <c r="F5458" s="30" t="s">
        <v>140</v>
      </c>
      <c r="G5458" s="30" t="s">
        <v>70</v>
      </c>
      <c r="H5458" s="31" t="s">
        <v>71</v>
      </c>
      <c r="I5458" s="32">
        <f>53358.6-1925.9</f>
        <v>51432.7</v>
      </c>
      <c r="J5458" s="32">
        <f>55296.5-1995.9</f>
        <v>53300.6</v>
      </c>
      <c r="K5458" s="32">
        <f>55296.5-1995.9</f>
        <v>53300.6</v>
      </c>
      <c r="L5458" s="32"/>
      <c r="M5458" s="32"/>
      <c r="N5458" s="32"/>
      <c r="O5458" s="32">
        <v>0</v>
      </c>
      <c r="P5458" s="32">
        <v>0</v>
      </c>
      <c r="Q5458" s="32">
        <v>0</v>
      </c>
      <c r="R5458" s="32">
        <v>0</v>
      </c>
      <c r="S5458" s="32">
        <v>0</v>
      </c>
      <c r="T5458" s="32">
        <v>0</v>
      </c>
      <c r="U5458" s="32">
        <v>0</v>
      </c>
      <c r="V5458" s="32">
        <f t="shared" si="14380"/>
        <v>51432.7</v>
      </c>
      <c r="W5458" s="32"/>
      <c r="X5458" s="32"/>
      <c r="Y5458" s="32"/>
      <c r="Z5458" s="32"/>
      <c r="AA5458" s="32"/>
      <c r="AB5458" s="32">
        <v>39262.256399999998</v>
      </c>
      <c r="AC5458" s="33">
        <v>52090.167439999997</v>
      </c>
      <c r="AD5458" s="33">
        <v>52089.217100000002</v>
      </c>
      <c r="AE5458" s="34">
        <f t="shared" si="14349"/>
        <v>99.998175586590136</v>
      </c>
      <c r="AF5458" s="32">
        <v>51545.034140000003</v>
      </c>
      <c r="AG5458" s="32">
        <v>0</v>
      </c>
      <c r="AH5458" s="32">
        <v>0</v>
      </c>
      <c r="AI5458" s="32">
        <v>0</v>
      </c>
      <c r="AJ5458" s="32">
        <v>0</v>
      </c>
      <c r="AK5458" s="32">
        <v>0</v>
      </c>
      <c r="AL5458" s="32">
        <f t="shared" si="14350"/>
        <v>51545.034140000003</v>
      </c>
      <c r="AM5458" s="32">
        <f t="shared" si="14351"/>
        <v>-112.3341400000063</v>
      </c>
      <c r="AN5458" s="12"/>
    </row>
    <row r="5459" spans="2:40" ht="31.2" x14ac:dyDescent="0.3">
      <c r="B5459" s="30" t="s">
        <v>1465</v>
      </c>
      <c r="C5459" s="30" t="s">
        <v>134</v>
      </c>
      <c r="D5459" s="30" t="s">
        <v>112</v>
      </c>
      <c r="E5459" s="15" t="str">
        <f t="shared" si="14352"/>
        <v>1105</v>
      </c>
      <c r="F5459" s="30" t="s">
        <v>140</v>
      </c>
      <c r="G5459" s="30" t="s">
        <v>50</v>
      </c>
      <c r="H5459" s="31" t="s">
        <v>51</v>
      </c>
      <c r="I5459" s="32">
        <f t="shared" ref="I5459:T5459" si="14464">I5460</f>
        <v>5615</v>
      </c>
      <c r="J5459" s="32">
        <f t="shared" si="14464"/>
        <v>5615</v>
      </c>
      <c r="K5459" s="32">
        <f t="shared" si="14464"/>
        <v>5615</v>
      </c>
      <c r="L5459" s="32">
        <f t="shared" si="14464"/>
        <v>0</v>
      </c>
      <c r="M5459" s="32">
        <f t="shared" si="14464"/>
        <v>0</v>
      </c>
      <c r="N5459" s="32">
        <f t="shared" si="14464"/>
        <v>0</v>
      </c>
      <c r="O5459" s="32">
        <f t="shared" si="14464"/>
        <v>0</v>
      </c>
      <c r="P5459" s="32">
        <f t="shared" si="14464"/>
        <v>0</v>
      </c>
      <c r="Q5459" s="32">
        <f t="shared" si="14464"/>
        <v>0</v>
      </c>
      <c r="R5459" s="32">
        <f t="shared" si="14464"/>
        <v>0</v>
      </c>
      <c r="S5459" s="32">
        <f t="shared" si="14464"/>
        <v>0</v>
      </c>
      <c r="T5459" s="32">
        <f t="shared" si="14464"/>
        <v>0</v>
      </c>
      <c r="U5459" s="32">
        <v>0</v>
      </c>
      <c r="V5459" s="32">
        <f t="shared" si="14380"/>
        <v>5615</v>
      </c>
      <c r="W5459" s="32">
        <f t="shared" ref="W5459:AD5459" si="14465">W5460</f>
        <v>0</v>
      </c>
      <c r="X5459" s="32">
        <f t="shared" si="14465"/>
        <v>0</v>
      </c>
      <c r="Y5459" s="32">
        <f t="shared" si="14465"/>
        <v>0</v>
      </c>
      <c r="Z5459" s="32">
        <f t="shared" si="14465"/>
        <v>0</v>
      </c>
      <c r="AA5459" s="32">
        <f t="shared" si="14465"/>
        <v>0</v>
      </c>
      <c r="AB5459" s="32">
        <f t="shared" si="14465"/>
        <v>3945.05098</v>
      </c>
      <c r="AC5459" s="33">
        <f t="shared" si="14465"/>
        <v>4957.5325599999996</v>
      </c>
      <c r="AD5459" s="33">
        <f t="shared" si="14465"/>
        <v>4954.3968299999997</v>
      </c>
      <c r="AE5459" s="34">
        <f t="shared" si="14349"/>
        <v>99.936748171352406</v>
      </c>
      <c r="AF5459" s="32">
        <f t="shared" ref="AF5459:AK5459" si="14466">AF5460</f>
        <v>5502.6658600000001</v>
      </c>
      <c r="AG5459" s="32">
        <f t="shared" si="14466"/>
        <v>0</v>
      </c>
      <c r="AH5459" s="32">
        <f t="shared" si="14466"/>
        <v>0</v>
      </c>
      <c r="AI5459" s="32">
        <f t="shared" si="14466"/>
        <v>0</v>
      </c>
      <c r="AJ5459" s="32">
        <f t="shared" si="14466"/>
        <v>0</v>
      </c>
      <c r="AK5459" s="32">
        <f t="shared" si="14466"/>
        <v>0</v>
      </c>
      <c r="AL5459" s="32">
        <f t="shared" si="14350"/>
        <v>5502.6658600000001</v>
      </c>
      <c r="AM5459" s="32">
        <f t="shared" si="14351"/>
        <v>112.33413999999993</v>
      </c>
    </row>
    <row r="5460" spans="2:40" ht="31.2" x14ac:dyDescent="0.3">
      <c r="B5460" s="30" t="s">
        <v>1465</v>
      </c>
      <c r="C5460" s="30" t="s">
        <v>134</v>
      </c>
      <c r="D5460" s="30" t="s">
        <v>112</v>
      </c>
      <c r="E5460" s="15" t="str">
        <f t="shared" si="14352"/>
        <v>1105</v>
      </c>
      <c r="F5460" s="30" t="s">
        <v>140</v>
      </c>
      <c r="G5460" s="30" t="s">
        <v>52</v>
      </c>
      <c r="H5460" s="31" t="s">
        <v>53</v>
      </c>
      <c r="I5460" s="32">
        <f>5732.5-117.5</f>
        <v>5615</v>
      </c>
      <c r="J5460" s="32">
        <f>5732.5-117.5</f>
        <v>5615</v>
      </c>
      <c r="K5460" s="32">
        <f>5732.5-117.5</f>
        <v>5615</v>
      </c>
      <c r="L5460" s="32"/>
      <c r="M5460" s="32"/>
      <c r="N5460" s="32"/>
      <c r="O5460" s="32">
        <v>0</v>
      </c>
      <c r="P5460" s="32">
        <v>0</v>
      </c>
      <c r="Q5460" s="32">
        <v>0</v>
      </c>
      <c r="R5460" s="32">
        <v>0</v>
      </c>
      <c r="S5460" s="32">
        <v>0</v>
      </c>
      <c r="T5460" s="32">
        <v>0</v>
      </c>
      <c r="U5460" s="32">
        <v>0</v>
      </c>
      <c r="V5460" s="32">
        <f t="shared" si="14380"/>
        <v>5615</v>
      </c>
      <c r="W5460" s="32"/>
      <c r="X5460" s="32"/>
      <c r="Y5460" s="32"/>
      <c r="Z5460" s="32"/>
      <c r="AA5460" s="32"/>
      <c r="AB5460" s="32">
        <v>3945.05098</v>
      </c>
      <c r="AC5460" s="33">
        <v>4957.5325599999996</v>
      </c>
      <c r="AD5460" s="33">
        <v>4954.3968299999997</v>
      </c>
      <c r="AE5460" s="34">
        <f t="shared" si="14349"/>
        <v>99.936748171352406</v>
      </c>
      <c r="AF5460" s="32">
        <v>5502.6658600000001</v>
      </c>
      <c r="AG5460" s="32">
        <v>0</v>
      </c>
      <c r="AH5460" s="32">
        <v>0</v>
      </c>
      <c r="AI5460" s="32">
        <v>0</v>
      </c>
      <c r="AJ5460" s="32">
        <v>0</v>
      </c>
      <c r="AK5460" s="32">
        <v>0</v>
      </c>
      <c r="AL5460" s="32">
        <f t="shared" si="14350"/>
        <v>5502.6658600000001</v>
      </c>
      <c r="AM5460" s="32">
        <f t="shared" si="14351"/>
        <v>112.33413999999993</v>
      </c>
      <c r="AN5460" s="12"/>
    </row>
    <row r="5461" spans="2:40" ht="31.2" x14ac:dyDescent="0.3">
      <c r="B5461" s="30" t="s">
        <v>1465</v>
      </c>
      <c r="C5461" s="30" t="s">
        <v>134</v>
      </c>
      <c r="D5461" s="30" t="s">
        <v>112</v>
      </c>
      <c r="E5461" s="15" t="str">
        <f t="shared" si="14352"/>
        <v>1105</v>
      </c>
      <c r="F5461" s="30" t="s">
        <v>84</v>
      </c>
      <c r="G5461" s="30"/>
      <c r="H5461" s="31" t="s">
        <v>85</v>
      </c>
      <c r="I5461" s="32">
        <f t="shared" ref="I5461:T5461" si="14467">I5462</f>
        <v>14899.699999999999</v>
      </c>
      <c r="J5461" s="32">
        <f t="shared" si="14467"/>
        <v>14734.2</v>
      </c>
      <c r="K5461" s="32">
        <f t="shared" si="14467"/>
        <v>14734.2</v>
      </c>
      <c r="L5461" s="32">
        <f t="shared" si="14467"/>
        <v>0</v>
      </c>
      <c r="M5461" s="32">
        <f t="shared" si="14467"/>
        <v>0</v>
      </c>
      <c r="N5461" s="32">
        <f t="shared" si="14467"/>
        <v>0</v>
      </c>
      <c r="O5461" s="32">
        <f t="shared" si="14467"/>
        <v>0</v>
      </c>
      <c r="P5461" s="32">
        <f t="shared" si="14467"/>
        <v>0</v>
      </c>
      <c r="Q5461" s="32">
        <f t="shared" si="14467"/>
        <v>0</v>
      </c>
      <c r="R5461" s="32">
        <f t="shared" si="14467"/>
        <v>676.2</v>
      </c>
      <c r="S5461" s="32">
        <f t="shared" si="14467"/>
        <v>0</v>
      </c>
      <c r="T5461" s="32">
        <f t="shared" si="14467"/>
        <v>0</v>
      </c>
      <c r="U5461" s="32">
        <v>0</v>
      </c>
      <c r="V5461" s="32">
        <f t="shared" si="14380"/>
        <v>15575.9</v>
      </c>
      <c r="W5461" s="32">
        <f t="shared" ref="W5461:AD5461" si="14468">W5462</f>
        <v>0</v>
      </c>
      <c r="X5461" s="32">
        <f t="shared" si="14468"/>
        <v>0</v>
      </c>
      <c r="Y5461" s="32">
        <f t="shared" si="14468"/>
        <v>0</v>
      </c>
      <c r="Z5461" s="32">
        <f t="shared" si="14468"/>
        <v>0</v>
      </c>
      <c r="AA5461" s="32">
        <f t="shared" si="14468"/>
        <v>0</v>
      </c>
      <c r="AB5461" s="32">
        <f t="shared" si="14468"/>
        <v>10716.72725</v>
      </c>
      <c r="AC5461" s="33">
        <f t="shared" si="14468"/>
        <v>15575.9</v>
      </c>
      <c r="AD5461" s="33">
        <f t="shared" si="14468"/>
        <v>15487.996300000001</v>
      </c>
      <c r="AE5461" s="34">
        <f t="shared" si="14349"/>
        <v>99.435642884199311</v>
      </c>
      <c r="AF5461" s="32">
        <f t="shared" ref="AF5461:AK5461" si="14469">AF5462</f>
        <v>15575.9</v>
      </c>
      <c r="AG5461" s="32">
        <f t="shared" si="14469"/>
        <v>0</v>
      </c>
      <c r="AH5461" s="32">
        <f t="shared" si="14469"/>
        <v>0</v>
      </c>
      <c r="AI5461" s="32">
        <f t="shared" si="14469"/>
        <v>0</v>
      </c>
      <c r="AJ5461" s="32">
        <f t="shared" si="14469"/>
        <v>0</v>
      </c>
      <c r="AK5461" s="32">
        <f t="shared" si="14469"/>
        <v>0</v>
      </c>
      <c r="AL5461" s="32">
        <f t="shared" si="14350"/>
        <v>15575.9</v>
      </c>
      <c r="AM5461" s="32">
        <f t="shared" si="14351"/>
        <v>0</v>
      </c>
    </row>
    <row r="5462" spans="2:40" x14ac:dyDescent="0.3">
      <c r="B5462" s="30" t="s">
        <v>1465</v>
      </c>
      <c r="C5462" s="30" t="s">
        <v>134</v>
      </c>
      <c r="D5462" s="30" t="s">
        <v>112</v>
      </c>
      <c r="E5462" s="15" t="str">
        <f t="shared" si="14352"/>
        <v>1105</v>
      </c>
      <c r="F5462" s="30" t="s">
        <v>86</v>
      </c>
      <c r="G5462" s="30"/>
      <c r="H5462" s="31" t="s">
        <v>87</v>
      </c>
      <c r="I5462" s="32">
        <f t="shared" ref="I5462:T5462" si="14470">I5463+I5466</f>
        <v>14899.699999999999</v>
      </c>
      <c r="J5462" s="32">
        <f t="shared" si="14470"/>
        <v>14734.2</v>
      </c>
      <c r="K5462" s="32">
        <f t="shared" si="14470"/>
        <v>14734.2</v>
      </c>
      <c r="L5462" s="32">
        <f t="shared" si="14470"/>
        <v>0</v>
      </c>
      <c r="M5462" s="32">
        <f t="shared" si="14470"/>
        <v>0</v>
      </c>
      <c r="N5462" s="32">
        <f t="shared" si="14470"/>
        <v>0</v>
      </c>
      <c r="O5462" s="32">
        <f t="shared" si="14470"/>
        <v>0</v>
      </c>
      <c r="P5462" s="32">
        <f t="shared" si="14470"/>
        <v>0</v>
      </c>
      <c r="Q5462" s="32">
        <f t="shared" si="14470"/>
        <v>0</v>
      </c>
      <c r="R5462" s="32">
        <f t="shared" si="14470"/>
        <v>676.2</v>
      </c>
      <c r="S5462" s="32">
        <f t="shared" si="14470"/>
        <v>0</v>
      </c>
      <c r="T5462" s="32">
        <f t="shared" si="14470"/>
        <v>0</v>
      </c>
      <c r="U5462" s="32">
        <v>0</v>
      </c>
      <c r="V5462" s="32">
        <f t="shared" si="14380"/>
        <v>15575.9</v>
      </c>
      <c r="W5462" s="32">
        <f t="shared" ref="W5462:AD5462" si="14471">W5463+W5466</f>
        <v>0</v>
      </c>
      <c r="X5462" s="32">
        <f t="shared" si="14471"/>
        <v>0</v>
      </c>
      <c r="Y5462" s="32">
        <f t="shared" si="14471"/>
        <v>0</v>
      </c>
      <c r="Z5462" s="32">
        <f t="shared" si="14471"/>
        <v>0</v>
      </c>
      <c r="AA5462" s="32">
        <f t="shared" si="14471"/>
        <v>0</v>
      </c>
      <c r="AB5462" s="32">
        <f t="shared" si="14471"/>
        <v>10716.72725</v>
      </c>
      <c r="AC5462" s="33">
        <f t="shared" si="14471"/>
        <v>15575.9</v>
      </c>
      <c r="AD5462" s="33">
        <f t="shared" si="14471"/>
        <v>15487.996300000001</v>
      </c>
      <c r="AE5462" s="34">
        <f t="shared" si="14349"/>
        <v>99.435642884199311</v>
      </c>
      <c r="AF5462" s="32">
        <f t="shared" ref="AF5462:AK5462" si="14472">AF5463+AF5466</f>
        <v>15575.9</v>
      </c>
      <c r="AG5462" s="32">
        <f t="shared" si="14472"/>
        <v>0</v>
      </c>
      <c r="AH5462" s="32">
        <f t="shared" si="14472"/>
        <v>0</v>
      </c>
      <c r="AI5462" s="32">
        <f t="shared" si="14472"/>
        <v>0</v>
      </c>
      <c r="AJ5462" s="32">
        <f t="shared" si="14472"/>
        <v>0</v>
      </c>
      <c r="AK5462" s="32">
        <f t="shared" si="14472"/>
        <v>0</v>
      </c>
      <c r="AL5462" s="32">
        <f t="shared" si="14350"/>
        <v>15575.9</v>
      </c>
      <c r="AM5462" s="32">
        <f t="shared" si="14351"/>
        <v>0</v>
      </c>
    </row>
    <row r="5463" spans="2:40" ht="31.2" x14ac:dyDescent="0.3">
      <c r="B5463" s="30" t="s">
        <v>1465</v>
      </c>
      <c r="C5463" s="30" t="s">
        <v>134</v>
      </c>
      <c r="D5463" s="30" t="s">
        <v>112</v>
      </c>
      <c r="E5463" s="15" t="str">
        <f t="shared" si="14352"/>
        <v>1105</v>
      </c>
      <c r="F5463" s="30" t="s">
        <v>88</v>
      </c>
      <c r="G5463" s="30"/>
      <c r="H5463" s="31" t="s">
        <v>89</v>
      </c>
      <c r="I5463" s="32">
        <f t="shared" ref="I5463:I5464" si="14473">I5464</f>
        <v>13685.699999999999</v>
      </c>
      <c r="J5463" s="32">
        <f t="shared" ref="J5463:J5464" si="14474">J5464</f>
        <v>13520.2</v>
      </c>
      <c r="K5463" s="32">
        <f t="shared" ref="K5463:K5464" si="14475">K5464</f>
        <v>13520.2</v>
      </c>
      <c r="L5463" s="32">
        <f t="shared" ref="L5463:L5464" si="14476">L5464</f>
        <v>0</v>
      </c>
      <c r="M5463" s="32">
        <f t="shared" ref="M5463:M5464" si="14477">M5464</f>
        <v>0</v>
      </c>
      <c r="N5463" s="32">
        <f t="shared" ref="N5463:N5464" si="14478">N5464</f>
        <v>0</v>
      </c>
      <c r="O5463" s="32">
        <f t="shared" ref="O5463:O5464" si="14479">O5464</f>
        <v>0</v>
      </c>
      <c r="P5463" s="32">
        <f t="shared" ref="P5463:P5464" si="14480">P5464</f>
        <v>0</v>
      </c>
      <c r="Q5463" s="32">
        <f t="shared" ref="Q5463:Q5464" si="14481">Q5464</f>
        <v>0</v>
      </c>
      <c r="R5463" s="32">
        <f t="shared" ref="R5463:R5464" si="14482">R5464</f>
        <v>676.2</v>
      </c>
      <c r="S5463" s="32">
        <f t="shared" ref="S5463:S5464" si="14483">S5464</f>
        <v>0</v>
      </c>
      <c r="T5463" s="32">
        <f t="shared" ref="T5463:T5464" si="14484">T5464</f>
        <v>0</v>
      </c>
      <c r="U5463" s="32">
        <v>0</v>
      </c>
      <c r="V5463" s="32">
        <f t="shared" si="14380"/>
        <v>14361.9</v>
      </c>
      <c r="W5463" s="32">
        <f t="shared" ref="W5463:W5464" si="14485">W5464</f>
        <v>0</v>
      </c>
      <c r="X5463" s="32">
        <f t="shared" ref="X5463:X5464" si="14486">X5464</f>
        <v>0</v>
      </c>
      <c r="Y5463" s="32">
        <f t="shared" ref="Y5463:Y5464" si="14487">Y5464</f>
        <v>0</v>
      </c>
      <c r="Z5463" s="32">
        <f t="shared" ref="Z5463:Z5464" si="14488">Z5464</f>
        <v>0</v>
      </c>
      <c r="AA5463" s="32">
        <f t="shared" ref="AA5463:AA5464" si="14489">AA5464</f>
        <v>0</v>
      </c>
      <c r="AB5463" s="32">
        <f t="shared" ref="AB5463:AB5464" si="14490">AB5464</f>
        <v>10056.931629999999</v>
      </c>
      <c r="AC5463" s="33">
        <f t="shared" ref="AC5463:AC5464" si="14491">AC5464</f>
        <v>14449.744129999999</v>
      </c>
      <c r="AD5463" s="33">
        <f t="shared" ref="AD5463:AD5464" si="14492">AD5464</f>
        <v>14361.84043</v>
      </c>
      <c r="AE5463" s="34">
        <f t="shared" si="14349"/>
        <v>99.391659124139807</v>
      </c>
      <c r="AF5463" s="32">
        <f t="shared" ref="AF5463:AF5464" si="14493">AF5464</f>
        <v>14361.9</v>
      </c>
      <c r="AG5463" s="32">
        <f t="shared" ref="AG5463:AG5464" si="14494">AG5464</f>
        <v>0</v>
      </c>
      <c r="AH5463" s="32">
        <f t="shared" ref="AH5463:AH5464" si="14495">AH5464</f>
        <v>0</v>
      </c>
      <c r="AI5463" s="32">
        <f t="shared" ref="AI5463:AI5464" si="14496">AI5464</f>
        <v>0</v>
      </c>
      <c r="AJ5463" s="32">
        <f t="shared" ref="AJ5463:AJ5464" si="14497">AJ5464</f>
        <v>0</v>
      </c>
      <c r="AK5463" s="32">
        <f t="shared" ref="AK5463:AK5464" si="14498">AK5464</f>
        <v>0</v>
      </c>
      <c r="AL5463" s="32">
        <f t="shared" si="14350"/>
        <v>14361.9</v>
      </c>
      <c r="AM5463" s="32">
        <f t="shared" si="14351"/>
        <v>0</v>
      </c>
    </row>
    <row r="5464" spans="2:40" ht="78" x14ac:dyDescent="0.3">
      <c r="B5464" s="30" t="s">
        <v>1465</v>
      </c>
      <c r="C5464" s="30" t="s">
        <v>134</v>
      </c>
      <c r="D5464" s="30" t="s">
        <v>112</v>
      </c>
      <c r="E5464" s="15" t="str">
        <f t="shared" si="14352"/>
        <v>1105</v>
      </c>
      <c r="F5464" s="30" t="s">
        <v>88</v>
      </c>
      <c r="G5464" s="30" t="s">
        <v>68</v>
      </c>
      <c r="H5464" s="31" t="s">
        <v>69</v>
      </c>
      <c r="I5464" s="32">
        <f t="shared" si="14473"/>
        <v>13685.699999999999</v>
      </c>
      <c r="J5464" s="32">
        <f t="shared" si="14474"/>
        <v>13520.2</v>
      </c>
      <c r="K5464" s="32">
        <f t="shared" si="14475"/>
        <v>13520.2</v>
      </c>
      <c r="L5464" s="32">
        <f t="shared" si="14476"/>
        <v>0</v>
      </c>
      <c r="M5464" s="32">
        <f t="shared" si="14477"/>
        <v>0</v>
      </c>
      <c r="N5464" s="32">
        <f t="shared" si="14478"/>
        <v>0</v>
      </c>
      <c r="O5464" s="32">
        <f t="shared" si="14479"/>
        <v>0</v>
      </c>
      <c r="P5464" s="32">
        <f t="shared" si="14480"/>
        <v>0</v>
      </c>
      <c r="Q5464" s="32">
        <f t="shared" si="14481"/>
        <v>0</v>
      </c>
      <c r="R5464" s="32">
        <f t="shared" si="14482"/>
        <v>676.2</v>
      </c>
      <c r="S5464" s="32">
        <f t="shared" si="14483"/>
        <v>0</v>
      </c>
      <c r="T5464" s="32">
        <f t="shared" si="14484"/>
        <v>0</v>
      </c>
      <c r="U5464" s="32">
        <v>0</v>
      </c>
      <c r="V5464" s="32">
        <f t="shared" si="14380"/>
        <v>14361.9</v>
      </c>
      <c r="W5464" s="32">
        <f t="shared" si="14485"/>
        <v>0</v>
      </c>
      <c r="X5464" s="32">
        <f t="shared" si="14486"/>
        <v>0</v>
      </c>
      <c r="Y5464" s="32">
        <f t="shared" si="14487"/>
        <v>0</v>
      </c>
      <c r="Z5464" s="32">
        <f t="shared" si="14488"/>
        <v>0</v>
      </c>
      <c r="AA5464" s="32">
        <f t="shared" si="14489"/>
        <v>0</v>
      </c>
      <c r="AB5464" s="32">
        <f t="shared" si="14490"/>
        <v>10056.931629999999</v>
      </c>
      <c r="AC5464" s="33">
        <f t="shared" si="14491"/>
        <v>14449.744129999999</v>
      </c>
      <c r="AD5464" s="33">
        <f t="shared" si="14492"/>
        <v>14361.84043</v>
      </c>
      <c r="AE5464" s="34">
        <f t="shared" si="14349"/>
        <v>99.391659124139807</v>
      </c>
      <c r="AF5464" s="32">
        <f t="shared" si="14493"/>
        <v>14361.9</v>
      </c>
      <c r="AG5464" s="32">
        <f t="shared" si="14494"/>
        <v>0</v>
      </c>
      <c r="AH5464" s="32">
        <f t="shared" si="14495"/>
        <v>0</v>
      </c>
      <c r="AI5464" s="32">
        <f t="shared" si="14496"/>
        <v>0</v>
      </c>
      <c r="AJ5464" s="32">
        <f t="shared" si="14497"/>
        <v>0</v>
      </c>
      <c r="AK5464" s="32">
        <f t="shared" si="14498"/>
        <v>0</v>
      </c>
      <c r="AL5464" s="32">
        <f t="shared" si="14350"/>
        <v>14361.9</v>
      </c>
      <c r="AM5464" s="32">
        <f t="shared" si="14351"/>
        <v>0</v>
      </c>
    </row>
    <row r="5465" spans="2:40" ht="31.2" x14ac:dyDescent="0.3">
      <c r="B5465" s="30" t="s">
        <v>1465</v>
      </c>
      <c r="C5465" s="30" t="s">
        <v>134</v>
      </c>
      <c r="D5465" s="30" t="s">
        <v>112</v>
      </c>
      <c r="E5465" s="15" t="str">
        <f t="shared" si="14352"/>
        <v>1105</v>
      </c>
      <c r="F5465" s="30" t="s">
        <v>88</v>
      </c>
      <c r="G5465" s="30" t="s">
        <v>90</v>
      </c>
      <c r="H5465" s="31" t="s">
        <v>91</v>
      </c>
      <c r="I5465" s="32">
        <v>13685.699999999999</v>
      </c>
      <c r="J5465" s="32">
        <v>13520.2</v>
      </c>
      <c r="K5465" s="32">
        <v>13520.2</v>
      </c>
      <c r="L5465" s="32"/>
      <c r="M5465" s="32"/>
      <c r="N5465" s="32"/>
      <c r="O5465" s="32">
        <v>0</v>
      </c>
      <c r="P5465" s="32">
        <v>0</v>
      </c>
      <c r="Q5465" s="32">
        <v>0</v>
      </c>
      <c r="R5465" s="32">
        <v>676.2</v>
      </c>
      <c r="S5465" s="32">
        <v>0</v>
      </c>
      <c r="T5465" s="32">
        <v>0</v>
      </c>
      <c r="U5465" s="32">
        <v>0</v>
      </c>
      <c r="V5465" s="32">
        <f t="shared" si="14380"/>
        <v>14361.9</v>
      </c>
      <c r="W5465" s="32"/>
      <c r="X5465" s="32"/>
      <c r="Y5465" s="32"/>
      <c r="Z5465" s="32"/>
      <c r="AA5465" s="32"/>
      <c r="AB5465" s="32">
        <v>10056.931629999999</v>
      </c>
      <c r="AC5465" s="33">
        <v>14449.744129999999</v>
      </c>
      <c r="AD5465" s="33">
        <v>14361.84043</v>
      </c>
      <c r="AE5465" s="34">
        <f t="shared" si="14349"/>
        <v>99.391659124139807</v>
      </c>
      <c r="AF5465" s="32">
        <v>14361.9</v>
      </c>
      <c r="AG5465" s="32">
        <v>0</v>
      </c>
      <c r="AH5465" s="32">
        <v>0</v>
      </c>
      <c r="AI5465" s="32">
        <v>0</v>
      </c>
      <c r="AJ5465" s="32">
        <v>0</v>
      </c>
      <c r="AK5465" s="32">
        <v>0</v>
      </c>
      <c r="AL5465" s="32">
        <f t="shared" si="14350"/>
        <v>14361.9</v>
      </c>
      <c r="AM5465" s="32">
        <f t="shared" si="14351"/>
        <v>0</v>
      </c>
      <c r="AN5465" s="12"/>
    </row>
    <row r="5466" spans="2:40" ht="31.2" x14ac:dyDescent="0.3">
      <c r="B5466" s="30" t="s">
        <v>1465</v>
      </c>
      <c r="C5466" s="30" t="s">
        <v>134</v>
      </c>
      <c r="D5466" s="30" t="s">
        <v>112</v>
      </c>
      <c r="E5466" s="15" t="str">
        <f t="shared" si="14352"/>
        <v>1105</v>
      </c>
      <c r="F5466" s="30" t="s">
        <v>96</v>
      </c>
      <c r="G5466" s="30"/>
      <c r="H5466" s="31" t="s">
        <v>97</v>
      </c>
      <c r="I5466" s="32">
        <f t="shared" ref="I5466:T5466" si="14499">I5469+I5467</f>
        <v>1214</v>
      </c>
      <c r="J5466" s="32">
        <f t="shared" si="14499"/>
        <v>1214</v>
      </c>
      <c r="K5466" s="32">
        <f t="shared" si="14499"/>
        <v>1214</v>
      </c>
      <c r="L5466" s="32">
        <f t="shared" si="14499"/>
        <v>0</v>
      </c>
      <c r="M5466" s="32">
        <f t="shared" si="14499"/>
        <v>0</v>
      </c>
      <c r="N5466" s="32">
        <f t="shared" si="14499"/>
        <v>0</v>
      </c>
      <c r="O5466" s="32">
        <f t="shared" si="14499"/>
        <v>0</v>
      </c>
      <c r="P5466" s="32">
        <f t="shared" si="14499"/>
        <v>0</v>
      </c>
      <c r="Q5466" s="32">
        <f t="shared" si="14499"/>
        <v>0</v>
      </c>
      <c r="R5466" s="32">
        <f t="shared" si="14499"/>
        <v>0</v>
      </c>
      <c r="S5466" s="32">
        <f t="shared" si="14499"/>
        <v>0</v>
      </c>
      <c r="T5466" s="32">
        <f t="shared" si="14499"/>
        <v>0</v>
      </c>
      <c r="U5466" s="32">
        <v>0</v>
      </c>
      <c r="V5466" s="32">
        <f t="shared" si="14380"/>
        <v>1214</v>
      </c>
      <c r="W5466" s="32">
        <f t="shared" ref="W5466:AD5466" si="14500">W5469+W5467</f>
        <v>0</v>
      </c>
      <c r="X5466" s="32">
        <f t="shared" si="14500"/>
        <v>0</v>
      </c>
      <c r="Y5466" s="32">
        <f t="shared" si="14500"/>
        <v>0</v>
      </c>
      <c r="Z5466" s="32">
        <f t="shared" si="14500"/>
        <v>0</v>
      </c>
      <c r="AA5466" s="32">
        <f t="shared" si="14500"/>
        <v>0</v>
      </c>
      <c r="AB5466" s="32">
        <f t="shared" si="14500"/>
        <v>659.79561999999999</v>
      </c>
      <c r="AC5466" s="33">
        <f t="shared" si="14500"/>
        <v>1126.15587</v>
      </c>
      <c r="AD5466" s="33">
        <f t="shared" si="14500"/>
        <v>1126.15587</v>
      </c>
      <c r="AE5466" s="34">
        <f t="shared" si="14349"/>
        <v>100</v>
      </c>
      <c r="AF5466" s="32">
        <f t="shared" ref="AF5466:AK5466" si="14501">AF5469+AF5467</f>
        <v>1214</v>
      </c>
      <c r="AG5466" s="32">
        <f t="shared" si="14501"/>
        <v>0</v>
      </c>
      <c r="AH5466" s="32">
        <f t="shared" si="14501"/>
        <v>0</v>
      </c>
      <c r="AI5466" s="32">
        <f t="shared" si="14501"/>
        <v>0</v>
      </c>
      <c r="AJ5466" s="32">
        <f t="shared" si="14501"/>
        <v>0</v>
      </c>
      <c r="AK5466" s="32">
        <f t="shared" si="14501"/>
        <v>0</v>
      </c>
      <c r="AL5466" s="32">
        <f t="shared" si="14350"/>
        <v>1214</v>
      </c>
      <c r="AM5466" s="32">
        <f t="shared" si="14351"/>
        <v>0</v>
      </c>
    </row>
    <row r="5467" spans="2:40" ht="78" x14ac:dyDescent="0.3">
      <c r="B5467" s="30" t="s">
        <v>1465</v>
      </c>
      <c r="C5467" s="30" t="s">
        <v>134</v>
      </c>
      <c r="D5467" s="30" t="s">
        <v>112</v>
      </c>
      <c r="E5467" s="15" t="str">
        <f t="shared" si="14352"/>
        <v>1105</v>
      </c>
      <c r="F5467" s="30" t="s">
        <v>96</v>
      </c>
      <c r="G5467" s="30" t="s">
        <v>68</v>
      </c>
      <c r="H5467" s="31" t="s">
        <v>69</v>
      </c>
      <c r="I5467" s="32">
        <f t="shared" ref="I5467:T5467" si="14502">I5468</f>
        <v>199.5</v>
      </c>
      <c r="J5467" s="32">
        <f t="shared" si="14502"/>
        <v>199.5</v>
      </c>
      <c r="K5467" s="32">
        <f t="shared" si="14502"/>
        <v>199.5</v>
      </c>
      <c r="L5467" s="32">
        <f t="shared" si="14502"/>
        <v>0</v>
      </c>
      <c r="M5467" s="32">
        <f t="shared" si="14502"/>
        <v>0</v>
      </c>
      <c r="N5467" s="32">
        <f t="shared" si="14502"/>
        <v>0</v>
      </c>
      <c r="O5467" s="32">
        <f t="shared" si="14502"/>
        <v>0</v>
      </c>
      <c r="P5467" s="32">
        <f t="shared" si="14502"/>
        <v>0</v>
      </c>
      <c r="Q5467" s="32">
        <f t="shared" si="14502"/>
        <v>0</v>
      </c>
      <c r="R5467" s="32">
        <f t="shared" si="14502"/>
        <v>0</v>
      </c>
      <c r="S5467" s="32">
        <f t="shared" si="14502"/>
        <v>0</v>
      </c>
      <c r="T5467" s="32">
        <f t="shared" si="14502"/>
        <v>0</v>
      </c>
      <c r="U5467" s="32">
        <v>0</v>
      </c>
      <c r="V5467" s="32">
        <f t="shared" si="14380"/>
        <v>199.5</v>
      </c>
      <c r="W5467" s="32">
        <f t="shared" ref="W5467:AD5467" si="14503">W5468</f>
        <v>0</v>
      </c>
      <c r="X5467" s="32">
        <f t="shared" si="14503"/>
        <v>0</v>
      </c>
      <c r="Y5467" s="32">
        <f t="shared" si="14503"/>
        <v>0</v>
      </c>
      <c r="Z5467" s="32">
        <f t="shared" si="14503"/>
        <v>0</v>
      </c>
      <c r="AA5467" s="32">
        <f t="shared" si="14503"/>
        <v>0</v>
      </c>
      <c r="AB5467" s="32">
        <f t="shared" si="14503"/>
        <v>197.38574</v>
      </c>
      <c r="AC5467" s="33">
        <f t="shared" si="14503"/>
        <v>203.28574</v>
      </c>
      <c r="AD5467" s="33">
        <f t="shared" si="14503"/>
        <v>203.28574</v>
      </c>
      <c r="AE5467" s="34">
        <f t="shared" si="14349"/>
        <v>100</v>
      </c>
      <c r="AF5467" s="32">
        <f t="shared" ref="AF5467:AK5467" si="14504">AF5468</f>
        <v>199.5</v>
      </c>
      <c r="AG5467" s="32">
        <f t="shared" si="14504"/>
        <v>0</v>
      </c>
      <c r="AH5467" s="32">
        <f t="shared" si="14504"/>
        <v>0</v>
      </c>
      <c r="AI5467" s="32">
        <f t="shared" si="14504"/>
        <v>0</v>
      </c>
      <c r="AJ5467" s="32">
        <f t="shared" si="14504"/>
        <v>0</v>
      </c>
      <c r="AK5467" s="32">
        <f t="shared" si="14504"/>
        <v>0</v>
      </c>
      <c r="AL5467" s="32">
        <f t="shared" si="14350"/>
        <v>199.5</v>
      </c>
      <c r="AM5467" s="32">
        <f t="shared" si="14351"/>
        <v>0</v>
      </c>
    </row>
    <row r="5468" spans="2:40" ht="31.2" x14ac:dyDescent="0.3">
      <c r="B5468" s="30" t="s">
        <v>1465</v>
      </c>
      <c r="C5468" s="30" t="s">
        <v>134</v>
      </c>
      <c r="D5468" s="30" t="s">
        <v>112</v>
      </c>
      <c r="E5468" s="15" t="str">
        <f t="shared" si="14352"/>
        <v>1105</v>
      </c>
      <c r="F5468" s="30" t="s">
        <v>96</v>
      </c>
      <c r="G5468" s="30" t="s">
        <v>90</v>
      </c>
      <c r="H5468" s="31" t="s">
        <v>91</v>
      </c>
      <c r="I5468" s="32">
        <v>199.5</v>
      </c>
      <c r="J5468" s="32">
        <v>199.5</v>
      </c>
      <c r="K5468" s="32">
        <v>199.5</v>
      </c>
      <c r="L5468" s="32"/>
      <c r="M5468" s="32"/>
      <c r="N5468" s="32"/>
      <c r="O5468" s="32">
        <v>0</v>
      </c>
      <c r="P5468" s="32">
        <v>0</v>
      </c>
      <c r="Q5468" s="32">
        <v>0</v>
      </c>
      <c r="R5468" s="32">
        <v>0</v>
      </c>
      <c r="S5468" s="32">
        <v>0</v>
      </c>
      <c r="T5468" s="32">
        <v>0</v>
      </c>
      <c r="U5468" s="32">
        <v>0</v>
      </c>
      <c r="V5468" s="32">
        <f t="shared" si="14380"/>
        <v>199.5</v>
      </c>
      <c r="W5468" s="32"/>
      <c r="X5468" s="32"/>
      <c r="Y5468" s="32"/>
      <c r="Z5468" s="32"/>
      <c r="AA5468" s="32"/>
      <c r="AB5468" s="32">
        <v>197.38574</v>
      </c>
      <c r="AC5468" s="33">
        <v>203.28574</v>
      </c>
      <c r="AD5468" s="33">
        <v>203.28574</v>
      </c>
      <c r="AE5468" s="34">
        <f t="shared" si="14349"/>
        <v>100</v>
      </c>
      <c r="AF5468" s="32">
        <v>199.5</v>
      </c>
      <c r="AG5468" s="32">
        <v>0</v>
      </c>
      <c r="AH5468" s="32">
        <v>0</v>
      </c>
      <c r="AI5468" s="32">
        <v>0</v>
      </c>
      <c r="AJ5468" s="32">
        <v>0</v>
      </c>
      <c r="AK5468" s="32">
        <v>0</v>
      </c>
      <c r="AL5468" s="32">
        <f t="shared" si="14350"/>
        <v>199.5</v>
      </c>
      <c r="AM5468" s="32">
        <f t="shared" si="14351"/>
        <v>0</v>
      </c>
      <c r="AN5468" s="12"/>
    </row>
    <row r="5469" spans="2:40" ht="31.2" x14ac:dyDescent="0.3">
      <c r="B5469" s="30" t="s">
        <v>1465</v>
      </c>
      <c r="C5469" s="30" t="s">
        <v>134</v>
      </c>
      <c r="D5469" s="30" t="s">
        <v>112</v>
      </c>
      <c r="E5469" s="15" t="str">
        <f t="shared" si="14352"/>
        <v>1105</v>
      </c>
      <c r="F5469" s="30" t="s">
        <v>96</v>
      </c>
      <c r="G5469" s="30" t="s">
        <v>50</v>
      </c>
      <c r="H5469" s="31" t="s">
        <v>51</v>
      </c>
      <c r="I5469" s="32">
        <f t="shared" ref="I5469:T5469" si="14505">I5470</f>
        <v>1014.5</v>
      </c>
      <c r="J5469" s="32">
        <f t="shared" si="14505"/>
        <v>1014.5</v>
      </c>
      <c r="K5469" s="32">
        <f t="shared" si="14505"/>
        <v>1014.5</v>
      </c>
      <c r="L5469" s="32">
        <f t="shared" si="14505"/>
        <v>0</v>
      </c>
      <c r="M5469" s="32">
        <f t="shared" si="14505"/>
        <v>0</v>
      </c>
      <c r="N5469" s="32">
        <f t="shared" si="14505"/>
        <v>0</v>
      </c>
      <c r="O5469" s="32">
        <f t="shared" si="14505"/>
        <v>0</v>
      </c>
      <c r="P5469" s="32">
        <f t="shared" si="14505"/>
        <v>0</v>
      </c>
      <c r="Q5469" s="32">
        <f t="shared" si="14505"/>
        <v>0</v>
      </c>
      <c r="R5469" s="32">
        <f t="shared" si="14505"/>
        <v>0</v>
      </c>
      <c r="S5469" s="32">
        <f t="shared" si="14505"/>
        <v>0</v>
      </c>
      <c r="T5469" s="32">
        <f t="shared" si="14505"/>
        <v>0</v>
      </c>
      <c r="U5469" s="32">
        <v>0</v>
      </c>
      <c r="V5469" s="32">
        <f t="shared" si="14380"/>
        <v>1014.5</v>
      </c>
      <c r="W5469" s="32">
        <f t="shared" ref="W5469:AD5469" si="14506">W5470</f>
        <v>0</v>
      </c>
      <c r="X5469" s="32">
        <f t="shared" si="14506"/>
        <v>0</v>
      </c>
      <c r="Y5469" s="32">
        <f t="shared" si="14506"/>
        <v>0</v>
      </c>
      <c r="Z5469" s="32">
        <f t="shared" si="14506"/>
        <v>0</v>
      </c>
      <c r="AA5469" s="32">
        <f t="shared" si="14506"/>
        <v>0</v>
      </c>
      <c r="AB5469" s="32">
        <f t="shared" si="14506"/>
        <v>462.40987999999999</v>
      </c>
      <c r="AC5469" s="33">
        <f t="shared" si="14506"/>
        <v>922.87013000000002</v>
      </c>
      <c r="AD5469" s="33">
        <f t="shared" si="14506"/>
        <v>922.87013000000002</v>
      </c>
      <c r="AE5469" s="34">
        <f t="shared" si="14349"/>
        <v>100</v>
      </c>
      <c r="AF5469" s="32">
        <f t="shared" ref="AF5469:AK5469" si="14507">AF5470</f>
        <v>1014.5</v>
      </c>
      <c r="AG5469" s="32">
        <f t="shared" si="14507"/>
        <v>0</v>
      </c>
      <c r="AH5469" s="32">
        <f t="shared" si="14507"/>
        <v>0</v>
      </c>
      <c r="AI5469" s="32">
        <f t="shared" si="14507"/>
        <v>0</v>
      </c>
      <c r="AJ5469" s="32">
        <f t="shared" si="14507"/>
        <v>0</v>
      </c>
      <c r="AK5469" s="32">
        <f t="shared" si="14507"/>
        <v>0</v>
      </c>
      <c r="AL5469" s="32">
        <f t="shared" si="14350"/>
        <v>1014.5</v>
      </c>
      <c r="AM5469" s="32">
        <f t="shared" si="14351"/>
        <v>0</v>
      </c>
    </row>
    <row r="5470" spans="2:40" ht="31.2" x14ac:dyDescent="0.3">
      <c r="B5470" s="30" t="s">
        <v>1465</v>
      </c>
      <c r="C5470" s="30" t="s">
        <v>134</v>
      </c>
      <c r="D5470" s="30" t="s">
        <v>112</v>
      </c>
      <c r="E5470" s="15" t="str">
        <f t="shared" si="14352"/>
        <v>1105</v>
      </c>
      <c r="F5470" s="30" t="s">
        <v>96</v>
      </c>
      <c r="G5470" s="30" t="s">
        <v>52</v>
      </c>
      <c r="H5470" s="31" t="s">
        <v>53</v>
      </c>
      <c r="I5470" s="32">
        <v>1014.5</v>
      </c>
      <c r="J5470" s="32">
        <v>1014.5</v>
      </c>
      <c r="K5470" s="32">
        <v>1014.5</v>
      </c>
      <c r="L5470" s="32"/>
      <c r="M5470" s="32"/>
      <c r="N5470" s="32"/>
      <c r="O5470" s="32">
        <v>0</v>
      </c>
      <c r="P5470" s="32">
        <v>0</v>
      </c>
      <c r="Q5470" s="32">
        <v>0</v>
      </c>
      <c r="R5470" s="32">
        <v>0</v>
      </c>
      <c r="S5470" s="32">
        <v>0</v>
      </c>
      <c r="T5470" s="32">
        <v>0</v>
      </c>
      <c r="U5470" s="32">
        <v>0</v>
      </c>
      <c r="V5470" s="32">
        <f t="shared" si="14380"/>
        <v>1014.5</v>
      </c>
      <c r="W5470" s="32"/>
      <c r="X5470" s="32"/>
      <c r="Y5470" s="32"/>
      <c r="Z5470" s="32"/>
      <c r="AA5470" s="32"/>
      <c r="AB5470" s="32">
        <v>462.40987999999999</v>
      </c>
      <c r="AC5470" s="33">
        <v>922.87013000000002</v>
      </c>
      <c r="AD5470" s="33">
        <v>922.87013000000002</v>
      </c>
      <c r="AE5470" s="34">
        <f t="shared" si="14349"/>
        <v>100</v>
      </c>
      <c r="AF5470" s="32">
        <v>1014.5</v>
      </c>
      <c r="AG5470" s="32">
        <v>0</v>
      </c>
      <c r="AH5470" s="32">
        <v>0</v>
      </c>
      <c r="AI5470" s="32">
        <v>0</v>
      </c>
      <c r="AJ5470" s="32">
        <v>0</v>
      </c>
      <c r="AK5470" s="32">
        <v>0</v>
      </c>
      <c r="AL5470" s="32">
        <f t="shared" si="14350"/>
        <v>1014.5</v>
      </c>
      <c r="AM5470" s="32">
        <f t="shared" si="14351"/>
        <v>0</v>
      </c>
      <c r="AN5470" s="12"/>
    </row>
    <row r="5471" spans="2:40" ht="46.8" x14ac:dyDescent="0.3">
      <c r="B5471" s="30" t="s">
        <v>1465</v>
      </c>
      <c r="C5471" s="30" t="s">
        <v>134</v>
      </c>
      <c r="D5471" s="30" t="s">
        <v>112</v>
      </c>
      <c r="E5471" s="15" t="str">
        <f t="shared" si="14352"/>
        <v>1105</v>
      </c>
      <c r="F5471" s="30" t="s">
        <v>98</v>
      </c>
      <c r="G5471" s="30"/>
      <c r="H5471" s="31" t="s">
        <v>99</v>
      </c>
      <c r="I5471" s="32"/>
      <c r="J5471" s="32"/>
      <c r="K5471" s="32"/>
      <c r="L5471" s="32"/>
      <c r="M5471" s="32"/>
      <c r="N5471" s="32"/>
      <c r="O5471" s="32">
        <f t="shared" ref="O5471:O5478" si="14508">O5472</f>
        <v>0</v>
      </c>
      <c r="P5471" s="32">
        <f t="shared" ref="P5471:P5478" si="14509">P5472</f>
        <v>0</v>
      </c>
      <c r="Q5471" s="32"/>
      <c r="R5471" s="32"/>
      <c r="S5471" s="32"/>
      <c r="T5471" s="32"/>
      <c r="U5471" s="32"/>
      <c r="V5471" s="32">
        <f t="shared" si="14380"/>
        <v>0</v>
      </c>
      <c r="W5471" s="32"/>
      <c r="X5471" s="32"/>
      <c r="Y5471" s="32"/>
      <c r="Z5471" s="32"/>
      <c r="AA5471" s="32"/>
      <c r="AB5471" s="32">
        <f t="shared" ref="AB5471:AB5478" si="14510">AB5472</f>
        <v>1566.825</v>
      </c>
      <c r="AC5471" s="33">
        <f t="shared" ref="AC5471:AC5478" si="14511">AC5472</f>
        <v>1566.825</v>
      </c>
      <c r="AD5471" s="33">
        <f t="shared" ref="AD5471:AD5478" si="14512">AD5472</f>
        <v>1566.825</v>
      </c>
      <c r="AE5471" s="34">
        <f t="shared" si="14349"/>
        <v>100</v>
      </c>
      <c r="AF5471" s="32">
        <f t="shared" ref="AF5471:AF5478" si="14513">AF5472</f>
        <v>1566.825</v>
      </c>
      <c r="AG5471" s="32">
        <f t="shared" ref="AG5471:AG5478" si="14514">AG5472</f>
        <v>0</v>
      </c>
      <c r="AH5471" s="32">
        <f t="shared" ref="AH5471:AH5478" si="14515">AH5472</f>
        <v>0</v>
      </c>
      <c r="AI5471" s="32">
        <f t="shared" ref="AI5471:AI5478" si="14516">AI5472</f>
        <v>0</v>
      </c>
      <c r="AJ5471" s="32">
        <f t="shared" ref="AJ5471:AJ5478" si="14517">AJ5472</f>
        <v>0</v>
      </c>
      <c r="AK5471" s="32">
        <f t="shared" ref="AK5471:AK5478" si="14518">AK5472</f>
        <v>0</v>
      </c>
      <c r="AL5471" s="32">
        <f t="shared" si="14350"/>
        <v>1566.825</v>
      </c>
      <c r="AM5471" s="32">
        <f t="shared" si="14351"/>
        <v>-1566.825</v>
      </c>
      <c r="AN5471" s="12"/>
    </row>
    <row r="5472" spans="2:40" ht="31.2" x14ac:dyDescent="0.3">
      <c r="B5472" s="30" t="s">
        <v>1465</v>
      </c>
      <c r="C5472" s="30" t="s">
        <v>134</v>
      </c>
      <c r="D5472" s="30" t="s">
        <v>112</v>
      </c>
      <c r="E5472" s="15" t="str">
        <f t="shared" si="14352"/>
        <v>1105</v>
      </c>
      <c r="F5472" s="30" t="s">
        <v>100</v>
      </c>
      <c r="G5472" s="30"/>
      <c r="H5472" s="31" t="s">
        <v>101</v>
      </c>
      <c r="I5472" s="32"/>
      <c r="J5472" s="32"/>
      <c r="K5472" s="32"/>
      <c r="L5472" s="32"/>
      <c r="M5472" s="32"/>
      <c r="N5472" s="32"/>
      <c r="O5472" s="32">
        <f t="shared" si="14508"/>
        <v>0</v>
      </c>
      <c r="P5472" s="32">
        <f t="shared" si="14509"/>
        <v>0</v>
      </c>
      <c r="Q5472" s="32"/>
      <c r="R5472" s="32"/>
      <c r="S5472" s="32"/>
      <c r="T5472" s="32"/>
      <c r="U5472" s="32"/>
      <c r="V5472" s="32">
        <f t="shared" si="14380"/>
        <v>0</v>
      </c>
      <c r="W5472" s="32"/>
      <c r="X5472" s="32"/>
      <c r="Y5472" s="32"/>
      <c r="Z5472" s="32"/>
      <c r="AA5472" s="32"/>
      <c r="AB5472" s="32">
        <f t="shared" si="14510"/>
        <v>1566.825</v>
      </c>
      <c r="AC5472" s="33">
        <f t="shared" si="14511"/>
        <v>1566.825</v>
      </c>
      <c r="AD5472" s="33">
        <f t="shared" si="14512"/>
        <v>1566.825</v>
      </c>
      <c r="AE5472" s="34">
        <f t="shared" si="14349"/>
        <v>100</v>
      </c>
      <c r="AF5472" s="32">
        <f t="shared" si="14513"/>
        <v>1566.825</v>
      </c>
      <c r="AG5472" s="32">
        <f t="shared" si="14514"/>
        <v>0</v>
      </c>
      <c r="AH5472" s="32">
        <f t="shared" si="14515"/>
        <v>0</v>
      </c>
      <c r="AI5472" s="32">
        <f t="shared" si="14516"/>
        <v>0</v>
      </c>
      <c r="AJ5472" s="32">
        <f t="shared" si="14517"/>
        <v>0</v>
      </c>
      <c r="AK5472" s="32">
        <f t="shared" si="14518"/>
        <v>0</v>
      </c>
      <c r="AL5472" s="32">
        <f t="shared" si="14350"/>
        <v>1566.825</v>
      </c>
      <c r="AM5472" s="32">
        <f t="shared" si="14351"/>
        <v>-1566.825</v>
      </c>
      <c r="AN5472" s="12"/>
    </row>
    <row r="5473" spans="2:40" ht="31.2" x14ac:dyDescent="0.3">
      <c r="B5473" s="30" t="s">
        <v>1465</v>
      </c>
      <c r="C5473" s="30" t="s">
        <v>134</v>
      </c>
      <c r="D5473" s="30" t="s">
        <v>112</v>
      </c>
      <c r="E5473" s="15" t="str">
        <f t="shared" si="14352"/>
        <v>1105</v>
      </c>
      <c r="F5473" s="30" t="s">
        <v>102</v>
      </c>
      <c r="G5473" s="30"/>
      <c r="H5473" s="31" t="s">
        <v>103</v>
      </c>
      <c r="I5473" s="32"/>
      <c r="J5473" s="32"/>
      <c r="K5473" s="32"/>
      <c r="L5473" s="32"/>
      <c r="M5473" s="32"/>
      <c r="N5473" s="32"/>
      <c r="O5473" s="32">
        <f t="shared" si="14508"/>
        <v>0</v>
      </c>
      <c r="P5473" s="32">
        <f t="shared" si="14509"/>
        <v>0</v>
      </c>
      <c r="Q5473" s="32"/>
      <c r="R5473" s="32"/>
      <c r="S5473" s="32"/>
      <c r="T5473" s="32"/>
      <c r="U5473" s="32"/>
      <c r="V5473" s="32">
        <f t="shared" si="14380"/>
        <v>0</v>
      </c>
      <c r="W5473" s="32"/>
      <c r="X5473" s="32"/>
      <c r="Y5473" s="32"/>
      <c r="Z5473" s="32"/>
      <c r="AA5473" s="32"/>
      <c r="AB5473" s="32">
        <f t="shared" si="14510"/>
        <v>1566.825</v>
      </c>
      <c r="AC5473" s="33">
        <f t="shared" si="14511"/>
        <v>1566.825</v>
      </c>
      <c r="AD5473" s="33">
        <f t="shared" si="14512"/>
        <v>1566.825</v>
      </c>
      <c r="AE5473" s="34">
        <f t="shared" si="14349"/>
        <v>100</v>
      </c>
      <c r="AF5473" s="32">
        <f t="shared" si="14513"/>
        <v>1566.825</v>
      </c>
      <c r="AG5473" s="32">
        <f t="shared" si="14514"/>
        <v>0</v>
      </c>
      <c r="AH5473" s="32">
        <f t="shared" si="14515"/>
        <v>0</v>
      </c>
      <c r="AI5473" s="32">
        <f t="shared" si="14516"/>
        <v>0</v>
      </c>
      <c r="AJ5473" s="32">
        <f t="shared" si="14517"/>
        <v>0</v>
      </c>
      <c r="AK5473" s="32">
        <f t="shared" si="14518"/>
        <v>0</v>
      </c>
      <c r="AL5473" s="32">
        <f t="shared" si="14350"/>
        <v>1566.825</v>
      </c>
      <c r="AM5473" s="32">
        <f t="shared" si="14351"/>
        <v>-1566.825</v>
      </c>
      <c r="AN5473" s="12"/>
    </row>
    <row r="5474" spans="2:40" ht="31.2" x14ac:dyDescent="0.3">
      <c r="B5474" s="30" t="s">
        <v>1465</v>
      </c>
      <c r="C5474" s="30" t="s">
        <v>134</v>
      </c>
      <c r="D5474" s="30" t="s">
        <v>112</v>
      </c>
      <c r="E5474" s="15" t="str">
        <f t="shared" si="14352"/>
        <v>1105</v>
      </c>
      <c r="F5474" s="30" t="s">
        <v>102</v>
      </c>
      <c r="G5474" s="30" t="s">
        <v>174</v>
      </c>
      <c r="H5474" s="31" t="s">
        <v>175</v>
      </c>
      <c r="I5474" s="32"/>
      <c r="J5474" s="32"/>
      <c r="K5474" s="32"/>
      <c r="L5474" s="32"/>
      <c r="M5474" s="32"/>
      <c r="N5474" s="32"/>
      <c r="O5474" s="32">
        <f t="shared" si="14508"/>
        <v>0</v>
      </c>
      <c r="P5474" s="32">
        <f t="shared" si="14509"/>
        <v>0</v>
      </c>
      <c r="Q5474" s="32"/>
      <c r="R5474" s="32"/>
      <c r="S5474" s="32"/>
      <c r="T5474" s="32"/>
      <c r="U5474" s="32"/>
      <c r="V5474" s="32">
        <f t="shared" si="14380"/>
        <v>0</v>
      </c>
      <c r="W5474" s="32"/>
      <c r="X5474" s="32"/>
      <c r="Y5474" s="32"/>
      <c r="Z5474" s="32"/>
      <c r="AA5474" s="32"/>
      <c r="AB5474" s="32">
        <f t="shared" si="14510"/>
        <v>1566.825</v>
      </c>
      <c r="AC5474" s="33">
        <f t="shared" si="14511"/>
        <v>1566.825</v>
      </c>
      <c r="AD5474" s="33">
        <f t="shared" si="14512"/>
        <v>1566.825</v>
      </c>
      <c r="AE5474" s="34">
        <f t="shared" si="14349"/>
        <v>100</v>
      </c>
      <c r="AF5474" s="32">
        <f t="shared" si="14513"/>
        <v>1566.825</v>
      </c>
      <c r="AG5474" s="32">
        <f t="shared" si="14514"/>
        <v>0</v>
      </c>
      <c r="AH5474" s="32">
        <f t="shared" si="14515"/>
        <v>0</v>
      </c>
      <c r="AI5474" s="32">
        <f t="shared" si="14516"/>
        <v>0</v>
      </c>
      <c r="AJ5474" s="32">
        <f t="shared" si="14517"/>
        <v>0</v>
      </c>
      <c r="AK5474" s="32">
        <f t="shared" si="14518"/>
        <v>0</v>
      </c>
      <c r="AL5474" s="32">
        <f t="shared" si="14350"/>
        <v>1566.825</v>
      </c>
      <c r="AM5474" s="32">
        <f t="shared" si="14351"/>
        <v>-1566.825</v>
      </c>
      <c r="AN5474" s="12"/>
    </row>
    <row r="5475" spans="2:40" x14ac:dyDescent="0.3">
      <c r="B5475" s="30" t="s">
        <v>1465</v>
      </c>
      <c r="C5475" s="30" t="s">
        <v>134</v>
      </c>
      <c r="D5475" s="30" t="s">
        <v>112</v>
      </c>
      <c r="E5475" s="15" t="str">
        <f t="shared" si="14352"/>
        <v>1105</v>
      </c>
      <c r="F5475" s="30" t="s">
        <v>102</v>
      </c>
      <c r="G5475" s="30" t="s">
        <v>302</v>
      </c>
      <c r="H5475" s="31" t="s">
        <v>303</v>
      </c>
      <c r="I5475" s="32"/>
      <c r="J5475" s="32"/>
      <c r="K5475" s="32"/>
      <c r="L5475" s="32"/>
      <c r="M5475" s="32"/>
      <c r="N5475" s="32"/>
      <c r="O5475" s="32">
        <v>0</v>
      </c>
      <c r="P5475" s="32">
        <v>0</v>
      </c>
      <c r="Q5475" s="32"/>
      <c r="R5475" s="32"/>
      <c r="S5475" s="32"/>
      <c r="T5475" s="32"/>
      <c r="U5475" s="32"/>
      <c r="V5475" s="32">
        <f t="shared" si="14380"/>
        <v>0</v>
      </c>
      <c r="W5475" s="32"/>
      <c r="X5475" s="32"/>
      <c r="Y5475" s="32"/>
      <c r="Z5475" s="32"/>
      <c r="AA5475" s="32"/>
      <c r="AB5475" s="32">
        <v>1566.825</v>
      </c>
      <c r="AC5475" s="33">
        <v>1566.825</v>
      </c>
      <c r="AD5475" s="33">
        <v>1566.825</v>
      </c>
      <c r="AE5475" s="34">
        <f t="shared" si="14349"/>
        <v>100</v>
      </c>
      <c r="AF5475" s="32">
        <v>1566.825</v>
      </c>
      <c r="AG5475" s="32">
        <v>0</v>
      </c>
      <c r="AH5475" s="32">
        <v>0</v>
      </c>
      <c r="AI5475" s="32">
        <v>0</v>
      </c>
      <c r="AJ5475" s="32">
        <v>0</v>
      </c>
      <c r="AK5475" s="32">
        <v>0</v>
      </c>
      <c r="AL5475" s="32">
        <f t="shared" si="14350"/>
        <v>1566.825</v>
      </c>
      <c r="AM5475" s="32">
        <f t="shared" si="14351"/>
        <v>-1566.825</v>
      </c>
      <c r="AN5475" s="12"/>
    </row>
    <row r="5476" spans="2:40" s="13" customFormat="1" x14ac:dyDescent="0.3">
      <c r="B5476" s="14" t="s">
        <v>1514</v>
      </c>
      <c r="C5476" s="14"/>
      <c r="D5476" s="14"/>
      <c r="E5476" s="15" t="str">
        <f t="shared" si="14352"/>
        <v/>
      </c>
      <c r="F5476" s="14"/>
      <c r="G5476" s="14"/>
      <c r="H5476" s="16" t="s">
        <v>1515</v>
      </c>
      <c r="I5476" s="17">
        <f t="shared" ref="I5476:I5478" si="14519">I5477</f>
        <v>57702.2</v>
      </c>
      <c r="J5476" s="17">
        <f t="shared" ref="J5476:J5478" si="14520">J5477</f>
        <v>53148.5</v>
      </c>
      <c r="K5476" s="17">
        <f t="shared" ref="K5476:K5478" si="14521">K5477</f>
        <v>53148.5</v>
      </c>
      <c r="L5476" s="17">
        <f t="shared" ref="L5476:L5478" si="14522">L5477</f>
        <v>0</v>
      </c>
      <c r="M5476" s="17">
        <f t="shared" ref="M5476:M5478" si="14523">M5477</f>
        <v>3939.8999999999996</v>
      </c>
      <c r="N5476" s="17">
        <f t="shared" ref="N5476:N5478" si="14524">N5477</f>
        <v>3939.8999999999996</v>
      </c>
      <c r="O5476" s="17">
        <f t="shared" si="14508"/>
        <v>0</v>
      </c>
      <c r="P5476" s="17">
        <f t="shared" si="14509"/>
        <v>0</v>
      </c>
      <c r="Q5476" s="17">
        <f t="shared" ref="Q5476:Q5478" si="14525">Q5477</f>
        <v>0</v>
      </c>
      <c r="R5476" s="17">
        <f t="shared" ref="R5476:R5478" si="14526">R5477</f>
        <v>2387.3999999999996</v>
      </c>
      <c r="S5476" s="17">
        <f t="shared" ref="S5476:S5478" si="14527">S5477</f>
        <v>0</v>
      </c>
      <c r="T5476" s="17">
        <f t="shared" ref="T5476:T5478" si="14528">T5477</f>
        <v>0</v>
      </c>
      <c r="U5476" s="17">
        <v>0</v>
      </c>
      <c r="V5476" s="17">
        <f t="shared" si="14380"/>
        <v>60089.599999999999</v>
      </c>
      <c r="W5476" s="17">
        <f t="shared" ref="W5476:W5478" si="14529">W5477</f>
        <v>0</v>
      </c>
      <c r="X5476" s="17">
        <f t="shared" ref="X5476:X5478" si="14530">X5477</f>
        <v>0</v>
      </c>
      <c r="Y5476" s="17">
        <f t="shared" ref="Y5476:Y5478" si="14531">Y5477</f>
        <v>0</v>
      </c>
      <c r="Z5476" s="17">
        <f t="shared" ref="Z5476:Z5478" si="14532">Z5477</f>
        <v>0</v>
      </c>
      <c r="AA5476" s="17">
        <f t="shared" ref="AA5476:AA5478" si="14533">AA5477</f>
        <v>0</v>
      </c>
      <c r="AB5476" s="17">
        <f t="shared" si="14510"/>
        <v>42567.772109999998</v>
      </c>
      <c r="AC5476" s="18">
        <f t="shared" si="14511"/>
        <v>60089.600000000006</v>
      </c>
      <c r="AD5476" s="18">
        <f t="shared" si="14512"/>
        <v>60076.191909999994</v>
      </c>
      <c r="AE5476" s="19">
        <f t="shared" si="14349"/>
        <v>99.977686504819445</v>
      </c>
      <c r="AF5476" s="17">
        <f t="shared" si="14513"/>
        <v>60089.599999999999</v>
      </c>
      <c r="AG5476" s="17">
        <f t="shared" si="14514"/>
        <v>0</v>
      </c>
      <c r="AH5476" s="17">
        <f t="shared" si="14515"/>
        <v>0</v>
      </c>
      <c r="AI5476" s="17">
        <f t="shared" si="14516"/>
        <v>0</v>
      </c>
      <c r="AJ5476" s="17">
        <f t="shared" si="14517"/>
        <v>0</v>
      </c>
      <c r="AK5476" s="17">
        <f t="shared" si="14518"/>
        <v>0</v>
      </c>
      <c r="AL5476" s="17">
        <f t="shared" si="14350"/>
        <v>60089.599999999999</v>
      </c>
      <c r="AM5476" s="17">
        <f t="shared" si="14351"/>
        <v>0</v>
      </c>
      <c r="AN5476" s="2"/>
    </row>
    <row r="5477" spans="2:40" s="13" customFormat="1" x14ac:dyDescent="0.3">
      <c r="B5477" s="14" t="s">
        <v>1514</v>
      </c>
      <c r="C5477" s="14" t="s">
        <v>38</v>
      </c>
      <c r="D5477" s="14"/>
      <c r="E5477" s="21" t="str">
        <f t="shared" si="14352"/>
        <v>01</v>
      </c>
      <c r="F5477" s="14"/>
      <c r="G5477" s="14"/>
      <c r="H5477" s="16" t="s">
        <v>39</v>
      </c>
      <c r="I5477" s="17">
        <f t="shared" si="14519"/>
        <v>57702.2</v>
      </c>
      <c r="J5477" s="17">
        <f t="shared" si="14520"/>
        <v>53148.5</v>
      </c>
      <c r="K5477" s="17">
        <f t="shared" si="14521"/>
        <v>53148.5</v>
      </c>
      <c r="L5477" s="17">
        <f t="shared" si="14522"/>
        <v>0</v>
      </c>
      <c r="M5477" s="17">
        <f t="shared" si="14523"/>
        <v>3939.8999999999996</v>
      </c>
      <c r="N5477" s="17">
        <f t="shared" si="14524"/>
        <v>3939.8999999999996</v>
      </c>
      <c r="O5477" s="17">
        <f t="shared" si="14508"/>
        <v>0</v>
      </c>
      <c r="P5477" s="17">
        <f t="shared" si="14509"/>
        <v>0</v>
      </c>
      <c r="Q5477" s="17">
        <f t="shared" si="14525"/>
        <v>0</v>
      </c>
      <c r="R5477" s="17">
        <f t="shared" si="14526"/>
        <v>2387.3999999999996</v>
      </c>
      <c r="S5477" s="17">
        <f t="shared" si="14527"/>
        <v>0</v>
      </c>
      <c r="T5477" s="17">
        <f t="shared" si="14528"/>
        <v>0</v>
      </c>
      <c r="U5477" s="17">
        <v>0</v>
      </c>
      <c r="V5477" s="17">
        <f t="shared" si="14380"/>
        <v>60089.599999999999</v>
      </c>
      <c r="W5477" s="17">
        <f t="shared" si="14529"/>
        <v>0</v>
      </c>
      <c r="X5477" s="17">
        <f t="shared" si="14530"/>
        <v>0</v>
      </c>
      <c r="Y5477" s="17">
        <f t="shared" si="14531"/>
        <v>0</v>
      </c>
      <c r="Z5477" s="17">
        <f t="shared" si="14532"/>
        <v>0</v>
      </c>
      <c r="AA5477" s="17">
        <f t="shared" si="14533"/>
        <v>0</v>
      </c>
      <c r="AB5477" s="17">
        <f t="shared" si="14510"/>
        <v>42567.772109999998</v>
      </c>
      <c r="AC5477" s="18">
        <f t="shared" si="14511"/>
        <v>60089.600000000006</v>
      </c>
      <c r="AD5477" s="18">
        <f t="shared" si="14512"/>
        <v>60076.191909999994</v>
      </c>
      <c r="AE5477" s="19">
        <f t="shared" si="14349"/>
        <v>99.977686504819445</v>
      </c>
      <c r="AF5477" s="17">
        <f t="shared" si="14513"/>
        <v>60089.599999999999</v>
      </c>
      <c r="AG5477" s="17">
        <f t="shared" si="14514"/>
        <v>0</v>
      </c>
      <c r="AH5477" s="17">
        <f t="shared" si="14515"/>
        <v>0</v>
      </c>
      <c r="AI5477" s="17">
        <f t="shared" si="14516"/>
        <v>0</v>
      </c>
      <c r="AJ5477" s="17">
        <f t="shared" si="14517"/>
        <v>0</v>
      </c>
      <c r="AK5477" s="17">
        <f t="shared" si="14518"/>
        <v>0</v>
      </c>
      <c r="AL5477" s="17">
        <f t="shared" si="14350"/>
        <v>60089.599999999999</v>
      </c>
      <c r="AM5477" s="17">
        <f t="shared" si="14351"/>
        <v>0</v>
      </c>
      <c r="AN5477" s="2"/>
    </row>
    <row r="5478" spans="2:40" s="22" customFormat="1" ht="46.8" x14ac:dyDescent="0.3">
      <c r="B5478" s="23" t="s">
        <v>1514</v>
      </c>
      <c r="C5478" s="23" t="s">
        <v>38</v>
      </c>
      <c r="D5478" s="23" t="s">
        <v>132</v>
      </c>
      <c r="E5478" s="24" t="str">
        <f t="shared" si="14352"/>
        <v>0106</v>
      </c>
      <c r="F5478" s="23"/>
      <c r="G5478" s="23"/>
      <c r="H5478" s="25" t="s">
        <v>133</v>
      </c>
      <c r="I5478" s="26">
        <f t="shared" si="14519"/>
        <v>57702.2</v>
      </c>
      <c r="J5478" s="26">
        <f t="shared" si="14520"/>
        <v>53148.5</v>
      </c>
      <c r="K5478" s="26">
        <f t="shared" si="14521"/>
        <v>53148.5</v>
      </c>
      <c r="L5478" s="26">
        <f t="shared" si="14522"/>
        <v>0</v>
      </c>
      <c r="M5478" s="26">
        <f t="shared" si="14523"/>
        <v>3939.8999999999996</v>
      </c>
      <c r="N5478" s="26">
        <f t="shared" si="14524"/>
        <v>3939.8999999999996</v>
      </c>
      <c r="O5478" s="26">
        <f t="shared" si="14508"/>
        <v>0</v>
      </c>
      <c r="P5478" s="26">
        <f t="shared" si="14509"/>
        <v>0</v>
      </c>
      <c r="Q5478" s="26">
        <f t="shared" si="14525"/>
        <v>0</v>
      </c>
      <c r="R5478" s="26">
        <f t="shared" si="14526"/>
        <v>2387.3999999999996</v>
      </c>
      <c r="S5478" s="26">
        <f t="shared" si="14527"/>
        <v>0</v>
      </c>
      <c r="T5478" s="26">
        <f t="shared" si="14528"/>
        <v>0</v>
      </c>
      <c r="U5478" s="26">
        <v>0</v>
      </c>
      <c r="V5478" s="26">
        <f t="shared" si="14380"/>
        <v>60089.599999999999</v>
      </c>
      <c r="W5478" s="26">
        <f t="shared" si="14529"/>
        <v>0</v>
      </c>
      <c r="X5478" s="26">
        <f t="shared" si="14530"/>
        <v>0</v>
      </c>
      <c r="Y5478" s="26">
        <f t="shared" si="14531"/>
        <v>0</v>
      </c>
      <c r="Z5478" s="26">
        <f t="shared" si="14532"/>
        <v>0</v>
      </c>
      <c r="AA5478" s="26">
        <f t="shared" si="14533"/>
        <v>0</v>
      </c>
      <c r="AB5478" s="26">
        <f t="shared" si="14510"/>
        <v>42567.772109999998</v>
      </c>
      <c r="AC5478" s="27">
        <f t="shared" si="14511"/>
        <v>60089.600000000006</v>
      </c>
      <c r="AD5478" s="27">
        <f t="shared" si="14512"/>
        <v>60076.191909999994</v>
      </c>
      <c r="AE5478" s="28">
        <f t="shared" si="14349"/>
        <v>99.977686504819445</v>
      </c>
      <c r="AF5478" s="26">
        <f t="shared" si="14513"/>
        <v>60089.599999999999</v>
      </c>
      <c r="AG5478" s="26">
        <f t="shared" si="14514"/>
        <v>0</v>
      </c>
      <c r="AH5478" s="26">
        <f t="shared" si="14515"/>
        <v>0</v>
      </c>
      <c r="AI5478" s="26">
        <f t="shared" si="14516"/>
        <v>0</v>
      </c>
      <c r="AJ5478" s="26">
        <f t="shared" si="14517"/>
        <v>0</v>
      </c>
      <c r="AK5478" s="26">
        <f t="shared" si="14518"/>
        <v>0</v>
      </c>
      <c r="AL5478" s="26">
        <f t="shared" si="14350"/>
        <v>60089.599999999999</v>
      </c>
      <c r="AM5478" s="26">
        <f t="shared" si="14351"/>
        <v>0</v>
      </c>
      <c r="AN5478" s="29"/>
    </row>
    <row r="5479" spans="2:40" ht="31.2" x14ac:dyDescent="0.3">
      <c r="B5479" s="30" t="s">
        <v>1514</v>
      </c>
      <c r="C5479" s="30" t="s">
        <v>38</v>
      </c>
      <c r="D5479" s="30" t="s">
        <v>132</v>
      </c>
      <c r="E5479" s="15" t="str">
        <f t="shared" si="14352"/>
        <v>0106</v>
      </c>
      <c r="F5479" s="30" t="s">
        <v>1516</v>
      </c>
      <c r="G5479" s="30"/>
      <c r="H5479" s="31" t="s">
        <v>1517</v>
      </c>
      <c r="I5479" s="32">
        <f t="shared" ref="I5479:T5479" si="14534">I5480+I5484</f>
        <v>57702.2</v>
      </c>
      <c r="J5479" s="32">
        <f t="shared" si="14534"/>
        <v>53148.5</v>
      </c>
      <c r="K5479" s="32">
        <f t="shared" si="14534"/>
        <v>53148.5</v>
      </c>
      <c r="L5479" s="32">
        <f t="shared" si="14534"/>
        <v>0</v>
      </c>
      <c r="M5479" s="32">
        <f t="shared" si="14534"/>
        <v>3939.8999999999996</v>
      </c>
      <c r="N5479" s="32">
        <f t="shared" si="14534"/>
        <v>3939.8999999999996</v>
      </c>
      <c r="O5479" s="32">
        <f t="shared" si="14534"/>
        <v>0</v>
      </c>
      <c r="P5479" s="32">
        <f t="shared" si="14534"/>
        <v>0</v>
      </c>
      <c r="Q5479" s="32">
        <f t="shared" si="14534"/>
        <v>0</v>
      </c>
      <c r="R5479" s="32">
        <f t="shared" si="14534"/>
        <v>2387.3999999999996</v>
      </c>
      <c r="S5479" s="32">
        <f t="shared" si="14534"/>
        <v>0</v>
      </c>
      <c r="T5479" s="32">
        <f t="shared" si="14534"/>
        <v>0</v>
      </c>
      <c r="U5479" s="32">
        <v>0</v>
      </c>
      <c r="V5479" s="32">
        <f t="shared" si="14380"/>
        <v>60089.599999999999</v>
      </c>
      <c r="W5479" s="32">
        <f t="shared" ref="W5479:AD5479" si="14535">W5480+W5484</f>
        <v>0</v>
      </c>
      <c r="X5479" s="32">
        <f t="shared" si="14535"/>
        <v>0</v>
      </c>
      <c r="Y5479" s="32">
        <f t="shared" si="14535"/>
        <v>0</v>
      </c>
      <c r="Z5479" s="32">
        <f t="shared" si="14535"/>
        <v>0</v>
      </c>
      <c r="AA5479" s="32">
        <f t="shared" si="14535"/>
        <v>0</v>
      </c>
      <c r="AB5479" s="32">
        <f t="shared" si="14535"/>
        <v>42567.772109999998</v>
      </c>
      <c r="AC5479" s="33">
        <f t="shared" si="14535"/>
        <v>60089.600000000006</v>
      </c>
      <c r="AD5479" s="33">
        <f t="shared" si="14535"/>
        <v>60076.191909999994</v>
      </c>
      <c r="AE5479" s="34">
        <f t="shared" si="14349"/>
        <v>99.977686504819445</v>
      </c>
      <c r="AF5479" s="32">
        <f t="shared" ref="AF5479:AK5479" si="14536">AF5480+AF5484</f>
        <v>60089.599999999999</v>
      </c>
      <c r="AG5479" s="32">
        <f t="shared" si="14536"/>
        <v>0</v>
      </c>
      <c r="AH5479" s="32">
        <f t="shared" si="14536"/>
        <v>0</v>
      </c>
      <c r="AI5479" s="32">
        <f t="shared" si="14536"/>
        <v>0</v>
      </c>
      <c r="AJ5479" s="32">
        <f t="shared" si="14536"/>
        <v>0</v>
      </c>
      <c r="AK5479" s="32">
        <f t="shared" si="14536"/>
        <v>0</v>
      </c>
      <c r="AL5479" s="32">
        <f t="shared" si="14350"/>
        <v>60089.599999999999</v>
      </c>
      <c r="AM5479" s="32">
        <f t="shared" si="14351"/>
        <v>0</v>
      </c>
    </row>
    <row r="5480" spans="2:40" ht="31.2" x14ac:dyDescent="0.3">
      <c r="B5480" s="30" t="s">
        <v>1514</v>
      </c>
      <c r="C5480" s="30" t="s">
        <v>38</v>
      </c>
      <c r="D5480" s="30" t="s">
        <v>132</v>
      </c>
      <c r="E5480" s="15" t="str">
        <f t="shared" si="14352"/>
        <v>0106</v>
      </c>
      <c r="F5480" s="30" t="s">
        <v>1518</v>
      </c>
      <c r="G5480" s="30"/>
      <c r="H5480" s="31" t="s">
        <v>1519</v>
      </c>
      <c r="I5480" s="32">
        <f t="shared" ref="I5480:I5482" si="14537">I5481</f>
        <v>23346.3</v>
      </c>
      <c r="J5480" s="32">
        <f t="shared" ref="J5480:J5482" si="14538">J5481</f>
        <v>21251.5</v>
      </c>
      <c r="K5480" s="32">
        <f t="shared" ref="K5480:K5482" si="14539">K5481</f>
        <v>21251.1</v>
      </c>
      <c r="L5480" s="32">
        <f t="shared" ref="L5480:L5482" si="14540">L5481</f>
        <v>0</v>
      </c>
      <c r="M5480" s="32">
        <f t="shared" ref="M5480:M5482" si="14541">M5481</f>
        <v>1812.8</v>
      </c>
      <c r="N5480" s="32">
        <f t="shared" ref="N5480:N5482" si="14542">N5481</f>
        <v>1812.8</v>
      </c>
      <c r="O5480" s="32">
        <f t="shared" ref="O5480:O5482" si="14543">O5481</f>
        <v>0</v>
      </c>
      <c r="P5480" s="32">
        <f t="shared" ref="P5480:P5482" si="14544">P5481</f>
        <v>0</v>
      </c>
      <c r="Q5480" s="32">
        <f t="shared" ref="Q5480:Q5482" si="14545">Q5481</f>
        <v>0</v>
      </c>
      <c r="R5480" s="32">
        <f t="shared" ref="R5480:R5482" si="14546">R5481</f>
        <v>1584.6</v>
      </c>
      <c r="S5480" s="32">
        <f t="shared" ref="S5480:S5482" si="14547">S5481</f>
        <v>0</v>
      </c>
      <c r="T5480" s="32">
        <f t="shared" ref="T5480:T5482" si="14548">T5481</f>
        <v>0</v>
      </c>
      <c r="U5480" s="32">
        <v>0</v>
      </c>
      <c r="V5480" s="32">
        <f t="shared" si="14380"/>
        <v>24930.899999999998</v>
      </c>
      <c r="W5480" s="32">
        <f t="shared" ref="W5480:W5482" si="14549">W5481</f>
        <v>0</v>
      </c>
      <c r="X5480" s="32">
        <f t="shared" ref="X5480:X5482" si="14550">X5481</f>
        <v>0</v>
      </c>
      <c r="Y5480" s="32">
        <f t="shared" ref="Y5480:Y5482" si="14551">Y5481</f>
        <v>0</v>
      </c>
      <c r="Z5480" s="32">
        <f t="shared" ref="Z5480:Z5482" si="14552">Z5481</f>
        <v>0</v>
      </c>
      <c r="AA5480" s="32">
        <f t="shared" ref="AA5480:AA5482" si="14553">AA5481</f>
        <v>0</v>
      </c>
      <c r="AB5480" s="32">
        <f t="shared" ref="AB5480:AB5482" si="14554">AB5481</f>
        <v>17693.156220000001</v>
      </c>
      <c r="AC5480" s="33">
        <f t="shared" ref="AC5480:AC5482" si="14555">AC5481</f>
        <v>26043.74898</v>
      </c>
      <c r="AD5480" s="33">
        <f t="shared" ref="AD5480:AD5482" si="14556">AD5481</f>
        <v>26035.21992</v>
      </c>
      <c r="AE5480" s="34">
        <f t="shared" si="14349"/>
        <v>99.967251028235026</v>
      </c>
      <c r="AF5480" s="32">
        <f t="shared" ref="AF5480:AF5482" si="14557">AF5481</f>
        <v>24930.9</v>
      </c>
      <c r="AG5480" s="32">
        <f t="shared" ref="AG5480:AG5482" si="14558">AG5481</f>
        <v>0</v>
      </c>
      <c r="AH5480" s="32">
        <f t="shared" ref="AH5480:AH5482" si="14559">AH5481</f>
        <v>0</v>
      </c>
      <c r="AI5480" s="32">
        <f t="shared" ref="AI5480:AI5482" si="14560">AI5481</f>
        <v>0</v>
      </c>
      <c r="AJ5480" s="32">
        <f t="shared" ref="AJ5480:AJ5482" si="14561">AJ5481</f>
        <v>0</v>
      </c>
      <c r="AK5480" s="32">
        <f t="shared" ref="AK5480:AK5482" si="14562">AK5481</f>
        <v>0</v>
      </c>
      <c r="AL5480" s="32">
        <f t="shared" si="14350"/>
        <v>24930.9</v>
      </c>
      <c r="AM5480" s="32">
        <f t="shared" si="14351"/>
        <v>0</v>
      </c>
    </row>
    <row r="5481" spans="2:40" ht="31.2" x14ac:dyDescent="0.3">
      <c r="B5481" s="30" t="s">
        <v>1514</v>
      </c>
      <c r="C5481" s="30" t="s">
        <v>38</v>
      </c>
      <c r="D5481" s="30" t="s">
        <v>132</v>
      </c>
      <c r="E5481" s="15" t="str">
        <f t="shared" si="14352"/>
        <v>0106</v>
      </c>
      <c r="F5481" s="30" t="s">
        <v>1520</v>
      </c>
      <c r="G5481" s="30"/>
      <c r="H5481" s="31" t="s">
        <v>89</v>
      </c>
      <c r="I5481" s="32">
        <f t="shared" si="14537"/>
        <v>23346.3</v>
      </c>
      <c r="J5481" s="32">
        <f t="shared" si="14538"/>
        <v>21251.5</v>
      </c>
      <c r="K5481" s="32">
        <f t="shared" si="14539"/>
        <v>21251.1</v>
      </c>
      <c r="L5481" s="32">
        <f t="shared" si="14540"/>
        <v>0</v>
      </c>
      <c r="M5481" s="32">
        <f t="shared" si="14541"/>
        <v>1812.8</v>
      </c>
      <c r="N5481" s="32">
        <f t="shared" si="14542"/>
        <v>1812.8</v>
      </c>
      <c r="O5481" s="32">
        <f t="shared" si="14543"/>
        <v>0</v>
      </c>
      <c r="P5481" s="32">
        <f t="shared" si="14544"/>
        <v>0</v>
      </c>
      <c r="Q5481" s="32">
        <f t="shared" si="14545"/>
        <v>0</v>
      </c>
      <c r="R5481" s="32">
        <f t="shared" si="14546"/>
        <v>1584.6</v>
      </c>
      <c r="S5481" s="32">
        <f t="shared" si="14547"/>
        <v>0</v>
      </c>
      <c r="T5481" s="32">
        <f t="shared" si="14548"/>
        <v>0</v>
      </c>
      <c r="U5481" s="32">
        <v>0</v>
      </c>
      <c r="V5481" s="32">
        <f t="shared" si="14380"/>
        <v>24930.899999999998</v>
      </c>
      <c r="W5481" s="32">
        <f t="shared" si="14549"/>
        <v>0</v>
      </c>
      <c r="X5481" s="32">
        <f t="shared" si="14550"/>
        <v>0</v>
      </c>
      <c r="Y5481" s="32">
        <f t="shared" si="14551"/>
        <v>0</v>
      </c>
      <c r="Z5481" s="32">
        <f t="shared" si="14552"/>
        <v>0</v>
      </c>
      <c r="AA5481" s="32">
        <f t="shared" si="14553"/>
        <v>0</v>
      </c>
      <c r="AB5481" s="32">
        <f t="shared" si="14554"/>
        <v>17693.156220000001</v>
      </c>
      <c r="AC5481" s="33">
        <f t="shared" si="14555"/>
        <v>26043.74898</v>
      </c>
      <c r="AD5481" s="33">
        <f t="shared" si="14556"/>
        <v>26035.21992</v>
      </c>
      <c r="AE5481" s="34">
        <f t="shared" si="14349"/>
        <v>99.967251028235026</v>
      </c>
      <c r="AF5481" s="32">
        <f t="shared" si="14557"/>
        <v>24930.9</v>
      </c>
      <c r="AG5481" s="32">
        <f t="shared" si="14558"/>
        <v>0</v>
      </c>
      <c r="AH5481" s="32">
        <f t="shared" si="14559"/>
        <v>0</v>
      </c>
      <c r="AI5481" s="32">
        <f t="shared" si="14560"/>
        <v>0</v>
      </c>
      <c r="AJ5481" s="32">
        <f t="shared" si="14561"/>
        <v>0</v>
      </c>
      <c r="AK5481" s="32">
        <f t="shared" si="14562"/>
        <v>0</v>
      </c>
      <c r="AL5481" s="32">
        <f t="shared" si="14350"/>
        <v>24930.9</v>
      </c>
      <c r="AM5481" s="32">
        <f t="shared" si="14351"/>
        <v>0</v>
      </c>
    </row>
    <row r="5482" spans="2:40" ht="78" x14ac:dyDescent="0.3">
      <c r="B5482" s="30" t="s">
        <v>1514</v>
      </c>
      <c r="C5482" s="30" t="s">
        <v>38</v>
      </c>
      <c r="D5482" s="30" t="s">
        <v>132</v>
      </c>
      <c r="E5482" s="15" t="str">
        <f t="shared" si="14352"/>
        <v>0106</v>
      </c>
      <c r="F5482" s="30" t="s">
        <v>1520</v>
      </c>
      <c r="G5482" s="30" t="s">
        <v>68</v>
      </c>
      <c r="H5482" s="31" t="s">
        <v>69</v>
      </c>
      <c r="I5482" s="32">
        <f t="shared" si="14537"/>
        <v>23346.3</v>
      </c>
      <c r="J5482" s="32">
        <f t="shared" si="14538"/>
        <v>21251.5</v>
      </c>
      <c r="K5482" s="32">
        <f t="shared" si="14539"/>
        <v>21251.1</v>
      </c>
      <c r="L5482" s="32">
        <f t="shared" si="14540"/>
        <v>0</v>
      </c>
      <c r="M5482" s="32">
        <f t="shared" si="14541"/>
        <v>1812.8</v>
      </c>
      <c r="N5482" s="32">
        <f t="shared" si="14542"/>
        <v>1812.8</v>
      </c>
      <c r="O5482" s="32">
        <f t="shared" si="14543"/>
        <v>0</v>
      </c>
      <c r="P5482" s="32">
        <f t="shared" si="14544"/>
        <v>0</v>
      </c>
      <c r="Q5482" s="32">
        <f t="shared" si="14545"/>
        <v>0</v>
      </c>
      <c r="R5482" s="32">
        <f t="shared" si="14546"/>
        <v>1584.6</v>
      </c>
      <c r="S5482" s="32">
        <f t="shared" si="14547"/>
        <v>0</v>
      </c>
      <c r="T5482" s="32">
        <f t="shared" si="14548"/>
        <v>0</v>
      </c>
      <c r="U5482" s="32">
        <v>0</v>
      </c>
      <c r="V5482" s="32">
        <f t="shared" si="14380"/>
        <v>24930.899999999998</v>
      </c>
      <c r="W5482" s="32">
        <f t="shared" si="14549"/>
        <v>0</v>
      </c>
      <c r="X5482" s="32">
        <f t="shared" si="14550"/>
        <v>0</v>
      </c>
      <c r="Y5482" s="32">
        <f t="shared" si="14551"/>
        <v>0</v>
      </c>
      <c r="Z5482" s="32">
        <f t="shared" si="14552"/>
        <v>0</v>
      </c>
      <c r="AA5482" s="32">
        <f t="shared" si="14553"/>
        <v>0</v>
      </c>
      <c r="AB5482" s="32">
        <f t="shared" si="14554"/>
        <v>17693.156220000001</v>
      </c>
      <c r="AC5482" s="33">
        <f t="shared" si="14555"/>
        <v>26043.74898</v>
      </c>
      <c r="AD5482" s="33">
        <f t="shared" si="14556"/>
        <v>26035.21992</v>
      </c>
      <c r="AE5482" s="34">
        <f t="shared" ref="AE5482:AE5545" si="14563">AD5482/AC5482*100</f>
        <v>99.967251028235026</v>
      </c>
      <c r="AF5482" s="32">
        <f t="shared" si="14557"/>
        <v>24930.9</v>
      </c>
      <c r="AG5482" s="32">
        <f t="shared" si="14558"/>
        <v>0</v>
      </c>
      <c r="AH5482" s="32">
        <f t="shared" si="14559"/>
        <v>0</v>
      </c>
      <c r="AI5482" s="32">
        <f t="shared" si="14560"/>
        <v>0</v>
      </c>
      <c r="AJ5482" s="32">
        <f t="shared" si="14561"/>
        <v>0</v>
      </c>
      <c r="AK5482" s="32">
        <f t="shared" si="14562"/>
        <v>0</v>
      </c>
      <c r="AL5482" s="32">
        <f t="shared" ref="AL5482:AL5545" si="14564">AF5482+AH5482+AK5482+AI5482+AJ5482+AG5482</f>
        <v>24930.9</v>
      </c>
      <c r="AM5482" s="32">
        <f t="shared" ref="AM5482:AM5545" si="14565">V5482-AL5482</f>
        <v>0</v>
      </c>
    </row>
    <row r="5483" spans="2:40" ht="31.2" x14ac:dyDescent="0.3">
      <c r="B5483" s="30" t="s">
        <v>1514</v>
      </c>
      <c r="C5483" s="30" t="s">
        <v>38</v>
      </c>
      <c r="D5483" s="30" t="s">
        <v>132</v>
      </c>
      <c r="E5483" s="15" t="str">
        <f t="shared" si="14352"/>
        <v>0106</v>
      </c>
      <c r="F5483" s="30" t="s">
        <v>1520</v>
      </c>
      <c r="G5483" s="30" t="s">
        <v>90</v>
      </c>
      <c r="H5483" s="31" t="s">
        <v>91</v>
      </c>
      <c r="I5483" s="32">
        <v>23346.3</v>
      </c>
      <c r="J5483" s="32">
        <v>21251.5</v>
      </c>
      <c r="K5483" s="32">
        <v>21251.1</v>
      </c>
      <c r="L5483" s="32"/>
      <c r="M5483" s="32">
        <v>1812.8</v>
      </c>
      <c r="N5483" s="32">
        <v>1812.8</v>
      </c>
      <c r="O5483" s="32">
        <v>0</v>
      </c>
      <c r="P5483" s="32">
        <v>0</v>
      </c>
      <c r="Q5483" s="32">
        <v>0</v>
      </c>
      <c r="R5483" s="32">
        <v>1584.6</v>
      </c>
      <c r="S5483" s="32">
        <v>0</v>
      </c>
      <c r="T5483" s="32">
        <v>0</v>
      </c>
      <c r="U5483" s="32">
        <v>0</v>
      </c>
      <c r="V5483" s="32">
        <f t="shared" si="14380"/>
        <v>24930.899999999998</v>
      </c>
      <c r="W5483" s="32"/>
      <c r="X5483" s="32"/>
      <c r="Y5483" s="32"/>
      <c r="Z5483" s="32"/>
      <c r="AA5483" s="32"/>
      <c r="AB5483" s="32">
        <v>17693.156220000001</v>
      </c>
      <c r="AC5483" s="33">
        <v>26043.74898</v>
      </c>
      <c r="AD5483" s="33">
        <v>26035.21992</v>
      </c>
      <c r="AE5483" s="34">
        <f t="shared" si="14563"/>
        <v>99.967251028235026</v>
      </c>
      <c r="AF5483" s="32">
        <v>24930.9</v>
      </c>
      <c r="AG5483" s="32">
        <v>0</v>
      </c>
      <c r="AH5483" s="32">
        <v>0</v>
      </c>
      <c r="AI5483" s="32">
        <v>0</v>
      </c>
      <c r="AJ5483" s="32">
        <v>0</v>
      </c>
      <c r="AK5483" s="32">
        <v>0</v>
      </c>
      <c r="AL5483" s="32">
        <f t="shared" si="14564"/>
        <v>24930.9</v>
      </c>
      <c r="AM5483" s="32">
        <f t="shared" si="14565"/>
        <v>0</v>
      </c>
      <c r="AN5483" s="12"/>
    </row>
    <row r="5484" spans="2:40" x14ac:dyDescent="0.3">
      <c r="B5484" s="30" t="s">
        <v>1514</v>
      </c>
      <c r="C5484" s="30" t="s">
        <v>38</v>
      </c>
      <c r="D5484" s="30" t="s">
        <v>132</v>
      </c>
      <c r="E5484" s="15" t="str">
        <f t="shared" si="14352"/>
        <v>0106</v>
      </c>
      <c r="F5484" s="30" t="s">
        <v>1521</v>
      </c>
      <c r="G5484" s="30"/>
      <c r="H5484" s="31" t="s">
        <v>1412</v>
      </c>
      <c r="I5484" s="32">
        <f t="shared" ref="I5484:T5484" si="14566">I5485+I5488</f>
        <v>34355.9</v>
      </c>
      <c r="J5484" s="32">
        <f t="shared" si="14566"/>
        <v>31897</v>
      </c>
      <c r="K5484" s="32">
        <f t="shared" si="14566"/>
        <v>31897.4</v>
      </c>
      <c r="L5484" s="32">
        <f t="shared" si="14566"/>
        <v>0</v>
      </c>
      <c r="M5484" s="32">
        <f t="shared" si="14566"/>
        <v>2127.1</v>
      </c>
      <c r="N5484" s="32">
        <f t="shared" si="14566"/>
        <v>2127.1</v>
      </c>
      <c r="O5484" s="32">
        <f t="shared" si="14566"/>
        <v>0</v>
      </c>
      <c r="P5484" s="32">
        <f t="shared" si="14566"/>
        <v>0</v>
      </c>
      <c r="Q5484" s="32">
        <f t="shared" si="14566"/>
        <v>0</v>
      </c>
      <c r="R5484" s="32">
        <f t="shared" si="14566"/>
        <v>802.8</v>
      </c>
      <c r="S5484" s="32">
        <f t="shared" si="14566"/>
        <v>0</v>
      </c>
      <c r="T5484" s="32">
        <f t="shared" si="14566"/>
        <v>0</v>
      </c>
      <c r="U5484" s="32">
        <v>0</v>
      </c>
      <c r="V5484" s="32">
        <f t="shared" si="14380"/>
        <v>35158.700000000004</v>
      </c>
      <c r="W5484" s="32">
        <f t="shared" ref="W5484:AD5484" si="14567">W5485+W5488</f>
        <v>0</v>
      </c>
      <c r="X5484" s="32">
        <f t="shared" si="14567"/>
        <v>0</v>
      </c>
      <c r="Y5484" s="32">
        <f t="shared" si="14567"/>
        <v>0</v>
      </c>
      <c r="Z5484" s="32">
        <f t="shared" si="14567"/>
        <v>0</v>
      </c>
      <c r="AA5484" s="32">
        <f t="shared" si="14567"/>
        <v>0</v>
      </c>
      <c r="AB5484" s="32">
        <f t="shared" si="14567"/>
        <v>24874.615889999997</v>
      </c>
      <c r="AC5484" s="33">
        <f t="shared" si="14567"/>
        <v>34045.851020000002</v>
      </c>
      <c r="AD5484" s="33">
        <f t="shared" si="14567"/>
        <v>34040.971989999998</v>
      </c>
      <c r="AE5484" s="34">
        <f t="shared" si="14563"/>
        <v>99.985669237649148</v>
      </c>
      <c r="AF5484" s="32">
        <f t="shared" ref="AF5484:AK5484" si="14568">AF5485+AF5488</f>
        <v>35158.699999999997</v>
      </c>
      <c r="AG5484" s="32">
        <f t="shared" si="14568"/>
        <v>0</v>
      </c>
      <c r="AH5484" s="32">
        <f t="shared" si="14568"/>
        <v>0</v>
      </c>
      <c r="AI5484" s="32">
        <f t="shared" si="14568"/>
        <v>0</v>
      </c>
      <c r="AJ5484" s="32">
        <f t="shared" si="14568"/>
        <v>0</v>
      </c>
      <c r="AK5484" s="32">
        <f t="shared" si="14568"/>
        <v>0</v>
      </c>
      <c r="AL5484" s="32">
        <f t="shared" si="14564"/>
        <v>35158.699999999997</v>
      </c>
      <c r="AM5484" s="32">
        <f t="shared" si="14565"/>
        <v>0</v>
      </c>
    </row>
    <row r="5485" spans="2:40" ht="31.2" x14ac:dyDescent="0.3">
      <c r="B5485" s="30" t="s">
        <v>1514</v>
      </c>
      <c r="C5485" s="30" t="s">
        <v>38</v>
      </c>
      <c r="D5485" s="30" t="s">
        <v>132</v>
      </c>
      <c r="E5485" s="15" t="str">
        <f t="shared" si="14352"/>
        <v>0106</v>
      </c>
      <c r="F5485" s="30" t="s">
        <v>1522</v>
      </c>
      <c r="G5485" s="30"/>
      <c r="H5485" s="31" t="s">
        <v>89</v>
      </c>
      <c r="I5485" s="32">
        <f t="shared" ref="I5485:I5486" si="14569">I5486</f>
        <v>27388.3</v>
      </c>
      <c r="J5485" s="32">
        <f t="shared" ref="J5485:J5486" si="14570">J5486</f>
        <v>24929.4</v>
      </c>
      <c r="K5485" s="32">
        <f t="shared" ref="K5485:K5486" si="14571">K5486</f>
        <v>24929.8</v>
      </c>
      <c r="L5485" s="32">
        <f t="shared" ref="L5485:L5486" si="14572">L5486</f>
        <v>0</v>
      </c>
      <c r="M5485" s="32">
        <f t="shared" ref="M5485:M5486" si="14573">M5486</f>
        <v>2127.1</v>
      </c>
      <c r="N5485" s="32">
        <f t="shared" ref="N5485:N5486" si="14574">N5486</f>
        <v>2127.1</v>
      </c>
      <c r="O5485" s="32">
        <f t="shared" ref="O5485:O5486" si="14575">O5486</f>
        <v>0</v>
      </c>
      <c r="P5485" s="32">
        <f t="shared" ref="P5485:P5486" si="14576">P5486</f>
        <v>0</v>
      </c>
      <c r="Q5485" s="32">
        <f t="shared" ref="Q5485:Q5486" si="14577">Q5486</f>
        <v>0</v>
      </c>
      <c r="R5485" s="32">
        <f t="shared" ref="R5485:R5486" si="14578">R5486</f>
        <v>802.8</v>
      </c>
      <c r="S5485" s="32">
        <f t="shared" ref="S5485:S5486" si="14579">S5486</f>
        <v>0</v>
      </c>
      <c r="T5485" s="32">
        <f t="shared" ref="T5485:T5486" si="14580">T5486</f>
        <v>0</v>
      </c>
      <c r="U5485" s="32">
        <v>0</v>
      </c>
      <c r="V5485" s="32">
        <f t="shared" si="14380"/>
        <v>28191.1</v>
      </c>
      <c r="W5485" s="32">
        <f t="shared" ref="W5485:W5486" si="14581">W5486</f>
        <v>0</v>
      </c>
      <c r="X5485" s="32">
        <f t="shared" ref="X5485:X5486" si="14582">X5486</f>
        <v>0</v>
      </c>
      <c r="Y5485" s="32">
        <f t="shared" ref="Y5485:Y5486" si="14583">Y5486</f>
        <v>0</v>
      </c>
      <c r="Z5485" s="32">
        <f t="shared" ref="Z5485:Z5486" si="14584">Z5486</f>
        <v>0</v>
      </c>
      <c r="AA5485" s="32">
        <f t="shared" ref="AA5485:AA5486" si="14585">AA5486</f>
        <v>0</v>
      </c>
      <c r="AB5485" s="32">
        <f t="shared" ref="AB5485:AB5486" si="14586">AB5486</f>
        <v>21054.678619999999</v>
      </c>
      <c r="AC5485" s="33">
        <f t="shared" ref="AC5485:AC5486" si="14587">AC5486</f>
        <v>29449.475630000001</v>
      </c>
      <c r="AD5485" s="33">
        <f t="shared" ref="AD5485:AD5486" si="14588">AD5486</f>
        <v>29444.596600000001</v>
      </c>
      <c r="AE5485" s="34">
        <f t="shared" si="14563"/>
        <v>99.983432540323307</v>
      </c>
      <c r="AF5485" s="32">
        <f t="shared" ref="AF5485:AF5486" si="14589">AF5486</f>
        <v>28191.1</v>
      </c>
      <c r="AG5485" s="32">
        <f t="shared" ref="AG5485:AG5486" si="14590">AG5486</f>
        <v>0</v>
      </c>
      <c r="AH5485" s="32">
        <f t="shared" ref="AH5485:AH5486" si="14591">AH5486</f>
        <v>0</v>
      </c>
      <c r="AI5485" s="32">
        <f t="shared" ref="AI5485:AI5486" si="14592">AI5486</f>
        <v>0</v>
      </c>
      <c r="AJ5485" s="32">
        <f t="shared" ref="AJ5485:AJ5486" si="14593">AJ5486</f>
        <v>0</v>
      </c>
      <c r="AK5485" s="32">
        <f t="shared" ref="AK5485:AK5486" si="14594">AK5486</f>
        <v>0</v>
      </c>
      <c r="AL5485" s="32">
        <f t="shared" si="14564"/>
        <v>28191.1</v>
      </c>
      <c r="AM5485" s="32">
        <f t="shared" si="14565"/>
        <v>0</v>
      </c>
    </row>
    <row r="5486" spans="2:40" ht="78" x14ac:dyDescent="0.3">
      <c r="B5486" s="30" t="s">
        <v>1514</v>
      </c>
      <c r="C5486" s="30" t="s">
        <v>38</v>
      </c>
      <c r="D5486" s="30" t="s">
        <v>132</v>
      </c>
      <c r="E5486" s="15" t="str">
        <f t="shared" si="14352"/>
        <v>0106</v>
      </c>
      <c r="F5486" s="30" t="s">
        <v>1522</v>
      </c>
      <c r="G5486" s="30" t="s">
        <v>68</v>
      </c>
      <c r="H5486" s="31" t="s">
        <v>69</v>
      </c>
      <c r="I5486" s="32">
        <f t="shared" si="14569"/>
        <v>27388.3</v>
      </c>
      <c r="J5486" s="32">
        <f t="shared" si="14570"/>
        <v>24929.4</v>
      </c>
      <c r="K5486" s="32">
        <f t="shared" si="14571"/>
        <v>24929.8</v>
      </c>
      <c r="L5486" s="32">
        <f t="shared" si="14572"/>
        <v>0</v>
      </c>
      <c r="M5486" s="32">
        <f t="shared" si="14573"/>
        <v>2127.1</v>
      </c>
      <c r="N5486" s="32">
        <f t="shared" si="14574"/>
        <v>2127.1</v>
      </c>
      <c r="O5486" s="32">
        <f t="shared" si="14575"/>
        <v>0</v>
      </c>
      <c r="P5486" s="32">
        <f t="shared" si="14576"/>
        <v>0</v>
      </c>
      <c r="Q5486" s="32">
        <f t="shared" si="14577"/>
        <v>0</v>
      </c>
      <c r="R5486" s="32">
        <f t="shared" si="14578"/>
        <v>802.8</v>
      </c>
      <c r="S5486" s="32">
        <f t="shared" si="14579"/>
        <v>0</v>
      </c>
      <c r="T5486" s="32">
        <f t="shared" si="14580"/>
        <v>0</v>
      </c>
      <c r="U5486" s="32">
        <v>0</v>
      </c>
      <c r="V5486" s="32">
        <f t="shared" si="14380"/>
        <v>28191.1</v>
      </c>
      <c r="W5486" s="32">
        <f t="shared" si="14581"/>
        <v>0</v>
      </c>
      <c r="X5486" s="32">
        <f t="shared" si="14582"/>
        <v>0</v>
      </c>
      <c r="Y5486" s="32">
        <f t="shared" si="14583"/>
        <v>0</v>
      </c>
      <c r="Z5486" s="32">
        <f t="shared" si="14584"/>
        <v>0</v>
      </c>
      <c r="AA5486" s="32">
        <f t="shared" si="14585"/>
        <v>0</v>
      </c>
      <c r="AB5486" s="32">
        <f t="shared" si="14586"/>
        <v>21054.678619999999</v>
      </c>
      <c r="AC5486" s="33">
        <f t="shared" si="14587"/>
        <v>29449.475630000001</v>
      </c>
      <c r="AD5486" s="33">
        <f t="shared" si="14588"/>
        <v>29444.596600000001</v>
      </c>
      <c r="AE5486" s="34">
        <f t="shared" si="14563"/>
        <v>99.983432540323307</v>
      </c>
      <c r="AF5486" s="32">
        <f t="shared" si="14589"/>
        <v>28191.1</v>
      </c>
      <c r="AG5486" s="32">
        <f t="shared" si="14590"/>
        <v>0</v>
      </c>
      <c r="AH5486" s="32">
        <f t="shared" si="14591"/>
        <v>0</v>
      </c>
      <c r="AI5486" s="32">
        <f t="shared" si="14592"/>
        <v>0</v>
      </c>
      <c r="AJ5486" s="32">
        <f t="shared" si="14593"/>
        <v>0</v>
      </c>
      <c r="AK5486" s="32">
        <f t="shared" si="14594"/>
        <v>0</v>
      </c>
      <c r="AL5486" s="32">
        <f t="shared" si="14564"/>
        <v>28191.1</v>
      </c>
      <c r="AM5486" s="32">
        <f t="shared" si="14565"/>
        <v>0</v>
      </c>
    </row>
    <row r="5487" spans="2:40" ht="31.2" x14ac:dyDescent="0.3">
      <c r="B5487" s="30" t="s">
        <v>1514</v>
      </c>
      <c r="C5487" s="30" t="s">
        <v>38</v>
      </c>
      <c r="D5487" s="30" t="s">
        <v>132</v>
      </c>
      <c r="E5487" s="15" t="str">
        <f t="shared" si="14352"/>
        <v>0106</v>
      </c>
      <c r="F5487" s="30" t="s">
        <v>1522</v>
      </c>
      <c r="G5487" s="30" t="s">
        <v>90</v>
      </c>
      <c r="H5487" s="31" t="s">
        <v>91</v>
      </c>
      <c r="I5487" s="32">
        <v>27388.3</v>
      </c>
      <c r="J5487" s="32">
        <v>24929.4</v>
      </c>
      <c r="K5487" s="32">
        <v>24929.8</v>
      </c>
      <c r="L5487" s="32"/>
      <c r="M5487" s="32">
        <v>2127.1</v>
      </c>
      <c r="N5487" s="32">
        <v>2127.1</v>
      </c>
      <c r="O5487" s="32">
        <v>0</v>
      </c>
      <c r="P5487" s="32">
        <v>0</v>
      </c>
      <c r="Q5487" s="32">
        <v>0</v>
      </c>
      <c r="R5487" s="32">
        <v>802.8</v>
      </c>
      <c r="S5487" s="32">
        <v>0</v>
      </c>
      <c r="T5487" s="32">
        <v>0</v>
      </c>
      <c r="U5487" s="32">
        <v>0</v>
      </c>
      <c r="V5487" s="32">
        <f t="shared" si="14380"/>
        <v>28191.1</v>
      </c>
      <c r="W5487" s="32"/>
      <c r="X5487" s="32"/>
      <c r="Y5487" s="32"/>
      <c r="Z5487" s="32"/>
      <c r="AA5487" s="32"/>
      <c r="AB5487" s="32">
        <v>21054.678619999999</v>
      </c>
      <c r="AC5487" s="33">
        <v>29449.475630000001</v>
      </c>
      <c r="AD5487" s="33">
        <v>29444.596600000001</v>
      </c>
      <c r="AE5487" s="34">
        <f t="shared" si="14563"/>
        <v>99.983432540323307</v>
      </c>
      <c r="AF5487" s="32">
        <v>28191.1</v>
      </c>
      <c r="AG5487" s="32">
        <v>0</v>
      </c>
      <c r="AH5487" s="32">
        <v>0</v>
      </c>
      <c r="AI5487" s="32">
        <v>0</v>
      </c>
      <c r="AJ5487" s="32">
        <v>0</v>
      </c>
      <c r="AK5487" s="32">
        <v>0</v>
      </c>
      <c r="AL5487" s="32">
        <f t="shared" si="14564"/>
        <v>28191.1</v>
      </c>
      <c r="AM5487" s="32">
        <f t="shared" si="14565"/>
        <v>0</v>
      </c>
      <c r="AN5487" s="12"/>
    </row>
    <row r="5488" spans="2:40" ht="31.2" x14ac:dyDescent="0.3">
      <c r="B5488" s="30" t="s">
        <v>1514</v>
      </c>
      <c r="C5488" s="30" t="s">
        <v>38</v>
      </c>
      <c r="D5488" s="30" t="s">
        <v>132</v>
      </c>
      <c r="E5488" s="15" t="str">
        <f t="shared" si="14352"/>
        <v>0106</v>
      </c>
      <c r="F5488" s="30" t="s">
        <v>1523</v>
      </c>
      <c r="G5488" s="30"/>
      <c r="H5488" s="31" t="s">
        <v>97</v>
      </c>
      <c r="I5488" s="32">
        <f t="shared" ref="I5488:T5488" si="14595">I5489+I5491+I5493</f>
        <v>6967.6</v>
      </c>
      <c r="J5488" s="32">
        <f t="shared" si="14595"/>
        <v>6967.6</v>
      </c>
      <c r="K5488" s="32">
        <f t="shared" si="14595"/>
        <v>6967.6</v>
      </c>
      <c r="L5488" s="32">
        <f t="shared" si="14595"/>
        <v>0</v>
      </c>
      <c r="M5488" s="32">
        <f t="shared" si="14595"/>
        <v>0</v>
      </c>
      <c r="N5488" s="32">
        <f t="shared" si="14595"/>
        <v>0</v>
      </c>
      <c r="O5488" s="32">
        <f t="shared" si="14595"/>
        <v>0</v>
      </c>
      <c r="P5488" s="32">
        <f t="shared" si="14595"/>
        <v>0</v>
      </c>
      <c r="Q5488" s="32">
        <f t="shared" si="14595"/>
        <v>0</v>
      </c>
      <c r="R5488" s="32">
        <f t="shared" si="14595"/>
        <v>0</v>
      </c>
      <c r="S5488" s="32">
        <f t="shared" si="14595"/>
        <v>0</v>
      </c>
      <c r="T5488" s="32">
        <f t="shared" si="14595"/>
        <v>0</v>
      </c>
      <c r="U5488" s="32">
        <v>0</v>
      </c>
      <c r="V5488" s="32">
        <f t="shared" si="14380"/>
        <v>6967.6</v>
      </c>
      <c r="W5488" s="32">
        <f t="shared" ref="W5488:AD5488" si="14596">W5489+W5491+W5493</f>
        <v>0</v>
      </c>
      <c r="X5488" s="32">
        <f t="shared" si="14596"/>
        <v>0</v>
      </c>
      <c r="Y5488" s="32">
        <f t="shared" si="14596"/>
        <v>0</v>
      </c>
      <c r="Z5488" s="32">
        <f t="shared" si="14596"/>
        <v>0</v>
      </c>
      <c r="AA5488" s="32">
        <f t="shared" si="14596"/>
        <v>0</v>
      </c>
      <c r="AB5488" s="32">
        <f t="shared" si="14596"/>
        <v>3819.9372699999999</v>
      </c>
      <c r="AC5488" s="33">
        <f t="shared" si="14596"/>
        <v>4596.3753900000002</v>
      </c>
      <c r="AD5488" s="33">
        <f t="shared" si="14596"/>
        <v>4596.3753900000002</v>
      </c>
      <c r="AE5488" s="34">
        <f t="shared" si="14563"/>
        <v>100</v>
      </c>
      <c r="AF5488" s="32">
        <f t="shared" ref="AF5488:AK5488" si="14597">AF5489+AF5491+AF5493</f>
        <v>6967.6</v>
      </c>
      <c r="AG5488" s="32">
        <f t="shared" si="14597"/>
        <v>0</v>
      </c>
      <c r="AH5488" s="32">
        <f t="shared" si="14597"/>
        <v>0</v>
      </c>
      <c r="AI5488" s="32">
        <f t="shared" si="14597"/>
        <v>0</v>
      </c>
      <c r="AJ5488" s="32">
        <f t="shared" si="14597"/>
        <v>0</v>
      </c>
      <c r="AK5488" s="32">
        <f t="shared" si="14597"/>
        <v>0</v>
      </c>
      <c r="AL5488" s="32">
        <f t="shared" si="14564"/>
        <v>6967.6</v>
      </c>
      <c r="AM5488" s="32">
        <f t="shared" si="14565"/>
        <v>0</v>
      </c>
    </row>
    <row r="5489" spans="2:40" ht="78" x14ac:dyDescent="0.3">
      <c r="B5489" s="30" t="s">
        <v>1514</v>
      </c>
      <c r="C5489" s="30" t="s">
        <v>38</v>
      </c>
      <c r="D5489" s="30" t="s">
        <v>132</v>
      </c>
      <c r="E5489" s="15" t="str">
        <f t="shared" ref="E5489:E5552" si="14598">CONCATENATE(C5489,D5489)</f>
        <v>0106</v>
      </c>
      <c r="F5489" s="30" t="s">
        <v>1523</v>
      </c>
      <c r="G5489" s="30" t="s">
        <v>68</v>
      </c>
      <c r="H5489" s="31" t="s">
        <v>69</v>
      </c>
      <c r="I5489" s="32">
        <f t="shared" ref="I5489:T5489" si="14599">I5490</f>
        <v>487</v>
      </c>
      <c r="J5489" s="32">
        <f t="shared" si="14599"/>
        <v>487</v>
      </c>
      <c r="K5489" s="32">
        <f t="shared" si="14599"/>
        <v>487</v>
      </c>
      <c r="L5489" s="32">
        <f t="shared" si="14599"/>
        <v>0</v>
      </c>
      <c r="M5489" s="32">
        <f t="shared" si="14599"/>
        <v>0</v>
      </c>
      <c r="N5489" s="32">
        <f t="shared" si="14599"/>
        <v>0</v>
      </c>
      <c r="O5489" s="32">
        <f t="shared" si="14599"/>
        <v>0</v>
      </c>
      <c r="P5489" s="32">
        <f t="shared" si="14599"/>
        <v>0</v>
      </c>
      <c r="Q5489" s="32">
        <f t="shared" si="14599"/>
        <v>0</v>
      </c>
      <c r="R5489" s="32">
        <f t="shared" si="14599"/>
        <v>0</v>
      </c>
      <c r="S5489" s="32">
        <f t="shared" si="14599"/>
        <v>0</v>
      </c>
      <c r="T5489" s="32">
        <f t="shared" si="14599"/>
        <v>0</v>
      </c>
      <c r="U5489" s="32">
        <v>0</v>
      </c>
      <c r="V5489" s="32">
        <f t="shared" si="14380"/>
        <v>487</v>
      </c>
      <c r="W5489" s="32">
        <f t="shared" ref="W5489:AD5489" si="14600">W5490</f>
        <v>0</v>
      </c>
      <c r="X5489" s="32">
        <f t="shared" si="14600"/>
        <v>0</v>
      </c>
      <c r="Y5489" s="32">
        <f t="shared" si="14600"/>
        <v>0</v>
      </c>
      <c r="Z5489" s="32">
        <f t="shared" si="14600"/>
        <v>0</v>
      </c>
      <c r="AA5489" s="32">
        <f t="shared" si="14600"/>
        <v>0</v>
      </c>
      <c r="AB5489" s="32">
        <f t="shared" si="14600"/>
        <v>542.27443000000005</v>
      </c>
      <c r="AC5489" s="33">
        <f t="shared" si="14600"/>
        <v>577.34513000000004</v>
      </c>
      <c r="AD5489" s="33">
        <f t="shared" si="14600"/>
        <v>577.34513000000004</v>
      </c>
      <c r="AE5489" s="34">
        <f t="shared" si="14563"/>
        <v>100</v>
      </c>
      <c r="AF5489" s="32">
        <f t="shared" ref="AF5489:AK5489" si="14601">AF5490</f>
        <v>639.02200000000005</v>
      </c>
      <c r="AG5489" s="32">
        <f t="shared" si="14601"/>
        <v>0</v>
      </c>
      <c r="AH5489" s="32">
        <f t="shared" si="14601"/>
        <v>0</v>
      </c>
      <c r="AI5489" s="32">
        <f t="shared" si="14601"/>
        <v>0</v>
      </c>
      <c r="AJ5489" s="32">
        <f t="shared" si="14601"/>
        <v>0</v>
      </c>
      <c r="AK5489" s="32">
        <f t="shared" si="14601"/>
        <v>0</v>
      </c>
      <c r="AL5489" s="32">
        <f t="shared" si="14564"/>
        <v>639.02200000000005</v>
      </c>
      <c r="AM5489" s="32">
        <f t="shared" si="14565"/>
        <v>-152.02200000000005</v>
      </c>
    </row>
    <row r="5490" spans="2:40" ht="31.2" x14ac:dyDescent="0.3">
      <c r="B5490" s="30" t="s">
        <v>1514</v>
      </c>
      <c r="C5490" s="30" t="s">
        <v>38</v>
      </c>
      <c r="D5490" s="30" t="s">
        <v>132</v>
      </c>
      <c r="E5490" s="15" t="str">
        <f t="shared" si="14598"/>
        <v>0106</v>
      </c>
      <c r="F5490" s="30" t="s">
        <v>1523</v>
      </c>
      <c r="G5490" s="30" t="s">
        <v>90</v>
      </c>
      <c r="H5490" s="31" t="s">
        <v>91</v>
      </c>
      <c r="I5490" s="32">
        <v>487</v>
      </c>
      <c r="J5490" s="32">
        <v>487</v>
      </c>
      <c r="K5490" s="32">
        <v>487</v>
      </c>
      <c r="L5490" s="32"/>
      <c r="M5490" s="32"/>
      <c r="N5490" s="32"/>
      <c r="O5490" s="32">
        <v>0</v>
      </c>
      <c r="P5490" s="32">
        <v>0</v>
      </c>
      <c r="Q5490" s="32">
        <v>0</v>
      </c>
      <c r="R5490" s="32">
        <v>0</v>
      </c>
      <c r="S5490" s="32">
        <v>0</v>
      </c>
      <c r="T5490" s="32">
        <v>0</v>
      </c>
      <c r="U5490" s="32">
        <v>0</v>
      </c>
      <c r="V5490" s="32">
        <f t="shared" si="14380"/>
        <v>487</v>
      </c>
      <c r="W5490" s="32"/>
      <c r="X5490" s="32"/>
      <c r="Y5490" s="32"/>
      <c r="Z5490" s="32"/>
      <c r="AA5490" s="32"/>
      <c r="AB5490" s="32">
        <v>542.27443000000005</v>
      </c>
      <c r="AC5490" s="33">
        <v>577.34513000000004</v>
      </c>
      <c r="AD5490" s="33">
        <v>577.34513000000004</v>
      </c>
      <c r="AE5490" s="34">
        <f t="shared" si="14563"/>
        <v>100</v>
      </c>
      <c r="AF5490" s="32">
        <v>639.02200000000005</v>
      </c>
      <c r="AG5490" s="32">
        <v>0</v>
      </c>
      <c r="AH5490" s="32">
        <v>0</v>
      </c>
      <c r="AI5490" s="32">
        <v>0</v>
      </c>
      <c r="AJ5490" s="32">
        <v>0</v>
      </c>
      <c r="AK5490" s="32">
        <v>0</v>
      </c>
      <c r="AL5490" s="32">
        <f t="shared" si="14564"/>
        <v>639.02200000000005</v>
      </c>
      <c r="AM5490" s="32">
        <f t="shared" si="14565"/>
        <v>-152.02200000000005</v>
      </c>
      <c r="AN5490" s="12"/>
    </row>
    <row r="5491" spans="2:40" ht="31.2" x14ac:dyDescent="0.3">
      <c r="B5491" s="30" t="s">
        <v>1514</v>
      </c>
      <c r="C5491" s="30" t="s">
        <v>38</v>
      </c>
      <c r="D5491" s="30" t="s">
        <v>132</v>
      </c>
      <c r="E5491" s="15" t="str">
        <f t="shared" si="14598"/>
        <v>0106</v>
      </c>
      <c r="F5491" s="30" t="s">
        <v>1523</v>
      </c>
      <c r="G5491" s="30" t="s">
        <v>50</v>
      </c>
      <c r="H5491" s="31" t="s">
        <v>51</v>
      </c>
      <c r="I5491" s="32">
        <f t="shared" ref="I5491:T5491" si="14602">I5492</f>
        <v>6417.6</v>
      </c>
      <c r="J5491" s="32">
        <f t="shared" si="14602"/>
        <v>6425.6</v>
      </c>
      <c r="K5491" s="32">
        <f t="shared" si="14602"/>
        <v>6425.6</v>
      </c>
      <c r="L5491" s="32">
        <f t="shared" si="14602"/>
        <v>0</v>
      </c>
      <c r="M5491" s="32">
        <f t="shared" si="14602"/>
        <v>0</v>
      </c>
      <c r="N5491" s="32">
        <f t="shared" si="14602"/>
        <v>0</v>
      </c>
      <c r="O5491" s="32">
        <f t="shared" si="14602"/>
        <v>0</v>
      </c>
      <c r="P5491" s="32">
        <f t="shared" si="14602"/>
        <v>0</v>
      </c>
      <c r="Q5491" s="32">
        <f t="shared" si="14602"/>
        <v>0</v>
      </c>
      <c r="R5491" s="32">
        <f t="shared" si="14602"/>
        <v>0</v>
      </c>
      <c r="S5491" s="32">
        <f t="shared" si="14602"/>
        <v>0</v>
      </c>
      <c r="T5491" s="32">
        <f t="shared" si="14602"/>
        <v>0</v>
      </c>
      <c r="U5491" s="32">
        <v>0</v>
      </c>
      <c r="V5491" s="32">
        <f t="shared" si="14380"/>
        <v>6417.6</v>
      </c>
      <c r="W5491" s="32">
        <f t="shared" ref="W5491:AD5491" si="14603">W5492</f>
        <v>0</v>
      </c>
      <c r="X5491" s="32">
        <f t="shared" si="14603"/>
        <v>0</v>
      </c>
      <c r="Y5491" s="32">
        <f t="shared" si="14603"/>
        <v>0</v>
      </c>
      <c r="Z5491" s="32">
        <f t="shared" si="14603"/>
        <v>0</v>
      </c>
      <c r="AA5491" s="32">
        <f t="shared" si="14603"/>
        <v>0</v>
      </c>
      <c r="AB5491" s="32">
        <f t="shared" si="14603"/>
        <v>3214.66284</v>
      </c>
      <c r="AC5491" s="33">
        <f t="shared" si="14603"/>
        <v>3956.03026</v>
      </c>
      <c r="AD5491" s="33">
        <f t="shared" si="14603"/>
        <v>3956.03026</v>
      </c>
      <c r="AE5491" s="34">
        <f t="shared" si="14563"/>
        <v>100</v>
      </c>
      <c r="AF5491" s="32">
        <f t="shared" ref="AF5491:AK5491" si="14604">AF5492</f>
        <v>6265.5780000000004</v>
      </c>
      <c r="AG5491" s="32">
        <f t="shared" si="14604"/>
        <v>0</v>
      </c>
      <c r="AH5491" s="32">
        <f t="shared" si="14604"/>
        <v>0</v>
      </c>
      <c r="AI5491" s="32">
        <f t="shared" si="14604"/>
        <v>0</v>
      </c>
      <c r="AJ5491" s="32">
        <f t="shared" si="14604"/>
        <v>0</v>
      </c>
      <c r="AK5491" s="32">
        <f t="shared" si="14604"/>
        <v>0</v>
      </c>
      <c r="AL5491" s="32">
        <f t="shared" si="14564"/>
        <v>6265.5780000000004</v>
      </c>
      <c r="AM5491" s="32">
        <f t="shared" si="14565"/>
        <v>152.02199999999993</v>
      </c>
    </row>
    <row r="5492" spans="2:40" ht="31.2" x14ac:dyDescent="0.3">
      <c r="B5492" s="30" t="s">
        <v>1514</v>
      </c>
      <c r="C5492" s="30" t="s">
        <v>38</v>
      </c>
      <c r="D5492" s="30" t="s">
        <v>132</v>
      </c>
      <c r="E5492" s="15" t="str">
        <f t="shared" si="14598"/>
        <v>0106</v>
      </c>
      <c r="F5492" s="30" t="s">
        <v>1523</v>
      </c>
      <c r="G5492" s="30" t="s">
        <v>52</v>
      </c>
      <c r="H5492" s="31" t="s">
        <v>53</v>
      </c>
      <c r="I5492" s="32">
        <v>6417.6</v>
      </c>
      <c r="J5492" s="32">
        <v>6425.6</v>
      </c>
      <c r="K5492" s="32">
        <v>6425.6</v>
      </c>
      <c r="L5492" s="32"/>
      <c r="M5492" s="32"/>
      <c r="N5492" s="32"/>
      <c r="O5492" s="32">
        <v>0</v>
      </c>
      <c r="P5492" s="32">
        <v>0</v>
      </c>
      <c r="Q5492" s="32">
        <v>0</v>
      </c>
      <c r="R5492" s="32">
        <v>0</v>
      </c>
      <c r="S5492" s="32">
        <v>0</v>
      </c>
      <c r="T5492" s="32">
        <v>0</v>
      </c>
      <c r="U5492" s="32">
        <v>0</v>
      </c>
      <c r="V5492" s="32">
        <f t="shared" si="14380"/>
        <v>6417.6</v>
      </c>
      <c r="W5492" s="32"/>
      <c r="X5492" s="32"/>
      <c r="Y5492" s="32"/>
      <c r="Z5492" s="32"/>
      <c r="AA5492" s="32"/>
      <c r="AB5492" s="32">
        <v>3214.66284</v>
      </c>
      <c r="AC5492" s="33">
        <v>3956.03026</v>
      </c>
      <c r="AD5492" s="33">
        <v>3956.03026</v>
      </c>
      <c r="AE5492" s="34">
        <f t="shared" si="14563"/>
        <v>100</v>
      </c>
      <c r="AF5492" s="32">
        <v>6265.5780000000004</v>
      </c>
      <c r="AG5492" s="32">
        <v>0</v>
      </c>
      <c r="AH5492" s="32">
        <v>0</v>
      </c>
      <c r="AI5492" s="32">
        <v>0</v>
      </c>
      <c r="AJ5492" s="32">
        <v>0</v>
      </c>
      <c r="AK5492" s="32">
        <v>0</v>
      </c>
      <c r="AL5492" s="32">
        <f t="shared" si="14564"/>
        <v>6265.5780000000004</v>
      </c>
      <c r="AM5492" s="32">
        <f t="shared" si="14565"/>
        <v>152.02199999999993</v>
      </c>
      <c r="AN5492" s="12"/>
    </row>
    <row r="5493" spans="2:40" x14ac:dyDescent="0.3">
      <c r="B5493" s="30" t="s">
        <v>1514</v>
      </c>
      <c r="C5493" s="30" t="s">
        <v>38</v>
      </c>
      <c r="D5493" s="30" t="s">
        <v>132</v>
      </c>
      <c r="E5493" s="15" t="str">
        <f t="shared" si="14598"/>
        <v>0106</v>
      </c>
      <c r="F5493" s="30" t="s">
        <v>1523</v>
      </c>
      <c r="G5493" s="30" t="s">
        <v>56</v>
      </c>
      <c r="H5493" s="31" t="s">
        <v>57</v>
      </c>
      <c r="I5493" s="32">
        <f t="shared" ref="I5493:T5493" si="14605">I5494</f>
        <v>63</v>
      </c>
      <c r="J5493" s="32">
        <f t="shared" si="14605"/>
        <v>55</v>
      </c>
      <c r="K5493" s="32">
        <f t="shared" si="14605"/>
        <v>55</v>
      </c>
      <c r="L5493" s="32">
        <f t="shared" si="14605"/>
        <v>0</v>
      </c>
      <c r="M5493" s="32">
        <f t="shared" si="14605"/>
        <v>0</v>
      </c>
      <c r="N5493" s="32">
        <f t="shared" si="14605"/>
        <v>0</v>
      </c>
      <c r="O5493" s="32">
        <f t="shared" si="14605"/>
        <v>0</v>
      </c>
      <c r="P5493" s="32">
        <f t="shared" si="14605"/>
        <v>0</v>
      </c>
      <c r="Q5493" s="32">
        <f t="shared" si="14605"/>
        <v>0</v>
      </c>
      <c r="R5493" s="32">
        <f t="shared" si="14605"/>
        <v>0</v>
      </c>
      <c r="S5493" s="32">
        <f t="shared" si="14605"/>
        <v>0</v>
      </c>
      <c r="T5493" s="32">
        <f t="shared" si="14605"/>
        <v>0</v>
      </c>
      <c r="U5493" s="32">
        <v>0</v>
      </c>
      <c r="V5493" s="32">
        <f t="shared" si="14380"/>
        <v>63</v>
      </c>
      <c r="W5493" s="32">
        <f t="shared" ref="W5493:AD5493" si="14606">W5494</f>
        <v>0</v>
      </c>
      <c r="X5493" s="32">
        <f t="shared" si="14606"/>
        <v>0</v>
      </c>
      <c r="Y5493" s="32">
        <f t="shared" si="14606"/>
        <v>0</v>
      </c>
      <c r="Z5493" s="32">
        <f t="shared" si="14606"/>
        <v>0</v>
      </c>
      <c r="AA5493" s="32">
        <f t="shared" si="14606"/>
        <v>0</v>
      </c>
      <c r="AB5493" s="32">
        <f t="shared" si="14606"/>
        <v>63</v>
      </c>
      <c r="AC5493" s="33">
        <f t="shared" si="14606"/>
        <v>63</v>
      </c>
      <c r="AD5493" s="33">
        <f t="shared" si="14606"/>
        <v>63</v>
      </c>
      <c r="AE5493" s="34">
        <f t="shared" si="14563"/>
        <v>100</v>
      </c>
      <c r="AF5493" s="32">
        <f t="shared" ref="AF5493:AK5493" si="14607">AF5494</f>
        <v>63</v>
      </c>
      <c r="AG5493" s="32">
        <f t="shared" si="14607"/>
        <v>0</v>
      </c>
      <c r="AH5493" s="32">
        <f t="shared" si="14607"/>
        <v>0</v>
      </c>
      <c r="AI5493" s="32">
        <f t="shared" si="14607"/>
        <v>0</v>
      </c>
      <c r="AJ5493" s="32">
        <f t="shared" si="14607"/>
        <v>0</v>
      </c>
      <c r="AK5493" s="32">
        <f t="shared" si="14607"/>
        <v>0</v>
      </c>
      <c r="AL5493" s="32">
        <f t="shared" si="14564"/>
        <v>63</v>
      </c>
      <c r="AM5493" s="32">
        <f t="shared" si="14565"/>
        <v>0</v>
      </c>
    </row>
    <row r="5494" spans="2:40" x14ac:dyDescent="0.3">
      <c r="B5494" s="30" t="s">
        <v>1514</v>
      </c>
      <c r="C5494" s="30" t="s">
        <v>38</v>
      </c>
      <c r="D5494" s="30" t="s">
        <v>132</v>
      </c>
      <c r="E5494" s="15" t="str">
        <f t="shared" si="14598"/>
        <v>0106</v>
      </c>
      <c r="F5494" s="30" t="s">
        <v>1523</v>
      </c>
      <c r="G5494" s="30" t="s">
        <v>60</v>
      </c>
      <c r="H5494" s="31" t="s">
        <v>61</v>
      </c>
      <c r="I5494" s="32">
        <v>63</v>
      </c>
      <c r="J5494" s="32">
        <v>55</v>
      </c>
      <c r="K5494" s="32">
        <v>55</v>
      </c>
      <c r="L5494" s="32"/>
      <c r="M5494" s="32"/>
      <c r="N5494" s="32"/>
      <c r="O5494" s="32">
        <v>0</v>
      </c>
      <c r="P5494" s="32">
        <v>0</v>
      </c>
      <c r="Q5494" s="32">
        <v>0</v>
      </c>
      <c r="R5494" s="32">
        <v>0</v>
      </c>
      <c r="S5494" s="32">
        <v>0</v>
      </c>
      <c r="T5494" s="32">
        <v>0</v>
      </c>
      <c r="U5494" s="32">
        <v>0</v>
      </c>
      <c r="V5494" s="32">
        <f t="shared" si="14380"/>
        <v>63</v>
      </c>
      <c r="W5494" s="32"/>
      <c r="X5494" s="32"/>
      <c r="Y5494" s="32"/>
      <c r="Z5494" s="32"/>
      <c r="AA5494" s="32"/>
      <c r="AB5494" s="32">
        <v>63</v>
      </c>
      <c r="AC5494" s="33">
        <v>63</v>
      </c>
      <c r="AD5494" s="33">
        <v>63</v>
      </c>
      <c r="AE5494" s="34">
        <f t="shared" si="14563"/>
        <v>100</v>
      </c>
      <c r="AF5494" s="32">
        <v>63</v>
      </c>
      <c r="AG5494" s="32">
        <v>0</v>
      </c>
      <c r="AH5494" s="32">
        <v>0</v>
      </c>
      <c r="AI5494" s="32">
        <v>0</v>
      </c>
      <c r="AJ5494" s="32">
        <v>0</v>
      </c>
      <c r="AK5494" s="32">
        <v>0</v>
      </c>
      <c r="AL5494" s="32">
        <f t="shared" si="14564"/>
        <v>63</v>
      </c>
      <c r="AM5494" s="32">
        <f t="shared" si="14565"/>
        <v>0</v>
      </c>
      <c r="AN5494" s="12"/>
    </row>
    <row r="5495" spans="2:40" s="13" customFormat="1" x14ac:dyDescent="0.3">
      <c r="B5495" s="14" t="s">
        <v>1524</v>
      </c>
      <c r="C5495" s="14"/>
      <c r="D5495" s="14"/>
      <c r="E5495" s="15" t="str">
        <f t="shared" si="14598"/>
        <v/>
      </c>
      <c r="F5495" s="14"/>
      <c r="G5495" s="14"/>
      <c r="H5495" s="16" t="s">
        <v>1525</v>
      </c>
      <c r="I5495" s="17">
        <f t="shared" ref="I5495:T5495" si="14608">I5496</f>
        <v>242361.49999999997</v>
      </c>
      <c r="J5495" s="17">
        <f t="shared" si="14608"/>
        <v>227180</v>
      </c>
      <c r="K5495" s="17">
        <f t="shared" si="14608"/>
        <v>227180</v>
      </c>
      <c r="L5495" s="17">
        <f t="shared" si="14608"/>
        <v>13891.5</v>
      </c>
      <c r="M5495" s="17">
        <f t="shared" si="14608"/>
        <v>13971.5</v>
      </c>
      <c r="N5495" s="17">
        <f t="shared" si="14608"/>
        <v>13971.5</v>
      </c>
      <c r="O5495" s="17">
        <f t="shared" si="14608"/>
        <v>0</v>
      </c>
      <c r="P5495" s="17">
        <f t="shared" si="14608"/>
        <v>0</v>
      </c>
      <c r="Q5495" s="17">
        <f t="shared" si="14608"/>
        <v>0</v>
      </c>
      <c r="R5495" s="17">
        <f t="shared" si="14608"/>
        <v>3970.1</v>
      </c>
      <c r="S5495" s="17">
        <f t="shared" si="14608"/>
        <v>0</v>
      </c>
      <c r="T5495" s="17">
        <f t="shared" si="14608"/>
        <v>0</v>
      </c>
      <c r="U5495" s="17">
        <v>0</v>
      </c>
      <c r="V5495" s="17">
        <f t="shared" si="14380"/>
        <v>260223.09999999998</v>
      </c>
      <c r="W5495" s="17">
        <f t="shared" ref="W5495:AD5495" si="14609">W5496</f>
        <v>0</v>
      </c>
      <c r="X5495" s="17">
        <f t="shared" si="14609"/>
        <v>0</v>
      </c>
      <c r="Y5495" s="17">
        <f t="shared" si="14609"/>
        <v>0</v>
      </c>
      <c r="Z5495" s="17">
        <f t="shared" si="14609"/>
        <v>0</v>
      </c>
      <c r="AA5495" s="17">
        <f t="shared" si="14609"/>
        <v>0</v>
      </c>
      <c r="AB5495" s="17">
        <f t="shared" si="14609"/>
        <v>160351.50373</v>
      </c>
      <c r="AC5495" s="18">
        <f t="shared" si="14609"/>
        <v>260223.1</v>
      </c>
      <c r="AD5495" s="18">
        <f t="shared" si="14609"/>
        <v>250630.65715000001</v>
      </c>
      <c r="AE5495" s="19">
        <f t="shared" si="14563"/>
        <v>96.313761979624417</v>
      </c>
      <c r="AF5495" s="17">
        <f t="shared" ref="AF5495:AK5495" si="14610">AF5496</f>
        <v>260223.1</v>
      </c>
      <c r="AG5495" s="17">
        <f t="shared" si="14610"/>
        <v>0</v>
      </c>
      <c r="AH5495" s="17">
        <f t="shared" si="14610"/>
        <v>0</v>
      </c>
      <c r="AI5495" s="17">
        <f t="shared" si="14610"/>
        <v>0</v>
      </c>
      <c r="AJ5495" s="17">
        <f t="shared" si="14610"/>
        <v>0</v>
      </c>
      <c r="AK5495" s="17">
        <f t="shared" si="14610"/>
        <v>0</v>
      </c>
      <c r="AL5495" s="17">
        <f t="shared" si="14564"/>
        <v>260223.1</v>
      </c>
      <c r="AM5495" s="17">
        <f t="shared" si="14565"/>
        <v>0</v>
      </c>
      <c r="AN5495" s="20"/>
    </row>
    <row r="5496" spans="2:40" s="13" customFormat="1" x14ac:dyDescent="0.3">
      <c r="B5496" s="14" t="s">
        <v>1524</v>
      </c>
      <c r="C5496" s="14" t="s">
        <v>38</v>
      </c>
      <c r="D5496" s="14"/>
      <c r="E5496" s="21" t="str">
        <f t="shared" si="14598"/>
        <v>01</v>
      </c>
      <c r="F5496" s="14"/>
      <c r="G5496" s="14"/>
      <c r="H5496" s="16" t="s">
        <v>39</v>
      </c>
      <c r="I5496" s="17">
        <f t="shared" ref="I5496:T5496" si="14611">I5497+I5515</f>
        <v>242361.49999999997</v>
      </c>
      <c r="J5496" s="17">
        <f t="shared" si="14611"/>
        <v>227180</v>
      </c>
      <c r="K5496" s="17">
        <f t="shared" si="14611"/>
        <v>227180</v>
      </c>
      <c r="L5496" s="17">
        <f t="shared" si="14611"/>
        <v>13891.5</v>
      </c>
      <c r="M5496" s="17">
        <f t="shared" si="14611"/>
        <v>13971.5</v>
      </c>
      <c r="N5496" s="17">
        <f t="shared" si="14611"/>
        <v>13971.5</v>
      </c>
      <c r="O5496" s="17">
        <f t="shared" si="14611"/>
        <v>0</v>
      </c>
      <c r="P5496" s="17">
        <f t="shared" si="14611"/>
        <v>0</v>
      </c>
      <c r="Q5496" s="17">
        <f t="shared" si="14611"/>
        <v>0</v>
      </c>
      <c r="R5496" s="17">
        <f t="shared" si="14611"/>
        <v>3970.1</v>
      </c>
      <c r="S5496" s="17">
        <f t="shared" si="14611"/>
        <v>0</v>
      </c>
      <c r="T5496" s="17">
        <f t="shared" si="14611"/>
        <v>0</v>
      </c>
      <c r="U5496" s="17">
        <v>0</v>
      </c>
      <c r="V5496" s="17">
        <f t="shared" si="14380"/>
        <v>260223.09999999998</v>
      </c>
      <c r="W5496" s="17">
        <f t="shared" ref="W5496:AD5496" si="14612">W5497+W5515</f>
        <v>0</v>
      </c>
      <c r="X5496" s="17">
        <f t="shared" si="14612"/>
        <v>0</v>
      </c>
      <c r="Y5496" s="17">
        <f t="shared" si="14612"/>
        <v>0</v>
      </c>
      <c r="Z5496" s="17">
        <f t="shared" si="14612"/>
        <v>0</v>
      </c>
      <c r="AA5496" s="17">
        <f t="shared" si="14612"/>
        <v>0</v>
      </c>
      <c r="AB5496" s="17">
        <f t="shared" si="14612"/>
        <v>160351.50373</v>
      </c>
      <c r="AC5496" s="18">
        <f t="shared" si="14612"/>
        <v>260223.1</v>
      </c>
      <c r="AD5496" s="18">
        <f t="shared" si="14612"/>
        <v>250630.65715000001</v>
      </c>
      <c r="AE5496" s="19">
        <f t="shared" si="14563"/>
        <v>96.313761979624417</v>
      </c>
      <c r="AF5496" s="17">
        <f t="shared" ref="AF5496:AK5496" si="14613">AF5497+AF5515</f>
        <v>260223.1</v>
      </c>
      <c r="AG5496" s="17">
        <f t="shared" si="14613"/>
        <v>0</v>
      </c>
      <c r="AH5496" s="17">
        <f t="shared" si="14613"/>
        <v>0</v>
      </c>
      <c r="AI5496" s="17">
        <f t="shared" si="14613"/>
        <v>0</v>
      </c>
      <c r="AJ5496" s="17">
        <f t="shared" si="14613"/>
        <v>0</v>
      </c>
      <c r="AK5496" s="17">
        <f t="shared" si="14613"/>
        <v>0</v>
      </c>
      <c r="AL5496" s="17">
        <f t="shared" si="14564"/>
        <v>260223.1</v>
      </c>
      <c r="AM5496" s="17">
        <f t="shared" si="14565"/>
        <v>0</v>
      </c>
      <c r="AN5496" s="20"/>
    </row>
    <row r="5497" spans="2:40" s="22" customFormat="1" ht="62.4" x14ac:dyDescent="0.3">
      <c r="B5497" s="23" t="s">
        <v>1524</v>
      </c>
      <c r="C5497" s="23" t="s">
        <v>38</v>
      </c>
      <c r="D5497" s="23" t="s">
        <v>114</v>
      </c>
      <c r="E5497" s="24" t="str">
        <f t="shared" si="14598"/>
        <v>0103</v>
      </c>
      <c r="F5497" s="23"/>
      <c r="G5497" s="23"/>
      <c r="H5497" s="25" t="s">
        <v>1526</v>
      </c>
      <c r="I5497" s="26">
        <f t="shared" ref="I5497:T5497" si="14614">I5498</f>
        <v>197409.09999999998</v>
      </c>
      <c r="J5497" s="26">
        <f t="shared" si="14614"/>
        <v>182286.8</v>
      </c>
      <c r="K5497" s="26">
        <f t="shared" si="14614"/>
        <v>182268.79999999999</v>
      </c>
      <c r="L5497" s="26">
        <f t="shared" si="14614"/>
        <v>13891.5</v>
      </c>
      <c r="M5497" s="26">
        <f t="shared" si="14614"/>
        <v>13971.5</v>
      </c>
      <c r="N5497" s="26">
        <f t="shared" si="14614"/>
        <v>13971.5</v>
      </c>
      <c r="O5497" s="26">
        <f t="shared" si="14614"/>
        <v>0</v>
      </c>
      <c r="P5497" s="26">
        <f t="shared" si="14614"/>
        <v>0</v>
      </c>
      <c r="Q5497" s="26">
        <f t="shared" si="14614"/>
        <v>0</v>
      </c>
      <c r="R5497" s="26">
        <f t="shared" si="14614"/>
        <v>3970.1</v>
      </c>
      <c r="S5497" s="26">
        <f t="shared" si="14614"/>
        <v>0</v>
      </c>
      <c r="T5497" s="26">
        <f t="shared" si="14614"/>
        <v>0</v>
      </c>
      <c r="U5497" s="26">
        <v>0</v>
      </c>
      <c r="V5497" s="26">
        <f t="shared" si="14380"/>
        <v>215270.69999999998</v>
      </c>
      <c r="W5497" s="26">
        <f t="shared" ref="W5497:AD5497" si="14615">W5498</f>
        <v>0</v>
      </c>
      <c r="X5497" s="26">
        <f t="shared" si="14615"/>
        <v>0</v>
      </c>
      <c r="Y5497" s="26">
        <f t="shared" si="14615"/>
        <v>0</v>
      </c>
      <c r="Z5497" s="26">
        <f t="shared" si="14615"/>
        <v>0</v>
      </c>
      <c r="AA5497" s="26">
        <f t="shared" si="14615"/>
        <v>0</v>
      </c>
      <c r="AB5497" s="26">
        <f t="shared" si="14615"/>
        <v>133477.52220000001</v>
      </c>
      <c r="AC5497" s="27">
        <f t="shared" si="14615"/>
        <v>215264.9</v>
      </c>
      <c r="AD5497" s="27">
        <f t="shared" si="14615"/>
        <v>205744.12559000001</v>
      </c>
      <c r="AE5497" s="28">
        <f t="shared" si="14563"/>
        <v>95.577182155567414</v>
      </c>
      <c r="AF5497" s="26">
        <f t="shared" ref="AF5497:AK5497" si="14616">AF5498</f>
        <v>215264.9</v>
      </c>
      <c r="AG5497" s="26">
        <f t="shared" si="14616"/>
        <v>0</v>
      </c>
      <c r="AH5497" s="26">
        <f t="shared" si="14616"/>
        <v>0</v>
      </c>
      <c r="AI5497" s="26">
        <f t="shared" si="14616"/>
        <v>0</v>
      </c>
      <c r="AJ5497" s="26">
        <f t="shared" si="14616"/>
        <v>0</v>
      </c>
      <c r="AK5497" s="26">
        <f t="shared" si="14616"/>
        <v>0</v>
      </c>
      <c r="AL5497" s="26">
        <f t="shared" si="14564"/>
        <v>215264.9</v>
      </c>
      <c r="AM5497" s="26">
        <f t="shared" si="14565"/>
        <v>5.7999999999883585</v>
      </c>
      <c r="AN5497" s="29"/>
    </row>
    <row r="5498" spans="2:40" ht="31.2" x14ac:dyDescent="0.3">
      <c r="B5498" s="30" t="s">
        <v>1524</v>
      </c>
      <c r="C5498" s="30" t="s">
        <v>38</v>
      </c>
      <c r="D5498" s="30" t="s">
        <v>114</v>
      </c>
      <c r="E5498" s="15" t="str">
        <f t="shared" si="14598"/>
        <v>0103</v>
      </c>
      <c r="F5498" s="30" t="s">
        <v>1527</v>
      </c>
      <c r="G5498" s="30"/>
      <c r="H5498" s="31" t="s">
        <v>1528</v>
      </c>
      <c r="I5498" s="32">
        <f t="shared" ref="I5498:T5498" si="14617">I5499+I5506</f>
        <v>197409.09999999998</v>
      </c>
      <c r="J5498" s="32">
        <f t="shared" si="14617"/>
        <v>182286.8</v>
      </c>
      <c r="K5498" s="32">
        <f t="shared" si="14617"/>
        <v>182268.79999999999</v>
      </c>
      <c r="L5498" s="32">
        <f t="shared" si="14617"/>
        <v>13891.5</v>
      </c>
      <c r="M5498" s="32">
        <f t="shared" si="14617"/>
        <v>13971.5</v>
      </c>
      <c r="N5498" s="32">
        <f t="shared" si="14617"/>
        <v>13971.5</v>
      </c>
      <c r="O5498" s="32">
        <f t="shared" si="14617"/>
        <v>0</v>
      </c>
      <c r="P5498" s="32">
        <f t="shared" si="14617"/>
        <v>0</v>
      </c>
      <c r="Q5498" s="32">
        <f t="shared" si="14617"/>
        <v>0</v>
      </c>
      <c r="R5498" s="32">
        <f t="shared" si="14617"/>
        <v>3970.1</v>
      </c>
      <c r="S5498" s="32">
        <f t="shared" si="14617"/>
        <v>0</v>
      </c>
      <c r="T5498" s="32">
        <f t="shared" si="14617"/>
        <v>0</v>
      </c>
      <c r="U5498" s="32">
        <v>0</v>
      </c>
      <c r="V5498" s="32">
        <f t="shared" si="14380"/>
        <v>215270.69999999998</v>
      </c>
      <c r="W5498" s="32">
        <f t="shared" ref="W5498:AD5498" si="14618">W5499+W5506</f>
        <v>0</v>
      </c>
      <c r="X5498" s="32">
        <f t="shared" si="14618"/>
        <v>0</v>
      </c>
      <c r="Y5498" s="32">
        <f t="shared" si="14618"/>
        <v>0</v>
      </c>
      <c r="Z5498" s="32">
        <f t="shared" si="14618"/>
        <v>0</v>
      </c>
      <c r="AA5498" s="32">
        <f t="shared" si="14618"/>
        <v>0</v>
      </c>
      <c r="AB5498" s="32">
        <f t="shared" si="14618"/>
        <v>133477.52220000001</v>
      </c>
      <c r="AC5498" s="33">
        <f t="shared" si="14618"/>
        <v>215264.9</v>
      </c>
      <c r="AD5498" s="33">
        <f t="shared" si="14618"/>
        <v>205744.12559000001</v>
      </c>
      <c r="AE5498" s="34">
        <f t="shared" si="14563"/>
        <v>95.577182155567414</v>
      </c>
      <c r="AF5498" s="32">
        <f t="shared" ref="AF5498:AK5498" si="14619">AF5499+AF5506</f>
        <v>215264.9</v>
      </c>
      <c r="AG5498" s="32">
        <f t="shared" si="14619"/>
        <v>0</v>
      </c>
      <c r="AH5498" s="32">
        <f t="shared" si="14619"/>
        <v>0</v>
      </c>
      <c r="AI5498" s="32">
        <f t="shared" si="14619"/>
        <v>0</v>
      </c>
      <c r="AJ5498" s="32">
        <f t="shared" si="14619"/>
        <v>0</v>
      </c>
      <c r="AK5498" s="32">
        <f t="shared" si="14619"/>
        <v>0</v>
      </c>
      <c r="AL5498" s="32">
        <f t="shared" si="14564"/>
        <v>215264.9</v>
      </c>
      <c r="AM5498" s="32">
        <f t="shared" si="14565"/>
        <v>5.7999999999883585</v>
      </c>
    </row>
    <row r="5499" spans="2:40" x14ac:dyDescent="0.3">
      <c r="B5499" s="30" t="s">
        <v>1524</v>
      </c>
      <c r="C5499" s="30" t="s">
        <v>38</v>
      </c>
      <c r="D5499" s="30" t="s">
        <v>114</v>
      </c>
      <c r="E5499" s="15" t="str">
        <f t="shared" si="14598"/>
        <v>0103</v>
      </c>
      <c r="F5499" s="30" t="s">
        <v>1529</v>
      </c>
      <c r="G5499" s="30"/>
      <c r="H5499" s="31" t="s">
        <v>1530</v>
      </c>
      <c r="I5499" s="32">
        <f t="shared" ref="I5499:T5499" si="14620">I5500+I5503</f>
        <v>68193.899999999994</v>
      </c>
      <c r="J5499" s="32">
        <f t="shared" si="14620"/>
        <v>62073.600000000006</v>
      </c>
      <c r="K5499" s="32">
        <f t="shared" si="14620"/>
        <v>62073.600000000006</v>
      </c>
      <c r="L5499" s="32">
        <f t="shared" si="14620"/>
        <v>0</v>
      </c>
      <c r="M5499" s="32">
        <f t="shared" si="14620"/>
        <v>5294.9</v>
      </c>
      <c r="N5499" s="32">
        <f t="shared" si="14620"/>
        <v>5294.9</v>
      </c>
      <c r="O5499" s="32">
        <f t="shared" si="14620"/>
        <v>0</v>
      </c>
      <c r="P5499" s="32">
        <f t="shared" si="14620"/>
        <v>0</v>
      </c>
      <c r="Q5499" s="32">
        <f t="shared" si="14620"/>
        <v>0</v>
      </c>
      <c r="R5499" s="32">
        <f t="shared" si="14620"/>
        <v>0</v>
      </c>
      <c r="S5499" s="32">
        <f t="shared" si="14620"/>
        <v>0</v>
      </c>
      <c r="T5499" s="32">
        <f t="shared" si="14620"/>
        <v>0</v>
      </c>
      <c r="U5499" s="32">
        <v>0</v>
      </c>
      <c r="V5499" s="32">
        <f t="shared" si="14380"/>
        <v>68193.899999999994</v>
      </c>
      <c r="W5499" s="32">
        <f t="shared" ref="W5499:AD5499" si="14621">W5500+W5503</f>
        <v>0</v>
      </c>
      <c r="X5499" s="32">
        <f t="shared" si="14621"/>
        <v>0</v>
      </c>
      <c r="Y5499" s="32">
        <f t="shared" si="14621"/>
        <v>0</v>
      </c>
      <c r="Z5499" s="32">
        <f t="shared" si="14621"/>
        <v>0</v>
      </c>
      <c r="AA5499" s="32">
        <f t="shared" si="14621"/>
        <v>0</v>
      </c>
      <c r="AB5499" s="32">
        <f t="shared" si="14621"/>
        <v>48763.803670000001</v>
      </c>
      <c r="AC5499" s="33">
        <f t="shared" si="14621"/>
        <v>70154.899999999994</v>
      </c>
      <c r="AD5499" s="33">
        <f t="shared" si="14621"/>
        <v>66793.542990000002</v>
      </c>
      <c r="AE5499" s="34">
        <f t="shared" si="14563"/>
        <v>95.208663956473472</v>
      </c>
      <c r="AF5499" s="32">
        <f t="shared" ref="AF5499:AK5499" si="14622">AF5500+AF5503</f>
        <v>68193.899999999994</v>
      </c>
      <c r="AG5499" s="32">
        <f t="shared" si="14622"/>
        <v>0</v>
      </c>
      <c r="AH5499" s="32">
        <f t="shared" si="14622"/>
        <v>0</v>
      </c>
      <c r="AI5499" s="32">
        <f t="shared" si="14622"/>
        <v>0</v>
      </c>
      <c r="AJ5499" s="32">
        <f t="shared" si="14622"/>
        <v>0</v>
      </c>
      <c r="AK5499" s="32">
        <f t="shared" si="14622"/>
        <v>0</v>
      </c>
      <c r="AL5499" s="32">
        <f t="shared" si="14564"/>
        <v>68193.899999999994</v>
      </c>
      <c r="AM5499" s="32">
        <f t="shared" si="14565"/>
        <v>0</v>
      </c>
    </row>
    <row r="5500" spans="2:40" ht="31.2" x14ac:dyDescent="0.3">
      <c r="B5500" s="30" t="s">
        <v>1524</v>
      </c>
      <c r="C5500" s="30" t="s">
        <v>38</v>
      </c>
      <c r="D5500" s="30" t="s">
        <v>114</v>
      </c>
      <c r="E5500" s="15" t="str">
        <f t="shared" si="14598"/>
        <v>0103</v>
      </c>
      <c r="F5500" s="30" t="s">
        <v>1531</v>
      </c>
      <c r="G5500" s="30"/>
      <c r="H5500" s="31" t="s">
        <v>89</v>
      </c>
      <c r="I5500" s="32">
        <f t="shared" ref="I5500:I5504" si="14623">I5501</f>
        <v>62715.9</v>
      </c>
      <c r="J5500" s="32">
        <f t="shared" ref="J5500:J5504" si="14624">J5501</f>
        <v>57087.3</v>
      </c>
      <c r="K5500" s="32">
        <f t="shared" ref="K5500:K5504" si="14625">K5501</f>
        <v>57087.3</v>
      </c>
      <c r="L5500" s="32">
        <f t="shared" ref="L5500:L5504" si="14626">L5501</f>
        <v>0</v>
      </c>
      <c r="M5500" s="32">
        <f t="shared" ref="M5500:M5504" si="14627">M5501</f>
        <v>4869.5</v>
      </c>
      <c r="N5500" s="32">
        <f t="shared" ref="N5500:N5504" si="14628">N5501</f>
        <v>4869.5</v>
      </c>
      <c r="O5500" s="32">
        <f t="shared" ref="O5500:O5504" si="14629">O5501</f>
        <v>0</v>
      </c>
      <c r="P5500" s="32">
        <f t="shared" ref="P5500:P5504" si="14630">P5501</f>
        <v>0</v>
      </c>
      <c r="Q5500" s="32">
        <f t="shared" ref="Q5500:Q5504" si="14631">Q5501</f>
        <v>0</v>
      </c>
      <c r="R5500" s="32">
        <f t="shared" ref="R5500:R5504" si="14632">R5501</f>
        <v>0</v>
      </c>
      <c r="S5500" s="32">
        <f t="shared" ref="S5500:S5504" si="14633">S5501</f>
        <v>0</v>
      </c>
      <c r="T5500" s="32">
        <f t="shared" ref="T5500:T5504" si="14634">T5501</f>
        <v>0</v>
      </c>
      <c r="U5500" s="32">
        <v>0</v>
      </c>
      <c r="V5500" s="32">
        <f t="shared" si="14380"/>
        <v>62715.9</v>
      </c>
      <c r="W5500" s="32">
        <f t="shared" ref="W5500:W5504" si="14635">W5501</f>
        <v>0</v>
      </c>
      <c r="X5500" s="32">
        <f t="shared" ref="X5500:X5504" si="14636">X5501</f>
        <v>0</v>
      </c>
      <c r="Y5500" s="32">
        <f t="shared" ref="Y5500:Y5504" si="14637">Y5501</f>
        <v>0</v>
      </c>
      <c r="Z5500" s="32">
        <f t="shared" ref="Z5500:Z5504" si="14638">Z5501</f>
        <v>0</v>
      </c>
      <c r="AA5500" s="32">
        <f t="shared" ref="AA5500:AA5504" si="14639">AA5501</f>
        <v>0</v>
      </c>
      <c r="AB5500" s="32">
        <f t="shared" ref="AB5500:AB5504" si="14640">AB5501</f>
        <v>46971.834320000002</v>
      </c>
      <c r="AC5500" s="33">
        <f t="shared" ref="AC5500:AC5504" si="14641">AC5501</f>
        <v>64676.9</v>
      </c>
      <c r="AD5500" s="33">
        <f t="shared" ref="AD5500:AD5504" si="14642">AD5501</f>
        <v>64380.376049999999</v>
      </c>
      <c r="AE5500" s="34">
        <f t="shared" si="14563"/>
        <v>99.541530360917108</v>
      </c>
      <c r="AF5500" s="32">
        <f t="shared" ref="AF5500:AF5504" si="14643">AF5501</f>
        <v>62715.9</v>
      </c>
      <c r="AG5500" s="32">
        <f t="shared" ref="AG5500:AG5504" si="14644">AG5501</f>
        <v>0</v>
      </c>
      <c r="AH5500" s="32">
        <f t="shared" ref="AH5500:AH5504" si="14645">AH5501</f>
        <v>0</v>
      </c>
      <c r="AI5500" s="32">
        <f t="shared" ref="AI5500:AI5504" si="14646">AI5501</f>
        <v>0</v>
      </c>
      <c r="AJ5500" s="32">
        <f t="shared" ref="AJ5500:AJ5504" si="14647">AJ5501</f>
        <v>0</v>
      </c>
      <c r="AK5500" s="32">
        <f t="shared" ref="AK5500:AK5504" si="14648">AK5501</f>
        <v>0</v>
      </c>
      <c r="AL5500" s="32">
        <f t="shared" si="14564"/>
        <v>62715.9</v>
      </c>
      <c r="AM5500" s="32">
        <f t="shared" si="14565"/>
        <v>0</v>
      </c>
    </row>
    <row r="5501" spans="2:40" ht="78" x14ac:dyDescent="0.3">
      <c r="B5501" s="30" t="s">
        <v>1524</v>
      </c>
      <c r="C5501" s="30" t="s">
        <v>38</v>
      </c>
      <c r="D5501" s="30" t="s">
        <v>114</v>
      </c>
      <c r="E5501" s="15" t="str">
        <f t="shared" si="14598"/>
        <v>0103</v>
      </c>
      <c r="F5501" s="30" t="s">
        <v>1531</v>
      </c>
      <c r="G5501" s="30" t="s">
        <v>68</v>
      </c>
      <c r="H5501" s="31" t="s">
        <v>69</v>
      </c>
      <c r="I5501" s="32">
        <f t="shared" si="14623"/>
        <v>62715.9</v>
      </c>
      <c r="J5501" s="32">
        <f t="shared" si="14624"/>
        <v>57087.3</v>
      </c>
      <c r="K5501" s="32">
        <f t="shared" si="14625"/>
        <v>57087.3</v>
      </c>
      <c r="L5501" s="32">
        <f t="shared" si="14626"/>
        <v>0</v>
      </c>
      <c r="M5501" s="32">
        <f t="shared" si="14627"/>
        <v>4869.5</v>
      </c>
      <c r="N5501" s="32">
        <f t="shared" si="14628"/>
        <v>4869.5</v>
      </c>
      <c r="O5501" s="32">
        <f t="shared" si="14629"/>
        <v>0</v>
      </c>
      <c r="P5501" s="32">
        <f t="shared" si="14630"/>
        <v>0</v>
      </c>
      <c r="Q5501" s="32">
        <f t="shared" si="14631"/>
        <v>0</v>
      </c>
      <c r="R5501" s="32">
        <f t="shared" si="14632"/>
        <v>0</v>
      </c>
      <c r="S5501" s="32">
        <f t="shared" si="14633"/>
        <v>0</v>
      </c>
      <c r="T5501" s="32">
        <f t="shared" si="14634"/>
        <v>0</v>
      </c>
      <c r="U5501" s="32">
        <v>0</v>
      </c>
      <c r="V5501" s="32">
        <f t="shared" ref="V5501:V5564" si="14649">I5501+L5501+U5501+T5501+S5501+R5501+Q5501+P5501+O5501</f>
        <v>62715.9</v>
      </c>
      <c r="W5501" s="32">
        <f t="shared" si="14635"/>
        <v>0</v>
      </c>
      <c r="X5501" s="32">
        <f t="shared" si="14636"/>
        <v>0</v>
      </c>
      <c r="Y5501" s="32">
        <f t="shared" si="14637"/>
        <v>0</v>
      </c>
      <c r="Z5501" s="32">
        <f t="shared" si="14638"/>
        <v>0</v>
      </c>
      <c r="AA5501" s="32">
        <f t="shared" si="14639"/>
        <v>0</v>
      </c>
      <c r="AB5501" s="32">
        <f t="shared" si="14640"/>
        <v>46971.834320000002</v>
      </c>
      <c r="AC5501" s="33">
        <f t="shared" si="14641"/>
        <v>64676.9</v>
      </c>
      <c r="AD5501" s="33">
        <f t="shared" si="14642"/>
        <v>64380.376049999999</v>
      </c>
      <c r="AE5501" s="34">
        <f t="shared" si="14563"/>
        <v>99.541530360917108</v>
      </c>
      <c r="AF5501" s="32">
        <f t="shared" si="14643"/>
        <v>62715.9</v>
      </c>
      <c r="AG5501" s="32">
        <f t="shared" si="14644"/>
        <v>0</v>
      </c>
      <c r="AH5501" s="32">
        <f t="shared" si="14645"/>
        <v>0</v>
      </c>
      <c r="AI5501" s="32">
        <f t="shared" si="14646"/>
        <v>0</v>
      </c>
      <c r="AJ5501" s="32">
        <f t="shared" si="14647"/>
        <v>0</v>
      </c>
      <c r="AK5501" s="32">
        <f t="shared" si="14648"/>
        <v>0</v>
      </c>
      <c r="AL5501" s="32">
        <f t="shared" si="14564"/>
        <v>62715.9</v>
      </c>
      <c r="AM5501" s="32">
        <f t="shared" si="14565"/>
        <v>0</v>
      </c>
    </row>
    <row r="5502" spans="2:40" ht="31.2" x14ac:dyDescent="0.3">
      <c r="B5502" s="30" t="s">
        <v>1524</v>
      </c>
      <c r="C5502" s="30" t="s">
        <v>38</v>
      </c>
      <c r="D5502" s="30" t="s">
        <v>114</v>
      </c>
      <c r="E5502" s="15" t="str">
        <f t="shared" si="14598"/>
        <v>0103</v>
      </c>
      <c r="F5502" s="30" t="s">
        <v>1531</v>
      </c>
      <c r="G5502" s="30" t="s">
        <v>90</v>
      </c>
      <c r="H5502" s="31" t="s">
        <v>91</v>
      </c>
      <c r="I5502" s="32">
        <v>62715.9</v>
      </c>
      <c r="J5502" s="32">
        <v>57087.3</v>
      </c>
      <c r="K5502" s="32">
        <v>57087.3</v>
      </c>
      <c r="L5502" s="32"/>
      <c r="M5502" s="32">
        <v>4869.5</v>
      </c>
      <c r="N5502" s="32">
        <v>4869.5</v>
      </c>
      <c r="O5502" s="32">
        <v>0</v>
      </c>
      <c r="P5502" s="32">
        <v>0</v>
      </c>
      <c r="Q5502" s="32">
        <v>0</v>
      </c>
      <c r="R5502" s="32">
        <v>0</v>
      </c>
      <c r="S5502" s="32">
        <v>0</v>
      </c>
      <c r="T5502" s="32">
        <v>0</v>
      </c>
      <c r="U5502" s="32">
        <v>0</v>
      </c>
      <c r="V5502" s="32">
        <f t="shared" si="14649"/>
        <v>62715.9</v>
      </c>
      <c r="W5502" s="32"/>
      <c r="X5502" s="32"/>
      <c r="Y5502" s="32"/>
      <c r="Z5502" s="32"/>
      <c r="AA5502" s="32"/>
      <c r="AB5502" s="32">
        <v>46971.834320000002</v>
      </c>
      <c r="AC5502" s="33">
        <v>64676.9</v>
      </c>
      <c r="AD5502" s="33">
        <v>64380.376049999999</v>
      </c>
      <c r="AE5502" s="34">
        <f t="shared" si="14563"/>
        <v>99.541530360917108</v>
      </c>
      <c r="AF5502" s="32">
        <v>62715.9</v>
      </c>
      <c r="AG5502" s="32">
        <v>0</v>
      </c>
      <c r="AH5502" s="32">
        <v>0</v>
      </c>
      <c r="AI5502" s="32">
        <v>0</v>
      </c>
      <c r="AJ5502" s="32">
        <v>0</v>
      </c>
      <c r="AK5502" s="32">
        <v>0</v>
      </c>
      <c r="AL5502" s="32">
        <f t="shared" si="14564"/>
        <v>62715.9</v>
      </c>
      <c r="AM5502" s="32">
        <f t="shared" si="14565"/>
        <v>0</v>
      </c>
      <c r="AN5502" s="12"/>
    </row>
    <row r="5503" spans="2:40" ht="31.2" x14ac:dyDescent="0.3">
      <c r="B5503" s="30" t="s">
        <v>1524</v>
      </c>
      <c r="C5503" s="30" t="s">
        <v>38</v>
      </c>
      <c r="D5503" s="30" t="s">
        <v>114</v>
      </c>
      <c r="E5503" s="15" t="str">
        <f t="shared" si="14598"/>
        <v>0103</v>
      </c>
      <c r="F5503" s="30" t="s">
        <v>1532</v>
      </c>
      <c r="G5503" s="30"/>
      <c r="H5503" s="31" t="s">
        <v>97</v>
      </c>
      <c r="I5503" s="32">
        <f t="shared" si="14623"/>
        <v>5478</v>
      </c>
      <c r="J5503" s="32">
        <f t="shared" si="14624"/>
        <v>4986.3</v>
      </c>
      <c r="K5503" s="32">
        <f t="shared" si="14625"/>
        <v>4986.3</v>
      </c>
      <c r="L5503" s="32">
        <f t="shared" si="14626"/>
        <v>0</v>
      </c>
      <c r="M5503" s="32">
        <f t="shared" si="14627"/>
        <v>425.4</v>
      </c>
      <c r="N5503" s="32">
        <f t="shared" si="14628"/>
        <v>425.4</v>
      </c>
      <c r="O5503" s="32">
        <f t="shared" si="14629"/>
        <v>0</v>
      </c>
      <c r="P5503" s="32">
        <f t="shared" si="14630"/>
        <v>0</v>
      </c>
      <c r="Q5503" s="32">
        <f t="shared" si="14631"/>
        <v>0</v>
      </c>
      <c r="R5503" s="32">
        <f t="shared" si="14632"/>
        <v>0</v>
      </c>
      <c r="S5503" s="32">
        <f t="shared" si="14633"/>
        <v>0</v>
      </c>
      <c r="T5503" s="32">
        <f t="shared" si="14634"/>
        <v>0</v>
      </c>
      <c r="U5503" s="32">
        <v>0</v>
      </c>
      <c r="V5503" s="32">
        <f t="shared" si="14649"/>
        <v>5478</v>
      </c>
      <c r="W5503" s="32">
        <f t="shared" si="14635"/>
        <v>0</v>
      </c>
      <c r="X5503" s="32">
        <f t="shared" si="14636"/>
        <v>0</v>
      </c>
      <c r="Y5503" s="32">
        <f t="shared" si="14637"/>
        <v>0</v>
      </c>
      <c r="Z5503" s="32">
        <f t="shared" si="14638"/>
        <v>0</v>
      </c>
      <c r="AA5503" s="32">
        <f t="shared" si="14639"/>
        <v>0</v>
      </c>
      <c r="AB5503" s="32">
        <f t="shared" si="14640"/>
        <v>1791.9693500000001</v>
      </c>
      <c r="AC5503" s="33">
        <f t="shared" si="14641"/>
        <v>5478</v>
      </c>
      <c r="AD5503" s="33">
        <f t="shared" si="14642"/>
        <v>2413.1669400000001</v>
      </c>
      <c r="AE5503" s="34">
        <f t="shared" si="14563"/>
        <v>44.051970427163198</v>
      </c>
      <c r="AF5503" s="32">
        <f t="shared" si="14643"/>
        <v>5478</v>
      </c>
      <c r="AG5503" s="32">
        <f t="shared" si="14644"/>
        <v>0</v>
      </c>
      <c r="AH5503" s="32">
        <f t="shared" si="14645"/>
        <v>0</v>
      </c>
      <c r="AI5503" s="32">
        <f t="shared" si="14646"/>
        <v>0</v>
      </c>
      <c r="AJ5503" s="32">
        <f t="shared" si="14647"/>
        <v>0</v>
      </c>
      <c r="AK5503" s="32">
        <f t="shared" si="14648"/>
        <v>0</v>
      </c>
      <c r="AL5503" s="32">
        <f t="shared" si="14564"/>
        <v>5478</v>
      </c>
      <c r="AM5503" s="32">
        <f t="shared" si="14565"/>
        <v>0</v>
      </c>
    </row>
    <row r="5504" spans="2:40" ht="78" x14ac:dyDescent="0.3">
      <c r="B5504" s="30" t="s">
        <v>1524</v>
      </c>
      <c r="C5504" s="30" t="s">
        <v>38</v>
      </c>
      <c r="D5504" s="30" t="s">
        <v>114</v>
      </c>
      <c r="E5504" s="15" t="str">
        <f t="shared" si="14598"/>
        <v>0103</v>
      </c>
      <c r="F5504" s="30" t="s">
        <v>1532</v>
      </c>
      <c r="G5504" s="30" t="s">
        <v>68</v>
      </c>
      <c r="H5504" s="31" t="s">
        <v>69</v>
      </c>
      <c r="I5504" s="32">
        <f t="shared" si="14623"/>
        <v>5478</v>
      </c>
      <c r="J5504" s="32">
        <f t="shared" si="14624"/>
        <v>4986.3</v>
      </c>
      <c r="K5504" s="32">
        <f t="shared" si="14625"/>
        <v>4986.3</v>
      </c>
      <c r="L5504" s="32">
        <f t="shared" si="14626"/>
        <v>0</v>
      </c>
      <c r="M5504" s="32">
        <f t="shared" si="14627"/>
        <v>425.4</v>
      </c>
      <c r="N5504" s="32">
        <f t="shared" si="14628"/>
        <v>425.4</v>
      </c>
      <c r="O5504" s="32">
        <f t="shared" si="14629"/>
        <v>0</v>
      </c>
      <c r="P5504" s="32">
        <f t="shared" si="14630"/>
        <v>0</v>
      </c>
      <c r="Q5504" s="32">
        <f t="shared" si="14631"/>
        <v>0</v>
      </c>
      <c r="R5504" s="32">
        <f t="shared" si="14632"/>
        <v>0</v>
      </c>
      <c r="S5504" s="32">
        <f t="shared" si="14633"/>
        <v>0</v>
      </c>
      <c r="T5504" s="32">
        <f t="shared" si="14634"/>
        <v>0</v>
      </c>
      <c r="U5504" s="32">
        <v>0</v>
      </c>
      <c r="V5504" s="32">
        <f t="shared" si="14649"/>
        <v>5478</v>
      </c>
      <c r="W5504" s="32">
        <f t="shared" si="14635"/>
        <v>0</v>
      </c>
      <c r="X5504" s="32">
        <f t="shared" si="14636"/>
        <v>0</v>
      </c>
      <c r="Y5504" s="32">
        <f t="shared" si="14637"/>
        <v>0</v>
      </c>
      <c r="Z5504" s="32">
        <f t="shared" si="14638"/>
        <v>0</v>
      </c>
      <c r="AA5504" s="32">
        <f t="shared" si="14639"/>
        <v>0</v>
      </c>
      <c r="AB5504" s="32">
        <f t="shared" si="14640"/>
        <v>1791.9693500000001</v>
      </c>
      <c r="AC5504" s="33">
        <f t="shared" si="14641"/>
        <v>5478</v>
      </c>
      <c r="AD5504" s="33">
        <f t="shared" si="14642"/>
        <v>2413.1669400000001</v>
      </c>
      <c r="AE5504" s="34">
        <f t="shared" si="14563"/>
        <v>44.051970427163198</v>
      </c>
      <c r="AF5504" s="32">
        <f t="shared" si="14643"/>
        <v>5478</v>
      </c>
      <c r="AG5504" s="32">
        <f t="shared" si="14644"/>
        <v>0</v>
      </c>
      <c r="AH5504" s="32">
        <f t="shared" si="14645"/>
        <v>0</v>
      </c>
      <c r="AI5504" s="32">
        <f t="shared" si="14646"/>
        <v>0</v>
      </c>
      <c r="AJ5504" s="32">
        <f t="shared" si="14647"/>
        <v>0</v>
      </c>
      <c r="AK5504" s="32">
        <f t="shared" si="14648"/>
        <v>0</v>
      </c>
      <c r="AL5504" s="32">
        <f t="shared" si="14564"/>
        <v>5478</v>
      </c>
      <c r="AM5504" s="32">
        <f t="shared" si="14565"/>
        <v>0</v>
      </c>
    </row>
    <row r="5505" spans="2:40" ht="31.2" x14ac:dyDescent="0.3">
      <c r="B5505" s="30" t="s">
        <v>1524</v>
      </c>
      <c r="C5505" s="30" t="s">
        <v>38</v>
      </c>
      <c r="D5505" s="30" t="s">
        <v>114</v>
      </c>
      <c r="E5505" s="15" t="str">
        <f t="shared" si="14598"/>
        <v>0103</v>
      </c>
      <c r="F5505" s="30" t="s">
        <v>1532</v>
      </c>
      <c r="G5505" s="30" t="s">
        <v>90</v>
      </c>
      <c r="H5505" s="31" t="s">
        <v>91</v>
      </c>
      <c r="I5505" s="32">
        <v>5478</v>
      </c>
      <c r="J5505" s="32">
        <v>4986.3</v>
      </c>
      <c r="K5505" s="32">
        <v>4986.3</v>
      </c>
      <c r="L5505" s="32"/>
      <c r="M5505" s="32">
        <v>425.4</v>
      </c>
      <c r="N5505" s="32">
        <v>425.4</v>
      </c>
      <c r="O5505" s="32">
        <v>0</v>
      </c>
      <c r="P5505" s="32">
        <v>0</v>
      </c>
      <c r="Q5505" s="32">
        <v>0</v>
      </c>
      <c r="R5505" s="32">
        <v>0</v>
      </c>
      <c r="S5505" s="32">
        <v>0</v>
      </c>
      <c r="T5505" s="32">
        <v>0</v>
      </c>
      <c r="U5505" s="32">
        <v>0</v>
      </c>
      <c r="V5505" s="32">
        <f t="shared" si="14649"/>
        <v>5478</v>
      </c>
      <c r="W5505" s="32"/>
      <c r="X5505" s="32"/>
      <c r="Y5505" s="32"/>
      <c r="Z5505" s="32"/>
      <c r="AA5505" s="32"/>
      <c r="AB5505" s="32">
        <v>1791.9693500000001</v>
      </c>
      <c r="AC5505" s="33">
        <v>5478</v>
      </c>
      <c r="AD5505" s="33">
        <v>2413.1669400000001</v>
      </c>
      <c r="AE5505" s="34">
        <f t="shared" si="14563"/>
        <v>44.051970427163198</v>
      </c>
      <c r="AF5505" s="32">
        <v>5478</v>
      </c>
      <c r="AG5505" s="32">
        <v>0</v>
      </c>
      <c r="AH5505" s="32">
        <v>0</v>
      </c>
      <c r="AI5505" s="32">
        <v>0</v>
      </c>
      <c r="AJ5505" s="32">
        <v>0</v>
      </c>
      <c r="AK5505" s="32">
        <v>0</v>
      </c>
      <c r="AL5505" s="32">
        <f t="shared" si="14564"/>
        <v>5478</v>
      </c>
      <c r="AM5505" s="32">
        <f t="shared" si="14565"/>
        <v>0</v>
      </c>
      <c r="AN5505" s="12"/>
    </row>
    <row r="5506" spans="2:40" x14ac:dyDescent="0.3">
      <c r="B5506" s="30" t="s">
        <v>1524</v>
      </c>
      <c r="C5506" s="30" t="s">
        <v>38</v>
      </c>
      <c r="D5506" s="30" t="s">
        <v>114</v>
      </c>
      <c r="E5506" s="15" t="str">
        <f t="shared" si="14598"/>
        <v>0103</v>
      </c>
      <c r="F5506" s="30" t="s">
        <v>1533</v>
      </c>
      <c r="G5506" s="30"/>
      <c r="H5506" s="31" t="s">
        <v>1412</v>
      </c>
      <c r="I5506" s="32">
        <f t="shared" ref="I5506:T5506" si="14650">I5507+I5510</f>
        <v>129215.19999999998</v>
      </c>
      <c r="J5506" s="32">
        <f t="shared" si="14650"/>
        <v>120213.2</v>
      </c>
      <c r="K5506" s="32">
        <f t="shared" si="14650"/>
        <v>120195.2</v>
      </c>
      <c r="L5506" s="32">
        <f t="shared" si="14650"/>
        <v>13891.5</v>
      </c>
      <c r="M5506" s="32">
        <f t="shared" si="14650"/>
        <v>8676.6</v>
      </c>
      <c r="N5506" s="32">
        <f t="shared" si="14650"/>
        <v>8676.6</v>
      </c>
      <c r="O5506" s="32">
        <f t="shared" si="14650"/>
        <v>0</v>
      </c>
      <c r="P5506" s="32">
        <f t="shared" si="14650"/>
        <v>0</v>
      </c>
      <c r="Q5506" s="32">
        <f t="shared" si="14650"/>
        <v>0</v>
      </c>
      <c r="R5506" s="32">
        <f t="shared" si="14650"/>
        <v>3970.1</v>
      </c>
      <c r="S5506" s="32">
        <f t="shared" si="14650"/>
        <v>0</v>
      </c>
      <c r="T5506" s="32">
        <f t="shared" si="14650"/>
        <v>0</v>
      </c>
      <c r="U5506" s="32">
        <v>0</v>
      </c>
      <c r="V5506" s="32">
        <f t="shared" si="14649"/>
        <v>147076.79999999999</v>
      </c>
      <c r="W5506" s="32">
        <f t="shared" ref="W5506:AD5506" si="14651">W5507+W5510</f>
        <v>0</v>
      </c>
      <c r="X5506" s="32">
        <f t="shared" si="14651"/>
        <v>0</v>
      </c>
      <c r="Y5506" s="32">
        <f t="shared" si="14651"/>
        <v>0</v>
      </c>
      <c r="Z5506" s="32">
        <f t="shared" si="14651"/>
        <v>0</v>
      </c>
      <c r="AA5506" s="32">
        <f t="shared" si="14651"/>
        <v>0</v>
      </c>
      <c r="AB5506" s="32">
        <f t="shared" si="14651"/>
        <v>84713.718529999998</v>
      </c>
      <c r="AC5506" s="33">
        <f t="shared" si="14651"/>
        <v>145110</v>
      </c>
      <c r="AD5506" s="33">
        <f t="shared" si="14651"/>
        <v>138950.58259999999</v>
      </c>
      <c r="AE5506" s="34">
        <f t="shared" si="14563"/>
        <v>95.755346013369163</v>
      </c>
      <c r="AF5506" s="32">
        <f t="shared" ref="AF5506:AK5506" si="14652">AF5507+AF5510</f>
        <v>147071</v>
      </c>
      <c r="AG5506" s="32">
        <f t="shared" si="14652"/>
        <v>0</v>
      </c>
      <c r="AH5506" s="32">
        <f t="shared" si="14652"/>
        <v>0</v>
      </c>
      <c r="AI5506" s="32">
        <f t="shared" si="14652"/>
        <v>0</v>
      </c>
      <c r="AJ5506" s="32">
        <f t="shared" si="14652"/>
        <v>0</v>
      </c>
      <c r="AK5506" s="32">
        <f t="shared" si="14652"/>
        <v>0</v>
      </c>
      <c r="AL5506" s="32">
        <f t="shared" si="14564"/>
        <v>147071</v>
      </c>
      <c r="AM5506" s="32">
        <f t="shared" si="14565"/>
        <v>5.7999999999883585</v>
      </c>
    </row>
    <row r="5507" spans="2:40" ht="31.2" x14ac:dyDescent="0.3">
      <c r="B5507" s="30" t="s">
        <v>1524</v>
      </c>
      <c r="C5507" s="30" t="s">
        <v>38</v>
      </c>
      <c r="D5507" s="30" t="s">
        <v>114</v>
      </c>
      <c r="E5507" s="15" t="str">
        <f t="shared" si="14598"/>
        <v>0103</v>
      </c>
      <c r="F5507" s="30" t="s">
        <v>1534</v>
      </c>
      <c r="G5507" s="30"/>
      <c r="H5507" s="31" t="s">
        <v>89</v>
      </c>
      <c r="I5507" s="32">
        <f t="shared" ref="I5507:I5508" si="14653">I5508</f>
        <v>101656.79999999999</v>
      </c>
      <c r="J5507" s="32">
        <f t="shared" ref="J5507:J5508" si="14654">J5508</f>
        <v>92595.5</v>
      </c>
      <c r="K5507" s="32">
        <f t="shared" ref="K5507:K5508" si="14655">K5508</f>
        <v>92595.5</v>
      </c>
      <c r="L5507" s="32">
        <f t="shared" ref="L5507:L5508" si="14656">L5508</f>
        <v>0</v>
      </c>
      <c r="M5507" s="32">
        <f t="shared" ref="M5507:M5508" si="14657">M5508</f>
        <v>7831.4</v>
      </c>
      <c r="N5507" s="32">
        <f t="shared" ref="N5507:N5508" si="14658">N5508</f>
        <v>7831.4</v>
      </c>
      <c r="O5507" s="32">
        <f t="shared" ref="O5507:O5508" si="14659">O5508</f>
        <v>0</v>
      </c>
      <c r="P5507" s="32">
        <f t="shared" ref="P5507:P5508" si="14660">P5508</f>
        <v>0</v>
      </c>
      <c r="Q5507" s="32">
        <f t="shared" ref="Q5507:Q5508" si="14661">Q5508</f>
        <v>0</v>
      </c>
      <c r="R5507" s="32">
        <f t="shared" ref="R5507:R5508" si="14662">R5508</f>
        <v>3970.1</v>
      </c>
      <c r="S5507" s="32">
        <f t="shared" ref="S5507:S5508" si="14663">S5508</f>
        <v>0</v>
      </c>
      <c r="T5507" s="32">
        <f t="shared" ref="T5507:T5508" si="14664">T5508</f>
        <v>0</v>
      </c>
      <c r="U5507" s="32">
        <v>0</v>
      </c>
      <c r="V5507" s="32">
        <f t="shared" si="14649"/>
        <v>105626.9</v>
      </c>
      <c r="W5507" s="32">
        <f t="shared" ref="W5507:W5508" si="14665">W5508</f>
        <v>0</v>
      </c>
      <c r="X5507" s="32">
        <f t="shared" ref="X5507:X5508" si="14666">X5508</f>
        <v>0</v>
      </c>
      <c r="Y5507" s="32">
        <f t="shared" ref="Y5507:Y5508" si="14667">Y5508</f>
        <v>0</v>
      </c>
      <c r="Z5507" s="32">
        <f t="shared" ref="Z5507:Z5508" si="14668">Z5508</f>
        <v>0</v>
      </c>
      <c r="AA5507" s="32">
        <f t="shared" ref="AA5507:AA5508" si="14669">AA5508</f>
        <v>0</v>
      </c>
      <c r="AB5507" s="32">
        <f t="shared" ref="AB5507:AB5508" si="14670">AB5508</f>
        <v>71133.816940000004</v>
      </c>
      <c r="AC5507" s="33">
        <f t="shared" ref="AC5507:AC5508" si="14671">AC5508</f>
        <v>115109.2</v>
      </c>
      <c r="AD5507" s="33">
        <f t="shared" ref="AD5507:AD5508" si="14672">AD5508</f>
        <v>114828.91412</v>
      </c>
      <c r="AE5507" s="34">
        <f t="shared" si="14563"/>
        <v>99.756504362813743</v>
      </c>
      <c r="AF5507" s="32">
        <f t="shared" ref="AF5507:AF5508" si="14673">AF5508</f>
        <v>105626.9</v>
      </c>
      <c r="AG5507" s="32">
        <f t="shared" ref="AG5507:AG5508" si="14674">AG5508</f>
        <v>0</v>
      </c>
      <c r="AH5507" s="32">
        <f t="shared" ref="AH5507:AH5508" si="14675">AH5508</f>
        <v>0</v>
      </c>
      <c r="AI5507" s="32">
        <f t="shared" ref="AI5507:AI5508" si="14676">AI5508</f>
        <v>0</v>
      </c>
      <c r="AJ5507" s="32">
        <f t="shared" ref="AJ5507:AJ5508" si="14677">AJ5508</f>
        <v>0</v>
      </c>
      <c r="AK5507" s="32">
        <f t="shared" ref="AK5507:AK5508" si="14678">AK5508</f>
        <v>0</v>
      </c>
      <c r="AL5507" s="32">
        <f t="shared" si="14564"/>
        <v>105626.9</v>
      </c>
      <c r="AM5507" s="32">
        <f t="shared" si="14565"/>
        <v>0</v>
      </c>
    </row>
    <row r="5508" spans="2:40" ht="78" x14ac:dyDescent="0.3">
      <c r="B5508" s="30" t="s">
        <v>1524</v>
      </c>
      <c r="C5508" s="30" t="s">
        <v>38</v>
      </c>
      <c r="D5508" s="30" t="s">
        <v>114</v>
      </c>
      <c r="E5508" s="15" t="str">
        <f t="shared" si="14598"/>
        <v>0103</v>
      </c>
      <c r="F5508" s="30" t="s">
        <v>1534</v>
      </c>
      <c r="G5508" s="30" t="s">
        <v>68</v>
      </c>
      <c r="H5508" s="31" t="s">
        <v>69</v>
      </c>
      <c r="I5508" s="32">
        <f t="shared" si="14653"/>
        <v>101656.79999999999</v>
      </c>
      <c r="J5508" s="32">
        <f t="shared" si="14654"/>
        <v>92595.5</v>
      </c>
      <c r="K5508" s="32">
        <f t="shared" si="14655"/>
        <v>92595.5</v>
      </c>
      <c r="L5508" s="32">
        <f t="shared" si="14656"/>
        <v>0</v>
      </c>
      <c r="M5508" s="32">
        <f t="shared" si="14657"/>
        <v>7831.4</v>
      </c>
      <c r="N5508" s="32">
        <f t="shared" si="14658"/>
        <v>7831.4</v>
      </c>
      <c r="O5508" s="32">
        <f t="shared" si="14659"/>
        <v>0</v>
      </c>
      <c r="P5508" s="32">
        <f t="shared" si="14660"/>
        <v>0</v>
      </c>
      <c r="Q5508" s="32">
        <f t="shared" si="14661"/>
        <v>0</v>
      </c>
      <c r="R5508" s="32">
        <f t="shared" si="14662"/>
        <v>3970.1</v>
      </c>
      <c r="S5508" s="32">
        <f t="shared" si="14663"/>
        <v>0</v>
      </c>
      <c r="T5508" s="32">
        <f t="shared" si="14664"/>
        <v>0</v>
      </c>
      <c r="U5508" s="32">
        <v>0</v>
      </c>
      <c r="V5508" s="32">
        <f t="shared" si="14649"/>
        <v>105626.9</v>
      </c>
      <c r="W5508" s="32">
        <f t="shared" si="14665"/>
        <v>0</v>
      </c>
      <c r="X5508" s="32">
        <f t="shared" si="14666"/>
        <v>0</v>
      </c>
      <c r="Y5508" s="32">
        <f t="shared" si="14667"/>
        <v>0</v>
      </c>
      <c r="Z5508" s="32">
        <f t="shared" si="14668"/>
        <v>0</v>
      </c>
      <c r="AA5508" s="32">
        <f t="shared" si="14669"/>
        <v>0</v>
      </c>
      <c r="AB5508" s="32">
        <f t="shared" si="14670"/>
        <v>71133.816940000004</v>
      </c>
      <c r="AC5508" s="33">
        <f t="shared" si="14671"/>
        <v>115109.2</v>
      </c>
      <c r="AD5508" s="33">
        <f t="shared" si="14672"/>
        <v>114828.91412</v>
      </c>
      <c r="AE5508" s="34">
        <f t="shared" si="14563"/>
        <v>99.756504362813743</v>
      </c>
      <c r="AF5508" s="32">
        <f t="shared" si="14673"/>
        <v>105626.9</v>
      </c>
      <c r="AG5508" s="32">
        <f t="shared" si="14674"/>
        <v>0</v>
      </c>
      <c r="AH5508" s="32">
        <f t="shared" si="14675"/>
        <v>0</v>
      </c>
      <c r="AI5508" s="32">
        <f t="shared" si="14676"/>
        <v>0</v>
      </c>
      <c r="AJ5508" s="32">
        <f t="shared" si="14677"/>
        <v>0</v>
      </c>
      <c r="AK5508" s="32">
        <f t="shared" si="14678"/>
        <v>0</v>
      </c>
      <c r="AL5508" s="32">
        <f t="shared" si="14564"/>
        <v>105626.9</v>
      </c>
      <c r="AM5508" s="32">
        <f t="shared" si="14565"/>
        <v>0</v>
      </c>
    </row>
    <row r="5509" spans="2:40" ht="31.2" x14ac:dyDescent="0.3">
      <c r="B5509" s="30" t="s">
        <v>1524</v>
      </c>
      <c r="C5509" s="30" t="s">
        <v>38</v>
      </c>
      <c r="D5509" s="30" t="s">
        <v>114</v>
      </c>
      <c r="E5509" s="15" t="str">
        <f t="shared" si="14598"/>
        <v>0103</v>
      </c>
      <c r="F5509" s="30" t="s">
        <v>1534</v>
      </c>
      <c r="G5509" s="30" t="s">
        <v>90</v>
      </c>
      <c r="H5509" s="31" t="s">
        <v>91</v>
      </c>
      <c r="I5509" s="32">
        <v>101656.79999999999</v>
      </c>
      <c r="J5509" s="32">
        <v>92595.5</v>
      </c>
      <c r="K5509" s="32">
        <v>92595.5</v>
      </c>
      <c r="L5509" s="32"/>
      <c r="M5509" s="32">
        <v>7831.4</v>
      </c>
      <c r="N5509" s="32">
        <v>7831.4</v>
      </c>
      <c r="O5509" s="32">
        <v>0</v>
      </c>
      <c r="P5509" s="32">
        <v>0</v>
      </c>
      <c r="Q5509" s="32">
        <v>0</v>
      </c>
      <c r="R5509" s="32">
        <v>3970.1</v>
      </c>
      <c r="S5509" s="32">
        <v>0</v>
      </c>
      <c r="T5509" s="32">
        <v>0</v>
      </c>
      <c r="U5509" s="32">
        <v>0</v>
      </c>
      <c r="V5509" s="32">
        <f t="shared" si="14649"/>
        <v>105626.9</v>
      </c>
      <c r="W5509" s="32"/>
      <c r="X5509" s="32"/>
      <c r="Y5509" s="32"/>
      <c r="Z5509" s="32"/>
      <c r="AA5509" s="32"/>
      <c r="AB5509" s="32">
        <v>71133.816940000004</v>
      </c>
      <c r="AC5509" s="33">
        <v>115109.2</v>
      </c>
      <c r="AD5509" s="33">
        <v>114828.91412</v>
      </c>
      <c r="AE5509" s="34">
        <f t="shared" si="14563"/>
        <v>99.756504362813743</v>
      </c>
      <c r="AF5509" s="32">
        <v>105626.9</v>
      </c>
      <c r="AG5509" s="32">
        <v>0</v>
      </c>
      <c r="AH5509" s="32">
        <v>0</v>
      </c>
      <c r="AI5509" s="32">
        <v>0</v>
      </c>
      <c r="AJ5509" s="32">
        <v>0</v>
      </c>
      <c r="AK5509" s="32">
        <v>0</v>
      </c>
      <c r="AL5509" s="32">
        <f t="shared" si="14564"/>
        <v>105626.9</v>
      </c>
      <c r="AM5509" s="32">
        <f t="shared" si="14565"/>
        <v>0</v>
      </c>
      <c r="AN5509" s="12"/>
    </row>
    <row r="5510" spans="2:40" ht="31.2" x14ac:dyDescent="0.3">
      <c r="B5510" s="30" t="s">
        <v>1524</v>
      </c>
      <c r="C5510" s="30" t="s">
        <v>38</v>
      </c>
      <c r="D5510" s="30" t="s">
        <v>114</v>
      </c>
      <c r="E5510" s="15" t="str">
        <f t="shared" si="14598"/>
        <v>0103</v>
      </c>
      <c r="F5510" s="30" t="s">
        <v>1535</v>
      </c>
      <c r="G5510" s="30"/>
      <c r="H5510" s="31" t="s">
        <v>97</v>
      </c>
      <c r="I5510" s="32">
        <f t="shared" ref="I5510:T5510" si="14679">I5511+I5513</f>
        <v>27558.399999999998</v>
      </c>
      <c r="J5510" s="32">
        <f t="shared" si="14679"/>
        <v>27617.7</v>
      </c>
      <c r="K5510" s="32">
        <f t="shared" si="14679"/>
        <v>27599.7</v>
      </c>
      <c r="L5510" s="32">
        <f t="shared" si="14679"/>
        <v>13891.5</v>
      </c>
      <c r="M5510" s="32">
        <f t="shared" si="14679"/>
        <v>845.2</v>
      </c>
      <c r="N5510" s="32">
        <f t="shared" si="14679"/>
        <v>845.2</v>
      </c>
      <c r="O5510" s="32">
        <f t="shared" si="14679"/>
        <v>0</v>
      </c>
      <c r="P5510" s="32">
        <f t="shared" si="14679"/>
        <v>0</v>
      </c>
      <c r="Q5510" s="32">
        <f t="shared" si="14679"/>
        <v>0</v>
      </c>
      <c r="R5510" s="32">
        <f t="shared" si="14679"/>
        <v>0</v>
      </c>
      <c r="S5510" s="32">
        <f t="shared" si="14679"/>
        <v>0</v>
      </c>
      <c r="T5510" s="32">
        <f t="shared" si="14679"/>
        <v>0</v>
      </c>
      <c r="U5510" s="32">
        <v>0</v>
      </c>
      <c r="V5510" s="32">
        <f t="shared" si="14649"/>
        <v>41449.899999999994</v>
      </c>
      <c r="W5510" s="32">
        <f t="shared" ref="W5510:AD5510" si="14680">W5511+W5513</f>
        <v>0</v>
      </c>
      <c r="X5510" s="32">
        <f t="shared" si="14680"/>
        <v>0</v>
      </c>
      <c r="Y5510" s="32">
        <f t="shared" si="14680"/>
        <v>0</v>
      </c>
      <c r="Z5510" s="32">
        <f t="shared" si="14680"/>
        <v>0</v>
      </c>
      <c r="AA5510" s="32">
        <f t="shared" si="14680"/>
        <v>0</v>
      </c>
      <c r="AB5510" s="32">
        <f t="shared" si="14680"/>
        <v>13579.901589999999</v>
      </c>
      <c r="AC5510" s="33">
        <f t="shared" si="14680"/>
        <v>30000.799999999999</v>
      </c>
      <c r="AD5510" s="33">
        <f t="shared" si="14680"/>
        <v>24121.66848</v>
      </c>
      <c r="AE5510" s="34">
        <f t="shared" si="14563"/>
        <v>80.40341750886644</v>
      </c>
      <c r="AF5510" s="32">
        <f t="shared" ref="AF5510:AK5510" si="14681">AF5511+AF5513</f>
        <v>41444.1</v>
      </c>
      <c r="AG5510" s="32">
        <f t="shared" si="14681"/>
        <v>0</v>
      </c>
      <c r="AH5510" s="32">
        <f t="shared" si="14681"/>
        <v>0</v>
      </c>
      <c r="AI5510" s="32">
        <f t="shared" si="14681"/>
        <v>0</v>
      </c>
      <c r="AJ5510" s="32">
        <f t="shared" si="14681"/>
        <v>0</v>
      </c>
      <c r="AK5510" s="32">
        <f t="shared" si="14681"/>
        <v>0</v>
      </c>
      <c r="AL5510" s="32">
        <f t="shared" si="14564"/>
        <v>41444.1</v>
      </c>
      <c r="AM5510" s="32">
        <f t="shared" si="14565"/>
        <v>5.7999999999956344</v>
      </c>
    </row>
    <row r="5511" spans="2:40" ht="78" x14ac:dyDescent="0.3">
      <c r="B5511" s="30" t="s">
        <v>1524</v>
      </c>
      <c r="C5511" s="30" t="s">
        <v>38</v>
      </c>
      <c r="D5511" s="30" t="s">
        <v>114</v>
      </c>
      <c r="E5511" s="15" t="str">
        <f t="shared" si="14598"/>
        <v>0103</v>
      </c>
      <c r="F5511" s="30" t="s">
        <v>1535</v>
      </c>
      <c r="G5511" s="30" t="s">
        <v>68</v>
      </c>
      <c r="H5511" s="31" t="s">
        <v>69</v>
      </c>
      <c r="I5511" s="32">
        <f t="shared" ref="I5511:T5511" si="14682">I5512</f>
        <v>874.1</v>
      </c>
      <c r="J5511" s="32">
        <f t="shared" si="14682"/>
        <v>933.3</v>
      </c>
      <c r="K5511" s="32">
        <f t="shared" si="14682"/>
        <v>933.3</v>
      </c>
      <c r="L5511" s="32">
        <f t="shared" si="14682"/>
        <v>0</v>
      </c>
      <c r="M5511" s="32">
        <f t="shared" si="14682"/>
        <v>0</v>
      </c>
      <c r="N5511" s="32">
        <f t="shared" si="14682"/>
        <v>0</v>
      </c>
      <c r="O5511" s="32">
        <f t="shared" si="14682"/>
        <v>0</v>
      </c>
      <c r="P5511" s="32">
        <f t="shared" si="14682"/>
        <v>0</v>
      </c>
      <c r="Q5511" s="32">
        <f t="shared" si="14682"/>
        <v>0</v>
      </c>
      <c r="R5511" s="32">
        <f t="shared" si="14682"/>
        <v>0</v>
      </c>
      <c r="S5511" s="32">
        <f t="shared" si="14682"/>
        <v>0</v>
      </c>
      <c r="T5511" s="32">
        <f t="shared" si="14682"/>
        <v>0</v>
      </c>
      <c r="U5511" s="32">
        <v>0</v>
      </c>
      <c r="V5511" s="32">
        <f t="shared" si="14649"/>
        <v>874.1</v>
      </c>
      <c r="W5511" s="32">
        <f t="shared" ref="W5511:AD5511" si="14683">W5512</f>
        <v>0</v>
      </c>
      <c r="X5511" s="32">
        <f t="shared" si="14683"/>
        <v>0</v>
      </c>
      <c r="Y5511" s="32">
        <f t="shared" si="14683"/>
        <v>0</v>
      </c>
      <c r="Z5511" s="32">
        <f t="shared" si="14683"/>
        <v>0</v>
      </c>
      <c r="AA5511" s="32">
        <f t="shared" si="14683"/>
        <v>0</v>
      </c>
      <c r="AB5511" s="32">
        <f t="shared" si="14683"/>
        <v>411.97421000000003</v>
      </c>
      <c r="AC5511" s="33">
        <f t="shared" si="14683"/>
        <v>734.1</v>
      </c>
      <c r="AD5511" s="33">
        <f t="shared" si="14683"/>
        <v>686.80381</v>
      </c>
      <c r="AE5511" s="34">
        <f t="shared" si="14563"/>
        <v>93.557255142351167</v>
      </c>
      <c r="AF5511" s="32">
        <f t="shared" ref="AF5511:AK5511" si="14684">AF5512</f>
        <v>874.1</v>
      </c>
      <c r="AG5511" s="32">
        <f t="shared" si="14684"/>
        <v>0</v>
      </c>
      <c r="AH5511" s="32">
        <f t="shared" si="14684"/>
        <v>0</v>
      </c>
      <c r="AI5511" s="32">
        <f t="shared" si="14684"/>
        <v>0</v>
      </c>
      <c r="AJ5511" s="32">
        <f t="shared" si="14684"/>
        <v>0</v>
      </c>
      <c r="AK5511" s="32">
        <f t="shared" si="14684"/>
        <v>0</v>
      </c>
      <c r="AL5511" s="32">
        <f t="shared" si="14564"/>
        <v>874.1</v>
      </c>
      <c r="AM5511" s="32">
        <f t="shared" si="14565"/>
        <v>0</v>
      </c>
    </row>
    <row r="5512" spans="2:40" ht="31.2" x14ac:dyDescent="0.3">
      <c r="B5512" s="30" t="s">
        <v>1524</v>
      </c>
      <c r="C5512" s="30" t="s">
        <v>38</v>
      </c>
      <c r="D5512" s="30" t="s">
        <v>114</v>
      </c>
      <c r="E5512" s="15" t="str">
        <f t="shared" si="14598"/>
        <v>0103</v>
      </c>
      <c r="F5512" s="30" t="s">
        <v>1535</v>
      </c>
      <c r="G5512" s="30" t="s">
        <v>90</v>
      </c>
      <c r="H5512" s="31" t="s">
        <v>91</v>
      </c>
      <c r="I5512" s="32">
        <v>874.1</v>
      </c>
      <c r="J5512" s="32">
        <v>933.3</v>
      </c>
      <c r="K5512" s="32">
        <v>933.3</v>
      </c>
      <c r="L5512" s="32"/>
      <c r="M5512" s="32"/>
      <c r="N5512" s="32"/>
      <c r="O5512" s="32">
        <v>0</v>
      </c>
      <c r="P5512" s="32">
        <v>0</v>
      </c>
      <c r="Q5512" s="32">
        <v>0</v>
      </c>
      <c r="R5512" s="32">
        <v>0</v>
      </c>
      <c r="S5512" s="32">
        <v>0</v>
      </c>
      <c r="T5512" s="32">
        <v>0</v>
      </c>
      <c r="U5512" s="32">
        <v>0</v>
      </c>
      <c r="V5512" s="32">
        <f t="shared" si="14649"/>
        <v>874.1</v>
      </c>
      <c r="W5512" s="32"/>
      <c r="X5512" s="32"/>
      <c r="Y5512" s="32"/>
      <c r="Z5512" s="32"/>
      <c r="AA5512" s="32"/>
      <c r="AB5512" s="32">
        <v>411.97421000000003</v>
      </c>
      <c r="AC5512" s="33">
        <v>734.1</v>
      </c>
      <c r="AD5512" s="33">
        <v>686.80381</v>
      </c>
      <c r="AE5512" s="34">
        <f t="shared" si="14563"/>
        <v>93.557255142351167</v>
      </c>
      <c r="AF5512" s="32">
        <v>874.1</v>
      </c>
      <c r="AG5512" s="32">
        <v>0</v>
      </c>
      <c r="AH5512" s="32">
        <v>0</v>
      </c>
      <c r="AI5512" s="32">
        <v>0</v>
      </c>
      <c r="AJ5512" s="32">
        <v>0</v>
      </c>
      <c r="AK5512" s="32">
        <v>0</v>
      </c>
      <c r="AL5512" s="32">
        <f t="shared" si="14564"/>
        <v>874.1</v>
      </c>
      <c r="AM5512" s="32">
        <f t="shared" si="14565"/>
        <v>0</v>
      </c>
      <c r="AN5512" s="12"/>
    </row>
    <row r="5513" spans="2:40" ht="31.2" x14ac:dyDescent="0.3">
      <c r="B5513" s="30" t="s">
        <v>1524</v>
      </c>
      <c r="C5513" s="30" t="s">
        <v>38</v>
      </c>
      <c r="D5513" s="30" t="s">
        <v>114</v>
      </c>
      <c r="E5513" s="15" t="str">
        <f t="shared" si="14598"/>
        <v>0103</v>
      </c>
      <c r="F5513" s="30" t="s">
        <v>1535</v>
      </c>
      <c r="G5513" s="30" t="s">
        <v>50</v>
      </c>
      <c r="H5513" s="31" t="s">
        <v>51</v>
      </c>
      <c r="I5513" s="32">
        <f t="shared" ref="I5513:T5513" si="14685">I5514</f>
        <v>26684.3</v>
      </c>
      <c r="J5513" s="32">
        <f t="shared" si="14685"/>
        <v>26684.400000000001</v>
      </c>
      <c r="K5513" s="32">
        <f t="shared" si="14685"/>
        <v>26666.400000000001</v>
      </c>
      <c r="L5513" s="32">
        <f t="shared" si="14685"/>
        <v>13891.5</v>
      </c>
      <c r="M5513" s="32">
        <f t="shared" si="14685"/>
        <v>845.2</v>
      </c>
      <c r="N5513" s="32">
        <f t="shared" si="14685"/>
        <v>845.2</v>
      </c>
      <c r="O5513" s="32">
        <f t="shared" si="14685"/>
        <v>0</v>
      </c>
      <c r="P5513" s="32">
        <f t="shared" si="14685"/>
        <v>0</v>
      </c>
      <c r="Q5513" s="32">
        <f t="shared" si="14685"/>
        <v>0</v>
      </c>
      <c r="R5513" s="32">
        <f t="shared" si="14685"/>
        <v>0</v>
      </c>
      <c r="S5513" s="32">
        <f t="shared" si="14685"/>
        <v>0</v>
      </c>
      <c r="T5513" s="32">
        <f t="shared" si="14685"/>
        <v>0</v>
      </c>
      <c r="U5513" s="32">
        <v>0</v>
      </c>
      <c r="V5513" s="32">
        <f t="shared" si="14649"/>
        <v>40575.800000000003</v>
      </c>
      <c r="W5513" s="32">
        <f t="shared" ref="W5513:AD5513" si="14686">W5514</f>
        <v>0</v>
      </c>
      <c r="X5513" s="32">
        <f t="shared" si="14686"/>
        <v>0</v>
      </c>
      <c r="Y5513" s="32">
        <f t="shared" si="14686"/>
        <v>0</v>
      </c>
      <c r="Z5513" s="32">
        <f t="shared" si="14686"/>
        <v>0</v>
      </c>
      <c r="AA5513" s="32">
        <f t="shared" si="14686"/>
        <v>0</v>
      </c>
      <c r="AB5513" s="32">
        <f t="shared" si="14686"/>
        <v>13167.927379999999</v>
      </c>
      <c r="AC5513" s="33">
        <f t="shared" si="14686"/>
        <v>29266.7</v>
      </c>
      <c r="AD5513" s="33">
        <f t="shared" si="14686"/>
        <v>23434.864669999999</v>
      </c>
      <c r="AE5513" s="34">
        <f t="shared" si="14563"/>
        <v>80.073478287610143</v>
      </c>
      <c r="AF5513" s="32">
        <f t="shared" ref="AF5513:AK5513" si="14687">AF5514</f>
        <v>40570</v>
      </c>
      <c r="AG5513" s="32">
        <f t="shared" si="14687"/>
        <v>0</v>
      </c>
      <c r="AH5513" s="32">
        <f t="shared" si="14687"/>
        <v>0</v>
      </c>
      <c r="AI5513" s="32">
        <f t="shared" si="14687"/>
        <v>0</v>
      </c>
      <c r="AJ5513" s="32">
        <f t="shared" si="14687"/>
        <v>0</v>
      </c>
      <c r="AK5513" s="32">
        <f t="shared" si="14687"/>
        <v>0</v>
      </c>
      <c r="AL5513" s="32">
        <f t="shared" si="14564"/>
        <v>40570</v>
      </c>
      <c r="AM5513" s="32">
        <f t="shared" si="14565"/>
        <v>5.8000000000029104</v>
      </c>
    </row>
    <row r="5514" spans="2:40" ht="31.2" x14ac:dyDescent="0.3">
      <c r="B5514" s="30" t="s">
        <v>1524</v>
      </c>
      <c r="C5514" s="30" t="s">
        <v>38</v>
      </c>
      <c r="D5514" s="30" t="s">
        <v>114</v>
      </c>
      <c r="E5514" s="15" t="str">
        <f t="shared" si="14598"/>
        <v>0103</v>
      </c>
      <c r="F5514" s="30" t="s">
        <v>1535</v>
      </c>
      <c r="G5514" s="30" t="s">
        <v>52</v>
      </c>
      <c r="H5514" s="31" t="s">
        <v>53</v>
      </c>
      <c r="I5514" s="32">
        <v>26684.3</v>
      </c>
      <c r="J5514" s="32">
        <v>26684.400000000001</v>
      </c>
      <c r="K5514" s="32">
        <v>26666.400000000001</v>
      </c>
      <c r="L5514" s="32">
        <v>13891.5</v>
      </c>
      <c r="M5514" s="32">
        <v>845.2</v>
      </c>
      <c r="N5514" s="32">
        <v>845.2</v>
      </c>
      <c r="O5514" s="32">
        <v>0</v>
      </c>
      <c r="P5514" s="32">
        <v>0</v>
      </c>
      <c r="Q5514" s="32">
        <v>0</v>
      </c>
      <c r="R5514" s="32">
        <v>0</v>
      </c>
      <c r="S5514" s="32">
        <v>0</v>
      </c>
      <c r="T5514" s="32">
        <v>0</v>
      </c>
      <c r="U5514" s="32">
        <v>0</v>
      </c>
      <c r="V5514" s="32">
        <f t="shared" si="14649"/>
        <v>40575.800000000003</v>
      </c>
      <c r="W5514" s="32"/>
      <c r="X5514" s="32"/>
      <c r="Y5514" s="32"/>
      <c r="Z5514" s="32"/>
      <c r="AA5514" s="32"/>
      <c r="AB5514" s="32">
        <v>13167.927379999999</v>
      </c>
      <c r="AC5514" s="33">
        <v>29266.7</v>
      </c>
      <c r="AD5514" s="33">
        <v>23434.864669999999</v>
      </c>
      <c r="AE5514" s="34">
        <f t="shared" si="14563"/>
        <v>80.073478287610143</v>
      </c>
      <c r="AF5514" s="32">
        <v>40570</v>
      </c>
      <c r="AG5514" s="32">
        <v>0</v>
      </c>
      <c r="AH5514" s="32">
        <v>0</v>
      </c>
      <c r="AI5514" s="32">
        <v>0</v>
      </c>
      <c r="AJ5514" s="32">
        <v>0</v>
      </c>
      <c r="AK5514" s="32">
        <v>0</v>
      </c>
      <c r="AL5514" s="32">
        <f t="shared" si="14564"/>
        <v>40570</v>
      </c>
      <c r="AM5514" s="32">
        <f t="shared" si="14565"/>
        <v>5.8000000000029104</v>
      </c>
      <c r="AN5514" s="12"/>
    </row>
    <row r="5515" spans="2:40" s="22" customFormat="1" x14ac:dyDescent="0.3">
      <c r="B5515" s="23" t="s">
        <v>1524</v>
      </c>
      <c r="C5515" s="23" t="s">
        <v>38</v>
      </c>
      <c r="D5515" s="23" t="s">
        <v>40</v>
      </c>
      <c r="E5515" s="24" t="str">
        <f t="shared" si="14598"/>
        <v>0113</v>
      </c>
      <c r="F5515" s="23"/>
      <c r="G5515" s="23"/>
      <c r="H5515" s="25" t="s">
        <v>41</v>
      </c>
      <c r="I5515" s="26">
        <f t="shared" ref="I5515:I5516" si="14688">I5516</f>
        <v>44952.4</v>
      </c>
      <c r="J5515" s="26">
        <f t="shared" ref="J5515:J5516" si="14689">J5516</f>
        <v>44893.2</v>
      </c>
      <c r="K5515" s="26">
        <f t="shared" ref="K5515:K5516" si="14690">K5516</f>
        <v>44911.199999999997</v>
      </c>
      <c r="L5515" s="26">
        <f t="shared" ref="L5515:L5516" si="14691">L5516</f>
        <v>0</v>
      </c>
      <c r="M5515" s="26">
        <f t="shared" ref="M5515:M5516" si="14692">M5516</f>
        <v>0</v>
      </c>
      <c r="N5515" s="26">
        <f t="shared" ref="N5515:N5516" si="14693">N5516</f>
        <v>0</v>
      </c>
      <c r="O5515" s="26">
        <f>O5516+O5527</f>
        <v>0</v>
      </c>
      <c r="P5515" s="26">
        <f>P5516+P5527</f>
        <v>0</v>
      </c>
      <c r="Q5515" s="26">
        <f>Q5516+Q5527</f>
        <v>0</v>
      </c>
      <c r="R5515" s="26">
        <f>R5516+R5527</f>
        <v>0</v>
      </c>
      <c r="S5515" s="26">
        <f>S5516+S5527</f>
        <v>0</v>
      </c>
      <c r="T5515" s="26">
        <f t="shared" ref="T5515:T5516" si="14694">T5516</f>
        <v>0</v>
      </c>
      <c r="U5515" s="26">
        <v>0</v>
      </c>
      <c r="V5515" s="26">
        <f t="shared" si="14649"/>
        <v>44952.4</v>
      </c>
      <c r="W5515" s="26">
        <f t="shared" ref="W5515:W5516" si="14695">W5516</f>
        <v>0</v>
      </c>
      <c r="X5515" s="26">
        <f t="shared" ref="X5515:X5516" si="14696">X5516</f>
        <v>0</v>
      </c>
      <c r="Y5515" s="26">
        <f t="shared" ref="Y5515:Y5516" si="14697">Y5516</f>
        <v>0</v>
      </c>
      <c r="Z5515" s="26">
        <f t="shared" ref="Z5515:Z5516" si="14698">Z5516</f>
        <v>0</v>
      </c>
      <c r="AA5515" s="26">
        <f t="shared" ref="AA5515:AA5516" si="14699">AA5516</f>
        <v>0</v>
      </c>
      <c r="AB5515" s="26">
        <f>AB5516+AB5527</f>
        <v>26873.981530000001</v>
      </c>
      <c r="AC5515" s="27">
        <f>AC5516+AC5527</f>
        <v>44958.200000000004</v>
      </c>
      <c r="AD5515" s="27">
        <f>AD5516+AD5527</f>
        <v>44886.531560000003</v>
      </c>
      <c r="AE5515" s="28">
        <f t="shared" si="14563"/>
        <v>99.840588724637541</v>
      </c>
      <c r="AF5515" s="26">
        <f t="shared" ref="AF5515:AK5515" si="14700">AF5516+AF5527</f>
        <v>44958.200000000004</v>
      </c>
      <c r="AG5515" s="26">
        <f t="shared" si="14700"/>
        <v>0</v>
      </c>
      <c r="AH5515" s="26">
        <f t="shared" si="14700"/>
        <v>0</v>
      </c>
      <c r="AI5515" s="26">
        <f t="shared" si="14700"/>
        <v>0</v>
      </c>
      <c r="AJ5515" s="26">
        <f t="shared" si="14700"/>
        <v>0</v>
      </c>
      <c r="AK5515" s="26">
        <f t="shared" si="14700"/>
        <v>0</v>
      </c>
      <c r="AL5515" s="26">
        <f t="shared" si="14564"/>
        <v>44958.200000000004</v>
      </c>
      <c r="AM5515" s="26">
        <f t="shared" si="14565"/>
        <v>-5.8000000000029104</v>
      </c>
      <c r="AN5515" s="29"/>
    </row>
    <row r="5516" spans="2:40" ht="31.2" x14ac:dyDescent="0.3">
      <c r="B5516" s="30" t="s">
        <v>1524</v>
      </c>
      <c r="C5516" s="30" t="s">
        <v>38</v>
      </c>
      <c r="D5516" s="30" t="s">
        <v>40</v>
      </c>
      <c r="E5516" s="15" t="str">
        <f t="shared" si="14598"/>
        <v>0113</v>
      </c>
      <c r="F5516" s="30" t="s">
        <v>78</v>
      </c>
      <c r="G5516" s="30"/>
      <c r="H5516" s="31" t="s">
        <v>79</v>
      </c>
      <c r="I5516" s="32">
        <f t="shared" si="14688"/>
        <v>44952.4</v>
      </c>
      <c r="J5516" s="32">
        <f t="shared" si="14689"/>
        <v>44893.2</v>
      </c>
      <c r="K5516" s="32">
        <f t="shared" si="14690"/>
        <v>44911.199999999997</v>
      </c>
      <c r="L5516" s="32">
        <f t="shared" si="14691"/>
        <v>0</v>
      </c>
      <c r="M5516" s="32">
        <f t="shared" si="14692"/>
        <v>0</v>
      </c>
      <c r="N5516" s="32">
        <f t="shared" si="14693"/>
        <v>0</v>
      </c>
      <c r="O5516" s="32">
        <f>O5517</f>
        <v>0</v>
      </c>
      <c r="P5516" s="32">
        <f>P5517</f>
        <v>0</v>
      </c>
      <c r="Q5516" s="32">
        <f>Q5517</f>
        <v>0</v>
      </c>
      <c r="R5516" s="32">
        <f>R5517</f>
        <v>0</v>
      </c>
      <c r="S5516" s="32">
        <f>S5517</f>
        <v>0</v>
      </c>
      <c r="T5516" s="32">
        <f t="shared" si="14694"/>
        <v>0</v>
      </c>
      <c r="U5516" s="32">
        <v>0</v>
      </c>
      <c r="V5516" s="32">
        <f t="shared" si="14649"/>
        <v>44952.4</v>
      </c>
      <c r="W5516" s="32">
        <f t="shared" si="14695"/>
        <v>0</v>
      </c>
      <c r="X5516" s="32">
        <f t="shared" si="14696"/>
        <v>0</v>
      </c>
      <c r="Y5516" s="32">
        <f t="shared" si="14697"/>
        <v>0</v>
      </c>
      <c r="Z5516" s="32">
        <f t="shared" si="14698"/>
        <v>0</v>
      </c>
      <c r="AA5516" s="32">
        <f t="shared" si="14699"/>
        <v>0</v>
      </c>
      <c r="AB5516" s="32">
        <f>AB5517</f>
        <v>26868.181530000002</v>
      </c>
      <c r="AC5516" s="33">
        <f>AC5517</f>
        <v>44952.4</v>
      </c>
      <c r="AD5516" s="33">
        <f>AD5517</f>
        <v>44880.73156</v>
      </c>
      <c r="AE5516" s="34">
        <f t="shared" si="14563"/>
        <v>99.840568156538907</v>
      </c>
      <c r="AF5516" s="32">
        <f t="shared" ref="AF5516:AK5516" si="14701">AF5517</f>
        <v>44952.4</v>
      </c>
      <c r="AG5516" s="32">
        <f t="shared" si="14701"/>
        <v>0</v>
      </c>
      <c r="AH5516" s="32">
        <f t="shared" si="14701"/>
        <v>0</v>
      </c>
      <c r="AI5516" s="32">
        <f t="shared" si="14701"/>
        <v>0</v>
      </c>
      <c r="AJ5516" s="32">
        <f t="shared" si="14701"/>
        <v>0</v>
      </c>
      <c r="AK5516" s="32">
        <f t="shared" si="14701"/>
        <v>0</v>
      </c>
      <c r="AL5516" s="32">
        <f t="shared" si="14564"/>
        <v>44952.4</v>
      </c>
      <c r="AM5516" s="32">
        <f t="shared" si="14565"/>
        <v>0</v>
      </c>
    </row>
    <row r="5517" spans="2:40" x14ac:dyDescent="0.3">
      <c r="B5517" s="30" t="s">
        <v>1524</v>
      </c>
      <c r="C5517" s="30" t="s">
        <v>38</v>
      </c>
      <c r="D5517" s="30" t="s">
        <v>40</v>
      </c>
      <c r="E5517" s="15" t="str">
        <f t="shared" si="14598"/>
        <v>0113</v>
      </c>
      <c r="F5517" s="30" t="s">
        <v>80</v>
      </c>
      <c r="G5517" s="30"/>
      <c r="H5517" s="31" t="s">
        <v>81</v>
      </c>
      <c r="I5517" s="32">
        <f t="shared" ref="I5517:T5517" si="14702">I5518+I5521+I5524</f>
        <v>44952.4</v>
      </c>
      <c r="J5517" s="32">
        <f t="shared" si="14702"/>
        <v>44893.2</v>
      </c>
      <c r="K5517" s="32">
        <f t="shared" si="14702"/>
        <v>44911.199999999997</v>
      </c>
      <c r="L5517" s="32">
        <f t="shared" si="14702"/>
        <v>0</v>
      </c>
      <c r="M5517" s="32">
        <f t="shared" si="14702"/>
        <v>0</v>
      </c>
      <c r="N5517" s="32">
        <f t="shared" si="14702"/>
        <v>0</v>
      </c>
      <c r="O5517" s="32">
        <f t="shared" si="14702"/>
        <v>0</v>
      </c>
      <c r="P5517" s="32">
        <f t="shared" si="14702"/>
        <v>0</v>
      </c>
      <c r="Q5517" s="32">
        <f t="shared" si="14702"/>
        <v>0</v>
      </c>
      <c r="R5517" s="32">
        <f t="shared" si="14702"/>
        <v>0</v>
      </c>
      <c r="S5517" s="32">
        <f t="shared" si="14702"/>
        <v>0</v>
      </c>
      <c r="T5517" s="32">
        <f t="shared" si="14702"/>
        <v>0</v>
      </c>
      <c r="U5517" s="32">
        <v>0</v>
      </c>
      <c r="V5517" s="32">
        <f t="shared" si="14649"/>
        <v>44952.4</v>
      </c>
      <c r="W5517" s="32">
        <f t="shared" ref="W5517:AD5517" si="14703">W5518+W5521+W5524</f>
        <v>0</v>
      </c>
      <c r="X5517" s="32">
        <f t="shared" si="14703"/>
        <v>0</v>
      </c>
      <c r="Y5517" s="32">
        <f t="shared" si="14703"/>
        <v>0</v>
      </c>
      <c r="Z5517" s="32">
        <f t="shared" si="14703"/>
        <v>0</v>
      </c>
      <c r="AA5517" s="32">
        <f t="shared" si="14703"/>
        <v>0</v>
      </c>
      <c r="AB5517" s="32">
        <f t="shared" si="14703"/>
        <v>26868.181530000002</v>
      </c>
      <c r="AC5517" s="33">
        <f t="shared" si="14703"/>
        <v>44952.4</v>
      </c>
      <c r="AD5517" s="33">
        <f t="shared" si="14703"/>
        <v>44880.73156</v>
      </c>
      <c r="AE5517" s="34">
        <f t="shared" si="14563"/>
        <v>99.840568156538907</v>
      </c>
      <c r="AF5517" s="32">
        <f t="shared" ref="AF5517:AK5517" si="14704">AF5518+AF5521+AF5524</f>
        <v>44952.4</v>
      </c>
      <c r="AG5517" s="32">
        <f t="shared" si="14704"/>
        <v>0</v>
      </c>
      <c r="AH5517" s="32">
        <f t="shared" si="14704"/>
        <v>0</v>
      </c>
      <c r="AI5517" s="32">
        <f t="shared" si="14704"/>
        <v>0</v>
      </c>
      <c r="AJ5517" s="32">
        <f t="shared" si="14704"/>
        <v>0</v>
      </c>
      <c r="AK5517" s="32">
        <f t="shared" si="14704"/>
        <v>0</v>
      </c>
      <c r="AL5517" s="32">
        <f t="shared" si="14564"/>
        <v>44952.4</v>
      </c>
      <c r="AM5517" s="32">
        <f t="shared" si="14565"/>
        <v>0</v>
      </c>
    </row>
    <row r="5518" spans="2:40" ht="31.2" x14ac:dyDescent="0.3">
      <c r="B5518" s="30" t="s">
        <v>1524</v>
      </c>
      <c r="C5518" s="30" t="s">
        <v>38</v>
      </c>
      <c r="D5518" s="30" t="s">
        <v>40</v>
      </c>
      <c r="E5518" s="15" t="str">
        <f t="shared" si="14598"/>
        <v>0113</v>
      </c>
      <c r="F5518" s="30" t="s">
        <v>1441</v>
      </c>
      <c r="G5518" s="30"/>
      <c r="H5518" s="31" t="s">
        <v>1442</v>
      </c>
      <c r="I5518" s="32">
        <f t="shared" ref="I5518:I5525" si="14705">I5519</f>
        <v>44834</v>
      </c>
      <c r="J5518" s="32">
        <f t="shared" ref="J5518:J5525" si="14706">J5519</f>
        <v>44834</v>
      </c>
      <c r="K5518" s="32">
        <f t="shared" ref="K5518:K5525" si="14707">K5519</f>
        <v>44834</v>
      </c>
      <c r="L5518" s="32">
        <f t="shared" ref="L5518:L5525" si="14708">L5519</f>
        <v>0</v>
      </c>
      <c r="M5518" s="32">
        <f t="shared" ref="M5518:M5525" si="14709">M5519</f>
        <v>0</v>
      </c>
      <c r="N5518" s="32">
        <f t="shared" ref="N5518:N5525" si="14710">N5519</f>
        <v>0</v>
      </c>
      <c r="O5518" s="32">
        <f t="shared" ref="O5518:O5530" si="14711">O5519</f>
        <v>0</v>
      </c>
      <c r="P5518" s="32">
        <f t="shared" ref="P5518:P5530" si="14712">P5519</f>
        <v>0</v>
      </c>
      <c r="Q5518" s="32">
        <f t="shared" ref="Q5518:Q5530" si="14713">Q5519</f>
        <v>0</v>
      </c>
      <c r="R5518" s="32">
        <f t="shared" ref="R5518:R5530" si="14714">R5519</f>
        <v>0</v>
      </c>
      <c r="S5518" s="32">
        <f t="shared" ref="S5518:S5530" si="14715">S5519</f>
        <v>0</v>
      </c>
      <c r="T5518" s="32">
        <f t="shared" ref="T5518:T5525" si="14716">T5519</f>
        <v>0</v>
      </c>
      <c r="U5518" s="32">
        <v>0</v>
      </c>
      <c r="V5518" s="32">
        <f t="shared" si="14649"/>
        <v>44834</v>
      </c>
      <c r="W5518" s="32">
        <f t="shared" ref="W5518:W5525" si="14717">W5519</f>
        <v>0</v>
      </c>
      <c r="X5518" s="32">
        <f t="shared" ref="X5518:X5525" si="14718">X5519</f>
        <v>0</v>
      </c>
      <c r="Y5518" s="32">
        <f t="shared" ref="Y5518:Y5525" si="14719">Y5519</f>
        <v>0</v>
      </c>
      <c r="Z5518" s="32">
        <f t="shared" ref="Z5518:Z5525" si="14720">Z5519</f>
        <v>0</v>
      </c>
      <c r="AA5518" s="32">
        <f t="shared" ref="AA5518:AA5525" si="14721">AA5519</f>
        <v>0</v>
      </c>
      <c r="AB5518" s="32">
        <f t="shared" ref="AB5518:AB5530" si="14722">AB5519</f>
        <v>26798.339970000001</v>
      </c>
      <c r="AC5518" s="33">
        <f t="shared" ref="AC5518:AC5530" si="14723">AC5519</f>
        <v>44834</v>
      </c>
      <c r="AD5518" s="33">
        <f t="shared" ref="AD5518:AD5530" si="14724">AD5519</f>
        <v>44810.89</v>
      </c>
      <c r="AE5518" s="34">
        <f t="shared" si="14563"/>
        <v>99.948454298077351</v>
      </c>
      <c r="AF5518" s="32">
        <f t="shared" ref="AF5518:AF5530" si="14725">AF5519</f>
        <v>44834</v>
      </c>
      <c r="AG5518" s="32">
        <f t="shared" ref="AG5518:AG5530" si="14726">AG5519</f>
        <v>0</v>
      </c>
      <c r="AH5518" s="32">
        <f t="shared" ref="AH5518:AH5530" si="14727">AH5519</f>
        <v>0</v>
      </c>
      <c r="AI5518" s="32">
        <f t="shared" ref="AI5518:AI5530" si="14728">AI5519</f>
        <v>0</v>
      </c>
      <c r="AJ5518" s="32">
        <f t="shared" ref="AJ5518:AJ5530" si="14729">AJ5519</f>
        <v>0</v>
      </c>
      <c r="AK5518" s="32">
        <f t="shared" ref="AK5518:AK5530" si="14730">AK5519</f>
        <v>0</v>
      </c>
      <c r="AL5518" s="32">
        <f t="shared" si="14564"/>
        <v>44834</v>
      </c>
      <c r="AM5518" s="32">
        <f t="shared" si="14565"/>
        <v>0</v>
      </c>
    </row>
    <row r="5519" spans="2:40" ht="31.2" x14ac:dyDescent="0.3">
      <c r="B5519" s="30" t="s">
        <v>1524</v>
      </c>
      <c r="C5519" s="30" t="s">
        <v>38</v>
      </c>
      <c r="D5519" s="30" t="s">
        <v>40</v>
      </c>
      <c r="E5519" s="15" t="str">
        <f t="shared" si="14598"/>
        <v>0113</v>
      </c>
      <c r="F5519" s="30" t="s">
        <v>1441</v>
      </c>
      <c r="G5519" s="30" t="s">
        <v>50</v>
      </c>
      <c r="H5519" s="31" t="s">
        <v>51</v>
      </c>
      <c r="I5519" s="32">
        <f t="shared" si="14705"/>
        <v>44834</v>
      </c>
      <c r="J5519" s="32">
        <f t="shared" si="14706"/>
        <v>44834</v>
      </c>
      <c r="K5519" s="32">
        <f t="shared" si="14707"/>
        <v>44834</v>
      </c>
      <c r="L5519" s="32">
        <f t="shared" si="14708"/>
        <v>0</v>
      </c>
      <c r="M5519" s="32">
        <f t="shared" si="14709"/>
        <v>0</v>
      </c>
      <c r="N5519" s="32">
        <f t="shared" si="14710"/>
        <v>0</v>
      </c>
      <c r="O5519" s="32">
        <f t="shared" si="14711"/>
        <v>0</v>
      </c>
      <c r="P5519" s="32">
        <f t="shared" si="14712"/>
        <v>0</v>
      </c>
      <c r="Q5519" s="32">
        <f t="shared" si="14713"/>
        <v>0</v>
      </c>
      <c r="R5519" s="32">
        <f t="shared" si="14714"/>
        <v>0</v>
      </c>
      <c r="S5519" s="32">
        <f t="shared" si="14715"/>
        <v>0</v>
      </c>
      <c r="T5519" s="32">
        <f t="shared" si="14716"/>
        <v>0</v>
      </c>
      <c r="U5519" s="32">
        <v>0</v>
      </c>
      <c r="V5519" s="32">
        <f t="shared" si="14649"/>
        <v>44834</v>
      </c>
      <c r="W5519" s="32">
        <f t="shared" si="14717"/>
        <v>0</v>
      </c>
      <c r="X5519" s="32">
        <f t="shared" si="14718"/>
        <v>0</v>
      </c>
      <c r="Y5519" s="32">
        <f t="shared" si="14719"/>
        <v>0</v>
      </c>
      <c r="Z5519" s="32">
        <f t="shared" si="14720"/>
        <v>0</v>
      </c>
      <c r="AA5519" s="32">
        <f t="shared" si="14721"/>
        <v>0</v>
      </c>
      <c r="AB5519" s="32">
        <f t="shared" si="14722"/>
        <v>26798.339970000001</v>
      </c>
      <c r="AC5519" s="33">
        <f t="shared" si="14723"/>
        <v>44834</v>
      </c>
      <c r="AD5519" s="33">
        <f t="shared" si="14724"/>
        <v>44810.89</v>
      </c>
      <c r="AE5519" s="34">
        <f t="shared" si="14563"/>
        <v>99.948454298077351</v>
      </c>
      <c r="AF5519" s="32">
        <f t="shared" si="14725"/>
        <v>44834</v>
      </c>
      <c r="AG5519" s="32">
        <f t="shared" si="14726"/>
        <v>0</v>
      </c>
      <c r="AH5519" s="32">
        <f t="shared" si="14727"/>
        <v>0</v>
      </c>
      <c r="AI5519" s="32">
        <f t="shared" si="14728"/>
        <v>0</v>
      </c>
      <c r="AJ5519" s="32">
        <f t="shared" si="14729"/>
        <v>0</v>
      </c>
      <c r="AK5519" s="32">
        <f t="shared" si="14730"/>
        <v>0</v>
      </c>
      <c r="AL5519" s="32">
        <f t="shared" si="14564"/>
        <v>44834</v>
      </c>
      <c r="AM5519" s="32">
        <f t="shared" si="14565"/>
        <v>0</v>
      </c>
    </row>
    <row r="5520" spans="2:40" ht="31.2" x14ac:dyDescent="0.3">
      <c r="B5520" s="30" t="s">
        <v>1524</v>
      </c>
      <c r="C5520" s="30" t="s">
        <v>38</v>
      </c>
      <c r="D5520" s="30" t="s">
        <v>40</v>
      </c>
      <c r="E5520" s="15" t="str">
        <f t="shared" si="14598"/>
        <v>0113</v>
      </c>
      <c r="F5520" s="30" t="s">
        <v>1441</v>
      </c>
      <c r="G5520" s="30" t="s">
        <v>52</v>
      </c>
      <c r="H5520" s="31" t="s">
        <v>53</v>
      </c>
      <c r="I5520" s="32">
        <v>44834</v>
      </c>
      <c r="J5520" s="32">
        <v>44834</v>
      </c>
      <c r="K5520" s="32">
        <v>44834</v>
      </c>
      <c r="L5520" s="32"/>
      <c r="M5520" s="32"/>
      <c r="N5520" s="32"/>
      <c r="O5520" s="32">
        <v>0</v>
      </c>
      <c r="P5520" s="32">
        <v>0</v>
      </c>
      <c r="Q5520" s="32">
        <v>0</v>
      </c>
      <c r="R5520" s="32">
        <v>0</v>
      </c>
      <c r="S5520" s="32">
        <v>0</v>
      </c>
      <c r="T5520" s="32">
        <v>0</v>
      </c>
      <c r="U5520" s="32">
        <v>0</v>
      </c>
      <c r="V5520" s="32">
        <f t="shared" si="14649"/>
        <v>44834</v>
      </c>
      <c r="W5520" s="32"/>
      <c r="X5520" s="32"/>
      <c r="Y5520" s="32"/>
      <c r="Z5520" s="32"/>
      <c r="AA5520" s="32"/>
      <c r="AB5520" s="32">
        <v>26798.339970000001</v>
      </c>
      <c r="AC5520" s="33">
        <v>44834</v>
      </c>
      <c r="AD5520" s="33">
        <v>44810.89</v>
      </c>
      <c r="AE5520" s="34">
        <f t="shared" si="14563"/>
        <v>99.948454298077351</v>
      </c>
      <c r="AF5520" s="32">
        <v>44834</v>
      </c>
      <c r="AG5520" s="32">
        <v>0</v>
      </c>
      <c r="AH5520" s="32">
        <v>0</v>
      </c>
      <c r="AI5520" s="32">
        <v>0</v>
      </c>
      <c r="AJ5520" s="32">
        <v>0</v>
      </c>
      <c r="AK5520" s="32">
        <v>0</v>
      </c>
      <c r="AL5520" s="32">
        <f t="shared" si="14564"/>
        <v>44834</v>
      </c>
      <c r="AM5520" s="32">
        <f t="shared" si="14565"/>
        <v>0</v>
      </c>
      <c r="AN5520" s="12"/>
    </row>
    <row r="5521" spans="2:40" ht="46.8" x14ac:dyDescent="0.3">
      <c r="B5521" s="30" t="s">
        <v>1524</v>
      </c>
      <c r="C5521" s="30" t="s">
        <v>38</v>
      </c>
      <c r="D5521" s="30" t="s">
        <v>40</v>
      </c>
      <c r="E5521" s="15" t="str">
        <f t="shared" si="14598"/>
        <v>0113</v>
      </c>
      <c r="F5521" s="30" t="s">
        <v>1536</v>
      </c>
      <c r="G5521" s="30"/>
      <c r="H5521" s="31" t="s">
        <v>1537</v>
      </c>
      <c r="I5521" s="32">
        <f t="shared" si="14705"/>
        <v>3.4</v>
      </c>
      <c r="J5521" s="32">
        <f t="shared" si="14706"/>
        <v>1.7</v>
      </c>
      <c r="K5521" s="32">
        <f t="shared" si="14707"/>
        <v>19.7</v>
      </c>
      <c r="L5521" s="32">
        <f t="shared" si="14708"/>
        <v>0</v>
      </c>
      <c r="M5521" s="32">
        <f t="shared" si="14709"/>
        <v>0</v>
      </c>
      <c r="N5521" s="32">
        <f t="shared" si="14710"/>
        <v>0</v>
      </c>
      <c r="O5521" s="32">
        <f t="shared" si="14711"/>
        <v>0</v>
      </c>
      <c r="P5521" s="32">
        <f t="shared" si="14712"/>
        <v>0</v>
      </c>
      <c r="Q5521" s="32">
        <f t="shared" si="14713"/>
        <v>0</v>
      </c>
      <c r="R5521" s="32">
        <f t="shared" si="14714"/>
        <v>0</v>
      </c>
      <c r="S5521" s="32">
        <f t="shared" si="14715"/>
        <v>0</v>
      </c>
      <c r="T5521" s="32">
        <f t="shared" si="14716"/>
        <v>0</v>
      </c>
      <c r="U5521" s="32">
        <v>0</v>
      </c>
      <c r="V5521" s="32">
        <f t="shared" si="14649"/>
        <v>3.4</v>
      </c>
      <c r="W5521" s="32">
        <f t="shared" si="14717"/>
        <v>0</v>
      </c>
      <c r="X5521" s="32">
        <f t="shared" si="14718"/>
        <v>0</v>
      </c>
      <c r="Y5521" s="32">
        <f t="shared" si="14719"/>
        <v>0</v>
      </c>
      <c r="Z5521" s="32">
        <f t="shared" si="14720"/>
        <v>0</v>
      </c>
      <c r="AA5521" s="32">
        <f t="shared" si="14721"/>
        <v>0</v>
      </c>
      <c r="AB5521" s="32">
        <f t="shared" si="14722"/>
        <v>0.84155999999999997</v>
      </c>
      <c r="AC5521" s="33">
        <f t="shared" si="14723"/>
        <v>3.4</v>
      </c>
      <c r="AD5521" s="33">
        <f t="shared" si="14724"/>
        <v>0.84155999999999997</v>
      </c>
      <c r="AE5521" s="34">
        <f t="shared" si="14563"/>
        <v>24.751764705882355</v>
      </c>
      <c r="AF5521" s="32">
        <f t="shared" si="14725"/>
        <v>3.4</v>
      </c>
      <c r="AG5521" s="32">
        <f t="shared" si="14726"/>
        <v>0</v>
      </c>
      <c r="AH5521" s="32">
        <f t="shared" si="14727"/>
        <v>0</v>
      </c>
      <c r="AI5521" s="32">
        <f t="shared" si="14728"/>
        <v>0</v>
      </c>
      <c r="AJ5521" s="32">
        <f t="shared" si="14729"/>
        <v>0</v>
      </c>
      <c r="AK5521" s="32">
        <f t="shared" si="14730"/>
        <v>0</v>
      </c>
      <c r="AL5521" s="32">
        <f t="shared" si="14564"/>
        <v>3.4</v>
      </c>
      <c r="AM5521" s="32">
        <f t="shared" si="14565"/>
        <v>0</v>
      </c>
    </row>
    <row r="5522" spans="2:40" ht="31.2" x14ac:dyDescent="0.3">
      <c r="B5522" s="30" t="s">
        <v>1524</v>
      </c>
      <c r="C5522" s="30" t="s">
        <v>38</v>
      </c>
      <c r="D5522" s="30" t="s">
        <v>40</v>
      </c>
      <c r="E5522" s="15" t="str">
        <f t="shared" si="14598"/>
        <v>0113</v>
      </c>
      <c r="F5522" s="30" t="s">
        <v>1536</v>
      </c>
      <c r="G5522" s="30" t="s">
        <v>50</v>
      </c>
      <c r="H5522" s="31" t="s">
        <v>51</v>
      </c>
      <c r="I5522" s="32">
        <f t="shared" si="14705"/>
        <v>3.4</v>
      </c>
      <c r="J5522" s="32">
        <f t="shared" si="14706"/>
        <v>1.7</v>
      </c>
      <c r="K5522" s="32">
        <f t="shared" si="14707"/>
        <v>19.7</v>
      </c>
      <c r="L5522" s="32">
        <f t="shared" si="14708"/>
        <v>0</v>
      </c>
      <c r="M5522" s="32">
        <f t="shared" si="14709"/>
        <v>0</v>
      </c>
      <c r="N5522" s="32">
        <f t="shared" si="14710"/>
        <v>0</v>
      </c>
      <c r="O5522" s="32">
        <f t="shared" si="14711"/>
        <v>0</v>
      </c>
      <c r="P5522" s="32">
        <f t="shared" si="14712"/>
        <v>0</v>
      </c>
      <c r="Q5522" s="32">
        <f t="shared" si="14713"/>
        <v>0</v>
      </c>
      <c r="R5522" s="32">
        <f t="shared" si="14714"/>
        <v>0</v>
      </c>
      <c r="S5522" s="32">
        <f t="shared" si="14715"/>
        <v>0</v>
      </c>
      <c r="T5522" s="32">
        <f t="shared" si="14716"/>
        <v>0</v>
      </c>
      <c r="U5522" s="32">
        <v>0</v>
      </c>
      <c r="V5522" s="32">
        <f t="shared" si="14649"/>
        <v>3.4</v>
      </c>
      <c r="W5522" s="32">
        <f t="shared" si="14717"/>
        <v>0</v>
      </c>
      <c r="X5522" s="32">
        <f t="shared" si="14718"/>
        <v>0</v>
      </c>
      <c r="Y5522" s="32">
        <f t="shared" si="14719"/>
        <v>0</v>
      </c>
      <c r="Z5522" s="32">
        <f t="shared" si="14720"/>
        <v>0</v>
      </c>
      <c r="AA5522" s="32">
        <f t="shared" si="14721"/>
        <v>0</v>
      </c>
      <c r="AB5522" s="32">
        <f t="shared" si="14722"/>
        <v>0.84155999999999997</v>
      </c>
      <c r="AC5522" s="33">
        <f t="shared" si="14723"/>
        <v>3.4</v>
      </c>
      <c r="AD5522" s="33">
        <f t="shared" si="14724"/>
        <v>0.84155999999999997</v>
      </c>
      <c r="AE5522" s="34">
        <f t="shared" si="14563"/>
        <v>24.751764705882355</v>
      </c>
      <c r="AF5522" s="32">
        <f t="shared" si="14725"/>
        <v>3.4</v>
      </c>
      <c r="AG5522" s="32">
        <f t="shared" si="14726"/>
        <v>0</v>
      </c>
      <c r="AH5522" s="32">
        <f t="shared" si="14727"/>
        <v>0</v>
      </c>
      <c r="AI5522" s="32">
        <f t="shared" si="14728"/>
        <v>0</v>
      </c>
      <c r="AJ5522" s="32">
        <f t="shared" si="14729"/>
        <v>0</v>
      </c>
      <c r="AK5522" s="32">
        <f t="shared" si="14730"/>
        <v>0</v>
      </c>
      <c r="AL5522" s="32">
        <f t="shared" si="14564"/>
        <v>3.4</v>
      </c>
      <c r="AM5522" s="32">
        <f t="shared" si="14565"/>
        <v>0</v>
      </c>
    </row>
    <row r="5523" spans="2:40" ht="31.2" x14ac:dyDescent="0.3">
      <c r="B5523" s="30" t="s">
        <v>1524</v>
      </c>
      <c r="C5523" s="30" t="s">
        <v>38</v>
      </c>
      <c r="D5523" s="30" t="s">
        <v>40</v>
      </c>
      <c r="E5523" s="15" t="str">
        <f t="shared" si="14598"/>
        <v>0113</v>
      </c>
      <c r="F5523" s="30" t="s">
        <v>1536</v>
      </c>
      <c r="G5523" s="30" t="s">
        <v>52</v>
      </c>
      <c r="H5523" s="31" t="s">
        <v>53</v>
      </c>
      <c r="I5523" s="32">
        <v>3.4</v>
      </c>
      <c r="J5523" s="32">
        <v>1.7</v>
      </c>
      <c r="K5523" s="32">
        <v>19.7</v>
      </c>
      <c r="L5523" s="32"/>
      <c r="M5523" s="32"/>
      <c r="N5523" s="32"/>
      <c r="O5523" s="32">
        <v>0</v>
      </c>
      <c r="P5523" s="32">
        <v>0</v>
      </c>
      <c r="Q5523" s="32">
        <v>0</v>
      </c>
      <c r="R5523" s="32">
        <v>0</v>
      </c>
      <c r="S5523" s="32">
        <v>0</v>
      </c>
      <c r="T5523" s="32">
        <v>0</v>
      </c>
      <c r="U5523" s="32">
        <v>0</v>
      </c>
      <c r="V5523" s="32">
        <f t="shared" si="14649"/>
        <v>3.4</v>
      </c>
      <c r="W5523" s="32"/>
      <c r="X5523" s="32"/>
      <c r="Y5523" s="32"/>
      <c r="Z5523" s="32"/>
      <c r="AA5523" s="32"/>
      <c r="AB5523" s="32">
        <v>0.84155999999999997</v>
      </c>
      <c r="AC5523" s="33">
        <v>3.4</v>
      </c>
      <c r="AD5523" s="33">
        <v>0.84155999999999997</v>
      </c>
      <c r="AE5523" s="34">
        <f t="shared" si="14563"/>
        <v>24.751764705882355</v>
      </c>
      <c r="AF5523" s="32">
        <v>3.4</v>
      </c>
      <c r="AG5523" s="32">
        <v>0</v>
      </c>
      <c r="AH5523" s="32">
        <v>0</v>
      </c>
      <c r="AI5523" s="32">
        <v>0</v>
      </c>
      <c r="AJ5523" s="32">
        <v>0</v>
      </c>
      <c r="AK5523" s="32">
        <v>0</v>
      </c>
      <c r="AL5523" s="32">
        <f t="shared" si="14564"/>
        <v>3.4</v>
      </c>
      <c r="AM5523" s="32">
        <f t="shared" si="14565"/>
        <v>0</v>
      </c>
      <c r="AN5523" s="12"/>
    </row>
    <row r="5524" spans="2:40" ht="46.8" x14ac:dyDescent="0.3">
      <c r="B5524" s="30" t="s">
        <v>1524</v>
      </c>
      <c r="C5524" s="30" t="s">
        <v>38</v>
      </c>
      <c r="D5524" s="30" t="s">
        <v>40</v>
      </c>
      <c r="E5524" s="15" t="str">
        <f t="shared" si="14598"/>
        <v>0113</v>
      </c>
      <c r="F5524" s="30" t="s">
        <v>1538</v>
      </c>
      <c r="G5524" s="30"/>
      <c r="H5524" s="31" t="s">
        <v>1539</v>
      </c>
      <c r="I5524" s="32">
        <f t="shared" si="14705"/>
        <v>115</v>
      </c>
      <c r="J5524" s="32">
        <f t="shared" si="14706"/>
        <v>57.5</v>
      </c>
      <c r="K5524" s="32">
        <f t="shared" si="14707"/>
        <v>57.5</v>
      </c>
      <c r="L5524" s="32">
        <f t="shared" si="14708"/>
        <v>0</v>
      </c>
      <c r="M5524" s="32">
        <f t="shared" si="14709"/>
        <v>0</v>
      </c>
      <c r="N5524" s="32">
        <f t="shared" si="14710"/>
        <v>0</v>
      </c>
      <c r="O5524" s="32">
        <f t="shared" si="14711"/>
        <v>0</v>
      </c>
      <c r="P5524" s="32">
        <f t="shared" si="14712"/>
        <v>0</v>
      </c>
      <c r="Q5524" s="32">
        <f t="shared" si="14713"/>
        <v>0</v>
      </c>
      <c r="R5524" s="32">
        <f t="shared" si="14714"/>
        <v>0</v>
      </c>
      <c r="S5524" s="32">
        <f t="shared" si="14715"/>
        <v>0</v>
      </c>
      <c r="T5524" s="32">
        <f t="shared" si="14716"/>
        <v>0</v>
      </c>
      <c r="U5524" s="32">
        <v>0</v>
      </c>
      <c r="V5524" s="32">
        <f t="shared" si="14649"/>
        <v>115</v>
      </c>
      <c r="W5524" s="32">
        <f t="shared" si="14717"/>
        <v>0</v>
      </c>
      <c r="X5524" s="32">
        <f t="shared" si="14718"/>
        <v>0</v>
      </c>
      <c r="Y5524" s="32">
        <f t="shared" si="14719"/>
        <v>0</v>
      </c>
      <c r="Z5524" s="32">
        <f t="shared" si="14720"/>
        <v>0</v>
      </c>
      <c r="AA5524" s="32">
        <f t="shared" si="14721"/>
        <v>0</v>
      </c>
      <c r="AB5524" s="32">
        <f t="shared" si="14722"/>
        <v>69</v>
      </c>
      <c r="AC5524" s="33">
        <f t="shared" si="14723"/>
        <v>115</v>
      </c>
      <c r="AD5524" s="33">
        <f t="shared" si="14724"/>
        <v>69</v>
      </c>
      <c r="AE5524" s="34">
        <f t="shared" si="14563"/>
        <v>60</v>
      </c>
      <c r="AF5524" s="32">
        <f t="shared" si="14725"/>
        <v>115</v>
      </c>
      <c r="AG5524" s="32">
        <f t="shared" si="14726"/>
        <v>0</v>
      </c>
      <c r="AH5524" s="32">
        <f t="shared" si="14727"/>
        <v>0</v>
      </c>
      <c r="AI5524" s="32">
        <f t="shared" si="14728"/>
        <v>0</v>
      </c>
      <c r="AJ5524" s="32">
        <f t="shared" si="14729"/>
        <v>0</v>
      </c>
      <c r="AK5524" s="32">
        <f t="shared" si="14730"/>
        <v>0</v>
      </c>
      <c r="AL5524" s="32">
        <f t="shared" si="14564"/>
        <v>115</v>
      </c>
      <c r="AM5524" s="32">
        <f t="shared" si="14565"/>
        <v>0</v>
      </c>
    </row>
    <row r="5525" spans="2:40" x14ac:dyDescent="0.3">
      <c r="B5525" s="30" t="s">
        <v>1524</v>
      </c>
      <c r="C5525" s="30" t="s">
        <v>38</v>
      </c>
      <c r="D5525" s="30" t="s">
        <v>40</v>
      </c>
      <c r="E5525" s="15" t="str">
        <f t="shared" si="14598"/>
        <v>0113</v>
      </c>
      <c r="F5525" s="30" t="s">
        <v>1538</v>
      </c>
      <c r="G5525" s="30" t="s">
        <v>92</v>
      </c>
      <c r="H5525" s="31" t="s">
        <v>93</v>
      </c>
      <c r="I5525" s="32">
        <f t="shared" si="14705"/>
        <v>115</v>
      </c>
      <c r="J5525" s="32">
        <f t="shared" si="14706"/>
        <v>57.5</v>
      </c>
      <c r="K5525" s="32">
        <f t="shared" si="14707"/>
        <v>57.5</v>
      </c>
      <c r="L5525" s="32">
        <f t="shared" si="14708"/>
        <v>0</v>
      </c>
      <c r="M5525" s="32">
        <f t="shared" si="14709"/>
        <v>0</v>
      </c>
      <c r="N5525" s="32">
        <f t="shared" si="14710"/>
        <v>0</v>
      </c>
      <c r="O5525" s="32">
        <f t="shared" si="14711"/>
        <v>0</v>
      </c>
      <c r="P5525" s="32">
        <f t="shared" si="14712"/>
        <v>0</v>
      </c>
      <c r="Q5525" s="32">
        <f t="shared" si="14713"/>
        <v>0</v>
      </c>
      <c r="R5525" s="32">
        <f t="shared" si="14714"/>
        <v>0</v>
      </c>
      <c r="S5525" s="32">
        <f t="shared" si="14715"/>
        <v>0</v>
      </c>
      <c r="T5525" s="32">
        <f t="shared" si="14716"/>
        <v>0</v>
      </c>
      <c r="U5525" s="32">
        <v>0</v>
      </c>
      <c r="V5525" s="32">
        <f t="shared" si="14649"/>
        <v>115</v>
      </c>
      <c r="W5525" s="32">
        <f t="shared" si="14717"/>
        <v>0</v>
      </c>
      <c r="X5525" s="32">
        <f t="shared" si="14718"/>
        <v>0</v>
      </c>
      <c r="Y5525" s="32">
        <f t="shared" si="14719"/>
        <v>0</v>
      </c>
      <c r="Z5525" s="32">
        <f t="shared" si="14720"/>
        <v>0</v>
      </c>
      <c r="AA5525" s="32">
        <f t="shared" si="14721"/>
        <v>0</v>
      </c>
      <c r="AB5525" s="32">
        <f t="shared" si="14722"/>
        <v>69</v>
      </c>
      <c r="AC5525" s="33">
        <f t="shared" si="14723"/>
        <v>115</v>
      </c>
      <c r="AD5525" s="33">
        <f t="shared" si="14724"/>
        <v>69</v>
      </c>
      <c r="AE5525" s="34">
        <f t="shared" si="14563"/>
        <v>60</v>
      </c>
      <c r="AF5525" s="32">
        <f t="shared" si="14725"/>
        <v>115</v>
      </c>
      <c r="AG5525" s="32">
        <f t="shared" si="14726"/>
        <v>0</v>
      </c>
      <c r="AH5525" s="32">
        <f t="shared" si="14727"/>
        <v>0</v>
      </c>
      <c r="AI5525" s="32">
        <f t="shared" si="14728"/>
        <v>0</v>
      </c>
      <c r="AJ5525" s="32">
        <f t="shared" si="14729"/>
        <v>0</v>
      </c>
      <c r="AK5525" s="32">
        <f t="shared" si="14730"/>
        <v>0</v>
      </c>
      <c r="AL5525" s="32">
        <f t="shared" si="14564"/>
        <v>115</v>
      </c>
      <c r="AM5525" s="32">
        <f t="shared" si="14565"/>
        <v>0</v>
      </c>
    </row>
    <row r="5526" spans="2:40" x14ac:dyDescent="0.3">
      <c r="B5526" s="30" t="s">
        <v>1524</v>
      </c>
      <c r="C5526" s="30" t="s">
        <v>38</v>
      </c>
      <c r="D5526" s="30" t="s">
        <v>40</v>
      </c>
      <c r="E5526" s="15" t="str">
        <f t="shared" si="14598"/>
        <v>0113</v>
      </c>
      <c r="F5526" s="30" t="s">
        <v>1538</v>
      </c>
      <c r="G5526" s="30" t="s">
        <v>194</v>
      </c>
      <c r="H5526" s="31" t="s">
        <v>195</v>
      </c>
      <c r="I5526" s="32">
        <v>115</v>
      </c>
      <c r="J5526" s="32">
        <v>57.5</v>
      </c>
      <c r="K5526" s="32">
        <v>57.5</v>
      </c>
      <c r="L5526" s="32"/>
      <c r="M5526" s="32"/>
      <c r="N5526" s="32"/>
      <c r="O5526" s="32">
        <v>0</v>
      </c>
      <c r="P5526" s="32">
        <v>0</v>
      </c>
      <c r="Q5526" s="32">
        <v>0</v>
      </c>
      <c r="R5526" s="32">
        <v>0</v>
      </c>
      <c r="S5526" s="32">
        <v>0</v>
      </c>
      <c r="T5526" s="32">
        <v>0</v>
      </c>
      <c r="U5526" s="32">
        <v>0</v>
      </c>
      <c r="V5526" s="32">
        <f t="shared" si="14649"/>
        <v>115</v>
      </c>
      <c r="W5526" s="32"/>
      <c r="X5526" s="32"/>
      <c r="Y5526" s="32"/>
      <c r="Z5526" s="32"/>
      <c r="AA5526" s="32"/>
      <c r="AB5526" s="32">
        <v>69</v>
      </c>
      <c r="AC5526" s="33">
        <v>115</v>
      </c>
      <c r="AD5526" s="33">
        <v>69</v>
      </c>
      <c r="AE5526" s="34">
        <f t="shared" si="14563"/>
        <v>60</v>
      </c>
      <c r="AF5526" s="32">
        <v>115</v>
      </c>
      <c r="AG5526" s="32">
        <v>0</v>
      </c>
      <c r="AH5526" s="32">
        <v>0</v>
      </c>
      <c r="AI5526" s="32">
        <v>0</v>
      </c>
      <c r="AJ5526" s="32">
        <v>0</v>
      </c>
      <c r="AK5526" s="32">
        <v>0</v>
      </c>
      <c r="AL5526" s="32">
        <f t="shared" si="14564"/>
        <v>115</v>
      </c>
      <c r="AM5526" s="32">
        <f t="shared" si="14565"/>
        <v>0</v>
      </c>
      <c r="AN5526" s="12"/>
    </row>
    <row r="5527" spans="2:40" ht="46.8" x14ac:dyDescent="0.3">
      <c r="B5527" s="30" t="s">
        <v>1524</v>
      </c>
      <c r="C5527" s="30" t="s">
        <v>38</v>
      </c>
      <c r="D5527" s="30" t="s">
        <v>40</v>
      </c>
      <c r="E5527" s="15" t="str">
        <f t="shared" si="14598"/>
        <v>0113</v>
      </c>
      <c r="F5527" s="30" t="s">
        <v>98</v>
      </c>
      <c r="G5527" s="30"/>
      <c r="H5527" s="31" t="s">
        <v>99</v>
      </c>
      <c r="I5527" s="32"/>
      <c r="J5527" s="32"/>
      <c r="K5527" s="32"/>
      <c r="L5527" s="32"/>
      <c r="M5527" s="32"/>
      <c r="N5527" s="32"/>
      <c r="O5527" s="32">
        <f t="shared" si="14711"/>
        <v>0</v>
      </c>
      <c r="P5527" s="32">
        <f t="shared" si="14712"/>
        <v>0</v>
      </c>
      <c r="Q5527" s="32">
        <f t="shared" si="14713"/>
        <v>0</v>
      </c>
      <c r="R5527" s="32">
        <f t="shared" si="14714"/>
        <v>0</v>
      </c>
      <c r="S5527" s="32">
        <f t="shared" si="14715"/>
        <v>0</v>
      </c>
      <c r="T5527" s="32"/>
      <c r="U5527" s="32"/>
      <c r="V5527" s="32">
        <f t="shared" si="14649"/>
        <v>0</v>
      </c>
      <c r="W5527" s="32"/>
      <c r="X5527" s="32"/>
      <c r="Y5527" s="32"/>
      <c r="Z5527" s="32"/>
      <c r="AA5527" s="32"/>
      <c r="AB5527" s="32">
        <f t="shared" si="14722"/>
        <v>5.8</v>
      </c>
      <c r="AC5527" s="33">
        <f t="shared" si="14723"/>
        <v>5.8</v>
      </c>
      <c r="AD5527" s="33">
        <f t="shared" si="14724"/>
        <v>5.8</v>
      </c>
      <c r="AE5527" s="34">
        <f t="shared" si="14563"/>
        <v>100</v>
      </c>
      <c r="AF5527" s="32">
        <f t="shared" si="14725"/>
        <v>5.8</v>
      </c>
      <c r="AG5527" s="32">
        <f t="shared" si="14726"/>
        <v>0</v>
      </c>
      <c r="AH5527" s="32">
        <f t="shared" si="14727"/>
        <v>0</v>
      </c>
      <c r="AI5527" s="32">
        <f t="shared" si="14728"/>
        <v>0</v>
      </c>
      <c r="AJ5527" s="32">
        <f t="shared" si="14729"/>
        <v>0</v>
      </c>
      <c r="AK5527" s="32">
        <f t="shared" si="14730"/>
        <v>0</v>
      </c>
      <c r="AL5527" s="32">
        <f t="shared" si="14564"/>
        <v>5.8</v>
      </c>
      <c r="AM5527" s="32">
        <f t="shared" si="14565"/>
        <v>-5.8</v>
      </c>
      <c r="AN5527" s="12"/>
    </row>
    <row r="5528" spans="2:40" ht="31.2" x14ac:dyDescent="0.3">
      <c r="B5528" s="30" t="s">
        <v>1524</v>
      </c>
      <c r="C5528" s="30" t="s">
        <v>38</v>
      </c>
      <c r="D5528" s="30" t="s">
        <v>40</v>
      </c>
      <c r="E5528" s="15" t="str">
        <f t="shared" si="14598"/>
        <v>0113</v>
      </c>
      <c r="F5528" s="30" t="s">
        <v>100</v>
      </c>
      <c r="G5528" s="30"/>
      <c r="H5528" s="31" t="s">
        <v>101</v>
      </c>
      <c r="I5528" s="32"/>
      <c r="J5528" s="32"/>
      <c r="K5528" s="32"/>
      <c r="L5528" s="32"/>
      <c r="M5528" s="32"/>
      <c r="N5528" s="32"/>
      <c r="O5528" s="32">
        <f t="shared" si="14711"/>
        <v>0</v>
      </c>
      <c r="P5528" s="32">
        <f t="shared" si="14712"/>
        <v>0</v>
      </c>
      <c r="Q5528" s="32">
        <f t="shared" si="14713"/>
        <v>0</v>
      </c>
      <c r="R5528" s="32">
        <f t="shared" si="14714"/>
        <v>0</v>
      </c>
      <c r="S5528" s="32">
        <f t="shared" si="14715"/>
        <v>0</v>
      </c>
      <c r="T5528" s="32"/>
      <c r="U5528" s="32"/>
      <c r="V5528" s="32">
        <f t="shared" si="14649"/>
        <v>0</v>
      </c>
      <c r="W5528" s="32"/>
      <c r="X5528" s="32"/>
      <c r="Y5528" s="32"/>
      <c r="Z5528" s="32"/>
      <c r="AA5528" s="32"/>
      <c r="AB5528" s="32">
        <f t="shared" si="14722"/>
        <v>5.8</v>
      </c>
      <c r="AC5528" s="33">
        <f t="shared" si="14723"/>
        <v>5.8</v>
      </c>
      <c r="AD5528" s="33">
        <f t="shared" si="14724"/>
        <v>5.8</v>
      </c>
      <c r="AE5528" s="34">
        <f t="shared" si="14563"/>
        <v>100</v>
      </c>
      <c r="AF5528" s="32">
        <f t="shared" si="14725"/>
        <v>5.8</v>
      </c>
      <c r="AG5528" s="32">
        <f t="shared" si="14726"/>
        <v>0</v>
      </c>
      <c r="AH5528" s="32">
        <f t="shared" si="14727"/>
        <v>0</v>
      </c>
      <c r="AI5528" s="32">
        <f t="shared" si="14728"/>
        <v>0</v>
      </c>
      <c r="AJ5528" s="32">
        <f t="shared" si="14729"/>
        <v>0</v>
      </c>
      <c r="AK5528" s="32">
        <f t="shared" si="14730"/>
        <v>0</v>
      </c>
      <c r="AL5528" s="32">
        <f t="shared" si="14564"/>
        <v>5.8</v>
      </c>
      <c r="AM5528" s="32">
        <f t="shared" si="14565"/>
        <v>-5.8</v>
      </c>
      <c r="AN5528" s="12"/>
    </row>
    <row r="5529" spans="2:40" ht="31.2" x14ac:dyDescent="0.3">
      <c r="B5529" s="30" t="s">
        <v>1524</v>
      </c>
      <c r="C5529" s="30" t="s">
        <v>38</v>
      </c>
      <c r="D5529" s="30" t="s">
        <v>40</v>
      </c>
      <c r="E5529" s="15" t="str">
        <f t="shared" si="14598"/>
        <v>0113</v>
      </c>
      <c r="F5529" s="30" t="s">
        <v>102</v>
      </c>
      <c r="G5529" s="30"/>
      <c r="H5529" s="31" t="s">
        <v>103</v>
      </c>
      <c r="I5529" s="32"/>
      <c r="J5529" s="32"/>
      <c r="K5529" s="32"/>
      <c r="L5529" s="32"/>
      <c r="M5529" s="32"/>
      <c r="N5529" s="32"/>
      <c r="O5529" s="32">
        <f t="shared" si="14711"/>
        <v>0</v>
      </c>
      <c r="P5529" s="32">
        <f t="shared" si="14712"/>
        <v>0</v>
      </c>
      <c r="Q5529" s="32">
        <f t="shared" si="14713"/>
        <v>0</v>
      </c>
      <c r="R5529" s="32">
        <f t="shared" si="14714"/>
        <v>0</v>
      </c>
      <c r="S5529" s="32">
        <f t="shared" si="14715"/>
        <v>0</v>
      </c>
      <c r="T5529" s="32"/>
      <c r="U5529" s="32"/>
      <c r="V5529" s="32">
        <f t="shared" si="14649"/>
        <v>0</v>
      </c>
      <c r="W5529" s="32"/>
      <c r="X5529" s="32"/>
      <c r="Y5529" s="32"/>
      <c r="Z5529" s="32"/>
      <c r="AA5529" s="32"/>
      <c r="AB5529" s="32">
        <f t="shared" si="14722"/>
        <v>5.8</v>
      </c>
      <c r="AC5529" s="33">
        <f t="shared" si="14723"/>
        <v>5.8</v>
      </c>
      <c r="AD5529" s="33">
        <f t="shared" si="14724"/>
        <v>5.8</v>
      </c>
      <c r="AE5529" s="34">
        <f t="shared" si="14563"/>
        <v>100</v>
      </c>
      <c r="AF5529" s="32">
        <f t="shared" si="14725"/>
        <v>5.8</v>
      </c>
      <c r="AG5529" s="32">
        <f t="shared" si="14726"/>
        <v>0</v>
      </c>
      <c r="AH5529" s="32">
        <f t="shared" si="14727"/>
        <v>0</v>
      </c>
      <c r="AI5529" s="32">
        <f t="shared" si="14728"/>
        <v>0</v>
      </c>
      <c r="AJ5529" s="32">
        <f t="shared" si="14729"/>
        <v>0</v>
      </c>
      <c r="AK5529" s="32">
        <f t="shared" si="14730"/>
        <v>0</v>
      </c>
      <c r="AL5529" s="32">
        <f t="shared" si="14564"/>
        <v>5.8</v>
      </c>
      <c r="AM5529" s="32">
        <f t="shared" si="14565"/>
        <v>-5.8</v>
      </c>
      <c r="AN5529" s="12"/>
    </row>
    <row r="5530" spans="2:40" x14ac:dyDescent="0.3">
      <c r="B5530" s="30" t="s">
        <v>1524</v>
      </c>
      <c r="C5530" s="30" t="s">
        <v>38</v>
      </c>
      <c r="D5530" s="30" t="s">
        <v>40</v>
      </c>
      <c r="E5530" s="15" t="str">
        <f t="shared" si="14598"/>
        <v>0113</v>
      </c>
      <c r="F5530" s="30" t="s">
        <v>102</v>
      </c>
      <c r="G5530" s="30" t="s">
        <v>56</v>
      </c>
      <c r="H5530" s="31" t="s">
        <v>57</v>
      </c>
      <c r="I5530" s="32"/>
      <c r="J5530" s="32"/>
      <c r="K5530" s="32"/>
      <c r="L5530" s="32"/>
      <c r="M5530" s="32"/>
      <c r="N5530" s="32"/>
      <c r="O5530" s="32">
        <f t="shared" si="14711"/>
        <v>0</v>
      </c>
      <c r="P5530" s="32">
        <f t="shared" si="14712"/>
        <v>0</v>
      </c>
      <c r="Q5530" s="32">
        <f t="shared" si="14713"/>
        <v>0</v>
      </c>
      <c r="R5530" s="32">
        <f t="shared" si="14714"/>
        <v>0</v>
      </c>
      <c r="S5530" s="32">
        <f t="shared" si="14715"/>
        <v>0</v>
      </c>
      <c r="T5530" s="32"/>
      <c r="U5530" s="32"/>
      <c r="V5530" s="32">
        <f t="shared" si="14649"/>
        <v>0</v>
      </c>
      <c r="W5530" s="32"/>
      <c r="X5530" s="32"/>
      <c r="Y5530" s="32"/>
      <c r="Z5530" s="32"/>
      <c r="AA5530" s="32"/>
      <c r="AB5530" s="32">
        <f t="shared" si="14722"/>
        <v>5.8</v>
      </c>
      <c r="AC5530" s="33">
        <f t="shared" si="14723"/>
        <v>5.8</v>
      </c>
      <c r="AD5530" s="33">
        <f t="shared" si="14724"/>
        <v>5.8</v>
      </c>
      <c r="AE5530" s="34">
        <f t="shared" si="14563"/>
        <v>100</v>
      </c>
      <c r="AF5530" s="32">
        <f t="shared" si="14725"/>
        <v>5.8</v>
      </c>
      <c r="AG5530" s="32">
        <f t="shared" si="14726"/>
        <v>0</v>
      </c>
      <c r="AH5530" s="32">
        <f t="shared" si="14727"/>
        <v>0</v>
      </c>
      <c r="AI5530" s="32">
        <f t="shared" si="14728"/>
        <v>0</v>
      </c>
      <c r="AJ5530" s="32">
        <f t="shared" si="14729"/>
        <v>0</v>
      </c>
      <c r="AK5530" s="32">
        <f t="shared" si="14730"/>
        <v>0</v>
      </c>
      <c r="AL5530" s="32">
        <f t="shared" si="14564"/>
        <v>5.8</v>
      </c>
      <c r="AM5530" s="32">
        <f t="shared" si="14565"/>
        <v>-5.8</v>
      </c>
      <c r="AN5530" s="12"/>
    </row>
    <row r="5531" spans="2:40" x14ac:dyDescent="0.3">
      <c r="B5531" s="30" t="s">
        <v>1524</v>
      </c>
      <c r="C5531" s="30" t="s">
        <v>38</v>
      </c>
      <c r="D5531" s="30" t="s">
        <v>40</v>
      </c>
      <c r="E5531" s="15" t="str">
        <f t="shared" si="14598"/>
        <v>0113</v>
      </c>
      <c r="F5531" s="30" t="s">
        <v>102</v>
      </c>
      <c r="G5531" s="30" t="s">
        <v>58</v>
      </c>
      <c r="H5531" s="31" t="s">
        <v>59</v>
      </c>
      <c r="I5531" s="32"/>
      <c r="J5531" s="32"/>
      <c r="K5531" s="32"/>
      <c r="L5531" s="32"/>
      <c r="M5531" s="32"/>
      <c r="N5531" s="32"/>
      <c r="O5531" s="32">
        <v>0</v>
      </c>
      <c r="P5531" s="32">
        <v>0</v>
      </c>
      <c r="Q5531" s="32">
        <v>0</v>
      </c>
      <c r="R5531" s="32">
        <v>0</v>
      </c>
      <c r="S5531" s="32">
        <v>0</v>
      </c>
      <c r="T5531" s="32"/>
      <c r="U5531" s="32"/>
      <c r="V5531" s="32">
        <f t="shared" si="14649"/>
        <v>0</v>
      </c>
      <c r="W5531" s="32"/>
      <c r="X5531" s="32"/>
      <c r="Y5531" s="32"/>
      <c r="Z5531" s="32"/>
      <c r="AA5531" s="32"/>
      <c r="AB5531" s="32">
        <v>5.8</v>
      </c>
      <c r="AC5531" s="33">
        <v>5.8</v>
      </c>
      <c r="AD5531" s="33">
        <v>5.8</v>
      </c>
      <c r="AE5531" s="34">
        <f t="shared" si="14563"/>
        <v>100</v>
      </c>
      <c r="AF5531" s="32">
        <v>5.8</v>
      </c>
      <c r="AG5531" s="32">
        <v>0</v>
      </c>
      <c r="AH5531" s="32">
        <v>0</v>
      </c>
      <c r="AI5531" s="32">
        <v>0</v>
      </c>
      <c r="AJ5531" s="32">
        <v>0</v>
      </c>
      <c r="AK5531" s="32">
        <v>0</v>
      </c>
      <c r="AL5531" s="32">
        <f t="shared" si="14564"/>
        <v>5.8</v>
      </c>
      <c r="AM5531" s="32">
        <f t="shared" si="14565"/>
        <v>-5.8</v>
      </c>
      <c r="AN5531" s="12"/>
    </row>
    <row r="5532" spans="2:40" s="13" customFormat="1" ht="31.2" x14ac:dyDescent="0.3">
      <c r="B5532" s="14" t="s">
        <v>1540</v>
      </c>
      <c r="C5532" s="14"/>
      <c r="D5532" s="14"/>
      <c r="E5532" s="15" t="str">
        <f t="shared" si="14598"/>
        <v/>
      </c>
      <c r="F5532" s="14"/>
      <c r="G5532" s="14"/>
      <c r="H5532" s="16" t="s">
        <v>1541</v>
      </c>
      <c r="I5532" s="17">
        <f t="shared" ref="I5532:U5532" si="14731">I5533+I5558+I5637</f>
        <v>1023776.5</v>
      </c>
      <c r="J5532" s="17">
        <f t="shared" si="14731"/>
        <v>1575909.9</v>
      </c>
      <c r="K5532" s="17">
        <f t="shared" si="14731"/>
        <v>1467950</v>
      </c>
      <c r="L5532" s="17">
        <f t="shared" si="14731"/>
        <v>0</v>
      </c>
      <c r="M5532" s="17">
        <f t="shared" si="14731"/>
        <v>0</v>
      </c>
      <c r="N5532" s="17">
        <f t="shared" si="14731"/>
        <v>0</v>
      </c>
      <c r="O5532" s="17">
        <f t="shared" si="14731"/>
        <v>216999.80199999997</v>
      </c>
      <c r="P5532" s="17">
        <f t="shared" si="14731"/>
        <v>184411.34500000003</v>
      </c>
      <c r="Q5532" s="17">
        <f t="shared" si="14731"/>
        <v>238363.81900000002</v>
      </c>
      <c r="R5532" s="17">
        <f t="shared" si="14731"/>
        <v>337371.41499999998</v>
      </c>
      <c r="S5532" s="17">
        <f t="shared" si="14731"/>
        <v>411929.23600000003</v>
      </c>
      <c r="T5532" s="17">
        <f t="shared" si="14731"/>
        <v>0</v>
      </c>
      <c r="U5532" s="17">
        <f t="shared" si="14731"/>
        <v>107845.295</v>
      </c>
      <c r="V5532" s="17">
        <f t="shared" si="14649"/>
        <v>2520697.4120000005</v>
      </c>
      <c r="W5532" s="17">
        <f t="shared" ref="W5532:AD5532" si="14732">W5533+W5558+W5637</f>
        <v>1184.8900000000001</v>
      </c>
      <c r="X5532" s="17">
        <f t="shared" si="14732"/>
        <v>0</v>
      </c>
      <c r="Y5532" s="17">
        <f t="shared" si="14732"/>
        <v>77205.544999999998</v>
      </c>
      <c r="Z5532" s="17">
        <f t="shared" si="14732"/>
        <v>0</v>
      </c>
      <c r="AA5532" s="17">
        <f t="shared" si="14732"/>
        <v>0</v>
      </c>
      <c r="AB5532" s="17">
        <f t="shared" si="14732"/>
        <v>2052812.7094200002</v>
      </c>
      <c r="AC5532" s="18">
        <f t="shared" si="14732"/>
        <v>2978237.93414</v>
      </c>
      <c r="AD5532" s="18">
        <f t="shared" si="14732"/>
        <v>2722483.8182000001</v>
      </c>
      <c r="AE5532" s="19">
        <f t="shared" si="14563"/>
        <v>91.412569391845722</v>
      </c>
      <c r="AF5532" s="17">
        <f t="shared" ref="AF5532:AK5532" si="14733">AF5533+AF5558+AF5637</f>
        <v>2596432.7255700002</v>
      </c>
      <c r="AG5532" s="17">
        <f t="shared" si="14733"/>
        <v>216999.80199999997</v>
      </c>
      <c r="AH5532" s="17">
        <f t="shared" si="14733"/>
        <v>0</v>
      </c>
      <c r="AI5532" s="17">
        <f t="shared" si="14733"/>
        <v>0</v>
      </c>
      <c r="AJ5532" s="17">
        <f t="shared" si="14733"/>
        <v>0</v>
      </c>
      <c r="AK5532" s="17">
        <f t="shared" si="14733"/>
        <v>0</v>
      </c>
      <c r="AL5532" s="17">
        <f t="shared" si="14564"/>
        <v>2813432.5275700004</v>
      </c>
      <c r="AM5532" s="17">
        <f t="shared" si="14565"/>
        <v>-292735.11556999991</v>
      </c>
      <c r="AN5532" s="20"/>
    </row>
    <row r="5533" spans="2:40" s="13" customFormat="1" x14ac:dyDescent="0.3">
      <c r="B5533" s="14" t="s">
        <v>1540</v>
      </c>
      <c r="C5533" s="14" t="s">
        <v>38</v>
      </c>
      <c r="D5533" s="14"/>
      <c r="E5533" s="21" t="str">
        <f t="shared" si="14598"/>
        <v>01</v>
      </c>
      <c r="F5533" s="14"/>
      <c r="G5533" s="14"/>
      <c r="H5533" s="16" t="s">
        <v>39</v>
      </c>
      <c r="I5533" s="17">
        <f t="shared" ref="I5533:T5533" si="14734">I5534</f>
        <v>70942.3</v>
      </c>
      <c r="J5533" s="17">
        <f t="shared" si="14734"/>
        <v>70153.7</v>
      </c>
      <c r="K5533" s="17">
        <f t="shared" si="14734"/>
        <v>70153.7</v>
      </c>
      <c r="L5533" s="17">
        <f t="shared" si="14734"/>
        <v>0</v>
      </c>
      <c r="M5533" s="17">
        <f t="shared" si="14734"/>
        <v>0</v>
      </c>
      <c r="N5533" s="17">
        <f t="shared" si="14734"/>
        <v>0</v>
      </c>
      <c r="O5533" s="17">
        <f t="shared" si="14734"/>
        <v>6287.4</v>
      </c>
      <c r="P5533" s="17">
        <f t="shared" si="14734"/>
        <v>1035.442</v>
      </c>
      <c r="Q5533" s="17">
        <f t="shared" si="14734"/>
        <v>457.86399999999998</v>
      </c>
      <c r="R5533" s="17">
        <f t="shared" si="14734"/>
        <v>3839.9679999999998</v>
      </c>
      <c r="S5533" s="17">
        <f t="shared" si="14734"/>
        <v>0</v>
      </c>
      <c r="T5533" s="17">
        <f t="shared" si="14734"/>
        <v>0</v>
      </c>
      <c r="U5533" s="17">
        <v>0</v>
      </c>
      <c r="V5533" s="17">
        <f t="shared" si="14649"/>
        <v>82562.973999999987</v>
      </c>
      <c r="W5533" s="17">
        <f t="shared" ref="W5533:AD5533" si="14735">W5534</f>
        <v>0</v>
      </c>
      <c r="X5533" s="17">
        <f t="shared" si="14735"/>
        <v>0</v>
      </c>
      <c r="Y5533" s="17">
        <f t="shared" si="14735"/>
        <v>0</v>
      </c>
      <c r="Z5533" s="17">
        <f t="shared" si="14735"/>
        <v>0</v>
      </c>
      <c r="AA5533" s="17">
        <f t="shared" si="14735"/>
        <v>0</v>
      </c>
      <c r="AB5533" s="17">
        <f t="shared" si="14735"/>
        <v>59170.564509999997</v>
      </c>
      <c r="AC5533" s="18">
        <f t="shared" si="14735"/>
        <v>88181.951639999985</v>
      </c>
      <c r="AD5533" s="18">
        <f t="shared" si="14735"/>
        <v>88165.646580000001</v>
      </c>
      <c r="AE5533" s="19">
        <f t="shared" si="14563"/>
        <v>99.981509753757152</v>
      </c>
      <c r="AF5533" s="17">
        <f t="shared" ref="AF5533:AK5533" si="14736">AF5534</f>
        <v>80928.967430000004</v>
      </c>
      <c r="AG5533" s="17">
        <f t="shared" si="14736"/>
        <v>6287.4</v>
      </c>
      <c r="AH5533" s="17">
        <f t="shared" si="14736"/>
        <v>0</v>
      </c>
      <c r="AI5533" s="17">
        <f t="shared" si="14736"/>
        <v>0</v>
      </c>
      <c r="AJ5533" s="17">
        <f t="shared" si="14736"/>
        <v>0</v>
      </c>
      <c r="AK5533" s="17">
        <f t="shared" si="14736"/>
        <v>0</v>
      </c>
      <c r="AL5533" s="17">
        <f t="shared" si="14564"/>
        <v>87216.367429999998</v>
      </c>
      <c r="AM5533" s="17">
        <f t="shared" si="14565"/>
        <v>-4653.393430000011</v>
      </c>
      <c r="AN5533" s="2"/>
    </row>
    <row r="5534" spans="2:40" s="22" customFormat="1" x14ac:dyDescent="0.3">
      <c r="B5534" s="23" t="s">
        <v>1540</v>
      </c>
      <c r="C5534" s="23" t="s">
        <v>38</v>
      </c>
      <c r="D5534" s="23" t="s">
        <v>40</v>
      </c>
      <c r="E5534" s="24" t="str">
        <f t="shared" si="14598"/>
        <v>0113</v>
      </c>
      <c r="F5534" s="23"/>
      <c r="G5534" s="23"/>
      <c r="H5534" s="25" t="s">
        <v>41</v>
      </c>
      <c r="I5534" s="26">
        <f t="shared" ref="I5534:T5534" si="14737">I5535+I5540+I5552</f>
        <v>70942.3</v>
      </c>
      <c r="J5534" s="26">
        <f t="shared" si="14737"/>
        <v>70153.7</v>
      </c>
      <c r="K5534" s="26">
        <f t="shared" si="14737"/>
        <v>70153.7</v>
      </c>
      <c r="L5534" s="26">
        <f t="shared" si="14737"/>
        <v>0</v>
      </c>
      <c r="M5534" s="26">
        <f t="shared" si="14737"/>
        <v>0</v>
      </c>
      <c r="N5534" s="26">
        <f t="shared" si="14737"/>
        <v>0</v>
      </c>
      <c r="O5534" s="26">
        <f t="shared" si="14737"/>
        <v>6287.4</v>
      </c>
      <c r="P5534" s="26">
        <f t="shared" si="14737"/>
        <v>1035.442</v>
      </c>
      <c r="Q5534" s="26">
        <f t="shared" si="14737"/>
        <v>457.86399999999998</v>
      </c>
      <c r="R5534" s="26">
        <f t="shared" si="14737"/>
        <v>3839.9679999999998</v>
      </c>
      <c r="S5534" s="26">
        <f t="shared" si="14737"/>
        <v>0</v>
      </c>
      <c r="T5534" s="26">
        <f t="shared" si="14737"/>
        <v>0</v>
      </c>
      <c r="U5534" s="26">
        <v>0</v>
      </c>
      <c r="V5534" s="26">
        <f t="shared" si="14649"/>
        <v>82562.973999999987</v>
      </c>
      <c r="W5534" s="26">
        <f t="shared" ref="W5534:AD5534" si="14738">W5535+W5540+W5552</f>
        <v>0</v>
      </c>
      <c r="X5534" s="26">
        <f t="shared" si="14738"/>
        <v>0</v>
      </c>
      <c r="Y5534" s="26">
        <f t="shared" si="14738"/>
        <v>0</v>
      </c>
      <c r="Z5534" s="26">
        <f t="shared" si="14738"/>
        <v>0</v>
      </c>
      <c r="AA5534" s="26">
        <f t="shared" si="14738"/>
        <v>0</v>
      </c>
      <c r="AB5534" s="26">
        <f t="shared" si="14738"/>
        <v>59170.564509999997</v>
      </c>
      <c r="AC5534" s="27">
        <f t="shared" si="14738"/>
        <v>88181.951639999985</v>
      </c>
      <c r="AD5534" s="27">
        <f t="shared" si="14738"/>
        <v>88165.646580000001</v>
      </c>
      <c r="AE5534" s="28">
        <f t="shared" si="14563"/>
        <v>99.981509753757152</v>
      </c>
      <c r="AF5534" s="26">
        <f t="shared" ref="AF5534:AK5534" si="14739">AF5535+AF5540+AF5552</f>
        <v>80928.967430000004</v>
      </c>
      <c r="AG5534" s="26">
        <f t="shared" si="14739"/>
        <v>6287.4</v>
      </c>
      <c r="AH5534" s="26">
        <f t="shared" si="14739"/>
        <v>0</v>
      </c>
      <c r="AI5534" s="26">
        <f t="shared" si="14739"/>
        <v>0</v>
      </c>
      <c r="AJ5534" s="26">
        <f t="shared" si="14739"/>
        <v>0</v>
      </c>
      <c r="AK5534" s="26">
        <f t="shared" si="14739"/>
        <v>0</v>
      </c>
      <c r="AL5534" s="26">
        <f t="shared" si="14564"/>
        <v>87216.367429999998</v>
      </c>
      <c r="AM5534" s="26">
        <f t="shared" si="14565"/>
        <v>-4653.393430000011</v>
      </c>
      <c r="AN5534" s="29"/>
    </row>
    <row r="5535" spans="2:40" ht="31.2" x14ac:dyDescent="0.3">
      <c r="B5535" s="30" t="s">
        <v>1540</v>
      </c>
      <c r="C5535" s="30" t="s">
        <v>38</v>
      </c>
      <c r="D5535" s="30" t="s">
        <v>40</v>
      </c>
      <c r="E5535" s="15" t="str">
        <f t="shared" si="14598"/>
        <v>0113</v>
      </c>
      <c r="F5535" s="30" t="s">
        <v>78</v>
      </c>
      <c r="G5535" s="30"/>
      <c r="H5535" s="31" t="s">
        <v>79</v>
      </c>
      <c r="I5535" s="32">
        <f t="shared" ref="I5535:I5540" si="14740">I5536</f>
        <v>5.5</v>
      </c>
      <c r="J5535" s="32">
        <f t="shared" ref="J5535:J5540" si="14741">J5536</f>
        <v>5.7</v>
      </c>
      <c r="K5535" s="32">
        <f t="shared" ref="K5535:K5540" si="14742">K5536</f>
        <v>5.7</v>
      </c>
      <c r="L5535" s="32">
        <f t="shared" ref="L5535:L5540" si="14743">L5536</f>
        <v>0</v>
      </c>
      <c r="M5535" s="32">
        <f t="shared" ref="M5535:M5540" si="14744">M5536</f>
        <v>0</v>
      </c>
      <c r="N5535" s="32">
        <f t="shared" ref="N5535:N5540" si="14745">N5536</f>
        <v>0</v>
      </c>
      <c r="O5535" s="32">
        <f t="shared" ref="O5535:O5540" si="14746">O5536</f>
        <v>0</v>
      </c>
      <c r="P5535" s="32">
        <f t="shared" ref="P5535:P5540" si="14747">P5536</f>
        <v>0</v>
      </c>
      <c r="Q5535" s="32">
        <f t="shared" ref="Q5535:Q5540" si="14748">Q5536</f>
        <v>0</v>
      </c>
      <c r="R5535" s="32">
        <f t="shared" ref="R5535:R5540" si="14749">R5536</f>
        <v>0</v>
      </c>
      <c r="S5535" s="32">
        <f t="shared" ref="S5535:S5540" si="14750">S5536</f>
        <v>0</v>
      </c>
      <c r="T5535" s="32">
        <f t="shared" ref="T5535:T5540" si="14751">T5536</f>
        <v>0</v>
      </c>
      <c r="U5535" s="32">
        <v>0</v>
      </c>
      <c r="V5535" s="32">
        <f t="shared" si="14649"/>
        <v>5.5</v>
      </c>
      <c r="W5535" s="32">
        <f t="shared" ref="W5535:W5540" si="14752">W5536</f>
        <v>0</v>
      </c>
      <c r="X5535" s="32">
        <f t="shared" ref="X5535:X5540" si="14753">X5536</f>
        <v>0</v>
      </c>
      <c r="Y5535" s="32">
        <f t="shared" ref="Y5535:Y5540" si="14754">Y5536</f>
        <v>0</v>
      </c>
      <c r="Z5535" s="32">
        <f t="shared" ref="Z5535:Z5540" si="14755">Z5536</f>
        <v>0</v>
      </c>
      <c r="AA5535" s="32">
        <f t="shared" ref="AA5535:AA5540" si="14756">AA5536</f>
        <v>0</v>
      </c>
      <c r="AB5535" s="32">
        <f t="shared" ref="AB5535:AB5540" si="14757">AB5536</f>
        <v>5.7</v>
      </c>
      <c r="AC5535" s="33">
        <f t="shared" ref="AC5535:AC5540" si="14758">AC5536</f>
        <v>5.7</v>
      </c>
      <c r="AD5535" s="33">
        <f t="shared" ref="AD5535:AD5540" si="14759">AD5536</f>
        <v>5.7</v>
      </c>
      <c r="AE5535" s="34">
        <f t="shared" si="14563"/>
        <v>100</v>
      </c>
      <c r="AF5535" s="32">
        <f t="shared" ref="AF5535:AF5540" si="14760">AF5536</f>
        <v>5.7</v>
      </c>
      <c r="AG5535" s="32">
        <f t="shared" ref="AG5535:AG5540" si="14761">AG5536</f>
        <v>0</v>
      </c>
      <c r="AH5535" s="32">
        <f t="shared" ref="AH5535:AH5540" si="14762">AH5536</f>
        <v>0</v>
      </c>
      <c r="AI5535" s="32">
        <f t="shared" ref="AI5535:AI5540" si="14763">AI5536</f>
        <v>0</v>
      </c>
      <c r="AJ5535" s="32">
        <f t="shared" ref="AJ5535:AJ5540" si="14764">AJ5536</f>
        <v>0</v>
      </c>
      <c r="AK5535" s="32">
        <f t="shared" ref="AK5535:AK5540" si="14765">AK5536</f>
        <v>0</v>
      </c>
      <c r="AL5535" s="32">
        <f t="shared" si="14564"/>
        <v>5.7</v>
      </c>
      <c r="AM5535" s="32">
        <f t="shared" si="14565"/>
        <v>-0.20000000000000018</v>
      </c>
    </row>
    <row r="5536" spans="2:40" x14ac:dyDescent="0.3">
      <c r="B5536" s="30" t="s">
        <v>1540</v>
      </c>
      <c r="C5536" s="30" t="s">
        <v>38</v>
      </c>
      <c r="D5536" s="30" t="s">
        <v>40</v>
      </c>
      <c r="E5536" s="15" t="str">
        <f t="shared" si="14598"/>
        <v>0113</v>
      </c>
      <c r="F5536" s="30" t="s">
        <v>80</v>
      </c>
      <c r="G5536" s="30"/>
      <c r="H5536" s="31" t="s">
        <v>81</v>
      </c>
      <c r="I5536" s="32">
        <f t="shared" si="14740"/>
        <v>5.5</v>
      </c>
      <c r="J5536" s="32">
        <f t="shared" si="14741"/>
        <v>5.7</v>
      </c>
      <c r="K5536" s="32">
        <f t="shared" si="14742"/>
        <v>5.7</v>
      </c>
      <c r="L5536" s="32">
        <f t="shared" si="14743"/>
        <v>0</v>
      </c>
      <c r="M5536" s="32">
        <f t="shared" si="14744"/>
        <v>0</v>
      </c>
      <c r="N5536" s="32">
        <f t="shared" si="14745"/>
        <v>0</v>
      </c>
      <c r="O5536" s="32">
        <f t="shared" si="14746"/>
        <v>0</v>
      </c>
      <c r="P5536" s="32">
        <f t="shared" si="14747"/>
        <v>0</v>
      </c>
      <c r="Q5536" s="32">
        <f t="shared" si="14748"/>
        <v>0</v>
      </c>
      <c r="R5536" s="32">
        <f t="shared" si="14749"/>
        <v>0</v>
      </c>
      <c r="S5536" s="32">
        <f t="shared" si="14750"/>
        <v>0</v>
      </c>
      <c r="T5536" s="32">
        <f t="shared" si="14751"/>
        <v>0</v>
      </c>
      <c r="U5536" s="32">
        <v>0</v>
      </c>
      <c r="V5536" s="32">
        <f t="shared" si="14649"/>
        <v>5.5</v>
      </c>
      <c r="W5536" s="32">
        <f t="shared" si="14752"/>
        <v>0</v>
      </c>
      <c r="X5536" s="32">
        <f t="shared" si="14753"/>
        <v>0</v>
      </c>
      <c r="Y5536" s="32">
        <f t="shared" si="14754"/>
        <v>0</v>
      </c>
      <c r="Z5536" s="32">
        <f t="shared" si="14755"/>
        <v>0</v>
      </c>
      <c r="AA5536" s="32">
        <f t="shared" si="14756"/>
        <v>0</v>
      </c>
      <c r="AB5536" s="32">
        <f t="shared" si="14757"/>
        <v>5.7</v>
      </c>
      <c r="AC5536" s="33">
        <f t="shared" si="14758"/>
        <v>5.7</v>
      </c>
      <c r="AD5536" s="33">
        <f t="shared" si="14759"/>
        <v>5.7</v>
      </c>
      <c r="AE5536" s="34">
        <f t="shared" si="14563"/>
        <v>100</v>
      </c>
      <c r="AF5536" s="32">
        <f t="shared" si="14760"/>
        <v>5.7</v>
      </c>
      <c r="AG5536" s="32">
        <f t="shared" si="14761"/>
        <v>0</v>
      </c>
      <c r="AH5536" s="32">
        <f t="shared" si="14762"/>
        <v>0</v>
      </c>
      <c r="AI5536" s="32">
        <f t="shared" si="14763"/>
        <v>0</v>
      </c>
      <c r="AJ5536" s="32">
        <f t="shared" si="14764"/>
        <v>0</v>
      </c>
      <c r="AK5536" s="32">
        <f t="shared" si="14765"/>
        <v>0</v>
      </c>
      <c r="AL5536" s="32">
        <f t="shared" si="14564"/>
        <v>5.7</v>
      </c>
      <c r="AM5536" s="32">
        <f t="shared" si="14565"/>
        <v>-0.20000000000000018</v>
      </c>
    </row>
    <row r="5537" spans="2:40" ht="78" x14ac:dyDescent="0.3">
      <c r="B5537" s="30" t="s">
        <v>1540</v>
      </c>
      <c r="C5537" s="30" t="s">
        <v>38</v>
      </c>
      <c r="D5537" s="30" t="s">
        <v>40</v>
      </c>
      <c r="E5537" s="15" t="str">
        <f t="shared" si="14598"/>
        <v>0113</v>
      </c>
      <c r="F5537" s="30" t="s">
        <v>1542</v>
      </c>
      <c r="G5537" s="30"/>
      <c r="H5537" s="31" t="s">
        <v>1543</v>
      </c>
      <c r="I5537" s="32">
        <f t="shared" si="14740"/>
        <v>5.5</v>
      </c>
      <c r="J5537" s="32">
        <f t="shared" si="14741"/>
        <v>5.7</v>
      </c>
      <c r="K5537" s="32">
        <f t="shared" si="14742"/>
        <v>5.7</v>
      </c>
      <c r="L5537" s="32">
        <f t="shared" si="14743"/>
        <v>0</v>
      </c>
      <c r="M5537" s="32">
        <f t="shared" si="14744"/>
        <v>0</v>
      </c>
      <c r="N5537" s="32">
        <f t="shared" si="14745"/>
        <v>0</v>
      </c>
      <c r="O5537" s="32">
        <f t="shared" si="14746"/>
        <v>0</v>
      </c>
      <c r="P5537" s="32">
        <f t="shared" si="14747"/>
        <v>0</v>
      </c>
      <c r="Q5537" s="32">
        <f t="shared" si="14748"/>
        <v>0</v>
      </c>
      <c r="R5537" s="32">
        <f t="shared" si="14749"/>
        <v>0</v>
      </c>
      <c r="S5537" s="32">
        <f t="shared" si="14750"/>
        <v>0</v>
      </c>
      <c r="T5537" s="32">
        <f t="shared" si="14751"/>
        <v>0</v>
      </c>
      <c r="U5537" s="32">
        <v>0</v>
      </c>
      <c r="V5537" s="32">
        <f t="shared" si="14649"/>
        <v>5.5</v>
      </c>
      <c r="W5537" s="32">
        <f t="shared" si="14752"/>
        <v>0</v>
      </c>
      <c r="X5537" s="32">
        <f t="shared" si="14753"/>
        <v>0</v>
      </c>
      <c r="Y5537" s="32">
        <f t="shared" si="14754"/>
        <v>0</v>
      </c>
      <c r="Z5537" s="32">
        <f t="shared" si="14755"/>
        <v>0</v>
      </c>
      <c r="AA5537" s="32">
        <f t="shared" si="14756"/>
        <v>0</v>
      </c>
      <c r="AB5537" s="32">
        <f t="shared" si="14757"/>
        <v>5.7</v>
      </c>
      <c r="AC5537" s="33">
        <f t="shared" si="14758"/>
        <v>5.7</v>
      </c>
      <c r="AD5537" s="33">
        <f t="shared" si="14759"/>
        <v>5.7</v>
      </c>
      <c r="AE5537" s="34">
        <f t="shared" si="14563"/>
        <v>100</v>
      </c>
      <c r="AF5537" s="32">
        <f t="shared" si="14760"/>
        <v>5.7</v>
      </c>
      <c r="AG5537" s="32">
        <f t="shared" si="14761"/>
        <v>0</v>
      </c>
      <c r="AH5537" s="32">
        <f t="shared" si="14762"/>
        <v>0</v>
      </c>
      <c r="AI5537" s="32">
        <f t="shared" si="14763"/>
        <v>0</v>
      </c>
      <c r="AJ5537" s="32">
        <f t="shared" si="14764"/>
        <v>0</v>
      </c>
      <c r="AK5537" s="32">
        <f t="shared" si="14765"/>
        <v>0</v>
      </c>
      <c r="AL5537" s="32">
        <f t="shared" si="14564"/>
        <v>5.7</v>
      </c>
      <c r="AM5537" s="32">
        <f t="shared" si="14565"/>
        <v>-0.20000000000000018</v>
      </c>
    </row>
    <row r="5538" spans="2:40" ht="31.2" x14ac:dyDescent="0.3">
      <c r="B5538" s="30" t="s">
        <v>1540</v>
      </c>
      <c r="C5538" s="30" t="s">
        <v>38</v>
      </c>
      <c r="D5538" s="30" t="s">
        <v>40</v>
      </c>
      <c r="E5538" s="15" t="str">
        <f t="shared" si="14598"/>
        <v>0113</v>
      </c>
      <c r="F5538" s="30" t="s">
        <v>1542</v>
      </c>
      <c r="G5538" s="30" t="s">
        <v>50</v>
      </c>
      <c r="H5538" s="31" t="s">
        <v>51</v>
      </c>
      <c r="I5538" s="32">
        <f t="shared" si="14740"/>
        <v>5.5</v>
      </c>
      <c r="J5538" s="32">
        <f t="shared" si="14741"/>
        <v>5.7</v>
      </c>
      <c r="K5538" s="32">
        <f t="shared" si="14742"/>
        <v>5.7</v>
      </c>
      <c r="L5538" s="32">
        <f t="shared" si="14743"/>
        <v>0</v>
      </c>
      <c r="M5538" s="32">
        <f t="shared" si="14744"/>
        <v>0</v>
      </c>
      <c r="N5538" s="32">
        <f t="shared" si="14745"/>
        <v>0</v>
      </c>
      <c r="O5538" s="32">
        <f t="shared" si="14746"/>
        <v>0</v>
      </c>
      <c r="P5538" s="32">
        <f t="shared" si="14747"/>
        <v>0</v>
      </c>
      <c r="Q5538" s="32">
        <f t="shared" si="14748"/>
        <v>0</v>
      </c>
      <c r="R5538" s="32">
        <f t="shared" si="14749"/>
        <v>0</v>
      </c>
      <c r="S5538" s="32">
        <f t="shared" si="14750"/>
        <v>0</v>
      </c>
      <c r="T5538" s="32">
        <f t="shared" si="14751"/>
        <v>0</v>
      </c>
      <c r="U5538" s="32">
        <v>0</v>
      </c>
      <c r="V5538" s="32">
        <f t="shared" si="14649"/>
        <v>5.5</v>
      </c>
      <c r="W5538" s="32">
        <f t="shared" si="14752"/>
        <v>0</v>
      </c>
      <c r="X5538" s="32">
        <f t="shared" si="14753"/>
        <v>0</v>
      </c>
      <c r="Y5538" s="32">
        <f t="shared" si="14754"/>
        <v>0</v>
      </c>
      <c r="Z5538" s="32">
        <f t="shared" si="14755"/>
        <v>0</v>
      </c>
      <c r="AA5538" s="32">
        <f t="shared" si="14756"/>
        <v>0</v>
      </c>
      <c r="AB5538" s="32">
        <f t="shared" si="14757"/>
        <v>5.7</v>
      </c>
      <c r="AC5538" s="33">
        <f t="shared" si="14758"/>
        <v>5.7</v>
      </c>
      <c r="AD5538" s="33">
        <f t="shared" si="14759"/>
        <v>5.7</v>
      </c>
      <c r="AE5538" s="34">
        <f t="shared" si="14563"/>
        <v>100</v>
      </c>
      <c r="AF5538" s="32">
        <f t="shared" si="14760"/>
        <v>5.7</v>
      </c>
      <c r="AG5538" s="32">
        <f t="shared" si="14761"/>
        <v>0</v>
      </c>
      <c r="AH5538" s="32">
        <f t="shared" si="14762"/>
        <v>0</v>
      </c>
      <c r="AI5538" s="32">
        <f t="shared" si="14763"/>
        <v>0</v>
      </c>
      <c r="AJ5538" s="32">
        <f t="shared" si="14764"/>
        <v>0</v>
      </c>
      <c r="AK5538" s="32">
        <f t="shared" si="14765"/>
        <v>0</v>
      </c>
      <c r="AL5538" s="32">
        <f t="shared" si="14564"/>
        <v>5.7</v>
      </c>
      <c r="AM5538" s="32">
        <f t="shared" si="14565"/>
        <v>-0.20000000000000018</v>
      </c>
    </row>
    <row r="5539" spans="2:40" ht="31.2" x14ac:dyDescent="0.3">
      <c r="B5539" s="30" t="s">
        <v>1540</v>
      </c>
      <c r="C5539" s="30" t="s">
        <v>38</v>
      </c>
      <c r="D5539" s="30" t="s">
        <v>40</v>
      </c>
      <c r="E5539" s="15" t="str">
        <f t="shared" si="14598"/>
        <v>0113</v>
      </c>
      <c r="F5539" s="30" t="s">
        <v>1542</v>
      </c>
      <c r="G5539" s="30" t="s">
        <v>52</v>
      </c>
      <c r="H5539" s="31" t="s">
        <v>53</v>
      </c>
      <c r="I5539" s="32">
        <v>5.5</v>
      </c>
      <c r="J5539" s="32">
        <v>5.7</v>
      </c>
      <c r="K5539" s="32">
        <v>5.7</v>
      </c>
      <c r="L5539" s="32"/>
      <c r="M5539" s="32"/>
      <c r="N5539" s="32"/>
      <c r="O5539" s="32">
        <v>0</v>
      </c>
      <c r="P5539" s="32">
        <v>0</v>
      </c>
      <c r="Q5539" s="32">
        <v>0</v>
      </c>
      <c r="R5539" s="32">
        <v>0</v>
      </c>
      <c r="S5539" s="32">
        <v>0</v>
      </c>
      <c r="T5539" s="32">
        <v>0</v>
      </c>
      <c r="U5539" s="32">
        <v>0</v>
      </c>
      <c r="V5539" s="32">
        <f t="shared" si="14649"/>
        <v>5.5</v>
      </c>
      <c r="W5539" s="32"/>
      <c r="X5539" s="32"/>
      <c r="Y5539" s="32"/>
      <c r="Z5539" s="32"/>
      <c r="AA5539" s="32"/>
      <c r="AB5539" s="32">
        <v>5.7</v>
      </c>
      <c r="AC5539" s="33">
        <v>5.7</v>
      </c>
      <c r="AD5539" s="33">
        <v>5.7</v>
      </c>
      <c r="AE5539" s="34">
        <f t="shared" si="14563"/>
        <v>100</v>
      </c>
      <c r="AF5539" s="32">
        <v>5.7</v>
      </c>
      <c r="AG5539" s="32">
        <v>0</v>
      </c>
      <c r="AH5539" s="32">
        <v>0</v>
      </c>
      <c r="AI5539" s="32">
        <v>0</v>
      </c>
      <c r="AJ5539" s="32">
        <v>0</v>
      </c>
      <c r="AK5539" s="32">
        <v>0</v>
      </c>
      <c r="AL5539" s="32">
        <f t="shared" si="14564"/>
        <v>5.7</v>
      </c>
      <c r="AM5539" s="32">
        <f t="shared" si="14565"/>
        <v>-0.20000000000000018</v>
      </c>
      <c r="AN5539" s="12"/>
    </row>
    <row r="5540" spans="2:40" ht="31.2" x14ac:dyDescent="0.3">
      <c r="B5540" s="30" t="s">
        <v>1540</v>
      </c>
      <c r="C5540" s="30" t="s">
        <v>38</v>
      </c>
      <c r="D5540" s="30" t="s">
        <v>40</v>
      </c>
      <c r="E5540" s="15" t="str">
        <f t="shared" si="14598"/>
        <v>0113</v>
      </c>
      <c r="F5540" s="30" t="s">
        <v>84</v>
      </c>
      <c r="G5540" s="30"/>
      <c r="H5540" s="31" t="s">
        <v>85</v>
      </c>
      <c r="I5540" s="32">
        <f t="shared" si="14740"/>
        <v>70936.800000000003</v>
      </c>
      <c r="J5540" s="32">
        <f t="shared" si="14741"/>
        <v>70148</v>
      </c>
      <c r="K5540" s="32">
        <f t="shared" si="14742"/>
        <v>70148</v>
      </c>
      <c r="L5540" s="32">
        <f t="shared" si="14743"/>
        <v>0</v>
      </c>
      <c r="M5540" s="32">
        <f t="shared" si="14744"/>
        <v>0</v>
      </c>
      <c r="N5540" s="32">
        <f t="shared" si="14745"/>
        <v>0</v>
      </c>
      <c r="O5540" s="32">
        <f t="shared" si="14746"/>
        <v>6070</v>
      </c>
      <c r="P5540" s="32">
        <f t="shared" si="14747"/>
        <v>0</v>
      </c>
      <c r="Q5540" s="32">
        <f t="shared" si="14748"/>
        <v>0</v>
      </c>
      <c r="R5540" s="32">
        <f t="shared" si="14749"/>
        <v>2529.9</v>
      </c>
      <c r="S5540" s="32">
        <f t="shared" si="14750"/>
        <v>0</v>
      </c>
      <c r="T5540" s="32">
        <f t="shared" si="14751"/>
        <v>0</v>
      </c>
      <c r="U5540" s="32">
        <v>0</v>
      </c>
      <c r="V5540" s="32">
        <f t="shared" si="14649"/>
        <v>79536.7</v>
      </c>
      <c r="W5540" s="32">
        <f t="shared" si="14752"/>
        <v>0</v>
      </c>
      <c r="X5540" s="32">
        <f t="shared" si="14753"/>
        <v>0</v>
      </c>
      <c r="Y5540" s="32">
        <f t="shared" si="14754"/>
        <v>0</v>
      </c>
      <c r="Z5540" s="32">
        <f t="shared" si="14755"/>
        <v>0</v>
      </c>
      <c r="AA5540" s="32">
        <f t="shared" si="14756"/>
        <v>0</v>
      </c>
      <c r="AB5540" s="32">
        <f t="shared" si="14757"/>
        <v>53853.52766</v>
      </c>
      <c r="AC5540" s="33">
        <f t="shared" si="14758"/>
        <v>82313.799999999988</v>
      </c>
      <c r="AD5540" s="33">
        <f t="shared" si="14759"/>
        <v>82300.85990000001</v>
      </c>
      <c r="AE5540" s="34">
        <f t="shared" si="14563"/>
        <v>99.984279549723155</v>
      </c>
      <c r="AF5540" s="32">
        <f t="shared" si="14760"/>
        <v>75381.5</v>
      </c>
      <c r="AG5540" s="32">
        <f t="shared" si="14761"/>
        <v>6070</v>
      </c>
      <c r="AH5540" s="32">
        <f t="shared" si="14762"/>
        <v>0</v>
      </c>
      <c r="AI5540" s="32">
        <f t="shared" si="14763"/>
        <v>0</v>
      </c>
      <c r="AJ5540" s="32">
        <f t="shared" si="14764"/>
        <v>0</v>
      </c>
      <c r="AK5540" s="32">
        <f t="shared" si="14765"/>
        <v>0</v>
      </c>
      <c r="AL5540" s="32">
        <f t="shared" si="14564"/>
        <v>81451.5</v>
      </c>
      <c r="AM5540" s="32">
        <f t="shared" si="14565"/>
        <v>-1914.8000000000029</v>
      </c>
    </row>
    <row r="5541" spans="2:40" x14ac:dyDescent="0.3">
      <c r="B5541" s="30" t="s">
        <v>1540</v>
      </c>
      <c r="C5541" s="30" t="s">
        <v>38</v>
      </c>
      <c r="D5541" s="30" t="s">
        <v>40</v>
      </c>
      <c r="E5541" s="15" t="str">
        <f t="shared" si="14598"/>
        <v>0113</v>
      </c>
      <c r="F5541" s="30" t="s">
        <v>86</v>
      </c>
      <c r="G5541" s="30"/>
      <c r="H5541" s="31" t="s">
        <v>87</v>
      </c>
      <c r="I5541" s="32">
        <f t="shared" ref="I5541:T5541" si="14766">I5542+I5545</f>
        <v>70936.800000000003</v>
      </c>
      <c r="J5541" s="32">
        <f t="shared" si="14766"/>
        <v>70148</v>
      </c>
      <c r="K5541" s="32">
        <f t="shared" si="14766"/>
        <v>70148</v>
      </c>
      <c r="L5541" s="32">
        <f t="shared" si="14766"/>
        <v>0</v>
      </c>
      <c r="M5541" s="32">
        <f t="shared" si="14766"/>
        <v>0</v>
      </c>
      <c r="N5541" s="32">
        <f t="shared" si="14766"/>
        <v>0</v>
      </c>
      <c r="O5541" s="32">
        <f t="shared" si="14766"/>
        <v>6070</v>
      </c>
      <c r="P5541" s="32">
        <f t="shared" si="14766"/>
        <v>0</v>
      </c>
      <c r="Q5541" s="32">
        <f t="shared" si="14766"/>
        <v>0</v>
      </c>
      <c r="R5541" s="32">
        <f t="shared" si="14766"/>
        <v>2529.9</v>
      </c>
      <c r="S5541" s="32">
        <f t="shared" si="14766"/>
        <v>0</v>
      </c>
      <c r="T5541" s="32">
        <f t="shared" si="14766"/>
        <v>0</v>
      </c>
      <c r="U5541" s="32">
        <v>0</v>
      </c>
      <c r="V5541" s="32">
        <f t="shared" si="14649"/>
        <v>79536.7</v>
      </c>
      <c r="W5541" s="32">
        <f t="shared" ref="W5541:AD5541" si="14767">W5542+W5545</f>
        <v>0</v>
      </c>
      <c r="X5541" s="32">
        <f t="shared" si="14767"/>
        <v>0</v>
      </c>
      <c r="Y5541" s="32">
        <f t="shared" si="14767"/>
        <v>0</v>
      </c>
      <c r="Z5541" s="32">
        <f t="shared" si="14767"/>
        <v>0</v>
      </c>
      <c r="AA5541" s="32">
        <f t="shared" si="14767"/>
        <v>0</v>
      </c>
      <c r="AB5541" s="32">
        <f t="shared" si="14767"/>
        <v>53853.52766</v>
      </c>
      <c r="AC5541" s="33">
        <f t="shared" si="14767"/>
        <v>82313.799999999988</v>
      </c>
      <c r="AD5541" s="33">
        <f t="shared" si="14767"/>
        <v>82300.85990000001</v>
      </c>
      <c r="AE5541" s="34">
        <f t="shared" si="14563"/>
        <v>99.984279549723155</v>
      </c>
      <c r="AF5541" s="32">
        <f t="shared" ref="AF5541:AK5541" si="14768">AF5542+AF5545</f>
        <v>75381.5</v>
      </c>
      <c r="AG5541" s="32">
        <f t="shared" si="14768"/>
        <v>6070</v>
      </c>
      <c r="AH5541" s="32">
        <f t="shared" si="14768"/>
        <v>0</v>
      </c>
      <c r="AI5541" s="32">
        <f t="shared" si="14768"/>
        <v>0</v>
      </c>
      <c r="AJ5541" s="32">
        <f t="shared" si="14768"/>
        <v>0</v>
      </c>
      <c r="AK5541" s="32">
        <f t="shared" si="14768"/>
        <v>0</v>
      </c>
      <c r="AL5541" s="32">
        <f t="shared" si="14564"/>
        <v>81451.5</v>
      </c>
      <c r="AM5541" s="32">
        <f t="shared" si="14565"/>
        <v>-1914.8000000000029</v>
      </c>
    </row>
    <row r="5542" spans="2:40" ht="31.2" x14ac:dyDescent="0.3">
      <c r="B5542" s="30" t="s">
        <v>1540</v>
      </c>
      <c r="C5542" s="30" t="s">
        <v>38</v>
      </c>
      <c r="D5542" s="30" t="s">
        <v>40</v>
      </c>
      <c r="E5542" s="15" t="str">
        <f t="shared" si="14598"/>
        <v>0113</v>
      </c>
      <c r="F5542" s="30" t="s">
        <v>88</v>
      </c>
      <c r="G5542" s="30"/>
      <c r="H5542" s="31" t="s">
        <v>89</v>
      </c>
      <c r="I5542" s="32">
        <f t="shared" ref="I5542:I5543" si="14769">I5543</f>
        <v>65206.2</v>
      </c>
      <c r="J5542" s="32">
        <f t="shared" ref="J5542:J5543" si="14770">J5543</f>
        <v>64417.399999999994</v>
      </c>
      <c r="K5542" s="32">
        <f t="shared" ref="K5542:K5543" si="14771">K5543</f>
        <v>64417.399999999994</v>
      </c>
      <c r="L5542" s="32">
        <f t="shared" ref="L5542:L5543" si="14772">L5543</f>
        <v>0</v>
      </c>
      <c r="M5542" s="32">
        <f t="shared" ref="M5542:M5543" si="14773">M5543</f>
        <v>0</v>
      </c>
      <c r="N5542" s="32">
        <f t="shared" ref="N5542:N5543" si="14774">N5543</f>
        <v>0</v>
      </c>
      <c r="O5542" s="32">
        <f t="shared" ref="O5542:O5543" si="14775">O5543</f>
        <v>0</v>
      </c>
      <c r="P5542" s="32">
        <f t="shared" ref="P5542:P5543" si="14776">P5543</f>
        <v>0</v>
      </c>
      <c r="Q5542" s="32">
        <f t="shared" ref="Q5542:Q5543" si="14777">Q5543</f>
        <v>0</v>
      </c>
      <c r="R5542" s="32">
        <f t="shared" ref="R5542:R5543" si="14778">R5543</f>
        <v>2529.9</v>
      </c>
      <c r="S5542" s="32">
        <f t="shared" ref="S5542:S5543" si="14779">S5543</f>
        <v>0</v>
      </c>
      <c r="T5542" s="32">
        <f t="shared" ref="T5542:T5543" si="14780">T5543</f>
        <v>0</v>
      </c>
      <c r="U5542" s="32">
        <v>0</v>
      </c>
      <c r="V5542" s="32">
        <f t="shared" si="14649"/>
        <v>67736.099999999991</v>
      </c>
      <c r="W5542" s="32">
        <f t="shared" ref="W5542:W5543" si="14781">W5543</f>
        <v>0</v>
      </c>
      <c r="X5542" s="32">
        <f t="shared" ref="X5542:X5543" si="14782">X5543</f>
        <v>0</v>
      </c>
      <c r="Y5542" s="32">
        <f t="shared" ref="Y5542:Y5543" si="14783">Y5543</f>
        <v>0</v>
      </c>
      <c r="Z5542" s="32">
        <f t="shared" ref="Z5542:Z5543" si="14784">Z5543</f>
        <v>0</v>
      </c>
      <c r="AA5542" s="32">
        <f t="shared" ref="AA5542:AA5543" si="14785">AA5543</f>
        <v>0</v>
      </c>
      <c r="AB5542" s="32">
        <f t="shared" ref="AB5542:AB5543" si="14786">AB5543</f>
        <v>46914.115270000002</v>
      </c>
      <c r="AC5542" s="33">
        <f t="shared" ref="AC5542:AC5543" si="14787">AC5543</f>
        <v>65937.109339999995</v>
      </c>
      <c r="AD5542" s="33">
        <f t="shared" ref="AD5542:AD5543" si="14788">AD5543</f>
        <v>65934.169240000003</v>
      </c>
      <c r="AE5542" s="34">
        <f t="shared" si="14563"/>
        <v>99.995541054150806</v>
      </c>
      <c r="AF5542" s="32">
        <f t="shared" ref="AF5542:AF5543" si="14789">AF5543</f>
        <v>66460.899999999994</v>
      </c>
      <c r="AG5542" s="32">
        <f t="shared" ref="AG5542:AG5543" si="14790">AG5543</f>
        <v>0</v>
      </c>
      <c r="AH5542" s="32">
        <f t="shared" ref="AH5542:AH5543" si="14791">AH5543</f>
        <v>0</v>
      </c>
      <c r="AI5542" s="32">
        <f t="shared" ref="AI5542:AI5543" si="14792">AI5543</f>
        <v>0</v>
      </c>
      <c r="AJ5542" s="32">
        <f t="shared" ref="AJ5542:AJ5543" si="14793">AJ5543</f>
        <v>0</v>
      </c>
      <c r="AK5542" s="32">
        <f t="shared" ref="AK5542:AK5543" si="14794">AK5543</f>
        <v>0</v>
      </c>
      <c r="AL5542" s="32">
        <f t="shared" si="14564"/>
        <v>66460.899999999994</v>
      </c>
      <c r="AM5542" s="32">
        <f t="shared" si="14565"/>
        <v>1275.1999999999971</v>
      </c>
    </row>
    <row r="5543" spans="2:40" ht="78" x14ac:dyDescent="0.3">
      <c r="B5543" s="30" t="s">
        <v>1540</v>
      </c>
      <c r="C5543" s="30" t="s">
        <v>38</v>
      </c>
      <c r="D5543" s="30" t="s">
        <v>40</v>
      </c>
      <c r="E5543" s="15" t="str">
        <f t="shared" si="14598"/>
        <v>0113</v>
      </c>
      <c r="F5543" s="30" t="s">
        <v>88</v>
      </c>
      <c r="G5543" s="30" t="s">
        <v>68</v>
      </c>
      <c r="H5543" s="31" t="s">
        <v>69</v>
      </c>
      <c r="I5543" s="32">
        <f t="shared" si="14769"/>
        <v>65206.2</v>
      </c>
      <c r="J5543" s="32">
        <f t="shared" si="14770"/>
        <v>64417.399999999994</v>
      </c>
      <c r="K5543" s="32">
        <f t="shared" si="14771"/>
        <v>64417.399999999994</v>
      </c>
      <c r="L5543" s="32">
        <f t="shared" si="14772"/>
        <v>0</v>
      </c>
      <c r="M5543" s="32">
        <f t="shared" si="14773"/>
        <v>0</v>
      </c>
      <c r="N5543" s="32">
        <f t="shared" si="14774"/>
        <v>0</v>
      </c>
      <c r="O5543" s="32">
        <f t="shared" si="14775"/>
        <v>0</v>
      </c>
      <c r="P5543" s="32">
        <f t="shared" si="14776"/>
        <v>0</v>
      </c>
      <c r="Q5543" s="32">
        <f t="shared" si="14777"/>
        <v>0</v>
      </c>
      <c r="R5543" s="32">
        <f t="shared" si="14778"/>
        <v>2529.9</v>
      </c>
      <c r="S5543" s="32">
        <f t="shared" si="14779"/>
        <v>0</v>
      </c>
      <c r="T5543" s="32">
        <f t="shared" si="14780"/>
        <v>0</v>
      </c>
      <c r="U5543" s="32">
        <v>0</v>
      </c>
      <c r="V5543" s="32">
        <f t="shared" si="14649"/>
        <v>67736.099999999991</v>
      </c>
      <c r="W5543" s="32">
        <f t="shared" si="14781"/>
        <v>0</v>
      </c>
      <c r="X5543" s="32">
        <f t="shared" si="14782"/>
        <v>0</v>
      </c>
      <c r="Y5543" s="32">
        <f t="shared" si="14783"/>
        <v>0</v>
      </c>
      <c r="Z5543" s="32">
        <f t="shared" si="14784"/>
        <v>0</v>
      </c>
      <c r="AA5543" s="32">
        <f t="shared" si="14785"/>
        <v>0</v>
      </c>
      <c r="AB5543" s="32">
        <f t="shared" si="14786"/>
        <v>46914.115270000002</v>
      </c>
      <c r="AC5543" s="33">
        <f t="shared" si="14787"/>
        <v>65937.109339999995</v>
      </c>
      <c r="AD5543" s="33">
        <f t="shared" si="14788"/>
        <v>65934.169240000003</v>
      </c>
      <c r="AE5543" s="34">
        <f t="shared" si="14563"/>
        <v>99.995541054150806</v>
      </c>
      <c r="AF5543" s="32">
        <f t="shared" si="14789"/>
        <v>66460.899999999994</v>
      </c>
      <c r="AG5543" s="32">
        <f t="shared" si="14790"/>
        <v>0</v>
      </c>
      <c r="AH5543" s="32">
        <f t="shared" si="14791"/>
        <v>0</v>
      </c>
      <c r="AI5543" s="32">
        <f t="shared" si="14792"/>
        <v>0</v>
      </c>
      <c r="AJ5543" s="32">
        <f t="shared" si="14793"/>
        <v>0</v>
      </c>
      <c r="AK5543" s="32">
        <f t="shared" si="14794"/>
        <v>0</v>
      </c>
      <c r="AL5543" s="32">
        <f t="shared" si="14564"/>
        <v>66460.899999999994</v>
      </c>
      <c r="AM5543" s="32">
        <f t="shared" si="14565"/>
        <v>1275.1999999999971</v>
      </c>
    </row>
    <row r="5544" spans="2:40" ht="31.2" x14ac:dyDescent="0.3">
      <c r="B5544" s="30" t="s">
        <v>1540</v>
      </c>
      <c r="C5544" s="30" t="s">
        <v>38</v>
      </c>
      <c r="D5544" s="30" t="s">
        <v>40</v>
      </c>
      <c r="E5544" s="15" t="str">
        <f t="shared" si="14598"/>
        <v>0113</v>
      </c>
      <c r="F5544" s="30" t="s">
        <v>88</v>
      </c>
      <c r="G5544" s="30" t="s">
        <v>90</v>
      </c>
      <c r="H5544" s="31" t="s">
        <v>91</v>
      </c>
      <c r="I5544" s="32">
        <v>65206.2</v>
      </c>
      <c r="J5544" s="32">
        <v>64417.399999999994</v>
      </c>
      <c r="K5544" s="32">
        <v>64417.399999999994</v>
      </c>
      <c r="L5544" s="32"/>
      <c r="M5544" s="32"/>
      <c r="N5544" s="32"/>
      <c r="O5544" s="32">
        <v>0</v>
      </c>
      <c r="P5544" s="32">
        <v>0</v>
      </c>
      <c r="Q5544" s="32">
        <v>0</v>
      </c>
      <c r="R5544" s="32">
        <v>2529.9</v>
      </c>
      <c r="S5544" s="32">
        <v>0</v>
      </c>
      <c r="T5544" s="32">
        <v>0</v>
      </c>
      <c r="U5544" s="32">
        <v>0</v>
      </c>
      <c r="V5544" s="32">
        <f t="shared" si="14649"/>
        <v>67736.099999999991</v>
      </c>
      <c r="W5544" s="32"/>
      <c r="X5544" s="32"/>
      <c r="Y5544" s="32"/>
      <c r="Z5544" s="32"/>
      <c r="AA5544" s="32"/>
      <c r="AB5544" s="32">
        <v>46914.115270000002</v>
      </c>
      <c r="AC5544" s="33">
        <v>65937.109339999995</v>
      </c>
      <c r="AD5544" s="33">
        <v>65934.169240000003</v>
      </c>
      <c r="AE5544" s="34">
        <f t="shared" si="14563"/>
        <v>99.995541054150806</v>
      </c>
      <c r="AF5544" s="32">
        <v>66460.899999999994</v>
      </c>
      <c r="AG5544" s="32">
        <v>0</v>
      </c>
      <c r="AH5544" s="32">
        <v>0</v>
      </c>
      <c r="AI5544" s="32">
        <v>0</v>
      </c>
      <c r="AJ5544" s="32">
        <v>0</v>
      </c>
      <c r="AK5544" s="32">
        <v>0</v>
      </c>
      <c r="AL5544" s="32">
        <f t="shared" si="14564"/>
        <v>66460.899999999994</v>
      </c>
      <c r="AM5544" s="32">
        <f t="shared" si="14565"/>
        <v>1275.1999999999971</v>
      </c>
      <c r="AN5544" s="12"/>
    </row>
    <row r="5545" spans="2:40" ht="31.2" x14ac:dyDescent="0.3">
      <c r="B5545" s="30" t="s">
        <v>1540</v>
      </c>
      <c r="C5545" s="30" t="s">
        <v>38</v>
      </c>
      <c r="D5545" s="30" t="s">
        <v>40</v>
      </c>
      <c r="E5545" s="15" t="str">
        <f t="shared" si="14598"/>
        <v>0113</v>
      </c>
      <c r="F5545" s="30" t="s">
        <v>96</v>
      </c>
      <c r="G5545" s="30"/>
      <c r="H5545" s="31" t="s">
        <v>97</v>
      </c>
      <c r="I5545" s="32">
        <f t="shared" ref="I5545:N5545" si="14795">I5548+I5550</f>
        <v>5730.6</v>
      </c>
      <c r="J5545" s="32">
        <f t="shared" si="14795"/>
        <v>5730.6</v>
      </c>
      <c r="K5545" s="32">
        <f t="shared" si="14795"/>
        <v>5730.6</v>
      </c>
      <c r="L5545" s="32">
        <f t="shared" si="14795"/>
        <v>0</v>
      </c>
      <c r="M5545" s="32">
        <f t="shared" si="14795"/>
        <v>0</v>
      </c>
      <c r="N5545" s="32">
        <f t="shared" si="14795"/>
        <v>0</v>
      </c>
      <c r="O5545" s="32">
        <f>O5548+O5550+O5546</f>
        <v>6070</v>
      </c>
      <c r="P5545" s="32">
        <f>P5548+P5550</f>
        <v>0</v>
      </c>
      <c r="Q5545" s="32">
        <f>Q5548+Q5550</f>
        <v>0</v>
      </c>
      <c r="R5545" s="32">
        <f>R5548+R5550</f>
        <v>0</v>
      </c>
      <c r="S5545" s="32">
        <f>S5548+S5550</f>
        <v>0</v>
      </c>
      <c r="T5545" s="32">
        <f>T5548+T5550</f>
        <v>0</v>
      </c>
      <c r="U5545" s="32">
        <v>0</v>
      </c>
      <c r="V5545" s="32">
        <f t="shared" si="14649"/>
        <v>11800.6</v>
      </c>
      <c r="W5545" s="32">
        <f>W5548+W5550</f>
        <v>0</v>
      </c>
      <c r="X5545" s="32">
        <f>X5548+X5550</f>
        <v>0</v>
      </c>
      <c r="Y5545" s="32">
        <f>Y5548+Y5550</f>
        <v>0</v>
      </c>
      <c r="Z5545" s="32">
        <f>Z5548+Z5550</f>
        <v>0</v>
      </c>
      <c r="AA5545" s="32">
        <f>AA5548+AA5550</f>
        <v>0</v>
      </c>
      <c r="AB5545" s="32">
        <f>AB5548+AB5550+AB5546</f>
        <v>6939.4123900000004</v>
      </c>
      <c r="AC5545" s="33">
        <f>AC5548+AC5550+AC5546</f>
        <v>16376.69066</v>
      </c>
      <c r="AD5545" s="33">
        <f>AD5548+AD5550+AD5546</f>
        <v>16366.69066</v>
      </c>
      <c r="AE5545" s="34">
        <f t="shared" si="14563"/>
        <v>99.938937602183415</v>
      </c>
      <c r="AF5545" s="32">
        <f t="shared" ref="AF5545:AK5545" si="14796">AF5548+AF5550+AF5546</f>
        <v>8920.6</v>
      </c>
      <c r="AG5545" s="32">
        <f t="shared" si="14796"/>
        <v>6070</v>
      </c>
      <c r="AH5545" s="32">
        <f t="shared" si="14796"/>
        <v>0</v>
      </c>
      <c r="AI5545" s="32">
        <f t="shared" si="14796"/>
        <v>0</v>
      </c>
      <c r="AJ5545" s="32">
        <f t="shared" si="14796"/>
        <v>0</v>
      </c>
      <c r="AK5545" s="32">
        <f t="shared" si="14796"/>
        <v>0</v>
      </c>
      <c r="AL5545" s="32">
        <f t="shared" si="14564"/>
        <v>14990.6</v>
      </c>
      <c r="AM5545" s="32">
        <f t="shared" si="14565"/>
        <v>-3190</v>
      </c>
    </row>
    <row r="5546" spans="2:40" ht="78" x14ac:dyDescent="0.3">
      <c r="B5546" s="30" t="s">
        <v>1540</v>
      </c>
      <c r="C5546" s="30" t="s">
        <v>38</v>
      </c>
      <c r="D5546" s="30" t="s">
        <v>40</v>
      </c>
      <c r="E5546" s="15" t="str">
        <f t="shared" si="14598"/>
        <v>0113</v>
      </c>
      <c r="F5546" s="30" t="s">
        <v>96</v>
      </c>
      <c r="G5546" s="30" t="s">
        <v>68</v>
      </c>
      <c r="H5546" s="31" t="s">
        <v>69</v>
      </c>
      <c r="I5546" s="32"/>
      <c r="J5546" s="32"/>
      <c r="K5546" s="32"/>
      <c r="L5546" s="32"/>
      <c r="M5546" s="32"/>
      <c r="N5546" s="32"/>
      <c r="O5546" s="32">
        <f>O5547</f>
        <v>0</v>
      </c>
      <c r="P5546" s="32"/>
      <c r="Q5546" s="32"/>
      <c r="R5546" s="32"/>
      <c r="S5546" s="32"/>
      <c r="T5546" s="32"/>
      <c r="U5546" s="32"/>
      <c r="V5546" s="32">
        <f t="shared" si="14649"/>
        <v>0</v>
      </c>
      <c r="W5546" s="32"/>
      <c r="X5546" s="32"/>
      <c r="Y5546" s="32"/>
      <c r="Z5546" s="32"/>
      <c r="AA5546" s="32"/>
      <c r="AB5546" s="32">
        <f>AB5547</f>
        <v>9.1999999999999993</v>
      </c>
      <c r="AC5546" s="33">
        <f>AC5547</f>
        <v>9.1999999999999993</v>
      </c>
      <c r="AD5546" s="33">
        <f>AD5547</f>
        <v>9.1999999999999993</v>
      </c>
      <c r="AE5546" s="34">
        <f t="shared" ref="AE5546:AE5609" si="14797">AD5546/AC5546*100</f>
        <v>100</v>
      </c>
      <c r="AF5546" s="32">
        <f t="shared" ref="AF5546:AK5546" si="14798">AF5547</f>
        <v>9.1999999999999993</v>
      </c>
      <c r="AG5546" s="32">
        <f t="shared" si="14798"/>
        <v>0</v>
      </c>
      <c r="AH5546" s="32">
        <f t="shared" si="14798"/>
        <v>0</v>
      </c>
      <c r="AI5546" s="32">
        <f t="shared" si="14798"/>
        <v>0</v>
      </c>
      <c r="AJ5546" s="32">
        <f t="shared" si="14798"/>
        <v>0</v>
      </c>
      <c r="AK5546" s="32">
        <f t="shared" si="14798"/>
        <v>0</v>
      </c>
      <c r="AL5546" s="32">
        <f t="shared" ref="AL5546:AL5609" si="14799">AF5546+AH5546+AK5546+AI5546+AJ5546+AG5546</f>
        <v>9.1999999999999993</v>
      </c>
      <c r="AM5546" s="32">
        <f t="shared" ref="AM5546:AM5609" si="14800">V5546-AL5546</f>
        <v>-9.1999999999999993</v>
      </c>
    </row>
    <row r="5547" spans="2:40" ht="31.2" x14ac:dyDescent="0.3">
      <c r="B5547" s="30" t="s">
        <v>1540</v>
      </c>
      <c r="C5547" s="30" t="s">
        <v>38</v>
      </c>
      <c r="D5547" s="30" t="s">
        <v>40</v>
      </c>
      <c r="E5547" s="15" t="str">
        <f t="shared" si="14598"/>
        <v>0113</v>
      </c>
      <c r="F5547" s="30" t="s">
        <v>96</v>
      </c>
      <c r="G5547" s="30" t="s">
        <v>90</v>
      </c>
      <c r="H5547" s="31" t="s">
        <v>91</v>
      </c>
      <c r="I5547" s="32"/>
      <c r="J5547" s="32"/>
      <c r="K5547" s="32"/>
      <c r="L5547" s="32"/>
      <c r="M5547" s="32"/>
      <c r="N5547" s="32"/>
      <c r="O5547" s="32">
        <v>0</v>
      </c>
      <c r="P5547" s="32"/>
      <c r="Q5547" s="32"/>
      <c r="R5547" s="32"/>
      <c r="S5547" s="32"/>
      <c r="T5547" s="32"/>
      <c r="U5547" s="32"/>
      <c r="V5547" s="32">
        <f t="shared" si="14649"/>
        <v>0</v>
      </c>
      <c r="W5547" s="32"/>
      <c r="X5547" s="32"/>
      <c r="Y5547" s="32"/>
      <c r="Z5547" s="32"/>
      <c r="AA5547" s="32"/>
      <c r="AB5547" s="32">
        <v>9.1999999999999993</v>
      </c>
      <c r="AC5547" s="33">
        <v>9.1999999999999993</v>
      </c>
      <c r="AD5547" s="33">
        <v>9.1999999999999993</v>
      </c>
      <c r="AE5547" s="34">
        <f t="shared" si="14797"/>
        <v>100</v>
      </c>
      <c r="AF5547" s="32">
        <v>9.1999999999999993</v>
      </c>
      <c r="AG5547" s="32">
        <v>0</v>
      </c>
      <c r="AH5547" s="32">
        <v>0</v>
      </c>
      <c r="AI5547" s="32">
        <v>0</v>
      </c>
      <c r="AJ5547" s="32">
        <v>0</v>
      </c>
      <c r="AK5547" s="32">
        <v>0</v>
      </c>
      <c r="AL5547" s="32">
        <f t="shared" si="14799"/>
        <v>9.1999999999999993</v>
      </c>
      <c r="AM5547" s="32">
        <f t="shared" si="14800"/>
        <v>-9.1999999999999993</v>
      </c>
    </row>
    <row r="5548" spans="2:40" ht="31.2" x14ac:dyDescent="0.3">
      <c r="B5548" s="30" t="s">
        <v>1540</v>
      </c>
      <c r="C5548" s="30" t="s">
        <v>38</v>
      </c>
      <c r="D5548" s="30" t="s">
        <v>40</v>
      </c>
      <c r="E5548" s="15" t="str">
        <f t="shared" si="14598"/>
        <v>0113</v>
      </c>
      <c r="F5548" s="30" t="s">
        <v>96</v>
      </c>
      <c r="G5548" s="30" t="s">
        <v>50</v>
      </c>
      <c r="H5548" s="31" t="s">
        <v>51</v>
      </c>
      <c r="I5548" s="32">
        <f t="shared" ref="I5548:T5548" si="14801">I5549</f>
        <v>5730.6</v>
      </c>
      <c r="J5548" s="32">
        <f t="shared" si="14801"/>
        <v>5730.6</v>
      </c>
      <c r="K5548" s="32">
        <f t="shared" si="14801"/>
        <v>5730.6</v>
      </c>
      <c r="L5548" s="32">
        <f t="shared" si="14801"/>
        <v>0</v>
      </c>
      <c r="M5548" s="32">
        <f t="shared" si="14801"/>
        <v>0</v>
      </c>
      <c r="N5548" s="32">
        <f t="shared" si="14801"/>
        <v>0</v>
      </c>
      <c r="O5548" s="32">
        <f t="shared" si="14801"/>
        <v>0</v>
      </c>
      <c r="P5548" s="32">
        <f t="shared" si="14801"/>
        <v>0</v>
      </c>
      <c r="Q5548" s="32">
        <f t="shared" si="14801"/>
        <v>0</v>
      </c>
      <c r="R5548" s="32">
        <f t="shared" si="14801"/>
        <v>0</v>
      </c>
      <c r="S5548" s="32">
        <f t="shared" si="14801"/>
        <v>0</v>
      </c>
      <c r="T5548" s="32">
        <f t="shared" si="14801"/>
        <v>0</v>
      </c>
      <c r="U5548" s="32">
        <v>0</v>
      </c>
      <c r="V5548" s="32">
        <f t="shared" si="14649"/>
        <v>5730.6</v>
      </c>
      <c r="W5548" s="32">
        <f t="shared" ref="W5548:AD5548" si="14802">W5549</f>
        <v>0</v>
      </c>
      <c r="X5548" s="32">
        <f t="shared" si="14802"/>
        <v>0</v>
      </c>
      <c r="Y5548" s="32">
        <f t="shared" si="14802"/>
        <v>0</v>
      </c>
      <c r="Z5548" s="32">
        <f t="shared" si="14802"/>
        <v>0</v>
      </c>
      <c r="AA5548" s="32">
        <f t="shared" si="14802"/>
        <v>0</v>
      </c>
      <c r="AB5548" s="32">
        <f t="shared" si="14802"/>
        <v>3740.2123900000001</v>
      </c>
      <c r="AC5548" s="33">
        <f t="shared" si="14802"/>
        <v>5427.4906600000004</v>
      </c>
      <c r="AD5548" s="33">
        <f t="shared" si="14802"/>
        <v>5427.4906600000004</v>
      </c>
      <c r="AE5548" s="34">
        <f t="shared" si="14797"/>
        <v>100</v>
      </c>
      <c r="AF5548" s="32">
        <f t="shared" ref="AF5548:AK5548" si="14803">AF5549</f>
        <v>5721.4</v>
      </c>
      <c r="AG5548" s="32">
        <f t="shared" si="14803"/>
        <v>0</v>
      </c>
      <c r="AH5548" s="32">
        <f t="shared" si="14803"/>
        <v>0</v>
      </c>
      <c r="AI5548" s="32">
        <f t="shared" si="14803"/>
        <v>0</v>
      </c>
      <c r="AJ5548" s="32">
        <f t="shared" si="14803"/>
        <v>0</v>
      </c>
      <c r="AK5548" s="32">
        <f t="shared" si="14803"/>
        <v>0</v>
      </c>
      <c r="AL5548" s="32">
        <f t="shared" si="14799"/>
        <v>5721.4</v>
      </c>
      <c r="AM5548" s="32">
        <f t="shared" si="14800"/>
        <v>9.2000000000007276</v>
      </c>
    </row>
    <row r="5549" spans="2:40" ht="31.2" x14ac:dyDescent="0.3">
      <c r="B5549" s="30" t="s">
        <v>1540</v>
      </c>
      <c r="C5549" s="30" t="s">
        <v>38</v>
      </c>
      <c r="D5549" s="30" t="s">
        <v>40</v>
      </c>
      <c r="E5549" s="15" t="str">
        <f t="shared" si="14598"/>
        <v>0113</v>
      </c>
      <c r="F5549" s="30" t="s">
        <v>96</v>
      </c>
      <c r="G5549" s="30" t="s">
        <v>52</v>
      </c>
      <c r="H5549" s="31" t="s">
        <v>53</v>
      </c>
      <c r="I5549" s="32">
        <v>5730.6</v>
      </c>
      <c r="J5549" s="32">
        <v>5730.6</v>
      </c>
      <c r="K5549" s="32">
        <v>5730.6</v>
      </c>
      <c r="L5549" s="32"/>
      <c r="M5549" s="32"/>
      <c r="N5549" s="32"/>
      <c r="O5549" s="32">
        <v>0</v>
      </c>
      <c r="P5549" s="32">
        <v>0</v>
      </c>
      <c r="Q5549" s="32">
        <v>0</v>
      </c>
      <c r="R5549" s="32">
        <v>0</v>
      </c>
      <c r="S5549" s="32">
        <v>0</v>
      </c>
      <c r="T5549" s="32">
        <v>0</v>
      </c>
      <c r="U5549" s="32">
        <v>0</v>
      </c>
      <c r="V5549" s="32">
        <f t="shared" si="14649"/>
        <v>5730.6</v>
      </c>
      <c r="W5549" s="32"/>
      <c r="X5549" s="32"/>
      <c r="Y5549" s="32"/>
      <c r="Z5549" s="32"/>
      <c r="AA5549" s="32"/>
      <c r="AB5549" s="32">
        <v>3740.2123900000001</v>
      </c>
      <c r="AC5549" s="33">
        <v>5427.4906600000004</v>
      </c>
      <c r="AD5549" s="33">
        <v>5427.4906600000004</v>
      </c>
      <c r="AE5549" s="34">
        <f t="shared" si="14797"/>
        <v>100</v>
      </c>
      <c r="AF5549" s="32">
        <v>5721.4</v>
      </c>
      <c r="AG5549" s="32">
        <v>0</v>
      </c>
      <c r="AH5549" s="32">
        <v>0</v>
      </c>
      <c r="AI5549" s="32">
        <v>0</v>
      </c>
      <c r="AJ5549" s="32">
        <v>0</v>
      </c>
      <c r="AK5549" s="32">
        <v>0</v>
      </c>
      <c r="AL5549" s="32">
        <f t="shared" si="14799"/>
        <v>5721.4</v>
      </c>
      <c r="AM5549" s="32">
        <f t="shared" si="14800"/>
        <v>9.2000000000007276</v>
      </c>
      <c r="AN5549" s="12"/>
    </row>
    <row r="5550" spans="2:40" x14ac:dyDescent="0.3">
      <c r="B5550" s="30" t="s">
        <v>1540</v>
      </c>
      <c r="C5550" s="30" t="s">
        <v>38</v>
      </c>
      <c r="D5550" s="30" t="s">
        <v>40</v>
      </c>
      <c r="E5550" s="15" t="str">
        <f t="shared" si="14598"/>
        <v>0113</v>
      </c>
      <c r="F5550" s="30" t="s">
        <v>96</v>
      </c>
      <c r="G5550" s="30" t="s">
        <v>56</v>
      </c>
      <c r="H5550" s="31" t="s">
        <v>57</v>
      </c>
      <c r="I5550" s="32">
        <f t="shared" ref="I5550:T5550" si="14804">I5551</f>
        <v>0</v>
      </c>
      <c r="J5550" s="32">
        <f t="shared" si="14804"/>
        <v>0</v>
      </c>
      <c r="K5550" s="32">
        <f t="shared" si="14804"/>
        <v>0</v>
      </c>
      <c r="L5550" s="32">
        <f t="shared" si="14804"/>
        <v>0</v>
      </c>
      <c r="M5550" s="32">
        <f t="shared" si="14804"/>
        <v>0</v>
      </c>
      <c r="N5550" s="32">
        <f t="shared" si="14804"/>
        <v>0</v>
      </c>
      <c r="O5550" s="32">
        <f t="shared" si="14804"/>
        <v>6070</v>
      </c>
      <c r="P5550" s="32">
        <f t="shared" si="14804"/>
        <v>0</v>
      </c>
      <c r="Q5550" s="32">
        <f t="shared" si="14804"/>
        <v>0</v>
      </c>
      <c r="R5550" s="32">
        <f t="shared" si="14804"/>
        <v>0</v>
      </c>
      <c r="S5550" s="32">
        <f t="shared" si="14804"/>
        <v>0</v>
      </c>
      <c r="T5550" s="32">
        <f t="shared" si="14804"/>
        <v>0</v>
      </c>
      <c r="U5550" s="32">
        <v>0</v>
      </c>
      <c r="V5550" s="32">
        <f t="shared" si="14649"/>
        <v>6070</v>
      </c>
      <c r="W5550" s="32">
        <f t="shared" ref="W5550:AD5550" si="14805">W5551</f>
        <v>0</v>
      </c>
      <c r="X5550" s="32">
        <f t="shared" si="14805"/>
        <v>0</v>
      </c>
      <c r="Y5550" s="32">
        <f t="shared" si="14805"/>
        <v>0</v>
      </c>
      <c r="Z5550" s="32">
        <f t="shared" si="14805"/>
        <v>0</v>
      </c>
      <c r="AA5550" s="32">
        <f t="shared" si="14805"/>
        <v>0</v>
      </c>
      <c r="AB5550" s="32">
        <f t="shared" si="14805"/>
        <v>3190</v>
      </c>
      <c r="AC5550" s="33">
        <f t="shared" si="14805"/>
        <v>10940</v>
      </c>
      <c r="AD5550" s="33">
        <f t="shared" si="14805"/>
        <v>10930</v>
      </c>
      <c r="AE5550" s="34">
        <f t="shared" si="14797"/>
        <v>99.908592321755023</v>
      </c>
      <c r="AF5550" s="32">
        <f t="shared" ref="AF5550:AK5550" si="14806">AF5551</f>
        <v>3190</v>
      </c>
      <c r="AG5550" s="32">
        <f t="shared" si="14806"/>
        <v>6070</v>
      </c>
      <c r="AH5550" s="32">
        <f t="shared" si="14806"/>
        <v>0</v>
      </c>
      <c r="AI5550" s="32">
        <f t="shared" si="14806"/>
        <v>0</v>
      </c>
      <c r="AJ5550" s="32">
        <f t="shared" si="14806"/>
        <v>0</v>
      </c>
      <c r="AK5550" s="32">
        <f t="shared" si="14806"/>
        <v>0</v>
      </c>
      <c r="AL5550" s="32">
        <f t="shared" si="14799"/>
        <v>9260</v>
      </c>
      <c r="AM5550" s="32">
        <f t="shared" si="14800"/>
        <v>-3190</v>
      </c>
      <c r="AN5550" s="12"/>
    </row>
    <row r="5551" spans="2:40" x14ac:dyDescent="0.3">
      <c r="B5551" s="30" t="s">
        <v>1540</v>
      </c>
      <c r="C5551" s="30" t="s">
        <v>38</v>
      </c>
      <c r="D5551" s="30" t="s">
        <v>40</v>
      </c>
      <c r="E5551" s="15" t="str">
        <f t="shared" si="14598"/>
        <v>0113</v>
      </c>
      <c r="F5551" s="30" t="s">
        <v>96</v>
      </c>
      <c r="G5551" s="30" t="s">
        <v>60</v>
      </c>
      <c r="H5551" s="31" t="s">
        <v>61</v>
      </c>
      <c r="I5551" s="32"/>
      <c r="J5551" s="32"/>
      <c r="K5551" s="32"/>
      <c r="L5551" s="32"/>
      <c r="M5551" s="32"/>
      <c r="N5551" s="32"/>
      <c r="O5551" s="32">
        <v>6070</v>
      </c>
      <c r="P5551" s="32">
        <v>0</v>
      </c>
      <c r="Q5551" s="32">
        <v>0</v>
      </c>
      <c r="R5551" s="32">
        <v>0</v>
      </c>
      <c r="S5551" s="32">
        <v>0</v>
      </c>
      <c r="T5551" s="32">
        <v>0</v>
      </c>
      <c r="U5551" s="32">
        <v>0</v>
      </c>
      <c r="V5551" s="32">
        <f t="shared" si="14649"/>
        <v>6070</v>
      </c>
      <c r="W5551" s="32"/>
      <c r="X5551" s="32"/>
      <c r="Y5551" s="32"/>
      <c r="Z5551" s="32"/>
      <c r="AA5551" s="32"/>
      <c r="AB5551" s="32">
        <v>3190</v>
      </c>
      <c r="AC5551" s="33">
        <v>10940</v>
      </c>
      <c r="AD5551" s="33">
        <v>10930</v>
      </c>
      <c r="AE5551" s="34">
        <f t="shared" si="14797"/>
        <v>99.908592321755023</v>
      </c>
      <c r="AF5551" s="32">
        <v>3190</v>
      </c>
      <c r="AG5551" s="32">
        <v>6070</v>
      </c>
      <c r="AH5551" s="32">
        <v>0</v>
      </c>
      <c r="AI5551" s="32">
        <v>0</v>
      </c>
      <c r="AJ5551" s="32">
        <v>0</v>
      </c>
      <c r="AK5551" s="32">
        <v>0</v>
      </c>
      <c r="AL5551" s="32">
        <f t="shared" si="14799"/>
        <v>9260</v>
      </c>
      <c r="AM5551" s="32">
        <f t="shared" si="14800"/>
        <v>-3190</v>
      </c>
      <c r="AN5551" s="12"/>
    </row>
    <row r="5552" spans="2:40" ht="46.8" x14ac:dyDescent="0.3">
      <c r="B5552" s="30" t="s">
        <v>1540</v>
      </c>
      <c r="C5552" s="30" t="s">
        <v>38</v>
      </c>
      <c r="D5552" s="30" t="s">
        <v>40</v>
      </c>
      <c r="E5552" s="15" t="str">
        <f t="shared" si="14598"/>
        <v>0113</v>
      </c>
      <c r="F5552" s="30" t="s">
        <v>98</v>
      </c>
      <c r="G5552" s="30"/>
      <c r="H5552" s="31" t="s">
        <v>99</v>
      </c>
      <c r="I5552" s="32">
        <f t="shared" ref="I5552:I5555" si="14807">I5553</f>
        <v>0</v>
      </c>
      <c r="J5552" s="32">
        <f t="shared" ref="J5552:J5555" si="14808">J5553</f>
        <v>0</v>
      </c>
      <c r="K5552" s="32">
        <f t="shared" ref="K5552:K5555" si="14809">K5553</f>
        <v>0</v>
      </c>
      <c r="L5552" s="32">
        <f t="shared" ref="L5552:L5555" si="14810">L5553</f>
        <v>0</v>
      </c>
      <c r="M5552" s="32">
        <f t="shared" ref="M5552:M5555" si="14811">M5553</f>
        <v>0</v>
      </c>
      <c r="N5552" s="32">
        <f t="shared" ref="N5552:N5555" si="14812">N5553</f>
        <v>0</v>
      </c>
      <c r="O5552" s="32">
        <f t="shared" ref="O5552:O5554" si="14813">O5553</f>
        <v>217.4</v>
      </c>
      <c r="P5552" s="32">
        <f t="shared" ref="P5552:P5554" si="14814">P5553</f>
        <v>1035.442</v>
      </c>
      <c r="Q5552" s="32">
        <f t="shared" ref="Q5552:Q5554" si="14815">Q5553</f>
        <v>457.86399999999998</v>
      </c>
      <c r="R5552" s="32">
        <f t="shared" ref="R5552:R5554" si="14816">R5553</f>
        <v>1310.068</v>
      </c>
      <c r="S5552" s="32">
        <f t="shared" ref="S5552:S5554" si="14817">S5553</f>
        <v>0</v>
      </c>
      <c r="T5552" s="32">
        <f t="shared" ref="T5552:T5555" si="14818">T5553</f>
        <v>0</v>
      </c>
      <c r="U5552" s="32">
        <v>0</v>
      </c>
      <c r="V5552" s="32">
        <f t="shared" si="14649"/>
        <v>3020.7739999999999</v>
      </c>
      <c r="W5552" s="32">
        <f t="shared" ref="W5552:W5555" si="14819">W5553</f>
        <v>0</v>
      </c>
      <c r="X5552" s="32">
        <f t="shared" ref="X5552:X5555" si="14820">X5553</f>
        <v>0</v>
      </c>
      <c r="Y5552" s="32">
        <f t="shared" ref="Y5552:Y5555" si="14821">Y5553</f>
        <v>0</v>
      </c>
      <c r="Z5552" s="32">
        <f t="shared" ref="Z5552:Z5555" si="14822">Z5553</f>
        <v>0</v>
      </c>
      <c r="AA5552" s="32">
        <f t="shared" ref="AA5552:AA5555" si="14823">AA5553</f>
        <v>0</v>
      </c>
      <c r="AB5552" s="32">
        <f t="shared" ref="AB5552:AB5554" si="14824">AB5553</f>
        <v>5311.3368500000006</v>
      </c>
      <c r="AC5552" s="33">
        <f t="shared" ref="AC5552:AC5554" si="14825">AC5553</f>
        <v>5862.4516399999993</v>
      </c>
      <c r="AD5552" s="33">
        <f t="shared" ref="AD5552:AD5554" si="14826">AD5553</f>
        <v>5859.0866799999994</v>
      </c>
      <c r="AE5552" s="34">
        <f t="shared" si="14797"/>
        <v>99.942601488137811</v>
      </c>
      <c r="AF5552" s="32">
        <f t="shared" ref="AF5552:AF5554" si="14827">AF5553</f>
        <v>5541.7674300000008</v>
      </c>
      <c r="AG5552" s="32">
        <f t="shared" ref="AG5552:AG5554" si="14828">AG5553</f>
        <v>217.4</v>
      </c>
      <c r="AH5552" s="32">
        <f t="shared" ref="AH5552:AH5554" si="14829">AH5553</f>
        <v>0</v>
      </c>
      <c r="AI5552" s="32">
        <f t="shared" ref="AI5552:AI5554" si="14830">AI5553</f>
        <v>0</v>
      </c>
      <c r="AJ5552" s="32">
        <f t="shared" ref="AJ5552:AJ5554" si="14831">AJ5553</f>
        <v>0</v>
      </c>
      <c r="AK5552" s="32">
        <f t="shared" ref="AK5552:AK5554" si="14832">AK5553</f>
        <v>0</v>
      </c>
      <c r="AL5552" s="32">
        <f t="shared" si="14799"/>
        <v>5759.1674300000004</v>
      </c>
      <c r="AM5552" s="32">
        <f t="shared" si="14800"/>
        <v>-2738.3934300000005</v>
      </c>
    </row>
    <row r="5553" spans="2:40" ht="31.2" x14ac:dyDescent="0.3">
      <c r="B5553" s="30" t="s">
        <v>1540</v>
      </c>
      <c r="C5553" s="30" t="s">
        <v>38</v>
      </c>
      <c r="D5553" s="30" t="s">
        <v>40</v>
      </c>
      <c r="E5553" s="15" t="str">
        <f t="shared" ref="E5553:E5616" si="14833">CONCATENATE(C5553,D5553)</f>
        <v>0113</v>
      </c>
      <c r="F5553" s="30" t="s">
        <v>100</v>
      </c>
      <c r="G5553" s="30"/>
      <c r="H5553" s="31" t="s">
        <v>101</v>
      </c>
      <c r="I5553" s="32">
        <f t="shared" si="14807"/>
        <v>0</v>
      </c>
      <c r="J5553" s="32">
        <f t="shared" si="14808"/>
        <v>0</v>
      </c>
      <c r="K5553" s="32">
        <f t="shared" si="14809"/>
        <v>0</v>
      </c>
      <c r="L5553" s="32">
        <f t="shared" si="14810"/>
        <v>0</v>
      </c>
      <c r="M5553" s="32">
        <f t="shared" si="14811"/>
        <v>0</v>
      </c>
      <c r="N5553" s="32">
        <f t="shared" si="14812"/>
        <v>0</v>
      </c>
      <c r="O5553" s="32">
        <f t="shared" si="14813"/>
        <v>217.4</v>
      </c>
      <c r="P5553" s="32">
        <f t="shared" si="14814"/>
        <v>1035.442</v>
      </c>
      <c r="Q5553" s="32">
        <f t="shared" si="14815"/>
        <v>457.86399999999998</v>
      </c>
      <c r="R5553" s="32">
        <f t="shared" si="14816"/>
        <v>1310.068</v>
      </c>
      <c r="S5553" s="32">
        <f t="shared" si="14817"/>
        <v>0</v>
      </c>
      <c r="T5553" s="32">
        <f t="shared" si="14818"/>
        <v>0</v>
      </c>
      <c r="U5553" s="32">
        <v>0</v>
      </c>
      <c r="V5553" s="32">
        <f t="shared" si="14649"/>
        <v>3020.7739999999999</v>
      </c>
      <c r="W5553" s="32">
        <f t="shared" si="14819"/>
        <v>0</v>
      </c>
      <c r="X5553" s="32">
        <f t="shared" si="14820"/>
        <v>0</v>
      </c>
      <c r="Y5553" s="32">
        <f t="shared" si="14821"/>
        <v>0</v>
      </c>
      <c r="Z5553" s="32">
        <f t="shared" si="14822"/>
        <v>0</v>
      </c>
      <c r="AA5553" s="32">
        <f t="shared" si="14823"/>
        <v>0</v>
      </c>
      <c r="AB5553" s="32">
        <f t="shared" si="14824"/>
        <v>5311.3368500000006</v>
      </c>
      <c r="AC5553" s="33">
        <f t="shared" si="14825"/>
        <v>5862.4516399999993</v>
      </c>
      <c r="AD5553" s="33">
        <f t="shared" si="14826"/>
        <v>5859.0866799999994</v>
      </c>
      <c r="AE5553" s="34">
        <f t="shared" si="14797"/>
        <v>99.942601488137811</v>
      </c>
      <c r="AF5553" s="32">
        <f t="shared" si="14827"/>
        <v>5541.7674300000008</v>
      </c>
      <c r="AG5553" s="32">
        <f t="shared" si="14828"/>
        <v>217.4</v>
      </c>
      <c r="AH5553" s="32">
        <f t="shared" si="14829"/>
        <v>0</v>
      </c>
      <c r="AI5553" s="32">
        <f t="shared" si="14830"/>
        <v>0</v>
      </c>
      <c r="AJ5553" s="32">
        <f t="shared" si="14831"/>
        <v>0</v>
      </c>
      <c r="AK5553" s="32">
        <f t="shared" si="14832"/>
        <v>0</v>
      </c>
      <c r="AL5553" s="32">
        <f t="shared" si="14799"/>
        <v>5759.1674300000004</v>
      </c>
      <c r="AM5553" s="32">
        <f t="shared" si="14800"/>
        <v>-2738.3934300000005</v>
      </c>
    </row>
    <row r="5554" spans="2:40" ht="31.2" x14ac:dyDescent="0.3">
      <c r="B5554" s="30" t="s">
        <v>1540</v>
      </c>
      <c r="C5554" s="30" t="s">
        <v>38</v>
      </c>
      <c r="D5554" s="30" t="s">
        <v>40</v>
      </c>
      <c r="E5554" s="15" t="str">
        <f t="shared" si="14833"/>
        <v>0113</v>
      </c>
      <c r="F5554" s="30" t="s">
        <v>102</v>
      </c>
      <c r="G5554" s="30"/>
      <c r="H5554" s="31" t="s">
        <v>103</v>
      </c>
      <c r="I5554" s="32">
        <f t="shared" si="14807"/>
        <v>0</v>
      </c>
      <c r="J5554" s="32">
        <f t="shared" si="14808"/>
        <v>0</v>
      </c>
      <c r="K5554" s="32">
        <f t="shared" si="14809"/>
        <v>0</v>
      </c>
      <c r="L5554" s="32">
        <f t="shared" si="14810"/>
        <v>0</v>
      </c>
      <c r="M5554" s="32">
        <f t="shared" si="14811"/>
        <v>0</v>
      </c>
      <c r="N5554" s="32">
        <f t="shared" si="14812"/>
        <v>0</v>
      </c>
      <c r="O5554" s="32">
        <f t="shared" si="14813"/>
        <v>217.4</v>
      </c>
      <c r="P5554" s="32">
        <f t="shared" si="14814"/>
        <v>1035.442</v>
      </c>
      <c r="Q5554" s="32">
        <f t="shared" si="14815"/>
        <v>457.86399999999998</v>
      </c>
      <c r="R5554" s="32">
        <f t="shared" si="14816"/>
        <v>1310.068</v>
      </c>
      <c r="S5554" s="32">
        <f t="shared" si="14817"/>
        <v>0</v>
      </c>
      <c r="T5554" s="32">
        <f t="shared" si="14818"/>
        <v>0</v>
      </c>
      <c r="U5554" s="32">
        <v>0</v>
      </c>
      <c r="V5554" s="32">
        <f t="shared" si="14649"/>
        <v>3020.7739999999999</v>
      </c>
      <c r="W5554" s="32">
        <f t="shared" si="14819"/>
        <v>0</v>
      </c>
      <c r="X5554" s="32">
        <f t="shared" si="14820"/>
        <v>0</v>
      </c>
      <c r="Y5554" s="32">
        <f t="shared" si="14821"/>
        <v>0</v>
      </c>
      <c r="Z5554" s="32">
        <f t="shared" si="14822"/>
        <v>0</v>
      </c>
      <c r="AA5554" s="32">
        <f t="shared" si="14823"/>
        <v>0</v>
      </c>
      <c r="AB5554" s="32">
        <f t="shared" si="14824"/>
        <v>5311.3368500000006</v>
      </c>
      <c r="AC5554" s="33">
        <f t="shared" si="14825"/>
        <v>5862.4516399999993</v>
      </c>
      <c r="AD5554" s="33">
        <f t="shared" si="14826"/>
        <v>5859.0866799999994</v>
      </c>
      <c r="AE5554" s="34">
        <f t="shared" si="14797"/>
        <v>99.942601488137811</v>
      </c>
      <c r="AF5554" s="32">
        <f t="shared" si="14827"/>
        <v>5541.7674300000008</v>
      </c>
      <c r="AG5554" s="32">
        <f t="shared" si="14828"/>
        <v>217.4</v>
      </c>
      <c r="AH5554" s="32">
        <f t="shared" si="14829"/>
        <v>0</v>
      </c>
      <c r="AI5554" s="32">
        <f t="shared" si="14830"/>
        <v>0</v>
      </c>
      <c r="AJ5554" s="32">
        <f t="shared" si="14831"/>
        <v>0</v>
      </c>
      <c r="AK5554" s="32">
        <f t="shared" si="14832"/>
        <v>0</v>
      </c>
      <c r="AL5554" s="32">
        <f t="shared" si="14799"/>
        <v>5759.1674300000004</v>
      </c>
      <c r="AM5554" s="32">
        <f t="shared" si="14800"/>
        <v>-2738.3934300000005</v>
      </c>
    </row>
    <row r="5555" spans="2:40" x14ac:dyDescent="0.3">
      <c r="B5555" s="30" t="s">
        <v>1540</v>
      </c>
      <c r="C5555" s="30" t="s">
        <v>38</v>
      </c>
      <c r="D5555" s="30" t="s">
        <v>40</v>
      </c>
      <c r="E5555" s="15" t="str">
        <f t="shared" si="14833"/>
        <v>0113</v>
      </c>
      <c r="F5555" s="30" t="s">
        <v>102</v>
      </c>
      <c r="G5555" s="30" t="s">
        <v>56</v>
      </c>
      <c r="H5555" s="31" t="s">
        <v>57</v>
      </c>
      <c r="I5555" s="32">
        <f t="shared" si="14807"/>
        <v>0</v>
      </c>
      <c r="J5555" s="32">
        <f t="shared" si="14808"/>
        <v>0</v>
      </c>
      <c r="K5555" s="32">
        <f t="shared" si="14809"/>
        <v>0</v>
      </c>
      <c r="L5555" s="32">
        <f t="shared" si="14810"/>
        <v>0</v>
      </c>
      <c r="M5555" s="32">
        <f t="shared" si="14811"/>
        <v>0</v>
      </c>
      <c r="N5555" s="32">
        <f t="shared" si="14812"/>
        <v>0</v>
      </c>
      <c r="O5555" s="32">
        <f>O5556+O5557</f>
        <v>217.4</v>
      </c>
      <c r="P5555" s="32">
        <f>P5556+P5557</f>
        <v>1035.442</v>
      </c>
      <c r="Q5555" s="32">
        <f>Q5556+Q5557</f>
        <v>457.86399999999998</v>
      </c>
      <c r="R5555" s="32">
        <f>R5556+R5557</f>
        <v>1310.068</v>
      </c>
      <c r="S5555" s="32">
        <f>S5556+S5557</f>
        <v>0</v>
      </c>
      <c r="T5555" s="32">
        <f t="shared" si="14818"/>
        <v>0</v>
      </c>
      <c r="U5555" s="32">
        <v>0</v>
      </c>
      <c r="V5555" s="32">
        <f t="shared" si="14649"/>
        <v>3020.7739999999999</v>
      </c>
      <c r="W5555" s="32">
        <f t="shared" si="14819"/>
        <v>0</v>
      </c>
      <c r="X5555" s="32">
        <f t="shared" si="14820"/>
        <v>0</v>
      </c>
      <c r="Y5555" s="32">
        <f t="shared" si="14821"/>
        <v>0</v>
      </c>
      <c r="Z5555" s="32">
        <f t="shared" si="14822"/>
        <v>0</v>
      </c>
      <c r="AA5555" s="32">
        <f t="shared" si="14823"/>
        <v>0</v>
      </c>
      <c r="AB5555" s="32">
        <f>AB5556+AB5557</f>
        <v>5311.3368500000006</v>
      </c>
      <c r="AC5555" s="33">
        <f>AC5556+AC5557</f>
        <v>5862.4516399999993</v>
      </c>
      <c r="AD5555" s="33">
        <f>AD5556+AD5557</f>
        <v>5859.0866799999994</v>
      </c>
      <c r="AE5555" s="34">
        <f t="shared" si="14797"/>
        <v>99.942601488137811</v>
      </c>
      <c r="AF5555" s="32">
        <f t="shared" ref="AF5555:AK5555" si="14834">AF5556+AF5557</f>
        <v>5541.7674300000008</v>
      </c>
      <c r="AG5555" s="32">
        <f t="shared" si="14834"/>
        <v>217.4</v>
      </c>
      <c r="AH5555" s="32">
        <f t="shared" si="14834"/>
        <v>0</v>
      </c>
      <c r="AI5555" s="32">
        <f t="shared" si="14834"/>
        <v>0</v>
      </c>
      <c r="AJ5555" s="32">
        <f t="shared" si="14834"/>
        <v>0</v>
      </c>
      <c r="AK5555" s="32">
        <f t="shared" si="14834"/>
        <v>0</v>
      </c>
      <c r="AL5555" s="32">
        <f t="shared" si="14799"/>
        <v>5759.1674300000004</v>
      </c>
      <c r="AM5555" s="32">
        <f t="shared" si="14800"/>
        <v>-2738.3934300000005</v>
      </c>
    </row>
    <row r="5556" spans="2:40" x14ac:dyDescent="0.3">
      <c r="B5556" s="30" t="s">
        <v>1540</v>
      </c>
      <c r="C5556" s="30" t="s">
        <v>38</v>
      </c>
      <c r="D5556" s="30" t="s">
        <v>40</v>
      </c>
      <c r="E5556" s="15" t="str">
        <f t="shared" si="14833"/>
        <v>0113</v>
      </c>
      <c r="F5556" s="30" t="s">
        <v>102</v>
      </c>
      <c r="G5556" s="30" t="s">
        <v>58</v>
      </c>
      <c r="H5556" s="31" t="s">
        <v>59</v>
      </c>
      <c r="I5556" s="32"/>
      <c r="J5556" s="32"/>
      <c r="K5556" s="32"/>
      <c r="L5556" s="32"/>
      <c r="M5556" s="32"/>
      <c r="N5556" s="32"/>
      <c r="O5556" s="32">
        <v>217.4</v>
      </c>
      <c r="P5556" s="32">
        <v>1035.442</v>
      </c>
      <c r="Q5556" s="32">
        <v>457.86399999999998</v>
      </c>
      <c r="R5556" s="32">
        <v>1310.068</v>
      </c>
      <c r="S5556" s="32">
        <v>0</v>
      </c>
      <c r="T5556" s="32">
        <v>0</v>
      </c>
      <c r="U5556" s="32">
        <v>0</v>
      </c>
      <c r="V5556" s="32">
        <f t="shared" si="14649"/>
        <v>3020.7739999999999</v>
      </c>
      <c r="W5556" s="32"/>
      <c r="X5556" s="32"/>
      <c r="Y5556" s="32"/>
      <c r="Z5556" s="32"/>
      <c r="AA5556" s="32"/>
      <c r="AB5556" s="32">
        <v>5309.7169800000001</v>
      </c>
      <c r="AC5556" s="33">
        <v>5860.5317699999996</v>
      </c>
      <c r="AD5556" s="33">
        <v>5857.1668099999997</v>
      </c>
      <c r="AE5556" s="34">
        <f t="shared" si="14797"/>
        <v>99.94258268477914</v>
      </c>
      <c r="AF5556" s="32">
        <v>5540.1475600000003</v>
      </c>
      <c r="AG5556" s="32">
        <v>217.4</v>
      </c>
      <c r="AH5556" s="32">
        <v>0</v>
      </c>
      <c r="AI5556" s="32">
        <v>0</v>
      </c>
      <c r="AJ5556" s="32">
        <v>0</v>
      </c>
      <c r="AK5556" s="32">
        <v>0</v>
      </c>
      <c r="AL5556" s="32">
        <f t="shared" si="14799"/>
        <v>5757.54756</v>
      </c>
      <c r="AM5556" s="32">
        <f t="shared" si="14800"/>
        <v>-2736.7735600000001</v>
      </c>
      <c r="AN5556" s="12"/>
    </row>
    <row r="5557" spans="2:40" x14ac:dyDescent="0.3">
      <c r="B5557" s="30" t="s">
        <v>1540</v>
      </c>
      <c r="C5557" s="30" t="s">
        <v>38</v>
      </c>
      <c r="D5557" s="30" t="s">
        <v>40</v>
      </c>
      <c r="E5557" s="15" t="str">
        <f t="shared" si="14833"/>
        <v>0113</v>
      </c>
      <c r="F5557" s="30" t="s">
        <v>102</v>
      </c>
      <c r="G5557" s="30" t="s">
        <v>60</v>
      </c>
      <c r="H5557" s="31" t="s">
        <v>61</v>
      </c>
      <c r="I5557" s="32"/>
      <c r="J5557" s="32"/>
      <c r="K5557" s="32"/>
      <c r="L5557" s="32"/>
      <c r="M5557" s="32"/>
      <c r="N5557" s="32"/>
      <c r="O5557" s="32">
        <v>0</v>
      </c>
      <c r="P5557" s="32">
        <v>0</v>
      </c>
      <c r="Q5557" s="32">
        <v>0</v>
      </c>
      <c r="R5557" s="32">
        <v>0</v>
      </c>
      <c r="S5557" s="32">
        <v>0</v>
      </c>
      <c r="T5557" s="32"/>
      <c r="U5557" s="32"/>
      <c r="V5557" s="32">
        <f t="shared" si="14649"/>
        <v>0</v>
      </c>
      <c r="W5557" s="32">
        <v>0</v>
      </c>
      <c r="X5557" s="32">
        <v>0</v>
      </c>
      <c r="Y5557" s="32">
        <v>0</v>
      </c>
      <c r="Z5557" s="32">
        <v>0</v>
      </c>
      <c r="AA5557" s="32">
        <v>0</v>
      </c>
      <c r="AB5557" s="32">
        <v>1.6198699999999999</v>
      </c>
      <c r="AC5557" s="33">
        <v>1.91987</v>
      </c>
      <c r="AD5557" s="33">
        <v>1.91987</v>
      </c>
      <c r="AE5557" s="34">
        <f t="shared" si="14797"/>
        <v>100</v>
      </c>
      <c r="AF5557" s="32">
        <v>1.6198699999999999</v>
      </c>
      <c r="AG5557" s="32">
        <v>0</v>
      </c>
      <c r="AH5557" s="32">
        <v>0</v>
      </c>
      <c r="AI5557" s="32">
        <v>0</v>
      </c>
      <c r="AJ5557" s="32">
        <v>0</v>
      </c>
      <c r="AK5557" s="32">
        <v>0</v>
      </c>
      <c r="AL5557" s="32">
        <f t="shared" si="14799"/>
        <v>1.6198699999999999</v>
      </c>
      <c r="AM5557" s="32">
        <f t="shared" si="14800"/>
        <v>-1.6198699999999999</v>
      </c>
      <c r="AN5557" s="12"/>
    </row>
    <row r="5558" spans="2:40" s="13" customFormat="1" x14ac:dyDescent="0.3">
      <c r="B5558" s="14" t="s">
        <v>1540</v>
      </c>
      <c r="C5558" s="14" t="s">
        <v>112</v>
      </c>
      <c r="D5558" s="14"/>
      <c r="E5558" s="21" t="str">
        <f t="shared" si="14833"/>
        <v>05</v>
      </c>
      <c r="F5558" s="14"/>
      <c r="G5558" s="14"/>
      <c r="H5558" s="16" t="s">
        <v>113</v>
      </c>
      <c r="I5558" s="17">
        <f t="shared" ref="I5558:U5558" si="14835">I5559+I5624</f>
        <v>427012.19999999995</v>
      </c>
      <c r="J5558" s="17">
        <f t="shared" si="14835"/>
        <v>938353.4</v>
      </c>
      <c r="K5558" s="17">
        <f t="shared" si="14835"/>
        <v>913328.4</v>
      </c>
      <c r="L5558" s="17">
        <f t="shared" si="14835"/>
        <v>0</v>
      </c>
      <c r="M5558" s="17">
        <f t="shared" si="14835"/>
        <v>0</v>
      </c>
      <c r="N5558" s="17">
        <f t="shared" si="14835"/>
        <v>0</v>
      </c>
      <c r="O5558" s="17">
        <f t="shared" si="14835"/>
        <v>206907.44799999997</v>
      </c>
      <c r="P5558" s="17">
        <f t="shared" si="14835"/>
        <v>176149.90400000001</v>
      </c>
      <c r="Q5558" s="17">
        <f t="shared" si="14835"/>
        <v>237905.95500000002</v>
      </c>
      <c r="R5558" s="17">
        <f t="shared" si="14835"/>
        <v>333426.891</v>
      </c>
      <c r="S5558" s="17">
        <f t="shared" si="14835"/>
        <v>411929.23600000003</v>
      </c>
      <c r="T5558" s="17">
        <f t="shared" si="14835"/>
        <v>0</v>
      </c>
      <c r="U5558" s="17">
        <f t="shared" si="14835"/>
        <v>107845.295</v>
      </c>
      <c r="V5558" s="17">
        <f t="shared" si="14649"/>
        <v>1901176.929</v>
      </c>
      <c r="W5558" s="17">
        <f t="shared" ref="W5558:AD5558" si="14836">W5559+W5624</f>
        <v>1184.8900000000001</v>
      </c>
      <c r="X5558" s="17">
        <f t="shared" si="14836"/>
        <v>0</v>
      </c>
      <c r="Y5558" s="17">
        <f t="shared" si="14836"/>
        <v>77205.544999999998</v>
      </c>
      <c r="Z5558" s="17">
        <f t="shared" si="14836"/>
        <v>0</v>
      </c>
      <c r="AA5558" s="17">
        <f t="shared" si="14836"/>
        <v>0</v>
      </c>
      <c r="AB5558" s="17">
        <f t="shared" si="14836"/>
        <v>1476224.0889700002</v>
      </c>
      <c r="AC5558" s="18">
        <f t="shared" si="14836"/>
        <v>2330228.11577</v>
      </c>
      <c r="AD5558" s="18">
        <f t="shared" si="14836"/>
        <v>2079632.5658400001</v>
      </c>
      <c r="AE5558" s="19">
        <f t="shared" si="14797"/>
        <v>89.245879052180555</v>
      </c>
      <c r="AF5558" s="17">
        <f t="shared" ref="AF5558:AK5558" si="14837">AF5559+AF5624</f>
        <v>1960153.3164400002</v>
      </c>
      <c r="AG5558" s="17">
        <f t="shared" si="14837"/>
        <v>206907.44799999997</v>
      </c>
      <c r="AH5558" s="17">
        <f t="shared" si="14837"/>
        <v>0</v>
      </c>
      <c r="AI5558" s="17">
        <f t="shared" si="14837"/>
        <v>0</v>
      </c>
      <c r="AJ5558" s="17">
        <f t="shared" si="14837"/>
        <v>0</v>
      </c>
      <c r="AK5558" s="17">
        <f t="shared" si="14837"/>
        <v>0</v>
      </c>
      <c r="AL5558" s="17">
        <f t="shared" si="14799"/>
        <v>2167060.7644400001</v>
      </c>
      <c r="AM5558" s="17">
        <f t="shared" si="14800"/>
        <v>-265883.83544000005</v>
      </c>
      <c r="AN5558" s="20"/>
    </row>
    <row r="5559" spans="2:40" s="22" customFormat="1" x14ac:dyDescent="0.3">
      <c r="B5559" s="23" t="s">
        <v>1540</v>
      </c>
      <c r="C5559" s="23" t="s">
        <v>112</v>
      </c>
      <c r="D5559" s="23" t="s">
        <v>38</v>
      </c>
      <c r="E5559" s="24" t="str">
        <f t="shared" si="14833"/>
        <v>0501</v>
      </c>
      <c r="F5559" s="23"/>
      <c r="G5559" s="23"/>
      <c r="H5559" s="25" t="s">
        <v>868</v>
      </c>
      <c r="I5559" s="26">
        <f t="shared" ref="I5559:N5559" si="14838">I5560</f>
        <v>362425.1</v>
      </c>
      <c r="J5559" s="26">
        <f t="shared" si="14838"/>
        <v>871551.1</v>
      </c>
      <c r="K5559" s="26">
        <f t="shared" si="14838"/>
        <v>846526.1</v>
      </c>
      <c r="L5559" s="26">
        <f t="shared" si="14838"/>
        <v>0</v>
      </c>
      <c r="M5559" s="26">
        <f t="shared" si="14838"/>
        <v>0</v>
      </c>
      <c r="N5559" s="26">
        <f t="shared" si="14838"/>
        <v>0</v>
      </c>
      <c r="O5559" s="26">
        <f>O5560+O5617</f>
        <v>206907.44799999997</v>
      </c>
      <c r="P5559" s="26">
        <f>P5560+P5617</f>
        <v>176149.90400000001</v>
      </c>
      <c r="Q5559" s="26">
        <f>Q5560+Q5617</f>
        <v>237905.95500000002</v>
      </c>
      <c r="R5559" s="26">
        <f>R5560+R5617</f>
        <v>332888.99099999998</v>
      </c>
      <c r="S5559" s="26">
        <f>S5560+S5617</f>
        <v>411929.23600000003</v>
      </c>
      <c r="T5559" s="26">
        <f>T5560</f>
        <v>0</v>
      </c>
      <c r="U5559" s="26">
        <f>U5560</f>
        <v>107845.295</v>
      </c>
      <c r="V5559" s="26">
        <f t="shared" si="14649"/>
        <v>1836051.929</v>
      </c>
      <c r="W5559" s="26">
        <f>W5560</f>
        <v>1184.8900000000001</v>
      </c>
      <c r="X5559" s="26">
        <f>X5560</f>
        <v>0</v>
      </c>
      <c r="Y5559" s="26">
        <f>Y5560</f>
        <v>77205.544999999998</v>
      </c>
      <c r="Z5559" s="26">
        <f>Z5560</f>
        <v>0</v>
      </c>
      <c r="AA5559" s="26">
        <f>AA5560</f>
        <v>0</v>
      </c>
      <c r="AB5559" s="26">
        <f>AB5560+AB5617</f>
        <v>1428144.31642</v>
      </c>
      <c r="AC5559" s="27">
        <f>AC5560+AC5617</f>
        <v>2265103.11577</v>
      </c>
      <c r="AD5559" s="27">
        <f>AD5560+AD5617</f>
        <v>2014507.64479</v>
      </c>
      <c r="AE5559" s="28">
        <f t="shared" si="14797"/>
        <v>88.936685962095268</v>
      </c>
      <c r="AF5559" s="26">
        <f t="shared" ref="AF5559:AK5559" si="14839">AF5560+AF5617</f>
        <v>1895028.3164400002</v>
      </c>
      <c r="AG5559" s="26">
        <f t="shared" si="14839"/>
        <v>206907.44799999997</v>
      </c>
      <c r="AH5559" s="26">
        <f t="shared" si="14839"/>
        <v>0</v>
      </c>
      <c r="AI5559" s="26">
        <f t="shared" si="14839"/>
        <v>0</v>
      </c>
      <c r="AJ5559" s="26">
        <f t="shared" si="14839"/>
        <v>0</v>
      </c>
      <c r="AK5559" s="26">
        <f t="shared" si="14839"/>
        <v>0</v>
      </c>
      <c r="AL5559" s="26">
        <f t="shared" si="14799"/>
        <v>2101935.7644400001</v>
      </c>
      <c r="AM5559" s="26">
        <f t="shared" si="14800"/>
        <v>-265883.83544000005</v>
      </c>
      <c r="AN5559" s="29"/>
    </row>
    <row r="5560" spans="2:40" ht="31.2" x14ac:dyDescent="0.3">
      <c r="B5560" s="30" t="s">
        <v>1540</v>
      </c>
      <c r="C5560" s="30" t="s">
        <v>112</v>
      </c>
      <c r="D5560" s="30" t="s">
        <v>38</v>
      </c>
      <c r="E5560" s="15" t="str">
        <f t="shared" si="14833"/>
        <v>0501</v>
      </c>
      <c r="F5560" s="30" t="s">
        <v>959</v>
      </c>
      <c r="G5560" s="30"/>
      <c r="H5560" s="31" t="s">
        <v>960</v>
      </c>
      <c r="I5560" s="32">
        <f t="shared" ref="I5560:U5560" si="14840">I5561+I5592+I5610+I5603</f>
        <v>362425.1</v>
      </c>
      <c r="J5560" s="32">
        <f t="shared" si="14840"/>
        <v>871551.1</v>
      </c>
      <c r="K5560" s="32">
        <f t="shared" si="14840"/>
        <v>846526.1</v>
      </c>
      <c r="L5560" s="32">
        <f t="shared" si="14840"/>
        <v>0</v>
      </c>
      <c r="M5560" s="32">
        <f t="shared" si="14840"/>
        <v>0</v>
      </c>
      <c r="N5560" s="32">
        <f t="shared" si="14840"/>
        <v>0</v>
      </c>
      <c r="O5560" s="32">
        <f t="shared" si="14840"/>
        <v>206907.44799999997</v>
      </c>
      <c r="P5560" s="32">
        <f t="shared" si="14840"/>
        <v>176149.90400000001</v>
      </c>
      <c r="Q5560" s="32">
        <f t="shared" si="14840"/>
        <v>237905.95500000002</v>
      </c>
      <c r="R5560" s="32">
        <f t="shared" si="14840"/>
        <v>332888.99099999998</v>
      </c>
      <c r="S5560" s="32">
        <f t="shared" si="14840"/>
        <v>411929.23600000003</v>
      </c>
      <c r="T5560" s="32">
        <f t="shared" si="14840"/>
        <v>0</v>
      </c>
      <c r="U5560" s="32">
        <f t="shared" si="14840"/>
        <v>107845.295</v>
      </c>
      <c r="V5560" s="32">
        <f t="shared" si="14649"/>
        <v>1836051.929</v>
      </c>
      <c r="W5560" s="32">
        <f t="shared" ref="W5560:AD5560" si="14841">W5561+W5592+W5610+W5603</f>
        <v>1184.8900000000001</v>
      </c>
      <c r="X5560" s="32">
        <f t="shared" si="14841"/>
        <v>0</v>
      </c>
      <c r="Y5560" s="32">
        <f t="shared" si="14841"/>
        <v>77205.544999999998</v>
      </c>
      <c r="Z5560" s="32">
        <f t="shared" si="14841"/>
        <v>0</v>
      </c>
      <c r="AA5560" s="32">
        <f t="shared" si="14841"/>
        <v>0</v>
      </c>
      <c r="AB5560" s="32">
        <f t="shared" si="14841"/>
        <v>1375873.29042</v>
      </c>
      <c r="AC5560" s="33">
        <f t="shared" si="14841"/>
        <v>2262832.08977</v>
      </c>
      <c r="AD5560" s="33">
        <f t="shared" si="14841"/>
        <v>2012236.61879</v>
      </c>
      <c r="AE5560" s="34">
        <f t="shared" si="14797"/>
        <v>88.925582586842708</v>
      </c>
      <c r="AF5560" s="32">
        <f t="shared" ref="AF5560:AK5560" si="14842">AF5561+AF5592+AF5610+AF5603</f>
        <v>1842757.2904400001</v>
      </c>
      <c r="AG5560" s="32">
        <f t="shared" si="14842"/>
        <v>206907.44799999997</v>
      </c>
      <c r="AH5560" s="32">
        <f t="shared" si="14842"/>
        <v>0</v>
      </c>
      <c r="AI5560" s="32">
        <f t="shared" si="14842"/>
        <v>0</v>
      </c>
      <c r="AJ5560" s="32">
        <f t="shared" si="14842"/>
        <v>0</v>
      </c>
      <c r="AK5560" s="32">
        <f t="shared" si="14842"/>
        <v>0</v>
      </c>
      <c r="AL5560" s="32">
        <f t="shared" si="14799"/>
        <v>2049664.73844</v>
      </c>
      <c r="AM5560" s="32">
        <f t="shared" si="14800"/>
        <v>-213612.80943999998</v>
      </c>
    </row>
    <row r="5561" spans="2:40" ht="46.8" x14ac:dyDescent="0.3">
      <c r="B5561" s="30" t="s">
        <v>1540</v>
      </c>
      <c r="C5561" s="30" t="s">
        <v>112</v>
      </c>
      <c r="D5561" s="30" t="s">
        <v>38</v>
      </c>
      <c r="E5561" s="15" t="str">
        <f t="shared" si="14833"/>
        <v>0501</v>
      </c>
      <c r="F5561" s="30" t="s">
        <v>1016</v>
      </c>
      <c r="G5561" s="30"/>
      <c r="H5561" s="31" t="s">
        <v>1017</v>
      </c>
      <c r="I5561" s="32">
        <f t="shared" ref="I5561:U5561" si="14843">I5562+I5578</f>
        <v>315899</v>
      </c>
      <c r="J5561" s="32">
        <f t="shared" si="14843"/>
        <v>825025</v>
      </c>
      <c r="K5561" s="32">
        <f t="shared" si="14843"/>
        <v>800000</v>
      </c>
      <c r="L5561" s="32">
        <f t="shared" si="14843"/>
        <v>0</v>
      </c>
      <c r="M5561" s="32">
        <f t="shared" si="14843"/>
        <v>0</v>
      </c>
      <c r="N5561" s="32">
        <f t="shared" si="14843"/>
        <v>0</v>
      </c>
      <c r="O5561" s="32">
        <f t="shared" si="14843"/>
        <v>2949.002</v>
      </c>
      <c r="P5561" s="32">
        <f t="shared" si="14843"/>
        <v>32696.607999999993</v>
      </c>
      <c r="Q5561" s="32">
        <f t="shared" si="14843"/>
        <v>0</v>
      </c>
      <c r="R5561" s="32">
        <f t="shared" si="14843"/>
        <v>94961.808000000005</v>
      </c>
      <c r="S5561" s="32">
        <f t="shared" si="14843"/>
        <v>411929.23600000003</v>
      </c>
      <c r="T5561" s="32">
        <f t="shared" si="14843"/>
        <v>0</v>
      </c>
      <c r="U5561" s="32">
        <f t="shared" si="14843"/>
        <v>77205.544999999998</v>
      </c>
      <c r="V5561" s="32">
        <f t="shared" si="14649"/>
        <v>935641.19899999991</v>
      </c>
      <c r="W5561" s="32">
        <f t="shared" ref="W5561:AD5561" si="14844">W5562+W5578</f>
        <v>0</v>
      </c>
      <c r="X5561" s="32">
        <f t="shared" si="14844"/>
        <v>0</v>
      </c>
      <c r="Y5561" s="32">
        <f t="shared" si="14844"/>
        <v>77205.544999999998</v>
      </c>
      <c r="Z5561" s="32">
        <f t="shared" si="14844"/>
        <v>0</v>
      </c>
      <c r="AA5561" s="32">
        <f t="shared" si="14844"/>
        <v>0</v>
      </c>
      <c r="AB5561" s="32">
        <f t="shared" si="14844"/>
        <v>581309.06855999993</v>
      </c>
      <c r="AC5561" s="33">
        <f t="shared" si="14844"/>
        <v>1013756.9194499999</v>
      </c>
      <c r="AD5561" s="33">
        <f t="shared" si="14844"/>
        <v>763313.37267000007</v>
      </c>
      <c r="AE5561" s="34">
        <f t="shared" si="14797"/>
        <v>75.295503095961649</v>
      </c>
      <c r="AF5561" s="32">
        <f t="shared" ref="AF5561:AK5561" si="14845">AF5562+AF5578</f>
        <v>820149.73788000003</v>
      </c>
      <c r="AG5561" s="32">
        <f t="shared" si="14845"/>
        <v>2949.002</v>
      </c>
      <c r="AH5561" s="32">
        <f t="shared" si="14845"/>
        <v>0</v>
      </c>
      <c r="AI5561" s="32">
        <f t="shared" si="14845"/>
        <v>0</v>
      </c>
      <c r="AJ5561" s="32">
        <f t="shared" si="14845"/>
        <v>0</v>
      </c>
      <c r="AK5561" s="32">
        <f t="shared" si="14845"/>
        <v>0</v>
      </c>
      <c r="AL5561" s="32">
        <f t="shared" si="14799"/>
        <v>823098.73988000001</v>
      </c>
      <c r="AM5561" s="32">
        <f t="shared" si="14800"/>
        <v>112542.4591199999</v>
      </c>
    </row>
    <row r="5562" spans="2:40" ht="62.4" x14ac:dyDescent="0.3">
      <c r="B5562" s="30" t="s">
        <v>1540</v>
      </c>
      <c r="C5562" s="30" t="s">
        <v>112</v>
      </c>
      <c r="D5562" s="30" t="s">
        <v>38</v>
      </c>
      <c r="E5562" s="15" t="str">
        <f t="shared" si="14833"/>
        <v>0501</v>
      </c>
      <c r="F5562" s="30" t="s">
        <v>1544</v>
      </c>
      <c r="G5562" s="30"/>
      <c r="H5562" s="31" t="s">
        <v>1545</v>
      </c>
      <c r="I5562" s="32">
        <f t="shared" ref="I5562:N5562" si="14846">I5563+I5575</f>
        <v>315899</v>
      </c>
      <c r="J5562" s="32">
        <f t="shared" si="14846"/>
        <v>825025</v>
      </c>
      <c r="K5562" s="32">
        <f t="shared" si="14846"/>
        <v>800000</v>
      </c>
      <c r="L5562" s="32">
        <f t="shared" si="14846"/>
        <v>0</v>
      </c>
      <c r="M5562" s="32">
        <f t="shared" si="14846"/>
        <v>0</v>
      </c>
      <c r="N5562" s="32">
        <f t="shared" si="14846"/>
        <v>0</v>
      </c>
      <c r="O5562" s="32">
        <f>O5563+O5575+O5569</f>
        <v>0</v>
      </c>
      <c r="P5562" s="32">
        <f>P5563+P5575+P5569</f>
        <v>66004.316999999995</v>
      </c>
      <c r="Q5562" s="32">
        <f>Q5563+Q5575+Q5569</f>
        <v>0</v>
      </c>
      <c r="R5562" s="32">
        <f>R5563+R5575+R5569</f>
        <v>104961.808</v>
      </c>
      <c r="S5562" s="32">
        <f>S5563+S5575+S5569</f>
        <v>314054.07200000004</v>
      </c>
      <c r="T5562" s="32">
        <f>T5563+T5575</f>
        <v>0</v>
      </c>
      <c r="U5562" s="32">
        <f>U5563+U5575</f>
        <v>77205.544999999998</v>
      </c>
      <c r="V5562" s="32">
        <f t="shared" si="14649"/>
        <v>878124.74200000009</v>
      </c>
      <c r="W5562" s="32">
        <f>W5563+W5575</f>
        <v>0</v>
      </c>
      <c r="X5562" s="32">
        <f>X5563+X5575</f>
        <v>0</v>
      </c>
      <c r="Y5562" s="32">
        <f>Y5563+Y5575</f>
        <v>77205.544999999998</v>
      </c>
      <c r="Z5562" s="32">
        <f>Z5563+Z5575</f>
        <v>0</v>
      </c>
      <c r="AA5562" s="32">
        <f>AA5563+AA5575</f>
        <v>0</v>
      </c>
      <c r="AB5562" s="32">
        <f>AB5563+AB5575+AB5569</f>
        <v>492771.85436999996</v>
      </c>
      <c r="AC5562" s="33">
        <f>AC5563+AC5575+AC5569</f>
        <v>920603.02813999995</v>
      </c>
      <c r="AD5562" s="33">
        <f>AD5563+AD5575+AD5569</f>
        <v>670159.48136000009</v>
      </c>
      <c r="AE5562" s="34">
        <f t="shared" si="14797"/>
        <v>72.795706822081641</v>
      </c>
      <c r="AF5562" s="32">
        <f t="shared" ref="AF5562:AK5562" si="14847">AF5563+AF5575+AF5569</f>
        <v>729944.84889000002</v>
      </c>
      <c r="AG5562" s="32">
        <f t="shared" si="14847"/>
        <v>0</v>
      </c>
      <c r="AH5562" s="32">
        <f t="shared" si="14847"/>
        <v>0</v>
      </c>
      <c r="AI5562" s="32">
        <f t="shared" si="14847"/>
        <v>0</v>
      </c>
      <c r="AJ5562" s="32">
        <f t="shared" si="14847"/>
        <v>0</v>
      </c>
      <c r="AK5562" s="32">
        <f t="shared" si="14847"/>
        <v>0</v>
      </c>
      <c r="AL5562" s="32">
        <f t="shared" si="14799"/>
        <v>729944.84889000002</v>
      </c>
      <c r="AM5562" s="32">
        <f t="shared" si="14800"/>
        <v>148179.89311000006</v>
      </c>
    </row>
    <row r="5563" spans="2:40" ht="93.6" x14ac:dyDescent="0.3">
      <c r="B5563" s="30" t="s">
        <v>1540</v>
      </c>
      <c r="C5563" s="30" t="s">
        <v>112</v>
      </c>
      <c r="D5563" s="30" t="s">
        <v>38</v>
      </c>
      <c r="E5563" s="15" t="str">
        <f t="shared" si="14833"/>
        <v>0501</v>
      </c>
      <c r="F5563" s="30" t="s">
        <v>1546</v>
      </c>
      <c r="G5563" s="30"/>
      <c r="H5563" s="31" t="s">
        <v>1547</v>
      </c>
      <c r="I5563" s="32">
        <f t="shared" ref="I5563:I5576" si="14848">I5564</f>
        <v>315899</v>
      </c>
      <c r="J5563" s="32">
        <f t="shared" ref="J5563:J5576" si="14849">J5564</f>
        <v>800000</v>
      </c>
      <c r="K5563" s="32">
        <f t="shared" ref="K5563:K5576" si="14850">K5564</f>
        <v>800000</v>
      </c>
      <c r="L5563" s="32">
        <f t="shared" ref="L5563:L5576" si="14851">L5564</f>
        <v>0</v>
      </c>
      <c r="M5563" s="32">
        <f t="shared" ref="M5563:M5576" si="14852">M5564</f>
        <v>0</v>
      </c>
      <c r="N5563" s="32">
        <f t="shared" ref="N5563:N5576" si="14853">N5564</f>
        <v>0</v>
      </c>
      <c r="O5563" s="32">
        <f t="shared" ref="O5563:T5563" si="14854">O5564+O5566</f>
        <v>0</v>
      </c>
      <c r="P5563" s="32">
        <f t="shared" si="14854"/>
        <v>66004.316999999995</v>
      </c>
      <c r="Q5563" s="32">
        <f t="shared" si="14854"/>
        <v>0</v>
      </c>
      <c r="R5563" s="32">
        <f t="shared" si="14854"/>
        <v>104961.808</v>
      </c>
      <c r="S5563" s="32">
        <f t="shared" si="14854"/>
        <v>314054.07200000004</v>
      </c>
      <c r="T5563" s="32">
        <f t="shared" si="14854"/>
        <v>0</v>
      </c>
      <c r="U5563" s="32">
        <v>77205.544999999998</v>
      </c>
      <c r="V5563" s="32">
        <f t="shared" si="14649"/>
        <v>878124.74200000009</v>
      </c>
      <c r="W5563" s="32">
        <f t="shared" ref="W5563:W5576" si="14855">W5564</f>
        <v>0</v>
      </c>
      <c r="X5563" s="32">
        <f t="shared" ref="X5563:X5576" si="14856">X5564</f>
        <v>0</v>
      </c>
      <c r="Y5563" s="32">
        <f t="shared" ref="Y5563:Y5576" si="14857">Y5564</f>
        <v>77205.544999999998</v>
      </c>
      <c r="Z5563" s="32">
        <f t="shared" ref="Z5563:Z5576" si="14858">Z5564</f>
        <v>0</v>
      </c>
      <c r="AA5563" s="32">
        <f t="shared" ref="AA5563:AA5576" si="14859">AA5564</f>
        <v>0</v>
      </c>
      <c r="AB5563" s="32">
        <f>AB5564+AB5566</f>
        <v>256200.01936999999</v>
      </c>
      <c r="AC5563" s="33">
        <f>AC5564+AC5566</f>
        <v>196318.13473999998</v>
      </c>
      <c r="AD5563" s="33">
        <f>AD5564+AD5566</f>
        <v>179095.17836000002</v>
      </c>
      <c r="AE5563" s="34">
        <f t="shared" si="14797"/>
        <v>91.227017105266555</v>
      </c>
      <c r="AF5563" s="32">
        <f t="shared" ref="AF5563:AK5563" si="14860">AF5564+AF5566</f>
        <v>419470.11398999998</v>
      </c>
      <c r="AG5563" s="32">
        <f t="shared" si="14860"/>
        <v>0</v>
      </c>
      <c r="AH5563" s="32">
        <f t="shared" si="14860"/>
        <v>0</v>
      </c>
      <c r="AI5563" s="32">
        <f t="shared" si="14860"/>
        <v>0</v>
      </c>
      <c r="AJ5563" s="32">
        <f t="shared" si="14860"/>
        <v>0</v>
      </c>
      <c r="AK5563" s="32">
        <f t="shared" si="14860"/>
        <v>0</v>
      </c>
      <c r="AL5563" s="32">
        <f t="shared" si="14799"/>
        <v>419470.11398999998</v>
      </c>
      <c r="AM5563" s="32">
        <f t="shared" si="14800"/>
        <v>458654.6280100001</v>
      </c>
    </row>
    <row r="5564" spans="2:40" ht="31.2" x14ac:dyDescent="0.3">
      <c r="B5564" s="30" t="s">
        <v>1540</v>
      </c>
      <c r="C5564" s="30" t="s">
        <v>112</v>
      </c>
      <c r="D5564" s="30" t="s">
        <v>38</v>
      </c>
      <c r="E5564" s="15" t="str">
        <f t="shared" si="14833"/>
        <v>0501</v>
      </c>
      <c r="F5564" s="30" t="s">
        <v>1546</v>
      </c>
      <c r="G5564" s="30" t="s">
        <v>547</v>
      </c>
      <c r="H5564" s="31" t="s">
        <v>548</v>
      </c>
      <c r="I5564" s="32">
        <f t="shared" si="14848"/>
        <v>315899</v>
      </c>
      <c r="J5564" s="32">
        <f t="shared" si="14849"/>
        <v>800000</v>
      </c>
      <c r="K5564" s="32">
        <f t="shared" si="14850"/>
        <v>800000</v>
      </c>
      <c r="L5564" s="32">
        <f t="shared" si="14851"/>
        <v>0</v>
      </c>
      <c r="M5564" s="32">
        <f t="shared" si="14852"/>
        <v>0</v>
      </c>
      <c r="N5564" s="32">
        <f t="shared" si="14853"/>
        <v>0</v>
      </c>
      <c r="O5564" s="32">
        <f t="shared" ref="O5564:T5564" si="14861">O5565</f>
        <v>0</v>
      </c>
      <c r="P5564" s="32">
        <f t="shared" si="14861"/>
        <v>66004.316999999995</v>
      </c>
      <c r="Q5564" s="32">
        <f t="shared" si="14861"/>
        <v>0</v>
      </c>
      <c r="R5564" s="32">
        <f t="shared" si="14861"/>
        <v>104961.808</v>
      </c>
      <c r="S5564" s="32">
        <f t="shared" si="14861"/>
        <v>314054.07200000004</v>
      </c>
      <c r="T5564" s="32">
        <f t="shared" si="14861"/>
        <v>0</v>
      </c>
      <c r="U5564" s="32">
        <v>77205.544999999998</v>
      </c>
      <c r="V5564" s="32">
        <f t="shared" si="14649"/>
        <v>878124.74200000009</v>
      </c>
      <c r="W5564" s="32">
        <f t="shared" si="14855"/>
        <v>0</v>
      </c>
      <c r="X5564" s="32">
        <f t="shared" si="14856"/>
        <v>0</v>
      </c>
      <c r="Y5564" s="32">
        <f t="shared" si="14857"/>
        <v>77205.544999999998</v>
      </c>
      <c r="Z5564" s="32">
        <f t="shared" si="14858"/>
        <v>0</v>
      </c>
      <c r="AA5564" s="32">
        <f t="shared" si="14859"/>
        <v>0</v>
      </c>
      <c r="AB5564" s="32">
        <f>AB5565</f>
        <v>242014.32433999999</v>
      </c>
      <c r="AC5564" s="33">
        <f>AC5565</f>
        <v>190220.04665999999</v>
      </c>
      <c r="AD5564" s="33">
        <f>AD5565</f>
        <v>173303.77728000001</v>
      </c>
      <c r="AE5564" s="34">
        <f t="shared" si="14797"/>
        <v>91.106999668528005</v>
      </c>
      <c r="AF5564" s="32">
        <f t="shared" ref="AF5564:AK5564" si="14862">AF5565</f>
        <v>403541.11196000001</v>
      </c>
      <c r="AG5564" s="32">
        <f t="shared" si="14862"/>
        <v>0</v>
      </c>
      <c r="AH5564" s="32">
        <f t="shared" si="14862"/>
        <v>0</v>
      </c>
      <c r="AI5564" s="32">
        <f t="shared" si="14862"/>
        <v>0</v>
      </c>
      <c r="AJ5564" s="32">
        <f t="shared" si="14862"/>
        <v>0</v>
      </c>
      <c r="AK5564" s="32">
        <f t="shared" si="14862"/>
        <v>0</v>
      </c>
      <c r="AL5564" s="32">
        <f t="shared" si="14799"/>
        <v>403541.11196000001</v>
      </c>
      <c r="AM5564" s="32">
        <f t="shared" si="14800"/>
        <v>474583.63004000008</v>
      </c>
    </row>
    <row r="5565" spans="2:40" x14ac:dyDescent="0.3">
      <c r="B5565" s="30" t="s">
        <v>1540</v>
      </c>
      <c r="C5565" s="30" t="s">
        <v>112</v>
      </c>
      <c r="D5565" s="30" t="s">
        <v>38</v>
      </c>
      <c r="E5565" s="15" t="str">
        <f t="shared" si="14833"/>
        <v>0501</v>
      </c>
      <c r="F5565" s="30" t="s">
        <v>1546</v>
      </c>
      <c r="G5565" s="30" t="s">
        <v>906</v>
      </c>
      <c r="H5565" s="31" t="s">
        <v>907</v>
      </c>
      <c r="I5565" s="32">
        <v>315899</v>
      </c>
      <c r="J5565" s="32">
        <v>800000</v>
      </c>
      <c r="K5565" s="32">
        <v>800000</v>
      </c>
      <c r="L5565" s="32"/>
      <c r="M5565" s="32"/>
      <c r="N5565" s="32"/>
      <c r="O5565" s="32">
        <v>0</v>
      </c>
      <c r="P5565" s="32">
        <v>66004.316999999995</v>
      </c>
      <c r="Q5565" s="32">
        <v>0</v>
      </c>
      <c r="R5565" s="32">
        <v>104961.808</v>
      </c>
      <c r="S5565" s="32">
        <f>160000.7+154053.372</f>
        <v>314054.07200000004</v>
      </c>
      <c r="T5565" s="32">
        <v>0</v>
      </c>
      <c r="U5565" s="32">
        <v>77205.544999999998</v>
      </c>
      <c r="V5565" s="32">
        <f t="shared" ref="V5565:V5628" si="14863">I5565+L5565+U5565+T5565+S5565+R5565+Q5565+P5565+O5565</f>
        <v>878124.74200000009</v>
      </c>
      <c r="W5565" s="32"/>
      <c r="X5565" s="32"/>
      <c r="Y5565" s="32">
        <v>77205.544999999998</v>
      </c>
      <c r="Z5565" s="32"/>
      <c r="AA5565" s="32"/>
      <c r="AB5565" s="32">
        <v>242014.32433999999</v>
      </c>
      <c r="AC5565" s="33">
        <v>190220.04665999999</v>
      </c>
      <c r="AD5565" s="33">
        <v>173303.77728000001</v>
      </c>
      <c r="AE5565" s="34">
        <f t="shared" si="14797"/>
        <v>91.106999668528005</v>
      </c>
      <c r="AF5565" s="32">
        <v>403541.11196000001</v>
      </c>
      <c r="AG5565" s="32">
        <v>0</v>
      </c>
      <c r="AH5565" s="32">
        <v>0</v>
      </c>
      <c r="AI5565" s="32">
        <v>0</v>
      </c>
      <c r="AJ5565" s="32">
        <v>0</v>
      </c>
      <c r="AK5565" s="32">
        <v>0</v>
      </c>
      <c r="AL5565" s="32">
        <f t="shared" si="14799"/>
        <v>403541.11196000001</v>
      </c>
      <c r="AM5565" s="32">
        <f t="shared" si="14800"/>
        <v>474583.63004000008</v>
      </c>
    </row>
    <row r="5566" spans="2:40" x14ac:dyDescent="0.3">
      <c r="B5566" s="30" t="s">
        <v>1540</v>
      </c>
      <c r="C5566" s="30" t="s">
        <v>112</v>
      </c>
      <c r="D5566" s="30" t="s">
        <v>38</v>
      </c>
      <c r="E5566" s="15" t="str">
        <f t="shared" si="14833"/>
        <v>0501</v>
      </c>
      <c r="F5566" s="30" t="s">
        <v>1546</v>
      </c>
      <c r="G5566" s="30" t="s">
        <v>56</v>
      </c>
      <c r="H5566" s="31" t="s">
        <v>57</v>
      </c>
      <c r="I5566" s="32"/>
      <c r="J5566" s="32"/>
      <c r="K5566" s="32"/>
      <c r="L5566" s="32"/>
      <c r="M5566" s="32"/>
      <c r="N5566" s="32"/>
      <c r="O5566" s="32">
        <f t="shared" ref="O5566:T5566" si="14864">O5567+O5568</f>
        <v>0</v>
      </c>
      <c r="P5566" s="32">
        <f t="shared" si="14864"/>
        <v>0</v>
      </c>
      <c r="Q5566" s="32">
        <f t="shared" si="14864"/>
        <v>0</v>
      </c>
      <c r="R5566" s="32">
        <f t="shared" si="14864"/>
        <v>0</v>
      </c>
      <c r="S5566" s="32">
        <f t="shared" si="14864"/>
        <v>0</v>
      </c>
      <c r="T5566" s="32">
        <f t="shared" si="14864"/>
        <v>0</v>
      </c>
      <c r="U5566" s="32"/>
      <c r="V5566" s="32">
        <f t="shared" si="14863"/>
        <v>0</v>
      </c>
      <c r="W5566" s="32"/>
      <c r="X5566" s="32"/>
      <c r="Y5566" s="32"/>
      <c r="Z5566" s="32"/>
      <c r="AA5566" s="32"/>
      <c r="AB5566" s="32">
        <f>AB5567+AB5568</f>
        <v>14185.695029999999</v>
      </c>
      <c r="AC5566" s="33">
        <f>AC5567+AC5568</f>
        <v>6098.0880800000004</v>
      </c>
      <c r="AD5566" s="33">
        <f>AD5567+AD5568</f>
        <v>5791.4010799999996</v>
      </c>
      <c r="AE5566" s="34">
        <f t="shared" si="14797"/>
        <v>94.97076795256784</v>
      </c>
      <c r="AF5566" s="32">
        <f t="shared" ref="AF5566:AK5566" si="14865">AF5567+AF5568</f>
        <v>15929.00203</v>
      </c>
      <c r="AG5566" s="32">
        <f t="shared" si="14865"/>
        <v>0</v>
      </c>
      <c r="AH5566" s="32">
        <f t="shared" si="14865"/>
        <v>0</v>
      </c>
      <c r="AI5566" s="32">
        <f t="shared" si="14865"/>
        <v>0</v>
      </c>
      <c r="AJ5566" s="32">
        <f t="shared" si="14865"/>
        <v>0</v>
      </c>
      <c r="AK5566" s="32">
        <f t="shared" si="14865"/>
        <v>0</v>
      </c>
      <c r="AL5566" s="32">
        <f t="shared" si="14799"/>
        <v>15929.00203</v>
      </c>
      <c r="AM5566" s="32">
        <f t="shared" si="14800"/>
        <v>-15929.00203</v>
      </c>
    </row>
    <row r="5567" spans="2:40" ht="15.6" hidden="1" customHeight="1" x14ac:dyDescent="0.3">
      <c r="B5567" s="30" t="s">
        <v>1540</v>
      </c>
      <c r="C5567" s="30" t="s">
        <v>112</v>
      </c>
      <c r="D5567" s="30" t="s">
        <v>38</v>
      </c>
      <c r="E5567" s="15" t="str">
        <f t="shared" si="14833"/>
        <v>0501</v>
      </c>
      <c r="F5567" s="30" t="s">
        <v>1546</v>
      </c>
      <c r="G5567" s="30" t="s">
        <v>58</v>
      </c>
      <c r="H5567" s="31" t="s">
        <v>59</v>
      </c>
      <c r="I5567" s="32"/>
      <c r="J5567" s="32"/>
      <c r="K5567" s="32"/>
      <c r="L5567" s="32"/>
      <c r="M5567" s="32"/>
      <c r="N5567" s="32"/>
      <c r="O5567" s="32">
        <v>0</v>
      </c>
      <c r="P5567" s="32">
        <v>0</v>
      </c>
      <c r="Q5567" s="32">
        <v>0</v>
      </c>
      <c r="R5567" s="32">
        <v>0</v>
      </c>
      <c r="S5567" s="32">
        <v>0</v>
      </c>
      <c r="T5567" s="32">
        <v>0</v>
      </c>
      <c r="U5567" s="32"/>
      <c r="V5567" s="32">
        <f t="shared" si="14863"/>
        <v>0</v>
      </c>
      <c r="W5567" s="32"/>
      <c r="X5567" s="32"/>
      <c r="Y5567" s="32"/>
      <c r="Z5567" s="32"/>
      <c r="AA5567" s="32"/>
      <c r="AB5567" s="32">
        <v>6805.0139499999996</v>
      </c>
      <c r="AC5567" s="33">
        <v>0</v>
      </c>
      <c r="AD5567" s="33">
        <v>0</v>
      </c>
      <c r="AE5567" s="34" t="e">
        <f t="shared" si="14797"/>
        <v>#DIV/0!</v>
      </c>
      <c r="AF5567" s="35">
        <v>6807.5139499999996</v>
      </c>
      <c r="AG5567" s="35">
        <v>0</v>
      </c>
      <c r="AH5567" s="36">
        <v>0</v>
      </c>
      <c r="AI5567" s="36">
        <v>0</v>
      </c>
      <c r="AJ5567" s="36">
        <v>0</v>
      </c>
      <c r="AK5567" s="36">
        <v>0</v>
      </c>
      <c r="AL5567" s="36">
        <f t="shared" si="14799"/>
        <v>6807.5139499999996</v>
      </c>
      <c r="AM5567" s="36">
        <f t="shared" si="14800"/>
        <v>-6807.5139499999996</v>
      </c>
      <c r="AN5567" s="12" t="s">
        <v>35</v>
      </c>
    </row>
    <row r="5568" spans="2:40" x14ac:dyDescent="0.3">
      <c r="B5568" s="30" t="s">
        <v>1540</v>
      </c>
      <c r="C5568" s="30" t="s">
        <v>112</v>
      </c>
      <c r="D5568" s="30" t="s">
        <v>38</v>
      </c>
      <c r="E5568" s="15" t="str">
        <f t="shared" si="14833"/>
        <v>0501</v>
      </c>
      <c r="F5568" s="30" t="s">
        <v>1546</v>
      </c>
      <c r="G5568" s="30" t="s">
        <v>60</v>
      </c>
      <c r="H5568" s="31" t="s">
        <v>61</v>
      </c>
      <c r="I5568" s="32"/>
      <c r="J5568" s="32"/>
      <c r="K5568" s="32"/>
      <c r="L5568" s="32"/>
      <c r="M5568" s="32"/>
      <c r="N5568" s="32"/>
      <c r="O5568" s="32">
        <v>0</v>
      </c>
      <c r="P5568" s="32">
        <v>0</v>
      </c>
      <c r="Q5568" s="32">
        <v>0</v>
      </c>
      <c r="R5568" s="32">
        <v>0</v>
      </c>
      <c r="S5568" s="32">
        <v>0</v>
      </c>
      <c r="T5568" s="32">
        <v>0</v>
      </c>
      <c r="U5568" s="32"/>
      <c r="V5568" s="32">
        <f t="shared" si="14863"/>
        <v>0</v>
      </c>
      <c r="W5568" s="32">
        <v>0</v>
      </c>
      <c r="X5568" s="32">
        <v>0</v>
      </c>
      <c r="Y5568" s="32">
        <v>0</v>
      </c>
      <c r="Z5568" s="32">
        <v>0</v>
      </c>
      <c r="AA5568" s="32">
        <v>0</v>
      </c>
      <c r="AB5568" s="32">
        <v>7380.6810800000003</v>
      </c>
      <c r="AC5568" s="33">
        <v>6098.0880800000004</v>
      </c>
      <c r="AD5568" s="33">
        <v>5791.4010799999996</v>
      </c>
      <c r="AE5568" s="34">
        <f t="shared" si="14797"/>
        <v>94.97076795256784</v>
      </c>
      <c r="AF5568" s="32">
        <v>9121.4880799999992</v>
      </c>
      <c r="AG5568" s="32">
        <v>0</v>
      </c>
      <c r="AH5568" s="32">
        <v>0</v>
      </c>
      <c r="AI5568" s="32">
        <v>0</v>
      </c>
      <c r="AJ5568" s="32">
        <v>0</v>
      </c>
      <c r="AK5568" s="32">
        <v>0</v>
      </c>
      <c r="AL5568" s="32">
        <f t="shared" si="14799"/>
        <v>9121.4880799999992</v>
      </c>
      <c r="AM5568" s="32">
        <f t="shared" si="14800"/>
        <v>-9121.4880799999992</v>
      </c>
    </row>
    <row r="5569" spans="2:40" ht="62.4" x14ac:dyDescent="0.3">
      <c r="B5569" s="30" t="s">
        <v>1540</v>
      </c>
      <c r="C5569" s="30" t="s">
        <v>112</v>
      </c>
      <c r="D5569" s="30" t="s">
        <v>38</v>
      </c>
      <c r="E5569" s="15" t="str">
        <f t="shared" si="14833"/>
        <v>0501</v>
      </c>
      <c r="F5569" s="30" t="s">
        <v>1548</v>
      </c>
      <c r="G5569" s="30"/>
      <c r="H5569" s="45" t="s">
        <v>1549</v>
      </c>
      <c r="I5569" s="32"/>
      <c r="J5569" s="32"/>
      <c r="K5569" s="32"/>
      <c r="L5569" s="32"/>
      <c r="M5569" s="32"/>
      <c r="N5569" s="32"/>
      <c r="O5569" s="32">
        <f>O5570+O5572</f>
        <v>0</v>
      </c>
      <c r="P5569" s="32">
        <f>P5570+P5572</f>
        <v>0</v>
      </c>
      <c r="Q5569" s="32">
        <f>Q5570+Q5572</f>
        <v>0</v>
      </c>
      <c r="R5569" s="32">
        <f>R5570+R5572</f>
        <v>0</v>
      </c>
      <c r="S5569" s="32">
        <f>S5570+S5572</f>
        <v>0</v>
      </c>
      <c r="T5569" s="32"/>
      <c r="U5569" s="32"/>
      <c r="V5569" s="32">
        <f t="shared" si="14863"/>
        <v>0</v>
      </c>
      <c r="W5569" s="32"/>
      <c r="X5569" s="32"/>
      <c r="Y5569" s="32"/>
      <c r="Z5569" s="32"/>
      <c r="AA5569" s="32"/>
      <c r="AB5569" s="32">
        <f>AB5570+AB5572</f>
        <v>236571.83499999999</v>
      </c>
      <c r="AC5569" s="33">
        <f>AC5570+AC5572</f>
        <v>724284.89339999994</v>
      </c>
      <c r="AD5569" s="33">
        <f>AD5570+AD5572</f>
        <v>491064.30300000001</v>
      </c>
      <c r="AE5569" s="34">
        <f t="shared" si="14797"/>
        <v>67.799881990469814</v>
      </c>
      <c r="AF5569" s="32">
        <f t="shared" ref="AF5569:AK5569" si="14866">AF5570+AF5572</f>
        <v>310474.73490000004</v>
      </c>
      <c r="AG5569" s="32">
        <f t="shared" si="14866"/>
        <v>0</v>
      </c>
      <c r="AH5569" s="32">
        <f t="shared" si="14866"/>
        <v>0</v>
      </c>
      <c r="AI5569" s="32">
        <f t="shared" si="14866"/>
        <v>0</v>
      </c>
      <c r="AJ5569" s="32">
        <f t="shared" si="14866"/>
        <v>0</v>
      </c>
      <c r="AK5569" s="32">
        <f t="shared" si="14866"/>
        <v>0</v>
      </c>
      <c r="AL5569" s="32">
        <f t="shared" si="14799"/>
        <v>310474.73490000004</v>
      </c>
      <c r="AM5569" s="32">
        <f t="shared" si="14800"/>
        <v>-310474.73490000004</v>
      </c>
    </row>
    <row r="5570" spans="2:40" ht="31.2" x14ac:dyDescent="0.3">
      <c r="B5570" s="30" t="s">
        <v>1540</v>
      </c>
      <c r="C5570" s="30" t="s">
        <v>112</v>
      </c>
      <c r="D5570" s="30" t="s">
        <v>38</v>
      </c>
      <c r="E5570" s="15" t="str">
        <f t="shared" si="14833"/>
        <v>0501</v>
      </c>
      <c r="F5570" s="30" t="s">
        <v>1548</v>
      </c>
      <c r="G5570" s="30" t="s">
        <v>547</v>
      </c>
      <c r="H5570" s="31" t="s">
        <v>548</v>
      </c>
      <c r="I5570" s="32"/>
      <c r="J5570" s="32"/>
      <c r="K5570" s="32"/>
      <c r="L5570" s="32"/>
      <c r="M5570" s="32"/>
      <c r="N5570" s="32"/>
      <c r="O5570" s="32">
        <f>O5571</f>
        <v>0</v>
      </c>
      <c r="P5570" s="32">
        <f>P5571</f>
        <v>0</v>
      </c>
      <c r="Q5570" s="32">
        <f>Q5571</f>
        <v>0</v>
      </c>
      <c r="R5570" s="32">
        <f>R5571</f>
        <v>0</v>
      </c>
      <c r="S5570" s="32">
        <f>S5571</f>
        <v>0</v>
      </c>
      <c r="T5570" s="32"/>
      <c r="U5570" s="32"/>
      <c r="V5570" s="32">
        <f t="shared" si="14863"/>
        <v>0</v>
      </c>
      <c r="W5570" s="32"/>
      <c r="X5570" s="32"/>
      <c r="Y5570" s="32"/>
      <c r="Z5570" s="32"/>
      <c r="AA5570" s="32"/>
      <c r="AB5570" s="32">
        <f>AB5571</f>
        <v>229085.97500000001</v>
      </c>
      <c r="AC5570" s="33">
        <f>AC5571</f>
        <v>703614.19339999999</v>
      </c>
      <c r="AD5570" s="33">
        <f>AD5571</f>
        <v>474928.163</v>
      </c>
      <c r="AE5570" s="34">
        <f t="shared" si="14797"/>
        <v>67.498377300357632</v>
      </c>
      <c r="AF5570" s="32">
        <f t="shared" ref="AF5570:AK5570" si="14867">AF5571</f>
        <v>301573.09490000003</v>
      </c>
      <c r="AG5570" s="32">
        <f t="shared" si="14867"/>
        <v>0</v>
      </c>
      <c r="AH5570" s="32">
        <f t="shared" si="14867"/>
        <v>0</v>
      </c>
      <c r="AI5570" s="32">
        <f t="shared" si="14867"/>
        <v>0</v>
      </c>
      <c r="AJ5570" s="32">
        <f t="shared" si="14867"/>
        <v>0</v>
      </c>
      <c r="AK5570" s="32">
        <f t="shared" si="14867"/>
        <v>0</v>
      </c>
      <c r="AL5570" s="32">
        <f t="shared" si="14799"/>
        <v>301573.09490000003</v>
      </c>
      <c r="AM5570" s="32">
        <f t="shared" si="14800"/>
        <v>-301573.09490000003</v>
      </c>
    </row>
    <row r="5571" spans="2:40" x14ac:dyDescent="0.3">
      <c r="B5571" s="30" t="s">
        <v>1540</v>
      </c>
      <c r="C5571" s="30" t="s">
        <v>112</v>
      </c>
      <c r="D5571" s="30" t="s">
        <v>38</v>
      </c>
      <c r="E5571" s="15" t="str">
        <f t="shared" si="14833"/>
        <v>0501</v>
      </c>
      <c r="F5571" s="30" t="s">
        <v>1548</v>
      </c>
      <c r="G5571" s="30" t="s">
        <v>906</v>
      </c>
      <c r="H5571" s="31" t="s">
        <v>907</v>
      </c>
      <c r="I5571" s="32"/>
      <c r="J5571" s="32"/>
      <c r="K5571" s="32"/>
      <c r="L5571" s="32"/>
      <c r="M5571" s="32"/>
      <c r="N5571" s="32"/>
      <c r="O5571" s="32">
        <v>0</v>
      </c>
      <c r="P5571" s="32">
        <v>0</v>
      </c>
      <c r="Q5571" s="32">
        <v>0</v>
      </c>
      <c r="R5571" s="32">
        <v>0</v>
      </c>
      <c r="S5571" s="32">
        <v>0</v>
      </c>
      <c r="T5571" s="32"/>
      <c r="U5571" s="32"/>
      <c r="V5571" s="32">
        <f t="shared" si="14863"/>
        <v>0</v>
      </c>
      <c r="W5571" s="32"/>
      <c r="X5571" s="32"/>
      <c r="Y5571" s="32"/>
      <c r="Z5571" s="32"/>
      <c r="AA5571" s="32"/>
      <c r="AB5571" s="32">
        <v>229085.97500000001</v>
      </c>
      <c r="AC5571" s="33">
        <v>703614.19339999999</v>
      </c>
      <c r="AD5571" s="33">
        <v>474928.163</v>
      </c>
      <c r="AE5571" s="34">
        <f t="shared" si="14797"/>
        <v>67.498377300357632</v>
      </c>
      <c r="AF5571" s="32">
        <v>301573.09490000003</v>
      </c>
      <c r="AG5571" s="32">
        <v>0</v>
      </c>
      <c r="AH5571" s="32">
        <v>0</v>
      </c>
      <c r="AI5571" s="32">
        <v>0</v>
      </c>
      <c r="AJ5571" s="32">
        <v>0</v>
      </c>
      <c r="AK5571" s="32">
        <v>0</v>
      </c>
      <c r="AL5571" s="32">
        <f t="shared" si="14799"/>
        <v>301573.09490000003</v>
      </c>
      <c r="AM5571" s="32">
        <f t="shared" si="14800"/>
        <v>-301573.09490000003</v>
      </c>
    </row>
    <row r="5572" spans="2:40" x14ac:dyDescent="0.3">
      <c r="B5572" s="30" t="s">
        <v>1540</v>
      </c>
      <c r="C5572" s="30" t="s">
        <v>112</v>
      </c>
      <c r="D5572" s="30" t="s">
        <v>38</v>
      </c>
      <c r="E5572" s="15" t="str">
        <f t="shared" si="14833"/>
        <v>0501</v>
      </c>
      <c r="F5572" s="30" t="s">
        <v>1548</v>
      </c>
      <c r="G5572" s="30" t="s">
        <v>56</v>
      </c>
      <c r="H5572" s="31" t="s">
        <v>57</v>
      </c>
      <c r="I5572" s="32"/>
      <c r="J5572" s="32"/>
      <c r="K5572" s="32"/>
      <c r="L5572" s="32"/>
      <c r="M5572" s="32"/>
      <c r="N5572" s="32"/>
      <c r="O5572" s="32">
        <f>O5574</f>
        <v>0</v>
      </c>
      <c r="P5572" s="32">
        <f>P5574</f>
        <v>0</v>
      </c>
      <c r="Q5572" s="32">
        <f>Q5574</f>
        <v>0</v>
      </c>
      <c r="R5572" s="32">
        <f>R5574</f>
        <v>0</v>
      </c>
      <c r="S5572" s="32">
        <f>S5574</f>
        <v>0</v>
      </c>
      <c r="T5572" s="32"/>
      <c r="U5572" s="32"/>
      <c r="V5572" s="32">
        <f t="shared" si="14863"/>
        <v>0</v>
      </c>
      <c r="W5572" s="32"/>
      <c r="X5572" s="32"/>
      <c r="Y5572" s="32"/>
      <c r="Z5572" s="32"/>
      <c r="AA5572" s="32"/>
      <c r="AB5572" s="32">
        <f>AB5574</f>
        <v>7485.86</v>
      </c>
      <c r="AC5572" s="33">
        <f>AC5573+AC5574</f>
        <v>20670.7</v>
      </c>
      <c r="AD5572" s="33">
        <f>AD5573+AD5574</f>
        <v>16136.14</v>
      </c>
      <c r="AE5572" s="34">
        <f t="shared" si="14797"/>
        <v>78.06286192533392</v>
      </c>
      <c r="AF5572" s="32">
        <f t="shared" ref="AF5572:AK5572" si="14868">AF5574</f>
        <v>8901.64</v>
      </c>
      <c r="AG5572" s="32">
        <f t="shared" si="14868"/>
        <v>0</v>
      </c>
      <c r="AH5572" s="32">
        <f t="shared" si="14868"/>
        <v>0</v>
      </c>
      <c r="AI5572" s="32">
        <f t="shared" si="14868"/>
        <v>0</v>
      </c>
      <c r="AJ5572" s="32">
        <f t="shared" si="14868"/>
        <v>0</v>
      </c>
      <c r="AK5572" s="32">
        <f t="shared" si="14868"/>
        <v>0</v>
      </c>
      <c r="AL5572" s="32">
        <f t="shared" si="14799"/>
        <v>8901.64</v>
      </c>
      <c r="AM5572" s="32">
        <f t="shared" si="14800"/>
        <v>-8901.64</v>
      </c>
    </row>
    <row r="5573" spans="2:40" x14ac:dyDescent="0.3">
      <c r="B5573" s="30" t="s">
        <v>1540</v>
      </c>
      <c r="C5573" s="30" t="s">
        <v>112</v>
      </c>
      <c r="D5573" s="30" t="s">
        <v>38</v>
      </c>
      <c r="E5573" s="15" t="str">
        <f t="shared" si="14833"/>
        <v>0501</v>
      </c>
      <c r="F5573" s="30" t="s">
        <v>1548</v>
      </c>
      <c r="G5573" s="30" t="s">
        <v>58</v>
      </c>
      <c r="H5573" s="31" t="s">
        <v>59</v>
      </c>
      <c r="I5573" s="32"/>
      <c r="J5573" s="32"/>
      <c r="K5573" s="32"/>
      <c r="L5573" s="32"/>
      <c r="M5573" s="32"/>
      <c r="N5573" s="32"/>
      <c r="O5573" s="32"/>
      <c r="P5573" s="32"/>
      <c r="Q5573" s="32"/>
      <c r="R5573" s="32"/>
      <c r="S5573" s="32"/>
      <c r="T5573" s="32"/>
      <c r="U5573" s="32"/>
      <c r="V5573" s="32">
        <v>0</v>
      </c>
      <c r="W5573" s="32"/>
      <c r="X5573" s="32"/>
      <c r="Y5573" s="32"/>
      <c r="Z5573" s="32"/>
      <c r="AA5573" s="32"/>
      <c r="AB5573" s="32"/>
      <c r="AC5573" s="33">
        <v>1573</v>
      </c>
      <c r="AD5573" s="33">
        <v>1035.8</v>
      </c>
      <c r="AE5573" s="34">
        <f t="shared" si="14797"/>
        <v>65.848696757787664</v>
      </c>
      <c r="AF5573" s="32"/>
      <c r="AG5573" s="32"/>
      <c r="AH5573" s="32"/>
      <c r="AI5573" s="32"/>
      <c r="AJ5573" s="32"/>
      <c r="AK5573" s="32"/>
      <c r="AL5573" s="32"/>
      <c r="AM5573" s="32"/>
    </row>
    <row r="5574" spans="2:40" x14ac:dyDescent="0.3">
      <c r="B5574" s="30" t="s">
        <v>1540</v>
      </c>
      <c r="C5574" s="30" t="s">
        <v>112</v>
      </c>
      <c r="D5574" s="30" t="s">
        <v>38</v>
      </c>
      <c r="E5574" s="15" t="str">
        <f t="shared" si="14833"/>
        <v>0501</v>
      </c>
      <c r="F5574" s="30" t="s">
        <v>1548</v>
      </c>
      <c r="G5574" s="30" t="s">
        <v>60</v>
      </c>
      <c r="H5574" s="31" t="s">
        <v>61</v>
      </c>
      <c r="I5574" s="32"/>
      <c r="J5574" s="32"/>
      <c r="K5574" s="32"/>
      <c r="L5574" s="32"/>
      <c r="M5574" s="32"/>
      <c r="N5574" s="32"/>
      <c r="O5574" s="32">
        <v>0</v>
      </c>
      <c r="P5574" s="32">
        <v>0</v>
      </c>
      <c r="Q5574" s="32">
        <v>0</v>
      </c>
      <c r="R5574" s="32">
        <v>0</v>
      </c>
      <c r="S5574" s="32">
        <v>0</v>
      </c>
      <c r="T5574" s="32"/>
      <c r="U5574" s="32"/>
      <c r="V5574" s="32">
        <f t="shared" si="14863"/>
        <v>0</v>
      </c>
      <c r="W5574" s="32"/>
      <c r="X5574" s="32"/>
      <c r="Y5574" s="32"/>
      <c r="Z5574" s="32"/>
      <c r="AA5574" s="32"/>
      <c r="AB5574" s="32">
        <v>7485.86</v>
      </c>
      <c r="AC5574" s="33">
        <v>19097.7</v>
      </c>
      <c r="AD5574" s="33">
        <v>15100.34</v>
      </c>
      <c r="AE5574" s="34">
        <f t="shared" si="14797"/>
        <v>79.068893112783215</v>
      </c>
      <c r="AF5574" s="32">
        <v>8901.64</v>
      </c>
      <c r="AG5574" s="32">
        <v>0</v>
      </c>
      <c r="AH5574" s="32">
        <v>0</v>
      </c>
      <c r="AI5574" s="32">
        <v>0</v>
      </c>
      <c r="AJ5574" s="32">
        <v>0</v>
      </c>
      <c r="AK5574" s="32">
        <v>0</v>
      </c>
      <c r="AL5574" s="32">
        <f t="shared" si="14799"/>
        <v>8901.64</v>
      </c>
      <c r="AM5574" s="32">
        <f t="shared" si="14800"/>
        <v>-8901.64</v>
      </c>
    </row>
    <row r="5575" spans="2:40" ht="78" hidden="1" customHeight="1" x14ac:dyDescent="0.3">
      <c r="B5575" s="30" t="s">
        <v>1540</v>
      </c>
      <c r="C5575" s="30" t="s">
        <v>112</v>
      </c>
      <c r="D5575" s="30" t="s">
        <v>38</v>
      </c>
      <c r="E5575" s="15" t="str">
        <f t="shared" si="14833"/>
        <v>0501</v>
      </c>
      <c r="F5575" s="30" t="s">
        <v>1550</v>
      </c>
      <c r="G5575" s="30"/>
      <c r="H5575" s="31" t="s">
        <v>1551</v>
      </c>
      <c r="I5575" s="32">
        <f t="shared" si="14848"/>
        <v>0</v>
      </c>
      <c r="J5575" s="32">
        <f t="shared" si="14849"/>
        <v>25025</v>
      </c>
      <c r="K5575" s="32">
        <f t="shared" si="14850"/>
        <v>0</v>
      </c>
      <c r="L5575" s="32">
        <f t="shared" si="14851"/>
        <v>0</v>
      </c>
      <c r="M5575" s="32">
        <f t="shared" si="14852"/>
        <v>0</v>
      </c>
      <c r="N5575" s="32">
        <f t="shared" si="14853"/>
        <v>0</v>
      </c>
      <c r="O5575" s="32">
        <f t="shared" ref="O5575:O5576" si="14869">O5576</f>
        <v>0</v>
      </c>
      <c r="P5575" s="32">
        <f t="shared" ref="P5575:P5576" si="14870">P5576</f>
        <v>0</v>
      </c>
      <c r="Q5575" s="32">
        <f t="shared" ref="Q5575:Q5576" si="14871">Q5576</f>
        <v>0</v>
      </c>
      <c r="R5575" s="32">
        <f t="shared" ref="R5575:R5576" si="14872">R5576</f>
        <v>0</v>
      </c>
      <c r="S5575" s="32">
        <f t="shared" ref="S5575:S5576" si="14873">S5576</f>
        <v>0</v>
      </c>
      <c r="T5575" s="32">
        <f t="shared" ref="T5575:T5576" si="14874">T5576</f>
        <v>0</v>
      </c>
      <c r="U5575" s="32">
        <v>0</v>
      </c>
      <c r="V5575" s="32">
        <f t="shared" si="14863"/>
        <v>0</v>
      </c>
      <c r="W5575" s="32">
        <f t="shared" si="14855"/>
        <v>0</v>
      </c>
      <c r="X5575" s="32">
        <f t="shared" si="14856"/>
        <v>0</v>
      </c>
      <c r="Y5575" s="32">
        <f t="shared" si="14857"/>
        <v>0</v>
      </c>
      <c r="Z5575" s="32">
        <f t="shared" si="14858"/>
        <v>0</v>
      </c>
      <c r="AA5575" s="32">
        <f t="shared" si="14859"/>
        <v>0</v>
      </c>
      <c r="AB5575" s="32">
        <f t="shared" ref="AB5575:AB5576" si="14875">AB5576</f>
        <v>0</v>
      </c>
      <c r="AC5575" s="33">
        <f t="shared" ref="AC5575:AC5576" si="14876">AC5576</f>
        <v>0</v>
      </c>
      <c r="AD5575" s="33">
        <f t="shared" ref="AD5575:AD5576" si="14877">AD5576</f>
        <v>0</v>
      </c>
      <c r="AE5575" s="34" t="e">
        <f t="shared" si="14797"/>
        <v>#DIV/0!</v>
      </c>
      <c r="AF5575" s="35">
        <f t="shared" ref="AF5575:AF5576" si="14878">AF5576</f>
        <v>0</v>
      </c>
      <c r="AG5575" s="35">
        <f t="shared" ref="AG5575:AG5576" si="14879">AG5576</f>
        <v>0</v>
      </c>
      <c r="AH5575" s="36">
        <f t="shared" ref="AH5575:AH5576" si="14880">AH5576</f>
        <v>0</v>
      </c>
      <c r="AI5575" s="36">
        <f t="shared" ref="AI5575:AI5576" si="14881">AI5576</f>
        <v>0</v>
      </c>
      <c r="AJ5575" s="36">
        <f t="shared" ref="AJ5575:AJ5576" si="14882">AJ5576</f>
        <v>0</v>
      </c>
      <c r="AK5575" s="36">
        <f t="shared" ref="AK5575:AK5576" si="14883">AK5576</f>
        <v>0</v>
      </c>
      <c r="AL5575" s="36">
        <f t="shared" si="14799"/>
        <v>0</v>
      </c>
      <c r="AM5575" s="36">
        <f t="shared" si="14800"/>
        <v>0</v>
      </c>
      <c r="AN5575" s="37" t="s">
        <v>35</v>
      </c>
    </row>
    <row r="5576" spans="2:40" ht="31.2" hidden="1" customHeight="1" x14ac:dyDescent="0.3">
      <c r="B5576" s="30" t="s">
        <v>1540</v>
      </c>
      <c r="C5576" s="30" t="s">
        <v>112</v>
      </c>
      <c r="D5576" s="30" t="s">
        <v>38</v>
      </c>
      <c r="E5576" s="15" t="str">
        <f t="shared" si="14833"/>
        <v>0501</v>
      </c>
      <c r="F5576" s="30" t="s">
        <v>1550</v>
      </c>
      <c r="G5576" s="30" t="s">
        <v>547</v>
      </c>
      <c r="H5576" s="31" t="s">
        <v>548</v>
      </c>
      <c r="I5576" s="32">
        <f t="shared" si="14848"/>
        <v>0</v>
      </c>
      <c r="J5576" s="32">
        <f t="shared" si="14849"/>
        <v>25025</v>
      </c>
      <c r="K5576" s="32">
        <f t="shared" si="14850"/>
        <v>0</v>
      </c>
      <c r="L5576" s="32">
        <f t="shared" si="14851"/>
        <v>0</v>
      </c>
      <c r="M5576" s="32">
        <f t="shared" si="14852"/>
        <v>0</v>
      </c>
      <c r="N5576" s="32">
        <f t="shared" si="14853"/>
        <v>0</v>
      </c>
      <c r="O5576" s="32">
        <f t="shared" si="14869"/>
        <v>0</v>
      </c>
      <c r="P5576" s="32">
        <f t="shared" si="14870"/>
        <v>0</v>
      </c>
      <c r="Q5576" s="32">
        <f t="shared" si="14871"/>
        <v>0</v>
      </c>
      <c r="R5576" s="32">
        <f t="shared" si="14872"/>
        <v>0</v>
      </c>
      <c r="S5576" s="32">
        <f t="shared" si="14873"/>
        <v>0</v>
      </c>
      <c r="T5576" s="32">
        <f t="shared" si="14874"/>
        <v>0</v>
      </c>
      <c r="U5576" s="32">
        <v>0</v>
      </c>
      <c r="V5576" s="32">
        <f t="shared" si="14863"/>
        <v>0</v>
      </c>
      <c r="W5576" s="32">
        <f t="shared" si="14855"/>
        <v>0</v>
      </c>
      <c r="X5576" s="32">
        <f t="shared" si="14856"/>
        <v>0</v>
      </c>
      <c r="Y5576" s="32">
        <f t="shared" si="14857"/>
        <v>0</v>
      </c>
      <c r="Z5576" s="32">
        <f t="shared" si="14858"/>
        <v>0</v>
      </c>
      <c r="AA5576" s="32">
        <f t="shared" si="14859"/>
        <v>0</v>
      </c>
      <c r="AB5576" s="32">
        <f t="shared" si="14875"/>
        <v>0</v>
      </c>
      <c r="AC5576" s="33">
        <f t="shared" si="14876"/>
        <v>0</v>
      </c>
      <c r="AD5576" s="33">
        <f t="shared" si="14877"/>
        <v>0</v>
      </c>
      <c r="AE5576" s="34" t="e">
        <f t="shared" si="14797"/>
        <v>#DIV/0!</v>
      </c>
      <c r="AF5576" s="35">
        <f t="shared" si="14878"/>
        <v>0</v>
      </c>
      <c r="AG5576" s="35">
        <f t="shared" si="14879"/>
        <v>0</v>
      </c>
      <c r="AH5576" s="36">
        <f t="shared" si="14880"/>
        <v>0</v>
      </c>
      <c r="AI5576" s="36">
        <f t="shared" si="14881"/>
        <v>0</v>
      </c>
      <c r="AJ5576" s="36">
        <f t="shared" si="14882"/>
        <v>0</v>
      </c>
      <c r="AK5576" s="36">
        <f t="shared" si="14883"/>
        <v>0</v>
      </c>
      <c r="AL5576" s="36">
        <f t="shared" si="14799"/>
        <v>0</v>
      </c>
      <c r="AM5576" s="36">
        <f t="shared" si="14800"/>
        <v>0</v>
      </c>
      <c r="AN5576" s="37" t="s">
        <v>35</v>
      </c>
    </row>
    <row r="5577" spans="2:40" ht="15.6" hidden="1" customHeight="1" x14ac:dyDescent="0.3">
      <c r="B5577" s="30" t="s">
        <v>1540</v>
      </c>
      <c r="C5577" s="30" t="s">
        <v>112</v>
      </c>
      <c r="D5577" s="30" t="s">
        <v>38</v>
      </c>
      <c r="E5577" s="15" t="str">
        <f t="shared" si="14833"/>
        <v>0501</v>
      </c>
      <c r="F5577" s="30" t="s">
        <v>1550</v>
      </c>
      <c r="G5577" s="30" t="s">
        <v>906</v>
      </c>
      <c r="H5577" s="31" t="s">
        <v>907</v>
      </c>
      <c r="I5577" s="32"/>
      <c r="J5577" s="32">
        <v>25025</v>
      </c>
      <c r="K5577" s="32"/>
      <c r="L5577" s="32"/>
      <c r="M5577" s="32"/>
      <c r="N5577" s="32"/>
      <c r="O5577" s="32">
        <v>0</v>
      </c>
      <c r="P5577" s="32">
        <v>0</v>
      </c>
      <c r="Q5577" s="32">
        <v>0</v>
      </c>
      <c r="R5577" s="32">
        <v>0</v>
      </c>
      <c r="S5577" s="32">
        <v>0</v>
      </c>
      <c r="T5577" s="32">
        <v>0</v>
      </c>
      <c r="U5577" s="32">
        <v>0</v>
      </c>
      <c r="V5577" s="32">
        <f t="shared" si="14863"/>
        <v>0</v>
      </c>
      <c r="W5577" s="32"/>
      <c r="X5577" s="32"/>
      <c r="Y5577" s="32"/>
      <c r="Z5577" s="32"/>
      <c r="AA5577" s="32"/>
      <c r="AB5577" s="32">
        <v>0</v>
      </c>
      <c r="AC5577" s="33">
        <v>0</v>
      </c>
      <c r="AD5577" s="33">
        <v>0</v>
      </c>
      <c r="AE5577" s="34" t="e">
        <f t="shared" si="14797"/>
        <v>#DIV/0!</v>
      </c>
      <c r="AF5577" s="35">
        <v>0</v>
      </c>
      <c r="AG5577" s="35">
        <v>0</v>
      </c>
      <c r="AH5577" s="36">
        <v>0</v>
      </c>
      <c r="AI5577" s="36">
        <v>0</v>
      </c>
      <c r="AJ5577" s="36">
        <v>0</v>
      </c>
      <c r="AK5577" s="36">
        <v>0</v>
      </c>
      <c r="AL5577" s="36">
        <f t="shared" si="14799"/>
        <v>0</v>
      </c>
      <c r="AM5577" s="36">
        <f t="shared" si="14800"/>
        <v>0</v>
      </c>
      <c r="AN5577" s="37" t="s">
        <v>35</v>
      </c>
    </row>
    <row r="5578" spans="2:40" ht="46.8" x14ac:dyDescent="0.3">
      <c r="B5578" s="30" t="s">
        <v>1540</v>
      </c>
      <c r="C5578" s="30" t="s">
        <v>112</v>
      </c>
      <c r="D5578" s="30" t="s">
        <v>38</v>
      </c>
      <c r="E5578" s="15" t="str">
        <f t="shared" si="14833"/>
        <v>0501</v>
      </c>
      <c r="F5578" s="30" t="s">
        <v>1018</v>
      </c>
      <c r="G5578" s="30"/>
      <c r="H5578" s="31" t="s">
        <v>1019</v>
      </c>
      <c r="I5578" s="32">
        <f t="shared" ref="I5578:T5578" si="14884">I5579+I5584</f>
        <v>0</v>
      </c>
      <c r="J5578" s="32">
        <f t="shared" si="14884"/>
        <v>0</v>
      </c>
      <c r="K5578" s="32">
        <f t="shared" si="14884"/>
        <v>0</v>
      </c>
      <c r="L5578" s="32">
        <f t="shared" si="14884"/>
        <v>0</v>
      </c>
      <c r="M5578" s="32">
        <f t="shared" si="14884"/>
        <v>0</v>
      </c>
      <c r="N5578" s="32">
        <f t="shared" si="14884"/>
        <v>0</v>
      </c>
      <c r="O5578" s="32">
        <f t="shared" si="14884"/>
        <v>2949.002</v>
      </c>
      <c r="P5578" s="32">
        <f t="shared" si="14884"/>
        <v>-33307.709000000003</v>
      </c>
      <c r="Q5578" s="32">
        <f t="shared" si="14884"/>
        <v>0</v>
      </c>
      <c r="R5578" s="32">
        <f t="shared" si="14884"/>
        <v>-10000</v>
      </c>
      <c r="S5578" s="32">
        <f t="shared" si="14884"/>
        <v>97875.16399999999</v>
      </c>
      <c r="T5578" s="32">
        <f t="shared" si="14884"/>
        <v>0</v>
      </c>
      <c r="U5578" s="32">
        <v>0</v>
      </c>
      <c r="V5578" s="32">
        <f t="shared" si="14863"/>
        <v>57516.456999999988</v>
      </c>
      <c r="W5578" s="32">
        <f t="shared" ref="W5578:AD5578" si="14885">W5579+W5584</f>
        <v>0</v>
      </c>
      <c r="X5578" s="32">
        <f t="shared" si="14885"/>
        <v>0</v>
      </c>
      <c r="Y5578" s="32">
        <f t="shared" si="14885"/>
        <v>0</v>
      </c>
      <c r="Z5578" s="32">
        <f t="shared" si="14885"/>
        <v>0</v>
      </c>
      <c r="AA5578" s="32">
        <f t="shared" si="14885"/>
        <v>0</v>
      </c>
      <c r="AB5578" s="32">
        <f t="shared" si="14885"/>
        <v>88537.214189999999</v>
      </c>
      <c r="AC5578" s="33">
        <f t="shared" si="14885"/>
        <v>93153.891310000006</v>
      </c>
      <c r="AD5578" s="33">
        <f t="shared" si="14885"/>
        <v>93153.891310000006</v>
      </c>
      <c r="AE5578" s="34">
        <f t="shared" si="14797"/>
        <v>100</v>
      </c>
      <c r="AF5578" s="32">
        <f t="shared" ref="AF5578:AK5578" si="14886">AF5579+AF5584</f>
        <v>90204.888990000007</v>
      </c>
      <c r="AG5578" s="32">
        <f t="shared" si="14886"/>
        <v>2949.002</v>
      </c>
      <c r="AH5578" s="32">
        <f t="shared" si="14886"/>
        <v>0</v>
      </c>
      <c r="AI5578" s="32">
        <f t="shared" si="14886"/>
        <v>0</v>
      </c>
      <c r="AJ5578" s="32">
        <f t="shared" si="14886"/>
        <v>0</v>
      </c>
      <c r="AK5578" s="32">
        <f t="shared" si="14886"/>
        <v>0</v>
      </c>
      <c r="AL5578" s="32">
        <f t="shared" si="14799"/>
        <v>93153.89099</v>
      </c>
      <c r="AM5578" s="32">
        <f t="shared" si="14800"/>
        <v>-35637.433990000012</v>
      </c>
      <c r="AN5578" s="12"/>
    </row>
    <row r="5579" spans="2:40" ht="31.2" x14ac:dyDescent="0.3">
      <c r="B5579" s="30" t="s">
        <v>1540</v>
      </c>
      <c r="C5579" s="30" t="s">
        <v>112</v>
      </c>
      <c r="D5579" s="30" t="s">
        <v>38</v>
      </c>
      <c r="E5579" s="15" t="str">
        <f t="shared" si="14833"/>
        <v>0501</v>
      </c>
      <c r="F5579" s="30" t="s">
        <v>1020</v>
      </c>
      <c r="G5579" s="30"/>
      <c r="H5579" s="31" t="s">
        <v>1021</v>
      </c>
      <c r="I5579" s="32">
        <f t="shared" ref="I5579:I5580" si="14887">I5580</f>
        <v>0</v>
      </c>
      <c r="J5579" s="32">
        <f t="shared" ref="J5579:J5580" si="14888">J5580</f>
        <v>0</v>
      </c>
      <c r="K5579" s="32">
        <f t="shared" ref="K5579:K5580" si="14889">K5580</f>
        <v>0</v>
      </c>
      <c r="L5579" s="32">
        <f t="shared" ref="L5579:L5580" si="14890">L5580</f>
        <v>0</v>
      </c>
      <c r="M5579" s="32">
        <f t="shared" ref="M5579:M5580" si="14891">M5580</f>
        <v>0</v>
      </c>
      <c r="N5579" s="32">
        <f t="shared" ref="N5579:N5580" si="14892">N5580</f>
        <v>0</v>
      </c>
      <c r="O5579" s="32">
        <f>O5580+O5582</f>
        <v>0</v>
      </c>
      <c r="P5579" s="32">
        <f>P5580+P5582</f>
        <v>-29751.328000000001</v>
      </c>
      <c r="Q5579" s="32">
        <f>Q5580+Q5582</f>
        <v>0</v>
      </c>
      <c r="R5579" s="32">
        <f>R5580+R5582</f>
        <v>0</v>
      </c>
      <c r="S5579" s="32">
        <f>S5580+S5582</f>
        <v>61772.038999999997</v>
      </c>
      <c r="T5579" s="32">
        <f t="shared" ref="T5579:T5580" si="14893">T5580</f>
        <v>0</v>
      </c>
      <c r="U5579" s="32">
        <v>0</v>
      </c>
      <c r="V5579" s="32">
        <f t="shared" si="14863"/>
        <v>32020.710999999996</v>
      </c>
      <c r="W5579" s="32">
        <f t="shared" ref="W5579:W5580" si="14894">W5580</f>
        <v>0</v>
      </c>
      <c r="X5579" s="32">
        <f t="shared" ref="X5579:X5580" si="14895">X5580</f>
        <v>0</v>
      </c>
      <c r="Y5579" s="32">
        <f t="shared" ref="Y5579:Y5580" si="14896">Y5580</f>
        <v>0</v>
      </c>
      <c r="Z5579" s="32">
        <f t="shared" ref="Z5579:Z5580" si="14897">Z5580</f>
        <v>0</v>
      </c>
      <c r="AA5579" s="32">
        <f t="shared" ref="AA5579:AA5580" si="14898">AA5580</f>
        <v>0</v>
      </c>
      <c r="AB5579" s="32">
        <f>AB5580+AB5582</f>
        <v>37215.714420000004</v>
      </c>
      <c r="AC5579" s="33">
        <f>AC5580+AC5582</f>
        <v>37215.714420000004</v>
      </c>
      <c r="AD5579" s="33">
        <f>AD5580+AD5582</f>
        <v>37215.714420000004</v>
      </c>
      <c r="AE5579" s="34">
        <f t="shared" si="14797"/>
        <v>100</v>
      </c>
      <c r="AF5579" s="32">
        <f t="shared" ref="AF5579:AK5579" si="14899">AF5580+AF5582</f>
        <v>37215.714420000004</v>
      </c>
      <c r="AG5579" s="32">
        <f t="shared" si="14899"/>
        <v>0</v>
      </c>
      <c r="AH5579" s="32">
        <f t="shared" si="14899"/>
        <v>0</v>
      </c>
      <c r="AI5579" s="32">
        <f t="shared" si="14899"/>
        <v>0</v>
      </c>
      <c r="AJ5579" s="32">
        <f t="shared" si="14899"/>
        <v>0</v>
      </c>
      <c r="AK5579" s="32">
        <f t="shared" si="14899"/>
        <v>0</v>
      </c>
      <c r="AL5579" s="32">
        <f t="shared" si="14799"/>
        <v>37215.714420000004</v>
      </c>
      <c r="AM5579" s="32">
        <f t="shared" si="14800"/>
        <v>-5195.0034200000082</v>
      </c>
      <c r="AN5579" s="12"/>
    </row>
    <row r="5580" spans="2:40" ht="31.2" x14ac:dyDescent="0.3">
      <c r="B5580" s="30" t="s">
        <v>1540</v>
      </c>
      <c r="C5580" s="30" t="s">
        <v>112</v>
      </c>
      <c r="D5580" s="30" t="s">
        <v>38</v>
      </c>
      <c r="E5580" s="15" t="str">
        <f t="shared" si="14833"/>
        <v>0501</v>
      </c>
      <c r="F5580" s="30" t="s">
        <v>1020</v>
      </c>
      <c r="G5580" s="30" t="s">
        <v>547</v>
      </c>
      <c r="H5580" s="31" t="s">
        <v>548</v>
      </c>
      <c r="I5580" s="32">
        <f t="shared" si="14887"/>
        <v>0</v>
      </c>
      <c r="J5580" s="32">
        <f t="shared" si="14888"/>
        <v>0</v>
      </c>
      <c r="K5580" s="32">
        <f t="shared" si="14889"/>
        <v>0</v>
      </c>
      <c r="L5580" s="32">
        <f t="shared" si="14890"/>
        <v>0</v>
      </c>
      <c r="M5580" s="32">
        <f t="shared" si="14891"/>
        <v>0</v>
      </c>
      <c r="N5580" s="32">
        <f t="shared" si="14892"/>
        <v>0</v>
      </c>
      <c r="O5580" s="32">
        <f>O5581</f>
        <v>0</v>
      </c>
      <c r="P5580" s="32">
        <f>P5581</f>
        <v>-29751.328000000001</v>
      </c>
      <c r="Q5580" s="32">
        <f>Q5581</f>
        <v>0</v>
      </c>
      <c r="R5580" s="32">
        <f>R5581</f>
        <v>0</v>
      </c>
      <c r="S5580" s="32">
        <f>S5581</f>
        <v>61772.038999999997</v>
      </c>
      <c r="T5580" s="32">
        <f t="shared" si="14893"/>
        <v>0</v>
      </c>
      <c r="U5580" s="32">
        <v>0</v>
      </c>
      <c r="V5580" s="32">
        <f t="shared" si="14863"/>
        <v>32020.710999999996</v>
      </c>
      <c r="W5580" s="32">
        <f t="shared" si="14894"/>
        <v>0</v>
      </c>
      <c r="X5580" s="32">
        <f t="shared" si="14895"/>
        <v>0</v>
      </c>
      <c r="Y5580" s="32">
        <f t="shared" si="14896"/>
        <v>0</v>
      </c>
      <c r="Z5580" s="32">
        <f t="shared" si="14897"/>
        <v>0</v>
      </c>
      <c r="AA5580" s="32">
        <f t="shared" si="14898"/>
        <v>0</v>
      </c>
      <c r="AB5580" s="32">
        <f>AB5581</f>
        <v>35958.559300000001</v>
      </c>
      <c r="AC5580" s="33">
        <f>AC5581</f>
        <v>35958.559300000001</v>
      </c>
      <c r="AD5580" s="33">
        <f>AD5581</f>
        <v>35958.559300000001</v>
      </c>
      <c r="AE5580" s="34">
        <f t="shared" si="14797"/>
        <v>100</v>
      </c>
      <c r="AF5580" s="32">
        <f t="shared" ref="AF5580:AK5580" si="14900">AF5581</f>
        <v>35958.559300000001</v>
      </c>
      <c r="AG5580" s="32">
        <f t="shared" si="14900"/>
        <v>0</v>
      </c>
      <c r="AH5580" s="32">
        <f t="shared" si="14900"/>
        <v>0</v>
      </c>
      <c r="AI5580" s="32">
        <f t="shared" si="14900"/>
        <v>0</v>
      </c>
      <c r="AJ5580" s="32">
        <f t="shared" si="14900"/>
        <v>0</v>
      </c>
      <c r="AK5580" s="32">
        <f t="shared" si="14900"/>
        <v>0</v>
      </c>
      <c r="AL5580" s="32">
        <f t="shared" si="14799"/>
        <v>35958.559300000001</v>
      </c>
      <c r="AM5580" s="32">
        <f t="shared" si="14800"/>
        <v>-3937.8483000000051</v>
      </c>
      <c r="AN5580" s="12"/>
    </row>
    <row r="5581" spans="2:40" x14ac:dyDescent="0.3">
      <c r="B5581" s="30" t="s">
        <v>1540</v>
      </c>
      <c r="C5581" s="30" t="s">
        <v>112</v>
      </c>
      <c r="D5581" s="30" t="s">
        <v>38</v>
      </c>
      <c r="E5581" s="15" t="str">
        <f t="shared" si="14833"/>
        <v>0501</v>
      </c>
      <c r="F5581" s="30" t="s">
        <v>1020</v>
      </c>
      <c r="G5581" s="30" t="s">
        <v>906</v>
      </c>
      <c r="H5581" s="31" t="s">
        <v>907</v>
      </c>
      <c r="I5581" s="32"/>
      <c r="J5581" s="32"/>
      <c r="K5581" s="32"/>
      <c r="L5581" s="32"/>
      <c r="M5581" s="32"/>
      <c r="N5581" s="32"/>
      <c r="O5581" s="32">
        <v>0</v>
      </c>
      <c r="P5581" s="32">
        <v>-29751.328000000001</v>
      </c>
      <c r="Q5581" s="32">
        <v>0</v>
      </c>
      <c r="R5581" s="32">
        <v>0</v>
      </c>
      <c r="S5581" s="32">
        <v>61772.038999999997</v>
      </c>
      <c r="T5581" s="32">
        <v>0</v>
      </c>
      <c r="U5581" s="32">
        <v>0</v>
      </c>
      <c r="V5581" s="32">
        <f t="shared" si="14863"/>
        <v>32020.710999999996</v>
      </c>
      <c r="W5581" s="32"/>
      <c r="X5581" s="32"/>
      <c r="Y5581" s="32"/>
      <c r="Z5581" s="32"/>
      <c r="AA5581" s="32"/>
      <c r="AB5581" s="32">
        <v>35958.559300000001</v>
      </c>
      <c r="AC5581" s="33">
        <v>35958.559300000001</v>
      </c>
      <c r="AD5581" s="33">
        <v>35958.559300000001</v>
      </c>
      <c r="AE5581" s="34">
        <f t="shared" si="14797"/>
        <v>100</v>
      </c>
      <c r="AF5581" s="32">
        <v>35958.559300000001</v>
      </c>
      <c r="AG5581" s="32">
        <v>0</v>
      </c>
      <c r="AH5581" s="32">
        <v>0</v>
      </c>
      <c r="AI5581" s="32">
        <v>0</v>
      </c>
      <c r="AJ5581" s="32">
        <v>0</v>
      </c>
      <c r="AK5581" s="32">
        <v>0</v>
      </c>
      <c r="AL5581" s="32">
        <f t="shared" si="14799"/>
        <v>35958.559300000001</v>
      </c>
      <c r="AM5581" s="32">
        <f t="shared" si="14800"/>
        <v>-3937.8483000000051</v>
      </c>
      <c r="AN5581" s="12"/>
    </row>
    <row r="5582" spans="2:40" x14ac:dyDescent="0.3">
      <c r="B5582" s="30" t="s">
        <v>1540</v>
      </c>
      <c r="C5582" s="30" t="s">
        <v>112</v>
      </c>
      <c r="D5582" s="30" t="s">
        <v>38</v>
      </c>
      <c r="E5582" s="15" t="str">
        <f t="shared" si="14833"/>
        <v>0501</v>
      </c>
      <c r="F5582" s="30" t="s">
        <v>1020</v>
      </c>
      <c r="G5582" s="30" t="s">
        <v>56</v>
      </c>
      <c r="H5582" s="31" t="s">
        <v>57</v>
      </c>
      <c r="I5582" s="32"/>
      <c r="J5582" s="32"/>
      <c r="K5582" s="32"/>
      <c r="L5582" s="32"/>
      <c r="M5582" s="32"/>
      <c r="N5582" s="32"/>
      <c r="O5582" s="32">
        <f>O5583</f>
        <v>0</v>
      </c>
      <c r="P5582" s="32">
        <f>P5583</f>
        <v>0</v>
      </c>
      <c r="Q5582" s="32">
        <f>Q5583</f>
        <v>0</v>
      </c>
      <c r="R5582" s="32">
        <f>R5583</f>
        <v>0</v>
      </c>
      <c r="S5582" s="32">
        <f>S5583</f>
        <v>0</v>
      </c>
      <c r="T5582" s="32"/>
      <c r="U5582" s="32"/>
      <c r="V5582" s="32">
        <f t="shared" si="14863"/>
        <v>0</v>
      </c>
      <c r="W5582" s="32"/>
      <c r="X5582" s="32"/>
      <c r="Y5582" s="32"/>
      <c r="Z5582" s="32"/>
      <c r="AA5582" s="32"/>
      <c r="AB5582" s="32">
        <f>AB5583</f>
        <v>1257.1551199999999</v>
      </c>
      <c r="AC5582" s="33">
        <f>AC5583</f>
        <v>1257.1551199999999</v>
      </c>
      <c r="AD5582" s="33">
        <f>AD5583</f>
        <v>1257.1551199999999</v>
      </c>
      <c r="AE5582" s="34">
        <f t="shared" si="14797"/>
        <v>100</v>
      </c>
      <c r="AF5582" s="32">
        <f t="shared" ref="AF5582:AK5582" si="14901">AF5583</f>
        <v>1257.1551199999999</v>
      </c>
      <c r="AG5582" s="32">
        <f t="shared" si="14901"/>
        <v>0</v>
      </c>
      <c r="AH5582" s="32">
        <f t="shared" si="14901"/>
        <v>0</v>
      </c>
      <c r="AI5582" s="32">
        <f t="shared" si="14901"/>
        <v>0</v>
      </c>
      <c r="AJ5582" s="32">
        <f t="shared" si="14901"/>
        <v>0</v>
      </c>
      <c r="AK5582" s="32">
        <f t="shared" si="14901"/>
        <v>0</v>
      </c>
      <c r="AL5582" s="32">
        <f t="shared" si="14799"/>
        <v>1257.1551199999999</v>
      </c>
      <c r="AM5582" s="32">
        <f t="shared" si="14800"/>
        <v>-1257.1551199999999</v>
      </c>
      <c r="AN5582" s="12"/>
    </row>
    <row r="5583" spans="2:40" x14ac:dyDescent="0.3">
      <c r="B5583" s="30" t="s">
        <v>1540</v>
      </c>
      <c r="C5583" s="30" t="s">
        <v>112</v>
      </c>
      <c r="D5583" s="30" t="s">
        <v>38</v>
      </c>
      <c r="E5583" s="15" t="str">
        <f t="shared" si="14833"/>
        <v>0501</v>
      </c>
      <c r="F5583" s="30" t="s">
        <v>1020</v>
      </c>
      <c r="G5583" s="30" t="s">
        <v>58</v>
      </c>
      <c r="H5583" s="31" t="s">
        <v>59</v>
      </c>
      <c r="I5583" s="32"/>
      <c r="J5583" s="32"/>
      <c r="K5583" s="32"/>
      <c r="L5583" s="32"/>
      <c r="M5583" s="32"/>
      <c r="N5583" s="32"/>
      <c r="O5583" s="32">
        <v>0</v>
      </c>
      <c r="P5583" s="32">
        <v>0</v>
      </c>
      <c r="Q5583" s="32">
        <v>0</v>
      </c>
      <c r="R5583" s="32">
        <v>0</v>
      </c>
      <c r="S5583" s="32">
        <v>0</v>
      </c>
      <c r="T5583" s="32"/>
      <c r="U5583" s="32"/>
      <c r="V5583" s="32">
        <f t="shared" si="14863"/>
        <v>0</v>
      </c>
      <c r="W5583" s="32"/>
      <c r="X5583" s="32"/>
      <c r="Y5583" s="32"/>
      <c r="Z5583" s="32"/>
      <c r="AA5583" s="32"/>
      <c r="AB5583" s="32">
        <v>1257.1551199999999</v>
      </c>
      <c r="AC5583" s="33">
        <v>1257.1551199999999</v>
      </c>
      <c r="AD5583" s="33">
        <v>1257.1551199999999</v>
      </c>
      <c r="AE5583" s="34">
        <f t="shared" si="14797"/>
        <v>100</v>
      </c>
      <c r="AF5583" s="32">
        <v>1257.1551199999999</v>
      </c>
      <c r="AG5583" s="32">
        <v>0</v>
      </c>
      <c r="AH5583" s="32">
        <v>0</v>
      </c>
      <c r="AI5583" s="32">
        <v>0</v>
      </c>
      <c r="AJ5583" s="32">
        <v>0</v>
      </c>
      <c r="AK5583" s="32">
        <v>0</v>
      </c>
      <c r="AL5583" s="32">
        <f t="shared" si="14799"/>
        <v>1257.1551199999999</v>
      </c>
      <c r="AM5583" s="32">
        <f t="shared" si="14800"/>
        <v>-1257.1551199999999</v>
      </c>
      <c r="AN5583" s="12"/>
    </row>
    <row r="5584" spans="2:40" ht="46.8" x14ac:dyDescent="0.3">
      <c r="B5584" s="30" t="s">
        <v>1540</v>
      </c>
      <c r="C5584" s="30" t="s">
        <v>112</v>
      </c>
      <c r="D5584" s="30" t="s">
        <v>38</v>
      </c>
      <c r="E5584" s="15" t="str">
        <f t="shared" si="14833"/>
        <v>0501</v>
      </c>
      <c r="F5584" s="30" t="s">
        <v>1022</v>
      </c>
      <c r="G5584" s="30"/>
      <c r="H5584" s="31" t="s">
        <v>1023</v>
      </c>
      <c r="I5584" s="32">
        <f t="shared" ref="I5584:N5584" si="14902">I5587</f>
        <v>0</v>
      </c>
      <c r="J5584" s="32">
        <f t="shared" si="14902"/>
        <v>0</v>
      </c>
      <c r="K5584" s="32">
        <f t="shared" si="14902"/>
        <v>0</v>
      </c>
      <c r="L5584" s="32">
        <f t="shared" si="14902"/>
        <v>0</v>
      </c>
      <c r="M5584" s="32">
        <f t="shared" si="14902"/>
        <v>0</v>
      </c>
      <c r="N5584" s="32">
        <f t="shared" si="14902"/>
        <v>0</v>
      </c>
      <c r="O5584" s="32">
        <f>O5587+O5589+O5585</f>
        <v>2949.002</v>
      </c>
      <c r="P5584" s="32">
        <f>P5587+P5589+P5585</f>
        <v>-3556.3809999999999</v>
      </c>
      <c r="Q5584" s="32">
        <f>Q5587+Q5589+Q5585</f>
        <v>0</v>
      </c>
      <c r="R5584" s="32">
        <f>R5587+R5589</f>
        <v>-10000</v>
      </c>
      <c r="S5584" s="32">
        <f>S5587+S5589</f>
        <v>36103.125</v>
      </c>
      <c r="T5584" s="32">
        <f>T5587</f>
        <v>0</v>
      </c>
      <c r="U5584" s="32">
        <v>0</v>
      </c>
      <c r="V5584" s="32">
        <f t="shared" si="14863"/>
        <v>25495.745999999999</v>
      </c>
      <c r="W5584" s="32">
        <f>W5587</f>
        <v>0</v>
      </c>
      <c r="X5584" s="32">
        <f>X5587</f>
        <v>0</v>
      </c>
      <c r="Y5584" s="32">
        <f>Y5587</f>
        <v>0</v>
      </c>
      <c r="Z5584" s="32">
        <f>Z5587</f>
        <v>0</v>
      </c>
      <c r="AA5584" s="32">
        <f>AA5587</f>
        <v>0</v>
      </c>
      <c r="AB5584" s="32">
        <f>AB5587+AB5589+AB5585</f>
        <v>51321.499770000002</v>
      </c>
      <c r="AC5584" s="33">
        <f>AC5587+AC5589+AC5585</f>
        <v>55938.176890000002</v>
      </c>
      <c r="AD5584" s="33">
        <f>AD5587+AD5589+AD5585</f>
        <v>55938.176890000002</v>
      </c>
      <c r="AE5584" s="34">
        <f t="shared" si="14797"/>
        <v>100</v>
      </c>
      <c r="AF5584" s="32">
        <f t="shared" ref="AF5584:AK5584" si="14903">AF5587+AF5589+AF5585</f>
        <v>52989.174570000003</v>
      </c>
      <c r="AG5584" s="32">
        <f t="shared" si="14903"/>
        <v>2949.002</v>
      </c>
      <c r="AH5584" s="32">
        <f t="shared" si="14903"/>
        <v>0</v>
      </c>
      <c r="AI5584" s="32">
        <f t="shared" si="14903"/>
        <v>0</v>
      </c>
      <c r="AJ5584" s="32">
        <f t="shared" si="14903"/>
        <v>0</v>
      </c>
      <c r="AK5584" s="32">
        <f t="shared" si="14903"/>
        <v>0</v>
      </c>
      <c r="AL5584" s="32">
        <f t="shared" si="14799"/>
        <v>55938.176570000003</v>
      </c>
      <c r="AM5584" s="32">
        <f t="shared" si="14800"/>
        <v>-30442.430570000004</v>
      </c>
      <c r="AN5584" s="12"/>
    </row>
    <row r="5585" spans="2:40" ht="31.2" x14ac:dyDescent="0.3">
      <c r="B5585" s="30" t="s">
        <v>1540</v>
      </c>
      <c r="C5585" s="30" t="s">
        <v>112</v>
      </c>
      <c r="D5585" s="30" t="s">
        <v>38</v>
      </c>
      <c r="E5585" s="15" t="str">
        <f t="shared" si="14833"/>
        <v>0501</v>
      </c>
      <c r="F5585" s="30" t="s">
        <v>1022</v>
      </c>
      <c r="G5585" s="30" t="s">
        <v>50</v>
      </c>
      <c r="H5585" s="31" t="s">
        <v>51</v>
      </c>
      <c r="I5585" s="32"/>
      <c r="J5585" s="32"/>
      <c r="K5585" s="32"/>
      <c r="L5585" s="32"/>
      <c r="M5585" s="32"/>
      <c r="N5585" s="32"/>
      <c r="O5585" s="32">
        <f>O5586</f>
        <v>0</v>
      </c>
      <c r="P5585" s="32">
        <f>P5586</f>
        <v>0</v>
      </c>
      <c r="Q5585" s="32">
        <f>Q5586</f>
        <v>0</v>
      </c>
      <c r="R5585" s="32"/>
      <c r="S5585" s="32"/>
      <c r="T5585" s="32"/>
      <c r="U5585" s="32"/>
      <c r="V5585" s="32">
        <f t="shared" si="14863"/>
        <v>0</v>
      </c>
      <c r="W5585" s="32"/>
      <c r="X5585" s="32"/>
      <c r="Y5585" s="32"/>
      <c r="Z5585" s="32"/>
      <c r="AA5585" s="32"/>
      <c r="AB5585" s="32">
        <f>AB5586</f>
        <v>353.08600999999999</v>
      </c>
      <c r="AC5585" s="33">
        <f>AC5586</f>
        <v>1802.4936600000001</v>
      </c>
      <c r="AD5585" s="33">
        <f>AD5586</f>
        <v>1802.4936600000001</v>
      </c>
      <c r="AE5585" s="34">
        <f t="shared" si="14797"/>
        <v>100</v>
      </c>
      <c r="AF5585" s="32">
        <f t="shared" ref="AF5585:AK5585" si="14904">AF5586</f>
        <v>1827.5588700000001</v>
      </c>
      <c r="AG5585" s="32">
        <f t="shared" si="14904"/>
        <v>0</v>
      </c>
      <c r="AH5585" s="32">
        <f t="shared" si="14904"/>
        <v>0</v>
      </c>
      <c r="AI5585" s="32">
        <f t="shared" si="14904"/>
        <v>0</v>
      </c>
      <c r="AJ5585" s="32">
        <f t="shared" si="14904"/>
        <v>0</v>
      </c>
      <c r="AK5585" s="32">
        <f t="shared" si="14904"/>
        <v>0</v>
      </c>
      <c r="AL5585" s="32">
        <f t="shared" si="14799"/>
        <v>1827.5588700000001</v>
      </c>
      <c r="AM5585" s="32">
        <f t="shared" si="14800"/>
        <v>-1827.5588700000001</v>
      </c>
      <c r="AN5585" s="12"/>
    </row>
    <row r="5586" spans="2:40" ht="31.2" x14ac:dyDescent="0.3">
      <c r="B5586" s="30" t="s">
        <v>1540</v>
      </c>
      <c r="C5586" s="30" t="s">
        <v>112</v>
      </c>
      <c r="D5586" s="30" t="s">
        <v>38</v>
      </c>
      <c r="E5586" s="15" t="str">
        <f t="shared" si="14833"/>
        <v>0501</v>
      </c>
      <c r="F5586" s="30" t="s">
        <v>1022</v>
      </c>
      <c r="G5586" s="30" t="s">
        <v>52</v>
      </c>
      <c r="H5586" s="31" t="s">
        <v>53</v>
      </c>
      <c r="I5586" s="32"/>
      <c r="J5586" s="32"/>
      <c r="K5586" s="32"/>
      <c r="L5586" s="32"/>
      <c r="M5586" s="32"/>
      <c r="N5586" s="32"/>
      <c r="O5586" s="32">
        <v>0</v>
      </c>
      <c r="P5586" s="32">
        <v>0</v>
      </c>
      <c r="Q5586" s="32">
        <v>0</v>
      </c>
      <c r="R5586" s="32"/>
      <c r="S5586" s="32"/>
      <c r="T5586" s="32"/>
      <c r="U5586" s="32"/>
      <c r="V5586" s="32">
        <f t="shared" si="14863"/>
        <v>0</v>
      </c>
      <c r="W5586" s="32"/>
      <c r="X5586" s="32"/>
      <c r="Y5586" s="32"/>
      <c r="Z5586" s="32"/>
      <c r="AA5586" s="32"/>
      <c r="AB5586" s="32">
        <v>353.08600999999999</v>
      </c>
      <c r="AC5586" s="33">
        <v>1802.4936600000001</v>
      </c>
      <c r="AD5586" s="33">
        <v>1802.4936600000001</v>
      </c>
      <c r="AE5586" s="34">
        <f t="shared" si="14797"/>
        <v>100</v>
      </c>
      <c r="AF5586" s="32">
        <v>1827.5588700000001</v>
      </c>
      <c r="AG5586" s="32">
        <v>0</v>
      </c>
      <c r="AH5586" s="32">
        <v>0</v>
      </c>
      <c r="AI5586" s="32">
        <v>0</v>
      </c>
      <c r="AJ5586" s="32">
        <v>0</v>
      </c>
      <c r="AK5586" s="32">
        <v>0</v>
      </c>
      <c r="AL5586" s="32">
        <f t="shared" si="14799"/>
        <v>1827.5588700000001</v>
      </c>
      <c r="AM5586" s="32">
        <f t="shared" si="14800"/>
        <v>-1827.5588700000001</v>
      </c>
      <c r="AN5586" s="12"/>
    </row>
    <row r="5587" spans="2:40" ht="31.2" x14ac:dyDescent="0.3">
      <c r="B5587" s="30" t="s">
        <v>1540</v>
      </c>
      <c r="C5587" s="30" t="s">
        <v>112</v>
      </c>
      <c r="D5587" s="30" t="s">
        <v>38</v>
      </c>
      <c r="E5587" s="15" t="str">
        <f t="shared" si="14833"/>
        <v>0501</v>
      </c>
      <c r="F5587" s="30" t="s">
        <v>1022</v>
      </c>
      <c r="G5587" s="30" t="s">
        <v>547</v>
      </c>
      <c r="H5587" s="31" t="s">
        <v>548</v>
      </c>
      <c r="I5587" s="32">
        <f t="shared" ref="I5587:T5587" si="14905">I5588</f>
        <v>0</v>
      </c>
      <c r="J5587" s="32">
        <f t="shared" si="14905"/>
        <v>0</v>
      </c>
      <c r="K5587" s="32">
        <f t="shared" si="14905"/>
        <v>0</v>
      </c>
      <c r="L5587" s="32">
        <f t="shared" si="14905"/>
        <v>0</v>
      </c>
      <c r="M5587" s="32">
        <f t="shared" si="14905"/>
        <v>0</v>
      </c>
      <c r="N5587" s="32">
        <f t="shared" si="14905"/>
        <v>0</v>
      </c>
      <c r="O5587" s="32">
        <f t="shared" si="14905"/>
        <v>2949.002</v>
      </c>
      <c r="P5587" s="32">
        <f t="shared" si="14905"/>
        <v>-3556.3809999999999</v>
      </c>
      <c r="Q5587" s="32">
        <f t="shared" si="14905"/>
        <v>0</v>
      </c>
      <c r="R5587" s="32">
        <f t="shared" si="14905"/>
        <v>-10000</v>
      </c>
      <c r="S5587" s="32">
        <f t="shared" si="14905"/>
        <v>36103.125</v>
      </c>
      <c r="T5587" s="32">
        <f t="shared" si="14905"/>
        <v>0</v>
      </c>
      <c r="U5587" s="32">
        <v>0</v>
      </c>
      <c r="V5587" s="32">
        <f t="shared" si="14863"/>
        <v>25495.745999999999</v>
      </c>
      <c r="W5587" s="32">
        <f t="shared" ref="W5587:AD5587" si="14906">W5588</f>
        <v>0</v>
      </c>
      <c r="X5587" s="32">
        <f t="shared" si="14906"/>
        <v>0</v>
      </c>
      <c r="Y5587" s="32">
        <f t="shared" si="14906"/>
        <v>0</v>
      </c>
      <c r="Z5587" s="32">
        <f t="shared" si="14906"/>
        <v>0</v>
      </c>
      <c r="AA5587" s="32">
        <f t="shared" si="14906"/>
        <v>0</v>
      </c>
      <c r="AB5587" s="32">
        <f t="shared" si="14906"/>
        <v>48650.028590000002</v>
      </c>
      <c r="AC5587" s="33">
        <f t="shared" si="14906"/>
        <v>51817.298060000001</v>
      </c>
      <c r="AD5587" s="33">
        <f t="shared" si="14906"/>
        <v>51817.298060000001</v>
      </c>
      <c r="AE5587" s="34">
        <f t="shared" si="14797"/>
        <v>100</v>
      </c>
      <c r="AF5587" s="32">
        <f t="shared" ref="AF5587:AK5587" si="14907">AF5588</f>
        <v>48843.230530000001</v>
      </c>
      <c r="AG5587" s="32">
        <f t="shared" si="14907"/>
        <v>2949.002</v>
      </c>
      <c r="AH5587" s="32">
        <f t="shared" si="14907"/>
        <v>0</v>
      </c>
      <c r="AI5587" s="32">
        <f t="shared" si="14907"/>
        <v>0</v>
      </c>
      <c r="AJ5587" s="32">
        <f t="shared" si="14907"/>
        <v>0</v>
      </c>
      <c r="AK5587" s="32">
        <f t="shared" si="14907"/>
        <v>0</v>
      </c>
      <c r="AL5587" s="32">
        <f t="shared" si="14799"/>
        <v>51792.232530000001</v>
      </c>
      <c r="AM5587" s="32">
        <f t="shared" si="14800"/>
        <v>-26296.486530000002</v>
      </c>
      <c r="AN5587" s="12"/>
    </row>
    <row r="5588" spans="2:40" x14ac:dyDescent="0.3">
      <c r="B5588" s="30" t="s">
        <v>1540</v>
      </c>
      <c r="C5588" s="30" t="s">
        <v>112</v>
      </c>
      <c r="D5588" s="30" t="s">
        <v>38</v>
      </c>
      <c r="E5588" s="15" t="str">
        <f t="shared" si="14833"/>
        <v>0501</v>
      </c>
      <c r="F5588" s="30" t="s">
        <v>1022</v>
      </c>
      <c r="G5588" s="30" t="s">
        <v>906</v>
      </c>
      <c r="H5588" s="31" t="s">
        <v>907</v>
      </c>
      <c r="I5588" s="32"/>
      <c r="J5588" s="32"/>
      <c r="K5588" s="32"/>
      <c r="L5588" s="32"/>
      <c r="M5588" s="32"/>
      <c r="N5588" s="32"/>
      <c r="O5588" s="32">
        <v>2949.002</v>
      </c>
      <c r="P5588" s="32">
        <v>-3556.3809999999999</v>
      </c>
      <c r="Q5588" s="32">
        <v>0</v>
      </c>
      <c r="R5588" s="32">
        <v>-10000</v>
      </c>
      <c r="S5588" s="32">
        <v>36103.125</v>
      </c>
      <c r="T5588" s="32">
        <v>0</v>
      </c>
      <c r="U5588" s="32">
        <v>0</v>
      </c>
      <c r="V5588" s="32">
        <f t="shared" si="14863"/>
        <v>25495.745999999999</v>
      </c>
      <c r="W5588" s="32"/>
      <c r="X5588" s="32"/>
      <c r="Y5588" s="32"/>
      <c r="Z5588" s="32"/>
      <c r="AA5588" s="32"/>
      <c r="AB5588" s="32">
        <v>48650.028590000002</v>
      </c>
      <c r="AC5588" s="33">
        <v>51817.298060000001</v>
      </c>
      <c r="AD5588" s="33">
        <v>51817.298060000001</v>
      </c>
      <c r="AE5588" s="34">
        <f t="shared" si="14797"/>
        <v>100</v>
      </c>
      <c r="AF5588" s="32">
        <v>48843.230530000001</v>
      </c>
      <c r="AG5588" s="32">
        <v>2949.002</v>
      </c>
      <c r="AH5588" s="32">
        <v>0</v>
      </c>
      <c r="AI5588" s="32">
        <v>0</v>
      </c>
      <c r="AJ5588" s="32">
        <v>0</v>
      </c>
      <c r="AK5588" s="32">
        <v>0</v>
      </c>
      <c r="AL5588" s="32">
        <f t="shared" si="14799"/>
        <v>51792.232530000001</v>
      </c>
      <c r="AM5588" s="32">
        <f t="shared" si="14800"/>
        <v>-26296.486530000002</v>
      </c>
      <c r="AN5588" s="12"/>
    </row>
    <row r="5589" spans="2:40" x14ac:dyDescent="0.3">
      <c r="B5589" s="30" t="s">
        <v>1540</v>
      </c>
      <c r="C5589" s="30" t="s">
        <v>112</v>
      </c>
      <c r="D5589" s="30" t="s">
        <v>38</v>
      </c>
      <c r="E5589" s="15" t="str">
        <f t="shared" si="14833"/>
        <v>0501</v>
      </c>
      <c r="F5589" s="30" t="s">
        <v>1022</v>
      </c>
      <c r="G5589" s="30" t="s">
        <v>56</v>
      </c>
      <c r="H5589" s="31" t="s">
        <v>57</v>
      </c>
      <c r="I5589" s="32"/>
      <c r="J5589" s="32"/>
      <c r="K5589" s="32"/>
      <c r="L5589" s="32"/>
      <c r="M5589" s="32"/>
      <c r="N5589" s="32"/>
      <c r="O5589" s="32">
        <f>O5590+O5591</f>
        <v>0</v>
      </c>
      <c r="P5589" s="32">
        <f>P5590+P5591</f>
        <v>0</v>
      </c>
      <c r="Q5589" s="32">
        <f>Q5590+Q5591</f>
        <v>0</v>
      </c>
      <c r="R5589" s="32">
        <f>R5590+R5591</f>
        <v>0</v>
      </c>
      <c r="S5589" s="32">
        <f>S5590+S5591</f>
        <v>0</v>
      </c>
      <c r="T5589" s="32"/>
      <c r="U5589" s="32"/>
      <c r="V5589" s="32">
        <f t="shared" si="14863"/>
        <v>0</v>
      </c>
      <c r="W5589" s="32"/>
      <c r="X5589" s="32"/>
      <c r="Y5589" s="32"/>
      <c r="Z5589" s="32"/>
      <c r="AA5589" s="32"/>
      <c r="AB5589" s="32">
        <f>AB5590+AB5591</f>
        <v>2318.38517</v>
      </c>
      <c r="AC5589" s="33">
        <f>AC5590+AC5591</f>
        <v>2318.38517</v>
      </c>
      <c r="AD5589" s="33">
        <f>AD5590+AD5591</f>
        <v>2318.38517</v>
      </c>
      <c r="AE5589" s="34">
        <f t="shared" si="14797"/>
        <v>100</v>
      </c>
      <c r="AF5589" s="32">
        <f t="shared" ref="AF5589:AK5589" si="14908">AF5590+AF5591</f>
        <v>2318.38517</v>
      </c>
      <c r="AG5589" s="32">
        <f t="shared" si="14908"/>
        <v>0</v>
      </c>
      <c r="AH5589" s="32">
        <f t="shared" si="14908"/>
        <v>0</v>
      </c>
      <c r="AI5589" s="32">
        <f t="shared" si="14908"/>
        <v>0</v>
      </c>
      <c r="AJ5589" s="32">
        <f t="shared" si="14908"/>
        <v>0</v>
      </c>
      <c r="AK5589" s="32">
        <f t="shared" si="14908"/>
        <v>0</v>
      </c>
      <c r="AL5589" s="32">
        <f t="shared" si="14799"/>
        <v>2318.38517</v>
      </c>
      <c r="AM5589" s="32">
        <f t="shared" si="14800"/>
        <v>-2318.38517</v>
      </c>
      <c r="AN5589" s="12"/>
    </row>
    <row r="5590" spans="2:40" x14ac:dyDescent="0.3">
      <c r="B5590" s="30" t="s">
        <v>1540</v>
      </c>
      <c r="C5590" s="30" t="s">
        <v>112</v>
      </c>
      <c r="D5590" s="30" t="s">
        <v>38</v>
      </c>
      <c r="E5590" s="15" t="str">
        <f t="shared" si="14833"/>
        <v>0501</v>
      </c>
      <c r="F5590" s="30" t="s">
        <v>1022</v>
      </c>
      <c r="G5590" s="30" t="s">
        <v>58</v>
      </c>
      <c r="H5590" s="31" t="s">
        <v>59</v>
      </c>
      <c r="I5590" s="32"/>
      <c r="J5590" s="32"/>
      <c r="K5590" s="32"/>
      <c r="L5590" s="32"/>
      <c r="M5590" s="32"/>
      <c r="N5590" s="32"/>
      <c r="O5590" s="32">
        <v>0</v>
      </c>
      <c r="P5590" s="32">
        <v>0</v>
      </c>
      <c r="Q5590" s="32">
        <v>0</v>
      </c>
      <c r="R5590" s="32">
        <v>0</v>
      </c>
      <c r="S5590" s="32">
        <v>0</v>
      </c>
      <c r="T5590" s="32"/>
      <c r="U5590" s="32"/>
      <c r="V5590" s="32">
        <f t="shared" si="14863"/>
        <v>0</v>
      </c>
      <c r="W5590" s="32"/>
      <c r="X5590" s="32"/>
      <c r="Y5590" s="32"/>
      <c r="Z5590" s="32"/>
      <c r="AA5590" s="32"/>
      <c r="AB5590" s="32">
        <v>756.52716999999996</v>
      </c>
      <c r="AC5590" s="33">
        <v>756.52716999999996</v>
      </c>
      <c r="AD5590" s="33">
        <v>756.52716999999996</v>
      </c>
      <c r="AE5590" s="34">
        <f t="shared" si="14797"/>
        <v>100</v>
      </c>
      <c r="AF5590" s="32">
        <v>756.52716999999996</v>
      </c>
      <c r="AG5590" s="32">
        <v>0</v>
      </c>
      <c r="AH5590" s="32">
        <v>0</v>
      </c>
      <c r="AI5590" s="32">
        <v>0</v>
      </c>
      <c r="AJ5590" s="32">
        <v>0</v>
      </c>
      <c r="AK5590" s="32">
        <v>0</v>
      </c>
      <c r="AL5590" s="32">
        <f t="shared" si="14799"/>
        <v>756.52716999999996</v>
      </c>
      <c r="AM5590" s="32">
        <f t="shared" si="14800"/>
        <v>-756.52716999999996</v>
      </c>
      <c r="AN5590" s="12"/>
    </row>
    <row r="5591" spans="2:40" x14ac:dyDescent="0.3">
      <c r="B5591" s="30" t="s">
        <v>1540</v>
      </c>
      <c r="C5591" s="30" t="s">
        <v>112</v>
      </c>
      <c r="D5591" s="30" t="s">
        <v>38</v>
      </c>
      <c r="E5591" s="15" t="str">
        <f t="shared" si="14833"/>
        <v>0501</v>
      </c>
      <c r="F5591" s="30" t="s">
        <v>1022</v>
      </c>
      <c r="G5591" s="30" t="s">
        <v>60</v>
      </c>
      <c r="H5591" s="31" t="s">
        <v>61</v>
      </c>
      <c r="I5591" s="32"/>
      <c r="J5591" s="32"/>
      <c r="K5591" s="32"/>
      <c r="L5591" s="32"/>
      <c r="M5591" s="32"/>
      <c r="N5591" s="32"/>
      <c r="O5591" s="32">
        <v>0</v>
      </c>
      <c r="P5591" s="32">
        <v>0</v>
      </c>
      <c r="Q5591" s="32">
        <v>0</v>
      </c>
      <c r="R5591" s="32">
        <v>0</v>
      </c>
      <c r="S5591" s="32">
        <v>0</v>
      </c>
      <c r="T5591" s="32"/>
      <c r="U5591" s="32"/>
      <c r="V5591" s="32">
        <f t="shared" si="14863"/>
        <v>0</v>
      </c>
      <c r="W5591" s="32">
        <v>0</v>
      </c>
      <c r="X5591" s="32">
        <v>0</v>
      </c>
      <c r="Y5591" s="32">
        <v>0</v>
      </c>
      <c r="Z5591" s="32">
        <v>0</v>
      </c>
      <c r="AA5591" s="32">
        <v>0</v>
      </c>
      <c r="AB5591" s="32">
        <v>1561.8579999999999</v>
      </c>
      <c r="AC5591" s="33">
        <v>1561.8579999999999</v>
      </c>
      <c r="AD5591" s="33">
        <v>1561.8579999999999</v>
      </c>
      <c r="AE5591" s="34">
        <f t="shared" si="14797"/>
        <v>100</v>
      </c>
      <c r="AF5591" s="32">
        <v>1561.8579999999999</v>
      </c>
      <c r="AG5591" s="32">
        <v>0</v>
      </c>
      <c r="AH5591" s="32">
        <v>0</v>
      </c>
      <c r="AI5591" s="32">
        <v>0</v>
      </c>
      <c r="AJ5591" s="32">
        <v>0</v>
      </c>
      <c r="AK5591" s="32">
        <v>0</v>
      </c>
      <c r="AL5591" s="32">
        <f t="shared" si="14799"/>
        <v>1561.8579999999999</v>
      </c>
      <c r="AM5591" s="32">
        <f t="shared" si="14800"/>
        <v>-1561.8579999999999</v>
      </c>
      <c r="AN5591" s="12"/>
    </row>
    <row r="5592" spans="2:40" ht="31.2" x14ac:dyDescent="0.3">
      <c r="B5592" s="30" t="s">
        <v>1540</v>
      </c>
      <c r="C5592" s="30" t="s">
        <v>112</v>
      </c>
      <c r="D5592" s="30" t="s">
        <v>38</v>
      </c>
      <c r="E5592" s="15" t="str">
        <f t="shared" si="14833"/>
        <v>0501</v>
      </c>
      <c r="F5592" s="30" t="s">
        <v>1552</v>
      </c>
      <c r="G5592" s="30"/>
      <c r="H5592" s="31" t="s">
        <v>1553</v>
      </c>
      <c r="I5592" s="32">
        <f t="shared" ref="I5592:I5593" si="14909">I5593</f>
        <v>43484.1</v>
      </c>
      <c r="J5592" s="32">
        <f t="shared" ref="J5592:J5593" si="14910">J5593</f>
        <v>43484.1</v>
      </c>
      <c r="K5592" s="32">
        <f t="shared" ref="K5592:K5593" si="14911">K5593</f>
        <v>43484.1</v>
      </c>
      <c r="L5592" s="32">
        <f t="shared" ref="L5592:L5593" si="14912">L5593</f>
        <v>0</v>
      </c>
      <c r="M5592" s="32">
        <f t="shared" ref="M5592:M5593" si="14913">M5593</f>
        <v>0</v>
      </c>
      <c r="N5592" s="32">
        <f t="shared" ref="N5592:N5593" si="14914">N5593</f>
        <v>0</v>
      </c>
      <c r="O5592" s="32">
        <f t="shared" ref="O5592:T5592" si="14915">O5593</f>
        <v>297.42</v>
      </c>
      <c r="P5592" s="32">
        <f t="shared" si="14915"/>
        <v>29490.713</v>
      </c>
      <c r="Q5592" s="32">
        <f t="shared" si="14915"/>
        <v>32575.822</v>
      </c>
      <c r="R5592" s="32">
        <f t="shared" si="14915"/>
        <v>33641.092000000004</v>
      </c>
      <c r="S5592" s="32">
        <f t="shared" si="14915"/>
        <v>0</v>
      </c>
      <c r="T5592" s="32">
        <f t="shared" si="14915"/>
        <v>0</v>
      </c>
      <c r="U5592" s="32">
        <v>0</v>
      </c>
      <c r="V5592" s="32">
        <f t="shared" si="14863"/>
        <v>139489.14700000003</v>
      </c>
      <c r="W5592" s="32">
        <f t="shared" ref="W5592:W5593" si="14916">W5593</f>
        <v>0</v>
      </c>
      <c r="X5592" s="32">
        <f t="shared" ref="X5592:X5593" si="14917">X5593</f>
        <v>0</v>
      </c>
      <c r="Y5592" s="32">
        <f t="shared" ref="Y5592:Y5593" si="14918">Y5593</f>
        <v>0</v>
      </c>
      <c r="Z5592" s="32">
        <f t="shared" ref="Z5592:Z5593" si="14919">Z5593</f>
        <v>0</v>
      </c>
      <c r="AA5592" s="32">
        <f t="shared" ref="AA5592:AA5593" si="14920">AA5593</f>
        <v>0</v>
      </c>
      <c r="AB5592" s="32">
        <f>AB5593</f>
        <v>134851.60699999999</v>
      </c>
      <c r="AC5592" s="33">
        <f>AC5593</f>
        <v>165646.43432999999</v>
      </c>
      <c r="AD5592" s="33">
        <f>AD5593</f>
        <v>165527.7597</v>
      </c>
      <c r="AE5592" s="34">
        <f t="shared" si="14797"/>
        <v>99.928356664917047</v>
      </c>
      <c r="AF5592" s="32">
        <f t="shared" ref="AF5592:AK5592" si="14921">AF5593</f>
        <v>166124.76956999997</v>
      </c>
      <c r="AG5592" s="32">
        <f t="shared" si="14921"/>
        <v>297.42</v>
      </c>
      <c r="AH5592" s="32">
        <f t="shared" si="14921"/>
        <v>0</v>
      </c>
      <c r="AI5592" s="32">
        <f t="shared" si="14921"/>
        <v>0</v>
      </c>
      <c r="AJ5592" s="32">
        <f t="shared" si="14921"/>
        <v>0</v>
      </c>
      <c r="AK5592" s="32">
        <f t="shared" si="14921"/>
        <v>0</v>
      </c>
      <c r="AL5592" s="32">
        <f t="shared" si="14799"/>
        <v>166422.18956999999</v>
      </c>
      <c r="AM5592" s="32">
        <f t="shared" si="14800"/>
        <v>-26933.042569999961</v>
      </c>
    </row>
    <row r="5593" spans="2:40" ht="46.8" x14ac:dyDescent="0.3">
      <c r="B5593" s="30" t="s">
        <v>1540</v>
      </c>
      <c r="C5593" s="30" t="s">
        <v>112</v>
      </c>
      <c r="D5593" s="30" t="s">
        <v>38</v>
      </c>
      <c r="E5593" s="15" t="str">
        <f t="shared" si="14833"/>
        <v>0501</v>
      </c>
      <c r="F5593" s="30" t="s">
        <v>1554</v>
      </c>
      <c r="G5593" s="30"/>
      <c r="H5593" s="31" t="s">
        <v>1555</v>
      </c>
      <c r="I5593" s="32">
        <f t="shared" si="14909"/>
        <v>43484.1</v>
      </c>
      <c r="J5593" s="32">
        <f t="shared" si="14910"/>
        <v>43484.1</v>
      </c>
      <c r="K5593" s="32">
        <f t="shared" si="14911"/>
        <v>43484.1</v>
      </c>
      <c r="L5593" s="32">
        <f t="shared" si="14912"/>
        <v>0</v>
      </c>
      <c r="M5593" s="32">
        <f t="shared" si="14913"/>
        <v>0</v>
      </c>
      <c r="N5593" s="32">
        <f t="shared" si="14914"/>
        <v>0</v>
      </c>
      <c r="O5593" s="32">
        <f t="shared" ref="O5593:T5593" si="14922">O5594+O5600</f>
        <v>297.42</v>
      </c>
      <c r="P5593" s="32">
        <f t="shared" si="14922"/>
        <v>29490.713</v>
      </c>
      <c r="Q5593" s="32">
        <f t="shared" si="14922"/>
        <v>32575.822</v>
      </c>
      <c r="R5593" s="32">
        <f t="shared" si="14922"/>
        <v>33641.092000000004</v>
      </c>
      <c r="S5593" s="32">
        <f t="shared" si="14922"/>
        <v>0</v>
      </c>
      <c r="T5593" s="32">
        <f t="shared" si="14922"/>
        <v>0</v>
      </c>
      <c r="U5593" s="32">
        <v>0</v>
      </c>
      <c r="V5593" s="32">
        <f t="shared" si="14863"/>
        <v>139489.14700000003</v>
      </c>
      <c r="W5593" s="32">
        <f t="shared" si="14916"/>
        <v>0</v>
      </c>
      <c r="X5593" s="32">
        <f t="shared" si="14917"/>
        <v>0</v>
      </c>
      <c r="Y5593" s="32">
        <f t="shared" si="14918"/>
        <v>0</v>
      </c>
      <c r="Z5593" s="32">
        <f t="shared" si="14919"/>
        <v>0</v>
      </c>
      <c r="AA5593" s="32">
        <f t="shared" si="14920"/>
        <v>0</v>
      </c>
      <c r="AB5593" s="32">
        <f>AB5594+AB5600</f>
        <v>134851.60699999999</v>
      </c>
      <c r="AC5593" s="33">
        <f>AC5594+AC5600</f>
        <v>165646.43432999999</v>
      </c>
      <c r="AD5593" s="33">
        <f>AD5594+AD5600</f>
        <v>165527.7597</v>
      </c>
      <c r="AE5593" s="34">
        <f t="shared" si="14797"/>
        <v>99.928356664917047</v>
      </c>
      <c r="AF5593" s="32">
        <f t="shared" ref="AF5593:AK5593" si="14923">AF5594+AF5600</f>
        <v>166124.76956999997</v>
      </c>
      <c r="AG5593" s="32">
        <f t="shared" si="14923"/>
        <v>297.42</v>
      </c>
      <c r="AH5593" s="32">
        <f t="shared" si="14923"/>
        <v>0</v>
      </c>
      <c r="AI5593" s="32">
        <f t="shared" si="14923"/>
        <v>0</v>
      </c>
      <c r="AJ5593" s="32">
        <f t="shared" si="14923"/>
        <v>0</v>
      </c>
      <c r="AK5593" s="32">
        <f t="shared" si="14923"/>
        <v>0</v>
      </c>
      <c r="AL5593" s="32">
        <f t="shared" si="14799"/>
        <v>166422.18956999999</v>
      </c>
      <c r="AM5593" s="32">
        <f t="shared" si="14800"/>
        <v>-26933.042569999961</v>
      </c>
    </row>
    <row r="5594" spans="2:40" ht="31.2" x14ac:dyDescent="0.3">
      <c r="B5594" s="30" t="s">
        <v>1540</v>
      </c>
      <c r="C5594" s="30" t="s">
        <v>112</v>
      </c>
      <c r="D5594" s="30" t="s">
        <v>38</v>
      </c>
      <c r="E5594" s="15" t="str">
        <f t="shared" si="14833"/>
        <v>0501</v>
      </c>
      <c r="F5594" s="30" t="s">
        <v>1556</v>
      </c>
      <c r="G5594" s="30"/>
      <c r="H5594" s="31" t="s">
        <v>1557</v>
      </c>
      <c r="I5594" s="32">
        <f t="shared" ref="I5594:T5594" si="14924">I5595+I5597</f>
        <v>43484.1</v>
      </c>
      <c r="J5594" s="32">
        <f t="shared" si="14924"/>
        <v>43484.1</v>
      </c>
      <c r="K5594" s="32">
        <f t="shared" si="14924"/>
        <v>43484.1</v>
      </c>
      <c r="L5594" s="32">
        <f t="shared" si="14924"/>
        <v>0</v>
      </c>
      <c r="M5594" s="32">
        <f t="shared" si="14924"/>
        <v>0</v>
      </c>
      <c r="N5594" s="32">
        <f t="shared" si="14924"/>
        <v>0</v>
      </c>
      <c r="O5594" s="32">
        <f t="shared" si="14924"/>
        <v>297.42</v>
      </c>
      <c r="P5594" s="32">
        <f t="shared" si="14924"/>
        <v>29490.713</v>
      </c>
      <c r="Q5594" s="32">
        <f t="shared" si="14924"/>
        <v>32575.822</v>
      </c>
      <c r="R5594" s="32">
        <f t="shared" si="14924"/>
        <v>33641.092000000004</v>
      </c>
      <c r="S5594" s="32">
        <f t="shared" si="14924"/>
        <v>-2938.5720000000001</v>
      </c>
      <c r="T5594" s="32">
        <f t="shared" si="14924"/>
        <v>0</v>
      </c>
      <c r="U5594" s="32">
        <v>0</v>
      </c>
      <c r="V5594" s="32">
        <f t="shared" si="14863"/>
        <v>136550.57500000001</v>
      </c>
      <c r="W5594" s="32">
        <f t="shared" ref="W5594:AD5594" si="14925">W5595+W5597</f>
        <v>0</v>
      </c>
      <c r="X5594" s="32">
        <f t="shared" si="14925"/>
        <v>0</v>
      </c>
      <c r="Y5594" s="32">
        <f t="shared" si="14925"/>
        <v>0</v>
      </c>
      <c r="Z5594" s="32">
        <f t="shared" si="14925"/>
        <v>0</v>
      </c>
      <c r="AA5594" s="32">
        <f t="shared" si="14925"/>
        <v>0</v>
      </c>
      <c r="AB5594" s="32">
        <f t="shared" si="14925"/>
        <v>131947.34857</v>
      </c>
      <c r="AC5594" s="33">
        <f t="shared" si="14925"/>
        <v>162742.1759</v>
      </c>
      <c r="AD5594" s="33">
        <f t="shared" si="14925"/>
        <v>162623.50127000001</v>
      </c>
      <c r="AE5594" s="34">
        <f t="shared" si="14797"/>
        <v>99.927078134881938</v>
      </c>
      <c r="AF5594" s="32">
        <f t="shared" ref="AF5594:AK5594" si="14926">AF5595+AF5597</f>
        <v>163220.51113999999</v>
      </c>
      <c r="AG5594" s="32">
        <f t="shared" si="14926"/>
        <v>297.42</v>
      </c>
      <c r="AH5594" s="32">
        <f t="shared" si="14926"/>
        <v>0</v>
      </c>
      <c r="AI5594" s="32">
        <f t="shared" si="14926"/>
        <v>0</v>
      </c>
      <c r="AJ5594" s="32">
        <f t="shared" si="14926"/>
        <v>0</v>
      </c>
      <c r="AK5594" s="32">
        <f t="shared" si="14926"/>
        <v>0</v>
      </c>
      <c r="AL5594" s="32">
        <f t="shared" si="14799"/>
        <v>163517.93114</v>
      </c>
      <c r="AM5594" s="32">
        <f t="shared" si="14800"/>
        <v>-26967.356139999989</v>
      </c>
    </row>
    <row r="5595" spans="2:40" ht="31.2" x14ac:dyDescent="0.3">
      <c r="B5595" s="30" t="s">
        <v>1540</v>
      </c>
      <c r="C5595" s="30" t="s">
        <v>112</v>
      </c>
      <c r="D5595" s="30" t="s">
        <v>38</v>
      </c>
      <c r="E5595" s="15" t="str">
        <f t="shared" si="14833"/>
        <v>0501</v>
      </c>
      <c r="F5595" s="30" t="s">
        <v>1556</v>
      </c>
      <c r="G5595" s="30" t="s">
        <v>50</v>
      </c>
      <c r="H5595" s="31" t="s">
        <v>51</v>
      </c>
      <c r="I5595" s="32">
        <f t="shared" ref="I5595:T5595" si="14927">I5596</f>
        <v>43217.7</v>
      </c>
      <c r="J5595" s="32">
        <f t="shared" si="14927"/>
        <v>43217.7</v>
      </c>
      <c r="K5595" s="32">
        <f t="shared" si="14927"/>
        <v>43119.9</v>
      </c>
      <c r="L5595" s="32">
        <f t="shared" si="14927"/>
        <v>0</v>
      </c>
      <c r="M5595" s="32">
        <f t="shared" si="14927"/>
        <v>0</v>
      </c>
      <c r="N5595" s="32">
        <f t="shared" si="14927"/>
        <v>0</v>
      </c>
      <c r="O5595" s="32">
        <f t="shared" si="14927"/>
        <v>0</v>
      </c>
      <c r="P5595" s="32">
        <f t="shared" si="14927"/>
        <v>0</v>
      </c>
      <c r="Q5595" s="32">
        <f t="shared" si="14927"/>
        <v>19514.913</v>
      </c>
      <c r="R5595" s="32">
        <f t="shared" si="14927"/>
        <v>20945.523000000001</v>
      </c>
      <c r="S5595" s="32">
        <f t="shared" si="14927"/>
        <v>-2938.5720000000001</v>
      </c>
      <c r="T5595" s="32">
        <f t="shared" si="14927"/>
        <v>0</v>
      </c>
      <c r="U5595" s="32">
        <v>0</v>
      </c>
      <c r="V5595" s="32">
        <f t="shared" si="14863"/>
        <v>80739.563999999998</v>
      </c>
      <c r="W5595" s="32">
        <f t="shared" ref="W5595:AD5595" si="14928">W5596</f>
        <v>0</v>
      </c>
      <c r="X5595" s="32">
        <f t="shared" si="14928"/>
        <v>0</v>
      </c>
      <c r="Y5595" s="32">
        <f t="shared" si="14928"/>
        <v>0</v>
      </c>
      <c r="Z5595" s="32">
        <f t="shared" si="14928"/>
        <v>0</v>
      </c>
      <c r="AA5595" s="32">
        <f t="shared" si="14928"/>
        <v>0</v>
      </c>
      <c r="AB5595" s="32">
        <f t="shared" si="14928"/>
        <v>57606.624060000002</v>
      </c>
      <c r="AC5595" s="33">
        <f t="shared" si="14928"/>
        <v>75173.932780000003</v>
      </c>
      <c r="AD5595" s="33">
        <f t="shared" si="14928"/>
        <v>75065.557199999996</v>
      </c>
      <c r="AE5595" s="34">
        <f t="shared" si="14797"/>
        <v>99.855833563587566</v>
      </c>
      <c r="AF5595" s="32">
        <f t="shared" ref="AF5595:AK5595" si="14929">AF5596</f>
        <v>75173.408339999994</v>
      </c>
      <c r="AG5595" s="32">
        <f t="shared" si="14929"/>
        <v>0</v>
      </c>
      <c r="AH5595" s="32">
        <f t="shared" si="14929"/>
        <v>0</v>
      </c>
      <c r="AI5595" s="32">
        <f t="shared" si="14929"/>
        <v>0</v>
      </c>
      <c r="AJ5595" s="32">
        <f t="shared" si="14929"/>
        <v>0</v>
      </c>
      <c r="AK5595" s="32">
        <f t="shared" si="14929"/>
        <v>0</v>
      </c>
      <c r="AL5595" s="32">
        <f t="shared" si="14799"/>
        <v>75173.408339999994</v>
      </c>
      <c r="AM5595" s="32">
        <f t="shared" si="14800"/>
        <v>5566.155660000004</v>
      </c>
    </row>
    <row r="5596" spans="2:40" ht="31.2" x14ac:dyDescent="0.3">
      <c r="B5596" s="30" t="s">
        <v>1540</v>
      </c>
      <c r="C5596" s="30" t="s">
        <v>112</v>
      </c>
      <c r="D5596" s="30" t="s">
        <v>38</v>
      </c>
      <c r="E5596" s="15" t="str">
        <f t="shared" si="14833"/>
        <v>0501</v>
      </c>
      <c r="F5596" s="30" t="s">
        <v>1556</v>
      </c>
      <c r="G5596" s="30" t="s">
        <v>52</v>
      </c>
      <c r="H5596" s="31" t="s">
        <v>53</v>
      </c>
      <c r="I5596" s="32">
        <v>43217.7</v>
      </c>
      <c r="J5596" s="32">
        <v>43217.7</v>
      </c>
      <c r="K5596" s="32">
        <v>43119.9</v>
      </c>
      <c r="L5596" s="32"/>
      <c r="M5596" s="32"/>
      <c r="N5596" s="32"/>
      <c r="O5596" s="32">
        <v>0</v>
      </c>
      <c r="P5596" s="32">
        <v>0</v>
      </c>
      <c r="Q5596" s="32">
        <v>19514.913</v>
      </c>
      <c r="R5596" s="32">
        <v>20945.523000000001</v>
      </c>
      <c r="S5596" s="32">
        <v>-2938.5720000000001</v>
      </c>
      <c r="T5596" s="32">
        <v>0</v>
      </c>
      <c r="U5596" s="32">
        <v>0</v>
      </c>
      <c r="V5596" s="32">
        <f t="shared" si="14863"/>
        <v>80739.563999999998</v>
      </c>
      <c r="W5596" s="32"/>
      <c r="X5596" s="32"/>
      <c r="Y5596" s="32"/>
      <c r="Z5596" s="32"/>
      <c r="AA5596" s="32"/>
      <c r="AB5596" s="32">
        <v>57606.624060000002</v>
      </c>
      <c r="AC5596" s="33">
        <v>75173.932780000003</v>
      </c>
      <c r="AD5596" s="33">
        <v>75065.557199999996</v>
      </c>
      <c r="AE5596" s="34">
        <f t="shared" si="14797"/>
        <v>99.855833563587566</v>
      </c>
      <c r="AF5596" s="32">
        <v>75173.408339999994</v>
      </c>
      <c r="AG5596" s="32">
        <v>0</v>
      </c>
      <c r="AH5596" s="32">
        <v>0</v>
      </c>
      <c r="AI5596" s="32">
        <v>0</v>
      </c>
      <c r="AJ5596" s="32">
        <v>0</v>
      </c>
      <c r="AK5596" s="32">
        <v>0</v>
      </c>
      <c r="AL5596" s="32">
        <f t="shared" si="14799"/>
        <v>75173.408339999994</v>
      </c>
      <c r="AM5596" s="32">
        <f t="shared" si="14800"/>
        <v>5566.155660000004</v>
      </c>
      <c r="AN5596" s="12"/>
    </row>
    <row r="5597" spans="2:40" x14ac:dyDescent="0.3">
      <c r="B5597" s="30" t="s">
        <v>1540</v>
      </c>
      <c r="C5597" s="30" t="s">
        <v>112</v>
      </c>
      <c r="D5597" s="30" t="s">
        <v>38</v>
      </c>
      <c r="E5597" s="15" t="str">
        <f t="shared" si="14833"/>
        <v>0501</v>
      </c>
      <c r="F5597" s="30" t="s">
        <v>1556</v>
      </c>
      <c r="G5597" s="30" t="s">
        <v>56</v>
      </c>
      <c r="H5597" s="31" t="s">
        <v>57</v>
      </c>
      <c r="I5597" s="32">
        <f t="shared" ref="I5597:T5597" si="14930">I5599+I5598</f>
        <v>266.39999999999998</v>
      </c>
      <c r="J5597" s="32">
        <f t="shared" si="14930"/>
        <v>266.39999999999998</v>
      </c>
      <c r="K5597" s="32">
        <f t="shared" si="14930"/>
        <v>364.2</v>
      </c>
      <c r="L5597" s="32">
        <f t="shared" si="14930"/>
        <v>0</v>
      </c>
      <c r="M5597" s="32">
        <f t="shared" si="14930"/>
        <v>0</v>
      </c>
      <c r="N5597" s="32">
        <f t="shared" si="14930"/>
        <v>0</v>
      </c>
      <c r="O5597" s="32">
        <f t="shared" si="14930"/>
        <v>297.42</v>
      </c>
      <c r="P5597" s="32">
        <f t="shared" si="14930"/>
        <v>29490.713</v>
      </c>
      <c r="Q5597" s="32">
        <f t="shared" si="14930"/>
        <v>13060.909</v>
      </c>
      <c r="R5597" s="32">
        <f t="shared" si="14930"/>
        <v>12695.569</v>
      </c>
      <c r="S5597" s="32">
        <f t="shared" si="14930"/>
        <v>0</v>
      </c>
      <c r="T5597" s="32">
        <f t="shared" si="14930"/>
        <v>0</v>
      </c>
      <c r="U5597" s="32">
        <v>0</v>
      </c>
      <c r="V5597" s="32">
        <f t="shared" si="14863"/>
        <v>55811.010999999999</v>
      </c>
      <c r="W5597" s="32">
        <f t="shared" ref="W5597:AD5597" si="14931">W5599+W5598</f>
        <v>0</v>
      </c>
      <c r="X5597" s="32">
        <f t="shared" si="14931"/>
        <v>0</v>
      </c>
      <c r="Y5597" s="32">
        <f t="shared" si="14931"/>
        <v>0</v>
      </c>
      <c r="Z5597" s="32">
        <f t="shared" si="14931"/>
        <v>0</v>
      </c>
      <c r="AA5597" s="32">
        <f t="shared" si="14931"/>
        <v>0</v>
      </c>
      <c r="AB5597" s="32">
        <f t="shared" si="14931"/>
        <v>74340.72451</v>
      </c>
      <c r="AC5597" s="33">
        <f t="shared" si="14931"/>
        <v>87568.243119999999</v>
      </c>
      <c r="AD5597" s="33">
        <f t="shared" si="14931"/>
        <v>87557.944069999998</v>
      </c>
      <c r="AE5597" s="34">
        <f t="shared" si="14797"/>
        <v>99.988238829930737</v>
      </c>
      <c r="AF5597" s="32">
        <f t="shared" ref="AF5597:AK5597" si="14932">AF5599+AF5598</f>
        <v>88047.102799999993</v>
      </c>
      <c r="AG5597" s="32">
        <f t="shared" si="14932"/>
        <v>297.42</v>
      </c>
      <c r="AH5597" s="32">
        <f t="shared" si="14932"/>
        <v>0</v>
      </c>
      <c r="AI5597" s="32">
        <f t="shared" si="14932"/>
        <v>0</v>
      </c>
      <c r="AJ5597" s="32">
        <f t="shared" si="14932"/>
        <v>0</v>
      </c>
      <c r="AK5597" s="32">
        <f t="shared" si="14932"/>
        <v>0</v>
      </c>
      <c r="AL5597" s="32">
        <f t="shared" si="14799"/>
        <v>88344.522799999992</v>
      </c>
      <c r="AM5597" s="32">
        <f t="shared" si="14800"/>
        <v>-32533.511799999993</v>
      </c>
    </row>
    <row r="5598" spans="2:40" x14ac:dyDescent="0.3">
      <c r="B5598" s="30" t="s">
        <v>1540</v>
      </c>
      <c r="C5598" s="30" t="s">
        <v>112</v>
      </c>
      <c r="D5598" s="30" t="s">
        <v>38</v>
      </c>
      <c r="E5598" s="15" t="str">
        <f t="shared" si="14833"/>
        <v>0501</v>
      </c>
      <c r="F5598" s="30" t="s">
        <v>1556</v>
      </c>
      <c r="G5598" s="30" t="s">
        <v>58</v>
      </c>
      <c r="H5598" s="31" t="s">
        <v>59</v>
      </c>
      <c r="I5598" s="32"/>
      <c r="J5598" s="32"/>
      <c r="K5598" s="32"/>
      <c r="L5598" s="32"/>
      <c r="M5598" s="32"/>
      <c r="N5598" s="32"/>
      <c r="O5598" s="32">
        <v>297.42</v>
      </c>
      <c r="P5598" s="32">
        <v>29490.713</v>
      </c>
      <c r="Q5598" s="32">
        <v>13060.909</v>
      </c>
      <c r="R5598" s="32">
        <v>12695.569</v>
      </c>
      <c r="S5598" s="32">
        <v>0</v>
      </c>
      <c r="T5598" s="32">
        <v>0</v>
      </c>
      <c r="U5598" s="32">
        <v>0</v>
      </c>
      <c r="V5598" s="32">
        <f t="shared" si="14863"/>
        <v>55544.610999999997</v>
      </c>
      <c r="W5598" s="32"/>
      <c r="X5598" s="32"/>
      <c r="Y5598" s="32"/>
      <c r="Z5598" s="32"/>
      <c r="AA5598" s="32"/>
      <c r="AB5598" s="32">
        <v>73984.84895</v>
      </c>
      <c r="AC5598" s="33">
        <v>87212.367559999999</v>
      </c>
      <c r="AD5598" s="33">
        <v>87202.068509999997</v>
      </c>
      <c r="AE5598" s="34">
        <f t="shared" si="14797"/>
        <v>99.988190837735345</v>
      </c>
      <c r="AF5598" s="32">
        <v>87690.702799999999</v>
      </c>
      <c r="AG5598" s="32">
        <v>297.42</v>
      </c>
      <c r="AH5598" s="32">
        <v>0</v>
      </c>
      <c r="AI5598" s="32">
        <v>0</v>
      </c>
      <c r="AJ5598" s="32">
        <v>0</v>
      </c>
      <c r="AK5598" s="32">
        <v>0</v>
      </c>
      <c r="AL5598" s="32">
        <f t="shared" si="14799"/>
        <v>87988.122799999997</v>
      </c>
      <c r="AM5598" s="32">
        <f t="shared" si="14800"/>
        <v>-32443.5118</v>
      </c>
      <c r="AN5598" s="12"/>
    </row>
    <row r="5599" spans="2:40" x14ac:dyDescent="0.3">
      <c r="B5599" s="30" t="s">
        <v>1540</v>
      </c>
      <c r="C5599" s="30" t="s">
        <v>112</v>
      </c>
      <c r="D5599" s="30" t="s">
        <v>38</v>
      </c>
      <c r="E5599" s="15" t="str">
        <f t="shared" si="14833"/>
        <v>0501</v>
      </c>
      <c r="F5599" s="30" t="s">
        <v>1556</v>
      </c>
      <c r="G5599" s="30" t="s">
        <v>60</v>
      </c>
      <c r="H5599" s="31" t="s">
        <v>61</v>
      </c>
      <c r="I5599" s="32">
        <v>266.39999999999998</v>
      </c>
      <c r="J5599" s="32">
        <v>266.39999999999998</v>
      </c>
      <c r="K5599" s="32">
        <v>364.2</v>
      </c>
      <c r="L5599" s="32"/>
      <c r="M5599" s="32"/>
      <c r="N5599" s="32"/>
      <c r="O5599" s="32">
        <v>0</v>
      </c>
      <c r="P5599" s="32">
        <v>0</v>
      </c>
      <c r="Q5599" s="32">
        <v>0</v>
      </c>
      <c r="R5599" s="32">
        <v>0</v>
      </c>
      <c r="S5599" s="32">
        <v>0</v>
      </c>
      <c r="T5599" s="32">
        <v>0</v>
      </c>
      <c r="U5599" s="32">
        <v>0</v>
      </c>
      <c r="V5599" s="32">
        <f t="shared" si="14863"/>
        <v>266.39999999999998</v>
      </c>
      <c r="W5599" s="32"/>
      <c r="X5599" s="32"/>
      <c r="Y5599" s="32"/>
      <c r="Z5599" s="32"/>
      <c r="AA5599" s="32"/>
      <c r="AB5599" s="32">
        <v>355.87556000000001</v>
      </c>
      <c r="AC5599" s="33">
        <v>355.87556000000001</v>
      </c>
      <c r="AD5599" s="33">
        <v>355.87556000000001</v>
      </c>
      <c r="AE5599" s="34">
        <f t="shared" si="14797"/>
        <v>100</v>
      </c>
      <c r="AF5599" s="32">
        <v>356.4</v>
      </c>
      <c r="AG5599" s="32">
        <v>0</v>
      </c>
      <c r="AH5599" s="32">
        <v>0</v>
      </c>
      <c r="AI5599" s="32">
        <v>0</v>
      </c>
      <c r="AJ5599" s="32">
        <v>0</v>
      </c>
      <c r="AK5599" s="32">
        <v>0</v>
      </c>
      <c r="AL5599" s="32">
        <f t="shared" si="14799"/>
        <v>356.4</v>
      </c>
      <c r="AM5599" s="32">
        <f t="shared" si="14800"/>
        <v>-90</v>
      </c>
      <c r="AN5599" s="12"/>
    </row>
    <row r="5600" spans="2:40" ht="46.8" x14ac:dyDescent="0.3">
      <c r="B5600" s="30" t="s">
        <v>1540</v>
      </c>
      <c r="C5600" s="30" t="s">
        <v>112</v>
      </c>
      <c r="D5600" s="30" t="s">
        <v>38</v>
      </c>
      <c r="E5600" s="15" t="str">
        <f t="shared" si="14833"/>
        <v>0501</v>
      </c>
      <c r="F5600" s="30" t="s">
        <v>1558</v>
      </c>
      <c r="G5600" s="30"/>
      <c r="H5600" s="31" t="s">
        <v>1559</v>
      </c>
      <c r="I5600" s="32"/>
      <c r="J5600" s="32"/>
      <c r="K5600" s="32"/>
      <c r="L5600" s="32"/>
      <c r="M5600" s="32"/>
      <c r="N5600" s="32"/>
      <c r="O5600" s="32">
        <f t="shared" ref="O5600:O5604" si="14933">O5601</f>
        <v>0</v>
      </c>
      <c r="P5600" s="32">
        <f t="shared" ref="P5600:P5604" si="14934">P5601</f>
        <v>0</v>
      </c>
      <c r="Q5600" s="32">
        <f t="shared" ref="Q5600:Q5604" si="14935">Q5601</f>
        <v>0</v>
      </c>
      <c r="R5600" s="32">
        <f t="shared" ref="R5600:R5604" si="14936">R5601</f>
        <v>0</v>
      </c>
      <c r="S5600" s="32">
        <f t="shared" ref="S5600:S5604" si="14937">S5601</f>
        <v>2938.5720000000001</v>
      </c>
      <c r="T5600" s="32">
        <f t="shared" ref="T5600:T5604" si="14938">T5601</f>
        <v>0</v>
      </c>
      <c r="U5600" s="32"/>
      <c r="V5600" s="32">
        <f t="shared" si="14863"/>
        <v>2938.5720000000001</v>
      </c>
      <c r="W5600" s="32"/>
      <c r="X5600" s="32"/>
      <c r="Y5600" s="32"/>
      <c r="Z5600" s="32"/>
      <c r="AA5600" s="32"/>
      <c r="AB5600" s="32">
        <f t="shared" ref="AB5600:AB5604" si="14939">AB5601</f>
        <v>2904.2584299999999</v>
      </c>
      <c r="AC5600" s="33">
        <f t="shared" ref="AC5600:AC5604" si="14940">AC5601</f>
        <v>2904.2584299999999</v>
      </c>
      <c r="AD5600" s="33">
        <f t="shared" ref="AD5600:AD5604" si="14941">AD5601</f>
        <v>2904.2584299999999</v>
      </c>
      <c r="AE5600" s="34">
        <f t="shared" si="14797"/>
        <v>100</v>
      </c>
      <c r="AF5600" s="32">
        <f t="shared" ref="AF5600:AF5604" si="14942">AF5601</f>
        <v>2904.2584299999999</v>
      </c>
      <c r="AG5600" s="32">
        <f t="shared" ref="AG5600:AG5604" si="14943">AG5601</f>
        <v>0</v>
      </c>
      <c r="AH5600" s="32">
        <f t="shared" ref="AH5600:AH5604" si="14944">AH5601</f>
        <v>0</v>
      </c>
      <c r="AI5600" s="32">
        <f t="shared" ref="AI5600:AI5604" si="14945">AI5601</f>
        <v>0</v>
      </c>
      <c r="AJ5600" s="32">
        <f t="shared" ref="AJ5600:AJ5604" si="14946">AJ5601</f>
        <v>0</v>
      </c>
      <c r="AK5600" s="32">
        <f t="shared" ref="AK5600:AK5604" si="14947">AK5601</f>
        <v>0</v>
      </c>
      <c r="AL5600" s="32">
        <f t="shared" si="14799"/>
        <v>2904.2584299999999</v>
      </c>
      <c r="AM5600" s="32">
        <f t="shared" si="14800"/>
        <v>34.313570000000254</v>
      </c>
      <c r="AN5600" s="12"/>
    </row>
    <row r="5601" spans="2:40" ht="31.2" x14ac:dyDescent="0.3">
      <c r="B5601" s="30" t="s">
        <v>1540</v>
      </c>
      <c r="C5601" s="30" t="s">
        <v>112</v>
      </c>
      <c r="D5601" s="30" t="s">
        <v>38</v>
      </c>
      <c r="E5601" s="15" t="str">
        <f t="shared" si="14833"/>
        <v>0501</v>
      </c>
      <c r="F5601" s="30" t="s">
        <v>1558</v>
      </c>
      <c r="G5601" s="30" t="s">
        <v>50</v>
      </c>
      <c r="H5601" s="31" t="s">
        <v>51</v>
      </c>
      <c r="I5601" s="32"/>
      <c r="J5601" s="32"/>
      <c r="K5601" s="32"/>
      <c r="L5601" s="32"/>
      <c r="M5601" s="32"/>
      <c r="N5601" s="32"/>
      <c r="O5601" s="32">
        <f t="shared" si="14933"/>
        <v>0</v>
      </c>
      <c r="P5601" s="32">
        <f t="shared" si="14934"/>
        <v>0</v>
      </c>
      <c r="Q5601" s="32">
        <f t="shared" si="14935"/>
        <v>0</v>
      </c>
      <c r="R5601" s="32">
        <f t="shared" si="14936"/>
        <v>0</v>
      </c>
      <c r="S5601" s="32">
        <f t="shared" si="14937"/>
        <v>2938.5720000000001</v>
      </c>
      <c r="T5601" s="32">
        <f t="shared" si="14938"/>
        <v>0</v>
      </c>
      <c r="U5601" s="32"/>
      <c r="V5601" s="32">
        <f t="shared" si="14863"/>
        <v>2938.5720000000001</v>
      </c>
      <c r="W5601" s="32"/>
      <c r="X5601" s="32"/>
      <c r="Y5601" s="32"/>
      <c r="Z5601" s="32"/>
      <c r="AA5601" s="32"/>
      <c r="AB5601" s="32">
        <f t="shared" si="14939"/>
        <v>2904.2584299999999</v>
      </c>
      <c r="AC5601" s="33">
        <f t="shared" si="14940"/>
        <v>2904.2584299999999</v>
      </c>
      <c r="AD5601" s="33">
        <f t="shared" si="14941"/>
        <v>2904.2584299999999</v>
      </c>
      <c r="AE5601" s="34">
        <f t="shared" si="14797"/>
        <v>100</v>
      </c>
      <c r="AF5601" s="32">
        <f t="shared" si="14942"/>
        <v>2904.2584299999999</v>
      </c>
      <c r="AG5601" s="32">
        <f t="shared" si="14943"/>
        <v>0</v>
      </c>
      <c r="AH5601" s="32">
        <f t="shared" si="14944"/>
        <v>0</v>
      </c>
      <c r="AI5601" s="32">
        <f t="shared" si="14945"/>
        <v>0</v>
      </c>
      <c r="AJ5601" s="32">
        <f t="shared" si="14946"/>
        <v>0</v>
      </c>
      <c r="AK5601" s="32">
        <f t="shared" si="14947"/>
        <v>0</v>
      </c>
      <c r="AL5601" s="32">
        <f t="shared" si="14799"/>
        <v>2904.2584299999999</v>
      </c>
      <c r="AM5601" s="32">
        <f t="shared" si="14800"/>
        <v>34.313570000000254</v>
      </c>
      <c r="AN5601" s="12"/>
    </row>
    <row r="5602" spans="2:40" ht="31.2" x14ac:dyDescent="0.3">
      <c r="B5602" s="30" t="s">
        <v>1540</v>
      </c>
      <c r="C5602" s="30" t="s">
        <v>112</v>
      </c>
      <c r="D5602" s="30" t="s">
        <v>38</v>
      </c>
      <c r="E5602" s="15" t="str">
        <f t="shared" si="14833"/>
        <v>0501</v>
      </c>
      <c r="F5602" s="30" t="s">
        <v>1558</v>
      </c>
      <c r="G5602" s="30" t="s">
        <v>52</v>
      </c>
      <c r="H5602" s="31" t="s">
        <v>53</v>
      </c>
      <c r="I5602" s="32"/>
      <c r="J5602" s="32"/>
      <c r="K5602" s="32"/>
      <c r="L5602" s="32"/>
      <c r="M5602" s="32"/>
      <c r="N5602" s="32"/>
      <c r="O5602" s="32">
        <v>0</v>
      </c>
      <c r="P5602" s="32">
        <v>0</v>
      </c>
      <c r="Q5602" s="32">
        <v>0</v>
      </c>
      <c r="R5602" s="32">
        <v>0</v>
      </c>
      <c r="S5602" s="32">
        <v>2938.5720000000001</v>
      </c>
      <c r="T5602" s="32">
        <v>0</v>
      </c>
      <c r="U5602" s="32"/>
      <c r="V5602" s="32">
        <f t="shared" si="14863"/>
        <v>2938.5720000000001</v>
      </c>
      <c r="W5602" s="32"/>
      <c r="X5602" s="32"/>
      <c r="Y5602" s="32"/>
      <c r="Z5602" s="32"/>
      <c r="AA5602" s="32"/>
      <c r="AB5602" s="32">
        <v>2904.2584299999999</v>
      </c>
      <c r="AC5602" s="33">
        <v>2904.2584299999999</v>
      </c>
      <c r="AD5602" s="33">
        <v>2904.2584299999999</v>
      </c>
      <c r="AE5602" s="34">
        <f t="shared" si="14797"/>
        <v>100</v>
      </c>
      <c r="AF5602" s="32">
        <v>2904.2584299999999</v>
      </c>
      <c r="AG5602" s="32">
        <v>0</v>
      </c>
      <c r="AH5602" s="32">
        <v>0</v>
      </c>
      <c r="AI5602" s="32">
        <v>0</v>
      </c>
      <c r="AJ5602" s="32">
        <v>0</v>
      </c>
      <c r="AK5602" s="32">
        <v>0</v>
      </c>
      <c r="AL5602" s="32">
        <f t="shared" si="14799"/>
        <v>2904.2584299999999</v>
      </c>
      <c r="AM5602" s="32">
        <f t="shared" si="14800"/>
        <v>34.313570000000254</v>
      </c>
      <c r="AN5602" s="12"/>
    </row>
    <row r="5603" spans="2:40" x14ac:dyDescent="0.3">
      <c r="B5603" s="30" t="s">
        <v>1540</v>
      </c>
      <c r="C5603" s="30" t="s">
        <v>112</v>
      </c>
      <c r="D5603" s="30" t="s">
        <v>38</v>
      </c>
      <c r="E5603" s="15" t="str">
        <f t="shared" si="14833"/>
        <v>0501</v>
      </c>
      <c r="F5603" s="30" t="s">
        <v>961</v>
      </c>
      <c r="G5603" s="30"/>
      <c r="H5603" s="31" t="s">
        <v>962</v>
      </c>
      <c r="I5603" s="32">
        <f t="shared" ref="I5603:I5604" si="14948">I5604</f>
        <v>0</v>
      </c>
      <c r="J5603" s="32">
        <f t="shared" ref="J5603:J5604" si="14949">J5604</f>
        <v>0</v>
      </c>
      <c r="K5603" s="32">
        <f t="shared" ref="K5603:K5604" si="14950">K5604</f>
        <v>0</v>
      </c>
      <c r="L5603" s="32">
        <f t="shared" ref="L5603:L5604" si="14951">L5604</f>
        <v>0</v>
      </c>
      <c r="M5603" s="32">
        <f t="shared" ref="M5603:M5604" si="14952">M5604</f>
        <v>0</v>
      </c>
      <c r="N5603" s="32">
        <f t="shared" ref="N5603:N5604" si="14953">N5604</f>
        <v>0</v>
      </c>
      <c r="O5603" s="32">
        <f t="shared" si="14933"/>
        <v>203661.02599999998</v>
      </c>
      <c r="P5603" s="32">
        <f t="shared" si="14934"/>
        <v>113962.58300000001</v>
      </c>
      <c r="Q5603" s="32">
        <f t="shared" si="14935"/>
        <v>205330.133</v>
      </c>
      <c r="R5603" s="32">
        <f t="shared" si="14936"/>
        <v>204286.09099999999</v>
      </c>
      <c r="S5603" s="32">
        <f t="shared" si="14937"/>
        <v>0</v>
      </c>
      <c r="T5603" s="32">
        <f t="shared" si="14938"/>
        <v>0</v>
      </c>
      <c r="U5603" s="32">
        <f t="shared" ref="U5603:U5604" si="14954">U5604</f>
        <v>29454.86</v>
      </c>
      <c r="V5603" s="32">
        <f t="shared" si="14863"/>
        <v>756694.69299999997</v>
      </c>
      <c r="W5603" s="32">
        <f t="shared" ref="W5603:W5604" si="14955">W5604</f>
        <v>0</v>
      </c>
      <c r="X5603" s="32">
        <f t="shared" ref="X5603:X5604" si="14956">X5604</f>
        <v>0</v>
      </c>
      <c r="Y5603" s="32">
        <f t="shared" ref="Y5603:Y5604" si="14957">Y5604</f>
        <v>0</v>
      </c>
      <c r="Z5603" s="32">
        <f t="shared" ref="Z5603:Z5604" si="14958">Z5604</f>
        <v>0</v>
      </c>
      <c r="AA5603" s="32">
        <f t="shared" ref="AA5603:AA5604" si="14959">AA5604</f>
        <v>0</v>
      </c>
      <c r="AB5603" s="32">
        <f t="shared" si="14939"/>
        <v>655892.99231</v>
      </c>
      <c r="AC5603" s="33">
        <f t="shared" si="14940"/>
        <v>1078694.3459900001</v>
      </c>
      <c r="AD5603" s="33">
        <f t="shared" si="14941"/>
        <v>1078669.64387</v>
      </c>
      <c r="AE5603" s="34">
        <f t="shared" si="14797"/>
        <v>99.997709998194409</v>
      </c>
      <c r="AF5603" s="32">
        <f t="shared" si="14942"/>
        <v>851748.39298999996</v>
      </c>
      <c r="AG5603" s="32">
        <f t="shared" si="14943"/>
        <v>203661.02599999998</v>
      </c>
      <c r="AH5603" s="32">
        <f t="shared" si="14944"/>
        <v>0</v>
      </c>
      <c r="AI5603" s="32">
        <f t="shared" si="14945"/>
        <v>0</v>
      </c>
      <c r="AJ5603" s="32">
        <f t="shared" si="14946"/>
        <v>0</v>
      </c>
      <c r="AK5603" s="32">
        <f t="shared" si="14947"/>
        <v>0</v>
      </c>
      <c r="AL5603" s="32">
        <f t="shared" si="14799"/>
        <v>1055409.4189899999</v>
      </c>
      <c r="AM5603" s="32">
        <f t="shared" si="14800"/>
        <v>-298714.72598999995</v>
      </c>
    </row>
    <row r="5604" spans="2:40" ht="46.8" x14ac:dyDescent="0.3">
      <c r="B5604" s="30" t="s">
        <v>1540</v>
      </c>
      <c r="C5604" s="30" t="s">
        <v>112</v>
      </c>
      <c r="D5604" s="30" t="s">
        <v>38</v>
      </c>
      <c r="E5604" s="15" t="str">
        <f t="shared" si="14833"/>
        <v>0501</v>
      </c>
      <c r="F5604" s="30" t="s">
        <v>1560</v>
      </c>
      <c r="G5604" s="30"/>
      <c r="H5604" s="31" t="s">
        <v>1561</v>
      </c>
      <c r="I5604" s="32">
        <f t="shared" si="14948"/>
        <v>0</v>
      </c>
      <c r="J5604" s="32">
        <f t="shared" si="14949"/>
        <v>0</v>
      </c>
      <c r="K5604" s="32">
        <f t="shared" si="14950"/>
        <v>0</v>
      </c>
      <c r="L5604" s="32">
        <f t="shared" si="14951"/>
        <v>0</v>
      </c>
      <c r="M5604" s="32">
        <f t="shared" si="14952"/>
        <v>0</v>
      </c>
      <c r="N5604" s="32">
        <f t="shared" si="14953"/>
        <v>0</v>
      </c>
      <c r="O5604" s="32">
        <f t="shared" si="14933"/>
        <v>203661.02599999998</v>
      </c>
      <c r="P5604" s="32">
        <f t="shared" si="14934"/>
        <v>113962.58300000001</v>
      </c>
      <c r="Q5604" s="32">
        <f t="shared" si="14935"/>
        <v>205330.133</v>
      </c>
      <c r="R5604" s="32">
        <f t="shared" si="14936"/>
        <v>204286.09099999999</v>
      </c>
      <c r="S5604" s="32">
        <f t="shared" si="14937"/>
        <v>0</v>
      </c>
      <c r="T5604" s="32">
        <f t="shared" si="14938"/>
        <v>0</v>
      </c>
      <c r="U5604" s="32">
        <f t="shared" si="14954"/>
        <v>29454.86</v>
      </c>
      <c r="V5604" s="32">
        <f t="shared" si="14863"/>
        <v>756694.69299999997</v>
      </c>
      <c r="W5604" s="32">
        <f t="shared" si="14955"/>
        <v>0</v>
      </c>
      <c r="X5604" s="32">
        <f t="shared" si="14956"/>
        <v>0</v>
      </c>
      <c r="Y5604" s="32">
        <f t="shared" si="14957"/>
        <v>0</v>
      </c>
      <c r="Z5604" s="32">
        <f t="shared" si="14958"/>
        <v>0</v>
      </c>
      <c r="AA5604" s="32">
        <f t="shared" si="14959"/>
        <v>0</v>
      </c>
      <c r="AB5604" s="32">
        <f t="shared" si="14939"/>
        <v>655892.99231</v>
      </c>
      <c r="AC5604" s="33">
        <f t="shared" si="14940"/>
        <v>1078694.3459900001</v>
      </c>
      <c r="AD5604" s="33">
        <f t="shared" si="14941"/>
        <v>1078669.64387</v>
      </c>
      <c r="AE5604" s="34">
        <f t="shared" si="14797"/>
        <v>99.997709998194409</v>
      </c>
      <c r="AF5604" s="32">
        <f t="shared" si="14942"/>
        <v>851748.39298999996</v>
      </c>
      <c r="AG5604" s="32">
        <f t="shared" si="14943"/>
        <v>203661.02599999998</v>
      </c>
      <c r="AH5604" s="32">
        <f t="shared" si="14944"/>
        <v>0</v>
      </c>
      <c r="AI5604" s="32">
        <f t="shared" si="14945"/>
        <v>0</v>
      </c>
      <c r="AJ5604" s="32">
        <f t="shared" si="14946"/>
        <v>0</v>
      </c>
      <c r="AK5604" s="32">
        <f t="shared" si="14947"/>
        <v>0</v>
      </c>
      <c r="AL5604" s="32">
        <f t="shared" si="14799"/>
        <v>1055409.4189899999</v>
      </c>
      <c r="AM5604" s="32">
        <f t="shared" si="14800"/>
        <v>-298714.72598999995</v>
      </c>
    </row>
    <row r="5605" spans="2:40" ht="31.2" x14ac:dyDescent="0.3">
      <c r="B5605" s="30" t="s">
        <v>1540</v>
      </c>
      <c r="C5605" s="30" t="s">
        <v>112</v>
      </c>
      <c r="D5605" s="30" t="s">
        <v>38</v>
      </c>
      <c r="E5605" s="15" t="str">
        <f t="shared" si="14833"/>
        <v>0501</v>
      </c>
      <c r="F5605" s="30" t="s">
        <v>1562</v>
      </c>
      <c r="G5605" s="30"/>
      <c r="H5605" s="31" t="s">
        <v>1563</v>
      </c>
      <c r="I5605" s="32">
        <f t="shared" ref="I5605:U5605" si="14960">I5606+I5608</f>
        <v>0</v>
      </c>
      <c r="J5605" s="32">
        <f t="shared" si="14960"/>
        <v>0</v>
      </c>
      <c r="K5605" s="32">
        <f t="shared" si="14960"/>
        <v>0</v>
      </c>
      <c r="L5605" s="32">
        <f t="shared" si="14960"/>
        <v>0</v>
      </c>
      <c r="M5605" s="32">
        <f t="shared" si="14960"/>
        <v>0</v>
      </c>
      <c r="N5605" s="32">
        <f t="shared" si="14960"/>
        <v>0</v>
      </c>
      <c r="O5605" s="32">
        <f t="shared" si="14960"/>
        <v>203661.02599999998</v>
      </c>
      <c r="P5605" s="32">
        <f t="shared" si="14960"/>
        <v>113962.58300000001</v>
      </c>
      <c r="Q5605" s="32">
        <f t="shared" si="14960"/>
        <v>205330.133</v>
      </c>
      <c r="R5605" s="32">
        <f t="shared" si="14960"/>
        <v>204286.09099999999</v>
      </c>
      <c r="S5605" s="32">
        <f t="shared" si="14960"/>
        <v>0</v>
      </c>
      <c r="T5605" s="32">
        <f t="shared" si="14960"/>
        <v>0</v>
      </c>
      <c r="U5605" s="32">
        <f t="shared" si="14960"/>
        <v>29454.86</v>
      </c>
      <c r="V5605" s="32">
        <f t="shared" si="14863"/>
        <v>756694.69299999997</v>
      </c>
      <c r="W5605" s="32">
        <f t="shared" ref="W5605:AD5605" si="14961">W5606+W5608</f>
        <v>0</v>
      </c>
      <c r="X5605" s="32">
        <f t="shared" si="14961"/>
        <v>0</v>
      </c>
      <c r="Y5605" s="32">
        <f t="shared" si="14961"/>
        <v>0</v>
      </c>
      <c r="Z5605" s="32">
        <f t="shared" si="14961"/>
        <v>0</v>
      </c>
      <c r="AA5605" s="32">
        <f t="shared" si="14961"/>
        <v>0</v>
      </c>
      <c r="AB5605" s="32">
        <f t="shared" si="14961"/>
        <v>655892.99231</v>
      </c>
      <c r="AC5605" s="33">
        <f t="shared" si="14961"/>
        <v>1078694.3459900001</v>
      </c>
      <c r="AD5605" s="33">
        <f t="shared" si="14961"/>
        <v>1078669.64387</v>
      </c>
      <c r="AE5605" s="34">
        <f t="shared" si="14797"/>
        <v>99.997709998194409</v>
      </c>
      <c r="AF5605" s="32">
        <f t="shared" ref="AF5605:AK5605" si="14962">AF5606+AF5608</f>
        <v>851748.39298999996</v>
      </c>
      <c r="AG5605" s="32">
        <f t="shared" si="14962"/>
        <v>203661.02599999998</v>
      </c>
      <c r="AH5605" s="32">
        <f t="shared" si="14962"/>
        <v>0</v>
      </c>
      <c r="AI5605" s="32">
        <f t="shared" si="14962"/>
        <v>0</v>
      </c>
      <c r="AJ5605" s="32">
        <f t="shared" si="14962"/>
        <v>0</v>
      </c>
      <c r="AK5605" s="32">
        <f t="shared" si="14962"/>
        <v>0</v>
      </c>
      <c r="AL5605" s="32">
        <f t="shared" si="14799"/>
        <v>1055409.4189899999</v>
      </c>
      <c r="AM5605" s="32">
        <f t="shared" si="14800"/>
        <v>-298714.72598999995</v>
      </c>
    </row>
    <row r="5606" spans="2:40" ht="31.2" x14ac:dyDescent="0.3">
      <c r="B5606" s="30" t="s">
        <v>1540</v>
      </c>
      <c r="C5606" s="30" t="s">
        <v>112</v>
      </c>
      <c r="D5606" s="30" t="s">
        <v>38</v>
      </c>
      <c r="E5606" s="15" t="str">
        <f t="shared" si="14833"/>
        <v>0501</v>
      </c>
      <c r="F5606" s="30" t="s">
        <v>1562</v>
      </c>
      <c r="G5606" s="30" t="s">
        <v>547</v>
      </c>
      <c r="H5606" s="31" t="s">
        <v>548</v>
      </c>
      <c r="I5606" s="32">
        <f t="shared" ref="I5606:U5606" si="14963">I5607</f>
        <v>0</v>
      </c>
      <c r="J5606" s="32">
        <f t="shared" si="14963"/>
        <v>0</v>
      </c>
      <c r="K5606" s="32">
        <f t="shared" si="14963"/>
        <v>0</v>
      </c>
      <c r="L5606" s="32">
        <f t="shared" si="14963"/>
        <v>0</v>
      </c>
      <c r="M5606" s="32">
        <f t="shared" si="14963"/>
        <v>0</v>
      </c>
      <c r="N5606" s="32">
        <f t="shared" si="14963"/>
        <v>0</v>
      </c>
      <c r="O5606" s="32">
        <f t="shared" si="14963"/>
        <v>173870.658</v>
      </c>
      <c r="P5606" s="32">
        <f t="shared" si="14963"/>
        <v>102022.60800000001</v>
      </c>
      <c r="Q5606" s="32">
        <f t="shared" si="14963"/>
        <v>189543.20600000001</v>
      </c>
      <c r="R5606" s="32">
        <f t="shared" si="14963"/>
        <v>188091.03599999999</v>
      </c>
      <c r="S5606" s="32">
        <f t="shared" si="14963"/>
        <v>0</v>
      </c>
      <c r="T5606" s="32">
        <f t="shared" si="14963"/>
        <v>0</v>
      </c>
      <c r="U5606" s="32">
        <f t="shared" si="14963"/>
        <v>29454.86</v>
      </c>
      <c r="V5606" s="32">
        <f t="shared" si="14863"/>
        <v>682982.36800000002</v>
      </c>
      <c r="W5606" s="32">
        <f t="shared" ref="W5606:AD5606" si="14964">W5607</f>
        <v>0</v>
      </c>
      <c r="X5606" s="32">
        <f t="shared" si="14964"/>
        <v>0</v>
      </c>
      <c r="Y5606" s="32">
        <f t="shared" si="14964"/>
        <v>0</v>
      </c>
      <c r="Z5606" s="32">
        <f t="shared" si="14964"/>
        <v>0</v>
      </c>
      <c r="AA5606" s="32">
        <f t="shared" si="14964"/>
        <v>0</v>
      </c>
      <c r="AB5606" s="32">
        <f t="shared" si="14964"/>
        <v>589914.15520000004</v>
      </c>
      <c r="AC5606" s="33">
        <f t="shared" si="14964"/>
        <v>970437.63662999996</v>
      </c>
      <c r="AD5606" s="33">
        <f t="shared" si="14964"/>
        <v>970413.48023999995</v>
      </c>
      <c r="AE5606" s="34">
        <f t="shared" si="14797"/>
        <v>99.997510773584182</v>
      </c>
      <c r="AF5606" s="32">
        <f t="shared" ref="AF5606:AK5606" si="14965">AF5607</f>
        <v>773916.18019999994</v>
      </c>
      <c r="AG5606" s="32">
        <f t="shared" si="14965"/>
        <v>173870.658</v>
      </c>
      <c r="AH5606" s="32">
        <f t="shared" si="14965"/>
        <v>0</v>
      </c>
      <c r="AI5606" s="32">
        <f t="shared" si="14965"/>
        <v>0</v>
      </c>
      <c r="AJ5606" s="32">
        <f t="shared" si="14965"/>
        <v>0</v>
      </c>
      <c r="AK5606" s="32">
        <f t="shared" si="14965"/>
        <v>0</v>
      </c>
      <c r="AL5606" s="32">
        <f t="shared" si="14799"/>
        <v>947786.83819999988</v>
      </c>
      <c r="AM5606" s="32">
        <f t="shared" si="14800"/>
        <v>-264804.47019999987</v>
      </c>
    </row>
    <row r="5607" spans="2:40" x14ac:dyDescent="0.3">
      <c r="B5607" s="30" t="s">
        <v>1540</v>
      </c>
      <c r="C5607" s="30" t="s">
        <v>112</v>
      </c>
      <c r="D5607" s="30" t="s">
        <v>38</v>
      </c>
      <c r="E5607" s="15" t="str">
        <f t="shared" si="14833"/>
        <v>0501</v>
      </c>
      <c r="F5607" s="30" t="s">
        <v>1562</v>
      </c>
      <c r="G5607" s="30" t="s">
        <v>906</v>
      </c>
      <c r="H5607" s="31" t="s">
        <v>907</v>
      </c>
      <c r="I5607" s="32"/>
      <c r="J5607" s="32"/>
      <c r="K5607" s="32"/>
      <c r="L5607" s="32"/>
      <c r="M5607" s="32"/>
      <c r="N5607" s="32"/>
      <c r="O5607" s="32">
        <f>169085.001+4785.657</f>
        <v>173870.658</v>
      </c>
      <c r="P5607" s="32">
        <f>93910.979+8111.629</f>
        <v>102022.60800000001</v>
      </c>
      <c r="Q5607" s="32">
        <f>189218.225+324.981</f>
        <v>189543.20600000001</v>
      </c>
      <c r="R5607" s="32">
        <f>164732.944+23358.092</f>
        <v>188091.03599999999</v>
      </c>
      <c r="S5607" s="32">
        <v>0</v>
      </c>
      <c r="T5607" s="32">
        <v>0</v>
      </c>
      <c r="U5607" s="32">
        <v>29454.86</v>
      </c>
      <c r="V5607" s="32">
        <f t="shared" si="14863"/>
        <v>682982.36800000002</v>
      </c>
      <c r="W5607" s="32"/>
      <c r="X5607" s="32"/>
      <c r="Y5607" s="32"/>
      <c r="Z5607" s="32"/>
      <c r="AA5607" s="32"/>
      <c r="AB5607" s="32">
        <v>589914.15520000004</v>
      </c>
      <c r="AC5607" s="33">
        <v>970437.63662999996</v>
      </c>
      <c r="AD5607" s="33">
        <v>970413.48023999995</v>
      </c>
      <c r="AE5607" s="34">
        <f t="shared" si="14797"/>
        <v>99.997510773584182</v>
      </c>
      <c r="AF5607" s="32">
        <v>773916.18019999994</v>
      </c>
      <c r="AG5607" s="32">
        <f>169085.001+4785.657</f>
        <v>173870.658</v>
      </c>
      <c r="AH5607" s="32">
        <v>0</v>
      </c>
      <c r="AI5607" s="32">
        <v>0</v>
      </c>
      <c r="AJ5607" s="32">
        <v>0</v>
      </c>
      <c r="AK5607" s="32">
        <v>0</v>
      </c>
      <c r="AL5607" s="32">
        <f t="shared" si="14799"/>
        <v>947786.83819999988</v>
      </c>
      <c r="AM5607" s="32">
        <f t="shared" si="14800"/>
        <v>-264804.47019999987</v>
      </c>
      <c r="AN5607" s="12"/>
    </row>
    <row r="5608" spans="2:40" x14ac:dyDescent="0.3">
      <c r="B5608" s="30" t="s">
        <v>1540</v>
      </c>
      <c r="C5608" s="30" t="s">
        <v>112</v>
      </c>
      <c r="D5608" s="30" t="s">
        <v>38</v>
      </c>
      <c r="E5608" s="15" t="str">
        <f t="shared" si="14833"/>
        <v>0501</v>
      </c>
      <c r="F5608" s="30" t="s">
        <v>1562</v>
      </c>
      <c r="G5608" s="30" t="s">
        <v>56</v>
      </c>
      <c r="H5608" s="31" t="s">
        <v>57</v>
      </c>
      <c r="I5608" s="32">
        <f t="shared" ref="I5608:T5608" si="14966">I5609</f>
        <v>0</v>
      </c>
      <c r="J5608" s="32">
        <f t="shared" si="14966"/>
        <v>0</v>
      </c>
      <c r="K5608" s="32">
        <f t="shared" si="14966"/>
        <v>0</v>
      </c>
      <c r="L5608" s="32">
        <f t="shared" si="14966"/>
        <v>0</v>
      </c>
      <c r="M5608" s="32">
        <f t="shared" si="14966"/>
        <v>0</v>
      </c>
      <c r="N5608" s="32">
        <f t="shared" si="14966"/>
        <v>0</v>
      </c>
      <c r="O5608" s="32">
        <f t="shared" si="14966"/>
        <v>29790.367999999999</v>
      </c>
      <c r="P5608" s="32">
        <f t="shared" si="14966"/>
        <v>11939.975</v>
      </c>
      <c r="Q5608" s="32">
        <f t="shared" si="14966"/>
        <v>15786.927</v>
      </c>
      <c r="R5608" s="32">
        <f t="shared" si="14966"/>
        <v>16195.055</v>
      </c>
      <c r="S5608" s="32">
        <f t="shared" si="14966"/>
        <v>0</v>
      </c>
      <c r="T5608" s="32">
        <f t="shared" si="14966"/>
        <v>0</v>
      </c>
      <c r="U5608" s="32">
        <v>0</v>
      </c>
      <c r="V5608" s="32">
        <f t="shared" si="14863"/>
        <v>73712.324999999997</v>
      </c>
      <c r="W5608" s="32">
        <f t="shared" ref="W5608:AD5608" si="14967">W5609</f>
        <v>0</v>
      </c>
      <c r="X5608" s="32">
        <f t="shared" si="14967"/>
        <v>0</v>
      </c>
      <c r="Y5608" s="32">
        <f t="shared" si="14967"/>
        <v>0</v>
      </c>
      <c r="Z5608" s="32">
        <f t="shared" si="14967"/>
        <v>0</v>
      </c>
      <c r="AA5608" s="32">
        <f t="shared" si="14967"/>
        <v>0</v>
      </c>
      <c r="AB5608" s="32">
        <f t="shared" si="14967"/>
        <v>65978.837109999993</v>
      </c>
      <c r="AC5608" s="33">
        <f t="shared" si="14967"/>
        <v>108256.70935999999</v>
      </c>
      <c r="AD5608" s="33">
        <f t="shared" si="14967"/>
        <v>108256.16363</v>
      </c>
      <c r="AE5608" s="34">
        <f t="shared" si="14797"/>
        <v>99.999495892676563</v>
      </c>
      <c r="AF5608" s="32">
        <f t="shared" ref="AF5608:AK5608" si="14968">AF5609</f>
        <v>77832.212790000005</v>
      </c>
      <c r="AG5608" s="32">
        <f t="shared" si="14968"/>
        <v>29790.367999999999</v>
      </c>
      <c r="AH5608" s="32">
        <f t="shared" si="14968"/>
        <v>0</v>
      </c>
      <c r="AI5608" s="32">
        <f t="shared" si="14968"/>
        <v>0</v>
      </c>
      <c r="AJ5608" s="32">
        <f t="shared" si="14968"/>
        <v>0</v>
      </c>
      <c r="AK5608" s="32">
        <f t="shared" si="14968"/>
        <v>0</v>
      </c>
      <c r="AL5608" s="32">
        <f t="shared" si="14799"/>
        <v>107622.58079000001</v>
      </c>
      <c r="AM5608" s="32">
        <f t="shared" si="14800"/>
        <v>-33910.25579000001</v>
      </c>
    </row>
    <row r="5609" spans="2:40" x14ac:dyDescent="0.3">
      <c r="B5609" s="30" t="s">
        <v>1540</v>
      </c>
      <c r="C5609" s="30" t="s">
        <v>112</v>
      </c>
      <c r="D5609" s="30" t="s">
        <v>38</v>
      </c>
      <c r="E5609" s="15" t="str">
        <f t="shared" si="14833"/>
        <v>0501</v>
      </c>
      <c r="F5609" s="30" t="s">
        <v>1562</v>
      </c>
      <c r="G5609" s="30" t="s">
        <v>58</v>
      </c>
      <c r="H5609" s="31" t="s">
        <v>59</v>
      </c>
      <c r="I5609" s="32"/>
      <c r="J5609" s="32"/>
      <c r="K5609" s="32"/>
      <c r="L5609" s="32"/>
      <c r="M5609" s="32"/>
      <c r="N5609" s="32"/>
      <c r="O5609" s="32">
        <v>29790.367999999999</v>
      </c>
      <c r="P5609" s="32">
        <f>5199.121+6740.854</f>
        <v>11939.975</v>
      </c>
      <c r="Q5609" s="32">
        <f>713.206+15073.721</f>
        <v>15786.927</v>
      </c>
      <c r="R5609" s="32">
        <v>16195.055</v>
      </c>
      <c r="S5609" s="32">
        <v>0</v>
      </c>
      <c r="T5609" s="32">
        <v>0</v>
      </c>
      <c r="U5609" s="32">
        <v>0</v>
      </c>
      <c r="V5609" s="32">
        <f t="shared" si="14863"/>
        <v>73712.324999999997</v>
      </c>
      <c r="W5609" s="32"/>
      <c r="X5609" s="32"/>
      <c r="Y5609" s="32"/>
      <c r="Z5609" s="32"/>
      <c r="AA5609" s="32"/>
      <c r="AB5609" s="32">
        <v>65978.837109999993</v>
      </c>
      <c r="AC5609" s="33">
        <v>108256.70935999999</v>
      </c>
      <c r="AD5609" s="33">
        <v>108256.16363</v>
      </c>
      <c r="AE5609" s="34">
        <f t="shared" si="14797"/>
        <v>99.999495892676563</v>
      </c>
      <c r="AF5609" s="32">
        <v>77832.212790000005</v>
      </c>
      <c r="AG5609" s="32">
        <v>29790.367999999999</v>
      </c>
      <c r="AH5609" s="32">
        <v>0</v>
      </c>
      <c r="AI5609" s="32">
        <v>0</v>
      </c>
      <c r="AJ5609" s="32">
        <v>0</v>
      </c>
      <c r="AK5609" s="32">
        <v>0</v>
      </c>
      <c r="AL5609" s="32">
        <f t="shared" si="14799"/>
        <v>107622.58079000001</v>
      </c>
      <c r="AM5609" s="32">
        <f t="shared" si="14800"/>
        <v>-33910.25579000001</v>
      </c>
      <c r="AN5609" s="12"/>
    </row>
    <row r="5610" spans="2:40" ht="31.2" x14ac:dyDescent="0.3">
      <c r="B5610" s="30" t="s">
        <v>1540</v>
      </c>
      <c r="C5610" s="30" t="s">
        <v>112</v>
      </c>
      <c r="D5610" s="30" t="s">
        <v>38</v>
      </c>
      <c r="E5610" s="15" t="str">
        <f t="shared" si="14833"/>
        <v>0501</v>
      </c>
      <c r="F5610" s="30" t="s">
        <v>1457</v>
      </c>
      <c r="G5610" s="30"/>
      <c r="H5610" s="31" t="s">
        <v>1458</v>
      </c>
      <c r="I5610" s="32">
        <f t="shared" ref="I5610:I5611" si="14969">I5611</f>
        <v>3042</v>
      </c>
      <c r="J5610" s="32">
        <f t="shared" ref="J5610:J5611" si="14970">J5611</f>
        <v>3042</v>
      </c>
      <c r="K5610" s="32">
        <f t="shared" ref="K5610:K5611" si="14971">K5611</f>
        <v>3042</v>
      </c>
      <c r="L5610" s="32">
        <f t="shared" ref="L5610:L5611" si="14972">L5611</f>
        <v>0</v>
      </c>
      <c r="M5610" s="32">
        <f t="shared" ref="M5610:M5611" si="14973">M5611</f>
        <v>0</v>
      </c>
      <c r="N5610" s="32">
        <f t="shared" ref="N5610:N5611" si="14974">N5611</f>
        <v>0</v>
      </c>
      <c r="O5610" s="32">
        <f t="shared" ref="O5610:O5611" si="14975">O5611</f>
        <v>0</v>
      </c>
      <c r="P5610" s="32">
        <f t="shared" ref="P5610:P5611" si="14976">P5611</f>
        <v>0</v>
      </c>
      <c r="Q5610" s="32">
        <f t="shared" ref="Q5610:Q5611" si="14977">Q5611</f>
        <v>0</v>
      </c>
      <c r="R5610" s="32">
        <f t="shared" ref="R5610:R5611" si="14978">R5611</f>
        <v>0</v>
      </c>
      <c r="S5610" s="32">
        <f t="shared" ref="S5610:S5611" si="14979">S5611</f>
        <v>0</v>
      </c>
      <c r="T5610" s="32">
        <f t="shared" ref="T5610:T5611" si="14980">T5611</f>
        <v>0</v>
      </c>
      <c r="U5610" s="32">
        <v>1184.8900000000001</v>
      </c>
      <c r="V5610" s="32">
        <f t="shared" si="14863"/>
        <v>4226.8900000000003</v>
      </c>
      <c r="W5610" s="32">
        <f t="shared" ref="W5610:W5611" si="14981">W5611</f>
        <v>1184.8900000000001</v>
      </c>
      <c r="X5610" s="32">
        <f t="shared" ref="X5610:X5611" si="14982">X5611</f>
        <v>0</v>
      </c>
      <c r="Y5610" s="32">
        <f t="shared" ref="Y5610:Y5611" si="14983">Y5611</f>
        <v>0</v>
      </c>
      <c r="Z5610" s="32">
        <f t="shared" ref="Z5610:Z5611" si="14984">Z5611</f>
        <v>0</v>
      </c>
      <c r="AA5610" s="32">
        <f t="shared" ref="AA5610:AA5611" si="14985">AA5611</f>
        <v>0</v>
      </c>
      <c r="AB5610" s="32">
        <f t="shared" ref="AB5610:AB5611" si="14986">AB5611</f>
        <v>3819.62255</v>
      </c>
      <c r="AC5610" s="33">
        <f t="shared" ref="AC5610:AC5611" si="14987">AC5611</f>
        <v>4734.3900000000003</v>
      </c>
      <c r="AD5610" s="33">
        <f t="shared" ref="AD5610:AD5611" si="14988">AD5611</f>
        <v>4725.8425500000003</v>
      </c>
      <c r="AE5610" s="34">
        <f t="shared" ref="AE5610:AE5673" si="14989">AD5610/AC5610*100</f>
        <v>99.819460373986928</v>
      </c>
      <c r="AF5610" s="32">
        <f t="shared" ref="AF5610:AF5611" si="14990">AF5611</f>
        <v>4734.3900000000003</v>
      </c>
      <c r="AG5610" s="32">
        <f t="shared" ref="AG5610:AG5611" si="14991">AG5611</f>
        <v>0</v>
      </c>
      <c r="AH5610" s="32">
        <f t="shared" ref="AH5610:AH5611" si="14992">AH5611</f>
        <v>0</v>
      </c>
      <c r="AI5610" s="32">
        <f t="shared" ref="AI5610:AI5611" si="14993">AI5611</f>
        <v>0</v>
      </c>
      <c r="AJ5610" s="32">
        <f t="shared" ref="AJ5610:AJ5611" si="14994">AJ5611</f>
        <v>0</v>
      </c>
      <c r="AK5610" s="32">
        <f t="shared" ref="AK5610:AK5611" si="14995">AK5611</f>
        <v>0</v>
      </c>
      <c r="AL5610" s="32">
        <f t="shared" ref="AL5610:AL5673" si="14996">AF5610+AH5610+AK5610+AI5610+AJ5610+AG5610</f>
        <v>4734.3900000000003</v>
      </c>
      <c r="AM5610" s="32">
        <f t="shared" ref="AM5610:AM5673" si="14997">V5610-AL5610</f>
        <v>-507.5</v>
      </c>
    </row>
    <row r="5611" spans="2:40" ht="31.2" x14ac:dyDescent="0.3">
      <c r="B5611" s="30" t="s">
        <v>1540</v>
      </c>
      <c r="C5611" s="30" t="s">
        <v>112</v>
      </c>
      <c r="D5611" s="30" t="s">
        <v>38</v>
      </c>
      <c r="E5611" s="15" t="str">
        <f t="shared" si="14833"/>
        <v>0501</v>
      </c>
      <c r="F5611" s="30" t="s">
        <v>1459</v>
      </c>
      <c r="G5611" s="30"/>
      <c r="H5611" s="31" t="s">
        <v>1460</v>
      </c>
      <c r="I5611" s="32">
        <f t="shared" si="14969"/>
        <v>3042</v>
      </c>
      <c r="J5611" s="32">
        <f t="shared" si="14970"/>
        <v>3042</v>
      </c>
      <c r="K5611" s="32">
        <f t="shared" si="14971"/>
        <v>3042</v>
      </c>
      <c r="L5611" s="32">
        <f t="shared" si="14972"/>
        <v>0</v>
      </c>
      <c r="M5611" s="32">
        <f t="shared" si="14973"/>
        <v>0</v>
      </c>
      <c r="N5611" s="32">
        <f t="shared" si="14974"/>
        <v>0</v>
      </c>
      <c r="O5611" s="32">
        <f t="shared" si="14975"/>
        <v>0</v>
      </c>
      <c r="P5611" s="32">
        <f t="shared" si="14976"/>
        <v>0</v>
      </c>
      <c r="Q5611" s="32">
        <f t="shared" si="14977"/>
        <v>0</v>
      </c>
      <c r="R5611" s="32">
        <f t="shared" si="14978"/>
        <v>0</v>
      </c>
      <c r="S5611" s="32">
        <f t="shared" si="14979"/>
        <v>0</v>
      </c>
      <c r="T5611" s="32">
        <f t="shared" si="14980"/>
        <v>0</v>
      </c>
      <c r="U5611" s="32">
        <v>1184.8900000000001</v>
      </c>
      <c r="V5611" s="32">
        <f t="shared" si="14863"/>
        <v>4226.8900000000003</v>
      </c>
      <c r="W5611" s="32">
        <f t="shared" si="14981"/>
        <v>1184.8900000000001</v>
      </c>
      <c r="X5611" s="32">
        <f t="shared" si="14982"/>
        <v>0</v>
      </c>
      <c r="Y5611" s="32">
        <f t="shared" si="14983"/>
        <v>0</v>
      </c>
      <c r="Z5611" s="32">
        <f t="shared" si="14984"/>
        <v>0</v>
      </c>
      <c r="AA5611" s="32">
        <f t="shared" si="14985"/>
        <v>0</v>
      </c>
      <c r="AB5611" s="32">
        <f t="shared" si="14986"/>
        <v>3819.62255</v>
      </c>
      <c r="AC5611" s="33">
        <f t="shared" si="14987"/>
        <v>4734.3900000000003</v>
      </c>
      <c r="AD5611" s="33">
        <f t="shared" si="14988"/>
        <v>4725.8425500000003</v>
      </c>
      <c r="AE5611" s="34">
        <f t="shared" si="14989"/>
        <v>99.819460373986928</v>
      </c>
      <c r="AF5611" s="32">
        <f t="shared" si="14990"/>
        <v>4734.3900000000003</v>
      </c>
      <c r="AG5611" s="32">
        <f t="shared" si="14991"/>
        <v>0</v>
      </c>
      <c r="AH5611" s="32">
        <f t="shared" si="14992"/>
        <v>0</v>
      </c>
      <c r="AI5611" s="32">
        <f t="shared" si="14993"/>
        <v>0</v>
      </c>
      <c r="AJ5611" s="32">
        <f t="shared" si="14994"/>
        <v>0</v>
      </c>
      <c r="AK5611" s="32">
        <f t="shared" si="14995"/>
        <v>0</v>
      </c>
      <c r="AL5611" s="32">
        <f t="shared" si="14996"/>
        <v>4734.3900000000003</v>
      </c>
      <c r="AM5611" s="32">
        <f t="shared" si="14997"/>
        <v>-507.5</v>
      </c>
    </row>
    <row r="5612" spans="2:40" ht="31.2" x14ac:dyDescent="0.3">
      <c r="B5612" s="30" t="s">
        <v>1540</v>
      </c>
      <c r="C5612" s="30" t="s">
        <v>112</v>
      </c>
      <c r="D5612" s="30" t="s">
        <v>38</v>
      </c>
      <c r="E5612" s="15" t="str">
        <f t="shared" si="14833"/>
        <v>0501</v>
      </c>
      <c r="F5612" s="30" t="s">
        <v>1461</v>
      </c>
      <c r="G5612" s="30"/>
      <c r="H5612" s="31" t="s">
        <v>1462</v>
      </c>
      <c r="I5612" s="32">
        <f t="shared" ref="I5612:T5612" si="14998">I5613+I5615</f>
        <v>3042</v>
      </c>
      <c r="J5612" s="32">
        <f t="shared" si="14998"/>
        <v>3042</v>
      </c>
      <c r="K5612" s="32">
        <f t="shared" si="14998"/>
        <v>3042</v>
      </c>
      <c r="L5612" s="32">
        <f t="shared" si="14998"/>
        <v>0</v>
      </c>
      <c r="M5612" s="32">
        <f t="shared" si="14998"/>
        <v>0</v>
      </c>
      <c r="N5612" s="32">
        <f t="shared" si="14998"/>
        <v>0</v>
      </c>
      <c r="O5612" s="32">
        <f t="shared" si="14998"/>
        <v>0</v>
      </c>
      <c r="P5612" s="32">
        <f t="shared" si="14998"/>
        <v>0</v>
      </c>
      <c r="Q5612" s="32">
        <f t="shared" si="14998"/>
        <v>0</v>
      </c>
      <c r="R5612" s="32">
        <f t="shared" si="14998"/>
        <v>0</v>
      </c>
      <c r="S5612" s="32">
        <f t="shared" si="14998"/>
        <v>0</v>
      </c>
      <c r="T5612" s="32">
        <f t="shared" si="14998"/>
        <v>0</v>
      </c>
      <c r="U5612" s="32">
        <v>1184.8900000000001</v>
      </c>
      <c r="V5612" s="32">
        <f t="shared" si="14863"/>
        <v>4226.8900000000003</v>
      </c>
      <c r="W5612" s="32">
        <f t="shared" ref="W5612:AD5612" si="14999">W5613+W5615</f>
        <v>1184.8900000000001</v>
      </c>
      <c r="X5612" s="32">
        <f t="shared" si="14999"/>
        <v>0</v>
      </c>
      <c r="Y5612" s="32">
        <f t="shared" si="14999"/>
        <v>0</v>
      </c>
      <c r="Z5612" s="32">
        <f t="shared" si="14999"/>
        <v>0</v>
      </c>
      <c r="AA5612" s="32">
        <f t="shared" si="14999"/>
        <v>0</v>
      </c>
      <c r="AB5612" s="32">
        <f t="shared" si="14999"/>
        <v>3819.62255</v>
      </c>
      <c r="AC5612" s="33">
        <f t="shared" si="14999"/>
        <v>4734.3900000000003</v>
      </c>
      <c r="AD5612" s="33">
        <f t="shared" si="14999"/>
        <v>4725.8425500000003</v>
      </c>
      <c r="AE5612" s="34">
        <f t="shared" si="14989"/>
        <v>99.819460373986928</v>
      </c>
      <c r="AF5612" s="32">
        <f t="shared" ref="AF5612:AK5612" si="15000">AF5613+AF5615</f>
        <v>4734.3900000000003</v>
      </c>
      <c r="AG5612" s="32">
        <f t="shared" si="15000"/>
        <v>0</v>
      </c>
      <c r="AH5612" s="32">
        <f t="shared" si="15000"/>
        <v>0</v>
      </c>
      <c r="AI5612" s="32">
        <f t="shared" si="15000"/>
        <v>0</v>
      </c>
      <c r="AJ5612" s="32">
        <f t="shared" si="15000"/>
        <v>0</v>
      </c>
      <c r="AK5612" s="32">
        <f t="shared" si="15000"/>
        <v>0</v>
      </c>
      <c r="AL5612" s="32">
        <f t="shared" si="14996"/>
        <v>4734.3900000000003</v>
      </c>
      <c r="AM5612" s="32">
        <f t="shared" si="14997"/>
        <v>-507.5</v>
      </c>
    </row>
    <row r="5613" spans="2:40" ht="31.2" x14ac:dyDescent="0.3">
      <c r="B5613" s="30" t="s">
        <v>1540</v>
      </c>
      <c r="C5613" s="30" t="s">
        <v>112</v>
      </c>
      <c r="D5613" s="30" t="s">
        <v>38</v>
      </c>
      <c r="E5613" s="15" t="str">
        <f t="shared" si="14833"/>
        <v>0501</v>
      </c>
      <c r="F5613" s="30" t="s">
        <v>1461</v>
      </c>
      <c r="G5613" s="30" t="s">
        <v>50</v>
      </c>
      <c r="H5613" s="31" t="s">
        <v>51</v>
      </c>
      <c r="I5613" s="32">
        <f t="shared" ref="I5613:T5613" si="15001">I5614</f>
        <v>3042</v>
      </c>
      <c r="J5613" s="32">
        <f t="shared" si="15001"/>
        <v>3042</v>
      </c>
      <c r="K5613" s="32">
        <f t="shared" si="15001"/>
        <v>3042</v>
      </c>
      <c r="L5613" s="32">
        <f t="shared" si="15001"/>
        <v>0</v>
      </c>
      <c r="M5613" s="32">
        <f t="shared" si="15001"/>
        <v>0</v>
      </c>
      <c r="N5613" s="32">
        <f t="shared" si="15001"/>
        <v>0</v>
      </c>
      <c r="O5613" s="32">
        <f t="shared" si="15001"/>
        <v>0</v>
      </c>
      <c r="P5613" s="32">
        <f t="shared" si="15001"/>
        <v>0</v>
      </c>
      <c r="Q5613" s="32">
        <f t="shared" si="15001"/>
        <v>0</v>
      </c>
      <c r="R5613" s="32">
        <f t="shared" si="15001"/>
        <v>0</v>
      </c>
      <c r="S5613" s="32">
        <f t="shared" si="15001"/>
        <v>0</v>
      </c>
      <c r="T5613" s="32">
        <f t="shared" si="15001"/>
        <v>0</v>
      </c>
      <c r="U5613" s="32">
        <v>1184.8900000000001</v>
      </c>
      <c r="V5613" s="32">
        <f t="shared" si="14863"/>
        <v>4226.8900000000003</v>
      </c>
      <c r="W5613" s="32">
        <f t="shared" ref="W5613:AD5613" si="15002">W5614</f>
        <v>1184.8900000000001</v>
      </c>
      <c r="X5613" s="32">
        <f t="shared" si="15002"/>
        <v>0</v>
      </c>
      <c r="Y5613" s="32">
        <f t="shared" si="15002"/>
        <v>0</v>
      </c>
      <c r="Z5613" s="32">
        <f t="shared" si="15002"/>
        <v>0</v>
      </c>
      <c r="AA5613" s="32">
        <f t="shared" si="15002"/>
        <v>0</v>
      </c>
      <c r="AB5613" s="32">
        <f t="shared" si="15002"/>
        <v>3317.9140699999998</v>
      </c>
      <c r="AC5613" s="33">
        <f t="shared" si="15002"/>
        <v>4226.8900000000003</v>
      </c>
      <c r="AD5613" s="33">
        <f t="shared" si="15002"/>
        <v>4224.1340700000001</v>
      </c>
      <c r="AE5613" s="34">
        <f t="shared" si="14989"/>
        <v>99.934800053940364</v>
      </c>
      <c r="AF5613" s="32">
        <f t="shared" ref="AF5613:AK5613" si="15003">AF5614</f>
        <v>4226.8900000000003</v>
      </c>
      <c r="AG5613" s="32">
        <f t="shared" si="15003"/>
        <v>0</v>
      </c>
      <c r="AH5613" s="32">
        <f t="shared" si="15003"/>
        <v>0</v>
      </c>
      <c r="AI5613" s="32">
        <f t="shared" si="15003"/>
        <v>0</v>
      </c>
      <c r="AJ5613" s="32">
        <f t="shared" si="15003"/>
        <v>0</v>
      </c>
      <c r="AK5613" s="32">
        <f t="shared" si="15003"/>
        <v>0</v>
      </c>
      <c r="AL5613" s="32">
        <f t="shared" si="14996"/>
        <v>4226.8900000000003</v>
      </c>
      <c r="AM5613" s="32">
        <f t="shared" si="14997"/>
        <v>0</v>
      </c>
    </row>
    <row r="5614" spans="2:40" ht="31.2" x14ac:dyDescent="0.3">
      <c r="B5614" s="30" t="s">
        <v>1540</v>
      </c>
      <c r="C5614" s="30" t="s">
        <v>112</v>
      </c>
      <c r="D5614" s="30" t="s">
        <v>38</v>
      </c>
      <c r="E5614" s="15" t="str">
        <f t="shared" si="14833"/>
        <v>0501</v>
      </c>
      <c r="F5614" s="30" t="s">
        <v>1461</v>
      </c>
      <c r="G5614" s="30" t="s">
        <v>52</v>
      </c>
      <c r="H5614" s="31" t="s">
        <v>53</v>
      </c>
      <c r="I5614" s="32">
        <f>3022+20</f>
        <v>3042</v>
      </c>
      <c r="J5614" s="32">
        <f>3022+20</f>
        <v>3042</v>
      </c>
      <c r="K5614" s="32">
        <f>3022+20</f>
        <v>3042</v>
      </c>
      <c r="L5614" s="32"/>
      <c r="M5614" s="32"/>
      <c r="N5614" s="32"/>
      <c r="O5614" s="32">
        <v>0</v>
      </c>
      <c r="P5614" s="32">
        <v>0</v>
      </c>
      <c r="Q5614" s="32">
        <v>0</v>
      </c>
      <c r="R5614" s="32">
        <v>0</v>
      </c>
      <c r="S5614" s="32">
        <v>0</v>
      </c>
      <c r="T5614" s="32">
        <v>0</v>
      </c>
      <c r="U5614" s="32">
        <v>1184.8900000000001</v>
      </c>
      <c r="V5614" s="32">
        <f t="shared" si="14863"/>
        <v>4226.8900000000003</v>
      </c>
      <c r="W5614" s="32">
        <v>1184.8900000000001</v>
      </c>
      <c r="X5614" s="32"/>
      <c r="Y5614" s="32"/>
      <c r="Z5614" s="32"/>
      <c r="AA5614" s="32"/>
      <c r="AB5614" s="32">
        <v>3317.9140699999998</v>
      </c>
      <c r="AC5614" s="33">
        <v>4226.8900000000003</v>
      </c>
      <c r="AD5614" s="33">
        <v>4224.1340700000001</v>
      </c>
      <c r="AE5614" s="34">
        <f t="shared" si="14989"/>
        <v>99.934800053940364</v>
      </c>
      <c r="AF5614" s="32">
        <v>4226.8900000000003</v>
      </c>
      <c r="AG5614" s="32">
        <v>0</v>
      </c>
      <c r="AH5614" s="32">
        <v>0</v>
      </c>
      <c r="AI5614" s="32">
        <v>0</v>
      </c>
      <c r="AJ5614" s="32">
        <v>0</v>
      </c>
      <c r="AK5614" s="32">
        <v>0</v>
      </c>
      <c r="AL5614" s="32">
        <f t="shared" si="14996"/>
        <v>4226.8900000000003</v>
      </c>
      <c r="AM5614" s="32">
        <f t="shared" si="14997"/>
        <v>0</v>
      </c>
    </row>
    <row r="5615" spans="2:40" x14ac:dyDescent="0.3">
      <c r="B5615" s="30" t="s">
        <v>1540</v>
      </c>
      <c r="C5615" s="30" t="s">
        <v>112</v>
      </c>
      <c r="D5615" s="30" t="s">
        <v>38</v>
      </c>
      <c r="E5615" s="15" t="str">
        <f t="shared" si="14833"/>
        <v>0501</v>
      </c>
      <c r="F5615" s="30" t="s">
        <v>1461</v>
      </c>
      <c r="G5615" s="30" t="s">
        <v>56</v>
      </c>
      <c r="H5615" s="31" t="s">
        <v>57</v>
      </c>
      <c r="I5615" s="32">
        <f t="shared" ref="I5615:T5615" si="15004">I5616</f>
        <v>0</v>
      </c>
      <c r="J5615" s="32">
        <f t="shared" si="15004"/>
        <v>0</v>
      </c>
      <c r="K5615" s="32">
        <f t="shared" si="15004"/>
        <v>0</v>
      </c>
      <c r="L5615" s="32">
        <f t="shared" si="15004"/>
        <v>0</v>
      </c>
      <c r="M5615" s="32">
        <f t="shared" si="15004"/>
        <v>0</v>
      </c>
      <c r="N5615" s="32">
        <f t="shared" si="15004"/>
        <v>0</v>
      </c>
      <c r="O5615" s="32">
        <f t="shared" si="15004"/>
        <v>0</v>
      </c>
      <c r="P5615" s="32">
        <f t="shared" si="15004"/>
        <v>0</v>
      </c>
      <c r="Q5615" s="32">
        <f t="shared" si="15004"/>
        <v>0</v>
      </c>
      <c r="R5615" s="32">
        <f t="shared" si="15004"/>
        <v>0</v>
      </c>
      <c r="S5615" s="32">
        <f t="shared" si="15004"/>
        <v>0</v>
      </c>
      <c r="T5615" s="32">
        <f t="shared" si="15004"/>
        <v>0</v>
      </c>
      <c r="U5615" s="32">
        <v>0</v>
      </c>
      <c r="V5615" s="32">
        <f t="shared" si="14863"/>
        <v>0</v>
      </c>
      <c r="W5615" s="32">
        <f t="shared" ref="W5615:AD5615" si="15005">W5616</f>
        <v>0</v>
      </c>
      <c r="X5615" s="32">
        <f t="shared" si="15005"/>
        <v>0</v>
      </c>
      <c r="Y5615" s="32">
        <f t="shared" si="15005"/>
        <v>0</v>
      </c>
      <c r="Z5615" s="32">
        <f t="shared" si="15005"/>
        <v>0</v>
      </c>
      <c r="AA5615" s="32">
        <f t="shared" si="15005"/>
        <v>0</v>
      </c>
      <c r="AB5615" s="32">
        <f t="shared" si="15005"/>
        <v>501.70848000000001</v>
      </c>
      <c r="AC5615" s="33">
        <f t="shared" si="15005"/>
        <v>507.5</v>
      </c>
      <c r="AD5615" s="33">
        <f t="shared" si="15005"/>
        <v>501.70848000000001</v>
      </c>
      <c r="AE5615" s="34">
        <f t="shared" si="14989"/>
        <v>98.858813793103451</v>
      </c>
      <c r="AF5615" s="32">
        <f t="shared" ref="AF5615:AK5615" si="15006">AF5616</f>
        <v>507.5</v>
      </c>
      <c r="AG5615" s="32">
        <f t="shared" si="15006"/>
        <v>0</v>
      </c>
      <c r="AH5615" s="32">
        <f t="shared" si="15006"/>
        <v>0</v>
      </c>
      <c r="AI5615" s="32">
        <f t="shared" si="15006"/>
        <v>0</v>
      </c>
      <c r="AJ5615" s="32">
        <f t="shared" si="15006"/>
        <v>0</v>
      </c>
      <c r="AK5615" s="32">
        <f t="shared" si="15006"/>
        <v>0</v>
      </c>
      <c r="AL5615" s="32">
        <f t="shared" si="14996"/>
        <v>507.5</v>
      </c>
      <c r="AM5615" s="32">
        <f t="shared" si="14997"/>
        <v>-507.5</v>
      </c>
      <c r="AN5615" s="12"/>
    </row>
    <row r="5616" spans="2:40" x14ac:dyDescent="0.3">
      <c r="B5616" s="30" t="s">
        <v>1540</v>
      </c>
      <c r="C5616" s="30" t="s">
        <v>112</v>
      </c>
      <c r="D5616" s="30" t="s">
        <v>38</v>
      </c>
      <c r="E5616" s="15" t="str">
        <f t="shared" si="14833"/>
        <v>0501</v>
      </c>
      <c r="F5616" s="30" t="s">
        <v>1461</v>
      </c>
      <c r="G5616" s="30" t="s">
        <v>60</v>
      </c>
      <c r="H5616" s="31" t="s">
        <v>61</v>
      </c>
      <c r="I5616" s="32"/>
      <c r="J5616" s="32"/>
      <c r="K5616" s="32"/>
      <c r="L5616" s="32"/>
      <c r="M5616" s="32"/>
      <c r="N5616" s="32"/>
      <c r="O5616" s="32">
        <v>0</v>
      </c>
      <c r="P5616" s="32">
        <v>0</v>
      </c>
      <c r="Q5616" s="32">
        <v>0</v>
      </c>
      <c r="R5616" s="32">
        <v>0</v>
      </c>
      <c r="S5616" s="32">
        <v>0</v>
      </c>
      <c r="T5616" s="32">
        <v>0</v>
      </c>
      <c r="U5616" s="32">
        <v>0</v>
      </c>
      <c r="V5616" s="32">
        <f t="shared" si="14863"/>
        <v>0</v>
      </c>
      <c r="W5616" s="32"/>
      <c r="X5616" s="32"/>
      <c r="Y5616" s="32"/>
      <c r="Z5616" s="32"/>
      <c r="AA5616" s="32"/>
      <c r="AB5616" s="32">
        <v>501.70848000000001</v>
      </c>
      <c r="AC5616" s="33">
        <v>507.5</v>
      </c>
      <c r="AD5616" s="33">
        <v>501.70848000000001</v>
      </c>
      <c r="AE5616" s="34">
        <f t="shared" si="14989"/>
        <v>98.858813793103451</v>
      </c>
      <c r="AF5616" s="32">
        <v>507.5</v>
      </c>
      <c r="AG5616" s="32">
        <v>0</v>
      </c>
      <c r="AH5616" s="32">
        <v>0</v>
      </c>
      <c r="AI5616" s="32">
        <v>0</v>
      </c>
      <c r="AJ5616" s="32">
        <v>0</v>
      </c>
      <c r="AK5616" s="32">
        <v>0</v>
      </c>
      <c r="AL5616" s="32">
        <f t="shared" si="14996"/>
        <v>507.5</v>
      </c>
      <c r="AM5616" s="32">
        <f t="shared" si="14997"/>
        <v>-507.5</v>
      </c>
      <c r="AN5616" s="12"/>
    </row>
    <row r="5617" spans="2:40" ht="46.8" x14ac:dyDescent="0.3">
      <c r="B5617" s="30" t="s">
        <v>1540</v>
      </c>
      <c r="C5617" s="30" t="s">
        <v>112</v>
      </c>
      <c r="D5617" s="30" t="s">
        <v>38</v>
      </c>
      <c r="E5617" s="15" t="str">
        <f t="shared" ref="E5617:E5680" si="15007">CONCATENATE(C5617,D5617)</f>
        <v>0501</v>
      </c>
      <c r="F5617" s="30" t="s">
        <v>98</v>
      </c>
      <c r="G5617" s="30"/>
      <c r="H5617" s="31" t="s">
        <v>99</v>
      </c>
      <c r="I5617" s="32"/>
      <c r="J5617" s="32"/>
      <c r="K5617" s="32"/>
      <c r="L5617" s="32"/>
      <c r="M5617" s="32"/>
      <c r="N5617" s="32"/>
      <c r="O5617" s="32">
        <f t="shared" ref="O5617:O5618" si="15008">O5618</f>
        <v>0</v>
      </c>
      <c r="P5617" s="32">
        <f t="shared" ref="P5617:P5618" si="15009">P5618</f>
        <v>0</v>
      </c>
      <c r="Q5617" s="32">
        <f t="shared" ref="Q5617:Q5618" si="15010">Q5618</f>
        <v>0</v>
      </c>
      <c r="R5617" s="32">
        <f t="shared" ref="R5617:R5627" si="15011">R5618</f>
        <v>0</v>
      </c>
      <c r="S5617" s="32">
        <f t="shared" ref="S5617:S5627" si="15012">S5618</f>
        <v>0</v>
      </c>
      <c r="T5617" s="32"/>
      <c r="U5617" s="32"/>
      <c r="V5617" s="32">
        <f t="shared" si="14863"/>
        <v>0</v>
      </c>
      <c r="W5617" s="32"/>
      <c r="X5617" s="32"/>
      <c r="Y5617" s="32"/>
      <c r="Z5617" s="32"/>
      <c r="AA5617" s="32"/>
      <c r="AB5617" s="32">
        <f t="shared" ref="AB5617:AB5618" si="15013">AB5618</f>
        <v>52271.025999999998</v>
      </c>
      <c r="AC5617" s="33">
        <f t="shared" ref="AC5617:AC5618" si="15014">AC5618</f>
        <v>2271.0259999999998</v>
      </c>
      <c r="AD5617" s="33">
        <f t="shared" ref="AD5617:AD5618" si="15015">AD5618</f>
        <v>2271.0259999999998</v>
      </c>
      <c r="AE5617" s="34">
        <f t="shared" si="14989"/>
        <v>100</v>
      </c>
      <c r="AF5617" s="32">
        <f t="shared" ref="AF5617:AF5618" si="15016">AF5618</f>
        <v>52271.025999999998</v>
      </c>
      <c r="AG5617" s="32">
        <f t="shared" ref="AG5617:AG5618" si="15017">AG5618</f>
        <v>0</v>
      </c>
      <c r="AH5617" s="32">
        <f t="shared" ref="AH5617:AH5618" si="15018">AH5618</f>
        <v>0</v>
      </c>
      <c r="AI5617" s="32">
        <f t="shared" ref="AI5617:AI5618" si="15019">AI5618</f>
        <v>0</v>
      </c>
      <c r="AJ5617" s="32">
        <f t="shared" ref="AJ5617:AJ5618" si="15020">AJ5618</f>
        <v>0</v>
      </c>
      <c r="AK5617" s="32">
        <f t="shared" ref="AK5617:AK5618" si="15021">AK5618</f>
        <v>0</v>
      </c>
      <c r="AL5617" s="32">
        <f t="shared" si="14996"/>
        <v>52271.025999999998</v>
      </c>
      <c r="AM5617" s="32">
        <f t="shared" si="14997"/>
        <v>-52271.025999999998</v>
      </c>
      <c r="AN5617" s="12"/>
    </row>
    <row r="5618" spans="2:40" x14ac:dyDescent="0.3">
      <c r="B5618" s="30" t="s">
        <v>1540</v>
      </c>
      <c r="C5618" s="30" t="s">
        <v>112</v>
      </c>
      <c r="D5618" s="30" t="s">
        <v>38</v>
      </c>
      <c r="E5618" s="15" t="str">
        <f t="shared" si="15007"/>
        <v>0501</v>
      </c>
      <c r="F5618" s="30" t="s">
        <v>108</v>
      </c>
      <c r="G5618" s="30"/>
      <c r="H5618" s="31" t="s">
        <v>109</v>
      </c>
      <c r="I5618" s="32"/>
      <c r="J5618" s="32"/>
      <c r="K5618" s="32"/>
      <c r="L5618" s="32"/>
      <c r="M5618" s="32"/>
      <c r="N5618" s="32"/>
      <c r="O5618" s="32">
        <f t="shared" si="15008"/>
        <v>0</v>
      </c>
      <c r="P5618" s="32">
        <f t="shared" si="15009"/>
        <v>0</v>
      </c>
      <c r="Q5618" s="32">
        <f t="shared" si="15010"/>
        <v>0</v>
      </c>
      <c r="R5618" s="32">
        <f t="shared" si="15011"/>
        <v>0</v>
      </c>
      <c r="S5618" s="32">
        <f t="shared" si="15012"/>
        <v>0</v>
      </c>
      <c r="T5618" s="32"/>
      <c r="U5618" s="32"/>
      <c r="V5618" s="32">
        <f t="shared" si="14863"/>
        <v>0</v>
      </c>
      <c r="W5618" s="32"/>
      <c r="X5618" s="32"/>
      <c r="Y5618" s="32"/>
      <c r="Z5618" s="32"/>
      <c r="AA5618" s="32"/>
      <c r="AB5618" s="32">
        <f t="shared" si="15013"/>
        <v>52271.025999999998</v>
      </c>
      <c r="AC5618" s="33">
        <f t="shared" si="15014"/>
        <v>2271.0259999999998</v>
      </c>
      <c r="AD5618" s="33">
        <f t="shared" si="15015"/>
        <v>2271.0259999999998</v>
      </c>
      <c r="AE5618" s="34">
        <f t="shared" si="14989"/>
        <v>100</v>
      </c>
      <c r="AF5618" s="32">
        <f t="shared" si="15016"/>
        <v>52271.025999999998</v>
      </c>
      <c r="AG5618" s="32">
        <f t="shared" si="15017"/>
        <v>0</v>
      </c>
      <c r="AH5618" s="32">
        <f t="shared" si="15018"/>
        <v>0</v>
      </c>
      <c r="AI5618" s="32">
        <f t="shared" si="15019"/>
        <v>0</v>
      </c>
      <c r="AJ5618" s="32">
        <f t="shared" si="15020"/>
        <v>0</v>
      </c>
      <c r="AK5618" s="32">
        <f t="shared" si="15021"/>
        <v>0</v>
      </c>
      <c r="AL5618" s="32">
        <f t="shared" si="14996"/>
        <v>52271.025999999998</v>
      </c>
      <c r="AM5618" s="32">
        <f t="shared" si="14997"/>
        <v>-52271.025999999998</v>
      </c>
      <c r="AN5618" s="12"/>
    </row>
    <row r="5619" spans="2:40" x14ac:dyDescent="0.3">
      <c r="B5619" s="30" t="s">
        <v>1540</v>
      </c>
      <c r="C5619" s="30" t="s">
        <v>112</v>
      </c>
      <c r="D5619" s="30" t="s">
        <v>38</v>
      </c>
      <c r="E5619" s="15" t="str">
        <f t="shared" si="15007"/>
        <v>0501</v>
      </c>
      <c r="F5619" s="30" t="s">
        <v>110</v>
      </c>
      <c r="G5619" s="30"/>
      <c r="H5619" s="31" t="s">
        <v>111</v>
      </c>
      <c r="I5619" s="32"/>
      <c r="J5619" s="32"/>
      <c r="K5619" s="32"/>
      <c r="L5619" s="32"/>
      <c r="M5619" s="32"/>
      <c r="N5619" s="32"/>
      <c r="O5619" s="32">
        <f>O5620+O5622</f>
        <v>0</v>
      </c>
      <c r="P5619" s="32">
        <f>P5620+P5622</f>
        <v>0</v>
      </c>
      <c r="Q5619" s="32">
        <f>Q5620+Q5622</f>
        <v>0</v>
      </c>
      <c r="R5619" s="32">
        <f t="shared" si="15011"/>
        <v>0</v>
      </c>
      <c r="S5619" s="32">
        <f t="shared" si="15012"/>
        <v>0</v>
      </c>
      <c r="T5619" s="32"/>
      <c r="U5619" s="32"/>
      <c r="V5619" s="32">
        <f t="shared" si="14863"/>
        <v>0</v>
      </c>
      <c r="W5619" s="32"/>
      <c r="X5619" s="32"/>
      <c r="Y5619" s="32"/>
      <c r="Z5619" s="32"/>
      <c r="AA5619" s="32"/>
      <c r="AB5619" s="32">
        <f>AB5620+AB5622</f>
        <v>52271.025999999998</v>
      </c>
      <c r="AC5619" s="33">
        <f>AC5620+AC5622</f>
        <v>2271.0259999999998</v>
      </c>
      <c r="AD5619" s="33">
        <f>AD5620+AD5622</f>
        <v>2271.0259999999998</v>
      </c>
      <c r="AE5619" s="34">
        <f t="shared" si="14989"/>
        <v>100</v>
      </c>
      <c r="AF5619" s="32">
        <f t="shared" ref="AF5619:AK5619" si="15022">AF5620+AF5622</f>
        <v>52271.025999999998</v>
      </c>
      <c r="AG5619" s="32">
        <f t="shared" si="15022"/>
        <v>0</v>
      </c>
      <c r="AH5619" s="32">
        <f t="shared" si="15022"/>
        <v>0</v>
      </c>
      <c r="AI5619" s="32">
        <f t="shared" si="15022"/>
        <v>0</v>
      </c>
      <c r="AJ5619" s="32">
        <f t="shared" si="15022"/>
        <v>0</v>
      </c>
      <c r="AK5619" s="32">
        <f t="shared" si="15022"/>
        <v>0</v>
      </c>
      <c r="AL5619" s="32">
        <f t="shared" si="14996"/>
        <v>52271.025999999998</v>
      </c>
      <c r="AM5619" s="32">
        <f t="shared" si="14997"/>
        <v>-52271.025999999998</v>
      </c>
      <c r="AN5619" s="12"/>
    </row>
    <row r="5620" spans="2:40" ht="31.2" x14ac:dyDescent="0.3">
      <c r="B5620" s="30" t="s">
        <v>1540</v>
      </c>
      <c r="C5620" s="30" t="s">
        <v>112</v>
      </c>
      <c r="D5620" s="30" t="s">
        <v>38</v>
      </c>
      <c r="E5620" s="15" t="str">
        <f t="shared" si="15007"/>
        <v>0501</v>
      </c>
      <c r="F5620" s="30" t="s">
        <v>110</v>
      </c>
      <c r="G5620" s="30" t="s">
        <v>50</v>
      </c>
      <c r="H5620" s="31" t="s">
        <v>51</v>
      </c>
      <c r="I5620" s="32"/>
      <c r="J5620" s="32"/>
      <c r="K5620" s="32"/>
      <c r="L5620" s="32"/>
      <c r="M5620" s="32"/>
      <c r="N5620" s="32"/>
      <c r="O5620" s="32">
        <f>O5621</f>
        <v>0</v>
      </c>
      <c r="P5620" s="32">
        <f>P5621</f>
        <v>0</v>
      </c>
      <c r="Q5620" s="32">
        <f>Q5621</f>
        <v>0</v>
      </c>
      <c r="R5620" s="32">
        <f t="shared" si="15011"/>
        <v>0</v>
      </c>
      <c r="S5620" s="32">
        <f t="shared" si="15012"/>
        <v>0</v>
      </c>
      <c r="T5620" s="32"/>
      <c r="U5620" s="32"/>
      <c r="V5620" s="32">
        <f t="shared" si="14863"/>
        <v>0</v>
      </c>
      <c r="W5620" s="32"/>
      <c r="X5620" s="32"/>
      <c r="Y5620" s="32"/>
      <c r="Z5620" s="32"/>
      <c r="AA5620" s="32"/>
      <c r="AB5620" s="32">
        <f>AB5621</f>
        <v>2271.0259999999998</v>
      </c>
      <c r="AC5620" s="33">
        <f>AC5621</f>
        <v>2271.0259999999998</v>
      </c>
      <c r="AD5620" s="33">
        <f>AD5621</f>
        <v>2271.0259999999998</v>
      </c>
      <c r="AE5620" s="34">
        <f t="shared" si="14989"/>
        <v>100</v>
      </c>
      <c r="AF5620" s="32">
        <f t="shared" ref="AF5620:AK5620" si="15023">AF5621</f>
        <v>2271.0259999999998</v>
      </c>
      <c r="AG5620" s="32">
        <f t="shared" si="15023"/>
        <v>0</v>
      </c>
      <c r="AH5620" s="32">
        <f t="shared" si="15023"/>
        <v>0</v>
      </c>
      <c r="AI5620" s="32">
        <f t="shared" si="15023"/>
        <v>0</v>
      </c>
      <c r="AJ5620" s="32">
        <f t="shared" si="15023"/>
        <v>0</v>
      </c>
      <c r="AK5620" s="32">
        <f t="shared" si="15023"/>
        <v>0</v>
      </c>
      <c r="AL5620" s="32">
        <f t="shared" si="14996"/>
        <v>2271.0259999999998</v>
      </c>
      <c r="AM5620" s="32">
        <f t="shared" si="14997"/>
        <v>-2271.0259999999998</v>
      </c>
      <c r="AN5620" s="12"/>
    </row>
    <row r="5621" spans="2:40" ht="31.2" x14ac:dyDescent="0.3">
      <c r="B5621" s="30" t="s">
        <v>1540</v>
      </c>
      <c r="C5621" s="30" t="s">
        <v>112</v>
      </c>
      <c r="D5621" s="30" t="s">
        <v>38</v>
      </c>
      <c r="E5621" s="15" t="str">
        <f t="shared" si="15007"/>
        <v>0501</v>
      </c>
      <c r="F5621" s="30" t="s">
        <v>110</v>
      </c>
      <c r="G5621" s="30" t="s">
        <v>52</v>
      </c>
      <c r="H5621" s="31" t="s">
        <v>53</v>
      </c>
      <c r="I5621" s="32"/>
      <c r="J5621" s="32"/>
      <c r="K5621" s="32"/>
      <c r="L5621" s="32"/>
      <c r="M5621" s="32"/>
      <c r="N5621" s="32"/>
      <c r="O5621" s="32">
        <v>0</v>
      </c>
      <c r="P5621" s="32">
        <v>0</v>
      </c>
      <c r="Q5621" s="32">
        <v>0</v>
      </c>
      <c r="R5621" s="32">
        <v>0</v>
      </c>
      <c r="S5621" s="32">
        <v>0</v>
      </c>
      <c r="T5621" s="32"/>
      <c r="U5621" s="32"/>
      <c r="V5621" s="32">
        <f t="shared" si="14863"/>
        <v>0</v>
      </c>
      <c r="W5621" s="32"/>
      <c r="X5621" s="32"/>
      <c r="Y5621" s="32"/>
      <c r="Z5621" s="32"/>
      <c r="AA5621" s="32"/>
      <c r="AB5621" s="32">
        <v>2271.0259999999998</v>
      </c>
      <c r="AC5621" s="33">
        <v>2271.0259999999998</v>
      </c>
      <c r="AD5621" s="33">
        <v>2271.0259999999998</v>
      </c>
      <c r="AE5621" s="34">
        <f t="shared" si="14989"/>
        <v>100</v>
      </c>
      <c r="AF5621" s="32">
        <v>2271.0259999999998</v>
      </c>
      <c r="AG5621" s="32">
        <v>0</v>
      </c>
      <c r="AH5621" s="32">
        <v>0</v>
      </c>
      <c r="AI5621" s="32">
        <v>0</v>
      </c>
      <c r="AJ5621" s="32">
        <v>0</v>
      </c>
      <c r="AK5621" s="32">
        <v>0</v>
      </c>
      <c r="AL5621" s="32">
        <f t="shared" si="14996"/>
        <v>2271.0259999999998</v>
      </c>
      <c r="AM5621" s="32">
        <f t="shared" si="14997"/>
        <v>-2271.0259999999998</v>
      </c>
      <c r="AN5621" s="12"/>
    </row>
    <row r="5622" spans="2:40" ht="31.2" hidden="1" customHeight="1" x14ac:dyDescent="0.3">
      <c r="B5622" s="30" t="s">
        <v>1540</v>
      </c>
      <c r="C5622" s="30" t="s">
        <v>112</v>
      </c>
      <c r="D5622" s="30" t="s">
        <v>38</v>
      </c>
      <c r="E5622" s="15" t="str">
        <f t="shared" si="15007"/>
        <v>0501</v>
      </c>
      <c r="F5622" s="30" t="s">
        <v>110</v>
      </c>
      <c r="G5622" s="30" t="s">
        <v>547</v>
      </c>
      <c r="H5622" s="31" t="s">
        <v>548</v>
      </c>
      <c r="I5622" s="32"/>
      <c r="J5622" s="32"/>
      <c r="K5622" s="32"/>
      <c r="L5622" s="32"/>
      <c r="M5622" s="32"/>
      <c r="N5622" s="32"/>
      <c r="O5622" s="32">
        <f>O5623</f>
        <v>0</v>
      </c>
      <c r="P5622" s="32">
        <f>P5623</f>
        <v>0</v>
      </c>
      <c r="Q5622" s="32">
        <f>Q5623</f>
        <v>0</v>
      </c>
      <c r="R5622" s="32"/>
      <c r="S5622" s="32"/>
      <c r="T5622" s="32"/>
      <c r="U5622" s="32"/>
      <c r="V5622" s="32">
        <f t="shared" si="14863"/>
        <v>0</v>
      </c>
      <c r="W5622" s="32"/>
      <c r="X5622" s="32"/>
      <c r="Y5622" s="32"/>
      <c r="Z5622" s="32"/>
      <c r="AA5622" s="32"/>
      <c r="AB5622" s="32">
        <f>AB5623</f>
        <v>50000</v>
      </c>
      <c r="AC5622" s="33">
        <f>AC5623</f>
        <v>0</v>
      </c>
      <c r="AD5622" s="33">
        <f>AD5623</f>
        <v>0</v>
      </c>
      <c r="AE5622" s="34" t="e">
        <f t="shared" si="14989"/>
        <v>#DIV/0!</v>
      </c>
      <c r="AF5622" s="32">
        <f t="shared" ref="AF5622:AK5622" si="15024">AF5623</f>
        <v>50000</v>
      </c>
      <c r="AG5622" s="32">
        <f t="shared" si="15024"/>
        <v>0</v>
      </c>
      <c r="AH5622" s="32">
        <f t="shared" si="15024"/>
        <v>0</v>
      </c>
      <c r="AI5622" s="32">
        <f t="shared" si="15024"/>
        <v>0</v>
      </c>
      <c r="AJ5622" s="32">
        <f t="shared" si="15024"/>
        <v>0</v>
      </c>
      <c r="AK5622" s="32">
        <f t="shared" si="15024"/>
        <v>0</v>
      </c>
      <c r="AL5622" s="32">
        <f t="shared" si="14996"/>
        <v>50000</v>
      </c>
      <c r="AM5622" s="32">
        <f t="shared" si="14997"/>
        <v>-50000</v>
      </c>
      <c r="AN5622" s="12" t="s">
        <v>35</v>
      </c>
    </row>
    <row r="5623" spans="2:40" ht="15.6" hidden="1" customHeight="1" x14ac:dyDescent="0.3">
      <c r="B5623" s="30" t="s">
        <v>1540</v>
      </c>
      <c r="C5623" s="30" t="s">
        <v>112</v>
      </c>
      <c r="D5623" s="30" t="s">
        <v>38</v>
      </c>
      <c r="E5623" s="15" t="str">
        <f t="shared" si="15007"/>
        <v>0501</v>
      </c>
      <c r="F5623" s="30" t="s">
        <v>110</v>
      </c>
      <c r="G5623" s="30" t="s">
        <v>906</v>
      </c>
      <c r="H5623" s="31" t="s">
        <v>907</v>
      </c>
      <c r="I5623" s="32"/>
      <c r="J5623" s="32"/>
      <c r="K5623" s="32"/>
      <c r="L5623" s="32"/>
      <c r="M5623" s="32"/>
      <c r="N5623" s="32"/>
      <c r="O5623" s="32">
        <v>0</v>
      </c>
      <c r="P5623" s="32">
        <v>0</v>
      </c>
      <c r="Q5623" s="32">
        <v>0</v>
      </c>
      <c r="R5623" s="32"/>
      <c r="S5623" s="32"/>
      <c r="T5623" s="32"/>
      <c r="U5623" s="32"/>
      <c r="V5623" s="32">
        <f t="shared" si="14863"/>
        <v>0</v>
      </c>
      <c r="W5623" s="32"/>
      <c r="X5623" s="32"/>
      <c r="Y5623" s="32"/>
      <c r="Z5623" s="32"/>
      <c r="AA5623" s="32"/>
      <c r="AB5623" s="32">
        <v>50000</v>
      </c>
      <c r="AC5623" s="33">
        <v>0</v>
      </c>
      <c r="AD5623" s="33">
        <v>0</v>
      </c>
      <c r="AE5623" s="34" t="e">
        <f t="shared" si="14989"/>
        <v>#DIV/0!</v>
      </c>
      <c r="AF5623" s="32">
        <v>50000</v>
      </c>
      <c r="AG5623" s="32">
        <v>0</v>
      </c>
      <c r="AH5623" s="32">
        <v>0</v>
      </c>
      <c r="AI5623" s="32">
        <v>0</v>
      </c>
      <c r="AJ5623" s="32">
        <v>0</v>
      </c>
      <c r="AK5623" s="32">
        <v>0</v>
      </c>
      <c r="AL5623" s="32">
        <f t="shared" si="14996"/>
        <v>50000</v>
      </c>
      <c r="AM5623" s="32">
        <f t="shared" si="14997"/>
        <v>-50000</v>
      </c>
      <c r="AN5623" s="12" t="s">
        <v>35</v>
      </c>
    </row>
    <row r="5624" spans="2:40" s="22" customFormat="1" ht="31.2" x14ac:dyDescent="0.3">
      <c r="B5624" s="23" t="s">
        <v>1540</v>
      </c>
      <c r="C5624" s="23" t="s">
        <v>112</v>
      </c>
      <c r="D5624" s="23" t="s">
        <v>112</v>
      </c>
      <c r="E5624" s="24" t="str">
        <f t="shared" si="15007"/>
        <v>0505</v>
      </c>
      <c r="F5624" s="23"/>
      <c r="G5624" s="23"/>
      <c r="H5624" s="25" t="s">
        <v>124</v>
      </c>
      <c r="I5624" s="26">
        <f t="shared" ref="I5624:I5627" si="15025">I5625</f>
        <v>64587.1</v>
      </c>
      <c r="J5624" s="26">
        <f t="shared" ref="J5624:J5627" si="15026">J5625</f>
        <v>66802.3</v>
      </c>
      <c r="K5624" s="26">
        <f t="shared" ref="K5624:K5627" si="15027">K5625</f>
        <v>66802.3</v>
      </c>
      <c r="L5624" s="26">
        <f t="shared" ref="L5624:L5627" si="15028">L5625</f>
        <v>0</v>
      </c>
      <c r="M5624" s="26">
        <f t="shared" ref="M5624:M5627" si="15029">M5625</f>
        <v>0</v>
      </c>
      <c r="N5624" s="26">
        <f t="shared" ref="N5624:N5627" si="15030">N5625</f>
        <v>0</v>
      </c>
      <c r="O5624" s="26">
        <f t="shared" ref="O5624:O5627" si="15031">O5625</f>
        <v>0</v>
      </c>
      <c r="P5624" s="26">
        <f t="shared" ref="P5624:P5627" si="15032">P5625</f>
        <v>0</v>
      </c>
      <c r="Q5624" s="26">
        <f t="shared" ref="Q5624:Q5627" si="15033">Q5625</f>
        <v>0</v>
      </c>
      <c r="R5624" s="26">
        <f t="shared" si="15011"/>
        <v>537.9</v>
      </c>
      <c r="S5624" s="26">
        <f t="shared" si="15012"/>
        <v>0</v>
      </c>
      <c r="T5624" s="26">
        <f t="shared" ref="T5624:T5627" si="15034">T5625</f>
        <v>0</v>
      </c>
      <c r="U5624" s="26">
        <v>0</v>
      </c>
      <c r="V5624" s="26">
        <f t="shared" si="14863"/>
        <v>65125</v>
      </c>
      <c r="W5624" s="26">
        <f t="shared" ref="W5624:W5627" si="15035">W5625</f>
        <v>0</v>
      </c>
      <c r="X5624" s="26">
        <f t="shared" ref="X5624:X5627" si="15036">X5625</f>
        <v>0</v>
      </c>
      <c r="Y5624" s="26">
        <f t="shared" ref="Y5624:Y5627" si="15037">Y5625</f>
        <v>0</v>
      </c>
      <c r="Z5624" s="26">
        <f t="shared" ref="Z5624:Z5627" si="15038">Z5625</f>
        <v>0</v>
      </c>
      <c r="AA5624" s="26">
        <f t="shared" ref="AA5624:AA5627" si="15039">AA5625</f>
        <v>0</v>
      </c>
      <c r="AB5624" s="26">
        <f t="shared" ref="AB5624:AB5627" si="15040">AB5625</f>
        <v>48079.772550000002</v>
      </c>
      <c r="AC5624" s="27">
        <f t="shared" ref="AC5624:AC5627" si="15041">AC5625</f>
        <v>65125</v>
      </c>
      <c r="AD5624" s="27">
        <f t="shared" ref="AD5624:AD5627" si="15042">AD5625</f>
        <v>65124.921049999997</v>
      </c>
      <c r="AE5624" s="28">
        <f t="shared" si="14989"/>
        <v>99.999878771593089</v>
      </c>
      <c r="AF5624" s="26">
        <f t="shared" ref="AF5624:AF5627" si="15043">AF5625</f>
        <v>65125</v>
      </c>
      <c r="AG5624" s="26">
        <f t="shared" ref="AG5624:AG5627" si="15044">AG5625</f>
        <v>0</v>
      </c>
      <c r="AH5624" s="26">
        <f t="shared" ref="AH5624:AH5627" si="15045">AH5625</f>
        <v>0</v>
      </c>
      <c r="AI5624" s="26">
        <f t="shared" ref="AI5624:AI5627" si="15046">AI5625</f>
        <v>0</v>
      </c>
      <c r="AJ5624" s="26">
        <f t="shared" ref="AJ5624:AJ5627" si="15047">AJ5625</f>
        <v>0</v>
      </c>
      <c r="AK5624" s="26">
        <f t="shared" ref="AK5624:AK5627" si="15048">AK5625</f>
        <v>0</v>
      </c>
      <c r="AL5624" s="26">
        <f t="shared" si="14996"/>
        <v>65125</v>
      </c>
      <c r="AM5624" s="26">
        <f t="shared" si="14997"/>
        <v>0</v>
      </c>
      <c r="AN5624" s="29"/>
    </row>
    <row r="5625" spans="2:40" ht="31.2" x14ac:dyDescent="0.3">
      <c r="B5625" s="30" t="s">
        <v>1540</v>
      </c>
      <c r="C5625" s="30" t="s">
        <v>112</v>
      </c>
      <c r="D5625" s="30" t="s">
        <v>112</v>
      </c>
      <c r="E5625" s="15" t="str">
        <f t="shared" si="15007"/>
        <v>0505</v>
      </c>
      <c r="F5625" s="30" t="s">
        <v>959</v>
      </c>
      <c r="G5625" s="30"/>
      <c r="H5625" s="31" t="s">
        <v>960</v>
      </c>
      <c r="I5625" s="32">
        <f t="shared" si="15025"/>
        <v>64587.1</v>
      </c>
      <c r="J5625" s="32">
        <f t="shared" si="15026"/>
        <v>66802.3</v>
      </c>
      <c r="K5625" s="32">
        <f t="shared" si="15027"/>
        <v>66802.3</v>
      </c>
      <c r="L5625" s="32">
        <f t="shared" si="15028"/>
        <v>0</v>
      </c>
      <c r="M5625" s="32">
        <f t="shared" si="15029"/>
        <v>0</v>
      </c>
      <c r="N5625" s="32">
        <f t="shared" si="15030"/>
        <v>0</v>
      </c>
      <c r="O5625" s="32">
        <f t="shared" si="15031"/>
        <v>0</v>
      </c>
      <c r="P5625" s="32">
        <f t="shared" si="15032"/>
        <v>0</v>
      </c>
      <c r="Q5625" s="32">
        <f t="shared" si="15033"/>
        <v>0</v>
      </c>
      <c r="R5625" s="32">
        <f t="shared" si="15011"/>
        <v>537.9</v>
      </c>
      <c r="S5625" s="32">
        <f t="shared" si="15012"/>
        <v>0</v>
      </c>
      <c r="T5625" s="32">
        <f t="shared" si="15034"/>
        <v>0</v>
      </c>
      <c r="U5625" s="32">
        <v>0</v>
      </c>
      <c r="V5625" s="32">
        <f t="shared" si="14863"/>
        <v>65125</v>
      </c>
      <c r="W5625" s="32">
        <f t="shared" si="15035"/>
        <v>0</v>
      </c>
      <c r="X5625" s="32">
        <f t="shared" si="15036"/>
        <v>0</v>
      </c>
      <c r="Y5625" s="32">
        <f t="shared" si="15037"/>
        <v>0</v>
      </c>
      <c r="Z5625" s="32">
        <f t="shared" si="15038"/>
        <v>0</v>
      </c>
      <c r="AA5625" s="32">
        <f t="shared" si="15039"/>
        <v>0</v>
      </c>
      <c r="AB5625" s="32">
        <f t="shared" si="15040"/>
        <v>48079.772550000002</v>
      </c>
      <c r="AC5625" s="33">
        <f t="shared" si="15041"/>
        <v>65125</v>
      </c>
      <c r="AD5625" s="33">
        <f t="shared" si="15042"/>
        <v>65124.921049999997</v>
      </c>
      <c r="AE5625" s="34">
        <f t="shared" si="14989"/>
        <v>99.999878771593089</v>
      </c>
      <c r="AF5625" s="32">
        <f t="shared" si="15043"/>
        <v>65125</v>
      </c>
      <c r="AG5625" s="32">
        <f t="shared" si="15044"/>
        <v>0</v>
      </c>
      <c r="AH5625" s="32">
        <f t="shared" si="15045"/>
        <v>0</v>
      </c>
      <c r="AI5625" s="32">
        <f t="shared" si="15046"/>
        <v>0</v>
      </c>
      <c r="AJ5625" s="32">
        <f t="shared" si="15047"/>
        <v>0</v>
      </c>
      <c r="AK5625" s="32">
        <f t="shared" si="15048"/>
        <v>0</v>
      </c>
      <c r="AL5625" s="32">
        <f t="shared" si="14996"/>
        <v>65125</v>
      </c>
      <c r="AM5625" s="32">
        <f t="shared" si="14997"/>
        <v>0</v>
      </c>
    </row>
    <row r="5626" spans="2:40" ht="31.2" x14ac:dyDescent="0.3">
      <c r="B5626" s="30" t="s">
        <v>1540</v>
      </c>
      <c r="C5626" s="30" t="s">
        <v>112</v>
      </c>
      <c r="D5626" s="30" t="s">
        <v>112</v>
      </c>
      <c r="E5626" s="15" t="str">
        <f t="shared" si="15007"/>
        <v>0505</v>
      </c>
      <c r="F5626" s="30" t="s">
        <v>1552</v>
      </c>
      <c r="G5626" s="30"/>
      <c r="H5626" s="31" t="s">
        <v>1553</v>
      </c>
      <c r="I5626" s="32">
        <f t="shared" si="15025"/>
        <v>64587.1</v>
      </c>
      <c r="J5626" s="32">
        <f t="shared" si="15026"/>
        <v>66802.3</v>
      </c>
      <c r="K5626" s="32">
        <f t="shared" si="15027"/>
        <v>66802.3</v>
      </c>
      <c r="L5626" s="32">
        <f t="shared" si="15028"/>
        <v>0</v>
      </c>
      <c r="M5626" s="32">
        <f t="shared" si="15029"/>
        <v>0</v>
      </c>
      <c r="N5626" s="32">
        <f t="shared" si="15030"/>
        <v>0</v>
      </c>
      <c r="O5626" s="32">
        <f t="shared" si="15031"/>
        <v>0</v>
      </c>
      <c r="P5626" s="32">
        <f t="shared" si="15032"/>
        <v>0</v>
      </c>
      <c r="Q5626" s="32">
        <f t="shared" si="15033"/>
        <v>0</v>
      </c>
      <c r="R5626" s="32">
        <f t="shared" si="15011"/>
        <v>537.9</v>
      </c>
      <c r="S5626" s="32">
        <f t="shared" si="15012"/>
        <v>0</v>
      </c>
      <c r="T5626" s="32">
        <f t="shared" si="15034"/>
        <v>0</v>
      </c>
      <c r="U5626" s="32">
        <v>0</v>
      </c>
      <c r="V5626" s="32">
        <f t="shared" si="14863"/>
        <v>65125</v>
      </c>
      <c r="W5626" s="32">
        <f t="shared" si="15035"/>
        <v>0</v>
      </c>
      <c r="X5626" s="32">
        <f t="shared" si="15036"/>
        <v>0</v>
      </c>
      <c r="Y5626" s="32">
        <f t="shared" si="15037"/>
        <v>0</v>
      </c>
      <c r="Z5626" s="32">
        <f t="shared" si="15038"/>
        <v>0</v>
      </c>
      <c r="AA5626" s="32">
        <f t="shared" si="15039"/>
        <v>0</v>
      </c>
      <c r="AB5626" s="32">
        <f t="shared" si="15040"/>
        <v>48079.772550000002</v>
      </c>
      <c r="AC5626" s="33">
        <f t="shared" si="15041"/>
        <v>65125</v>
      </c>
      <c r="AD5626" s="33">
        <f t="shared" si="15042"/>
        <v>65124.921049999997</v>
      </c>
      <c r="AE5626" s="34">
        <f t="shared" si="14989"/>
        <v>99.999878771593089</v>
      </c>
      <c r="AF5626" s="32">
        <f t="shared" si="15043"/>
        <v>65125</v>
      </c>
      <c r="AG5626" s="32">
        <f t="shared" si="15044"/>
        <v>0</v>
      </c>
      <c r="AH5626" s="32">
        <f t="shared" si="15045"/>
        <v>0</v>
      </c>
      <c r="AI5626" s="32">
        <f t="shared" si="15046"/>
        <v>0</v>
      </c>
      <c r="AJ5626" s="32">
        <f t="shared" si="15047"/>
        <v>0</v>
      </c>
      <c r="AK5626" s="32">
        <f t="shared" si="15048"/>
        <v>0</v>
      </c>
      <c r="AL5626" s="32">
        <f t="shared" si="14996"/>
        <v>65125</v>
      </c>
      <c r="AM5626" s="32">
        <f t="shared" si="14997"/>
        <v>0</v>
      </c>
    </row>
    <row r="5627" spans="2:40" ht="46.8" x14ac:dyDescent="0.3">
      <c r="B5627" s="30" t="s">
        <v>1540</v>
      </c>
      <c r="C5627" s="30" t="s">
        <v>112</v>
      </c>
      <c r="D5627" s="30" t="s">
        <v>112</v>
      </c>
      <c r="E5627" s="15" t="str">
        <f t="shared" si="15007"/>
        <v>0505</v>
      </c>
      <c r="F5627" s="30" t="s">
        <v>1554</v>
      </c>
      <c r="G5627" s="30"/>
      <c r="H5627" s="31" t="s">
        <v>1555</v>
      </c>
      <c r="I5627" s="32">
        <f t="shared" si="15025"/>
        <v>64587.1</v>
      </c>
      <c r="J5627" s="32">
        <f t="shared" si="15026"/>
        <v>66802.3</v>
      </c>
      <c r="K5627" s="32">
        <f t="shared" si="15027"/>
        <v>66802.3</v>
      </c>
      <c r="L5627" s="32">
        <f t="shared" si="15028"/>
        <v>0</v>
      </c>
      <c r="M5627" s="32">
        <f t="shared" si="15029"/>
        <v>0</v>
      </c>
      <c r="N5627" s="32">
        <f t="shared" si="15030"/>
        <v>0</v>
      </c>
      <c r="O5627" s="32">
        <f t="shared" si="15031"/>
        <v>0</v>
      </c>
      <c r="P5627" s="32">
        <f t="shared" si="15032"/>
        <v>0</v>
      </c>
      <c r="Q5627" s="32">
        <f t="shared" si="15033"/>
        <v>0</v>
      </c>
      <c r="R5627" s="32">
        <f t="shared" si="15011"/>
        <v>537.9</v>
      </c>
      <c r="S5627" s="32">
        <f t="shared" si="15012"/>
        <v>0</v>
      </c>
      <c r="T5627" s="32">
        <f t="shared" si="15034"/>
        <v>0</v>
      </c>
      <c r="U5627" s="32">
        <v>0</v>
      </c>
      <c r="V5627" s="32">
        <f t="shared" si="14863"/>
        <v>65125</v>
      </c>
      <c r="W5627" s="32">
        <f t="shared" si="15035"/>
        <v>0</v>
      </c>
      <c r="X5627" s="32">
        <f t="shared" si="15036"/>
        <v>0</v>
      </c>
      <c r="Y5627" s="32">
        <f t="shared" si="15037"/>
        <v>0</v>
      </c>
      <c r="Z5627" s="32">
        <f t="shared" si="15038"/>
        <v>0</v>
      </c>
      <c r="AA5627" s="32">
        <f t="shared" si="15039"/>
        <v>0</v>
      </c>
      <c r="AB5627" s="32">
        <f t="shared" si="15040"/>
        <v>48079.772550000002</v>
      </c>
      <c r="AC5627" s="33">
        <f t="shared" si="15041"/>
        <v>65125</v>
      </c>
      <c r="AD5627" s="33">
        <f t="shared" si="15042"/>
        <v>65124.921049999997</v>
      </c>
      <c r="AE5627" s="34">
        <f t="shared" si="14989"/>
        <v>99.999878771593089</v>
      </c>
      <c r="AF5627" s="32">
        <f t="shared" si="15043"/>
        <v>65125</v>
      </c>
      <c r="AG5627" s="32">
        <f t="shared" si="15044"/>
        <v>0</v>
      </c>
      <c r="AH5627" s="32">
        <f t="shared" si="15045"/>
        <v>0</v>
      </c>
      <c r="AI5627" s="32">
        <f t="shared" si="15046"/>
        <v>0</v>
      </c>
      <c r="AJ5627" s="32">
        <f t="shared" si="15047"/>
        <v>0</v>
      </c>
      <c r="AK5627" s="32">
        <f t="shared" si="15048"/>
        <v>0</v>
      </c>
      <c r="AL5627" s="32">
        <f t="shared" si="14996"/>
        <v>65125</v>
      </c>
      <c r="AM5627" s="32">
        <f t="shared" si="14997"/>
        <v>0</v>
      </c>
    </row>
    <row r="5628" spans="2:40" ht="31.2" x14ac:dyDescent="0.3">
      <c r="B5628" s="30" t="s">
        <v>1540</v>
      </c>
      <c r="C5628" s="30" t="s">
        <v>112</v>
      </c>
      <c r="D5628" s="30" t="s">
        <v>112</v>
      </c>
      <c r="E5628" s="15" t="str">
        <f t="shared" si="15007"/>
        <v>0505</v>
      </c>
      <c r="F5628" s="30" t="s">
        <v>1564</v>
      </c>
      <c r="G5628" s="30"/>
      <c r="H5628" s="31" t="s">
        <v>67</v>
      </c>
      <c r="I5628" s="32">
        <f t="shared" ref="I5628:N5628" si="15049">I5629+I5631+I5635</f>
        <v>64587.1</v>
      </c>
      <c r="J5628" s="32">
        <f t="shared" si="15049"/>
        <v>66802.3</v>
      </c>
      <c r="K5628" s="32">
        <f t="shared" si="15049"/>
        <v>66802.3</v>
      </c>
      <c r="L5628" s="32">
        <f t="shared" si="15049"/>
        <v>0</v>
      </c>
      <c r="M5628" s="32">
        <f t="shared" si="15049"/>
        <v>0</v>
      </c>
      <c r="N5628" s="32">
        <f t="shared" si="15049"/>
        <v>0</v>
      </c>
      <c r="O5628" s="32">
        <f>O5629+O5631+O5635+O5633</f>
        <v>0</v>
      </c>
      <c r="P5628" s="32">
        <f>P5629+P5631+P5635+P5633</f>
        <v>0</v>
      </c>
      <c r="Q5628" s="32">
        <f>Q5629+Q5631+Q5635+Q5633</f>
        <v>0</v>
      </c>
      <c r="R5628" s="32">
        <f>R5629+R5631+R5635+R5633</f>
        <v>537.9</v>
      </c>
      <c r="S5628" s="32">
        <f>S5629+S5631+S5635</f>
        <v>0</v>
      </c>
      <c r="T5628" s="32">
        <f>T5629+T5631+T5635</f>
        <v>0</v>
      </c>
      <c r="U5628" s="32">
        <v>0</v>
      </c>
      <c r="V5628" s="32">
        <f t="shared" si="14863"/>
        <v>65125</v>
      </c>
      <c r="W5628" s="32">
        <f>W5629+W5631+W5635</f>
        <v>0</v>
      </c>
      <c r="X5628" s="32">
        <f>X5629+X5631+X5635</f>
        <v>0</v>
      </c>
      <c r="Y5628" s="32">
        <f>Y5629+Y5631+Y5635</f>
        <v>0</v>
      </c>
      <c r="Z5628" s="32">
        <f>Z5629+Z5631+Z5635</f>
        <v>0</v>
      </c>
      <c r="AA5628" s="32">
        <f>AA5629+AA5631+AA5635</f>
        <v>0</v>
      </c>
      <c r="AB5628" s="32">
        <f>AB5629+AB5631+AB5635+AB5633</f>
        <v>48079.772550000002</v>
      </c>
      <c r="AC5628" s="33">
        <f>AC5629+AC5631+AC5635+AC5633</f>
        <v>65125</v>
      </c>
      <c r="AD5628" s="33">
        <f>AD5629+AD5631+AD5635+AD5633</f>
        <v>65124.921049999997</v>
      </c>
      <c r="AE5628" s="34">
        <f t="shared" si="14989"/>
        <v>99.999878771593089</v>
      </c>
      <c r="AF5628" s="32">
        <f t="shared" ref="AF5628:AK5628" si="15050">AF5629+AF5631+AF5635+AF5633</f>
        <v>65125</v>
      </c>
      <c r="AG5628" s="32">
        <f t="shared" si="15050"/>
        <v>0</v>
      </c>
      <c r="AH5628" s="32">
        <f t="shared" si="15050"/>
        <v>0</v>
      </c>
      <c r="AI5628" s="32">
        <f t="shared" si="15050"/>
        <v>0</v>
      </c>
      <c r="AJ5628" s="32">
        <f t="shared" si="15050"/>
        <v>0</v>
      </c>
      <c r="AK5628" s="32">
        <f t="shared" si="15050"/>
        <v>0</v>
      </c>
      <c r="AL5628" s="32">
        <f t="shared" si="14996"/>
        <v>65125</v>
      </c>
      <c r="AM5628" s="32">
        <f t="shared" si="14997"/>
        <v>0</v>
      </c>
    </row>
    <row r="5629" spans="2:40" ht="78" x14ac:dyDescent="0.3">
      <c r="B5629" s="30" t="s">
        <v>1540</v>
      </c>
      <c r="C5629" s="30" t="s">
        <v>112</v>
      </c>
      <c r="D5629" s="30" t="s">
        <v>112</v>
      </c>
      <c r="E5629" s="15" t="str">
        <f t="shared" si="15007"/>
        <v>0505</v>
      </c>
      <c r="F5629" s="30" t="s">
        <v>1564</v>
      </c>
      <c r="G5629" s="30" t="s">
        <v>68</v>
      </c>
      <c r="H5629" s="31" t="s">
        <v>69</v>
      </c>
      <c r="I5629" s="32">
        <f t="shared" ref="I5629:T5629" si="15051">I5630</f>
        <v>61054.6</v>
      </c>
      <c r="J5629" s="32">
        <f t="shared" si="15051"/>
        <v>63271.1</v>
      </c>
      <c r="K5629" s="32">
        <f t="shared" si="15051"/>
        <v>63271.1</v>
      </c>
      <c r="L5629" s="32">
        <f t="shared" si="15051"/>
        <v>0</v>
      </c>
      <c r="M5629" s="32">
        <f t="shared" si="15051"/>
        <v>0</v>
      </c>
      <c r="N5629" s="32">
        <f t="shared" si="15051"/>
        <v>0</v>
      </c>
      <c r="O5629" s="32">
        <f t="shared" si="15051"/>
        <v>0</v>
      </c>
      <c r="P5629" s="32">
        <f t="shared" si="15051"/>
        <v>0</v>
      </c>
      <c r="Q5629" s="32">
        <f t="shared" si="15051"/>
        <v>0</v>
      </c>
      <c r="R5629" s="32">
        <f t="shared" si="15051"/>
        <v>537.9</v>
      </c>
      <c r="S5629" s="32">
        <f t="shared" si="15051"/>
        <v>0</v>
      </c>
      <c r="T5629" s="32">
        <f t="shared" si="15051"/>
        <v>0</v>
      </c>
      <c r="U5629" s="32">
        <v>0</v>
      </c>
      <c r="V5629" s="32">
        <f t="shared" ref="V5629:V5692" si="15052">I5629+L5629+U5629+T5629+S5629+R5629+Q5629+P5629+O5629</f>
        <v>61592.5</v>
      </c>
      <c r="W5629" s="32">
        <f t="shared" ref="W5629:AD5629" si="15053">W5630</f>
        <v>0</v>
      </c>
      <c r="X5629" s="32">
        <f t="shared" si="15053"/>
        <v>0</v>
      </c>
      <c r="Y5629" s="32">
        <f t="shared" si="15053"/>
        <v>0</v>
      </c>
      <c r="Z5629" s="32">
        <f t="shared" si="15053"/>
        <v>0</v>
      </c>
      <c r="AA5629" s="32">
        <f t="shared" si="15053"/>
        <v>0</v>
      </c>
      <c r="AB5629" s="32">
        <f t="shared" si="15053"/>
        <v>45823.526239999999</v>
      </c>
      <c r="AC5629" s="33">
        <f t="shared" si="15053"/>
        <v>62112.885770000001</v>
      </c>
      <c r="AD5629" s="33">
        <f t="shared" si="15053"/>
        <v>62112.806819999998</v>
      </c>
      <c r="AE5629" s="34">
        <f t="shared" si="14989"/>
        <v>99.999872892719395</v>
      </c>
      <c r="AF5629" s="32">
        <f t="shared" ref="AF5629:AK5629" si="15054">AF5630</f>
        <v>61580.384980000003</v>
      </c>
      <c r="AG5629" s="32">
        <f t="shared" si="15054"/>
        <v>0</v>
      </c>
      <c r="AH5629" s="32">
        <f t="shared" si="15054"/>
        <v>0</v>
      </c>
      <c r="AI5629" s="32">
        <f t="shared" si="15054"/>
        <v>0</v>
      </c>
      <c r="AJ5629" s="32">
        <f t="shared" si="15054"/>
        <v>0</v>
      </c>
      <c r="AK5629" s="32">
        <f t="shared" si="15054"/>
        <v>0</v>
      </c>
      <c r="AL5629" s="32">
        <f t="shared" si="14996"/>
        <v>61580.384980000003</v>
      </c>
      <c r="AM5629" s="32">
        <f t="shared" si="14997"/>
        <v>12.115019999997457</v>
      </c>
    </row>
    <row r="5630" spans="2:40" x14ac:dyDescent="0.3">
      <c r="B5630" s="30" t="s">
        <v>1540</v>
      </c>
      <c r="C5630" s="30" t="s">
        <v>112</v>
      </c>
      <c r="D5630" s="30" t="s">
        <v>112</v>
      </c>
      <c r="E5630" s="15" t="str">
        <f t="shared" si="15007"/>
        <v>0505</v>
      </c>
      <c r="F5630" s="30" t="s">
        <v>1564</v>
      </c>
      <c r="G5630" s="30" t="s">
        <v>70</v>
      </c>
      <c r="H5630" s="31" t="s">
        <v>71</v>
      </c>
      <c r="I5630" s="32">
        <f>62208.5-1153.9</f>
        <v>61054.6</v>
      </c>
      <c r="J5630" s="32">
        <f>64466.9-1195.8</f>
        <v>63271.1</v>
      </c>
      <c r="K5630" s="32">
        <f>64466.9-1195.8</f>
        <v>63271.1</v>
      </c>
      <c r="L5630" s="32"/>
      <c r="M5630" s="32"/>
      <c r="N5630" s="32"/>
      <c r="O5630" s="32">
        <v>0</v>
      </c>
      <c r="P5630" s="32">
        <v>0</v>
      </c>
      <c r="Q5630" s="32">
        <v>0</v>
      </c>
      <c r="R5630" s="32">
        <v>537.9</v>
      </c>
      <c r="S5630" s="32">
        <v>0</v>
      </c>
      <c r="T5630" s="32">
        <v>0</v>
      </c>
      <c r="U5630" s="32">
        <v>0</v>
      </c>
      <c r="V5630" s="32">
        <f t="shared" si="15052"/>
        <v>61592.5</v>
      </c>
      <c r="W5630" s="32"/>
      <c r="X5630" s="32"/>
      <c r="Y5630" s="32"/>
      <c r="Z5630" s="32"/>
      <c r="AA5630" s="32"/>
      <c r="AB5630" s="32">
        <v>45823.526239999999</v>
      </c>
      <c r="AC5630" s="33">
        <v>62112.885770000001</v>
      </c>
      <c r="AD5630" s="33">
        <v>62112.806819999998</v>
      </c>
      <c r="AE5630" s="34">
        <f t="shared" si="14989"/>
        <v>99.999872892719395</v>
      </c>
      <c r="AF5630" s="32">
        <v>61580.384980000003</v>
      </c>
      <c r="AG5630" s="32">
        <v>0</v>
      </c>
      <c r="AH5630" s="32">
        <v>0</v>
      </c>
      <c r="AI5630" s="32">
        <v>0</v>
      </c>
      <c r="AJ5630" s="32">
        <v>0</v>
      </c>
      <c r="AK5630" s="32">
        <v>0</v>
      </c>
      <c r="AL5630" s="32">
        <f t="shared" si="14996"/>
        <v>61580.384980000003</v>
      </c>
      <c r="AM5630" s="32">
        <f t="shared" si="14997"/>
        <v>12.115019999997457</v>
      </c>
      <c r="AN5630" s="12"/>
    </row>
    <row r="5631" spans="2:40" ht="31.2" x14ac:dyDescent="0.3">
      <c r="B5631" s="30" t="s">
        <v>1540</v>
      </c>
      <c r="C5631" s="30" t="s">
        <v>112</v>
      </c>
      <c r="D5631" s="30" t="s">
        <v>112</v>
      </c>
      <c r="E5631" s="15" t="str">
        <f t="shared" si="15007"/>
        <v>0505</v>
      </c>
      <c r="F5631" s="30" t="s">
        <v>1564</v>
      </c>
      <c r="G5631" s="30" t="s">
        <v>50</v>
      </c>
      <c r="H5631" s="31" t="s">
        <v>51</v>
      </c>
      <c r="I5631" s="32">
        <f t="shared" ref="I5631:T5631" si="15055">I5632</f>
        <v>3516.2999999999997</v>
      </c>
      <c r="J5631" s="32">
        <f t="shared" si="15055"/>
        <v>3515</v>
      </c>
      <c r="K5631" s="32">
        <f t="shared" si="15055"/>
        <v>3515</v>
      </c>
      <c r="L5631" s="32">
        <f t="shared" si="15055"/>
        <v>0</v>
      </c>
      <c r="M5631" s="32">
        <f t="shared" si="15055"/>
        <v>0</v>
      </c>
      <c r="N5631" s="32">
        <f t="shared" si="15055"/>
        <v>0</v>
      </c>
      <c r="O5631" s="32">
        <f t="shared" si="15055"/>
        <v>0</v>
      </c>
      <c r="P5631" s="32">
        <f t="shared" si="15055"/>
        <v>0</v>
      </c>
      <c r="Q5631" s="32">
        <f t="shared" si="15055"/>
        <v>0</v>
      </c>
      <c r="R5631" s="32">
        <f t="shared" si="15055"/>
        <v>0</v>
      </c>
      <c r="S5631" s="32">
        <f t="shared" si="15055"/>
        <v>0</v>
      </c>
      <c r="T5631" s="32">
        <f t="shared" si="15055"/>
        <v>0</v>
      </c>
      <c r="U5631" s="32">
        <v>0</v>
      </c>
      <c r="V5631" s="32">
        <f t="shared" si="15052"/>
        <v>3516.2999999999997</v>
      </c>
      <c r="W5631" s="32">
        <f t="shared" ref="W5631:AD5631" si="15056">W5632</f>
        <v>0</v>
      </c>
      <c r="X5631" s="32">
        <f t="shared" si="15056"/>
        <v>0</v>
      </c>
      <c r="Y5631" s="32">
        <f t="shared" si="15056"/>
        <v>0</v>
      </c>
      <c r="Z5631" s="32">
        <f t="shared" si="15056"/>
        <v>0</v>
      </c>
      <c r="AA5631" s="32">
        <f t="shared" si="15056"/>
        <v>0</v>
      </c>
      <c r="AB5631" s="32">
        <f t="shared" si="15056"/>
        <v>2233.8122899999998</v>
      </c>
      <c r="AC5631" s="33">
        <f t="shared" si="15056"/>
        <v>2989.68021</v>
      </c>
      <c r="AD5631" s="33">
        <f t="shared" si="15056"/>
        <v>2989.68021</v>
      </c>
      <c r="AE5631" s="34">
        <f t="shared" si="14989"/>
        <v>100</v>
      </c>
      <c r="AF5631" s="32">
        <f t="shared" ref="AF5631:AK5631" si="15057">AF5632</f>
        <v>3516.3</v>
      </c>
      <c r="AG5631" s="32">
        <f t="shared" si="15057"/>
        <v>0</v>
      </c>
      <c r="AH5631" s="32">
        <f t="shared" si="15057"/>
        <v>0</v>
      </c>
      <c r="AI5631" s="32">
        <f t="shared" si="15057"/>
        <v>0</v>
      </c>
      <c r="AJ5631" s="32">
        <f t="shared" si="15057"/>
        <v>0</v>
      </c>
      <c r="AK5631" s="32">
        <f t="shared" si="15057"/>
        <v>0</v>
      </c>
      <c r="AL5631" s="32">
        <f t="shared" si="14996"/>
        <v>3516.3</v>
      </c>
      <c r="AM5631" s="32">
        <f t="shared" si="14997"/>
        <v>0</v>
      </c>
    </row>
    <row r="5632" spans="2:40" ht="31.2" x14ac:dyDescent="0.3">
      <c r="B5632" s="30" t="s">
        <v>1540</v>
      </c>
      <c r="C5632" s="30" t="s">
        <v>112</v>
      </c>
      <c r="D5632" s="30" t="s">
        <v>112</v>
      </c>
      <c r="E5632" s="15" t="str">
        <f t="shared" si="15007"/>
        <v>0505</v>
      </c>
      <c r="F5632" s="30" t="s">
        <v>1564</v>
      </c>
      <c r="G5632" s="30" t="s">
        <v>52</v>
      </c>
      <c r="H5632" s="31" t="s">
        <v>53</v>
      </c>
      <c r="I5632" s="32">
        <f>3614.2-97.9</f>
        <v>3516.2999999999997</v>
      </c>
      <c r="J5632" s="32">
        <f>3612.9-97.9</f>
        <v>3515</v>
      </c>
      <c r="K5632" s="32">
        <f>3612.9-97.9</f>
        <v>3515</v>
      </c>
      <c r="L5632" s="32"/>
      <c r="M5632" s="32"/>
      <c r="N5632" s="32"/>
      <c r="O5632" s="32">
        <v>0</v>
      </c>
      <c r="P5632" s="32">
        <v>0</v>
      </c>
      <c r="Q5632" s="32">
        <v>0</v>
      </c>
      <c r="R5632" s="32">
        <v>0</v>
      </c>
      <c r="S5632" s="32">
        <v>0</v>
      </c>
      <c r="T5632" s="32">
        <v>0</v>
      </c>
      <c r="U5632" s="32">
        <v>0</v>
      </c>
      <c r="V5632" s="32">
        <f t="shared" si="15052"/>
        <v>3516.2999999999997</v>
      </c>
      <c r="W5632" s="32"/>
      <c r="X5632" s="32"/>
      <c r="Y5632" s="32"/>
      <c r="Z5632" s="32"/>
      <c r="AA5632" s="32"/>
      <c r="AB5632" s="32">
        <v>2233.8122899999998</v>
      </c>
      <c r="AC5632" s="33">
        <v>2989.68021</v>
      </c>
      <c r="AD5632" s="33">
        <v>2989.68021</v>
      </c>
      <c r="AE5632" s="34">
        <f t="shared" si="14989"/>
        <v>100</v>
      </c>
      <c r="AF5632" s="32">
        <v>3516.3</v>
      </c>
      <c r="AG5632" s="32">
        <v>0</v>
      </c>
      <c r="AH5632" s="32">
        <v>0</v>
      </c>
      <c r="AI5632" s="32">
        <v>0</v>
      </c>
      <c r="AJ5632" s="32">
        <v>0</v>
      </c>
      <c r="AK5632" s="32">
        <v>0</v>
      </c>
      <c r="AL5632" s="32">
        <f t="shared" si="14996"/>
        <v>3516.3</v>
      </c>
      <c r="AM5632" s="32">
        <f t="shared" si="14997"/>
        <v>0</v>
      </c>
      <c r="AN5632" s="12"/>
    </row>
    <row r="5633" spans="2:40" x14ac:dyDescent="0.3">
      <c r="B5633" s="30" t="s">
        <v>1540</v>
      </c>
      <c r="C5633" s="30" t="s">
        <v>112</v>
      </c>
      <c r="D5633" s="30" t="s">
        <v>112</v>
      </c>
      <c r="E5633" s="15" t="str">
        <f t="shared" si="15007"/>
        <v>0505</v>
      </c>
      <c r="F5633" s="30" t="s">
        <v>1564</v>
      </c>
      <c r="G5633" s="30" t="s">
        <v>92</v>
      </c>
      <c r="H5633" s="31" t="s">
        <v>93</v>
      </c>
      <c r="I5633" s="32"/>
      <c r="J5633" s="32"/>
      <c r="K5633" s="32"/>
      <c r="L5633" s="32"/>
      <c r="M5633" s="32"/>
      <c r="N5633" s="32"/>
      <c r="O5633" s="32">
        <f>O5634</f>
        <v>0</v>
      </c>
      <c r="P5633" s="32">
        <f>P5634</f>
        <v>0</v>
      </c>
      <c r="Q5633" s="32">
        <f>Q5634</f>
        <v>0</v>
      </c>
      <c r="R5633" s="32">
        <f>R5634</f>
        <v>0</v>
      </c>
      <c r="S5633" s="32"/>
      <c r="T5633" s="32"/>
      <c r="U5633" s="32"/>
      <c r="V5633" s="32">
        <f t="shared" si="15052"/>
        <v>0</v>
      </c>
      <c r="W5633" s="32"/>
      <c r="X5633" s="32"/>
      <c r="Y5633" s="32"/>
      <c r="Z5633" s="32"/>
      <c r="AA5633" s="32"/>
      <c r="AB5633" s="32">
        <f>AB5634</f>
        <v>12.115019999999999</v>
      </c>
      <c r="AC5633" s="33">
        <f>AC5634</f>
        <v>12.115019999999999</v>
      </c>
      <c r="AD5633" s="33">
        <f>AD5634</f>
        <v>12.115019999999999</v>
      </c>
      <c r="AE5633" s="34">
        <f t="shared" si="14989"/>
        <v>100</v>
      </c>
      <c r="AF5633" s="32">
        <f t="shared" ref="AF5633:AK5633" si="15058">AF5634</f>
        <v>12.115019999999999</v>
      </c>
      <c r="AG5633" s="32">
        <f t="shared" si="15058"/>
        <v>0</v>
      </c>
      <c r="AH5633" s="32">
        <f t="shared" si="15058"/>
        <v>0</v>
      </c>
      <c r="AI5633" s="32">
        <f t="shared" si="15058"/>
        <v>0</v>
      </c>
      <c r="AJ5633" s="32">
        <f t="shared" si="15058"/>
        <v>0</v>
      </c>
      <c r="AK5633" s="32">
        <f t="shared" si="15058"/>
        <v>0</v>
      </c>
      <c r="AL5633" s="32">
        <f t="shared" si="14996"/>
        <v>12.115019999999999</v>
      </c>
      <c r="AM5633" s="32">
        <f t="shared" si="14997"/>
        <v>-12.115019999999999</v>
      </c>
      <c r="AN5633" s="12"/>
    </row>
    <row r="5634" spans="2:40" ht="31.2" x14ac:dyDescent="0.3">
      <c r="B5634" s="30" t="s">
        <v>1540</v>
      </c>
      <c r="C5634" s="30" t="s">
        <v>112</v>
      </c>
      <c r="D5634" s="30" t="s">
        <v>112</v>
      </c>
      <c r="E5634" s="15" t="str">
        <f t="shared" si="15007"/>
        <v>0505</v>
      </c>
      <c r="F5634" s="30" t="s">
        <v>1564</v>
      </c>
      <c r="G5634" s="30" t="s">
        <v>94</v>
      </c>
      <c r="H5634" s="31" t="s">
        <v>95</v>
      </c>
      <c r="I5634" s="32"/>
      <c r="J5634" s="32"/>
      <c r="K5634" s="32"/>
      <c r="L5634" s="32"/>
      <c r="M5634" s="32"/>
      <c r="N5634" s="32"/>
      <c r="O5634" s="32">
        <v>0</v>
      </c>
      <c r="P5634" s="32">
        <v>0</v>
      </c>
      <c r="Q5634" s="32">
        <v>0</v>
      </c>
      <c r="R5634" s="32">
        <v>0</v>
      </c>
      <c r="S5634" s="32"/>
      <c r="T5634" s="32"/>
      <c r="U5634" s="32"/>
      <c r="V5634" s="32">
        <f t="shared" si="15052"/>
        <v>0</v>
      </c>
      <c r="W5634" s="32"/>
      <c r="X5634" s="32"/>
      <c r="Y5634" s="32"/>
      <c r="Z5634" s="32"/>
      <c r="AA5634" s="32"/>
      <c r="AB5634" s="32">
        <v>12.115019999999999</v>
      </c>
      <c r="AC5634" s="33">
        <v>12.115019999999999</v>
      </c>
      <c r="AD5634" s="33">
        <v>12.115019999999999</v>
      </c>
      <c r="AE5634" s="34">
        <f t="shared" si="14989"/>
        <v>100</v>
      </c>
      <c r="AF5634" s="32">
        <v>12.115019999999999</v>
      </c>
      <c r="AG5634" s="32">
        <v>0</v>
      </c>
      <c r="AH5634" s="32">
        <v>0</v>
      </c>
      <c r="AI5634" s="32">
        <v>0</v>
      </c>
      <c r="AJ5634" s="32">
        <v>0</v>
      </c>
      <c r="AK5634" s="32">
        <v>0</v>
      </c>
      <c r="AL5634" s="32">
        <f t="shared" si="14996"/>
        <v>12.115019999999999</v>
      </c>
      <c r="AM5634" s="32">
        <f t="shared" si="14997"/>
        <v>-12.115019999999999</v>
      </c>
      <c r="AN5634" s="12"/>
    </row>
    <row r="5635" spans="2:40" x14ac:dyDescent="0.3">
      <c r="B5635" s="30" t="s">
        <v>1540</v>
      </c>
      <c r="C5635" s="30" t="s">
        <v>112</v>
      </c>
      <c r="D5635" s="30" t="s">
        <v>112</v>
      </c>
      <c r="E5635" s="15" t="str">
        <f t="shared" si="15007"/>
        <v>0505</v>
      </c>
      <c r="F5635" s="30" t="s">
        <v>1564</v>
      </c>
      <c r="G5635" s="30" t="s">
        <v>56</v>
      </c>
      <c r="H5635" s="31" t="s">
        <v>57</v>
      </c>
      <c r="I5635" s="32">
        <f t="shared" ref="I5635:T5635" si="15059">I5636</f>
        <v>16.2</v>
      </c>
      <c r="J5635" s="32">
        <f t="shared" si="15059"/>
        <v>16.2</v>
      </c>
      <c r="K5635" s="32">
        <f t="shared" si="15059"/>
        <v>16.2</v>
      </c>
      <c r="L5635" s="32">
        <f t="shared" si="15059"/>
        <v>0</v>
      </c>
      <c r="M5635" s="32">
        <f t="shared" si="15059"/>
        <v>0</v>
      </c>
      <c r="N5635" s="32">
        <f t="shared" si="15059"/>
        <v>0</v>
      </c>
      <c r="O5635" s="32">
        <f t="shared" si="15059"/>
        <v>0</v>
      </c>
      <c r="P5635" s="32">
        <f t="shared" si="15059"/>
        <v>0</v>
      </c>
      <c r="Q5635" s="32">
        <f t="shared" si="15059"/>
        <v>0</v>
      </c>
      <c r="R5635" s="32">
        <f t="shared" si="15059"/>
        <v>0</v>
      </c>
      <c r="S5635" s="32">
        <f t="shared" si="15059"/>
        <v>0</v>
      </c>
      <c r="T5635" s="32">
        <f t="shared" si="15059"/>
        <v>0</v>
      </c>
      <c r="U5635" s="32">
        <v>0</v>
      </c>
      <c r="V5635" s="32">
        <f t="shared" si="15052"/>
        <v>16.2</v>
      </c>
      <c r="W5635" s="32">
        <f t="shared" ref="W5635:AD5635" si="15060">W5636</f>
        <v>0</v>
      </c>
      <c r="X5635" s="32">
        <f t="shared" si="15060"/>
        <v>0</v>
      </c>
      <c r="Y5635" s="32">
        <f t="shared" si="15060"/>
        <v>0</v>
      </c>
      <c r="Z5635" s="32">
        <f t="shared" si="15060"/>
        <v>0</v>
      </c>
      <c r="AA5635" s="32">
        <f t="shared" si="15060"/>
        <v>0</v>
      </c>
      <c r="AB5635" s="32">
        <f t="shared" si="15060"/>
        <v>10.319000000000001</v>
      </c>
      <c r="AC5635" s="33">
        <f t="shared" si="15060"/>
        <v>10.319000000000001</v>
      </c>
      <c r="AD5635" s="33">
        <f t="shared" si="15060"/>
        <v>10.319000000000001</v>
      </c>
      <c r="AE5635" s="34">
        <f t="shared" si="14989"/>
        <v>100</v>
      </c>
      <c r="AF5635" s="32">
        <f t="shared" ref="AF5635:AK5635" si="15061">AF5636</f>
        <v>16.2</v>
      </c>
      <c r="AG5635" s="32">
        <f t="shared" si="15061"/>
        <v>0</v>
      </c>
      <c r="AH5635" s="32">
        <f t="shared" si="15061"/>
        <v>0</v>
      </c>
      <c r="AI5635" s="32">
        <f t="shared" si="15061"/>
        <v>0</v>
      </c>
      <c r="AJ5635" s="32">
        <f t="shared" si="15061"/>
        <v>0</v>
      </c>
      <c r="AK5635" s="32">
        <f t="shared" si="15061"/>
        <v>0</v>
      </c>
      <c r="AL5635" s="32">
        <f t="shared" si="14996"/>
        <v>16.2</v>
      </c>
      <c r="AM5635" s="32">
        <f t="shared" si="14997"/>
        <v>0</v>
      </c>
    </row>
    <row r="5636" spans="2:40" x14ac:dyDescent="0.3">
      <c r="B5636" s="30" t="s">
        <v>1540</v>
      </c>
      <c r="C5636" s="30" t="s">
        <v>112</v>
      </c>
      <c r="D5636" s="30" t="s">
        <v>112</v>
      </c>
      <c r="E5636" s="15" t="str">
        <f t="shared" si="15007"/>
        <v>0505</v>
      </c>
      <c r="F5636" s="30" t="s">
        <v>1564</v>
      </c>
      <c r="G5636" s="30" t="s">
        <v>60</v>
      </c>
      <c r="H5636" s="31" t="s">
        <v>61</v>
      </c>
      <c r="I5636" s="32">
        <v>16.2</v>
      </c>
      <c r="J5636" s="32">
        <v>16.2</v>
      </c>
      <c r="K5636" s="32">
        <v>16.2</v>
      </c>
      <c r="L5636" s="32"/>
      <c r="M5636" s="32"/>
      <c r="N5636" s="32"/>
      <c r="O5636" s="32">
        <v>0</v>
      </c>
      <c r="P5636" s="32">
        <v>0</v>
      </c>
      <c r="Q5636" s="32">
        <v>0</v>
      </c>
      <c r="R5636" s="32">
        <v>0</v>
      </c>
      <c r="S5636" s="32">
        <v>0</v>
      </c>
      <c r="T5636" s="32">
        <v>0</v>
      </c>
      <c r="U5636" s="32">
        <v>0</v>
      </c>
      <c r="V5636" s="32">
        <f t="shared" si="15052"/>
        <v>16.2</v>
      </c>
      <c r="W5636" s="32"/>
      <c r="X5636" s="32"/>
      <c r="Y5636" s="32"/>
      <c r="Z5636" s="32"/>
      <c r="AA5636" s="32"/>
      <c r="AB5636" s="32">
        <v>10.319000000000001</v>
      </c>
      <c r="AC5636" s="33">
        <v>10.319000000000001</v>
      </c>
      <c r="AD5636" s="33">
        <v>10.319000000000001</v>
      </c>
      <c r="AE5636" s="34">
        <f t="shared" si="14989"/>
        <v>100</v>
      </c>
      <c r="AF5636" s="32">
        <v>16.2</v>
      </c>
      <c r="AG5636" s="32">
        <v>0</v>
      </c>
      <c r="AH5636" s="32">
        <v>0</v>
      </c>
      <c r="AI5636" s="32">
        <v>0</v>
      </c>
      <c r="AJ5636" s="32">
        <v>0</v>
      </c>
      <c r="AK5636" s="32">
        <v>0</v>
      </c>
      <c r="AL5636" s="32">
        <f t="shared" si="14996"/>
        <v>16.2</v>
      </c>
      <c r="AM5636" s="32">
        <f t="shared" si="14997"/>
        <v>0</v>
      </c>
      <c r="AN5636" s="12"/>
    </row>
    <row r="5637" spans="2:40" s="13" customFormat="1" x14ac:dyDescent="0.3">
      <c r="B5637" s="14" t="s">
        <v>1540</v>
      </c>
      <c r="C5637" s="14" t="s">
        <v>443</v>
      </c>
      <c r="D5637" s="14"/>
      <c r="E5637" s="21" t="str">
        <f t="shared" si="15007"/>
        <v>10</v>
      </c>
      <c r="F5637" s="14"/>
      <c r="G5637" s="14"/>
      <c r="H5637" s="16" t="s">
        <v>444</v>
      </c>
      <c r="I5637" s="17">
        <f t="shared" ref="I5637:T5637" si="15062">I5648+I5638</f>
        <v>525822</v>
      </c>
      <c r="J5637" s="17">
        <f t="shared" si="15062"/>
        <v>567402.80000000005</v>
      </c>
      <c r="K5637" s="17">
        <f t="shared" si="15062"/>
        <v>484467.89999999997</v>
      </c>
      <c r="L5637" s="17">
        <f t="shared" si="15062"/>
        <v>0</v>
      </c>
      <c r="M5637" s="17">
        <f t="shared" si="15062"/>
        <v>0</v>
      </c>
      <c r="N5637" s="17">
        <f t="shared" si="15062"/>
        <v>0</v>
      </c>
      <c r="O5637" s="17">
        <f t="shared" si="15062"/>
        <v>3804.9540000000002</v>
      </c>
      <c r="P5637" s="17">
        <f t="shared" si="15062"/>
        <v>7225.9989999999998</v>
      </c>
      <c r="Q5637" s="17">
        <f t="shared" si="15062"/>
        <v>0</v>
      </c>
      <c r="R5637" s="17">
        <f t="shared" si="15062"/>
        <v>104.556</v>
      </c>
      <c r="S5637" s="17">
        <f t="shared" si="15062"/>
        <v>0</v>
      </c>
      <c r="T5637" s="17">
        <f t="shared" si="15062"/>
        <v>0</v>
      </c>
      <c r="U5637" s="17">
        <v>0</v>
      </c>
      <c r="V5637" s="17">
        <f t="shared" si="15052"/>
        <v>536957.50899999996</v>
      </c>
      <c r="W5637" s="17">
        <f t="shared" ref="W5637:AD5637" si="15063">W5648+W5638</f>
        <v>0</v>
      </c>
      <c r="X5637" s="17">
        <f t="shared" si="15063"/>
        <v>0</v>
      </c>
      <c r="Y5637" s="17">
        <f t="shared" si="15063"/>
        <v>0</v>
      </c>
      <c r="Z5637" s="17">
        <f t="shared" si="15063"/>
        <v>0</v>
      </c>
      <c r="AA5637" s="17">
        <f t="shared" si="15063"/>
        <v>0</v>
      </c>
      <c r="AB5637" s="17">
        <f t="shared" si="15063"/>
        <v>517418.05593999999</v>
      </c>
      <c r="AC5637" s="18">
        <f t="shared" si="15063"/>
        <v>559827.86673000001</v>
      </c>
      <c r="AD5637" s="18">
        <f t="shared" si="15063"/>
        <v>554685.60577999998</v>
      </c>
      <c r="AE5637" s="19">
        <f t="shared" si="14989"/>
        <v>99.081456773483538</v>
      </c>
      <c r="AF5637" s="17">
        <f t="shared" ref="AF5637:AK5637" si="15064">AF5648+AF5638</f>
        <v>555350.44170000008</v>
      </c>
      <c r="AG5637" s="17">
        <f t="shared" si="15064"/>
        <v>3804.9540000000002</v>
      </c>
      <c r="AH5637" s="17">
        <f t="shared" si="15064"/>
        <v>0</v>
      </c>
      <c r="AI5637" s="17">
        <f t="shared" si="15064"/>
        <v>0</v>
      </c>
      <c r="AJ5637" s="17">
        <f t="shared" si="15064"/>
        <v>0</v>
      </c>
      <c r="AK5637" s="17">
        <f t="shared" si="15064"/>
        <v>0</v>
      </c>
      <c r="AL5637" s="17">
        <f t="shared" si="14996"/>
        <v>559155.39570000011</v>
      </c>
      <c r="AM5637" s="17">
        <f t="shared" si="14997"/>
        <v>-22197.886700000148</v>
      </c>
      <c r="AN5637" s="20"/>
    </row>
    <row r="5638" spans="2:40" s="22" customFormat="1" x14ac:dyDescent="0.3">
      <c r="B5638" s="23" t="s">
        <v>1540</v>
      </c>
      <c r="C5638" s="23" t="s">
        <v>443</v>
      </c>
      <c r="D5638" s="23" t="s">
        <v>104</v>
      </c>
      <c r="E5638" s="24" t="str">
        <f t="shared" si="15007"/>
        <v>1004</v>
      </c>
      <c r="F5638" s="23"/>
      <c r="G5638" s="23"/>
      <c r="H5638" s="25" t="s">
        <v>642</v>
      </c>
      <c r="I5638" s="26">
        <f t="shared" ref="I5638:I5640" si="15065">I5639</f>
        <v>483550.80000000005</v>
      </c>
      <c r="J5638" s="26">
        <f t="shared" ref="J5638:J5640" si="15066">J5639</f>
        <v>524998</v>
      </c>
      <c r="K5638" s="26">
        <f t="shared" ref="K5638:K5640" si="15067">K5639</f>
        <v>442103.6</v>
      </c>
      <c r="L5638" s="26">
        <f t="shared" ref="L5638:L5640" si="15068">L5639</f>
        <v>0</v>
      </c>
      <c r="M5638" s="26">
        <f t="shared" ref="M5638:M5640" si="15069">M5639</f>
        <v>0</v>
      </c>
      <c r="N5638" s="26">
        <f t="shared" ref="N5638:N5640" si="15070">N5639</f>
        <v>0</v>
      </c>
      <c r="O5638" s="26">
        <f t="shared" ref="O5638:O5640" si="15071">O5639</f>
        <v>0</v>
      </c>
      <c r="P5638" s="26">
        <f t="shared" ref="P5638:P5640" si="15072">P5639</f>
        <v>0</v>
      </c>
      <c r="Q5638" s="26">
        <f t="shared" ref="Q5638:Q5640" si="15073">Q5639</f>
        <v>0</v>
      </c>
      <c r="R5638" s="26">
        <f t="shared" ref="R5638:R5640" si="15074">R5639</f>
        <v>0</v>
      </c>
      <c r="S5638" s="26">
        <f t="shared" ref="S5638:S5640" si="15075">S5639</f>
        <v>0</v>
      </c>
      <c r="T5638" s="26">
        <f t="shared" ref="T5638:T5640" si="15076">T5639</f>
        <v>0</v>
      </c>
      <c r="U5638" s="26">
        <v>0</v>
      </c>
      <c r="V5638" s="26">
        <f t="shared" si="15052"/>
        <v>483550.80000000005</v>
      </c>
      <c r="W5638" s="26">
        <f t="shared" ref="W5638:W5640" si="15077">W5639</f>
        <v>0</v>
      </c>
      <c r="X5638" s="26">
        <f t="shared" ref="X5638:X5640" si="15078">X5639</f>
        <v>0</v>
      </c>
      <c r="Y5638" s="26">
        <f t="shared" ref="Y5638:Y5640" si="15079">Y5639</f>
        <v>0</v>
      </c>
      <c r="Z5638" s="26">
        <f t="shared" ref="Z5638:Z5640" si="15080">Z5639</f>
        <v>0</v>
      </c>
      <c r="AA5638" s="26">
        <f t="shared" ref="AA5638:AA5640" si="15081">AA5639</f>
        <v>0</v>
      </c>
      <c r="AB5638" s="26">
        <f t="shared" ref="AB5638:AB5640" si="15082">AB5639</f>
        <v>474691.05978000001</v>
      </c>
      <c r="AC5638" s="27">
        <f t="shared" ref="AC5638:AC5640" si="15083">AC5639</f>
        <v>504266.10004000005</v>
      </c>
      <c r="AD5638" s="27">
        <f t="shared" ref="AD5638:AD5640" si="15084">AD5639</f>
        <v>499329.66876000003</v>
      </c>
      <c r="AE5638" s="28">
        <f t="shared" si="14989"/>
        <v>99.021066203020894</v>
      </c>
      <c r="AF5638" s="26">
        <f t="shared" ref="AF5638:AF5640" si="15085">AF5639</f>
        <v>504266.10004000005</v>
      </c>
      <c r="AG5638" s="26">
        <f t="shared" ref="AG5638:AG5640" si="15086">AG5639</f>
        <v>0</v>
      </c>
      <c r="AH5638" s="26">
        <f t="shared" ref="AH5638:AH5640" si="15087">AH5639</f>
        <v>0</v>
      </c>
      <c r="AI5638" s="26">
        <f t="shared" ref="AI5638:AI5640" si="15088">AI5639</f>
        <v>0</v>
      </c>
      <c r="AJ5638" s="26">
        <f t="shared" ref="AJ5638:AJ5640" si="15089">AJ5639</f>
        <v>0</v>
      </c>
      <c r="AK5638" s="26">
        <f t="shared" ref="AK5638:AK5640" si="15090">AK5639</f>
        <v>0</v>
      </c>
      <c r="AL5638" s="26">
        <f t="shared" si="14996"/>
        <v>504266.10004000005</v>
      </c>
      <c r="AM5638" s="26">
        <f t="shared" si="14997"/>
        <v>-20715.300040000002</v>
      </c>
      <c r="AN5638" s="29"/>
    </row>
    <row r="5639" spans="2:40" ht="31.2" x14ac:dyDescent="0.3">
      <c r="B5639" s="30" t="s">
        <v>1540</v>
      </c>
      <c r="C5639" s="30" t="s">
        <v>443</v>
      </c>
      <c r="D5639" s="30" t="s">
        <v>104</v>
      </c>
      <c r="E5639" s="15" t="str">
        <f t="shared" si="15007"/>
        <v>1004</v>
      </c>
      <c r="F5639" s="30" t="s">
        <v>959</v>
      </c>
      <c r="G5639" s="30"/>
      <c r="H5639" s="31" t="s">
        <v>960</v>
      </c>
      <c r="I5639" s="32">
        <f t="shared" si="15065"/>
        <v>483550.80000000005</v>
      </c>
      <c r="J5639" s="32">
        <f t="shared" si="15066"/>
        <v>524998</v>
      </c>
      <c r="K5639" s="32">
        <f t="shared" si="15067"/>
        <v>442103.6</v>
      </c>
      <c r="L5639" s="32">
        <f t="shared" si="15068"/>
        <v>0</v>
      </c>
      <c r="M5639" s="32">
        <f t="shared" si="15069"/>
        <v>0</v>
      </c>
      <c r="N5639" s="32">
        <f t="shared" si="15070"/>
        <v>0</v>
      </c>
      <c r="O5639" s="32">
        <f t="shared" si="15071"/>
        <v>0</v>
      </c>
      <c r="P5639" s="32">
        <f t="shared" si="15072"/>
        <v>0</v>
      </c>
      <c r="Q5639" s="32">
        <f t="shared" si="15073"/>
        <v>0</v>
      </c>
      <c r="R5639" s="32">
        <f t="shared" si="15074"/>
        <v>0</v>
      </c>
      <c r="S5639" s="32">
        <f t="shared" si="15075"/>
        <v>0</v>
      </c>
      <c r="T5639" s="32">
        <f t="shared" si="15076"/>
        <v>0</v>
      </c>
      <c r="U5639" s="32">
        <v>0</v>
      </c>
      <c r="V5639" s="32">
        <f t="shared" si="15052"/>
        <v>483550.80000000005</v>
      </c>
      <c r="W5639" s="32">
        <f t="shared" si="15077"/>
        <v>0</v>
      </c>
      <c r="X5639" s="32">
        <f t="shared" si="15078"/>
        <v>0</v>
      </c>
      <c r="Y5639" s="32">
        <f t="shared" si="15079"/>
        <v>0</v>
      </c>
      <c r="Z5639" s="32">
        <f t="shared" si="15080"/>
        <v>0</v>
      </c>
      <c r="AA5639" s="32">
        <f t="shared" si="15081"/>
        <v>0</v>
      </c>
      <c r="AB5639" s="32">
        <f t="shared" si="15082"/>
        <v>474691.05978000001</v>
      </c>
      <c r="AC5639" s="33">
        <f t="shared" si="15083"/>
        <v>504266.10004000005</v>
      </c>
      <c r="AD5639" s="33">
        <f t="shared" si="15084"/>
        <v>499329.66876000003</v>
      </c>
      <c r="AE5639" s="34">
        <f t="shared" si="14989"/>
        <v>99.021066203020894</v>
      </c>
      <c r="AF5639" s="32">
        <f t="shared" si="15085"/>
        <v>504266.10004000005</v>
      </c>
      <c r="AG5639" s="32">
        <f t="shared" si="15086"/>
        <v>0</v>
      </c>
      <c r="AH5639" s="32">
        <f t="shared" si="15087"/>
        <v>0</v>
      </c>
      <c r="AI5639" s="32">
        <f t="shared" si="15088"/>
        <v>0</v>
      </c>
      <c r="AJ5639" s="32">
        <f t="shared" si="15089"/>
        <v>0</v>
      </c>
      <c r="AK5639" s="32">
        <f t="shared" si="15090"/>
        <v>0</v>
      </c>
      <c r="AL5639" s="32">
        <f t="shared" si="14996"/>
        <v>504266.10004000005</v>
      </c>
      <c r="AM5639" s="32">
        <f t="shared" si="14997"/>
        <v>-20715.300040000002</v>
      </c>
    </row>
    <row r="5640" spans="2:40" x14ac:dyDescent="0.3">
      <c r="B5640" s="30" t="s">
        <v>1540</v>
      </c>
      <c r="C5640" s="30" t="s">
        <v>443</v>
      </c>
      <c r="D5640" s="30" t="s">
        <v>104</v>
      </c>
      <c r="E5640" s="15" t="str">
        <f t="shared" si="15007"/>
        <v>1004</v>
      </c>
      <c r="F5640" s="30" t="s">
        <v>961</v>
      </c>
      <c r="G5640" s="30"/>
      <c r="H5640" s="31" t="s">
        <v>962</v>
      </c>
      <c r="I5640" s="32">
        <f t="shared" si="15065"/>
        <v>483550.80000000005</v>
      </c>
      <c r="J5640" s="32">
        <f t="shared" si="15066"/>
        <v>524998</v>
      </c>
      <c r="K5640" s="32">
        <f t="shared" si="15067"/>
        <v>442103.6</v>
      </c>
      <c r="L5640" s="32">
        <f t="shared" si="15068"/>
        <v>0</v>
      </c>
      <c r="M5640" s="32">
        <f t="shared" si="15069"/>
        <v>0</v>
      </c>
      <c r="N5640" s="32">
        <f t="shared" si="15070"/>
        <v>0</v>
      </c>
      <c r="O5640" s="32">
        <f t="shared" si="15071"/>
        <v>0</v>
      </c>
      <c r="P5640" s="32">
        <f t="shared" si="15072"/>
        <v>0</v>
      </c>
      <c r="Q5640" s="32">
        <f t="shared" si="15073"/>
        <v>0</v>
      </c>
      <c r="R5640" s="32">
        <f t="shared" si="15074"/>
        <v>0</v>
      </c>
      <c r="S5640" s="32">
        <f t="shared" si="15075"/>
        <v>0</v>
      </c>
      <c r="T5640" s="32">
        <f t="shared" si="15076"/>
        <v>0</v>
      </c>
      <c r="U5640" s="32">
        <v>0</v>
      </c>
      <c r="V5640" s="32">
        <f t="shared" si="15052"/>
        <v>483550.80000000005</v>
      </c>
      <c r="W5640" s="32">
        <f t="shared" si="15077"/>
        <v>0</v>
      </c>
      <c r="X5640" s="32">
        <f t="shared" si="15078"/>
        <v>0</v>
      </c>
      <c r="Y5640" s="32">
        <f t="shared" si="15079"/>
        <v>0</v>
      </c>
      <c r="Z5640" s="32">
        <f t="shared" si="15080"/>
        <v>0</v>
      </c>
      <c r="AA5640" s="32">
        <f t="shared" si="15081"/>
        <v>0</v>
      </c>
      <c r="AB5640" s="32">
        <f t="shared" si="15082"/>
        <v>474691.05978000001</v>
      </c>
      <c r="AC5640" s="33">
        <f t="shared" si="15083"/>
        <v>504266.10004000005</v>
      </c>
      <c r="AD5640" s="33">
        <f t="shared" si="15084"/>
        <v>499329.66876000003</v>
      </c>
      <c r="AE5640" s="34">
        <f t="shared" si="14989"/>
        <v>99.021066203020894</v>
      </c>
      <c r="AF5640" s="32">
        <f t="shared" si="15085"/>
        <v>504266.10004000005</v>
      </c>
      <c r="AG5640" s="32">
        <f t="shared" si="15086"/>
        <v>0</v>
      </c>
      <c r="AH5640" s="32">
        <f t="shared" si="15087"/>
        <v>0</v>
      </c>
      <c r="AI5640" s="32">
        <f t="shared" si="15088"/>
        <v>0</v>
      </c>
      <c r="AJ5640" s="32">
        <f t="shared" si="15089"/>
        <v>0</v>
      </c>
      <c r="AK5640" s="32">
        <f t="shared" si="15090"/>
        <v>0</v>
      </c>
      <c r="AL5640" s="32">
        <f t="shared" si="14996"/>
        <v>504266.10004000005</v>
      </c>
      <c r="AM5640" s="32">
        <f t="shared" si="14997"/>
        <v>-20715.300040000002</v>
      </c>
    </row>
    <row r="5641" spans="2:40" ht="62.4" x14ac:dyDescent="0.3">
      <c r="B5641" s="30" t="s">
        <v>1540</v>
      </c>
      <c r="C5641" s="30" t="s">
        <v>443</v>
      </c>
      <c r="D5641" s="30" t="s">
        <v>104</v>
      </c>
      <c r="E5641" s="15" t="str">
        <f t="shared" si="15007"/>
        <v>1004</v>
      </c>
      <c r="F5641" s="30" t="s">
        <v>963</v>
      </c>
      <c r="G5641" s="30"/>
      <c r="H5641" s="31" t="s">
        <v>964</v>
      </c>
      <c r="I5641" s="32">
        <f t="shared" ref="I5641:T5641" si="15091">I5642+I5645</f>
        <v>483550.80000000005</v>
      </c>
      <c r="J5641" s="32">
        <f t="shared" si="15091"/>
        <v>524998</v>
      </c>
      <c r="K5641" s="32">
        <f t="shared" si="15091"/>
        <v>442103.6</v>
      </c>
      <c r="L5641" s="32">
        <f t="shared" si="15091"/>
        <v>0</v>
      </c>
      <c r="M5641" s="32">
        <f t="shared" si="15091"/>
        <v>0</v>
      </c>
      <c r="N5641" s="32">
        <f t="shared" si="15091"/>
        <v>0</v>
      </c>
      <c r="O5641" s="32">
        <f t="shared" si="15091"/>
        <v>0</v>
      </c>
      <c r="P5641" s="32">
        <f t="shared" si="15091"/>
        <v>0</v>
      </c>
      <c r="Q5641" s="32">
        <f t="shared" si="15091"/>
        <v>0</v>
      </c>
      <c r="R5641" s="32">
        <f t="shared" si="15091"/>
        <v>0</v>
      </c>
      <c r="S5641" s="32">
        <f t="shared" si="15091"/>
        <v>0</v>
      </c>
      <c r="T5641" s="32">
        <f t="shared" si="15091"/>
        <v>0</v>
      </c>
      <c r="U5641" s="32">
        <v>0</v>
      </c>
      <c r="V5641" s="32">
        <f t="shared" si="15052"/>
        <v>483550.80000000005</v>
      </c>
      <c r="W5641" s="32">
        <f t="shared" ref="W5641:AD5641" si="15092">W5642+W5645</f>
        <v>0</v>
      </c>
      <c r="X5641" s="32">
        <f t="shared" si="15092"/>
        <v>0</v>
      </c>
      <c r="Y5641" s="32">
        <f t="shared" si="15092"/>
        <v>0</v>
      </c>
      <c r="Z5641" s="32">
        <f t="shared" si="15092"/>
        <v>0</v>
      </c>
      <c r="AA5641" s="32">
        <f t="shared" si="15092"/>
        <v>0</v>
      </c>
      <c r="AB5641" s="32">
        <f t="shared" si="15092"/>
        <v>474691.05978000001</v>
      </c>
      <c r="AC5641" s="33">
        <f t="shared" si="15092"/>
        <v>504266.10004000005</v>
      </c>
      <c r="AD5641" s="33">
        <f t="shared" si="15092"/>
        <v>499329.66876000003</v>
      </c>
      <c r="AE5641" s="34">
        <f t="shared" si="14989"/>
        <v>99.021066203020894</v>
      </c>
      <c r="AF5641" s="32">
        <f t="shared" ref="AF5641:AK5641" si="15093">AF5642+AF5645</f>
        <v>504266.10004000005</v>
      </c>
      <c r="AG5641" s="32">
        <f t="shared" si="15093"/>
        <v>0</v>
      </c>
      <c r="AH5641" s="32">
        <f t="shared" si="15093"/>
        <v>0</v>
      </c>
      <c r="AI5641" s="32">
        <f t="shared" si="15093"/>
        <v>0</v>
      </c>
      <c r="AJ5641" s="32">
        <f t="shared" si="15093"/>
        <v>0</v>
      </c>
      <c r="AK5641" s="32">
        <f t="shared" si="15093"/>
        <v>0</v>
      </c>
      <c r="AL5641" s="32">
        <f t="shared" si="14996"/>
        <v>504266.10004000005</v>
      </c>
      <c r="AM5641" s="32">
        <f t="shared" si="14997"/>
        <v>-20715.300040000002</v>
      </c>
    </row>
    <row r="5642" spans="2:40" ht="109.2" x14ac:dyDescent="0.3">
      <c r="B5642" s="30" t="s">
        <v>1540</v>
      </c>
      <c r="C5642" s="30" t="s">
        <v>443</v>
      </c>
      <c r="D5642" s="30" t="s">
        <v>104</v>
      </c>
      <c r="E5642" s="15" t="str">
        <f t="shared" si="15007"/>
        <v>1004</v>
      </c>
      <c r="F5642" s="30" t="s">
        <v>1565</v>
      </c>
      <c r="G5642" s="30"/>
      <c r="H5642" s="31" t="s">
        <v>1566</v>
      </c>
      <c r="I5642" s="32">
        <f t="shared" ref="I5642:I5646" si="15094">I5643</f>
        <v>215177.9</v>
      </c>
      <c r="J5642" s="32">
        <f t="shared" ref="J5642:J5646" si="15095">J5643</f>
        <v>267185.59999999998</v>
      </c>
      <c r="K5642" s="32">
        <f t="shared" ref="K5642:K5646" si="15096">K5643</f>
        <v>181176.5</v>
      </c>
      <c r="L5642" s="32">
        <f t="shared" ref="L5642:L5646" si="15097">L5643</f>
        <v>0</v>
      </c>
      <c r="M5642" s="32">
        <f t="shared" ref="M5642:M5646" si="15098">M5643</f>
        <v>0</v>
      </c>
      <c r="N5642" s="32">
        <f t="shared" ref="N5642:N5646" si="15099">N5643</f>
        <v>0</v>
      </c>
      <c r="O5642" s="32">
        <f t="shared" ref="O5642:O5646" si="15100">O5643</f>
        <v>0</v>
      </c>
      <c r="P5642" s="32">
        <f t="shared" ref="P5642:P5646" si="15101">P5643</f>
        <v>0</v>
      </c>
      <c r="Q5642" s="32">
        <f t="shared" ref="Q5642:Q5646" si="15102">Q5643</f>
        <v>0</v>
      </c>
      <c r="R5642" s="32">
        <f t="shared" ref="R5642:R5646" si="15103">R5643</f>
        <v>0</v>
      </c>
      <c r="S5642" s="32">
        <f t="shared" ref="S5642:S5646" si="15104">S5643</f>
        <v>0</v>
      </c>
      <c r="T5642" s="32">
        <f t="shared" ref="T5642:T5646" si="15105">T5643</f>
        <v>0</v>
      </c>
      <c r="U5642" s="32">
        <v>0</v>
      </c>
      <c r="V5642" s="32">
        <f t="shared" si="15052"/>
        <v>215177.9</v>
      </c>
      <c r="W5642" s="32">
        <f t="shared" ref="W5642:W5646" si="15106">W5643</f>
        <v>0</v>
      </c>
      <c r="X5642" s="32">
        <f t="shared" ref="X5642:X5646" si="15107">X5643</f>
        <v>0</v>
      </c>
      <c r="Y5642" s="32">
        <f t="shared" ref="Y5642:Y5646" si="15108">Y5643</f>
        <v>0</v>
      </c>
      <c r="Z5642" s="32">
        <f t="shared" ref="Z5642:Z5646" si="15109">Z5643</f>
        <v>0</v>
      </c>
      <c r="AA5642" s="32">
        <f t="shared" ref="AA5642:AA5646" si="15110">AA5643</f>
        <v>0</v>
      </c>
      <c r="AB5642" s="32">
        <f t="shared" ref="AB5642:AB5646" si="15111">AB5643</f>
        <v>196983.69727</v>
      </c>
      <c r="AC5642" s="33">
        <f t="shared" ref="AC5642:AC5646" si="15112">AC5643</f>
        <v>226558.73753000001</v>
      </c>
      <c r="AD5642" s="33">
        <f t="shared" ref="AD5642:AD5646" si="15113">AD5643</f>
        <v>221622.30624999999</v>
      </c>
      <c r="AE5642" s="34">
        <f t="shared" si="14989"/>
        <v>97.821125182008771</v>
      </c>
      <c r="AF5642" s="32">
        <f t="shared" ref="AF5642:AF5646" si="15114">AF5643</f>
        <v>226558.73753000001</v>
      </c>
      <c r="AG5642" s="32">
        <f t="shared" ref="AG5642:AG5646" si="15115">AG5643</f>
        <v>0</v>
      </c>
      <c r="AH5642" s="32">
        <f t="shared" ref="AH5642:AH5646" si="15116">AH5643</f>
        <v>0</v>
      </c>
      <c r="AI5642" s="32">
        <f t="shared" ref="AI5642:AI5646" si="15117">AI5643</f>
        <v>0</v>
      </c>
      <c r="AJ5642" s="32">
        <f t="shared" ref="AJ5642:AJ5646" si="15118">AJ5643</f>
        <v>0</v>
      </c>
      <c r="AK5642" s="32">
        <f t="shared" ref="AK5642:AK5646" si="15119">AK5643</f>
        <v>0</v>
      </c>
      <c r="AL5642" s="32">
        <f t="shared" si="14996"/>
        <v>226558.73753000001</v>
      </c>
      <c r="AM5642" s="32">
        <f t="shared" si="14997"/>
        <v>-11380.837530000019</v>
      </c>
    </row>
    <row r="5643" spans="2:40" ht="31.2" x14ac:dyDescent="0.3">
      <c r="B5643" s="30" t="s">
        <v>1540</v>
      </c>
      <c r="C5643" s="30" t="s">
        <v>443</v>
      </c>
      <c r="D5643" s="30" t="s">
        <v>104</v>
      </c>
      <c r="E5643" s="15" t="str">
        <f t="shared" si="15007"/>
        <v>1004</v>
      </c>
      <c r="F5643" s="30" t="s">
        <v>1565</v>
      </c>
      <c r="G5643" s="30" t="s">
        <v>547</v>
      </c>
      <c r="H5643" s="31" t="s">
        <v>548</v>
      </c>
      <c r="I5643" s="32">
        <f t="shared" si="15094"/>
        <v>215177.9</v>
      </c>
      <c r="J5643" s="32">
        <f t="shared" si="15095"/>
        <v>267185.59999999998</v>
      </c>
      <c r="K5643" s="32">
        <f t="shared" si="15096"/>
        <v>181176.5</v>
      </c>
      <c r="L5643" s="32">
        <f t="shared" si="15097"/>
        <v>0</v>
      </c>
      <c r="M5643" s="32">
        <f t="shared" si="15098"/>
        <v>0</v>
      </c>
      <c r="N5643" s="32">
        <f t="shared" si="15099"/>
        <v>0</v>
      </c>
      <c r="O5643" s="32">
        <f t="shared" si="15100"/>
        <v>0</v>
      </c>
      <c r="P5643" s="32">
        <f t="shared" si="15101"/>
        <v>0</v>
      </c>
      <c r="Q5643" s="32">
        <f t="shared" si="15102"/>
        <v>0</v>
      </c>
      <c r="R5643" s="32">
        <f t="shared" si="15103"/>
        <v>0</v>
      </c>
      <c r="S5643" s="32">
        <f t="shared" si="15104"/>
        <v>0</v>
      </c>
      <c r="T5643" s="32">
        <f t="shared" si="15105"/>
        <v>0</v>
      </c>
      <c r="U5643" s="32">
        <v>0</v>
      </c>
      <c r="V5643" s="32">
        <f t="shared" si="15052"/>
        <v>215177.9</v>
      </c>
      <c r="W5643" s="32">
        <f t="shared" si="15106"/>
        <v>0</v>
      </c>
      <c r="X5643" s="32">
        <f t="shared" si="15107"/>
        <v>0</v>
      </c>
      <c r="Y5643" s="32">
        <f t="shared" si="15108"/>
        <v>0</v>
      </c>
      <c r="Z5643" s="32">
        <f t="shared" si="15109"/>
        <v>0</v>
      </c>
      <c r="AA5643" s="32">
        <f t="shared" si="15110"/>
        <v>0</v>
      </c>
      <c r="AB5643" s="32">
        <f t="shared" si="15111"/>
        <v>196983.69727</v>
      </c>
      <c r="AC5643" s="33">
        <f t="shared" si="15112"/>
        <v>226558.73753000001</v>
      </c>
      <c r="AD5643" s="33">
        <f t="shared" si="15113"/>
        <v>221622.30624999999</v>
      </c>
      <c r="AE5643" s="34">
        <f t="shared" si="14989"/>
        <v>97.821125182008771</v>
      </c>
      <c r="AF5643" s="32">
        <f t="shared" si="15114"/>
        <v>226558.73753000001</v>
      </c>
      <c r="AG5643" s="32">
        <f t="shared" si="15115"/>
        <v>0</v>
      </c>
      <c r="AH5643" s="32">
        <f t="shared" si="15116"/>
        <v>0</v>
      </c>
      <c r="AI5643" s="32">
        <f t="shared" si="15117"/>
        <v>0</v>
      </c>
      <c r="AJ5643" s="32">
        <f t="shared" si="15118"/>
        <v>0</v>
      </c>
      <c r="AK5643" s="32">
        <f t="shared" si="15119"/>
        <v>0</v>
      </c>
      <c r="AL5643" s="32">
        <f t="shared" si="14996"/>
        <v>226558.73753000001</v>
      </c>
      <c r="AM5643" s="32">
        <f t="shared" si="14997"/>
        <v>-11380.837530000019</v>
      </c>
    </row>
    <row r="5644" spans="2:40" x14ac:dyDescent="0.3">
      <c r="B5644" s="30" t="s">
        <v>1540</v>
      </c>
      <c r="C5644" s="30" t="s">
        <v>443</v>
      </c>
      <c r="D5644" s="30" t="s">
        <v>104</v>
      </c>
      <c r="E5644" s="15" t="str">
        <f t="shared" si="15007"/>
        <v>1004</v>
      </c>
      <c r="F5644" s="30" t="s">
        <v>1565</v>
      </c>
      <c r="G5644" s="30" t="s">
        <v>906</v>
      </c>
      <c r="H5644" s="31" t="s">
        <v>907</v>
      </c>
      <c r="I5644" s="32">
        <v>215177.9</v>
      </c>
      <c r="J5644" s="32">
        <v>267185.59999999998</v>
      </c>
      <c r="K5644" s="32">
        <v>181176.5</v>
      </c>
      <c r="L5644" s="32"/>
      <c r="M5644" s="32"/>
      <c r="N5644" s="32"/>
      <c r="O5644" s="32">
        <v>0</v>
      </c>
      <c r="P5644" s="32">
        <v>0</v>
      </c>
      <c r="Q5644" s="32">
        <v>0</v>
      </c>
      <c r="R5644" s="32">
        <v>0</v>
      </c>
      <c r="S5644" s="32">
        <v>0</v>
      </c>
      <c r="T5644" s="32">
        <v>0</v>
      </c>
      <c r="U5644" s="32">
        <v>0</v>
      </c>
      <c r="V5644" s="32">
        <f t="shared" si="15052"/>
        <v>215177.9</v>
      </c>
      <c r="W5644" s="32"/>
      <c r="X5644" s="32"/>
      <c r="Y5644" s="32"/>
      <c r="Z5644" s="32"/>
      <c r="AA5644" s="32"/>
      <c r="AB5644" s="32">
        <v>196983.69727</v>
      </c>
      <c r="AC5644" s="33">
        <v>226558.73753000001</v>
      </c>
      <c r="AD5644" s="33">
        <v>221622.30624999999</v>
      </c>
      <c r="AE5644" s="34">
        <f t="shared" si="14989"/>
        <v>97.821125182008771</v>
      </c>
      <c r="AF5644" s="32">
        <v>226558.73753000001</v>
      </c>
      <c r="AG5644" s="32">
        <v>0</v>
      </c>
      <c r="AH5644" s="32">
        <v>0</v>
      </c>
      <c r="AI5644" s="32">
        <v>0</v>
      </c>
      <c r="AJ5644" s="32">
        <v>0</v>
      </c>
      <c r="AK5644" s="32">
        <v>0</v>
      </c>
      <c r="AL5644" s="32">
        <f t="shared" si="14996"/>
        <v>226558.73753000001</v>
      </c>
      <c r="AM5644" s="32">
        <f t="shared" si="14997"/>
        <v>-11380.837530000019</v>
      </c>
      <c r="AN5644" s="12"/>
    </row>
    <row r="5645" spans="2:40" ht="62.4" x14ac:dyDescent="0.3">
      <c r="B5645" s="30" t="s">
        <v>1540</v>
      </c>
      <c r="C5645" s="30" t="s">
        <v>443</v>
      </c>
      <c r="D5645" s="30" t="s">
        <v>104</v>
      </c>
      <c r="E5645" s="15" t="str">
        <f t="shared" si="15007"/>
        <v>1004</v>
      </c>
      <c r="F5645" s="30" t="s">
        <v>1567</v>
      </c>
      <c r="G5645" s="30"/>
      <c r="H5645" s="31" t="s">
        <v>1568</v>
      </c>
      <c r="I5645" s="32">
        <f t="shared" si="15094"/>
        <v>268372.90000000002</v>
      </c>
      <c r="J5645" s="32">
        <f t="shared" si="15095"/>
        <v>257812.4</v>
      </c>
      <c r="K5645" s="32">
        <f t="shared" si="15096"/>
        <v>260927.1</v>
      </c>
      <c r="L5645" s="32">
        <f t="shared" si="15097"/>
        <v>0</v>
      </c>
      <c r="M5645" s="32">
        <f t="shared" si="15098"/>
        <v>0</v>
      </c>
      <c r="N5645" s="32">
        <f t="shared" si="15099"/>
        <v>0</v>
      </c>
      <c r="O5645" s="32">
        <f t="shared" si="15100"/>
        <v>0</v>
      </c>
      <c r="P5645" s="32">
        <f t="shared" si="15101"/>
        <v>0</v>
      </c>
      <c r="Q5645" s="32">
        <f t="shared" si="15102"/>
        <v>0</v>
      </c>
      <c r="R5645" s="32">
        <f t="shared" si="15103"/>
        <v>0</v>
      </c>
      <c r="S5645" s="32">
        <f t="shared" si="15104"/>
        <v>0</v>
      </c>
      <c r="T5645" s="32">
        <f t="shared" si="15105"/>
        <v>0</v>
      </c>
      <c r="U5645" s="32">
        <v>0</v>
      </c>
      <c r="V5645" s="32">
        <f t="shared" si="15052"/>
        <v>268372.90000000002</v>
      </c>
      <c r="W5645" s="32">
        <f t="shared" si="15106"/>
        <v>0</v>
      </c>
      <c r="X5645" s="32">
        <f t="shared" si="15107"/>
        <v>0</v>
      </c>
      <c r="Y5645" s="32">
        <f t="shared" si="15108"/>
        <v>0</v>
      </c>
      <c r="Z5645" s="32">
        <f t="shared" si="15109"/>
        <v>0</v>
      </c>
      <c r="AA5645" s="32">
        <f t="shared" si="15110"/>
        <v>0</v>
      </c>
      <c r="AB5645" s="32">
        <f t="shared" si="15111"/>
        <v>277707.36251000001</v>
      </c>
      <c r="AC5645" s="33">
        <f t="shared" si="15112"/>
        <v>277707.36251000001</v>
      </c>
      <c r="AD5645" s="33">
        <f t="shared" si="15113"/>
        <v>277707.36251000001</v>
      </c>
      <c r="AE5645" s="34">
        <f t="shared" si="14989"/>
        <v>100</v>
      </c>
      <c r="AF5645" s="32">
        <f t="shared" si="15114"/>
        <v>277707.36251000001</v>
      </c>
      <c r="AG5645" s="32">
        <f t="shared" si="15115"/>
        <v>0</v>
      </c>
      <c r="AH5645" s="32">
        <f t="shared" si="15116"/>
        <v>0</v>
      </c>
      <c r="AI5645" s="32">
        <f t="shared" si="15117"/>
        <v>0</v>
      </c>
      <c r="AJ5645" s="32">
        <f t="shared" si="15118"/>
        <v>0</v>
      </c>
      <c r="AK5645" s="32">
        <f t="shared" si="15119"/>
        <v>0</v>
      </c>
      <c r="AL5645" s="32">
        <f t="shared" si="14996"/>
        <v>277707.36251000001</v>
      </c>
      <c r="AM5645" s="32">
        <f t="shared" si="14997"/>
        <v>-9334.462509999983</v>
      </c>
    </row>
    <row r="5646" spans="2:40" ht="31.2" x14ac:dyDescent="0.3">
      <c r="B5646" s="30" t="s">
        <v>1540</v>
      </c>
      <c r="C5646" s="30" t="s">
        <v>443</v>
      </c>
      <c r="D5646" s="30" t="s">
        <v>104</v>
      </c>
      <c r="E5646" s="15" t="str">
        <f t="shared" si="15007"/>
        <v>1004</v>
      </c>
      <c r="F5646" s="30" t="s">
        <v>1567</v>
      </c>
      <c r="G5646" s="30" t="s">
        <v>547</v>
      </c>
      <c r="H5646" s="31" t="s">
        <v>548</v>
      </c>
      <c r="I5646" s="32">
        <f t="shared" si="15094"/>
        <v>268372.90000000002</v>
      </c>
      <c r="J5646" s="32">
        <f t="shared" si="15095"/>
        <v>257812.4</v>
      </c>
      <c r="K5646" s="32">
        <f t="shared" si="15096"/>
        <v>260927.1</v>
      </c>
      <c r="L5646" s="32">
        <f t="shared" si="15097"/>
        <v>0</v>
      </c>
      <c r="M5646" s="32">
        <f t="shared" si="15098"/>
        <v>0</v>
      </c>
      <c r="N5646" s="32">
        <f t="shared" si="15099"/>
        <v>0</v>
      </c>
      <c r="O5646" s="32">
        <f t="shared" si="15100"/>
        <v>0</v>
      </c>
      <c r="P5646" s="32">
        <f t="shared" si="15101"/>
        <v>0</v>
      </c>
      <c r="Q5646" s="32">
        <f t="shared" si="15102"/>
        <v>0</v>
      </c>
      <c r="R5646" s="32">
        <f t="shared" si="15103"/>
        <v>0</v>
      </c>
      <c r="S5646" s="32">
        <f t="shared" si="15104"/>
        <v>0</v>
      </c>
      <c r="T5646" s="32">
        <f t="shared" si="15105"/>
        <v>0</v>
      </c>
      <c r="U5646" s="32">
        <v>0</v>
      </c>
      <c r="V5646" s="32">
        <f t="shared" si="15052"/>
        <v>268372.90000000002</v>
      </c>
      <c r="W5646" s="32">
        <f t="shared" si="15106"/>
        <v>0</v>
      </c>
      <c r="X5646" s="32">
        <f t="shared" si="15107"/>
        <v>0</v>
      </c>
      <c r="Y5646" s="32">
        <f t="shared" si="15108"/>
        <v>0</v>
      </c>
      <c r="Z5646" s="32">
        <f t="shared" si="15109"/>
        <v>0</v>
      </c>
      <c r="AA5646" s="32">
        <f t="shared" si="15110"/>
        <v>0</v>
      </c>
      <c r="AB5646" s="32">
        <f t="shared" si="15111"/>
        <v>277707.36251000001</v>
      </c>
      <c r="AC5646" s="33">
        <f t="shared" si="15112"/>
        <v>277707.36251000001</v>
      </c>
      <c r="AD5646" s="33">
        <f t="shared" si="15113"/>
        <v>277707.36251000001</v>
      </c>
      <c r="AE5646" s="34">
        <f t="shared" si="14989"/>
        <v>100</v>
      </c>
      <c r="AF5646" s="32">
        <f t="shared" si="15114"/>
        <v>277707.36251000001</v>
      </c>
      <c r="AG5646" s="32">
        <f t="shared" si="15115"/>
        <v>0</v>
      </c>
      <c r="AH5646" s="32">
        <f t="shared" si="15116"/>
        <v>0</v>
      </c>
      <c r="AI5646" s="32">
        <f t="shared" si="15117"/>
        <v>0</v>
      </c>
      <c r="AJ5646" s="32">
        <f t="shared" si="15118"/>
        <v>0</v>
      </c>
      <c r="AK5646" s="32">
        <f t="shared" si="15119"/>
        <v>0</v>
      </c>
      <c r="AL5646" s="32">
        <f t="shared" si="14996"/>
        <v>277707.36251000001</v>
      </c>
      <c r="AM5646" s="32">
        <f t="shared" si="14997"/>
        <v>-9334.462509999983</v>
      </c>
    </row>
    <row r="5647" spans="2:40" x14ac:dyDescent="0.3">
      <c r="B5647" s="30" t="s">
        <v>1540</v>
      </c>
      <c r="C5647" s="30" t="s">
        <v>443</v>
      </c>
      <c r="D5647" s="30" t="s">
        <v>104</v>
      </c>
      <c r="E5647" s="15" t="str">
        <f t="shared" si="15007"/>
        <v>1004</v>
      </c>
      <c r="F5647" s="30" t="s">
        <v>1567</v>
      </c>
      <c r="G5647" s="30" t="s">
        <v>906</v>
      </c>
      <c r="H5647" s="31" t="s">
        <v>907</v>
      </c>
      <c r="I5647" s="32">
        <v>268372.90000000002</v>
      </c>
      <c r="J5647" s="32">
        <v>257812.4</v>
      </c>
      <c r="K5647" s="32">
        <v>260927.1</v>
      </c>
      <c r="L5647" s="32"/>
      <c r="M5647" s="32"/>
      <c r="N5647" s="32"/>
      <c r="O5647" s="32">
        <v>0</v>
      </c>
      <c r="P5647" s="32">
        <v>0</v>
      </c>
      <c r="Q5647" s="32">
        <v>0</v>
      </c>
      <c r="R5647" s="32">
        <v>0</v>
      </c>
      <c r="S5647" s="32">
        <v>0</v>
      </c>
      <c r="T5647" s="32">
        <v>0</v>
      </c>
      <c r="U5647" s="32">
        <v>0</v>
      </c>
      <c r="V5647" s="32">
        <f t="shared" si="15052"/>
        <v>268372.90000000002</v>
      </c>
      <c r="W5647" s="32"/>
      <c r="X5647" s="32"/>
      <c r="Y5647" s="32"/>
      <c r="Z5647" s="32"/>
      <c r="AA5647" s="32"/>
      <c r="AB5647" s="32">
        <v>277707.36251000001</v>
      </c>
      <c r="AC5647" s="33">
        <v>277707.36251000001</v>
      </c>
      <c r="AD5647" s="33">
        <v>277707.36251000001</v>
      </c>
      <c r="AE5647" s="34">
        <f t="shared" si="14989"/>
        <v>100</v>
      </c>
      <c r="AF5647" s="32">
        <v>277707.36251000001</v>
      </c>
      <c r="AG5647" s="32">
        <v>0</v>
      </c>
      <c r="AH5647" s="32">
        <v>0</v>
      </c>
      <c r="AI5647" s="32">
        <v>0</v>
      </c>
      <c r="AJ5647" s="32">
        <v>0</v>
      </c>
      <c r="AK5647" s="32">
        <v>0</v>
      </c>
      <c r="AL5647" s="32">
        <f t="shared" si="14996"/>
        <v>277707.36251000001</v>
      </c>
      <c r="AM5647" s="32">
        <f t="shared" si="14997"/>
        <v>-9334.462509999983</v>
      </c>
      <c r="AN5647" s="12"/>
    </row>
    <row r="5648" spans="2:40" s="22" customFormat="1" x14ac:dyDescent="0.3">
      <c r="B5648" s="23" t="s">
        <v>1540</v>
      </c>
      <c r="C5648" s="23" t="s">
        <v>443</v>
      </c>
      <c r="D5648" s="23" t="s">
        <v>132</v>
      </c>
      <c r="E5648" s="24" t="str">
        <f t="shared" si="15007"/>
        <v>1006</v>
      </c>
      <c r="F5648" s="23"/>
      <c r="G5648" s="23"/>
      <c r="H5648" s="25" t="s">
        <v>643</v>
      </c>
      <c r="I5648" s="26">
        <f t="shared" ref="I5648:T5648" si="15120">I5664+I5649+I5655</f>
        <v>42271.199999999997</v>
      </c>
      <c r="J5648" s="26">
        <f t="shared" si="15120"/>
        <v>42404.799999999996</v>
      </c>
      <c r="K5648" s="26">
        <f t="shared" si="15120"/>
        <v>42364.299999999996</v>
      </c>
      <c r="L5648" s="26">
        <f t="shared" si="15120"/>
        <v>0</v>
      </c>
      <c r="M5648" s="26">
        <f t="shared" si="15120"/>
        <v>0</v>
      </c>
      <c r="N5648" s="26">
        <f t="shared" si="15120"/>
        <v>0</v>
      </c>
      <c r="O5648" s="26">
        <f t="shared" si="15120"/>
        <v>3804.9540000000002</v>
      </c>
      <c r="P5648" s="26">
        <f t="shared" si="15120"/>
        <v>7225.9989999999998</v>
      </c>
      <c r="Q5648" s="26">
        <f t="shared" si="15120"/>
        <v>0</v>
      </c>
      <c r="R5648" s="26">
        <f t="shared" si="15120"/>
        <v>104.556</v>
      </c>
      <c r="S5648" s="26">
        <f t="shared" si="15120"/>
        <v>0</v>
      </c>
      <c r="T5648" s="26">
        <f t="shared" si="15120"/>
        <v>0</v>
      </c>
      <c r="U5648" s="26">
        <v>0</v>
      </c>
      <c r="V5648" s="26">
        <f t="shared" si="15052"/>
        <v>53406.708999999988</v>
      </c>
      <c r="W5648" s="26">
        <f t="shared" ref="W5648:AD5648" si="15121">W5664+W5649+W5655</f>
        <v>0</v>
      </c>
      <c r="X5648" s="26">
        <f t="shared" si="15121"/>
        <v>0</v>
      </c>
      <c r="Y5648" s="26">
        <f t="shared" si="15121"/>
        <v>0</v>
      </c>
      <c r="Z5648" s="26">
        <f t="shared" si="15121"/>
        <v>0</v>
      </c>
      <c r="AA5648" s="26">
        <f t="shared" si="15121"/>
        <v>0</v>
      </c>
      <c r="AB5648" s="26">
        <f t="shared" si="15121"/>
        <v>42726.996160000002</v>
      </c>
      <c r="AC5648" s="27">
        <f t="shared" si="15121"/>
        <v>55561.766689999997</v>
      </c>
      <c r="AD5648" s="27">
        <f t="shared" si="15121"/>
        <v>55355.937019999998</v>
      </c>
      <c r="AE5648" s="28">
        <f t="shared" si="14989"/>
        <v>99.629548010687998</v>
      </c>
      <c r="AF5648" s="26">
        <f t="shared" ref="AF5648:AK5648" si="15122">AF5664+AF5649+AF5655</f>
        <v>51084.341659999998</v>
      </c>
      <c r="AG5648" s="26">
        <f t="shared" si="15122"/>
        <v>3804.9540000000002</v>
      </c>
      <c r="AH5648" s="26">
        <f t="shared" si="15122"/>
        <v>0</v>
      </c>
      <c r="AI5648" s="26">
        <f t="shared" si="15122"/>
        <v>0</v>
      </c>
      <c r="AJ5648" s="26">
        <f t="shared" si="15122"/>
        <v>0</v>
      </c>
      <c r="AK5648" s="26">
        <f t="shared" si="15122"/>
        <v>0</v>
      </c>
      <c r="AL5648" s="26">
        <f t="shared" si="14996"/>
        <v>54889.295659999996</v>
      </c>
      <c r="AM5648" s="26">
        <f t="shared" si="14997"/>
        <v>-1482.5866600000081</v>
      </c>
      <c r="AN5648" s="29"/>
    </row>
    <row r="5649" spans="2:40" ht="31.2" x14ac:dyDescent="0.3">
      <c r="B5649" s="30" t="s">
        <v>1540</v>
      </c>
      <c r="C5649" s="30" t="s">
        <v>443</v>
      </c>
      <c r="D5649" s="30" t="s">
        <v>132</v>
      </c>
      <c r="E5649" s="15" t="str">
        <f t="shared" si="15007"/>
        <v>1006</v>
      </c>
      <c r="F5649" s="30" t="s">
        <v>959</v>
      </c>
      <c r="G5649" s="30"/>
      <c r="H5649" s="31" t="s">
        <v>960</v>
      </c>
      <c r="I5649" s="32">
        <f t="shared" ref="I5649:I5657" si="15123">I5650</f>
        <v>236.10000000000002</v>
      </c>
      <c r="J5649" s="32">
        <f t="shared" ref="J5649:J5657" si="15124">J5650</f>
        <v>256.39999999999998</v>
      </c>
      <c r="K5649" s="32">
        <f t="shared" ref="K5649:K5657" si="15125">K5650</f>
        <v>215.89999999999998</v>
      </c>
      <c r="L5649" s="32">
        <f t="shared" ref="L5649:L5657" si="15126">L5650</f>
        <v>0</v>
      </c>
      <c r="M5649" s="32">
        <f t="shared" ref="M5649:M5657" si="15127">M5650</f>
        <v>0</v>
      </c>
      <c r="N5649" s="32">
        <f t="shared" ref="N5649:N5657" si="15128">N5650</f>
        <v>0</v>
      </c>
      <c r="O5649" s="32">
        <f t="shared" ref="O5649:O5657" si="15129">O5650</f>
        <v>0</v>
      </c>
      <c r="P5649" s="32">
        <f t="shared" ref="P5649:P5657" si="15130">P5650</f>
        <v>0</v>
      </c>
      <c r="Q5649" s="32">
        <f t="shared" ref="Q5649:Q5657" si="15131">Q5650</f>
        <v>0</v>
      </c>
      <c r="R5649" s="32">
        <f t="shared" ref="R5649:R5657" si="15132">R5650</f>
        <v>0</v>
      </c>
      <c r="S5649" s="32">
        <f t="shared" ref="S5649:S5657" si="15133">S5650</f>
        <v>0</v>
      </c>
      <c r="T5649" s="32">
        <f t="shared" ref="T5649:T5657" si="15134">T5650</f>
        <v>0</v>
      </c>
      <c r="U5649" s="32">
        <v>0</v>
      </c>
      <c r="V5649" s="32">
        <f t="shared" si="15052"/>
        <v>236.10000000000002</v>
      </c>
      <c r="W5649" s="32">
        <f t="shared" ref="W5649:W5657" si="15135">W5650</f>
        <v>0</v>
      </c>
      <c r="X5649" s="32">
        <f t="shared" ref="X5649:X5657" si="15136">X5650</f>
        <v>0</v>
      </c>
      <c r="Y5649" s="32">
        <f t="shared" ref="Y5649:Y5657" si="15137">Y5650</f>
        <v>0</v>
      </c>
      <c r="Z5649" s="32">
        <f t="shared" ref="Z5649:Z5657" si="15138">Z5650</f>
        <v>0</v>
      </c>
      <c r="AA5649" s="32">
        <f t="shared" ref="AA5649:AA5657" si="15139">AA5650</f>
        <v>0</v>
      </c>
      <c r="AB5649" s="32">
        <f t="shared" ref="AB5649:AB5657" si="15140">AB5650</f>
        <v>8.3504100000000001</v>
      </c>
      <c r="AC5649" s="33">
        <f t="shared" ref="AC5649:AC5657" si="15141">AC5650</f>
        <v>241.18808999999999</v>
      </c>
      <c r="AD5649" s="33">
        <f t="shared" ref="AD5649:AD5657" si="15142">AD5650</f>
        <v>36.350810000000003</v>
      </c>
      <c r="AE5649" s="34">
        <f t="shared" si="14989"/>
        <v>15.071560954771856</v>
      </c>
      <c r="AF5649" s="32">
        <f t="shared" ref="AF5649:AF5657" si="15143">AF5650</f>
        <v>241.18808999999999</v>
      </c>
      <c r="AG5649" s="32">
        <f t="shared" ref="AG5649:AG5657" si="15144">AG5650</f>
        <v>0</v>
      </c>
      <c r="AH5649" s="32">
        <f t="shared" ref="AH5649:AH5657" si="15145">AH5650</f>
        <v>0</v>
      </c>
      <c r="AI5649" s="32">
        <f t="shared" ref="AI5649:AI5657" si="15146">AI5650</f>
        <v>0</v>
      </c>
      <c r="AJ5649" s="32">
        <f t="shared" ref="AJ5649:AJ5657" si="15147">AJ5650</f>
        <v>0</v>
      </c>
      <c r="AK5649" s="32">
        <f t="shared" ref="AK5649:AK5657" si="15148">AK5650</f>
        <v>0</v>
      </c>
      <c r="AL5649" s="32">
        <f t="shared" si="14996"/>
        <v>241.18808999999999</v>
      </c>
      <c r="AM5649" s="32">
        <f t="shared" si="14997"/>
        <v>-5.0880899999999656</v>
      </c>
    </row>
    <row r="5650" spans="2:40" x14ac:dyDescent="0.3">
      <c r="B5650" s="30" t="s">
        <v>1540</v>
      </c>
      <c r="C5650" s="30" t="s">
        <v>443</v>
      </c>
      <c r="D5650" s="30" t="s">
        <v>132</v>
      </c>
      <c r="E5650" s="15" t="str">
        <f t="shared" si="15007"/>
        <v>1006</v>
      </c>
      <c r="F5650" s="30" t="s">
        <v>961</v>
      </c>
      <c r="G5650" s="30"/>
      <c r="H5650" s="31" t="s">
        <v>962</v>
      </c>
      <c r="I5650" s="32">
        <f t="shared" si="15123"/>
        <v>236.10000000000002</v>
      </c>
      <c r="J5650" s="32">
        <f t="shared" si="15124"/>
        <v>256.39999999999998</v>
      </c>
      <c r="K5650" s="32">
        <f t="shared" si="15125"/>
        <v>215.89999999999998</v>
      </c>
      <c r="L5650" s="32">
        <f t="shared" si="15126"/>
        <v>0</v>
      </c>
      <c r="M5650" s="32">
        <f t="shared" si="15127"/>
        <v>0</v>
      </c>
      <c r="N5650" s="32">
        <f t="shared" si="15128"/>
        <v>0</v>
      </c>
      <c r="O5650" s="32">
        <f t="shared" si="15129"/>
        <v>0</v>
      </c>
      <c r="P5650" s="32">
        <f t="shared" si="15130"/>
        <v>0</v>
      </c>
      <c r="Q5650" s="32">
        <f t="shared" si="15131"/>
        <v>0</v>
      </c>
      <c r="R5650" s="32">
        <f t="shared" si="15132"/>
        <v>0</v>
      </c>
      <c r="S5650" s="32">
        <f t="shared" si="15133"/>
        <v>0</v>
      </c>
      <c r="T5650" s="32">
        <f t="shared" si="15134"/>
        <v>0</v>
      </c>
      <c r="U5650" s="32">
        <v>0</v>
      </c>
      <c r="V5650" s="32">
        <f t="shared" si="15052"/>
        <v>236.10000000000002</v>
      </c>
      <c r="W5650" s="32">
        <f t="shared" si="15135"/>
        <v>0</v>
      </c>
      <c r="X5650" s="32">
        <f t="shared" si="15136"/>
        <v>0</v>
      </c>
      <c r="Y5650" s="32">
        <f t="shared" si="15137"/>
        <v>0</v>
      </c>
      <c r="Z5650" s="32">
        <f t="shared" si="15138"/>
        <v>0</v>
      </c>
      <c r="AA5650" s="32">
        <f t="shared" si="15139"/>
        <v>0</v>
      </c>
      <c r="AB5650" s="32">
        <f t="shared" si="15140"/>
        <v>8.3504100000000001</v>
      </c>
      <c r="AC5650" s="33">
        <f t="shared" si="15141"/>
        <v>241.18808999999999</v>
      </c>
      <c r="AD5650" s="33">
        <f t="shared" si="15142"/>
        <v>36.350810000000003</v>
      </c>
      <c r="AE5650" s="34">
        <f t="shared" si="14989"/>
        <v>15.071560954771856</v>
      </c>
      <c r="AF5650" s="32">
        <f t="shared" si="15143"/>
        <v>241.18808999999999</v>
      </c>
      <c r="AG5650" s="32">
        <f t="shared" si="15144"/>
        <v>0</v>
      </c>
      <c r="AH5650" s="32">
        <f t="shared" si="15145"/>
        <v>0</v>
      </c>
      <c r="AI5650" s="32">
        <f t="shared" si="15146"/>
        <v>0</v>
      </c>
      <c r="AJ5650" s="32">
        <f t="shared" si="15147"/>
        <v>0</v>
      </c>
      <c r="AK5650" s="32">
        <f t="shared" si="15148"/>
        <v>0</v>
      </c>
      <c r="AL5650" s="32">
        <f t="shared" si="14996"/>
        <v>241.18808999999999</v>
      </c>
      <c r="AM5650" s="32">
        <f t="shared" si="14997"/>
        <v>-5.0880899999999656</v>
      </c>
    </row>
    <row r="5651" spans="2:40" ht="62.4" x14ac:dyDescent="0.3">
      <c r="B5651" s="30" t="s">
        <v>1540</v>
      </c>
      <c r="C5651" s="30" t="s">
        <v>443</v>
      </c>
      <c r="D5651" s="30" t="s">
        <v>132</v>
      </c>
      <c r="E5651" s="15" t="str">
        <f t="shared" si="15007"/>
        <v>1006</v>
      </c>
      <c r="F5651" s="30" t="s">
        <v>963</v>
      </c>
      <c r="G5651" s="30"/>
      <c r="H5651" s="31" t="s">
        <v>964</v>
      </c>
      <c r="I5651" s="32">
        <f t="shared" si="15123"/>
        <v>236.10000000000002</v>
      </c>
      <c r="J5651" s="32">
        <f t="shared" si="15124"/>
        <v>256.39999999999998</v>
      </c>
      <c r="K5651" s="32">
        <f t="shared" si="15125"/>
        <v>215.89999999999998</v>
      </c>
      <c r="L5651" s="32">
        <f t="shared" si="15126"/>
        <v>0</v>
      </c>
      <c r="M5651" s="32">
        <f t="shared" si="15127"/>
        <v>0</v>
      </c>
      <c r="N5651" s="32">
        <f t="shared" si="15128"/>
        <v>0</v>
      </c>
      <c r="O5651" s="32">
        <f t="shared" si="15129"/>
        <v>0</v>
      </c>
      <c r="P5651" s="32">
        <f t="shared" si="15130"/>
        <v>0</v>
      </c>
      <c r="Q5651" s="32">
        <f t="shared" si="15131"/>
        <v>0</v>
      </c>
      <c r="R5651" s="32">
        <f t="shared" si="15132"/>
        <v>0</v>
      </c>
      <c r="S5651" s="32">
        <f t="shared" si="15133"/>
        <v>0</v>
      </c>
      <c r="T5651" s="32">
        <f t="shared" si="15134"/>
        <v>0</v>
      </c>
      <c r="U5651" s="32">
        <v>0</v>
      </c>
      <c r="V5651" s="32">
        <f t="shared" si="15052"/>
        <v>236.10000000000002</v>
      </c>
      <c r="W5651" s="32">
        <f t="shared" si="15135"/>
        <v>0</v>
      </c>
      <c r="X5651" s="32">
        <f t="shared" si="15136"/>
        <v>0</v>
      </c>
      <c r="Y5651" s="32">
        <f t="shared" si="15137"/>
        <v>0</v>
      </c>
      <c r="Z5651" s="32">
        <f t="shared" si="15138"/>
        <v>0</v>
      </c>
      <c r="AA5651" s="32">
        <f t="shared" si="15139"/>
        <v>0</v>
      </c>
      <c r="AB5651" s="32">
        <f t="shared" si="15140"/>
        <v>8.3504100000000001</v>
      </c>
      <c r="AC5651" s="33">
        <f t="shared" si="15141"/>
        <v>241.18808999999999</v>
      </c>
      <c r="AD5651" s="33">
        <f t="shared" si="15142"/>
        <v>36.350810000000003</v>
      </c>
      <c r="AE5651" s="34">
        <f t="shared" si="14989"/>
        <v>15.071560954771856</v>
      </c>
      <c r="AF5651" s="32">
        <f t="shared" si="15143"/>
        <v>241.18808999999999</v>
      </c>
      <c r="AG5651" s="32">
        <f t="shared" si="15144"/>
        <v>0</v>
      </c>
      <c r="AH5651" s="32">
        <f t="shared" si="15145"/>
        <v>0</v>
      </c>
      <c r="AI5651" s="32">
        <f t="shared" si="15146"/>
        <v>0</v>
      </c>
      <c r="AJ5651" s="32">
        <f t="shared" si="15147"/>
        <v>0</v>
      </c>
      <c r="AK5651" s="32">
        <f t="shared" si="15148"/>
        <v>0</v>
      </c>
      <c r="AL5651" s="32">
        <f t="shared" si="14996"/>
        <v>241.18808999999999</v>
      </c>
      <c r="AM5651" s="32">
        <f t="shared" si="14997"/>
        <v>-5.0880899999999656</v>
      </c>
    </row>
    <row r="5652" spans="2:40" ht="46.8" x14ac:dyDescent="0.3">
      <c r="B5652" s="30" t="s">
        <v>1540</v>
      </c>
      <c r="C5652" s="30" t="s">
        <v>443</v>
      </c>
      <c r="D5652" s="30" t="s">
        <v>132</v>
      </c>
      <c r="E5652" s="15" t="str">
        <f t="shared" si="15007"/>
        <v>1006</v>
      </c>
      <c r="F5652" s="30" t="s">
        <v>965</v>
      </c>
      <c r="G5652" s="30"/>
      <c r="H5652" s="31" t="s">
        <v>966</v>
      </c>
      <c r="I5652" s="32">
        <f t="shared" si="15123"/>
        <v>236.10000000000002</v>
      </c>
      <c r="J5652" s="32">
        <f t="shared" si="15124"/>
        <v>256.39999999999998</v>
      </c>
      <c r="K5652" s="32">
        <f t="shared" si="15125"/>
        <v>215.89999999999998</v>
      </c>
      <c r="L5652" s="32">
        <f t="shared" si="15126"/>
        <v>0</v>
      </c>
      <c r="M5652" s="32">
        <f t="shared" si="15127"/>
        <v>0</v>
      </c>
      <c r="N5652" s="32">
        <f t="shared" si="15128"/>
        <v>0</v>
      </c>
      <c r="O5652" s="32">
        <f t="shared" si="15129"/>
        <v>0</v>
      </c>
      <c r="P5652" s="32">
        <f t="shared" si="15130"/>
        <v>0</v>
      </c>
      <c r="Q5652" s="32">
        <f t="shared" si="15131"/>
        <v>0</v>
      </c>
      <c r="R5652" s="32">
        <f t="shared" si="15132"/>
        <v>0</v>
      </c>
      <c r="S5652" s="32">
        <f t="shared" si="15133"/>
        <v>0</v>
      </c>
      <c r="T5652" s="32">
        <f t="shared" si="15134"/>
        <v>0</v>
      </c>
      <c r="U5652" s="32">
        <v>0</v>
      </c>
      <c r="V5652" s="32">
        <f t="shared" si="15052"/>
        <v>236.10000000000002</v>
      </c>
      <c r="W5652" s="32">
        <f t="shared" si="15135"/>
        <v>0</v>
      </c>
      <c r="X5652" s="32">
        <f t="shared" si="15136"/>
        <v>0</v>
      </c>
      <c r="Y5652" s="32">
        <f t="shared" si="15137"/>
        <v>0</v>
      </c>
      <c r="Z5652" s="32">
        <f t="shared" si="15138"/>
        <v>0</v>
      </c>
      <c r="AA5652" s="32">
        <f t="shared" si="15139"/>
        <v>0</v>
      </c>
      <c r="AB5652" s="32">
        <f t="shared" si="15140"/>
        <v>8.3504100000000001</v>
      </c>
      <c r="AC5652" s="33">
        <f t="shared" si="15141"/>
        <v>241.18808999999999</v>
      </c>
      <c r="AD5652" s="33">
        <f t="shared" si="15142"/>
        <v>36.350810000000003</v>
      </c>
      <c r="AE5652" s="34">
        <f t="shared" si="14989"/>
        <v>15.071560954771856</v>
      </c>
      <c r="AF5652" s="32">
        <f t="shared" si="15143"/>
        <v>241.18808999999999</v>
      </c>
      <c r="AG5652" s="32">
        <f t="shared" si="15144"/>
        <v>0</v>
      </c>
      <c r="AH5652" s="32">
        <f t="shared" si="15145"/>
        <v>0</v>
      </c>
      <c r="AI5652" s="32">
        <f t="shared" si="15146"/>
        <v>0</v>
      </c>
      <c r="AJ5652" s="32">
        <f t="shared" si="15147"/>
        <v>0</v>
      </c>
      <c r="AK5652" s="32">
        <f t="shared" si="15148"/>
        <v>0</v>
      </c>
      <c r="AL5652" s="32">
        <f t="shared" si="14996"/>
        <v>241.18808999999999</v>
      </c>
      <c r="AM5652" s="32">
        <f t="shared" si="14997"/>
        <v>-5.0880899999999656</v>
      </c>
    </row>
    <row r="5653" spans="2:40" ht="31.2" x14ac:dyDescent="0.3">
      <c r="B5653" s="30" t="s">
        <v>1540</v>
      </c>
      <c r="C5653" s="30" t="s">
        <v>443</v>
      </c>
      <c r="D5653" s="30" t="s">
        <v>132</v>
      </c>
      <c r="E5653" s="15" t="str">
        <f t="shared" si="15007"/>
        <v>1006</v>
      </c>
      <c r="F5653" s="30" t="s">
        <v>965</v>
      </c>
      <c r="G5653" s="30" t="s">
        <v>50</v>
      </c>
      <c r="H5653" s="31" t="s">
        <v>51</v>
      </c>
      <c r="I5653" s="32">
        <f t="shared" si="15123"/>
        <v>236.10000000000002</v>
      </c>
      <c r="J5653" s="32">
        <f t="shared" si="15124"/>
        <v>256.39999999999998</v>
      </c>
      <c r="K5653" s="32">
        <f t="shared" si="15125"/>
        <v>215.89999999999998</v>
      </c>
      <c r="L5653" s="32">
        <f t="shared" si="15126"/>
        <v>0</v>
      </c>
      <c r="M5653" s="32">
        <f t="shared" si="15127"/>
        <v>0</v>
      </c>
      <c r="N5653" s="32">
        <f t="shared" si="15128"/>
        <v>0</v>
      </c>
      <c r="O5653" s="32">
        <f t="shared" si="15129"/>
        <v>0</v>
      </c>
      <c r="P5653" s="32">
        <f t="shared" si="15130"/>
        <v>0</v>
      </c>
      <c r="Q5653" s="32">
        <f t="shared" si="15131"/>
        <v>0</v>
      </c>
      <c r="R5653" s="32">
        <f t="shared" si="15132"/>
        <v>0</v>
      </c>
      <c r="S5653" s="32">
        <f t="shared" si="15133"/>
        <v>0</v>
      </c>
      <c r="T5653" s="32">
        <f t="shared" si="15134"/>
        <v>0</v>
      </c>
      <c r="U5653" s="32">
        <v>0</v>
      </c>
      <c r="V5653" s="32">
        <f t="shared" si="15052"/>
        <v>236.10000000000002</v>
      </c>
      <c r="W5653" s="32">
        <f t="shared" si="15135"/>
        <v>0</v>
      </c>
      <c r="X5653" s="32">
        <f t="shared" si="15136"/>
        <v>0</v>
      </c>
      <c r="Y5653" s="32">
        <f t="shared" si="15137"/>
        <v>0</v>
      </c>
      <c r="Z5653" s="32">
        <f t="shared" si="15138"/>
        <v>0</v>
      </c>
      <c r="AA5653" s="32">
        <f t="shared" si="15139"/>
        <v>0</v>
      </c>
      <c r="AB5653" s="32">
        <f t="shared" si="15140"/>
        <v>8.3504100000000001</v>
      </c>
      <c r="AC5653" s="33">
        <f t="shared" si="15141"/>
        <v>241.18808999999999</v>
      </c>
      <c r="AD5653" s="33">
        <f t="shared" si="15142"/>
        <v>36.350810000000003</v>
      </c>
      <c r="AE5653" s="34">
        <f t="shared" si="14989"/>
        <v>15.071560954771856</v>
      </c>
      <c r="AF5653" s="32">
        <f t="shared" si="15143"/>
        <v>241.18808999999999</v>
      </c>
      <c r="AG5653" s="32">
        <f t="shared" si="15144"/>
        <v>0</v>
      </c>
      <c r="AH5653" s="32">
        <f t="shared" si="15145"/>
        <v>0</v>
      </c>
      <c r="AI5653" s="32">
        <f t="shared" si="15146"/>
        <v>0</v>
      </c>
      <c r="AJ5653" s="32">
        <f t="shared" si="15147"/>
        <v>0</v>
      </c>
      <c r="AK5653" s="32">
        <f t="shared" si="15148"/>
        <v>0</v>
      </c>
      <c r="AL5653" s="32">
        <f t="shared" si="14996"/>
        <v>241.18808999999999</v>
      </c>
      <c r="AM5653" s="32">
        <f t="shared" si="14997"/>
        <v>-5.0880899999999656</v>
      </c>
    </row>
    <row r="5654" spans="2:40" ht="31.2" x14ac:dyDescent="0.3">
      <c r="B5654" s="30" t="s">
        <v>1540</v>
      </c>
      <c r="C5654" s="30" t="s">
        <v>443</v>
      </c>
      <c r="D5654" s="30" t="s">
        <v>132</v>
      </c>
      <c r="E5654" s="15" t="str">
        <f t="shared" si="15007"/>
        <v>1006</v>
      </c>
      <c r="F5654" s="30" t="s">
        <v>965</v>
      </c>
      <c r="G5654" s="30" t="s">
        <v>52</v>
      </c>
      <c r="H5654" s="31" t="s">
        <v>53</v>
      </c>
      <c r="I5654" s="32">
        <v>236.10000000000002</v>
      </c>
      <c r="J5654" s="32">
        <v>256.39999999999998</v>
      </c>
      <c r="K5654" s="32">
        <v>215.89999999999998</v>
      </c>
      <c r="L5654" s="32"/>
      <c r="M5654" s="32"/>
      <c r="N5654" s="32"/>
      <c r="O5654" s="32">
        <v>0</v>
      </c>
      <c r="P5654" s="32">
        <v>0</v>
      </c>
      <c r="Q5654" s="32">
        <v>0</v>
      </c>
      <c r="R5654" s="32">
        <v>0</v>
      </c>
      <c r="S5654" s="32">
        <v>0</v>
      </c>
      <c r="T5654" s="32">
        <v>0</v>
      </c>
      <c r="U5654" s="32">
        <v>0</v>
      </c>
      <c r="V5654" s="32">
        <f t="shared" si="15052"/>
        <v>236.10000000000002</v>
      </c>
      <c r="W5654" s="32"/>
      <c r="X5654" s="32"/>
      <c r="Y5654" s="32"/>
      <c r="Z5654" s="32"/>
      <c r="AA5654" s="32"/>
      <c r="AB5654" s="32">
        <v>8.3504100000000001</v>
      </c>
      <c r="AC5654" s="33">
        <v>241.18808999999999</v>
      </c>
      <c r="AD5654" s="33">
        <v>36.350810000000003</v>
      </c>
      <c r="AE5654" s="34">
        <f t="shared" si="14989"/>
        <v>15.071560954771856</v>
      </c>
      <c r="AF5654" s="32">
        <v>241.18808999999999</v>
      </c>
      <c r="AG5654" s="32">
        <v>0</v>
      </c>
      <c r="AH5654" s="32">
        <v>0</v>
      </c>
      <c r="AI5654" s="32">
        <v>0</v>
      </c>
      <c r="AJ5654" s="32">
        <v>0</v>
      </c>
      <c r="AK5654" s="32">
        <v>0</v>
      </c>
      <c r="AL5654" s="32">
        <f t="shared" si="14996"/>
        <v>241.18808999999999</v>
      </c>
      <c r="AM5654" s="32">
        <f t="shared" si="14997"/>
        <v>-5.0880899999999656</v>
      </c>
      <c r="AN5654" s="12"/>
    </row>
    <row r="5655" spans="2:40" ht="31.2" x14ac:dyDescent="0.3">
      <c r="B5655" s="30" t="s">
        <v>1540</v>
      </c>
      <c r="C5655" s="30" t="s">
        <v>443</v>
      </c>
      <c r="D5655" s="30" t="s">
        <v>132</v>
      </c>
      <c r="E5655" s="15" t="str">
        <f t="shared" si="15007"/>
        <v>1006</v>
      </c>
      <c r="F5655" s="30" t="s">
        <v>760</v>
      </c>
      <c r="G5655" s="30"/>
      <c r="H5655" s="31" t="s">
        <v>761</v>
      </c>
      <c r="I5655" s="32">
        <f t="shared" si="15123"/>
        <v>38810.6</v>
      </c>
      <c r="J5655" s="32">
        <f t="shared" si="15124"/>
        <v>38810.6</v>
      </c>
      <c r="K5655" s="32">
        <f t="shared" si="15125"/>
        <v>38810.6</v>
      </c>
      <c r="L5655" s="32">
        <f t="shared" si="15126"/>
        <v>0</v>
      </c>
      <c r="M5655" s="32">
        <f t="shared" si="15127"/>
        <v>0</v>
      </c>
      <c r="N5655" s="32">
        <f t="shared" si="15128"/>
        <v>0</v>
      </c>
      <c r="O5655" s="32">
        <f t="shared" si="15129"/>
        <v>3804.9540000000002</v>
      </c>
      <c r="P5655" s="32">
        <f t="shared" si="15130"/>
        <v>7225.9989999999998</v>
      </c>
      <c r="Q5655" s="32">
        <f t="shared" si="15131"/>
        <v>0</v>
      </c>
      <c r="R5655" s="32">
        <f t="shared" si="15132"/>
        <v>104.556</v>
      </c>
      <c r="S5655" s="32">
        <f t="shared" si="15133"/>
        <v>0</v>
      </c>
      <c r="T5655" s="32">
        <f t="shared" si="15134"/>
        <v>0</v>
      </c>
      <c r="U5655" s="32">
        <v>0</v>
      </c>
      <c r="V5655" s="32">
        <f t="shared" si="15052"/>
        <v>49946.108999999997</v>
      </c>
      <c r="W5655" s="32">
        <f t="shared" si="15135"/>
        <v>0</v>
      </c>
      <c r="X5655" s="32">
        <f t="shared" si="15136"/>
        <v>0</v>
      </c>
      <c r="Y5655" s="32">
        <f t="shared" si="15137"/>
        <v>0</v>
      </c>
      <c r="Z5655" s="32">
        <f t="shared" si="15138"/>
        <v>0</v>
      </c>
      <c r="AA5655" s="32">
        <f t="shared" si="15139"/>
        <v>0</v>
      </c>
      <c r="AB5655" s="32">
        <f t="shared" si="15140"/>
        <v>40751.87674</v>
      </c>
      <c r="AC5655" s="33">
        <f t="shared" si="15141"/>
        <v>51952.178599999999</v>
      </c>
      <c r="AD5655" s="33">
        <f t="shared" si="15142"/>
        <v>51951.227559999999</v>
      </c>
      <c r="AE5655" s="34">
        <f t="shared" si="14989"/>
        <v>99.998169393419829</v>
      </c>
      <c r="AF5655" s="32">
        <f t="shared" si="15143"/>
        <v>47474.753570000001</v>
      </c>
      <c r="AG5655" s="32">
        <f t="shared" si="15144"/>
        <v>3804.9540000000002</v>
      </c>
      <c r="AH5655" s="32">
        <f t="shared" si="15145"/>
        <v>0</v>
      </c>
      <c r="AI5655" s="32">
        <f t="shared" si="15146"/>
        <v>0</v>
      </c>
      <c r="AJ5655" s="32">
        <f t="shared" si="15147"/>
        <v>0</v>
      </c>
      <c r="AK5655" s="32">
        <f t="shared" si="15148"/>
        <v>0</v>
      </c>
      <c r="AL5655" s="32">
        <f t="shared" si="14996"/>
        <v>51279.707569999999</v>
      </c>
      <c r="AM5655" s="32">
        <f t="shared" si="14997"/>
        <v>-1333.5985700000019</v>
      </c>
    </row>
    <row r="5656" spans="2:40" ht="31.2" x14ac:dyDescent="0.3">
      <c r="B5656" s="30" t="s">
        <v>1540</v>
      </c>
      <c r="C5656" s="30" t="s">
        <v>443</v>
      </c>
      <c r="D5656" s="30" t="s">
        <v>132</v>
      </c>
      <c r="E5656" s="15" t="str">
        <f t="shared" si="15007"/>
        <v>1006</v>
      </c>
      <c r="F5656" s="30" t="s">
        <v>762</v>
      </c>
      <c r="G5656" s="30"/>
      <c r="H5656" s="31" t="s">
        <v>763</v>
      </c>
      <c r="I5656" s="32">
        <f t="shared" si="15123"/>
        <v>38810.6</v>
      </c>
      <c r="J5656" s="32">
        <f t="shared" si="15124"/>
        <v>38810.6</v>
      </c>
      <c r="K5656" s="32">
        <f t="shared" si="15125"/>
        <v>38810.6</v>
      </c>
      <c r="L5656" s="32">
        <f t="shared" si="15126"/>
        <v>0</v>
      </c>
      <c r="M5656" s="32">
        <f t="shared" si="15127"/>
        <v>0</v>
      </c>
      <c r="N5656" s="32">
        <f t="shared" si="15128"/>
        <v>0</v>
      </c>
      <c r="O5656" s="32">
        <f t="shared" si="15129"/>
        <v>3804.9540000000002</v>
      </c>
      <c r="P5656" s="32">
        <f t="shared" si="15130"/>
        <v>7225.9989999999998</v>
      </c>
      <c r="Q5656" s="32">
        <f t="shared" si="15131"/>
        <v>0</v>
      </c>
      <c r="R5656" s="32">
        <f t="shared" si="15132"/>
        <v>104.556</v>
      </c>
      <c r="S5656" s="32">
        <f t="shared" si="15133"/>
        <v>0</v>
      </c>
      <c r="T5656" s="32">
        <f t="shared" si="15134"/>
        <v>0</v>
      </c>
      <c r="U5656" s="32">
        <v>0</v>
      </c>
      <c r="V5656" s="32">
        <f t="shared" si="15052"/>
        <v>49946.108999999997</v>
      </c>
      <c r="W5656" s="32">
        <f t="shared" si="15135"/>
        <v>0</v>
      </c>
      <c r="X5656" s="32">
        <f t="shared" si="15136"/>
        <v>0</v>
      </c>
      <c r="Y5656" s="32">
        <f t="shared" si="15137"/>
        <v>0</v>
      </c>
      <c r="Z5656" s="32">
        <f t="shared" si="15138"/>
        <v>0</v>
      </c>
      <c r="AA5656" s="32">
        <f t="shared" si="15139"/>
        <v>0</v>
      </c>
      <c r="AB5656" s="32">
        <f t="shared" si="15140"/>
        <v>40751.87674</v>
      </c>
      <c r="AC5656" s="33">
        <f t="shared" si="15141"/>
        <v>51952.178599999999</v>
      </c>
      <c r="AD5656" s="33">
        <f t="shared" si="15142"/>
        <v>51951.227559999999</v>
      </c>
      <c r="AE5656" s="34">
        <f t="shared" si="14989"/>
        <v>99.998169393419829</v>
      </c>
      <c r="AF5656" s="32">
        <f t="shared" si="15143"/>
        <v>47474.753570000001</v>
      </c>
      <c r="AG5656" s="32">
        <f t="shared" si="15144"/>
        <v>3804.9540000000002</v>
      </c>
      <c r="AH5656" s="32">
        <f t="shared" si="15145"/>
        <v>0</v>
      </c>
      <c r="AI5656" s="32">
        <f t="shared" si="15146"/>
        <v>0</v>
      </c>
      <c r="AJ5656" s="32">
        <f t="shared" si="15147"/>
        <v>0</v>
      </c>
      <c r="AK5656" s="32">
        <f t="shared" si="15148"/>
        <v>0</v>
      </c>
      <c r="AL5656" s="32">
        <f t="shared" si="14996"/>
        <v>51279.707569999999</v>
      </c>
      <c r="AM5656" s="32">
        <f t="shared" si="14997"/>
        <v>-1333.5985700000019</v>
      </c>
    </row>
    <row r="5657" spans="2:40" ht="46.8" x14ac:dyDescent="0.3">
      <c r="B5657" s="30" t="s">
        <v>1540</v>
      </c>
      <c r="C5657" s="30" t="s">
        <v>443</v>
      </c>
      <c r="D5657" s="30" t="s">
        <v>132</v>
      </c>
      <c r="E5657" s="15" t="str">
        <f t="shared" si="15007"/>
        <v>1006</v>
      </c>
      <c r="F5657" s="30" t="s">
        <v>1569</v>
      </c>
      <c r="G5657" s="30"/>
      <c r="H5657" s="31" t="s">
        <v>1570</v>
      </c>
      <c r="I5657" s="32">
        <f t="shared" si="15123"/>
        <v>38810.6</v>
      </c>
      <c r="J5657" s="32">
        <f t="shared" si="15124"/>
        <v>38810.6</v>
      </c>
      <c r="K5657" s="32">
        <f t="shared" si="15125"/>
        <v>38810.6</v>
      </c>
      <c r="L5657" s="32">
        <f t="shared" si="15126"/>
        <v>0</v>
      </c>
      <c r="M5657" s="32">
        <f t="shared" si="15127"/>
        <v>0</v>
      </c>
      <c r="N5657" s="32">
        <f t="shared" si="15128"/>
        <v>0</v>
      </c>
      <c r="O5657" s="32">
        <f t="shared" si="15129"/>
        <v>3804.9540000000002</v>
      </c>
      <c r="P5657" s="32">
        <f t="shared" si="15130"/>
        <v>7225.9989999999998</v>
      </c>
      <c r="Q5657" s="32">
        <f t="shared" si="15131"/>
        <v>0</v>
      </c>
      <c r="R5657" s="32">
        <f t="shared" si="15132"/>
        <v>104.556</v>
      </c>
      <c r="S5657" s="32">
        <f t="shared" si="15133"/>
        <v>0</v>
      </c>
      <c r="T5657" s="32">
        <f t="shared" si="15134"/>
        <v>0</v>
      </c>
      <c r="U5657" s="32">
        <v>0</v>
      </c>
      <c r="V5657" s="32">
        <f t="shared" si="15052"/>
        <v>49946.108999999997</v>
      </c>
      <c r="W5657" s="32">
        <f t="shared" si="15135"/>
        <v>0</v>
      </c>
      <c r="X5657" s="32">
        <f t="shared" si="15136"/>
        <v>0</v>
      </c>
      <c r="Y5657" s="32">
        <f t="shared" si="15137"/>
        <v>0</v>
      </c>
      <c r="Z5657" s="32">
        <f t="shared" si="15138"/>
        <v>0</v>
      </c>
      <c r="AA5657" s="32">
        <f t="shared" si="15139"/>
        <v>0</v>
      </c>
      <c r="AB5657" s="32">
        <f t="shared" si="15140"/>
        <v>40751.87674</v>
      </c>
      <c r="AC5657" s="33">
        <f t="shared" si="15141"/>
        <v>51952.178599999999</v>
      </c>
      <c r="AD5657" s="33">
        <f t="shared" si="15142"/>
        <v>51951.227559999999</v>
      </c>
      <c r="AE5657" s="34">
        <f t="shared" si="14989"/>
        <v>99.998169393419829</v>
      </c>
      <c r="AF5657" s="32">
        <f t="shared" si="15143"/>
        <v>47474.753570000001</v>
      </c>
      <c r="AG5657" s="32">
        <f t="shared" si="15144"/>
        <v>3804.9540000000002</v>
      </c>
      <c r="AH5657" s="32">
        <f t="shared" si="15145"/>
        <v>0</v>
      </c>
      <c r="AI5657" s="32">
        <f t="shared" si="15146"/>
        <v>0</v>
      </c>
      <c r="AJ5657" s="32">
        <f t="shared" si="15147"/>
        <v>0</v>
      </c>
      <c r="AK5657" s="32">
        <f t="shared" si="15148"/>
        <v>0</v>
      </c>
      <c r="AL5657" s="32">
        <f t="shared" si="14996"/>
        <v>51279.707569999999</v>
      </c>
      <c r="AM5657" s="32">
        <f t="shared" si="14997"/>
        <v>-1333.5985700000019</v>
      </c>
    </row>
    <row r="5658" spans="2:40" ht="46.8" x14ac:dyDescent="0.3">
      <c r="B5658" s="30" t="s">
        <v>1540</v>
      </c>
      <c r="C5658" s="30" t="s">
        <v>443</v>
      </c>
      <c r="D5658" s="30" t="s">
        <v>132</v>
      </c>
      <c r="E5658" s="15" t="str">
        <f t="shared" si="15007"/>
        <v>1006</v>
      </c>
      <c r="F5658" s="30" t="s">
        <v>1571</v>
      </c>
      <c r="G5658" s="30"/>
      <c r="H5658" s="31" t="s">
        <v>1572</v>
      </c>
      <c r="I5658" s="32">
        <f t="shared" ref="I5658:N5658" si="15149">I5661</f>
        <v>38810.6</v>
      </c>
      <c r="J5658" s="32">
        <f t="shared" si="15149"/>
        <v>38810.6</v>
      </c>
      <c r="K5658" s="32">
        <f t="shared" si="15149"/>
        <v>38810.6</v>
      </c>
      <c r="L5658" s="32">
        <f t="shared" si="15149"/>
        <v>0</v>
      </c>
      <c r="M5658" s="32">
        <f t="shared" si="15149"/>
        <v>0</v>
      </c>
      <c r="N5658" s="32">
        <f t="shared" si="15149"/>
        <v>0</v>
      </c>
      <c r="O5658" s="32">
        <f t="shared" ref="O5658:T5658" si="15150">O5661+O5659</f>
        <v>3804.9540000000002</v>
      </c>
      <c r="P5658" s="32">
        <f t="shared" si="15150"/>
        <v>7225.9989999999998</v>
      </c>
      <c r="Q5658" s="32">
        <f t="shared" si="15150"/>
        <v>0</v>
      </c>
      <c r="R5658" s="32">
        <f t="shared" si="15150"/>
        <v>104.556</v>
      </c>
      <c r="S5658" s="32">
        <f t="shared" si="15150"/>
        <v>0</v>
      </c>
      <c r="T5658" s="32">
        <f t="shared" si="15150"/>
        <v>0</v>
      </c>
      <c r="U5658" s="32">
        <v>0</v>
      </c>
      <c r="V5658" s="32">
        <f t="shared" si="15052"/>
        <v>49946.108999999997</v>
      </c>
      <c r="W5658" s="32">
        <f>W5661</f>
        <v>0</v>
      </c>
      <c r="X5658" s="32">
        <f>X5661</f>
        <v>0</v>
      </c>
      <c r="Y5658" s="32">
        <f>Y5661</f>
        <v>0</v>
      </c>
      <c r="Z5658" s="32">
        <f>Z5661</f>
        <v>0</v>
      </c>
      <c r="AA5658" s="32">
        <f>AA5661</f>
        <v>0</v>
      </c>
      <c r="AB5658" s="32">
        <f>AB5661+AB5659</f>
        <v>40751.87674</v>
      </c>
      <c r="AC5658" s="33">
        <f>AC5661+AC5659</f>
        <v>51952.178599999999</v>
      </c>
      <c r="AD5658" s="33">
        <f>AD5661+AD5659</f>
        <v>51951.227559999999</v>
      </c>
      <c r="AE5658" s="34">
        <f t="shared" si="14989"/>
        <v>99.998169393419829</v>
      </c>
      <c r="AF5658" s="32">
        <f t="shared" ref="AF5658:AK5658" si="15151">AF5661+AF5659</f>
        <v>47474.753570000001</v>
      </c>
      <c r="AG5658" s="32">
        <f t="shared" si="15151"/>
        <v>3804.9540000000002</v>
      </c>
      <c r="AH5658" s="32">
        <f t="shared" si="15151"/>
        <v>0</v>
      </c>
      <c r="AI5658" s="32">
        <f t="shared" si="15151"/>
        <v>0</v>
      </c>
      <c r="AJ5658" s="32">
        <f t="shared" si="15151"/>
        <v>0</v>
      </c>
      <c r="AK5658" s="32">
        <f t="shared" si="15151"/>
        <v>0</v>
      </c>
      <c r="AL5658" s="32">
        <f t="shared" si="14996"/>
        <v>51279.707569999999</v>
      </c>
      <c r="AM5658" s="32">
        <f t="shared" si="14997"/>
        <v>-1333.5985700000019</v>
      </c>
    </row>
    <row r="5659" spans="2:40" ht="31.2" x14ac:dyDescent="0.3">
      <c r="B5659" s="30" t="s">
        <v>1540</v>
      </c>
      <c r="C5659" s="30" t="s">
        <v>443</v>
      </c>
      <c r="D5659" s="30" t="s">
        <v>132</v>
      </c>
      <c r="E5659" s="15" t="str">
        <f t="shared" si="15007"/>
        <v>1006</v>
      </c>
      <c r="F5659" s="30" t="s">
        <v>1571</v>
      </c>
      <c r="G5659" s="30" t="s">
        <v>174</v>
      </c>
      <c r="H5659" s="31" t="s">
        <v>175</v>
      </c>
      <c r="I5659" s="32"/>
      <c r="J5659" s="32"/>
      <c r="K5659" s="32"/>
      <c r="L5659" s="32"/>
      <c r="M5659" s="32"/>
      <c r="N5659" s="32"/>
      <c r="O5659" s="32">
        <f t="shared" ref="O5659:T5659" si="15152">O5660</f>
        <v>0</v>
      </c>
      <c r="P5659" s="32">
        <f t="shared" si="15152"/>
        <v>0</v>
      </c>
      <c r="Q5659" s="32">
        <f t="shared" si="15152"/>
        <v>0</v>
      </c>
      <c r="R5659" s="32">
        <f t="shared" si="15152"/>
        <v>0</v>
      </c>
      <c r="S5659" s="32">
        <f t="shared" si="15152"/>
        <v>0</v>
      </c>
      <c r="T5659" s="32">
        <f t="shared" si="15152"/>
        <v>0</v>
      </c>
      <c r="U5659" s="32"/>
      <c r="V5659" s="32">
        <f t="shared" si="15052"/>
        <v>0</v>
      </c>
      <c r="W5659" s="32"/>
      <c r="X5659" s="32"/>
      <c r="Y5659" s="32"/>
      <c r="Z5659" s="32"/>
      <c r="AA5659" s="32"/>
      <c r="AB5659" s="32">
        <f>AB5660</f>
        <v>389.26677999999998</v>
      </c>
      <c r="AC5659" s="33">
        <f>AC5660</f>
        <v>446.28156000000001</v>
      </c>
      <c r="AD5659" s="33">
        <f>AD5660</f>
        <v>446.28156000000001</v>
      </c>
      <c r="AE5659" s="34">
        <f t="shared" si="14989"/>
        <v>100</v>
      </c>
      <c r="AF5659" s="32">
        <f t="shared" ref="AF5659:AK5659" si="15153">AF5660</f>
        <v>464.38047999999998</v>
      </c>
      <c r="AG5659" s="32">
        <f t="shared" si="15153"/>
        <v>0</v>
      </c>
      <c r="AH5659" s="32">
        <f t="shared" si="15153"/>
        <v>0</v>
      </c>
      <c r="AI5659" s="32">
        <f t="shared" si="15153"/>
        <v>0</v>
      </c>
      <c r="AJ5659" s="32">
        <f t="shared" si="15153"/>
        <v>0</v>
      </c>
      <c r="AK5659" s="32">
        <f t="shared" si="15153"/>
        <v>0</v>
      </c>
      <c r="AL5659" s="32">
        <f t="shared" si="14996"/>
        <v>464.38047999999998</v>
      </c>
      <c r="AM5659" s="32">
        <f t="shared" si="14997"/>
        <v>-464.38047999999998</v>
      </c>
    </row>
    <row r="5660" spans="2:40" ht="62.4" x14ac:dyDescent="0.3">
      <c r="B5660" s="30" t="s">
        <v>1540</v>
      </c>
      <c r="C5660" s="30" t="s">
        <v>443</v>
      </c>
      <c r="D5660" s="30" t="s">
        <v>132</v>
      </c>
      <c r="E5660" s="15" t="str">
        <f t="shared" si="15007"/>
        <v>1006</v>
      </c>
      <c r="F5660" s="30" t="s">
        <v>1571</v>
      </c>
      <c r="G5660" s="30" t="s">
        <v>370</v>
      </c>
      <c r="H5660" s="31" t="s">
        <v>371</v>
      </c>
      <c r="I5660" s="32"/>
      <c r="J5660" s="32"/>
      <c r="K5660" s="32"/>
      <c r="L5660" s="32"/>
      <c r="M5660" s="32"/>
      <c r="N5660" s="32"/>
      <c r="O5660" s="32">
        <v>0</v>
      </c>
      <c r="P5660" s="32">
        <v>0</v>
      </c>
      <c r="Q5660" s="32">
        <v>0</v>
      </c>
      <c r="R5660" s="32">
        <v>0</v>
      </c>
      <c r="S5660" s="32">
        <v>0</v>
      </c>
      <c r="T5660" s="32">
        <v>0</v>
      </c>
      <c r="U5660" s="32"/>
      <c r="V5660" s="32">
        <f t="shared" si="15052"/>
        <v>0</v>
      </c>
      <c r="W5660" s="32"/>
      <c r="X5660" s="32"/>
      <c r="Y5660" s="32"/>
      <c r="Z5660" s="32"/>
      <c r="AA5660" s="32"/>
      <c r="AB5660" s="32">
        <v>389.26677999999998</v>
      </c>
      <c r="AC5660" s="33">
        <v>446.28156000000001</v>
      </c>
      <c r="AD5660" s="33">
        <v>446.28156000000001</v>
      </c>
      <c r="AE5660" s="34">
        <f t="shared" si="14989"/>
        <v>100</v>
      </c>
      <c r="AF5660" s="32">
        <v>464.38047999999998</v>
      </c>
      <c r="AG5660" s="32">
        <v>0</v>
      </c>
      <c r="AH5660" s="32">
        <v>0</v>
      </c>
      <c r="AI5660" s="32">
        <v>0</v>
      </c>
      <c r="AJ5660" s="32">
        <v>0</v>
      </c>
      <c r="AK5660" s="32">
        <v>0</v>
      </c>
      <c r="AL5660" s="32">
        <f t="shared" si="14996"/>
        <v>464.38047999999998</v>
      </c>
      <c r="AM5660" s="32">
        <f t="shared" si="14997"/>
        <v>-464.38047999999998</v>
      </c>
    </row>
    <row r="5661" spans="2:40" x14ac:dyDescent="0.3">
      <c r="B5661" s="30" t="s">
        <v>1540</v>
      </c>
      <c r="C5661" s="30" t="s">
        <v>443</v>
      </c>
      <c r="D5661" s="30" t="s">
        <v>132</v>
      </c>
      <c r="E5661" s="15" t="str">
        <f t="shared" si="15007"/>
        <v>1006</v>
      </c>
      <c r="F5661" s="30" t="s">
        <v>1571</v>
      </c>
      <c r="G5661" s="30" t="s">
        <v>56</v>
      </c>
      <c r="H5661" s="31" t="s">
        <v>57</v>
      </c>
      <c r="I5661" s="32">
        <f t="shared" ref="I5661:T5661" si="15154">I5662+I5663</f>
        <v>38810.6</v>
      </c>
      <c r="J5661" s="32">
        <f t="shared" si="15154"/>
        <v>38810.6</v>
      </c>
      <c r="K5661" s="32">
        <f t="shared" si="15154"/>
        <v>38810.6</v>
      </c>
      <c r="L5661" s="32">
        <f t="shared" si="15154"/>
        <v>0</v>
      </c>
      <c r="M5661" s="32">
        <f t="shared" si="15154"/>
        <v>0</v>
      </c>
      <c r="N5661" s="32">
        <f t="shared" si="15154"/>
        <v>0</v>
      </c>
      <c r="O5661" s="32">
        <f t="shared" si="15154"/>
        <v>3804.9540000000002</v>
      </c>
      <c r="P5661" s="32">
        <f t="shared" si="15154"/>
        <v>7225.9989999999998</v>
      </c>
      <c r="Q5661" s="32">
        <f t="shared" si="15154"/>
        <v>0</v>
      </c>
      <c r="R5661" s="32">
        <f t="shared" si="15154"/>
        <v>104.556</v>
      </c>
      <c r="S5661" s="32">
        <f t="shared" si="15154"/>
        <v>0</v>
      </c>
      <c r="T5661" s="32">
        <f t="shared" si="15154"/>
        <v>0</v>
      </c>
      <c r="U5661" s="32">
        <v>0</v>
      </c>
      <c r="V5661" s="32">
        <f t="shared" si="15052"/>
        <v>49946.108999999997</v>
      </c>
      <c r="W5661" s="32">
        <f t="shared" ref="W5661:AD5661" si="15155">W5662+W5663</f>
        <v>0</v>
      </c>
      <c r="X5661" s="32">
        <f t="shared" si="15155"/>
        <v>0</v>
      </c>
      <c r="Y5661" s="32">
        <f t="shared" si="15155"/>
        <v>0</v>
      </c>
      <c r="Z5661" s="32">
        <f t="shared" si="15155"/>
        <v>0</v>
      </c>
      <c r="AA5661" s="32">
        <f t="shared" si="15155"/>
        <v>0</v>
      </c>
      <c r="AB5661" s="32">
        <f t="shared" si="15155"/>
        <v>40362.609960000002</v>
      </c>
      <c r="AC5661" s="33">
        <f t="shared" si="15155"/>
        <v>51505.897039999996</v>
      </c>
      <c r="AD5661" s="33">
        <f t="shared" si="15155"/>
        <v>51504.945999999996</v>
      </c>
      <c r="AE5661" s="34">
        <f t="shared" si="14989"/>
        <v>99.998153531819355</v>
      </c>
      <c r="AF5661" s="32">
        <f t="shared" ref="AF5661:AK5661" si="15156">AF5662+AF5663</f>
        <v>47010.373090000001</v>
      </c>
      <c r="AG5661" s="32">
        <f t="shared" si="15156"/>
        <v>3804.9540000000002</v>
      </c>
      <c r="AH5661" s="32">
        <f t="shared" si="15156"/>
        <v>0</v>
      </c>
      <c r="AI5661" s="32">
        <f t="shared" si="15156"/>
        <v>0</v>
      </c>
      <c r="AJ5661" s="32">
        <f t="shared" si="15156"/>
        <v>0</v>
      </c>
      <c r="AK5661" s="32">
        <f t="shared" si="15156"/>
        <v>0</v>
      </c>
      <c r="AL5661" s="32">
        <f t="shared" si="14996"/>
        <v>50815.327089999999</v>
      </c>
      <c r="AM5661" s="32">
        <f t="shared" si="14997"/>
        <v>-869.21809000000212</v>
      </c>
    </row>
    <row r="5662" spans="2:40" ht="62.4" x14ac:dyDescent="0.3">
      <c r="B5662" s="30" t="s">
        <v>1540</v>
      </c>
      <c r="C5662" s="30" t="s">
        <v>443</v>
      </c>
      <c r="D5662" s="30" t="s">
        <v>132</v>
      </c>
      <c r="E5662" s="15" t="str">
        <f t="shared" si="15007"/>
        <v>1006</v>
      </c>
      <c r="F5662" s="30" t="s">
        <v>1571</v>
      </c>
      <c r="G5662" s="30" t="s">
        <v>472</v>
      </c>
      <c r="H5662" s="31" t="s">
        <v>473</v>
      </c>
      <c r="I5662" s="32">
        <v>38810.6</v>
      </c>
      <c r="J5662" s="32">
        <v>38810.6</v>
      </c>
      <c r="K5662" s="32">
        <v>38810.6</v>
      </c>
      <c r="L5662" s="32"/>
      <c r="M5662" s="32"/>
      <c r="N5662" s="32"/>
      <c r="O5662" s="32">
        <v>895.779</v>
      </c>
      <c r="P5662" s="32">
        <v>0</v>
      </c>
      <c r="Q5662" s="32">
        <v>0</v>
      </c>
      <c r="R5662" s="32">
        <v>0</v>
      </c>
      <c r="S5662" s="32">
        <v>0</v>
      </c>
      <c r="T5662" s="32">
        <v>0</v>
      </c>
      <c r="U5662" s="32">
        <v>0</v>
      </c>
      <c r="V5662" s="32">
        <f t="shared" si="15052"/>
        <v>39706.379000000001</v>
      </c>
      <c r="W5662" s="32"/>
      <c r="X5662" s="32"/>
      <c r="Y5662" s="32"/>
      <c r="Z5662" s="32"/>
      <c r="AA5662" s="32"/>
      <c r="AB5662" s="32">
        <v>17908.584750000002</v>
      </c>
      <c r="AC5662" s="33">
        <v>24418.397659999999</v>
      </c>
      <c r="AD5662" s="33">
        <v>24417.447110000001</v>
      </c>
      <c r="AE5662" s="34">
        <f t="shared" si="14989"/>
        <v>99.996107238430497</v>
      </c>
      <c r="AF5662" s="32">
        <v>23504.51974</v>
      </c>
      <c r="AG5662" s="32">
        <v>895.779</v>
      </c>
      <c r="AH5662" s="32">
        <v>0</v>
      </c>
      <c r="AI5662" s="32">
        <v>0</v>
      </c>
      <c r="AJ5662" s="32">
        <v>0</v>
      </c>
      <c r="AK5662" s="32">
        <v>0</v>
      </c>
      <c r="AL5662" s="32">
        <f t="shared" si="14996"/>
        <v>24400.298739999998</v>
      </c>
      <c r="AM5662" s="32">
        <f t="shared" si="14997"/>
        <v>15306.080260000002</v>
      </c>
      <c r="AN5662" s="12"/>
    </row>
    <row r="5663" spans="2:40" x14ac:dyDescent="0.3">
      <c r="B5663" s="30" t="s">
        <v>1540</v>
      </c>
      <c r="C5663" s="30" t="s">
        <v>443</v>
      </c>
      <c r="D5663" s="30" t="s">
        <v>132</v>
      </c>
      <c r="E5663" s="15" t="str">
        <f t="shared" si="15007"/>
        <v>1006</v>
      </c>
      <c r="F5663" s="30" t="s">
        <v>1571</v>
      </c>
      <c r="G5663" s="30" t="s">
        <v>58</v>
      </c>
      <c r="H5663" s="31" t="s">
        <v>59</v>
      </c>
      <c r="I5663" s="32"/>
      <c r="J5663" s="32"/>
      <c r="K5663" s="32"/>
      <c r="L5663" s="32"/>
      <c r="M5663" s="32"/>
      <c r="N5663" s="32"/>
      <c r="O5663" s="32">
        <v>2909.1750000000002</v>
      </c>
      <c r="P5663" s="32">
        <v>7225.9989999999998</v>
      </c>
      <c r="Q5663" s="32">
        <v>0</v>
      </c>
      <c r="R5663" s="32">
        <v>104.556</v>
      </c>
      <c r="S5663" s="32">
        <v>0</v>
      </c>
      <c r="T5663" s="32">
        <v>0</v>
      </c>
      <c r="U5663" s="32">
        <v>0</v>
      </c>
      <c r="V5663" s="32">
        <f t="shared" si="15052"/>
        <v>10239.73</v>
      </c>
      <c r="W5663" s="32"/>
      <c r="X5663" s="32"/>
      <c r="Y5663" s="32"/>
      <c r="Z5663" s="32"/>
      <c r="AA5663" s="32"/>
      <c r="AB5663" s="32">
        <v>22454.02521</v>
      </c>
      <c r="AC5663" s="33">
        <v>27087.499380000001</v>
      </c>
      <c r="AD5663" s="33">
        <v>27087.498889999999</v>
      </c>
      <c r="AE5663" s="34">
        <f t="shared" si="14989"/>
        <v>99.999998191047482</v>
      </c>
      <c r="AF5663" s="32">
        <v>23505.853350000001</v>
      </c>
      <c r="AG5663" s="32">
        <v>2909.1750000000002</v>
      </c>
      <c r="AH5663" s="32">
        <v>0</v>
      </c>
      <c r="AI5663" s="32">
        <v>0</v>
      </c>
      <c r="AJ5663" s="32">
        <v>0</v>
      </c>
      <c r="AK5663" s="32">
        <v>0</v>
      </c>
      <c r="AL5663" s="32">
        <f t="shared" si="14996"/>
        <v>26415.028350000001</v>
      </c>
      <c r="AM5663" s="32">
        <f t="shared" si="14997"/>
        <v>-16175.298350000001</v>
      </c>
      <c r="AN5663" s="12"/>
    </row>
    <row r="5664" spans="2:40" ht="31.2" x14ac:dyDescent="0.3">
      <c r="B5664" s="30" t="s">
        <v>1540</v>
      </c>
      <c r="C5664" s="30" t="s">
        <v>443</v>
      </c>
      <c r="D5664" s="30" t="s">
        <v>132</v>
      </c>
      <c r="E5664" s="15" t="str">
        <f t="shared" si="15007"/>
        <v>1006</v>
      </c>
      <c r="F5664" s="30" t="s">
        <v>78</v>
      </c>
      <c r="G5664" s="30"/>
      <c r="H5664" s="31" t="s">
        <v>79</v>
      </c>
      <c r="I5664" s="32">
        <f t="shared" ref="I5664:I5665" si="15157">I5665</f>
        <v>3224.5</v>
      </c>
      <c r="J5664" s="32">
        <f t="shared" ref="J5664:J5665" si="15158">J5665</f>
        <v>3337.7999999999997</v>
      </c>
      <c r="K5664" s="32">
        <f t="shared" ref="K5664:K5665" si="15159">K5665</f>
        <v>3337.7999999999997</v>
      </c>
      <c r="L5664" s="32">
        <f t="shared" ref="L5664:L5665" si="15160">L5665</f>
        <v>0</v>
      </c>
      <c r="M5664" s="32">
        <f t="shared" ref="M5664:M5665" si="15161">M5665</f>
        <v>0</v>
      </c>
      <c r="N5664" s="32">
        <f t="shared" ref="N5664:N5665" si="15162">N5665</f>
        <v>0</v>
      </c>
      <c r="O5664" s="32">
        <f t="shared" ref="O5664:O5665" si="15163">O5665</f>
        <v>0</v>
      </c>
      <c r="P5664" s="32">
        <f t="shared" ref="P5664:P5665" si="15164">P5665</f>
        <v>0</v>
      </c>
      <c r="Q5664" s="32">
        <f t="shared" ref="Q5664:Q5665" si="15165">Q5665</f>
        <v>0</v>
      </c>
      <c r="R5664" s="32">
        <f t="shared" ref="R5664:R5665" si="15166">R5665</f>
        <v>0</v>
      </c>
      <c r="S5664" s="32">
        <f t="shared" ref="S5664:S5665" si="15167">S5665</f>
        <v>0</v>
      </c>
      <c r="T5664" s="32">
        <f t="shared" ref="T5664:T5665" si="15168">T5665</f>
        <v>0</v>
      </c>
      <c r="U5664" s="32">
        <v>0</v>
      </c>
      <c r="V5664" s="32">
        <f t="shared" si="15052"/>
        <v>3224.5</v>
      </c>
      <c r="W5664" s="32">
        <f t="shared" ref="W5664:W5665" si="15169">W5665</f>
        <v>0</v>
      </c>
      <c r="X5664" s="32">
        <f t="shared" ref="X5664:X5665" si="15170">X5665</f>
        <v>0</v>
      </c>
      <c r="Y5664" s="32">
        <f t="shared" ref="Y5664:Y5665" si="15171">Y5665</f>
        <v>0</v>
      </c>
      <c r="Z5664" s="32">
        <f t="shared" ref="Z5664:Z5665" si="15172">Z5665</f>
        <v>0</v>
      </c>
      <c r="AA5664" s="32">
        <f t="shared" ref="AA5664:AA5665" si="15173">AA5665</f>
        <v>0</v>
      </c>
      <c r="AB5664" s="32">
        <f t="shared" ref="AB5664:AB5665" si="15174">AB5665</f>
        <v>1966.76901</v>
      </c>
      <c r="AC5664" s="33">
        <f t="shared" ref="AC5664:AC5665" si="15175">AC5665</f>
        <v>3368.4</v>
      </c>
      <c r="AD5664" s="33">
        <f t="shared" ref="AD5664:AD5665" si="15176">AD5665</f>
        <v>3368.3586500000001</v>
      </c>
      <c r="AE5664" s="34">
        <f t="shared" si="14989"/>
        <v>99.998772414202591</v>
      </c>
      <c r="AF5664" s="32">
        <f t="shared" ref="AF5664:AF5665" si="15177">AF5665</f>
        <v>3368.3999999999996</v>
      </c>
      <c r="AG5664" s="32">
        <f t="shared" ref="AG5664:AG5665" si="15178">AG5665</f>
        <v>0</v>
      </c>
      <c r="AH5664" s="32">
        <f t="shared" ref="AH5664:AH5665" si="15179">AH5665</f>
        <v>0</v>
      </c>
      <c r="AI5664" s="32">
        <f t="shared" ref="AI5664:AI5665" si="15180">AI5665</f>
        <v>0</v>
      </c>
      <c r="AJ5664" s="32">
        <f t="shared" ref="AJ5664:AJ5665" si="15181">AJ5665</f>
        <v>0</v>
      </c>
      <c r="AK5664" s="32">
        <f t="shared" ref="AK5664:AK5665" si="15182">AK5665</f>
        <v>0</v>
      </c>
      <c r="AL5664" s="32">
        <f t="shared" si="14996"/>
        <v>3368.3999999999996</v>
      </c>
      <c r="AM5664" s="32">
        <f t="shared" si="14997"/>
        <v>-143.89999999999964</v>
      </c>
    </row>
    <row r="5665" spans="2:40" x14ac:dyDescent="0.3">
      <c r="B5665" s="30" t="s">
        <v>1540</v>
      </c>
      <c r="C5665" s="30" t="s">
        <v>443</v>
      </c>
      <c r="D5665" s="30" t="s">
        <v>132</v>
      </c>
      <c r="E5665" s="15" t="str">
        <f t="shared" si="15007"/>
        <v>1006</v>
      </c>
      <c r="F5665" s="30" t="s">
        <v>80</v>
      </c>
      <c r="G5665" s="30"/>
      <c r="H5665" s="31" t="s">
        <v>81</v>
      </c>
      <c r="I5665" s="32">
        <f t="shared" si="15157"/>
        <v>3224.5</v>
      </c>
      <c r="J5665" s="32">
        <f t="shared" si="15158"/>
        <v>3337.7999999999997</v>
      </c>
      <c r="K5665" s="32">
        <f t="shared" si="15159"/>
        <v>3337.7999999999997</v>
      </c>
      <c r="L5665" s="32">
        <f t="shared" si="15160"/>
        <v>0</v>
      </c>
      <c r="M5665" s="32">
        <f t="shared" si="15161"/>
        <v>0</v>
      </c>
      <c r="N5665" s="32">
        <f t="shared" si="15162"/>
        <v>0</v>
      </c>
      <c r="O5665" s="32">
        <f t="shared" si="15163"/>
        <v>0</v>
      </c>
      <c r="P5665" s="32">
        <f t="shared" si="15164"/>
        <v>0</v>
      </c>
      <c r="Q5665" s="32">
        <f t="shared" si="15165"/>
        <v>0</v>
      </c>
      <c r="R5665" s="32">
        <f t="shared" si="15166"/>
        <v>0</v>
      </c>
      <c r="S5665" s="32">
        <f t="shared" si="15167"/>
        <v>0</v>
      </c>
      <c r="T5665" s="32">
        <f t="shared" si="15168"/>
        <v>0</v>
      </c>
      <c r="U5665" s="32">
        <v>0</v>
      </c>
      <c r="V5665" s="32">
        <f t="shared" si="15052"/>
        <v>3224.5</v>
      </c>
      <c r="W5665" s="32">
        <f t="shared" si="15169"/>
        <v>0</v>
      </c>
      <c r="X5665" s="32">
        <f t="shared" si="15170"/>
        <v>0</v>
      </c>
      <c r="Y5665" s="32">
        <f t="shared" si="15171"/>
        <v>0</v>
      </c>
      <c r="Z5665" s="32">
        <f t="shared" si="15172"/>
        <v>0</v>
      </c>
      <c r="AA5665" s="32">
        <f t="shared" si="15173"/>
        <v>0</v>
      </c>
      <c r="AB5665" s="32">
        <f t="shared" si="15174"/>
        <v>1966.76901</v>
      </c>
      <c r="AC5665" s="33">
        <f t="shared" si="15175"/>
        <v>3368.4</v>
      </c>
      <c r="AD5665" s="33">
        <f t="shared" si="15176"/>
        <v>3368.3586500000001</v>
      </c>
      <c r="AE5665" s="34">
        <f t="shared" si="14989"/>
        <v>99.998772414202591</v>
      </c>
      <c r="AF5665" s="32">
        <f t="shared" si="15177"/>
        <v>3368.3999999999996</v>
      </c>
      <c r="AG5665" s="32">
        <f t="shared" si="15178"/>
        <v>0</v>
      </c>
      <c r="AH5665" s="32">
        <f t="shared" si="15179"/>
        <v>0</v>
      </c>
      <c r="AI5665" s="32">
        <f t="shared" si="15180"/>
        <v>0</v>
      </c>
      <c r="AJ5665" s="32">
        <f t="shared" si="15181"/>
        <v>0</v>
      </c>
      <c r="AK5665" s="32">
        <f t="shared" si="15182"/>
        <v>0</v>
      </c>
      <c r="AL5665" s="32">
        <f t="shared" si="14996"/>
        <v>3368.3999999999996</v>
      </c>
      <c r="AM5665" s="32">
        <f t="shared" si="14997"/>
        <v>-143.89999999999964</v>
      </c>
    </row>
    <row r="5666" spans="2:40" ht="78" x14ac:dyDescent="0.3">
      <c r="B5666" s="30" t="s">
        <v>1540</v>
      </c>
      <c r="C5666" s="30" t="s">
        <v>443</v>
      </c>
      <c r="D5666" s="30" t="s">
        <v>132</v>
      </c>
      <c r="E5666" s="15" t="str">
        <f t="shared" si="15007"/>
        <v>1006</v>
      </c>
      <c r="F5666" s="30" t="s">
        <v>1573</v>
      </c>
      <c r="G5666" s="30"/>
      <c r="H5666" s="31" t="s">
        <v>1574</v>
      </c>
      <c r="I5666" s="32">
        <f t="shared" ref="I5666:T5666" si="15183">I5667+I5670</f>
        <v>3224.5</v>
      </c>
      <c r="J5666" s="32">
        <f t="shared" si="15183"/>
        <v>3337.7999999999997</v>
      </c>
      <c r="K5666" s="32">
        <f t="shared" si="15183"/>
        <v>3337.7999999999997</v>
      </c>
      <c r="L5666" s="32">
        <f t="shared" si="15183"/>
        <v>0</v>
      </c>
      <c r="M5666" s="32">
        <f t="shared" si="15183"/>
        <v>0</v>
      </c>
      <c r="N5666" s="32">
        <f t="shared" si="15183"/>
        <v>0</v>
      </c>
      <c r="O5666" s="32">
        <f t="shared" si="15183"/>
        <v>0</v>
      </c>
      <c r="P5666" s="32">
        <f t="shared" si="15183"/>
        <v>0</v>
      </c>
      <c r="Q5666" s="32">
        <f t="shared" si="15183"/>
        <v>0</v>
      </c>
      <c r="R5666" s="32">
        <f t="shared" si="15183"/>
        <v>0</v>
      </c>
      <c r="S5666" s="32">
        <f t="shared" si="15183"/>
        <v>0</v>
      </c>
      <c r="T5666" s="32">
        <f t="shared" si="15183"/>
        <v>0</v>
      </c>
      <c r="U5666" s="32">
        <v>0</v>
      </c>
      <c r="V5666" s="32">
        <f t="shared" si="15052"/>
        <v>3224.5</v>
      </c>
      <c r="W5666" s="32">
        <f t="shared" ref="W5666:AD5666" si="15184">W5667+W5670</f>
        <v>0</v>
      </c>
      <c r="X5666" s="32">
        <f t="shared" si="15184"/>
        <v>0</v>
      </c>
      <c r="Y5666" s="32">
        <f t="shared" si="15184"/>
        <v>0</v>
      </c>
      <c r="Z5666" s="32">
        <f t="shared" si="15184"/>
        <v>0</v>
      </c>
      <c r="AA5666" s="32">
        <f t="shared" si="15184"/>
        <v>0</v>
      </c>
      <c r="AB5666" s="32">
        <f t="shared" si="15184"/>
        <v>1966.76901</v>
      </c>
      <c r="AC5666" s="33">
        <f t="shared" si="15184"/>
        <v>3368.4</v>
      </c>
      <c r="AD5666" s="33">
        <f t="shared" si="15184"/>
        <v>3368.3586500000001</v>
      </c>
      <c r="AE5666" s="34">
        <f t="shared" si="14989"/>
        <v>99.998772414202591</v>
      </c>
      <c r="AF5666" s="32">
        <f t="shared" ref="AF5666:AK5666" si="15185">AF5667+AF5670</f>
        <v>3368.3999999999996</v>
      </c>
      <c r="AG5666" s="32">
        <f t="shared" si="15185"/>
        <v>0</v>
      </c>
      <c r="AH5666" s="32">
        <f t="shared" si="15185"/>
        <v>0</v>
      </c>
      <c r="AI5666" s="32">
        <f t="shared" si="15185"/>
        <v>0</v>
      </c>
      <c r="AJ5666" s="32">
        <f t="shared" si="15185"/>
        <v>0</v>
      </c>
      <c r="AK5666" s="32">
        <f t="shared" si="15185"/>
        <v>0</v>
      </c>
      <c r="AL5666" s="32">
        <f t="shared" si="14996"/>
        <v>3368.3999999999996</v>
      </c>
      <c r="AM5666" s="32">
        <f t="shared" si="14997"/>
        <v>-143.89999999999964</v>
      </c>
    </row>
    <row r="5667" spans="2:40" ht="78" x14ac:dyDescent="0.3">
      <c r="B5667" s="30" t="s">
        <v>1540</v>
      </c>
      <c r="C5667" s="30" t="s">
        <v>443</v>
      </c>
      <c r="D5667" s="30" t="s">
        <v>132</v>
      </c>
      <c r="E5667" s="15" t="str">
        <f t="shared" si="15007"/>
        <v>1006</v>
      </c>
      <c r="F5667" s="30" t="s">
        <v>1573</v>
      </c>
      <c r="G5667" s="30" t="s">
        <v>68</v>
      </c>
      <c r="H5667" s="31" t="s">
        <v>69</v>
      </c>
      <c r="I5667" s="32">
        <f t="shared" ref="I5667:T5667" si="15186">I5668+I5669</f>
        <v>3118.8</v>
      </c>
      <c r="J5667" s="32">
        <f t="shared" si="15186"/>
        <v>3232.1</v>
      </c>
      <c r="K5667" s="32">
        <f t="shared" si="15186"/>
        <v>3232.1</v>
      </c>
      <c r="L5667" s="32">
        <f t="shared" si="15186"/>
        <v>0</v>
      </c>
      <c r="M5667" s="32">
        <f t="shared" si="15186"/>
        <v>0</v>
      </c>
      <c r="N5667" s="32">
        <f t="shared" si="15186"/>
        <v>0</v>
      </c>
      <c r="O5667" s="32">
        <f t="shared" si="15186"/>
        <v>0</v>
      </c>
      <c r="P5667" s="32">
        <f t="shared" si="15186"/>
        <v>0</v>
      </c>
      <c r="Q5667" s="32">
        <f t="shared" si="15186"/>
        <v>0</v>
      </c>
      <c r="R5667" s="32">
        <f t="shared" si="15186"/>
        <v>0</v>
      </c>
      <c r="S5667" s="32">
        <f t="shared" si="15186"/>
        <v>0</v>
      </c>
      <c r="T5667" s="32">
        <f t="shared" si="15186"/>
        <v>0</v>
      </c>
      <c r="U5667" s="32">
        <v>0</v>
      </c>
      <c r="V5667" s="32">
        <f t="shared" si="15052"/>
        <v>3118.8</v>
      </c>
      <c r="W5667" s="32">
        <f t="shared" ref="W5667:AD5667" si="15187">W5668+W5669</f>
        <v>0</v>
      </c>
      <c r="X5667" s="32">
        <f t="shared" si="15187"/>
        <v>0</v>
      </c>
      <c r="Y5667" s="32">
        <f t="shared" si="15187"/>
        <v>0</v>
      </c>
      <c r="Z5667" s="32">
        <f t="shared" si="15187"/>
        <v>0</v>
      </c>
      <c r="AA5667" s="32">
        <f t="shared" si="15187"/>
        <v>0</v>
      </c>
      <c r="AB5667" s="32">
        <f t="shared" si="15187"/>
        <v>1869.9823899999999</v>
      </c>
      <c r="AC5667" s="33">
        <f t="shared" si="15187"/>
        <v>3265.8646800000001</v>
      </c>
      <c r="AD5667" s="33">
        <f t="shared" si="15187"/>
        <v>3265.8233300000002</v>
      </c>
      <c r="AE5667" s="34">
        <f t="shared" si="14989"/>
        <v>99.998733872831508</v>
      </c>
      <c r="AF5667" s="32">
        <f t="shared" ref="AF5667:AK5667" si="15188">AF5668+AF5669</f>
        <v>3262.7</v>
      </c>
      <c r="AG5667" s="32">
        <f t="shared" si="15188"/>
        <v>0</v>
      </c>
      <c r="AH5667" s="32">
        <f t="shared" si="15188"/>
        <v>0</v>
      </c>
      <c r="AI5667" s="32">
        <f t="shared" si="15188"/>
        <v>0</v>
      </c>
      <c r="AJ5667" s="32">
        <f t="shared" si="15188"/>
        <v>0</v>
      </c>
      <c r="AK5667" s="32">
        <f t="shared" si="15188"/>
        <v>0</v>
      </c>
      <c r="AL5667" s="32">
        <f t="shared" si="14996"/>
        <v>3262.7</v>
      </c>
      <c r="AM5667" s="32">
        <f t="shared" si="14997"/>
        <v>-143.89999999999964</v>
      </c>
    </row>
    <row r="5668" spans="2:40" x14ac:dyDescent="0.3">
      <c r="B5668" s="30" t="s">
        <v>1540</v>
      </c>
      <c r="C5668" s="30" t="s">
        <v>443</v>
      </c>
      <c r="D5668" s="30" t="s">
        <v>132</v>
      </c>
      <c r="E5668" s="15" t="str">
        <f t="shared" si="15007"/>
        <v>1006</v>
      </c>
      <c r="F5668" s="30" t="s">
        <v>1573</v>
      </c>
      <c r="G5668" s="30" t="s">
        <v>70</v>
      </c>
      <c r="H5668" s="31" t="s">
        <v>71</v>
      </c>
      <c r="I5668" s="32">
        <v>646.29999999999995</v>
      </c>
      <c r="J5668" s="32">
        <v>737.1</v>
      </c>
      <c r="K5668" s="32">
        <v>737.1</v>
      </c>
      <c r="L5668" s="32"/>
      <c r="M5668" s="32"/>
      <c r="N5668" s="32"/>
      <c r="O5668" s="32">
        <v>0</v>
      </c>
      <c r="P5668" s="32">
        <v>0</v>
      </c>
      <c r="Q5668" s="32">
        <v>0</v>
      </c>
      <c r="R5668" s="32">
        <v>0</v>
      </c>
      <c r="S5668" s="32">
        <v>0</v>
      </c>
      <c r="T5668" s="32">
        <v>0</v>
      </c>
      <c r="U5668" s="32">
        <v>0</v>
      </c>
      <c r="V5668" s="32">
        <f t="shared" si="15052"/>
        <v>646.29999999999995</v>
      </c>
      <c r="W5668" s="32"/>
      <c r="X5668" s="32"/>
      <c r="Y5668" s="32"/>
      <c r="Z5668" s="32"/>
      <c r="AA5668" s="32"/>
      <c r="AB5668" s="32">
        <v>369.34089</v>
      </c>
      <c r="AC5668" s="33">
        <v>687.07867999999996</v>
      </c>
      <c r="AD5668" s="33">
        <v>687.03733</v>
      </c>
      <c r="AE5668" s="34">
        <f t="shared" si="14989"/>
        <v>99.993981766396828</v>
      </c>
      <c r="AF5668" s="32">
        <v>683.91399999999999</v>
      </c>
      <c r="AG5668" s="32">
        <v>0</v>
      </c>
      <c r="AH5668" s="32">
        <v>0</v>
      </c>
      <c r="AI5668" s="32">
        <v>0</v>
      </c>
      <c r="AJ5668" s="32">
        <v>0</v>
      </c>
      <c r="AK5668" s="32">
        <v>0</v>
      </c>
      <c r="AL5668" s="32">
        <f t="shared" si="14996"/>
        <v>683.91399999999999</v>
      </c>
      <c r="AM5668" s="32">
        <f t="shared" si="14997"/>
        <v>-37.614000000000033</v>
      </c>
      <c r="AN5668" s="12"/>
    </row>
    <row r="5669" spans="2:40" ht="31.2" x14ac:dyDescent="0.3">
      <c r="B5669" s="30" t="s">
        <v>1540</v>
      </c>
      <c r="C5669" s="30" t="s">
        <v>443</v>
      </c>
      <c r="D5669" s="30" t="s">
        <v>132</v>
      </c>
      <c r="E5669" s="15" t="str">
        <f t="shared" si="15007"/>
        <v>1006</v>
      </c>
      <c r="F5669" s="30" t="s">
        <v>1573</v>
      </c>
      <c r="G5669" s="30" t="s">
        <v>90</v>
      </c>
      <c r="H5669" s="31" t="s">
        <v>91</v>
      </c>
      <c r="I5669" s="32">
        <v>2472.5</v>
      </c>
      <c r="J5669" s="32">
        <v>2495</v>
      </c>
      <c r="K5669" s="32">
        <v>2495</v>
      </c>
      <c r="L5669" s="32"/>
      <c r="M5669" s="32"/>
      <c r="N5669" s="32"/>
      <c r="O5669" s="32">
        <v>0</v>
      </c>
      <c r="P5669" s="32">
        <v>0</v>
      </c>
      <c r="Q5669" s="32">
        <v>0</v>
      </c>
      <c r="R5669" s="32">
        <v>0</v>
      </c>
      <c r="S5669" s="32">
        <v>0</v>
      </c>
      <c r="T5669" s="32">
        <v>0</v>
      </c>
      <c r="U5669" s="32">
        <v>0</v>
      </c>
      <c r="V5669" s="32">
        <f t="shared" si="15052"/>
        <v>2472.5</v>
      </c>
      <c r="W5669" s="32"/>
      <c r="X5669" s="32"/>
      <c r="Y5669" s="32"/>
      <c r="Z5669" s="32"/>
      <c r="AA5669" s="32"/>
      <c r="AB5669" s="32">
        <v>1500.6415</v>
      </c>
      <c r="AC5669" s="33">
        <v>2578.7860000000001</v>
      </c>
      <c r="AD5669" s="33">
        <v>2578.7860000000001</v>
      </c>
      <c r="AE5669" s="34">
        <f t="shared" si="14989"/>
        <v>100</v>
      </c>
      <c r="AF5669" s="32">
        <v>2578.7860000000001</v>
      </c>
      <c r="AG5669" s="32">
        <v>0</v>
      </c>
      <c r="AH5669" s="32">
        <v>0</v>
      </c>
      <c r="AI5669" s="32">
        <v>0</v>
      </c>
      <c r="AJ5669" s="32">
        <v>0</v>
      </c>
      <c r="AK5669" s="32">
        <v>0</v>
      </c>
      <c r="AL5669" s="32">
        <f t="shared" si="14996"/>
        <v>2578.7860000000001</v>
      </c>
      <c r="AM5669" s="32">
        <f t="shared" si="14997"/>
        <v>-106.28600000000006</v>
      </c>
      <c r="AN5669" s="12"/>
    </row>
    <row r="5670" spans="2:40" ht="31.2" x14ac:dyDescent="0.3">
      <c r="B5670" s="30" t="s">
        <v>1540</v>
      </c>
      <c r="C5670" s="30" t="s">
        <v>443</v>
      </c>
      <c r="D5670" s="30" t="s">
        <v>132</v>
      </c>
      <c r="E5670" s="15" t="str">
        <f t="shared" si="15007"/>
        <v>1006</v>
      </c>
      <c r="F5670" s="30" t="s">
        <v>1573</v>
      </c>
      <c r="G5670" s="30" t="s">
        <v>50</v>
      </c>
      <c r="H5670" s="31" t="s">
        <v>51</v>
      </c>
      <c r="I5670" s="32">
        <f t="shared" ref="I5670:T5670" si="15189">I5671</f>
        <v>105.7</v>
      </c>
      <c r="J5670" s="32">
        <f t="shared" si="15189"/>
        <v>105.7</v>
      </c>
      <c r="K5670" s="32">
        <f t="shared" si="15189"/>
        <v>105.7</v>
      </c>
      <c r="L5670" s="32">
        <f t="shared" si="15189"/>
        <v>0</v>
      </c>
      <c r="M5670" s="32">
        <f t="shared" si="15189"/>
        <v>0</v>
      </c>
      <c r="N5670" s="32">
        <f t="shared" si="15189"/>
        <v>0</v>
      </c>
      <c r="O5670" s="32">
        <f t="shared" si="15189"/>
        <v>0</v>
      </c>
      <c r="P5670" s="32">
        <f t="shared" si="15189"/>
        <v>0</v>
      </c>
      <c r="Q5670" s="32">
        <f t="shared" si="15189"/>
        <v>0</v>
      </c>
      <c r="R5670" s="32">
        <f t="shared" si="15189"/>
        <v>0</v>
      </c>
      <c r="S5670" s="32">
        <f t="shared" si="15189"/>
        <v>0</v>
      </c>
      <c r="T5670" s="32">
        <f t="shared" si="15189"/>
        <v>0</v>
      </c>
      <c r="U5670" s="32">
        <v>0</v>
      </c>
      <c r="V5670" s="32">
        <f t="shared" si="15052"/>
        <v>105.7</v>
      </c>
      <c r="W5670" s="32">
        <f t="shared" ref="W5670:AD5670" si="15190">W5671</f>
        <v>0</v>
      </c>
      <c r="X5670" s="32">
        <f t="shared" si="15190"/>
        <v>0</v>
      </c>
      <c r="Y5670" s="32">
        <f t="shared" si="15190"/>
        <v>0</v>
      </c>
      <c r="Z5670" s="32">
        <f t="shared" si="15190"/>
        <v>0</v>
      </c>
      <c r="AA5670" s="32">
        <f t="shared" si="15190"/>
        <v>0</v>
      </c>
      <c r="AB5670" s="32">
        <f t="shared" si="15190"/>
        <v>96.786619999999999</v>
      </c>
      <c r="AC5670" s="33">
        <f t="shared" si="15190"/>
        <v>102.53532</v>
      </c>
      <c r="AD5670" s="33">
        <f t="shared" si="15190"/>
        <v>102.53532</v>
      </c>
      <c r="AE5670" s="34">
        <f t="shared" si="14989"/>
        <v>100</v>
      </c>
      <c r="AF5670" s="32">
        <f t="shared" ref="AF5670:AK5670" si="15191">AF5671</f>
        <v>105.7</v>
      </c>
      <c r="AG5670" s="32">
        <f t="shared" si="15191"/>
        <v>0</v>
      </c>
      <c r="AH5670" s="32">
        <f t="shared" si="15191"/>
        <v>0</v>
      </c>
      <c r="AI5670" s="32">
        <f t="shared" si="15191"/>
        <v>0</v>
      </c>
      <c r="AJ5670" s="32">
        <f t="shared" si="15191"/>
        <v>0</v>
      </c>
      <c r="AK5670" s="32">
        <f t="shared" si="15191"/>
        <v>0</v>
      </c>
      <c r="AL5670" s="32">
        <f t="shared" si="14996"/>
        <v>105.7</v>
      </c>
      <c r="AM5670" s="32">
        <f t="shared" si="14997"/>
        <v>0</v>
      </c>
    </row>
    <row r="5671" spans="2:40" ht="31.2" x14ac:dyDescent="0.3">
      <c r="B5671" s="30" t="s">
        <v>1540</v>
      </c>
      <c r="C5671" s="30" t="s">
        <v>443</v>
      </c>
      <c r="D5671" s="30" t="s">
        <v>132</v>
      </c>
      <c r="E5671" s="15" t="str">
        <f t="shared" si="15007"/>
        <v>1006</v>
      </c>
      <c r="F5671" s="30" t="s">
        <v>1573</v>
      </c>
      <c r="G5671" s="30" t="s">
        <v>52</v>
      </c>
      <c r="H5671" s="31" t="s">
        <v>53</v>
      </c>
      <c r="I5671" s="32">
        <v>105.7</v>
      </c>
      <c r="J5671" s="32">
        <v>105.7</v>
      </c>
      <c r="K5671" s="32">
        <v>105.7</v>
      </c>
      <c r="L5671" s="32"/>
      <c r="M5671" s="32"/>
      <c r="N5671" s="32"/>
      <c r="O5671" s="32">
        <v>0</v>
      </c>
      <c r="P5671" s="32">
        <v>0</v>
      </c>
      <c r="Q5671" s="32">
        <v>0</v>
      </c>
      <c r="R5671" s="32">
        <v>0</v>
      </c>
      <c r="S5671" s="32">
        <v>0</v>
      </c>
      <c r="T5671" s="32">
        <v>0</v>
      </c>
      <c r="U5671" s="32">
        <v>0</v>
      </c>
      <c r="V5671" s="32">
        <f t="shared" si="15052"/>
        <v>105.7</v>
      </c>
      <c r="W5671" s="32"/>
      <c r="X5671" s="32"/>
      <c r="Y5671" s="32"/>
      <c r="Z5671" s="32"/>
      <c r="AA5671" s="32"/>
      <c r="AB5671" s="32">
        <v>96.786619999999999</v>
      </c>
      <c r="AC5671" s="33">
        <v>102.53532</v>
      </c>
      <c r="AD5671" s="33">
        <v>102.53532</v>
      </c>
      <c r="AE5671" s="34">
        <f t="shared" si="14989"/>
        <v>100</v>
      </c>
      <c r="AF5671" s="32">
        <v>105.7</v>
      </c>
      <c r="AG5671" s="32">
        <v>0</v>
      </c>
      <c r="AH5671" s="32">
        <v>0</v>
      </c>
      <c r="AI5671" s="32">
        <v>0</v>
      </c>
      <c r="AJ5671" s="32">
        <v>0</v>
      </c>
      <c r="AK5671" s="32">
        <v>0</v>
      </c>
      <c r="AL5671" s="32">
        <f t="shared" si="14996"/>
        <v>105.7</v>
      </c>
      <c r="AM5671" s="32">
        <f t="shared" si="14997"/>
        <v>0</v>
      </c>
      <c r="AN5671" s="12"/>
    </row>
    <row r="5672" spans="2:40" s="13" customFormat="1" ht="31.2" x14ac:dyDescent="0.3">
      <c r="B5672" s="14" t="s">
        <v>1575</v>
      </c>
      <c r="C5672" s="14"/>
      <c r="D5672" s="14"/>
      <c r="E5672" s="15" t="str">
        <f t="shared" si="15007"/>
        <v/>
      </c>
      <c r="F5672" s="14"/>
      <c r="G5672" s="14"/>
      <c r="H5672" s="16" t="s">
        <v>1576</v>
      </c>
      <c r="I5672" s="17">
        <f t="shared" ref="I5672:T5672" si="15192">I5673+I5694</f>
        <v>135997.6</v>
      </c>
      <c r="J5672" s="17">
        <f t="shared" si="15192"/>
        <v>131619.80000000002</v>
      </c>
      <c r="K5672" s="17">
        <f t="shared" si="15192"/>
        <v>128705.70000000001</v>
      </c>
      <c r="L5672" s="17">
        <f t="shared" si="15192"/>
        <v>0</v>
      </c>
      <c r="M5672" s="17">
        <f t="shared" si="15192"/>
        <v>0</v>
      </c>
      <c r="N5672" s="17">
        <f t="shared" si="15192"/>
        <v>0</v>
      </c>
      <c r="O5672" s="17">
        <f t="shared" si="15192"/>
        <v>0</v>
      </c>
      <c r="P5672" s="17">
        <f t="shared" si="15192"/>
        <v>0</v>
      </c>
      <c r="Q5672" s="17">
        <f t="shared" si="15192"/>
        <v>0</v>
      </c>
      <c r="R5672" s="17">
        <f t="shared" si="15192"/>
        <v>3104.3490000000002</v>
      </c>
      <c r="S5672" s="17">
        <f t="shared" si="15192"/>
        <v>0</v>
      </c>
      <c r="T5672" s="17">
        <f t="shared" si="15192"/>
        <v>0</v>
      </c>
      <c r="U5672" s="17">
        <v>0</v>
      </c>
      <c r="V5672" s="17">
        <f t="shared" si="15052"/>
        <v>139101.94899999999</v>
      </c>
      <c r="W5672" s="17">
        <f t="shared" ref="W5672:AD5672" si="15193">W5673+W5694</f>
        <v>0</v>
      </c>
      <c r="X5672" s="17">
        <f t="shared" si="15193"/>
        <v>0</v>
      </c>
      <c r="Y5672" s="17">
        <f t="shared" si="15193"/>
        <v>0</v>
      </c>
      <c r="Z5672" s="17">
        <f t="shared" si="15193"/>
        <v>0</v>
      </c>
      <c r="AA5672" s="17">
        <f t="shared" si="15193"/>
        <v>0</v>
      </c>
      <c r="AB5672" s="17">
        <f t="shared" si="15193"/>
        <v>117955.65837999999</v>
      </c>
      <c r="AC5672" s="18">
        <f t="shared" si="15193"/>
        <v>158498.06270000001</v>
      </c>
      <c r="AD5672" s="18">
        <f t="shared" si="15193"/>
        <v>158402.35713000002</v>
      </c>
      <c r="AE5672" s="19">
        <f t="shared" si="14989"/>
        <v>99.939617198866884</v>
      </c>
      <c r="AF5672" s="17">
        <f t="shared" ref="AF5672:AK5672" si="15194">AF5673+AF5694</f>
        <v>158558.54480999999</v>
      </c>
      <c r="AG5672" s="17">
        <f t="shared" si="15194"/>
        <v>0</v>
      </c>
      <c r="AH5672" s="17">
        <f t="shared" si="15194"/>
        <v>0</v>
      </c>
      <c r="AI5672" s="17">
        <f t="shared" si="15194"/>
        <v>0</v>
      </c>
      <c r="AJ5672" s="17">
        <f t="shared" si="15194"/>
        <v>0</v>
      </c>
      <c r="AK5672" s="17">
        <f t="shared" si="15194"/>
        <v>0</v>
      </c>
      <c r="AL5672" s="17">
        <f t="shared" si="14996"/>
        <v>158558.54480999999</v>
      </c>
      <c r="AM5672" s="17">
        <f t="shared" si="14997"/>
        <v>-19456.595809999999</v>
      </c>
      <c r="AN5672" s="20"/>
    </row>
    <row r="5673" spans="2:40" s="13" customFormat="1" x14ac:dyDescent="0.3">
      <c r="B5673" s="14" t="s">
        <v>1575</v>
      </c>
      <c r="C5673" s="14" t="s">
        <v>38</v>
      </c>
      <c r="D5673" s="14"/>
      <c r="E5673" s="21" t="str">
        <f t="shared" si="15007"/>
        <v>01</v>
      </c>
      <c r="F5673" s="14"/>
      <c r="G5673" s="14"/>
      <c r="H5673" s="16" t="s">
        <v>39</v>
      </c>
      <c r="I5673" s="17">
        <f t="shared" ref="I5673:T5673" si="15195">I5674</f>
        <v>111792.5</v>
      </c>
      <c r="J5673" s="17">
        <f t="shared" si="15195"/>
        <v>110505.1</v>
      </c>
      <c r="K5673" s="17">
        <f t="shared" si="15195"/>
        <v>110505.1</v>
      </c>
      <c r="L5673" s="17">
        <f t="shared" si="15195"/>
        <v>0</v>
      </c>
      <c r="M5673" s="17">
        <f t="shared" si="15195"/>
        <v>0</v>
      </c>
      <c r="N5673" s="17">
        <f t="shared" si="15195"/>
        <v>0</v>
      </c>
      <c r="O5673" s="17">
        <f t="shared" si="15195"/>
        <v>0</v>
      </c>
      <c r="P5673" s="17">
        <f t="shared" si="15195"/>
        <v>0</v>
      </c>
      <c r="Q5673" s="17">
        <f t="shared" si="15195"/>
        <v>0</v>
      </c>
      <c r="R5673" s="17">
        <f t="shared" si="15195"/>
        <v>3672.4</v>
      </c>
      <c r="S5673" s="17">
        <f t="shared" si="15195"/>
        <v>0</v>
      </c>
      <c r="T5673" s="17">
        <f t="shared" si="15195"/>
        <v>0</v>
      </c>
      <c r="U5673" s="17">
        <v>0</v>
      </c>
      <c r="V5673" s="17">
        <f t="shared" si="15052"/>
        <v>115464.9</v>
      </c>
      <c r="W5673" s="17">
        <f t="shared" ref="W5673:AD5673" si="15196">W5674</f>
        <v>0</v>
      </c>
      <c r="X5673" s="17">
        <f t="shared" si="15196"/>
        <v>0</v>
      </c>
      <c r="Y5673" s="17">
        <f t="shared" si="15196"/>
        <v>0</v>
      </c>
      <c r="Z5673" s="17">
        <f t="shared" si="15196"/>
        <v>0</v>
      </c>
      <c r="AA5673" s="17">
        <f t="shared" si="15196"/>
        <v>0</v>
      </c>
      <c r="AB5673" s="17">
        <f t="shared" si="15196"/>
        <v>89502.258269999991</v>
      </c>
      <c r="AC5673" s="18">
        <f t="shared" si="15196"/>
        <v>119737.47257</v>
      </c>
      <c r="AD5673" s="18">
        <f t="shared" si="15196"/>
        <v>119641.89912</v>
      </c>
      <c r="AE5673" s="19">
        <f t="shared" si="14989"/>
        <v>99.920180835666031</v>
      </c>
      <c r="AF5673" s="17">
        <f t="shared" ref="AF5673:AK5673" si="15197">AF5674</f>
        <v>118774.49980999999</v>
      </c>
      <c r="AG5673" s="17">
        <f t="shared" si="15197"/>
        <v>0</v>
      </c>
      <c r="AH5673" s="17">
        <f t="shared" si="15197"/>
        <v>0</v>
      </c>
      <c r="AI5673" s="17">
        <f t="shared" si="15197"/>
        <v>0</v>
      </c>
      <c r="AJ5673" s="17">
        <f t="shared" si="15197"/>
        <v>0</v>
      </c>
      <c r="AK5673" s="17">
        <f t="shared" si="15197"/>
        <v>0</v>
      </c>
      <c r="AL5673" s="17">
        <f t="shared" si="14996"/>
        <v>118774.49980999999</v>
      </c>
      <c r="AM5673" s="17">
        <f t="shared" si="14997"/>
        <v>-3309.5998099999997</v>
      </c>
      <c r="AN5673" s="2"/>
    </row>
    <row r="5674" spans="2:40" s="22" customFormat="1" x14ac:dyDescent="0.3">
      <c r="B5674" s="23" t="s">
        <v>1575</v>
      </c>
      <c r="C5674" s="23" t="s">
        <v>38</v>
      </c>
      <c r="D5674" s="23" t="s">
        <v>40</v>
      </c>
      <c r="E5674" s="24" t="str">
        <f t="shared" si="15007"/>
        <v>0113</v>
      </c>
      <c r="F5674" s="23"/>
      <c r="G5674" s="23"/>
      <c r="H5674" s="25" t="s">
        <v>41</v>
      </c>
      <c r="I5674" s="26">
        <f t="shared" ref="I5674:T5674" si="15198">I5675+I5689</f>
        <v>111792.5</v>
      </c>
      <c r="J5674" s="26">
        <f t="shared" si="15198"/>
        <v>110505.1</v>
      </c>
      <c r="K5674" s="26">
        <f t="shared" si="15198"/>
        <v>110505.1</v>
      </c>
      <c r="L5674" s="26">
        <f t="shared" si="15198"/>
        <v>0</v>
      </c>
      <c r="M5674" s="26">
        <f t="shared" si="15198"/>
        <v>0</v>
      </c>
      <c r="N5674" s="26">
        <f t="shared" si="15198"/>
        <v>0</v>
      </c>
      <c r="O5674" s="26">
        <f t="shared" si="15198"/>
        <v>0</v>
      </c>
      <c r="P5674" s="26">
        <f t="shared" si="15198"/>
        <v>0</v>
      </c>
      <c r="Q5674" s="26">
        <f t="shared" si="15198"/>
        <v>0</v>
      </c>
      <c r="R5674" s="26">
        <f t="shared" si="15198"/>
        <v>3672.4</v>
      </c>
      <c r="S5674" s="26">
        <f t="shared" si="15198"/>
        <v>0</v>
      </c>
      <c r="T5674" s="26">
        <f t="shared" si="15198"/>
        <v>0</v>
      </c>
      <c r="U5674" s="26">
        <v>0</v>
      </c>
      <c r="V5674" s="26">
        <f t="shared" si="15052"/>
        <v>115464.9</v>
      </c>
      <c r="W5674" s="26">
        <f t="shared" ref="W5674:AD5674" si="15199">W5675+W5689</f>
        <v>0</v>
      </c>
      <c r="X5674" s="26">
        <f t="shared" si="15199"/>
        <v>0</v>
      </c>
      <c r="Y5674" s="26">
        <f t="shared" si="15199"/>
        <v>0</v>
      </c>
      <c r="Z5674" s="26">
        <f t="shared" si="15199"/>
        <v>0</v>
      </c>
      <c r="AA5674" s="26">
        <f t="shared" si="15199"/>
        <v>0</v>
      </c>
      <c r="AB5674" s="26">
        <f t="shared" si="15199"/>
        <v>89502.258269999991</v>
      </c>
      <c r="AC5674" s="27">
        <f t="shared" si="15199"/>
        <v>119737.47257</v>
      </c>
      <c r="AD5674" s="27">
        <f t="shared" si="15199"/>
        <v>119641.89912</v>
      </c>
      <c r="AE5674" s="28">
        <f t="shared" ref="AE5674:AE5722" si="15200">AD5674/AC5674*100</f>
        <v>99.920180835666031</v>
      </c>
      <c r="AF5674" s="26">
        <f t="shared" ref="AF5674:AK5674" si="15201">AF5675+AF5689</f>
        <v>118774.49980999999</v>
      </c>
      <c r="AG5674" s="26">
        <f t="shared" si="15201"/>
        <v>0</v>
      </c>
      <c r="AH5674" s="26">
        <f t="shared" si="15201"/>
        <v>0</v>
      </c>
      <c r="AI5674" s="26">
        <f t="shared" si="15201"/>
        <v>0</v>
      </c>
      <c r="AJ5674" s="26">
        <f t="shared" si="15201"/>
        <v>0</v>
      </c>
      <c r="AK5674" s="26">
        <f t="shared" si="15201"/>
        <v>0</v>
      </c>
      <c r="AL5674" s="26">
        <f t="shared" ref="AL5674:AL5722" si="15202">AF5674+AH5674+AK5674+AI5674+AJ5674+AG5674</f>
        <v>118774.49980999999</v>
      </c>
      <c r="AM5674" s="26">
        <f t="shared" ref="AM5674:AM5722" si="15203">V5674-AL5674</f>
        <v>-3309.5998099999997</v>
      </c>
      <c r="AN5674" s="2"/>
    </row>
    <row r="5675" spans="2:40" ht="31.2" x14ac:dyDescent="0.3">
      <c r="B5675" s="30" t="s">
        <v>1575</v>
      </c>
      <c r="C5675" s="30" t="s">
        <v>38</v>
      </c>
      <c r="D5675" s="30" t="s">
        <v>40</v>
      </c>
      <c r="E5675" s="15" t="str">
        <f t="shared" si="15007"/>
        <v>0113</v>
      </c>
      <c r="F5675" s="30" t="s">
        <v>84</v>
      </c>
      <c r="G5675" s="30"/>
      <c r="H5675" s="31" t="s">
        <v>85</v>
      </c>
      <c r="I5675" s="32">
        <f t="shared" ref="I5675:T5675" si="15204">I5676</f>
        <v>111792.5</v>
      </c>
      <c r="J5675" s="32">
        <f t="shared" si="15204"/>
        <v>110505.1</v>
      </c>
      <c r="K5675" s="32">
        <f t="shared" si="15204"/>
        <v>110505.1</v>
      </c>
      <c r="L5675" s="32">
        <f t="shared" si="15204"/>
        <v>0</v>
      </c>
      <c r="M5675" s="32">
        <f t="shared" si="15204"/>
        <v>0</v>
      </c>
      <c r="N5675" s="32">
        <f t="shared" si="15204"/>
        <v>0</v>
      </c>
      <c r="O5675" s="32">
        <f t="shared" si="15204"/>
        <v>0</v>
      </c>
      <c r="P5675" s="32">
        <f t="shared" si="15204"/>
        <v>0</v>
      </c>
      <c r="Q5675" s="32">
        <f t="shared" si="15204"/>
        <v>0</v>
      </c>
      <c r="R5675" s="32">
        <f t="shared" si="15204"/>
        <v>3672.4</v>
      </c>
      <c r="S5675" s="32">
        <f t="shared" si="15204"/>
        <v>0</v>
      </c>
      <c r="T5675" s="32">
        <f t="shared" si="15204"/>
        <v>0</v>
      </c>
      <c r="U5675" s="32">
        <v>0</v>
      </c>
      <c r="V5675" s="32">
        <f t="shared" si="15052"/>
        <v>115464.9</v>
      </c>
      <c r="W5675" s="32">
        <f t="shared" ref="W5675:AD5675" si="15205">W5676</f>
        <v>0</v>
      </c>
      <c r="X5675" s="32">
        <f t="shared" si="15205"/>
        <v>0</v>
      </c>
      <c r="Y5675" s="32">
        <f t="shared" si="15205"/>
        <v>0</v>
      </c>
      <c r="Z5675" s="32">
        <f t="shared" si="15205"/>
        <v>0</v>
      </c>
      <c r="AA5675" s="32">
        <f t="shared" si="15205"/>
        <v>0</v>
      </c>
      <c r="AB5675" s="32">
        <f t="shared" si="15205"/>
        <v>85963.712329999995</v>
      </c>
      <c r="AC5675" s="33">
        <f t="shared" si="15205"/>
        <v>114574.47696</v>
      </c>
      <c r="AD5675" s="33">
        <f t="shared" si="15205"/>
        <v>114478.90351</v>
      </c>
      <c r="AE5675" s="34">
        <f t="shared" si="15200"/>
        <v>99.916583996247823</v>
      </c>
      <c r="AF5675" s="32">
        <f t="shared" ref="AF5675:AK5675" si="15206">AF5676</f>
        <v>114574.47696</v>
      </c>
      <c r="AG5675" s="32">
        <f t="shared" si="15206"/>
        <v>0</v>
      </c>
      <c r="AH5675" s="32">
        <f t="shared" si="15206"/>
        <v>0</v>
      </c>
      <c r="AI5675" s="32">
        <f t="shared" si="15206"/>
        <v>0</v>
      </c>
      <c r="AJ5675" s="32">
        <f t="shared" si="15206"/>
        <v>0</v>
      </c>
      <c r="AK5675" s="32">
        <f t="shared" si="15206"/>
        <v>0</v>
      </c>
      <c r="AL5675" s="32">
        <f t="shared" si="15202"/>
        <v>114574.47696</v>
      </c>
      <c r="AM5675" s="32">
        <f t="shared" si="15203"/>
        <v>890.42303999999422</v>
      </c>
    </row>
    <row r="5676" spans="2:40" x14ac:dyDescent="0.3">
      <c r="B5676" s="30" t="s">
        <v>1575</v>
      </c>
      <c r="C5676" s="30" t="s">
        <v>38</v>
      </c>
      <c r="D5676" s="30" t="s">
        <v>40</v>
      </c>
      <c r="E5676" s="15" t="str">
        <f t="shared" si="15007"/>
        <v>0113</v>
      </c>
      <c r="F5676" s="30" t="s">
        <v>86</v>
      </c>
      <c r="G5676" s="30"/>
      <c r="H5676" s="31" t="s">
        <v>87</v>
      </c>
      <c r="I5676" s="32">
        <f t="shared" ref="I5676:T5676" si="15207">I5677+I5682</f>
        <v>111792.5</v>
      </c>
      <c r="J5676" s="32">
        <f t="shared" si="15207"/>
        <v>110505.1</v>
      </c>
      <c r="K5676" s="32">
        <f t="shared" si="15207"/>
        <v>110505.1</v>
      </c>
      <c r="L5676" s="32">
        <f t="shared" si="15207"/>
        <v>0</v>
      </c>
      <c r="M5676" s="32">
        <f t="shared" si="15207"/>
        <v>0</v>
      </c>
      <c r="N5676" s="32">
        <f t="shared" si="15207"/>
        <v>0</v>
      </c>
      <c r="O5676" s="32">
        <f t="shared" si="15207"/>
        <v>0</v>
      </c>
      <c r="P5676" s="32">
        <f t="shared" si="15207"/>
        <v>0</v>
      </c>
      <c r="Q5676" s="32">
        <f t="shared" si="15207"/>
        <v>0</v>
      </c>
      <c r="R5676" s="32">
        <f t="shared" si="15207"/>
        <v>3672.4</v>
      </c>
      <c r="S5676" s="32">
        <f t="shared" si="15207"/>
        <v>0</v>
      </c>
      <c r="T5676" s="32">
        <f t="shared" si="15207"/>
        <v>0</v>
      </c>
      <c r="U5676" s="32">
        <v>0</v>
      </c>
      <c r="V5676" s="32">
        <f t="shared" si="15052"/>
        <v>115464.9</v>
      </c>
      <c r="W5676" s="32">
        <f t="shared" ref="W5676:AD5676" si="15208">W5677+W5682</f>
        <v>0</v>
      </c>
      <c r="X5676" s="32">
        <f t="shared" si="15208"/>
        <v>0</v>
      </c>
      <c r="Y5676" s="32">
        <f t="shared" si="15208"/>
        <v>0</v>
      </c>
      <c r="Z5676" s="32">
        <f t="shared" si="15208"/>
        <v>0</v>
      </c>
      <c r="AA5676" s="32">
        <f t="shared" si="15208"/>
        <v>0</v>
      </c>
      <c r="AB5676" s="32">
        <f t="shared" si="15208"/>
        <v>85963.712329999995</v>
      </c>
      <c r="AC5676" s="33">
        <f t="shared" si="15208"/>
        <v>114574.47696</v>
      </c>
      <c r="AD5676" s="33">
        <f t="shared" si="15208"/>
        <v>114478.90351</v>
      </c>
      <c r="AE5676" s="34">
        <f t="shared" si="15200"/>
        <v>99.916583996247823</v>
      </c>
      <c r="AF5676" s="32">
        <f t="shared" ref="AF5676:AK5676" si="15209">AF5677+AF5682</f>
        <v>114574.47696</v>
      </c>
      <c r="AG5676" s="32">
        <f t="shared" si="15209"/>
        <v>0</v>
      </c>
      <c r="AH5676" s="32">
        <f t="shared" si="15209"/>
        <v>0</v>
      </c>
      <c r="AI5676" s="32">
        <f t="shared" si="15209"/>
        <v>0</v>
      </c>
      <c r="AJ5676" s="32">
        <f t="shared" si="15209"/>
        <v>0</v>
      </c>
      <c r="AK5676" s="32">
        <f t="shared" si="15209"/>
        <v>0</v>
      </c>
      <c r="AL5676" s="32">
        <f t="shared" si="15202"/>
        <v>114574.47696</v>
      </c>
      <c r="AM5676" s="32">
        <f t="shared" si="15203"/>
        <v>890.42303999999422</v>
      </c>
    </row>
    <row r="5677" spans="2:40" ht="31.2" x14ac:dyDescent="0.3">
      <c r="B5677" s="30" t="s">
        <v>1575</v>
      </c>
      <c r="C5677" s="30" t="s">
        <v>38</v>
      </c>
      <c r="D5677" s="30" t="s">
        <v>40</v>
      </c>
      <c r="E5677" s="15" t="str">
        <f t="shared" si="15007"/>
        <v>0113</v>
      </c>
      <c r="F5677" s="30" t="s">
        <v>88</v>
      </c>
      <c r="G5677" s="30"/>
      <c r="H5677" s="31" t="s">
        <v>89</v>
      </c>
      <c r="I5677" s="32">
        <f t="shared" ref="I5677:I5678" si="15210">I5678</f>
        <v>106428</v>
      </c>
      <c r="J5677" s="32">
        <f t="shared" ref="J5677:J5678" si="15211">J5678</f>
        <v>105140.6</v>
      </c>
      <c r="K5677" s="32">
        <f t="shared" ref="K5677:K5678" si="15212">K5678</f>
        <v>105140.6</v>
      </c>
      <c r="L5677" s="32">
        <f t="shared" ref="L5677:L5678" si="15213">L5678</f>
        <v>0</v>
      </c>
      <c r="M5677" s="32">
        <f t="shared" ref="M5677:M5678" si="15214">M5678</f>
        <v>0</v>
      </c>
      <c r="N5677" s="32">
        <f t="shared" ref="N5677:N5678" si="15215">N5678</f>
        <v>0</v>
      </c>
      <c r="O5677" s="32">
        <f>O5678+O5680</f>
        <v>0</v>
      </c>
      <c r="P5677" s="32">
        <f>P5678+P5680</f>
        <v>0</v>
      </c>
      <c r="Q5677" s="32">
        <f>Q5678+Q5680</f>
        <v>0</v>
      </c>
      <c r="R5677" s="32">
        <f>R5678+R5680</f>
        <v>3672.4</v>
      </c>
      <c r="S5677" s="32">
        <f>S5678+S5680</f>
        <v>0</v>
      </c>
      <c r="T5677" s="32">
        <f t="shared" ref="T5677:T5678" si="15216">T5678</f>
        <v>0</v>
      </c>
      <c r="U5677" s="32">
        <v>0</v>
      </c>
      <c r="V5677" s="32">
        <f t="shared" si="15052"/>
        <v>110100.4</v>
      </c>
      <c r="W5677" s="32">
        <f t="shared" ref="W5677:W5678" si="15217">W5678</f>
        <v>0</v>
      </c>
      <c r="X5677" s="32">
        <f t="shared" ref="X5677:X5678" si="15218">X5678</f>
        <v>0</v>
      </c>
      <c r="Y5677" s="32">
        <f t="shared" ref="Y5677:Y5678" si="15219">Y5678</f>
        <v>0</v>
      </c>
      <c r="Z5677" s="32">
        <f t="shared" ref="Z5677:Z5678" si="15220">Z5678</f>
        <v>0</v>
      </c>
      <c r="AA5677" s="32">
        <f t="shared" ref="AA5677:AA5678" si="15221">AA5678</f>
        <v>0</v>
      </c>
      <c r="AB5677" s="32">
        <f>AB5678+AB5680</f>
        <v>81860.618029999998</v>
      </c>
      <c r="AC5677" s="33">
        <f>AC5678+AC5680</f>
        <v>109348.1853</v>
      </c>
      <c r="AD5677" s="33">
        <f>AD5678+AD5680</f>
        <v>109252.61185</v>
      </c>
      <c r="AE5677" s="34">
        <f t="shared" si="15200"/>
        <v>99.912597132053179</v>
      </c>
      <c r="AF5677" s="32">
        <f t="shared" ref="AF5677:AK5677" si="15222">AF5678+AF5680</f>
        <v>109238.2</v>
      </c>
      <c r="AG5677" s="32">
        <f t="shared" si="15222"/>
        <v>0</v>
      </c>
      <c r="AH5677" s="32">
        <f t="shared" si="15222"/>
        <v>0</v>
      </c>
      <c r="AI5677" s="32">
        <f t="shared" si="15222"/>
        <v>0</v>
      </c>
      <c r="AJ5677" s="32">
        <f t="shared" si="15222"/>
        <v>0</v>
      </c>
      <c r="AK5677" s="32">
        <f t="shared" si="15222"/>
        <v>0</v>
      </c>
      <c r="AL5677" s="32">
        <f t="shared" si="15202"/>
        <v>109238.2</v>
      </c>
      <c r="AM5677" s="32">
        <f t="shared" si="15203"/>
        <v>862.19999999999709</v>
      </c>
    </row>
    <row r="5678" spans="2:40" ht="78" x14ac:dyDescent="0.3">
      <c r="B5678" s="30" t="s">
        <v>1575</v>
      </c>
      <c r="C5678" s="30" t="s">
        <v>38</v>
      </c>
      <c r="D5678" s="30" t="s">
        <v>40</v>
      </c>
      <c r="E5678" s="15" t="str">
        <f t="shared" si="15007"/>
        <v>0113</v>
      </c>
      <c r="F5678" s="30" t="s">
        <v>88</v>
      </c>
      <c r="G5678" s="30" t="s">
        <v>68</v>
      </c>
      <c r="H5678" s="31" t="s">
        <v>69</v>
      </c>
      <c r="I5678" s="32">
        <f t="shared" si="15210"/>
        <v>106428</v>
      </c>
      <c r="J5678" s="32">
        <f t="shared" si="15211"/>
        <v>105140.6</v>
      </c>
      <c r="K5678" s="32">
        <f t="shared" si="15212"/>
        <v>105140.6</v>
      </c>
      <c r="L5678" s="32">
        <f t="shared" si="15213"/>
        <v>0</v>
      </c>
      <c r="M5678" s="32">
        <f t="shared" si="15214"/>
        <v>0</v>
      </c>
      <c r="N5678" s="32">
        <f t="shared" si="15215"/>
        <v>0</v>
      </c>
      <c r="O5678" s="32">
        <f>O5679</f>
        <v>0</v>
      </c>
      <c r="P5678" s="32">
        <f>P5679</f>
        <v>0</v>
      </c>
      <c r="Q5678" s="32">
        <f>Q5679</f>
        <v>0</v>
      </c>
      <c r="R5678" s="32">
        <f>R5679</f>
        <v>3672.4</v>
      </c>
      <c r="S5678" s="32">
        <f>S5679</f>
        <v>0</v>
      </c>
      <c r="T5678" s="32">
        <f t="shared" si="15216"/>
        <v>0</v>
      </c>
      <c r="U5678" s="32">
        <v>0</v>
      </c>
      <c r="V5678" s="32">
        <f t="shared" si="15052"/>
        <v>110100.4</v>
      </c>
      <c r="W5678" s="32">
        <f t="shared" si="15217"/>
        <v>0</v>
      </c>
      <c r="X5678" s="32">
        <f t="shared" si="15218"/>
        <v>0</v>
      </c>
      <c r="Y5678" s="32">
        <f t="shared" si="15219"/>
        <v>0</v>
      </c>
      <c r="Z5678" s="32">
        <f t="shared" si="15220"/>
        <v>0</v>
      </c>
      <c r="AA5678" s="32">
        <f t="shared" si="15221"/>
        <v>0</v>
      </c>
      <c r="AB5678" s="32">
        <f>AB5679</f>
        <v>81857.208599999998</v>
      </c>
      <c r="AC5678" s="33">
        <f>AC5679</f>
        <v>109344.77587</v>
      </c>
      <c r="AD5678" s="33">
        <f>AD5679</f>
        <v>109249.20242</v>
      </c>
      <c r="AE5678" s="34">
        <f t="shared" si="15200"/>
        <v>99.912594406783896</v>
      </c>
      <c r="AF5678" s="32">
        <f t="shared" ref="AF5678:AK5678" si="15223">AF5679</f>
        <v>109234.79057</v>
      </c>
      <c r="AG5678" s="32">
        <f t="shared" si="15223"/>
        <v>0</v>
      </c>
      <c r="AH5678" s="32">
        <f t="shared" si="15223"/>
        <v>0</v>
      </c>
      <c r="AI5678" s="32">
        <f t="shared" si="15223"/>
        <v>0</v>
      </c>
      <c r="AJ5678" s="32">
        <f t="shared" si="15223"/>
        <v>0</v>
      </c>
      <c r="AK5678" s="32">
        <f t="shared" si="15223"/>
        <v>0</v>
      </c>
      <c r="AL5678" s="32">
        <f t="shared" si="15202"/>
        <v>109234.79057</v>
      </c>
      <c r="AM5678" s="32">
        <f t="shared" si="15203"/>
        <v>865.60942999999679</v>
      </c>
    </row>
    <row r="5679" spans="2:40" ht="31.2" x14ac:dyDescent="0.3">
      <c r="B5679" s="30" t="s">
        <v>1575</v>
      </c>
      <c r="C5679" s="30" t="s">
        <v>38</v>
      </c>
      <c r="D5679" s="30" t="s">
        <v>40</v>
      </c>
      <c r="E5679" s="15" t="str">
        <f t="shared" si="15007"/>
        <v>0113</v>
      </c>
      <c r="F5679" s="30" t="s">
        <v>88</v>
      </c>
      <c r="G5679" s="30" t="s">
        <v>90</v>
      </c>
      <c r="H5679" s="31" t="s">
        <v>91</v>
      </c>
      <c r="I5679" s="32">
        <v>106428</v>
      </c>
      <c r="J5679" s="32">
        <v>105140.6</v>
      </c>
      <c r="K5679" s="32">
        <v>105140.6</v>
      </c>
      <c r="L5679" s="32"/>
      <c r="M5679" s="32"/>
      <c r="N5679" s="32"/>
      <c r="O5679" s="32">
        <v>0</v>
      </c>
      <c r="P5679" s="32">
        <v>0</v>
      </c>
      <c r="Q5679" s="32">
        <v>0</v>
      </c>
      <c r="R5679" s="32">
        <v>3672.4</v>
      </c>
      <c r="S5679" s="32">
        <v>0</v>
      </c>
      <c r="T5679" s="32">
        <v>0</v>
      </c>
      <c r="U5679" s="32">
        <v>0</v>
      </c>
      <c r="V5679" s="32">
        <f t="shared" si="15052"/>
        <v>110100.4</v>
      </c>
      <c r="W5679" s="32"/>
      <c r="X5679" s="32"/>
      <c r="Y5679" s="32"/>
      <c r="Z5679" s="32"/>
      <c r="AA5679" s="32"/>
      <c r="AB5679" s="32">
        <v>81857.208599999998</v>
      </c>
      <c r="AC5679" s="33">
        <v>109344.77587</v>
      </c>
      <c r="AD5679" s="33">
        <v>109249.20242</v>
      </c>
      <c r="AE5679" s="34">
        <f t="shared" si="15200"/>
        <v>99.912594406783896</v>
      </c>
      <c r="AF5679" s="32">
        <v>109234.79057</v>
      </c>
      <c r="AG5679" s="32">
        <v>0</v>
      </c>
      <c r="AH5679" s="32">
        <v>0</v>
      </c>
      <c r="AI5679" s="32">
        <v>0</v>
      </c>
      <c r="AJ5679" s="32">
        <v>0</v>
      </c>
      <c r="AK5679" s="32">
        <v>0</v>
      </c>
      <c r="AL5679" s="32">
        <f t="shared" si="15202"/>
        <v>109234.79057</v>
      </c>
      <c r="AM5679" s="32">
        <f t="shared" si="15203"/>
        <v>865.60942999999679</v>
      </c>
      <c r="AN5679" s="12"/>
    </row>
    <row r="5680" spans="2:40" x14ac:dyDescent="0.3">
      <c r="B5680" s="30" t="s">
        <v>1575</v>
      </c>
      <c r="C5680" s="30" t="s">
        <v>38</v>
      </c>
      <c r="D5680" s="30" t="s">
        <v>40</v>
      </c>
      <c r="E5680" s="15" t="str">
        <f t="shared" si="15007"/>
        <v>0113</v>
      </c>
      <c r="F5680" s="30" t="s">
        <v>88</v>
      </c>
      <c r="G5680" s="30" t="s">
        <v>92</v>
      </c>
      <c r="H5680" s="31" t="s">
        <v>93</v>
      </c>
      <c r="I5680" s="32"/>
      <c r="J5680" s="32"/>
      <c r="K5680" s="32"/>
      <c r="L5680" s="32"/>
      <c r="M5680" s="32"/>
      <c r="N5680" s="32"/>
      <c r="O5680" s="32">
        <f>O5681</f>
        <v>0</v>
      </c>
      <c r="P5680" s="32">
        <f>P5681</f>
        <v>0</v>
      </c>
      <c r="Q5680" s="32">
        <f>Q5681</f>
        <v>0</v>
      </c>
      <c r="R5680" s="32">
        <f>R5681</f>
        <v>0</v>
      </c>
      <c r="S5680" s="32">
        <f>S5681</f>
        <v>0</v>
      </c>
      <c r="T5680" s="32"/>
      <c r="U5680" s="32"/>
      <c r="V5680" s="32">
        <f t="shared" si="15052"/>
        <v>0</v>
      </c>
      <c r="W5680" s="32"/>
      <c r="X5680" s="32"/>
      <c r="Y5680" s="32"/>
      <c r="Z5680" s="32"/>
      <c r="AA5680" s="32"/>
      <c r="AB5680" s="32">
        <f>AB5681</f>
        <v>3.40943</v>
      </c>
      <c r="AC5680" s="33">
        <f>AC5681</f>
        <v>3.40943</v>
      </c>
      <c r="AD5680" s="33">
        <f>AD5681</f>
        <v>3.40943</v>
      </c>
      <c r="AE5680" s="34">
        <f t="shared" si="15200"/>
        <v>100</v>
      </c>
      <c r="AF5680" s="32">
        <f t="shared" ref="AF5680:AK5680" si="15224">AF5681</f>
        <v>3.40943</v>
      </c>
      <c r="AG5680" s="32">
        <f t="shared" si="15224"/>
        <v>0</v>
      </c>
      <c r="AH5680" s="32">
        <f t="shared" si="15224"/>
        <v>0</v>
      </c>
      <c r="AI5680" s="32">
        <f t="shared" si="15224"/>
        <v>0</v>
      </c>
      <c r="AJ5680" s="32">
        <f t="shared" si="15224"/>
        <v>0</v>
      </c>
      <c r="AK5680" s="32">
        <f t="shared" si="15224"/>
        <v>0</v>
      </c>
      <c r="AL5680" s="32">
        <f t="shared" si="15202"/>
        <v>3.40943</v>
      </c>
      <c r="AM5680" s="32">
        <f t="shared" si="15203"/>
        <v>-3.40943</v>
      </c>
      <c r="AN5680" s="12"/>
    </row>
    <row r="5681" spans="2:40" ht="31.2" x14ac:dyDescent="0.3">
      <c r="B5681" s="30" t="s">
        <v>1575</v>
      </c>
      <c r="C5681" s="30" t="s">
        <v>38</v>
      </c>
      <c r="D5681" s="30" t="s">
        <v>40</v>
      </c>
      <c r="E5681" s="15" t="str">
        <f t="shared" ref="E5681:E5721" si="15225">CONCATENATE(C5681,D5681)</f>
        <v>0113</v>
      </c>
      <c r="F5681" s="30" t="s">
        <v>88</v>
      </c>
      <c r="G5681" s="30" t="s">
        <v>94</v>
      </c>
      <c r="H5681" s="31" t="s">
        <v>95</v>
      </c>
      <c r="I5681" s="32"/>
      <c r="J5681" s="32"/>
      <c r="K5681" s="32"/>
      <c r="L5681" s="32"/>
      <c r="M5681" s="32"/>
      <c r="N5681" s="32"/>
      <c r="O5681" s="32">
        <v>0</v>
      </c>
      <c r="P5681" s="32">
        <v>0</v>
      </c>
      <c r="Q5681" s="32">
        <v>0</v>
      </c>
      <c r="R5681" s="32">
        <v>0</v>
      </c>
      <c r="S5681" s="32">
        <v>0</v>
      </c>
      <c r="T5681" s="32"/>
      <c r="U5681" s="32"/>
      <c r="V5681" s="32">
        <f t="shared" si="15052"/>
        <v>0</v>
      </c>
      <c r="W5681" s="32"/>
      <c r="X5681" s="32"/>
      <c r="Y5681" s="32"/>
      <c r="Z5681" s="32"/>
      <c r="AA5681" s="32"/>
      <c r="AB5681" s="32">
        <v>3.40943</v>
      </c>
      <c r="AC5681" s="33">
        <v>3.40943</v>
      </c>
      <c r="AD5681" s="33">
        <v>3.40943</v>
      </c>
      <c r="AE5681" s="34">
        <f t="shared" si="15200"/>
        <v>100</v>
      </c>
      <c r="AF5681" s="32">
        <v>3.40943</v>
      </c>
      <c r="AG5681" s="32">
        <v>0</v>
      </c>
      <c r="AH5681" s="32">
        <v>0</v>
      </c>
      <c r="AI5681" s="32">
        <v>0</v>
      </c>
      <c r="AJ5681" s="32">
        <v>0</v>
      </c>
      <c r="AK5681" s="32">
        <v>0</v>
      </c>
      <c r="AL5681" s="32">
        <f t="shared" si="15202"/>
        <v>3.40943</v>
      </c>
      <c r="AM5681" s="32">
        <f t="shared" si="15203"/>
        <v>-3.40943</v>
      </c>
      <c r="AN5681" s="12"/>
    </row>
    <row r="5682" spans="2:40" ht="31.2" x14ac:dyDescent="0.3">
      <c r="B5682" s="30" t="s">
        <v>1575</v>
      </c>
      <c r="C5682" s="30" t="s">
        <v>38</v>
      </c>
      <c r="D5682" s="30" t="s">
        <v>40</v>
      </c>
      <c r="E5682" s="15" t="str">
        <f t="shared" si="15225"/>
        <v>0113</v>
      </c>
      <c r="F5682" s="30" t="s">
        <v>96</v>
      </c>
      <c r="G5682" s="30"/>
      <c r="H5682" s="31" t="s">
        <v>97</v>
      </c>
      <c r="I5682" s="32">
        <f t="shared" ref="I5682:N5682" si="15226">I5683+I5685</f>
        <v>5364.5</v>
      </c>
      <c r="J5682" s="32">
        <f t="shared" si="15226"/>
        <v>5364.5</v>
      </c>
      <c r="K5682" s="32">
        <f t="shared" si="15226"/>
        <v>5364.5</v>
      </c>
      <c r="L5682" s="32">
        <f t="shared" si="15226"/>
        <v>0</v>
      </c>
      <c r="M5682" s="32">
        <f t="shared" si="15226"/>
        <v>0</v>
      </c>
      <c r="N5682" s="32">
        <f t="shared" si="15226"/>
        <v>0</v>
      </c>
      <c r="O5682" s="32">
        <f>O5683+O5685+O5687</f>
        <v>0</v>
      </c>
      <c r="P5682" s="32">
        <f>P5683+P5685+P5687</f>
        <v>0</v>
      </c>
      <c r="Q5682" s="32">
        <f>Q5683+Q5685</f>
        <v>0</v>
      </c>
      <c r="R5682" s="32">
        <f>R5683+R5685</f>
        <v>0</v>
      </c>
      <c r="S5682" s="32">
        <f>S5683+S5685</f>
        <v>0</v>
      </c>
      <c r="T5682" s="32">
        <f>T5683+T5685</f>
        <v>0</v>
      </c>
      <c r="U5682" s="32">
        <v>0</v>
      </c>
      <c r="V5682" s="32">
        <f t="shared" si="15052"/>
        <v>5364.5</v>
      </c>
      <c r="W5682" s="32">
        <f>W5683+W5685</f>
        <v>0</v>
      </c>
      <c r="X5682" s="32">
        <f>X5683+X5685</f>
        <v>0</v>
      </c>
      <c r="Y5682" s="32">
        <f>Y5683+Y5685</f>
        <v>0</v>
      </c>
      <c r="Z5682" s="32">
        <f>Z5683+Z5685</f>
        <v>0</v>
      </c>
      <c r="AA5682" s="32">
        <f>AA5683+AA5685</f>
        <v>0</v>
      </c>
      <c r="AB5682" s="32">
        <f>AB5683+AB5685+AB5687</f>
        <v>4103.0942999999997</v>
      </c>
      <c r="AC5682" s="33">
        <f>AC5683+AC5685+AC5687</f>
        <v>5226.2916600000008</v>
      </c>
      <c r="AD5682" s="33">
        <f>AD5683+AD5685+AD5687</f>
        <v>5226.2916600000008</v>
      </c>
      <c r="AE5682" s="34">
        <f t="shared" si="15200"/>
        <v>100</v>
      </c>
      <c r="AF5682" s="32">
        <f t="shared" ref="AF5682:AK5682" si="15227">AF5683+AF5685+AF5687</f>
        <v>5336.2769600000001</v>
      </c>
      <c r="AG5682" s="32">
        <f t="shared" si="15227"/>
        <v>0</v>
      </c>
      <c r="AH5682" s="32">
        <f t="shared" si="15227"/>
        <v>0</v>
      </c>
      <c r="AI5682" s="32">
        <f t="shared" si="15227"/>
        <v>0</v>
      </c>
      <c r="AJ5682" s="32">
        <f t="shared" si="15227"/>
        <v>0</v>
      </c>
      <c r="AK5682" s="32">
        <f t="shared" si="15227"/>
        <v>0</v>
      </c>
      <c r="AL5682" s="32">
        <f t="shared" si="15202"/>
        <v>5336.2769600000001</v>
      </c>
      <c r="AM5682" s="32">
        <f t="shared" si="15203"/>
        <v>28.223039999999855</v>
      </c>
    </row>
    <row r="5683" spans="2:40" ht="78" x14ac:dyDescent="0.3">
      <c r="B5683" s="30" t="s">
        <v>1575</v>
      </c>
      <c r="C5683" s="30" t="s">
        <v>38</v>
      </c>
      <c r="D5683" s="30" t="s">
        <v>40</v>
      </c>
      <c r="E5683" s="15" t="str">
        <f t="shared" si="15225"/>
        <v>0113</v>
      </c>
      <c r="F5683" s="30" t="s">
        <v>96</v>
      </c>
      <c r="G5683" s="30" t="s">
        <v>68</v>
      </c>
      <c r="H5683" s="31" t="s">
        <v>69</v>
      </c>
      <c r="I5683" s="32">
        <f t="shared" ref="I5683:T5683" si="15228">I5684</f>
        <v>148</v>
      </c>
      <c r="J5683" s="32">
        <f t="shared" si="15228"/>
        <v>148</v>
      </c>
      <c r="K5683" s="32">
        <f t="shared" si="15228"/>
        <v>148</v>
      </c>
      <c r="L5683" s="32">
        <f t="shared" si="15228"/>
        <v>0</v>
      </c>
      <c r="M5683" s="32">
        <f t="shared" si="15228"/>
        <v>0</v>
      </c>
      <c r="N5683" s="32">
        <f t="shared" si="15228"/>
        <v>0</v>
      </c>
      <c r="O5683" s="32">
        <f t="shared" si="15228"/>
        <v>0</v>
      </c>
      <c r="P5683" s="32">
        <f t="shared" si="15228"/>
        <v>0</v>
      </c>
      <c r="Q5683" s="32">
        <f t="shared" si="15228"/>
        <v>0</v>
      </c>
      <c r="R5683" s="32">
        <f t="shared" si="15228"/>
        <v>0</v>
      </c>
      <c r="S5683" s="32">
        <f t="shared" si="15228"/>
        <v>0</v>
      </c>
      <c r="T5683" s="32">
        <f t="shared" si="15228"/>
        <v>0</v>
      </c>
      <c r="U5683" s="32">
        <v>0</v>
      </c>
      <c r="V5683" s="32">
        <f t="shared" si="15052"/>
        <v>148</v>
      </c>
      <c r="W5683" s="32">
        <f t="shared" ref="W5683:AD5683" si="15229">W5684</f>
        <v>0</v>
      </c>
      <c r="X5683" s="32">
        <f t="shared" si="15229"/>
        <v>0</v>
      </c>
      <c r="Y5683" s="32">
        <f t="shared" si="15229"/>
        <v>0</v>
      </c>
      <c r="Z5683" s="32">
        <f t="shared" si="15229"/>
        <v>0</v>
      </c>
      <c r="AA5683" s="32">
        <f t="shared" si="15229"/>
        <v>0</v>
      </c>
      <c r="AB5683" s="32">
        <f t="shared" si="15229"/>
        <v>185.01</v>
      </c>
      <c r="AC5683" s="33">
        <f t="shared" si="15229"/>
        <v>190.47730000000001</v>
      </c>
      <c r="AD5683" s="33">
        <f t="shared" si="15229"/>
        <v>190.47730000000001</v>
      </c>
      <c r="AE5683" s="34">
        <f t="shared" si="15200"/>
        <v>100</v>
      </c>
      <c r="AF5683" s="32">
        <f t="shared" ref="AF5683:AK5683" si="15230">AF5684</f>
        <v>219.71</v>
      </c>
      <c r="AG5683" s="32">
        <f t="shared" si="15230"/>
        <v>0</v>
      </c>
      <c r="AH5683" s="32">
        <f t="shared" si="15230"/>
        <v>0</v>
      </c>
      <c r="AI5683" s="32">
        <f t="shared" si="15230"/>
        <v>0</v>
      </c>
      <c r="AJ5683" s="32">
        <f t="shared" si="15230"/>
        <v>0</v>
      </c>
      <c r="AK5683" s="32">
        <f t="shared" si="15230"/>
        <v>0</v>
      </c>
      <c r="AL5683" s="32">
        <f t="shared" si="15202"/>
        <v>219.71</v>
      </c>
      <c r="AM5683" s="32">
        <f t="shared" si="15203"/>
        <v>-71.710000000000008</v>
      </c>
    </row>
    <row r="5684" spans="2:40" ht="31.2" x14ac:dyDescent="0.3">
      <c r="B5684" s="30" t="s">
        <v>1575</v>
      </c>
      <c r="C5684" s="30" t="s">
        <v>38</v>
      </c>
      <c r="D5684" s="30" t="s">
        <v>40</v>
      </c>
      <c r="E5684" s="15" t="str">
        <f t="shared" si="15225"/>
        <v>0113</v>
      </c>
      <c r="F5684" s="30" t="s">
        <v>96</v>
      </c>
      <c r="G5684" s="30" t="s">
        <v>90</v>
      </c>
      <c r="H5684" s="31" t="s">
        <v>91</v>
      </c>
      <c r="I5684" s="32">
        <v>148</v>
      </c>
      <c r="J5684" s="32">
        <v>148</v>
      </c>
      <c r="K5684" s="32">
        <v>148</v>
      </c>
      <c r="L5684" s="32"/>
      <c r="M5684" s="32"/>
      <c r="N5684" s="32"/>
      <c r="O5684" s="32">
        <v>0</v>
      </c>
      <c r="P5684" s="32">
        <v>0</v>
      </c>
      <c r="Q5684" s="32">
        <v>0</v>
      </c>
      <c r="R5684" s="32">
        <v>0</v>
      </c>
      <c r="S5684" s="32">
        <v>0</v>
      </c>
      <c r="T5684" s="32">
        <v>0</v>
      </c>
      <c r="U5684" s="32">
        <v>0</v>
      </c>
      <c r="V5684" s="32">
        <f t="shared" si="15052"/>
        <v>148</v>
      </c>
      <c r="W5684" s="32"/>
      <c r="X5684" s="32"/>
      <c r="Y5684" s="32"/>
      <c r="Z5684" s="32"/>
      <c r="AA5684" s="32"/>
      <c r="AB5684" s="32">
        <v>185.01</v>
      </c>
      <c r="AC5684" s="33">
        <v>190.47730000000001</v>
      </c>
      <c r="AD5684" s="33">
        <v>190.47730000000001</v>
      </c>
      <c r="AE5684" s="34">
        <f t="shared" si="15200"/>
        <v>100</v>
      </c>
      <c r="AF5684" s="32">
        <v>219.71</v>
      </c>
      <c r="AG5684" s="32">
        <v>0</v>
      </c>
      <c r="AH5684" s="32">
        <v>0</v>
      </c>
      <c r="AI5684" s="32">
        <v>0</v>
      </c>
      <c r="AJ5684" s="32">
        <v>0</v>
      </c>
      <c r="AK5684" s="32">
        <v>0</v>
      </c>
      <c r="AL5684" s="32">
        <f t="shared" si="15202"/>
        <v>219.71</v>
      </c>
      <c r="AM5684" s="32">
        <f t="shared" si="15203"/>
        <v>-71.710000000000008</v>
      </c>
      <c r="AN5684" s="12"/>
    </row>
    <row r="5685" spans="2:40" ht="31.2" x14ac:dyDescent="0.3">
      <c r="B5685" s="30" t="s">
        <v>1575</v>
      </c>
      <c r="C5685" s="30" t="s">
        <v>38</v>
      </c>
      <c r="D5685" s="30" t="s">
        <v>40</v>
      </c>
      <c r="E5685" s="15" t="str">
        <f t="shared" si="15225"/>
        <v>0113</v>
      </c>
      <c r="F5685" s="30" t="s">
        <v>96</v>
      </c>
      <c r="G5685" s="30" t="s">
        <v>50</v>
      </c>
      <c r="H5685" s="31" t="s">
        <v>51</v>
      </c>
      <c r="I5685" s="32">
        <f t="shared" ref="I5685:T5685" si="15231">I5686</f>
        <v>5216.5</v>
      </c>
      <c r="J5685" s="32">
        <f t="shared" si="15231"/>
        <v>5216.5</v>
      </c>
      <c r="K5685" s="32">
        <f t="shared" si="15231"/>
        <v>5216.5</v>
      </c>
      <c r="L5685" s="32">
        <f t="shared" si="15231"/>
        <v>0</v>
      </c>
      <c r="M5685" s="32">
        <f t="shared" si="15231"/>
        <v>0</v>
      </c>
      <c r="N5685" s="32">
        <f t="shared" si="15231"/>
        <v>0</v>
      </c>
      <c r="O5685" s="32">
        <f t="shared" si="15231"/>
        <v>0</v>
      </c>
      <c r="P5685" s="32">
        <f t="shared" si="15231"/>
        <v>0</v>
      </c>
      <c r="Q5685" s="32">
        <f t="shared" si="15231"/>
        <v>0</v>
      </c>
      <c r="R5685" s="32">
        <f t="shared" si="15231"/>
        <v>0</v>
      </c>
      <c r="S5685" s="32">
        <f t="shared" si="15231"/>
        <v>0</v>
      </c>
      <c r="T5685" s="32">
        <f t="shared" si="15231"/>
        <v>0</v>
      </c>
      <c r="U5685" s="32">
        <v>0</v>
      </c>
      <c r="V5685" s="32">
        <f t="shared" si="15052"/>
        <v>5216.5</v>
      </c>
      <c r="W5685" s="32">
        <f t="shared" ref="W5685:AD5685" si="15232">W5686</f>
        <v>0</v>
      </c>
      <c r="X5685" s="32">
        <f t="shared" si="15232"/>
        <v>0</v>
      </c>
      <c r="Y5685" s="32">
        <f t="shared" si="15232"/>
        <v>0</v>
      </c>
      <c r="Z5685" s="32">
        <f t="shared" si="15232"/>
        <v>0</v>
      </c>
      <c r="AA5685" s="32">
        <f t="shared" si="15232"/>
        <v>0</v>
      </c>
      <c r="AB5685" s="32">
        <f t="shared" si="15232"/>
        <v>3916.0843</v>
      </c>
      <c r="AC5685" s="33">
        <f t="shared" si="15232"/>
        <v>5033.3143600000003</v>
      </c>
      <c r="AD5685" s="33">
        <f t="shared" si="15232"/>
        <v>5033.3143600000003</v>
      </c>
      <c r="AE5685" s="34">
        <f t="shared" si="15200"/>
        <v>100</v>
      </c>
      <c r="AF5685" s="32">
        <f t="shared" ref="AF5685:AK5685" si="15233">AF5686</f>
        <v>5114.5669600000001</v>
      </c>
      <c r="AG5685" s="32">
        <f t="shared" si="15233"/>
        <v>0</v>
      </c>
      <c r="AH5685" s="32">
        <f t="shared" si="15233"/>
        <v>0</v>
      </c>
      <c r="AI5685" s="32">
        <f t="shared" si="15233"/>
        <v>0</v>
      </c>
      <c r="AJ5685" s="32">
        <f t="shared" si="15233"/>
        <v>0</v>
      </c>
      <c r="AK5685" s="32">
        <f t="shared" si="15233"/>
        <v>0</v>
      </c>
      <c r="AL5685" s="32">
        <f t="shared" si="15202"/>
        <v>5114.5669600000001</v>
      </c>
      <c r="AM5685" s="32">
        <f t="shared" si="15203"/>
        <v>101.93303999999989</v>
      </c>
    </row>
    <row r="5686" spans="2:40" ht="31.2" x14ac:dyDescent="0.3">
      <c r="B5686" s="30" t="s">
        <v>1575</v>
      </c>
      <c r="C5686" s="30" t="s">
        <v>38</v>
      </c>
      <c r="D5686" s="30" t="s">
        <v>40</v>
      </c>
      <c r="E5686" s="15" t="str">
        <f t="shared" si="15225"/>
        <v>0113</v>
      </c>
      <c r="F5686" s="30" t="s">
        <v>96</v>
      </c>
      <c r="G5686" s="30" t="s">
        <v>52</v>
      </c>
      <c r="H5686" s="31" t="s">
        <v>53</v>
      </c>
      <c r="I5686" s="32">
        <v>5216.5</v>
      </c>
      <c r="J5686" s="32">
        <v>5216.5</v>
      </c>
      <c r="K5686" s="32">
        <v>5216.5</v>
      </c>
      <c r="L5686" s="32"/>
      <c r="M5686" s="32"/>
      <c r="N5686" s="32"/>
      <c r="O5686" s="32">
        <v>0</v>
      </c>
      <c r="P5686" s="32">
        <v>0</v>
      </c>
      <c r="Q5686" s="32">
        <v>0</v>
      </c>
      <c r="R5686" s="32">
        <v>0</v>
      </c>
      <c r="S5686" s="32">
        <v>0</v>
      </c>
      <c r="T5686" s="32">
        <v>0</v>
      </c>
      <c r="U5686" s="32">
        <v>0</v>
      </c>
      <c r="V5686" s="32">
        <f t="shared" si="15052"/>
        <v>5216.5</v>
      </c>
      <c r="W5686" s="32"/>
      <c r="X5686" s="32"/>
      <c r="Y5686" s="32"/>
      <c r="Z5686" s="32"/>
      <c r="AA5686" s="32"/>
      <c r="AB5686" s="32">
        <v>3916.0843</v>
      </c>
      <c r="AC5686" s="33">
        <v>5033.3143600000003</v>
      </c>
      <c r="AD5686" s="33">
        <v>5033.3143600000003</v>
      </c>
      <c r="AE5686" s="34">
        <f t="shared" si="15200"/>
        <v>100</v>
      </c>
      <c r="AF5686" s="32">
        <v>5114.5669600000001</v>
      </c>
      <c r="AG5686" s="32">
        <v>0</v>
      </c>
      <c r="AH5686" s="32">
        <v>0</v>
      </c>
      <c r="AI5686" s="32">
        <v>0</v>
      </c>
      <c r="AJ5686" s="32">
        <v>0</v>
      </c>
      <c r="AK5686" s="32">
        <v>0</v>
      </c>
      <c r="AL5686" s="32">
        <f t="shared" si="15202"/>
        <v>5114.5669600000001</v>
      </c>
      <c r="AM5686" s="32">
        <f t="shared" si="15203"/>
        <v>101.93303999999989</v>
      </c>
      <c r="AN5686" s="12"/>
    </row>
    <row r="5687" spans="2:40" x14ac:dyDescent="0.3">
      <c r="B5687" s="30" t="s">
        <v>1575</v>
      </c>
      <c r="C5687" s="30" t="s">
        <v>38</v>
      </c>
      <c r="D5687" s="30" t="s">
        <v>40</v>
      </c>
      <c r="E5687" s="15" t="str">
        <f t="shared" si="15225"/>
        <v>0113</v>
      </c>
      <c r="F5687" s="30" t="s">
        <v>96</v>
      </c>
      <c r="G5687" s="30" t="s">
        <v>56</v>
      </c>
      <c r="H5687" s="31" t="s">
        <v>57</v>
      </c>
      <c r="I5687" s="32"/>
      <c r="J5687" s="32"/>
      <c r="K5687" s="32"/>
      <c r="L5687" s="32"/>
      <c r="M5687" s="32"/>
      <c r="N5687" s="32"/>
      <c r="O5687" s="32">
        <f>O5688</f>
        <v>0</v>
      </c>
      <c r="P5687" s="32">
        <f>P5688</f>
        <v>0</v>
      </c>
      <c r="Q5687" s="32"/>
      <c r="R5687" s="32"/>
      <c r="S5687" s="32"/>
      <c r="T5687" s="32"/>
      <c r="U5687" s="32"/>
      <c r="V5687" s="32">
        <f t="shared" si="15052"/>
        <v>0</v>
      </c>
      <c r="W5687" s="32"/>
      <c r="X5687" s="32"/>
      <c r="Y5687" s="32"/>
      <c r="Z5687" s="32"/>
      <c r="AA5687" s="32"/>
      <c r="AB5687" s="32">
        <f>AB5688</f>
        <v>2</v>
      </c>
      <c r="AC5687" s="33">
        <f>AC5688</f>
        <v>2.5</v>
      </c>
      <c r="AD5687" s="33">
        <f>AD5688</f>
        <v>2.5</v>
      </c>
      <c r="AE5687" s="34">
        <f t="shared" si="15200"/>
        <v>100</v>
      </c>
      <c r="AF5687" s="32">
        <f t="shared" ref="AF5687:AK5687" si="15234">AF5688</f>
        <v>2</v>
      </c>
      <c r="AG5687" s="32">
        <f t="shared" si="15234"/>
        <v>0</v>
      </c>
      <c r="AH5687" s="32">
        <f t="shared" si="15234"/>
        <v>0</v>
      </c>
      <c r="AI5687" s="32">
        <f t="shared" si="15234"/>
        <v>0</v>
      </c>
      <c r="AJ5687" s="32">
        <f t="shared" si="15234"/>
        <v>0</v>
      </c>
      <c r="AK5687" s="32">
        <f t="shared" si="15234"/>
        <v>0</v>
      </c>
      <c r="AL5687" s="32">
        <f t="shared" si="15202"/>
        <v>2</v>
      </c>
      <c r="AM5687" s="32">
        <f t="shared" si="15203"/>
        <v>-2</v>
      </c>
      <c r="AN5687" s="12"/>
    </row>
    <row r="5688" spans="2:40" x14ac:dyDescent="0.3">
      <c r="B5688" s="30" t="s">
        <v>1575</v>
      </c>
      <c r="C5688" s="30" t="s">
        <v>38</v>
      </c>
      <c r="D5688" s="30" t="s">
        <v>40</v>
      </c>
      <c r="E5688" s="15" t="str">
        <f t="shared" si="15225"/>
        <v>0113</v>
      </c>
      <c r="F5688" s="30" t="s">
        <v>96</v>
      </c>
      <c r="G5688" s="30" t="s">
        <v>60</v>
      </c>
      <c r="H5688" s="31" t="s">
        <v>61</v>
      </c>
      <c r="I5688" s="32"/>
      <c r="J5688" s="32"/>
      <c r="K5688" s="32"/>
      <c r="L5688" s="32"/>
      <c r="M5688" s="32"/>
      <c r="N5688" s="32"/>
      <c r="O5688" s="32">
        <v>0</v>
      </c>
      <c r="P5688" s="32">
        <v>0</v>
      </c>
      <c r="Q5688" s="32"/>
      <c r="R5688" s="32"/>
      <c r="S5688" s="32"/>
      <c r="T5688" s="32"/>
      <c r="U5688" s="32"/>
      <c r="V5688" s="32">
        <f t="shared" si="15052"/>
        <v>0</v>
      </c>
      <c r="W5688" s="32"/>
      <c r="X5688" s="32"/>
      <c r="Y5688" s="32"/>
      <c r="Z5688" s="32"/>
      <c r="AA5688" s="32"/>
      <c r="AB5688" s="32">
        <v>2</v>
      </c>
      <c r="AC5688" s="33">
        <v>2.5</v>
      </c>
      <c r="AD5688" s="33">
        <v>2.5</v>
      </c>
      <c r="AE5688" s="34">
        <f t="shared" si="15200"/>
        <v>100</v>
      </c>
      <c r="AF5688" s="32">
        <v>2</v>
      </c>
      <c r="AG5688" s="32">
        <v>0</v>
      </c>
      <c r="AH5688" s="32">
        <v>0</v>
      </c>
      <c r="AI5688" s="32">
        <v>0</v>
      </c>
      <c r="AJ5688" s="32">
        <v>0</v>
      </c>
      <c r="AK5688" s="32">
        <v>0</v>
      </c>
      <c r="AL5688" s="32">
        <f t="shared" si="15202"/>
        <v>2</v>
      </c>
      <c r="AM5688" s="32">
        <f t="shared" si="15203"/>
        <v>-2</v>
      </c>
      <c r="AN5688" s="12"/>
    </row>
    <row r="5689" spans="2:40" ht="46.8" x14ac:dyDescent="0.3">
      <c r="B5689" s="30" t="s">
        <v>1575</v>
      </c>
      <c r="C5689" s="30" t="s">
        <v>38</v>
      </c>
      <c r="D5689" s="30" t="s">
        <v>40</v>
      </c>
      <c r="E5689" s="15" t="str">
        <f t="shared" si="15225"/>
        <v>0113</v>
      </c>
      <c r="F5689" s="30" t="s">
        <v>98</v>
      </c>
      <c r="G5689" s="30"/>
      <c r="H5689" s="31" t="s">
        <v>99</v>
      </c>
      <c r="I5689" s="32">
        <f t="shared" ref="I5689:I5695" si="15235">I5690</f>
        <v>0</v>
      </c>
      <c r="J5689" s="32">
        <f t="shared" ref="J5689:J5695" si="15236">J5690</f>
        <v>0</v>
      </c>
      <c r="K5689" s="32">
        <f t="shared" ref="K5689:K5695" si="15237">K5690</f>
        <v>0</v>
      </c>
      <c r="L5689" s="32">
        <f t="shared" ref="L5689:L5695" si="15238">L5690</f>
        <v>0</v>
      </c>
      <c r="M5689" s="32">
        <f t="shared" ref="M5689:M5695" si="15239">M5690</f>
        <v>0</v>
      </c>
      <c r="N5689" s="32">
        <f t="shared" ref="N5689:N5695" si="15240">N5690</f>
        <v>0</v>
      </c>
      <c r="O5689" s="32">
        <f t="shared" ref="O5689:O5695" si="15241">O5690</f>
        <v>0</v>
      </c>
      <c r="P5689" s="32">
        <f t="shared" ref="P5689:P5695" si="15242">P5690</f>
        <v>0</v>
      </c>
      <c r="Q5689" s="32">
        <f t="shared" ref="Q5689:Q5695" si="15243">Q5690</f>
        <v>0</v>
      </c>
      <c r="R5689" s="32">
        <f t="shared" ref="R5689:R5695" si="15244">R5690</f>
        <v>0</v>
      </c>
      <c r="S5689" s="32">
        <f t="shared" ref="S5689:S5695" si="15245">S5690</f>
        <v>0</v>
      </c>
      <c r="T5689" s="32">
        <f t="shared" ref="T5689:T5695" si="15246">T5690</f>
        <v>0</v>
      </c>
      <c r="U5689" s="32">
        <v>0</v>
      </c>
      <c r="V5689" s="32">
        <f t="shared" si="15052"/>
        <v>0</v>
      </c>
      <c r="W5689" s="32">
        <f t="shared" ref="W5689:W5695" si="15247">W5690</f>
        <v>0</v>
      </c>
      <c r="X5689" s="32">
        <f t="shared" ref="X5689:X5695" si="15248">X5690</f>
        <v>0</v>
      </c>
      <c r="Y5689" s="32">
        <f t="shared" ref="Y5689:Y5695" si="15249">Y5690</f>
        <v>0</v>
      </c>
      <c r="Z5689" s="32">
        <f t="shared" ref="Z5689:Z5695" si="15250">Z5690</f>
        <v>0</v>
      </c>
      <c r="AA5689" s="32">
        <f t="shared" ref="AA5689:AA5695" si="15251">AA5690</f>
        <v>0</v>
      </c>
      <c r="AB5689" s="32">
        <f t="shared" ref="AB5689:AB5695" si="15252">AB5690</f>
        <v>3538.54594</v>
      </c>
      <c r="AC5689" s="33">
        <f t="shared" ref="AC5689:AC5695" si="15253">AC5690</f>
        <v>5162.9956099999999</v>
      </c>
      <c r="AD5689" s="33">
        <f t="shared" ref="AD5689:AD5695" si="15254">AD5690</f>
        <v>5162.9956099999999</v>
      </c>
      <c r="AE5689" s="34">
        <f t="shared" si="15200"/>
        <v>100</v>
      </c>
      <c r="AF5689" s="32">
        <f t="shared" ref="AF5689:AF5695" si="15255">AF5690</f>
        <v>4200.0228500000003</v>
      </c>
      <c r="AG5689" s="32">
        <f t="shared" ref="AG5689:AG5695" si="15256">AG5690</f>
        <v>0</v>
      </c>
      <c r="AH5689" s="32">
        <f t="shared" ref="AH5689:AH5695" si="15257">AH5690</f>
        <v>0</v>
      </c>
      <c r="AI5689" s="32">
        <f t="shared" ref="AI5689:AI5695" si="15258">AI5690</f>
        <v>0</v>
      </c>
      <c r="AJ5689" s="32">
        <f t="shared" ref="AJ5689:AJ5695" si="15259">AJ5690</f>
        <v>0</v>
      </c>
      <c r="AK5689" s="32">
        <f t="shared" ref="AK5689:AK5695" si="15260">AK5690</f>
        <v>0</v>
      </c>
      <c r="AL5689" s="32">
        <f t="shared" si="15202"/>
        <v>4200.0228500000003</v>
      </c>
      <c r="AM5689" s="32">
        <f t="shared" si="15203"/>
        <v>-4200.0228500000003</v>
      </c>
    </row>
    <row r="5690" spans="2:40" ht="31.2" x14ac:dyDescent="0.3">
      <c r="B5690" s="30" t="s">
        <v>1575</v>
      </c>
      <c r="C5690" s="30" t="s">
        <v>38</v>
      </c>
      <c r="D5690" s="30" t="s">
        <v>40</v>
      </c>
      <c r="E5690" s="15" t="str">
        <f t="shared" si="15225"/>
        <v>0113</v>
      </c>
      <c r="F5690" s="30" t="s">
        <v>100</v>
      </c>
      <c r="G5690" s="30"/>
      <c r="H5690" s="31" t="s">
        <v>101</v>
      </c>
      <c r="I5690" s="32">
        <f t="shared" si="15235"/>
        <v>0</v>
      </c>
      <c r="J5690" s="32">
        <f t="shared" si="15236"/>
        <v>0</v>
      </c>
      <c r="K5690" s="32">
        <f t="shared" si="15237"/>
        <v>0</v>
      </c>
      <c r="L5690" s="32">
        <f t="shared" si="15238"/>
        <v>0</v>
      </c>
      <c r="M5690" s="32">
        <f t="shared" si="15239"/>
        <v>0</v>
      </c>
      <c r="N5690" s="32">
        <f t="shared" si="15240"/>
        <v>0</v>
      </c>
      <c r="O5690" s="32">
        <f t="shared" si="15241"/>
        <v>0</v>
      </c>
      <c r="P5690" s="32">
        <f t="shared" si="15242"/>
        <v>0</v>
      </c>
      <c r="Q5690" s="32">
        <f t="shared" si="15243"/>
        <v>0</v>
      </c>
      <c r="R5690" s="32">
        <f t="shared" si="15244"/>
        <v>0</v>
      </c>
      <c r="S5690" s="32">
        <f t="shared" si="15245"/>
        <v>0</v>
      </c>
      <c r="T5690" s="32">
        <f t="shared" si="15246"/>
        <v>0</v>
      </c>
      <c r="U5690" s="32">
        <v>0</v>
      </c>
      <c r="V5690" s="32">
        <f t="shared" si="15052"/>
        <v>0</v>
      </c>
      <c r="W5690" s="32">
        <f t="shared" si="15247"/>
        <v>0</v>
      </c>
      <c r="X5690" s="32">
        <f t="shared" si="15248"/>
        <v>0</v>
      </c>
      <c r="Y5690" s="32">
        <f t="shared" si="15249"/>
        <v>0</v>
      </c>
      <c r="Z5690" s="32">
        <f t="shared" si="15250"/>
        <v>0</v>
      </c>
      <c r="AA5690" s="32">
        <f t="shared" si="15251"/>
        <v>0</v>
      </c>
      <c r="AB5690" s="32">
        <f t="shared" si="15252"/>
        <v>3538.54594</v>
      </c>
      <c r="AC5690" s="33">
        <f t="shared" si="15253"/>
        <v>5162.9956099999999</v>
      </c>
      <c r="AD5690" s="33">
        <f t="shared" si="15254"/>
        <v>5162.9956099999999</v>
      </c>
      <c r="AE5690" s="34">
        <f t="shared" si="15200"/>
        <v>100</v>
      </c>
      <c r="AF5690" s="32">
        <f t="shared" si="15255"/>
        <v>4200.0228500000003</v>
      </c>
      <c r="AG5690" s="32">
        <f t="shared" si="15256"/>
        <v>0</v>
      </c>
      <c r="AH5690" s="32">
        <f t="shared" si="15257"/>
        <v>0</v>
      </c>
      <c r="AI5690" s="32">
        <f t="shared" si="15258"/>
        <v>0</v>
      </c>
      <c r="AJ5690" s="32">
        <f t="shared" si="15259"/>
        <v>0</v>
      </c>
      <c r="AK5690" s="32">
        <f t="shared" si="15260"/>
        <v>0</v>
      </c>
      <c r="AL5690" s="32">
        <f t="shared" si="15202"/>
        <v>4200.0228500000003</v>
      </c>
      <c r="AM5690" s="32">
        <f t="shared" si="15203"/>
        <v>-4200.0228500000003</v>
      </c>
    </row>
    <row r="5691" spans="2:40" ht="31.2" x14ac:dyDescent="0.3">
      <c r="B5691" s="30" t="s">
        <v>1575</v>
      </c>
      <c r="C5691" s="30" t="s">
        <v>38</v>
      </c>
      <c r="D5691" s="30" t="s">
        <v>40</v>
      </c>
      <c r="E5691" s="15" t="str">
        <f t="shared" si="15225"/>
        <v>0113</v>
      </c>
      <c r="F5691" s="30" t="s">
        <v>102</v>
      </c>
      <c r="G5691" s="30"/>
      <c r="H5691" s="31" t="s">
        <v>103</v>
      </c>
      <c r="I5691" s="32">
        <f t="shared" si="15235"/>
        <v>0</v>
      </c>
      <c r="J5691" s="32">
        <f t="shared" si="15236"/>
        <v>0</v>
      </c>
      <c r="K5691" s="32">
        <f t="shared" si="15237"/>
        <v>0</v>
      </c>
      <c r="L5691" s="32">
        <f t="shared" si="15238"/>
        <v>0</v>
      </c>
      <c r="M5691" s="32">
        <f t="shared" si="15239"/>
        <v>0</v>
      </c>
      <c r="N5691" s="32">
        <f t="shared" si="15240"/>
        <v>0</v>
      </c>
      <c r="O5691" s="32">
        <f t="shared" si="15241"/>
        <v>0</v>
      </c>
      <c r="P5691" s="32">
        <f t="shared" si="15242"/>
        <v>0</v>
      </c>
      <c r="Q5691" s="32">
        <f t="shared" si="15243"/>
        <v>0</v>
      </c>
      <c r="R5691" s="32">
        <f t="shared" si="15244"/>
        <v>0</v>
      </c>
      <c r="S5691" s="32">
        <f t="shared" si="15245"/>
        <v>0</v>
      </c>
      <c r="T5691" s="32">
        <f t="shared" si="15246"/>
        <v>0</v>
      </c>
      <c r="U5691" s="32">
        <v>0</v>
      </c>
      <c r="V5691" s="32">
        <f t="shared" si="15052"/>
        <v>0</v>
      </c>
      <c r="W5691" s="32">
        <f t="shared" si="15247"/>
        <v>0</v>
      </c>
      <c r="X5691" s="32">
        <f t="shared" si="15248"/>
        <v>0</v>
      </c>
      <c r="Y5691" s="32">
        <f t="shared" si="15249"/>
        <v>0</v>
      </c>
      <c r="Z5691" s="32">
        <f t="shared" si="15250"/>
        <v>0</v>
      </c>
      <c r="AA5691" s="32">
        <f t="shared" si="15251"/>
        <v>0</v>
      </c>
      <c r="AB5691" s="32">
        <f t="shared" si="15252"/>
        <v>3538.54594</v>
      </c>
      <c r="AC5691" s="33">
        <f t="shared" si="15253"/>
        <v>5162.9956099999999</v>
      </c>
      <c r="AD5691" s="33">
        <f t="shared" si="15254"/>
        <v>5162.9956099999999</v>
      </c>
      <c r="AE5691" s="34">
        <f t="shared" si="15200"/>
        <v>100</v>
      </c>
      <c r="AF5691" s="32">
        <f t="shared" si="15255"/>
        <v>4200.0228500000003</v>
      </c>
      <c r="AG5691" s="32">
        <f t="shared" si="15256"/>
        <v>0</v>
      </c>
      <c r="AH5691" s="32">
        <f t="shared" si="15257"/>
        <v>0</v>
      </c>
      <c r="AI5691" s="32">
        <f t="shared" si="15258"/>
        <v>0</v>
      </c>
      <c r="AJ5691" s="32">
        <f t="shared" si="15259"/>
        <v>0</v>
      </c>
      <c r="AK5691" s="32">
        <f t="shared" si="15260"/>
        <v>0</v>
      </c>
      <c r="AL5691" s="32">
        <f t="shared" si="15202"/>
        <v>4200.0228500000003</v>
      </c>
      <c r="AM5691" s="32">
        <f t="shared" si="15203"/>
        <v>-4200.0228500000003</v>
      </c>
    </row>
    <row r="5692" spans="2:40" x14ac:dyDescent="0.3">
      <c r="B5692" s="30" t="s">
        <v>1575</v>
      </c>
      <c r="C5692" s="30" t="s">
        <v>38</v>
      </c>
      <c r="D5692" s="30" t="s">
        <v>40</v>
      </c>
      <c r="E5692" s="15" t="str">
        <f t="shared" si="15225"/>
        <v>0113</v>
      </c>
      <c r="F5692" s="30" t="s">
        <v>102</v>
      </c>
      <c r="G5692" s="30" t="s">
        <v>56</v>
      </c>
      <c r="H5692" s="31" t="s">
        <v>57</v>
      </c>
      <c r="I5692" s="32">
        <f t="shared" si="15235"/>
        <v>0</v>
      </c>
      <c r="J5692" s="32">
        <f t="shared" si="15236"/>
        <v>0</v>
      </c>
      <c r="K5692" s="32">
        <f t="shared" si="15237"/>
        <v>0</v>
      </c>
      <c r="L5692" s="32">
        <f t="shared" si="15238"/>
        <v>0</v>
      </c>
      <c r="M5692" s="32">
        <f t="shared" si="15239"/>
        <v>0</v>
      </c>
      <c r="N5692" s="32">
        <f t="shared" si="15240"/>
        <v>0</v>
      </c>
      <c r="O5692" s="32">
        <f t="shared" si="15241"/>
        <v>0</v>
      </c>
      <c r="P5692" s="32">
        <f t="shared" si="15242"/>
        <v>0</v>
      </c>
      <c r="Q5692" s="32">
        <f t="shared" si="15243"/>
        <v>0</v>
      </c>
      <c r="R5692" s="32">
        <f t="shared" si="15244"/>
        <v>0</v>
      </c>
      <c r="S5692" s="32">
        <f t="shared" si="15245"/>
        <v>0</v>
      </c>
      <c r="T5692" s="32">
        <f t="shared" si="15246"/>
        <v>0</v>
      </c>
      <c r="U5692" s="32">
        <v>0</v>
      </c>
      <c r="V5692" s="32">
        <f t="shared" si="15052"/>
        <v>0</v>
      </c>
      <c r="W5692" s="32">
        <f t="shared" si="15247"/>
        <v>0</v>
      </c>
      <c r="X5692" s="32">
        <f t="shared" si="15248"/>
        <v>0</v>
      </c>
      <c r="Y5692" s="32">
        <f t="shared" si="15249"/>
        <v>0</v>
      </c>
      <c r="Z5692" s="32">
        <f t="shared" si="15250"/>
        <v>0</v>
      </c>
      <c r="AA5692" s="32">
        <f t="shared" si="15251"/>
        <v>0</v>
      </c>
      <c r="AB5692" s="32">
        <f t="shared" si="15252"/>
        <v>3538.54594</v>
      </c>
      <c r="AC5692" s="33">
        <f t="shared" si="15253"/>
        <v>5162.9956099999999</v>
      </c>
      <c r="AD5692" s="33">
        <f t="shared" si="15254"/>
        <v>5162.9956099999999</v>
      </c>
      <c r="AE5692" s="34">
        <f t="shared" si="15200"/>
        <v>100</v>
      </c>
      <c r="AF5692" s="32">
        <f t="shared" si="15255"/>
        <v>4200.0228500000003</v>
      </c>
      <c r="AG5692" s="32">
        <f t="shared" si="15256"/>
        <v>0</v>
      </c>
      <c r="AH5692" s="32">
        <f t="shared" si="15257"/>
        <v>0</v>
      </c>
      <c r="AI5692" s="32">
        <f t="shared" si="15258"/>
        <v>0</v>
      </c>
      <c r="AJ5692" s="32">
        <f t="shared" si="15259"/>
        <v>0</v>
      </c>
      <c r="AK5692" s="32">
        <f t="shared" si="15260"/>
        <v>0</v>
      </c>
      <c r="AL5692" s="32">
        <f t="shared" si="15202"/>
        <v>4200.0228500000003</v>
      </c>
      <c r="AM5692" s="32">
        <f t="shared" si="15203"/>
        <v>-4200.0228500000003</v>
      </c>
    </row>
    <row r="5693" spans="2:40" x14ac:dyDescent="0.3">
      <c r="B5693" s="30" t="s">
        <v>1575</v>
      </c>
      <c r="C5693" s="30" t="s">
        <v>38</v>
      </c>
      <c r="D5693" s="30" t="s">
        <v>40</v>
      </c>
      <c r="E5693" s="15" t="str">
        <f t="shared" si="15225"/>
        <v>0113</v>
      </c>
      <c r="F5693" s="30" t="s">
        <v>102</v>
      </c>
      <c r="G5693" s="30" t="s">
        <v>58</v>
      </c>
      <c r="H5693" s="31" t="s">
        <v>59</v>
      </c>
      <c r="I5693" s="32"/>
      <c r="J5693" s="32"/>
      <c r="K5693" s="32"/>
      <c r="L5693" s="32"/>
      <c r="M5693" s="32"/>
      <c r="N5693" s="32"/>
      <c r="O5693" s="32">
        <v>0</v>
      </c>
      <c r="P5693" s="32">
        <v>0</v>
      </c>
      <c r="Q5693" s="32">
        <v>0</v>
      </c>
      <c r="R5693" s="32">
        <v>0</v>
      </c>
      <c r="S5693" s="32">
        <v>0</v>
      </c>
      <c r="T5693" s="32">
        <v>0</v>
      </c>
      <c r="U5693" s="32">
        <v>0</v>
      </c>
      <c r="V5693" s="32">
        <f t="shared" ref="V5693:V5722" si="15261">I5693+L5693+U5693+T5693+S5693+R5693+Q5693+P5693+O5693</f>
        <v>0</v>
      </c>
      <c r="W5693" s="32"/>
      <c r="X5693" s="32"/>
      <c r="Y5693" s="32"/>
      <c r="Z5693" s="32"/>
      <c r="AA5693" s="32"/>
      <c r="AB5693" s="32">
        <v>3538.54594</v>
      </c>
      <c r="AC5693" s="33">
        <v>5162.9956099999999</v>
      </c>
      <c r="AD5693" s="33">
        <v>5162.9956099999999</v>
      </c>
      <c r="AE5693" s="34">
        <f t="shared" si="15200"/>
        <v>100</v>
      </c>
      <c r="AF5693" s="32">
        <v>4200.0228500000003</v>
      </c>
      <c r="AG5693" s="32">
        <v>0</v>
      </c>
      <c r="AH5693" s="32">
        <v>0</v>
      </c>
      <c r="AI5693" s="32">
        <v>0</v>
      </c>
      <c r="AJ5693" s="32">
        <v>0</v>
      </c>
      <c r="AK5693" s="32">
        <v>0</v>
      </c>
      <c r="AL5693" s="32">
        <f t="shared" si="15202"/>
        <v>4200.0228500000003</v>
      </c>
      <c r="AM5693" s="32">
        <f t="shared" si="15203"/>
        <v>-4200.0228500000003</v>
      </c>
      <c r="AN5693" s="12"/>
    </row>
    <row r="5694" spans="2:40" s="13" customFormat="1" x14ac:dyDescent="0.3">
      <c r="B5694" s="14" t="s">
        <v>1575</v>
      </c>
      <c r="C5694" s="14" t="s">
        <v>104</v>
      </c>
      <c r="D5694" s="14"/>
      <c r="E5694" s="21" t="str">
        <f t="shared" si="15225"/>
        <v>04</v>
      </c>
      <c r="F5694" s="14"/>
      <c r="G5694" s="14"/>
      <c r="H5694" s="16" t="s">
        <v>105</v>
      </c>
      <c r="I5694" s="17">
        <f t="shared" si="15235"/>
        <v>24205.1</v>
      </c>
      <c r="J5694" s="17">
        <f t="shared" si="15236"/>
        <v>21114.7</v>
      </c>
      <c r="K5694" s="17">
        <f t="shared" si="15237"/>
        <v>18200.599999999999</v>
      </c>
      <c r="L5694" s="17">
        <f t="shared" si="15238"/>
        <v>0</v>
      </c>
      <c r="M5694" s="17">
        <f t="shared" si="15239"/>
        <v>0</v>
      </c>
      <c r="N5694" s="17">
        <f t="shared" si="15240"/>
        <v>0</v>
      </c>
      <c r="O5694" s="17">
        <f t="shared" si="15241"/>
        <v>0</v>
      </c>
      <c r="P5694" s="17">
        <f t="shared" si="15242"/>
        <v>0</v>
      </c>
      <c r="Q5694" s="17">
        <f t="shared" si="15243"/>
        <v>0</v>
      </c>
      <c r="R5694" s="17">
        <f t="shared" si="15244"/>
        <v>-568.05100000000016</v>
      </c>
      <c r="S5694" s="17">
        <f t="shared" si="15245"/>
        <v>0</v>
      </c>
      <c r="T5694" s="17">
        <f t="shared" si="15246"/>
        <v>0</v>
      </c>
      <c r="U5694" s="17">
        <v>0</v>
      </c>
      <c r="V5694" s="17">
        <f t="shared" si="15261"/>
        <v>23637.048999999999</v>
      </c>
      <c r="W5694" s="17">
        <f t="shared" si="15247"/>
        <v>0</v>
      </c>
      <c r="X5694" s="17">
        <f t="shared" si="15248"/>
        <v>0</v>
      </c>
      <c r="Y5694" s="17">
        <f t="shared" si="15249"/>
        <v>0</v>
      </c>
      <c r="Z5694" s="17">
        <f t="shared" si="15250"/>
        <v>0</v>
      </c>
      <c r="AA5694" s="17">
        <f t="shared" si="15251"/>
        <v>0</v>
      </c>
      <c r="AB5694" s="17">
        <f t="shared" si="15252"/>
        <v>28453.400109999999</v>
      </c>
      <c r="AC5694" s="18">
        <f t="shared" si="15253"/>
        <v>38760.590129999997</v>
      </c>
      <c r="AD5694" s="18">
        <f t="shared" si="15254"/>
        <v>38760.458010000002</v>
      </c>
      <c r="AE5694" s="19">
        <f t="shared" si="15200"/>
        <v>99.999659138316645</v>
      </c>
      <c r="AF5694" s="17">
        <f t="shared" si="15255"/>
        <v>39784.044999999998</v>
      </c>
      <c r="AG5694" s="17">
        <f t="shared" si="15256"/>
        <v>0</v>
      </c>
      <c r="AH5694" s="17">
        <f t="shared" si="15257"/>
        <v>0</v>
      </c>
      <c r="AI5694" s="17">
        <f t="shared" si="15258"/>
        <v>0</v>
      </c>
      <c r="AJ5694" s="17">
        <f t="shared" si="15259"/>
        <v>0</v>
      </c>
      <c r="AK5694" s="17">
        <f t="shared" si="15260"/>
        <v>0</v>
      </c>
      <c r="AL5694" s="17">
        <f t="shared" si="15202"/>
        <v>39784.044999999998</v>
      </c>
      <c r="AM5694" s="17">
        <f t="shared" si="15203"/>
        <v>-16146.995999999999</v>
      </c>
      <c r="AN5694" s="20"/>
    </row>
    <row r="5695" spans="2:40" s="22" customFormat="1" x14ac:dyDescent="0.3">
      <c r="B5695" s="23" t="s">
        <v>1575</v>
      </c>
      <c r="C5695" s="23" t="s">
        <v>104</v>
      </c>
      <c r="D5695" s="23" t="s">
        <v>152</v>
      </c>
      <c r="E5695" s="24" t="str">
        <f t="shared" si="15225"/>
        <v>0412</v>
      </c>
      <c r="F5695" s="23"/>
      <c r="G5695" s="23"/>
      <c r="H5695" s="25" t="s">
        <v>153</v>
      </c>
      <c r="I5695" s="26">
        <f t="shared" si="15235"/>
        <v>24205.1</v>
      </c>
      <c r="J5695" s="26">
        <f t="shared" si="15236"/>
        <v>21114.7</v>
      </c>
      <c r="K5695" s="26">
        <f t="shared" si="15237"/>
        <v>18200.599999999999</v>
      </c>
      <c r="L5695" s="26">
        <f t="shared" si="15238"/>
        <v>0</v>
      </c>
      <c r="M5695" s="26">
        <f t="shared" si="15239"/>
        <v>0</v>
      </c>
      <c r="N5695" s="26">
        <f t="shared" si="15240"/>
        <v>0</v>
      </c>
      <c r="O5695" s="26">
        <f t="shared" si="15241"/>
        <v>0</v>
      </c>
      <c r="P5695" s="26">
        <f t="shared" si="15242"/>
        <v>0</v>
      </c>
      <c r="Q5695" s="26">
        <f t="shared" si="15243"/>
        <v>0</v>
      </c>
      <c r="R5695" s="26">
        <f t="shared" si="15244"/>
        <v>-568.05100000000016</v>
      </c>
      <c r="S5695" s="26">
        <f t="shared" si="15245"/>
        <v>0</v>
      </c>
      <c r="T5695" s="26">
        <f t="shared" si="15246"/>
        <v>0</v>
      </c>
      <c r="U5695" s="26">
        <v>0</v>
      </c>
      <c r="V5695" s="26">
        <f t="shared" si="15261"/>
        <v>23637.048999999999</v>
      </c>
      <c r="W5695" s="26">
        <f t="shared" si="15247"/>
        <v>0</v>
      </c>
      <c r="X5695" s="26">
        <f t="shared" si="15248"/>
        <v>0</v>
      </c>
      <c r="Y5695" s="26">
        <f t="shared" si="15249"/>
        <v>0</v>
      </c>
      <c r="Z5695" s="26">
        <f t="shared" si="15250"/>
        <v>0</v>
      </c>
      <c r="AA5695" s="26">
        <f t="shared" si="15251"/>
        <v>0</v>
      </c>
      <c r="AB5695" s="26">
        <f t="shared" si="15252"/>
        <v>28453.400109999999</v>
      </c>
      <c r="AC5695" s="27">
        <f t="shared" si="15253"/>
        <v>38760.590129999997</v>
      </c>
      <c r="AD5695" s="27">
        <f t="shared" si="15254"/>
        <v>38760.458010000002</v>
      </c>
      <c r="AE5695" s="28">
        <f t="shared" si="15200"/>
        <v>99.999659138316645</v>
      </c>
      <c r="AF5695" s="26">
        <f t="shared" si="15255"/>
        <v>39784.044999999998</v>
      </c>
      <c r="AG5695" s="26">
        <f t="shared" si="15256"/>
        <v>0</v>
      </c>
      <c r="AH5695" s="26">
        <f t="shared" si="15257"/>
        <v>0</v>
      </c>
      <c r="AI5695" s="26">
        <f t="shared" si="15258"/>
        <v>0</v>
      </c>
      <c r="AJ5695" s="26">
        <f t="shared" si="15259"/>
        <v>0</v>
      </c>
      <c r="AK5695" s="26">
        <f t="shared" si="15260"/>
        <v>0</v>
      </c>
      <c r="AL5695" s="26">
        <f t="shared" si="15202"/>
        <v>39784.044999999998</v>
      </c>
      <c r="AM5695" s="26">
        <f t="shared" si="15203"/>
        <v>-16146.995999999999</v>
      </c>
      <c r="AN5695" s="29"/>
    </row>
    <row r="5696" spans="2:40" ht="31.2" x14ac:dyDescent="0.3">
      <c r="B5696" s="30" t="s">
        <v>1575</v>
      </c>
      <c r="C5696" s="30" t="s">
        <v>104</v>
      </c>
      <c r="D5696" s="30" t="s">
        <v>152</v>
      </c>
      <c r="E5696" s="15" t="str">
        <f t="shared" si="15225"/>
        <v>0412</v>
      </c>
      <c r="F5696" s="30" t="s">
        <v>1577</v>
      </c>
      <c r="G5696" s="30"/>
      <c r="H5696" s="31" t="s">
        <v>1578</v>
      </c>
      <c r="I5696" s="32">
        <f t="shared" ref="I5696:T5696" si="15262">I5697+I5713</f>
        <v>24205.1</v>
      </c>
      <c r="J5696" s="32">
        <f t="shared" si="15262"/>
        <v>21114.7</v>
      </c>
      <c r="K5696" s="32">
        <f t="shared" si="15262"/>
        <v>18200.599999999999</v>
      </c>
      <c r="L5696" s="32">
        <f t="shared" si="15262"/>
        <v>0</v>
      </c>
      <c r="M5696" s="32">
        <f t="shared" si="15262"/>
        <v>0</v>
      </c>
      <c r="N5696" s="32">
        <f t="shared" si="15262"/>
        <v>0</v>
      </c>
      <c r="O5696" s="32">
        <f t="shared" si="15262"/>
        <v>0</v>
      </c>
      <c r="P5696" s="32">
        <f t="shared" si="15262"/>
        <v>0</v>
      </c>
      <c r="Q5696" s="32">
        <f t="shared" si="15262"/>
        <v>0</v>
      </c>
      <c r="R5696" s="32">
        <f t="shared" si="15262"/>
        <v>-568.05100000000016</v>
      </c>
      <c r="S5696" s="32">
        <f t="shared" si="15262"/>
        <v>0</v>
      </c>
      <c r="T5696" s="32">
        <f t="shared" si="15262"/>
        <v>0</v>
      </c>
      <c r="U5696" s="32">
        <v>0</v>
      </c>
      <c r="V5696" s="32">
        <f t="shared" si="15261"/>
        <v>23637.048999999999</v>
      </c>
      <c r="W5696" s="32">
        <f t="shared" ref="W5696:AD5696" si="15263">W5697+W5713</f>
        <v>0</v>
      </c>
      <c r="X5696" s="32">
        <f t="shared" si="15263"/>
        <v>0</v>
      </c>
      <c r="Y5696" s="32">
        <f t="shared" si="15263"/>
        <v>0</v>
      </c>
      <c r="Z5696" s="32">
        <f t="shared" si="15263"/>
        <v>0</v>
      </c>
      <c r="AA5696" s="32">
        <f t="shared" si="15263"/>
        <v>0</v>
      </c>
      <c r="AB5696" s="32">
        <f t="shared" si="15263"/>
        <v>28453.400109999999</v>
      </c>
      <c r="AC5696" s="33">
        <f t="shared" si="15263"/>
        <v>38760.590129999997</v>
      </c>
      <c r="AD5696" s="33">
        <f t="shared" si="15263"/>
        <v>38760.458010000002</v>
      </c>
      <c r="AE5696" s="34">
        <f t="shared" si="15200"/>
        <v>99.999659138316645</v>
      </c>
      <c r="AF5696" s="32">
        <f t="shared" ref="AF5696:AK5696" si="15264">AF5697+AF5713</f>
        <v>39784.044999999998</v>
      </c>
      <c r="AG5696" s="32">
        <f t="shared" si="15264"/>
        <v>0</v>
      </c>
      <c r="AH5696" s="32">
        <f t="shared" si="15264"/>
        <v>0</v>
      </c>
      <c r="AI5696" s="32">
        <f t="shared" si="15264"/>
        <v>0</v>
      </c>
      <c r="AJ5696" s="32">
        <f t="shared" si="15264"/>
        <v>0</v>
      </c>
      <c r="AK5696" s="32">
        <f t="shared" si="15264"/>
        <v>0</v>
      </c>
      <c r="AL5696" s="32">
        <f t="shared" si="15202"/>
        <v>39784.044999999998</v>
      </c>
      <c r="AM5696" s="32">
        <f t="shared" si="15203"/>
        <v>-16146.995999999999</v>
      </c>
    </row>
    <row r="5697" spans="2:40" ht="46.8" x14ac:dyDescent="0.3">
      <c r="B5697" s="30" t="s">
        <v>1575</v>
      </c>
      <c r="C5697" s="30" t="s">
        <v>104</v>
      </c>
      <c r="D5697" s="30" t="s">
        <v>152</v>
      </c>
      <c r="E5697" s="15" t="str">
        <f t="shared" si="15225"/>
        <v>0412</v>
      </c>
      <c r="F5697" s="30" t="s">
        <v>1579</v>
      </c>
      <c r="G5697" s="30"/>
      <c r="H5697" s="31" t="s">
        <v>1580</v>
      </c>
      <c r="I5697" s="32">
        <f t="shared" ref="I5697:T5697" si="15265">I5698</f>
        <v>7048.3</v>
      </c>
      <c r="J5697" s="32">
        <f t="shared" si="15265"/>
        <v>6135.8</v>
      </c>
      <c r="K5697" s="32">
        <f t="shared" si="15265"/>
        <v>3617.8</v>
      </c>
      <c r="L5697" s="32">
        <f t="shared" si="15265"/>
        <v>0</v>
      </c>
      <c r="M5697" s="32">
        <f t="shared" si="15265"/>
        <v>0</v>
      </c>
      <c r="N5697" s="32">
        <f t="shared" si="15265"/>
        <v>0</v>
      </c>
      <c r="O5697" s="32">
        <f t="shared" si="15265"/>
        <v>0</v>
      </c>
      <c r="P5697" s="32">
        <f t="shared" si="15265"/>
        <v>0</v>
      </c>
      <c r="Q5697" s="32">
        <f t="shared" si="15265"/>
        <v>0</v>
      </c>
      <c r="R5697" s="32">
        <f t="shared" si="15265"/>
        <v>-568.05100000000016</v>
      </c>
      <c r="S5697" s="32">
        <f t="shared" si="15265"/>
        <v>0</v>
      </c>
      <c r="T5697" s="32">
        <f t="shared" si="15265"/>
        <v>0</v>
      </c>
      <c r="U5697" s="32">
        <v>0</v>
      </c>
      <c r="V5697" s="32">
        <f t="shared" si="15261"/>
        <v>6480.2489999999998</v>
      </c>
      <c r="W5697" s="32">
        <f t="shared" ref="W5697:AD5697" si="15266">W5698</f>
        <v>0</v>
      </c>
      <c r="X5697" s="32">
        <f t="shared" si="15266"/>
        <v>0</v>
      </c>
      <c r="Y5697" s="32">
        <f t="shared" si="15266"/>
        <v>0</v>
      </c>
      <c r="Z5697" s="32">
        <f t="shared" si="15266"/>
        <v>0</v>
      </c>
      <c r="AA5697" s="32">
        <f t="shared" si="15266"/>
        <v>0</v>
      </c>
      <c r="AB5697" s="32">
        <f t="shared" si="15266"/>
        <v>13220.719009999999</v>
      </c>
      <c r="AC5697" s="33">
        <f t="shared" si="15266"/>
        <v>22006.184990000002</v>
      </c>
      <c r="AD5697" s="33">
        <f t="shared" si="15266"/>
        <v>22006.184639999999</v>
      </c>
      <c r="AE5697" s="34">
        <f t="shared" si="15200"/>
        <v>99.999998409538037</v>
      </c>
      <c r="AF5697" s="32">
        <f t="shared" ref="AF5697:AK5697" si="15267">AF5698</f>
        <v>22996.626999999997</v>
      </c>
      <c r="AG5697" s="32">
        <f t="shared" si="15267"/>
        <v>0</v>
      </c>
      <c r="AH5697" s="32">
        <f t="shared" si="15267"/>
        <v>0</v>
      </c>
      <c r="AI5697" s="32">
        <f t="shared" si="15267"/>
        <v>0</v>
      </c>
      <c r="AJ5697" s="32">
        <f t="shared" si="15267"/>
        <v>0</v>
      </c>
      <c r="AK5697" s="32">
        <f t="shared" si="15267"/>
        <v>0</v>
      </c>
      <c r="AL5697" s="32">
        <f t="shared" si="15202"/>
        <v>22996.626999999997</v>
      </c>
      <c r="AM5697" s="32">
        <f t="shared" si="15203"/>
        <v>-16516.377999999997</v>
      </c>
    </row>
    <row r="5698" spans="2:40" ht="31.2" x14ac:dyDescent="0.3">
      <c r="B5698" s="30" t="s">
        <v>1575</v>
      </c>
      <c r="C5698" s="30" t="s">
        <v>104</v>
      </c>
      <c r="D5698" s="30" t="s">
        <v>152</v>
      </c>
      <c r="E5698" s="15" t="str">
        <f t="shared" si="15225"/>
        <v>0412</v>
      </c>
      <c r="F5698" s="30" t="s">
        <v>1581</v>
      </c>
      <c r="G5698" s="30"/>
      <c r="H5698" s="31" t="s">
        <v>1582</v>
      </c>
      <c r="I5698" s="32">
        <f t="shared" ref="I5698:T5698" si="15268">I5699+I5704+I5707+I5710</f>
        <v>7048.3</v>
      </c>
      <c r="J5698" s="32">
        <f t="shared" si="15268"/>
        <v>6135.8</v>
      </c>
      <c r="K5698" s="32">
        <f t="shared" si="15268"/>
        <v>3617.8</v>
      </c>
      <c r="L5698" s="32">
        <f t="shared" si="15268"/>
        <v>0</v>
      </c>
      <c r="M5698" s="32">
        <f t="shared" si="15268"/>
        <v>0</v>
      </c>
      <c r="N5698" s="32">
        <f t="shared" si="15268"/>
        <v>0</v>
      </c>
      <c r="O5698" s="32">
        <f t="shared" si="15268"/>
        <v>0</v>
      </c>
      <c r="P5698" s="32">
        <f t="shared" si="15268"/>
        <v>0</v>
      </c>
      <c r="Q5698" s="32">
        <f t="shared" si="15268"/>
        <v>0</v>
      </c>
      <c r="R5698" s="32">
        <f t="shared" si="15268"/>
        <v>-568.05100000000016</v>
      </c>
      <c r="S5698" s="32">
        <f t="shared" si="15268"/>
        <v>0</v>
      </c>
      <c r="T5698" s="32">
        <f t="shared" si="15268"/>
        <v>0</v>
      </c>
      <c r="U5698" s="32">
        <v>0</v>
      </c>
      <c r="V5698" s="32">
        <f t="shared" si="15261"/>
        <v>6480.2489999999998</v>
      </c>
      <c r="W5698" s="32">
        <f t="shared" ref="W5698:AD5698" si="15269">W5699+W5704+W5707+W5710</f>
        <v>0</v>
      </c>
      <c r="X5698" s="32">
        <f t="shared" si="15269"/>
        <v>0</v>
      </c>
      <c r="Y5698" s="32">
        <f t="shared" si="15269"/>
        <v>0</v>
      </c>
      <c r="Z5698" s="32">
        <f t="shared" si="15269"/>
        <v>0</v>
      </c>
      <c r="AA5698" s="32">
        <f t="shared" si="15269"/>
        <v>0</v>
      </c>
      <c r="AB5698" s="32">
        <f t="shared" si="15269"/>
        <v>13220.719009999999</v>
      </c>
      <c r="AC5698" s="33">
        <f t="shared" si="15269"/>
        <v>22006.184990000002</v>
      </c>
      <c r="AD5698" s="33">
        <f t="shared" si="15269"/>
        <v>22006.184639999999</v>
      </c>
      <c r="AE5698" s="34">
        <f t="shared" si="15200"/>
        <v>99.999998409538037</v>
      </c>
      <c r="AF5698" s="32">
        <f t="shared" ref="AF5698:AK5698" si="15270">AF5699+AF5704+AF5707+AF5710</f>
        <v>22996.626999999997</v>
      </c>
      <c r="AG5698" s="32">
        <f t="shared" si="15270"/>
        <v>0</v>
      </c>
      <c r="AH5698" s="32">
        <f t="shared" si="15270"/>
        <v>0</v>
      </c>
      <c r="AI5698" s="32">
        <f t="shared" si="15270"/>
        <v>0</v>
      </c>
      <c r="AJ5698" s="32">
        <f t="shared" si="15270"/>
        <v>0</v>
      </c>
      <c r="AK5698" s="32">
        <f t="shared" si="15270"/>
        <v>0</v>
      </c>
      <c r="AL5698" s="32">
        <f t="shared" si="15202"/>
        <v>22996.626999999997</v>
      </c>
      <c r="AM5698" s="32">
        <f t="shared" si="15203"/>
        <v>-16516.377999999997</v>
      </c>
    </row>
    <row r="5699" spans="2:40" ht="31.2" x14ac:dyDescent="0.3">
      <c r="B5699" s="30" t="s">
        <v>1575</v>
      </c>
      <c r="C5699" s="30" t="s">
        <v>104</v>
      </c>
      <c r="D5699" s="30" t="s">
        <v>152</v>
      </c>
      <c r="E5699" s="15" t="str">
        <f t="shared" si="15225"/>
        <v>0412</v>
      </c>
      <c r="F5699" s="30" t="s">
        <v>1583</v>
      </c>
      <c r="G5699" s="30"/>
      <c r="H5699" s="31" t="s">
        <v>1584</v>
      </c>
      <c r="I5699" s="32">
        <f t="shared" ref="I5699:T5699" si="15271">I5700+I5702</f>
        <v>3678</v>
      </c>
      <c r="J5699" s="32">
        <f t="shared" si="15271"/>
        <v>3548.4</v>
      </c>
      <c r="K5699" s="32">
        <f t="shared" si="15271"/>
        <v>3513.4</v>
      </c>
      <c r="L5699" s="32">
        <f t="shared" si="15271"/>
        <v>0</v>
      </c>
      <c r="M5699" s="32">
        <f t="shared" si="15271"/>
        <v>0</v>
      </c>
      <c r="N5699" s="32">
        <f t="shared" si="15271"/>
        <v>0</v>
      </c>
      <c r="O5699" s="32">
        <f t="shared" si="15271"/>
        <v>0</v>
      </c>
      <c r="P5699" s="32">
        <f t="shared" si="15271"/>
        <v>0</v>
      </c>
      <c r="Q5699" s="32">
        <f t="shared" si="15271"/>
        <v>0</v>
      </c>
      <c r="R5699" s="32">
        <f t="shared" si="15271"/>
        <v>0</v>
      </c>
      <c r="S5699" s="32">
        <f t="shared" si="15271"/>
        <v>0</v>
      </c>
      <c r="T5699" s="32">
        <f t="shared" si="15271"/>
        <v>0</v>
      </c>
      <c r="U5699" s="32">
        <v>0</v>
      </c>
      <c r="V5699" s="32">
        <f t="shared" si="15261"/>
        <v>3678</v>
      </c>
      <c r="W5699" s="32">
        <f t="shared" ref="W5699:AD5699" si="15272">W5700+W5702</f>
        <v>0</v>
      </c>
      <c r="X5699" s="32">
        <f t="shared" si="15272"/>
        <v>0</v>
      </c>
      <c r="Y5699" s="32">
        <f t="shared" si="15272"/>
        <v>0</v>
      </c>
      <c r="Z5699" s="32">
        <f t="shared" si="15272"/>
        <v>0</v>
      </c>
      <c r="AA5699" s="32">
        <f t="shared" si="15272"/>
        <v>0</v>
      </c>
      <c r="AB5699" s="32">
        <f t="shared" si="15272"/>
        <v>2361.7623699999999</v>
      </c>
      <c r="AC5699" s="33">
        <f t="shared" si="15272"/>
        <v>2699.2283500000003</v>
      </c>
      <c r="AD5699" s="33">
        <f t="shared" si="15272"/>
        <v>2699.2280000000001</v>
      </c>
      <c r="AE5699" s="34">
        <f t="shared" si="15200"/>
        <v>99.999987033331209</v>
      </c>
      <c r="AF5699" s="32">
        <f t="shared" ref="AF5699:AK5699" si="15273">AF5700+AF5702</f>
        <v>3678</v>
      </c>
      <c r="AG5699" s="32">
        <f t="shared" si="15273"/>
        <v>0</v>
      </c>
      <c r="AH5699" s="32">
        <f t="shared" si="15273"/>
        <v>0</v>
      </c>
      <c r="AI5699" s="32">
        <f t="shared" si="15273"/>
        <v>0</v>
      </c>
      <c r="AJ5699" s="32">
        <f t="shared" si="15273"/>
        <v>0</v>
      </c>
      <c r="AK5699" s="32">
        <f t="shared" si="15273"/>
        <v>0</v>
      </c>
      <c r="AL5699" s="32">
        <f t="shared" si="15202"/>
        <v>3678</v>
      </c>
      <c r="AM5699" s="32">
        <f t="shared" si="15203"/>
        <v>0</v>
      </c>
    </row>
    <row r="5700" spans="2:40" ht="31.2" x14ac:dyDescent="0.3">
      <c r="B5700" s="30" t="s">
        <v>1575</v>
      </c>
      <c r="C5700" s="30" t="s">
        <v>104</v>
      </c>
      <c r="D5700" s="30" t="s">
        <v>152</v>
      </c>
      <c r="E5700" s="15" t="str">
        <f t="shared" si="15225"/>
        <v>0412</v>
      </c>
      <c r="F5700" s="30" t="s">
        <v>1583</v>
      </c>
      <c r="G5700" s="30" t="s">
        <v>50</v>
      </c>
      <c r="H5700" s="31" t="s">
        <v>51</v>
      </c>
      <c r="I5700" s="32">
        <f t="shared" ref="I5700:T5700" si="15274">I5701</f>
        <v>2584.4</v>
      </c>
      <c r="J5700" s="32">
        <f t="shared" si="15274"/>
        <v>2570.4</v>
      </c>
      <c r="K5700" s="32">
        <f t="shared" si="15274"/>
        <v>2535.4</v>
      </c>
      <c r="L5700" s="32">
        <f t="shared" si="15274"/>
        <v>0</v>
      </c>
      <c r="M5700" s="32">
        <f t="shared" si="15274"/>
        <v>0</v>
      </c>
      <c r="N5700" s="32">
        <f t="shared" si="15274"/>
        <v>0</v>
      </c>
      <c r="O5700" s="32">
        <f t="shared" si="15274"/>
        <v>0</v>
      </c>
      <c r="P5700" s="32">
        <f t="shared" si="15274"/>
        <v>0</v>
      </c>
      <c r="Q5700" s="32">
        <f t="shared" si="15274"/>
        <v>0</v>
      </c>
      <c r="R5700" s="32">
        <f t="shared" si="15274"/>
        <v>0</v>
      </c>
      <c r="S5700" s="32">
        <f t="shared" si="15274"/>
        <v>0</v>
      </c>
      <c r="T5700" s="32">
        <f t="shared" si="15274"/>
        <v>0</v>
      </c>
      <c r="U5700" s="32">
        <v>0</v>
      </c>
      <c r="V5700" s="32">
        <f t="shared" si="15261"/>
        <v>2584.4</v>
      </c>
      <c r="W5700" s="32">
        <f t="shared" ref="W5700:AD5700" si="15275">W5701</f>
        <v>0</v>
      </c>
      <c r="X5700" s="32">
        <f t="shared" si="15275"/>
        <v>0</v>
      </c>
      <c r="Y5700" s="32">
        <f t="shared" si="15275"/>
        <v>0</v>
      </c>
      <c r="Z5700" s="32">
        <f t="shared" si="15275"/>
        <v>0</v>
      </c>
      <c r="AA5700" s="32">
        <f t="shared" si="15275"/>
        <v>0</v>
      </c>
      <c r="AB5700" s="32">
        <f t="shared" si="15275"/>
        <v>1768.7623699999999</v>
      </c>
      <c r="AC5700" s="33">
        <f t="shared" si="15275"/>
        <v>2031.2283500000001</v>
      </c>
      <c r="AD5700" s="33">
        <f t="shared" si="15275"/>
        <v>2031.2280000000001</v>
      </c>
      <c r="AE5700" s="34">
        <f t="shared" si="15200"/>
        <v>99.999982769047108</v>
      </c>
      <c r="AF5700" s="32">
        <f t="shared" ref="AF5700:AK5700" si="15276">AF5701</f>
        <v>2861</v>
      </c>
      <c r="AG5700" s="32">
        <f t="shared" si="15276"/>
        <v>0</v>
      </c>
      <c r="AH5700" s="32">
        <f t="shared" si="15276"/>
        <v>0</v>
      </c>
      <c r="AI5700" s="32">
        <f t="shared" si="15276"/>
        <v>0</v>
      </c>
      <c r="AJ5700" s="32">
        <f t="shared" si="15276"/>
        <v>0</v>
      </c>
      <c r="AK5700" s="32">
        <f t="shared" si="15276"/>
        <v>0</v>
      </c>
      <c r="AL5700" s="32">
        <f t="shared" si="15202"/>
        <v>2861</v>
      </c>
      <c r="AM5700" s="32">
        <f t="shared" si="15203"/>
        <v>-276.59999999999991</v>
      </c>
    </row>
    <row r="5701" spans="2:40" ht="31.2" x14ac:dyDescent="0.3">
      <c r="B5701" s="30" t="s">
        <v>1575</v>
      </c>
      <c r="C5701" s="30" t="s">
        <v>104</v>
      </c>
      <c r="D5701" s="30" t="s">
        <v>152</v>
      </c>
      <c r="E5701" s="15" t="str">
        <f t="shared" si="15225"/>
        <v>0412</v>
      </c>
      <c r="F5701" s="30" t="s">
        <v>1583</v>
      </c>
      <c r="G5701" s="30" t="s">
        <v>52</v>
      </c>
      <c r="H5701" s="31" t="s">
        <v>53</v>
      </c>
      <c r="I5701" s="32">
        <v>2584.4</v>
      </c>
      <c r="J5701" s="32">
        <v>2570.4</v>
      </c>
      <c r="K5701" s="32">
        <v>2535.4</v>
      </c>
      <c r="L5701" s="32"/>
      <c r="M5701" s="32"/>
      <c r="N5701" s="32"/>
      <c r="O5701" s="32">
        <v>0</v>
      </c>
      <c r="P5701" s="32">
        <v>0</v>
      </c>
      <c r="Q5701" s="32">
        <v>0</v>
      </c>
      <c r="R5701" s="32">
        <v>0</v>
      </c>
      <c r="S5701" s="32">
        <v>0</v>
      </c>
      <c r="T5701" s="32">
        <v>0</v>
      </c>
      <c r="U5701" s="32">
        <v>0</v>
      </c>
      <c r="V5701" s="32">
        <f t="shared" si="15261"/>
        <v>2584.4</v>
      </c>
      <c r="W5701" s="32"/>
      <c r="X5701" s="32"/>
      <c r="Y5701" s="32"/>
      <c r="Z5701" s="32"/>
      <c r="AA5701" s="32"/>
      <c r="AB5701" s="32">
        <v>1768.7623699999999</v>
      </c>
      <c r="AC5701" s="33">
        <v>2031.2283500000001</v>
      </c>
      <c r="AD5701" s="33">
        <v>2031.2280000000001</v>
      </c>
      <c r="AE5701" s="34">
        <f t="shared" si="15200"/>
        <v>99.999982769047108</v>
      </c>
      <c r="AF5701" s="32">
        <v>2861</v>
      </c>
      <c r="AG5701" s="32">
        <v>0</v>
      </c>
      <c r="AH5701" s="32">
        <v>0</v>
      </c>
      <c r="AI5701" s="32">
        <v>0</v>
      </c>
      <c r="AJ5701" s="32">
        <v>0</v>
      </c>
      <c r="AK5701" s="32">
        <v>0</v>
      </c>
      <c r="AL5701" s="32">
        <f t="shared" si="15202"/>
        <v>2861</v>
      </c>
      <c r="AM5701" s="32">
        <f t="shared" si="15203"/>
        <v>-276.59999999999991</v>
      </c>
      <c r="AN5701" s="12"/>
    </row>
    <row r="5702" spans="2:40" x14ac:dyDescent="0.3">
      <c r="B5702" s="30" t="s">
        <v>1575</v>
      </c>
      <c r="C5702" s="30" t="s">
        <v>104</v>
      </c>
      <c r="D5702" s="30" t="s">
        <v>152</v>
      </c>
      <c r="E5702" s="15" t="str">
        <f t="shared" si="15225"/>
        <v>0412</v>
      </c>
      <c r="F5702" s="30" t="s">
        <v>1583</v>
      </c>
      <c r="G5702" s="30" t="s">
        <v>56</v>
      </c>
      <c r="H5702" s="31" t="s">
        <v>57</v>
      </c>
      <c r="I5702" s="32">
        <f t="shared" ref="I5702:T5702" si="15277">I5703</f>
        <v>1093.5999999999999</v>
      </c>
      <c r="J5702" s="32">
        <f t="shared" si="15277"/>
        <v>978</v>
      </c>
      <c r="K5702" s="32">
        <f t="shared" si="15277"/>
        <v>978</v>
      </c>
      <c r="L5702" s="32">
        <f t="shared" si="15277"/>
        <v>0</v>
      </c>
      <c r="M5702" s="32">
        <f t="shared" si="15277"/>
        <v>0</v>
      </c>
      <c r="N5702" s="32">
        <f t="shared" si="15277"/>
        <v>0</v>
      </c>
      <c r="O5702" s="32">
        <f t="shared" si="15277"/>
        <v>0</v>
      </c>
      <c r="P5702" s="32">
        <f t="shared" si="15277"/>
        <v>0</v>
      </c>
      <c r="Q5702" s="32">
        <f t="shared" si="15277"/>
        <v>0</v>
      </c>
      <c r="R5702" s="32">
        <f t="shared" si="15277"/>
        <v>0</v>
      </c>
      <c r="S5702" s="32">
        <f t="shared" si="15277"/>
        <v>0</v>
      </c>
      <c r="T5702" s="32">
        <f t="shared" si="15277"/>
        <v>0</v>
      </c>
      <c r="U5702" s="32">
        <v>0</v>
      </c>
      <c r="V5702" s="32">
        <f t="shared" si="15261"/>
        <v>1093.5999999999999</v>
      </c>
      <c r="W5702" s="32">
        <f t="shared" ref="W5702:AD5702" si="15278">W5703</f>
        <v>0</v>
      </c>
      <c r="X5702" s="32">
        <f t="shared" si="15278"/>
        <v>0</v>
      </c>
      <c r="Y5702" s="32">
        <f t="shared" si="15278"/>
        <v>0</v>
      </c>
      <c r="Z5702" s="32">
        <f t="shared" si="15278"/>
        <v>0</v>
      </c>
      <c r="AA5702" s="32">
        <f t="shared" si="15278"/>
        <v>0</v>
      </c>
      <c r="AB5702" s="32">
        <f t="shared" si="15278"/>
        <v>593</v>
      </c>
      <c r="AC5702" s="33">
        <f t="shared" si="15278"/>
        <v>668</v>
      </c>
      <c r="AD5702" s="33">
        <f t="shared" si="15278"/>
        <v>668</v>
      </c>
      <c r="AE5702" s="34">
        <f t="shared" si="15200"/>
        <v>100</v>
      </c>
      <c r="AF5702" s="32">
        <f t="shared" ref="AF5702:AK5702" si="15279">AF5703</f>
        <v>817</v>
      </c>
      <c r="AG5702" s="32">
        <f t="shared" si="15279"/>
        <v>0</v>
      </c>
      <c r="AH5702" s="32">
        <f t="shared" si="15279"/>
        <v>0</v>
      </c>
      <c r="AI5702" s="32">
        <f t="shared" si="15279"/>
        <v>0</v>
      </c>
      <c r="AJ5702" s="32">
        <f t="shared" si="15279"/>
        <v>0</v>
      </c>
      <c r="AK5702" s="32">
        <f t="shared" si="15279"/>
        <v>0</v>
      </c>
      <c r="AL5702" s="32">
        <f t="shared" si="15202"/>
        <v>817</v>
      </c>
      <c r="AM5702" s="32">
        <f t="shared" si="15203"/>
        <v>276.59999999999991</v>
      </c>
    </row>
    <row r="5703" spans="2:40" x14ac:dyDescent="0.3">
      <c r="B5703" s="30" t="s">
        <v>1575</v>
      </c>
      <c r="C5703" s="30" t="s">
        <v>104</v>
      </c>
      <c r="D5703" s="30" t="s">
        <v>152</v>
      </c>
      <c r="E5703" s="15" t="str">
        <f t="shared" si="15225"/>
        <v>0412</v>
      </c>
      <c r="F5703" s="30" t="s">
        <v>1583</v>
      </c>
      <c r="G5703" s="30" t="s">
        <v>58</v>
      </c>
      <c r="H5703" s="31" t="s">
        <v>59</v>
      </c>
      <c r="I5703" s="32">
        <v>1093.5999999999999</v>
      </c>
      <c r="J5703" s="32">
        <v>978</v>
      </c>
      <c r="K5703" s="32">
        <v>978</v>
      </c>
      <c r="L5703" s="32"/>
      <c r="M5703" s="32"/>
      <c r="N5703" s="32"/>
      <c r="O5703" s="32">
        <v>0</v>
      </c>
      <c r="P5703" s="32">
        <v>0</v>
      </c>
      <c r="Q5703" s="32">
        <v>0</v>
      </c>
      <c r="R5703" s="32">
        <v>0</v>
      </c>
      <c r="S5703" s="32">
        <v>0</v>
      </c>
      <c r="T5703" s="32">
        <v>0</v>
      </c>
      <c r="U5703" s="32">
        <v>0</v>
      </c>
      <c r="V5703" s="32">
        <f t="shared" si="15261"/>
        <v>1093.5999999999999</v>
      </c>
      <c r="W5703" s="32"/>
      <c r="X5703" s="32"/>
      <c r="Y5703" s="32"/>
      <c r="Z5703" s="32"/>
      <c r="AA5703" s="32"/>
      <c r="AB5703" s="32">
        <v>593</v>
      </c>
      <c r="AC5703" s="33">
        <v>668</v>
      </c>
      <c r="AD5703" s="33">
        <v>668</v>
      </c>
      <c r="AE5703" s="34">
        <f t="shared" si="15200"/>
        <v>100</v>
      </c>
      <c r="AF5703" s="32">
        <v>817</v>
      </c>
      <c r="AG5703" s="32">
        <v>0</v>
      </c>
      <c r="AH5703" s="32">
        <v>0</v>
      </c>
      <c r="AI5703" s="32">
        <v>0</v>
      </c>
      <c r="AJ5703" s="32">
        <v>0</v>
      </c>
      <c r="AK5703" s="32">
        <v>0</v>
      </c>
      <c r="AL5703" s="32">
        <f t="shared" si="15202"/>
        <v>817</v>
      </c>
      <c r="AM5703" s="32">
        <f t="shared" si="15203"/>
        <v>276.59999999999991</v>
      </c>
      <c r="AN5703" s="12"/>
    </row>
    <row r="5704" spans="2:40" ht="31.2" x14ac:dyDescent="0.3">
      <c r="B5704" s="30" t="s">
        <v>1575</v>
      </c>
      <c r="C5704" s="30" t="s">
        <v>104</v>
      </c>
      <c r="D5704" s="30" t="s">
        <v>152</v>
      </c>
      <c r="E5704" s="15" t="str">
        <f t="shared" si="15225"/>
        <v>0412</v>
      </c>
      <c r="F5704" s="30" t="s">
        <v>1585</v>
      </c>
      <c r="G5704" s="30"/>
      <c r="H5704" s="31" t="s">
        <v>1586</v>
      </c>
      <c r="I5704" s="32">
        <f t="shared" ref="I5704:I5713" si="15280">I5705</f>
        <v>104.4</v>
      </c>
      <c r="J5704" s="32">
        <f t="shared" ref="J5704:J5713" si="15281">J5705</f>
        <v>104.4</v>
      </c>
      <c r="K5704" s="32">
        <f t="shared" ref="K5704:K5713" si="15282">K5705</f>
        <v>104.4</v>
      </c>
      <c r="L5704" s="32">
        <f t="shared" ref="L5704:L5713" si="15283">L5705</f>
        <v>0</v>
      </c>
      <c r="M5704" s="32">
        <f t="shared" ref="M5704:M5713" si="15284">M5705</f>
        <v>0</v>
      </c>
      <c r="N5704" s="32">
        <f t="shared" ref="N5704:N5713" si="15285">N5705</f>
        <v>0</v>
      </c>
      <c r="O5704" s="32">
        <f t="shared" ref="O5704:O5713" si="15286">O5705</f>
        <v>0</v>
      </c>
      <c r="P5704" s="32">
        <f t="shared" ref="P5704:P5713" si="15287">P5705</f>
        <v>0</v>
      </c>
      <c r="Q5704" s="32">
        <f t="shared" ref="Q5704:Q5713" si="15288">Q5705</f>
        <v>0</v>
      </c>
      <c r="R5704" s="32">
        <f t="shared" ref="R5704:R5708" si="15289">R5705</f>
        <v>761.64599999999996</v>
      </c>
      <c r="S5704" s="32">
        <f t="shared" ref="S5704:S5713" si="15290">S5705</f>
        <v>0</v>
      </c>
      <c r="T5704" s="32">
        <f t="shared" ref="T5704:T5713" si="15291">T5705</f>
        <v>0</v>
      </c>
      <c r="U5704" s="32">
        <v>0</v>
      </c>
      <c r="V5704" s="32">
        <f t="shared" si="15261"/>
        <v>866.04599999999994</v>
      </c>
      <c r="W5704" s="32">
        <f t="shared" ref="W5704:W5713" si="15292">W5705</f>
        <v>0</v>
      </c>
      <c r="X5704" s="32">
        <f t="shared" ref="X5704:X5713" si="15293">X5705</f>
        <v>0</v>
      </c>
      <c r="Y5704" s="32">
        <f t="shared" ref="Y5704:Y5713" si="15294">Y5705</f>
        <v>0</v>
      </c>
      <c r="Z5704" s="32">
        <f t="shared" ref="Z5704:Z5713" si="15295">Z5705</f>
        <v>0</v>
      </c>
      <c r="AA5704" s="32">
        <f t="shared" ref="AA5704:AA5713" si="15296">AA5705</f>
        <v>0</v>
      </c>
      <c r="AB5704" s="32">
        <f t="shared" ref="AB5704:AB5713" si="15297">AB5705</f>
        <v>5656.2</v>
      </c>
      <c r="AC5704" s="33">
        <f t="shared" ref="AC5704:AC5713" si="15298">AC5705</f>
        <v>14104.2</v>
      </c>
      <c r="AD5704" s="33">
        <f t="shared" ref="AD5704:AD5713" si="15299">AD5705</f>
        <v>14104.2</v>
      </c>
      <c r="AE5704" s="34">
        <f t="shared" si="15200"/>
        <v>100</v>
      </c>
      <c r="AF5704" s="32">
        <f t="shared" ref="AF5704:AF5713" si="15300">AF5705</f>
        <v>14115.846</v>
      </c>
      <c r="AG5704" s="32">
        <f t="shared" ref="AG5704:AG5713" si="15301">AG5705</f>
        <v>0</v>
      </c>
      <c r="AH5704" s="32">
        <f t="shared" ref="AH5704:AH5713" si="15302">AH5705</f>
        <v>0</v>
      </c>
      <c r="AI5704" s="32">
        <f t="shared" ref="AI5704:AI5713" si="15303">AI5705</f>
        <v>0</v>
      </c>
      <c r="AJ5704" s="32">
        <f t="shared" ref="AJ5704:AJ5713" si="15304">AJ5705</f>
        <v>0</v>
      </c>
      <c r="AK5704" s="32">
        <f t="shared" ref="AK5704:AK5713" si="15305">AK5705</f>
        <v>0</v>
      </c>
      <c r="AL5704" s="32">
        <f t="shared" si="15202"/>
        <v>14115.846</v>
      </c>
      <c r="AM5704" s="32">
        <f t="shared" si="15203"/>
        <v>-13249.8</v>
      </c>
    </row>
    <row r="5705" spans="2:40" ht="31.2" x14ac:dyDescent="0.3">
      <c r="B5705" s="30" t="s">
        <v>1575</v>
      </c>
      <c r="C5705" s="30" t="s">
        <v>104</v>
      </c>
      <c r="D5705" s="30" t="s">
        <v>152</v>
      </c>
      <c r="E5705" s="15" t="str">
        <f t="shared" si="15225"/>
        <v>0412</v>
      </c>
      <c r="F5705" s="30" t="s">
        <v>1585</v>
      </c>
      <c r="G5705" s="30" t="s">
        <v>50</v>
      </c>
      <c r="H5705" s="31" t="s">
        <v>51</v>
      </c>
      <c r="I5705" s="32">
        <f t="shared" si="15280"/>
        <v>104.4</v>
      </c>
      <c r="J5705" s="32">
        <f t="shared" si="15281"/>
        <v>104.4</v>
      </c>
      <c r="K5705" s="32">
        <f t="shared" si="15282"/>
        <v>104.4</v>
      </c>
      <c r="L5705" s="32">
        <f t="shared" si="15283"/>
        <v>0</v>
      </c>
      <c r="M5705" s="32">
        <f t="shared" si="15284"/>
        <v>0</v>
      </c>
      <c r="N5705" s="32">
        <f t="shared" si="15285"/>
        <v>0</v>
      </c>
      <c r="O5705" s="32">
        <f t="shared" si="15286"/>
        <v>0</v>
      </c>
      <c r="P5705" s="32">
        <f t="shared" si="15287"/>
        <v>0</v>
      </c>
      <c r="Q5705" s="32">
        <f t="shared" si="15288"/>
        <v>0</v>
      </c>
      <c r="R5705" s="32">
        <f t="shared" si="15289"/>
        <v>761.64599999999996</v>
      </c>
      <c r="S5705" s="32">
        <f t="shared" si="15290"/>
        <v>0</v>
      </c>
      <c r="T5705" s="32">
        <f t="shared" si="15291"/>
        <v>0</v>
      </c>
      <c r="U5705" s="32">
        <v>0</v>
      </c>
      <c r="V5705" s="32">
        <f t="shared" si="15261"/>
        <v>866.04599999999994</v>
      </c>
      <c r="W5705" s="32">
        <f t="shared" si="15292"/>
        <v>0</v>
      </c>
      <c r="X5705" s="32">
        <f t="shared" si="15293"/>
        <v>0</v>
      </c>
      <c r="Y5705" s="32">
        <f t="shared" si="15294"/>
        <v>0</v>
      </c>
      <c r="Z5705" s="32">
        <f t="shared" si="15295"/>
        <v>0</v>
      </c>
      <c r="AA5705" s="32">
        <f t="shared" si="15296"/>
        <v>0</v>
      </c>
      <c r="AB5705" s="32">
        <f t="shared" si="15297"/>
        <v>5656.2</v>
      </c>
      <c r="AC5705" s="33">
        <f t="shared" si="15298"/>
        <v>14104.2</v>
      </c>
      <c r="AD5705" s="33">
        <f t="shared" si="15299"/>
        <v>14104.2</v>
      </c>
      <c r="AE5705" s="34">
        <f t="shared" si="15200"/>
        <v>100</v>
      </c>
      <c r="AF5705" s="32">
        <f t="shared" si="15300"/>
        <v>14115.846</v>
      </c>
      <c r="AG5705" s="32">
        <f t="shared" si="15301"/>
        <v>0</v>
      </c>
      <c r="AH5705" s="32">
        <f t="shared" si="15302"/>
        <v>0</v>
      </c>
      <c r="AI5705" s="32">
        <f t="shared" si="15303"/>
        <v>0</v>
      </c>
      <c r="AJ5705" s="32">
        <f t="shared" si="15304"/>
        <v>0</v>
      </c>
      <c r="AK5705" s="32">
        <f t="shared" si="15305"/>
        <v>0</v>
      </c>
      <c r="AL5705" s="32">
        <f t="shared" si="15202"/>
        <v>14115.846</v>
      </c>
      <c r="AM5705" s="32">
        <f t="shared" si="15203"/>
        <v>-13249.8</v>
      </c>
    </row>
    <row r="5706" spans="2:40" ht="31.2" x14ac:dyDescent="0.3">
      <c r="B5706" s="30" t="s">
        <v>1575</v>
      </c>
      <c r="C5706" s="30" t="s">
        <v>104</v>
      </c>
      <c r="D5706" s="30" t="s">
        <v>152</v>
      </c>
      <c r="E5706" s="15" t="str">
        <f t="shared" si="15225"/>
        <v>0412</v>
      </c>
      <c r="F5706" s="30" t="s">
        <v>1585</v>
      </c>
      <c r="G5706" s="30" t="s">
        <v>52</v>
      </c>
      <c r="H5706" s="31" t="s">
        <v>53</v>
      </c>
      <c r="I5706" s="32">
        <v>104.4</v>
      </c>
      <c r="J5706" s="32">
        <v>104.4</v>
      </c>
      <c r="K5706" s="32">
        <v>104.4</v>
      </c>
      <c r="L5706" s="32"/>
      <c r="M5706" s="32"/>
      <c r="N5706" s="32"/>
      <c r="O5706" s="32">
        <v>0</v>
      </c>
      <c r="P5706" s="32">
        <v>0</v>
      </c>
      <c r="Q5706" s="32">
        <v>0</v>
      </c>
      <c r="R5706" s="32">
        <v>761.64599999999996</v>
      </c>
      <c r="S5706" s="32">
        <v>0</v>
      </c>
      <c r="T5706" s="32">
        <v>0</v>
      </c>
      <c r="U5706" s="32">
        <v>0</v>
      </c>
      <c r="V5706" s="32">
        <f t="shared" si="15261"/>
        <v>866.04599999999994</v>
      </c>
      <c r="W5706" s="32"/>
      <c r="X5706" s="32"/>
      <c r="Y5706" s="32"/>
      <c r="Z5706" s="32"/>
      <c r="AA5706" s="32"/>
      <c r="AB5706" s="32">
        <v>5656.2</v>
      </c>
      <c r="AC5706" s="33">
        <v>14104.2</v>
      </c>
      <c r="AD5706" s="33">
        <v>14104.2</v>
      </c>
      <c r="AE5706" s="34">
        <f t="shared" si="15200"/>
        <v>100</v>
      </c>
      <c r="AF5706" s="32">
        <v>14115.846</v>
      </c>
      <c r="AG5706" s="32">
        <v>0</v>
      </c>
      <c r="AH5706" s="32">
        <v>0</v>
      </c>
      <c r="AI5706" s="32">
        <v>0</v>
      </c>
      <c r="AJ5706" s="32">
        <v>0</v>
      </c>
      <c r="AK5706" s="32">
        <v>0</v>
      </c>
      <c r="AL5706" s="32">
        <f t="shared" si="15202"/>
        <v>14115.846</v>
      </c>
      <c r="AM5706" s="32">
        <f t="shared" si="15203"/>
        <v>-13249.8</v>
      </c>
      <c r="AN5706" s="12"/>
    </row>
    <row r="5707" spans="2:40" x14ac:dyDescent="0.3">
      <c r="B5707" s="30" t="s">
        <v>1575</v>
      </c>
      <c r="C5707" s="30" t="s">
        <v>104</v>
      </c>
      <c r="D5707" s="30" t="s">
        <v>152</v>
      </c>
      <c r="E5707" s="15" t="str">
        <f t="shared" si="15225"/>
        <v>0412</v>
      </c>
      <c r="F5707" s="30" t="s">
        <v>1587</v>
      </c>
      <c r="G5707" s="30"/>
      <c r="H5707" s="31" t="s">
        <v>1588</v>
      </c>
      <c r="I5707" s="32">
        <f t="shared" si="15280"/>
        <v>1807.1</v>
      </c>
      <c r="J5707" s="32">
        <f t="shared" si="15281"/>
        <v>2483</v>
      </c>
      <c r="K5707" s="32">
        <f t="shared" si="15282"/>
        <v>0</v>
      </c>
      <c r="L5707" s="32">
        <f t="shared" si="15283"/>
        <v>0</v>
      </c>
      <c r="M5707" s="32">
        <f t="shared" si="15284"/>
        <v>0</v>
      </c>
      <c r="N5707" s="32">
        <f t="shared" si="15285"/>
        <v>0</v>
      </c>
      <c r="O5707" s="32">
        <f t="shared" si="15286"/>
        <v>0</v>
      </c>
      <c r="P5707" s="32">
        <f t="shared" si="15287"/>
        <v>0</v>
      </c>
      <c r="Q5707" s="32">
        <f t="shared" si="15288"/>
        <v>0</v>
      </c>
      <c r="R5707" s="32">
        <f t="shared" si="15289"/>
        <v>-1329.6970000000001</v>
      </c>
      <c r="S5707" s="32">
        <f t="shared" si="15290"/>
        <v>0</v>
      </c>
      <c r="T5707" s="32">
        <f t="shared" si="15291"/>
        <v>0</v>
      </c>
      <c r="U5707" s="32">
        <v>0</v>
      </c>
      <c r="V5707" s="32">
        <f t="shared" si="15261"/>
        <v>477.40299999999979</v>
      </c>
      <c r="W5707" s="32">
        <f t="shared" si="15292"/>
        <v>0</v>
      </c>
      <c r="X5707" s="32">
        <f t="shared" si="15293"/>
        <v>0</v>
      </c>
      <c r="Y5707" s="32">
        <f t="shared" si="15294"/>
        <v>0</v>
      </c>
      <c r="Z5707" s="32">
        <f t="shared" si="15295"/>
        <v>0</v>
      </c>
      <c r="AA5707" s="32">
        <f t="shared" si="15296"/>
        <v>0</v>
      </c>
      <c r="AB5707" s="32">
        <f t="shared" si="15297"/>
        <v>2550.4366399999999</v>
      </c>
      <c r="AC5707" s="33">
        <f t="shared" si="15298"/>
        <v>2550.4366399999999</v>
      </c>
      <c r="AD5707" s="33">
        <f t="shared" si="15299"/>
        <v>2550.4366399999999</v>
      </c>
      <c r="AE5707" s="34">
        <f t="shared" si="15200"/>
        <v>100</v>
      </c>
      <c r="AF5707" s="32">
        <f t="shared" si="15300"/>
        <v>2550.4369999999999</v>
      </c>
      <c r="AG5707" s="32">
        <f t="shared" si="15301"/>
        <v>0</v>
      </c>
      <c r="AH5707" s="32">
        <f t="shared" si="15302"/>
        <v>0</v>
      </c>
      <c r="AI5707" s="32">
        <f t="shared" si="15303"/>
        <v>0</v>
      </c>
      <c r="AJ5707" s="32">
        <f t="shared" si="15304"/>
        <v>0</v>
      </c>
      <c r="AK5707" s="32">
        <f t="shared" si="15305"/>
        <v>0</v>
      </c>
      <c r="AL5707" s="32">
        <f t="shared" si="15202"/>
        <v>2550.4369999999999</v>
      </c>
      <c r="AM5707" s="32">
        <f t="shared" si="15203"/>
        <v>-2073.0340000000001</v>
      </c>
    </row>
    <row r="5708" spans="2:40" ht="31.2" x14ac:dyDescent="0.3">
      <c r="B5708" s="30" t="s">
        <v>1575</v>
      </c>
      <c r="C5708" s="30" t="s">
        <v>104</v>
      </c>
      <c r="D5708" s="30" t="s">
        <v>152</v>
      </c>
      <c r="E5708" s="15" t="str">
        <f t="shared" si="15225"/>
        <v>0412</v>
      </c>
      <c r="F5708" s="30" t="s">
        <v>1587</v>
      </c>
      <c r="G5708" s="30" t="s">
        <v>50</v>
      </c>
      <c r="H5708" s="31" t="s">
        <v>51</v>
      </c>
      <c r="I5708" s="32">
        <f t="shared" si="15280"/>
        <v>1807.1</v>
      </c>
      <c r="J5708" s="32">
        <f t="shared" si="15281"/>
        <v>2483</v>
      </c>
      <c r="K5708" s="32">
        <f t="shared" si="15282"/>
        <v>0</v>
      </c>
      <c r="L5708" s="32">
        <f t="shared" si="15283"/>
        <v>0</v>
      </c>
      <c r="M5708" s="32">
        <f t="shared" si="15284"/>
        <v>0</v>
      </c>
      <c r="N5708" s="32">
        <f t="shared" si="15285"/>
        <v>0</v>
      </c>
      <c r="O5708" s="32">
        <f t="shared" si="15286"/>
        <v>0</v>
      </c>
      <c r="P5708" s="32">
        <f t="shared" si="15287"/>
        <v>0</v>
      </c>
      <c r="Q5708" s="32">
        <f t="shared" si="15288"/>
        <v>0</v>
      </c>
      <c r="R5708" s="32">
        <f t="shared" si="15289"/>
        <v>-1329.6970000000001</v>
      </c>
      <c r="S5708" s="32">
        <f t="shared" si="15290"/>
        <v>0</v>
      </c>
      <c r="T5708" s="32">
        <f t="shared" si="15291"/>
        <v>0</v>
      </c>
      <c r="U5708" s="32">
        <v>0</v>
      </c>
      <c r="V5708" s="32">
        <f t="shared" si="15261"/>
        <v>477.40299999999979</v>
      </c>
      <c r="W5708" s="32">
        <f t="shared" si="15292"/>
        <v>0</v>
      </c>
      <c r="X5708" s="32">
        <f t="shared" si="15293"/>
        <v>0</v>
      </c>
      <c r="Y5708" s="32">
        <f t="shared" si="15294"/>
        <v>0</v>
      </c>
      <c r="Z5708" s="32">
        <f t="shared" si="15295"/>
        <v>0</v>
      </c>
      <c r="AA5708" s="32">
        <f t="shared" si="15296"/>
        <v>0</v>
      </c>
      <c r="AB5708" s="32">
        <f t="shared" si="15297"/>
        <v>2550.4366399999999</v>
      </c>
      <c r="AC5708" s="33">
        <f t="shared" si="15298"/>
        <v>2550.4366399999999</v>
      </c>
      <c r="AD5708" s="33">
        <f t="shared" si="15299"/>
        <v>2550.4366399999999</v>
      </c>
      <c r="AE5708" s="34">
        <f t="shared" si="15200"/>
        <v>100</v>
      </c>
      <c r="AF5708" s="32">
        <f t="shared" si="15300"/>
        <v>2550.4369999999999</v>
      </c>
      <c r="AG5708" s="32">
        <f t="shared" si="15301"/>
        <v>0</v>
      </c>
      <c r="AH5708" s="32">
        <f t="shared" si="15302"/>
        <v>0</v>
      </c>
      <c r="AI5708" s="32">
        <f t="shared" si="15303"/>
        <v>0</v>
      </c>
      <c r="AJ5708" s="32">
        <f t="shared" si="15304"/>
        <v>0</v>
      </c>
      <c r="AK5708" s="32">
        <f t="shared" si="15305"/>
        <v>0</v>
      </c>
      <c r="AL5708" s="32">
        <f t="shared" si="15202"/>
        <v>2550.4369999999999</v>
      </c>
      <c r="AM5708" s="32">
        <f t="shared" si="15203"/>
        <v>-2073.0340000000001</v>
      </c>
    </row>
    <row r="5709" spans="2:40" ht="31.2" x14ac:dyDescent="0.3">
      <c r="B5709" s="30" t="s">
        <v>1575</v>
      </c>
      <c r="C5709" s="30" t="s">
        <v>104</v>
      </c>
      <c r="D5709" s="30" t="s">
        <v>152</v>
      </c>
      <c r="E5709" s="15" t="str">
        <f t="shared" si="15225"/>
        <v>0412</v>
      </c>
      <c r="F5709" s="30" t="s">
        <v>1587</v>
      </c>
      <c r="G5709" s="30" t="s">
        <v>52</v>
      </c>
      <c r="H5709" s="31" t="s">
        <v>53</v>
      </c>
      <c r="I5709" s="32">
        <v>1807.1</v>
      </c>
      <c r="J5709" s="32">
        <v>2483</v>
      </c>
      <c r="K5709" s="32"/>
      <c r="L5709" s="32"/>
      <c r="M5709" s="32"/>
      <c r="N5709" s="32"/>
      <c r="O5709" s="32">
        <v>0</v>
      </c>
      <c r="P5709" s="32">
        <v>0</v>
      </c>
      <c r="Q5709" s="32">
        <v>0</v>
      </c>
      <c r="R5709" s="32">
        <f>-761.646-568.051</f>
        <v>-1329.6970000000001</v>
      </c>
      <c r="S5709" s="32">
        <v>0</v>
      </c>
      <c r="T5709" s="32">
        <v>0</v>
      </c>
      <c r="U5709" s="32">
        <v>0</v>
      </c>
      <c r="V5709" s="32">
        <f t="shared" si="15261"/>
        <v>477.40299999999979</v>
      </c>
      <c r="W5709" s="32"/>
      <c r="X5709" s="32"/>
      <c r="Y5709" s="32"/>
      <c r="Z5709" s="32"/>
      <c r="AA5709" s="32"/>
      <c r="AB5709" s="32">
        <v>2550.4366399999999</v>
      </c>
      <c r="AC5709" s="33">
        <v>2550.4366399999999</v>
      </c>
      <c r="AD5709" s="33">
        <v>2550.4366399999999</v>
      </c>
      <c r="AE5709" s="34">
        <f t="shared" si="15200"/>
        <v>100</v>
      </c>
      <c r="AF5709" s="32">
        <v>2550.4369999999999</v>
      </c>
      <c r="AG5709" s="32">
        <v>0</v>
      </c>
      <c r="AH5709" s="32">
        <v>0</v>
      </c>
      <c r="AI5709" s="32">
        <v>0</v>
      </c>
      <c r="AJ5709" s="32">
        <v>0</v>
      </c>
      <c r="AK5709" s="32">
        <v>0</v>
      </c>
      <c r="AL5709" s="32">
        <f t="shared" si="15202"/>
        <v>2550.4369999999999</v>
      </c>
      <c r="AM5709" s="32">
        <f t="shared" si="15203"/>
        <v>-2073.0340000000001</v>
      </c>
      <c r="AN5709" s="12"/>
    </row>
    <row r="5710" spans="2:40" ht="46.8" x14ac:dyDescent="0.3">
      <c r="B5710" s="30" t="s">
        <v>1575</v>
      </c>
      <c r="C5710" s="30" t="s">
        <v>104</v>
      </c>
      <c r="D5710" s="30" t="s">
        <v>152</v>
      </c>
      <c r="E5710" s="15" t="str">
        <f t="shared" si="15225"/>
        <v>0412</v>
      </c>
      <c r="F5710" s="30" t="s">
        <v>1589</v>
      </c>
      <c r="G5710" s="30"/>
      <c r="H5710" s="31" t="s">
        <v>1590</v>
      </c>
      <c r="I5710" s="32">
        <f t="shared" si="15280"/>
        <v>1458.8</v>
      </c>
      <c r="J5710" s="32">
        <f t="shared" si="15281"/>
        <v>0</v>
      </c>
      <c r="K5710" s="32">
        <f t="shared" si="15282"/>
        <v>0</v>
      </c>
      <c r="L5710" s="32">
        <f t="shared" si="15283"/>
        <v>0</v>
      </c>
      <c r="M5710" s="32">
        <f t="shared" si="15284"/>
        <v>0</v>
      </c>
      <c r="N5710" s="32">
        <f t="shared" si="15285"/>
        <v>0</v>
      </c>
      <c r="O5710" s="32">
        <f t="shared" si="15286"/>
        <v>0</v>
      </c>
      <c r="P5710" s="32">
        <f t="shared" si="15287"/>
        <v>0</v>
      </c>
      <c r="Q5710" s="32">
        <f t="shared" si="15288"/>
        <v>0</v>
      </c>
      <c r="R5710" s="32">
        <f t="shared" ref="R5710:R5713" si="15306">R5711</f>
        <v>0</v>
      </c>
      <c r="S5710" s="32">
        <f t="shared" si="15290"/>
        <v>0</v>
      </c>
      <c r="T5710" s="32">
        <f t="shared" si="15291"/>
        <v>0</v>
      </c>
      <c r="U5710" s="32">
        <v>0</v>
      </c>
      <c r="V5710" s="32">
        <f t="shared" si="15261"/>
        <v>1458.8</v>
      </c>
      <c r="W5710" s="32">
        <f t="shared" si="15292"/>
        <v>0</v>
      </c>
      <c r="X5710" s="32">
        <f t="shared" si="15293"/>
        <v>0</v>
      </c>
      <c r="Y5710" s="32">
        <f t="shared" si="15294"/>
        <v>0</v>
      </c>
      <c r="Z5710" s="32">
        <f t="shared" si="15295"/>
        <v>0</v>
      </c>
      <c r="AA5710" s="32">
        <f t="shared" si="15296"/>
        <v>0</v>
      </c>
      <c r="AB5710" s="32">
        <f t="shared" si="15297"/>
        <v>2652.32</v>
      </c>
      <c r="AC5710" s="33">
        <f t="shared" si="15298"/>
        <v>2652.32</v>
      </c>
      <c r="AD5710" s="33">
        <f t="shared" si="15299"/>
        <v>2652.32</v>
      </c>
      <c r="AE5710" s="34">
        <f t="shared" si="15200"/>
        <v>100</v>
      </c>
      <c r="AF5710" s="32">
        <f t="shared" si="15300"/>
        <v>2652.3440000000001</v>
      </c>
      <c r="AG5710" s="32">
        <f t="shared" si="15301"/>
        <v>0</v>
      </c>
      <c r="AH5710" s="32">
        <f t="shared" si="15302"/>
        <v>0</v>
      </c>
      <c r="AI5710" s="32">
        <f t="shared" si="15303"/>
        <v>0</v>
      </c>
      <c r="AJ5710" s="32">
        <f t="shared" si="15304"/>
        <v>0</v>
      </c>
      <c r="AK5710" s="32">
        <f t="shared" si="15305"/>
        <v>0</v>
      </c>
      <c r="AL5710" s="32">
        <f t="shared" si="15202"/>
        <v>2652.3440000000001</v>
      </c>
      <c r="AM5710" s="32">
        <f t="shared" si="15203"/>
        <v>-1193.5440000000001</v>
      </c>
    </row>
    <row r="5711" spans="2:40" ht="31.2" x14ac:dyDescent="0.3">
      <c r="B5711" s="30" t="s">
        <v>1575</v>
      </c>
      <c r="C5711" s="30" t="s">
        <v>104</v>
      </c>
      <c r="D5711" s="30" t="s">
        <v>152</v>
      </c>
      <c r="E5711" s="15" t="str">
        <f t="shared" si="15225"/>
        <v>0412</v>
      </c>
      <c r="F5711" s="30" t="s">
        <v>1589</v>
      </c>
      <c r="G5711" s="30" t="s">
        <v>50</v>
      </c>
      <c r="H5711" s="31" t="s">
        <v>51</v>
      </c>
      <c r="I5711" s="32">
        <f t="shared" si="15280"/>
        <v>1458.8</v>
      </c>
      <c r="J5711" s="32">
        <f t="shared" si="15281"/>
        <v>0</v>
      </c>
      <c r="K5711" s="32">
        <f t="shared" si="15282"/>
        <v>0</v>
      </c>
      <c r="L5711" s="32">
        <f t="shared" si="15283"/>
        <v>0</v>
      </c>
      <c r="M5711" s="32">
        <f t="shared" si="15284"/>
        <v>0</v>
      </c>
      <c r="N5711" s="32">
        <f t="shared" si="15285"/>
        <v>0</v>
      </c>
      <c r="O5711" s="32">
        <f t="shared" si="15286"/>
        <v>0</v>
      </c>
      <c r="P5711" s="32">
        <f t="shared" si="15287"/>
        <v>0</v>
      </c>
      <c r="Q5711" s="32">
        <f t="shared" si="15288"/>
        <v>0</v>
      </c>
      <c r="R5711" s="32">
        <f t="shared" si="15306"/>
        <v>0</v>
      </c>
      <c r="S5711" s="32">
        <f t="shared" si="15290"/>
        <v>0</v>
      </c>
      <c r="T5711" s="32">
        <f t="shared" si="15291"/>
        <v>0</v>
      </c>
      <c r="U5711" s="32">
        <v>0</v>
      </c>
      <c r="V5711" s="32">
        <f t="shared" si="15261"/>
        <v>1458.8</v>
      </c>
      <c r="W5711" s="32">
        <f t="shared" si="15292"/>
        <v>0</v>
      </c>
      <c r="X5711" s="32">
        <f t="shared" si="15293"/>
        <v>0</v>
      </c>
      <c r="Y5711" s="32">
        <f t="shared" si="15294"/>
        <v>0</v>
      </c>
      <c r="Z5711" s="32">
        <f t="shared" si="15295"/>
        <v>0</v>
      </c>
      <c r="AA5711" s="32">
        <f t="shared" si="15296"/>
        <v>0</v>
      </c>
      <c r="AB5711" s="32">
        <f t="shared" si="15297"/>
        <v>2652.32</v>
      </c>
      <c r="AC5711" s="33">
        <f t="shared" si="15298"/>
        <v>2652.32</v>
      </c>
      <c r="AD5711" s="33">
        <f t="shared" si="15299"/>
        <v>2652.32</v>
      </c>
      <c r="AE5711" s="34">
        <f t="shared" si="15200"/>
        <v>100</v>
      </c>
      <c r="AF5711" s="32">
        <f t="shared" si="15300"/>
        <v>2652.3440000000001</v>
      </c>
      <c r="AG5711" s="32">
        <f t="shared" si="15301"/>
        <v>0</v>
      </c>
      <c r="AH5711" s="32">
        <f t="shared" si="15302"/>
        <v>0</v>
      </c>
      <c r="AI5711" s="32">
        <f t="shared" si="15303"/>
        <v>0</v>
      </c>
      <c r="AJ5711" s="32">
        <f t="shared" si="15304"/>
        <v>0</v>
      </c>
      <c r="AK5711" s="32">
        <f t="shared" si="15305"/>
        <v>0</v>
      </c>
      <c r="AL5711" s="32">
        <f t="shared" si="15202"/>
        <v>2652.3440000000001</v>
      </c>
      <c r="AM5711" s="32">
        <f t="shared" si="15203"/>
        <v>-1193.5440000000001</v>
      </c>
    </row>
    <row r="5712" spans="2:40" ht="31.2" x14ac:dyDescent="0.3">
      <c r="B5712" s="30" t="s">
        <v>1575</v>
      </c>
      <c r="C5712" s="30" t="s">
        <v>104</v>
      </c>
      <c r="D5712" s="30" t="s">
        <v>152</v>
      </c>
      <c r="E5712" s="15" t="str">
        <f t="shared" si="15225"/>
        <v>0412</v>
      </c>
      <c r="F5712" s="30" t="s">
        <v>1589</v>
      </c>
      <c r="G5712" s="30" t="s">
        <v>52</v>
      </c>
      <c r="H5712" s="31" t="s">
        <v>53</v>
      </c>
      <c r="I5712" s="32">
        <v>1458.8</v>
      </c>
      <c r="J5712" s="32"/>
      <c r="K5712" s="32"/>
      <c r="L5712" s="32"/>
      <c r="M5712" s="32"/>
      <c r="N5712" s="32"/>
      <c r="O5712" s="32">
        <v>0</v>
      </c>
      <c r="P5712" s="32">
        <v>0</v>
      </c>
      <c r="Q5712" s="32">
        <v>0</v>
      </c>
      <c r="R5712" s="32">
        <v>0</v>
      </c>
      <c r="S5712" s="32">
        <v>0</v>
      </c>
      <c r="T5712" s="32">
        <v>0</v>
      </c>
      <c r="U5712" s="32">
        <v>0</v>
      </c>
      <c r="V5712" s="32">
        <f t="shared" si="15261"/>
        <v>1458.8</v>
      </c>
      <c r="W5712" s="32"/>
      <c r="X5712" s="32"/>
      <c r="Y5712" s="32"/>
      <c r="Z5712" s="32"/>
      <c r="AA5712" s="32"/>
      <c r="AB5712" s="32">
        <v>2652.32</v>
      </c>
      <c r="AC5712" s="33">
        <v>2652.32</v>
      </c>
      <c r="AD5712" s="33">
        <v>2652.32</v>
      </c>
      <c r="AE5712" s="34">
        <f t="shared" si="15200"/>
        <v>100</v>
      </c>
      <c r="AF5712" s="32">
        <v>2652.3440000000001</v>
      </c>
      <c r="AG5712" s="32">
        <v>0</v>
      </c>
      <c r="AH5712" s="32">
        <v>0</v>
      </c>
      <c r="AI5712" s="32">
        <v>0</v>
      </c>
      <c r="AJ5712" s="32">
        <v>0</v>
      </c>
      <c r="AK5712" s="32">
        <v>0</v>
      </c>
      <c r="AL5712" s="32">
        <f t="shared" si="15202"/>
        <v>2652.3440000000001</v>
      </c>
      <c r="AM5712" s="32">
        <f t="shared" si="15203"/>
        <v>-1193.5440000000001</v>
      </c>
      <c r="AN5712" s="12"/>
    </row>
    <row r="5713" spans="2:40" ht="46.8" x14ac:dyDescent="0.3">
      <c r="B5713" s="30" t="s">
        <v>1575</v>
      </c>
      <c r="C5713" s="30" t="s">
        <v>104</v>
      </c>
      <c r="D5713" s="30" t="s">
        <v>152</v>
      </c>
      <c r="E5713" s="15" t="str">
        <f t="shared" si="15225"/>
        <v>0412</v>
      </c>
      <c r="F5713" s="30" t="s">
        <v>1591</v>
      </c>
      <c r="G5713" s="30"/>
      <c r="H5713" s="31" t="s">
        <v>1592</v>
      </c>
      <c r="I5713" s="32">
        <f t="shared" si="15280"/>
        <v>17156.8</v>
      </c>
      <c r="J5713" s="32">
        <f t="shared" si="15281"/>
        <v>14978.900000000001</v>
      </c>
      <c r="K5713" s="32">
        <f t="shared" si="15282"/>
        <v>14582.8</v>
      </c>
      <c r="L5713" s="32">
        <f t="shared" si="15283"/>
        <v>0</v>
      </c>
      <c r="M5713" s="32">
        <f t="shared" si="15284"/>
        <v>0</v>
      </c>
      <c r="N5713" s="32">
        <f t="shared" si="15285"/>
        <v>0</v>
      </c>
      <c r="O5713" s="32">
        <f t="shared" si="15286"/>
        <v>0</v>
      </c>
      <c r="P5713" s="32">
        <f t="shared" si="15287"/>
        <v>0</v>
      </c>
      <c r="Q5713" s="32">
        <f t="shared" si="15288"/>
        <v>0</v>
      </c>
      <c r="R5713" s="32">
        <f t="shared" si="15306"/>
        <v>0</v>
      </c>
      <c r="S5713" s="32">
        <f t="shared" si="15290"/>
        <v>0</v>
      </c>
      <c r="T5713" s="32">
        <f t="shared" si="15291"/>
        <v>0</v>
      </c>
      <c r="U5713" s="32">
        <v>0</v>
      </c>
      <c r="V5713" s="32">
        <f t="shared" si="15261"/>
        <v>17156.8</v>
      </c>
      <c r="W5713" s="32">
        <f t="shared" si="15292"/>
        <v>0</v>
      </c>
      <c r="X5713" s="32">
        <f t="shared" si="15293"/>
        <v>0</v>
      </c>
      <c r="Y5713" s="32">
        <f t="shared" si="15294"/>
        <v>0</v>
      </c>
      <c r="Z5713" s="32">
        <f t="shared" si="15295"/>
        <v>0</v>
      </c>
      <c r="AA5713" s="32">
        <f t="shared" si="15296"/>
        <v>0</v>
      </c>
      <c r="AB5713" s="32">
        <f t="shared" si="15297"/>
        <v>15232.6811</v>
      </c>
      <c r="AC5713" s="33">
        <f t="shared" si="15298"/>
        <v>16754.405139999999</v>
      </c>
      <c r="AD5713" s="33">
        <f t="shared" si="15299"/>
        <v>16754.273369999999</v>
      </c>
      <c r="AE5713" s="34">
        <f t="shared" si="15200"/>
        <v>99.999213520271837</v>
      </c>
      <c r="AF5713" s="32">
        <f t="shared" si="15300"/>
        <v>16787.418000000001</v>
      </c>
      <c r="AG5713" s="32">
        <f t="shared" si="15301"/>
        <v>0</v>
      </c>
      <c r="AH5713" s="32">
        <f t="shared" si="15302"/>
        <v>0</v>
      </c>
      <c r="AI5713" s="32">
        <f t="shared" si="15303"/>
        <v>0</v>
      </c>
      <c r="AJ5713" s="32">
        <f t="shared" si="15304"/>
        <v>0</v>
      </c>
      <c r="AK5713" s="32">
        <f t="shared" si="15305"/>
        <v>0</v>
      </c>
      <c r="AL5713" s="32">
        <f t="shared" si="15202"/>
        <v>16787.418000000001</v>
      </c>
      <c r="AM5713" s="32">
        <f t="shared" si="15203"/>
        <v>369.38199999999779</v>
      </c>
    </row>
    <row r="5714" spans="2:40" ht="31.2" x14ac:dyDescent="0.3">
      <c r="B5714" s="30" t="s">
        <v>1575</v>
      </c>
      <c r="C5714" s="30" t="s">
        <v>104</v>
      </c>
      <c r="D5714" s="30" t="s">
        <v>152</v>
      </c>
      <c r="E5714" s="15" t="str">
        <f t="shared" si="15225"/>
        <v>0412</v>
      </c>
      <c r="F5714" s="30" t="s">
        <v>1593</v>
      </c>
      <c r="G5714" s="30"/>
      <c r="H5714" s="31" t="s">
        <v>1594</v>
      </c>
      <c r="I5714" s="32">
        <f t="shared" ref="I5714:T5714" si="15307">I5715+I5718</f>
        <v>17156.8</v>
      </c>
      <c r="J5714" s="32">
        <f t="shared" si="15307"/>
        <v>14978.900000000001</v>
      </c>
      <c r="K5714" s="32">
        <f t="shared" si="15307"/>
        <v>14582.8</v>
      </c>
      <c r="L5714" s="32">
        <f t="shared" si="15307"/>
        <v>0</v>
      </c>
      <c r="M5714" s="32">
        <f t="shared" si="15307"/>
        <v>0</v>
      </c>
      <c r="N5714" s="32">
        <f t="shared" si="15307"/>
        <v>0</v>
      </c>
      <c r="O5714" s="32">
        <f t="shared" si="15307"/>
        <v>0</v>
      </c>
      <c r="P5714" s="32">
        <f t="shared" si="15307"/>
        <v>0</v>
      </c>
      <c r="Q5714" s="32">
        <f t="shared" si="15307"/>
        <v>0</v>
      </c>
      <c r="R5714" s="32">
        <f t="shared" si="15307"/>
        <v>0</v>
      </c>
      <c r="S5714" s="32">
        <f t="shared" si="15307"/>
        <v>0</v>
      </c>
      <c r="T5714" s="32">
        <f t="shared" si="15307"/>
        <v>0</v>
      </c>
      <c r="U5714" s="32">
        <v>0</v>
      </c>
      <c r="V5714" s="32">
        <f t="shared" si="15261"/>
        <v>17156.8</v>
      </c>
      <c r="W5714" s="32">
        <f t="shared" ref="W5714:AD5714" si="15308">W5715+W5718</f>
        <v>0</v>
      </c>
      <c r="X5714" s="32">
        <f t="shared" si="15308"/>
        <v>0</v>
      </c>
      <c r="Y5714" s="32">
        <f t="shared" si="15308"/>
        <v>0</v>
      </c>
      <c r="Z5714" s="32">
        <f t="shared" si="15308"/>
        <v>0</v>
      </c>
      <c r="AA5714" s="32">
        <f t="shared" si="15308"/>
        <v>0</v>
      </c>
      <c r="AB5714" s="32">
        <f t="shared" si="15308"/>
        <v>15232.6811</v>
      </c>
      <c r="AC5714" s="33">
        <f t="shared" si="15308"/>
        <v>16754.405139999999</v>
      </c>
      <c r="AD5714" s="33">
        <f t="shared" si="15308"/>
        <v>16754.273369999999</v>
      </c>
      <c r="AE5714" s="34">
        <f t="shared" si="15200"/>
        <v>99.999213520271837</v>
      </c>
      <c r="AF5714" s="32">
        <f t="shared" ref="AF5714:AK5714" si="15309">AF5715+AF5718</f>
        <v>16787.418000000001</v>
      </c>
      <c r="AG5714" s="32">
        <f t="shared" si="15309"/>
        <v>0</v>
      </c>
      <c r="AH5714" s="32">
        <f t="shared" si="15309"/>
        <v>0</v>
      </c>
      <c r="AI5714" s="32">
        <f t="shared" si="15309"/>
        <v>0</v>
      </c>
      <c r="AJ5714" s="32">
        <f t="shared" si="15309"/>
        <v>0</v>
      </c>
      <c r="AK5714" s="32">
        <f t="shared" si="15309"/>
        <v>0</v>
      </c>
      <c r="AL5714" s="32">
        <f t="shared" si="15202"/>
        <v>16787.418000000001</v>
      </c>
      <c r="AM5714" s="32">
        <f t="shared" si="15203"/>
        <v>369.38199999999779</v>
      </c>
    </row>
    <row r="5715" spans="2:40" ht="31.2" x14ac:dyDescent="0.3">
      <c r="B5715" s="30" t="s">
        <v>1575</v>
      </c>
      <c r="C5715" s="30" t="s">
        <v>104</v>
      </c>
      <c r="D5715" s="30" t="s">
        <v>152</v>
      </c>
      <c r="E5715" s="15" t="str">
        <f t="shared" si="15225"/>
        <v>0412</v>
      </c>
      <c r="F5715" s="30" t="s">
        <v>1595</v>
      </c>
      <c r="G5715" s="30"/>
      <c r="H5715" s="31" t="s">
        <v>1596</v>
      </c>
      <c r="I5715" s="32">
        <f t="shared" ref="I5715:I5719" si="15310">I5716</f>
        <v>15535.599999999999</v>
      </c>
      <c r="J5715" s="32">
        <f t="shared" ref="J5715:J5719" si="15311">J5716</f>
        <v>13495.2</v>
      </c>
      <c r="K5715" s="32">
        <f t="shared" ref="K5715:K5719" si="15312">K5716</f>
        <v>13508.3</v>
      </c>
      <c r="L5715" s="32">
        <f t="shared" ref="L5715:L5719" si="15313">L5716</f>
        <v>0</v>
      </c>
      <c r="M5715" s="32">
        <f t="shared" ref="M5715:M5719" si="15314">M5716</f>
        <v>0</v>
      </c>
      <c r="N5715" s="32">
        <f t="shared" ref="N5715:N5719" si="15315">N5716</f>
        <v>0</v>
      </c>
      <c r="O5715" s="32">
        <f t="shared" ref="O5715:O5719" si="15316">O5716</f>
        <v>0</v>
      </c>
      <c r="P5715" s="32">
        <f t="shared" ref="P5715:P5719" si="15317">P5716</f>
        <v>0</v>
      </c>
      <c r="Q5715" s="32">
        <f t="shared" ref="Q5715:Q5719" si="15318">Q5716</f>
        <v>0</v>
      </c>
      <c r="R5715" s="32">
        <f t="shared" ref="R5715:R5719" si="15319">R5716</f>
        <v>0</v>
      </c>
      <c r="S5715" s="32">
        <f t="shared" ref="S5715:S5719" si="15320">S5716</f>
        <v>0</v>
      </c>
      <c r="T5715" s="32">
        <f t="shared" ref="T5715:T5719" si="15321">T5716</f>
        <v>0</v>
      </c>
      <c r="U5715" s="32">
        <v>0</v>
      </c>
      <c r="V5715" s="32">
        <f t="shared" si="15261"/>
        <v>15535.599999999999</v>
      </c>
      <c r="W5715" s="32">
        <f t="shared" ref="W5715:W5719" si="15322">W5716</f>
        <v>0</v>
      </c>
      <c r="X5715" s="32">
        <f t="shared" ref="X5715:X5719" si="15323">X5716</f>
        <v>0</v>
      </c>
      <c r="Y5715" s="32">
        <f t="shared" ref="Y5715:Y5719" si="15324">Y5716</f>
        <v>0</v>
      </c>
      <c r="Z5715" s="32">
        <f t="shared" ref="Z5715:Z5719" si="15325">Z5716</f>
        <v>0</v>
      </c>
      <c r="AA5715" s="32">
        <f t="shared" ref="AA5715:AA5719" si="15326">AA5716</f>
        <v>0</v>
      </c>
      <c r="AB5715" s="32">
        <f t="shared" ref="AB5715:AB5719" si="15327">AB5716</f>
        <v>14095.628629999999</v>
      </c>
      <c r="AC5715" s="33">
        <f t="shared" ref="AC5715:AC5719" si="15328">AC5716</f>
        <v>15535.35267</v>
      </c>
      <c r="AD5715" s="33">
        <f t="shared" ref="AD5715:AD5719" si="15329">AD5716</f>
        <v>15535.2209</v>
      </c>
      <c r="AE5715" s="34">
        <f t="shared" si="15200"/>
        <v>99.999151805544429</v>
      </c>
      <c r="AF5715" s="32">
        <f t="shared" ref="AF5715:AF5719" si="15330">AF5716</f>
        <v>15535.6</v>
      </c>
      <c r="AG5715" s="32">
        <f t="shared" ref="AG5715:AG5719" si="15331">AG5716</f>
        <v>0</v>
      </c>
      <c r="AH5715" s="32">
        <f t="shared" ref="AH5715:AH5719" si="15332">AH5716</f>
        <v>0</v>
      </c>
      <c r="AI5715" s="32">
        <f t="shared" ref="AI5715:AI5719" si="15333">AI5716</f>
        <v>0</v>
      </c>
      <c r="AJ5715" s="32">
        <f t="shared" ref="AJ5715:AJ5719" si="15334">AJ5716</f>
        <v>0</v>
      </c>
      <c r="AK5715" s="32">
        <f t="shared" ref="AK5715:AK5719" si="15335">AK5716</f>
        <v>0</v>
      </c>
      <c r="AL5715" s="32">
        <f t="shared" si="15202"/>
        <v>15535.6</v>
      </c>
      <c r="AM5715" s="32">
        <f t="shared" si="15203"/>
        <v>0</v>
      </c>
    </row>
    <row r="5716" spans="2:40" ht="31.2" x14ac:dyDescent="0.3">
      <c r="B5716" s="30" t="s">
        <v>1575</v>
      </c>
      <c r="C5716" s="30" t="s">
        <v>104</v>
      </c>
      <c r="D5716" s="30" t="s">
        <v>152</v>
      </c>
      <c r="E5716" s="15" t="str">
        <f t="shared" si="15225"/>
        <v>0412</v>
      </c>
      <c r="F5716" s="30" t="s">
        <v>1595</v>
      </c>
      <c r="G5716" s="30" t="s">
        <v>50</v>
      </c>
      <c r="H5716" s="31" t="s">
        <v>51</v>
      </c>
      <c r="I5716" s="32">
        <f t="shared" si="15310"/>
        <v>15535.599999999999</v>
      </c>
      <c r="J5716" s="32">
        <f t="shared" si="15311"/>
        <v>13495.2</v>
      </c>
      <c r="K5716" s="32">
        <f t="shared" si="15312"/>
        <v>13508.3</v>
      </c>
      <c r="L5716" s="32">
        <f t="shared" si="15313"/>
        <v>0</v>
      </c>
      <c r="M5716" s="32">
        <f t="shared" si="15314"/>
        <v>0</v>
      </c>
      <c r="N5716" s="32">
        <f t="shared" si="15315"/>
        <v>0</v>
      </c>
      <c r="O5716" s="32">
        <f t="shared" si="15316"/>
        <v>0</v>
      </c>
      <c r="P5716" s="32">
        <f t="shared" si="15317"/>
        <v>0</v>
      </c>
      <c r="Q5716" s="32">
        <f t="shared" si="15318"/>
        <v>0</v>
      </c>
      <c r="R5716" s="32">
        <f t="shared" si="15319"/>
        <v>0</v>
      </c>
      <c r="S5716" s="32">
        <f t="shared" si="15320"/>
        <v>0</v>
      </c>
      <c r="T5716" s="32">
        <f t="shared" si="15321"/>
        <v>0</v>
      </c>
      <c r="U5716" s="32">
        <v>0</v>
      </c>
      <c r="V5716" s="32">
        <f t="shared" si="15261"/>
        <v>15535.599999999999</v>
      </c>
      <c r="W5716" s="32">
        <f t="shared" si="15322"/>
        <v>0</v>
      </c>
      <c r="X5716" s="32">
        <f t="shared" si="15323"/>
        <v>0</v>
      </c>
      <c r="Y5716" s="32">
        <f t="shared" si="15324"/>
        <v>0</v>
      </c>
      <c r="Z5716" s="32">
        <f t="shared" si="15325"/>
        <v>0</v>
      </c>
      <c r="AA5716" s="32">
        <f t="shared" si="15326"/>
        <v>0</v>
      </c>
      <c r="AB5716" s="32">
        <f t="shared" si="15327"/>
        <v>14095.628629999999</v>
      </c>
      <c r="AC5716" s="33">
        <f t="shared" si="15328"/>
        <v>15535.35267</v>
      </c>
      <c r="AD5716" s="33">
        <f t="shared" si="15329"/>
        <v>15535.2209</v>
      </c>
      <c r="AE5716" s="34">
        <f t="shared" si="15200"/>
        <v>99.999151805544429</v>
      </c>
      <c r="AF5716" s="32">
        <f t="shared" si="15330"/>
        <v>15535.6</v>
      </c>
      <c r="AG5716" s="32">
        <f t="shared" si="15331"/>
        <v>0</v>
      </c>
      <c r="AH5716" s="32">
        <f t="shared" si="15332"/>
        <v>0</v>
      </c>
      <c r="AI5716" s="32">
        <f t="shared" si="15333"/>
        <v>0</v>
      </c>
      <c r="AJ5716" s="32">
        <f t="shared" si="15334"/>
        <v>0</v>
      </c>
      <c r="AK5716" s="32">
        <f t="shared" si="15335"/>
        <v>0</v>
      </c>
      <c r="AL5716" s="32">
        <f t="shared" si="15202"/>
        <v>15535.6</v>
      </c>
      <c r="AM5716" s="32">
        <f t="shared" si="15203"/>
        <v>0</v>
      </c>
    </row>
    <row r="5717" spans="2:40" ht="31.2" x14ac:dyDescent="0.3">
      <c r="B5717" s="30" t="s">
        <v>1575</v>
      </c>
      <c r="C5717" s="30" t="s">
        <v>104</v>
      </c>
      <c r="D5717" s="30" t="s">
        <v>152</v>
      </c>
      <c r="E5717" s="15" t="str">
        <f t="shared" si="15225"/>
        <v>0412</v>
      </c>
      <c r="F5717" s="30" t="s">
        <v>1595</v>
      </c>
      <c r="G5717" s="30" t="s">
        <v>52</v>
      </c>
      <c r="H5717" s="31" t="s">
        <v>53</v>
      </c>
      <c r="I5717" s="32">
        <v>15535.599999999999</v>
      </c>
      <c r="J5717" s="32">
        <v>13495.2</v>
      </c>
      <c r="K5717" s="32">
        <v>13508.3</v>
      </c>
      <c r="L5717" s="32"/>
      <c r="M5717" s="32"/>
      <c r="N5717" s="32"/>
      <c r="O5717" s="32">
        <v>0</v>
      </c>
      <c r="P5717" s="32">
        <v>0</v>
      </c>
      <c r="Q5717" s="32">
        <v>0</v>
      </c>
      <c r="R5717" s="32">
        <v>0</v>
      </c>
      <c r="S5717" s="32">
        <v>0</v>
      </c>
      <c r="T5717" s="32">
        <v>0</v>
      </c>
      <c r="U5717" s="32">
        <v>0</v>
      </c>
      <c r="V5717" s="32">
        <f t="shared" si="15261"/>
        <v>15535.599999999999</v>
      </c>
      <c r="W5717" s="32"/>
      <c r="X5717" s="32"/>
      <c r="Y5717" s="32"/>
      <c r="Z5717" s="32"/>
      <c r="AA5717" s="32"/>
      <c r="AB5717" s="32">
        <v>14095.628629999999</v>
      </c>
      <c r="AC5717" s="33">
        <v>15535.35267</v>
      </c>
      <c r="AD5717" s="33">
        <v>15535.2209</v>
      </c>
      <c r="AE5717" s="34">
        <f t="shared" si="15200"/>
        <v>99.999151805544429</v>
      </c>
      <c r="AF5717" s="32">
        <v>15535.6</v>
      </c>
      <c r="AG5717" s="32">
        <v>0</v>
      </c>
      <c r="AH5717" s="32">
        <v>0</v>
      </c>
      <c r="AI5717" s="32">
        <v>0</v>
      </c>
      <c r="AJ5717" s="32">
        <v>0</v>
      </c>
      <c r="AK5717" s="32">
        <v>0</v>
      </c>
      <c r="AL5717" s="32">
        <f t="shared" si="15202"/>
        <v>15535.6</v>
      </c>
      <c r="AM5717" s="32">
        <f t="shared" si="15203"/>
        <v>0</v>
      </c>
      <c r="AN5717" s="12"/>
    </row>
    <row r="5718" spans="2:40" x14ac:dyDescent="0.3">
      <c r="B5718" s="30" t="s">
        <v>1575</v>
      </c>
      <c r="C5718" s="30" t="s">
        <v>104</v>
      </c>
      <c r="D5718" s="30" t="s">
        <v>152</v>
      </c>
      <c r="E5718" s="15" t="str">
        <f t="shared" si="15225"/>
        <v>0412</v>
      </c>
      <c r="F5718" s="30" t="s">
        <v>1597</v>
      </c>
      <c r="G5718" s="30"/>
      <c r="H5718" s="31" t="s">
        <v>1598</v>
      </c>
      <c r="I5718" s="32">
        <f t="shared" si="15310"/>
        <v>1621.2</v>
      </c>
      <c r="J5718" s="32">
        <f t="shared" si="15311"/>
        <v>1483.7</v>
      </c>
      <c r="K5718" s="32">
        <f t="shared" si="15312"/>
        <v>1074.5</v>
      </c>
      <c r="L5718" s="32">
        <f t="shared" si="15313"/>
        <v>0</v>
      </c>
      <c r="M5718" s="32">
        <f t="shared" si="15314"/>
        <v>0</v>
      </c>
      <c r="N5718" s="32">
        <f t="shared" si="15315"/>
        <v>0</v>
      </c>
      <c r="O5718" s="32">
        <f t="shared" si="15316"/>
        <v>0</v>
      </c>
      <c r="P5718" s="32">
        <f t="shared" si="15317"/>
        <v>0</v>
      </c>
      <c r="Q5718" s="32">
        <f t="shared" si="15318"/>
        <v>0</v>
      </c>
      <c r="R5718" s="32">
        <f t="shared" si="15319"/>
        <v>0</v>
      </c>
      <c r="S5718" s="32">
        <f t="shared" si="15320"/>
        <v>0</v>
      </c>
      <c r="T5718" s="32">
        <f t="shared" si="15321"/>
        <v>0</v>
      </c>
      <c r="U5718" s="32">
        <v>0</v>
      </c>
      <c r="V5718" s="32">
        <f t="shared" si="15261"/>
        <v>1621.2</v>
      </c>
      <c r="W5718" s="32">
        <f t="shared" si="15322"/>
        <v>0</v>
      </c>
      <c r="X5718" s="32">
        <f t="shared" si="15323"/>
        <v>0</v>
      </c>
      <c r="Y5718" s="32">
        <f t="shared" si="15324"/>
        <v>0</v>
      </c>
      <c r="Z5718" s="32">
        <f t="shared" si="15325"/>
        <v>0</v>
      </c>
      <c r="AA5718" s="32">
        <f t="shared" si="15326"/>
        <v>0</v>
      </c>
      <c r="AB5718" s="32">
        <f t="shared" si="15327"/>
        <v>1137.0524700000001</v>
      </c>
      <c r="AC5718" s="33">
        <f t="shared" si="15328"/>
        <v>1219.0524700000001</v>
      </c>
      <c r="AD5718" s="33">
        <f t="shared" si="15329"/>
        <v>1219.0524700000001</v>
      </c>
      <c r="AE5718" s="34">
        <f t="shared" si="15200"/>
        <v>100</v>
      </c>
      <c r="AF5718" s="32">
        <f t="shared" si="15330"/>
        <v>1251.818</v>
      </c>
      <c r="AG5718" s="32">
        <f t="shared" si="15331"/>
        <v>0</v>
      </c>
      <c r="AH5718" s="32">
        <f t="shared" si="15332"/>
        <v>0</v>
      </c>
      <c r="AI5718" s="32">
        <f t="shared" si="15333"/>
        <v>0</v>
      </c>
      <c r="AJ5718" s="32">
        <f t="shared" si="15334"/>
        <v>0</v>
      </c>
      <c r="AK5718" s="32">
        <f t="shared" si="15335"/>
        <v>0</v>
      </c>
      <c r="AL5718" s="32">
        <f t="shared" si="15202"/>
        <v>1251.818</v>
      </c>
      <c r="AM5718" s="32">
        <f t="shared" si="15203"/>
        <v>369.38200000000006</v>
      </c>
    </row>
    <row r="5719" spans="2:40" ht="31.2" x14ac:dyDescent="0.3">
      <c r="B5719" s="30" t="s">
        <v>1575</v>
      </c>
      <c r="C5719" s="30" t="s">
        <v>104</v>
      </c>
      <c r="D5719" s="30" t="s">
        <v>152</v>
      </c>
      <c r="E5719" s="15" t="str">
        <f t="shared" si="15225"/>
        <v>0412</v>
      </c>
      <c r="F5719" s="30" t="s">
        <v>1597</v>
      </c>
      <c r="G5719" s="30" t="s">
        <v>50</v>
      </c>
      <c r="H5719" s="31" t="s">
        <v>51</v>
      </c>
      <c r="I5719" s="32">
        <f t="shared" si="15310"/>
        <v>1621.2</v>
      </c>
      <c r="J5719" s="32">
        <f t="shared" si="15311"/>
        <v>1483.7</v>
      </c>
      <c r="K5719" s="32">
        <f t="shared" si="15312"/>
        <v>1074.5</v>
      </c>
      <c r="L5719" s="32">
        <f t="shared" si="15313"/>
        <v>0</v>
      </c>
      <c r="M5719" s="32">
        <f t="shared" si="15314"/>
        <v>0</v>
      </c>
      <c r="N5719" s="32">
        <f t="shared" si="15315"/>
        <v>0</v>
      </c>
      <c r="O5719" s="32">
        <f t="shared" si="15316"/>
        <v>0</v>
      </c>
      <c r="P5719" s="32">
        <f t="shared" si="15317"/>
        <v>0</v>
      </c>
      <c r="Q5719" s="32">
        <f t="shared" si="15318"/>
        <v>0</v>
      </c>
      <c r="R5719" s="32">
        <f t="shared" si="15319"/>
        <v>0</v>
      </c>
      <c r="S5719" s="32">
        <f t="shared" si="15320"/>
        <v>0</v>
      </c>
      <c r="T5719" s="32">
        <f t="shared" si="15321"/>
        <v>0</v>
      </c>
      <c r="U5719" s="32">
        <v>0</v>
      </c>
      <c r="V5719" s="32">
        <f t="shared" si="15261"/>
        <v>1621.2</v>
      </c>
      <c r="W5719" s="32">
        <f t="shared" si="15322"/>
        <v>0</v>
      </c>
      <c r="X5719" s="32">
        <f t="shared" si="15323"/>
        <v>0</v>
      </c>
      <c r="Y5719" s="32">
        <f t="shared" si="15324"/>
        <v>0</v>
      </c>
      <c r="Z5719" s="32">
        <f t="shared" si="15325"/>
        <v>0</v>
      </c>
      <c r="AA5719" s="32">
        <f t="shared" si="15326"/>
        <v>0</v>
      </c>
      <c r="AB5719" s="32">
        <f t="shared" si="15327"/>
        <v>1137.0524700000001</v>
      </c>
      <c r="AC5719" s="33">
        <f t="shared" si="15328"/>
        <v>1219.0524700000001</v>
      </c>
      <c r="AD5719" s="33">
        <f t="shared" si="15329"/>
        <v>1219.0524700000001</v>
      </c>
      <c r="AE5719" s="34">
        <f t="shared" si="15200"/>
        <v>100</v>
      </c>
      <c r="AF5719" s="32">
        <f t="shared" si="15330"/>
        <v>1251.818</v>
      </c>
      <c r="AG5719" s="32">
        <f t="shared" si="15331"/>
        <v>0</v>
      </c>
      <c r="AH5719" s="32">
        <f t="shared" si="15332"/>
        <v>0</v>
      </c>
      <c r="AI5719" s="32">
        <f t="shared" si="15333"/>
        <v>0</v>
      </c>
      <c r="AJ5719" s="32">
        <f t="shared" si="15334"/>
        <v>0</v>
      </c>
      <c r="AK5719" s="32">
        <f t="shared" si="15335"/>
        <v>0</v>
      </c>
      <c r="AL5719" s="32">
        <f t="shared" si="15202"/>
        <v>1251.818</v>
      </c>
      <c r="AM5719" s="32">
        <f t="shared" si="15203"/>
        <v>369.38200000000006</v>
      </c>
    </row>
    <row r="5720" spans="2:40" ht="31.2" x14ac:dyDescent="0.3">
      <c r="B5720" s="30" t="s">
        <v>1575</v>
      </c>
      <c r="C5720" s="30" t="s">
        <v>104</v>
      </c>
      <c r="D5720" s="30" t="s">
        <v>152</v>
      </c>
      <c r="E5720" s="15" t="str">
        <f t="shared" si="15225"/>
        <v>0412</v>
      </c>
      <c r="F5720" s="30" t="s">
        <v>1597</v>
      </c>
      <c r="G5720" s="30" t="s">
        <v>52</v>
      </c>
      <c r="H5720" s="31" t="s">
        <v>53</v>
      </c>
      <c r="I5720" s="32">
        <v>1621.2</v>
      </c>
      <c r="J5720" s="32">
        <v>1483.7</v>
      </c>
      <c r="K5720" s="32">
        <v>1074.5</v>
      </c>
      <c r="L5720" s="32"/>
      <c r="M5720" s="32"/>
      <c r="N5720" s="32"/>
      <c r="O5720" s="32">
        <v>0</v>
      </c>
      <c r="P5720" s="32">
        <v>0</v>
      </c>
      <c r="Q5720" s="32">
        <v>0</v>
      </c>
      <c r="R5720" s="32">
        <v>0</v>
      </c>
      <c r="S5720" s="32">
        <v>0</v>
      </c>
      <c r="T5720" s="32">
        <v>0</v>
      </c>
      <c r="U5720" s="32">
        <v>0</v>
      </c>
      <c r="V5720" s="32">
        <f t="shared" si="15261"/>
        <v>1621.2</v>
      </c>
      <c r="W5720" s="32"/>
      <c r="X5720" s="32"/>
      <c r="Y5720" s="32"/>
      <c r="Z5720" s="32"/>
      <c r="AA5720" s="32"/>
      <c r="AB5720" s="32">
        <v>1137.0524700000001</v>
      </c>
      <c r="AC5720" s="33">
        <v>1219.0524700000001</v>
      </c>
      <c r="AD5720" s="33">
        <v>1219.0524700000001</v>
      </c>
      <c r="AE5720" s="34">
        <f t="shared" si="15200"/>
        <v>100</v>
      </c>
      <c r="AF5720" s="32">
        <v>1251.818</v>
      </c>
      <c r="AG5720" s="32">
        <v>0</v>
      </c>
      <c r="AH5720" s="32">
        <v>0</v>
      </c>
      <c r="AI5720" s="32">
        <v>0</v>
      </c>
      <c r="AJ5720" s="32">
        <v>0</v>
      </c>
      <c r="AK5720" s="32">
        <v>0</v>
      </c>
      <c r="AL5720" s="32">
        <f t="shared" si="15202"/>
        <v>1251.818</v>
      </c>
      <c r="AM5720" s="32">
        <f t="shared" si="15203"/>
        <v>369.38200000000006</v>
      </c>
      <c r="AN5720" s="12"/>
    </row>
    <row r="5721" spans="2:40" s="13" customFormat="1" ht="15.6" hidden="1" customHeight="1" x14ac:dyDescent="0.3">
      <c r="B5721" s="14" t="s">
        <v>1599</v>
      </c>
      <c r="C5721" s="14" t="s">
        <v>1600</v>
      </c>
      <c r="D5721" s="14" t="s">
        <v>1600</v>
      </c>
      <c r="E5721" s="15" t="str">
        <f t="shared" si="15225"/>
        <v>0000</v>
      </c>
      <c r="F5721" s="14" t="s">
        <v>1601</v>
      </c>
      <c r="G5721" s="14" t="s">
        <v>1599</v>
      </c>
      <c r="H5721" s="16" t="s">
        <v>1602</v>
      </c>
      <c r="I5721" s="17"/>
      <c r="J5721" s="17">
        <v>755974.3</v>
      </c>
      <c r="K5721" s="17">
        <f>1605134.1+27.9</f>
        <v>1605162</v>
      </c>
      <c r="L5721" s="17"/>
      <c r="M5721" s="17">
        <v>10566.768</v>
      </c>
      <c r="N5721" s="17">
        <v>33541.688000000002</v>
      </c>
      <c r="O5721" s="17">
        <v>0</v>
      </c>
      <c r="P5721" s="17">
        <v>0</v>
      </c>
      <c r="Q5721" s="17">
        <v>0</v>
      </c>
      <c r="R5721" s="17">
        <v>0</v>
      </c>
      <c r="S5721" s="17">
        <v>0</v>
      </c>
      <c r="T5721" s="17">
        <v>0</v>
      </c>
      <c r="U5721" s="17">
        <v>0</v>
      </c>
      <c r="V5721" s="17">
        <f t="shared" si="15261"/>
        <v>0</v>
      </c>
      <c r="W5721" s="17"/>
      <c r="X5721" s="17"/>
      <c r="Y5721" s="17"/>
      <c r="Z5721" s="17"/>
      <c r="AA5721" s="17"/>
      <c r="AB5721" s="17">
        <v>0</v>
      </c>
      <c r="AC5721" s="18">
        <v>0</v>
      </c>
      <c r="AD5721" s="18">
        <v>0</v>
      </c>
      <c r="AE5721" s="19" t="e">
        <f t="shared" si="15200"/>
        <v>#DIV/0!</v>
      </c>
      <c r="AF5721" s="54">
        <v>0</v>
      </c>
      <c r="AG5721" s="54">
        <v>0</v>
      </c>
      <c r="AH5721" s="55">
        <v>0</v>
      </c>
      <c r="AI5721" s="55">
        <v>0</v>
      </c>
      <c r="AJ5721" s="55">
        <v>0</v>
      </c>
      <c r="AK5721" s="55">
        <v>0</v>
      </c>
      <c r="AL5721" s="55">
        <f t="shared" si="15202"/>
        <v>0</v>
      </c>
      <c r="AM5721" s="55">
        <f t="shared" si="15203"/>
        <v>0</v>
      </c>
      <c r="AN5721" s="37" t="s">
        <v>35</v>
      </c>
    </row>
    <row r="5722" spans="2:40" s="13" customFormat="1" ht="21" customHeight="1" x14ac:dyDescent="0.3">
      <c r="B5722" s="69" t="s">
        <v>1603</v>
      </c>
      <c r="C5722" s="69"/>
      <c r="D5722" s="69"/>
      <c r="E5722" s="69"/>
      <c r="F5722" s="69"/>
      <c r="G5722" s="69"/>
      <c r="H5722" s="69"/>
      <c r="I5722" s="17">
        <f t="shared" ref="I5722:U5722" si="15336">I13+I94+I145+I207+I392+I658+I1211+I1549+I1906+I2233+I2568+I2902+I3232+I3547+I3800+I4004+I4242+I4616+I4751+I4851+I5020+I5119+I5281+I5476+I5495+I5532+I5672+I5721+I192+I4719</f>
        <v>50291640.700000003</v>
      </c>
      <c r="J5722" s="17">
        <f t="shared" si="15336"/>
        <v>48705001.699999981</v>
      </c>
      <c r="K5722" s="17">
        <f t="shared" si="15336"/>
        <v>49191067.200000003</v>
      </c>
      <c r="L5722" s="17">
        <f t="shared" si="15336"/>
        <v>76451.000000000102</v>
      </c>
      <c r="M5722" s="17">
        <f t="shared" si="15336"/>
        <v>95068.699999999895</v>
      </c>
      <c r="N5722" s="17">
        <f t="shared" si="15336"/>
        <v>136224.50000000012</v>
      </c>
      <c r="O5722" s="17">
        <f t="shared" si="15336"/>
        <v>-5.8207660913467407E-11</v>
      </c>
      <c r="P5722" s="17">
        <f t="shared" si="15336"/>
        <v>207745.94600000003</v>
      </c>
      <c r="Q5722" s="17">
        <f t="shared" si="15336"/>
        <v>1473920.5630000001</v>
      </c>
      <c r="R5722" s="17">
        <f t="shared" si="15336"/>
        <v>1146477.8429999999</v>
      </c>
      <c r="S5722" s="17">
        <f t="shared" si="15336"/>
        <v>568657.41899999999</v>
      </c>
      <c r="T5722" s="17">
        <f t="shared" si="15336"/>
        <v>60568.800000000003</v>
      </c>
      <c r="U5722" s="17">
        <f t="shared" si="15336"/>
        <v>1766520.4319999996</v>
      </c>
      <c r="V5722" s="17">
        <f t="shared" si="15261"/>
        <v>55591982.703000002</v>
      </c>
      <c r="W5722" s="17" t="e">
        <f>W13+W94+W145+W207+W392+W658+W1211+W1549+W1906+W2233+W2568+W2902+W3232+W3547+W3800+W4004+W4242+W4616+W4751+W4851+W5020+W5119+W5281+W5476+W5495+W5532+W5672+W5721+W192+W4719</f>
        <v>#REF!</v>
      </c>
      <c r="X5722" s="17" t="e">
        <f>X13+X94+X145+X207+X392+X658+X1211+X1549+X1906+X2233+X2568+X2902+X3232+X3547+X3800+X4004+X4242+X4616+X4751+X4851+X5020+X5119+X5281+X5476+X5495+X5532+X5672+X5721+X192+X4719</f>
        <v>#REF!</v>
      </c>
      <c r="Y5722" s="17" t="e">
        <f>Y13+Y94+Y145+Y207+Y392+Y658+Y1211+Y1549+Y1906+Y2233+Y2568+Y2902+Y3232+Y3547+Y3800+Y4004+Y4242+Y4616+Y4751+Y4851+Y5020+Y5119+Y5281+Y5476+Y5495+Y5532+Y5672+Y5721+Y192+Y4719</f>
        <v>#REF!</v>
      </c>
      <c r="Z5722" s="17" t="e">
        <f>Z13+Z94+Z145+Z207+Z392+Z658+Z1211+Z1549+Z1906+Z2233+Z2568+Z2902+Z3232+Z3547+Z3800+Z4004+Z4242+Z4616+Z4751+Z4851+Z5020+Z5119+Z5281+Z5476+Z5495+Z5532+Z5672+Z5721+Z192+Z4719</f>
        <v>#REF!</v>
      </c>
      <c r="AA5722" s="17" t="e">
        <f>AA13+AA94+AA145+AA207+AA392+AA658+AA1211+AA1549+AA1906+AA2233+AA2568+AA2902+AA3232+AA3547+AA3800+AA4004+AA4242+AA4616+AA4751+AA4851+AA5020+AA5119+AA5281+AA5476+AA5495+AA5532+AA5672+AA5721+AA192+AA4719</f>
        <v>#REF!</v>
      </c>
      <c r="AB5722" s="17">
        <f>AB13+AB94+AB145+AB192+AB207+AB392+AB658+AB1211+AB1549+AB1906+AB2233+AB2568+AB2902+AB3232+AB3547+AB3800+AB4004+AB4242+AB4616+AB4719+AB4751+AB4851+AB5020+AB5119+AB5281+AB5476+AB5495+AB5532+AB5672</f>
        <v>42775813.689210013</v>
      </c>
      <c r="AC5722" s="18">
        <f>AC13+AC94+AC145+AC207+AC392+AC658+AC1211+AC1549+AC1906+AC2233+AC2568+AC2902+AC3232+AC3547+AC3800+AC4004+AC4242+AC4616+AC4751+AC4851+AC5020+AC5119+AC5281+AC5476+AC5495+AC5532+AC5672+AC5721+AC192+AC4719</f>
        <v>59681833.060760006</v>
      </c>
      <c r="AD5722" s="18">
        <f>AD13+AD94+AD145+AD192+AD207+AD392+AD658+AD1211+AD1549+AD1906+AD2233+AD2568+AD2902+AD3232+AD3547+AD3800+AD4004+AD4242+AD4616+AD4719+AD4751+AD4851+AD5020+AD5119+AD5281+AD5476+AD5495+AD5532+AD5672</f>
        <v>56735541.005059995</v>
      </c>
      <c r="AE5722" s="19">
        <f t="shared" si="15200"/>
        <v>95.063335181577784</v>
      </c>
      <c r="AF5722" s="17">
        <f t="shared" ref="AF5722:AK5722" si="15337">AF13+AF94+AF145+AF207+AF392+AF658+AF1211+AF1549+AF1906+AF2233+AF2568+AF2902+AF3232+AF3547+AF3800+AF4004+AF4242+AF4616+AF4751+AF4851+AF5020+AF5119+AF5281+AF5476+AF5495+AF5532+AF5672+AF5721+AF192+AF4719</f>
        <v>59678812.585470021</v>
      </c>
      <c r="AG5722" s="17">
        <f t="shared" si="15337"/>
        <v>-5.8207660913467407E-11</v>
      </c>
      <c r="AH5722" s="17">
        <f t="shared" si="15337"/>
        <v>36062.74</v>
      </c>
      <c r="AI5722" s="17">
        <f t="shared" si="15337"/>
        <v>-36062.74</v>
      </c>
      <c r="AJ5722" s="17">
        <f t="shared" si="15337"/>
        <v>-55834.529000000002</v>
      </c>
      <c r="AK5722" s="17">
        <f t="shared" si="15337"/>
        <v>-107012.49</v>
      </c>
      <c r="AL5722" s="17">
        <f t="shared" si="15202"/>
        <v>59515965.56647002</v>
      </c>
      <c r="AM5722" s="17">
        <f t="shared" si="15203"/>
        <v>-3923982.8634700179</v>
      </c>
      <c r="AN5722" s="20"/>
    </row>
    <row r="5724" spans="2:40" x14ac:dyDescent="0.3">
      <c r="I5724" s="53"/>
      <c r="J5724" s="53"/>
      <c r="K5724" s="53"/>
      <c r="L5724" s="53"/>
      <c r="M5724" s="53"/>
      <c r="N5724" s="53"/>
      <c r="O5724" s="53"/>
      <c r="P5724" s="53"/>
      <c r="Q5724" s="53"/>
      <c r="R5724" s="53"/>
      <c r="S5724" s="53"/>
      <c r="T5724" s="53"/>
      <c r="U5724" s="53"/>
      <c r="V5724" s="53"/>
      <c r="W5724" s="53"/>
      <c r="X5724" s="53"/>
      <c r="Y5724" s="53"/>
      <c r="Z5724" s="53"/>
      <c r="AA5724" s="53"/>
      <c r="AB5724" s="53"/>
      <c r="AC5724" s="53"/>
      <c r="AD5724" s="53"/>
      <c r="AE5724" s="53"/>
      <c r="AF5724" s="53"/>
      <c r="AG5724" s="53"/>
      <c r="AH5724" s="53"/>
      <c r="AI5724" s="53"/>
      <c r="AJ5724" s="53"/>
      <c r="AK5724" s="53"/>
      <c r="AL5724" s="53"/>
      <c r="AM5724" s="53"/>
    </row>
    <row r="5725" spans="2:40" x14ac:dyDescent="0.3">
      <c r="V5725" s="66"/>
      <c r="W5725" s="66"/>
      <c r="X5725" s="66"/>
      <c r="Y5725" s="66"/>
      <c r="Z5725" s="66"/>
      <c r="AA5725" s="66"/>
      <c r="AB5725" s="66"/>
      <c r="AC5725" s="66"/>
      <c r="AD5725" s="66"/>
      <c r="AE5725" s="66"/>
      <c r="AF5725" s="66"/>
      <c r="AG5725" s="66"/>
      <c r="AH5725" s="66"/>
      <c r="AI5725" s="66"/>
      <c r="AJ5725" s="66"/>
      <c r="AK5725" s="66"/>
      <c r="AL5725" s="66"/>
      <c r="AM5725" s="66"/>
    </row>
    <row r="5726" spans="2:40" x14ac:dyDescent="0.3">
      <c r="Y5726" s="53"/>
      <c r="Z5726" s="53"/>
    </row>
    <row r="5727" spans="2:40" x14ac:dyDescent="0.3">
      <c r="Y5727" s="53"/>
      <c r="Z5727" s="53"/>
    </row>
  </sheetData>
  <sheetProtection password="CF5C" sheet="1" objects="1" scenarios="1"/>
  <autoFilter ref="A12:AN5722">
    <filterColumn colId="39">
      <filters blank="1"/>
    </filterColumn>
  </autoFilter>
  <mergeCells count="45">
    <mergeCell ref="AD3:AE3"/>
    <mergeCell ref="AD4:AE4"/>
    <mergeCell ref="AC1:AE1"/>
    <mergeCell ref="AC2:AE2"/>
    <mergeCell ref="B6:AM6"/>
    <mergeCell ref="B9:B12"/>
    <mergeCell ref="C9:C12"/>
    <mergeCell ref="D9:D12"/>
    <mergeCell ref="E9:E12"/>
    <mergeCell ref="F9:F12"/>
    <mergeCell ref="G9:G12"/>
    <mergeCell ref="H9:H12"/>
    <mergeCell ref="I9:I12"/>
    <mergeCell ref="J9:J12"/>
    <mergeCell ref="K9:K12"/>
    <mergeCell ref="P9:P12"/>
    <mergeCell ref="AL9:AL12"/>
    <mergeCell ref="AM9:AM12"/>
    <mergeCell ref="W10:W12"/>
    <mergeCell ref="X10:X12"/>
    <mergeCell ref="Y10:Y12"/>
    <mergeCell ref="Z10:Z12"/>
    <mergeCell ref="AA10:AA12"/>
    <mergeCell ref="AF9:AF12"/>
    <mergeCell ref="AG9:AG12"/>
    <mergeCell ref="AH9:AH12"/>
    <mergeCell ref="AI9:AI12"/>
    <mergeCell ref="AJ9:AJ12"/>
    <mergeCell ref="AB9:AB12"/>
    <mergeCell ref="B5722:H5722"/>
    <mergeCell ref="AK9:AK12"/>
    <mergeCell ref="V9:V12"/>
    <mergeCell ref="Q9:Q12"/>
    <mergeCell ref="R9:R12"/>
    <mergeCell ref="S9:S12"/>
    <mergeCell ref="T9:T12"/>
    <mergeCell ref="U9:U12"/>
    <mergeCell ref="AC9:AC12"/>
    <mergeCell ref="AD9:AD12"/>
    <mergeCell ref="AE9:AE12"/>
    <mergeCell ref="L11:L12"/>
    <mergeCell ref="M11:M12"/>
    <mergeCell ref="N11:N12"/>
    <mergeCell ref="L9:N10"/>
    <mergeCell ref="O9:O12"/>
  </mergeCells>
  <pageMargins left="0.78740157480314965" right="0.47244094488188981" top="0.59055118110236227" bottom="0.59055118110236227" header="0.43307086614173229" footer="0.11811023622047245"/>
  <pageSetup paperSize="9" scale="60" fitToHeight="0" orientation="portrait" useFirstPageNumber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revision>14</cp:revision>
  <cp:lastPrinted>2025-05-27T09:25:52Z</cp:lastPrinted>
  <dcterms:created xsi:type="dcterms:W3CDTF">2013-10-10T08:33:25Z</dcterms:created>
  <dcterms:modified xsi:type="dcterms:W3CDTF">2025-05-27T10:49:50Z</dcterms:modified>
</cp:coreProperties>
</file>